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mc:AlternateContent xmlns:mc="http://schemas.openxmlformats.org/markup-compatibility/2006">
    <mc:Choice Requires="x15">
      <x15ac:absPath xmlns:x15ac="http://schemas.microsoft.com/office/spreadsheetml/2010/11/ac" url="C:\Users\mguerra\Desktop\"/>
    </mc:Choice>
  </mc:AlternateContent>
  <xr:revisionPtr revIDLastSave="0" documentId="13_ncr:1_{1E9A5228-423D-4EAF-AB59-DDE9E93F6D3A}" xr6:coauthVersionLast="36" xr6:coauthVersionMax="36" xr10:uidLastSave="{00000000-0000-0000-0000-000000000000}"/>
  <bookViews>
    <workbookView xWindow="0" yWindow="0" windowWidth="19200" windowHeight="9585" tabRatio="902" activeTab="1" xr2:uid="{00000000-000D-0000-FFFF-FFFF00000000}"/>
  </bookViews>
  <sheets>
    <sheet name="INSTRUCCIONES" sheetId="4" r:id="rId1"/>
    <sheet name="SEGUIMIENTO MAPA DE RIESGOS  " sheetId="40" r:id="rId2"/>
    <sheet name="Listados Datos" sheetId="13" state="hidden" r:id="rId3"/>
    <sheet name="ActivosDeInformación" sheetId="35" state="hidden" r:id="rId4"/>
    <sheet name="Matriz Calor Inherente RGyRSI" sheetId="20" state="hidden" r:id="rId5"/>
    <sheet name="Matriz Calor Residual RGyRSI" sheetId="21" state="hidden" r:id="rId6"/>
    <sheet name="IMPACTO CORRUPCIÓN" sheetId="7" state="hidden" r:id="rId7"/>
    <sheet name="Inventario de activos de inf" sheetId="37" state="hidden" r:id="rId8"/>
    <sheet name="Amanezas y Vulnera Seg. Digital" sheetId="26" state="hidden" r:id="rId9"/>
    <sheet name="Anexo A Seg. Dig" sheetId="27" state="hidden" r:id="rId10"/>
    <sheet name="Tabla Probabilidad" sheetId="6" state="hidden" r:id="rId11"/>
    <sheet name="Tabla Impacto" sheetId="8" state="hidden" r:id="rId12"/>
    <sheet name="IMPACTO SEG D" sheetId="18" state="hidden" r:id="rId13"/>
    <sheet name="PROBABILIDAD R. CORRUPCIÓN" sheetId="22" state="hidden" r:id="rId14"/>
    <sheet name="Tabla Valoración controles" sheetId="25" state="hidden" r:id="rId15"/>
    <sheet name="VALORACIÓN DEL RIESGO DE CORRUP" sheetId="24" state="hidden" r:id="rId16"/>
    <sheet name="Clases de Riesgos" sheetId="5" state="hidden" r:id="rId17"/>
    <sheet name="EJEMPLO CONTROLES" sheetId="11" state="hidden" r:id="rId18"/>
    <sheet name="OPCIONES DE MANEJO DEL RIESGO" sheetId="12" state="hidden" r:id="rId19"/>
  </sheets>
  <externalReferences>
    <externalReference r:id="rId20"/>
    <externalReference r:id="rId21"/>
    <externalReference r:id="rId22"/>
    <externalReference r:id="rId23"/>
    <externalReference r:id="rId24"/>
  </externalReferences>
  <definedNames>
    <definedName name="_xlnm._FilterDatabase" localSheetId="3" hidden="1">ActivosDeInformación!$A$9:$AH$461</definedName>
    <definedName name="_xlnm._FilterDatabase" localSheetId="7">'Inventario de activos de inf'!$A$9:$AH$423</definedName>
    <definedName name="_xlnm._FilterDatabase" localSheetId="1" hidden="1">'SEGUIMIENTO MAPA DE RIESGOS  '!$A$9:$CO$621</definedName>
    <definedName name="_FilterDatabase_0" localSheetId="3">ActivosDeInformación!$A$9:$AH$419</definedName>
    <definedName name="_FilterDatabase_0" localSheetId="7">'Inventario de activos de inf'!$A$9:$AH$419</definedName>
    <definedName name="APLICACIÓN" localSheetId="1">#REF!</definedName>
    <definedName name="APLICACIÓN">#REF!</definedName>
    <definedName name="_xlnm.Print_Area" localSheetId="8">'Amanezas y Vulnera Seg. Digital'!$A$1:$B$64</definedName>
    <definedName name="_xlnm.Print_Area" localSheetId="16">'Clases de Riesgos'!$A$1:$D$11</definedName>
    <definedName name="_xlnm.Print_Area" localSheetId="17">'EJEMPLO CONTROLES'!$A$1:$G$27</definedName>
    <definedName name="_xlnm.Print_Area" localSheetId="6">'IMPACTO CORRUPCIÓN'!$A$1:$G$465</definedName>
    <definedName name="_xlnm.Print_Area" localSheetId="0">INSTRUCCIONES!$A$1:$K$79</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ategoria" localSheetId="7">[1]Hoja1!$B$2:$B$6</definedName>
    <definedName name="Categoria">[2]Hoja1!$B$2:$B$6</definedName>
    <definedName name="CID" localSheetId="1">#REF!</definedName>
    <definedName name="CID">#REF!</definedName>
    <definedName name="clasificaciónriesgos" localSheetId="17">#REF!</definedName>
    <definedName name="clasificaciónriesgos" localSheetId="18">#REF!</definedName>
    <definedName name="clasificaciónriesgos" localSheetId="1">#REF!</definedName>
    <definedName name="clasificaciónriesgos" localSheetId="11">#REF!</definedName>
    <definedName name="clasificaciónriesgos" localSheetId="15">#REF!</definedName>
    <definedName name="clasificaciónriesgos">#REF!</definedName>
    <definedName name="códigos" localSheetId="17">#REF!</definedName>
    <definedName name="códigos" localSheetId="18">#REF!</definedName>
    <definedName name="códigos" localSheetId="1">#REF!</definedName>
    <definedName name="códigos" localSheetId="11">#REF!</definedName>
    <definedName name="códigos" localSheetId="15">#REF!</definedName>
    <definedName name="códigos">#REF!</definedName>
    <definedName name="Contexto_Externo" localSheetId="1">#REF!</definedName>
    <definedName name="Contexto_Externo">#REF!</definedName>
    <definedName name="Contexto_Interno" localSheetId="1">#REF!</definedName>
    <definedName name="Contexto_Interno">#REF!</definedName>
    <definedName name="Contexto_Proceso" localSheetId="1">#REF!</definedName>
    <definedName name="Contexto_Proceso">#REF!</definedName>
    <definedName name="Direccionamiento_Estratégico" localSheetId="17">#REF!</definedName>
    <definedName name="Direccionamiento_Estratégico" localSheetId="18">#REF!</definedName>
    <definedName name="Direccionamiento_Estratégico" localSheetId="1">#REF!</definedName>
    <definedName name="Direccionamiento_Estratégico" localSheetId="11">#REF!</definedName>
    <definedName name="Direccionamiento_Estratégico" localSheetId="15">#REF!</definedName>
    <definedName name="Direccionamiento_Estratégico">#REF!</definedName>
    <definedName name="DisposicionFinal" localSheetId="7">[3]Hoja1!$D$4:$D$8</definedName>
    <definedName name="DisposicionFinal">[4]Hoja1!$D$4:$D$8</definedName>
    <definedName name="económicos" localSheetId="17">#REF!</definedName>
    <definedName name="económicos" localSheetId="18">#REF!</definedName>
    <definedName name="económicos" localSheetId="1">#REF!</definedName>
    <definedName name="económicos" localSheetId="11">#REF!</definedName>
    <definedName name="económicos" localSheetId="15">#REF!</definedName>
    <definedName name="económicos">#REF!</definedName>
    <definedName name="EJECUCIÓN" localSheetId="1">#REF!</definedName>
    <definedName name="EJECUCIÓN">#REF!</definedName>
    <definedName name="externo" localSheetId="17">#REF!</definedName>
    <definedName name="externo" localSheetId="18">#REF!</definedName>
    <definedName name="externo" localSheetId="1">#REF!</definedName>
    <definedName name="externo" localSheetId="11">#REF!</definedName>
    <definedName name="externo" localSheetId="15">#REF!</definedName>
    <definedName name="externo">#REF!</definedName>
    <definedName name="externos2" localSheetId="17">#REF!</definedName>
    <definedName name="externos2" localSheetId="18">#REF!</definedName>
    <definedName name="externos2" localSheetId="1">#REF!</definedName>
    <definedName name="externos2" localSheetId="11">#REF!</definedName>
    <definedName name="externos2" localSheetId="15">#REF!</definedName>
    <definedName name="externos2">#REF!</definedName>
    <definedName name="factores" localSheetId="17">#REF!</definedName>
    <definedName name="factores" localSheetId="18">#REF!</definedName>
    <definedName name="factores" localSheetId="1">#REF!</definedName>
    <definedName name="factores" localSheetId="11">#REF!</definedName>
    <definedName name="factores" localSheetId="15">#REF!</definedName>
    <definedName name="factores">#REF!</definedName>
    <definedName name="FRECUENCIA" localSheetId="1">#REF!</definedName>
    <definedName name="FRECUENCIA">#REF!</definedName>
    <definedName name="impacto" localSheetId="17">#REF!</definedName>
    <definedName name="impacto" localSheetId="18">#REF!</definedName>
    <definedName name="impacto" localSheetId="1">#REF!</definedName>
    <definedName name="impacto" localSheetId="11">#REF!</definedName>
    <definedName name="impacto" localSheetId="15">#REF!</definedName>
    <definedName name="impacto">#REF!</definedName>
    <definedName name="impactoco" localSheetId="17">#REF!</definedName>
    <definedName name="impactoco" localSheetId="18">#REF!</definedName>
    <definedName name="impactoco" localSheetId="1">#REF!</definedName>
    <definedName name="impactoco" localSheetId="11">#REF!</definedName>
    <definedName name="impactoco" localSheetId="15">#REF!</definedName>
    <definedName name="impactoco">#REF!</definedName>
    <definedName name="infraestructura" localSheetId="17">#REF!</definedName>
    <definedName name="infraestructura" localSheetId="18">#REF!</definedName>
    <definedName name="infraestructura" localSheetId="1">#REF!</definedName>
    <definedName name="infraestructura" localSheetId="11">#REF!</definedName>
    <definedName name="infraestructura" localSheetId="15">#REF!</definedName>
    <definedName name="infraestructura">#REF!</definedName>
    <definedName name="interno" localSheetId="17">#REF!</definedName>
    <definedName name="interno" localSheetId="18">#REF!</definedName>
    <definedName name="interno" localSheetId="1">#REF!</definedName>
    <definedName name="interno" localSheetId="11">#REF!</definedName>
    <definedName name="interno" localSheetId="15">#REF!</definedName>
    <definedName name="interno">#REF!</definedName>
    <definedName name="macroprocesos" localSheetId="17">#REF!</definedName>
    <definedName name="macroprocesos" localSheetId="18">#REF!</definedName>
    <definedName name="macroprocesos" localSheetId="1">#REF!</definedName>
    <definedName name="macroprocesos" localSheetId="11">#REF!</definedName>
    <definedName name="macroprocesos" localSheetId="15">#REF!</definedName>
    <definedName name="macroprocesos">#REF!</definedName>
    <definedName name="medio_ambientales" localSheetId="17">#REF!</definedName>
    <definedName name="medio_ambientales" localSheetId="18">#REF!</definedName>
    <definedName name="medio_ambientales" localSheetId="1">#REF!</definedName>
    <definedName name="medio_ambientales" localSheetId="11">#REF!</definedName>
    <definedName name="medio_ambientales" localSheetId="15">#REF!</definedName>
    <definedName name="medio_ambientales">#REF!</definedName>
    <definedName name="personal" localSheetId="17">#REF!</definedName>
    <definedName name="personal" localSheetId="18">#REF!</definedName>
    <definedName name="personal" localSheetId="1">#REF!</definedName>
    <definedName name="personal" localSheetId="11">#REF!</definedName>
    <definedName name="personal" localSheetId="15">#REF!</definedName>
    <definedName name="personal">#REF!</definedName>
    <definedName name="políticos" localSheetId="17">#REF!</definedName>
    <definedName name="políticos" localSheetId="18">#REF!</definedName>
    <definedName name="políticos" localSheetId="1">#REF!</definedName>
    <definedName name="políticos" localSheetId="11">#REF!</definedName>
    <definedName name="políticos" localSheetId="15">#REF!</definedName>
    <definedName name="políticos">#REF!</definedName>
    <definedName name="probabilidad" localSheetId="17">#REF!</definedName>
    <definedName name="probabilidad" localSheetId="18">#REF!</definedName>
    <definedName name="probabilidad" localSheetId="1">#REF!</definedName>
    <definedName name="probabilidad" localSheetId="11">#REF!</definedName>
    <definedName name="probabilidad" localSheetId="15">#REF!</definedName>
    <definedName name="probabilidad">#REF!</definedName>
    <definedName name="proceso" localSheetId="17">#REF!</definedName>
    <definedName name="proceso" localSheetId="18">#REF!</definedName>
    <definedName name="proceso" localSheetId="1">#REF!</definedName>
    <definedName name="proceso" localSheetId="11">#REF!</definedName>
    <definedName name="proceso" localSheetId="15">#REF!</definedName>
    <definedName name="proceso">#REF!</definedName>
    <definedName name="procesos" localSheetId="17">#REF!</definedName>
    <definedName name="procesos" localSheetId="18">#REF!</definedName>
    <definedName name="procesos" localSheetId="1">#REF!</definedName>
    <definedName name="procesos" localSheetId="11">#REF!</definedName>
    <definedName name="procesos" localSheetId="15">#REF!</definedName>
    <definedName name="procesos">#REF!</definedName>
    <definedName name="Riesgo_de_Corrupción" localSheetId="1">#REF!</definedName>
    <definedName name="Riesgo_de_Corrupción">#REF!</definedName>
    <definedName name="Riesgo_General" localSheetId="1">#REF!</definedName>
    <definedName name="Riesgo_General">#REF!</definedName>
    <definedName name="SINO" localSheetId="7">[1]Hoja1!$C$2:$C$4</definedName>
    <definedName name="SINO">[2]Hoja1!$C$2:$C$4</definedName>
    <definedName name="sociales" localSheetId="17">#REF!</definedName>
    <definedName name="sociales" localSheetId="18">#REF!</definedName>
    <definedName name="sociales" localSheetId="1">#REF!</definedName>
    <definedName name="sociales" localSheetId="11">#REF!</definedName>
    <definedName name="sociales" localSheetId="15">#REF!</definedName>
    <definedName name="sociales">#REF!</definedName>
    <definedName name="tecnología" localSheetId="17">#REF!</definedName>
    <definedName name="tecnología" localSheetId="18">#REF!</definedName>
    <definedName name="tecnología" localSheetId="1">#REF!</definedName>
    <definedName name="tecnología" localSheetId="11">#REF!</definedName>
    <definedName name="tecnología" localSheetId="15">#REF!</definedName>
    <definedName name="tecnología">#REF!</definedName>
    <definedName name="tecnológicos" localSheetId="17">#REF!</definedName>
    <definedName name="tecnológicos" localSheetId="18">#REF!</definedName>
    <definedName name="tecnológicos" localSheetId="1">#REF!</definedName>
    <definedName name="tecnológicos" localSheetId="11">#REF!</definedName>
    <definedName name="tecnológicos" localSheetId="15">#REF!</definedName>
    <definedName name="tecnológicos">#REF!</definedName>
    <definedName name="TIPO_CONTROL" localSheetId="1">#REF!</definedName>
    <definedName name="TIPO_CONTROL">#REF!</definedName>
    <definedName name="TIPO_RIESGO" localSheetId="1">#REF!</definedName>
    <definedName name="TIPO_RIESGO">#REF!</definedName>
    <definedName name="TIPOLOGÍA" localSheetId="1">#REF!</definedName>
    <definedName name="TIPOLOGÍA">#REF!</definedName>
    <definedName name="TipoOrigen" localSheetId="7">[1]Hoja1!$D$2:$D$3</definedName>
    <definedName name="TipoOrigen">[2]Hoja1!$D$2:$D$3</definedName>
    <definedName name="_xlnm.Print_Titles" localSheetId="0">INSTRUCCIONES!$1:$3</definedName>
    <definedName name="_xlnm.Print_Titles" localSheetId="1">'SEGUIMIENTO MAPA DE RIESGOS  '!$4:$9</definedName>
    <definedName name="TRD" localSheetId="7">[3]Hoja1!$C$4:$C$6</definedName>
    <definedName name="TRD">[4]Hoja1!$C$4:$C$6</definedName>
    <definedName name="xxxxx">#REF!</definedName>
    <definedName name="Yuri">#REF!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621" i="40" l="1"/>
  <c r="AK621" i="40"/>
  <c r="AN620" i="40"/>
  <c r="AK620" i="40"/>
  <c r="AN619" i="40"/>
  <c r="AK619" i="40"/>
  <c r="AR620" i="40" s="1"/>
  <c r="AN618" i="40"/>
  <c r="AK618" i="40"/>
  <c r="AV619" i="40" s="1"/>
  <c r="AU619" i="40" s="1"/>
  <c r="AN617" i="40"/>
  <c r="AK617" i="40"/>
  <c r="AY616" i="40"/>
  <c r="AZ616" i="40" s="1"/>
  <c r="AN616" i="40"/>
  <c r="AK616" i="40"/>
  <c r="AV616" i="40" s="1"/>
  <c r="AU616" i="40" s="1"/>
  <c r="AD616" i="40"/>
  <c r="Y616" i="40"/>
  <c r="Z616" i="40" s="1"/>
  <c r="X616" i="40"/>
  <c r="U616" i="40"/>
  <c r="V616" i="40" s="1"/>
  <c r="H616" i="40"/>
  <c r="H617" i="40" s="1"/>
  <c r="H618" i="40" s="1"/>
  <c r="H619" i="40" s="1"/>
  <c r="H620" i="40" s="1"/>
  <c r="H621" i="40" s="1"/>
  <c r="D616" i="40"/>
  <c r="C616" i="40"/>
  <c r="AN615" i="40"/>
  <c r="AK615" i="40"/>
  <c r="AN614" i="40"/>
  <c r="AK614" i="40"/>
  <c r="AN613" i="40"/>
  <c r="AK613" i="40"/>
  <c r="AN612" i="40"/>
  <c r="AK612" i="40"/>
  <c r="AV613" i="40" s="1"/>
  <c r="AU613" i="40" s="1"/>
  <c r="AN611" i="40"/>
  <c r="AK611" i="40"/>
  <c r="AY610" i="40"/>
  <c r="AZ610" i="40" s="1"/>
  <c r="AN610" i="40"/>
  <c r="AK610" i="40"/>
  <c r="AD610" i="40"/>
  <c r="Y610" i="40"/>
  <c r="AA610" i="40" s="1"/>
  <c r="X610" i="40"/>
  <c r="U610" i="40"/>
  <c r="V610" i="40" s="1"/>
  <c r="H610" i="40"/>
  <c r="H611" i="40" s="1"/>
  <c r="H612" i="40" s="1"/>
  <c r="H613" i="40" s="1"/>
  <c r="H614" i="40" s="1"/>
  <c r="H615" i="40" s="1"/>
  <c r="D610" i="40"/>
  <c r="C610" i="40"/>
  <c r="AN609" i="40"/>
  <c r="AK609" i="40"/>
  <c r="AN608" i="40"/>
  <c r="AK608" i="40"/>
  <c r="AN607" i="40"/>
  <c r="AK607" i="40"/>
  <c r="AN606" i="40"/>
  <c r="AK606" i="40"/>
  <c r="AN605" i="40"/>
  <c r="AK605" i="40"/>
  <c r="AY604" i="40"/>
  <c r="AZ604" i="40" s="1"/>
  <c r="AN604" i="40"/>
  <c r="AK604" i="40"/>
  <c r="AR604" i="40" s="1"/>
  <c r="AD604" i="40"/>
  <c r="Y604" i="40"/>
  <c r="Z604" i="40" s="1"/>
  <c r="X604" i="40"/>
  <c r="U604" i="40"/>
  <c r="H604" i="40"/>
  <c r="H605" i="40" s="1"/>
  <c r="H606" i="40" s="1"/>
  <c r="H607" i="40" s="1"/>
  <c r="H608" i="40" s="1"/>
  <c r="H609" i="40" s="1"/>
  <c r="D604" i="40"/>
  <c r="C604" i="40"/>
  <c r="AN603" i="40"/>
  <c r="AK603" i="40"/>
  <c r="AN602" i="40"/>
  <c r="AK602" i="40"/>
  <c r="AN601" i="40"/>
  <c r="AK601" i="40"/>
  <c r="AN600" i="40"/>
  <c r="AK600" i="40"/>
  <c r="AR601" i="40" s="1"/>
  <c r="AN599" i="40"/>
  <c r="AK599" i="40"/>
  <c r="AY598" i="40"/>
  <c r="AZ598" i="40" s="1"/>
  <c r="AN598" i="40"/>
  <c r="AK598" i="40"/>
  <c r="AV598" i="40" s="1"/>
  <c r="AU598" i="40" s="1"/>
  <c r="AD598" i="40"/>
  <c r="AA598" i="40"/>
  <c r="Y598" i="40"/>
  <c r="Z598" i="40" s="1"/>
  <c r="X598" i="40"/>
  <c r="U598" i="40"/>
  <c r="V598" i="40" s="1"/>
  <c r="H598" i="40"/>
  <c r="H599" i="40" s="1"/>
  <c r="H600" i="40" s="1"/>
  <c r="H601" i="40" s="1"/>
  <c r="H602" i="40" s="1"/>
  <c r="H603" i="40" s="1"/>
  <c r="D598" i="40"/>
  <c r="C598" i="40"/>
  <c r="AN597" i="40"/>
  <c r="AK597" i="40"/>
  <c r="AN596" i="40"/>
  <c r="AK596" i="40"/>
  <c r="AN595" i="40"/>
  <c r="AK595" i="40"/>
  <c r="AV595" i="40" s="1"/>
  <c r="AU595" i="40" s="1"/>
  <c r="AN594" i="40"/>
  <c r="AK594" i="40"/>
  <c r="AN593" i="40"/>
  <c r="AK593" i="40"/>
  <c r="AY592" i="40"/>
  <c r="AZ592" i="40" s="1"/>
  <c r="AN592" i="40"/>
  <c r="AK592" i="40"/>
  <c r="AR592" i="40" s="1"/>
  <c r="AT592" i="40" s="1"/>
  <c r="AD592" i="40"/>
  <c r="Y592" i="40"/>
  <c r="Z592" i="40" s="1"/>
  <c r="X592" i="40"/>
  <c r="U592" i="40"/>
  <c r="H592" i="40"/>
  <c r="H593" i="40" s="1"/>
  <c r="H594" i="40" s="1"/>
  <c r="H595" i="40" s="1"/>
  <c r="H596" i="40" s="1"/>
  <c r="H597" i="40" s="1"/>
  <c r="D592" i="40"/>
  <c r="C592" i="40"/>
  <c r="AN591" i="40"/>
  <c r="AK591" i="40"/>
  <c r="AN590" i="40"/>
  <c r="AK590" i="40"/>
  <c r="AN589" i="40"/>
  <c r="AK589" i="40"/>
  <c r="AN588" i="40"/>
  <c r="AK588" i="40"/>
  <c r="AN587" i="40"/>
  <c r="AK587" i="40"/>
  <c r="AY586" i="40"/>
  <c r="AZ586" i="40" s="1"/>
  <c r="AN586" i="40"/>
  <c r="AK586" i="40"/>
  <c r="AV586" i="40" s="1"/>
  <c r="AU586" i="40" s="1"/>
  <c r="AD586" i="40"/>
  <c r="Y586" i="40"/>
  <c r="X586" i="40"/>
  <c r="U586" i="40"/>
  <c r="V586" i="40" s="1"/>
  <c r="H586" i="40"/>
  <c r="H587" i="40" s="1"/>
  <c r="H588" i="40" s="1"/>
  <c r="H589" i="40" s="1"/>
  <c r="H590" i="40" s="1"/>
  <c r="H591" i="40" s="1"/>
  <c r="D586" i="40"/>
  <c r="C586" i="40"/>
  <c r="AN585" i="40"/>
  <c r="AK585" i="40"/>
  <c r="AN584" i="40"/>
  <c r="AK584" i="40"/>
  <c r="H584" i="40"/>
  <c r="H585" i="40" s="1"/>
  <c r="AN583" i="40"/>
  <c r="AK583" i="40"/>
  <c r="AN582" i="40"/>
  <c r="AK582" i="40"/>
  <c r="AR583" i="40" s="1"/>
  <c r="AN581" i="40"/>
  <c r="AK581" i="40"/>
  <c r="AY580" i="40"/>
  <c r="AZ580" i="40" s="1"/>
  <c r="AN580" i="40"/>
  <c r="AK580" i="40"/>
  <c r="AV580" i="40" s="1"/>
  <c r="AU580" i="40" s="1"/>
  <c r="AD580" i="40"/>
  <c r="Y580" i="40"/>
  <c r="Z580" i="40" s="1"/>
  <c r="X580" i="40"/>
  <c r="U580" i="40"/>
  <c r="H580" i="40"/>
  <c r="H581" i="40" s="1"/>
  <c r="H582" i="40" s="1"/>
  <c r="H583" i="40" s="1"/>
  <c r="D580" i="40"/>
  <c r="C580" i="40"/>
  <c r="AN579" i="40"/>
  <c r="AK579" i="40"/>
  <c r="AN578" i="40"/>
  <c r="AK578" i="40"/>
  <c r="AN577" i="40"/>
  <c r="AK577" i="40"/>
  <c r="AN576" i="40"/>
  <c r="AK576" i="40"/>
  <c r="AV576" i="40" s="1"/>
  <c r="AU576" i="40" s="1"/>
  <c r="AN575" i="40"/>
  <c r="AK575" i="40"/>
  <c r="AY574" i="40"/>
  <c r="AZ574" i="40" s="1"/>
  <c r="AN574" i="40"/>
  <c r="AK574" i="40"/>
  <c r="AV574" i="40" s="1"/>
  <c r="AU574" i="40" s="1"/>
  <c r="AD574" i="40"/>
  <c r="Y574" i="40"/>
  <c r="Z574" i="40" s="1"/>
  <c r="X574" i="40"/>
  <c r="U574" i="40"/>
  <c r="V574" i="40" s="1"/>
  <c r="H574" i="40"/>
  <c r="H575" i="40" s="1"/>
  <c r="H576" i="40" s="1"/>
  <c r="H577" i="40" s="1"/>
  <c r="H578" i="40" s="1"/>
  <c r="H579" i="40" s="1"/>
  <c r="D574" i="40"/>
  <c r="C574" i="40"/>
  <c r="AN573" i="40"/>
  <c r="AK573" i="40"/>
  <c r="AN572" i="40"/>
  <c r="AK572" i="40"/>
  <c r="AN571" i="40"/>
  <c r="AK571" i="40"/>
  <c r="AV572" i="40" s="1"/>
  <c r="AU572" i="40" s="1"/>
  <c r="AN570" i="40"/>
  <c r="AK570" i="40"/>
  <c r="AV571" i="40" s="1"/>
  <c r="AU571" i="40" s="1"/>
  <c r="AN569" i="40"/>
  <c r="AK569" i="40"/>
  <c r="AY568" i="40"/>
  <c r="AZ568" i="40" s="1"/>
  <c r="AN568" i="40"/>
  <c r="AK568" i="40"/>
  <c r="AV568" i="40" s="1"/>
  <c r="AU568" i="40" s="1"/>
  <c r="AD568" i="40"/>
  <c r="Y568" i="40"/>
  <c r="Z568" i="40" s="1"/>
  <c r="X568" i="40"/>
  <c r="U568" i="40"/>
  <c r="H568" i="40"/>
  <c r="H569" i="40" s="1"/>
  <c r="H570" i="40" s="1"/>
  <c r="H571" i="40" s="1"/>
  <c r="H572" i="40" s="1"/>
  <c r="H573" i="40" s="1"/>
  <c r="D568" i="40"/>
  <c r="C568" i="40"/>
  <c r="AN567" i="40"/>
  <c r="AK567" i="40"/>
  <c r="AN566" i="40"/>
  <c r="AK566" i="40"/>
  <c r="AN565" i="40"/>
  <c r="AK565" i="40"/>
  <c r="AN564" i="40"/>
  <c r="AK564" i="40"/>
  <c r="AN563" i="40"/>
  <c r="AK563" i="40"/>
  <c r="AR564" i="40" s="1"/>
  <c r="AY562" i="40"/>
  <c r="AZ562" i="40" s="1"/>
  <c r="AV562" i="40"/>
  <c r="AU562" i="40" s="1"/>
  <c r="AN562" i="40"/>
  <c r="AK562" i="40"/>
  <c r="AR562" i="40" s="1"/>
  <c r="AS562" i="40" s="1"/>
  <c r="AD562" i="40"/>
  <c r="Y562" i="40"/>
  <c r="Z562" i="40" s="1"/>
  <c r="X562" i="40"/>
  <c r="U562" i="40"/>
  <c r="H562" i="40"/>
  <c r="H563" i="40" s="1"/>
  <c r="H564" i="40" s="1"/>
  <c r="H565" i="40" s="1"/>
  <c r="H566" i="40" s="1"/>
  <c r="H567" i="40" s="1"/>
  <c r="D562" i="40"/>
  <c r="C562" i="40"/>
  <c r="AN561" i="40"/>
  <c r="AK561" i="40"/>
  <c r="AN560" i="40"/>
  <c r="AK560" i="40"/>
  <c r="AN559" i="40"/>
  <c r="AK559" i="40"/>
  <c r="AV560" i="40" s="1"/>
  <c r="AU560" i="40" s="1"/>
  <c r="AN558" i="40"/>
  <c r="AK558" i="40"/>
  <c r="AV559" i="40" s="1"/>
  <c r="AU559" i="40" s="1"/>
  <c r="AN557" i="40"/>
  <c r="AK557" i="40"/>
  <c r="AV558" i="40" s="1"/>
  <c r="AU558" i="40" s="1"/>
  <c r="AY556" i="40"/>
  <c r="AZ556" i="40" s="1"/>
  <c r="AN556" i="40"/>
  <c r="AK556" i="40"/>
  <c r="AV556" i="40" s="1"/>
  <c r="AU556" i="40" s="1"/>
  <c r="AD556" i="40"/>
  <c r="Y556" i="40"/>
  <c r="Z556" i="40" s="1"/>
  <c r="X556" i="40"/>
  <c r="U556" i="40"/>
  <c r="V556" i="40" s="1"/>
  <c r="H556" i="40"/>
  <c r="H557" i="40" s="1"/>
  <c r="H558" i="40" s="1"/>
  <c r="H559" i="40" s="1"/>
  <c r="H560" i="40" s="1"/>
  <c r="H561" i="40" s="1"/>
  <c r="D556" i="40"/>
  <c r="C556" i="40"/>
  <c r="AN555" i="40"/>
  <c r="AK555" i="40"/>
  <c r="AN554" i="40"/>
  <c r="AK554" i="40"/>
  <c r="AN553" i="40"/>
  <c r="AK553" i="40"/>
  <c r="AV554" i="40" s="1"/>
  <c r="AU554" i="40" s="1"/>
  <c r="AN552" i="40"/>
  <c r="AK552" i="40"/>
  <c r="AN551" i="40"/>
  <c r="AK551" i="40"/>
  <c r="AY550" i="40"/>
  <c r="AZ550" i="40" s="1"/>
  <c r="AN550" i="40"/>
  <c r="AK550" i="40"/>
  <c r="AR550" i="40" s="1"/>
  <c r="AD550" i="40"/>
  <c r="Y550" i="40"/>
  <c r="AA550" i="40" s="1"/>
  <c r="X550" i="40"/>
  <c r="U550" i="40"/>
  <c r="V550" i="40" s="1"/>
  <c r="H550" i="40"/>
  <c r="H551" i="40" s="1"/>
  <c r="H552" i="40" s="1"/>
  <c r="H553" i="40" s="1"/>
  <c r="H554" i="40" s="1"/>
  <c r="H555" i="40" s="1"/>
  <c r="D550" i="40"/>
  <c r="C550" i="40"/>
  <c r="AN549" i="40"/>
  <c r="AK549" i="40"/>
  <c r="AN548" i="40"/>
  <c r="AK548" i="40"/>
  <c r="AN547" i="40"/>
  <c r="AK547" i="40"/>
  <c r="AR548" i="40" s="1"/>
  <c r="AN546" i="40"/>
  <c r="AK546" i="40"/>
  <c r="AN545" i="40"/>
  <c r="AK545" i="40"/>
  <c r="AY544" i="40"/>
  <c r="AZ544" i="40" s="1"/>
  <c r="AN544" i="40"/>
  <c r="AK544" i="40"/>
  <c r="AV544" i="40" s="1"/>
  <c r="AU544" i="40" s="1"/>
  <c r="AD544" i="40"/>
  <c r="Y544" i="40"/>
  <c r="Z544" i="40" s="1"/>
  <c r="X544" i="40"/>
  <c r="U544" i="40"/>
  <c r="V544" i="40" s="1"/>
  <c r="H544" i="40"/>
  <c r="H545" i="40" s="1"/>
  <c r="H546" i="40" s="1"/>
  <c r="H547" i="40" s="1"/>
  <c r="H548" i="40" s="1"/>
  <c r="H549" i="40" s="1"/>
  <c r="D544" i="40"/>
  <c r="C544" i="40"/>
  <c r="AN543" i="40"/>
  <c r="AK543" i="40"/>
  <c r="AV543" i="40" s="1"/>
  <c r="AU543" i="40" s="1"/>
  <c r="AN542" i="40"/>
  <c r="AK542" i="40"/>
  <c r="AN541" i="40"/>
  <c r="AK541" i="40"/>
  <c r="AV542" i="40" s="1"/>
  <c r="AU542" i="40" s="1"/>
  <c r="AN540" i="40"/>
  <c r="AK540" i="40"/>
  <c r="AV540" i="40" s="1"/>
  <c r="AU540" i="40" s="1"/>
  <c r="AN539" i="40"/>
  <c r="AK539" i="40"/>
  <c r="AR540" i="40" s="1"/>
  <c r="H539" i="40"/>
  <c r="H540" i="40" s="1"/>
  <c r="H541" i="40" s="1"/>
  <c r="H542" i="40" s="1"/>
  <c r="H543" i="40" s="1"/>
  <c r="AY538" i="40"/>
  <c r="AZ538" i="40" s="1"/>
  <c r="AN538" i="40"/>
  <c r="AK538" i="40"/>
  <c r="AD538" i="40"/>
  <c r="Y538" i="40"/>
  <c r="Z538" i="40" s="1"/>
  <c r="X538" i="40"/>
  <c r="U538" i="40"/>
  <c r="AA538" i="40" s="1"/>
  <c r="H538" i="40"/>
  <c r="D538" i="40"/>
  <c r="AN537" i="40"/>
  <c r="AK537" i="40"/>
  <c r="AR536" i="40"/>
  <c r="AN536" i="40"/>
  <c r="AK536" i="40"/>
  <c r="AR537" i="40" s="1"/>
  <c r="AV535" i="40"/>
  <c r="AU535" i="40" s="1"/>
  <c r="AR535" i="40"/>
  <c r="AS535" i="40" s="1"/>
  <c r="AN535" i="40"/>
  <c r="AK535" i="40"/>
  <c r="AV536" i="40" s="1"/>
  <c r="AU536" i="40" s="1"/>
  <c r="AV534" i="40"/>
  <c r="AU534" i="40" s="1"/>
  <c r="AN534" i="40"/>
  <c r="AK534" i="40"/>
  <c r="AN533" i="40"/>
  <c r="AK533" i="40"/>
  <c r="AR534" i="40" s="1"/>
  <c r="AZ532" i="40"/>
  <c r="AY532" i="40"/>
  <c r="AT532" i="40"/>
  <c r="AR532" i="40"/>
  <c r="AS532" i="40" s="1"/>
  <c r="AN532" i="40"/>
  <c r="AK532" i="40"/>
  <c r="AD532" i="40"/>
  <c r="Z532" i="40"/>
  <c r="Y532" i="40"/>
  <c r="X532" i="40"/>
  <c r="V532" i="40"/>
  <c r="U532" i="40"/>
  <c r="AA532" i="40" s="1"/>
  <c r="H532" i="40"/>
  <c r="H533" i="40" s="1"/>
  <c r="H534" i="40" s="1"/>
  <c r="H535" i="40" s="1"/>
  <c r="H536" i="40" s="1"/>
  <c r="H537" i="40" s="1"/>
  <c r="D532" i="40"/>
  <c r="AS531" i="40"/>
  <c r="AR531" i="40"/>
  <c r="AT531" i="40" s="1"/>
  <c r="AN531" i="40"/>
  <c r="AK531" i="40"/>
  <c r="AV531" i="40" s="1"/>
  <c r="AU531" i="40" s="1"/>
  <c r="AV530" i="40"/>
  <c r="AU530" i="40" s="1"/>
  <c r="AS530" i="40"/>
  <c r="AR530" i="40"/>
  <c r="AT530" i="40" s="1"/>
  <c r="AN530" i="40"/>
  <c r="AK530" i="40"/>
  <c r="AS529" i="40"/>
  <c r="AW529" i="40" s="1"/>
  <c r="AR529" i="40"/>
  <c r="AT529" i="40" s="1"/>
  <c r="AN529" i="40"/>
  <c r="AK529" i="40"/>
  <c r="AS528" i="40"/>
  <c r="AR528" i="40"/>
  <c r="AT528" i="40" s="1"/>
  <c r="AN528" i="40"/>
  <c r="AK528" i="40"/>
  <c r="AV529" i="40" s="1"/>
  <c r="AU529" i="40" s="1"/>
  <c r="AS527" i="40"/>
  <c r="AR527" i="40"/>
  <c r="AT527" i="40" s="1"/>
  <c r="AN527" i="40"/>
  <c r="AK527" i="40"/>
  <c r="AV528" i="40" s="1"/>
  <c r="AU528" i="40" s="1"/>
  <c r="BM526" i="40"/>
  <c r="AZ526" i="40"/>
  <c r="AY526" i="40"/>
  <c r="AS526" i="40"/>
  <c r="AR526" i="40"/>
  <c r="AT526" i="40" s="1"/>
  <c r="AN526" i="40"/>
  <c r="AK526" i="40"/>
  <c r="AV527" i="40" s="1"/>
  <c r="AU527" i="40" s="1"/>
  <c r="AW527" i="40" s="1"/>
  <c r="AD526" i="40"/>
  <c r="Z526" i="40"/>
  <c r="Y526" i="40"/>
  <c r="X526" i="40"/>
  <c r="V526" i="40"/>
  <c r="U526" i="40"/>
  <c r="AA526" i="40" s="1"/>
  <c r="H526" i="40"/>
  <c r="H527" i="40" s="1"/>
  <c r="H528" i="40" s="1"/>
  <c r="H529" i="40" s="1"/>
  <c r="H530" i="40" s="1"/>
  <c r="H531" i="40" s="1"/>
  <c r="D526" i="40"/>
  <c r="AR525" i="40"/>
  <c r="AN525" i="40"/>
  <c r="AK525" i="40"/>
  <c r="AV525" i="40" s="1"/>
  <c r="AU525" i="40" s="1"/>
  <c r="AV524" i="40"/>
  <c r="AU524" i="40" s="1"/>
  <c r="AT524" i="40"/>
  <c r="AR524" i="40"/>
  <c r="AS524" i="40" s="1"/>
  <c r="AN524" i="40"/>
  <c r="AK524" i="40"/>
  <c r="H524" i="40"/>
  <c r="H525" i="40" s="1"/>
  <c r="AV523" i="40"/>
  <c r="AU523" i="40" s="1"/>
  <c r="AN523" i="40"/>
  <c r="AK523" i="40"/>
  <c r="AN522" i="40"/>
  <c r="AK522" i="40"/>
  <c r="AR523" i="40" s="1"/>
  <c r="AR521" i="40"/>
  <c r="AN521" i="40"/>
  <c r="AK521" i="40"/>
  <c r="AR522" i="40" s="1"/>
  <c r="BM520" i="40"/>
  <c r="AZ520" i="40"/>
  <c r="AY520" i="40"/>
  <c r="AN520" i="40"/>
  <c r="AK520" i="40"/>
  <c r="AV521" i="40" s="1"/>
  <c r="AU521" i="40" s="1"/>
  <c r="AD520" i="40"/>
  <c r="Z520" i="40"/>
  <c r="Y520" i="40"/>
  <c r="X520" i="40"/>
  <c r="U520" i="40"/>
  <c r="AA520" i="40" s="1"/>
  <c r="H520" i="40"/>
  <c r="H521" i="40" s="1"/>
  <c r="H522" i="40" s="1"/>
  <c r="H523" i="40" s="1"/>
  <c r="D520" i="40"/>
  <c r="C520" i="40"/>
  <c r="AV519" i="40"/>
  <c r="AU519" i="40" s="1"/>
  <c r="AN519" i="40"/>
  <c r="AK519" i="40"/>
  <c r="AN518" i="40"/>
  <c r="AK518" i="40"/>
  <c r="AR519" i="40" s="1"/>
  <c r="AR517" i="40"/>
  <c r="AN517" i="40"/>
  <c r="AK517" i="40"/>
  <c r="AR518" i="40" s="1"/>
  <c r="AV516" i="40"/>
  <c r="AU516" i="40" s="1"/>
  <c r="AN516" i="40"/>
  <c r="AK516" i="40"/>
  <c r="AV517" i="40" s="1"/>
  <c r="AU517" i="40" s="1"/>
  <c r="H516" i="40"/>
  <c r="H517" i="40" s="1"/>
  <c r="H518" i="40" s="1"/>
  <c r="H519" i="40" s="1"/>
  <c r="AN515" i="40"/>
  <c r="AK515" i="40"/>
  <c r="H515" i="40"/>
  <c r="AY514" i="40"/>
  <c r="AZ514" i="40" s="1"/>
  <c r="AN514" i="40"/>
  <c r="AK514" i="40"/>
  <c r="AV514" i="40" s="1"/>
  <c r="AU514" i="40" s="1"/>
  <c r="AD514" i="40"/>
  <c r="Y514" i="40"/>
  <c r="Z514" i="40" s="1"/>
  <c r="X514" i="40"/>
  <c r="U514" i="40"/>
  <c r="V514" i="40" s="1"/>
  <c r="H514" i="40"/>
  <c r="D514" i="40"/>
  <c r="AN513" i="40"/>
  <c r="AK513" i="40"/>
  <c r="AR512" i="40"/>
  <c r="AN512" i="40"/>
  <c r="AK512" i="40"/>
  <c r="AV513" i="40" s="1"/>
  <c r="AU513" i="40" s="1"/>
  <c r="AV511" i="40"/>
  <c r="AU511" i="40" s="1"/>
  <c r="AT511" i="40"/>
  <c r="AR511" i="40"/>
  <c r="AS511" i="40" s="1"/>
  <c r="AN511" i="40"/>
  <c r="AK511" i="40"/>
  <c r="AV512" i="40" s="1"/>
  <c r="AU512" i="40" s="1"/>
  <c r="AN510" i="40"/>
  <c r="AK510" i="40"/>
  <c r="AN509" i="40"/>
  <c r="AK509" i="40"/>
  <c r="AZ508" i="40"/>
  <c r="AY508" i="40"/>
  <c r="AV508" i="40"/>
  <c r="AU508" i="40" s="1"/>
  <c r="AN508" i="40"/>
  <c r="AK508" i="40"/>
  <c r="AD508" i="40"/>
  <c r="AA508" i="40"/>
  <c r="Z508" i="40"/>
  <c r="Y508" i="40"/>
  <c r="X508" i="40"/>
  <c r="V508" i="40"/>
  <c r="U508" i="40"/>
  <c r="H508" i="40"/>
  <c r="H509" i="40" s="1"/>
  <c r="H510" i="40" s="1"/>
  <c r="H511" i="40" s="1"/>
  <c r="H512" i="40" s="1"/>
  <c r="H513" i="40" s="1"/>
  <c r="D508" i="40"/>
  <c r="AR507" i="40"/>
  <c r="AS507" i="40" s="1"/>
  <c r="AN507" i="40"/>
  <c r="AK507" i="40"/>
  <c r="AV506" i="40"/>
  <c r="AU506" i="40" s="1"/>
  <c r="AN506" i="40"/>
  <c r="AK506" i="40"/>
  <c r="AV507" i="40" s="1"/>
  <c r="AU507" i="40" s="1"/>
  <c r="AN505" i="40"/>
  <c r="AK505" i="40"/>
  <c r="AN504" i="40"/>
  <c r="AK504" i="40"/>
  <c r="AR503" i="40"/>
  <c r="AS503" i="40" s="1"/>
  <c r="AW503" i="40" s="1"/>
  <c r="AN503" i="40"/>
  <c r="AK503" i="40"/>
  <c r="H503" i="40"/>
  <c r="H504" i="40" s="1"/>
  <c r="H505" i="40" s="1"/>
  <c r="H506" i="40" s="1"/>
  <c r="H507" i="40" s="1"/>
  <c r="AY502" i="40"/>
  <c r="AZ502" i="40" s="1"/>
  <c r="AS502" i="40"/>
  <c r="AN502" i="40"/>
  <c r="AR502" i="40" s="1"/>
  <c r="AT502" i="40" s="1"/>
  <c r="AK502" i="40"/>
  <c r="AV503" i="40" s="1"/>
  <c r="AU503" i="40" s="1"/>
  <c r="AD502" i="40"/>
  <c r="Y502" i="40"/>
  <c r="X502" i="40"/>
  <c r="V502" i="40"/>
  <c r="U502" i="40"/>
  <c r="H502" i="40"/>
  <c r="D502" i="40"/>
  <c r="AV501" i="40"/>
  <c r="AU501" i="40" s="1"/>
  <c r="AN501" i="40"/>
  <c r="AK501" i="40"/>
  <c r="AN500" i="40"/>
  <c r="AK500" i="40"/>
  <c r="AN499" i="40"/>
  <c r="AK499" i="40"/>
  <c r="AN498" i="40"/>
  <c r="AK498" i="40"/>
  <c r="AN497" i="40"/>
  <c r="AK497" i="40"/>
  <c r="AY496" i="40"/>
  <c r="AZ496" i="40" s="1"/>
  <c r="AN496" i="40"/>
  <c r="AK496" i="40"/>
  <c r="AD496" i="40"/>
  <c r="Y496" i="40"/>
  <c r="Z496" i="40" s="1"/>
  <c r="X496" i="40"/>
  <c r="U496" i="40"/>
  <c r="M496" i="40"/>
  <c r="H496" i="40"/>
  <c r="H497" i="40" s="1"/>
  <c r="H498" i="40" s="1"/>
  <c r="H499" i="40" s="1"/>
  <c r="H500" i="40" s="1"/>
  <c r="H501" i="40" s="1"/>
  <c r="D496" i="40"/>
  <c r="AV495" i="40"/>
  <c r="AU495" i="40" s="1"/>
  <c r="AR495" i="40"/>
  <c r="AN495" i="40"/>
  <c r="AK495" i="40"/>
  <c r="AU494" i="40"/>
  <c r="AR494" i="40"/>
  <c r="AN494" i="40"/>
  <c r="AK494" i="40"/>
  <c r="AN493" i="40"/>
  <c r="AK493" i="40"/>
  <c r="AV494" i="40" s="1"/>
  <c r="AN492" i="40"/>
  <c r="AK492" i="40"/>
  <c r="AN491" i="40"/>
  <c r="AK491" i="40"/>
  <c r="AV492" i="40" s="1"/>
  <c r="AU492" i="40" s="1"/>
  <c r="H491" i="40"/>
  <c r="H492" i="40" s="1"/>
  <c r="H493" i="40" s="1"/>
  <c r="H494" i="40" s="1"/>
  <c r="H495" i="40" s="1"/>
  <c r="AY490" i="40"/>
  <c r="AZ490" i="40" s="1"/>
  <c r="AN490" i="40"/>
  <c r="AK490" i="40"/>
  <c r="AD490" i="40"/>
  <c r="Y490" i="40"/>
  <c r="Z490" i="40" s="1"/>
  <c r="X490" i="40"/>
  <c r="U490" i="40"/>
  <c r="V490" i="40" s="1"/>
  <c r="M490" i="40"/>
  <c r="H490" i="40"/>
  <c r="D490" i="40"/>
  <c r="C490" i="40"/>
  <c r="AN489" i="40"/>
  <c r="AK489" i="40"/>
  <c r="AR489" i="40" s="1"/>
  <c r="M489" i="40"/>
  <c r="AN488" i="40"/>
  <c r="AK488" i="40"/>
  <c r="AV489" i="40" s="1"/>
  <c r="AU489" i="40" s="1"/>
  <c r="M488" i="40"/>
  <c r="AN487" i="40"/>
  <c r="AK487" i="40"/>
  <c r="M487" i="40"/>
  <c r="AN486" i="40"/>
  <c r="AK486" i="40"/>
  <c r="M486" i="40"/>
  <c r="H486" i="40"/>
  <c r="H487" i="40" s="1"/>
  <c r="H488" i="40" s="1"/>
  <c r="H489" i="40" s="1"/>
  <c r="AV485" i="40"/>
  <c r="AU485" i="40" s="1"/>
  <c r="AN485" i="40"/>
  <c r="AK485" i="40"/>
  <c r="AV486" i="40" s="1"/>
  <c r="AU486" i="40" s="1"/>
  <c r="M485" i="40"/>
  <c r="H485" i="40"/>
  <c r="AY484" i="40"/>
  <c r="AZ484" i="40" s="1"/>
  <c r="AN484" i="40"/>
  <c r="AK484" i="40"/>
  <c r="AR485" i="40" s="1"/>
  <c r="AD484" i="40"/>
  <c r="Y484" i="40"/>
  <c r="X484" i="40"/>
  <c r="V484" i="40"/>
  <c r="AR484" i="40" s="1"/>
  <c r="U484" i="40"/>
  <c r="M484" i="40"/>
  <c r="H484" i="40"/>
  <c r="D484" i="40"/>
  <c r="AS483" i="40"/>
  <c r="AR483" i="40"/>
  <c r="AT483" i="40" s="1"/>
  <c r="AN483" i="40"/>
  <c r="AK483" i="40"/>
  <c r="AS482" i="40"/>
  <c r="AR482" i="40"/>
  <c r="AT482" i="40" s="1"/>
  <c r="AN482" i="40"/>
  <c r="AK482" i="40"/>
  <c r="AV483" i="40" s="1"/>
  <c r="AU483" i="40" s="1"/>
  <c r="AW483" i="40" s="1"/>
  <c r="H482" i="40"/>
  <c r="H483" i="40" s="1"/>
  <c r="AV481" i="40"/>
  <c r="AU481" i="40" s="1"/>
  <c r="AW481" i="40" s="1"/>
  <c r="AS481" i="40"/>
  <c r="AR481" i="40"/>
  <c r="AT481" i="40" s="1"/>
  <c r="AN481" i="40"/>
  <c r="AK481" i="40"/>
  <c r="AV482" i="40" s="1"/>
  <c r="AU482" i="40" s="1"/>
  <c r="AW482" i="40" s="1"/>
  <c r="AT480" i="40"/>
  <c r="AS480" i="40"/>
  <c r="AR480" i="40"/>
  <c r="AN480" i="40"/>
  <c r="AK480" i="40"/>
  <c r="AS479" i="40"/>
  <c r="AR479" i="40"/>
  <c r="AT479" i="40" s="1"/>
  <c r="AN479" i="40"/>
  <c r="AK479" i="40"/>
  <c r="AV480" i="40" s="1"/>
  <c r="AU480" i="40" s="1"/>
  <c r="AW480" i="40" s="1"/>
  <c r="AZ478" i="40"/>
  <c r="AY478" i="40"/>
  <c r="AT478" i="40"/>
  <c r="AS478" i="40"/>
  <c r="AR478" i="40"/>
  <c r="AN478" i="40"/>
  <c r="AK478" i="40"/>
  <c r="AD478" i="40"/>
  <c r="AA478" i="40"/>
  <c r="Z478" i="40"/>
  <c r="Y478" i="40"/>
  <c r="X478" i="40"/>
  <c r="V478" i="40"/>
  <c r="U478" i="40"/>
  <c r="M478" i="40"/>
  <c r="H478" i="40"/>
  <c r="H479" i="40" s="1"/>
  <c r="H480" i="40" s="1"/>
  <c r="H481" i="40" s="1"/>
  <c r="D478" i="40"/>
  <c r="AV477" i="40"/>
  <c r="AU477" i="40" s="1"/>
  <c r="AN477" i="40"/>
  <c r="AK477" i="40"/>
  <c r="AN476" i="40"/>
  <c r="AK476" i="40"/>
  <c r="AR477" i="40" s="1"/>
  <c r="AN475" i="40"/>
  <c r="AK475" i="40"/>
  <c r="AN474" i="40"/>
  <c r="AK474" i="40"/>
  <c r="AV475" i="40" s="1"/>
  <c r="AU475" i="40" s="1"/>
  <c r="AV473" i="40"/>
  <c r="AU473" i="40" s="1"/>
  <c r="AN473" i="40"/>
  <c r="AK473" i="40"/>
  <c r="AV474" i="40" s="1"/>
  <c r="AU474" i="40" s="1"/>
  <c r="AY472" i="40"/>
  <c r="AZ472" i="40" s="1"/>
  <c r="AV472" i="40"/>
  <c r="AU472" i="40"/>
  <c r="AN472" i="40"/>
  <c r="AK472" i="40"/>
  <c r="AD472" i="40"/>
  <c r="Y472" i="40"/>
  <c r="Z472" i="40" s="1"/>
  <c r="X472" i="40"/>
  <c r="U472" i="40"/>
  <c r="AA472" i="40" s="1"/>
  <c r="M472" i="40"/>
  <c r="H472" i="40"/>
  <c r="H473" i="40" s="1"/>
  <c r="H474" i="40" s="1"/>
  <c r="H475" i="40" s="1"/>
  <c r="H476" i="40" s="1"/>
  <c r="H477" i="40" s="1"/>
  <c r="D472" i="40"/>
  <c r="AN471" i="40"/>
  <c r="AK471" i="40"/>
  <c r="AR471" i="40" s="1"/>
  <c r="AN470" i="40"/>
  <c r="AK470" i="40"/>
  <c r="AV470" i="40" s="1"/>
  <c r="AU470" i="40" s="1"/>
  <c r="AV469" i="40"/>
  <c r="AU469" i="40"/>
  <c r="AN469" i="40"/>
  <c r="AK469" i="40"/>
  <c r="AR468" i="40"/>
  <c r="AT468" i="40" s="1"/>
  <c r="AN468" i="40"/>
  <c r="AK468" i="40"/>
  <c r="AR469" i="40" s="1"/>
  <c r="AN467" i="40"/>
  <c r="AK467" i="40"/>
  <c r="AV468" i="40" s="1"/>
  <c r="AU468" i="40" s="1"/>
  <c r="H467" i="40"/>
  <c r="H468" i="40" s="1"/>
  <c r="H469" i="40" s="1"/>
  <c r="H470" i="40" s="1"/>
  <c r="H471" i="40" s="1"/>
  <c r="AZ466" i="40"/>
  <c r="AY466" i="40"/>
  <c r="AN466" i="40"/>
  <c r="AK466" i="40"/>
  <c r="AV466" i="40" s="1"/>
  <c r="AU466" i="40" s="1"/>
  <c r="AD466" i="40"/>
  <c r="AA466" i="40"/>
  <c r="Z466" i="40"/>
  <c r="Y466" i="40"/>
  <c r="X466" i="40"/>
  <c r="U466" i="40"/>
  <c r="V466" i="40" s="1"/>
  <c r="M466" i="40"/>
  <c r="H466" i="40"/>
  <c r="D466" i="40"/>
  <c r="C466" i="40"/>
  <c r="AV465" i="40"/>
  <c r="AU465" i="40" s="1"/>
  <c r="AN465" i="40"/>
  <c r="AK465" i="40"/>
  <c r="AR464" i="40"/>
  <c r="AN464" i="40"/>
  <c r="AK464" i="40"/>
  <c r="AR465" i="40" s="1"/>
  <c r="AN463" i="40"/>
  <c r="AK463" i="40"/>
  <c r="AN462" i="40"/>
  <c r="AK462" i="40"/>
  <c r="AV462" i="40" s="1"/>
  <c r="AU462" i="40" s="1"/>
  <c r="AV461" i="40"/>
  <c r="AU461" i="40"/>
  <c r="AW461" i="40" s="1"/>
  <c r="AT461" i="40"/>
  <c r="AS461" i="40"/>
  <c r="AR461" i="40"/>
  <c r="AN461" i="40"/>
  <c r="AK461" i="40"/>
  <c r="AY460" i="40"/>
  <c r="AZ460" i="40" s="1"/>
  <c r="AN460" i="40"/>
  <c r="AK460" i="40"/>
  <c r="AD460" i="40"/>
  <c r="Y460" i="40"/>
  <c r="Z460" i="40" s="1"/>
  <c r="AV460" i="40" s="1"/>
  <c r="AU460" i="40" s="1"/>
  <c r="X460" i="40"/>
  <c r="U460" i="40"/>
  <c r="H460" i="40"/>
  <c r="H461" i="40" s="1"/>
  <c r="H462" i="40" s="1"/>
  <c r="H463" i="40" s="1"/>
  <c r="H464" i="40" s="1"/>
  <c r="H465" i="40" s="1"/>
  <c r="D460" i="40"/>
  <c r="AT459" i="40"/>
  <c r="AS459" i="40"/>
  <c r="AR459" i="40"/>
  <c r="AN459" i="40"/>
  <c r="AK459" i="40"/>
  <c r="AW458" i="40"/>
  <c r="AV458" i="40"/>
  <c r="AU458" i="40" s="1"/>
  <c r="AT458" i="40"/>
  <c r="AS458" i="40"/>
  <c r="AR458" i="40"/>
  <c r="AN458" i="40"/>
  <c r="AK458" i="40"/>
  <c r="AV459" i="40" s="1"/>
  <c r="AU459" i="40" s="1"/>
  <c r="AW459" i="40" s="1"/>
  <c r="AT457" i="40"/>
  <c r="AS457" i="40"/>
  <c r="AW457" i="40" s="1"/>
  <c r="AR457" i="40"/>
  <c r="AN457" i="40"/>
  <c r="AK457" i="40"/>
  <c r="AS456" i="40"/>
  <c r="AW456" i="40" s="1"/>
  <c r="AR456" i="40"/>
  <c r="AT456" i="40" s="1"/>
  <c r="AN456" i="40"/>
  <c r="AK456" i="40"/>
  <c r="AV457" i="40" s="1"/>
  <c r="AU457" i="40" s="1"/>
  <c r="H456" i="40"/>
  <c r="H457" i="40" s="1"/>
  <c r="H458" i="40" s="1"/>
  <c r="H459" i="40" s="1"/>
  <c r="AT455" i="40"/>
  <c r="AS455" i="40"/>
  <c r="AR455" i="40"/>
  <c r="AN455" i="40"/>
  <c r="AK455" i="40"/>
  <c r="AV456" i="40" s="1"/>
  <c r="AU456" i="40" s="1"/>
  <c r="H455" i="40"/>
  <c r="AY454" i="40"/>
  <c r="AZ454" i="40" s="1"/>
  <c r="AS454" i="40"/>
  <c r="AR454" i="40"/>
  <c r="AT454" i="40" s="1"/>
  <c r="AN454" i="40"/>
  <c r="AK454" i="40"/>
  <c r="AD454" i="40"/>
  <c r="Y454" i="40"/>
  <c r="AA454" i="40" s="1"/>
  <c r="X454" i="40"/>
  <c r="V454" i="40"/>
  <c r="U454" i="40"/>
  <c r="H454" i="40"/>
  <c r="D454" i="40"/>
  <c r="AR453" i="40"/>
  <c r="AS453" i="40" s="1"/>
  <c r="AW453" i="40" s="1"/>
  <c r="AN453" i="40"/>
  <c r="AK453" i="40"/>
  <c r="AN452" i="40"/>
  <c r="AK452" i="40"/>
  <c r="AV453" i="40" s="1"/>
  <c r="AU453" i="40" s="1"/>
  <c r="H452" i="40"/>
  <c r="H453" i="40" s="1"/>
  <c r="AV451" i="40"/>
  <c r="AU451" i="40" s="1"/>
  <c r="AR451" i="40"/>
  <c r="AT451" i="40" s="1"/>
  <c r="AN451" i="40"/>
  <c r="AK451" i="40"/>
  <c r="AV452" i="40" s="1"/>
  <c r="AU452" i="40" s="1"/>
  <c r="AN450" i="40"/>
  <c r="AK450" i="40"/>
  <c r="AN449" i="40"/>
  <c r="AK449" i="40"/>
  <c r="AZ448" i="40"/>
  <c r="AY448" i="40"/>
  <c r="AN448" i="40"/>
  <c r="AK448" i="40"/>
  <c r="AD448" i="40"/>
  <c r="AA448" i="40"/>
  <c r="Z448" i="40"/>
  <c r="Y448" i="40"/>
  <c r="X448" i="40"/>
  <c r="V448" i="40"/>
  <c r="U448" i="40"/>
  <c r="H448" i="40"/>
  <c r="H449" i="40" s="1"/>
  <c r="H450" i="40" s="1"/>
  <c r="H451" i="40" s="1"/>
  <c r="D448" i="40"/>
  <c r="AV447" i="40"/>
  <c r="AU447" i="40" s="1"/>
  <c r="AT447" i="40"/>
  <c r="AN447" i="40"/>
  <c r="AK447" i="40"/>
  <c r="AR447" i="40" s="1"/>
  <c r="AS447" i="40" s="1"/>
  <c r="AW447" i="40" s="1"/>
  <c r="AU446" i="40"/>
  <c r="AN446" i="40"/>
  <c r="AK446" i="40"/>
  <c r="AN445" i="40"/>
  <c r="AK445" i="40"/>
  <c r="AV446" i="40" s="1"/>
  <c r="AN444" i="40"/>
  <c r="AK444" i="40"/>
  <c r="AV445" i="40" s="1"/>
  <c r="AU445" i="40" s="1"/>
  <c r="AV443" i="40"/>
  <c r="AU443" i="40" s="1"/>
  <c r="AN443" i="40"/>
  <c r="AK443" i="40"/>
  <c r="AV444" i="40" s="1"/>
  <c r="AU444" i="40" s="1"/>
  <c r="AY442" i="40"/>
  <c r="AZ442" i="40" s="1"/>
  <c r="AV442" i="40"/>
  <c r="AU442" i="40" s="1"/>
  <c r="AN442" i="40"/>
  <c r="AK442" i="40"/>
  <c r="AD442" i="40"/>
  <c r="Y442" i="40"/>
  <c r="Z442" i="40" s="1"/>
  <c r="X442" i="40"/>
  <c r="V442" i="40"/>
  <c r="AR442" i="40" s="1"/>
  <c r="AT442" i="40" s="1"/>
  <c r="U442" i="40"/>
  <c r="AA442" i="40" s="1"/>
  <c r="H442" i="40"/>
  <c r="H443" i="40" s="1"/>
  <c r="H444" i="40" s="1"/>
  <c r="H445" i="40" s="1"/>
  <c r="H446" i="40" s="1"/>
  <c r="H447" i="40" s="1"/>
  <c r="D442" i="40"/>
  <c r="AN441" i="40"/>
  <c r="AK441" i="40"/>
  <c r="AV441" i="40" s="1"/>
  <c r="AU441" i="40" s="1"/>
  <c r="AV440" i="40"/>
  <c r="AU440" i="40" s="1"/>
  <c r="AN440" i="40"/>
  <c r="AK440" i="40"/>
  <c r="AV439" i="40"/>
  <c r="AU439" i="40" s="1"/>
  <c r="AS439" i="40"/>
  <c r="AW439" i="40" s="1"/>
  <c r="AN439" i="40"/>
  <c r="AK439" i="40"/>
  <c r="AR440" i="40" s="1"/>
  <c r="AN438" i="40"/>
  <c r="AK438" i="40"/>
  <c r="AR439" i="40" s="1"/>
  <c r="AT439" i="40" s="1"/>
  <c r="AN437" i="40"/>
  <c r="AK437" i="40"/>
  <c r="H437" i="40"/>
  <c r="H438" i="40" s="1"/>
  <c r="H439" i="40" s="1"/>
  <c r="H440" i="40" s="1"/>
  <c r="H441" i="40" s="1"/>
  <c r="AZ436" i="40"/>
  <c r="AY436" i="40"/>
  <c r="AN436" i="40"/>
  <c r="AK436" i="40"/>
  <c r="AD436" i="40"/>
  <c r="Z436" i="40"/>
  <c r="Y436" i="40"/>
  <c r="AA436" i="40" s="1"/>
  <c r="X436" i="40"/>
  <c r="U436" i="40"/>
  <c r="V436" i="40" s="1"/>
  <c r="H436" i="40"/>
  <c r="D436" i="40"/>
  <c r="AN435" i="40"/>
  <c r="AK435" i="40"/>
  <c r="AN434" i="40"/>
  <c r="AK434" i="40"/>
  <c r="AV433" i="40"/>
  <c r="AU433" i="40" s="1"/>
  <c r="AR433" i="40"/>
  <c r="AT433" i="40" s="1"/>
  <c r="AN433" i="40"/>
  <c r="AK433" i="40"/>
  <c r="AN432" i="40"/>
  <c r="AK432" i="40"/>
  <c r="AR431" i="40"/>
  <c r="AN431" i="40"/>
  <c r="AK431" i="40"/>
  <c r="AR432" i="40" s="1"/>
  <c r="AT432" i="40" s="1"/>
  <c r="AZ430" i="40"/>
  <c r="AY430" i="40"/>
  <c r="AN430" i="40"/>
  <c r="AK430" i="40"/>
  <c r="AD430" i="40"/>
  <c r="AA430" i="40"/>
  <c r="Z430" i="40"/>
  <c r="Y430" i="40"/>
  <c r="X430" i="40"/>
  <c r="V430" i="40"/>
  <c r="U430" i="40"/>
  <c r="H430" i="40"/>
  <c r="H431" i="40" s="1"/>
  <c r="H432" i="40" s="1"/>
  <c r="H433" i="40" s="1"/>
  <c r="H434" i="40" s="1"/>
  <c r="H435" i="40" s="1"/>
  <c r="D430" i="40"/>
  <c r="C430" i="40"/>
  <c r="AV429" i="40"/>
  <c r="AU429" i="40" s="1"/>
  <c r="AN429" i="40"/>
  <c r="AK429" i="40"/>
  <c r="AV428" i="40"/>
  <c r="AU428" i="40" s="1"/>
  <c r="AN428" i="40"/>
  <c r="AK428" i="40"/>
  <c r="AR429" i="40" s="1"/>
  <c r="AT427" i="40"/>
  <c r="AR427" i="40"/>
  <c r="AS427" i="40" s="1"/>
  <c r="AN427" i="40"/>
  <c r="AK427" i="40"/>
  <c r="AR428" i="40" s="1"/>
  <c r="AN426" i="40"/>
  <c r="AK426" i="40"/>
  <c r="AN425" i="40"/>
  <c r="AK425" i="40"/>
  <c r="AR426" i="40" s="1"/>
  <c r="AY424" i="40"/>
  <c r="AZ424" i="40" s="1"/>
  <c r="AN424" i="40"/>
  <c r="AK424" i="40"/>
  <c r="AD424" i="40"/>
  <c r="Y424" i="40"/>
  <c r="Z424" i="40" s="1"/>
  <c r="AV424" i="40" s="1"/>
  <c r="X424" i="40"/>
  <c r="U424" i="40"/>
  <c r="H424" i="40"/>
  <c r="H425" i="40" s="1"/>
  <c r="H426" i="40" s="1"/>
  <c r="H427" i="40" s="1"/>
  <c r="H428" i="40" s="1"/>
  <c r="H429" i="40" s="1"/>
  <c r="D424" i="40"/>
  <c r="AS423" i="40"/>
  <c r="AR423" i="40"/>
  <c r="AT423" i="40" s="1"/>
  <c r="AN423" i="40"/>
  <c r="AK423" i="40"/>
  <c r="AW422" i="40"/>
  <c r="AV422" i="40"/>
  <c r="AU422" i="40" s="1"/>
  <c r="AS422" i="40"/>
  <c r="AR422" i="40"/>
  <c r="AT422" i="40" s="1"/>
  <c r="AN422" i="40"/>
  <c r="AK422" i="40"/>
  <c r="AV421" i="40"/>
  <c r="AU421" i="40" s="1"/>
  <c r="AW421" i="40" s="1"/>
  <c r="AT421" i="40"/>
  <c r="AS421" i="40"/>
  <c r="AR421" i="40"/>
  <c r="AN421" i="40"/>
  <c r="AK421" i="40"/>
  <c r="H421" i="40"/>
  <c r="H422" i="40" s="1"/>
  <c r="H423" i="40" s="1"/>
  <c r="AT420" i="40"/>
  <c r="AS420" i="40"/>
  <c r="AR420" i="40"/>
  <c r="AN420" i="40"/>
  <c r="AK420" i="40"/>
  <c r="AS419" i="40"/>
  <c r="AR419" i="40"/>
  <c r="AT419" i="40" s="1"/>
  <c r="AN419" i="40"/>
  <c r="AK419" i="40"/>
  <c r="AV420" i="40" s="1"/>
  <c r="AU420" i="40" s="1"/>
  <c r="H419" i="40"/>
  <c r="H420" i="40" s="1"/>
  <c r="AY418" i="40"/>
  <c r="AZ418" i="40" s="1"/>
  <c r="AT418" i="40"/>
  <c r="AS418" i="40"/>
  <c r="AR418" i="40"/>
  <c r="AN418" i="40"/>
  <c r="AK418" i="40"/>
  <c r="AD418" i="40"/>
  <c r="Y418" i="40"/>
  <c r="X418" i="40"/>
  <c r="V418" i="40"/>
  <c r="U418" i="40"/>
  <c r="H418" i="40"/>
  <c r="D418" i="40"/>
  <c r="AS417" i="40"/>
  <c r="AR417" i="40"/>
  <c r="AT417" i="40" s="1"/>
  <c r="AN417" i="40"/>
  <c r="AK417" i="40"/>
  <c r="AN416" i="40"/>
  <c r="AK416" i="40"/>
  <c r="AV417" i="40" s="1"/>
  <c r="AU417" i="40" s="1"/>
  <c r="AN415" i="40"/>
  <c r="AK415" i="40"/>
  <c r="AN414" i="40"/>
  <c r="AK414" i="40"/>
  <c r="AN413" i="40"/>
  <c r="AK413" i="40"/>
  <c r="AY412" i="40"/>
  <c r="AZ412" i="40" s="1"/>
  <c r="AR412" i="40"/>
  <c r="AN412" i="40"/>
  <c r="AK412" i="40"/>
  <c r="AD412" i="40"/>
  <c r="Y412" i="40"/>
  <c r="Z412" i="40" s="1"/>
  <c r="X412" i="40"/>
  <c r="U412" i="40"/>
  <c r="V412" i="40" s="1"/>
  <c r="H412" i="40"/>
  <c r="H413" i="40" s="1"/>
  <c r="H414" i="40" s="1"/>
  <c r="H415" i="40" s="1"/>
  <c r="H416" i="40" s="1"/>
  <c r="H417" i="40" s="1"/>
  <c r="D412" i="40"/>
  <c r="AN411" i="40"/>
  <c r="AK411" i="40"/>
  <c r="AN410" i="40"/>
  <c r="AK410" i="40"/>
  <c r="AT409" i="40"/>
  <c r="AN409" i="40"/>
  <c r="AK409" i="40"/>
  <c r="AS408" i="40"/>
  <c r="AN408" i="40"/>
  <c r="AK408" i="40"/>
  <c r="AR409" i="40" s="1"/>
  <c r="AS409" i="40" s="1"/>
  <c r="AN407" i="40"/>
  <c r="AK407" i="40"/>
  <c r="AR408" i="40" s="1"/>
  <c r="AT408" i="40" s="1"/>
  <c r="AY406" i="40"/>
  <c r="AZ406" i="40" s="1"/>
  <c r="AN406" i="40"/>
  <c r="AK406" i="40"/>
  <c r="AD406" i="40"/>
  <c r="Z406" i="40"/>
  <c r="AV406" i="40" s="1"/>
  <c r="AU406" i="40" s="1"/>
  <c r="Y406" i="40"/>
  <c r="X406" i="40"/>
  <c r="V406" i="40"/>
  <c r="AR406" i="40" s="1"/>
  <c r="U406" i="40"/>
  <c r="AA406" i="40" s="1"/>
  <c r="H406" i="40"/>
  <c r="H407" i="40" s="1"/>
  <c r="H408" i="40" s="1"/>
  <c r="H409" i="40" s="1"/>
  <c r="H410" i="40" s="1"/>
  <c r="H411" i="40" s="1"/>
  <c r="D406" i="40"/>
  <c r="C406" i="40"/>
  <c r="AV405" i="40"/>
  <c r="AU405" i="40" s="1"/>
  <c r="AN405" i="40"/>
  <c r="AK405" i="40"/>
  <c r="AR405" i="40" s="1"/>
  <c r="AV404" i="40"/>
  <c r="AU404" i="40"/>
  <c r="AR404" i="40"/>
  <c r="AT404" i="40" s="1"/>
  <c r="AN404" i="40"/>
  <c r="AK404" i="40"/>
  <c r="AN403" i="40"/>
  <c r="AK403" i="40"/>
  <c r="H403" i="40"/>
  <c r="H404" i="40" s="1"/>
  <c r="H405" i="40" s="1"/>
  <c r="AN402" i="40"/>
  <c r="AK402" i="40"/>
  <c r="H402" i="40"/>
  <c r="AN401" i="40"/>
  <c r="AK401" i="40"/>
  <c r="H401" i="40"/>
  <c r="AY400" i="40"/>
  <c r="AZ400" i="40" s="1"/>
  <c r="AN400" i="40"/>
  <c r="AK400" i="40"/>
  <c r="AD400" i="40"/>
  <c r="Y400" i="40"/>
  <c r="Z400" i="40" s="1"/>
  <c r="X400" i="40"/>
  <c r="U400" i="40"/>
  <c r="V400" i="40" s="1"/>
  <c r="AR400" i="40" s="1"/>
  <c r="H400" i="40"/>
  <c r="D400" i="40"/>
  <c r="AS399" i="40"/>
  <c r="AR399" i="40"/>
  <c r="AT399" i="40" s="1"/>
  <c r="AN399" i="40"/>
  <c r="AK399" i="40"/>
  <c r="AS398" i="40"/>
  <c r="AR398" i="40"/>
  <c r="AT398" i="40" s="1"/>
  <c r="AN398" i="40"/>
  <c r="AK398" i="40"/>
  <c r="AW397" i="40"/>
  <c r="AV397" i="40"/>
  <c r="AU397" i="40" s="1"/>
  <c r="AT397" i="40"/>
  <c r="AS397" i="40"/>
  <c r="AR397" i="40"/>
  <c r="AN397" i="40"/>
  <c r="AK397" i="40"/>
  <c r="H397" i="40"/>
  <c r="H398" i="40" s="1"/>
  <c r="H399" i="40" s="1"/>
  <c r="AV396" i="40"/>
  <c r="AU396" i="40"/>
  <c r="AT396" i="40"/>
  <c r="AS396" i="40"/>
  <c r="AR396" i="40"/>
  <c r="AN396" i="40"/>
  <c r="AK396" i="40"/>
  <c r="AV395" i="40"/>
  <c r="AU395" i="40" s="1"/>
  <c r="AT395" i="40"/>
  <c r="AS395" i="40"/>
  <c r="AW395" i="40" s="1"/>
  <c r="AR395" i="40"/>
  <c r="AN395" i="40"/>
  <c r="AK395" i="40"/>
  <c r="AZ394" i="40"/>
  <c r="AY394" i="40"/>
  <c r="AS394" i="40"/>
  <c r="AR394" i="40"/>
  <c r="AT394" i="40" s="1"/>
  <c r="AN394" i="40"/>
  <c r="AK394" i="40"/>
  <c r="AV394" i="40" s="1"/>
  <c r="AU394" i="40" s="1"/>
  <c r="AD394" i="40"/>
  <c r="Z394" i="40"/>
  <c r="Y394" i="40"/>
  <c r="X394" i="40"/>
  <c r="V394" i="40"/>
  <c r="U394" i="40"/>
  <c r="H394" i="40"/>
  <c r="H395" i="40" s="1"/>
  <c r="H396" i="40" s="1"/>
  <c r="D394" i="40"/>
  <c r="AV393" i="40"/>
  <c r="AU393" i="40"/>
  <c r="AR393" i="40"/>
  <c r="AS393" i="40" s="1"/>
  <c r="AW393" i="40" s="1"/>
  <c r="AN393" i="40"/>
  <c r="AK393" i="40"/>
  <c r="AN392" i="40"/>
  <c r="AK392" i="40"/>
  <c r="AN391" i="40"/>
  <c r="AK391" i="40"/>
  <c r="AV392" i="40" s="1"/>
  <c r="AU392" i="40" s="1"/>
  <c r="AN390" i="40"/>
  <c r="AK390" i="40"/>
  <c r="AV391" i="40" s="1"/>
  <c r="AU391" i="40" s="1"/>
  <c r="H390" i="40"/>
  <c r="H391" i="40" s="1"/>
  <c r="H392" i="40" s="1"/>
  <c r="H393" i="40" s="1"/>
  <c r="AN389" i="40"/>
  <c r="AK389" i="40"/>
  <c r="H389" i="40"/>
  <c r="AY388" i="40"/>
  <c r="AZ388" i="40" s="1"/>
  <c r="AN388" i="40"/>
  <c r="AK388" i="40"/>
  <c r="AD388" i="40"/>
  <c r="AA388" i="40"/>
  <c r="Y388" i="40"/>
  <c r="Z388" i="40" s="1"/>
  <c r="AV388" i="40" s="1"/>
  <c r="AU388" i="40" s="1"/>
  <c r="X388" i="40"/>
  <c r="U388" i="40"/>
  <c r="V388" i="40" s="1"/>
  <c r="H388" i="40"/>
  <c r="D388" i="40"/>
  <c r="AN387" i="40"/>
  <c r="AK387" i="40"/>
  <c r="AV387" i="40" s="1"/>
  <c r="AU387" i="40" s="1"/>
  <c r="AN386" i="40"/>
  <c r="AK386" i="40"/>
  <c r="AR387" i="40" s="1"/>
  <c r="AN385" i="40"/>
  <c r="AK385" i="40"/>
  <c r="AV386" i="40" s="1"/>
  <c r="AU386" i="40" s="1"/>
  <c r="AN384" i="40"/>
  <c r="AK384" i="40"/>
  <c r="AN383" i="40"/>
  <c r="AK383" i="40"/>
  <c r="H383" i="40"/>
  <c r="H384" i="40" s="1"/>
  <c r="H385" i="40" s="1"/>
  <c r="H386" i="40" s="1"/>
  <c r="H387" i="40" s="1"/>
  <c r="AZ382" i="40"/>
  <c r="AY382" i="40"/>
  <c r="AN382" i="40"/>
  <c r="AK382" i="40"/>
  <c r="AD382" i="40"/>
  <c r="Y382" i="40"/>
  <c r="Z382" i="40" s="1"/>
  <c r="X382" i="40"/>
  <c r="U382" i="40"/>
  <c r="H382" i="40"/>
  <c r="D382" i="40"/>
  <c r="AN381" i="40"/>
  <c r="AK381" i="40"/>
  <c r="AV380" i="40"/>
  <c r="AU380" i="40" s="1"/>
  <c r="AN380" i="40"/>
  <c r="AK380" i="40"/>
  <c r="AR379" i="40"/>
  <c r="AS379" i="40" s="1"/>
  <c r="AN379" i="40"/>
  <c r="AK379" i="40"/>
  <c r="AR380" i="40" s="1"/>
  <c r="AN378" i="40"/>
  <c r="AK378" i="40"/>
  <c r="AV379" i="40" s="1"/>
  <c r="AU379" i="40" s="1"/>
  <c r="AN377" i="40"/>
  <c r="AK377" i="40"/>
  <c r="AY376" i="40"/>
  <c r="AZ376" i="40" s="1"/>
  <c r="AV376" i="40"/>
  <c r="AU376" i="40"/>
  <c r="AN376" i="40"/>
  <c r="AK376" i="40"/>
  <c r="AV377" i="40" s="1"/>
  <c r="AU377" i="40" s="1"/>
  <c r="AD376" i="40"/>
  <c r="Z376" i="40"/>
  <c r="Y376" i="40"/>
  <c r="X376" i="40"/>
  <c r="V376" i="40"/>
  <c r="AR376" i="40" s="1"/>
  <c r="U376" i="40"/>
  <c r="AA376" i="40" s="1"/>
  <c r="H376" i="40"/>
  <c r="H377" i="40" s="1"/>
  <c r="H378" i="40" s="1"/>
  <c r="H379" i="40" s="1"/>
  <c r="H380" i="40" s="1"/>
  <c r="H381" i="40" s="1"/>
  <c r="D376" i="40"/>
  <c r="AV375" i="40"/>
  <c r="AU375" i="40" s="1"/>
  <c r="AW375" i="40" s="1"/>
  <c r="AR375" i="40"/>
  <c r="AS375" i="40" s="1"/>
  <c r="AN375" i="40"/>
  <c r="AK375" i="40"/>
  <c r="H375" i="40"/>
  <c r="AV374" i="40"/>
  <c r="AU374" i="40"/>
  <c r="AN374" i="40"/>
  <c r="AK374" i="40"/>
  <c r="AU373" i="40"/>
  <c r="AT373" i="40"/>
  <c r="AS373" i="40"/>
  <c r="AR373" i="40"/>
  <c r="AN373" i="40"/>
  <c r="AK373" i="40"/>
  <c r="AR374" i="40" s="1"/>
  <c r="AN372" i="40"/>
  <c r="AK372" i="40"/>
  <c r="AV373" i="40" s="1"/>
  <c r="H372" i="40"/>
  <c r="H373" i="40" s="1"/>
  <c r="H374" i="40" s="1"/>
  <c r="AN371" i="40"/>
  <c r="AK371" i="40"/>
  <c r="AR372" i="40" s="1"/>
  <c r="H371" i="40"/>
  <c r="AY370" i="40"/>
  <c r="AZ370" i="40" s="1"/>
  <c r="AV370" i="40"/>
  <c r="AU370" i="40"/>
  <c r="AN370" i="40"/>
  <c r="AK370" i="40"/>
  <c r="AD370" i="40"/>
  <c r="Z370" i="40"/>
  <c r="Y370" i="40"/>
  <c r="X370" i="40"/>
  <c r="U370" i="40"/>
  <c r="AA370" i="40" s="1"/>
  <c r="M370" i="40"/>
  <c r="H370" i="40"/>
  <c r="D370" i="40"/>
  <c r="AN369" i="40"/>
  <c r="AK369" i="40"/>
  <c r="AN368" i="40"/>
  <c r="AK368" i="40"/>
  <c r="AV368" i="40" s="1"/>
  <c r="AU368" i="40" s="1"/>
  <c r="AV367" i="40"/>
  <c r="AU367" i="40" s="1"/>
  <c r="AW367" i="40" s="1"/>
  <c r="AT367" i="40"/>
  <c r="AR367" i="40"/>
  <c r="AS367" i="40" s="1"/>
  <c r="AN367" i="40"/>
  <c r="AK367" i="40"/>
  <c r="AN366" i="40"/>
  <c r="AK366" i="40"/>
  <c r="AN365" i="40"/>
  <c r="AK365" i="40"/>
  <c r="AV366" i="40" s="1"/>
  <c r="AU366" i="40" s="1"/>
  <c r="H365" i="40"/>
  <c r="H366" i="40" s="1"/>
  <c r="H367" i="40" s="1"/>
  <c r="H368" i="40" s="1"/>
  <c r="H369" i="40" s="1"/>
  <c r="AZ364" i="40"/>
  <c r="AY364" i="40"/>
  <c r="AN364" i="40"/>
  <c r="AK364" i="40"/>
  <c r="AD364" i="40"/>
  <c r="AA364" i="40"/>
  <c r="Z364" i="40"/>
  <c r="Y364" i="40"/>
  <c r="X364" i="40"/>
  <c r="V364" i="40"/>
  <c r="U364" i="40"/>
  <c r="M364" i="40"/>
  <c r="H364" i="40"/>
  <c r="D364" i="40"/>
  <c r="AV363" i="40"/>
  <c r="AU363" i="40" s="1"/>
  <c r="AS363" i="40"/>
  <c r="AN363" i="40"/>
  <c r="AK363" i="40"/>
  <c r="AS362" i="40"/>
  <c r="AR362" i="40"/>
  <c r="AT362" i="40" s="1"/>
  <c r="AN362" i="40"/>
  <c r="AK362" i="40"/>
  <c r="AR363" i="40" s="1"/>
  <c r="AT363" i="40" s="1"/>
  <c r="AR361" i="40"/>
  <c r="AN361" i="40"/>
  <c r="AK361" i="40"/>
  <c r="AV360" i="40"/>
  <c r="AU360" i="40" s="1"/>
  <c r="AN360" i="40"/>
  <c r="AK360" i="40"/>
  <c r="AN359" i="40"/>
  <c r="AK359" i="40"/>
  <c r="AR360" i="40" s="1"/>
  <c r="AZ358" i="40"/>
  <c r="AY358" i="40"/>
  <c r="AN358" i="40"/>
  <c r="AK358" i="40"/>
  <c r="AD358" i="40"/>
  <c r="Z358" i="40"/>
  <c r="Y358" i="40"/>
  <c r="X358" i="40"/>
  <c r="U358" i="40"/>
  <c r="M358" i="40"/>
  <c r="H358" i="40"/>
  <c r="H359" i="40" s="1"/>
  <c r="H360" i="40" s="1"/>
  <c r="H361" i="40" s="1"/>
  <c r="H362" i="40" s="1"/>
  <c r="H363" i="40" s="1"/>
  <c r="D358" i="40"/>
  <c r="C358" i="40"/>
  <c r="AR357" i="40"/>
  <c r="AN357" i="40"/>
  <c r="AK357" i="40"/>
  <c r="M357" i="40"/>
  <c r="AN356" i="40"/>
  <c r="AK356" i="40"/>
  <c r="AV357" i="40" s="1"/>
  <c r="AU357" i="40" s="1"/>
  <c r="M356" i="40"/>
  <c r="AV355" i="40"/>
  <c r="AU355" i="40" s="1"/>
  <c r="AN355" i="40"/>
  <c r="AK355" i="40"/>
  <c r="AV356" i="40" s="1"/>
  <c r="AU356" i="40" s="1"/>
  <c r="M355" i="40"/>
  <c r="AV354" i="40"/>
  <c r="AU354" i="40" s="1"/>
  <c r="AN354" i="40"/>
  <c r="AK354" i="40"/>
  <c r="AR355" i="40" s="1"/>
  <c r="AT355" i="40" s="1"/>
  <c r="M354" i="40"/>
  <c r="AV353" i="40"/>
  <c r="AU353" i="40" s="1"/>
  <c r="AR353" i="40"/>
  <c r="AT353" i="40" s="1"/>
  <c r="AN353" i="40"/>
  <c r="AK353" i="40"/>
  <c r="AR354" i="40" s="1"/>
  <c r="AT354" i="40" s="1"/>
  <c r="M353" i="40"/>
  <c r="AY352" i="40"/>
  <c r="AZ352" i="40" s="1"/>
  <c r="AV352" i="40"/>
  <c r="AU352" i="40" s="1"/>
  <c r="AS352" i="40"/>
  <c r="AW352" i="40" s="1"/>
  <c r="AR352" i="40"/>
  <c r="AT352" i="40" s="1"/>
  <c r="AN352" i="40"/>
  <c r="AK352" i="40"/>
  <c r="AD352" i="40"/>
  <c r="Y352" i="40"/>
  <c r="AA352" i="40" s="1"/>
  <c r="X352" i="40"/>
  <c r="V352" i="40"/>
  <c r="U352" i="40"/>
  <c r="M352" i="40"/>
  <c r="H352" i="40"/>
  <c r="H353" i="40" s="1"/>
  <c r="H354" i="40" s="1"/>
  <c r="H355" i="40" s="1"/>
  <c r="H356" i="40" s="1"/>
  <c r="H357" i="40" s="1"/>
  <c r="D352" i="40"/>
  <c r="AN351" i="40"/>
  <c r="AK351" i="40"/>
  <c r="AW350" i="40"/>
  <c r="AV350" i="40"/>
  <c r="AU350" i="40" s="1"/>
  <c r="AT350" i="40"/>
  <c r="AR350" i="40"/>
  <c r="AS350" i="40" s="1"/>
  <c r="AN350" i="40"/>
  <c r="AK350" i="40"/>
  <c r="AN349" i="40"/>
  <c r="AK349" i="40"/>
  <c r="H349" i="40"/>
  <c r="H350" i="40" s="1"/>
  <c r="H351" i="40" s="1"/>
  <c r="AN348" i="40"/>
  <c r="AK348" i="40"/>
  <c r="AV349" i="40" s="1"/>
  <c r="AU349" i="40" s="1"/>
  <c r="H348" i="40"/>
  <c r="AN347" i="40"/>
  <c r="AK347" i="40"/>
  <c r="AZ346" i="40"/>
  <c r="AV346" i="40"/>
  <c r="AU346" i="40" s="1"/>
  <c r="AN346" i="40"/>
  <c r="AK346" i="40"/>
  <c r="AV347" i="40" s="1"/>
  <c r="AU347" i="40" s="1"/>
  <c r="AD346" i="40"/>
  <c r="Y346" i="40"/>
  <c r="Z346" i="40" s="1"/>
  <c r="X346" i="40"/>
  <c r="V346" i="40"/>
  <c r="U346" i="40"/>
  <c r="H346" i="40"/>
  <c r="H347" i="40" s="1"/>
  <c r="D346" i="40"/>
  <c r="AT345" i="40"/>
  <c r="AS345" i="40"/>
  <c r="AR345" i="40"/>
  <c r="AN345" i="40"/>
  <c r="AK345" i="40"/>
  <c r="AS344" i="40"/>
  <c r="AR344" i="40"/>
  <c r="AT344" i="40" s="1"/>
  <c r="AN344" i="40"/>
  <c r="AK344" i="40"/>
  <c r="AW343" i="40"/>
  <c r="AV343" i="40"/>
  <c r="AU343" i="40"/>
  <c r="AT343" i="40"/>
  <c r="AS343" i="40"/>
  <c r="AR343" i="40"/>
  <c r="AN343" i="40"/>
  <c r="AK343" i="40"/>
  <c r="AS342" i="40"/>
  <c r="AR342" i="40"/>
  <c r="AT342" i="40" s="1"/>
  <c r="AN342" i="40"/>
  <c r="AK342" i="40"/>
  <c r="H342" i="40"/>
  <c r="H343" i="40" s="1"/>
  <c r="H344" i="40" s="1"/>
  <c r="H345" i="40" s="1"/>
  <c r="AT341" i="40"/>
  <c r="AS341" i="40"/>
  <c r="AR341" i="40"/>
  <c r="AN341" i="40"/>
  <c r="AK341" i="40"/>
  <c r="AV342" i="40" s="1"/>
  <c r="AU342" i="40" s="1"/>
  <c r="H341" i="40"/>
  <c r="AZ340" i="40"/>
  <c r="AY340" i="40"/>
  <c r="AS340" i="40"/>
  <c r="AR340" i="40"/>
  <c r="AT340" i="40" s="1"/>
  <c r="AN340" i="40"/>
  <c r="AK340" i="40"/>
  <c r="AD340" i="40"/>
  <c r="AA340" i="40"/>
  <c r="Z340" i="40"/>
  <c r="Y340" i="40"/>
  <c r="X340" i="40"/>
  <c r="V340" i="40"/>
  <c r="U340" i="40"/>
  <c r="H340" i="40"/>
  <c r="D340" i="40"/>
  <c r="AT339" i="40"/>
  <c r="AS339" i="40"/>
  <c r="AR339" i="40"/>
  <c r="AN339" i="40"/>
  <c r="AK339" i="40"/>
  <c r="AT338" i="40"/>
  <c r="AS338" i="40"/>
  <c r="AR338" i="40"/>
  <c r="AN338" i="40"/>
  <c r="AK338" i="40"/>
  <c r="AV337" i="40"/>
  <c r="AU337" i="40" s="1"/>
  <c r="AW337" i="40" s="1"/>
  <c r="AS337" i="40"/>
  <c r="AR337" i="40"/>
  <c r="AT337" i="40" s="1"/>
  <c r="AN337" i="40"/>
  <c r="AK337" i="40"/>
  <c r="H337" i="40"/>
  <c r="H338" i="40" s="1"/>
  <c r="H339" i="40" s="1"/>
  <c r="AT336" i="40"/>
  <c r="AS336" i="40"/>
  <c r="AR336" i="40"/>
  <c r="AN336" i="40"/>
  <c r="AK336" i="40"/>
  <c r="H336" i="40"/>
  <c r="AT335" i="40"/>
  <c r="AS335" i="40"/>
  <c r="AR335" i="40"/>
  <c r="AN335" i="40"/>
  <c r="AK335" i="40"/>
  <c r="AV336" i="40" s="1"/>
  <c r="AU336" i="40" s="1"/>
  <c r="AY334" i="40"/>
  <c r="AZ334" i="40" s="1"/>
  <c r="AT334" i="40"/>
  <c r="AS334" i="40"/>
  <c r="AR334" i="40"/>
  <c r="AN334" i="40"/>
  <c r="AK334" i="40"/>
  <c r="AD334" i="40"/>
  <c r="Y334" i="40"/>
  <c r="AA334" i="40" s="1"/>
  <c r="X334" i="40"/>
  <c r="V334" i="40"/>
  <c r="U334" i="40"/>
  <c r="H334" i="40"/>
  <c r="H335" i="40" s="1"/>
  <c r="D334" i="40"/>
  <c r="AN333" i="40"/>
  <c r="AK333" i="40"/>
  <c r="AV333" i="40" s="1"/>
  <c r="AU333" i="40" s="1"/>
  <c r="AT332" i="40"/>
  <c r="AS332" i="40"/>
  <c r="AN332" i="40"/>
  <c r="AK332" i="40"/>
  <c r="AR333" i="40" s="1"/>
  <c r="AS333" i="40" s="1"/>
  <c r="AV331" i="40"/>
  <c r="AU331" i="40" s="1"/>
  <c r="AN331" i="40"/>
  <c r="AK331" i="40"/>
  <c r="AR332" i="40" s="1"/>
  <c r="AR330" i="40"/>
  <c r="AN330" i="40"/>
  <c r="AK330" i="40"/>
  <c r="H330" i="40"/>
  <c r="H331" i="40" s="1"/>
  <c r="H332" i="40" s="1"/>
  <c r="H333" i="40" s="1"/>
  <c r="AN329" i="40"/>
  <c r="AK329" i="40"/>
  <c r="AV330" i="40" s="1"/>
  <c r="AU330" i="40" s="1"/>
  <c r="H329" i="40"/>
  <c r="AY328" i="40"/>
  <c r="AZ328" i="40" s="1"/>
  <c r="AV328" i="40"/>
  <c r="AU328" i="40" s="1"/>
  <c r="AN328" i="40"/>
  <c r="AK328" i="40"/>
  <c r="AR328" i="40" s="1"/>
  <c r="AT328" i="40" s="1"/>
  <c r="AD328" i="40"/>
  <c r="Y328" i="40"/>
  <c r="Z328" i="40" s="1"/>
  <c r="X328" i="40"/>
  <c r="V328" i="40"/>
  <c r="U328" i="40"/>
  <c r="AA328" i="40" s="1"/>
  <c r="H328" i="40"/>
  <c r="D328" i="40"/>
  <c r="AN327" i="40"/>
  <c r="AK327" i="40"/>
  <c r="AN326" i="40"/>
  <c r="AK326" i="40"/>
  <c r="AV325" i="40"/>
  <c r="AU325" i="40"/>
  <c r="AW325" i="40" s="1"/>
  <c r="AT325" i="40"/>
  <c r="AR325" i="40"/>
  <c r="AS325" i="40" s="1"/>
  <c r="AN325" i="40"/>
  <c r="AK325" i="40"/>
  <c r="AN324" i="40"/>
  <c r="AK324" i="40"/>
  <c r="H324" i="40"/>
  <c r="H325" i="40" s="1"/>
  <c r="H326" i="40" s="1"/>
  <c r="H327" i="40" s="1"/>
  <c r="AN323" i="40"/>
  <c r="AK323" i="40"/>
  <c r="AV324" i="40" s="1"/>
  <c r="AU324" i="40" s="1"/>
  <c r="H323" i="40"/>
  <c r="AZ322" i="40"/>
  <c r="AY322" i="40"/>
  <c r="AN322" i="40"/>
  <c r="AK322" i="40"/>
  <c r="AD322" i="40"/>
  <c r="AA322" i="40"/>
  <c r="Z322" i="40"/>
  <c r="Y322" i="40"/>
  <c r="X322" i="40"/>
  <c r="V322" i="40"/>
  <c r="U322" i="40"/>
  <c r="H322" i="40"/>
  <c r="D322" i="40"/>
  <c r="AN321" i="40"/>
  <c r="AK321" i="40"/>
  <c r="AN320" i="40"/>
  <c r="AK320" i="40"/>
  <c r="AV319" i="40"/>
  <c r="AU319" i="40" s="1"/>
  <c r="AR319" i="40"/>
  <c r="AN319" i="40"/>
  <c r="AK319" i="40"/>
  <c r="AT318" i="40"/>
  <c r="AS318" i="40"/>
  <c r="AN318" i="40"/>
  <c r="AK318" i="40"/>
  <c r="H318" i="40"/>
  <c r="H319" i="40" s="1"/>
  <c r="H320" i="40" s="1"/>
  <c r="H321" i="40" s="1"/>
  <c r="AN317" i="40"/>
  <c r="AK317" i="40"/>
  <c r="AR318" i="40" s="1"/>
  <c r="AY316" i="40"/>
  <c r="AZ316" i="40" s="1"/>
  <c r="AS316" i="40"/>
  <c r="AR316" i="40"/>
  <c r="AT316" i="40" s="1"/>
  <c r="AN316" i="40"/>
  <c r="AK316" i="40"/>
  <c r="AV317" i="40" s="1"/>
  <c r="AU317" i="40" s="1"/>
  <c r="AD316" i="40"/>
  <c r="Y316" i="40"/>
  <c r="Z316" i="40" s="1"/>
  <c r="X316" i="40"/>
  <c r="V316" i="40"/>
  <c r="U316" i="40"/>
  <c r="AA316" i="40" s="1"/>
  <c r="H316" i="40"/>
  <c r="H317" i="40" s="1"/>
  <c r="D316" i="40"/>
  <c r="AV315" i="40"/>
  <c r="AU315" i="40" s="1"/>
  <c r="AN315" i="40"/>
  <c r="AK315" i="40"/>
  <c r="AN314" i="40"/>
  <c r="AK314" i="40"/>
  <c r="AR315" i="40" s="1"/>
  <c r="AR313" i="40"/>
  <c r="AT313" i="40" s="1"/>
  <c r="AN313" i="40"/>
  <c r="AK313" i="40"/>
  <c r="AV314" i="40" s="1"/>
  <c r="AU314" i="40" s="1"/>
  <c r="AR312" i="40"/>
  <c r="AN312" i="40"/>
  <c r="AK312" i="40"/>
  <c r="AV313" i="40" s="1"/>
  <c r="AU313" i="40" s="1"/>
  <c r="AN311" i="40"/>
  <c r="AK311" i="40"/>
  <c r="AV312" i="40" s="1"/>
  <c r="AU312" i="40" s="1"/>
  <c r="AY310" i="40"/>
  <c r="AZ310" i="40" s="1"/>
  <c r="AV310" i="40"/>
  <c r="AN310" i="40"/>
  <c r="AK310" i="40"/>
  <c r="AD310" i="40"/>
  <c r="Y310" i="40"/>
  <c r="Z310" i="40" s="1"/>
  <c r="X310" i="40"/>
  <c r="U310" i="40"/>
  <c r="H310" i="40"/>
  <c r="H311" i="40" s="1"/>
  <c r="H312" i="40" s="1"/>
  <c r="H313" i="40" s="1"/>
  <c r="H314" i="40" s="1"/>
  <c r="H315" i="40" s="1"/>
  <c r="D310" i="40"/>
  <c r="AN309" i="40"/>
  <c r="AK309" i="40"/>
  <c r="AV308" i="40"/>
  <c r="AU308" i="40" s="1"/>
  <c r="AR308" i="40"/>
  <c r="AN308" i="40"/>
  <c r="AK308" i="40"/>
  <c r="AN307" i="40"/>
  <c r="AK307" i="40"/>
  <c r="AN306" i="40"/>
  <c r="AK306" i="40"/>
  <c r="AV307" i="40" s="1"/>
  <c r="AU307" i="40" s="1"/>
  <c r="AN305" i="40"/>
  <c r="AK305" i="40"/>
  <c r="AV306" i="40" s="1"/>
  <c r="AU306" i="40" s="1"/>
  <c r="AZ304" i="40"/>
  <c r="AY304" i="40"/>
  <c r="AN304" i="40"/>
  <c r="AK304" i="40"/>
  <c r="AR305" i="40" s="1"/>
  <c r="AD304" i="40"/>
  <c r="Z304" i="40"/>
  <c r="Y304" i="40"/>
  <c r="AA304" i="40" s="1"/>
  <c r="X304" i="40"/>
  <c r="V304" i="40"/>
  <c r="U304" i="40"/>
  <c r="H304" i="40"/>
  <c r="H305" i="40" s="1"/>
  <c r="H306" i="40" s="1"/>
  <c r="H307" i="40" s="1"/>
  <c r="H308" i="40" s="1"/>
  <c r="H309" i="40" s="1"/>
  <c r="D304" i="40"/>
  <c r="AN303" i="40"/>
  <c r="AK303" i="40"/>
  <c r="AN302" i="40"/>
  <c r="AK302" i="40"/>
  <c r="AN301" i="40"/>
  <c r="AK301" i="40"/>
  <c r="AN300" i="40"/>
  <c r="AK300" i="40"/>
  <c r="AV301" i="40" s="1"/>
  <c r="AU301" i="40" s="1"/>
  <c r="AN299" i="40"/>
  <c r="AK299" i="40"/>
  <c r="AY298" i="40"/>
  <c r="AZ298" i="40" s="1"/>
  <c r="AN298" i="40"/>
  <c r="AK298" i="40"/>
  <c r="AD298" i="40"/>
  <c r="Y298" i="40"/>
  <c r="Z298" i="40" s="1"/>
  <c r="AV298" i="40" s="1"/>
  <c r="AU298" i="40" s="1"/>
  <c r="X298" i="40"/>
  <c r="U298" i="40"/>
  <c r="V298" i="40" s="1"/>
  <c r="H298" i="40"/>
  <c r="H299" i="40" s="1"/>
  <c r="H300" i="40" s="1"/>
  <c r="H301" i="40" s="1"/>
  <c r="H302" i="40" s="1"/>
  <c r="H303" i="40" s="1"/>
  <c r="D298" i="40"/>
  <c r="AN297" i="40"/>
  <c r="AK297" i="40"/>
  <c r="H297" i="40"/>
  <c r="AV296" i="40"/>
  <c r="AU296" i="40" s="1"/>
  <c r="AN296" i="40"/>
  <c r="AK296" i="40"/>
  <c r="AT295" i="40"/>
  <c r="AR295" i="40"/>
  <c r="AS295" i="40" s="1"/>
  <c r="AN295" i="40"/>
  <c r="AK295" i="40"/>
  <c r="AR296" i="40" s="1"/>
  <c r="AV294" i="40"/>
  <c r="AU294" i="40" s="1"/>
  <c r="AR294" i="40"/>
  <c r="AN294" i="40"/>
  <c r="AK294" i="40"/>
  <c r="AV293" i="40"/>
  <c r="AU293" i="40" s="1"/>
  <c r="AS293" i="40"/>
  <c r="AW293" i="40" s="1"/>
  <c r="AR293" i="40"/>
  <c r="AT293" i="40" s="1"/>
  <c r="AN293" i="40"/>
  <c r="AK293" i="40"/>
  <c r="H293" i="40"/>
  <c r="H294" i="40" s="1"/>
  <c r="H295" i="40" s="1"/>
  <c r="H296" i="40" s="1"/>
  <c r="AZ292" i="40"/>
  <c r="AY292" i="40"/>
  <c r="AN292" i="40"/>
  <c r="AK292" i="40"/>
  <c r="AD292" i="40"/>
  <c r="AA292" i="40"/>
  <c r="Z292" i="40"/>
  <c r="AV292" i="40" s="1"/>
  <c r="AU292" i="40" s="1"/>
  <c r="Y292" i="40"/>
  <c r="X292" i="40"/>
  <c r="U292" i="40"/>
  <c r="V292" i="40" s="1"/>
  <c r="AR292" i="40" s="1"/>
  <c r="H292" i="40"/>
  <c r="D292" i="40"/>
  <c r="AR291" i="40"/>
  <c r="AT291" i="40" s="1"/>
  <c r="AN291" i="40"/>
  <c r="AK291" i="40"/>
  <c r="AN290" i="40"/>
  <c r="AK290" i="40"/>
  <c r="AV291" i="40" s="1"/>
  <c r="AU291" i="40" s="1"/>
  <c r="AV289" i="40"/>
  <c r="AU289" i="40" s="1"/>
  <c r="AN289" i="40"/>
  <c r="AK289" i="40"/>
  <c r="AV288" i="40"/>
  <c r="AU288" i="40" s="1"/>
  <c r="AN288" i="40"/>
  <c r="AK288" i="40"/>
  <c r="AS287" i="40"/>
  <c r="AR287" i="40"/>
  <c r="AT287" i="40" s="1"/>
  <c r="AN287" i="40"/>
  <c r="AK287" i="40"/>
  <c r="AR288" i="40" s="1"/>
  <c r="H287" i="40"/>
  <c r="H288" i="40" s="1"/>
  <c r="H289" i="40" s="1"/>
  <c r="H290" i="40" s="1"/>
  <c r="H291" i="40" s="1"/>
  <c r="AZ286" i="40"/>
  <c r="AY286" i="40"/>
  <c r="AR286" i="40"/>
  <c r="AN286" i="40"/>
  <c r="AK286" i="40"/>
  <c r="AD286" i="40"/>
  <c r="Z286" i="40"/>
  <c r="AV286" i="40" s="1"/>
  <c r="AU286" i="40" s="1"/>
  <c r="Y286" i="40"/>
  <c r="X286" i="40"/>
  <c r="V286" i="40"/>
  <c r="U286" i="40"/>
  <c r="AA286" i="40" s="1"/>
  <c r="H286" i="40"/>
  <c r="D286" i="40"/>
  <c r="C286" i="40"/>
  <c r="AN285" i="40"/>
  <c r="AK285" i="40"/>
  <c r="AT284" i="40"/>
  <c r="AR284" i="40"/>
  <c r="AS284" i="40" s="1"/>
  <c r="AN284" i="40"/>
  <c r="AK284" i="40"/>
  <c r="AV285" i="40" s="1"/>
  <c r="AU285" i="40" s="1"/>
  <c r="AV283" i="40"/>
  <c r="AU283" i="40" s="1"/>
  <c r="AR283" i="40"/>
  <c r="AN283" i="40"/>
  <c r="AK283" i="40"/>
  <c r="AN282" i="40"/>
  <c r="AK282" i="40"/>
  <c r="H282" i="40"/>
  <c r="H283" i="40" s="1"/>
  <c r="H284" i="40" s="1"/>
  <c r="H285" i="40" s="1"/>
  <c r="AN281" i="40"/>
  <c r="AK281" i="40"/>
  <c r="AY280" i="40"/>
  <c r="AZ280" i="40" s="1"/>
  <c r="AN280" i="40"/>
  <c r="AK280" i="40"/>
  <c r="AD280" i="40"/>
  <c r="AA280" i="40"/>
  <c r="Y280" i="40"/>
  <c r="Z280" i="40" s="1"/>
  <c r="AV280" i="40" s="1"/>
  <c r="AU280" i="40" s="1"/>
  <c r="X280" i="40"/>
  <c r="V280" i="40"/>
  <c r="AR280" i="40" s="1"/>
  <c r="AS280" i="40" s="1"/>
  <c r="U280" i="40"/>
  <c r="H280" i="40"/>
  <c r="H281" i="40" s="1"/>
  <c r="D280" i="40"/>
  <c r="AN279" i="40"/>
  <c r="AK279" i="40"/>
  <c r="AV278" i="40"/>
  <c r="AU278" i="40" s="1"/>
  <c r="AN278" i="40"/>
  <c r="AK278" i="40"/>
  <c r="AV279" i="40" s="1"/>
  <c r="AU279" i="40" s="1"/>
  <c r="AN277" i="40"/>
  <c r="AK277" i="40"/>
  <c r="AN276" i="40"/>
  <c r="AK276" i="40"/>
  <c r="AN275" i="40"/>
  <c r="AK275" i="40"/>
  <c r="H275" i="40"/>
  <c r="H276" i="40" s="1"/>
  <c r="H277" i="40" s="1"/>
  <c r="H278" i="40" s="1"/>
  <c r="H279" i="40" s="1"/>
  <c r="AY274" i="40"/>
  <c r="AZ274" i="40" s="1"/>
  <c r="AN274" i="40"/>
  <c r="AK274" i="40"/>
  <c r="AD274" i="40"/>
  <c r="Y274" i="40"/>
  <c r="Z274" i="40" s="1"/>
  <c r="AV274" i="40" s="1"/>
  <c r="AU274" i="40" s="1"/>
  <c r="X274" i="40"/>
  <c r="V274" i="40"/>
  <c r="AR274" i="40" s="1"/>
  <c r="AT274" i="40" s="1"/>
  <c r="U274" i="40"/>
  <c r="H274" i="40"/>
  <c r="D274" i="40"/>
  <c r="AN273" i="40"/>
  <c r="AK273" i="40"/>
  <c r="AN272" i="40"/>
  <c r="AK272" i="40"/>
  <c r="AN271" i="40"/>
  <c r="AK271" i="40"/>
  <c r="AN270" i="40"/>
  <c r="AK270" i="40"/>
  <c r="H270" i="40"/>
  <c r="H271" i="40" s="1"/>
  <c r="H272" i="40" s="1"/>
  <c r="H273" i="40" s="1"/>
  <c r="AN269" i="40"/>
  <c r="AK269" i="40"/>
  <c r="H269" i="40"/>
  <c r="AY268" i="40"/>
  <c r="AZ268" i="40" s="1"/>
  <c r="AN268" i="40"/>
  <c r="AK268" i="40"/>
  <c r="AD268" i="40"/>
  <c r="AA268" i="40"/>
  <c r="Y268" i="40"/>
  <c r="Z268" i="40" s="1"/>
  <c r="X268" i="40"/>
  <c r="V268" i="40"/>
  <c r="U268" i="40"/>
  <c r="H268" i="40"/>
  <c r="D268" i="40"/>
  <c r="AN267" i="40"/>
  <c r="AK267" i="40"/>
  <c r="AT266" i="40"/>
  <c r="AR266" i="40"/>
  <c r="AS266" i="40" s="1"/>
  <c r="AN266" i="40"/>
  <c r="AK266" i="40"/>
  <c r="AV265" i="40"/>
  <c r="AU265" i="40" s="1"/>
  <c r="AR265" i="40"/>
  <c r="AN265" i="40"/>
  <c r="AK265" i="40"/>
  <c r="AN264" i="40"/>
  <c r="AK264" i="40"/>
  <c r="H264" i="40"/>
  <c r="H265" i="40" s="1"/>
  <c r="H266" i="40" s="1"/>
  <c r="H267" i="40" s="1"/>
  <c r="AN263" i="40"/>
  <c r="AK263" i="40"/>
  <c r="AY262" i="40"/>
  <c r="AZ262" i="40" s="1"/>
  <c r="AV262" i="40"/>
  <c r="AU262" i="40" s="1"/>
  <c r="AT262" i="40"/>
  <c r="AR262" i="40"/>
  <c r="AS262" i="40" s="1"/>
  <c r="AW262" i="40" s="1"/>
  <c r="AN262" i="40"/>
  <c r="AK262" i="40"/>
  <c r="AD262" i="40"/>
  <c r="AA262" i="40"/>
  <c r="Y262" i="40"/>
  <c r="Z262" i="40" s="1"/>
  <c r="X262" i="40"/>
  <c r="V262" i="40"/>
  <c r="U262" i="40"/>
  <c r="H262" i="40"/>
  <c r="H263" i="40" s="1"/>
  <c r="D262" i="40"/>
  <c r="AN261" i="40"/>
  <c r="AK261" i="40"/>
  <c r="AV260" i="40"/>
  <c r="AU260" i="40" s="1"/>
  <c r="AN260" i="40"/>
  <c r="AK260" i="40"/>
  <c r="AS259" i="40"/>
  <c r="AN259" i="40"/>
  <c r="AK259" i="40"/>
  <c r="AN258" i="40"/>
  <c r="AK258" i="40"/>
  <c r="AR259" i="40" s="1"/>
  <c r="AT259" i="40" s="1"/>
  <c r="AN257" i="40"/>
  <c r="AK257" i="40"/>
  <c r="H257" i="40"/>
  <c r="H258" i="40" s="1"/>
  <c r="H259" i="40" s="1"/>
  <c r="H260" i="40" s="1"/>
  <c r="H261" i="40" s="1"/>
  <c r="AY256" i="40"/>
  <c r="AZ256" i="40" s="1"/>
  <c r="AN256" i="40"/>
  <c r="AK256" i="40"/>
  <c r="AD256" i="40"/>
  <c r="Y256" i="40"/>
  <c r="Z256" i="40" s="1"/>
  <c r="AV256" i="40" s="1"/>
  <c r="AU256" i="40" s="1"/>
  <c r="X256" i="40"/>
  <c r="V256" i="40"/>
  <c r="AR256" i="40" s="1"/>
  <c r="U256" i="40"/>
  <c r="H256" i="40"/>
  <c r="D256" i="40"/>
  <c r="AN255" i="40"/>
  <c r="AK255" i="40"/>
  <c r="AN254" i="40"/>
  <c r="AK254" i="40"/>
  <c r="AN253" i="40"/>
  <c r="AK253" i="40"/>
  <c r="AN252" i="40"/>
  <c r="AK252" i="40"/>
  <c r="H252" i="40"/>
  <c r="H253" i="40" s="1"/>
  <c r="H254" i="40" s="1"/>
  <c r="H255" i="40" s="1"/>
  <c r="AN251" i="40"/>
  <c r="AK251" i="40"/>
  <c r="H251" i="40"/>
  <c r="AY250" i="40"/>
  <c r="AZ250" i="40" s="1"/>
  <c r="AV250" i="40"/>
  <c r="AU250" i="40" s="1"/>
  <c r="AR250" i="40"/>
  <c r="AT250" i="40" s="1"/>
  <c r="AN250" i="40"/>
  <c r="AK250" i="40"/>
  <c r="AD250" i="40"/>
  <c r="AA250" i="40"/>
  <c r="Y250" i="40"/>
  <c r="Z250" i="40" s="1"/>
  <c r="X250" i="40"/>
  <c r="V250" i="40"/>
  <c r="U250" i="40"/>
  <c r="H250" i="40"/>
  <c r="D250" i="40"/>
  <c r="AN249" i="40"/>
  <c r="AK249" i="40"/>
  <c r="AR248" i="40"/>
  <c r="AS248" i="40" s="1"/>
  <c r="AN248" i="40"/>
  <c r="AK248" i="40"/>
  <c r="AV247" i="40"/>
  <c r="AU247" i="40" s="1"/>
  <c r="AR247" i="40"/>
  <c r="AN247" i="40"/>
  <c r="AK247" i="40"/>
  <c r="AN246" i="40"/>
  <c r="AK246" i="40"/>
  <c r="AN245" i="40"/>
  <c r="AK245" i="40"/>
  <c r="H245" i="40"/>
  <c r="H246" i="40" s="1"/>
  <c r="H247" i="40" s="1"/>
  <c r="H248" i="40" s="1"/>
  <c r="H249" i="40" s="1"/>
  <c r="AY244" i="40"/>
  <c r="AZ244" i="40" s="1"/>
  <c r="AV244" i="40"/>
  <c r="AU244" i="40" s="1"/>
  <c r="AN244" i="40"/>
  <c r="AK244" i="40"/>
  <c r="AD244" i="40"/>
  <c r="AA244" i="40"/>
  <c r="Y244" i="40"/>
  <c r="Z244" i="40" s="1"/>
  <c r="X244" i="40"/>
  <c r="V244" i="40"/>
  <c r="U244" i="40"/>
  <c r="H244" i="40"/>
  <c r="D244" i="40"/>
  <c r="AN243" i="40"/>
  <c r="AK243" i="40"/>
  <c r="AV242" i="40"/>
  <c r="AU242" i="40"/>
  <c r="AR242" i="40"/>
  <c r="AS242" i="40" s="1"/>
  <c r="AN242" i="40"/>
  <c r="AK242" i="40"/>
  <c r="AN241" i="40"/>
  <c r="AK241" i="40"/>
  <c r="AN240" i="40"/>
  <c r="AK240" i="40"/>
  <c r="AV241" i="40" s="1"/>
  <c r="AU241" i="40" s="1"/>
  <c r="AN239" i="40"/>
  <c r="AK239" i="40"/>
  <c r="AR240" i="40" s="1"/>
  <c r="H239" i="40"/>
  <c r="H240" i="40" s="1"/>
  <c r="H241" i="40" s="1"/>
  <c r="H242" i="40" s="1"/>
  <c r="H243" i="40" s="1"/>
  <c r="AY238" i="40"/>
  <c r="AZ238" i="40" s="1"/>
  <c r="AN238" i="40"/>
  <c r="AK238" i="40"/>
  <c r="AD238" i="40"/>
  <c r="Y238" i="40"/>
  <c r="Z238" i="40" s="1"/>
  <c r="X238" i="40"/>
  <c r="V238" i="40"/>
  <c r="U238" i="40"/>
  <c r="H238" i="40"/>
  <c r="D238" i="40"/>
  <c r="AN237" i="40"/>
  <c r="AK237" i="40"/>
  <c r="AN236" i="40"/>
  <c r="AK236" i="40"/>
  <c r="AN235" i="40"/>
  <c r="AK235" i="40"/>
  <c r="AN234" i="40"/>
  <c r="AK234" i="40"/>
  <c r="H234" i="40"/>
  <c r="H235" i="40" s="1"/>
  <c r="H236" i="40" s="1"/>
  <c r="H237" i="40" s="1"/>
  <c r="AN233" i="40"/>
  <c r="AK233" i="40"/>
  <c r="H233" i="40"/>
  <c r="AY232" i="40"/>
  <c r="AZ232" i="40" s="1"/>
  <c r="AN232" i="40"/>
  <c r="AK232" i="40"/>
  <c r="AV232" i="40" s="1"/>
  <c r="AU232" i="40" s="1"/>
  <c r="AD232" i="40"/>
  <c r="Y232" i="40"/>
  <c r="Z232" i="40" s="1"/>
  <c r="X232" i="40"/>
  <c r="V232" i="40"/>
  <c r="U232" i="40"/>
  <c r="H232" i="40"/>
  <c r="D232" i="40"/>
  <c r="AT231" i="40"/>
  <c r="AS231" i="40"/>
  <c r="AR231" i="40"/>
  <c r="AN231" i="40"/>
  <c r="AK231" i="40"/>
  <c r="AS230" i="40"/>
  <c r="AR230" i="40"/>
  <c r="AT230" i="40" s="1"/>
  <c r="AN230" i="40"/>
  <c r="AK230" i="40"/>
  <c r="AV231" i="40" s="1"/>
  <c r="AU231" i="40" s="1"/>
  <c r="AW231" i="40" s="1"/>
  <c r="AV229" i="40"/>
  <c r="AU229" i="40" s="1"/>
  <c r="AW229" i="40" s="1"/>
  <c r="AS229" i="40"/>
  <c r="AR229" i="40"/>
  <c r="AT229" i="40" s="1"/>
  <c r="AN229" i="40"/>
  <c r="AK229" i="40"/>
  <c r="AV228" i="40"/>
  <c r="AU228" i="40" s="1"/>
  <c r="AW228" i="40" s="1"/>
  <c r="AS228" i="40"/>
  <c r="AR228" i="40"/>
  <c r="AT228" i="40" s="1"/>
  <c r="AN228" i="40"/>
  <c r="AK228" i="40"/>
  <c r="AT227" i="40"/>
  <c r="AS227" i="40"/>
  <c r="AR227" i="40"/>
  <c r="AN227" i="40"/>
  <c r="AK227" i="40"/>
  <c r="H227" i="40"/>
  <c r="H228" i="40" s="1"/>
  <c r="H229" i="40" s="1"/>
  <c r="H230" i="40" s="1"/>
  <c r="H231" i="40" s="1"/>
  <c r="AY226" i="40"/>
  <c r="AZ226" i="40" s="1"/>
  <c r="AS226" i="40"/>
  <c r="AR226" i="40"/>
  <c r="AT226" i="40" s="1"/>
  <c r="AN226" i="40"/>
  <c r="AK226" i="40"/>
  <c r="AD226" i="40"/>
  <c r="AA226" i="40"/>
  <c r="Y226" i="40"/>
  <c r="Z226" i="40" s="1"/>
  <c r="AV226" i="40" s="1"/>
  <c r="AU226" i="40" s="1"/>
  <c r="AW226" i="40" s="1"/>
  <c r="X226" i="40"/>
  <c r="V226" i="40"/>
  <c r="U226" i="40"/>
  <c r="H226" i="40"/>
  <c r="AN225" i="40"/>
  <c r="AK225" i="40"/>
  <c r="AN224" i="40"/>
  <c r="AK224" i="40"/>
  <c r="AR223" i="40"/>
  <c r="AN223" i="40"/>
  <c r="AK223" i="40"/>
  <c r="AR224" i="40" s="1"/>
  <c r="AN222" i="40"/>
  <c r="AK222" i="40"/>
  <c r="AV223" i="40" s="1"/>
  <c r="AU223" i="40" s="1"/>
  <c r="AN221" i="40"/>
  <c r="AK221" i="40"/>
  <c r="AV222" i="40" s="1"/>
  <c r="AU222" i="40" s="1"/>
  <c r="AY220" i="40"/>
  <c r="AZ220" i="40" s="1"/>
  <c r="AN220" i="40"/>
  <c r="AK220" i="40"/>
  <c r="AD220" i="40"/>
  <c r="Y220" i="40"/>
  <c r="Z220" i="40" s="1"/>
  <c r="X220" i="40"/>
  <c r="U220" i="40"/>
  <c r="V220" i="40" s="1"/>
  <c r="D220" i="40"/>
  <c r="AS219" i="40"/>
  <c r="AN219" i="40"/>
  <c r="AK219" i="40"/>
  <c r="AR219" i="40" s="1"/>
  <c r="AT219" i="40" s="1"/>
  <c r="AN218" i="40"/>
  <c r="AK218" i="40"/>
  <c r="AV219" i="40" s="1"/>
  <c r="AU219" i="40" s="1"/>
  <c r="AU217" i="40"/>
  <c r="AN217" i="40"/>
  <c r="AK217" i="40"/>
  <c r="AV218" i="40" s="1"/>
  <c r="AU218" i="40" s="1"/>
  <c r="AN216" i="40"/>
  <c r="AK216" i="40"/>
  <c r="AV217" i="40" s="1"/>
  <c r="AN215" i="40"/>
  <c r="AK215" i="40"/>
  <c r="AV216" i="40" s="1"/>
  <c r="AU216" i="40" s="1"/>
  <c r="AY214" i="40"/>
  <c r="AZ214" i="40" s="1"/>
  <c r="AR214" i="40"/>
  <c r="AN214" i="40"/>
  <c r="AK214" i="40"/>
  <c r="AV214" i="40" s="1"/>
  <c r="AU214" i="40" s="1"/>
  <c r="AD214" i="40"/>
  <c r="AA214" i="40"/>
  <c r="Y214" i="40"/>
  <c r="Z214" i="40" s="1"/>
  <c r="X214" i="40"/>
  <c r="V214" i="40"/>
  <c r="U214" i="40"/>
  <c r="D214" i="40"/>
  <c r="C214" i="40"/>
  <c r="AN213" i="40"/>
  <c r="AK213" i="40"/>
  <c r="AN212" i="40"/>
  <c r="AK212" i="40"/>
  <c r="AT211" i="40"/>
  <c r="AN211" i="40"/>
  <c r="AK211" i="40"/>
  <c r="AR210" i="40"/>
  <c r="AN210" i="40"/>
  <c r="AK210" i="40"/>
  <c r="AR211" i="40" s="1"/>
  <c r="AS211" i="40" s="1"/>
  <c r="AN209" i="40"/>
  <c r="AK209" i="40"/>
  <c r="AZ208" i="40"/>
  <c r="AY208" i="40"/>
  <c r="AV208" i="40"/>
  <c r="AU208" i="40" s="1"/>
  <c r="AN208" i="40"/>
  <c r="AK208" i="40"/>
  <c r="AD208" i="40"/>
  <c r="Z208" i="40"/>
  <c r="Y208" i="40"/>
  <c r="X208" i="40"/>
  <c r="U208" i="40"/>
  <c r="D208" i="40"/>
  <c r="AV207" i="40"/>
  <c r="AU207" i="40"/>
  <c r="AW207" i="40" s="1"/>
  <c r="AS207" i="40"/>
  <c r="AR207" i="40"/>
  <c r="AT207" i="40" s="1"/>
  <c r="AN207" i="40"/>
  <c r="AK207" i="40"/>
  <c r="AV206" i="40"/>
  <c r="AU206" i="40"/>
  <c r="AS206" i="40"/>
  <c r="AR206" i="40"/>
  <c r="AT206" i="40" s="1"/>
  <c r="AN206" i="40"/>
  <c r="AK206" i="40"/>
  <c r="AV205" i="40"/>
  <c r="AU205" i="40" s="1"/>
  <c r="AW205" i="40" s="1"/>
  <c r="AS205" i="40"/>
  <c r="AR205" i="40"/>
  <c r="AT205" i="40" s="1"/>
  <c r="AN205" i="40"/>
  <c r="AK205" i="40"/>
  <c r="AV204" i="40"/>
  <c r="AU204" i="40"/>
  <c r="AW204" i="40" s="1"/>
  <c r="AS204" i="40"/>
  <c r="AR204" i="40"/>
  <c r="AT204" i="40" s="1"/>
  <c r="AN204" i="40"/>
  <c r="AK204" i="40"/>
  <c r="AV203" i="40"/>
  <c r="AU203" i="40"/>
  <c r="AS203" i="40"/>
  <c r="AW203" i="40" s="1"/>
  <c r="AR203" i="40"/>
  <c r="AT203" i="40" s="1"/>
  <c r="AN203" i="40"/>
  <c r="AK203" i="40"/>
  <c r="BM202" i="40"/>
  <c r="AZ202" i="40"/>
  <c r="AY202" i="40"/>
  <c r="AT202" i="40"/>
  <c r="AS202" i="40"/>
  <c r="AR202" i="40"/>
  <c r="AN202" i="40"/>
  <c r="AK202" i="40"/>
  <c r="AV202" i="40" s="1"/>
  <c r="AU202" i="40" s="1"/>
  <c r="AD202" i="40"/>
  <c r="Z202" i="40"/>
  <c r="Y202" i="40"/>
  <c r="X202" i="40"/>
  <c r="V202" i="40"/>
  <c r="U202" i="40"/>
  <c r="AA202" i="40" s="1"/>
  <c r="D202" i="40"/>
  <c r="AN201" i="40"/>
  <c r="AK201" i="40"/>
  <c r="AN200" i="40"/>
  <c r="AK200" i="40"/>
  <c r="AR201" i="40" s="1"/>
  <c r="AN199" i="40"/>
  <c r="AK199" i="40"/>
  <c r="AN198" i="40"/>
  <c r="AK198" i="40"/>
  <c r="AV199" i="40" s="1"/>
  <c r="AU199" i="40" s="1"/>
  <c r="AN197" i="40"/>
  <c r="AK197" i="40"/>
  <c r="AR198" i="40" s="1"/>
  <c r="AY196" i="40"/>
  <c r="AZ196" i="40" s="1"/>
  <c r="AR196" i="40"/>
  <c r="AN196" i="40"/>
  <c r="AK196" i="40"/>
  <c r="AV196" i="40" s="1"/>
  <c r="AU196" i="40" s="1"/>
  <c r="AD196" i="40"/>
  <c r="AA196" i="40"/>
  <c r="Y196" i="40"/>
  <c r="Z196" i="40" s="1"/>
  <c r="X196" i="40"/>
  <c r="V196" i="40"/>
  <c r="U196" i="40"/>
  <c r="D196" i="40"/>
  <c r="AV195" i="40"/>
  <c r="AU195" i="40" s="1"/>
  <c r="AR195" i="40"/>
  <c r="AS195" i="40" s="1"/>
  <c r="AW195" i="40" s="1"/>
  <c r="AN195" i="40"/>
  <c r="AK195" i="40"/>
  <c r="AR194" i="40"/>
  <c r="AN194" i="40"/>
  <c r="AK194" i="40"/>
  <c r="AV194" i="40" s="1"/>
  <c r="AU194" i="40" s="1"/>
  <c r="AV193" i="40"/>
  <c r="AU193" i="40" s="1"/>
  <c r="AW193" i="40" s="1"/>
  <c r="AS193" i="40"/>
  <c r="AR193" i="40"/>
  <c r="AT193" i="40" s="1"/>
  <c r="AN193" i="40"/>
  <c r="AK193" i="40"/>
  <c r="AV192" i="40"/>
  <c r="AU192" i="40" s="1"/>
  <c r="AR192" i="40"/>
  <c r="AS192" i="40" s="1"/>
  <c r="AW192" i="40" s="1"/>
  <c r="AN192" i="40"/>
  <c r="AK192" i="40"/>
  <c r="AR191" i="40"/>
  <c r="AN191" i="40"/>
  <c r="AK191" i="40"/>
  <c r="BM190" i="40"/>
  <c r="AZ190" i="40"/>
  <c r="AY190" i="40"/>
  <c r="AN190" i="40"/>
  <c r="AR190" i="40" s="1"/>
  <c r="AK190" i="40"/>
  <c r="AV191" i="40" s="1"/>
  <c r="AU191" i="40" s="1"/>
  <c r="AD190" i="40"/>
  <c r="AA190" i="40"/>
  <c r="Z190" i="40"/>
  <c r="AV190" i="40" s="1"/>
  <c r="AU190" i="40" s="1"/>
  <c r="Y190" i="40"/>
  <c r="X190" i="40"/>
  <c r="V190" i="40"/>
  <c r="U190" i="40"/>
  <c r="D190" i="40"/>
  <c r="C190" i="40"/>
  <c r="AV189" i="40"/>
  <c r="AU189" i="40" s="1"/>
  <c r="AR189" i="40"/>
  <c r="AS189" i="40" s="1"/>
  <c r="AN189" i="40"/>
  <c r="AK189" i="40"/>
  <c r="AR188" i="40"/>
  <c r="AN188" i="40"/>
  <c r="AK188" i="40"/>
  <c r="AV188" i="40" s="1"/>
  <c r="AU188" i="40" s="1"/>
  <c r="AV187" i="40"/>
  <c r="AU187" i="40" s="1"/>
  <c r="AW187" i="40" s="1"/>
  <c r="AS187" i="40"/>
  <c r="AR187" i="40"/>
  <c r="AT187" i="40" s="1"/>
  <c r="AN187" i="40"/>
  <c r="AK187" i="40"/>
  <c r="AV186" i="40"/>
  <c r="AU186" i="40" s="1"/>
  <c r="AR186" i="40"/>
  <c r="AN186" i="40"/>
  <c r="AK186" i="40"/>
  <c r="AN185" i="40"/>
  <c r="AK185" i="40"/>
  <c r="AY184" i="40"/>
  <c r="AZ184" i="40" s="1"/>
  <c r="AN184" i="40"/>
  <c r="AK184" i="40"/>
  <c r="AD184" i="40"/>
  <c r="Y184" i="40"/>
  <c r="X184" i="40"/>
  <c r="U184" i="40"/>
  <c r="V184" i="40" s="1"/>
  <c r="D184" i="40"/>
  <c r="AN183" i="40"/>
  <c r="AK183" i="40"/>
  <c r="AN182" i="40"/>
  <c r="AK182" i="40"/>
  <c r="AN181" i="40"/>
  <c r="AK181" i="40"/>
  <c r="AN180" i="40"/>
  <c r="AK180" i="40"/>
  <c r="AN179" i="40"/>
  <c r="AK179" i="40"/>
  <c r="AY178" i="40"/>
  <c r="AZ178" i="40" s="1"/>
  <c r="AV178" i="40"/>
  <c r="AU178" i="40" s="1"/>
  <c r="AW178" i="40" s="1"/>
  <c r="AS178" i="40"/>
  <c r="AR178" i="40"/>
  <c r="AT178" i="40" s="1"/>
  <c r="AN178" i="40"/>
  <c r="AK178" i="40"/>
  <c r="AR179" i="40" s="1"/>
  <c r="AD178" i="40"/>
  <c r="AA178" i="40"/>
  <c r="Y178" i="40"/>
  <c r="Z178" i="40" s="1"/>
  <c r="X178" i="40"/>
  <c r="V178" i="40"/>
  <c r="U178" i="40"/>
  <c r="D178" i="40"/>
  <c r="AR177" i="40"/>
  <c r="AN177" i="40"/>
  <c r="AK177" i="40"/>
  <c r="AV177" i="40" s="1"/>
  <c r="AU177" i="40" s="1"/>
  <c r="AV176" i="40"/>
  <c r="AU176" i="40" s="1"/>
  <c r="AW176" i="40" s="1"/>
  <c r="AS176" i="40"/>
  <c r="AR176" i="40"/>
  <c r="AT176" i="40" s="1"/>
  <c r="AN176" i="40"/>
  <c r="AK176" i="40"/>
  <c r="AV175" i="40"/>
  <c r="AU175" i="40" s="1"/>
  <c r="AR175" i="40"/>
  <c r="AN175" i="40"/>
  <c r="AK175" i="40"/>
  <c r="AR174" i="40"/>
  <c r="AN174" i="40"/>
  <c r="AK174" i="40"/>
  <c r="AV174" i="40" s="1"/>
  <c r="AU174" i="40" s="1"/>
  <c r="AV173" i="40"/>
  <c r="AU173" i="40" s="1"/>
  <c r="AN173" i="40"/>
  <c r="AK173" i="40"/>
  <c r="AY172" i="40"/>
  <c r="AZ172" i="40" s="1"/>
  <c r="AV172" i="40"/>
  <c r="AU172" i="40"/>
  <c r="AT172" i="40"/>
  <c r="AN172" i="40"/>
  <c r="AK172" i="40"/>
  <c r="AR172" i="40" s="1"/>
  <c r="AS172" i="40" s="1"/>
  <c r="AW172" i="40" s="1"/>
  <c r="AD172" i="40"/>
  <c r="Y172" i="40"/>
  <c r="Z172" i="40" s="1"/>
  <c r="X172" i="40"/>
  <c r="U172" i="40"/>
  <c r="AA172" i="40" s="1"/>
  <c r="D172" i="40"/>
  <c r="AN171" i="40"/>
  <c r="AK171" i="40"/>
  <c r="AN170" i="40"/>
  <c r="AK170" i="40"/>
  <c r="AN169" i="40"/>
  <c r="AK169" i="40"/>
  <c r="AN168" i="40"/>
  <c r="AK168" i="40"/>
  <c r="AN167" i="40"/>
  <c r="AK167" i="40"/>
  <c r="AV168" i="40" s="1"/>
  <c r="AU168" i="40" s="1"/>
  <c r="AZ166" i="40"/>
  <c r="AY166" i="40"/>
  <c r="AV166" i="40"/>
  <c r="AN166" i="40"/>
  <c r="AK166" i="40"/>
  <c r="AD166" i="40"/>
  <c r="Z166" i="40"/>
  <c r="Y166" i="40"/>
  <c r="X166" i="40"/>
  <c r="V166" i="40"/>
  <c r="AR166" i="40" s="1"/>
  <c r="U166" i="40"/>
  <c r="AA166" i="40" s="1"/>
  <c r="D166" i="40"/>
  <c r="AV165" i="40"/>
  <c r="AU165" i="40" s="1"/>
  <c r="AW165" i="40" s="1"/>
  <c r="AS165" i="40"/>
  <c r="AR165" i="40"/>
  <c r="AT165" i="40" s="1"/>
  <c r="AN165" i="40"/>
  <c r="AK165" i="40"/>
  <c r="AV164" i="40"/>
  <c r="AU164" i="40" s="1"/>
  <c r="AW164" i="40" s="1"/>
  <c r="AS164" i="40"/>
  <c r="AR164" i="40"/>
  <c r="AT164" i="40" s="1"/>
  <c r="AN164" i="40"/>
  <c r="AK164" i="40"/>
  <c r="AS163" i="40"/>
  <c r="AR163" i="40"/>
  <c r="AT163" i="40" s="1"/>
  <c r="AN163" i="40"/>
  <c r="AK163" i="40"/>
  <c r="AV163" i="40" s="1"/>
  <c r="AU163" i="40" s="1"/>
  <c r="AV162" i="40"/>
  <c r="AU162" i="40" s="1"/>
  <c r="AW162" i="40" s="1"/>
  <c r="AS162" i="40"/>
  <c r="AR162" i="40"/>
  <c r="AT162" i="40" s="1"/>
  <c r="AN162" i="40"/>
  <c r="AK162" i="40"/>
  <c r="AS161" i="40"/>
  <c r="AR161" i="40"/>
  <c r="AT161" i="40" s="1"/>
  <c r="AN161" i="40"/>
  <c r="AK161" i="40"/>
  <c r="AZ160" i="40"/>
  <c r="AY160" i="40"/>
  <c r="AU160" i="40"/>
  <c r="AT160" i="40"/>
  <c r="AS160" i="40"/>
  <c r="AW160" i="40" s="1"/>
  <c r="AR160" i="40"/>
  <c r="AN160" i="40"/>
  <c r="AK160" i="40"/>
  <c r="AV160" i="40" s="1"/>
  <c r="AD160" i="40"/>
  <c r="Z160" i="40"/>
  <c r="Y160" i="40"/>
  <c r="X160" i="40"/>
  <c r="V160" i="40"/>
  <c r="U160" i="40"/>
  <c r="AA160" i="40" s="1"/>
  <c r="D160" i="40"/>
  <c r="AN159" i="40"/>
  <c r="AK159" i="40"/>
  <c r="AN158" i="40"/>
  <c r="AK158" i="40"/>
  <c r="AN157" i="40"/>
  <c r="AK157" i="40"/>
  <c r="AN156" i="40"/>
  <c r="AK156" i="40"/>
  <c r="AV157" i="40" s="1"/>
  <c r="AU157" i="40" s="1"/>
  <c r="AN155" i="40"/>
  <c r="AK155" i="40"/>
  <c r="BM154" i="40"/>
  <c r="AY154" i="40"/>
  <c r="AZ154" i="40" s="1"/>
  <c r="AN154" i="40"/>
  <c r="AK154" i="40"/>
  <c r="AD154" i="40"/>
  <c r="Y154" i="40"/>
  <c r="AA154" i="40" s="1"/>
  <c r="X154" i="40"/>
  <c r="V154" i="40"/>
  <c r="U154" i="40"/>
  <c r="D154" i="40"/>
  <c r="AN153" i="40"/>
  <c r="AK153" i="40"/>
  <c r="AN152" i="40"/>
  <c r="AK152" i="40"/>
  <c r="AN151" i="40"/>
  <c r="AK151" i="40"/>
  <c r="AN150" i="40"/>
  <c r="AK150" i="40"/>
  <c r="AN149" i="40"/>
  <c r="AK149" i="40"/>
  <c r="AZ148" i="40"/>
  <c r="AY148" i="40"/>
  <c r="AV148" i="40"/>
  <c r="AU148" i="40" s="1"/>
  <c r="AN148" i="40"/>
  <c r="AK148" i="40"/>
  <c r="AD148" i="40"/>
  <c r="AA148" i="40"/>
  <c r="Z148" i="40"/>
  <c r="Y148" i="40"/>
  <c r="X148" i="40"/>
  <c r="V148" i="40"/>
  <c r="AR148" i="40" s="1"/>
  <c r="U148" i="40"/>
  <c r="D148" i="40"/>
  <c r="AV147" i="40"/>
  <c r="AU147" i="40" s="1"/>
  <c r="AS147" i="40"/>
  <c r="AR147" i="40"/>
  <c r="AT147" i="40" s="1"/>
  <c r="AN147" i="40"/>
  <c r="AK147" i="40"/>
  <c r="AV146" i="40"/>
  <c r="AU146" i="40" s="1"/>
  <c r="AR146" i="40"/>
  <c r="AN146" i="40"/>
  <c r="AK146" i="40"/>
  <c r="AV145" i="40"/>
  <c r="AU145" i="40"/>
  <c r="AR145" i="40"/>
  <c r="AN145" i="40"/>
  <c r="AK145" i="40"/>
  <c r="AV144" i="40"/>
  <c r="AU144" i="40" s="1"/>
  <c r="AR144" i="40"/>
  <c r="AT144" i="40" s="1"/>
  <c r="AN144" i="40"/>
  <c r="AK144" i="40"/>
  <c r="AN143" i="40"/>
  <c r="AK143" i="40"/>
  <c r="AZ142" i="40"/>
  <c r="AY142" i="40"/>
  <c r="AN142" i="40"/>
  <c r="AK142" i="40"/>
  <c r="AD142" i="40"/>
  <c r="Z142" i="40"/>
  <c r="Y142" i="40"/>
  <c r="AA142" i="40" s="1"/>
  <c r="X142" i="40"/>
  <c r="U142" i="40"/>
  <c r="V142" i="40" s="1"/>
  <c r="D142" i="40"/>
  <c r="C142" i="40"/>
  <c r="AN141" i="40"/>
  <c r="AK141" i="40"/>
  <c r="AN140" i="40"/>
  <c r="AK140" i="40"/>
  <c r="AR141" i="40" s="1"/>
  <c r="AV139" i="40"/>
  <c r="AU139" i="40"/>
  <c r="AT139" i="40"/>
  <c r="AN139" i="40"/>
  <c r="AK139" i="40"/>
  <c r="AR138" i="40"/>
  <c r="AS138" i="40" s="1"/>
  <c r="AN138" i="40"/>
  <c r="AK138" i="40"/>
  <c r="AR139" i="40" s="1"/>
  <c r="AS139" i="40" s="1"/>
  <c r="AN137" i="40"/>
  <c r="AK137" i="40"/>
  <c r="AY136" i="40"/>
  <c r="AZ136" i="40" s="1"/>
  <c r="AV136" i="40"/>
  <c r="AU136" i="40" s="1"/>
  <c r="AN136" i="40"/>
  <c r="AK136" i="40"/>
  <c r="AD136" i="40"/>
  <c r="AA136" i="40"/>
  <c r="Y136" i="40"/>
  <c r="Z136" i="40" s="1"/>
  <c r="X136" i="40"/>
  <c r="V136" i="40"/>
  <c r="AR136" i="40" s="1"/>
  <c r="AT136" i="40" s="1"/>
  <c r="U136" i="40"/>
  <c r="D136" i="40"/>
  <c r="AS135" i="40"/>
  <c r="AW135" i="40" s="1"/>
  <c r="AR135" i="40"/>
  <c r="AT135" i="40" s="1"/>
  <c r="AN135" i="40"/>
  <c r="AK135" i="40"/>
  <c r="AV135" i="40" s="1"/>
  <c r="AU135" i="40" s="1"/>
  <c r="AV134" i="40"/>
  <c r="AU134" i="40" s="1"/>
  <c r="AW134" i="40" s="1"/>
  <c r="AS134" i="40"/>
  <c r="AR134" i="40"/>
  <c r="AT134" i="40" s="1"/>
  <c r="AN134" i="40"/>
  <c r="AK134" i="40"/>
  <c r="AS133" i="40"/>
  <c r="AR133" i="40"/>
  <c r="AT133" i="40" s="1"/>
  <c r="AN133" i="40"/>
  <c r="AK133" i="40"/>
  <c r="AW132" i="40"/>
  <c r="AS132" i="40"/>
  <c r="AR132" i="40"/>
  <c r="AT132" i="40" s="1"/>
  <c r="AN132" i="40"/>
  <c r="AK132" i="40"/>
  <c r="AV132" i="40" s="1"/>
  <c r="AU132" i="40" s="1"/>
  <c r="AW131" i="40"/>
  <c r="AV131" i="40"/>
  <c r="AU131" i="40" s="1"/>
  <c r="AS131" i="40"/>
  <c r="AR131" i="40"/>
  <c r="AT131" i="40" s="1"/>
  <c r="AN131" i="40"/>
  <c r="AK131" i="40"/>
  <c r="AY130" i="40"/>
  <c r="AZ130" i="40" s="1"/>
  <c r="AT130" i="40"/>
  <c r="AS130" i="40"/>
  <c r="AR130" i="40"/>
  <c r="AN130" i="40"/>
  <c r="AK130" i="40"/>
  <c r="AD130" i="40"/>
  <c r="Y130" i="40"/>
  <c r="Z130" i="40" s="1"/>
  <c r="AV130" i="40" s="1"/>
  <c r="AU130" i="40" s="1"/>
  <c r="AW130" i="40" s="1"/>
  <c r="X130" i="40"/>
  <c r="V130" i="40"/>
  <c r="U130" i="40"/>
  <c r="AT129" i="40"/>
  <c r="AS129" i="40"/>
  <c r="AR129" i="40"/>
  <c r="AN129" i="40"/>
  <c r="AK129" i="40"/>
  <c r="AT128" i="40"/>
  <c r="AS128" i="40"/>
  <c r="AR128" i="40"/>
  <c r="AN128" i="40"/>
  <c r="AK128" i="40"/>
  <c r="AV129" i="40" s="1"/>
  <c r="AU129" i="40" s="1"/>
  <c r="AW129" i="40" s="1"/>
  <c r="AT127" i="40"/>
  <c r="AS127" i="40"/>
  <c r="AR127" i="40"/>
  <c r="AN127" i="40"/>
  <c r="AK127" i="40"/>
  <c r="AT126" i="40"/>
  <c r="AS126" i="40"/>
  <c r="AR126" i="40"/>
  <c r="AN126" i="40"/>
  <c r="AK126" i="40"/>
  <c r="AT125" i="40"/>
  <c r="AS125" i="40"/>
  <c r="AR125" i="40"/>
  <c r="AN125" i="40"/>
  <c r="AK125" i="40"/>
  <c r="AY124" i="40"/>
  <c r="AZ124" i="40" s="1"/>
  <c r="AV124" i="40"/>
  <c r="AU124" i="40"/>
  <c r="AS124" i="40"/>
  <c r="AW124" i="40" s="1"/>
  <c r="AR124" i="40"/>
  <c r="AT124" i="40" s="1"/>
  <c r="AN124" i="40"/>
  <c r="AK124" i="40"/>
  <c r="AD124" i="40"/>
  <c r="AA124" i="40"/>
  <c r="Y124" i="40"/>
  <c r="Z124" i="40" s="1"/>
  <c r="X124" i="40"/>
  <c r="V124" i="40"/>
  <c r="U124" i="40"/>
  <c r="D124" i="40"/>
  <c r="AV123" i="40"/>
  <c r="AU123" i="40" s="1"/>
  <c r="AR123" i="40"/>
  <c r="AN123" i="40"/>
  <c r="AK123" i="40"/>
  <c r="AN122" i="40"/>
  <c r="AK122" i="40"/>
  <c r="AN121" i="40"/>
  <c r="AK121" i="40"/>
  <c r="AV122" i="40" s="1"/>
  <c r="AU122" i="40" s="1"/>
  <c r="AV120" i="40"/>
  <c r="AU120" i="40"/>
  <c r="AR120" i="40"/>
  <c r="AN120" i="40"/>
  <c r="AK120" i="40"/>
  <c r="AN119" i="40"/>
  <c r="AK119" i="40"/>
  <c r="AY118" i="40"/>
  <c r="AZ118" i="40" s="1"/>
  <c r="AN118" i="40"/>
  <c r="AK118" i="40"/>
  <c r="AR119" i="40" s="1"/>
  <c r="AD118" i="40"/>
  <c r="Y118" i="40"/>
  <c r="X118" i="40"/>
  <c r="V118" i="40"/>
  <c r="U118" i="40"/>
  <c r="D118" i="40"/>
  <c r="AV117" i="40"/>
  <c r="AU117" i="40" s="1"/>
  <c r="AN117" i="40"/>
  <c r="AK117" i="40"/>
  <c r="AN116" i="40"/>
  <c r="AK116" i="40"/>
  <c r="AR117" i="40" s="1"/>
  <c r="AT117" i="40" s="1"/>
  <c r="AN115" i="40"/>
  <c r="AK115" i="40"/>
  <c r="AR116" i="40" s="1"/>
  <c r="AN114" i="40"/>
  <c r="AK114" i="40"/>
  <c r="AV114" i="40" s="1"/>
  <c r="AU114" i="40" s="1"/>
  <c r="AR113" i="40"/>
  <c r="AT113" i="40" s="1"/>
  <c r="AN113" i="40"/>
  <c r="AK113" i="40"/>
  <c r="AZ112" i="40"/>
  <c r="AY112" i="40"/>
  <c r="AV112" i="40"/>
  <c r="AU112" i="40" s="1"/>
  <c r="AN112" i="40"/>
  <c r="AR112" i="40" s="1"/>
  <c r="AK112" i="40"/>
  <c r="AD112" i="40"/>
  <c r="AA112" i="40"/>
  <c r="Z112" i="40"/>
  <c r="Y112" i="40"/>
  <c r="X112" i="40"/>
  <c r="V112" i="40"/>
  <c r="U112" i="40"/>
  <c r="D112" i="40"/>
  <c r="AV111" i="40"/>
  <c r="AU111" i="40"/>
  <c r="AR111" i="40"/>
  <c r="AT111" i="40" s="1"/>
  <c r="AN111" i="40"/>
  <c r="AK111" i="40"/>
  <c r="AV110" i="40"/>
  <c r="AU110" i="40" s="1"/>
  <c r="AN110" i="40"/>
  <c r="AK110" i="40"/>
  <c r="AR110" i="40" s="1"/>
  <c r="AV109" i="40"/>
  <c r="AU109" i="40"/>
  <c r="AR109" i="40"/>
  <c r="AN109" i="40"/>
  <c r="AK109" i="40"/>
  <c r="AV108" i="40"/>
  <c r="AU108" i="40" s="1"/>
  <c r="AT108" i="40"/>
  <c r="AR108" i="40"/>
  <c r="AS108" i="40" s="1"/>
  <c r="AN108" i="40"/>
  <c r="AK108" i="40"/>
  <c r="AV107" i="40"/>
  <c r="AU107" i="40" s="1"/>
  <c r="AR107" i="40"/>
  <c r="AN107" i="40"/>
  <c r="AK107" i="40"/>
  <c r="AZ106" i="40"/>
  <c r="AY106" i="40"/>
  <c r="AN106" i="40"/>
  <c r="AK106" i="40"/>
  <c r="AD106" i="40"/>
  <c r="Y106" i="40"/>
  <c r="AA106" i="40" s="1"/>
  <c r="X106" i="40"/>
  <c r="U106" i="40"/>
  <c r="V106" i="40" s="1"/>
  <c r="D106" i="40"/>
  <c r="AR105" i="40"/>
  <c r="AT105" i="40" s="1"/>
  <c r="AN105" i="40"/>
  <c r="AK105" i="40"/>
  <c r="AN104" i="40"/>
  <c r="AK104" i="40"/>
  <c r="AV105" i="40" s="1"/>
  <c r="AU105" i="40" s="1"/>
  <c r="AT103" i="40"/>
  <c r="AN103" i="40"/>
  <c r="AK103" i="40"/>
  <c r="AN102" i="40"/>
  <c r="AK102" i="40"/>
  <c r="AR103" i="40" s="1"/>
  <c r="AS103" i="40" s="1"/>
  <c r="AN101" i="40"/>
  <c r="AK101" i="40"/>
  <c r="AV102" i="40" s="1"/>
  <c r="AU102" i="40" s="1"/>
  <c r="AY100" i="40"/>
  <c r="AZ100" i="40" s="1"/>
  <c r="AN100" i="40"/>
  <c r="AK100" i="40"/>
  <c r="AD100" i="40"/>
  <c r="Z100" i="40"/>
  <c r="Y100" i="40"/>
  <c r="AA100" i="40" s="1"/>
  <c r="X100" i="40"/>
  <c r="V100" i="40"/>
  <c r="U100" i="40"/>
  <c r="D100" i="40"/>
  <c r="C100" i="40"/>
  <c r="AN99" i="40"/>
  <c r="AK99" i="40"/>
  <c r="AV99" i="40" s="1"/>
  <c r="AU99" i="40" s="1"/>
  <c r="AV98" i="40"/>
  <c r="AU98" i="40" s="1"/>
  <c r="AS98" i="40"/>
  <c r="AW98" i="40" s="1"/>
  <c r="AN98" i="40"/>
  <c r="AK98" i="40"/>
  <c r="AN97" i="40"/>
  <c r="AK97" i="40"/>
  <c r="AR98" i="40" s="1"/>
  <c r="AT98" i="40" s="1"/>
  <c r="AU96" i="40"/>
  <c r="AN96" i="40"/>
  <c r="AK96" i="40"/>
  <c r="AV96" i="40" s="1"/>
  <c r="AV95" i="40"/>
  <c r="AU95" i="40" s="1"/>
  <c r="AS95" i="40"/>
  <c r="AW95" i="40" s="1"/>
  <c r="AN95" i="40"/>
  <c r="AK95" i="40"/>
  <c r="AZ94" i="40"/>
  <c r="AY94" i="40"/>
  <c r="AN94" i="40"/>
  <c r="AK94" i="40"/>
  <c r="AR95" i="40" s="1"/>
  <c r="AT95" i="40" s="1"/>
  <c r="AD94" i="40"/>
  <c r="Y94" i="40"/>
  <c r="Z94" i="40" s="1"/>
  <c r="AV94" i="40" s="1"/>
  <c r="AU94" i="40" s="1"/>
  <c r="X94" i="40"/>
  <c r="U94" i="40"/>
  <c r="M94" i="40"/>
  <c r="AT93" i="40"/>
  <c r="AS93" i="40"/>
  <c r="AR93" i="40"/>
  <c r="AN93" i="40"/>
  <c r="AK93" i="40"/>
  <c r="M93" i="40"/>
  <c r="AS92" i="40"/>
  <c r="AR92" i="40"/>
  <c r="AT92" i="40" s="1"/>
  <c r="AN92" i="40"/>
  <c r="AK92" i="40"/>
  <c r="AV92" i="40" s="1"/>
  <c r="AU92" i="40" s="1"/>
  <c r="AW92" i="40" s="1"/>
  <c r="M92" i="40"/>
  <c r="AT91" i="40"/>
  <c r="AS91" i="40"/>
  <c r="AR91" i="40"/>
  <c r="AN91" i="40"/>
  <c r="AK91" i="40"/>
  <c r="M91" i="40"/>
  <c r="AS90" i="40"/>
  <c r="AW90" i="40" s="1"/>
  <c r="AR90" i="40"/>
  <c r="AT90" i="40" s="1"/>
  <c r="AN90" i="40"/>
  <c r="AK90" i="40"/>
  <c r="AV90" i="40" s="1"/>
  <c r="AU90" i="40" s="1"/>
  <c r="M90" i="40"/>
  <c r="AT89" i="40"/>
  <c r="AS89" i="40"/>
  <c r="AR89" i="40"/>
  <c r="AN89" i="40"/>
  <c r="AK89" i="40"/>
  <c r="M89" i="40"/>
  <c r="AZ88" i="40"/>
  <c r="AY88" i="40"/>
  <c r="AT88" i="40"/>
  <c r="AS88" i="40"/>
  <c r="AR88" i="40"/>
  <c r="AN88" i="40"/>
  <c r="AK88" i="40"/>
  <c r="AD88" i="40"/>
  <c r="Y88" i="40"/>
  <c r="Z88" i="40" s="1"/>
  <c r="X88" i="40"/>
  <c r="V88" i="40"/>
  <c r="U88" i="40"/>
  <c r="AA88" i="40" s="1"/>
  <c r="M88" i="40"/>
  <c r="AN87" i="40"/>
  <c r="AK87" i="40"/>
  <c r="AR87" i="40" s="1"/>
  <c r="AN86" i="40"/>
  <c r="AK86" i="40"/>
  <c r="AV87" i="40" s="1"/>
  <c r="AU87" i="40" s="1"/>
  <c r="AN85" i="40"/>
  <c r="AK85" i="40"/>
  <c r="AV86" i="40" s="1"/>
  <c r="AU86" i="40" s="1"/>
  <c r="AN84" i="40"/>
  <c r="AK84" i="40"/>
  <c r="AN83" i="40"/>
  <c r="AK83" i="40"/>
  <c r="AV84" i="40" s="1"/>
  <c r="AU84" i="40" s="1"/>
  <c r="AY82" i="40"/>
  <c r="AZ82" i="40" s="1"/>
  <c r="AN82" i="40"/>
  <c r="AK82" i="40"/>
  <c r="AV83" i="40" s="1"/>
  <c r="AU83" i="40" s="1"/>
  <c r="AD82" i="40"/>
  <c r="AA82" i="40"/>
  <c r="Z82" i="40"/>
  <c r="Y82" i="40"/>
  <c r="X82" i="40"/>
  <c r="U82" i="40"/>
  <c r="V82" i="40" s="1"/>
  <c r="M82" i="40"/>
  <c r="AR81" i="40"/>
  <c r="AT81" i="40" s="1"/>
  <c r="AN81" i="40"/>
  <c r="AK81" i="40"/>
  <c r="AN80" i="40"/>
  <c r="AK80" i="40"/>
  <c r="AV81" i="40" s="1"/>
  <c r="AU81" i="40" s="1"/>
  <c r="AN79" i="40"/>
  <c r="AK79" i="40"/>
  <c r="AV80" i="40" s="1"/>
  <c r="AU80" i="40" s="1"/>
  <c r="AN78" i="40"/>
  <c r="AK78" i="40"/>
  <c r="AN77" i="40"/>
  <c r="AK77" i="40"/>
  <c r="AY76" i="40"/>
  <c r="AZ76" i="40" s="1"/>
  <c r="AN76" i="40"/>
  <c r="AK76" i="40"/>
  <c r="AD76" i="40"/>
  <c r="Y76" i="40"/>
  <c r="AA76" i="40" s="1"/>
  <c r="X76" i="40"/>
  <c r="U76" i="40"/>
  <c r="V76" i="40" s="1"/>
  <c r="AR76" i="40" s="1"/>
  <c r="M76" i="40"/>
  <c r="D76" i="40"/>
  <c r="C76" i="40"/>
  <c r="AR75" i="40"/>
  <c r="AT75" i="40" s="1"/>
  <c r="AN75" i="40"/>
  <c r="AK75" i="40"/>
  <c r="AN74" i="40"/>
  <c r="AK74" i="40"/>
  <c r="AV75" i="40" s="1"/>
  <c r="AU75" i="40" s="1"/>
  <c r="AV73" i="40"/>
  <c r="AU73" i="40" s="1"/>
  <c r="AN73" i="40"/>
  <c r="AK73" i="40"/>
  <c r="AV74" i="40" s="1"/>
  <c r="AU74" i="40" s="1"/>
  <c r="AR72" i="40"/>
  <c r="AT72" i="40" s="1"/>
  <c r="AN72" i="40"/>
  <c r="AK72" i="40"/>
  <c r="AR73" i="40" s="1"/>
  <c r="AN71" i="40"/>
  <c r="AK71" i="40"/>
  <c r="AV72" i="40" s="1"/>
  <c r="AU72" i="40" s="1"/>
  <c r="AY70" i="40"/>
  <c r="AZ70" i="40" s="1"/>
  <c r="AN70" i="40"/>
  <c r="AK70" i="40"/>
  <c r="AD70" i="40"/>
  <c r="Y70" i="40"/>
  <c r="AA70" i="40" s="1"/>
  <c r="X70" i="40"/>
  <c r="U70" i="40"/>
  <c r="V70" i="40" s="1"/>
  <c r="AR70" i="40" s="1"/>
  <c r="M70" i="40"/>
  <c r="D70" i="40"/>
  <c r="AT69" i="40"/>
  <c r="AS69" i="40"/>
  <c r="AR69" i="40"/>
  <c r="AN69" i="40"/>
  <c r="AK69" i="40"/>
  <c r="AV68" i="40"/>
  <c r="AU68" i="40" s="1"/>
  <c r="AS68" i="40"/>
  <c r="AR68" i="40"/>
  <c r="AT68" i="40" s="1"/>
  <c r="AN68" i="40"/>
  <c r="AK68" i="40"/>
  <c r="AV69" i="40" s="1"/>
  <c r="AU69" i="40" s="1"/>
  <c r="AS67" i="40"/>
  <c r="AR67" i="40"/>
  <c r="AT67" i="40" s="1"/>
  <c r="AN67" i="40"/>
  <c r="AK67" i="40"/>
  <c r="AT66" i="40"/>
  <c r="AS66" i="40"/>
  <c r="AW66" i="40" s="1"/>
  <c r="AR66" i="40"/>
  <c r="AN66" i="40"/>
  <c r="AK66" i="40"/>
  <c r="AV67" i="40" s="1"/>
  <c r="AU67" i="40" s="1"/>
  <c r="AW67" i="40" s="1"/>
  <c r="AV65" i="40"/>
  <c r="AU65" i="40" s="1"/>
  <c r="AS65" i="40"/>
  <c r="AR65" i="40"/>
  <c r="AT65" i="40" s="1"/>
  <c r="AN65" i="40"/>
  <c r="AK65" i="40"/>
  <c r="AV66" i="40" s="1"/>
  <c r="AU66" i="40" s="1"/>
  <c r="AZ64" i="40"/>
  <c r="AY64" i="40"/>
  <c r="AT64" i="40"/>
  <c r="AS64" i="40"/>
  <c r="AR64" i="40"/>
  <c r="AN64" i="40"/>
  <c r="AK64" i="40"/>
  <c r="AD64" i="40"/>
  <c r="AA64" i="40"/>
  <c r="Z64" i="40"/>
  <c r="AV64" i="40" s="1"/>
  <c r="AU64" i="40" s="1"/>
  <c r="AW64" i="40" s="1"/>
  <c r="Y64" i="40"/>
  <c r="X64" i="40"/>
  <c r="V64" i="40"/>
  <c r="U64" i="40"/>
  <c r="M64" i="40"/>
  <c r="D64" i="40"/>
  <c r="AN63" i="40"/>
  <c r="AK63" i="40"/>
  <c r="AV63" i="40" s="1"/>
  <c r="AU63" i="40" s="1"/>
  <c r="AR62" i="40"/>
  <c r="AT62" i="40" s="1"/>
  <c r="AN62" i="40"/>
  <c r="AK62" i="40"/>
  <c r="AV62" i="40" s="1"/>
  <c r="AU62" i="40" s="1"/>
  <c r="AN61" i="40"/>
  <c r="AK61" i="40"/>
  <c r="AN60" i="40"/>
  <c r="AK60" i="40"/>
  <c r="AR61" i="40" s="1"/>
  <c r="AN59" i="40"/>
  <c r="AK59" i="40"/>
  <c r="AY58" i="40"/>
  <c r="AZ58" i="40" s="1"/>
  <c r="AN58" i="40"/>
  <c r="AK58" i="40"/>
  <c r="AV59" i="40" s="1"/>
  <c r="AU59" i="40" s="1"/>
  <c r="AD58" i="40"/>
  <c r="Y58" i="40"/>
  <c r="Z58" i="40" s="1"/>
  <c r="AV58" i="40" s="1"/>
  <c r="AU58" i="40" s="1"/>
  <c r="X58" i="40"/>
  <c r="V58" i="40"/>
  <c r="U58" i="40"/>
  <c r="AA58" i="40" s="1"/>
  <c r="M58" i="40"/>
  <c r="D58" i="40"/>
  <c r="AR57" i="40"/>
  <c r="AT57" i="40" s="1"/>
  <c r="AN57" i="40"/>
  <c r="AK57" i="40"/>
  <c r="AN56" i="40"/>
  <c r="AK56" i="40"/>
  <c r="AV57" i="40" s="1"/>
  <c r="AU57" i="40" s="1"/>
  <c r="AN55" i="40"/>
  <c r="AK55" i="40"/>
  <c r="AV56" i="40" s="1"/>
  <c r="AU56" i="40" s="1"/>
  <c r="AR54" i="40"/>
  <c r="AT54" i="40" s="1"/>
  <c r="AN54" i="40"/>
  <c r="AK54" i="40"/>
  <c r="AV53" i="40"/>
  <c r="AU53" i="40" s="1"/>
  <c r="AN53" i="40"/>
  <c r="AK53" i="40"/>
  <c r="AV54" i="40" s="1"/>
  <c r="AU54" i="40" s="1"/>
  <c r="AY52" i="40"/>
  <c r="AZ52" i="40" s="1"/>
  <c r="AN52" i="40"/>
  <c r="AK52" i="40"/>
  <c r="AR53" i="40" s="1"/>
  <c r="AD52" i="40"/>
  <c r="Y52" i="40"/>
  <c r="Z52" i="40" s="1"/>
  <c r="AV52" i="40" s="1"/>
  <c r="AU52" i="40" s="1"/>
  <c r="X52" i="40"/>
  <c r="U52" i="40"/>
  <c r="AA52" i="40" s="1"/>
  <c r="M52" i="40"/>
  <c r="D52" i="40"/>
  <c r="AN51" i="40"/>
  <c r="AK51" i="40"/>
  <c r="AV50" i="40"/>
  <c r="AU50" i="40" s="1"/>
  <c r="AN50" i="40"/>
  <c r="AK50" i="40"/>
  <c r="AV51" i="40" s="1"/>
  <c r="AU51" i="40" s="1"/>
  <c r="AR49" i="40"/>
  <c r="AT49" i="40" s="1"/>
  <c r="AN49" i="40"/>
  <c r="AK49" i="40"/>
  <c r="AR50" i="40" s="1"/>
  <c r="AN48" i="40"/>
  <c r="AK48" i="40"/>
  <c r="AV49" i="40" s="1"/>
  <c r="AU49" i="40" s="1"/>
  <c r="AV47" i="40"/>
  <c r="AU47" i="40" s="1"/>
  <c r="AN47" i="40"/>
  <c r="AK47" i="40"/>
  <c r="AV48" i="40" s="1"/>
  <c r="AU48" i="40" s="1"/>
  <c r="AZ46" i="40"/>
  <c r="AY46" i="40"/>
  <c r="AV46" i="40"/>
  <c r="AU46" i="40" s="1"/>
  <c r="AN46" i="40"/>
  <c r="AK46" i="40"/>
  <c r="AD46" i="40"/>
  <c r="Z46" i="40"/>
  <c r="Y46" i="40"/>
  <c r="X46" i="40"/>
  <c r="V46" i="40"/>
  <c r="AR46" i="40" s="1"/>
  <c r="U46" i="40"/>
  <c r="AA46" i="40" s="1"/>
  <c r="M46" i="40"/>
  <c r="D46" i="40"/>
  <c r="C46" i="40"/>
  <c r="AN45" i="40"/>
  <c r="AK45" i="40"/>
  <c r="AV44" i="40"/>
  <c r="AU44" i="40" s="1"/>
  <c r="AN44" i="40"/>
  <c r="AK44" i="40"/>
  <c r="AV45" i="40" s="1"/>
  <c r="AU45" i="40" s="1"/>
  <c r="AR43" i="40"/>
  <c r="AT43" i="40" s="1"/>
  <c r="AN43" i="40"/>
  <c r="AK43" i="40"/>
  <c r="AR44" i="40" s="1"/>
  <c r="AN42" i="40"/>
  <c r="AK42" i="40"/>
  <c r="AV43" i="40" s="1"/>
  <c r="AU43" i="40" s="1"/>
  <c r="AV41" i="40"/>
  <c r="AU41" i="40" s="1"/>
  <c r="AN41" i="40"/>
  <c r="AK41" i="40"/>
  <c r="AV42" i="40" s="1"/>
  <c r="AU42" i="40" s="1"/>
  <c r="AZ40" i="40"/>
  <c r="AY40" i="40"/>
  <c r="AV40" i="40"/>
  <c r="AU40" i="40" s="1"/>
  <c r="AW40" i="40" s="1"/>
  <c r="AT40" i="40"/>
  <c r="AS40" i="40"/>
  <c r="AR40" i="40"/>
  <c r="AN40" i="40"/>
  <c r="AK40" i="40"/>
  <c r="AR41" i="40" s="1"/>
  <c r="AD40" i="40"/>
  <c r="Z40" i="40"/>
  <c r="Y40" i="40"/>
  <c r="X40" i="40"/>
  <c r="V40" i="40"/>
  <c r="U40" i="40"/>
  <c r="AA40" i="40" s="1"/>
  <c r="D40" i="40"/>
  <c r="AR39" i="40"/>
  <c r="AT39" i="40" s="1"/>
  <c r="AN39" i="40"/>
  <c r="AK39" i="40"/>
  <c r="AV39" i="40" s="1"/>
  <c r="AU39" i="40" s="1"/>
  <c r="AN38" i="40"/>
  <c r="AK38" i="40"/>
  <c r="AN37" i="40"/>
  <c r="AK37" i="40"/>
  <c r="AR38" i="40" s="1"/>
  <c r="AR36" i="40"/>
  <c r="AT36" i="40" s="1"/>
  <c r="AN36" i="40"/>
  <c r="AK36" i="40"/>
  <c r="AV36" i="40" s="1"/>
  <c r="AU36" i="40" s="1"/>
  <c r="AN35" i="40"/>
  <c r="AK35" i="40"/>
  <c r="AY34" i="40"/>
  <c r="AZ34" i="40" s="1"/>
  <c r="AN34" i="40"/>
  <c r="AK34" i="40"/>
  <c r="AD34" i="40"/>
  <c r="Y34" i="40"/>
  <c r="Z34" i="40" s="1"/>
  <c r="AV34" i="40" s="1"/>
  <c r="X34" i="40"/>
  <c r="U34" i="40"/>
  <c r="AA34" i="40" s="1"/>
  <c r="M34" i="40"/>
  <c r="D34" i="40"/>
  <c r="AT33" i="40"/>
  <c r="AS33" i="40"/>
  <c r="AR33" i="40"/>
  <c r="AN33" i="40"/>
  <c r="AK33" i="40"/>
  <c r="AS32" i="40"/>
  <c r="AR32" i="40"/>
  <c r="AT32" i="40" s="1"/>
  <c r="AN32" i="40"/>
  <c r="AK32" i="40"/>
  <c r="AV33" i="40" s="1"/>
  <c r="AU33" i="40" s="1"/>
  <c r="AW33" i="40" s="1"/>
  <c r="AS31" i="40"/>
  <c r="AW31" i="40" s="1"/>
  <c r="AR31" i="40"/>
  <c r="AT31" i="40" s="1"/>
  <c r="AN31" i="40"/>
  <c r="AK31" i="40"/>
  <c r="AT30" i="40"/>
  <c r="AS30" i="40"/>
  <c r="AR30" i="40"/>
  <c r="AN30" i="40"/>
  <c r="AK30" i="40"/>
  <c r="AV31" i="40" s="1"/>
  <c r="AU31" i="40" s="1"/>
  <c r="AS29" i="40"/>
  <c r="AR29" i="40"/>
  <c r="AT29" i="40" s="1"/>
  <c r="AN29" i="40"/>
  <c r="AK29" i="40"/>
  <c r="AV30" i="40" s="1"/>
  <c r="AU30" i="40" s="1"/>
  <c r="AW30" i="40" s="1"/>
  <c r="AY28" i="40"/>
  <c r="AZ28" i="40" s="1"/>
  <c r="AT28" i="40"/>
  <c r="AS28" i="40"/>
  <c r="AR28" i="40"/>
  <c r="AN28" i="40"/>
  <c r="AK28" i="40"/>
  <c r="AD28" i="40"/>
  <c r="AA28" i="40"/>
  <c r="Y28" i="40"/>
  <c r="Z28" i="40" s="1"/>
  <c r="X28" i="40"/>
  <c r="V28" i="40"/>
  <c r="U28" i="40"/>
  <c r="M28" i="40"/>
  <c r="D28" i="40"/>
  <c r="AV27" i="40"/>
  <c r="AU27" i="40" s="1"/>
  <c r="AN27" i="40"/>
  <c r="AK27" i="40"/>
  <c r="AR26" i="40"/>
  <c r="AT26" i="40" s="1"/>
  <c r="AN26" i="40"/>
  <c r="AK26" i="40"/>
  <c r="AR27" i="40" s="1"/>
  <c r="AN25" i="40"/>
  <c r="AK25" i="40"/>
  <c r="AV26" i="40" s="1"/>
  <c r="AU26" i="40" s="1"/>
  <c r="AV24" i="40"/>
  <c r="AU24" i="40" s="1"/>
  <c r="AN24" i="40"/>
  <c r="AK24" i="40"/>
  <c r="AV25" i="40" s="1"/>
  <c r="AU25" i="40" s="1"/>
  <c r="AN23" i="40"/>
  <c r="AK23" i="40"/>
  <c r="AR24" i="40" s="1"/>
  <c r="AZ22" i="40"/>
  <c r="AY22" i="40"/>
  <c r="AN22" i="40"/>
  <c r="AK22" i="40"/>
  <c r="AD22" i="40"/>
  <c r="Z22" i="40"/>
  <c r="Y22" i="40"/>
  <c r="X22" i="40"/>
  <c r="U22" i="40"/>
  <c r="AA22" i="40" s="1"/>
  <c r="M22" i="40"/>
  <c r="D22" i="40"/>
  <c r="AR21" i="40"/>
  <c r="AT21" i="40" s="1"/>
  <c r="AN21" i="40"/>
  <c r="AK21" i="40"/>
  <c r="AN20" i="40"/>
  <c r="AK20" i="40"/>
  <c r="AV21" i="40" s="1"/>
  <c r="AU21" i="40" s="1"/>
  <c r="AV19" i="40"/>
  <c r="AU19" i="40" s="1"/>
  <c r="AN19" i="40"/>
  <c r="AK19" i="40"/>
  <c r="AV20" i="40" s="1"/>
  <c r="AU20" i="40" s="1"/>
  <c r="AR18" i="40"/>
  <c r="AT18" i="40" s="1"/>
  <c r="AN18" i="40"/>
  <c r="AK18" i="40"/>
  <c r="AN17" i="40"/>
  <c r="AK17" i="40"/>
  <c r="AV17" i="40" s="1"/>
  <c r="AU17" i="40" s="1"/>
  <c r="AY16" i="40"/>
  <c r="AZ16" i="40" s="1"/>
  <c r="AN16" i="40"/>
  <c r="AK16" i="40"/>
  <c r="AD16" i="40"/>
  <c r="Y16" i="40"/>
  <c r="AA16" i="40" s="1"/>
  <c r="X16" i="40"/>
  <c r="U16" i="40"/>
  <c r="V16" i="40" s="1"/>
  <c r="AR16" i="40" s="1"/>
  <c r="M16" i="40"/>
  <c r="D16" i="40"/>
  <c r="AN15" i="40"/>
  <c r="AK15" i="40"/>
  <c r="AN14" i="40"/>
  <c r="AK14" i="40"/>
  <c r="AR15" i="40" s="1"/>
  <c r="AR13" i="40"/>
  <c r="AT13" i="40" s="1"/>
  <c r="AN13" i="40"/>
  <c r="AK13" i="40"/>
  <c r="AV13" i="40" s="1"/>
  <c r="AU13" i="40" s="1"/>
  <c r="AN12" i="40"/>
  <c r="AK12" i="40"/>
  <c r="AN11" i="40"/>
  <c r="AK11" i="40"/>
  <c r="AZ10" i="40"/>
  <c r="AY10" i="40"/>
  <c r="AN10" i="40"/>
  <c r="AK10" i="40"/>
  <c r="AV10" i="40" s="1"/>
  <c r="AU10" i="40" s="1"/>
  <c r="AD10" i="40"/>
  <c r="AA10" i="40"/>
  <c r="Z10" i="40"/>
  <c r="Y10" i="40"/>
  <c r="X10" i="40"/>
  <c r="U10" i="40"/>
  <c r="V10" i="40" s="1"/>
  <c r="M10" i="40"/>
  <c r="H10" i="40"/>
  <c r="D10" i="40"/>
  <c r="C10" i="40"/>
  <c r="AV607" i="40" l="1"/>
  <c r="AU607" i="40" s="1"/>
  <c r="AV552" i="40"/>
  <c r="AU552" i="40" s="1"/>
  <c r="AR533" i="40"/>
  <c r="AR549" i="40"/>
  <c r="AA568" i="40"/>
  <c r="AV578" i="40"/>
  <c r="AU578" i="40" s="1"/>
  <c r="AV597" i="40"/>
  <c r="AU597" i="40" s="1"/>
  <c r="AR567" i="40"/>
  <c r="AV609" i="40"/>
  <c r="AU609" i="40" s="1"/>
  <c r="AV591" i="40"/>
  <c r="AU591" i="40" s="1"/>
  <c r="AS540" i="40"/>
  <c r="AT540" i="40"/>
  <c r="AV585" i="40"/>
  <c r="AU585" i="40" s="1"/>
  <c r="AW530" i="40"/>
  <c r="AR600" i="40"/>
  <c r="AR581" i="40"/>
  <c r="AV621" i="40"/>
  <c r="AU621" i="40" s="1"/>
  <c r="AR575" i="40"/>
  <c r="AT575" i="40" s="1"/>
  <c r="AV592" i="40"/>
  <c r="AU592" i="40" s="1"/>
  <c r="AR605" i="40"/>
  <c r="AT605" i="40" s="1"/>
  <c r="AR552" i="40"/>
  <c r="AS552" i="40" s="1"/>
  <c r="AV566" i="40"/>
  <c r="AU566" i="40" s="1"/>
  <c r="AR573" i="40"/>
  <c r="AA592" i="40"/>
  <c r="AV605" i="40"/>
  <c r="AU605" i="40" s="1"/>
  <c r="AR603" i="40"/>
  <c r="AT603" i="40" s="1"/>
  <c r="AR609" i="40"/>
  <c r="AT609" i="40" s="1"/>
  <c r="AV612" i="40"/>
  <c r="AU612" i="40" s="1"/>
  <c r="AR619" i="40"/>
  <c r="AV614" i="40"/>
  <c r="AU614" i="40" s="1"/>
  <c r="AV618" i="40"/>
  <c r="AU618" i="40" s="1"/>
  <c r="AV606" i="40"/>
  <c r="AU606" i="40" s="1"/>
  <c r="AV603" i="40"/>
  <c r="AU603" i="40" s="1"/>
  <c r="AW531" i="40"/>
  <c r="AV547" i="40"/>
  <c r="AU547" i="40" s="1"/>
  <c r="AR582" i="40"/>
  <c r="AT535" i="40"/>
  <c r="AV546" i="40"/>
  <c r="AU546" i="40" s="1"/>
  <c r="AV549" i="40"/>
  <c r="AU549" i="40" s="1"/>
  <c r="Z550" i="40"/>
  <c r="AR556" i="40"/>
  <c r="AT556" i="40" s="1"/>
  <c r="AS575" i="40"/>
  <c r="AR553" i="40"/>
  <c r="AT553" i="40" s="1"/>
  <c r="AR571" i="40"/>
  <c r="AT571" i="40" s="1"/>
  <c r="AR590" i="40"/>
  <c r="AT590" i="40" s="1"/>
  <c r="AV602" i="40"/>
  <c r="AU602" i="40" s="1"/>
  <c r="AR543" i="40"/>
  <c r="AV553" i="40"/>
  <c r="AU553" i="40" s="1"/>
  <c r="AR559" i="40"/>
  <c r="AR563" i="40"/>
  <c r="V568" i="40"/>
  <c r="AR574" i="40"/>
  <c r="AT574" i="40" s="1"/>
  <c r="AV590" i="40"/>
  <c r="AU590" i="40" s="1"/>
  <c r="AW528" i="40"/>
  <c r="AV541" i="40"/>
  <c r="AU541" i="40" s="1"/>
  <c r="AR546" i="40"/>
  <c r="AR547" i="40"/>
  <c r="AT547" i="40" s="1"/>
  <c r="AR551" i="40"/>
  <c r="AT551" i="40" s="1"/>
  <c r="AV557" i="40"/>
  <c r="AU557" i="40" s="1"/>
  <c r="AV565" i="40"/>
  <c r="AU565" i="40" s="1"/>
  <c r="AR566" i="40"/>
  <c r="AV573" i="40"/>
  <c r="AU573" i="40" s="1"/>
  <c r="AA574" i="40"/>
  <c r="AV584" i="40"/>
  <c r="AU584" i="40" s="1"/>
  <c r="AR585" i="40"/>
  <c r="AT585" i="40" s="1"/>
  <c r="AV594" i="40"/>
  <c r="AU594" i="40" s="1"/>
  <c r="AW552" i="40"/>
  <c r="AA562" i="40"/>
  <c r="AV587" i="40"/>
  <c r="AU587" i="40" s="1"/>
  <c r="AR597" i="40"/>
  <c r="AT597" i="40" s="1"/>
  <c r="AV600" i="40"/>
  <c r="AU600" i="40" s="1"/>
  <c r="AW540" i="40"/>
  <c r="AT552" i="40"/>
  <c r="AV561" i="40"/>
  <c r="AU561" i="40" s="1"/>
  <c r="V562" i="40"/>
  <c r="AT562" i="40"/>
  <c r="AV564" i="40"/>
  <c r="AU564" i="40" s="1"/>
  <c r="AR572" i="40"/>
  <c r="AT572" i="40" s="1"/>
  <c r="AV575" i="40"/>
  <c r="AU575" i="40" s="1"/>
  <c r="AW575" i="40" s="1"/>
  <c r="AV579" i="40"/>
  <c r="AU579" i="40" s="1"/>
  <c r="AA580" i="40"/>
  <c r="AV583" i="40"/>
  <c r="AU583" i="40" s="1"/>
  <c r="AR591" i="40"/>
  <c r="AT591" i="40" s="1"/>
  <c r="AV593" i="40"/>
  <c r="AU593" i="40" s="1"/>
  <c r="AT119" i="40"/>
  <c r="AS119" i="40"/>
  <c r="AW69" i="40"/>
  <c r="AW108" i="40"/>
  <c r="AT24" i="40"/>
  <c r="AS24" i="40"/>
  <c r="AW24" i="40" s="1"/>
  <c r="AS38" i="40"/>
  <c r="AT38" i="40"/>
  <c r="AS61" i="40"/>
  <c r="AW61" i="40" s="1"/>
  <c r="AT61" i="40"/>
  <c r="AT73" i="40"/>
  <c r="AS73" i="40"/>
  <c r="AW73" i="40" s="1"/>
  <c r="AT112" i="40"/>
  <c r="AS112" i="40"/>
  <c r="AW112" i="40" s="1"/>
  <c r="AS166" i="40"/>
  <c r="AT166" i="40"/>
  <c r="AT16" i="40"/>
  <c r="AS16" i="40"/>
  <c r="AV35" i="40"/>
  <c r="AU35" i="40" s="1"/>
  <c r="AU34" i="40"/>
  <c r="AT41" i="40"/>
  <c r="AS41" i="40"/>
  <c r="AW41" i="40" s="1"/>
  <c r="AT76" i="40"/>
  <c r="AS76" i="40"/>
  <c r="AT87" i="40"/>
  <c r="AS87" i="40"/>
  <c r="AW87" i="40" s="1"/>
  <c r="AT70" i="40"/>
  <c r="AS70" i="40"/>
  <c r="AS141" i="40"/>
  <c r="AT141" i="40"/>
  <c r="AT116" i="40"/>
  <c r="AS116" i="40"/>
  <c r="AT44" i="40"/>
  <c r="AS44" i="40"/>
  <c r="AW44" i="40" s="1"/>
  <c r="AS46" i="40"/>
  <c r="AW46" i="40" s="1"/>
  <c r="AT46" i="40"/>
  <c r="AT27" i="40"/>
  <c r="AS27" i="40"/>
  <c r="AW27" i="40" s="1"/>
  <c r="AW65" i="40"/>
  <c r="AT148" i="40"/>
  <c r="AS148" i="40"/>
  <c r="AW148" i="40" s="1"/>
  <c r="AT50" i="40"/>
  <c r="AS50" i="40"/>
  <c r="AW50" i="40" s="1"/>
  <c r="AW68" i="40"/>
  <c r="AV28" i="40"/>
  <c r="AU28" i="40" s="1"/>
  <c r="AW28" i="40" s="1"/>
  <c r="AT110" i="40"/>
  <c r="AS110" i="40"/>
  <c r="AW110" i="40" s="1"/>
  <c r="AS15" i="40"/>
  <c r="AT15" i="40"/>
  <c r="AR47" i="40"/>
  <c r="AT53" i="40"/>
  <c r="AS53" i="40"/>
  <c r="AW53" i="40" s="1"/>
  <c r="Z184" i="40"/>
  <c r="AA184" i="40"/>
  <c r="AT305" i="40"/>
  <c r="AS305" i="40"/>
  <c r="AT308" i="40"/>
  <c r="AS308" i="40"/>
  <c r="AW308" i="40" s="1"/>
  <c r="AU310" i="40"/>
  <c r="AV311" i="40"/>
  <c r="AU311" i="40" s="1"/>
  <c r="AR17" i="40"/>
  <c r="AV18" i="40"/>
  <c r="AU18" i="40" s="1"/>
  <c r="AR20" i="40"/>
  <c r="AS26" i="40"/>
  <c r="AW26" i="40" s="1"/>
  <c r="AS43" i="40"/>
  <c r="AW43" i="40" s="1"/>
  <c r="AS49" i="40"/>
  <c r="AW49" i="40" s="1"/>
  <c r="V52" i="40"/>
  <c r="AR52" i="40" s="1"/>
  <c r="Z70" i="40"/>
  <c r="AV70" i="40" s="1"/>
  <c r="AU70" i="40" s="1"/>
  <c r="AS72" i="40"/>
  <c r="AW72" i="40" s="1"/>
  <c r="AS75" i="40"/>
  <c r="AW75" i="40" s="1"/>
  <c r="Z76" i="40"/>
  <c r="AV76" i="40" s="1"/>
  <c r="AS81" i="40"/>
  <c r="AW81" i="40" s="1"/>
  <c r="AR83" i="40"/>
  <c r="AR97" i="40"/>
  <c r="AV103" i="40"/>
  <c r="AU103" i="40" s="1"/>
  <c r="AW103" i="40" s="1"/>
  <c r="AS111" i="40"/>
  <c r="AW111" i="40" s="1"/>
  <c r="AV113" i="40"/>
  <c r="AU113" i="40" s="1"/>
  <c r="AV127" i="40"/>
  <c r="AU127" i="40" s="1"/>
  <c r="AA130" i="40"/>
  <c r="AW139" i="40"/>
  <c r="AR153" i="40"/>
  <c r="AV153" i="40"/>
  <c r="AU153" i="40" s="1"/>
  <c r="AV182" i="40"/>
  <c r="AU182" i="40" s="1"/>
  <c r="AV200" i="40"/>
  <c r="AU200" i="40" s="1"/>
  <c r="AR200" i="40"/>
  <c r="AR273" i="40"/>
  <c r="AV272" i="40"/>
  <c r="AU272" i="40" s="1"/>
  <c r="AV273" i="40"/>
  <c r="AU273" i="40" s="1"/>
  <c r="AR272" i="40"/>
  <c r="AV15" i="40"/>
  <c r="AU15" i="40" s="1"/>
  <c r="AR37" i="40"/>
  <c r="AV38" i="40"/>
  <c r="AU38" i="40" s="1"/>
  <c r="AR60" i="40"/>
  <c r="AV61" i="40"/>
  <c r="AU61" i="40" s="1"/>
  <c r="AR63" i="40"/>
  <c r="AV91" i="40"/>
  <c r="AU91" i="40" s="1"/>
  <c r="AW91" i="40" s="1"/>
  <c r="AR99" i="40"/>
  <c r="AT109" i="40"/>
  <c r="AS109" i="40"/>
  <c r="AW109" i="40" s="1"/>
  <c r="AR121" i="40"/>
  <c r="AV142" i="40"/>
  <c r="AU142" i="40" s="1"/>
  <c r="AR142" i="40"/>
  <c r="AT146" i="40"/>
  <c r="AS146" i="40"/>
  <c r="AW146" i="40" s="1"/>
  <c r="AT179" i="40"/>
  <c r="AS179" i="40"/>
  <c r="AV184" i="40"/>
  <c r="AU184" i="40" s="1"/>
  <c r="AV185" i="40"/>
  <c r="AU185" i="40" s="1"/>
  <c r="AR184" i="40"/>
  <c r="AT214" i="40"/>
  <c r="AR215" i="40" s="1"/>
  <c r="AS214" i="40"/>
  <c r="AW214" i="40" s="1"/>
  <c r="AT240" i="40"/>
  <c r="AS240" i="40"/>
  <c r="AV29" i="40"/>
  <c r="AU29" i="40" s="1"/>
  <c r="AW29" i="40" s="1"/>
  <c r="AV32" i="40"/>
  <c r="AU32" i="40" s="1"/>
  <c r="AW32" i="40" s="1"/>
  <c r="AV55" i="40"/>
  <c r="AU55" i="40" s="1"/>
  <c r="AV101" i="40"/>
  <c r="AU101" i="40" s="1"/>
  <c r="AR101" i="40"/>
  <c r="AT107" i="40"/>
  <c r="AS107" i="40"/>
  <c r="AW107" i="40" s="1"/>
  <c r="AA118" i="40"/>
  <c r="Z118" i="40"/>
  <c r="AV121" i="40"/>
  <c r="AU121" i="40" s="1"/>
  <c r="AS144" i="40"/>
  <c r="AW144" i="40" s="1"/>
  <c r="AV169" i="40"/>
  <c r="AU169" i="40" s="1"/>
  <c r="AR169" i="40"/>
  <c r="AT201" i="40"/>
  <c r="AS201" i="40"/>
  <c r="AT256" i="40"/>
  <c r="AS256" i="40"/>
  <c r="AW256" i="40" s="1"/>
  <c r="AR150" i="40"/>
  <c r="AV150" i="40"/>
  <c r="AU150" i="40" s="1"/>
  <c r="AR10" i="40"/>
  <c r="AR25" i="40"/>
  <c r="V34" i="40"/>
  <c r="AR34" i="40" s="1"/>
  <c r="AR42" i="40"/>
  <c r="AR45" i="40"/>
  <c r="AR48" i="40"/>
  <c r="AR51" i="40"/>
  <c r="AS54" i="40"/>
  <c r="AW54" i="40" s="1"/>
  <c r="AS57" i="40"/>
  <c r="AW57" i="40" s="1"/>
  <c r="AR71" i="40"/>
  <c r="AR74" i="40"/>
  <c r="AR77" i="40"/>
  <c r="AR80" i="40"/>
  <c r="AR82" i="40"/>
  <c r="AW93" i="40"/>
  <c r="Z106" i="40"/>
  <c r="AR137" i="40"/>
  <c r="AT138" i="40"/>
  <c r="AV151" i="40"/>
  <c r="AU151" i="40" s="1"/>
  <c r="AR151" i="40"/>
  <c r="AV155" i="40"/>
  <c r="AU155" i="40" s="1"/>
  <c r="AR154" i="40"/>
  <c r="AR155" i="40"/>
  <c r="AV183" i="40"/>
  <c r="AU183" i="40" s="1"/>
  <c r="AR183" i="40"/>
  <c r="AT191" i="40"/>
  <c r="AS191" i="40"/>
  <c r="AW191" i="40" s="1"/>
  <c r="AT194" i="40"/>
  <c r="AS194" i="40"/>
  <c r="AW194" i="40" s="1"/>
  <c r="AW219" i="40"/>
  <c r="AR19" i="40"/>
  <c r="AV97" i="40"/>
  <c r="AU97" i="40" s="1"/>
  <c r="AR100" i="40"/>
  <c r="AR102" i="40"/>
  <c r="AV118" i="40"/>
  <c r="AU118" i="40" s="1"/>
  <c r="AV119" i="40"/>
  <c r="AU119" i="40" s="1"/>
  <c r="AR167" i="40"/>
  <c r="AR170" i="40"/>
  <c r="AV170" i="40"/>
  <c r="AU170" i="40" s="1"/>
  <c r="AA208" i="40"/>
  <c r="V208" i="40"/>
  <c r="AR208" i="40" s="1"/>
  <c r="AV11" i="40"/>
  <c r="AU11" i="40" s="1"/>
  <c r="AV14" i="40"/>
  <c r="AU14" i="40" s="1"/>
  <c r="V22" i="40"/>
  <c r="AR22" i="40" s="1"/>
  <c r="AV22" i="40"/>
  <c r="AU22" i="40" s="1"/>
  <c r="AV37" i="40"/>
  <c r="AU37" i="40" s="1"/>
  <c r="AR59" i="40"/>
  <c r="AV60" i="40"/>
  <c r="AU60" i="40" s="1"/>
  <c r="AR85" i="40"/>
  <c r="AV85" i="40"/>
  <c r="AU85" i="40" s="1"/>
  <c r="AV88" i="40"/>
  <c r="AU88" i="40" s="1"/>
  <c r="AW88" i="40" s="1"/>
  <c r="AS117" i="40"/>
  <c r="AW117" i="40" s="1"/>
  <c r="AR122" i="40"/>
  <c r="AV126" i="40"/>
  <c r="AU126" i="40" s="1"/>
  <c r="AW126" i="40" s="1"/>
  <c r="AV125" i="40"/>
  <c r="AU125" i="40" s="1"/>
  <c r="AW125" i="40" s="1"/>
  <c r="AS136" i="40"/>
  <c r="AW136" i="40" s="1"/>
  <c r="AV140" i="40"/>
  <c r="AU140" i="40" s="1"/>
  <c r="AV149" i="40"/>
  <c r="AU149" i="40" s="1"/>
  <c r="AV158" i="40"/>
  <c r="AU158" i="40" s="1"/>
  <c r="AR158" i="40"/>
  <c r="AT174" i="40"/>
  <c r="AS174" i="40"/>
  <c r="AW174" i="40" s="1"/>
  <c r="AT177" i="40"/>
  <c r="AS177" i="40"/>
  <c r="AW177" i="40" s="1"/>
  <c r="AT196" i="40"/>
  <c r="AS196" i="40"/>
  <c r="AW196" i="40" s="1"/>
  <c r="AW202" i="40"/>
  <c r="AV215" i="40"/>
  <c r="AU215" i="40" s="1"/>
  <c r="AT224" i="40"/>
  <c r="AS224" i="40"/>
  <c r="AV246" i="40"/>
  <c r="AU246" i="40" s="1"/>
  <c r="AS13" i="40"/>
  <c r="AW13" i="40" s="1"/>
  <c r="AS36" i="40"/>
  <c r="AW36" i="40" s="1"/>
  <c r="AS39" i="40"/>
  <c r="AW39" i="40" s="1"/>
  <c r="AR56" i="40"/>
  <c r="AS62" i="40"/>
  <c r="AW62" i="40" s="1"/>
  <c r="AV82" i="40"/>
  <c r="AU82" i="40" s="1"/>
  <c r="AV93" i="40"/>
  <c r="AU93" i="40" s="1"/>
  <c r="AR96" i="40"/>
  <c r="AV100" i="40"/>
  <c r="AU100" i="40" s="1"/>
  <c r="AV106" i="40"/>
  <c r="AU106" i="40" s="1"/>
  <c r="AR106" i="40"/>
  <c r="AR114" i="40"/>
  <c r="AV116" i="40"/>
  <c r="AU116" i="40" s="1"/>
  <c r="AR118" i="40"/>
  <c r="AV128" i="40"/>
  <c r="AU128" i="40" s="1"/>
  <c r="AW128" i="40" s="1"/>
  <c r="AW147" i="40"/>
  <c r="AR185" i="40"/>
  <c r="AT188" i="40"/>
  <c r="AS188" i="40"/>
  <c r="AW188" i="40" s="1"/>
  <c r="AW206" i="40"/>
  <c r="AT210" i="40"/>
  <c r="AS210" i="40"/>
  <c r="AW210" i="40" s="1"/>
  <c r="AW280" i="40"/>
  <c r="AR14" i="40"/>
  <c r="AR58" i="40"/>
  <c r="AV71" i="40"/>
  <c r="AU71" i="40" s="1"/>
  <c r="AR84" i="40"/>
  <c r="AV104" i="40"/>
  <c r="AU104" i="40" s="1"/>
  <c r="AR104" i="40"/>
  <c r="AT120" i="40"/>
  <c r="AS120" i="40"/>
  <c r="AW120" i="40" s="1"/>
  <c r="AV133" i="40"/>
  <c r="AU133" i="40" s="1"/>
  <c r="AW133" i="40" s="1"/>
  <c r="AT145" i="40"/>
  <c r="AS145" i="40"/>
  <c r="AW145" i="40" s="1"/>
  <c r="AR159" i="40"/>
  <c r="AV159" i="40"/>
  <c r="AU159" i="40" s="1"/>
  <c r="AU166" i="40"/>
  <c r="AV167" i="40"/>
  <c r="AU167" i="40" s="1"/>
  <c r="AV179" i="40"/>
  <c r="AU179" i="40" s="1"/>
  <c r="AV180" i="40"/>
  <c r="AU180" i="40" s="1"/>
  <c r="AR180" i="40"/>
  <c r="AT198" i="40"/>
  <c r="AS198" i="40"/>
  <c r="AW198" i="40" s="1"/>
  <c r="AT223" i="40"/>
  <c r="AS223" i="40"/>
  <c r="AW223" i="40" s="1"/>
  <c r="AA94" i="40"/>
  <c r="AV152" i="40"/>
  <c r="AU152" i="40" s="1"/>
  <c r="AR152" i="40"/>
  <c r="AV171" i="40"/>
  <c r="AU171" i="40" s="1"/>
  <c r="AS175" i="40"/>
  <c r="AW175" i="40" s="1"/>
  <c r="AT175" i="40"/>
  <c r="AV225" i="40"/>
  <c r="AU225" i="40" s="1"/>
  <c r="AV115" i="40"/>
  <c r="AU115" i="40" s="1"/>
  <c r="AR115" i="40"/>
  <c r="AT123" i="40"/>
  <c r="AS123" i="40"/>
  <c r="AW123" i="40" s="1"/>
  <c r="Z16" i="40"/>
  <c r="AV16" i="40" s="1"/>
  <c r="AU16" i="40" s="1"/>
  <c r="AS18" i="40"/>
  <c r="AW18" i="40" s="1"/>
  <c r="AS21" i="40"/>
  <c r="AW21" i="40" s="1"/>
  <c r="AR86" i="40"/>
  <c r="AV89" i="40"/>
  <c r="AU89" i="40" s="1"/>
  <c r="AW89" i="40" s="1"/>
  <c r="V94" i="40"/>
  <c r="AR94" i="40" s="1"/>
  <c r="AS105" i="40"/>
  <c r="AW105" i="40" s="1"/>
  <c r="AS113" i="40"/>
  <c r="AW113" i="40" s="1"/>
  <c r="AW127" i="40"/>
  <c r="AV137" i="40"/>
  <c r="AU137" i="40" s="1"/>
  <c r="AV138" i="40"/>
  <c r="AU138" i="40" s="1"/>
  <c r="AW138" i="40" s="1"/>
  <c r="AR156" i="40"/>
  <c r="AV156" i="40"/>
  <c r="AU156" i="40" s="1"/>
  <c r="AW163" i="40"/>
  <c r="AR181" i="40"/>
  <c r="AV181" i="40"/>
  <c r="AU181" i="40" s="1"/>
  <c r="AS186" i="40"/>
  <c r="AW186" i="40" s="1"/>
  <c r="AT186" i="40"/>
  <c r="AW189" i="40"/>
  <c r="AT190" i="40"/>
  <c r="AS190" i="40"/>
  <c r="AW190" i="40" s="1"/>
  <c r="AV220" i="40"/>
  <c r="AU220" i="40" s="1"/>
  <c r="AR220" i="40"/>
  <c r="AV221" i="40"/>
  <c r="AU221" i="40" s="1"/>
  <c r="AR221" i="40"/>
  <c r="AS315" i="40"/>
  <c r="AW315" i="40" s="1"/>
  <c r="AT315" i="40"/>
  <c r="AR55" i="40"/>
  <c r="AV141" i="40"/>
  <c r="AU141" i="40" s="1"/>
  <c r="AV143" i="40"/>
  <c r="AU143" i="40" s="1"/>
  <c r="AV161" i="40"/>
  <c r="AU161" i="40" s="1"/>
  <c r="AW161" i="40" s="1"/>
  <c r="AV213" i="40"/>
  <c r="AU213" i="40" s="1"/>
  <c r="AR213" i="40"/>
  <c r="V172" i="40"/>
  <c r="AT189" i="40"/>
  <c r="AT192" i="40"/>
  <c r="AT195" i="40"/>
  <c r="AR197" i="40"/>
  <c r="AV198" i="40"/>
  <c r="AU198" i="40" s="1"/>
  <c r="AV201" i="40"/>
  <c r="AU201" i="40" s="1"/>
  <c r="AV211" i="40"/>
  <c r="AU211" i="40" s="1"/>
  <c r="AW211" i="40" s="1"/>
  <c r="AR217" i="40"/>
  <c r="AA220" i="40"/>
  <c r="AV224" i="40"/>
  <c r="AU224" i="40" s="1"/>
  <c r="AV240" i="40"/>
  <c r="AU240" i="40" s="1"/>
  <c r="AW242" i="40"/>
  <c r="AS250" i="40"/>
  <c r="AW250" i="40" s="1"/>
  <c r="AR255" i="40"/>
  <c r="AV254" i="40"/>
  <c r="AU254" i="40" s="1"/>
  <c r="AV255" i="40"/>
  <c r="AU255" i="40" s="1"/>
  <c r="AR254" i="40"/>
  <c r="AV276" i="40"/>
  <c r="AR149" i="40"/>
  <c r="AR232" i="40"/>
  <c r="AA238" i="40"/>
  <c r="AT242" i="40"/>
  <c r="AV249" i="40"/>
  <c r="AU249" i="40" s="1"/>
  <c r="AR249" i="40"/>
  <c r="AV248" i="40"/>
  <c r="AU248" i="40" s="1"/>
  <c r="AT294" i="40"/>
  <c r="AS294" i="40"/>
  <c r="AW294" i="40" s="1"/>
  <c r="AV239" i="40"/>
  <c r="AU239" i="40" s="1"/>
  <c r="AR239" i="40"/>
  <c r="AW248" i="40"/>
  <c r="AV268" i="40"/>
  <c r="AU268" i="40" s="1"/>
  <c r="AT296" i="40"/>
  <c r="AS296" i="40"/>
  <c r="AW296" i="40" s="1"/>
  <c r="AT330" i="40"/>
  <c r="AS330" i="40"/>
  <c r="AW330" i="40" s="1"/>
  <c r="AW339" i="40"/>
  <c r="AR140" i="40"/>
  <c r="AR157" i="40"/>
  <c r="AR168" i="40"/>
  <c r="AR171" i="40"/>
  <c r="AR182" i="40"/>
  <c r="AV197" i="40"/>
  <c r="AU197" i="40" s="1"/>
  <c r="AR199" i="40"/>
  <c r="AR225" i="40"/>
  <c r="AV227" i="40"/>
  <c r="AU227" i="40" s="1"/>
  <c r="AW227" i="40" s="1"/>
  <c r="AT248" i="40"/>
  <c r="AA256" i="40"/>
  <c r="AV259" i="40"/>
  <c r="AU259" i="40" s="1"/>
  <c r="AW259" i="40" s="1"/>
  <c r="AA274" i="40"/>
  <c r="AS291" i="40"/>
  <c r="AW291" i="40" s="1"/>
  <c r="AV344" i="40"/>
  <c r="AU344" i="40" s="1"/>
  <c r="AW344" i="40" s="1"/>
  <c r="AV345" i="40"/>
  <c r="AU345" i="40" s="1"/>
  <c r="AR216" i="40"/>
  <c r="AR238" i="40"/>
  <c r="AR241" i="40"/>
  <c r="AV261" i="40"/>
  <c r="AU261" i="40" s="1"/>
  <c r="AR260" i="40"/>
  <c r="AR261" i="40"/>
  <c r="AR268" i="40"/>
  <c r="AV281" i="40"/>
  <c r="AU281" i="40" s="1"/>
  <c r="AW295" i="40"/>
  <c r="AV302" i="40"/>
  <c r="AU302" i="40" s="1"/>
  <c r="AR173" i="40"/>
  <c r="AV210" i="40"/>
  <c r="AU210" i="40" s="1"/>
  <c r="AV230" i="40"/>
  <c r="AU230" i="40" s="1"/>
  <c r="AW230" i="40" s="1"/>
  <c r="AR237" i="40"/>
  <c r="AV237" i="40"/>
  <c r="AU237" i="40" s="1"/>
  <c r="AV257" i="40"/>
  <c r="AV275" i="40"/>
  <c r="AU275" i="40" s="1"/>
  <c r="AT319" i="40"/>
  <c r="AS319" i="40"/>
  <c r="AW319" i="40" s="1"/>
  <c r="AR212" i="40"/>
  <c r="AV212" i="40"/>
  <c r="AU212" i="40" s="1"/>
  <c r="AR218" i="40"/>
  <c r="AR222" i="40"/>
  <c r="AV245" i="40"/>
  <c r="AU245" i="40" s="1"/>
  <c r="AT265" i="40"/>
  <c r="AS265" i="40"/>
  <c r="AW265" i="40" s="1"/>
  <c r="AT280" i="40"/>
  <c r="AR281" i="40" s="1"/>
  <c r="AT286" i="40"/>
  <c r="AS286" i="40"/>
  <c r="AW286" i="40" s="1"/>
  <c r="AV290" i="40"/>
  <c r="AU290" i="40" s="1"/>
  <c r="AT292" i="40"/>
  <c r="AS292" i="40"/>
  <c r="AW292" i="40" s="1"/>
  <c r="AW333" i="40"/>
  <c r="AV338" i="40"/>
  <c r="AU338" i="40" s="1"/>
  <c r="AW338" i="40" s="1"/>
  <c r="AV339" i="40"/>
  <c r="AU339" i="40" s="1"/>
  <c r="AS360" i="40"/>
  <c r="AW360" i="40" s="1"/>
  <c r="AT360" i="40"/>
  <c r="AT376" i="40"/>
  <c r="AS376" i="40"/>
  <c r="AW376" i="40" s="1"/>
  <c r="Z154" i="40"/>
  <c r="AV154" i="40" s="1"/>
  <c r="AU154" i="40" s="1"/>
  <c r="AV238" i="40"/>
  <c r="AU238" i="40" s="1"/>
  <c r="AS274" i="40"/>
  <c r="AW274" i="40" s="1"/>
  <c r="AV299" i="40"/>
  <c r="AU299" i="40" s="1"/>
  <c r="AR303" i="40"/>
  <c r="AV303" i="40"/>
  <c r="AU303" i="40" s="1"/>
  <c r="AA310" i="40"/>
  <c r="V310" i="40"/>
  <c r="AA232" i="40"/>
  <c r="AR244" i="40"/>
  <c r="AT247" i="40"/>
  <c r="AS247" i="40"/>
  <c r="AW247" i="40" s="1"/>
  <c r="AR251" i="40"/>
  <c r="AV251" i="40"/>
  <c r="AU251" i="40" s="1"/>
  <c r="AV267" i="40"/>
  <c r="AU267" i="40" s="1"/>
  <c r="AR267" i="40"/>
  <c r="AV266" i="40"/>
  <c r="AU266" i="40" s="1"/>
  <c r="AW266" i="40" s="1"/>
  <c r="AT312" i="40"/>
  <c r="AS312" i="40"/>
  <c r="AW312" i="40" s="1"/>
  <c r="AV243" i="40"/>
  <c r="AU243" i="40" s="1"/>
  <c r="AR243" i="40"/>
  <c r="AT283" i="40"/>
  <c r="AS283" i="40"/>
  <c r="AW283" i="40" s="1"/>
  <c r="AV304" i="40"/>
  <c r="AU304" i="40" s="1"/>
  <c r="AV305" i="40"/>
  <c r="AU305" i="40" s="1"/>
  <c r="AR304" i="40"/>
  <c r="AV233" i="40"/>
  <c r="AU233" i="40" s="1"/>
  <c r="AV263" i="40"/>
  <c r="AT288" i="40"/>
  <c r="AS288" i="40"/>
  <c r="AW288" i="40" s="1"/>
  <c r="AR300" i="40"/>
  <c r="AV300" i="40"/>
  <c r="AU300" i="40" s="1"/>
  <c r="AV322" i="40"/>
  <c r="AU322" i="40" s="1"/>
  <c r="AV323" i="40"/>
  <c r="AU323" i="40" s="1"/>
  <c r="AR323" i="40"/>
  <c r="AR322" i="40"/>
  <c r="AW336" i="40"/>
  <c r="AS353" i="40"/>
  <c r="AW353" i="40" s="1"/>
  <c r="AW363" i="40"/>
  <c r="AT387" i="40"/>
  <c r="AS387" i="40"/>
  <c r="AW387" i="40" s="1"/>
  <c r="AV284" i="40"/>
  <c r="AU284" i="40" s="1"/>
  <c r="AW284" i="40" s="1"/>
  <c r="AV295" i="40"/>
  <c r="AU295" i="40" s="1"/>
  <c r="AA298" i="40"/>
  <c r="AW342" i="40"/>
  <c r="AV351" i="40"/>
  <c r="AU351" i="40" s="1"/>
  <c r="AR351" i="40"/>
  <c r="AV361" i="40"/>
  <c r="AU361" i="40" s="1"/>
  <c r="AV362" i="40"/>
  <c r="AU362" i="40" s="1"/>
  <c r="AW362" i="40" s="1"/>
  <c r="AR366" i="40"/>
  <c r="AT406" i="40"/>
  <c r="AS406" i="40"/>
  <c r="AW406" i="40" s="1"/>
  <c r="AT464" i="40"/>
  <c r="AS464" i="40"/>
  <c r="AV209" i="40"/>
  <c r="AU209" i="40" s="1"/>
  <c r="AR257" i="40"/>
  <c r="AR275" i="40"/>
  <c r="AR279" i="40"/>
  <c r="AR290" i="40"/>
  <c r="AR299" i="40"/>
  <c r="AR302" i="40"/>
  <c r="AR314" i="40"/>
  <c r="AV316" i="40"/>
  <c r="AU316" i="40" s="1"/>
  <c r="AW316" i="40" s="1"/>
  <c r="AV332" i="40"/>
  <c r="AU332" i="40" s="1"/>
  <c r="AW332" i="40" s="1"/>
  <c r="AR349" i="40"/>
  <c r="AS355" i="40"/>
  <c r="AW355" i="40" s="1"/>
  <c r="AV364" i="40"/>
  <c r="AU364" i="40" s="1"/>
  <c r="AV365" i="40"/>
  <c r="AU365" i="40" s="1"/>
  <c r="AR364" i="40"/>
  <c r="AR365" i="40"/>
  <c r="AV287" i="40"/>
  <c r="AU287" i="40" s="1"/>
  <c r="AW287" i="40" s="1"/>
  <c r="AR297" i="40"/>
  <c r="AR307" i="40"/>
  <c r="AV320" i="40"/>
  <c r="AU320" i="40" s="1"/>
  <c r="AV321" i="40"/>
  <c r="AU321" i="40" s="1"/>
  <c r="AR324" i="40"/>
  <c r="AV326" i="40"/>
  <c r="AU326" i="40" s="1"/>
  <c r="AV327" i="40"/>
  <c r="AU327" i="40" s="1"/>
  <c r="AR326" i="40"/>
  <c r="AR327" i="40"/>
  <c r="AV348" i="40"/>
  <c r="AU348" i="40" s="1"/>
  <c r="AR348" i="40"/>
  <c r="AR359" i="40"/>
  <c r="AV358" i="40"/>
  <c r="AU358" i="40" s="1"/>
  <c r="AT361" i="40"/>
  <c r="AS361" i="40"/>
  <c r="AW361" i="40" s="1"/>
  <c r="AT380" i="40"/>
  <c r="AS380" i="40"/>
  <c r="AW380" i="40" s="1"/>
  <c r="V382" i="40"/>
  <c r="AA382" i="40"/>
  <c r="AV416" i="40"/>
  <c r="AU416" i="40" s="1"/>
  <c r="AR416" i="40"/>
  <c r="AV335" i="40"/>
  <c r="AU335" i="40" s="1"/>
  <c r="AW335" i="40" s="1"/>
  <c r="AT357" i="40"/>
  <c r="AS357" i="40"/>
  <c r="AW357" i="40" s="1"/>
  <c r="AT374" i="40"/>
  <c r="AS374" i="40"/>
  <c r="AW374" i="40" s="1"/>
  <c r="AR385" i="40"/>
  <c r="AA418" i="40"/>
  <c r="Z418" i="40"/>
  <c r="AV418" i="40" s="1"/>
  <c r="AU418" i="40" s="1"/>
  <c r="AW418" i="40" s="1"/>
  <c r="AT428" i="40"/>
  <c r="AS428" i="40"/>
  <c r="AW428" i="40" s="1"/>
  <c r="AR278" i="40"/>
  <c r="AR289" i="40"/>
  <c r="AV297" i="40"/>
  <c r="AU297" i="40" s="1"/>
  <c r="AR298" i="40"/>
  <c r="AR320" i="40"/>
  <c r="AR331" i="40"/>
  <c r="AV359" i="40"/>
  <c r="AU359" i="40" s="1"/>
  <c r="AW379" i="40"/>
  <c r="AS400" i="40"/>
  <c r="AT400" i="40"/>
  <c r="AR401" i="40" s="1"/>
  <c r="AA424" i="40"/>
  <c r="V424" i="40"/>
  <c r="AT525" i="40"/>
  <c r="AS525" i="40"/>
  <c r="AW525" i="40" s="1"/>
  <c r="AR263" i="40"/>
  <c r="AR285" i="40"/>
  <c r="AR306" i="40"/>
  <c r="AR310" i="40"/>
  <c r="AV318" i="40"/>
  <c r="AU318" i="40" s="1"/>
  <c r="AW318" i="40" s="1"/>
  <c r="AT333" i="40"/>
  <c r="AA346" i="40"/>
  <c r="AS354" i="40"/>
  <c r="AW354" i="40" s="1"/>
  <c r="AT379" i="40"/>
  <c r="AW396" i="40"/>
  <c r="AV398" i="40"/>
  <c r="AU398" i="40" s="1"/>
  <c r="AW398" i="40" s="1"/>
  <c r="AV399" i="40"/>
  <c r="AU399" i="40" s="1"/>
  <c r="AW399" i="40" s="1"/>
  <c r="AV403" i="40"/>
  <c r="AU403" i="40" s="1"/>
  <c r="AR403" i="40"/>
  <c r="AT405" i="40"/>
  <c r="AS405" i="40"/>
  <c r="AW405" i="40" s="1"/>
  <c r="AT431" i="40"/>
  <c r="AS431" i="40"/>
  <c r="AR301" i="40"/>
  <c r="AR317" i="40"/>
  <c r="AV329" i="40"/>
  <c r="AU329" i="40" s="1"/>
  <c r="AW373" i="40"/>
  <c r="AR411" i="40"/>
  <c r="AV410" i="40"/>
  <c r="AU410" i="40" s="1"/>
  <c r="AR410" i="40"/>
  <c r="AV411" i="40"/>
  <c r="AU411" i="40" s="1"/>
  <c r="AU424" i="40"/>
  <c r="AV425" i="40"/>
  <c r="AU425" i="40" s="1"/>
  <c r="AS313" i="40"/>
  <c r="AW313" i="40" s="1"/>
  <c r="AV340" i="40"/>
  <c r="AU340" i="40" s="1"/>
  <c r="AW340" i="40" s="1"/>
  <c r="AV381" i="40"/>
  <c r="AU381" i="40" s="1"/>
  <c r="AT412" i="40"/>
  <c r="AS412" i="40"/>
  <c r="AV309" i="40"/>
  <c r="AU309" i="40" s="1"/>
  <c r="AR309" i="40"/>
  <c r="AR321" i="40"/>
  <c r="AS328" i="40"/>
  <c r="AW328" i="40" s="1"/>
  <c r="AW345" i="40"/>
  <c r="AA358" i="40"/>
  <c r="V358" i="40"/>
  <c r="AR358" i="40" s="1"/>
  <c r="V370" i="40"/>
  <c r="AT372" i="40"/>
  <c r="AS372" i="40"/>
  <c r="AW372" i="40" s="1"/>
  <c r="AV385" i="40"/>
  <c r="AU385" i="40" s="1"/>
  <c r="AV409" i="40"/>
  <c r="AU409" i="40" s="1"/>
  <c r="AW409" i="40" s="1"/>
  <c r="AV412" i="40"/>
  <c r="AA460" i="40"/>
  <c r="V460" i="40"/>
  <c r="AR460" i="40" s="1"/>
  <c r="AT519" i="40"/>
  <c r="AS519" i="40"/>
  <c r="AW519" i="40" s="1"/>
  <c r="AT393" i="40"/>
  <c r="AT426" i="40"/>
  <c r="AS426" i="40"/>
  <c r="AV438" i="40"/>
  <c r="AU438" i="40" s="1"/>
  <c r="AV448" i="40"/>
  <c r="AU448" i="40" s="1"/>
  <c r="AR448" i="40"/>
  <c r="AS468" i="40"/>
  <c r="AW468" i="40" s="1"/>
  <c r="AT512" i="40"/>
  <c r="AS512" i="40"/>
  <c r="AW512" i="40" s="1"/>
  <c r="AW417" i="40"/>
  <c r="AV430" i="40"/>
  <c r="AU430" i="40" s="1"/>
  <c r="AV431" i="40"/>
  <c r="AU431" i="40" s="1"/>
  <c r="AV478" i="40"/>
  <c r="AU478" i="40" s="1"/>
  <c r="AV479" i="40"/>
  <c r="AU479" i="40" s="1"/>
  <c r="AW479" i="40" s="1"/>
  <c r="AT484" i="40"/>
  <c r="AS484" i="40"/>
  <c r="AW484" i="40" s="1"/>
  <c r="AR369" i="40"/>
  <c r="AR381" i="40"/>
  <c r="AR392" i="40"/>
  <c r="AV415" i="40"/>
  <c r="AU415" i="40" s="1"/>
  <c r="AR415" i="40"/>
  <c r="AV419" i="40"/>
  <c r="AU419" i="40" s="1"/>
  <c r="AW419" i="40" s="1"/>
  <c r="AT429" i="40"/>
  <c r="AS429" i="40"/>
  <c r="AW429" i="40" s="1"/>
  <c r="AR441" i="40"/>
  <c r="AR445" i="40"/>
  <c r="AT453" i="40"/>
  <c r="V472" i="40"/>
  <c r="AA496" i="40"/>
  <c r="V496" i="40"/>
  <c r="AT563" i="40"/>
  <c r="AS563" i="40"/>
  <c r="AR388" i="40"/>
  <c r="AW394" i="40"/>
  <c r="AV408" i="40"/>
  <c r="AU408" i="40" s="1"/>
  <c r="AW408" i="40" s="1"/>
  <c r="AR430" i="40"/>
  <c r="AV435" i="40"/>
  <c r="AU435" i="40" s="1"/>
  <c r="AR434" i="40"/>
  <c r="AA484" i="40"/>
  <c r="Z484" i="40"/>
  <c r="AV484" i="40" s="1"/>
  <c r="AU484" i="40" s="1"/>
  <c r="AA604" i="40"/>
  <c r="V604" i="40"/>
  <c r="AV372" i="40"/>
  <c r="AU372" i="40" s="1"/>
  <c r="AV382" i="40"/>
  <c r="AR424" i="40"/>
  <c r="AS432" i="40"/>
  <c r="AW478" i="40"/>
  <c r="AT489" i="40"/>
  <c r="AS489" i="40"/>
  <c r="AW489" i="40" s="1"/>
  <c r="AR347" i="40"/>
  <c r="AR356" i="40"/>
  <c r="AR368" i="40"/>
  <c r="AT375" i="40"/>
  <c r="AR377" i="40"/>
  <c r="AV378" i="40"/>
  <c r="AU378" i="40" s="1"/>
  <c r="AR407" i="40"/>
  <c r="AR438" i="40"/>
  <c r="AR446" i="40"/>
  <c r="AR450" i="40"/>
  <c r="AV450" i="40"/>
  <c r="AU450" i="40" s="1"/>
  <c r="AR476" i="40"/>
  <c r="AV476" i="40"/>
  <c r="AU476" i="40" s="1"/>
  <c r="AT485" i="40"/>
  <c r="AS485" i="40"/>
  <c r="AW485" i="40" s="1"/>
  <c r="AR487" i="40"/>
  <c r="AT494" i="40"/>
  <c r="AS494" i="40"/>
  <c r="AW494" i="40" s="1"/>
  <c r="AT546" i="40"/>
  <c r="AS546" i="40"/>
  <c r="AW546" i="40" s="1"/>
  <c r="AR329" i="40"/>
  <c r="Z334" i="40"/>
  <c r="AV334" i="40" s="1"/>
  <c r="AU334" i="40" s="1"/>
  <c r="AW334" i="40" s="1"/>
  <c r="Z352" i="40"/>
  <c r="AV369" i="40"/>
  <c r="AU369" i="40" s="1"/>
  <c r="AR370" i="40"/>
  <c r="AR371" i="40"/>
  <c r="AR382" i="40"/>
  <c r="AR386" i="40"/>
  <c r="AV389" i="40"/>
  <c r="AU389" i="40" s="1"/>
  <c r="AR391" i="40"/>
  <c r="AA394" i="40"/>
  <c r="AV426" i="40"/>
  <c r="AU426" i="40" s="1"/>
  <c r="AV427" i="40"/>
  <c r="AU427" i="40" s="1"/>
  <c r="AW427" i="40" s="1"/>
  <c r="AV436" i="40"/>
  <c r="AU436" i="40" s="1"/>
  <c r="AV464" i="40"/>
  <c r="AU464" i="40" s="1"/>
  <c r="AR463" i="40"/>
  <c r="AR472" i="40"/>
  <c r="AR346" i="40"/>
  <c r="AA400" i="40"/>
  <c r="AW420" i="40"/>
  <c r="AV432" i="40"/>
  <c r="AU432" i="40" s="1"/>
  <c r="AR435" i="40"/>
  <c r="AT440" i="40"/>
  <c r="AS440" i="40"/>
  <c r="AW440" i="40" s="1"/>
  <c r="AS442" i="40"/>
  <c r="AW442" i="40" s="1"/>
  <c r="AT477" i="40"/>
  <c r="AS477" i="40"/>
  <c r="AW477" i="40" s="1"/>
  <c r="AV407" i="40"/>
  <c r="AU407" i="40" s="1"/>
  <c r="AV423" i="40"/>
  <c r="AU423" i="40" s="1"/>
  <c r="AW423" i="40" s="1"/>
  <c r="AT465" i="40"/>
  <c r="AS465" i="40"/>
  <c r="AW465" i="40" s="1"/>
  <c r="AT471" i="40"/>
  <c r="AS471" i="40"/>
  <c r="AW471" i="40" s="1"/>
  <c r="AR488" i="40"/>
  <c r="AV488" i="40"/>
  <c r="AU488" i="40" s="1"/>
  <c r="AR589" i="40"/>
  <c r="AV589" i="40"/>
  <c r="AU589" i="40" s="1"/>
  <c r="AR588" i="40"/>
  <c r="AV371" i="40"/>
  <c r="AU371" i="40" s="1"/>
  <c r="AV400" i="40"/>
  <c r="AS404" i="40"/>
  <c r="AW404" i="40" s="1"/>
  <c r="AA412" i="40"/>
  <c r="AR413" i="40"/>
  <c r="AV434" i="40"/>
  <c r="AU434" i="40" s="1"/>
  <c r="Z454" i="40"/>
  <c r="AV454" i="40" s="1"/>
  <c r="AU454" i="40" s="1"/>
  <c r="AW454" i="40" s="1"/>
  <c r="AT469" i="40"/>
  <c r="AS469" i="40"/>
  <c r="AW469" i="40" s="1"/>
  <c r="AR475" i="40"/>
  <c r="AW535" i="40"/>
  <c r="AW562" i="40"/>
  <c r="AR608" i="40"/>
  <c r="AV608" i="40"/>
  <c r="AU608" i="40" s="1"/>
  <c r="AR607" i="40"/>
  <c r="AR467" i="40"/>
  <c r="AV487" i="40"/>
  <c r="AU487" i="40" s="1"/>
  <c r="AA586" i="40"/>
  <c r="Z586" i="40"/>
  <c r="AR452" i="40"/>
  <c r="AR466" i="40"/>
  <c r="AT503" i="40"/>
  <c r="AT550" i="40"/>
  <c r="AS550" i="40"/>
  <c r="AT567" i="40"/>
  <c r="AS567" i="40"/>
  <c r="AT604" i="40"/>
  <c r="AS604" i="40"/>
  <c r="AT620" i="40"/>
  <c r="AS620" i="40"/>
  <c r="AR437" i="40"/>
  <c r="AR474" i="40"/>
  <c r="AR486" i="40"/>
  <c r="AR491" i="40"/>
  <c r="AR501" i="40"/>
  <c r="AV504" i="40"/>
  <c r="AU504" i="40" s="1"/>
  <c r="AV505" i="40"/>
  <c r="AU505" i="40" s="1"/>
  <c r="AR504" i="40"/>
  <c r="AR505" i="40"/>
  <c r="AV509" i="40"/>
  <c r="AU509" i="40" s="1"/>
  <c r="AT534" i="40"/>
  <c r="AS534" i="40"/>
  <c r="AW534" i="40" s="1"/>
  <c r="AT537" i="40"/>
  <c r="AS537" i="40"/>
  <c r="AV538" i="40"/>
  <c r="AU538" i="40" s="1"/>
  <c r="AV539" i="40"/>
  <c r="AU539" i="40" s="1"/>
  <c r="AR436" i="40"/>
  <c r="AR444" i="40"/>
  <c r="AR462" i="40"/>
  <c r="AR470" i="40"/>
  <c r="AA490" i="40"/>
  <c r="AR493" i="40"/>
  <c r="AA502" i="40"/>
  <c r="Z502" i="40"/>
  <c r="AV502" i="40" s="1"/>
  <c r="AU502" i="40" s="1"/>
  <c r="AW507" i="40"/>
  <c r="AR555" i="40"/>
  <c r="AV555" i="40"/>
  <c r="AU555" i="40" s="1"/>
  <c r="AR554" i="40"/>
  <c r="AT566" i="40"/>
  <c r="AS566" i="40"/>
  <c r="AW566" i="40" s="1"/>
  <c r="AT582" i="40"/>
  <c r="AS582" i="40"/>
  <c r="AV610" i="40"/>
  <c r="AU610" i="40" s="1"/>
  <c r="AV611" i="40"/>
  <c r="AU611" i="40" s="1"/>
  <c r="AR610" i="40"/>
  <c r="AR611" i="40"/>
  <c r="AT619" i="40"/>
  <c r="AS619" i="40"/>
  <c r="AW619" i="40" s="1"/>
  <c r="AV463" i="40"/>
  <c r="AU463" i="40" s="1"/>
  <c r="AV467" i="40"/>
  <c r="AU467" i="40" s="1"/>
  <c r="AV471" i="40"/>
  <c r="AU471" i="40" s="1"/>
  <c r="AV491" i="40"/>
  <c r="AU491" i="40" s="1"/>
  <c r="AT495" i="40"/>
  <c r="AS495" i="40"/>
  <c r="AW495" i="40" s="1"/>
  <c r="AT507" i="40"/>
  <c r="AT536" i="40"/>
  <c r="AS536" i="40"/>
  <c r="AW536" i="40" s="1"/>
  <c r="AT543" i="40"/>
  <c r="AS543" i="40"/>
  <c r="AW543" i="40" s="1"/>
  <c r="AT548" i="40"/>
  <c r="AS548" i="40"/>
  <c r="AT564" i="40"/>
  <c r="AS564" i="40"/>
  <c r="AW564" i="40" s="1"/>
  <c r="AS433" i="40"/>
  <c r="AW433" i="40" s="1"/>
  <c r="AS451" i="40"/>
  <c r="AW451" i="40" s="1"/>
  <c r="AV490" i="40"/>
  <c r="AU490" i="40" s="1"/>
  <c r="AR490" i="40"/>
  <c r="AV493" i="40"/>
  <c r="AU493" i="40" s="1"/>
  <c r="AR496" i="40"/>
  <c r="AW511" i="40"/>
  <c r="AT522" i="40"/>
  <c r="AS522" i="40"/>
  <c r="AW524" i="40"/>
  <c r="AT581" i="40"/>
  <c r="AS581" i="40"/>
  <c r="AT601" i="40"/>
  <c r="AS601" i="40"/>
  <c r="AV437" i="40"/>
  <c r="AU437" i="40" s="1"/>
  <c r="AR443" i="40"/>
  <c r="AV455" i="40"/>
  <c r="AU455" i="40" s="1"/>
  <c r="AW455" i="40" s="1"/>
  <c r="AT518" i="40"/>
  <c r="AS518" i="40"/>
  <c r="AW518" i="40" s="1"/>
  <c r="AS551" i="40"/>
  <c r="AT583" i="40"/>
  <c r="AS583" i="40"/>
  <c r="AS592" i="40"/>
  <c r="AW592" i="40" s="1"/>
  <c r="AV496" i="40"/>
  <c r="AU496" i="40" s="1"/>
  <c r="AW502" i="40"/>
  <c r="AT521" i="40"/>
  <c r="AS521" i="40"/>
  <c r="AW521" i="40" s="1"/>
  <c r="AT549" i="40"/>
  <c r="AS549" i="40"/>
  <c r="AW549" i="40" s="1"/>
  <c r="AV588" i="40"/>
  <c r="AU588" i="40" s="1"/>
  <c r="AT600" i="40"/>
  <c r="AS600" i="40"/>
  <c r="AW600" i="40" s="1"/>
  <c r="AR492" i="40"/>
  <c r="AR510" i="40"/>
  <c r="AV510" i="40"/>
  <c r="AU510" i="40" s="1"/>
  <c r="AT517" i="40"/>
  <c r="AS517" i="40"/>
  <c r="AW517" i="40" s="1"/>
  <c r="AT523" i="40"/>
  <c r="AS523" i="40"/>
  <c r="AW523" i="40" s="1"/>
  <c r="AT533" i="40"/>
  <c r="AS533" i="40"/>
  <c r="AR570" i="40"/>
  <c r="AV570" i="40"/>
  <c r="AU570" i="40" s="1"/>
  <c r="AR569" i="40"/>
  <c r="AT573" i="40"/>
  <c r="AS573" i="40"/>
  <c r="AW573" i="40" s="1"/>
  <c r="AR506" i="40"/>
  <c r="AV518" i="40"/>
  <c r="AU518" i="40" s="1"/>
  <c r="AV522" i="40"/>
  <c r="AU522" i="40" s="1"/>
  <c r="AV537" i="40"/>
  <c r="AU537" i="40" s="1"/>
  <c r="AV548" i="40"/>
  <c r="AU548" i="40" s="1"/>
  <c r="AA556" i="40"/>
  <c r="AR558" i="40"/>
  <c r="AV563" i="40"/>
  <c r="AU563" i="40" s="1"/>
  <c r="AV567" i="40"/>
  <c r="AU567" i="40" s="1"/>
  <c r="AR577" i="40"/>
  <c r="AR580" i="40"/>
  <c r="AV582" i="40"/>
  <c r="AU582" i="40" s="1"/>
  <c r="AR596" i="40"/>
  <c r="AV601" i="40"/>
  <c r="AU601" i="40" s="1"/>
  <c r="AV604" i="40"/>
  <c r="AU604" i="40" s="1"/>
  <c r="AR615" i="40"/>
  <c r="AV620" i="40"/>
  <c r="AU620" i="40" s="1"/>
  <c r="AR509" i="40"/>
  <c r="AR513" i="40"/>
  <c r="AV532" i="40"/>
  <c r="AU532" i="40" s="1"/>
  <c r="AW532" i="40" s="1"/>
  <c r="AR508" i="40"/>
  <c r="AA514" i="40"/>
  <c r="AR516" i="40"/>
  <c r="AA544" i="40"/>
  <c r="AV551" i="40"/>
  <c r="AU551" i="40" s="1"/>
  <c r="AR565" i="40"/>
  <c r="AR568" i="40"/>
  <c r="AR584" i="40"/>
  <c r="V592" i="40"/>
  <c r="AR599" i="40"/>
  <c r="AA616" i="40"/>
  <c r="AR618" i="40"/>
  <c r="V520" i="40"/>
  <c r="AR520" i="40" s="1"/>
  <c r="AV520" i="40"/>
  <c r="AU520" i="40" s="1"/>
  <c r="AR542" i="40"/>
  <c r="AV550" i="40"/>
  <c r="AU550" i="40" s="1"/>
  <c r="AR557" i="40"/>
  <c r="AR561" i="40"/>
  <c r="AR576" i="40"/>
  <c r="AV581" i="40"/>
  <c r="AU581" i="40" s="1"/>
  <c r="AR595" i="40"/>
  <c r="AR598" i="40"/>
  <c r="AS603" i="40"/>
  <c r="AR614" i="40"/>
  <c r="AV577" i="40"/>
  <c r="AU577" i="40" s="1"/>
  <c r="V580" i="40"/>
  <c r="AR587" i="40"/>
  <c r="AV596" i="40"/>
  <c r="AU596" i="40" s="1"/>
  <c r="AR606" i="40"/>
  <c r="AV615" i="40"/>
  <c r="AU615" i="40" s="1"/>
  <c r="AR515" i="40"/>
  <c r="V538" i="40"/>
  <c r="AR538" i="40" s="1"/>
  <c r="AR545" i="40"/>
  <c r="AS553" i="40"/>
  <c r="AW553" i="40" s="1"/>
  <c r="AS556" i="40"/>
  <c r="AW556" i="40" s="1"/>
  <c r="AV569" i="40"/>
  <c r="AU569" i="40" s="1"/>
  <c r="AS572" i="40"/>
  <c r="AW572" i="40" s="1"/>
  <c r="AR586" i="40"/>
  <c r="AS591" i="40"/>
  <c r="AW591" i="40" s="1"/>
  <c r="AR602" i="40"/>
  <c r="AR617" i="40"/>
  <c r="AR621" i="40"/>
  <c r="AR514" i="40"/>
  <c r="AR541" i="40"/>
  <c r="AR544" i="40"/>
  <c r="AR560" i="40"/>
  <c r="AR579" i="40"/>
  <c r="AR594" i="40"/>
  <c r="AV599" i="40"/>
  <c r="AU599" i="40" s="1"/>
  <c r="AR613" i="40"/>
  <c r="AR616" i="40"/>
  <c r="AV526" i="40"/>
  <c r="AU526" i="40" s="1"/>
  <c r="AW526" i="40" s="1"/>
  <c r="AS571" i="40"/>
  <c r="AW571" i="40" s="1"/>
  <c r="AS590" i="40"/>
  <c r="AW590" i="40" s="1"/>
  <c r="AS605" i="40"/>
  <c r="AS609" i="40"/>
  <c r="AW609" i="40" s="1"/>
  <c r="Z610" i="40"/>
  <c r="AV515" i="40"/>
  <c r="AU515" i="40" s="1"/>
  <c r="AV545" i="40"/>
  <c r="AU545" i="40" s="1"/>
  <c r="AR578" i="40"/>
  <c r="AR593" i="40"/>
  <c r="AR612" i="40"/>
  <c r="AV617" i="40"/>
  <c r="AU617" i="40" s="1"/>
  <c r="AW551" i="40" l="1"/>
  <c r="AS547" i="40"/>
  <c r="AW547" i="40" s="1"/>
  <c r="AS585" i="40"/>
  <c r="AW585" i="40" s="1"/>
  <c r="AW605" i="40"/>
  <c r="AW603" i="40"/>
  <c r="AW604" i="40"/>
  <c r="AS597" i="40"/>
  <c r="AW597" i="40" s="1"/>
  <c r="AS559" i="40"/>
  <c r="AW559" i="40" s="1"/>
  <c r="AT559" i="40"/>
  <c r="AW548" i="40"/>
  <c r="AW550" i="40"/>
  <c r="AS574" i="40"/>
  <c r="AW574" i="40" s="1"/>
  <c r="AW583" i="40"/>
  <c r="AW582" i="40"/>
  <c r="AT358" i="40"/>
  <c r="AS358" i="40"/>
  <c r="AW358" i="40" s="1"/>
  <c r="AT281" i="40"/>
  <c r="AR282" i="40" s="1"/>
  <c r="AS281" i="40"/>
  <c r="AW281" i="40" s="1"/>
  <c r="AU76" i="40"/>
  <c r="AV77" i="40"/>
  <c r="AT22" i="40"/>
  <c r="AR23" i="40" s="1"/>
  <c r="AS22" i="40"/>
  <c r="AW22" i="40" s="1"/>
  <c r="AT538" i="40"/>
  <c r="AR539" i="40" s="1"/>
  <c r="AS538" i="40"/>
  <c r="AW538" i="40" s="1"/>
  <c r="AT618" i="40"/>
  <c r="AS618" i="40"/>
  <c r="AW618" i="40" s="1"/>
  <c r="AT467" i="40"/>
  <c r="AS467" i="40"/>
  <c r="AW467" i="40" s="1"/>
  <c r="AT238" i="40"/>
  <c r="AS238" i="40"/>
  <c r="AW238" i="40" s="1"/>
  <c r="AS303" i="40"/>
  <c r="AW303" i="40" s="1"/>
  <c r="AT303" i="40"/>
  <c r="AT579" i="40"/>
  <c r="AS579" i="40"/>
  <c r="AW579" i="40" s="1"/>
  <c r="AT513" i="40"/>
  <c r="AS513" i="40"/>
  <c r="AW513" i="40" s="1"/>
  <c r="AT558" i="40"/>
  <c r="AS558" i="40"/>
  <c r="AW558" i="40" s="1"/>
  <c r="AT462" i="40"/>
  <c r="AS462" i="40"/>
  <c r="AW462" i="40" s="1"/>
  <c r="AT505" i="40"/>
  <c r="AS505" i="40"/>
  <c r="AW505" i="40" s="1"/>
  <c r="AT607" i="40"/>
  <c r="AS607" i="40"/>
  <c r="AW607" i="40" s="1"/>
  <c r="AT386" i="40"/>
  <c r="AS386" i="40"/>
  <c r="AW386" i="40" s="1"/>
  <c r="AT306" i="40"/>
  <c r="AS306" i="40"/>
  <c r="AW306" i="40" s="1"/>
  <c r="AT304" i="40"/>
  <c r="AS304" i="40"/>
  <c r="AW304" i="40" s="1"/>
  <c r="AT216" i="40"/>
  <c r="AS216" i="40"/>
  <c r="AW216" i="40" s="1"/>
  <c r="AT199" i="40"/>
  <c r="AS199" i="40"/>
  <c r="AW199" i="40" s="1"/>
  <c r="AV269" i="40"/>
  <c r="AS220" i="40"/>
  <c r="AW220" i="40" s="1"/>
  <c r="AT220" i="40"/>
  <c r="AT59" i="40"/>
  <c r="AS59" i="40"/>
  <c r="AW59" i="40" s="1"/>
  <c r="AS167" i="40"/>
  <c r="AW167" i="40" s="1"/>
  <c r="AT167" i="40"/>
  <c r="AS183" i="40"/>
  <c r="AW183" i="40" s="1"/>
  <c r="AT183" i="40"/>
  <c r="AT82" i="40"/>
  <c r="AS82" i="40"/>
  <c r="AW82" i="40" s="1"/>
  <c r="AT25" i="40"/>
  <c r="AS25" i="40"/>
  <c r="AW25" i="40" s="1"/>
  <c r="AS169" i="40"/>
  <c r="AW169" i="40" s="1"/>
  <c r="AT169" i="40"/>
  <c r="AT37" i="40"/>
  <c r="AS37" i="40"/>
  <c r="AW37" i="40" s="1"/>
  <c r="AT153" i="40"/>
  <c r="AS153" i="40"/>
  <c r="AW153" i="40" s="1"/>
  <c r="AW16" i="40"/>
  <c r="AT407" i="40"/>
  <c r="AS407" i="40"/>
  <c r="AW407" i="40" s="1"/>
  <c r="AT411" i="40"/>
  <c r="AS411" i="40"/>
  <c r="AW411" i="40" s="1"/>
  <c r="AT225" i="40"/>
  <c r="AS225" i="40"/>
  <c r="AW225" i="40" s="1"/>
  <c r="AT598" i="40"/>
  <c r="AS598" i="40"/>
  <c r="AW598" i="40" s="1"/>
  <c r="AT599" i="40"/>
  <c r="AS599" i="40"/>
  <c r="AW599" i="40" s="1"/>
  <c r="AT509" i="40"/>
  <c r="AS509" i="40"/>
  <c r="AW509" i="40" s="1"/>
  <c r="AT504" i="40"/>
  <c r="AS504" i="40"/>
  <c r="AW504" i="40" s="1"/>
  <c r="AT377" i="40"/>
  <c r="AR378" i="40" s="1"/>
  <c r="AS377" i="40"/>
  <c r="AW377" i="40" s="1"/>
  <c r="AW426" i="40"/>
  <c r="AT285" i="40"/>
  <c r="AS285" i="40"/>
  <c r="AW285" i="40" s="1"/>
  <c r="AT349" i="40"/>
  <c r="AS349" i="40"/>
  <c r="AW349" i="40" s="1"/>
  <c r="AW464" i="40"/>
  <c r="AT212" i="40"/>
  <c r="AS212" i="40"/>
  <c r="AW212" i="40" s="1"/>
  <c r="AT173" i="40"/>
  <c r="AS173" i="40"/>
  <c r="AW173" i="40" s="1"/>
  <c r="AV252" i="40"/>
  <c r="AT96" i="40"/>
  <c r="AS96" i="40"/>
  <c r="AW96" i="40" s="1"/>
  <c r="AW224" i="40"/>
  <c r="AT80" i="40"/>
  <c r="AS80" i="40"/>
  <c r="AW80" i="40" s="1"/>
  <c r="AV23" i="40"/>
  <c r="AU23" i="40" s="1"/>
  <c r="AS142" i="40"/>
  <c r="AW142" i="40" s="1"/>
  <c r="AT142" i="40"/>
  <c r="AR143" i="40" s="1"/>
  <c r="AW305" i="40"/>
  <c r="AW141" i="40"/>
  <c r="AW38" i="40"/>
  <c r="AS323" i="40"/>
  <c r="AW323" i="40" s="1"/>
  <c r="AT323" i="40"/>
  <c r="AS158" i="40"/>
  <c r="AW158" i="40" s="1"/>
  <c r="AT158" i="40"/>
  <c r="AS170" i="40"/>
  <c r="AW170" i="40" s="1"/>
  <c r="AT170" i="40"/>
  <c r="AT34" i="40"/>
  <c r="AR35" i="40" s="1"/>
  <c r="AS34" i="40"/>
  <c r="AW34" i="40" s="1"/>
  <c r="AT570" i="40"/>
  <c r="AS570" i="40"/>
  <c r="AW570" i="40" s="1"/>
  <c r="AT560" i="40"/>
  <c r="AS560" i="40"/>
  <c r="AW560" i="40" s="1"/>
  <c r="AW522" i="40"/>
  <c r="AT444" i="40"/>
  <c r="AS444" i="40"/>
  <c r="AW444" i="40" s="1"/>
  <c r="AW567" i="40"/>
  <c r="AT413" i="40"/>
  <c r="AR414" i="40" s="1"/>
  <c r="AS413" i="40"/>
  <c r="AT382" i="40"/>
  <c r="AR383" i="40" s="1"/>
  <c r="AS382" i="40"/>
  <c r="AU382" i="40"/>
  <c r="AV383" i="40"/>
  <c r="AT388" i="40"/>
  <c r="AR389" i="40" s="1"/>
  <c r="AS388" i="40"/>
  <c r="AW388" i="40" s="1"/>
  <c r="AT544" i="40"/>
  <c r="AS544" i="40"/>
  <c r="AW544" i="40" s="1"/>
  <c r="AT545" i="40"/>
  <c r="AS545" i="40"/>
  <c r="AW545" i="40" s="1"/>
  <c r="AT595" i="40"/>
  <c r="AS595" i="40"/>
  <c r="AW595" i="40" s="1"/>
  <c r="AT554" i="40"/>
  <c r="AS554" i="40"/>
  <c r="AW554" i="40" s="1"/>
  <c r="AT436" i="40"/>
  <c r="AS436" i="40"/>
  <c r="AW436" i="40" s="1"/>
  <c r="AT608" i="40"/>
  <c r="AS608" i="40"/>
  <c r="AW608" i="40" s="1"/>
  <c r="AT346" i="40"/>
  <c r="AS346" i="40"/>
  <c r="AW346" i="40" s="1"/>
  <c r="AS371" i="40"/>
  <c r="AW371" i="40" s="1"/>
  <c r="AT371" i="40"/>
  <c r="AT487" i="40"/>
  <c r="AS487" i="40"/>
  <c r="AW487" i="40" s="1"/>
  <c r="AT415" i="40"/>
  <c r="AS415" i="40"/>
  <c r="AW415" i="40" s="1"/>
  <c r="AT331" i="40"/>
  <c r="AS331" i="40"/>
  <c r="AW331" i="40" s="1"/>
  <c r="AT385" i="40"/>
  <c r="AS385" i="40"/>
  <c r="AW385" i="40" s="1"/>
  <c r="AT324" i="40"/>
  <c r="AS324" i="40"/>
  <c r="AW324" i="40" s="1"/>
  <c r="AT251" i="40"/>
  <c r="AR252" i="40" s="1"/>
  <c r="AS251" i="40"/>
  <c r="AW251" i="40" s="1"/>
  <c r="AT182" i="40"/>
  <c r="AS182" i="40"/>
  <c r="AW182" i="40" s="1"/>
  <c r="AS213" i="40"/>
  <c r="AW213" i="40" s="1"/>
  <c r="AT213" i="40"/>
  <c r="AS115" i="40"/>
  <c r="AW115" i="40" s="1"/>
  <c r="AT115" i="40"/>
  <c r="AS155" i="40"/>
  <c r="AW155" i="40" s="1"/>
  <c r="AT155" i="40"/>
  <c r="AT77" i="40"/>
  <c r="AR78" i="40" s="1"/>
  <c r="AS77" i="40"/>
  <c r="AT10" i="40"/>
  <c r="AR11" i="40" s="1"/>
  <c r="AS10" i="40"/>
  <c r="AW10" i="40" s="1"/>
  <c r="AW240" i="40"/>
  <c r="AV12" i="40"/>
  <c r="AU12" i="40" s="1"/>
  <c r="AT52" i="40"/>
  <c r="AS52" i="40"/>
  <c r="AW52" i="40" s="1"/>
  <c r="AW70" i="40"/>
  <c r="AT615" i="40"/>
  <c r="AS615" i="40"/>
  <c r="AW615" i="40" s="1"/>
  <c r="AT472" i="40"/>
  <c r="AR473" i="40" s="1"/>
  <c r="AS472" i="40"/>
  <c r="AW472" i="40" s="1"/>
  <c r="AT370" i="40"/>
  <c r="AS370" i="40"/>
  <c r="AW370" i="40" s="1"/>
  <c r="AT368" i="40"/>
  <c r="AS368" i="40"/>
  <c r="AW368" i="40" s="1"/>
  <c r="AW563" i="40"/>
  <c r="AV341" i="40"/>
  <c r="AU341" i="40" s="1"/>
  <c r="AW341" i="40" s="1"/>
  <c r="AT317" i="40"/>
  <c r="AS317" i="40"/>
  <c r="AW317" i="40" s="1"/>
  <c r="AT263" i="40"/>
  <c r="AR264" i="40" s="1"/>
  <c r="AS263" i="40"/>
  <c r="AS320" i="40"/>
  <c r="AW320" i="40" s="1"/>
  <c r="AT320" i="40"/>
  <c r="AT300" i="40"/>
  <c r="AS300" i="40"/>
  <c r="AW300" i="40" s="1"/>
  <c r="AT171" i="40"/>
  <c r="AS171" i="40"/>
  <c r="AW171" i="40" s="1"/>
  <c r="AT232" i="40"/>
  <c r="AR233" i="40" s="1"/>
  <c r="AS232" i="40"/>
  <c r="AW232" i="40" s="1"/>
  <c r="AS217" i="40"/>
  <c r="AW217" i="40" s="1"/>
  <c r="AT217" i="40"/>
  <c r="AS180" i="40"/>
  <c r="AW180" i="40" s="1"/>
  <c r="AT180" i="40"/>
  <c r="AS104" i="40"/>
  <c r="AW104" i="40" s="1"/>
  <c r="AT104" i="40"/>
  <c r="AT102" i="40"/>
  <c r="AS102" i="40"/>
  <c r="AW102" i="40" s="1"/>
  <c r="AT154" i="40"/>
  <c r="AS154" i="40"/>
  <c r="AW154" i="40" s="1"/>
  <c r="AT74" i="40"/>
  <c r="AS74" i="40"/>
  <c r="AW74" i="40" s="1"/>
  <c r="AT121" i="40"/>
  <c r="AS121" i="40"/>
  <c r="AW121" i="40" s="1"/>
  <c r="AW166" i="40"/>
  <c r="AT257" i="40"/>
  <c r="AR258" i="40" s="1"/>
  <c r="AS257" i="40"/>
  <c r="AV533" i="40"/>
  <c r="AU533" i="40" s="1"/>
  <c r="AW533" i="40" s="1"/>
  <c r="AT496" i="40"/>
  <c r="AR497" i="40" s="1"/>
  <c r="AS496" i="40"/>
  <c r="AW496" i="40" s="1"/>
  <c r="AT463" i="40"/>
  <c r="AS463" i="40"/>
  <c r="AW463" i="40" s="1"/>
  <c r="AT356" i="40"/>
  <c r="AS356" i="40"/>
  <c r="AW356" i="40" s="1"/>
  <c r="AT392" i="40"/>
  <c r="AS392" i="40"/>
  <c r="AW392" i="40" s="1"/>
  <c r="AT301" i="40"/>
  <c r="AS301" i="40"/>
  <c r="AW301" i="40" s="1"/>
  <c r="AT298" i="40"/>
  <c r="AS298" i="40"/>
  <c r="AW298" i="40" s="1"/>
  <c r="AT168" i="40"/>
  <c r="AS168" i="40"/>
  <c r="AW168" i="40" s="1"/>
  <c r="AT239" i="40"/>
  <c r="AS239" i="40"/>
  <c r="AW239" i="40" s="1"/>
  <c r="AT149" i="40"/>
  <c r="AS149" i="40"/>
  <c r="AW149" i="40" s="1"/>
  <c r="AT185" i="40"/>
  <c r="AS185" i="40"/>
  <c r="AW185" i="40" s="1"/>
  <c r="AT100" i="40"/>
  <c r="AS100" i="40"/>
  <c r="AW100" i="40" s="1"/>
  <c r="AT71" i="40"/>
  <c r="AS71" i="40"/>
  <c r="AW71" i="40" s="1"/>
  <c r="AT272" i="40"/>
  <c r="AS272" i="40"/>
  <c r="AW272" i="40" s="1"/>
  <c r="AT470" i="40"/>
  <c r="AS470" i="40"/>
  <c r="AW470" i="40" s="1"/>
  <c r="AT326" i="40"/>
  <c r="AS326" i="40"/>
  <c r="AW326" i="40" s="1"/>
  <c r="AT267" i="40"/>
  <c r="AS267" i="40"/>
  <c r="AW267" i="40" s="1"/>
  <c r="AT541" i="40"/>
  <c r="AS541" i="40"/>
  <c r="AW541" i="40" s="1"/>
  <c r="AT584" i="40"/>
  <c r="AS584" i="40"/>
  <c r="AW584" i="40" s="1"/>
  <c r="AT621" i="40"/>
  <c r="AS621" i="40"/>
  <c r="AW621" i="40" s="1"/>
  <c r="AT565" i="40"/>
  <c r="AS565" i="40"/>
  <c r="AW565" i="40" s="1"/>
  <c r="AT491" i="40"/>
  <c r="AS491" i="40"/>
  <c r="AW491" i="40" s="1"/>
  <c r="AT475" i="40"/>
  <c r="AS475" i="40"/>
  <c r="AW475" i="40" s="1"/>
  <c r="AW431" i="40"/>
  <c r="AT307" i="40"/>
  <c r="AS307" i="40"/>
  <c r="AW307" i="40" s="1"/>
  <c r="AT314" i="40"/>
  <c r="AS314" i="40"/>
  <c r="AW314" i="40" s="1"/>
  <c r="AT243" i="40"/>
  <c r="AS243" i="40"/>
  <c r="AW243" i="40" s="1"/>
  <c r="AT244" i="40"/>
  <c r="AR245" i="40" s="1"/>
  <c r="AS244" i="40"/>
  <c r="AW244" i="40" s="1"/>
  <c r="AT157" i="40"/>
  <c r="AS157" i="40"/>
  <c r="AW157" i="40" s="1"/>
  <c r="AU276" i="40"/>
  <c r="AV277" i="40"/>
  <c r="AU277" i="40" s="1"/>
  <c r="AT84" i="40"/>
  <c r="AS84" i="40"/>
  <c r="AW84" i="40" s="1"/>
  <c r="AT150" i="40"/>
  <c r="AS150" i="40"/>
  <c r="AW150" i="40" s="1"/>
  <c r="AS215" i="40"/>
  <c r="AW215" i="40" s="1"/>
  <c r="AT215" i="40"/>
  <c r="AV390" i="40"/>
  <c r="AU390" i="40" s="1"/>
  <c r="AT514" i="40"/>
  <c r="AS514" i="40"/>
  <c r="AW514" i="40" s="1"/>
  <c r="AV401" i="40"/>
  <c r="AU400" i="40"/>
  <c r="AT347" i="40"/>
  <c r="AS347" i="40"/>
  <c r="AW347" i="40" s="1"/>
  <c r="AT381" i="40"/>
  <c r="AS381" i="40"/>
  <c r="AW381" i="40" s="1"/>
  <c r="AT617" i="40"/>
  <c r="AS617" i="40"/>
  <c r="AW617" i="40" s="1"/>
  <c r="AT606" i="40"/>
  <c r="AS606" i="40"/>
  <c r="AW606" i="40" s="1"/>
  <c r="AT557" i="40"/>
  <c r="AS557" i="40"/>
  <c r="AW557" i="40" s="1"/>
  <c r="AT596" i="40"/>
  <c r="AS596" i="40"/>
  <c r="AW596" i="40" s="1"/>
  <c r="AW601" i="40"/>
  <c r="AS490" i="40"/>
  <c r="AW490" i="40" s="1"/>
  <c r="AT490" i="40"/>
  <c r="AT611" i="40"/>
  <c r="AS611" i="40"/>
  <c r="AW611" i="40" s="1"/>
  <c r="AT486" i="40"/>
  <c r="AS486" i="40"/>
  <c r="AW486" i="40" s="1"/>
  <c r="AT466" i="40"/>
  <c r="AS466" i="40"/>
  <c r="AW466" i="40" s="1"/>
  <c r="AV497" i="40"/>
  <c r="AT588" i="40"/>
  <c r="AS588" i="40"/>
  <c r="AW588" i="40" s="1"/>
  <c r="AS476" i="40"/>
  <c r="AW476" i="40" s="1"/>
  <c r="AT476" i="40"/>
  <c r="AT369" i="40"/>
  <c r="AS369" i="40"/>
  <c r="AW369" i="40" s="1"/>
  <c r="AS460" i="40"/>
  <c r="AW460" i="40" s="1"/>
  <c r="AT460" i="40"/>
  <c r="AT289" i="40"/>
  <c r="AS289" i="40"/>
  <c r="AW289" i="40" s="1"/>
  <c r="AT297" i="40"/>
  <c r="AS297" i="40"/>
  <c r="AW297" i="40" s="1"/>
  <c r="AT302" i="40"/>
  <c r="AS302" i="40"/>
  <c r="AW302" i="40" s="1"/>
  <c r="AT268" i="40"/>
  <c r="AR269" i="40" s="1"/>
  <c r="AS268" i="40"/>
  <c r="AW268" i="40" s="1"/>
  <c r="AT140" i="40"/>
  <c r="AS140" i="40"/>
  <c r="AW140" i="40" s="1"/>
  <c r="AS254" i="40"/>
  <c r="AW254" i="40" s="1"/>
  <c r="AT254" i="40"/>
  <c r="AS94" i="40"/>
  <c r="AW94" i="40" s="1"/>
  <c r="AT94" i="40"/>
  <c r="AT56" i="40"/>
  <c r="AS56" i="40"/>
  <c r="AW56" i="40" s="1"/>
  <c r="AT122" i="40"/>
  <c r="AS122" i="40"/>
  <c r="AW122" i="40" s="1"/>
  <c r="AT19" i="40"/>
  <c r="AS19" i="40"/>
  <c r="AW19" i="40" s="1"/>
  <c r="AS151" i="40"/>
  <c r="AW151" i="40" s="1"/>
  <c r="AT151" i="40"/>
  <c r="AT184" i="40"/>
  <c r="AS184" i="40"/>
  <c r="AW184" i="40" s="1"/>
  <c r="AT99" i="40"/>
  <c r="AS99" i="40"/>
  <c r="AW99" i="40" s="1"/>
  <c r="AT20" i="40"/>
  <c r="AS20" i="40"/>
  <c r="AW20" i="40" s="1"/>
  <c r="AW76" i="40"/>
  <c r="AT576" i="40"/>
  <c r="AS576" i="40"/>
  <c r="AW576" i="40" s="1"/>
  <c r="AT555" i="40"/>
  <c r="AS555" i="40"/>
  <c r="AW555" i="40" s="1"/>
  <c r="AT602" i="40"/>
  <c r="AS602" i="40"/>
  <c r="AW602" i="40" s="1"/>
  <c r="AT506" i="40"/>
  <c r="AS506" i="40"/>
  <c r="AW506" i="40" s="1"/>
  <c r="AT610" i="40"/>
  <c r="AS610" i="40"/>
  <c r="AW610" i="40" s="1"/>
  <c r="AW537" i="40"/>
  <c r="AT474" i="40"/>
  <c r="AS474" i="40"/>
  <c r="AW474" i="40" s="1"/>
  <c r="AT452" i="40"/>
  <c r="AS452" i="40"/>
  <c r="AW452" i="40" s="1"/>
  <c r="AS329" i="40"/>
  <c r="AW329" i="40" s="1"/>
  <c r="AT329" i="40"/>
  <c r="AT434" i="40"/>
  <c r="AS434" i="40"/>
  <c r="AW434" i="40" s="1"/>
  <c r="AT321" i="40"/>
  <c r="AS321" i="40"/>
  <c r="AW321" i="40" s="1"/>
  <c r="AT278" i="40"/>
  <c r="AS278" i="40"/>
  <c r="AW278" i="40" s="1"/>
  <c r="AT359" i="40"/>
  <c r="AS359" i="40"/>
  <c r="AW359" i="40" s="1"/>
  <c r="AT299" i="40"/>
  <c r="AS299" i="40"/>
  <c r="AW299" i="40" s="1"/>
  <c r="AT366" i="40"/>
  <c r="AS366" i="40"/>
  <c r="AW366" i="40" s="1"/>
  <c r="AV282" i="40"/>
  <c r="AU282" i="40" s="1"/>
  <c r="AT261" i="40"/>
  <c r="AS261" i="40"/>
  <c r="AW261" i="40" s="1"/>
  <c r="AS197" i="40"/>
  <c r="AW197" i="40" s="1"/>
  <c r="AT197" i="40"/>
  <c r="AS55" i="40"/>
  <c r="AW55" i="40" s="1"/>
  <c r="AT55" i="40"/>
  <c r="AT118" i="40"/>
  <c r="AS118" i="40"/>
  <c r="AW118" i="40" s="1"/>
  <c r="AT51" i="40"/>
  <c r="AS51" i="40"/>
  <c r="AW51" i="40" s="1"/>
  <c r="AT273" i="40"/>
  <c r="AS273" i="40"/>
  <c r="AW273" i="40" s="1"/>
  <c r="AT97" i="40"/>
  <c r="AS97" i="40"/>
  <c r="AW97" i="40" s="1"/>
  <c r="AT614" i="40"/>
  <c r="AS614" i="40"/>
  <c r="AW614" i="40" s="1"/>
  <c r="AT515" i="40"/>
  <c r="AS515" i="40"/>
  <c r="AW515" i="40" s="1"/>
  <c r="AT568" i="40"/>
  <c r="AS568" i="40"/>
  <c r="AW568" i="40" s="1"/>
  <c r="AS443" i="40"/>
  <c r="AW443" i="40" s="1"/>
  <c r="AT443" i="40"/>
  <c r="AT501" i="40"/>
  <c r="AS501" i="40"/>
  <c r="AW501" i="40" s="1"/>
  <c r="AS612" i="40"/>
  <c r="AW612" i="40" s="1"/>
  <c r="AT612" i="40"/>
  <c r="AT616" i="40"/>
  <c r="AS616" i="40"/>
  <c r="AW616" i="40" s="1"/>
  <c r="AT450" i="40"/>
  <c r="AS450" i="40"/>
  <c r="AW450" i="40" s="1"/>
  <c r="AT416" i="40"/>
  <c r="AS416" i="40"/>
  <c r="AW416" i="40" s="1"/>
  <c r="AT348" i="40"/>
  <c r="AS348" i="40"/>
  <c r="AW348" i="40" s="1"/>
  <c r="AT365" i="40"/>
  <c r="AS365" i="40"/>
  <c r="AW365" i="40" s="1"/>
  <c r="AT290" i="40"/>
  <c r="AS290" i="40"/>
  <c r="AW290" i="40" s="1"/>
  <c r="AU257" i="40"/>
  <c r="AV258" i="40"/>
  <c r="AU258" i="40" s="1"/>
  <c r="AS260" i="40"/>
  <c r="AW260" i="40" s="1"/>
  <c r="AT260" i="40"/>
  <c r="AS181" i="40"/>
  <c r="AW181" i="40" s="1"/>
  <c r="AT181" i="40"/>
  <c r="AS86" i="40"/>
  <c r="AW86" i="40" s="1"/>
  <c r="AT86" i="40"/>
  <c r="AT152" i="40"/>
  <c r="AS152" i="40"/>
  <c r="AW152" i="40" s="1"/>
  <c r="AT58" i="40"/>
  <c r="AS58" i="40"/>
  <c r="AW58" i="40" s="1"/>
  <c r="AT208" i="40"/>
  <c r="AR209" i="40" s="1"/>
  <c r="AS208" i="40"/>
  <c r="AW208" i="40" s="1"/>
  <c r="AT48" i="40"/>
  <c r="AS48" i="40"/>
  <c r="AW48" i="40" s="1"/>
  <c r="AT63" i="40"/>
  <c r="AS63" i="40"/>
  <c r="AW63" i="40" s="1"/>
  <c r="AS200" i="40"/>
  <c r="AW200" i="40" s="1"/>
  <c r="AT200" i="40"/>
  <c r="AT83" i="40"/>
  <c r="AS83" i="40"/>
  <c r="AW83" i="40" s="1"/>
  <c r="AS17" i="40"/>
  <c r="AW17" i="40" s="1"/>
  <c r="AT17" i="40"/>
  <c r="AT47" i="40"/>
  <c r="AS47" i="40"/>
  <c r="AW47" i="40" s="1"/>
  <c r="AW119" i="40"/>
  <c r="AS218" i="40"/>
  <c r="AW218" i="40" s="1"/>
  <c r="AT218" i="40"/>
  <c r="AT561" i="40"/>
  <c r="AS561" i="40"/>
  <c r="AW561" i="40" s="1"/>
  <c r="AT587" i="40"/>
  <c r="AS587" i="40"/>
  <c r="AW587" i="40" s="1"/>
  <c r="AT542" i="40"/>
  <c r="AS542" i="40"/>
  <c r="AW542" i="40" s="1"/>
  <c r="AT516" i="40"/>
  <c r="AS516" i="40"/>
  <c r="AW516" i="40" s="1"/>
  <c r="AT580" i="40"/>
  <c r="AS580" i="40"/>
  <c r="AW580" i="40" s="1"/>
  <c r="AT510" i="40"/>
  <c r="AS510" i="40"/>
  <c r="AW510" i="40" s="1"/>
  <c r="AT437" i="40"/>
  <c r="AS437" i="40"/>
  <c r="AW437" i="40" s="1"/>
  <c r="AT589" i="40"/>
  <c r="AS589" i="40"/>
  <c r="AW589" i="40" s="1"/>
  <c r="AT309" i="40"/>
  <c r="AS309" i="40"/>
  <c r="AW309" i="40" s="1"/>
  <c r="AS593" i="40"/>
  <c r="AW593" i="40" s="1"/>
  <c r="AT593" i="40"/>
  <c r="AT613" i="40"/>
  <c r="AS613" i="40"/>
  <c r="AW613" i="40" s="1"/>
  <c r="AT586" i="40"/>
  <c r="AS586" i="40"/>
  <c r="AW586" i="40" s="1"/>
  <c r="AT577" i="40"/>
  <c r="AS577" i="40"/>
  <c r="AW577" i="40" s="1"/>
  <c r="AT492" i="40"/>
  <c r="AS492" i="40"/>
  <c r="AW492" i="40" s="1"/>
  <c r="AT493" i="40"/>
  <c r="AS493" i="40"/>
  <c r="AW493" i="40" s="1"/>
  <c r="AW620" i="40"/>
  <c r="AT446" i="40"/>
  <c r="AS446" i="40"/>
  <c r="AW446" i="40" s="1"/>
  <c r="AW432" i="40"/>
  <c r="AT430" i="40"/>
  <c r="AS430" i="40"/>
  <c r="AW430" i="40" s="1"/>
  <c r="AT445" i="40"/>
  <c r="AS445" i="40"/>
  <c r="AW445" i="40" s="1"/>
  <c r="AT448" i="40"/>
  <c r="AR449" i="40" s="1"/>
  <c r="AS448" i="40"/>
  <c r="AW448" i="40" s="1"/>
  <c r="AU412" i="40"/>
  <c r="AW412" i="40" s="1"/>
  <c r="AV413" i="40"/>
  <c r="AT410" i="40"/>
  <c r="AS410" i="40"/>
  <c r="AW410" i="40" s="1"/>
  <c r="AT401" i="40"/>
  <c r="AR402" i="40" s="1"/>
  <c r="AS401" i="40"/>
  <c r="AT364" i="40"/>
  <c r="AS364" i="40"/>
  <c r="AW364" i="40" s="1"/>
  <c r="AS279" i="40"/>
  <c r="AW279" i="40" s="1"/>
  <c r="AT279" i="40"/>
  <c r="AU263" i="40"/>
  <c r="AV264" i="40"/>
  <c r="AU264" i="40" s="1"/>
  <c r="AT255" i="40"/>
  <c r="AS255" i="40"/>
  <c r="AW255" i="40" s="1"/>
  <c r="AS159" i="40"/>
  <c r="AW159" i="40" s="1"/>
  <c r="AT159" i="40"/>
  <c r="AS14" i="40"/>
  <c r="AW14" i="40" s="1"/>
  <c r="AT14" i="40"/>
  <c r="AT114" i="40"/>
  <c r="AS114" i="40"/>
  <c r="AW114" i="40" s="1"/>
  <c r="AT137" i="40"/>
  <c r="AS137" i="40"/>
  <c r="AW137" i="40" s="1"/>
  <c r="AT45" i="40"/>
  <c r="AS45" i="40"/>
  <c r="AW45" i="40" s="1"/>
  <c r="AV234" i="40"/>
  <c r="AS101" i="40"/>
  <c r="AW101" i="40" s="1"/>
  <c r="AT101" i="40"/>
  <c r="AW179" i="40"/>
  <c r="AT594" i="40"/>
  <c r="AS594" i="40"/>
  <c r="AW594" i="40" s="1"/>
  <c r="AT310" i="40"/>
  <c r="AR311" i="40" s="1"/>
  <c r="AS310" i="40"/>
  <c r="AW310" i="40" s="1"/>
  <c r="AS156" i="40"/>
  <c r="AW156" i="40" s="1"/>
  <c r="AT156" i="40"/>
  <c r="AS578" i="40"/>
  <c r="AW578" i="40" s="1"/>
  <c r="AT578" i="40"/>
  <c r="AT520" i="40"/>
  <c r="AS520" i="40"/>
  <c r="AW520" i="40" s="1"/>
  <c r="AS508" i="40"/>
  <c r="AW508" i="40" s="1"/>
  <c r="AT508" i="40"/>
  <c r="AT569" i="40"/>
  <c r="AS569" i="40"/>
  <c r="AW569" i="40" s="1"/>
  <c r="AW581" i="40"/>
  <c r="AS488" i="40"/>
  <c r="AW488" i="40" s="1"/>
  <c r="AT488" i="40"/>
  <c r="AT435" i="40"/>
  <c r="AS435" i="40"/>
  <c r="AW435" i="40" s="1"/>
  <c r="AT391" i="40"/>
  <c r="AS391" i="40"/>
  <c r="AW391" i="40" s="1"/>
  <c r="AT438" i="40"/>
  <c r="AS438" i="40"/>
  <c r="AW438" i="40" s="1"/>
  <c r="AS424" i="40"/>
  <c r="AW424" i="40" s="1"/>
  <c r="AT424" i="40"/>
  <c r="AR425" i="40" s="1"/>
  <c r="AT441" i="40"/>
  <c r="AS441" i="40"/>
  <c r="AW441" i="40" s="1"/>
  <c r="AV449" i="40"/>
  <c r="AU449" i="40" s="1"/>
  <c r="AS403" i="40"/>
  <c r="AW403" i="40" s="1"/>
  <c r="AT403" i="40"/>
  <c r="AW400" i="40"/>
  <c r="AS327" i="40"/>
  <c r="AW327" i="40" s="1"/>
  <c r="AT327" i="40"/>
  <c r="AS275" i="40"/>
  <c r="AW275" i="40" s="1"/>
  <c r="AT275" i="40"/>
  <c r="AR276" i="40" s="1"/>
  <c r="AT351" i="40"/>
  <c r="AS351" i="40"/>
  <c r="AW351" i="40" s="1"/>
  <c r="AT322" i="40"/>
  <c r="AS322" i="40"/>
  <c r="AW322" i="40" s="1"/>
  <c r="AT222" i="40"/>
  <c r="AS222" i="40"/>
  <c r="AW222" i="40" s="1"/>
  <c r="AT237" i="40"/>
  <c r="AS237" i="40"/>
  <c r="AW237" i="40" s="1"/>
  <c r="AT241" i="40"/>
  <c r="AS241" i="40"/>
  <c r="AW241" i="40" s="1"/>
  <c r="AT249" i="40"/>
  <c r="AS249" i="40"/>
  <c r="AW249" i="40" s="1"/>
  <c r="AS221" i="40"/>
  <c r="AW221" i="40" s="1"/>
  <c r="AT221" i="40"/>
  <c r="AS106" i="40"/>
  <c r="AW106" i="40" s="1"/>
  <c r="AT106" i="40"/>
  <c r="AT85" i="40"/>
  <c r="AS85" i="40"/>
  <c r="AW85" i="40" s="1"/>
  <c r="AT42" i="40"/>
  <c r="AS42" i="40"/>
  <c r="AW42" i="40" s="1"/>
  <c r="AW201" i="40"/>
  <c r="AT60" i="40"/>
  <c r="AS60" i="40"/>
  <c r="AW60" i="40" s="1"/>
  <c r="AW15" i="40"/>
  <c r="AW116" i="40"/>
  <c r="AU401" i="40" l="1"/>
  <c r="AW401" i="40" s="1"/>
  <c r="AV402" i="40"/>
  <c r="AU402" i="40" s="1"/>
  <c r="AU497" i="40"/>
  <c r="AV498" i="40"/>
  <c r="AW382" i="40"/>
  <c r="AT143" i="40"/>
  <c r="AS143" i="40"/>
  <c r="AW143" i="40" s="1"/>
  <c r="AS311" i="40"/>
  <c r="AW311" i="40" s="1"/>
  <c r="AT311" i="40"/>
  <c r="AT425" i="40"/>
  <c r="AS425" i="40"/>
  <c r="AW425" i="40" s="1"/>
  <c r="AT383" i="40"/>
  <c r="AR384" i="40" s="1"/>
  <c r="AS383" i="40"/>
  <c r="AT402" i="40"/>
  <c r="AS402" i="40"/>
  <c r="AW402" i="40" s="1"/>
  <c r="AT209" i="40"/>
  <c r="AS209" i="40"/>
  <c r="AW209" i="40" s="1"/>
  <c r="AT245" i="40"/>
  <c r="AR246" i="40" s="1"/>
  <c r="AS245" i="40"/>
  <c r="AW245" i="40" s="1"/>
  <c r="AT233" i="40"/>
  <c r="AR234" i="40" s="1"/>
  <c r="AS233" i="40"/>
  <c r="AW233" i="40" s="1"/>
  <c r="AS35" i="40"/>
  <c r="AW35" i="40" s="1"/>
  <c r="AT35" i="40"/>
  <c r="AT539" i="40"/>
  <c r="AS539" i="40"/>
  <c r="AW539" i="40" s="1"/>
  <c r="AS414" i="40"/>
  <c r="AT414" i="40"/>
  <c r="AT276" i="40"/>
  <c r="AR277" i="40" s="1"/>
  <c r="AS276" i="40"/>
  <c r="AW276" i="40" s="1"/>
  <c r="AV414" i="40"/>
  <c r="AU414" i="40" s="1"/>
  <c r="AU413" i="40"/>
  <c r="AW413" i="40" s="1"/>
  <c r="AT23" i="40"/>
  <c r="AS23" i="40"/>
  <c r="AW23" i="40" s="1"/>
  <c r="AU234" i="40"/>
  <c r="AV235" i="40"/>
  <c r="AT11" i="40"/>
  <c r="AR12" i="40" s="1"/>
  <c r="AS11" i="40"/>
  <c r="AW11" i="40" s="1"/>
  <c r="AT252" i="40"/>
  <c r="AR253" i="40" s="1"/>
  <c r="AS252" i="40"/>
  <c r="AU77" i="40"/>
  <c r="AW77" i="40" s="1"/>
  <c r="AV78" i="40"/>
  <c r="AT497" i="40"/>
  <c r="AR498" i="40" s="1"/>
  <c r="AS497" i="40"/>
  <c r="AW497" i="40" s="1"/>
  <c r="AU269" i="40"/>
  <c r="AV270" i="40"/>
  <c r="AS449" i="40"/>
  <c r="AW449" i="40" s="1"/>
  <c r="AT449" i="40"/>
  <c r="AT78" i="40"/>
  <c r="AR79" i="40" s="1"/>
  <c r="AS78" i="40"/>
  <c r="AW257" i="40"/>
  <c r="AT473" i="40"/>
  <c r="AS473" i="40"/>
  <c r="AW473" i="40" s="1"/>
  <c r="AU252" i="40"/>
  <c r="AV253" i="40"/>
  <c r="AU253" i="40" s="1"/>
  <c r="AT378" i="40"/>
  <c r="AS378" i="40"/>
  <c r="AW378" i="40" s="1"/>
  <c r="AT282" i="40"/>
  <c r="AS282" i="40"/>
  <c r="AW282" i="40" s="1"/>
  <c r="AT269" i="40"/>
  <c r="AR270" i="40" s="1"/>
  <c r="AS269" i="40"/>
  <c r="AT258" i="40"/>
  <c r="AS258" i="40"/>
  <c r="AW258" i="40" s="1"/>
  <c r="AW263" i="40"/>
  <c r="AS389" i="40"/>
  <c r="AW389" i="40" s="1"/>
  <c r="AT389" i="40"/>
  <c r="AR390" i="40" s="1"/>
  <c r="AT264" i="40"/>
  <c r="AS264" i="40"/>
  <c r="AW264" i="40" s="1"/>
  <c r="AU383" i="40"/>
  <c r="AV384" i="40"/>
  <c r="AU384" i="40" s="1"/>
  <c r="AU270" i="40" l="1"/>
  <c r="AV271" i="40"/>
  <c r="AU271" i="40" s="1"/>
  <c r="AT234" i="40"/>
  <c r="AR235" i="40" s="1"/>
  <c r="AS234" i="40"/>
  <c r="AW234" i="40" s="1"/>
  <c r="AV79" i="40"/>
  <c r="AU79" i="40" s="1"/>
  <c r="AU78" i="40"/>
  <c r="AT246" i="40"/>
  <c r="AS246" i="40"/>
  <c r="AW246" i="40" s="1"/>
  <c r="AV236" i="40"/>
  <c r="AU236" i="40" s="1"/>
  <c r="AU235" i="40"/>
  <c r="AW252" i="40"/>
  <c r="AU498" i="40"/>
  <c r="AV499" i="40"/>
  <c r="AS390" i="40"/>
  <c r="AW390" i="40" s="1"/>
  <c r="AT390" i="40"/>
  <c r="AT498" i="40"/>
  <c r="AR499" i="40" s="1"/>
  <c r="AS498" i="40"/>
  <c r="AW498" i="40" s="1"/>
  <c r="AT253" i="40"/>
  <c r="AS253" i="40"/>
  <c r="AW253" i="40" s="1"/>
  <c r="AW414" i="40"/>
  <c r="AT277" i="40"/>
  <c r="AS277" i="40"/>
  <c r="AW277" i="40" s="1"/>
  <c r="AW78" i="40"/>
  <c r="AW269" i="40"/>
  <c r="AT79" i="40"/>
  <c r="AS79" i="40"/>
  <c r="AW79" i="40" s="1"/>
  <c r="AS270" i="40"/>
  <c r="AW270" i="40" s="1"/>
  <c r="AT270" i="40"/>
  <c r="AR271" i="40" s="1"/>
  <c r="AS12" i="40"/>
  <c r="AW12" i="40" s="1"/>
  <c r="AT12" i="40"/>
  <c r="AW383" i="40"/>
  <c r="AT384" i="40"/>
  <c r="AS384" i="40"/>
  <c r="AW384" i="40" s="1"/>
  <c r="AT499" i="40" l="1"/>
  <c r="AR500" i="40" s="1"/>
  <c r="AS499" i="40"/>
  <c r="AW499" i="40" s="1"/>
  <c r="AT235" i="40"/>
  <c r="AR236" i="40" s="1"/>
  <c r="AS235" i="40"/>
  <c r="AW235" i="40" s="1"/>
  <c r="AT271" i="40"/>
  <c r="AS271" i="40"/>
  <c r="AW271" i="40" s="1"/>
  <c r="AU499" i="40"/>
  <c r="AV500" i="40"/>
  <c r="AU500" i="40" s="1"/>
  <c r="AT500" i="40" l="1"/>
  <c r="AS500" i="40"/>
  <c r="AW500" i="40" s="1"/>
  <c r="AS236" i="40"/>
  <c r="AW236" i="40" s="1"/>
  <c r="AT236" i="40"/>
  <c r="Y461" i="37" l="1"/>
  <c r="W461" i="37"/>
  <c r="U461" i="37"/>
  <c r="Y460" i="37"/>
  <c r="W460" i="37"/>
  <c r="U460" i="37"/>
  <c r="Z460" i="37" s="1"/>
  <c r="Y459" i="37"/>
  <c r="W459" i="37"/>
  <c r="U459" i="37"/>
  <c r="Y458" i="37"/>
  <c r="W458" i="37"/>
  <c r="U458" i="37"/>
  <c r="Y457" i="37"/>
  <c r="W457" i="37"/>
  <c r="U457" i="37"/>
  <c r="Z457" i="37" s="1"/>
  <c r="Y456" i="37"/>
  <c r="W456" i="37"/>
  <c r="U456" i="37"/>
  <c r="Y455" i="37"/>
  <c r="W455" i="37"/>
  <c r="U455" i="37"/>
  <c r="Y454" i="37"/>
  <c r="W454" i="37"/>
  <c r="U454" i="37"/>
  <c r="Y453" i="37"/>
  <c r="W453" i="37"/>
  <c r="U453" i="37"/>
  <c r="Z453" i="37" s="1"/>
  <c r="Y452" i="37"/>
  <c r="W452" i="37"/>
  <c r="U452" i="37"/>
  <c r="Y451" i="37"/>
  <c r="W451" i="37"/>
  <c r="U451" i="37"/>
  <c r="Y450" i="37"/>
  <c r="W450" i="37"/>
  <c r="U450" i="37"/>
  <c r="Y449" i="37"/>
  <c r="W449" i="37"/>
  <c r="U449" i="37"/>
  <c r="Y448" i="37"/>
  <c r="W448" i="37"/>
  <c r="U448" i="37"/>
  <c r="Y447" i="37"/>
  <c r="W447" i="37"/>
  <c r="U447" i="37"/>
  <c r="Y446" i="37"/>
  <c r="W446" i="37"/>
  <c r="U446" i="37"/>
  <c r="Y445" i="37"/>
  <c r="W445" i="37"/>
  <c r="U445" i="37"/>
  <c r="Y444" i="37"/>
  <c r="W444" i="37"/>
  <c r="U444" i="37"/>
  <c r="Y443" i="37"/>
  <c r="W443" i="37"/>
  <c r="U443" i="37"/>
  <c r="Y442" i="37"/>
  <c r="W442" i="37"/>
  <c r="U442" i="37"/>
  <c r="Y441" i="37"/>
  <c r="W441" i="37"/>
  <c r="U441" i="37"/>
  <c r="Y440" i="37"/>
  <c r="W440" i="37"/>
  <c r="U440" i="37"/>
  <c r="Y439" i="37"/>
  <c r="W439" i="37"/>
  <c r="U439" i="37"/>
  <c r="Y438" i="37"/>
  <c r="W438" i="37"/>
  <c r="U438" i="37"/>
  <c r="Y437" i="37"/>
  <c r="W437" i="37"/>
  <c r="U437" i="37"/>
  <c r="Y436" i="37"/>
  <c r="W436" i="37"/>
  <c r="U436" i="37"/>
  <c r="Y435" i="37"/>
  <c r="W435" i="37"/>
  <c r="U435" i="37"/>
  <c r="Y434" i="37"/>
  <c r="W434" i="37"/>
  <c r="U434" i="37"/>
  <c r="Y433" i="37"/>
  <c r="W433" i="37"/>
  <c r="U433" i="37"/>
  <c r="Y432" i="37"/>
  <c r="W432" i="37"/>
  <c r="U432" i="37"/>
  <c r="Y431" i="37"/>
  <c r="W431" i="37"/>
  <c r="U431" i="37"/>
  <c r="Y430" i="37"/>
  <c r="W430" i="37"/>
  <c r="U430" i="37"/>
  <c r="Y429" i="37"/>
  <c r="W429" i="37"/>
  <c r="U429" i="37"/>
  <c r="Y428" i="37"/>
  <c r="W428" i="37"/>
  <c r="U428" i="37"/>
  <c r="Y427" i="37"/>
  <c r="W427" i="37"/>
  <c r="U427" i="37"/>
  <c r="Y426" i="37"/>
  <c r="W426" i="37"/>
  <c r="U426" i="37"/>
  <c r="Y425" i="37"/>
  <c r="W425" i="37"/>
  <c r="U425" i="37"/>
  <c r="Y424" i="37"/>
  <c r="W424" i="37"/>
  <c r="U424" i="37"/>
  <c r="Y423" i="37"/>
  <c r="W423" i="37"/>
  <c r="U423" i="37"/>
  <c r="Y422" i="37"/>
  <c r="W422" i="37"/>
  <c r="U422" i="37"/>
  <c r="Y421" i="37"/>
  <c r="W421" i="37"/>
  <c r="U421" i="37"/>
  <c r="Y420" i="37"/>
  <c r="W420" i="37"/>
  <c r="U420" i="37"/>
  <c r="Y419" i="37"/>
  <c r="W419" i="37"/>
  <c r="U419" i="37"/>
  <c r="Y418" i="37"/>
  <c r="W418" i="37"/>
  <c r="U418" i="37"/>
  <c r="Y417" i="37"/>
  <c r="W417" i="37"/>
  <c r="U417" i="37"/>
  <c r="Y416" i="37"/>
  <c r="W416" i="37"/>
  <c r="U416" i="37"/>
  <c r="Y415" i="37"/>
  <c r="W415" i="37"/>
  <c r="U415" i="37"/>
  <c r="Y414" i="37"/>
  <c r="W414" i="37"/>
  <c r="U414" i="37"/>
  <c r="Y413" i="37"/>
  <c r="W413" i="37"/>
  <c r="U413" i="37"/>
  <c r="Y412" i="37"/>
  <c r="W412" i="37"/>
  <c r="U412" i="37"/>
  <c r="Y411" i="37"/>
  <c r="W411" i="37"/>
  <c r="U411" i="37"/>
  <c r="Y410" i="37"/>
  <c r="W410" i="37"/>
  <c r="U410" i="37"/>
  <c r="Y409" i="37"/>
  <c r="W409" i="37"/>
  <c r="U409" i="37"/>
  <c r="Y408" i="37"/>
  <c r="W408" i="37"/>
  <c r="U408" i="37"/>
  <c r="Y407" i="37"/>
  <c r="W407" i="37"/>
  <c r="U407" i="37"/>
  <c r="Y406" i="37"/>
  <c r="W406" i="37"/>
  <c r="U406" i="37"/>
  <c r="Y405" i="37"/>
  <c r="W405" i="37"/>
  <c r="U405" i="37"/>
  <c r="Y404" i="37"/>
  <c r="W404" i="37"/>
  <c r="U404" i="37"/>
  <c r="Y403" i="37"/>
  <c r="W403" i="37"/>
  <c r="U403" i="37"/>
  <c r="Y402" i="37"/>
  <c r="W402" i="37"/>
  <c r="U402" i="37"/>
  <c r="Y401" i="37"/>
  <c r="W401" i="37"/>
  <c r="U401" i="37"/>
  <c r="Y400" i="37"/>
  <c r="W400" i="37"/>
  <c r="U400" i="37"/>
  <c r="Y399" i="37"/>
  <c r="W399" i="37"/>
  <c r="U399" i="37"/>
  <c r="Y398" i="37"/>
  <c r="W398" i="37"/>
  <c r="U398" i="37"/>
  <c r="Y397" i="37"/>
  <c r="W397" i="37"/>
  <c r="U397" i="37"/>
  <c r="Y396" i="37"/>
  <c r="W396" i="37"/>
  <c r="U396" i="37"/>
  <c r="Y395" i="37"/>
  <c r="W395" i="37"/>
  <c r="U395" i="37"/>
  <c r="Y394" i="37"/>
  <c r="W394" i="37"/>
  <c r="U394" i="37"/>
  <c r="Y393" i="37"/>
  <c r="W393" i="37"/>
  <c r="U393" i="37"/>
  <c r="Y392" i="37"/>
  <c r="W392" i="37"/>
  <c r="U392" i="37"/>
  <c r="Y391" i="37"/>
  <c r="W391" i="37"/>
  <c r="U391" i="37"/>
  <c r="Y390" i="37"/>
  <c r="W390" i="37"/>
  <c r="U390" i="37"/>
  <c r="Y389" i="37"/>
  <c r="W389" i="37"/>
  <c r="U389" i="37"/>
  <c r="Y388" i="37"/>
  <c r="W388" i="37"/>
  <c r="U388" i="37"/>
  <c r="Y387" i="37"/>
  <c r="W387" i="37"/>
  <c r="U387" i="37"/>
  <c r="Y386" i="37"/>
  <c r="W386" i="37"/>
  <c r="U386" i="37"/>
  <c r="Y385" i="37"/>
  <c r="W385" i="37"/>
  <c r="U385" i="37"/>
  <c r="Y384" i="37"/>
  <c r="W384" i="37"/>
  <c r="U384" i="37"/>
  <c r="Y383" i="37"/>
  <c r="W383" i="37"/>
  <c r="U383" i="37"/>
  <c r="Y382" i="37"/>
  <c r="W382" i="37"/>
  <c r="U382" i="37"/>
  <c r="Y381" i="37"/>
  <c r="W381" i="37"/>
  <c r="U381" i="37"/>
  <c r="Y380" i="37"/>
  <c r="W380" i="37"/>
  <c r="U380" i="37"/>
  <c r="Y379" i="37"/>
  <c r="W379" i="37"/>
  <c r="U379" i="37"/>
  <c r="Y378" i="37"/>
  <c r="W378" i="37"/>
  <c r="U378" i="37"/>
  <c r="Y377" i="37"/>
  <c r="W377" i="37"/>
  <c r="U377" i="37"/>
  <c r="Y376" i="37"/>
  <c r="W376" i="37"/>
  <c r="U376" i="37"/>
  <c r="Y375" i="37"/>
  <c r="W375" i="37"/>
  <c r="U375" i="37"/>
  <c r="Y374" i="37"/>
  <c r="W374" i="37"/>
  <c r="U374" i="37"/>
  <c r="Y373" i="37"/>
  <c r="W373" i="37"/>
  <c r="U373" i="37"/>
  <c r="Y372" i="37"/>
  <c r="W372" i="37"/>
  <c r="U372" i="37"/>
  <c r="Y371" i="37"/>
  <c r="W371" i="37"/>
  <c r="U371" i="37"/>
  <c r="Y370" i="37"/>
  <c r="W370" i="37"/>
  <c r="U370" i="37"/>
  <c r="Y369" i="37"/>
  <c r="W369" i="37"/>
  <c r="U369" i="37"/>
  <c r="Y368" i="37"/>
  <c r="W368" i="37"/>
  <c r="U368" i="37"/>
  <c r="Y367" i="37"/>
  <c r="W367" i="37"/>
  <c r="U367" i="37"/>
  <c r="Y366" i="37"/>
  <c r="W366" i="37"/>
  <c r="U366" i="37"/>
  <c r="Y365" i="37"/>
  <c r="W365" i="37"/>
  <c r="U365" i="37"/>
  <c r="Y364" i="37"/>
  <c r="W364" i="37"/>
  <c r="U364" i="37"/>
  <c r="Y363" i="37"/>
  <c r="W363" i="37"/>
  <c r="U363" i="37"/>
  <c r="Y362" i="37"/>
  <c r="W362" i="37"/>
  <c r="U362" i="37"/>
  <c r="Y361" i="37"/>
  <c r="W361" i="37"/>
  <c r="U361" i="37"/>
  <c r="Y360" i="37"/>
  <c r="W360" i="37"/>
  <c r="U360" i="37"/>
  <c r="Y359" i="37"/>
  <c r="W359" i="37"/>
  <c r="U359" i="37"/>
  <c r="Y358" i="37"/>
  <c r="W358" i="37"/>
  <c r="U358" i="37"/>
  <c r="Y357" i="37"/>
  <c r="W357" i="37"/>
  <c r="Z357" i="37" s="1"/>
  <c r="U357" i="37"/>
  <c r="Y356" i="37"/>
  <c r="W356" i="37"/>
  <c r="U356" i="37"/>
  <c r="Y355" i="37"/>
  <c r="W355" i="37"/>
  <c r="U355" i="37"/>
  <c r="Y354" i="37"/>
  <c r="W354" i="37"/>
  <c r="U354" i="37"/>
  <c r="Y353" i="37"/>
  <c r="W353" i="37"/>
  <c r="U353" i="37"/>
  <c r="Y352" i="37"/>
  <c r="W352" i="37"/>
  <c r="U352" i="37"/>
  <c r="Y351" i="37"/>
  <c r="W351" i="37"/>
  <c r="U351" i="37"/>
  <c r="Y350" i="37"/>
  <c r="W350" i="37"/>
  <c r="U350" i="37"/>
  <c r="Y349" i="37"/>
  <c r="W349" i="37"/>
  <c r="U349" i="37"/>
  <c r="Z349" i="37" s="1"/>
  <c r="Y348" i="37"/>
  <c r="W348" i="37"/>
  <c r="U348" i="37"/>
  <c r="Y347" i="37"/>
  <c r="W347" i="37"/>
  <c r="U347" i="37"/>
  <c r="Y346" i="37"/>
  <c r="W346" i="37"/>
  <c r="U346" i="37"/>
  <c r="Y345" i="37"/>
  <c r="W345" i="37"/>
  <c r="U345" i="37"/>
  <c r="Y344" i="37"/>
  <c r="W344" i="37"/>
  <c r="U344" i="37"/>
  <c r="Y343" i="37"/>
  <c r="W343" i="37"/>
  <c r="U343" i="37"/>
  <c r="Y342" i="37"/>
  <c r="W342" i="37"/>
  <c r="U342" i="37"/>
  <c r="Y341" i="37"/>
  <c r="W341" i="37"/>
  <c r="Z341" i="37" s="1"/>
  <c r="U341" i="37"/>
  <c r="Y340" i="37"/>
  <c r="W340" i="37"/>
  <c r="U340" i="37"/>
  <c r="Y339" i="37"/>
  <c r="W339" i="37"/>
  <c r="U339" i="37"/>
  <c r="Z339" i="37" s="1"/>
  <c r="Y338" i="37"/>
  <c r="W338" i="37"/>
  <c r="U338" i="37"/>
  <c r="Y337" i="37"/>
  <c r="W337" i="37"/>
  <c r="U337" i="37"/>
  <c r="Y336" i="37"/>
  <c r="W336" i="37"/>
  <c r="U336" i="37"/>
  <c r="Y335" i="37"/>
  <c r="W335" i="37"/>
  <c r="U335" i="37"/>
  <c r="Y334" i="37"/>
  <c r="W334" i="37"/>
  <c r="U334" i="37"/>
  <c r="Y333" i="37"/>
  <c r="W333" i="37"/>
  <c r="U333" i="37"/>
  <c r="Y332" i="37"/>
  <c r="W332" i="37"/>
  <c r="U332" i="37"/>
  <c r="Y331" i="37"/>
  <c r="W331" i="37"/>
  <c r="U331" i="37"/>
  <c r="Z331" i="37" s="1"/>
  <c r="Y330" i="37"/>
  <c r="W330" i="37"/>
  <c r="U330" i="37"/>
  <c r="Y329" i="37"/>
  <c r="W329" i="37"/>
  <c r="U329" i="37"/>
  <c r="Y328" i="37"/>
  <c r="W328" i="37"/>
  <c r="U328" i="37"/>
  <c r="Y327" i="37"/>
  <c r="W327" i="37"/>
  <c r="U327" i="37"/>
  <c r="Z327" i="37" s="1"/>
  <c r="Y326" i="37"/>
  <c r="W326" i="37"/>
  <c r="U326" i="37"/>
  <c r="Z325" i="37"/>
  <c r="Y325" i="37"/>
  <c r="W325" i="37"/>
  <c r="U325" i="37"/>
  <c r="Y324" i="37"/>
  <c r="W324" i="37"/>
  <c r="U324" i="37"/>
  <c r="Y323" i="37"/>
  <c r="W323" i="37"/>
  <c r="U323" i="37"/>
  <c r="Y322" i="37"/>
  <c r="W322" i="37"/>
  <c r="U322" i="37"/>
  <c r="Y321" i="37"/>
  <c r="W321" i="37"/>
  <c r="Z321" i="37" s="1"/>
  <c r="U321" i="37"/>
  <c r="Y320" i="37"/>
  <c r="W320" i="37"/>
  <c r="U320" i="37"/>
  <c r="Y319" i="37"/>
  <c r="W319" i="37"/>
  <c r="U319" i="37"/>
  <c r="Y318" i="37"/>
  <c r="W318" i="37"/>
  <c r="U318" i="37"/>
  <c r="Y317" i="37"/>
  <c r="W317" i="37"/>
  <c r="U317" i="37"/>
  <c r="Y316" i="37"/>
  <c r="W316" i="37"/>
  <c r="U316" i="37"/>
  <c r="Y315" i="37"/>
  <c r="W315" i="37"/>
  <c r="U315" i="37"/>
  <c r="Y314" i="37"/>
  <c r="W314" i="37"/>
  <c r="U314" i="37"/>
  <c r="Y313" i="37"/>
  <c r="W313" i="37"/>
  <c r="U313" i="37"/>
  <c r="Y312" i="37"/>
  <c r="W312" i="37"/>
  <c r="U312" i="37"/>
  <c r="Y311" i="37"/>
  <c r="W311" i="37"/>
  <c r="U311" i="37"/>
  <c r="Z311" i="37" s="1"/>
  <c r="Y310" i="37"/>
  <c r="W310" i="37"/>
  <c r="U310" i="37"/>
  <c r="Z309" i="37"/>
  <c r="Y309" i="37"/>
  <c r="W309" i="37"/>
  <c r="U309" i="37"/>
  <c r="Y308" i="37"/>
  <c r="W308" i="37"/>
  <c r="U308" i="37"/>
  <c r="Y307" i="37"/>
  <c r="W307" i="37"/>
  <c r="U307" i="37"/>
  <c r="Y306" i="37"/>
  <c r="W306" i="37"/>
  <c r="U306" i="37"/>
  <c r="Y305" i="37"/>
  <c r="W305" i="37"/>
  <c r="U305" i="37"/>
  <c r="Z305" i="37" s="1"/>
  <c r="Y304" i="37"/>
  <c r="W304" i="37"/>
  <c r="U304" i="37"/>
  <c r="Y303" i="37"/>
  <c r="W303" i="37"/>
  <c r="U303" i="37"/>
  <c r="Y302" i="37"/>
  <c r="W302" i="37"/>
  <c r="U302" i="37"/>
  <c r="Y301" i="37"/>
  <c r="W301" i="37"/>
  <c r="U301" i="37"/>
  <c r="Z301" i="37" s="1"/>
  <c r="Y300" i="37"/>
  <c r="W300" i="37"/>
  <c r="U300" i="37"/>
  <c r="Y299" i="37"/>
  <c r="W299" i="37"/>
  <c r="U299" i="37"/>
  <c r="Y298" i="37"/>
  <c r="W298" i="37"/>
  <c r="U298" i="37"/>
  <c r="Y297" i="37"/>
  <c r="W297" i="37"/>
  <c r="Z297" i="37" s="1"/>
  <c r="U297" i="37"/>
  <c r="Y296" i="37"/>
  <c r="W296" i="37"/>
  <c r="U296" i="37"/>
  <c r="Z296" i="37" s="1"/>
  <c r="Y295" i="37"/>
  <c r="W295" i="37"/>
  <c r="U295" i="37"/>
  <c r="Y294" i="37"/>
  <c r="W294" i="37"/>
  <c r="U294" i="37"/>
  <c r="Y293" i="37"/>
  <c r="W293" i="37"/>
  <c r="Z293" i="37" s="1"/>
  <c r="U293" i="37"/>
  <c r="Y292" i="37"/>
  <c r="W292" i="37"/>
  <c r="U292" i="37"/>
  <c r="Y291" i="37"/>
  <c r="W291" i="37"/>
  <c r="U291" i="37"/>
  <c r="Y290" i="37"/>
  <c r="W290" i="37"/>
  <c r="U290" i="37"/>
  <c r="Y289" i="37"/>
  <c r="W289" i="37"/>
  <c r="U289" i="37"/>
  <c r="Z289" i="37" s="1"/>
  <c r="Y288" i="37"/>
  <c r="W288" i="37"/>
  <c r="U288" i="37"/>
  <c r="Y287" i="37"/>
  <c r="W287" i="37"/>
  <c r="U287" i="37"/>
  <c r="Y286" i="37"/>
  <c r="W286" i="37"/>
  <c r="U286" i="37"/>
  <c r="Y285" i="37"/>
  <c r="W285" i="37"/>
  <c r="U285" i="37"/>
  <c r="Z285" i="37" s="1"/>
  <c r="Y284" i="37"/>
  <c r="W284" i="37"/>
  <c r="U284" i="37"/>
  <c r="Z283" i="37"/>
  <c r="Y283" i="37"/>
  <c r="W283" i="37"/>
  <c r="U283" i="37"/>
  <c r="Y282" i="37"/>
  <c r="W282" i="37"/>
  <c r="U282" i="37"/>
  <c r="Y281" i="37"/>
  <c r="W281" i="37"/>
  <c r="U281" i="37"/>
  <c r="Y280" i="37"/>
  <c r="W280" i="37"/>
  <c r="U280" i="37"/>
  <c r="Y279" i="37"/>
  <c r="W279" i="37"/>
  <c r="Z279" i="37" s="1"/>
  <c r="U279" i="37"/>
  <c r="Y278" i="37"/>
  <c r="W278" i="37"/>
  <c r="U278" i="37"/>
  <c r="Z278" i="37" s="1"/>
  <c r="Y277" i="37"/>
  <c r="W277" i="37"/>
  <c r="U277" i="37"/>
  <c r="Y276" i="37"/>
  <c r="W276" i="37"/>
  <c r="U276" i="37"/>
  <c r="Y275" i="37"/>
  <c r="W275" i="37"/>
  <c r="U275" i="37"/>
  <c r="Z275" i="37" s="1"/>
  <c r="Y274" i="37"/>
  <c r="W274" i="37"/>
  <c r="U274" i="37"/>
  <c r="Y273" i="37"/>
  <c r="W273" i="37"/>
  <c r="U273" i="37"/>
  <c r="Y272" i="37"/>
  <c r="W272" i="37"/>
  <c r="U272" i="37"/>
  <c r="Y271" i="37"/>
  <c r="W271" i="37"/>
  <c r="U271" i="37"/>
  <c r="Z271" i="37" s="1"/>
  <c r="Y270" i="37"/>
  <c r="W270" i="37"/>
  <c r="U270" i="37"/>
  <c r="Y269" i="37"/>
  <c r="W269" i="37"/>
  <c r="U269" i="37"/>
  <c r="Y268" i="37"/>
  <c r="W268" i="37"/>
  <c r="U268" i="37"/>
  <c r="Y267" i="37"/>
  <c r="W267" i="37"/>
  <c r="Z267" i="37" s="1"/>
  <c r="U267" i="37"/>
  <c r="Y266" i="37"/>
  <c r="W266" i="37"/>
  <c r="U266" i="37"/>
  <c r="Z266" i="37" s="1"/>
  <c r="Y265" i="37"/>
  <c r="W265" i="37"/>
  <c r="U265" i="37"/>
  <c r="Z265" i="37" s="1"/>
  <c r="Y264" i="37"/>
  <c r="W264" i="37"/>
  <c r="U264" i="37"/>
  <c r="Z263" i="37"/>
  <c r="Y263" i="37"/>
  <c r="W263" i="37"/>
  <c r="U263" i="37"/>
  <c r="Y262" i="37"/>
  <c r="W262" i="37"/>
  <c r="U262" i="37"/>
  <c r="Y261" i="37"/>
  <c r="W261" i="37"/>
  <c r="U261" i="37"/>
  <c r="Y260" i="37"/>
  <c r="W260" i="37"/>
  <c r="U260" i="37"/>
  <c r="Z260" i="37" s="1"/>
  <c r="Y259" i="37"/>
  <c r="W259" i="37"/>
  <c r="U259" i="37"/>
  <c r="Y258" i="37"/>
  <c r="W258" i="37"/>
  <c r="U258" i="37"/>
  <c r="Y257" i="37"/>
  <c r="W257" i="37"/>
  <c r="U257" i="37"/>
  <c r="Z257" i="37" s="1"/>
  <c r="Y256" i="37"/>
  <c r="W256" i="37"/>
  <c r="U256" i="37"/>
  <c r="Y255" i="37"/>
  <c r="W255" i="37"/>
  <c r="U255" i="37"/>
  <c r="R255" i="37"/>
  <c r="Z254" i="37"/>
  <c r="Y254" i="37"/>
  <c r="W254" i="37"/>
  <c r="U254" i="37"/>
  <c r="R254" i="37"/>
  <c r="Y253" i="37"/>
  <c r="W253" i="37"/>
  <c r="U253" i="37"/>
  <c r="R253" i="37"/>
  <c r="Y252" i="37"/>
  <c r="W252" i="37"/>
  <c r="U252" i="37"/>
  <c r="Z252" i="37" s="1"/>
  <c r="R252" i="37"/>
  <c r="Y251" i="37"/>
  <c r="W251" i="37"/>
  <c r="U251" i="37"/>
  <c r="R251" i="37"/>
  <c r="Y250" i="37"/>
  <c r="W250" i="37"/>
  <c r="U250" i="37"/>
  <c r="R250" i="37"/>
  <c r="Y249" i="37"/>
  <c r="W249" i="37"/>
  <c r="Z249" i="37" s="1"/>
  <c r="U249" i="37"/>
  <c r="Y248" i="37"/>
  <c r="W248" i="37"/>
  <c r="U248" i="37"/>
  <c r="Z248" i="37" s="1"/>
  <c r="Y247" i="37"/>
  <c r="W247" i="37"/>
  <c r="U247" i="37"/>
  <c r="Y246" i="37"/>
  <c r="W246" i="37"/>
  <c r="U246" i="37"/>
  <c r="Y245" i="37"/>
  <c r="W245" i="37"/>
  <c r="U245" i="37"/>
  <c r="Y244" i="37"/>
  <c r="W244" i="37"/>
  <c r="U244" i="37"/>
  <c r="Y243" i="37"/>
  <c r="W243" i="37"/>
  <c r="U243" i="37"/>
  <c r="Y242" i="37"/>
  <c r="W242" i="37"/>
  <c r="U242" i="37"/>
  <c r="Y241" i="37"/>
  <c r="W241" i="37"/>
  <c r="U241" i="37"/>
  <c r="Y240" i="37"/>
  <c r="W240" i="37"/>
  <c r="U240" i="37"/>
  <c r="Y239" i="37"/>
  <c r="W239" i="37"/>
  <c r="U239" i="37"/>
  <c r="Y238" i="37"/>
  <c r="W238" i="37"/>
  <c r="U238" i="37"/>
  <c r="Y237" i="37"/>
  <c r="W237" i="37"/>
  <c r="U237" i="37"/>
  <c r="Z237" i="37" s="1"/>
  <c r="Y236" i="37"/>
  <c r="W236" i="37"/>
  <c r="U236" i="37"/>
  <c r="Z235" i="37"/>
  <c r="Y235" i="37"/>
  <c r="W235" i="37"/>
  <c r="U235" i="37"/>
  <c r="Y234" i="37"/>
  <c r="W234" i="37"/>
  <c r="U234" i="37"/>
  <c r="Y233" i="37"/>
  <c r="W233" i="37"/>
  <c r="U233" i="37"/>
  <c r="Y232" i="37"/>
  <c r="W232" i="37"/>
  <c r="U232" i="37"/>
  <c r="Y231" i="37"/>
  <c r="W231" i="37"/>
  <c r="U231" i="37"/>
  <c r="Z231" i="37" s="1"/>
  <c r="Y230" i="37"/>
  <c r="W230" i="37"/>
  <c r="U230" i="37"/>
  <c r="Y229" i="37"/>
  <c r="W229" i="37"/>
  <c r="U229" i="37"/>
  <c r="Y228" i="37"/>
  <c r="W228" i="37"/>
  <c r="U228" i="37"/>
  <c r="Y227" i="37"/>
  <c r="W227" i="37"/>
  <c r="U227" i="37"/>
  <c r="Z227" i="37" s="1"/>
  <c r="Y226" i="37"/>
  <c r="W226" i="37"/>
  <c r="U226" i="37"/>
  <c r="Y225" i="37"/>
  <c r="W225" i="37"/>
  <c r="U225" i="37"/>
  <c r="Y224" i="37"/>
  <c r="W224" i="37"/>
  <c r="U224" i="37"/>
  <c r="Y223" i="37"/>
  <c r="W223" i="37"/>
  <c r="U223" i="37"/>
  <c r="Z223" i="37" s="1"/>
  <c r="Y222" i="37"/>
  <c r="W222" i="37"/>
  <c r="U222" i="37"/>
  <c r="Z221" i="37"/>
  <c r="Y221" i="37"/>
  <c r="W221" i="37"/>
  <c r="U221" i="37"/>
  <c r="Y220" i="37"/>
  <c r="W220" i="37"/>
  <c r="U220" i="37"/>
  <c r="Y219" i="37"/>
  <c r="W219" i="37"/>
  <c r="U219" i="37"/>
  <c r="Z219" i="37" s="1"/>
  <c r="Y218" i="37"/>
  <c r="W218" i="37"/>
  <c r="U218" i="37"/>
  <c r="Z217" i="37"/>
  <c r="Y217" i="37"/>
  <c r="W217" i="37"/>
  <c r="U217" i="37"/>
  <c r="Y216" i="37"/>
  <c r="W216" i="37"/>
  <c r="U216" i="37"/>
  <c r="Y215" i="37"/>
  <c r="W215" i="37"/>
  <c r="U215" i="37"/>
  <c r="Y214" i="37"/>
  <c r="W214" i="37"/>
  <c r="U214" i="37"/>
  <c r="Z214" i="37" s="1"/>
  <c r="Y213" i="37"/>
  <c r="W213" i="37"/>
  <c r="U213" i="37"/>
  <c r="Y212" i="37"/>
  <c r="W212" i="37"/>
  <c r="U212" i="37"/>
  <c r="Y211" i="37"/>
  <c r="W211" i="37"/>
  <c r="U211" i="37"/>
  <c r="Y210" i="37"/>
  <c r="W210" i="37"/>
  <c r="U210" i="37"/>
  <c r="Y209" i="37"/>
  <c r="W209" i="37"/>
  <c r="U209" i="37"/>
  <c r="Y208" i="37"/>
  <c r="W208" i="37"/>
  <c r="U208" i="37"/>
  <c r="Y207" i="37"/>
  <c r="W207" i="37"/>
  <c r="U207" i="37"/>
  <c r="Y206" i="37"/>
  <c r="W206" i="37"/>
  <c r="U206" i="37"/>
  <c r="Z206" i="37" s="1"/>
  <c r="Y205" i="37"/>
  <c r="W205" i="37"/>
  <c r="U205" i="37"/>
  <c r="Z205" i="37" s="1"/>
  <c r="Y204" i="37"/>
  <c r="W204" i="37"/>
  <c r="U204" i="37"/>
  <c r="Z203" i="37"/>
  <c r="Y203" i="37"/>
  <c r="W203" i="37"/>
  <c r="U203" i="37"/>
  <c r="Y202" i="37"/>
  <c r="W202" i="37"/>
  <c r="U202" i="37"/>
  <c r="Y201" i="37"/>
  <c r="W201" i="37"/>
  <c r="U201" i="37"/>
  <c r="Z201" i="37" s="1"/>
  <c r="Y200" i="37"/>
  <c r="W200" i="37"/>
  <c r="U200" i="37"/>
  <c r="Y199" i="37"/>
  <c r="W199" i="37"/>
  <c r="U199" i="37"/>
  <c r="Y198" i="37"/>
  <c r="W198" i="37"/>
  <c r="U198" i="37"/>
  <c r="Y197" i="37"/>
  <c r="W197" i="37"/>
  <c r="U197" i="37"/>
  <c r="Y196" i="37"/>
  <c r="W196" i="37"/>
  <c r="U196" i="37"/>
  <c r="Y195" i="37"/>
  <c r="W195" i="37"/>
  <c r="U195" i="37"/>
  <c r="Y194" i="37"/>
  <c r="W194" i="37"/>
  <c r="U194" i="37"/>
  <c r="Y193" i="37"/>
  <c r="W193" i="37"/>
  <c r="U193" i="37"/>
  <c r="Z193" i="37" s="1"/>
  <c r="Y192" i="37"/>
  <c r="W192" i="37"/>
  <c r="U192" i="37"/>
  <c r="Y191" i="37"/>
  <c r="W191" i="37"/>
  <c r="U191" i="37"/>
  <c r="Y190" i="37"/>
  <c r="W190" i="37"/>
  <c r="U190" i="37"/>
  <c r="Y189" i="37"/>
  <c r="W189" i="37"/>
  <c r="Z189" i="37" s="1"/>
  <c r="U189" i="37"/>
  <c r="Y188" i="37"/>
  <c r="W188" i="37"/>
  <c r="U188" i="37"/>
  <c r="Z188" i="37" s="1"/>
  <c r="Y187" i="37"/>
  <c r="W187" i="37"/>
  <c r="U187" i="37"/>
  <c r="Z187" i="37" s="1"/>
  <c r="Y186" i="37"/>
  <c r="W186" i="37"/>
  <c r="U186" i="37"/>
  <c r="Z185" i="37"/>
  <c r="Y185" i="37"/>
  <c r="W185" i="37"/>
  <c r="U185" i="37"/>
  <c r="Y184" i="37"/>
  <c r="W184" i="37"/>
  <c r="U184" i="37"/>
  <c r="Y183" i="37"/>
  <c r="W183" i="37"/>
  <c r="U183" i="37"/>
  <c r="Y182" i="37"/>
  <c r="W182" i="37"/>
  <c r="U182" i="37"/>
  <c r="Z182" i="37" s="1"/>
  <c r="Y181" i="37"/>
  <c r="W181" i="37"/>
  <c r="Z181" i="37" s="1"/>
  <c r="U181" i="37"/>
  <c r="Y180" i="37"/>
  <c r="W180" i="37"/>
  <c r="U180" i="37"/>
  <c r="Y179" i="37"/>
  <c r="W179" i="37"/>
  <c r="U179" i="37"/>
  <c r="Y178" i="37"/>
  <c r="W178" i="37"/>
  <c r="U178" i="37"/>
  <c r="Y177" i="37"/>
  <c r="W177" i="37"/>
  <c r="U177" i="37"/>
  <c r="Y176" i="37"/>
  <c r="W176" i="37"/>
  <c r="U176" i="37"/>
  <c r="Y175" i="37"/>
  <c r="W175" i="37"/>
  <c r="U175" i="37"/>
  <c r="Y174" i="37"/>
  <c r="W174" i="37"/>
  <c r="U174" i="37"/>
  <c r="Y173" i="37"/>
  <c r="W173" i="37"/>
  <c r="U173" i="37"/>
  <c r="Y172" i="37"/>
  <c r="W172" i="37"/>
  <c r="U172" i="37"/>
  <c r="Y171" i="37"/>
  <c r="W171" i="37"/>
  <c r="Z171" i="37" s="1"/>
  <c r="U171" i="37"/>
  <c r="Y170" i="37"/>
  <c r="W170" i="37"/>
  <c r="U170" i="37"/>
  <c r="Y169" i="37"/>
  <c r="W169" i="37"/>
  <c r="U169" i="37"/>
  <c r="Z169" i="37" s="1"/>
  <c r="Y168" i="37"/>
  <c r="W168" i="37"/>
  <c r="U168" i="37"/>
  <c r="Y167" i="37"/>
  <c r="W167" i="37"/>
  <c r="U167" i="37"/>
  <c r="Y166" i="37"/>
  <c r="W166" i="37"/>
  <c r="U166" i="37"/>
  <c r="Y165" i="37"/>
  <c r="W165" i="37"/>
  <c r="U165" i="37"/>
  <c r="Y164" i="37"/>
  <c r="W164" i="37"/>
  <c r="U164" i="37"/>
  <c r="Y163" i="37"/>
  <c r="W163" i="37"/>
  <c r="U163" i="37"/>
  <c r="Y162" i="37"/>
  <c r="W162" i="37"/>
  <c r="U162" i="37"/>
  <c r="Y161" i="37"/>
  <c r="W161" i="37"/>
  <c r="U161" i="37"/>
  <c r="Z161" i="37" s="1"/>
  <c r="Y160" i="37"/>
  <c r="W160" i="37"/>
  <c r="U160" i="37"/>
  <c r="Y159" i="37"/>
  <c r="W159" i="37"/>
  <c r="U159" i="37"/>
  <c r="Y158" i="37"/>
  <c r="W158" i="37"/>
  <c r="U158" i="37"/>
  <c r="Y157" i="37"/>
  <c r="W157" i="37"/>
  <c r="Z157" i="37" s="1"/>
  <c r="U157" i="37"/>
  <c r="Y156" i="37"/>
  <c r="W156" i="37"/>
  <c r="U156" i="37"/>
  <c r="Z156" i="37" s="1"/>
  <c r="Y155" i="37"/>
  <c r="W155" i="37"/>
  <c r="U155" i="37"/>
  <c r="Y154" i="37"/>
  <c r="W154" i="37"/>
  <c r="U154" i="37"/>
  <c r="Y153" i="37"/>
  <c r="W153" i="37"/>
  <c r="Z153" i="37" s="1"/>
  <c r="U153" i="37"/>
  <c r="Y152" i="37"/>
  <c r="W152" i="37"/>
  <c r="U152" i="37"/>
  <c r="Z152" i="37" s="1"/>
  <c r="Y151" i="37"/>
  <c r="W151" i="37"/>
  <c r="U151" i="37"/>
  <c r="Y150" i="37"/>
  <c r="W150" i="37"/>
  <c r="U150" i="37"/>
  <c r="Y149" i="37"/>
  <c r="W149" i="37"/>
  <c r="Z149" i="37" s="1"/>
  <c r="U149" i="37"/>
  <c r="Y148" i="37"/>
  <c r="W148" i="37"/>
  <c r="U148" i="37"/>
  <c r="Y147" i="37"/>
  <c r="W147" i="37"/>
  <c r="U147" i="37"/>
  <c r="Y146" i="37"/>
  <c r="W146" i="37"/>
  <c r="U146" i="37"/>
  <c r="Y145" i="37"/>
  <c r="W145" i="37"/>
  <c r="U145" i="37"/>
  <c r="Y144" i="37"/>
  <c r="W144" i="37"/>
  <c r="U144" i="37"/>
  <c r="Y143" i="37"/>
  <c r="W143" i="37"/>
  <c r="U143" i="37"/>
  <c r="Y142" i="37"/>
  <c r="W142" i="37"/>
  <c r="U142" i="37"/>
  <c r="Y141" i="37"/>
  <c r="W141" i="37"/>
  <c r="U141" i="37"/>
  <c r="Y140" i="37"/>
  <c r="W140" i="37"/>
  <c r="U140" i="37"/>
  <c r="Y139" i="37"/>
  <c r="W139" i="37"/>
  <c r="Z139" i="37" s="1"/>
  <c r="U139" i="37"/>
  <c r="Y138" i="37"/>
  <c r="W138" i="37"/>
  <c r="U138" i="37"/>
  <c r="Y137" i="37"/>
  <c r="W137" i="37"/>
  <c r="U137" i="37"/>
  <c r="Y136" i="37"/>
  <c r="W136" i="37"/>
  <c r="U136" i="37"/>
  <c r="Y135" i="37"/>
  <c r="W135" i="37"/>
  <c r="U135" i="37"/>
  <c r="Z135" i="37" s="1"/>
  <c r="Y134" i="37"/>
  <c r="W134" i="37"/>
  <c r="U134" i="37"/>
  <c r="Y133" i="37"/>
  <c r="W133" i="37"/>
  <c r="U133" i="37"/>
  <c r="Y132" i="37"/>
  <c r="W132" i="37"/>
  <c r="U132" i="37"/>
  <c r="Y131" i="37"/>
  <c r="W131" i="37"/>
  <c r="U131" i="37"/>
  <c r="Z131" i="37" s="1"/>
  <c r="Y130" i="37"/>
  <c r="W130" i="37"/>
  <c r="U130" i="37"/>
  <c r="Y129" i="37"/>
  <c r="W129" i="37"/>
  <c r="U129" i="37"/>
  <c r="Y128" i="37"/>
  <c r="W128" i="37"/>
  <c r="U128" i="37"/>
  <c r="Y127" i="37"/>
  <c r="W127" i="37"/>
  <c r="U127" i="37"/>
  <c r="Z127" i="37" s="1"/>
  <c r="Y126" i="37"/>
  <c r="W126" i="37"/>
  <c r="U126" i="37"/>
  <c r="Z125" i="37"/>
  <c r="Y125" i="37"/>
  <c r="W125" i="37"/>
  <c r="U125" i="37"/>
  <c r="Y124" i="37"/>
  <c r="W124" i="37"/>
  <c r="U124" i="37"/>
  <c r="Y123" i="37"/>
  <c r="W123" i="37"/>
  <c r="U123" i="37"/>
  <c r="Y122" i="37"/>
  <c r="W122" i="37"/>
  <c r="U122" i="37"/>
  <c r="Y121" i="37"/>
  <c r="W121" i="37"/>
  <c r="Z121" i="37" s="1"/>
  <c r="U121" i="37"/>
  <c r="Y120" i="37"/>
  <c r="W120" i="37"/>
  <c r="U120" i="37"/>
  <c r="Z120" i="37" s="1"/>
  <c r="Y119" i="37"/>
  <c r="W119" i="37"/>
  <c r="U119" i="37"/>
  <c r="Y118" i="37"/>
  <c r="W118" i="37"/>
  <c r="U118" i="37"/>
  <c r="Y117" i="37"/>
  <c r="W117" i="37"/>
  <c r="Z117" i="37" s="1"/>
  <c r="U117" i="37"/>
  <c r="Y116" i="37"/>
  <c r="W116" i="37"/>
  <c r="U116" i="37"/>
  <c r="Z116" i="37" s="1"/>
  <c r="Y115" i="37"/>
  <c r="W115" i="37"/>
  <c r="U115" i="37"/>
  <c r="Z115" i="37" s="1"/>
  <c r="Y114" i="37"/>
  <c r="W114" i="37"/>
  <c r="U114" i="37"/>
  <c r="Z113" i="37"/>
  <c r="Y113" i="37"/>
  <c r="W113" i="37"/>
  <c r="U113" i="37"/>
  <c r="Y112" i="37"/>
  <c r="W112" i="37"/>
  <c r="U112" i="37"/>
  <c r="Y111" i="37"/>
  <c r="W111" i="37"/>
  <c r="U111" i="37"/>
  <c r="Z111" i="37" s="1"/>
  <c r="Y110" i="37"/>
  <c r="W110" i="37"/>
  <c r="U110" i="37"/>
  <c r="Z109" i="37"/>
  <c r="Y109" i="37"/>
  <c r="W109" i="37"/>
  <c r="U109" i="37"/>
  <c r="Y108" i="37"/>
  <c r="W108" i="37"/>
  <c r="U108" i="37"/>
  <c r="Y107" i="37"/>
  <c r="W107" i="37"/>
  <c r="U107" i="37"/>
  <c r="Y106" i="37"/>
  <c r="W106" i="37"/>
  <c r="U106" i="37"/>
  <c r="Y105" i="37"/>
  <c r="W105" i="37"/>
  <c r="Z105" i="37" s="1"/>
  <c r="U105" i="37"/>
  <c r="Y104" i="37"/>
  <c r="W104" i="37"/>
  <c r="U104" i="37"/>
  <c r="Z104" i="37" s="1"/>
  <c r="Y103" i="37"/>
  <c r="W103" i="37"/>
  <c r="U103" i="37"/>
  <c r="Y102" i="37"/>
  <c r="W102" i="37"/>
  <c r="U102" i="37"/>
  <c r="Y101" i="37"/>
  <c r="W101" i="37"/>
  <c r="Z101" i="37" s="1"/>
  <c r="U101" i="37"/>
  <c r="Y100" i="37"/>
  <c r="W100" i="37"/>
  <c r="U100" i="37"/>
  <c r="Z100" i="37" s="1"/>
  <c r="Y99" i="37"/>
  <c r="W99" i="37"/>
  <c r="U99" i="37"/>
  <c r="Z99" i="37" s="1"/>
  <c r="Y98" i="37"/>
  <c r="W98" i="37"/>
  <c r="U98" i="37"/>
  <c r="Z97" i="37"/>
  <c r="Y97" i="37"/>
  <c r="W97" i="37"/>
  <c r="U97" i="37"/>
  <c r="Y96" i="37"/>
  <c r="W96" i="37"/>
  <c r="U96" i="37"/>
  <c r="Y95" i="37"/>
  <c r="W95" i="37"/>
  <c r="U95" i="37"/>
  <c r="Z95" i="37" s="1"/>
  <c r="Y94" i="37"/>
  <c r="W94" i="37"/>
  <c r="U94" i="37"/>
  <c r="Z93" i="37"/>
  <c r="Y93" i="37"/>
  <c r="W93" i="37"/>
  <c r="U93" i="37"/>
  <c r="Y92" i="37"/>
  <c r="W92" i="37"/>
  <c r="U92" i="37"/>
  <c r="Y91" i="37"/>
  <c r="W91" i="37"/>
  <c r="U91" i="37"/>
  <c r="Y90" i="37"/>
  <c r="W90" i="37"/>
  <c r="U90" i="37"/>
  <c r="Y89" i="37"/>
  <c r="W89" i="37"/>
  <c r="Z89" i="37" s="1"/>
  <c r="U89" i="37"/>
  <c r="Y88" i="37"/>
  <c r="W88" i="37"/>
  <c r="U88" i="37"/>
  <c r="Z88" i="37" s="1"/>
  <c r="Y87" i="37"/>
  <c r="W87" i="37"/>
  <c r="U87" i="37"/>
  <c r="Y86" i="37"/>
  <c r="W86" i="37"/>
  <c r="U86" i="37"/>
  <c r="Y85" i="37"/>
  <c r="W85" i="37"/>
  <c r="Z85" i="37" s="1"/>
  <c r="U85" i="37"/>
  <c r="Y84" i="37"/>
  <c r="W84" i="37"/>
  <c r="U84" i="37"/>
  <c r="Z84" i="37" s="1"/>
  <c r="Y83" i="37"/>
  <c r="W83" i="37"/>
  <c r="U83" i="37"/>
  <c r="Z83" i="37" s="1"/>
  <c r="Y82" i="37"/>
  <c r="W82" i="37"/>
  <c r="U82" i="37"/>
  <c r="Z81" i="37"/>
  <c r="Y81" i="37"/>
  <c r="W81" i="37"/>
  <c r="U81" i="37"/>
  <c r="Y80" i="37"/>
  <c r="W80" i="37"/>
  <c r="U80" i="37"/>
  <c r="Y79" i="37"/>
  <c r="W79" i="37"/>
  <c r="U79" i="37"/>
  <c r="Z79" i="37" s="1"/>
  <c r="Y78" i="37"/>
  <c r="W78" i="37"/>
  <c r="U78" i="37"/>
  <c r="Z77" i="37"/>
  <c r="Y77" i="37"/>
  <c r="W77" i="37"/>
  <c r="U77" i="37"/>
  <c r="Y76" i="37"/>
  <c r="W76" i="37"/>
  <c r="U76" i="37"/>
  <c r="Y75" i="37"/>
  <c r="W75" i="37"/>
  <c r="U75" i="37"/>
  <c r="Y74" i="37"/>
  <c r="W74" i="37"/>
  <c r="U74" i="37"/>
  <c r="Y73" i="37"/>
  <c r="W73" i="37"/>
  <c r="Z73" i="37" s="1"/>
  <c r="U73" i="37"/>
  <c r="Y72" i="37"/>
  <c r="W72" i="37"/>
  <c r="U72" i="37"/>
  <c r="Z72" i="37" s="1"/>
  <c r="Y71" i="37"/>
  <c r="W71" i="37"/>
  <c r="U71" i="37"/>
  <c r="Y70" i="37"/>
  <c r="W70" i="37"/>
  <c r="U70" i="37"/>
  <c r="Y69" i="37"/>
  <c r="W69" i="37"/>
  <c r="Z69" i="37" s="1"/>
  <c r="U69" i="37"/>
  <c r="Y68" i="37"/>
  <c r="W68" i="37"/>
  <c r="U68" i="37"/>
  <c r="Z68" i="37" s="1"/>
  <c r="Y67" i="37"/>
  <c r="W67" i="37"/>
  <c r="U67" i="37"/>
  <c r="Z67" i="37" s="1"/>
  <c r="Y66" i="37"/>
  <c r="W66" i="37"/>
  <c r="U66" i="37"/>
  <c r="Z65" i="37"/>
  <c r="Y65" i="37"/>
  <c r="W65" i="37"/>
  <c r="U65" i="37"/>
  <c r="Y64" i="37"/>
  <c r="W64" i="37"/>
  <c r="U64" i="37"/>
  <c r="Y63" i="37"/>
  <c r="W63" i="37"/>
  <c r="U63" i="37"/>
  <c r="Z63" i="37" s="1"/>
  <c r="Y62" i="37"/>
  <c r="W62" i="37"/>
  <c r="U62" i="37"/>
  <c r="Z61" i="37"/>
  <c r="Y61" i="37"/>
  <c r="W61" i="37"/>
  <c r="U61" i="37"/>
  <c r="Y60" i="37"/>
  <c r="W60" i="37"/>
  <c r="U60" i="37"/>
  <c r="Y59" i="37"/>
  <c r="W59" i="37"/>
  <c r="U59" i="37"/>
  <c r="Y58" i="37"/>
  <c r="W58" i="37"/>
  <c r="U58" i="37"/>
  <c r="Y57" i="37"/>
  <c r="W57" i="37"/>
  <c r="Z57" i="37" s="1"/>
  <c r="U57" i="37"/>
  <c r="Y56" i="37"/>
  <c r="W56" i="37"/>
  <c r="U56" i="37"/>
  <c r="Z56" i="37" s="1"/>
  <c r="Y55" i="37"/>
  <c r="W55" i="37"/>
  <c r="U55" i="37"/>
  <c r="Y54" i="37"/>
  <c r="W54" i="37"/>
  <c r="U54" i="37"/>
  <c r="Y53" i="37"/>
  <c r="W53" i="37"/>
  <c r="Z53" i="37" s="1"/>
  <c r="U53" i="37"/>
  <c r="Y52" i="37"/>
  <c r="W52" i="37"/>
  <c r="U52" i="37"/>
  <c r="Z52" i="37" s="1"/>
  <c r="Y51" i="37"/>
  <c r="W51" i="37"/>
  <c r="U51" i="37"/>
  <c r="Z51" i="37" s="1"/>
  <c r="Y50" i="37"/>
  <c r="W50" i="37"/>
  <c r="U50" i="37"/>
  <c r="Z49" i="37"/>
  <c r="Y49" i="37"/>
  <c r="W49" i="37"/>
  <c r="U49" i="37"/>
  <c r="Y48" i="37"/>
  <c r="W48" i="37"/>
  <c r="U48" i="37"/>
  <c r="Y47" i="37"/>
  <c r="W47" i="37"/>
  <c r="U47" i="37"/>
  <c r="Y46" i="37"/>
  <c r="W46" i="37"/>
  <c r="U46" i="37"/>
  <c r="Z46" i="37" s="1"/>
  <c r="Y45" i="37"/>
  <c r="W45" i="37"/>
  <c r="U45" i="37"/>
  <c r="Y44" i="37"/>
  <c r="W44" i="37"/>
  <c r="U44" i="37"/>
  <c r="Y43" i="37"/>
  <c r="W43" i="37"/>
  <c r="U43" i="37"/>
  <c r="Y42" i="37"/>
  <c r="W42" i="37"/>
  <c r="U42" i="37"/>
  <c r="Z42" i="37" s="1"/>
  <c r="Y41" i="37"/>
  <c r="W41" i="37"/>
  <c r="U41" i="37"/>
  <c r="Y40" i="37"/>
  <c r="W40" i="37"/>
  <c r="U40" i="37"/>
  <c r="Y39" i="37"/>
  <c r="W39" i="37"/>
  <c r="U39" i="37"/>
  <c r="Y38" i="37"/>
  <c r="W38" i="37"/>
  <c r="U38" i="37"/>
  <c r="Z38" i="37" s="1"/>
  <c r="Y37" i="37"/>
  <c r="W37" i="37"/>
  <c r="U37" i="37"/>
  <c r="Y36" i="37"/>
  <c r="W36" i="37"/>
  <c r="U36" i="37"/>
  <c r="Y35" i="37"/>
  <c r="W35" i="37"/>
  <c r="U35" i="37"/>
  <c r="Y34" i="37"/>
  <c r="W34" i="37"/>
  <c r="U34" i="37"/>
  <c r="Z34" i="37" s="1"/>
  <c r="Y33" i="37"/>
  <c r="W33" i="37"/>
  <c r="U33" i="37"/>
  <c r="Y32" i="37"/>
  <c r="W32" i="37"/>
  <c r="U32" i="37"/>
  <c r="Y31" i="37"/>
  <c r="W31" i="37"/>
  <c r="U31" i="37"/>
  <c r="Y30" i="37"/>
  <c r="W30" i="37"/>
  <c r="U30" i="37"/>
  <c r="Z30" i="37" s="1"/>
  <c r="Y29" i="37"/>
  <c r="W29" i="37"/>
  <c r="U29" i="37"/>
  <c r="Y28" i="37"/>
  <c r="W28" i="37"/>
  <c r="U28" i="37"/>
  <c r="Y27" i="37"/>
  <c r="W27" i="37"/>
  <c r="Z27" i="37" s="1"/>
  <c r="U27" i="37"/>
  <c r="Y26" i="37"/>
  <c r="W26" i="37"/>
  <c r="U26" i="37"/>
  <c r="Z26" i="37" s="1"/>
  <c r="Y25" i="37"/>
  <c r="W25" i="37"/>
  <c r="Z25" i="37" s="1"/>
  <c r="U25" i="37"/>
  <c r="Y24" i="37"/>
  <c r="W24" i="37"/>
  <c r="U24" i="37"/>
  <c r="Y23" i="37"/>
  <c r="W23" i="37"/>
  <c r="U23" i="37"/>
  <c r="Y22" i="37"/>
  <c r="W22" i="37"/>
  <c r="U22" i="37"/>
  <c r="Z22" i="37" s="1"/>
  <c r="Y21" i="37"/>
  <c r="W21" i="37"/>
  <c r="U21" i="37"/>
  <c r="Y20" i="37"/>
  <c r="W20" i="37"/>
  <c r="U20" i="37"/>
  <c r="Y19" i="37"/>
  <c r="W19" i="37"/>
  <c r="Z19" i="37" s="1"/>
  <c r="U19" i="37"/>
  <c r="Y18" i="37"/>
  <c r="W18" i="37"/>
  <c r="U18" i="37"/>
  <c r="Z18" i="37" s="1"/>
  <c r="Y17" i="37"/>
  <c r="W17" i="37"/>
  <c r="Z17" i="37" s="1"/>
  <c r="U17" i="37"/>
  <c r="Y16" i="37"/>
  <c r="W16" i="37"/>
  <c r="U16" i="37"/>
  <c r="Y15" i="37"/>
  <c r="W15" i="37"/>
  <c r="U15" i="37"/>
  <c r="Y14" i="37"/>
  <c r="W14" i="37"/>
  <c r="U14" i="37"/>
  <c r="Z14" i="37" s="1"/>
  <c r="Y13" i="37"/>
  <c r="W13" i="37"/>
  <c r="U13" i="37"/>
  <c r="Y12" i="37"/>
  <c r="W12" i="37"/>
  <c r="U12" i="37"/>
  <c r="Y11" i="37"/>
  <c r="W11" i="37"/>
  <c r="Z11" i="37" s="1"/>
  <c r="U11" i="37"/>
  <c r="Y10" i="37"/>
  <c r="W10" i="37"/>
  <c r="U10" i="37"/>
  <c r="Z10" i="37" s="1"/>
  <c r="Z55" i="37" l="1"/>
  <c r="Z60" i="37"/>
  <c r="Z71" i="37"/>
  <c r="Z76" i="37"/>
  <c r="Z87" i="37"/>
  <c r="Z92" i="37"/>
  <c r="Z103" i="37"/>
  <c r="Z108" i="37"/>
  <c r="Z119" i="37"/>
  <c r="Z124" i="37"/>
  <c r="Z129" i="37"/>
  <c r="Z137" i="37"/>
  <c r="Z150" i="37"/>
  <c r="Z155" i="37"/>
  <c r="Z173" i="37"/>
  <c r="Z191" i="37"/>
  <c r="Z195" i="37"/>
  <c r="Z199" i="37"/>
  <c r="Z216" i="37"/>
  <c r="Z255" i="37"/>
  <c r="Z259" i="37"/>
  <c r="Z269" i="37"/>
  <c r="Z273" i="37"/>
  <c r="Z282" i="37"/>
  <c r="Z287" i="37"/>
  <c r="Z291" i="37"/>
  <c r="Z308" i="37"/>
  <c r="Z317" i="37"/>
  <c r="Z343" i="37"/>
  <c r="Z347" i="37"/>
  <c r="Z355" i="37"/>
  <c r="Z12" i="37"/>
  <c r="Z16" i="37"/>
  <c r="Z20" i="37"/>
  <c r="Z24" i="37"/>
  <c r="Z28" i="37"/>
  <c r="Z32" i="37"/>
  <c r="Z36" i="37"/>
  <c r="Z40" i="37"/>
  <c r="Z44" i="37"/>
  <c r="Z48" i="37"/>
  <c r="Z59" i="37"/>
  <c r="Z64" i="37"/>
  <c r="Z75" i="37"/>
  <c r="Z80" i="37"/>
  <c r="Z91" i="37"/>
  <c r="Z96" i="37"/>
  <c r="Z107" i="37"/>
  <c r="Z112" i="37"/>
  <c r="Z123" i="37"/>
  <c r="Z141" i="37"/>
  <c r="Z159" i="37"/>
  <c r="Z163" i="37"/>
  <c r="Z167" i="37"/>
  <c r="Z184" i="37"/>
  <c r="Z220" i="37"/>
  <c r="Z225" i="37"/>
  <c r="Z229" i="37"/>
  <c r="Z233" i="37"/>
  <c r="Z238" i="37"/>
  <c r="Z246" i="37"/>
  <c r="Z262" i="37"/>
  <c r="Z276" i="37"/>
  <c r="Z281" i="37"/>
  <c r="Z294" i="37"/>
  <c r="Z299" i="37"/>
  <c r="Z320" i="37"/>
  <c r="Z333" i="37"/>
  <c r="Z359" i="37"/>
  <c r="Z367" i="37"/>
  <c r="Z375" i="37"/>
  <c r="Z383" i="37"/>
  <c r="Z391" i="37"/>
  <c r="Z399" i="37"/>
  <c r="Z407" i="37"/>
  <c r="Z415" i="37"/>
  <c r="Z423" i="37"/>
  <c r="Z431" i="37"/>
  <c r="Z439" i="37"/>
  <c r="Z447" i="37"/>
  <c r="Z451" i="37"/>
  <c r="Z455" i="37"/>
  <c r="Z33" i="37"/>
  <c r="Z37" i="37"/>
  <c r="Z41" i="37"/>
  <c r="Z45" i="37"/>
  <c r="Z54" i="37"/>
  <c r="Z62" i="37"/>
  <c r="Z70" i="37"/>
  <c r="Z78" i="37"/>
  <c r="Z86" i="37"/>
  <c r="Z94" i="37"/>
  <c r="Z102" i="37"/>
  <c r="Z110" i="37"/>
  <c r="Z118" i="37"/>
  <c r="Z134" i="37"/>
  <c r="Z140" i="37"/>
  <c r="Z145" i="37"/>
  <c r="Z165" i="37"/>
  <c r="Z168" i="37"/>
  <c r="Z175" i="37"/>
  <c r="Z179" i="37"/>
  <c r="Z183" i="37"/>
  <c r="Z198" i="37"/>
  <c r="Z204" i="37"/>
  <c r="Z209" i="37"/>
  <c r="Z213" i="37"/>
  <c r="Z232" i="37"/>
  <c r="Z239" i="37"/>
  <c r="Z243" i="37"/>
  <c r="Z247" i="37"/>
  <c r="Z250" i="37"/>
  <c r="Z253" i="37"/>
  <c r="Z261" i="37"/>
  <c r="Z277" i="37"/>
  <c r="Z284" i="37"/>
  <c r="Z313" i="37"/>
  <c r="Z316" i="37"/>
  <c r="Z323" i="37"/>
  <c r="Z326" i="37"/>
  <c r="Z345" i="37"/>
  <c r="Z352" i="37"/>
  <c r="Z353" i="37"/>
  <c r="Z358" i="37"/>
  <c r="Z366" i="37"/>
  <c r="Z374" i="37"/>
  <c r="Z382" i="37"/>
  <c r="Z390" i="37"/>
  <c r="Z398" i="37"/>
  <c r="Z406" i="37"/>
  <c r="Z414" i="37"/>
  <c r="Z422" i="37"/>
  <c r="Z430" i="37"/>
  <c r="Z438" i="37"/>
  <c r="Z446" i="37"/>
  <c r="Z454" i="37"/>
  <c r="Z458" i="37"/>
  <c r="Z461" i="37"/>
  <c r="Z35" i="37"/>
  <c r="Z39" i="37"/>
  <c r="Z43" i="37"/>
  <c r="Z47" i="37"/>
  <c r="Z50" i="37"/>
  <c r="Z58" i="37"/>
  <c r="Z66" i="37"/>
  <c r="Z74" i="37"/>
  <c r="Z82" i="37"/>
  <c r="Z90" i="37"/>
  <c r="Z98" i="37"/>
  <c r="Z106" i="37"/>
  <c r="Z114" i="37"/>
  <c r="Z133" i="37"/>
  <c r="Z136" i="37"/>
  <c r="Z143" i="37"/>
  <c r="Z147" i="37"/>
  <c r="Z151" i="37"/>
  <c r="Z166" i="37"/>
  <c r="Z172" i="37"/>
  <c r="Z177" i="37"/>
  <c r="Z197" i="37"/>
  <c r="Z200" i="37"/>
  <c r="Z207" i="37"/>
  <c r="Z211" i="37"/>
  <c r="Z215" i="37"/>
  <c r="Z222" i="37"/>
  <c r="Z230" i="37"/>
  <c r="Z236" i="37"/>
  <c r="Z241" i="37"/>
  <c r="Z245" i="37"/>
  <c r="Z304" i="37"/>
  <c r="Z307" i="37"/>
  <c r="Z328" i="37"/>
  <c r="Z329" i="37"/>
  <c r="Z336" i="37"/>
  <c r="Z337" i="37"/>
  <c r="Z342" i="37"/>
  <c r="Z452" i="37"/>
  <c r="Z456" i="37"/>
  <c r="Z459" i="37"/>
  <c r="Z15" i="37"/>
  <c r="Z23" i="37"/>
  <c r="Z31" i="37"/>
  <c r="Z13" i="37"/>
  <c r="Z21" i="37"/>
  <c r="Z29" i="37"/>
  <c r="Z122" i="37"/>
  <c r="Z138" i="37"/>
  <c r="Z154" i="37"/>
  <c r="Z170" i="37"/>
  <c r="Z186" i="37"/>
  <c r="Z202" i="37"/>
  <c r="Z218" i="37"/>
  <c r="Z234" i="37"/>
  <c r="Z264" i="37"/>
  <c r="Z280" i="37"/>
  <c r="Z351" i="37"/>
  <c r="Z292" i="37"/>
  <c r="Z132" i="37"/>
  <c r="Z148" i="37"/>
  <c r="Z164" i="37"/>
  <c r="Z180" i="37"/>
  <c r="Z196" i="37"/>
  <c r="Z212" i="37"/>
  <c r="Z228" i="37"/>
  <c r="Z244" i="37"/>
  <c r="Z258" i="37"/>
  <c r="Z274" i="37"/>
  <c r="Z290" i="37"/>
  <c r="Z319" i="37"/>
  <c r="Z130" i="37"/>
  <c r="Z146" i="37"/>
  <c r="Z162" i="37"/>
  <c r="Z178" i="37"/>
  <c r="Z194" i="37"/>
  <c r="Z210" i="37"/>
  <c r="Z226" i="37"/>
  <c r="Z242" i="37"/>
  <c r="Z256" i="37"/>
  <c r="Z272" i="37"/>
  <c r="Z288" i="37"/>
  <c r="Z295" i="37"/>
  <c r="Z300" i="37"/>
  <c r="Z312" i="37"/>
  <c r="Z128" i="37"/>
  <c r="Z144" i="37"/>
  <c r="Z160" i="37"/>
  <c r="Z176" i="37"/>
  <c r="Z192" i="37"/>
  <c r="Z208" i="37"/>
  <c r="Z224" i="37"/>
  <c r="Z240" i="37"/>
  <c r="Z270" i="37"/>
  <c r="Z286" i="37"/>
  <c r="Z126" i="37"/>
  <c r="Z142" i="37"/>
  <c r="Z158" i="37"/>
  <c r="Z174" i="37"/>
  <c r="Z190" i="37"/>
  <c r="Z251" i="37"/>
  <c r="Z268" i="37"/>
  <c r="Z303" i="37"/>
  <c r="Z310" i="37"/>
  <c r="Z315" i="37"/>
  <c r="Z335" i="37"/>
  <c r="Z324" i="37"/>
  <c r="Z340" i="37"/>
  <c r="Z356" i="37"/>
  <c r="Z361" i="37"/>
  <c r="Z369" i="37"/>
  <c r="Z377" i="37"/>
  <c r="Z385" i="37"/>
  <c r="Z393" i="37"/>
  <c r="Z401" i="37"/>
  <c r="Z409" i="37"/>
  <c r="Z417" i="37"/>
  <c r="Z425" i="37"/>
  <c r="Z433" i="37"/>
  <c r="Z441" i="37"/>
  <c r="Z449" i="37"/>
  <c r="Z306" i="37"/>
  <c r="Z322" i="37"/>
  <c r="Z338" i="37"/>
  <c r="Z354" i="37"/>
  <c r="Z364" i="37"/>
  <c r="Z372" i="37"/>
  <c r="Z380" i="37"/>
  <c r="Z388" i="37"/>
  <c r="Z396" i="37"/>
  <c r="Z404" i="37"/>
  <c r="Z412" i="37"/>
  <c r="Z420" i="37"/>
  <c r="Z428" i="37"/>
  <c r="Z436" i="37"/>
  <c r="Z444" i="37"/>
  <c r="Z302" i="37"/>
  <c r="Z318" i="37"/>
  <c r="Z334" i="37"/>
  <c r="Z350" i="37"/>
  <c r="Z362" i="37"/>
  <c r="Z370" i="37"/>
  <c r="Z378" i="37"/>
  <c r="Z386" i="37"/>
  <c r="Z394" i="37"/>
  <c r="Z402" i="37"/>
  <c r="Z410" i="37"/>
  <c r="Z418" i="37"/>
  <c r="Z426" i="37"/>
  <c r="Z434" i="37"/>
  <c r="Z442" i="37"/>
  <c r="Z450" i="37"/>
  <c r="Z332" i="37"/>
  <c r="Z348" i="37"/>
  <c r="Z365" i="37"/>
  <c r="Z373" i="37"/>
  <c r="Z381" i="37"/>
  <c r="Z389" i="37"/>
  <c r="Z397" i="37"/>
  <c r="Z405" i="37"/>
  <c r="Z413" i="37"/>
  <c r="Z421" i="37"/>
  <c r="Z429" i="37"/>
  <c r="Z437" i="37"/>
  <c r="Z445" i="37"/>
  <c r="Z298" i="37"/>
  <c r="Z314" i="37"/>
  <c r="Z330" i="37"/>
  <c r="Z346" i="37"/>
  <c r="Z360" i="37"/>
  <c r="Z368" i="37"/>
  <c r="Z376" i="37"/>
  <c r="Z384" i="37"/>
  <c r="Z392" i="37"/>
  <c r="Z400" i="37"/>
  <c r="Z408" i="37"/>
  <c r="Z416" i="37"/>
  <c r="Z424" i="37"/>
  <c r="Z432" i="37"/>
  <c r="Z440" i="37"/>
  <c r="Z448" i="37"/>
  <c r="Z344" i="37"/>
  <c r="Z363" i="37"/>
  <c r="Z371" i="37"/>
  <c r="Z379" i="37"/>
  <c r="Z387" i="37"/>
  <c r="Z395" i="37"/>
  <c r="Z403" i="37"/>
  <c r="Z411" i="37"/>
  <c r="Z419" i="37"/>
  <c r="Z427" i="37"/>
  <c r="Z435" i="37"/>
  <c r="Z443" i="37"/>
  <c r="R255" i="35" l="1"/>
  <c r="R254" i="35"/>
  <c r="R253" i="35"/>
  <c r="R252" i="35"/>
  <c r="R251" i="35"/>
  <c r="R250" i="35"/>
  <c r="CU174" i="21" l="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E461" i="7" l="1"/>
  <c r="E430" i="7"/>
  <c r="E399" i="7" l="1"/>
  <c r="E368" i="7"/>
  <c r="E337" i="7"/>
  <c r="E306" i="7"/>
  <c r="E275" i="7"/>
  <c r="E244" i="7"/>
  <c r="E213" i="7"/>
  <c r="E182" i="7"/>
  <c r="E151" i="7"/>
  <c r="BE43" i="20" l="1"/>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CD121" i="21" l="1"/>
  <c r="CT44" i="21"/>
  <c r="O123" i="21"/>
  <c r="AE155" i="21"/>
  <c r="AW77" i="21"/>
  <c r="BH58" i="21"/>
  <c r="BH126" i="21"/>
  <c r="U149" i="21"/>
  <c r="CG53" i="21"/>
  <c r="U93" i="21"/>
  <c r="CA60" i="21"/>
  <c r="CR119" i="21"/>
  <c r="CT156" i="21"/>
  <c r="CL133" i="21"/>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S120" i="21"/>
  <c r="BY88" i="21"/>
  <c r="S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BQ113" i="21"/>
  <c r="CE49" i="21"/>
  <c r="AA16" i="21"/>
  <c r="AS146" i="21"/>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CN66" i="21"/>
  <c r="BO113" i="21" l="1"/>
  <c r="BX66" i="21"/>
  <c r="BC18" i="21"/>
  <c r="CO50" i="21"/>
  <c r="BY82" i="21"/>
  <c r="AQ114" i="21"/>
  <c r="X65" i="21"/>
  <c r="BJ97" i="21"/>
  <c r="AD162" i="21"/>
  <c r="CM18" i="21"/>
  <c r="BU24" i="21"/>
  <c r="CF158" i="21"/>
  <c r="AD16" i="21"/>
  <c r="BB112" i="21"/>
  <c r="AC21" i="21"/>
  <c r="BY56" i="21"/>
  <c r="BS117" i="21"/>
  <c r="BT34" i="21"/>
  <c r="CR130" i="21"/>
  <c r="U50" i="21"/>
  <c r="BE50" i="21"/>
  <c r="AO82" i="21"/>
  <c r="Y114" i="21"/>
  <c r="CC146" i="21"/>
  <c r="BK146" i="21"/>
  <c r="BK48" i="21"/>
  <c r="V98" i="21"/>
  <c r="CT162" i="21"/>
  <c r="S18" i="21"/>
  <c r="AK18" i="21"/>
  <c r="BW50" i="21"/>
  <c r="BG82" i="21"/>
  <c r="BI114" i="21"/>
  <c r="CS114" i="21"/>
  <c r="CU146" i="21"/>
  <c r="CE81" i="21"/>
  <c r="R34" i="21"/>
  <c r="BH130" i="21"/>
  <c r="AM50" i="21"/>
  <c r="BU18" i="21"/>
  <c r="W82" i="21"/>
  <c r="CQ82" i="21"/>
  <c r="CA114" i="21"/>
  <c r="AA146" i="21"/>
  <c r="Y16" i="21"/>
  <c r="CE21" i="21"/>
  <c r="CK117" i="21"/>
  <c r="CF16" i="21"/>
  <c r="BD144" i="21"/>
  <c r="O85" i="21"/>
  <c r="P80" i="21"/>
  <c r="CT130" i="21"/>
  <c r="CS124" i="21"/>
  <c r="BA117" i="21"/>
  <c r="AJ112" i="21"/>
  <c r="BB25" i="21"/>
  <c r="CA120" i="21"/>
  <c r="AV142" i="21"/>
  <c r="W88" i="21"/>
  <c r="BQ145" i="21"/>
  <c r="CI145" i="21"/>
  <c r="AA48" i="21"/>
  <c r="AA92" i="21"/>
  <c r="CM24" i="21"/>
  <c r="AA152" i="21"/>
  <c r="CR121" i="21"/>
  <c r="CO56" i="21"/>
  <c r="BQ32" i="21"/>
  <c r="Q157" i="21"/>
  <c r="J110" i="21"/>
  <c r="AK96" i="21"/>
  <c r="BS52" i="21"/>
  <c r="AW118" i="21"/>
  <c r="BU96" i="21"/>
  <c r="W160" i="21"/>
  <c r="M118" i="21"/>
  <c r="X45" i="21"/>
  <c r="AO160" i="21"/>
  <c r="K61" i="21"/>
  <c r="BZ45" i="21"/>
  <c r="CO34" i="21"/>
  <c r="CT77" i="21"/>
  <c r="CS98" i="21"/>
  <c r="AY32" i="21"/>
  <c r="BN142" i="21"/>
  <c r="BG160" i="21"/>
  <c r="AR153" i="21"/>
  <c r="CI113" i="21"/>
  <c r="V13" i="21"/>
  <c r="AS130" i="21"/>
  <c r="BJ153" i="21"/>
  <c r="M81" i="21"/>
  <c r="AN13" i="21"/>
  <c r="AB110" i="21"/>
  <c r="BY160" i="21"/>
  <c r="Q145" i="21"/>
  <c r="CM96" i="21"/>
  <c r="R25" i="21"/>
  <c r="BO118" i="21"/>
  <c r="AS16" i="21"/>
  <c r="AW81" i="21"/>
  <c r="AP45" i="21"/>
  <c r="CF142" i="21"/>
  <c r="BW34" i="21"/>
  <c r="U128" i="21"/>
  <c r="CA21" i="21"/>
  <c r="CC16" i="21"/>
  <c r="AI145" i="21"/>
  <c r="CR45" i="21"/>
  <c r="BL110" i="21"/>
  <c r="W66" i="21"/>
  <c r="BK130" i="21"/>
  <c r="AG32" i="21"/>
  <c r="BS64" i="21"/>
  <c r="BE128" i="21"/>
  <c r="CQ160" i="21"/>
  <c r="BV57" i="21"/>
  <c r="K86" i="21"/>
  <c r="O150" i="21"/>
  <c r="K49" i="21"/>
  <c r="AE81" i="21"/>
  <c r="BF13" i="21"/>
  <c r="Z77" i="21"/>
  <c r="AT110" i="21"/>
  <c r="BY66" i="21"/>
  <c r="CC130" i="21"/>
  <c r="O32" i="21"/>
  <c r="BC96" i="21"/>
  <c r="AM128" i="21"/>
  <c r="V89" i="21"/>
  <c r="AS53" i="21"/>
  <c r="AC49" i="21"/>
  <c r="CG81" i="21"/>
  <c r="BA145" i="21"/>
  <c r="BH45" i="21"/>
  <c r="AR77" i="21"/>
  <c r="CD110" i="21"/>
  <c r="CA98" i="21"/>
  <c r="CU130" i="21"/>
  <c r="Q64" i="21"/>
  <c r="AL57" i="21"/>
  <c r="BA64" i="21"/>
  <c r="CG118" i="21"/>
  <c r="CI32" i="21"/>
  <c r="CK64" i="21"/>
  <c r="CO128" i="21"/>
  <c r="AN89" i="21"/>
  <c r="CC53" i="21"/>
  <c r="AU49" i="21"/>
  <c r="O113" i="21"/>
  <c r="BS145" i="21"/>
  <c r="BX13" i="21"/>
  <c r="BJ77" i="21"/>
  <c r="L142" i="21"/>
  <c r="BE34" i="21"/>
  <c r="BI98" i="21"/>
  <c r="AC163" i="21"/>
  <c r="AI64" i="21"/>
  <c r="S96" i="21"/>
  <c r="BW128" i="21"/>
  <c r="BF89" i="21"/>
  <c r="CU53" i="21"/>
  <c r="BK16" i="21"/>
  <c r="BO81" i="21"/>
  <c r="AG113" i="21"/>
  <c r="CK145" i="21"/>
  <c r="CP13" i="21"/>
  <c r="CB77" i="21"/>
  <c r="AD142" i="21"/>
  <c r="AM34" i="21"/>
  <c r="CQ66" i="21"/>
  <c r="CE163" i="21"/>
  <c r="BH121" i="21"/>
  <c r="CU16" i="21"/>
  <c r="BM49" i="21"/>
  <c r="AY113" i="21"/>
  <c r="U34" i="21"/>
  <c r="Y98" i="21"/>
  <c r="CN57" i="21"/>
  <c r="CT153" i="21"/>
  <c r="AM56" i="21"/>
  <c r="CU152" i="21"/>
  <c r="AJ25" i="21"/>
  <c r="AP121" i="21"/>
  <c r="AO88" i="21"/>
  <c r="AH19" i="21"/>
  <c r="BF115" i="21"/>
  <c r="Y120" i="21"/>
  <c r="CC152" i="21"/>
  <c r="AG150" i="21"/>
  <c r="AY85" i="21"/>
  <c r="CS21" i="21"/>
  <c r="AC86" i="21"/>
  <c r="BQ150" i="21"/>
  <c r="AU21" i="21"/>
  <c r="Y21" i="21"/>
  <c r="CE86" i="21"/>
  <c r="BI21" i="21"/>
  <c r="AU86" i="21"/>
  <c r="AA44" i="21"/>
  <c r="AC77" i="21"/>
  <c r="AY20" i="21"/>
  <c r="K77" i="21"/>
  <c r="CO24" i="21"/>
  <c r="AS48" i="21"/>
  <c r="M113" i="21"/>
  <c r="AY145" i="21"/>
  <c r="AU77" i="21"/>
  <c r="Y88" i="21"/>
  <c r="AQ16" i="21"/>
  <c r="CU48" i="21"/>
  <c r="AE113" i="21"/>
  <c r="CA16" i="21"/>
  <c r="BM77" i="21"/>
  <c r="BK120" i="21"/>
  <c r="K81" i="21"/>
  <c r="AW113" i="21"/>
  <c r="AQ12" i="21"/>
  <c r="CG109" i="21"/>
  <c r="CC120" i="21"/>
  <c r="BI16" i="21"/>
  <c r="AC81" i="21"/>
  <c r="O145" i="21"/>
  <c r="BI12" i="21"/>
  <c r="AU153" i="21"/>
  <c r="CS16" i="21"/>
  <c r="AU81" i="21"/>
  <c r="AG145" i="21"/>
  <c r="CA12" i="21"/>
  <c r="BH119" i="21"/>
  <c r="CC48" i="21"/>
  <c r="BM81" i="21"/>
  <c r="CG113" i="21"/>
  <c r="BQ165" i="21"/>
  <c r="BX132" i="21"/>
  <c r="K163" i="21"/>
  <c r="CU28" i="21"/>
  <c r="AI157" i="21"/>
  <c r="Y123" i="21"/>
  <c r="CU155" i="21"/>
  <c r="BK155" i="21"/>
  <c r="AK27" i="21"/>
  <c r="U59" i="21"/>
  <c r="BW59" i="21"/>
  <c r="BG91" i="21"/>
  <c r="CM133" i="21"/>
  <c r="CL51" i="21"/>
  <c r="AE93" i="21"/>
  <c r="S28" i="21"/>
  <c r="BT25" i="21"/>
  <c r="X121" i="21"/>
  <c r="AA53" i="21"/>
  <c r="BM86" i="21"/>
  <c r="AY150" i="21"/>
  <c r="BE56" i="21"/>
  <c r="AQ120" i="21"/>
  <c r="CQ148" i="21"/>
  <c r="AO66" i="21"/>
  <c r="AQ98" i="21"/>
  <c r="AU163" i="21"/>
  <c r="CM28" i="21"/>
  <c r="CC28" i="21"/>
  <c r="AW93" i="21"/>
  <c r="T84" i="21"/>
  <c r="BZ61" i="21"/>
  <c r="AR64" i="21"/>
  <c r="BO93" i="21"/>
  <c r="BY92" i="21"/>
  <c r="BD57" i="21"/>
  <c r="BZ121" i="21"/>
  <c r="AQ21" i="21"/>
  <c r="BK53" i="21"/>
  <c r="AE118" i="21"/>
  <c r="CI150" i="21"/>
  <c r="AN116" i="21"/>
  <c r="BW56" i="21"/>
  <c r="BI120" i="21"/>
  <c r="BG66" i="21"/>
  <c r="AA130" i="21"/>
  <c r="BM163" i="21"/>
  <c r="CR61" i="21"/>
  <c r="CI125" i="21"/>
  <c r="BI124" i="21"/>
  <c r="AJ34" i="21"/>
  <c r="BD66" i="21"/>
  <c r="AP130" i="21"/>
  <c r="AX48" i="21"/>
  <c r="CJ80" i="21"/>
  <c r="BV144" i="21"/>
  <c r="BU35" i="21"/>
  <c r="BB34" i="21"/>
  <c r="AN98" i="21"/>
  <c r="BZ130" i="21"/>
  <c r="BN16" i="21"/>
  <c r="BP48" i="21"/>
  <c r="R112" i="21"/>
  <c r="CN144" i="21"/>
  <c r="BW67" i="21"/>
  <c r="AS163" i="21"/>
  <c r="AS32" i="21"/>
  <c r="BF98" i="21"/>
  <c r="L16" i="21"/>
  <c r="BT112" i="21"/>
  <c r="CN34" i="21"/>
  <c r="CB37" i="21"/>
  <c r="CL34" i="21"/>
  <c r="Z162" i="21"/>
  <c r="CT37" i="21"/>
  <c r="CH48" i="21"/>
  <c r="CU163" i="21"/>
  <c r="CC64" i="21"/>
  <c r="BN102" i="21"/>
  <c r="AV16" i="21"/>
  <c r="AH80" i="21"/>
  <c r="CL112" i="21"/>
  <c r="X98" i="21"/>
  <c r="AM62" i="21"/>
  <c r="BV66" i="21"/>
  <c r="BX98" i="21"/>
  <c r="AR162" i="21"/>
  <c r="K97" i="21"/>
  <c r="T66" i="21"/>
  <c r="X130" i="21"/>
  <c r="BJ162" i="21"/>
  <c r="CF102" i="21"/>
  <c r="N48" i="21"/>
  <c r="AZ80" i="21"/>
  <c r="AL144" i="21"/>
  <c r="BH98" i="21"/>
  <c r="AL66" i="21"/>
  <c r="CP98" i="21"/>
  <c r="CB162" i="21"/>
  <c r="R23" i="21"/>
  <c r="AF48" i="21"/>
  <c r="BR80" i="21"/>
  <c r="T144" i="21"/>
  <c r="CB130" i="21"/>
  <c r="BC85" i="21"/>
  <c r="CG97" i="21"/>
  <c r="AA156" i="21"/>
  <c r="AE97" i="21"/>
  <c r="BM61" i="21"/>
  <c r="O125" i="21"/>
  <c r="BS157" i="21"/>
  <c r="BU28" i="21"/>
  <c r="BK156" i="21"/>
  <c r="BI82" i="21"/>
  <c r="BD60" i="21"/>
  <c r="AA158" i="21"/>
  <c r="CI129" i="21"/>
  <c r="BF88" i="21"/>
  <c r="M156" i="21"/>
  <c r="BK28" i="21"/>
  <c r="AU61" i="21"/>
  <c r="AG125" i="21"/>
  <c r="CK157" i="21"/>
  <c r="BW60" i="21"/>
  <c r="BV60" i="21"/>
  <c r="BG125" i="21"/>
  <c r="AU65" i="21"/>
  <c r="AC61" i="21"/>
  <c r="CG93" i="21"/>
  <c r="BA157" i="21"/>
  <c r="AM60" i="21"/>
  <c r="R28" i="21"/>
  <c r="BC33" i="21"/>
  <c r="AI161" i="21"/>
  <c r="AS28" i="21"/>
  <c r="CE61" i="21"/>
  <c r="AY125" i="21"/>
  <c r="W92" i="21"/>
  <c r="AP124" i="21"/>
  <c r="AO94" i="21"/>
  <c r="AW155" i="21"/>
  <c r="P113" i="21"/>
  <c r="V29" i="21"/>
  <c r="AA28" i="21"/>
  <c r="M93" i="21"/>
  <c r="BQ125" i="21"/>
  <c r="AO92" i="21"/>
  <c r="CB156" i="21"/>
  <c r="Z152" i="21"/>
  <c r="Y82" i="21"/>
  <c r="O53" i="21"/>
  <c r="BC117" i="21"/>
  <c r="CU114" i="21"/>
  <c r="CD17" i="21"/>
  <c r="CB90" i="21"/>
  <c r="AF81" i="21"/>
  <c r="BW149" i="21"/>
  <c r="U18" i="21"/>
  <c r="BK114" i="21"/>
  <c r="AO26" i="21"/>
  <c r="BE18" i="21"/>
  <c r="CQ50" i="21"/>
  <c r="AU123" i="21"/>
  <c r="CL24" i="21"/>
  <c r="AI53" i="21"/>
  <c r="CO18" i="21"/>
  <c r="AT46" i="21"/>
  <c r="CF78" i="21"/>
  <c r="BR142" i="21"/>
  <c r="J70" i="21"/>
  <c r="CH134" i="21"/>
  <c r="CQ99" i="21"/>
  <c r="AD102" i="21"/>
  <c r="P166" i="21"/>
  <c r="BN37" i="21"/>
  <c r="AK35" i="21"/>
  <c r="BG99" i="21"/>
  <c r="AT70" i="21"/>
  <c r="AO99" i="21"/>
  <c r="L102" i="21"/>
  <c r="BP134" i="21"/>
  <c r="AV37" i="21"/>
  <c r="AQ131" i="21"/>
  <c r="BJ37" i="21"/>
  <c r="CD70" i="21"/>
  <c r="AH166" i="21"/>
  <c r="BR101" i="21"/>
  <c r="CM35" i="21"/>
  <c r="BI131" i="21"/>
  <c r="AX134" i="21"/>
  <c r="Z37" i="21"/>
  <c r="AV102" i="21"/>
  <c r="AZ166" i="21"/>
  <c r="BC35" i="21"/>
  <c r="CS131" i="21"/>
  <c r="BO21" i="21"/>
  <c r="CO149" i="21"/>
  <c r="L78" i="21"/>
  <c r="CM34" i="21"/>
  <c r="BG26" i="21"/>
  <c r="AW21" i="21"/>
  <c r="BJ13" i="21"/>
  <c r="CO66" i="21"/>
  <c r="BE62" i="21"/>
  <c r="CQ94" i="21"/>
  <c r="CC158" i="21"/>
  <c r="BG97" i="21"/>
  <c r="BK158" i="21"/>
  <c r="U65" i="21"/>
  <c r="AY53" i="21"/>
  <c r="N110" i="21"/>
  <c r="U62" i="21"/>
  <c r="CG155" i="21"/>
  <c r="AI85" i="21"/>
  <c r="AU45" i="21"/>
  <c r="S163" i="21"/>
  <c r="AU125" i="21"/>
  <c r="AE129" i="21"/>
  <c r="AE21" i="21"/>
  <c r="BL46" i="21"/>
  <c r="BW62" i="21"/>
  <c r="BK90" i="21"/>
  <c r="BY28" i="21"/>
  <c r="BM125" i="21"/>
  <c r="AW129" i="21"/>
  <c r="M21" i="21"/>
  <c r="Q85" i="21"/>
  <c r="CM117" i="21"/>
  <c r="AS44" i="21"/>
  <c r="M109" i="21"/>
  <c r="AP37" i="21"/>
  <c r="AM30" i="21"/>
  <c r="Z13" i="21"/>
  <c r="CD46" i="21"/>
  <c r="CH110" i="21"/>
  <c r="CQ98" i="21"/>
  <c r="U67" i="21"/>
  <c r="Y131" i="21"/>
  <c r="BU30" i="21"/>
  <c r="CO62" i="21"/>
  <c r="BI126" i="21"/>
  <c r="Q29" i="21"/>
  <c r="Y129" i="21"/>
  <c r="AC125" i="21"/>
  <c r="BP110" i="21"/>
  <c r="AQ58" i="21"/>
  <c r="BO77" i="21"/>
  <c r="CT13" i="21"/>
  <c r="AX110" i="21"/>
  <c r="S30" i="21"/>
  <c r="BY97" i="21"/>
  <c r="AY161" i="21"/>
  <c r="BE149" i="21"/>
  <c r="AE109" i="21"/>
  <c r="CK29" i="21"/>
  <c r="CU158" i="21"/>
  <c r="AO28" i="21"/>
  <c r="Y32" i="21"/>
  <c r="BA85" i="21"/>
  <c r="Y12" i="21"/>
  <c r="Y94" i="21"/>
  <c r="AK30" i="21"/>
  <c r="CS126" i="21"/>
  <c r="AM149" i="21"/>
  <c r="CC44" i="21"/>
  <c r="BK44" i="21"/>
  <c r="AW109" i="21"/>
  <c r="Z88" i="21"/>
  <c r="BK126" i="21"/>
  <c r="AB70" i="21"/>
  <c r="N134" i="21"/>
  <c r="BR166" i="21"/>
  <c r="CB13" i="21"/>
  <c r="BN78" i="21"/>
  <c r="AH142" i="21"/>
  <c r="BR36" i="21"/>
  <c r="CC162" i="21"/>
  <c r="BE67" i="21"/>
  <c r="BK163" i="21"/>
  <c r="BC30" i="21"/>
  <c r="BG94" i="21"/>
  <c r="CA126" i="21"/>
  <c r="CM61" i="21"/>
  <c r="AA161" i="21"/>
  <c r="CS60" i="21"/>
  <c r="CK85" i="21"/>
  <c r="J46" i="21"/>
  <c r="CJ142" i="21"/>
  <c r="Y126" i="21"/>
  <c r="BY125" i="21"/>
  <c r="M129" i="21"/>
  <c r="AK117" i="21"/>
  <c r="AV78" i="21"/>
  <c r="CN70" i="21"/>
  <c r="CI53" i="21"/>
  <c r="BU117" i="21"/>
  <c r="W98" i="21"/>
  <c r="AQ126" i="21"/>
  <c r="CA58" i="21"/>
  <c r="CG157" i="21"/>
  <c r="CG21" i="21"/>
  <c r="CU44" i="21"/>
  <c r="CP24" i="21"/>
  <c r="AR13" i="21"/>
  <c r="AD78" i="21"/>
  <c r="P142" i="21"/>
  <c r="CA130" i="21"/>
  <c r="BY94" i="21"/>
  <c r="AS161" i="21"/>
  <c r="CU90" i="21"/>
  <c r="BG28" i="21"/>
  <c r="BI32" i="21"/>
  <c r="CG37" i="21"/>
  <c r="BQ53" i="21"/>
  <c r="BS85" i="21"/>
  <c r="AC123" i="21"/>
  <c r="AA64" i="21"/>
  <c r="BA101" i="21"/>
  <c r="AG53" i="21"/>
  <c r="S117" i="21"/>
  <c r="CL25" i="21"/>
  <c r="BX89" i="21"/>
  <c r="CB153" i="21"/>
  <c r="CS12" i="21"/>
  <c r="CE77" i="21"/>
  <c r="BO109" i="21"/>
  <c r="BR134" i="21"/>
  <c r="AR37" i="21"/>
  <c r="BL70" i="21"/>
  <c r="AF134" i="21"/>
  <c r="CJ166" i="21"/>
  <c r="AB46" i="21"/>
  <c r="AF110" i="21"/>
  <c r="AZ142" i="21"/>
  <c r="AL100" i="21"/>
  <c r="AK24" i="21"/>
  <c r="CQ88" i="21"/>
  <c r="AS152" i="21"/>
  <c r="X124" i="21"/>
  <c r="W99" i="21"/>
  <c r="AA163" i="21"/>
  <c r="CM30" i="21"/>
  <c r="W94" i="21"/>
  <c r="AS158" i="21"/>
  <c r="BK161" i="21"/>
  <c r="BI58" i="21"/>
  <c r="K123" i="21"/>
  <c r="BO155" i="21"/>
  <c r="AA32" i="21"/>
  <c r="BO97" i="21"/>
  <c r="BQ129" i="21"/>
  <c r="AQ32" i="21"/>
  <c r="AS64" i="21"/>
  <c r="BO129" i="21"/>
  <c r="CI161" i="21"/>
  <c r="AM59" i="21"/>
  <c r="BY91" i="21"/>
  <c r="AS155" i="21"/>
  <c r="AN29" i="21"/>
  <c r="V102" i="21"/>
  <c r="BL97" i="21"/>
  <c r="CJ134" i="21"/>
  <c r="BM35" i="21"/>
  <c r="AK163" i="21"/>
  <c r="S34" i="21"/>
  <c r="BW66" i="21"/>
  <c r="BI130" i="21"/>
  <c r="CU162" i="21"/>
  <c r="AL84" i="21"/>
  <c r="U24" i="21"/>
  <c r="BG56" i="21"/>
  <c r="AA120" i="21"/>
  <c r="CE153" i="21"/>
  <c r="BD34" i="21"/>
  <c r="AP98" i="21"/>
  <c r="J163" i="21"/>
  <c r="CE65" i="21"/>
  <c r="M97" i="21"/>
  <c r="Q161" i="21"/>
  <c r="BE59" i="21"/>
  <c r="AQ123" i="21"/>
  <c r="CC155" i="21"/>
  <c r="BH134" i="21"/>
  <c r="CF129" i="21"/>
  <c r="CR37" i="21"/>
  <c r="BL38" i="21"/>
  <c r="R166" i="21"/>
  <c r="CE35" i="21"/>
  <c r="U66" i="21"/>
  <c r="BE66" i="21"/>
  <c r="AQ130" i="21"/>
  <c r="BD84" i="21"/>
  <c r="W56" i="21"/>
  <c r="CQ56" i="21"/>
  <c r="AS120" i="21"/>
  <c r="BV34" i="21"/>
  <c r="CR98" i="21"/>
  <c r="AB163" i="21"/>
  <c r="X134" i="21"/>
  <c r="M67" i="21"/>
  <c r="CS58" i="21"/>
  <c r="AW97" i="21"/>
  <c r="CS32" i="21"/>
  <c r="O161" i="21"/>
  <c r="BI123" i="21"/>
  <c r="CT69" i="21"/>
  <c r="BT23" i="21"/>
  <c r="O99" i="21"/>
  <c r="V66" i="21"/>
  <c r="BL163" i="21"/>
  <c r="AT19" i="21"/>
  <c r="BY26" i="21"/>
  <c r="BM123" i="21"/>
  <c r="CU32" i="21"/>
  <c r="BA161" i="21"/>
  <c r="AC97" i="21"/>
  <c r="S27" i="21"/>
  <c r="CO59" i="21"/>
  <c r="Z93" i="21"/>
  <c r="CQ27" i="21"/>
  <c r="AP134" i="21"/>
  <c r="AA12" i="21"/>
  <c r="AD70" i="21"/>
  <c r="AK34" i="21"/>
  <c r="AO98" i="21"/>
  <c r="CS130" i="21"/>
  <c r="BX116" i="21"/>
  <c r="AM24" i="21"/>
  <c r="AQ88" i="21"/>
  <c r="K153" i="21"/>
  <c r="BZ98" i="21"/>
  <c r="W26" i="21"/>
  <c r="AA90" i="21"/>
  <c r="CE123" i="21"/>
  <c r="AC65" i="21"/>
  <c r="O129" i="21"/>
  <c r="BS161" i="21"/>
  <c r="CA32" i="21"/>
  <c r="AU97" i="21"/>
  <c r="AG161" i="21"/>
  <c r="CM27" i="21"/>
  <c r="W91" i="21"/>
  <c r="CA123" i="21"/>
  <c r="J126" i="21"/>
  <c r="AA91" i="21"/>
  <c r="R38" i="21"/>
  <c r="BJ166" i="21"/>
  <c r="T57" i="21"/>
  <c r="CP89" i="21"/>
  <c r="Z153" i="21"/>
  <c r="CU12" i="21"/>
  <c r="J102" i="21"/>
  <c r="CH102" i="21"/>
  <c r="CN55" i="21"/>
  <c r="AG99" i="21"/>
  <c r="BT133" i="21"/>
  <c r="BC34" i="21"/>
  <c r="BG98" i="21"/>
  <c r="AA162" i="21"/>
  <c r="AH20" i="21"/>
  <c r="X148" i="21"/>
  <c r="CC114" i="21"/>
  <c r="U56" i="21"/>
  <c r="BG88" i="21"/>
  <c r="BK152" i="21"/>
  <c r="BE24" i="21"/>
  <c r="BI88" i="21"/>
  <c r="AC153" i="21"/>
  <c r="U116" i="21"/>
  <c r="CP66" i="21"/>
  <c r="Z130" i="21"/>
  <c r="AT163" i="21"/>
  <c r="AT38" i="21"/>
  <c r="CQ26" i="21"/>
  <c r="M155" i="21"/>
  <c r="K65" i="21"/>
  <c r="BK64" i="21"/>
  <c r="BC27" i="21"/>
  <c r="AA155" i="21"/>
  <c r="BB38" i="21"/>
  <c r="CG77" i="21"/>
  <c r="AV134" i="21"/>
  <c r="AX102" i="21"/>
  <c r="BX87" i="21"/>
  <c r="AY99" i="21"/>
  <c r="BU34" i="21"/>
  <c r="BY98" i="21"/>
  <c r="AS162" i="21"/>
  <c r="BR20" i="21"/>
  <c r="BW24" i="21"/>
  <c r="CA88" i="21"/>
  <c r="CU120" i="21"/>
  <c r="T34" i="21"/>
  <c r="AN66" i="21"/>
  <c r="AR130" i="21"/>
  <c r="CD163" i="21"/>
  <c r="BG27" i="21"/>
  <c r="AS90" i="21"/>
  <c r="CC32" i="21"/>
  <c r="AG129" i="21"/>
  <c r="CK161" i="21"/>
  <c r="CE97" i="21"/>
  <c r="CG129" i="21"/>
  <c r="AO91" i="21"/>
  <c r="BL126" i="21"/>
  <c r="CC91" i="21"/>
  <c r="CB166" i="21"/>
  <c r="Y58" i="21"/>
  <c r="CC90" i="21"/>
  <c r="BK32" i="21"/>
  <c r="BM65" i="21"/>
  <c r="AY129" i="21"/>
  <c r="CU64" i="21"/>
  <c r="BM97" i="21"/>
  <c r="BQ161" i="21"/>
  <c r="BU27" i="21"/>
  <c r="CQ91" i="21"/>
  <c r="CS123" i="21"/>
  <c r="AP61" i="21"/>
  <c r="AT126" i="21"/>
  <c r="CE124" i="21"/>
  <c r="BD70" i="21"/>
  <c r="BN134" i="21"/>
  <c r="CF70" i="21"/>
  <c r="CK131" i="21"/>
  <c r="AM66" i="21"/>
  <c r="Y130" i="21"/>
  <c r="BK162" i="21"/>
  <c r="CL52" i="21"/>
  <c r="AO56" i="21"/>
  <c r="CS88" i="21"/>
  <c r="BM153" i="21"/>
  <c r="AL34" i="21"/>
  <c r="BF66" i="21"/>
  <c r="BJ130" i="21"/>
  <c r="CT97" i="21"/>
  <c r="X165" i="21"/>
  <c r="BV56" i="21"/>
  <c r="BJ152" i="21"/>
  <c r="BK91" i="21"/>
  <c r="CP115" i="21"/>
  <c r="CR32" i="21"/>
  <c r="BU85" i="21"/>
  <c r="BH65" i="21"/>
  <c r="AV49" i="21"/>
  <c r="CG91" i="21"/>
  <c r="AZ19" i="21"/>
  <c r="BZ32" i="21"/>
  <c r="N161" i="21"/>
  <c r="BE30" i="21"/>
  <c r="AP126" i="21"/>
  <c r="CK52" i="21"/>
  <c r="BB51" i="21"/>
  <c r="BI94" i="21"/>
  <c r="BV100" i="21"/>
  <c r="T56" i="21"/>
  <c r="BZ120" i="21"/>
  <c r="CB152" i="21"/>
  <c r="CH81" i="21"/>
  <c r="BQ123" i="21"/>
  <c r="AQ59" i="21"/>
  <c r="CU91" i="21"/>
  <c r="AE156" i="21"/>
  <c r="CJ19" i="21"/>
  <c r="BD83" i="21"/>
  <c r="AP147" i="21"/>
  <c r="Z64" i="21"/>
  <c r="CD97" i="21"/>
  <c r="AX161" i="21"/>
  <c r="CM85" i="21"/>
  <c r="U60" i="21"/>
  <c r="CQ92" i="21"/>
  <c r="AS156" i="21"/>
  <c r="AD109" i="21"/>
  <c r="BZ37" i="21"/>
  <c r="AB102" i="21"/>
  <c r="AF166" i="21"/>
  <c r="CJ113" i="21"/>
  <c r="CO30" i="21"/>
  <c r="CA94" i="21"/>
  <c r="AU159" i="21"/>
  <c r="CB158" i="21"/>
  <c r="AJ68" i="21"/>
  <c r="V132" i="21"/>
  <c r="BH164" i="21"/>
  <c r="CI20" i="21"/>
  <c r="AK84" i="21"/>
  <c r="W148" i="21"/>
  <c r="N81" i="21"/>
  <c r="BF33" i="21"/>
  <c r="BZ65" i="21"/>
  <c r="AB130" i="21"/>
  <c r="CF162" i="21"/>
  <c r="AL56" i="21"/>
  <c r="AR152" i="21"/>
  <c r="AL83" i="21"/>
  <c r="AP164" i="21"/>
  <c r="AM116" i="21"/>
  <c r="L155" i="21"/>
  <c r="CD102" i="21"/>
  <c r="BW30" i="21"/>
  <c r="AI52" i="21"/>
  <c r="AH113" i="21"/>
  <c r="J130" i="21"/>
  <c r="R24" i="21"/>
  <c r="BD56" i="21"/>
  <c r="CP88" i="21"/>
  <c r="CT152" i="21"/>
  <c r="AD49" i="21"/>
  <c r="BS155" i="21"/>
  <c r="BI59" i="21"/>
  <c r="K124" i="21"/>
  <c r="AW156" i="21"/>
  <c r="R51" i="21"/>
  <c r="BV83" i="21"/>
  <c r="BH147" i="21"/>
  <c r="BJ64" i="21"/>
  <c r="L129" i="21"/>
  <c r="BP161" i="21"/>
  <c r="CO117" i="21"/>
  <c r="BE60" i="21"/>
  <c r="AQ124" i="21"/>
  <c r="CC156" i="21"/>
  <c r="AV109" i="21"/>
  <c r="R145" i="21"/>
  <c r="Z69" i="21"/>
  <c r="AT102" i="21"/>
  <c r="N166" i="21"/>
  <c r="CF49" i="21"/>
  <c r="BG62" i="21"/>
  <c r="CS94" i="21"/>
  <c r="AC159" i="21"/>
  <c r="BB68" i="21"/>
  <c r="CN100" i="21"/>
  <c r="BZ164" i="21"/>
  <c r="O20" i="21"/>
  <c r="BC84" i="21"/>
  <c r="CO116" i="21"/>
  <c r="J17" i="21"/>
  <c r="V33" i="21"/>
  <c r="CB97" i="21"/>
  <c r="AT130" i="21"/>
  <c r="BX88" i="21"/>
  <c r="X147" i="21"/>
  <c r="CU126" i="21"/>
  <c r="AP65" i="21"/>
  <c r="AV162" i="21"/>
  <c r="AF161" i="21"/>
  <c r="BH37" i="21"/>
  <c r="R68" i="21"/>
  <c r="BT145" i="21"/>
  <c r="BT24" i="21"/>
  <c r="AN88" i="21"/>
  <c r="AP120" i="21"/>
  <c r="W27" i="21"/>
  <c r="CA59" i="21"/>
  <c r="AC124" i="21"/>
  <c r="CG156" i="21"/>
  <c r="AJ51" i="21"/>
  <c r="V115" i="21"/>
  <c r="CR147" i="21"/>
  <c r="BH32" i="21"/>
  <c r="CT64" i="21"/>
  <c r="AD129" i="21"/>
  <c r="CH161" i="21"/>
  <c r="W149" i="21"/>
  <c r="BC28" i="21"/>
  <c r="BG92" i="21"/>
  <c r="Y124" i="21"/>
  <c r="CU156" i="21"/>
  <c r="AX81" i="21"/>
  <c r="AR69" i="21"/>
  <c r="BL102" i="21"/>
  <c r="AX166" i="21"/>
  <c r="AT17" i="21"/>
  <c r="AO62" i="21"/>
  <c r="AA126" i="21"/>
  <c r="CE159" i="21"/>
  <c r="AZ113" i="21"/>
  <c r="P36" i="21"/>
  <c r="BT68" i="21"/>
  <c r="BF132" i="21"/>
  <c r="CR164" i="21"/>
  <c r="AG20" i="21"/>
  <c r="BU84" i="21"/>
  <c r="AO148" i="21"/>
  <c r="AN33" i="21"/>
  <c r="CR65" i="21"/>
  <c r="BL130" i="21"/>
  <c r="BU33" i="21"/>
  <c r="AB97" i="21"/>
  <c r="AQ94" i="21"/>
  <c r="BD100" i="21"/>
  <c r="BQ20" i="21"/>
  <c r="X120" i="21"/>
  <c r="CL145" i="21"/>
  <c r="Y59" i="21"/>
  <c r="CN83" i="21"/>
  <c r="AT97" i="21"/>
  <c r="K159" i="21"/>
  <c r="BN162" i="21"/>
  <c r="AJ24" i="21"/>
  <c r="BY27" i="21"/>
  <c r="CS59" i="21"/>
  <c r="AU124" i="21"/>
  <c r="BR19" i="21"/>
  <c r="BT51" i="21"/>
  <c r="BZ147" i="21"/>
  <c r="X32" i="21"/>
  <c r="J97" i="21"/>
  <c r="AV129" i="21"/>
  <c r="CI21" i="21"/>
  <c r="BG149" i="21"/>
  <c r="BL17" i="21"/>
  <c r="CB69" i="21"/>
  <c r="L134" i="21"/>
  <c r="BP166" i="21"/>
  <c r="U30" i="21"/>
  <c r="BY62" i="21"/>
  <c r="AS126" i="21"/>
  <c r="BM159" i="21"/>
  <c r="BP81" i="21"/>
  <c r="AH36" i="21"/>
  <c r="CL68" i="21"/>
  <c r="CP132" i="21"/>
  <c r="Q52" i="21"/>
  <c r="CM84" i="21"/>
  <c r="BG148" i="21"/>
  <c r="BX33" i="21"/>
  <c r="Z97" i="21"/>
  <c r="CD130" i="21"/>
  <c r="CT90" i="21"/>
  <c r="L49" i="21"/>
  <c r="CJ36" i="21"/>
  <c r="BO156" i="21"/>
  <c r="CF134" i="21"/>
  <c r="X164" i="21"/>
  <c r="S84" i="21"/>
  <c r="BW116" i="21"/>
  <c r="BR113" i="21"/>
  <c r="V88" i="21"/>
  <c r="BH120" i="21"/>
  <c r="AN115" i="21"/>
  <c r="BN49" i="21"/>
  <c r="BB145" i="21"/>
  <c r="BB24" i="21"/>
  <c r="CN56" i="21"/>
  <c r="CR120" i="21"/>
  <c r="AO27" i="21"/>
  <c r="AS91" i="21"/>
  <c r="BM124" i="21"/>
  <c r="P19" i="21"/>
  <c r="T83" i="21"/>
  <c r="BX115" i="21"/>
  <c r="AJ145" i="21"/>
  <c r="AP32" i="21"/>
  <c r="CB64" i="21"/>
  <c r="BN129" i="21"/>
  <c r="Q53" i="21"/>
  <c r="AK28" i="21"/>
  <c r="CO60" i="21"/>
  <c r="CA124" i="21"/>
  <c r="X37" i="21"/>
  <c r="BJ69" i="21"/>
  <c r="AD134" i="21"/>
  <c r="CH166" i="21"/>
  <c r="W62" i="21"/>
  <c r="CQ62" i="21"/>
  <c r="CC126" i="21"/>
  <c r="AB17" i="21"/>
  <c r="AZ36" i="21"/>
  <c r="T100" i="21"/>
  <c r="AN132" i="21"/>
  <c r="BA52" i="21"/>
  <c r="BE116" i="21"/>
  <c r="BY148" i="21"/>
  <c r="CP33" i="21"/>
  <c r="AR97" i="21"/>
  <c r="L162" i="21"/>
  <c r="CT158" i="21"/>
  <c r="X126" i="21"/>
  <c r="BD62" i="21"/>
  <c r="BZ126" i="21"/>
  <c r="Z158" i="21"/>
  <c r="CP94" i="21"/>
  <c r="AL62" i="21"/>
  <c r="BT30" i="21"/>
  <c r="BJ158" i="21"/>
  <c r="BX94" i="21"/>
  <c r="T62" i="21"/>
  <c r="BV62" i="21"/>
  <c r="AR158" i="21"/>
  <c r="AN94" i="21"/>
  <c r="CL30" i="21"/>
  <c r="CR126" i="21"/>
  <c r="V94" i="21"/>
  <c r="AJ30" i="21"/>
  <c r="AD155" i="21"/>
  <c r="AR90" i="21"/>
  <c r="CP26" i="21"/>
  <c r="CF155" i="21"/>
  <c r="CR58" i="21"/>
  <c r="BF26" i="21"/>
  <c r="BL123" i="21"/>
  <c r="BJ90" i="21"/>
  <c r="AN26" i="21"/>
  <c r="CD123" i="21"/>
  <c r="BZ58" i="21"/>
  <c r="BX26" i="21"/>
  <c r="AT123" i="21"/>
  <c r="Z90" i="21"/>
  <c r="V26" i="21"/>
  <c r="AB123" i="21"/>
  <c r="AI155" i="21"/>
  <c r="AE91" i="21"/>
  <c r="BK26" i="21"/>
  <c r="AA26" i="21"/>
  <c r="Q155" i="21"/>
  <c r="BO91" i="21"/>
  <c r="AS26" i="21"/>
  <c r="M91" i="21"/>
  <c r="CI123" i="21"/>
  <c r="AW91" i="21"/>
  <c r="CC26" i="21"/>
  <c r="AG123" i="21"/>
  <c r="AY123" i="21"/>
  <c r="CE59" i="21"/>
  <c r="K59" i="21"/>
  <c r="L109" i="21"/>
  <c r="BJ44" i="21"/>
  <c r="CD77" i="21"/>
  <c r="AR44" i="21"/>
  <c r="BL77" i="21"/>
  <c r="Z44" i="21"/>
  <c r="AP12" i="21"/>
  <c r="AT77" i="21"/>
  <c r="CR12" i="21"/>
  <c r="AB77" i="21"/>
  <c r="CF109" i="21"/>
  <c r="J123" i="21"/>
  <c r="BA155" i="21"/>
  <c r="BZ12" i="21"/>
  <c r="BN109" i="21"/>
  <c r="P101" i="21"/>
  <c r="BL121" i="21"/>
  <c r="CT88" i="21"/>
  <c r="BF24" i="21"/>
  <c r="BJ88" i="21"/>
  <c r="AT121" i="21"/>
  <c r="CR56" i="21"/>
  <c r="AN24" i="21"/>
  <c r="CF153" i="21"/>
  <c r="AB121" i="21"/>
  <c r="BZ56" i="21"/>
  <c r="V24" i="21"/>
  <c r="BN153" i="21"/>
  <c r="J121" i="21"/>
  <c r="BH56" i="21"/>
  <c r="AD153" i="21"/>
  <c r="AV153" i="21"/>
  <c r="X56" i="21"/>
  <c r="CB88" i="21"/>
  <c r="AP56" i="21"/>
  <c r="L153" i="21"/>
  <c r="R30" i="21"/>
  <c r="AV155" i="21"/>
  <c r="AC59" i="21"/>
  <c r="CK155" i="21"/>
  <c r="BH12" i="21"/>
  <c r="BB30" i="21"/>
  <c r="AT146" i="21"/>
  <c r="AR88" i="21"/>
  <c r="X12" i="21"/>
  <c r="X58" i="21"/>
  <c r="BN155" i="21"/>
  <c r="J77" i="21"/>
  <c r="CN62" i="21"/>
  <c r="BB133" i="21"/>
  <c r="BP69" i="21"/>
  <c r="AD37" i="21"/>
  <c r="CN165" i="21"/>
  <c r="AJ133" i="21"/>
  <c r="AX69" i="21"/>
  <c r="L37" i="21"/>
  <c r="BV165" i="21"/>
  <c r="R133" i="21"/>
  <c r="AZ101" i="21"/>
  <c r="BD165" i="21"/>
  <c r="AH101" i="21"/>
  <c r="AF69" i="21"/>
  <c r="CH69" i="21"/>
  <c r="AL165" i="21"/>
  <c r="CJ101" i="21"/>
  <c r="N69" i="21"/>
  <c r="T165" i="21"/>
  <c r="CF37" i="21"/>
  <c r="CT151" i="21"/>
  <c r="AP119" i="21"/>
  <c r="BV55" i="21"/>
  <c r="AJ23" i="21"/>
  <c r="BB23" i="21"/>
  <c r="CB151" i="21"/>
  <c r="CP87" i="21"/>
  <c r="T55" i="21"/>
  <c r="Z151" i="21"/>
  <c r="X119" i="21"/>
  <c r="BD55" i="21"/>
  <c r="BJ151" i="21"/>
  <c r="AR151" i="21"/>
  <c r="AN87" i="21"/>
  <c r="AL55" i="21"/>
  <c r="BF87" i="21"/>
  <c r="BZ119" i="21"/>
  <c r="V87" i="21"/>
  <c r="CL23" i="21"/>
  <c r="AW157" i="21"/>
  <c r="K125" i="21"/>
  <c r="AQ60" i="21"/>
  <c r="BO157" i="21"/>
  <c r="CU92" i="21"/>
  <c r="BI60" i="21"/>
  <c r="AE157" i="21"/>
  <c r="BK92" i="21"/>
  <c r="Y60" i="21"/>
  <c r="M157" i="21"/>
  <c r="W28" i="21"/>
  <c r="CE125" i="21"/>
  <c r="CC92" i="21"/>
  <c r="CQ28" i="21"/>
  <c r="AS92" i="21"/>
  <c r="CS157" i="21"/>
  <c r="AO125" i="21"/>
  <c r="BU61" i="21"/>
  <c r="AI29" i="21"/>
  <c r="Y157" i="21"/>
  <c r="CA157" i="21"/>
  <c r="W125" i="21"/>
  <c r="BC61" i="21"/>
  <c r="AM93" i="21"/>
  <c r="BI157" i="21"/>
  <c r="BW93" i="21"/>
  <c r="AK61" i="21"/>
  <c r="BA29" i="21"/>
  <c r="AQ157" i="21"/>
  <c r="BE93" i="21"/>
  <c r="S61" i="21"/>
  <c r="CQ125" i="21"/>
  <c r="CO93" i="21"/>
  <c r="BS29" i="21"/>
  <c r="AO162" i="21"/>
  <c r="U130" i="21"/>
  <c r="CM98" i="21"/>
  <c r="AF83" i="21"/>
  <c r="CJ115" i="21"/>
  <c r="AZ115" i="21"/>
  <c r="CM149" i="21"/>
  <c r="AI117" i="21"/>
  <c r="BO53" i="21"/>
  <c r="K21" i="21"/>
  <c r="BM21" i="21"/>
  <c r="BU149" i="21"/>
  <c r="Q117" i="21"/>
  <c r="AW53" i="21"/>
  <c r="S149" i="21"/>
  <c r="BC149" i="21"/>
  <c r="CI85" i="21"/>
  <c r="AE53" i="21"/>
  <c r="AG85" i="21"/>
  <c r="AK149" i="21"/>
  <c r="BQ85" i="21"/>
  <c r="M53" i="21"/>
  <c r="CI109" i="21"/>
  <c r="AE77" i="21"/>
  <c r="BK12" i="21"/>
  <c r="BQ109" i="21"/>
  <c r="M77" i="21"/>
  <c r="AS12" i="21"/>
  <c r="AY109" i="21"/>
  <c r="CE45" i="21"/>
  <c r="K45" i="21"/>
  <c r="AG109" i="21"/>
  <c r="AC45" i="21"/>
  <c r="CC12" i="21"/>
  <c r="O109" i="21"/>
  <c r="BM45" i="21"/>
  <c r="AU59" i="21"/>
  <c r="AP58" i="21"/>
  <c r="BM59" i="21"/>
  <c r="CB44" i="21"/>
  <c r="BX24" i="21"/>
  <c r="BF94" i="21"/>
  <c r="BJ156" i="21"/>
  <c r="BX92" i="21"/>
  <c r="AL60" i="21"/>
  <c r="AR156" i="21"/>
  <c r="BF92" i="21"/>
  <c r="T60" i="21"/>
  <c r="CN60" i="21"/>
  <c r="CR124" i="21"/>
  <c r="CP92" i="21"/>
  <c r="CL28" i="21"/>
  <c r="Z156" i="21"/>
  <c r="AN92" i="21"/>
  <c r="BT28" i="21"/>
  <c r="AJ28" i="21"/>
  <c r="BZ124" i="21"/>
  <c r="V92" i="21"/>
  <c r="BB28" i="21"/>
  <c r="BH124" i="21"/>
  <c r="AR93" i="21"/>
  <c r="BT38" i="21"/>
  <c r="BZ134" i="21"/>
  <c r="CD38" i="21"/>
  <c r="AF102" i="21"/>
  <c r="BB166" i="21"/>
  <c r="BO67" i="21"/>
  <c r="AI131" i="21"/>
  <c r="BC163" i="21"/>
  <c r="CJ20" i="21"/>
  <c r="BV84" i="21"/>
  <c r="AP148" i="21"/>
  <c r="BW18" i="21"/>
  <c r="AQ82" i="21"/>
  <c r="K147" i="21"/>
  <c r="AM65" i="21"/>
  <c r="CQ97" i="21"/>
  <c r="CC161" i="21"/>
  <c r="X61" i="21"/>
  <c r="BJ93" i="21"/>
  <c r="L158" i="21"/>
  <c r="AJ38" i="21"/>
  <c r="BF102" i="21"/>
  <c r="CR134" i="21"/>
  <c r="AG21" i="21"/>
  <c r="BA53" i="21"/>
  <c r="BE117" i="21"/>
  <c r="CQ149" i="21"/>
  <c r="L70" i="21"/>
  <c r="BP102" i="21"/>
  <c r="AJ166" i="21"/>
  <c r="AW67" i="21"/>
  <c r="BQ99" i="21"/>
  <c r="BU163" i="21"/>
  <c r="R52" i="21"/>
  <c r="V116" i="21"/>
  <c r="BH148" i="21"/>
  <c r="AO50" i="21"/>
  <c r="CA82" i="21"/>
  <c r="AU147" i="21"/>
  <c r="AM67" i="21"/>
  <c r="BY99" i="21"/>
  <c r="CC163" i="21"/>
  <c r="S33" i="21"/>
  <c r="BE65" i="21"/>
  <c r="BI129" i="21"/>
  <c r="S85" i="21"/>
  <c r="BX29" i="21"/>
  <c r="CB93" i="21"/>
  <c r="AD158" i="21"/>
  <c r="CL38" i="21"/>
  <c r="AN102" i="21"/>
  <c r="AR166" i="21"/>
  <c r="AY21" i="21"/>
  <c r="CK53" i="21"/>
  <c r="BW117" i="21"/>
  <c r="AV70" i="21"/>
  <c r="P134" i="21"/>
  <c r="CL166" i="21"/>
  <c r="AU35" i="21"/>
  <c r="CG67" i="21"/>
  <c r="CI99" i="21"/>
  <c r="CM163" i="21"/>
  <c r="AJ52" i="21"/>
  <c r="CN84" i="21"/>
  <c r="BZ148" i="21"/>
  <c r="W50" i="21"/>
  <c r="CS82" i="21"/>
  <c r="AC147" i="21"/>
  <c r="BW65" i="21"/>
  <c r="W97" i="21"/>
  <c r="AQ129" i="21"/>
  <c r="CU161" i="21"/>
  <c r="U117" i="21"/>
  <c r="BY149" i="21"/>
  <c r="CP29" i="21"/>
  <c r="AB126" i="21"/>
  <c r="BN158" i="21"/>
  <c r="T70" i="21"/>
  <c r="BX102" i="21"/>
  <c r="Z166" i="21"/>
  <c r="O21" i="21"/>
  <c r="BS53" i="21"/>
  <c r="AM117" i="21"/>
  <c r="J38" i="21"/>
  <c r="BN70" i="21"/>
  <c r="AH134" i="21"/>
  <c r="BT166" i="21"/>
  <c r="K35" i="21"/>
  <c r="AE67" i="21"/>
  <c r="BA131" i="21"/>
  <c r="P20" i="21"/>
  <c r="BB52" i="21"/>
  <c r="CP116" i="21"/>
  <c r="CR148" i="21"/>
  <c r="BG50" i="21"/>
  <c r="AS114" i="21"/>
  <c r="BM147" i="21"/>
  <c r="S35" i="21"/>
  <c r="CO67" i="21"/>
  <c r="CA131" i="21"/>
  <c r="CM33" i="21"/>
  <c r="CO65" i="21"/>
  <c r="CS129" i="21"/>
  <c r="BF29" i="21"/>
  <c r="CD126" i="21"/>
  <c r="BV70" i="21"/>
  <c r="BH61" i="21"/>
  <c r="CT93" i="21"/>
  <c r="AV158" i="21"/>
  <c r="AL70" i="21"/>
  <c r="CP102" i="21"/>
  <c r="CT166" i="21"/>
  <c r="BQ21" i="21"/>
  <c r="AK85" i="21"/>
  <c r="AO149" i="21"/>
  <c r="AB38" i="21"/>
  <c r="N102" i="21"/>
  <c r="AZ134" i="21"/>
  <c r="AC35" i="21"/>
  <c r="Q131" i="21"/>
  <c r="BS131" i="21"/>
  <c r="AZ20" i="21"/>
  <c r="BT52" i="21"/>
  <c r="BF116" i="21"/>
  <c r="AM18" i="21"/>
  <c r="BY50" i="21"/>
  <c r="AA114" i="21"/>
  <c r="CE147" i="21"/>
  <c r="AK33" i="21"/>
  <c r="AO97" i="21"/>
  <c r="CA129" i="21"/>
  <c r="Z161" i="21"/>
  <c r="AG69" i="21"/>
  <c r="S133" i="21"/>
  <c r="BE165" i="21"/>
  <c r="BT132" i="21"/>
  <c r="O69" i="21"/>
  <c r="BS101" i="21"/>
  <c r="U165" i="21"/>
  <c r="AY69" i="21"/>
  <c r="CK101" i="21"/>
  <c r="BW165" i="21"/>
  <c r="M37" i="21"/>
  <c r="BQ69" i="21"/>
  <c r="AK133" i="21"/>
  <c r="CO165" i="21"/>
  <c r="AE37" i="21"/>
  <c r="Q101" i="21"/>
  <c r="BC133" i="21"/>
  <c r="BO37" i="21"/>
  <c r="AI101" i="21"/>
  <c r="BU133" i="21"/>
  <c r="AW37" i="21"/>
  <c r="CI69" i="21"/>
  <c r="AM165" i="21"/>
  <c r="CC68" i="21"/>
  <c r="BG162" i="21"/>
  <c r="BY162" i="21"/>
  <c r="CI34" i="21"/>
  <c r="Q66" i="21"/>
  <c r="AM130" i="21"/>
  <c r="AG34" i="21"/>
  <c r="S98" i="21"/>
  <c r="BE130" i="21"/>
  <c r="AY34" i="21"/>
  <c r="CK66" i="21"/>
  <c r="CO130" i="21"/>
  <c r="BA66" i="21"/>
  <c r="BS66" i="21"/>
  <c r="CQ162" i="21"/>
  <c r="BQ34" i="21"/>
  <c r="BC98" i="21"/>
  <c r="BW130"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L36" i="21"/>
  <c r="P100" i="21"/>
  <c r="AJ69" i="21"/>
  <c r="V133" i="21"/>
  <c r="BZ165" i="21"/>
  <c r="AL65" i="21"/>
  <c r="CP97" i="21"/>
  <c r="AR161" i="21"/>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J19" i="21"/>
  <c r="N83" i="21"/>
  <c r="Y36" i="21"/>
  <c r="CU68" i="21"/>
  <c r="AW133" i="21"/>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X49" i="21"/>
  <c r="CP49" i="21"/>
  <c r="BD17" i="21"/>
  <c r="BH81" i="21"/>
  <c r="AR113" i="21"/>
  <c r="BV17" i="21"/>
  <c r="X81" i="21"/>
  <c r="AB146" i="21"/>
  <c r="CN17" i="21"/>
  <c r="BZ81" i="21"/>
  <c r="J146" i="21"/>
  <c r="AN49" i="21"/>
  <c r="Z113" i="21"/>
  <c r="BL146" i="21"/>
  <c r="BF49" i="21"/>
  <c r="CR81" i="21"/>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Q121"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M129"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R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AI109"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BP109" i="21"/>
  <c r="CH109" i="21"/>
  <c r="AX109" i="21"/>
  <c r="AF109" i="21"/>
  <c r="N109" i="21"/>
  <c r="CF77" i="21"/>
  <c r="AV77" i="21"/>
  <c r="AD77" i="21"/>
  <c r="BN77" i="21"/>
  <c r="L77" i="21"/>
  <c r="CD45" i="21"/>
  <c r="BL45" i="21"/>
  <c r="AT45" i="21"/>
  <c r="J45" i="21"/>
  <c r="BJ12" i="21"/>
  <c r="CB12" i="21"/>
  <c r="AR12" i="21"/>
  <c r="Z12" i="21"/>
  <c r="CT12" i="21"/>
  <c r="AB45"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AD25" i="21" l="1"/>
  <c r="N57" i="21"/>
  <c r="P89" i="21"/>
  <c r="CJ89" i="21"/>
  <c r="BB121" i="21"/>
  <c r="AL153" i="21"/>
  <c r="AK52" i="21"/>
  <c r="CI89" i="21"/>
  <c r="AK153" i="21"/>
  <c r="CM153" i="21"/>
  <c r="K25" i="21"/>
  <c r="CE25" i="21"/>
  <c r="M57" i="21"/>
  <c r="BW92" i="21"/>
  <c r="CA156" i="21"/>
  <c r="M154" i="21"/>
  <c r="BU153" i="21"/>
  <c r="BM25" i="21"/>
  <c r="BO57" i="21"/>
  <c r="AW57" i="21"/>
  <c r="AY89" i="21"/>
  <c r="BA121" i="21"/>
  <c r="S153" i="21"/>
  <c r="AU25" i="21"/>
  <c r="CG57" i="21"/>
  <c r="O89" i="21"/>
  <c r="BQ89" i="21"/>
  <c r="BS121" i="21"/>
  <c r="BC153" i="21"/>
  <c r="AC25" i="21"/>
  <c r="AE57" i="21"/>
  <c r="AG89" i="21"/>
  <c r="AI121" i="21"/>
  <c r="CK121" i="21"/>
  <c r="CQ116" i="21"/>
  <c r="CO84" i="21"/>
  <c r="BN25" i="21"/>
  <c r="AF57" i="21"/>
  <c r="CH57" i="21"/>
  <c r="BR89" i="21"/>
  <c r="BT121" i="21"/>
  <c r="BD153" i="21"/>
  <c r="AV25" i="21"/>
  <c r="BP57" i="21"/>
  <c r="AZ89" i="21"/>
  <c r="R121" i="21"/>
  <c r="CL121" i="21"/>
  <c r="BV153" i="21"/>
  <c r="L25" i="21"/>
  <c r="CF25" i="21"/>
  <c r="AX57" i="21"/>
  <c r="AH89" i="21"/>
  <c r="AJ121" i="21"/>
  <c r="T153" i="21"/>
  <c r="CN153" i="21"/>
  <c r="AT92" i="21"/>
  <c r="CF124" i="21"/>
  <c r="CM160" i="21"/>
  <c r="W124" i="21"/>
  <c r="BI156" i="21"/>
  <c r="AK60" i="21"/>
  <c r="BC60" i="21"/>
  <c r="CG163" i="21"/>
  <c r="BZ27" i="21"/>
  <c r="L124" i="21"/>
  <c r="AF156" i="21"/>
  <c r="Z59" i="21"/>
  <c r="BN124" i="21"/>
  <c r="AX156" i="21"/>
  <c r="CA49" i="21"/>
  <c r="AR59" i="21"/>
  <c r="BL92" i="21"/>
  <c r="BP156" i="21"/>
  <c r="X27" i="21"/>
  <c r="CB59" i="21"/>
  <c r="AV124" i="21"/>
  <c r="CH156" i="21"/>
  <c r="AP27" i="21"/>
  <c r="J92" i="21"/>
  <c r="CD92" i="21"/>
  <c r="BH27" i="21"/>
  <c r="AB92" i="21"/>
  <c r="AD124" i="21"/>
  <c r="BJ59" i="21"/>
  <c r="CT59" i="21"/>
  <c r="N156" i="21"/>
  <c r="Y47" i="21"/>
  <c r="AO32" i="21"/>
  <c r="CE129" i="21"/>
  <c r="AS79" i="21"/>
  <c r="W32" i="21"/>
  <c r="CU79" i="21"/>
  <c r="AQ64" i="21"/>
  <c r="BK79" i="21"/>
  <c r="BK96" i="21"/>
  <c r="BM112" i="21"/>
  <c r="CS64" i="21"/>
  <c r="CE112" i="21"/>
  <c r="AA96" i="21"/>
  <c r="BG15" i="21"/>
  <c r="M144" i="21"/>
  <c r="AU129" i="21"/>
  <c r="BY15" i="21"/>
  <c r="BG17" i="21"/>
  <c r="BC58" i="21"/>
  <c r="Q28" i="21"/>
  <c r="CS156" i="21"/>
  <c r="BW90" i="21"/>
  <c r="CK28" i="21"/>
  <c r="AO124" i="21"/>
  <c r="AU114" i="21"/>
  <c r="BI154" i="21"/>
  <c r="S60" i="21"/>
  <c r="U92" i="21"/>
  <c r="BY124" i="21"/>
  <c r="BG124" i="21"/>
  <c r="CM60" i="21"/>
  <c r="K32" i="21"/>
  <c r="AI28" i="21"/>
  <c r="AM92" i="21"/>
  <c r="CQ124" i="21"/>
  <c r="CM48" i="21"/>
  <c r="BO64" i="21"/>
  <c r="BA28" i="21"/>
  <c r="BE92" i="21"/>
  <c r="AQ156" i="21"/>
  <c r="BU60" i="21"/>
  <c r="K13" i="21"/>
  <c r="AW45" i="21"/>
  <c r="W34" i="21"/>
  <c r="AI128" i="21"/>
  <c r="BS28" i="21"/>
  <c r="CO92" i="21"/>
  <c r="Y156" i="21"/>
  <c r="BG34" i="21"/>
  <c r="AO112" i="21"/>
  <c r="AA81" i="21"/>
  <c r="BM114" i="21"/>
  <c r="AO17" i="21"/>
  <c r="CG146" i="21"/>
  <c r="AW158" i="21"/>
  <c r="CS66" i="21"/>
  <c r="CQ32" i="21"/>
  <c r="AS96" i="21"/>
  <c r="AE161" i="21"/>
  <c r="Y49" i="21"/>
  <c r="BK81" i="21"/>
  <c r="CE114" i="21"/>
  <c r="AQ47" i="21"/>
  <c r="CC79" i="21"/>
  <c r="AW144" i="21"/>
  <c r="W114" i="21"/>
  <c r="BY17" i="21"/>
  <c r="AE146" i="21"/>
  <c r="BK98" i="21"/>
  <c r="BY32" i="21"/>
  <c r="CC96" i="21"/>
  <c r="M161" i="21"/>
  <c r="CQ17" i="21"/>
  <c r="CC81" i="21"/>
  <c r="M146" i="21"/>
  <c r="BI47" i="21"/>
  <c r="K112" i="21"/>
  <c r="CG144" i="21"/>
  <c r="CA66" i="21"/>
  <c r="AC131" i="21"/>
  <c r="Y64" i="21"/>
  <c r="CU96" i="21"/>
  <c r="CG161" i="21"/>
  <c r="AQ49" i="21"/>
  <c r="AC114" i="21"/>
  <c r="AW146" i="21"/>
  <c r="W15" i="21"/>
  <c r="CA47" i="21"/>
  <c r="AE144" i="21"/>
  <c r="BO144" i="21"/>
  <c r="AU131" i="21"/>
  <c r="BS127" i="21"/>
  <c r="BI64" i="21"/>
  <c r="AC129" i="21"/>
  <c r="AW161" i="21"/>
  <c r="CS49" i="21"/>
  <c r="CU81" i="21"/>
  <c r="BO146" i="21"/>
  <c r="AO15" i="21"/>
  <c r="CS47" i="21"/>
  <c r="AC112" i="21"/>
  <c r="AS81" i="21"/>
  <c r="AO34" i="21"/>
  <c r="CE131" i="21"/>
  <c r="Y61" i="21"/>
  <c r="BG32" i="21"/>
  <c r="CA64" i="21"/>
  <c r="K129" i="21"/>
  <c r="BO161" i="21"/>
  <c r="W17" i="21"/>
  <c r="BI49" i="21"/>
  <c r="K114" i="21"/>
  <c r="CQ15" i="21"/>
  <c r="AA79" i="21"/>
  <c r="AU112" i="21"/>
  <c r="CK127" i="21"/>
  <c r="BI146" i="21"/>
  <c r="CA146" i="21"/>
  <c r="CE31" i="21"/>
  <c r="AC31" i="21"/>
  <c r="AK50" i="21"/>
  <c r="BY116" i="21"/>
  <c r="BQ95" i="21"/>
  <c r="S50" i="21"/>
  <c r="AY95" i="21"/>
  <c r="CO82" i="21"/>
  <c r="AC32" i="21"/>
  <c r="BU58" i="21"/>
  <c r="BA20" i="21"/>
  <c r="AM84" i="21"/>
  <c r="AQ148" i="21"/>
  <c r="BM13" i="21"/>
  <c r="CG45" i="21"/>
  <c r="BS109" i="21"/>
  <c r="AU32" i="21"/>
  <c r="CG64" i="21"/>
  <c r="BS128" i="21"/>
  <c r="Q26" i="21"/>
  <c r="AK58" i="21"/>
  <c r="AO122" i="21"/>
  <c r="CS154" i="21"/>
  <c r="S62" i="21"/>
  <c r="AW154" i="21"/>
  <c r="CA154" i="21"/>
  <c r="BS20" i="21"/>
  <c r="BW84" i="21"/>
  <c r="BI148" i="21"/>
  <c r="AU13" i="21"/>
  <c r="AY77" i="21"/>
  <c r="CK109" i="21"/>
  <c r="AW64" i="21"/>
  <c r="AY96" i="21"/>
  <c r="CK128" i="21"/>
  <c r="BA26" i="21"/>
  <c r="CM58" i="21"/>
  <c r="BY122" i="21"/>
  <c r="CO94" i="21"/>
  <c r="Y148" i="21"/>
  <c r="AC13" i="21"/>
  <c r="BC52" i="21"/>
  <c r="W116" i="21"/>
  <c r="CA148" i="21"/>
  <c r="M45" i="21"/>
  <c r="O77" i="21"/>
  <c r="CE32" i="21"/>
  <c r="AG96" i="21"/>
  <c r="S160" i="21"/>
  <c r="BS26" i="21"/>
  <c r="U90" i="21"/>
  <c r="BG122" i="21"/>
  <c r="Y57" i="21"/>
  <c r="BI158" i="21"/>
  <c r="U84" i="21"/>
  <c r="BA109" i="21"/>
  <c r="BA128" i="21"/>
  <c r="Q20" i="21"/>
  <c r="BU52" i="21"/>
  <c r="BG116" i="21"/>
  <c r="CS148" i="21"/>
  <c r="CE13" i="21"/>
  <c r="AG77" i="21"/>
  <c r="BM32" i="21"/>
  <c r="BQ96" i="21"/>
  <c r="AK160" i="21"/>
  <c r="CK26" i="21"/>
  <c r="AM90" i="21"/>
  <c r="Y154" i="21"/>
  <c r="AA89" i="21"/>
  <c r="AI20" i="21"/>
  <c r="BO45" i="21"/>
  <c r="O96" i="21"/>
  <c r="S52" i="21"/>
  <c r="BE84" i="21"/>
  <c r="AO116" i="21"/>
  <c r="AE45" i="21"/>
  <c r="BQ77" i="21"/>
  <c r="AE64" i="21"/>
  <c r="CI96" i="21"/>
  <c r="BC160" i="21"/>
  <c r="S58" i="21"/>
  <c r="CO90" i="21"/>
  <c r="CQ122" i="21"/>
  <c r="CE122" i="21"/>
  <c r="W122" i="21"/>
  <c r="CK20" i="21"/>
  <c r="CM52" i="21"/>
  <c r="CI77" i="21"/>
  <c r="Q109" i="21"/>
  <c r="BS16" i="21"/>
  <c r="M64" i="21"/>
  <c r="Q128" i="21"/>
  <c r="BU160" i="21"/>
  <c r="AI26" i="21"/>
  <c r="BE90" i="21"/>
  <c r="AQ154" i="21"/>
  <c r="BW80" i="21"/>
  <c r="S159" i="21"/>
  <c r="CM50" i="21"/>
  <c r="AE154" i="21"/>
  <c r="CQ34" i="21"/>
  <c r="AA98" i="21"/>
  <c r="BM131" i="21"/>
  <c r="BM31" i="21"/>
  <c r="AG95" i="21"/>
  <c r="AK159" i="21"/>
  <c r="CK16" i="21"/>
  <c r="AM80" i="21"/>
  <c r="Y144" i="21"/>
  <c r="AI18" i="21"/>
  <c r="BU50" i="21"/>
  <c r="BY114" i="21"/>
  <c r="CQ25" i="21"/>
  <c r="CU89" i="21"/>
  <c r="AI30" i="21"/>
  <c r="BW94" i="21"/>
  <c r="AO126" i="21"/>
  <c r="Q16" i="21"/>
  <c r="AS89" i="21"/>
  <c r="AI16" i="21"/>
  <c r="BY34" i="21"/>
  <c r="AS98" i="21"/>
  <c r="M163" i="21"/>
  <c r="M63" i="21"/>
  <c r="CI95" i="21"/>
  <c r="BC159" i="21"/>
  <c r="BC48" i="21"/>
  <c r="BE80" i="21"/>
  <c r="AQ144" i="21"/>
  <c r="BS18" i="21"/>
  <c r="U82" i="21"/>
  <c r="BG114" i="21"/>
  <c r="BI57" i="21"/>
  <c r="K122" i="21"/>
  <c r="BO154" i="21"/>
  <c r="BA30" i="21"/>
  <c r="CM62" i="21"/>
  <c r="BY126" i="21"/>
  <c r="AN84" i="21"/>
  <c r="CA158" i="21"/>
  <c r="CG63" i="21"/>
  <c r="U80" i="21"/>
  <c r="CS146" i="21"/>
  <c r="BY25" i="21"/>
  <c r="Q30" i="21"/>
  <c r="W126" i="21"/>
  <c r="Y66" i="21"/>
  <c r="CC98" i="21"/>
  <c r="AE163" i="21"/>
  <c r="AW63" i="21"/>
  <c r="Q127" i="21"/>
  <c r="BU159" i="21"/>
  <c r="BU48" i="21"/>
  <c r="W112" i="21"/>
  <c r="BI144" i="21"/>
  <c r="CK18" i="21"/>
  <c r="AM82" i="21"/>
  <c r="Y146" i="21"/>
  <c r="AO25" i="21"/>
  <c r="CA57" i="21"/>
  <c r="AC122" i="21"/>
  <c r="CG154" i="21"/>
  <c r="CK30" i="21"/>
  <c r="U94" i="21"/>
  <c r="CQ126" i="21"/>
  <c r="BG112" i="21"/>
  <c r="AQ57" i="21"/>
  <c r="BC62" i="21"/>
  <c r="Q18" i="21"/>
  <c r="BK89" i="21"/>
  <c r="BU62" i="21"/>
  <c r="CS158" i="21"/>
  <c r="AQ66" i="21"/>
  <c r="CU98" i="21"/>
  <c r="AW163" i="21"/>
  <c r="AE63" i="21"/>
  <c r="BO63" i="21"/>
  <c r="BA127" i="21"/>
  <c r="CM159" i="21"/>
  <c r="S48" i="21"/>
  <c r="CO80" i="21"/>
  <c r="CA144" i="21"/>
  <c r="BC50" i="21"/>
  <c r="BE82" i="21"/>
  <c r="CQ114" i="21"/>
  <c r="BG25" i="21"/>
  <c r="CS57" i="21"/>
  <c r="AU122" i="21"/>
  <c r="AK62" i="21"/>
  <c r="AM94" i="21"/>
  <c r="Y158" i="21"/>
  <c r="BG126" i="21"/>
  <c r="AU31" i="21"/>
  <c r="BY112" i="21"/>
  <c r="AO114" i="21"/>
  <c r="BI66" i="21"/>
  <c r="K131" i="21"/>
  <c r="BO163" i="21"/>
  <c r="K31" i="21"/>
  <c r="O95" i="21"/>
  <c r="AI127" i="21"/>
  <c r="BA16" i="21"/>
  <c r="AK48" i="21"/>
  <c r="CQ112" i="21"/>
  <c r="CS144" i="21"/>
  <c r="BA18" i="21"/>
  <c r="BW82" i="21"/>
  <c r="AQ146" i="21"/>
  <c r="W25" i="21"/>
  <c r="CC89" i="21"/>
  <c r="BM122" i="21"/>
  <c r="BS30" i="21"/>
  <c r="BE94" i="21"/>
  <c r="AQ158" i="21"/>
  <c r="BY29" i="21"/>
  <c r="AU126" i="21"/>
  <c r="BK93" i="21"/>
  <c r="M158" i="21"/>
  <c r="BO158" i="21"/>
  <c r="AA93" i="21"/>
  <c r="K126" i="21"/>
  <c r="AE158" i="21"/>
  <c r="CQ29" i="21"/>
  <c r="BI61" i="21"/>
  <c r="BM126" i="21"/>
  <c r="CG158" i="21"/>
  <c r="W29" i="21"/>
  <c r="CA61" i="21"/>
  <c r="CC93" i="21"/>
  <c r="AQ61" i="21"/>
  <c r="CS61" i="21"/>
  <c r="CU93" i="21"/>
  <c r="AO29" i="21"/>
  <c r="AS93" i="21"/>
  <c r="CE126" i="21"/>
  <c r="BG29" i="21"/>
  <c r="AC126" i="21"/>
  <c r="AW58" i="21"/>
  <c r="Q122" i="21"/>
  <c r="BU154" i="21"/>
  <c r="AI14" i="21"/>
  <c r="U78" i="21"/>
  <c r="BY110" i="21"/>
  <c r="BB14" i="21"/>
  <c r="V78" i="21"/>
  <c r="CR110" i="21"/>
  <c r="AJ16" i="21"/>
  <c r="BV48" i="21"/>
  <c r="BH112" i="21"/>
  <c r="AE51" i="21"/>
  <c r="CI83" i="21"/>
  <c r="BC147" i="21"/>
  <c r="AI19" i="21"/>
  <c r="BC51" i="21"/>
  <c r="AO115" i="21"/>
  <c r="CS147" i="21"/>
  <c r="AQ51" i="21"/>
  <c r="CU83" i="21"/>
  <c r="AW148"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BD147" i="21"/>
  <c r="BT115" i="21"/>
  <c r="CJ83" i="21"/>
  <c r="BR83" i="21"/>
  <c r="AX51" i="21"/>
  <c r="AV19" i="21"/>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AU26" i="21"/>
  <c r="AY90" i="21"/>
  <c r="S154" i="21"/>
  <c r="BC46" i="21"/>
  <c r="CO78" i="21"/>
  <c r="CA142" i="21"/>
  <c r="BT14" i="21"/>
  <c r="BF78" i="21"/>
  <c r="AP110" i="21"/>
  <c r="CT142" i="21"/>
  <c r="AN80" i="21"/>
  <c r="AP112" i="21"/>
  <c r="BJ144" i="21"/>
  <c r="BM19" i="21"/>
  <c r="AG83" i="21"/>
  <c r="CK115" i="21"/>
  <c r="S51" i="21"/>
  <c r="BW83" i="21"/>
  <c r="AQ147" i="21"/>
  <c r="CA51" i="21"/>
  <c r="BK83" i="21"/>
  <c r="M148" i="21"/>
  <c r="CE26" i="21"/>
  <c r="BQ90" i="21"/>
  <c r="AK154" i="21"/>
  <c r="BS14" i="21"/>
  <c r="BU46" i="21"/>
  <c r="AO110" i="21"/>
  <c r="CS142" i="21"/>
  <c r="R14" i="21"/>
  <c r="CN46" i="21"/>
  <c r="BH110" i="21"/>
  <c r="T48" i="21"/>
  <c r="CP80" i="21"/>
  <c r="CB144" i="21"/>
  <c r="AC19" i="21"/>
  <c r="AY83" i="21"/>
  <c r="S147" i="21"/>
  <c r="AK51" i="21"/>
  <c r="W115" i="21"/>
  <c r="BI147" i="21"/>
  <c r="CQ19" i="21"/>
  <c r="CC83" i="21"/>
  <c r="AE148"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AI34" i="20"/>
  <c r="X123" i="21" l="1"/>
  <c r="CJ84" i="21"/>
  <c r="L19" i="21"/>
  <c r="AF51" i="21"/>
  <c r="AZ83" i="21"/>
  <c r="R115" i="21"/>
  <c r="CL115" i="21"/>
  <c r="BV147" i="21"/>
  <c r="BV59" i="21"/>
  <c r="N51" i="21"/>
  <c r="AD19" i="21"/>
  <c r="BP51" i="21"/>
  <c r="P83" i="21"/>
  <c r="AJ115" i="21"/>
  <c r="T147" i="21"/>
  <c r="CN147" i="21"/>
  <c r="AJ27" i="21"/>
  <c r="BN19" i="21"/>
  <c r="CF19" i="21"/>
  <c r="CH51" i="21"/>
  <c r="AH83" i="21"/>
  <c r="BB115" i="21"/>
  <c r="AL147" i="21"/>
  <c r="BN20" i="21"/>
  <c r="P84" i="21"/>
  <c r="CB160" i="21"/>
  <c r="X128" i="21"/>
  <c r="T64" i="21"/>
  <c r="AR160" i="21"/>
  <c r="BX96" i="21"/>
  <c r="AL64" i="21"/>
  <c r="Z160" i="21"/>
  <c r="BF96" i="21"/>
  <c r="CL32" i="21"/>
  <c r="CR128" i="21"/>
  <c r="V96" i="21"/>
  <c r="BB32" i="21"/>
  <c r="BZ128" i="21"/>
  <c r="CN64" i="21"/>
  <c r="R32" i="21"/>
  <c r="CP96" i="21"/>
  <c r="BH128" i="21"/>
  <c r="AN96" i="21"/>
  <c r="AJ32" i="21"/>
  <c r="BJ160" i="21"/>
  <c r="CT160" i="21"/>
  <c r="AP128" i="21"/>
  <c r="BD64" i="21"/>
  <c r="BT32" i="21"/>
  <c r="BV64" i="21"/>
  <c r="AV27" i="21"/>
  <c r="AH84" i="21"/>
  <c r="AV20" i="21"/>
  <c r="AJ116" i="21"/>
  <c r="L20" i="21"/>
  <c r="BT116" i="21"/>
  <c r="V84" i="21"/>
  <c r="CL116" i="21"/>
  <c r="AF52" i="21"/>
  <c r="AL148" i="21"/>
  <c r="BP52" i="21"/>
  <c r="CN148" i="21"/>
  <c r="AP116" i="21"/>
  <c r="CF20" i="21"/>
  <c r="BR84" i="21"/>
  <c r="T148" i="21"/>
  <c r="AF59" i="21"/>
  <c r="AX52" i="21"/>
  <c r="R116" i="21"/>
  <c r="BV148" i="21"/>
  <c r="BH116" i="21"/>
  <c r="R123" i="21"/>
  <c r="CR116" i="21"/>
  <c r="BV155" i="21"/>
  <c r="AD20" i="21"/>
  <c r="CH52" i="21"/>
  <c r="BB116" i="21"/>
  <c r="BB20" i="21"/>
  <c r="N52" i="21"/>
  <c r="AZ84" i="21"/>
  <c r="BD148" i="21"/>
  <c r="BP59" i="21"/>
  <c r="BH122" i="21"/>
  <c r="L26" i="21"/>
  <c r="BZ122" i="21"/>
  <c r="AD26" i="21"/>
  <c r="BB123" i="21"/>
  <c r="BF84" i="21"/>
  <c r="CH58" i="21"/>
  <c r="P90" i="21"/>
  <c r="BB26" i="21"/>
  <c r="AJ122" i="21"/>
  <c r="AT83" i="21"/>
  <c r="AJ26" i="21"/>
  <c r="BT122" i="21"/>
  <c r="BV58" i="21"/>
  <c r="AN90" i="21"/>
  <c r="L122" i="21"/>
  <c r="BZ18" i="21"/>
  <c r="V90" i="21"/>
  <c r="CL26" i="21"/>
  <c r="BF90" i="21"/>
  <c r="Z154" i="21"/>
  <c r="CF26" i="21"/>
  <c r="AH90" i="21"/>
  <c r="CL122" i="21"/>
  <c r="CF115" i="21"/>
  <c r="N58" i="21"/>
  <c r="CR122" i="21"/>
  <c r="BN26" i="21"/>
  <c r="T154" i="21"/>
  <c r="BX90" i="21"/>
  <c r="AL154" i="21"/>
  <c r="CN58" i="21"/>
  <c r="X122" i="21"/>
  <c r="BJ154" i="21"/>
  <c r="AF58" i="21"/>
  <c r="BB122" i="21"/>
  <c r="BD154" i="21"/>
  <c r="AL51" i="21"/>
  <c r="BT26" i="21"/>
  <c r="AL58" i="21"/>
  <c r="CP90" i="21"/>
  <c r="CB154" i="21"/>
  <c r="AX58" i="21"/>
  <c r="BR90" i="21"/>
  <c r="BV154" i="21"/>
  <c r="X115" i="21"/>
  <c r="AZ90" i="21"/>
  <c r="T58" i="21"/>
  <c r="AR154" i="21"/>
  <c r="CJ90" i="21"/>
  <c r="R26" i="21"/>
  <c r="BD58" i="21"/>
  <c r="AP122" i="21"/>
  <c r="CT154" i="21"/>
  <c r="AV26" i="21"/>
  <c r="BP58" i="21"/>
  <c r="R122" i="21"/>
  <c r="CN154" i="21"/>
  <c r="CB147" i="21"/>
  <c r="CH154" i="21"/>
  <c r="J90" i="21"/>
  <c r="Z50" i="21"/>
  <c r="CD83" i="21"/>
  <c r="AF147" i="21"/>
  <c r="BN27" i="21"/>
  <c r="AX59" i="21"/>
  <c r="AJ123" i="21"/>
  <c r="CN155" i="21"/>
  <c r="BD51" i="21"/>
  <c r="CP83" i="21"/>
  <c r="BJ147" i="21"/>
  <c r="AL52" i="21"/>
  <c r="T52" i="21"/>
  <c r="BZ116" i="21"/>
  <c r="BL83" i="21"/>
  <c r="R19" i="21"/>
  <c r="BH115" i="21"/>
  <c r="BJ50" i="21"/>
  <c r="L115" i="21"/>
  <c r="AX147" i="21"/>
  <c r="AD27" i="21"/>
  <c r="AZ91" i="21"/>
  <c r="CL123" i="21"/>
  <c r="T51" i="21"/>
  <c r="CN51" i="21"/>
  <c r="AP115" i="21"/>
  <c r="BJ148" i="21"/>
  <c r="CP84" i="21"/>
  <c r="AJ20" i="21"/>
  <c r="BP147" i="21"/>
  <c r="AP18" i="21"/>
  <c r="J83" i="21"/>
  <c r="BN115" i="21"/>
  <c r="CH147" i="21"/>
  <c r="L27" i="21"/>
  <c r="CJ91" i="21"/>
  <c r="BT123" i="21"/>
  <c r="AJ19" i="21"/>
  <c r="BF83" i="21"/>
  <c r="BZ115" i="21"/>
  <c r="BX84" i="21"/>
  <c r="BT20" i="21"/>
  <c r="R20" i="21"/>
  <c r="X18" i="21"/>
  <c r="CB50" i="21"/>
  <c r="AD115" i="21"/>
  <c r="CF27" i="21"/>
  <c r="P91" i="21"/>
  <c r="T155" i="21"/>
  <c r="BB19" i="21"/>
  <c r="V83" i="21"/>
  <c r="AR147" i="21"/>
  <c r="BV52" i="21"/>
  <c r="CN52" i="21"/>
  <c r="AR50" i="21"/>
  <c r="CT147" i="21"/>
  <c r="BH18" i="21"/>
  <c r="CT50" i="21"/>
  <c r="AV115" i="21"/>
  <c r="N59" i="21"/>
  <c r="AH91" i="21"/>
  <c r="AL155" i="21"/>
  <c r="BT19" i="21"/>
  <c r="AN83" i="21"/>
  <c r="CR115" i="21"/>
  <c r="Z148" i="21"/>
  <c r="BV51" i="21"/>
  <c r="CR18" i="21"/>
  <c r="AB83" i="21"/>
  <c r="N147" i="21"/>
  <c r="CH59" i="21"/>
  <c r="BR91" i="21"/>
  <c r="BD155" i="21"/>
  <c r="CL19" i="21"/>
  <c r="BX83" i="21"/>
  <c r="Z147" i="21"/>
  <c r="AR148" i="21"/>
  <c r="T59" i="21"/>
  <c r="CN59" i="21"/>
  <c r="BJ155" i="21"/>
  <c r="Z155" i="21"/>
  <c r="BX91" i="21"/>
  <c r="CT148" i="21"/>
  <c r="CB148" i="21"/>
  <c r="X116" i="21"/>
  <c r="BD52" i="21"/>
  <c r="CL20" i="21"/>
  <c r="BF91" i="21"/>
  <c r="CT155" i="21"/>
  <c r="AL59" i="21"/>
  <c r="BT27" i="21"/>
  <c r="CR123" i="21"/>
  <c r="CP91" i="21"/>
  <c r="AR155" i="21"/>
  <c r="AN91" i="21"/>
  <c r="BZ123" i="21"/>
  <c r="BD59" i="21"/>
  <c r="BH123" i="21"/>
  <c r="BB27" i="21"/>
  <c r="V91" i="21"/>
  <c r="AP123" i="21"/>
  <c r="R27" i="21"/>
  <c r="CB155" i="21"/>
  <c r="CL27" i="21"/>
  <c r="N154" i="21"/>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P92" i="21"/>
  <c r="T156" i="21"/>
  <c r="CB51" i="21"/>
  <c r="J84" i="21"/>
  <c r="AX65" i="21"/>
  <c r="R129" i="21"/>
  <c r="BV161"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D84" i="21"/>
  <c r="AD33" i="21"/>
  <c r="P97" i="21"/>
  <c r="BB129" i="21"/>
  <c r="BN33" i="21"/>
  <c r="CH65" i="21"/>
  <c r="BT129" i="21"/>
  <c r="CR19" i="21"/>
  <c r="AB84" i="21"/>
  <c r="BN116" i="21"/>
  <c r="CF33" i="21"/>
  <c r="AH97" i="21"/>
  <c r="CL129" i="21"/>
  <c r="N60" i="21"/>
  <c r="BR92" i="21"/>
  <c r="BD156" i="21"/>
  <c r="BZ19" i="21"/>
  <c r="L116" i="21"/>
  <c r="N148" i="21"/>
  <c r="N65" i="21"/>
  <c r="AZ97" i="21"/>
  <c r="T161" i="21"/>
  <c r="AV33" i="21"/>
  <c r="CJ97" i="21"/>
  <c r="AL161"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AM6" i="20"/>
  <c r="AM24" i="20"/>
  <c r="BG33" i="20"/>
  <c r="AA6" i="20"/>
  <c r="BE15" i="20"/>
  <c r="AA42" i="20"/>
  <c r="AU42" i="20"/>
  <c r="R24" i="20"/>
  <c r="AL42" i="20"/>
  <c r="AB33" i="20"/>
  <c r="N34" i="20"/>
  <c r="BB43" i="20"/>
  <c r="AH34" i="20"/>
  <c r="P15" i="20"/>
  <c r="AJ24" i="20"/>
  <c r="BD33" i="20"/>
  <c r="AG16" i="20"/>
  <c r="BA43" i="20"/>
  <c r="AQ34" i="20"/>
  <c r="O6" i="20"/>
  <c r="O33" i="20"/>
  <c r="BC42" i="20"/>
  <c r="BC7" i="20"/>
  <c r="AI43" i="20"/>
  <c r="AS43" i="20"/>
  <c r="AE16" i="20"/>
  <c r="K34" i="20"/>
  <c r="K43" i="20"/>
  <c r="V16" i="20"/>
  <c r="V34" i="20"/>
  <c r="AF34" i="20"/>
  <c r="AR6" i="20"/>
  <c r="N42" i="20"/>
  <c r="BB42" i="20"/>
  <c r="AD7" i="20"/>
  <c r="AX7" i="20"/>
  <c r="AN25" i="20"/>
  <c r="T34" i="20"/>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F6" i="21"/>
  <c r="AA160" i="21" l="1"/>
  <c r="AO96" i="21"/>
  <c r="BU32" i="21"/>
  <c r="CA128" i="21"/>
  <c r="CO64" i="21"/>
  <c r="BC32" i="21"/>
  <c r="BG96" i="21"/>
  <c r="BI128" i="21"/>
  <c r="BW64" i="21"/>
  <c r="AK32" i="21"/>
  <c r="CU160" i="21"/>
  <c r="AQ128" i="21"/>
  <c r="AM64" i="21"/>
  <c r="S32" i="21"/>
  <c r="CS128" i="21"/>
  <c r="CC160" i="21"/>
  <c r="Y128" i="21"/>
  <c r="W96" i="21"/>
  <c r="BK160" i="21"/>
  <c r="CQ96" i="21"/>
  <c r="BE64" i="21"/>
  <c r="AS160" i="21"/>
  <c r="BY96" i="21"/>
  <c r="U64" i="21"/>
  <c r="CM32" i="21"/>
  <c r="CU51" i="21"/>
  <c r="AA51" i="21"/>
  <c r="CI148" i="21"/>
  <c r="AE116" i="21"/>
  <c r="CA19" i="21"/>
  <c r="M116" i="21"/>
  <c r="AY148" i="21"/>
  <c r="AW20" i="21"/>
  <c r="BO116" i="21"/>
  <c r="BK51" i="21"/>
  <c r="BM84" i="21"/>
  <c r="AS51" i="21"/>
  <c r="AE115" i="21"/>
  <c r="Y19" i="21"/>
  <c r="AW116" i="21"/>
  <c r="CC51" i="21"/>
  <c r="BI19" i="21"/>
  <c r="O148" i="21"/>
  <c r="K84" i="21"/>
  <c r="AQ19" i="21"/>
  <c r="AG148" i="21"/>
  <c r="AU84" i="21"/>
  <c r="CG116" i="21"/>
  <c r="BQ148" i="21"/>
  <c r="CE84" i="21"/>
  <c r="CS19" i="21"/>
  <c r="AC84" i="21"/>
  <c r="CI147" i="21"/>
  <c r="BQ52" i="21"/>
  <c r="BC116" i="21"/>
  <c r="Y18" i="21"/>
  <c r="CC50" i="21"/>
  <c r="BI18" i="21"/>
  <c r="CU50" i="21"/>
  <c r="AW115" i="21"/>
  <c r="AE20" i="21"/>
  <c r="Q84" i="21"/>
  <c r="CM116" i="21"/>
  <c r="CS18" i="21"/>
  <c r="K83" i="21"/>
  <c r="BO115" i="21"/>
  <c r="CG20" i="21"/>
  <c r="BA84" i="21"/>
  <c r="BU116" i="21"/>
  <c r="AQ18" i="21"/>
  <c r="AC83" i="21"/>
  <c r="O147" i="21"/>
  <c r="BO20" i="21"/>
  <c r="AI84" i="21"/>
  <c r="U148" i="21"/>
  <c r="AA50" i="21"/>
  <c r="AU83" i="21"/>
  <c r="CG115" i="21"/>
  <c r="AG52" i="21"/>
  <c r="BS84" i="21"/>
  <c r="BE148" i="21"/>
  <c r="CA18" i="21"/>
  <c r="CE83" i="21"/>
  <c r="AY147" i="21"/>
  <c r="O52" i="21"/>
  <c r="CK84" i="21"/>
  <c r="AM148" i="21"/>
  <c r="BK50" i="21"/>
  <c r="BM83" i="21"/>
  <c r="AG147" i="21"/>
  <c r="AY52" i="21"/>
  <c r="S116" i="21"/>
  <c r="BW148" i="21"/>
  <c r="AS50" i="21"/>
  <c r="M115" i="21"/>
  <c r="BQ147" i="21"/>
  <c r="M20" i="21"/>
  <c r="CI52" i="21"/>
  <c r="AK116" i="21"/>
  <c r="CO148" i="21"/>
  <c r="AY154" i="21"/>
  <c r="BM90" i="21"/>
  <c r="AA57" i="21"/>
  <c r="BQ154" i="21"/>
  <c r="K90" i="21"/>
  <c r="CS25" i="21"/>
  <c r="AG154" i="21"/>
  <c r="CG122" i="21"/>
  <c r="CU57" i="21"/>
  <c r="CC57" i="21"/>
  <c r="O154" i="21"/>
  <c r="M122" i="21"/>
  <c r="Y25" i="21"/>
  <c r="BO122" i="21"/>
  <c r="AU90" i="21"/>
  <c r="BI25" i="21"/>
  <c r="AW122" i="21"/>
  <c r="CE90" i="21"/>
  <c r="AC90" i="21"/>
  <c r="AQ25" i="21"/>
  <c r="AS57" i="21"/>
  <c r="CI154" i="21"/>
  <c r="AE122" i="21"/>
  <c r="BK57" i="21"/>
  <c r="CA25" i="21"/>
  <c r="AH60" i="21"/>
  <c r="BB92" i="21"/>
  <c r="V156" i="21"/>
  <c r="BP6" i="21"/>
  <c r="CH28" i="21"/>
  <c r="BT92" i="21"/>
  <c r="AN156" i="21"/>
  <c r="CH6" i="21"/>
  <c r="R92" i="21"/>
  <c r="T124" i="21"/>
  <c r="BF156"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BP28" i="21"/>
  <c r="AJ92" i="21"/>
  <c r="CN124" i="21"/>
  <c r="CP161" i="21" l="1"/>
  <c r="BF64" i="21"/>
  <c r="CN32" i="21"/>
  <c r="V64" i="21"/>
  <c r="BZ96" i="21"/>
  <c r="CT128" i="21"/>
  <c r="AR128" i="21"/>
  <c r="AB161" i="21"/>
  <c r="CP64" i="21"/>
  <c r="BX64" i="21"/>
  <c r="Z128" i="21"/>
  <c r="BV32" i="21"/>
  <c r="T32" i="21"/>
  <c r="AN64" i="21"/>
  <c r="CB128" i="21"/>
  <c r="CD161" i="21"/>
  <c r="J161" i="21"/>
  <c r="X96" i="21"/>
  <c r="BJ128" i="21"/>
  <c r="BL161" i="21"/>
  <c r="AT161" i="21"/>
  <c r="BD32" i="21"/>
  <c r="AP96" i="21"/>
  <c r="CR96" i="21"/>
  <c r="BH96" i="21"/>
  <c r="AL32" i="21"/>
  <c r="BD129" i="21"/>
  <c r="AZ65" i="21"/>
  <c r="T129" i="21"/>
  <c r="AJ97" i="21"/>
  <c r="CN129" i="21"/>
  <c r="BF161" i="21"/>
  <c r="V161" i="21"/>
  <c r="CL97" i="21"/>
  <c r="BV129" i="21"/>
  <c r="BB97" i="21"/>
  <c r="BR65" i="21"/>
  <c r="CJ65" i="21"/>
  <c r="BT97" i="21"/>
  <c r="AX33" i="21"/>
  <c r="AF33" i="21"/>
  <c r="CH33" i="21"/>
  <c r="R97" i="21"/>
  <c r="BP33" i="21"/>
  <c r="BX161" i="21"/>
  <c r="P65" i="21"/>
  <c r="AL129" i="21"/>
  <c r="AH65" i="21"/>
  <c r="N33" i="21"/>
  <c r="AN161" i="21"/>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BO40" i="21" l="1"/>
  <c r="CG40" i="21"/>
  <c r="AE40" i="21"/>
  <c r="M40" i="21"/>
  <c r="AW40" i="21"/>
  <c r="CE8" i="21"/>
  <c r="BM8" i="21"/>
  <c r="K8" i="21"/>
  <c r="AC8" i="21"/>
  <c r="AU8"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Z9" i="21" l="1"/>
  <c r="BN8" i="21"/>
  <c r="AV8" i="21"/>
  <c r="L8" i="21"/>
  <c r="N40" i="21"/>
  <c r="AR41" i="21"/>
  <c r="AX40" i="21"/>
  <c r="AP9" i="21"/>
  <c r="CF8" i="21"/>
  <c r="J74" i="21"/>
  <c r="AF40" i="21"/>
  <c r="AT74" i="21"/>
  <c r="X9" i="21"/>
  <c r="BP40" i="21"/>
  <c r="CT41" i="21"/>
  <c r="CR9" i="21"/>
  <c r="BH9" i="21"/>
  <c r="CD74" i="21"/>
  <c r="BJ41" i="21"/>
  <c r="AB74" i="21"/>
  <c r="CB41" i="21"/>
  <c r="Z41" i="21"/>
  <c r="AD8" i="21"/>
  <c r="CH40" i="21"/>
  <c r="BL74" i="21"/>
  <c r="BK41" i="21" l="1"/>
  <c r="CE74" i="21"/>
  <c r="AS41" i="21"/>
  <c r="CC41" i="21"/>
  <c r="CU41" i="21"/>
  <c r="CS9" i="21"/>
  <c r="CA9" i="21"/>
  <c r="BI9" i="21"/>
  <c r="AC74" i="21"/>
  <c r="AA41" i="21"/>
  <c r="AU74" i="21"/>
  <c r="Y9" i="21"/>
  <c r="BM74" i="21"/>
  <c r="AQ9" i="21"/>
  <c r="K74" i="2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BL6" i="21" l="1"/>
  <c r="CD6" i="21"/>
  <c r="AB6" i="21"/>
  <c r="J6" i="21"/>
  <c r="AT6" i="21"/>
  <c r="BW6" i="21" l="1"/>
  <c r="CO6" i="21"/>
  <c r="BE6" i="21"/>
  <c r="U6" i="21"/>
  <c r="AM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CE6" i="21"/>
  <c r="CQ6" i="21" l="1"/>
  <c r="AO6" i="21"/>
  <c r="BG6" i="21"/>
  <c r="BY6" i="21"/>
  <c r="W6" i="21"/>
  <c r="CK6" i="21"/>
  <c r="AI6" i="21"/>
  <c r="BS6" i="21"/>
  <c r="Q6" i="21"/>
  <c r="BA6" i="21"/>
  <c r="CE7" i="21"/>
  <c r="BM7" i="21"/>
  <c r="AU7" i="21"/>
  <c r="AC7" i="21"/>
  <c r="K7" i="21"/>
  <c r="K6" i="21"/>
  <c r="AU6" i="21"/>
  <c r="AC6" i="21"/>
  <c r="BM6" i="21"/>
  <c r="BN6" i="21" l="1"/>
  <c r="CF6" i="21"/>
  <c r="AV6" i="21"/>
  <c r="L6" i="21"/>
  <c r="AD6" i="21"/>
  <c r="CL6" i="21"/>
  <c r="AJ6" i="21"/>
  <c r="BT6" i="21"/>
  <c r="BB6" i="21"/>
  <c r="R6" i="21"/>
  <c r="E120" i="7"/>
  <c r="E89" i="7"/>
  <c r="E57" i="7"/>
  <c r="E26" i="7"/>
  <c r="CI6" i="21" l="1"/>
  <c r="BQ6" i="21"/>
  <c r="AY6" i="21"/>
  <c r="O6" i="21"/>
  <c r="AG6" i="21"/>
  <c r="CG6" i="21" l="1"/>
  <c r="BO6" i="21"/>
  <c r="AE6" i="21"/>
  <c r="AW6" i="21"/>
  <c r="M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495DCFD9-CBD7-4B0C-AA06-3C77BE06B82E}">
      <text>
        <r>
          <rPr>
            <b/>
            <sz val="9"/>
            <color indexed="81"/>
            <rFont val="Tahoma"/>
            <family val="2"/>
          </rPr>
          <t>Escribir el número del consecutivo correspondiente al proceso.</t>
        </r>
      </text>
    </comment>
    <comment ref="B5" authorId="0" shapeId="0" xr:uid="{0D5C017B-C274-4460-97C7-8A351CB559B2}">
      <text>
        <r>
          <rPr>
            <b/>
            <sz val="9"/>
            <color indexed="81"/>
            <rFont val="Tahoma"/>
            <family val="2"/>
          </rPr>
          <t>Seleccionar el nombre del proceso de los riesgos a nombrar.</t>
        </r>
      </text>
    </comment>
    <comment ref="C5" authorId="0" shapeId="0" xr:uid="{E3BDA3C5-9D3B-4F28-B23A-62F9F660E376}">
      <text>
        <r>
          <rPr>
            <b/>
            <sz val="9"/>
            <color indexed="81"/>
            <rFont val="Tahoma"/>
            <family val="2"/>
          </rPr>
          <t>Escribir el objetivo del proceso existente en la caracterización del proceso.</t>
        </r>
      </text>
    </comment>
    <comment ref="D5" authorId="0" shapeId="0" xr:uid="{1ADC95FC-F856-4E36-84F7-9463B63A4EF4}">
      <text>
        <r>
          <rPr>
            <b/>
            <sz val="9"/>
            <color indexed="81"/>
            <rFont val="Tahoma"/>
            <family val="2"/>
          </rPr>
          <t>Escribir el alcance del proceso.</t>
        </r>
      </text>
    </comment>
    <comment ref="E5" authorId="0" shapeId="0" xr:uid="{C2701F33-BCBB-4083-A252-54D972A846B3}">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B40C5D9E-4A50-4B58-8D90-A2D21A7279BC}">
      <text>
        <r>
          <rPr>
            <b/>
            <sz val="9"/>
            <color indexed="81"/>
            <rFont val="Tahoma"/>
            <family val="2"/>
          </rPr>
          <t>Seleccionar la dependencia a cargo del proceso.</t>
        </r>
      </text>
    </comment>
    <comment ref="G5" authorId="0" shapeId="0" xr:uid="{0E5B7E56-7163-40B1-BD1A-B30E422232DD}">
      <text>
        <r>
          <rPr>
            <b/>
            <sz val="9"/>
            <color indexed="81"/>
            <rFont val="Tahoma"/>
            <family val="2"/>
          </rPr>
          <t>Escribir el número del consecutivo correspondiente al riesgo.</t>
        </r>
      </text>
    </comment>
    <comment ref="H5" authorId="0" shapeId="0" xr:uid="{D8DAFD00-18D5-4F54-9F9F-13582A2B0944}">
      <text>
        <r>
          <rPr>
            <b/>
            <sz val="9"/>
            <color indexed="81"/>
            <rFont val="Tahoma"/>
            <family val="2"/>
          </rPr>
          <t>Escribir el número del consecutivo correspondiente al riesgo.</t>
        </r>
      </text>
    </comment>
    <comment ref="I5" authorId="0" shapeId="0" xr:uid="{D2B9224C-F79B-4AE4-B9B0-925325637A83}">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8165576-CBC1-4353-B756-8A9B2FCF81B5}">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0C8AE277-8847-403B-BDE0-7D9C3CF3440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47CC3193-72DC-4EEC-8A63-A44C2CFA77C1}">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AB32222D-B0E1-4365-93EE-3636B65FE0F8}">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E4DDF7B9-DE65-4F46-B213-CDE2A34C1FB0}">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042E1F63-7C36-4C01-92D6-C2C2B8EC2D2C}">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9BD3C843-836F-4EA4-8219-EEBFAC1FE395}">
      <text>
        <r>
          <rPr>
            <b/>
            <sz val="9"/>
            <color indexed="81"/>
            <rFont val="Tahoma"/>
            <family val="2"/>
          </rPr>
          <t>Defina el número de veces que se ejecuta la actividad que referencia el riesgo durante el año.
Ejemplo: Elaboración de la nómina, respuesta:  12 (se realiza una por mes).</t>
        </r>
      </text>
    </comment>
    <comment ref="BA5" authorId="0" shapeId="0" xr:uid="{F82D7C50-1D1D-4D92-874A-B01902E7DAA1}">
      <text>
        <r>
          <rPr>
            <b/>
            <sz val="9"/>
            <color indexed="81"/>
            <rFont val="Tahoma"/>
            <family val="2"/>
          </rPr>
          <t>Establecer la opción de manejo entre:
- Reducir (mitigar)
- Reducir (Transferir o compartir)
- Aceptar
- Evitar</t>
        </r>
      </text>
    </comment>
    <comment ref="BJ5" authorId="0" shapeId="0" xr:uid="{859D4F05-67AF-48E8-987B-A68937FB03D4}">
      <text>
        <r>
          <rPr>
            <b/>
            <sz val="9"/>
            <color indexed="81"/>
            <rFont val="Tahoma"/>
            <family val="2"/>
          </rPr>
          <t>Escribir la acción de contingencia a desarrollar si el riesgo se materializa.</t>
        </r>
      </text>
    </comment>
    <comment ref="BK5" authorId="0" shapeId="0" xr:uid="{C5F87FAD-1A45-4FC8-9B91-06764A4EE149}">
      <text>
        <r>
          <rPr>
            <b/>
            <sz val="9"/>
            <color indexed="81"/>
            <rFont val="Tahoma"/>
            <family val="2"/>
          </rPr>
          <t>Seleccione si el control fue eficaz (Si o No).</t>
        </r>
      </text>
    </comment>
    <comment ref="BL5" authorId="0" shapeId="0" xr:uid="{6B92839E-5282-4478-8C51-24A955612C5B}">
      <text>
        <r>
          <rPr>
            <b/>
            <sz val="9"/>
            <color indexed="81"/>
            <rFont val="Tahoma"/>
            <family val="2"/>
          </rPr>
          <t>Describir las acciones realizadas en el periodo establecido para mejorar la prevención o control del riesgo.</t>
        </r>
      </text>
    </comment>
    <comment ref="BO5" authorId="0" shapeId="0" xr:uid="{B0B5CD00-4E8F-4346-8989-5A63A3A4DC32}">
      <text>
        <r>
          <rPr>
            <b/>
            <sz val="9"/>
            <color indexed="81"/>
            <rFont val="Tahoma"/>
            <family val="2"/>
          </rPr>
          <t>Escribir el nombre del(os) soporte(s) de evidencia resultado o producto de la actividad realizada.</t>
        </r>
      </text>
    </comment>
    <comment ref="BP5" authorId="0" shapeId="0" xr:uid="{C884D528-797B-4A1C-B291-5BEA008B70FF}">
      <text>
        <r>
          <rPr>
            <b/>
            <sz val="9"/>
            <color indexed="81"/>
            <rFont val="Tahoma"/>
            <family val="2"/>
          </rPr>
          <t>Escribir la ubicación o link del(os) soporte(s) de evidencia resultado o producto de la actividad realizada (si aplica).</t>
        </r>
      </text>
    </comment>
    <comment ref="BQ5" authorId="0" shapeId="0" xr:uid="{90CF4C02-75BA-49E4-84EA-E5A5EED49E55}">
      <text>
        <r>
          <rPr>
            <b/>
            <sz val="9"/>
            <color indexed="81"/>
            <rFont val="Tahoma"/>
            <family val="2"/>
          </rPr>
          <t>Escribir las observaciones que crea necesario para aclarar las acciones desarrolladas.</t>
        </r>
      </text>
    </comment>
    <comment ref="Q6" authorId="0" shapeId="0" xr:uid="{192F71C1-0CBA-42FC-A044-D8309210267C}">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A785FFCF-839C-44F1-8BD9-99F123627F49}">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3C895870-CC24-4202-B63B-76B0C57D148F}">
      <text>
        <r>
          <rPr>
            <b/>
            <sz val="9"/>
            <color indexed="81"/>
            <rFont val="Tahoma"/>
            <family val="2"/>
          </rPr>
          <t>Escribir las amenazas establecidas en la hoja (ver Amenazas Seg. de la Información).</t>
        </r>
      </text>
    </comment>
    <comment ref="T6" authorId="0" shapeId="0" xr:uid="{D66C6074-FC97-41F7-940D-99C341154C73}">
      <text>
        <r>
          <rPr>
            <b/>
            <sz val="9"/>
            <color indexed="81"/>
            <rFont val="Tahoma"/>
            <family val="2"/>
          </rPr>
          <t>Escribir las vulnerabilidades establecidas en la hoja (ver Vulnerabilidades Seg. de la Información).</t>
        </r>
      </text>
    </comment>
    <comment ref="BR6" authorId="0" shapeId="0" xr:uid="{D0D09283-4968-4AD0-AC3B-E0D1C92E0BEC}">
      <text>
        <r>
          <rPr>
            <b/>
            <sz val="9"/>
            <color indexed="81"/>
            <rFont val="Tahoma"/>
            <family val="2"/>
          </rPr>
          <t>Escribir si se materializó el riesgo (Si/No).</t>
        </r>
      </text>
    </comment>
    <comment ref="BS6" authorId="0" shapeId="0" xr:uid="{CE05E241-77D1-4C69-A174-807A73F2C0A2}">
      <text>
        <r>
          <rPr>
            <b/>
            <sz val="9"/>
            <color indexed="81"/>
            <rFont val="Tahoma"/>
            <family val="2"/>
          </rPr>
          <t>La respuesta es Si: Describir como se materializó el riesgo y sus características.
La respuesta es No: No Aplica.</t>
        </r>
      </text>
    </comment>
    <comment ref="BT6" authorId="0" shapeId="0" xr:uid="{ECD962A3-8675-4CD4-B90C-55A417E7B40A}">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K7" authorId="0" shapeId="0" xr:uid="{CB6A5BA8-6CD1-430E-A54D-9A901DF0A041}">
      <text>
        <r>
          <rPr>
            <b/>
            <sz val="9"/>
            <color indexed="81"/>
            <rFont val="Tahoma"/>
            <family val="2"/>
          </rPr>
          <t>Esta casilla esta formulada para definir la afectación, al seleccionar el tipo de control</t>
        </r>
      </text>
    </comment>
    <comment ref="AL8" authorId="0" shapeId="0" xr:uid="{BACAF21D-F6AE-4ABD-9CB4-68DE6D14F6AE}">
      <text>
        <r>
          <rPr>
            <b/>
            <sz val="9"/>
            <color indexed="81"/>
            <rFont val="Tahoma"/>
            <family val="2"/>
          </rPr>
          <t>Seleccionar:
- Tipo de Control.
- Implementación.
- Calificación (esta casilla esta formulada para generar la calificación de la eficiencia).</t>
        </r>
      </text>
    </comment>
    <comment ref="AO8" authorId="0" shapeId="0" xr:uid="{51AEE831-B113-48BE-B27C-2BB58C3144F1}">
      <text>
        <r>
          <rPr>
            <b/>
            <sz val="9"/>
            <color indexed="81"/>
            <rFont val="Tahoma"/>
            <family val="2"/>
          </rPr>
          <t>Seleccionar:
- Documentación
- Frecuencia
- Evidencia</t>
        </r>
      </text>
    </comment>
    <comment ref="U9" authorId="0" shapeId="0" xr:uid="{CE045AE4-068C-4004-96B9-79EA8E6D13EE}">
      <text>
        <r>
          <rPr>
            <b/>
            <sz val="9"/>
            <color indexed="81"/>
            <rFont val="Tahoma"/>
            <family val="2"/>
          </rPr>
          <t>Esta casilla esta formulada para definir la probabilidad inherente.</t>
        </r>
      </text>
    </comment>
    <comment ref="V9" authorId="0" shapeId="0" xr:uid="{43476EF9-8B97-4F41-959C-4D0BD4EB5DFB}">
      <text>
        <r>
          <rPr>
            <b/>
            <sz val="9"/>
            <color indexed="81"/>
            <rFont val="Tahoma"/>
            <family val="2"/>
          </rPr>
          <t>Esta casilla esta formulada para definir el porcentaje de la probabilidad inherente.</t>
        </r>
      </text>
    </comment>
    <comment ref="W9" authorId="0" shapeId="0" xr:uid="{B560C903-6C44-49CB-812E-1BCB4B477F7B}">
      <text>
        <r>
          <rPr>
            <b/>
            <sz val="9"/>
            <color indexed="81"/>
            <rFont val="Tahoma"/>
            <family val="2"/>
          </rPr>
          <t>Seleccionar el criterio del impacto inherente.</t>
        </r>
      </text>
    </comment>
    <comment ref="X9" authorId="0" shapeId="0" xr:uid="{9F65B554-E16E-459D-BEA2-45D6EEC1A385}">
      <text>
        <r>
          <rPr>
            <b/>
            <sz val="9"/>
            <color indexed="81"/>
            <rFont val="Tahoma"/>
            <family val="2"/>
          </rPr>
          <t>Esta casilla esta formulada para dar observación si el proceso esta correcto o erróneo.</t>
        </r>
      </text>
    </comment>
    <comment ref="Y9" authorId="0" shapeId="0" xr:uid="{CED6ED51-900C-42EC-B173-8FD2B92F87BD}">
      <text>
        <r>
          <rPr>
            <b/>
            <sz val="9"/>
            <color indexed="81"/>
            <rFont val="Tahoma"/>
            <family val="2"/>
          </rPr>
          <t>Esta casilla esta formulada para definir el impacto inherente.</t>
        </r>
      </text>
    </comment>
    <comment ref="Z9" authorId="0" shapeId="0" xr:uid="{396361A9-1BA9-42D2-89D7-EA1EDFEDF6E0}">
      <text>
        <r>
          <rPr>
            <b/>
            <sz val="9"/>
            <color indexed="81"/>
            <rFont val="Tahoma"/>
            <family val="2"/>
          </rPr>
          <t>Esta casilla esta formulada para definir el porcentaje del impacto inherente.</t>
        </r>
      </text>
    </comment>
    <comment ref="AA9" authorId="0" shapeId="0" xr:uid="{E650DE9F-088B-46EC-853D-8393964416B2}">
      <text>
        <r>
          <rPr>
            <b/>
            <sz val="9"/>
            <color indexed="81"/>
            <rFont val="Tahoma"/>
            <family val="2"/>
          </rPr>
          <t>Esta casilla esta formulada para definir la zona del riesgo inherente.</t>
        </r>
      </text>
    </comment>
    <comment ref="AB9" authorId="0" shapeId="0" xr:uid="{D64487BC-42ED-4DFF-805B-9756CC472AD7}">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C9" authorId="0" shapeId="0" xr:uid="{336081BA-6ECE-4656-97FC-AA7AD18AFF5D}">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D9" authorId="0" shapeId="0" xr:uid="{81B01BB0-9765-4CC8-A29C-6C45C4A61FA4}">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F9" authorId="0" shapeId="0" xr:uid="{DD936A2C-2FB0-4DB1-BBB3-C44AB2C262E1}">
      <text>
        <r>
          <rPr>
            <b/>
            <sz val="9"/>
            <color indexed="81"/>
            <rFont val="Tahoma"/>
            <family val="2"/>
          </rPr>
          <t>Escribir los controles identificados en el riesgo, indicando los cuatro códigos establecidos en la hoja Anexo A Seguridad de la Información (Anexo A Seg. Dig).</t>
        </r>
      </text>
    </comment>
    <comment ref="AG9" authorId="0" shapeId="0" xr:uid="{DD3A67FD-15CB-4D64-A48A-E0FE879930F4}">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H9" authorId="0" shapeId="0" xr:uid="{AAFE6D92-544C-4AE7-BE29-B2F20FB03FFE}">
      <text>
        <r>
          <rPr>
            <b/>
            <sz val="9"/>
            <color indexed="81"/>
            <rFont val="Tahoma"/>
            <family val="2"/>
          </rPr>
          <t>Escriba cual es el propósito del control aplicado.</t>
        </r>
      </text>
    </comment>
    <comment ref="AI9" authorId="0" shapeId="0" xr:uid="{FE143E3E-561C-4D79-80F7-38BB4B16E69A}">
      <text>
        <r>
          <rPr>
            <b/>
            <sz val="9"/>
            <color indexed="81"/>
            <rFont val="Tahoma"/>
            <family val="2"/>
          </rPr>
          <t>Indique la periodicidad de aplicación del Control:
Diario
Semanal
Mensual
Bimestral
Trimestral
Semestral
Anual
Cada vez que se requiera</t>
        </r>
      </text>
    </comment>
    <comment ref="AJ9" authorId="0" shapeId="0" xr:uid="{3CE4C45F-ECB9-4BA5-9BC4-8C7ED2E73212}">
      <text>
        <r>
          <rPr>
            <b/>
            <sz val="9"/>
            <color indexed="81"/>
            <rFont val="Tahoma"/>
            <family val="2"/>
          </rPr>
          <t>Describa las acciones realizarían si se presentará desviaciones resultantes al ejecutar el control.</t>
        </r>
      </text>
    </comment>
    <comment ref="AL9" authorId="0" shapeId="0" xr:uid="{8AB366C5-E429-4EF8-9400-10E22E7C37A8}">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N9" authorId="0" shapeId="0" xr:uid="{2D93F0FF-0D90-4DA1-93F3-C4D98FFB1995}">
      <text>
        <r>
          <rPr>
            <b/>
            <sz val="9"/>
            <color indexed="81"/>
            <rFont val="Tahoma"/>
            <family val="2"/>
          </rPr>
          <t>Esta casilla esta formulada.</t>
        </r>
      </text>
    </comment>
    <comment ref="AR9" authorId="0" shapeId="0" xr:uid="{32189BFD-0C3A-43F1-89C3-C151B98A67D0}">
      <text>
        <r>
          <rPr>
            <b/>
            <sz val="9"/>
            <color indexed="81"/>
            <rFont val="Tahoma"/>
            <family val="2"/>
          </rPr>
          <t>Esta casilla esta formulada para generar la probabilidad residual inicial.</t>
        </r>
      </text>
    </comment>
    <comment ref="AS9" authorId="0" shapeId="0" xr:uid="{4459927E-6B61-46AB-933D-332327B0E8DA}">
      <text>
        <r>
          <rPr>
            <b/>
            <sz val="9"/>
            <color indexed="81"/>
            <rFont val="Tahoma"/>
            <family val="2"/>
          </rPr>
          <t>Esta casilla esta formulada para generar la probabilidad residual final.</t>
        </r>
      </text>
    </comment>
    <comment ref="AT9" authorId="0" shapeId="0" xr:uid="{DEF7D055-5D11-4A4E-B3D7-5A80F931532D}">
      <text>
        <r>
          <rPr>
            <b/>
            <sz val="9"/>
            <color indexed="81"/>
            <rFont val="Tahoma"/>
            <family val="2"/>
          </rPr>
          <t>Esta casilla esta formulada para generar el porcentaje de la probabilidad final.</t>
        </r>
      </text>
    </comment>
    <comment ref="AU9" authorId="0" shapeId="0" xr:uid="{A19C6D39-E77E-430F-966A-A15F668A2372}">
      <text>
        <r>
          <rPr>
            <b/>
            <sz val="9"/>
            <color indexed="81"/>
            <rFont val="Tahoma"/>
            <family val="2"/>
          </rPr>
          <t>Esta casilla esta formulada para genera el impacto residual.</t>
        </r>
      </text>
    </comment>
    <comment ref="AV9" authorId="0" shapeId="0" xr:uid="{3625CFA0-E24A-4906-A70C-78B0AAC698E0}">
      <text>
        <r>
          <rPr>
            <b/>
            <sz val="9"/>
            <color indexed="81"/>
            <rFont val="Tahoma"/>
            <family val="2"/>
          </rPr>
          <t>Esta casilla esta formulada para generar el porcentaje del impacto residual.</t>
        </r>
      </text>
    </comment>
    <comment ref="AW9" authorId="0" shapeId="0" xr:uid="{6DC56F26-2193-4A9A-A48D-13DFBEDEC8A6}">
      <text>
        <r>
          <rPr>
            <b/>
            <sz val="9"/>
            <color indexed="81"/>
            <rFont val="Tahoma"/>
            <family val="2"/>
          </rPr>
          <t>Esta casilla esta formulada para generar la zona del riesgo residual.</t>
        </r>
      </text>
    </comment>
    <comment ref="AX9" authorId="0" shapeId="0" xr:uid="{320BDAAE-A617-46D8-BC5F-E3E4D7DD7433}">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Y9" authorId="0" shapeId="0" xr:uid="{7E12629F-BDE5-4AE0-8333-08123CDB98FD}">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Z9" authorId="0" shapeId="0" xr:uid="{3946EE6C-6122-4103-BD34-9D28DA8CEFD5}">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BB9" authorId="0" shapeId="0" xr:uid="{A87C9ACC-10A5-49AF-A82D-CC47B1AEC082}">
      <text>
        <r>
          <rPr>
            <b/>
            <sz val="9"/>
            <color indexed="81"/>
            <rFont val="Tahoma"/>
            <family val="2"/>
          </rPr>
          <t>Escribir las acciones a realizar para mejorar la prevención o control del riesgo.</t>
        </r>
      </text>
    </comment>
    <comment ref="BC9" authorId="0" shapeId="0" xr:uid="{777D8326-E12F-4092-9F18-687C6285E296}">
      <text>
        <r>
          <rPr>
            <b/>
            <sz val="9"/>
            <color indexed="81"/>
            <rFont val="Tahoma"/>
            <family val="2"/>
          </rPr>
          <t>Escribir el soporte de evidencia como resultado o producto de la actividad preventiva o de control.</t>
        </r>
      </text>
    </comment>
    <comment ref="BD9" authorId="0" shapeId="0" xr:uid="{A1987DD8-94D0-495E-81B2-9170EA21057A}">
      <text>
        <r>
          <rPr>
            <b/>
            <sz val="9"/>
            <color indexed="81"/>
            <rFont val="Tahoma"/>
            <family val="2"/>
          </rPr>
          <t>Escribir el área responsable de la actividad a realizar.</t>
        </r>
      </text>
    </comment>
    <comment ref="BE9" authorId="0" shapeId="0" xr:uid="{F359CD39-2F65-43C4-ADC3-FE81038ED3AD}">
      <text>
        <r>
          <rPr>
            <b/>
            <sz val="9"/>
            <color indexed="81"/>
            <rFont val="Tahoma"/>
            <family val="2"/>
          </rPr>
          <t>Escribir el periodo del seguimiento: mensual, trimestral, semestral o anual.</t>
        </r>
      </text>
    </comment>
    <comment ref="BF9" authorId="0" shapeId="0" xr:uid="{3ACFF778-55C0-4605-9580-FCFE01E5B76D}">
      <text>
        <r>
          <rPr>
            <b/>
            <sz val="9"/>
            <color indexed="81"/>
            <rFont val="Tahoma"/>
            <family val="2"/>
          </rPr>
          <t>Escribir la fecha de inicio de la actividad (DD/MM/AAA).</t>
        </r>
      </text>
    </comment>
    <comment ref="BG9" authorId="0" shapeId="0" xr:uid="{7A03FB60-6D07-4C65-9E4B-F4F5238C157A}">
      <text>
        <r>
          <rPr>
            <b/>
            <sz val="9"/>
            <color indexed="81"/>
            <rFont val="Tahoma"/>
            <family val="2"/>
          </rPr>
          <t>Escribir la fecha de terminación de la actividad (DD/MM/AAA).</t>
        </r>
      </text>
    </comment>
    <comment ref="BH9" authorId="0" shapeId="0" xr:uid="{FAC80449-F1C9-464E-9B17-CAADEF865C4D}">
      <text>
        <r>
          <rPr>
            <b/>
            <sz val="9"/>
            <color indexed="81"/>
            <rFont val="Tahoma"/>
            <family val="2"/>
          </rPr>
          <t>Establecer el nombre del indicador para la acción asociada a mejorar el control.</t>
        </r>
      </text>
    </comment>
    <comment ref="BI9" authorId="0" shapeId="0" xr:uid="{857A1C7B-64C3-46ED-8D32-FFDF476299F1}">
      <text>
        <r>
          <rPr>
            <b/>
            <sz val="9"/>
            <color indexed="81"/>
            <rFont val="Tahoma"/>
            <family val="2"/>
          </rPr>
          <t>Establecer la formula del indicador.</t>
        </r>
      </text>
    </comment>
    <comment ref="BM9" authorId="0" shapeId="0" xr:uid="{2AA9B4CC-8581-4820-A4A1-5770AFDCE38C}">
      <text>
        <r>
          <rPr>
            <b/>
            <sz val="9"/>
            <color indexed="81"/>
            <rFont val="Tahoma"/>
            <family val="2"/>
          </rPr>
          <t>Indique el resultado del indicador.</t>
        </r>
      </text>
    </comment>
    <comment ref="BN9" authorId="0" shapeId="0" xr:uid="{6BE26BC3-DE10-47FC-859E-8BA68D27553B}">
      <text>
        <r>
          <rPr>
            <b/>
            <sz val="9"/>
            <color indexed="81"/>
            <rFont val="Tahoma"/>
            <family val="2"/>
          </rPr>
          <t>Indique la fecha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B4A34506-13CE-4585-974B-0B1651C7C1A1}">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28256A71-169E-4D37-B08C-853574D432D0}">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F04A999C-E0AA-460C-B703-C5235CB3521C}">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AF907F2C-89D8-4E56-BAD8-7060356C72D9}">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E6C670C0-4E38-4C56-9572-59339001097C}">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B2B8C95C-3C02-495D-9781-63E306078411}">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31F53396-63A6-4ADE-A001-9D63889CBB1D}">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E1A0840A-77CE-4C58-9946-9DB10E9D2C68}">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10C5A9BA-C4E3-4A3A-930C-6C753530B8F4}">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F3F6C7E4-41C5-46A4-8C43-C3690DEAA950}">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EA1303AC-D928-45F2-B927-B5EBC23A4983}">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F16EA475-108A-4A34-969A-479DA3DB978B}">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63A87F9E-CB40-48D8-BEBF-0BD6EDF542C1}">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21DBC34A-1D16-4B43-B691-63D97FA57A6D}">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3BF6FAC6-1304-4483-84E2-024D90BBEEE3}">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37921993-0801-45F8-B044-934CD1AEF03D}">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0873F217-ED5F-4579-8C64-795CF9105FC7}">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BBEEAD2D-9074-45C6-BB2E-17B811F2267C}">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A2FB190A-5C88-4DE5-9F87-E055806F05A0}">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CB8AB7F9-0DEC-4753-B479-83D16A159127}">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526DAAF0-0DB4-4669-A043-F77A219BB805}">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44739880-5706-4DA8-BFED-0FFEFEBDDE9C}">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D779F74F-C4B5-4569-8C44-FCC291B13CE6}">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6168228F-4474-4578-8601-61C5326E46D0}">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A01965BB-CD64-49BA-9447-DDAFDB0AB150}">
      <text>
        <r>
          <rPr>
            <b/>
            <sz val="9"/>
            <color rgb="FF000000"/>
            <rFont val="Tahoma"/>
            <family val="2"/>
          </rPr>
          <t xml:space="preserve">Autor:
</t>
        </r>
      </text>
    </comment>
    <comment ref="A232" authorId="0" shapeId="0" xr:uid="{FAFAD2A6-435A-4A13-9036-0BFD4FD3AC7E}">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10243DFF-D91A-4B1F-A0D8-533ACF2DAE13}">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3DD0BE2B-581C-4673-8D46-898DF8B2BDF7}">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2BA65F5B-A7E3-43E2-9011-7DDA4DEAA5FC}">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ADB59C3A-A255-4A71-BCCC-FB2150F47594}">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3F7925A7-5034-4F9F-BC7A-BE8926A667C8}">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A29FD5FE-1C84-4586-8A9D-4FE903CFEB54}">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CB403E01-BAAC-4C54-9BAC-3F791F20CF67}">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78D3E0F5-5655-4FC6-AE5C-216C2C32A39D}">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379F39C6-8CEB-42B8-BE57-4E7F6850D255}">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9439DB96-B8CF-4CC1-99E0-949209C24B9D}">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E487DB25-7B95-4478-9978-E1A1418605B5}">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FF8A7013-C9DF-4C43-9F28-88B75658C582}">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A1155C8B-B99D-4B26-95E8-DD246B5D52BE}">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47AEA032-857E-4709-A936-637865AC79CF}">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70FA8739-17C2-4516-B5DC-430CDE94E8A2}">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54ED5E2B-CF75-477D-8E37-2E93D26ECF2A}">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51B7B6A6-9386-417A-8F13-6E34182EFB8A}">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8D32BD7D-F20C-4016-A394-35A22510B385}">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19241BEF-7009-4EEB-9DE1-5E1B2B8DF7BD}">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A47DCE9B-2344-4E30-8EC7-9EBB1C57A59A}">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8C3442FC-CC8F-4E37-8453-F47ED9F116DE}">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10E24A09-4652-4E51-ADBE-542EE61F9F31}">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4633FDFA-2D0A-497A-9505-419923CE3737}">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FAD4EE3B-F035-4C1B-88B9-A1D12AD5EE41}">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EF9080C5-5DFF-4688-AB1E-116A7F97241C}">
      <text>
        <r>
          <rPr>
            <sz val="11"/>
            <color rgb="FF000000"/>
            <rFont val="Calibri"/>
            <family val="2"/>
            <charset val="1"/>
          </rPr>
          <t xml:space="preserve">Autor:
</t>
        </r>
      </text>
    </comment>
    <comment ref="A232" authorId="0" shapeId="0" xr:uid="{C55C85FC-6CFB-44A0-8AEE-FD3869F30844}">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sharedStrings.xml><?xml version="1.0" encoding="utf-8"?>
<sst xmlns="http://schemas.openxmlformats.org/spreadsheetml/2006/main" count="29816" uniqueCount="3914">
  <si>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</si>
  <si>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</si>
  <si>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</si>
  <si>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</si>
  <si>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</si>
  <si>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</si>
  <si>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</si>
  <si>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</si>
  <si>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</si>
  <si>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</si>
  <si>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</si>
  <si>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</si>
  <si>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</si>
  <si>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</si>
  <si>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</si>
  <si>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</si>
  <si>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</si>
  <si>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Observaciones</t>
  </si>
  <si>
    <t>MONITOREO Y REVISIÓN</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</si>
  <si>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</si>
  <si>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</si>
  <si>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</si>
  <si>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</si>
  <si>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</si>
  <si>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</si>
  <si>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</si>
  <si>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</si>
  <si>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</si>
  <si>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</si>
  <si>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</si>
  <si>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</si>
  <si>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</si>
  <si>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</si>
  <si>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</si>
  <si>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</si>
  <si>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</si>
  <si>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</si>
  <si>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</si>
  <si>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</si>
  <si>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</si>
  <si>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</si>
  <si>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</si>
  <si>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</si>
  <si>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</si>
  <si>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</si>
  <si>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</si>
  <si>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</si>
  <si>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</si>
  <si>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</si>
  <si>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</si>
  <si>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</si>
  <si>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</si>
  <si>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</si>
  <si>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</si>
  <si>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</si>
  <si>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</si>
  <si>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</si>
  <si>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</si>
  <si>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</si>
  <si>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</si>
  <si>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</si>
  <si>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</si>
  <si>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</si>
  <si>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</si>
  <si>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</si>
  <si>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</si>
  <si>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</si>
  <si>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</si>
  <si>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</si>
  <si>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</si>
  <si>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</si>
  <si>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</si>
  <si>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</si>
  <si>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</si>
  <si>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</si>
  <si>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</si>
  <si>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</si>
  <si>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</si>
  <si>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</si>
  <si>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</si>
  <si>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</si>
  <si>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</si>
  <si>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</si>
  <si>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</si>
  <si>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</si>
  <si>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</si>
  <si>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</si>
  <si>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</si>
  <si>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</si>
  <si>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</si>
  <si>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</si>
  <si>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</si>
  <si>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</si>
  <si>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</si>
  <si>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</si>
  <si>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</si>
  <si>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</si>
  <si>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</si>
  <si>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</si>
  <si>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</si>
  <si>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</si>
  <si>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</si>
  <si>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</si>
  <si>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</si>
  <si>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</si>
  <si>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</si>
  <si>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</si>
  <si>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</si>
  <si>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</si>
  <si>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</si>
  <si>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</si>
  <si>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</si>
  <si>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</si>
  <si>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</si>
  <si>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</si>
  <si>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</si>
  <si>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</si>
  <si>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</si>
  <si>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</si>
  <si>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</si>
  <si>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</si>
  <si>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</si>
  <si>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</si>
  <si>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</si>
  <si>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</si>
  <si>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</si>
  <si>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</si>
  <si>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</si>
  <si>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</si>
  <si>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</si>
  <si>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</si>
  <si>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</si>
  <si>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</si>
  <si>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</si>
  <si>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</si>
  <si>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</si>
  <si>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</si>
  <si>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</si>
  <si>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</si>
  <si>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</si>
  <si>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</si>
  <si>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</si>
  <si>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</si>
  <si>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</si>
  <si>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</si>
  <si>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</si>
  <si>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</si>
  <si>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</si>
  <si>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</si>
  <si>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</si>
  <si>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</si>
  <si>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</si>
  <si>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</si>
  <si>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</si>
  <si>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</si>
  <si>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</si>
  <si>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</si>
  <si>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</si>
  <si>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</si>
  <si>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</si>
  <si>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</si>
  <si>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</si>
  <si>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</si>
  <si>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</si>
  <si>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</si>
  <si>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</si>
  <si>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</si>
  <si>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</si>
  <si>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</si>
  <si>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</si>
  <si>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</si>
  <si>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</si>
  <si>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</si>
  <si>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</si>
  <si>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</si>
  <si>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</si>
  <si>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</si>
  <si>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</si>
  <si>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</si>
  <si>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</si>
  <si>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</si>
  <si>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</si>
  <si>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</si>
  <si>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</si>
  <si>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</si>
  <si>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</si>
  <si>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</si>
  <si>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</si>
  <si>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</si>
  <si>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</si>
  <si>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</si>
  <si>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</si>
  <si>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</si>
  <si>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</si>
  <si>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</si>
  <si>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</si>
  <si>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</si>
  <si>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</si>
  <si>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</si>
  <si>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</si>
  <si>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</si>
  <si>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</si>
  <si>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</si>
  <si>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</si>
  <si>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</si>
  <si>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</si>
  <si>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</si>
  <si>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</si>
  <si>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</si>
  <si>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</si>
  <si>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</si>
  <si>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</si>
  <si>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</si>
  <si>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</si>
  <si>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</si>
  <si>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</si>
  <si>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</si>
  <si>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</si>
  <si>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</si>
  <si>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</si>
  <si>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</si>
  <si>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</si>
  <si>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</si>
  <si>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</si>
  <si>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</si>
  <si>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</si>
  <si>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</si>
  <si>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</si>
  <si>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</si>
  <si>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</si>
  <si>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</si>
  <si>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</si>
  <si>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</si>
  <si>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</si>
  <si>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</si>
  <si>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</si>
  <si>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</si>
  <si>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</si>
  <si>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</si>
  <si>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</si>
  <si>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</si>
  <si>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</si>
  <si>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</si>
  <si>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</si>
  <si>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</si>
  <si>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</si>
  <si>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</si>
  <si>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</si>
  <si>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</si>
  <si>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</si>
  <si>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</si>
  <si>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</si>
  <si>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</si>
  <si>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</si>
  <si>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</si>
  <si>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</si>
  <si>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</si>
  <si>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</si>
  <si>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</si>
  <si>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</si>
  <si>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</si>
  <si>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</si>
  <si>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</si>
  <si>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</si>
  <si>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</si>
  <si>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</si>
  <si>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</si>
  <si>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</si>
  <si>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</si>
  <si>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</si>
  <si>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</si>
  <si>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</si>
  <si>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</si>
  <si>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</si>
  <si>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</si>
  <si>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</si>
  <si>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</si>
  <si>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</si>
  <si>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</si>
  <si>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</si>
  <si>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</si>
  <si>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</si>
  <si>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</si>
  <si>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</si>
  <si>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</si>
  <si>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</si>
  <si>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</si>
  <si>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</si>
  <si>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</si>
  <si>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</si>
  <si>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</si>
  <si>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</si>
  <si>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</si>
  <si>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</si>
  <si>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</si>
  <si>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</si>
  <si>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</si>
  <si>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</si>
  <si>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</si>
  <si>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</si>
  <si>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</si>
  <si>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</si>
  <si>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</si>
  <si>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</si>
  <si>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</si>
  <si>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</si>
  <si>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</si>
  <si>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</si>
  <si>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</si>
  <si>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</si>
  <si>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</si>
  <si>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</si>
  <si>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</si>
  <si>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</si>
  <si>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</si>
  <si>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</si>
  <si>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</si>
  <si>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</si>
  <si>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</si>
  <si>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</si>
  <si>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</si>
  <si>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</si>
  <si>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</si>
  <si>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</si>
  <si>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</si>
  <si>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</si>
  <si>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</si>
  <si>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</si>
  <si>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</si>
  <si>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</si>
  <si>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</si>
  <si>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</si>
  <si>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</si>
  <si>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</si>
  <si>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</si>
  <si>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</si>
  <si>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</si>
  <si>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</si>
  <si>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</si>
  <si>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</si>
  <si>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</si>
  <si>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</si>
  <si>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</si>
  <si>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</si>
  <si>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</si>
  <si>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</si>
  <si>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</si>
  <si>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</si>
  <si>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</si>
  <si>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</si>
  <si>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</si>
  <si>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</si>
  <si>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</si>
  <si>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</si>
  <si>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</si>
  <si>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</si>
  <si>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</si>
  <si>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</si>
  <si>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</si>
  <si>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</si>
  <si>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</si>
  <si>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</si>
  <si>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</si>
  <si>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</si>
  <si>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</si>
  <si>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</si>
  <si>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</si>
  <si>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</si>
  <si>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</si>
  <si>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</si>
  <si>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</si>
  <si>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</si>
  <si>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</si>
  <si>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</si>
  <si>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</si>
  <si>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</si>
  <si>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</si>
  <si>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</si>
  <si>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</si>
  <si>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</si>
  <si>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</si>
  <si>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</si>
  <si>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</si>
  <si>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</si>
  <si>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</si>
  <si>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</si>
  <si>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</si>
  <si>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</si>
  <si>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</si>
  <si>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</si>
  <si>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</si>
  <si>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</si>
  <si>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</si>
  <si>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</si>
  <si>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</si>
  <si>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</si>
  <si>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</si>
  <si>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</si>
  <si>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</si>
  <si>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</si>
  <si>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</si>
  <si>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</si>
  <si>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</si>
  <si>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</si>
  <si>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</si>
  <si>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</si>
  <si>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</si>
  <si>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</si>
  <si>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</si>
  <si>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</si>
  <si>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</si>
  <si>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</si>
  <si>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</si>
  <si>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</si>
  <si>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</si>
  <si>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</si>
  <si>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</si>
  <si>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</si>
  <si>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</si>
  <si>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</si>
  <si>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</si>
  <si>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</si>
  <si>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</si>
  <si>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</si>
  <si>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</si>
  <si>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</si>
  <si>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</si>
  <si>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</si>
  <si>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</si>
  <si>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</si>
  <si>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</si>
  <si>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</si>
  <si>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</si>
  <si>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</si>
  <si>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</si>
  <si>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</si>
  <si>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</si>
  <si>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</si>
  <si>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</si>
  <si>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</si>
  <si>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</si>
  <si>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</si>
  <si>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</si>
  <si>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</si>
  <si>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</si>
  <si>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</si>
  <si>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</si>
  <si>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</si>
  <si>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</si>
  <si>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</si>
  <si>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</si>
  <si>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</si>
  <si>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</si>
  <si>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</si>
  <si>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</si>
  <si>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</si>
  <si>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</si>
  <si>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</si>
  <si>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</si>
  <si>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</si>
  <si>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</si>
  <si>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</si>
  <si>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</si>
  <si>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</si>
  <si>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</si>
  <si>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</si>
  <si>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</si>
  <si>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</si>
  <si>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</si>
  <si>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</si>
  <si>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</si>
  <si>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</si>
  <si>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</si>
  <si>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</si>
  <si>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</si>
  <si>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</si>
  <si>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</si>
  <si>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</si>
  <si>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</si>
  <si>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</si>
  <si>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</si>
  <si>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</si>
  <si>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</si>
  <si>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</si>
  <si>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</si>
  <si>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</si>
  <si>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</si>
  <si>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</si>
  <si>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</si>
  <si>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</si>
  <si>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</si>
  <si>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</si>
  <si>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</si>
  <si>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</si>
  <si>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</si>
  <si>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</si>
  <si>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</si>
  <si>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</si>
  <si>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</si>
  <si>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</si>
  <si>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</si>
  <si>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</si>
  <si>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</si>
  <si>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</si>
  <si>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</si>
  <si>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</si>
  <si>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</si>
  <si>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</si>
  <si>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</si>
  <si>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</si>
  <si>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</si>
  <si>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</si>
  <si>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</si>
  <si>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</si>
  <si>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</si>
  <si>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</si>
  <si>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</si>
  <si>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</si>
  <si>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</si>
  <si>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</si>
  <si>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</si>
  <si>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</si>
  <si>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</si>
  <si>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</si>
  <si>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</si>
  <si>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</si>
  <si>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</si>
  <si>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</si>
  <si>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</si>
  <si>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</si>
  <si>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</si>
  <si>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</si>
  <si>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</si>
  <si>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</si>
  <si>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</si>
  <si>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</si>
  <si>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</si>
  <si>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</si>
  <si>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</si>
  <si>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</si>
  <si>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</si>
  <si>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</si>
  <si>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</si>
  <si>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</si>
  <si>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</si>
  <si>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</si>
  <si>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</si>
  <si>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</si>
  <si>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</si>
  <si>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</si>
  <si>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</si>
  <si>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</si>
  <si>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</si>
  <si>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</si>
  <si>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</si>
  <si>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</si>
  <si>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</si>
  <si>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</si>
  <si>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</si>
  <si>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</si>
  <si>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</si>
  <si>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</si>
  <si>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</si>
  <si>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</si>
  <si>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</si>
  <si>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</si>
  <si>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</si>
  <si>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</si>
  <si>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</si>
  <si>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</si>
  <si>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</si>
  <si>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</si>
  <si>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</si>
  <si>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</si>
  <si>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</si>
  <si>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</si>
  <si>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</si>
  <si>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</si>
  <si>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</si>
  <si>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</si>
  <si>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</si>
  <si>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</si>
  <si>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</si>
  <si>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</si>
  <si>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</si>
  <si>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</si>
  <si>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</si>
  <si>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</si>
  <si>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</si>
  <si>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</si>
  <si>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</si>
  <si>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</si>
  <si>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</si>
  <si>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</si>
  <si>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</si>
  <si>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</si>
  <si>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</si>
  <si>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</si>
  <si>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</si>
  <si>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</si>
  <si>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</si>
  <si>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</si>
  <si>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</si>
  <si>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</si>
  <si>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</si>
  <si>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</si>
  <si>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</si>
  <si>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</si>
  <si>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</si>
  <si>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</si>
  <si>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</si>
  <si>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</si>
  <si>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</si>
  <si>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</si>
  <si>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</si>
  <si>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</si>
  <si>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</si>
  <si>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</si>
  <si>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</si>
  <si>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</si>
  <si>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</si>
  <si>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</si>
  <si>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</si>
  <si>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</si>
  <si>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</si>
  <si>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</si>
  <si>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</si>
  <si>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</si>
  <si>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</si>
  <si>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</si>
  <si>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</si>
  <si>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</si>
  <si>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</si>
  <si>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</si>
  <si>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</si>
  <si>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</si>
  <si>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</si>
  <si>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</si>
  <si>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</si>
  <si>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</si>
  <si>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</si>
  <si>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</si>
  <si>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</si>
  <si>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</si>
  <si>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</si>
  <si>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</si>
  <si>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</si>
  <si>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</si>
  <si>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</si>
  <si>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</si>
  <si>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</si>
  <si>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</si>
  <si>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</si>
  <si>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</si>
  <si>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</si>
  <si>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</si>
  <si>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</si>
  <si>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</si>
  <si>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</si>
  <si>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</si>
  <si>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</si>
  <si>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</si>
  <si>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</si>
  <si>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</si>
  <si>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</si>
  <si>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</si>
  <si>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</si>
  <si>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</si>
  <si>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</si>
  <si>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</si>
  <si>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</si>
  <si>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</si>
  <si>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</si>
  <si>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</si>
  <si>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</si>
  <si>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</si>
  <si>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</si>
  <si>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</si>
  <si>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</si>
  <si>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</si>
  <si>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</si>
  <si>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</si>
  <si>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</si>
  <si>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</si>
  <si>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</si>
  <si>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</si>
  <si>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</si>
  <si>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</si>
  <si>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</si>
  <si>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</si>
  <si>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</si>
  <si>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</si>
  <si>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</si>
  <si>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</si>
  <si>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</si>
  <si>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</si>
  <si>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</si>
  <si>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</si>
  <si>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</si>
  <si>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</si>
  <si>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</si>
  <si>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</si>
  <si>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</si>
  <si>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</si>
  <si>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</si>
  <si>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</si>
  <si>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</si>
  <si>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</si>
  <si>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</si>
  <si>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</si>
  <si>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</si>
  <si>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</si>
  <si>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</si>
  <si>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</si>
  <si>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</si>
  <si>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</si>
  <si>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</si>
  <si>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</si>
  <si>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</si>
  <si>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</si>
  <si>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</si>
  <si>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</si>
  <si>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</si>
  <si>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</si>
  <si>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</si>
  <si>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</si>
  <si>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</si>
  <si>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</si>
  <si>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</si>
  <si>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</si>
  <si>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</si>
  <si>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</si>
  <si>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</si>
  <si>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</si>
  <si>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</si>
  <si>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</si>
  <si>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</si>
  <si>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</si>
  <si>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</si>
  <si>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</si>
  <si>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</si>
  <si>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</si>
  <si>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</si>
  <si>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</si>
  <si>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</si>
  <si>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</si>
  <si>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</si>
  <si>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</si>
  <si>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</si>
  <si>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</si>
  <si>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</si>
  <si>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</si>
  <si>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</si>
  <si>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</si>
  <si>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</si>
  <si>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</si>
  <si>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</si>
  <si>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</si>
  <si>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</si>
  <si>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</si>
  <si>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</si>
  <si>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</si>
  <si>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</si>
  <si>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</si>
  <si>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</si>
  <si>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</si>
  <si>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</si>
  <si>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</si>
  <si>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</si>
  <si>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</si>
  <si>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</si>
  <si>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</si>
  <si>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</si>
  <si>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</si>
  <si>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</si>
  <si>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</si>
  <si>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</si>
  <si>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</si>
  <si>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</si>
  <si>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</si>
  <si>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</si>
  <si>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</si>
  <si>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</si>
  <si>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</si>
  <si>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</si>
  <si>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</si>
  <si>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</si>
  <si>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</si>
  <si>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</si>
  <si>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</si>
  <si>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</si>
  <si>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</si>
  <si>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</si>
  <si>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</si>
  <si>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</si>
  <si>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</si>
  <si>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</si>
  <si>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</si>
  <si>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</si>
  <si>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</si>
  <si>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</si>
  <si>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</si>
  <si>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</si>
  <si>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</si>
  <si>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</si>
  <si>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</si>
  <si>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</si>
  <si>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</si>
  <si>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</si>
  <si>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</si>
  <si>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</si>
  <si>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</si>
  <si>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</si>
  <si>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</si>
  <si>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</si>
  <si>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</si>
  <si>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</si>
  <si>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</si>
  <si>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</si>
  <si>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</si>
  <si>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</si>
  <si>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</si>
  <si>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</si>
  <si>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</si>
  <si>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</si>
  <si>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</si>
  <si>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</si>
  <si>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</si>
  <si>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</si>
  <si>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</si>
  <si>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</si>
  <si>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</si>
  <si>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</si>
  <si>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</si>
  <si>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</si>
  <si>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</si>
  <si>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</si>
  <si>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</si>
  <si>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</si>
  <si>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</si>
  <si>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</si>
  <si>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</si>
  <si>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</si>
  <si>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</si>
  <si>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</si>
  <si>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</si>
  <si>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</si>
  <si>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</si>
  <si>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</si>
  <si>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</si>
  <si>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</si>
  <si>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</si>
  <si>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</si>
  <si>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</si>
  <si>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</si>
  <si>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</si>
  <si>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</si>
  <si>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</si>
  <si>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</si>
  <si>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</si>
  <si>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</si>
  <si>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</si>
  <si>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</si>
  <si>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</si>
  <si>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</si>
  <si>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</si>
  <si>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</si>
  <si>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</si>
  <si>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</si>
  <si>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</si>
  <si>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</si>
  <si>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</si>
  <si>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</si>
  <si>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</si>
  <si>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</si>
  <si>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</si>
  <si>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</si>
  <si>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</si>
  <si>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</si>
  <si>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</si>
  <si>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</si>
  <si>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</si>
  <si>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</si>
  <si>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</si>
  <si>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</si>
  <si>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</si>
  <si>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</si>
  <si>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</si>
  <si>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</si>
  <si>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</si>
  <si>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</si>
  <si>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</si>
  <si>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</si>
  <si>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</si>
  <si>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</si>
  <si>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</si>
  <si>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</si>
  <si>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</si>
  <si>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</si>
  <si>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</si>
  <si>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</si>
  <si>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</si>
  <si>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</si>
  <si>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</si>
  <si>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</si>
  <si>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</si>
  <si>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</si>
  <si>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</si>
  <si>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</si>
  <si>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</si>
  <si>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</si>
  <si>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</si>
  <si>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</si>
  <si>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</si>
  <si>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</si>
  <si>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</si>
  <si>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</si>
  <si>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</si>
  <si>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</si>
  <si>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</si>
  <si>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</si>
  <si>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</si>
  <si>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</si>
  <si>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</si>
  <si>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</si>
  <si>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</si>
  <si>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</si>
  <si>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</si>
  <si>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</si>
  <si>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</si>
  <si>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</si>
  <si>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</si>
  <si>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</si>
  <si>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</si>
  <si>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</si>
  <si>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</si>
  <si>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</si>
  <si>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</si>
  <si>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</si>
  <si>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</si>
  <si>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</si>
  <si>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</si>
  <si>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</si>
  <si>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</si>
  <si>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</si>
  <si>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</si>
  <si>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</si>
  <si>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</si>
  <si>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</si>
  <si>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</si>
  <si>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</si>
  <si>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</si>
  <si>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</si>
  <si>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</si>
  <si>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</si>
  <si>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</si>
  <si>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</si>
  <si>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</si>
  <si>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</si>
  <si>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</si>
  <si>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</si>
  <si>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</si>
  <si>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</si>
  <si>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</si>
  <si>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</si>
  <si>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</si>
  <si>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</si>
  <si>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</si>
  <si>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</si>
  <si>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</si>
  <si>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</si>
  <si>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</si>
  <si>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</si>
  <si>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</si>
  <si>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</si>
  <si>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</si>
  <si>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</si>
  <si>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</si>
  <si>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</si>
  <si>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</si>
  <si>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</si>
  <si>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</si>
  <si>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</si>
  <si>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</si>
  <si>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</si>
  <si>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</si>
  <si>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</si>
  <si>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</si>
  <si>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</si>
  <si>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</si>
  <si>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</si>
  <si>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</si>
  <si>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</si>
  <si>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</si>
  <si>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</si>
  <si>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</si>
  <si>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</si>
  <si>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</si>
  <si>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</si>
  <si>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</si>
  <si>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</si>
  <si>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</si>
  <si>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</si>
  <si>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</si>
  <si>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</si>
  <si>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</si>
  <si>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</si>
  <si>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</si>
  <si>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</si>
  <si>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</si>
  <si>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</si>
  <si>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</si>
  <si>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</si>
  <si>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</si>
  <si>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</si>
  <si>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</si>
  <si>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</si>
  <si>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</si>
  <si>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</si>
  <si>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</si>
  <si>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</si>
  <si>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</si>
  <si>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Incumplimiento de la plataforma estratégica y de su plan de acción</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</si>
  <si>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</si>
  <si>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</si>
  <si>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</si>
  <si>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</si>
  <si>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</si>
  <si>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Semestral</t>
  </si>
  <si>
    <t>Acta de reunión y/o piezas comunicativas de socialización de los documentos</t>
  </si>
  <si>
    <t>Implementación del manual de crisis.</t>
  </si>
  <si>
    <t>Informar a Control Interno Disciplinario para su respectiva investigación.</t>
  </si>
  <si>
    <t>Número de actas de reuniones y/o piezas comunicativas de socialización de los documentos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</si>
  <si>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</si>
  <si>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</si>
  <si>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</si>
  <si>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Divulgar y/o socializar: Código de integridad y la Política de protección de datos personales.</t>
  </si>
  <si>
    <t>Anual</t>
  </si>
  <si>
    <t>Divulgaciones y/o socializaciones realizadas</t>
  </si>
  <si>
    <t>Número de divulgaciones y/o socializaciones realizadas</t>
  </si>
  <si>
    <t>No aplicar los criterios de calidez, amabilidad, oportunidad, efectividad, rapidez y confiabilidad a través de los canales de atención.</t>
  </si>
  <si>
    <t>Informar del evento al área responsable de las acciones disciplinarias para su indagación y realizar rotación de personal</t>
  </si>
  <si>
    <t>Solicitud a través de correo electrónico</t>
  </si>
  <si>
    <t>Aplicar el protocolo de atención a la ciudadanía</t>
  </si>
  <si>
    <t>Solicitud realizadas</t>
  </si>
  <si>
    <t>Número de solicitud realizadas</t>
  </si>
  <si>
    <t>Listados de asistencia a las jornadas de reinducción</t>
  </si>
  <si>
    <t>Realizar rotación de personal al Interior del equipo</t>
  </si>
  <si>
    <t>Correos electrónicos y/o Actas de reunión relacionadas con mejoras de acuerdo con las necesidades de la ciudadanía</t>
  </si>
  <si>
    <t>Acompañamientos realizados</t>
  </si>
  <si>
    <t>Número de acompañamientos realizados</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</si>
  <si>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</si>
  <si>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</si>
  <si>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</si>
  <si>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</si>
  <si>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</si>
  <si>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</si>
  <si>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</si>
  <si>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Reportar el Informe Trimestral en la Página WEB en el sitio del Observatorio para todo el público que acceda a la información.</t>
  </si>
  <si>
    <t>Socializar a los procesos de la entidad el Plan Estratégico de Comunicaciones y el Manual para el Manejo de Crisis Comunicacional.</t>
  </si>
  <si>
    <t>Publicaciones</t>
  </si>
  <si>
    <t>Formatos diligenciados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</si>
  <si>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</si>
  <si>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</si>
  <si>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</si>
  <si>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</si>
  <si>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</si>
  <si>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</si>
  <si>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</si>
  <si>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</si>
  <si>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</si>
  <si>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</si>
  <si>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</si>
  <si>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</si>
  <si>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</si>
  <si>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</si>
  <si>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</si>
  <si>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</si>
  <si>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</si>
  <si>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</si>
  <si>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</si>
  <si>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</si>
  <si>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</si>
  <si>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</si>
  <si>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</si>
  <si>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</si>
  <si>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</si>
  <si>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</si>
  <si>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Corrección del inventario de predios del espacio público.</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</si>
  <si>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</si>
  <si>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</si>
  <si>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</si>
  <si>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</si>
  <si>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</si>
  <si>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</si>
  <si>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</si>
  <si>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</si>
  <si>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</si>
  <si>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</si>
  <si>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</si>
  <si>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</si>
  <si>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</si>
  <si>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</si>
  <si>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</si>
  <si>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</si>
  <si>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</si>
  <si>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</si>
  <si>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</si>
  <si>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</si>
  <si>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</si>
  <si>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</si>
  <si>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</si>
  <si>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</si>
  <si>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</si>
  <si>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</si>
  <si>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</si>
  <si>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</si>
  <si>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</si>
  <si>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</si>
  <si>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</si>
  <si>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</si>
  <si>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</si>
  <si>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</si>
  <si>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</si>
  <si>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</si>
  <si>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</si>
  <si>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</si>
  <si>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</si>
  <si>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</si>
  <si>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</si>
  <si>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</si>
  <si>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</si>
  <si>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</si>
  <si>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</si>
  <si>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</si>
  <si>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</si>
  <si>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</si>
  <si>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</si>
  <si>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</si>
  <si>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</si>
  <si>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</si>
  <si>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</si>
  <si>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</si>
  <si>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</si>
  <si>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</si>
  <si>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Socializar el cumplimiento de los planes de acción con el fin de sensibilizar a funcionarios y contratistas de la importancia del Sistema de Gestión Ambiental.</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</si>
  <si>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</si>
  <si>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</si>
  <si>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</si>
  <si>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</si>
  <si>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</si>
  <si>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</si>
  <si>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</si>
  <si>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</si>
  <si>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</si>
  <si>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</si>
  <si>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</si>
  <si>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</si>
  <si>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</si>
  <si>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</si>
  <si>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Incumplimiento de las acciones y actividades de mejoramiento.</t>
  </si>
  <si>
    <t>Incorrecta evaluación a la efectividad de los controles de los procesos y procedimientos y de los mapas de riesgos</t>
  </si>
  <si>
    <t>Posibilidad de recibir o solicitar para ocultar, limitar, modificar, manipular o alterar información respecto de hallazgos u observaciones a favor de terceros.</t>
  </si>
  <si>
    <t xml:space="preserve">Vencimiento de términos de los procesos disciplinarios </t>
  </si>
  <si>
    <t xml:space="preserve">Pérdida de Información de las actuaciones disciplinarias </t>
  </si>
  <si>
    <t>Iniciar acciones administrativas y/o penales para subsanar el daño realizado.</t>
  </si>
  <si>
    <t>Acta y/o grabación de mesa de trabajo para la actualización de los perfiles.</t>
  </si>
  <si>
    <t>Documentos del proceso actualizados y socializados.</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</si>
  <si>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</si>
  <si>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</si>
  <si>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</si>
  <si>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</si>
  <si>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Reemplazar el equipo haciendo uso de las condiciones de la contratación de alquiler de computadores</t>
  </si>
  <si>
    <t>Mensual</t>
  </si>
  <si>
    <t>1. DRP
2. Backups</t>
  </si>
  <si>
    <t>Activación de servicios alternos (hiperconvergencia)
Canal redundante</t>
  </si>
  <si>
    <t>Reporte ante entes de control
Restauración de los ambientes o información impactadas
Directorio Activo</t>
  </si>
  <si>
    <t>Documento informe del proceso de seguimiento.</t>
  </si>
  <si>
    <t>Realizar cambio de apoderado judicial.</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</si>
  <si>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</si>
  <si>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</si>
  <si>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</si>
  <si>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</si>
  <si>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</si>
  <si>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</si>
  <si>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</si>
  <si>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</si>
  <si>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</si>
  <si>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</si>
  <si>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</si>
  <si>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</si>
  <si>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</si>
  <si>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</si>
  <si>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</si>
  <si>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</si>
  <si>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</si>
  <si>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</si>
  <si>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</si>
  <si>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</si>
  <si>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</si>
  <si>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</si>
  <si>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</si>
  <si>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</si>
  <si>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 xml:space="preserve"> - Informar al Sistema de Seguridad y Salud en el Trabajo para el desarrollo del reporte en la ARL.</t>
  </si>
  <si>
    <t>Correo electrónico enviado</t>
  </si>
  <si>
    <t xml:space="preserve">Correo Electrónico </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</si>
  <si>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</si>
  <si>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</si>
  <si>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</si>
  <si>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</si>
  <si>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</si>
  <si>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</si>
  <si>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</si>
  <si>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</si>
  <si>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</si>
  <si>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</si>
  <si>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</si>
  <si>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</si>
  <si>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</si>
  <si>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</si>
  <si>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e iniciar el proceso Disciplinario.</t>
  </si>
  <si>
    <t xml:space="preserve"> - Adelantar la acción disciplinaria correspondiente y/o compulsar para que se adelanten los procesos judiciales correspondientes</t>
  </si>
  <si>
    <t xml:space="preserve"> - Adelantar la acción disciplinaria correspondiente </t>
  </si>
  <si>
    <t xml:space="preserve">Acta de reunión  </t>
  </si>
  <si>
    <t>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</si>
  <si>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</si>
  <si>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</si>
  <si>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</si>
  <si>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</si>
  <si>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</si>
  <si>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</si>
  <si>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</si>
  <si>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</si>
  <si>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</si>
  <si>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</si>
  <si>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</si>
  <si>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</si>
  <si>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</si>
  <si>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</si>
  <si>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</si>
  <si>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</si>
  <si>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</si>
  <si>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</si>
  <si>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</si>
  <si>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</si>
  <si>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</si>
  <si>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Servidores Cloud/on premise
Información digital</t>
  </si>
  <si>
    <t>Backups</t>
  </si>
  <si>
    <t>Respuesta inoportuna o incompleta en el marco de la defensa jurídica de los intereses del DADEP.</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</si>
  <si>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</si>
  <si>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</si>
  <si>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</si>
  <si>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</si>
  <si>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</si>
  <si>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</si>
  <si>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</si>
  <si>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</si>
  <si>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</si>
  <si>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</si>
  <si>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</si>
  <si>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</si>
  <si>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</si>
  <si>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</si>
  <si>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</si>
  <si>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</si>
  <si>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</si>
  <si>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</si>
  <si>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</si>
  <si>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</si>
  <si>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</si>
  <si>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</si>
  <si>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</si>
  <si>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</si>
  <si>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</si>
  <si>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Daño o perdida de la información</t>
  </si>
  <si>
    <t>Fuga de la información</t>
  </si>
  <si>
    <t>Información del LYMAY, SISCO, SAE-SAI, PREDIS, PAC, OPGET, SISCO.</t>
  </si>
  <si>
    <t>Información de PERNO (Nomina)</t>
  </si>
  <si>
    <t>Aplicativo de Acciones CPM</t>
  </si>
  <si>
    <t>Matriz de seguimiento</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</si>
  <si>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</si>
  <si>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</si>
  <si>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Actas y/o grabaciones realizadas.</t>
  </si>
  <si>
    <t>Matrices de seguimiento realizada</t>
  </si>
  <si>
    <t>Contratos realizados</t>
  </si>
  <si>
    <t>Número de contratos realizados</t>
  </si>
  <si>
    <t>Número de actas y/o grabaciones realizadas.</t>
  </si>
  <si>
    <t>Número de documentos del proceso actualizados y socializados.</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</si>
  <si>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</si>
  <si>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</si>
  <si>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</si>
  <si>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</si>
  <si>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Número de copias realizadas</t>
  </si>
  <si>
    <t>Copias realizadas</t>
  </si>
  <si>
    <t>Contar con  nube para  ambientes productivos</t>
  </si>
  <si>
    <t>Realizar los Backups de los ambientes productivos y definir el PRD</t>
  </si>
  <si>
    <t>Contratos</t>
  </si>
  <si>
    <t xml:space="preserve">Aplicar el formato solicitud de cambio y actualizar el directorio Activo.
</t>
  </si>
  <si>
    <t>Crear ambientes de pruebas y desarrollo, definiendo el proceso para control de cambios y realizar las pruebas en ambientes de prueba antes de desplegar en producción</t>
  </si>
  <si>
    <t>Pruebas realizadas</t>
  </si>
  <si>
    <t>Número de pruebas realizadas</t>
  </si>
  <si>
    <t>Porcentaje de mantenimientos preventivos ejecutados</t>
  </si>
  <si>
    <t xml:space="preserve">Contar con ambiente de producción en la nube y Contar con un Canal de comunicaciones redundante
</t>
  </si>
  <si>
    <t>Número de  informes realizados.</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</si>
  <si>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</si>
  <si>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</si>
  <si>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</si>
  <si>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</si>
  <si>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</si>
  <si>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</si>
  <si>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</si>
  <si>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</si>
  <si>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</si>
  <si>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</si>
  <si>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</si>
  <si>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</si>
  <si>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Socializar la forma de manipulación de documentos.</t>
  </si>
  <si>
    <t>Socializar los formatos para el control, seguimiento y préstamo de los expedientes establecidos en el Sistema de Gestión del DADEP.</t>
  </si>
  <si>
    <t xml:space="preserve">Correo electrónico </t>
  </si>
  <si>
    <t>Correo Electrónico</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</si>
  <si>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</si>
  <si>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</si>
  <si>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</si>
  <si>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</si>
  <si>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</si>
  <si>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</si>
  <si>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</si>
  <si>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</si>
  <si>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 xml:space="preserve"> - Actas y Comunicaciones
 - Registros de evidencia de socialización e implementación del protocolo, encuestas, y otros.</t>
  </si>
  <si>
    <t>Acta y/o grabación de la socialización realizada.</t>
  </si>
  <si>
    <t>Correos electrónicos</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</si>
  <si>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</si>
  <si>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</si>
  <si>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</si>
  <si>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</si>
  <si>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</si>
  <si>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</si>
  <si>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</si>
  <si>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</si>
  <si>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</si>
  <si>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</si>
  <si>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</si>
  <si>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</si>
  <si>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</si>
  <si>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</si>
  <si>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</si>
  <si>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</si>
  <si>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</si>
  <si>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</si>
  <si>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</si>
  <si>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</si>
  <si>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</si>
  <si>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Violación de la reserva legal de las actuaciones disciplinarias a través de sistemas de información Orfeo y carpetas compartidas</t>
  </si>
  <si>
    <t>Acompañar a los procesos para cubrir las necesidades de la ciudadanía</t>
  </si>
  <si>
    <t xml:space="preserve"> Promover mejoras a  los procesos según las necesidades de la ciudadanía.</t>
  </si>
  <si>
    <t>Correos electrónicos, piezas informativas y/o actas de reunión</t>
  </si>
  <si>
    <t>Número de documentos revisados y/o actualizados</t>
  </si>
  <si>
    <t>La Jefe de la Oficina Asesora de Planeación revisa, retroalimenta (ajustes y alertas tempranas) y viabiliza el seguimiento reportado por los gerentes de proyectos.</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</si>
  <si>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</si>
  <si>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</si>
  <si>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</si>
  <si>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</si>
  <si>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</si>
  <si>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</si>
  <si>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</si>
  <si>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</si>
  <si>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</si>
  <si>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</si>
  <si>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</si>
  <si>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</si>
  <si>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</si>
  <si>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</si>
  <si>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</si>
  <si>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</si>
  <si>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</si>
  <si>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</si>
  <si>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</si>
  <si>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</si>
  <si>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</si>
  <si>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</si>
  <si>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</si>
  <si>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</si>
  <si>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</si>
  <si>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</si>
  <si>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</si>
  <si>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</si>
  <si>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</si>
  <si>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</si>
  <si>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</si>
  <si>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</si>
  <si>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</si>
  <si>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</si>
  <si>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</si>
  <si>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</si>
  <si>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</si>
  <si>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</si>
  <si>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</si>
  <si>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</si>
  <si>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</si>
  <si>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</si>
  <si>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</si>
  <si>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</si>
  <si>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</si>
  <si>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</si>
  <si>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</si>
  <si>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</si>
  <si>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</si>
  <si>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</si>
  <si>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</si>
  <si>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</si>
  <si>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</si>
  <si>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</si>
  <si>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</si>
  <si>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</si>
  <si>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</si>
  <si>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Tecnología y seguridad de la información</t>
  </si>
  <si>
    <t>Comunicación interna y/o relación con partes interesadas</t>
  </si>
  <si>
    <t>#</t>
  </si>
  <si>
    <t>Serie / Subserie</t>
  </si>
  <si>
    <t>AC001</t>
  </si>
  <si>
    <t>Acta de apertura del Buzón</t>
  </si>
  <si>
    <t>Documento donde se relaciona la apertura, fecha, cantidad y tipos de documentos depositados por los ciudadanos.</t>
  </si>
  <si>
    <t>Interno</t>
  </si>
  <si>
    <t>N/A</t>
  </si>
  <si>
    <t>cuando se requiera</t>
  </si>
  <si>
    <t>Subdirección Administrativa, Financiera y de Control Disciplinario SAF</t>
  </si>
  <si>
    <t>Español</t>
  </si>
  <si>
    <t>Electrónico / Digital</t>
  </si>
  <si>
    <t>Físico</t>
  </si>
  <si>
    <t>Archivo DADEP</t>
  </si>
  <si>
    <t>PÚBLICA</t>
  </si>
  <si>
    <t>MEDIA</t>
  </si>
  <si>
    <t>-&gt;  Ley 1712 Art. 18_x005F_x000D_
 - a) El derecho a toda persona a la intimidad, bajo las limitaciones propias que impone la condición de servidor público, en concordancia con lo estipulado._x005F_x000D_
 -&gt; Ley 1712 Art. 19</t>
  </si>
  <si>
    <t>Parcial</t>
  </si>
  <si>
    <t>AC002</t>
  </si>
  <si>
    <t xml:space="preserve">127-FORAC-10 Acta de Reunión </t>
  </si>
  <si>
    <t>Registro de temas tratados en reuniones internas o externas y el listado de los asistentes</t>
  </si>
  <si>
    <t>Físico - Electrónico / Digital</t>
  </si>
  <si>
    <t>AC003</t>
  </si>
  <si>
    <t>Requerimiento</t>
  </si>
  <si>
    <t xml:space="preserve">Petición, queja, reclamo o solicitud de la ciudadanía; peticiones ciudadanas relacionadas con la funciones del área de Atención al Ciudadano. </t>
  </si>
  <si>
    <t>Hoja de cálculo</t>
  </si>
  <si>
    <t>PÚBLICA CLASIFICADA</t>
  </si>
  <si>
    <t>-&gt;  Ley 1712 Art. 18 _x005F_x000D_
 - c) Los secretos comerciales, industriales y profesionales, así como los estipulados en el art. 77 de la ley 1474 de 2011_x005F_x000D_
 -&gt; Ley 1712 Art. 19</t>
  </si>
  <si>
    <t>La información contiene secretos comerciales, industriales y profesionales</t>
  </si>
  <si>
    <t>Ilimitada</t>
  </si>
  <si>
    <t>AC004</t>
  </si>
  <si>
    <t>Respuesta al peticionario</t>
  </si>
  <si>
    <t xml:space="preserve">Respuesta a peticiones ciudadanas  relacionadas con la funciones del área de Atención al Ciudadano. </t>
  </si>
  <si>
    <t>Ley 1712 de 2014, art 18</t>
  </si>
  <si>
    <t>No aplica</t>
  </si>
  <si>
    <t>AC005</t>
  </si>
  <si>
    <t>Respuesta al peticionario anónimo o sin dirección</t>
  </si>
  <si>
    <t>Respuesta a peticiones ciudadanas publicada en la cartelera del primer piso SuperCADE CAD módulo D-158 que está dirigida a peticionarios anónimos, a destinatarios sin dirección o que corresponden a correo devuelto</t>
  </si>
  <si>
    <t>AC006</t>
  </si>
  <si>
    <t>127-FORDE-38 Formato memorando ORFEO</t>
  </si>
  <si>
    <t>Comunicación escrita de carácter interno del DADEP que se utiliza para tratar asuntos referentes a órdenes, orientaciones y pautas a las dependencias que agilicen la gestión institucional, de Carácter Informativo, decisorio y operativo.</t>
  </si>
  <si>
    <t>AC007</t>
  </si>
  <si>
    <t>127-FORAC-15 Recepción de peticiones verbales</t>
  </si>
  <si>
    <t>Petición, Queja, Reclamo, sugerencia o solicitud presentada por la ciudadanía de manera verbal.</t>
  </si>
  <si>
    <t>AC008</t>
  </si>
  <si>
    <t>127-FORAC-01 Felicitación, queja o reclamo
17/12/2020 V4</t>
  </si>
  <si>
    <t>Manifestación, del ciudadano, frente a la satisfacción, reclamo o inconformidad por la atención recibida por parte de un servidor público.</t>
  </si>
  <si>
    <t>AC009</t>
  </si>
  <si>
    <t>127-FORAC-22 Registro atenciones canal presencial 17/12/2020 V2</t>
  </si>
  <si>
    <t>Atenciones realizadas a través de los puntos de atención del canal presencial</t>
  </si>
  <si>
    <t>Diario</t>
  </si>
  <si>
    <t>AC010</t>
  </si>
  <si>
    <t>127-FORAC-21 Registro atenciones canal telefónico 29/04/2022 V4</t>
  </si>
  <si>
    <t>Atenciones realizadas a través del canal telefónico.</t>
  </si>
  <si>
    <t>AC011</t>
  </si>
  <si>
    <t>127-FORAC-20 Formato registro atenciones canal virtual chat. 17/12/2020 V3</t>
  </si>
  <si>
    <t>Documento por el cual se registran las atenciones prestadas a través del chat</t>
  </si>
  <si>
    <t>AC012</t>
  </si>
  <si>
    <t>127-FORAC-19 Registro Atenciones Canal Virtual Correo Electrónico Y Bogotá Te Escucha
23/03/2022 V3</t>
  </si>
  <si>
    <r>
      <rPr>
        <sz val="11"/>
        <color theme="1"/>
        <rFont val="Calibri"/>
        <family val="2"/>
        <scheme val="minor"/>
      </rPr>
      <t xml:space="preserve">Documento por el cual se registran las atenciones prestadas a través del correo electrónico y a través del sistema Bogotá te escucha. 
</t>
    </r>
    <r>
      <rPr>
        <b/>
        <sz val="7.7"/>
        <rFont val="Calibri"/>
        <family val="2"/>
        <charset val="1"/>
      </rPr>
      <t>NOTA:</t>
    </r>
    <r>
      <rPr>
        <b/>
        <i/>
        <sz val="7.7"/>
        <rFont val="Calibri"/>
        <family val="2"/>
        <charset val="1"/>
      </rPr>
      <t xml:space="preserve"> </t>
    </r>
    <r>
      <rPr>
        <sz val="11"/>
        <rFont val="Calibri"/>
        <family val="2"/>
        <charset val="1"/>
      </rPr>
      <t>Esta información incluye las peticiones, quejas, reclamos, sugerencias o solicitudes remitidas por el área de comunicaciones al correo dadepbogota@dadep.gov.co, recibidas a través de las redes sociales.</t>
    </r>
  </si>
  <si>
    <t>AC013</t>
  </si>
  <si>
    <t>127-FORAC-17 Registro Interacciones Canal Virtual Redes Sociales
17/12/2020 V2</t>
  </si>
  <si>
    <r>
      <rPr>
        <sz val="11"/>
        <color theme="1"/>
        <rFont val="Calibri"/>
        <family val="2"/>
        <scheme val="minor"/>
      </rPr>
      <t xml:space="preserve">Interacciones con usuarios mediante redes sociales.
</t>
    </r>
    <r>
      <rPr>
        <b/>
        <sz val="7.7"/>
        <rFont val="Calibri"/>
        <family val="2"/>
        <charset val="1"/>
      </rPr>
      <t>NOTA</t>
    </r>
    <r>
      <rPr>
        <b/>
        <sz val="11"/>
        <rFont val="Calibri"/>
        <family val="2"/>
        <charset val="1"/>
      </rPr>
      <t>:</t>
    </r>
    <r>
      <rPr>
        <sz val="11"/>
        <rFont val="Calibri"/>
        <family val="2"/>
        <charset val="1"/>
      </rPr>
      <t xml:space="preserve"> Esta información incluye las peticiones, quejas, reclamos, sugerencias o solicitudes remitidas al correo electrónico dadepbogota@dadep.gov.co para ser gestionadas de acuerdo con la competencia de la entidad y/o de otras entidades</t>
    </r>
  </si>
  <si>
    <t>Oficina Asesora de Comunicaciones</t>
  </si>
  <si>
    <t>AC014</t>
  </si>
  <si>
    <t>127-FORAC-26 Encuesta de satisfacción de la atención brindada por los canales presencial y telefónico de la defensoría del espacio público -DADEP
29/04/2022 V3</t>
  </si>
  <si>
    <t>Manifestación, por parte de los ciudadanos de la percepción y satisfacción frente a la atención recibida por los canales presencial y telefónico.</t>
  </si>
  <si>
    <t>AC015</t>
  </si>
  <si>
    <t>127-FORAC-13 Consolidado encuestas de percepción y satisfacción del servicio prestado a los usuarios del DADEP
04/03/2022 V3</t>
  </si>
  <si>
    <t xml:space="preserve">Resultados consolidados de las encuestas de satisfacción aplicadas a los ciudadanos </t>
  </si>
  <si>
    <t>AC016</t>
  </si>
  <si>
    <t>Indicador</t>
  </si>
  <si>
    <t>Resultado de la tabulación de las encuestas 127-FORAC-26 de satisfacción del canal presencial y del análisis de los datos de los derechos de petición y los días de gestión. Esta información se consolida en los siguientes indicadores:
• Indicador de percepción 
• Indicador de satisfacción.
• Indicador de oportunidad</t>
  </si>
  <si>
    <t>AC017</t>
  </si>
  <si>
    <t>Informe de resultados de la satisfacción del canal telefónico</t>
  </si>
  <si>
    <t>Resultados de la encuesta de satisfacción de la ciudadanía con respecto a la atención recibida a través del canal telefónico. INDICADOR</t>
  </si>
  <si>
    <t>AC018</t>
  </si>
  <si>
    <t>Aplicativo de correspondencia ORFEO</t>
  </si>
  <si>
    <t>Registro de las comunicaciones  oficiales de la Entidad</t>
  </si>
  <si>
    <t>Texto</t>
  </si>
  <si>
    <t>AC019</t>
  </si>
  <si>
    <t>Inventario General de Espacio Público y Bienes Fiscales</t>
  </si>
  <si>
    <t>Aplicativo de consulta SIGDEP</t>
  </si>
  <si>
    <t>Plataforma tecnológica que permite la búsqueda de información relativa al inventario de predios del Distrito.</t>
  </si>
  <si>
    <t>AC020</t>
  </si>
  <si>
    <t>Aplicativo de consulta SIDEP 2</t>
  </si>
  <si>
    <t>Plataforma tecnológica que permite buscar información y documentos relativa a predios del Distrito.</t>
  </si>
  <si>
    <t>AC022</t>
  </si>
  <si>
    <t>Informes a otros organismos</t>
  </si>
  <si>
    <t>Informe recibido o enviado de y a otros organismos</t>
  </si>
  <si>
    <t>Externo</t>
  </si>
  <si>
    <t>AC023</t>
  </si>
  <si>
    <t>127-FORAC-18 Registro Atenciones Consolidado
29/04/2022 V4</t>
  </si>
  <si>
    <t>Documento que consolida las atenciones prestadas a través de los diferentes canales de atención, se elabora en Excel y en PDF.</t>
  </si>
  <si>
    <t>AC024</t>
  </si>
  <si>
    <t>127-FORAC-14 Seguimiento Orfeo-SDQS
06/05/2022 V2</t>
  </si>
  <si>
    <t>Documento de seguimiento a la oportunidad de las respuestas.</t>
  </si>
  <si>
    <t>AC025</t>
  </si>
  <si>
    <t>Informe de Transparencia – Informe de Peticiones, Quejas, Requerimiento y Sugerencias - PQRS</t>
  </si>
  <si>
    <t>Informe que muestra mensualmente las Peticiones  recibidas por la entidad, trasladadas a otras entidades y los tiempos promedio de respuesta.</t>
  </si>
  <si>
    <t>AC026</t>
  </si>
  <si>
    <t>Informe solicitudes de acceso a la información pública</t>
  </si>
  <si>
    <t>Informe que muestra mensualmente los Derechos de Peticiones catalogados como solicitudes de acceso a la información. Corresponde al informe contemplado en el artículo 52 del Decreto 103 de 2015 y del literal h) del artículo 11 de la Ley 1712 de 2014 y el artículo 2.1.1.6.2. Decreto 1081 del 2015.</t>
  </si>
  <si>
    <t>AC027</t>
  </si>
  <si>
    <t>Informe de gestión por canal de atención a la ciudadanía (Dashboard)</t>
  </si>
  <si>
    <t>Análisis, por dependencia, del cumplimiento de términos para el cierre de peticiones registradas en el Sistema Distrital para la Gestión de Peticiones Ciudadanas – Bogotá te escucha</t>
  </si>
  <si>
    <t>AC028</t>
  </si>
  <si>
    <t>Boletín Interáctivo Mensual de PQRS</t>
  </si>
  <si>
    <t>Este informe se basa en la información consolidada de las atenciones brindadas a través de los diferentes canales de atención de la Entidad</t>
  </si>
  <si>
    <t>AC029</t>
  </si>
  <si>
    <t>Informe Canal Telefónico</t>
  </si>
  <si>
    <t>Este informe contiene la encuesta aplicada telefónicamente a los ciudadanos.</t>
  </si>
  <si>
    <t>AC030</t>
  </si>
  <si>
    <t>Informe caracterización de usuarios</t>
  </si>
  <si>
    <t>Este informe contiene la caracterización de los usuarios, grupos de valor y de interés atendidos a través de los distintos canales.</t>
  </si>
  <si>
    <t>AC031</t>
  </si>
  <si>
    <t>Reporte de Seguimiento y evaluación diaria a las peticiones recibidasBogotá te escucha</t>
  </si>
  <si>
    <t>Informe que muestra las peticiones pendientes de tramite a tiempo, próximas a vencerse y vencidas de carácter diario</t>
  </si>
  <si>
    <t>Semanal</t>
  </si>
  <si>
    <t>AC032</t>
  </si>
  <si>
    <t>Reporte de Alerta Semanal Bogotá te escucha</t>
  </si>
  <si>
    <t xml:space="preserve">Informe que muestra las peticiones pendientes de tramite a tiempo, próximas a vencerse y vencidas </t>
  </si>
  <si>
    <t>AC033</t>
  </si>
  <si>
    <t>Servicio</t>
  </si>
  <si>
    <t>Recepción de PQRS</t>
  </si>
  <si>
    <t>Servicio a través del cual se  reciben peticiones, Quejas, Reclamos y Sugerencias y/o solicitudes a través de los puntos de atención del canal virtual y telefónico</t>
  </si>
  <si>
    <t>Físico y Electrónico</t>
  </si>
  <si>
    <t>Pública</t>
  </si>
  <si>
    <t>AC034</t>
  </si>
  <si>
    <t>Copia de respuesta a PQRS</t>
  </si>
  <si>
    <t>Servicio a través del cual se  entregan copias de respuestas través de los puntos de atención del canal virtual y telefónico</t>
  </si>
  <si>
    <t>AC035</t>
  </si>
  <si>
    <t>Capacitación en competencias de entidades distritales en materia de espacio Público</t>
  </si>
  <si>
    <t xml:space="preserve">Servicio a través del cual el área de Atención al Ciudadano en coordinación con las áreas misionales divulga y/o capacita acerca de las competencias de la entidad en materia de espacio público. </t>
  </si>
  <si>
    <t>AC036</t>
  </si>
  <si>
    <t>Asesoría canal presencial</t>
  </si>
  <si>
    <t>Servicio a través del cual se atiende a la ciudadanía en los puntos de atención del canal presencial</t>
  </si>
  <si>
    <t>AC037</t>
  </si>
  <si>
    <t>Atención de canales</t>
  </si>
  <si>
    <t>Atención de los puntos de atención de los canales telefónico, y virtual</t>
  </si>
  <si>
    <t>AGOPEP001</t>
  </si>
  <si>
    <t>Administración y gestión del Observatorio y la Política del Espacio Público de Bogotá</t>
  </si>
  <si>
    <t>Red de Entidades Distritales por el espacio público</t>
  </si>
  <si>
    <t>Contiene el nombre, cargo, correo electrónico, dirección, teléfono de alcaldes locales, ediles, secretarios, senadores, y Juntas de Acción Comunal entre otros</t>
  </si>
  <si>
    <t>Subdirección de Registro Inmobiliario SRI</t>
  </si>
  <si>
    <t>Dentro de las bases se encuentran información personal, como correos personales e institucionales y nombres completos</t>
  </si>
  <si>
    <t>AGOPEP002</t>
  </si>
  <si>
    <t>Red de Universidades por el espacio público</t>
  </si>
  <si>
    <t>Contiene el nombre, cargo, correo electrónico, dirección, teléfono de personal que trabaja en Universidades, como lo son decanos, directores, profesores y coordinadores</t>
  </si>
  <si>
    <t>Dentro de las bases se encuentran información personal, como correos personales e institucionales.</t>
  </si>
  <si>
    <t>AGOPEP003</t>
  </si>
  <si>
    <t>Red de Comunidades, Asociaciones y Gremios por el espacio público</t>
  </si>
  <si>
    <t>Contiene los correos e información personal de algunas personas que trabajan en entidades publicas o privada, arquitectos e independientes</t>
  </si>
  <si>
    <t>Dentro de las bases se encuentran información personal, como nombres completos, cargos, números de celular, correos institucionales</t>
  </si>
  <si>
    <t>AGOPEP004</t>
  </si>
  <si>
    <t>Red de Ciudades por el espacio público</t>
  </si>
  <si>
    <t>Contiene los correos e información personal los directores de Organizaciones  No Gubernamentales</t>
  </si>
  <si>
    <t>Dentro de las bases se encuentran  como correos y nombres completos</t>
  </si>
  <si>
    <t>AGOPEP005</t>
  </si>
  <si>
    <t>Redes eventos</t>
  </si>
  <si>
    <t>Contiene los datos personales de las personas que se inscriben a participar de los eventos del Observatorio y los registros de asistencias, como lo son correos personales, números de celular y cedula</t>
  </si>
  <si>
    <t>Dentro de las bases se encuentran información personal, como correos personales, numero de cedula, nombres completos, numero de celular.</t>
  </si>
  <si>
    <t>AGOPEP006</t>
  </si>
  <si>
    <t xml:space="preserve">Formularios </t>
  </si>
  <si>
    <t>Son formularios generados al momento de realizar una inscripción para un evento, participación en convocatorias, encuestas, entre otros</t>
  </si>
  <si>
    <t>Documentos gráficos</t>
  </si>
  <si>
    <t>Office</t>
  </si>
  <si>
    <t>AGOPEP007</t>
  </si>
  <si>
    <t>Proyectos</t>
  </si>
  <si>
    <t>Contienen información sobre los proyectos de investigación realizados por el observatorio</t>
  </si>
  <si>
    <t>http://observatorio.dadep.gov.co/proyectos</t>
  </si>
  <si>
    <t>AGOPEP008</t>
  </si>
  <si>
    <t>Resultados e informes</t>
  </si>
  <si>
    <t>Contiene información sobre Los informes trimestrales, Documentos Técnicos de Soporte, Informes de Gestión, Plan Anual de acciones</t>
  </si>
  <si>
    <t>http://observatorio.dadep.gov.co/resultados-e-informes</t>
  </si>
  <si>
    <t>AGOPEP009</t>
  </si>
  <si>
    <t>Contiene la publicaciones de libros y boletines</t>
  </si>
  <si>
    <t>http://observatorio.dadep.gov.co/publicaciones</t>
  </si>
  <si>
    <t>AGOPEP010</t>
  </si>
  <si>
    <t>Noticias</t>
  </si>
  <si>
    <t>Publicación de noticias relacionadas con el espacio publico y la realización de eventos</t>
  </si>
  <si>
    <t>http://observatorio.dadep.gov.co/noticias</t>
  </si>
  <si>
    <t>AGOPEP011</t>
  </si>
  <si>
    <t>Reportes técnicos</t>
  </si>
  <si>
    <t>Publicación de los reportes técnicos del Observatorio por año</t>
  </si>
  <si>
    <t>http://observatorio.dadep.gov.co/reportes-tecnicos</t>
  </si>
  <si>
    <t>APID001</t>
  </si>
  <si>
    <t>Formato de visitas para diagnósticos técnicos SAI</t>
  </si>
  <si>
    <t>Documento que registra la visita a un terreno</t>
  </si>
  <si>
    <t>Subdirección de Administración Inmobiliaria y del Espacio Publico SAI</t>
  </si>
  <si>
    <t>Archivo del patrimonio inmobiliario Distrital 
y 
Archivo de Gestión de la Subdirección de Administración Inmobiliaria y Espacio Público</t>
  </si>
  <si>
    <t>APID002</t>
  </si>
  <si>
    <t>Resolución de predios disponibles</t>
  </si>
  <si>
    <t>Documento que da a conocer los bienes fiscales disponibles</t>
  </si>
  <si>
    <t>Archivo SAF</t>
  </si>
  <si>
    <t>APID003</t>
  </si>
  <si>
    <t>Acta de reunión</t>
  </si>
  <si>
    <t>Documento en el cual se plasma los acuerdos tomados en una reunión</t>
  </si>
  <si>
    <t>Archivo de Gestión de la Subdirección de Administración Inmobiliaria y Espacio Público 
Archivo del patrimonio inmobiliario Distrital.</t>
  </si>
  <si>
    <t>APID004</t>
  </si>
  <si>
    <t>Formato de evaluación de administración directa.</t>
  </si>
  <si>
    <t>Documento que registra las acciones para la administración directa de un bien.</t>
  </si>
  <si>
    <t>Archivo del patrimonio inmobiliario Distrital.</t>
  </si>
  <si>
    <t>APID005</t>
  </si>
  <si>
    <t>Formato concepto de viabilidad técnica para la entrega de inmuebles para la administración.</t>
  </si>
  <si>
    <t>Documento con el cual se estudia la pertinencia técnica de la entrega directa o indirecta de un bien inmueble.</t>
  </si>
  <si>
    <t>APID006</t>
  </si>
  <si>
    <t>Acta de entrega</t>
  </si>
  <si>
    <t>Documento con el cual se hace entrega gratuita del uso, goce y disfrute de bienes inmuebles de uso público y/o fiscal de nivel central, a las entidades distritales del sector central.</t>
  </si>
  <si>
    <t>Archivo de Gestión de la Subdirección de Administración Inmobiliaria y Espacio Público</t>
  </si>
  <si>
    <t>APID007</t>
  </si>
  <si>
    <t>Convenio interadministrativo de comodato</t>
  </si>
  <si>
    <t>Documento con el cual se hace entrega gratuita del uso, goce y disfrute de bienes inmuebles de uso público y/o fiscal de nivel central, a las entidades distritales del sector descentralizado.</t>
  </si>
  <si>
    <t>Archivo de Gestión de la Subdirección de Administración Inmobiliaria y Espacio Público
y OAJ</t>
  </si>
  <si>
    <t>APID008</t>
  </si>
  <si>
    <t>Comodato</t>
  </si>
  <si>
    <t>Contrato por medio del cual se hace entrega gratuita de un bien fiscal a una organización sin ánimo de lucro, para que haga uso del bien para el desarrollo de actividades de interés público acordes con el Plan de Desarrollo Distrital y finalizado el plazo de ejecución lo entregue en iguales o mejores condiciones a las recibidas.</t>
  </si>
  <si>
    <t>APID009</t>
  </si>
  <si>
    <t>Contrato de arrendamiento</t>
  </si>
  <si>
    <t>Documento en el cual las dos partes se obligan recíprocamente, la una a conceder el goce de una cosa, o a ejecutar una obra o prestar un servicio y la otra a pagar por este goce, obra o servicio un precio determinado.</t>
  </si>
  <si>
    <t>APID010</t>
  </si>
  <si>
    <t>Contrato de administración, mantenimiento y aprovechamiento económico de espacio público</t>
  </si>
  <si>
    <t>Documento por el cual se hace entrega de zonas de uso publico a organizaciones  para que previo cumplimiento de los requisitos exigidos en un proceso de selección de mínima cuantía, adelanten labores de administración, mantenimiento y aprovechamiento económico.</t>
  </si>
  <si>
    <t>Archivo de Gestión de la OAJ</t>
  </si>
  <si>
    <t>APID011</t>
  </si>
  <si>
    <t>Autorización de uso</t>
  </si>
  <si>
    <t>A través de este documento, se le hace entrega material a un tercero del espacio público solicitado, para actividades de mantenimiento y cuidado, donde se pueden o no generar actividades de aprovechamiento económico, de conformidad con lo establecido en el literal c del artículo 16 del Decreto Distrital 552 de 2018</t>
  </si>
  <si>
    <t>APID012</t>
  </si>
  <si>
    <t>Convenio Solidario</t>
  </si>
  <si>
    <t>Documento con el cual se hace entrega del uso, administración y mantenimiento de salones comunales ubicados en espacio público o en bienes fiscales a las Juntas de Acción Comunal que manifiestan su interés en administrar dichos espacios.</t>
  </si>
  <si>
    <t>APID013</t>
  </si>
  <si>
    <t>Visita técnica</t>
  </si>
  <si>
    <t>APID014</t>
  </si>
  <si>
    <t>Acta de reunión con comunidades</t>
  </si>
  <si>
    <t>Carpetas públicas</t>
  </si>
  <si>
    <t>APID015</t>
  </si>
  <si>
    <t>Planimetrías Plano récord</t>
  </si>
  <si>
    <t>Representación grafica de la extensión de un bien inmueble.</t>
  </si>
  <si>
    <t>APID016</t>
  </si>
  <si>
    <t>Levantamientos en 3D Plano récord</t>
  </si>
  <si>
    <t>Documento que representa gráficamente la extensión de un bien inmueble en 3 dimensiones.</t>
  </si>
  <si>
    <t>APID017</t>
  </si>
  <si>
    <t>Formato diagnóstico social de bienes de uso público</t>
  </si>
  <si>
    <t>1. Documento que registra el panorama social y los actores involucrados en los predios a ofertar o entregar mediante diferentes instrumentos jurídicos por parte del DADEP.
2. Documento que registra la percepción social por parte de usuarios y residentes aledaños a un predio a ofertar o entregar mediante diferentes instrumentos jurídicos por parte del DADEP.
3. Documento que registra la valoración de la intención  para la administración de predios públicos por parte de organizaciones sociales, o privadas mediante diferentes instrumentos jurídicos por parte del DADEP.</t>
  </si>
  <si>
    <t>APID018</t>
  </si>
  <si>
    <t>Formato Oficio</t>
  </si>
  <si>
    <t>Documento de contestación de solicitudes, quejas y reclamos a los ciudadanos y entidades del Distrito y del orden nacional</t>
  </si>
  <si>
    <t>Sistema de Correspondencia ORFEO</t>
  </si>
  <si>
    <t>APID019</t>
  </si>
  <si>
    <t>Proceso Contractual  1. Formato de Estudios Previos
2. Documento de Evaluación Técnica</t>
  </si>
  <si>
    <t>1. Documento que refleja la necesidad de la Subdirección con relación al requerimiento de contratación y su estudio de mercado.
2. Documento que evalúa la viabilidad y cumplimiento de requisitos técnicos del oferente.</t>
  </si>
  <si>
    <t>Plataforma SECOP II</t>
  </si>
  <si>
    <t>APID020</t>
  </si>
  <si>
    <t>Seguimiento al Plan de Desarrollo Formato de Informe de Gestión Proyectos de Inversión</t>
  </si>
  <si>
    <t>Documento que registra el cumplimiento mensual de los avances a los objetivos establecidos en el Plan de Desarrollo "UN NUEVO CONTRATO SOCIAL Y AMBIENTAL PARA LA BOGOTA DEL SIGLO XXI"</t>
  </si>
  <si>
    <t>SEGPLAN</t>
  </si>
  <si>
    <t>APID021</t>
  </si>
  <si>
    <t>Acta de recibo de material de inmueble en dación en pago.</t>
  </si>
  <si>
    <t>Documento que registra el recibo de bienes e inmuebles en dación en pago y dando cumplimiento con lo regulado en el Decreto 041 del 2006</t>
  </si>
  <si>
    <t>Archivo del patrimonio inmobiliario Distrital</t>
  </si>
  <si>
    <t>APID022</t>
  </si>
  <si>
    <t>Formato acta de asistencia a asamblea de copropietarios de bienes de propiedad horizontal.</t>
  </si>
  <si>
    <t>Documento que registra  el desarrollo de las asambleas de copropietarios de bienes fiscales ubicados en propiedad horizontal.</t>
  </si>
  <si>
    <t>APID023</t>
  </si>
  <si>
    <t>Formato de acta de inicio y de obra</t>
  </si>
  <si>
    <t>Documento en que se registra el inicio de ejecución de obras de mantenimiento de los bienes e inmuebles.</t>
  </si>
  <si>
    <t>APID024</t>
  </si>
  <si>
    <t>Formato inventario de recibo y entrega de bienes e inmuebles</t>
  </si>
  <si>
    <t xml:space="preserve">Documento por el cual se registra el recibo y entregar bienes e inmuebles que se encuentran bajo la modalidad de administración directa o indirecta. </t>
  </si>
  <si>
    <t>APID025</t>
  </si>
  <si>
    <t>Formato participación en instancias de coordinación.</t>
  </si>
  <si>
    <t xml:space="preserve">Documento solicitado por el distrito para consolidar una base de datos sobre las instancias de participación a las que pertenece cada entidad.  </t>
  </si>
  <si>
    <t>Página web de la entidad</t>
  </si>
  <si>
    <t>APID026</t>
  </si>
  <si>
    <t>Formato seguimiento gastos administrativos</t>
  </si>
  <si>
    <t>Documento en el cual se registran los gastos administrativos como son: servicios públicos, impuestos prediales y administración de los bienes que administra directamente el DADEP.</t>
  </si>
  <si>
    <t>APID027</t>
  </si>
  <si>
    <t>Formato de acta de inspección contable</t>
  </si>
  <si>
    <t>Documento por el cual el equipo de supervisión verifica la debida ejecución de los recursos en lista de predios entregados en administración</t>
  </si>
  <si>
    <t>Expediente contractual</t>
  </si>
  <si>
    <t>APID028</t>
  </si>
  <si>
    <t>Formato acta de visita de seguimiento</t>
  </si>
  <si>
    <t>Documento elaborado en campo donde se consigna el estado de los predios y se lleva acabo el seguimiento contractual.</t>
  </si>
  <si>
    <t>APID029</t>
  </si>
  <si>
    <t>Formato control técnico y legal sobre los bienes.</t>
  </si>
  <si>
    <t>Documento con el cual se consigna el estado de los predios públicos y fiscales del nivel central.</t>
  </si>
  <si>
    <t>APID030</t>
  </si>
  <si>
    <t>Formato informe - certificación de seguimiento administrativo de bienes de uso público y fiscales entregados a entidades públicas.</t>
  </si>
  <si>
    <t>Documento donde las entidades del sector central a las cuales se han entregado en administración predios públicos y fiscales consignan el estado de los mismos.</t>
  </si>
  <si>
    <t>APID031</t>
  </si>
  <si>
    <t>Formato informe - certificación de seguimiento administrativo de bienes de uso público y fiscales entregados a particulares y a entidades públicas ubicadas fuera del Distrito Capital.</t>
  </si>
  <si>
    <t>Documento donde las entidades ubicadas fuera del Distrito Capital consignan el estado de los predios públicos y fiscales entregados en administración.</t>
  </si>
  <si>
    <t>APID032</t>
  </si>
  <si>
    <t>Formato matriz de seguimiento de obligaciones contractuales e informes para CAMEP.</t>
  </si>
  <si>
    <t>Documento por el cual el equipo de supervisión consigna las acciones y evidencias del cumplimiento de las obligaciones contractuales en los CAMEP.</t>
  </si>
  <si>
    <t>APID033</t>
  </si>
  <si>
    <t>Formato matriz de seguimiento de obligaciones contractuales e informes para contratos de arrendamiento.</t>
  </si>
  <si>
    <t>Documento por el cual el equipo de supervisión consigna las acciones y evidencias del cumplimiento de las obligaciones contractuales en los contratos de arriendo..</t>
  </si>
  <si>
    <t>APID034</t>
  </si>
  <si>
    <t>Formato matriz de seguimiento para convenios solidarios.</t>
  </si>
  <si>
    <t>Documento por el cual el equipo de supervisión consigna las acciones y evidencias del cumplimiento de las obligaciones contractuales en los convenios solidarios.</t>
  </si>
  <si>
    <t>APID035</t>
  </si>
  <si>
    <t>Formato plan de acción para salones comunales.</t>
  </si>
  <si>
    <t xml:space="preserve">Documento en el cual la organización comunitaria formula las acciones a adelantar durante la ejecución del convenio que faculta la administración del salón comunal.  </t>
  </si>
  <si>
    <t>APID036</t>
  </si>
  <si>
    <t>Formato reglamento para el uso del salón comunal</t>
  </si>
  <si>
    <t>Documento en el cual la organización comunitaria establece el uso que permitirá que terceros le darán al salón comunal.</t>
  </si>
  <si>
    <t>APID037</t>
  </si>
  <si>
    <t xml:space="preserve">Formato reglamento para la administración del salón comunal. </t>
  </si>
  <si>
    <t>Documento en el cual la organización comunitaria establece el reglamento con el cual adelantara la administración del salón comunal.</t>
  </si>
  <si>
    <t>CID001</t>
  </si>
  <si>
    <t xml:space="preserve">Procesos Disciplinarios </t>
  </si>
  <si>
    <t>Conformación de los expedientes disciplinarios  de acuerdo las etapas previstas en la Ley 1952 de 2019</t>
  </si>
  <si>
    <t>140-5</t>
  </si>
  <si>
    <t xml:space="preserve">Control Disciplinario Interno </t>
  </si>
  <si>
    <t>Carpeta CID</t>
  </si>
  <si>
    <t>PÚBLICA RESERVADA</t>
  </si>
  <si>
    <t>-&gt;  Ley 1712 Art. 19 _x005F_x000D_
 - d) La prevención, investigación y persecución de los delitos y las faltas disciplinarias, mientras no se haga efectiva la medida de aseguramiento o se formule pliego de cargos, según el caso.</t>
  </si>
  <si>
    <t>Art 115 de la Ley 1952 de 2019</t>
  </si>
  <si>
    <t>En el procedimiento ordinario las actuaciones disciplinarias serán reservadas hasta cuando se formule el pliego de cargos o la providencia que ordene el archivo definitivo, sin perjuicio de los derechos de los sujetos procesales. En el procedimiento especial ante el Procurador General de la Nación y en el procedimiento verbal, hasta la decisión de citar a audiencia.
El investigado estará obligado a guardar la reserva de las pruebas que por disposición de la Constitución o la ley tengan dicha condición.</t>
  </si>
  <si>
    <t>pliego de cargos o la providencia que ordene el archivo definitivo</t>
  </si>
  <si>
    <t>DE001</t>
  </si>
  <si>
    <t xml:space="preserve">Informes a Entidades' de Control y Vigilancia </t>
  </si>
  <si>
    <t>Informes que consolidan información sobre el desarrollo y funcionamiento de la entidad.</t>
  </si>
  <si>
    <t>85 / 5</t>
  </si>
  <si>
    <t>Cuando se requiera</t>
  </si>
  <si>
    <t>Texto, hoja de calculo, Físico y Electrónico</t>
  </si>
  <si>
    <t>Carpetas compartidas</t>
  </si>
  <si>
    <t>https://www.dadep.gov.co/</t>
  </si>
  <si>
    <t>DE038</t>
  </si>
  <si>
    <t>Grabaciones DADEP</t>
  </si>
  <si>
    <t>Videos, entrevistas y material fílmico e histórico de la entidad.</t>
  </si>
  <si>
    <t>Dirección (Comunicaciones)</t>
  </si>
  <si>
    <t>Video</t>
  </si>
  <si>
    <t>https://www.dadep.gov.co/ y redes sociales</t>
  </si>
  <si>
    <t>DE002</t>
  </si>
  <si>
    <t>Piezas gráficas</t>
  </si>
  <si>
    <t xml:space="preserve">Diseños gráficos de las actividades y campañas que desarrolla la entidad internamente </t>
  </si>
  <si>
    <t>Intranet, correo electrónico, SITIO WEB, , Redes sociales</t>
  </si>
  <si>
    <t>DE003</t>
  </si>
  <si>
    <t>Piezas gráficas y redacción material Redes Sociales</t>
  </si>
  <si>
    <t>Son las comunicaciones externas que muestran y socializan las actividades y participaciones realizadas por el DADEP con la comunidad.</t>
  </si>
  <si>
    <t>Intranet, correo electrónico, SITIO WEB,  Redes sociales</t>
  </si>
  <si>
    <t>DE004</t>
  </si>
  <si>
    <t xml:space="preserve">Boletines de prensa </t>
  </si>
  <si>
    <t>Documentos en Word con información, datos y estadísticas de las acciones, pr0yectos y actividades adelantadas por la entidad.</t>
  </si>
  <si>
    <t>DE005</t>
  </si>
  <si>
    <t>Fotografías</t>
  </si>
  <si>
    <t>Registro fotográfico de las actividades, campañas, operativos, recuperación de espacio público y acciones adelantadas por la entidad.</t>
  </si>
  <si>
    <t>Este activo de información contiene información de datos personales.</t>
  </si>
  <si>
    <t>DE006</t>
  </si>
  <si>
    <t>Plan de comunicaciones</t>
  </si>
  <si>
    <t>Documento que se elabora antes de la realización de acciones con el objeto de apoyar el cumplimiento del plan estratégico de la entidad</t>
  </si>
  <si>
    <t>135 / 20</t>
  </si>
  <si>
    <t>Archivo de gestión de la Dirección</t>
  </si>
  <si>
    <t>https://www.dadep.gov.co/transparencia/planeacion/planes
dadep.gov.co/transparencia/planeación/planes</t>
  </si>
  <si>
    <t>DE007</t>
  </si>
  <si>
    <t>Comunicación oficial por correo electrónico</t>
  </si>
  <si>
    <t>Medio oficial a través del cual se realizan o responde a solicitudes de necesidades comunicacionales (piezas, boletines, acompañamientos, cubrimientos, etcétera).</t>
  </si>
  <si>
    <t>N/A / N/A</t>
  </si>
  <si>
    <t>DE008</t>
  </si>
  <si>
    <t>Propuesta de necesidad de Comunicación</t>
  </si>
  <si>
    <t>Registro de la propuesta para suplir la necesidad de la comunicación solicitada.</t>
  </si>
  <si>
    <t>85 / 25</t>
  </si>
  <si>
    <t>DE009</t>
  </si>
  <si>
    <t>Evidencia de implementación</t>
  </si>
  <si>
    <t>Documento que evidencia la implementación de la comunicación.</t>
  </si>
  <si>
    <t>DE010</t>
  </si>
  <si>
    <t>Informe del Proceso de Direccionamiento Estratégico.</t>
  </si>
  <si>
    <t>Documento con el cual se da cuenta de la ejecución de actividades en función de sus actividades.</t>
  </si>
  <si>
    <t>85 / 10</t>
  </si>
  <si>
    <t>DE011</t>
  </si>
  <si>
    <t>Publicación en página web</t>
  </si>
  <si>
    <t>Registro de publicación del portafolio en la pagina de la entidad.</t>
  </si>
  <si>
    <t>Archivo de gestión de la Oficina Asesora de Planeación</t>
  </si>
  <si>
    <t>http://www.dadep.gov.co/index.php/transparencia-acceso-a-informacion-publica</t>
  </si>
  <si>
    <t>DE012</t>
  </si>
  <si>
    <t>N. de ingresos a pagina web</t>
  </si>
  <si>
    <t>Registro del número de visitantes a la pagina de la entidad.</t>
  </si>
  <si>
    <t>DE013</t>
  </si>
  <si>
    <t>Publicación en medios</t>
  </si>
  <si>
    <t>Documento que evidencia la publicación de la comunicación.</t>
  </si>
  <si>
    <t>DE014</t>
  </si>
  <si>
    <t>Alineamiento estratégico Proyectos de Inversión</t>
  </si>
  <si>
    <t>Documento que contiene la alineación de los proyectos de inversión de la entidad, el Plan de Desarrollo Distrital y la plataforma estratégica de la Entidad.</t>
  </si>
  <si>
    <t>95 / 5</t>
  </si>
  <si>
    <t>Carpetas corporativas</t>
  </si>
  <si>
    <t>https://www.dadep.gov.co/transparencia/planeacion/plan-estrategico/alineamiento-estrategico-proyectos-inversion</t>
  </si>
  <si>
    <t>DE015</t>
  </si>
  <si>
    <t>Políticas públicas e institucionales</t>
  </si>
  <si>
    <t>Documentos con las políticas públicas e institucionales que aplica la entidad.</t>
  </si>
  <si>
    <t>https://www.dadep.gov.co/transparencia/planeacion/politicas</t>
  </si>
  <si>
    <t>DE016</t>
  </si>
  <si>
    <t>Plan Estratégico Institucional</t>
  </si>
  <si>
    <t>Documento en el que el comité directivo de la entidad establece cual será la estrategia a seguir por la entidad en el mediano plazo.</t>
  </si>
  <si>
    <t>https://www.dadep.gov.co/sites/default/files/planeacion/orientacion_plan_estrategico_dadep_2016_-_2019_v7.pdf</t>
  </si>
  <si>
    <t>DE017</t>
  </si>
  <si>
    <t>Proyectos de Inversión, Programas y Plan de Acción Institucional</t>
  </si>
  <si>
    <t>Documento que contiene los proyectos de inversión, programas a desarrollar y plan de acción institucional.</t>
  </si>
  <si>
    <t>155 / 10</t>
  </si>
  <si>
    <t>https://www.dadep.gov.co/transparencia/planeacion/proyectos-inversion-y-programas</t>
  </si>
  <si>
    <t>DE018</t>
  </si>
  <si>
    <t>Plan de acción Institucional</t>
  </si>
  <si>
    <t>Documento con la planificación y seguimiento de las acciones o compromisos establecidos por el periodo administrativo y el Plan de Desarrollo Distrital.</t>
  </si>
  <si>
    <t>https://www.dadep.gov.co/transparencia/planeacion/plan-de-accion</t>
  </si>
  <si>
    <t>DE019</t>
  </si>
  <si>
    <t>Plan Operativo Anual</t>
  </si>
  <si>
    <t>Documento la planificación y seguimiento de las acciones a ejecutar en el año de la vigencia para cumplir la meta programada de ese año en el Plan de Acción Institucional.</t>
  </si>
  <si>
    <t>https://www.dadep.gov.co/transparencia/planeacion/plan-operativo-anual</t>
  </si>
  <si>
    <t>DE020</t>
  </si>
  <si>
    <t>Plan de Acción MIPG</t>
  </si>
  <si>
    <t>Documento con las acciones a realizar del MIPG</t>
  </si>
  <si>
    <t>https://www.dadep.gov.co/transparencia/sistema-integrado-de-gestion/implementacion-mipg</t>
  </si>
  <si>
    <t>DE021</t>
  </si>
  <si>
    <t>Planes institucionales</t>
  </si>
  <si>
    <t>Documentos con los planes institucionales y su seguimiento a las acciones programadas a ejecutar en la vigencia para cumplir el plan estratégico institucional.</t>
  </si>
  <si>
    <t>https://www.dadep.gov.co/transparencia/planeacion/planes</t>
  </si>
  <si>
    <t>DE022</t>
  </si>
  <si>
    <t>Creación, actualización o eliminación de documentos</t>
  </si>
  <si>
    <t>Documento con el cual se solicita la creación, actualización o eliminación de documentos del Sistema de Gestión.</t>
  </si>
  <si>
    <t>http://sgc.dadep.gov.co/</t>
  </si>
  <si>
    <t>DE023</t>
  </si>
  <si>
    <t>Listado maestro de documentos</t>
  </si>
  <si>
    <t>Documento que registra la totalidad de formatos incluidos en el SG.</t>
  </si>
  <si>
    <t>DE024</t>
  </si>
  <si>
    <t>Documentación del Sistema de Gestión</t>
  </si>
  <si>
    <t>Documentación del sistema de gestión de los diferentes procesos y procedimientos de la entidad y comprende: mapa de procesos, caracterizaciones, procedimientos, manuales, guías, instructivos, formatos, plantillas de los diferentes procesos</t>
  </si>
  <si>
    <t>Archivo Oficina Asesora de Planeación</t>
  </si>
  <si>
    <t>DE025</t>
  </si>
  <si>
    <t>Portafolio de bienes o servicios</t>
  </si>
  <si>
    <t>Documento que registra la totalidad de bienes o servicios ofrecidos por la entidad.</t>
  </si>
  <si>
    <t>DE026</t>
  </si>
  <si>
    <t>Caracterización de producto o servicio</t>
  </si>
  <si>
    <t>Documento en el cual se describe un producto o servicio, definiendo su alcance y las tareas asociadas.</t>
  </si>
  <si>
    <t>DE027</t>
  </si>
  <si>
    <t>Matriz de requisitos legales y normativos</t>
  </si>
  <si>
    <t>Documento que lista la normatividad total aplicable a la entidad.</t>
  </si>
  <si>
    <t>https://www.dadep.gov.co/transparencia/marco-legal/normograma</t>
  </si>
  <si>
    <t>DE028</t>
  </si>
  <si>
    <t>Plan Anticorrupción y de Atención al Ciudadano - PAAC</t>
  </si>
  <si>
    <t>Documento en el cual se realizan acciones sistemáticas que se soportan en la prevención, creación y consolidación de una cultura de transparencia y de buenas prácticas, promoviendo la generación de comportamientos éticos y la construcción de una cultura soportada en valores y principios de acción para combatir la corrupción, acciones que son posibles de diseñar a partir de la elaboración del mapa de riesgos de la entidad.</t>
  </si>
  <si>
    <t>135 / 5</t>
  </si>
  <si>
    <t>https://www.dadep.gov.co/transparencia/planeacion/plan-anticorrupcion</t>
  </si>
  <si>
    <t>DE029</t>
  </si>
  <si>
    <t>Estrategia de participación ciudadana y control social.</t>
  </si>
  <si>
    <t>Documento con las estrategias a realizar con el objeto incluir a los grupos de valor y partes interesadas.</t>
  </si>
  <si>
    <t>135 / 35</t>
  </si>
  <si>
    <t>DE030</t>
  </si>
  <si>
    <t>Estrategia de rendición de cuentas</t>
  </si>
  <si>
    <t>DE031</t>
  </si>
  <si>
    <t>Documento de trazabilidad de la participación ciudadana (Boletín de Participación Ciudadana)</t>
  </si>
  <si>
    <t>DE032</t>
  </si>
  <si>
    <t>Documento que recopila la información de la gestión de la Entidad</t>
  </si>
  <si>
    <t>85 / 40</t>
  </si>
  <si>
    <t>https://www.dadep.gov.co/transparencia/planeacion/informes-gestion</t>
  </si>
  <si>
    <t>DE033</t>
  </si>
  <si>
    <t>Informes de Gestión Proyecto de Inversión</t>
  </si>
  <si>
    <t>Reporte que evidencia el avance cuantitativo y cualitativo de los proyectos de inversión que se encuentran a cargo del DADEP</t>
  </si>
  <si>
    <t>85 / 45</t>
  </si>
  <si>
    <t>DE034</t>
  </si>
  <si>
    <t>Acta de Reunión con Comunidades</t>
  </si>
  <si>
    <t>10 / 40</t>
  </si>
  <si>
    <t>DE035</t>
  </si>
  <si>
    <t>Actas de comités</t>
  </si>
  <si>
    <t>Documento que registra los temas tratados y toma de decisiones en la reunión de equipo directivo, con la finalidad de certificar lo acontecido y dar validez a lo acordado.</t>
  </si>
  <si>
    <t>10 / 45</t>
  </si>
  <si>
    <t>DE036</t>
  </si>
  <si>
    <t>Documento que registra los temas tratados y toma de decisiones en una reunión, con la finalidad de certificar lo acontecido y dar validez a lo acordado. </t>
  </si>
  <si>
    <t>DE037</t>
  </si>
  <si>
    <t>Cuadro de Mando de Indicadores</t>
  </si>
  <si>
    <t>Establecer las actividades para la elaboración y control de la documentación del Sistema de Gestión de la entidad, asegurando su codificación, revisión, actualización,
aprobación, distribución, identificación y publicación de forma que la información este disponible y vigente.</t>
  </si>
  <si>
    <t>DPID001</t>
  </si>
  <si>
    <t>Hoja ruta</t>
  </si>
  <si>
    <t>Recibir la notificación judicial o comunicación oficial para iniciar una acción judicial por parte de las dependencias del DADEP, procesos misionales del DADEP, persona natural o persona jurídica externa.</t>
  </si>
  <si>
    <t>Archivo de Gestión de la Oficina Asesora Jurídica</t>
  </si>
  <si>
    <t>DPID002</t>
  </si>
  <si>
    <t>SIPROJ</t>
  </si>
  <si>
    <t>Plataforma tecnológica donde se gestionan los procesos judiciales de la entidad y donde se reporta el contingente judicial.</t>
  </si>
  <si>
    <t>Bases de datos</t>
  </si>
  <si>
    <t>DPID003</t>
  </si>
  <si>
    <t>Propuesta de estrategia jurídica (Informe Viabilizarían)</t>
  </si>
  <si>
    <t>Documento que formula una estrategia jurídica de defensa judicial (cuando la complejidad del caso lo
amerite), coherente con los presupuestos facticos y de derecho.</t>
  </si>
  <si>
    <t>DPID004</t>
  </si>
  <si>
    <t>Memorial de demanda y/o Contestación con el respectivo radicado del despacho</t>
  </si>
  <si>
    <t>Documento que contiene la demanda o contestación (Civil, Penal o Contenciosa Administrativa, Laboral, Constitucional) de conformidad con la estrategia
jurídica aprobada.</t>
  </si>
  <si>
    <t>DPID005</t>
  </si>
  <si>
    <t>Demanda o contestación con anexos y soportes probatorios.
SIPROJ</t>
  </si>
  <si>
    <t>Documento que contiene la presentación ante el despacho judicial de la demanda o contestación (Civil, Penal o Contenciosa Administrativa, Laboral, Constitucional) adjuntando los anexos y
soportes probatorios.</t>
  </si>
  <si>
    <t>DPID006</t>
  </si>
  <si>
    <t>Documentos escritos de soporte:  Autos
Memoriales;  SIPROJ, SIDEP 2.0.</t>
  </si>
  <si>
    <t>Documento de seguimiento a las decisiones judiciales de acuerdo con las obligaciones a cargo del DADEP y
con el que se actualiza el Sistema de Información de Procesos Judiciales tanto de la Entidad y del Distrito.</t>
  </si>
  <si>
    <t>DPID007</t>
  </si>
  <si>
    <t>Documento que evidencia la realización del comité de conciliación, dando aplicación a la normatividad que regule la materia.</t>
  </si>
  <si>
    <t>DPID008</t>
  </si>
  <si>
    <t xml:space="preserve">Acta de Comité de Conciliación </t>
  </si>
  <si>
    <t>Documento que evidencia la decisión adoptada por el comité de conciliación.</t>
  </si>
  <si>
    <t>DPID009</t>
  </si>
  <si>
    <t>Solicitud</t>
  </si>
  <si>
    <t>Recibir los requerimientos del proceso de atención al cliente y/o usuario y determinar el tipo de actuación que corresponda y el responsable.</t>
  </si>
  <si>
    <t>Subdirección de registro inmobiliario</t>
  </si>
  <si>
    <t>DPID010</t>
  </si>
  <si>
    <t>Informe de restitución de espacio público</t>
  </si>
  <si>
    <t>Documento que muestra la situación real de un predio solicitado.</t>
  </si>
  <si>
    <t>DPID011</t>
  </si>
  <si>
    <t>Compromiso de entrega voluntaria</t>
  </si>
  <si>
    <t>Realizar compromiso de restitución voluntaria y/o adecuación de mobiliario, con el infractor del PID.</t>
  </si>
  <si>
    <t>Archivo de la propiedad de inmueble distrital.</t>
  </si>
  <si>
    <t>DPID012</t>
  </si>
  <si>
    <t>Reunión para acuerdo de entrega voluntaria</t>
  </si>
  <si>
    <t>Si no se localiza al infractor del PID, se hará la anotación de la no localización del infractor y las acciones a tomar para la defensa y restitución del PID.</t>
  </si>
  <si>
    <t>DPID013</t>
  </si>
  <si>
    <t>Taller seguimiento y verificación del procedimiento persuasivo</t>
  </si>
  <si>
    <t>Realizar seguimiento y verificación al cumplimiento de los compromisos de restitución voluntaria.</t>
  </si>
  <si>
    <t>DPID014</t>
  </si>
  <si>
    <t>Acta de entrega voluntaria</t>
  </si>
  <si>
    <t>Realizar acta de recuperación espacio publico entrega voluntaria.</t>
  </si>
  <si>
    <t>DPID015</t>
  </si>
  <si>
    <t>DPID016</t>
  </si>
  <si>
    <t>Informe de estudio técnico - jurídico</t>
  </si>
  <si>
    <t>Solicitar inicio de la actuación administrativa y/o policiva, a la respectiva autoridad competente por localidad, con el informe técnico y jurídico.</t>
  </si>
  <si>
    <t>DPID017</t>
  </si>
  <si>
    <t>Escrito de sustentación</t>
  </si>
  <si>
    <t>Realizar el escrito de sustentación y aportar las pruebas correspondientes.</t>
  </si>
  <si>
    <t>DPID018</t>
  </si>
  <si>
    <t>Notificación</t>
  </si>
  <si>
    <t>Recibir para notificación el acto administrativo emitido por la Alcaldía local al DADEP y devolver el expediente con el escrito de recurso en caso de ser necesario presentación del recurso.</t>
  </si>
  <si>
    <t>DPID019</t>
  </si>
  <si>
    <t>Realizar acompañamiento y apoyo técnico, jurídico y/o logístico a la diligencia de restitución programada por la alcaldía local y/o inspección de policía.</t>
  </si>
  <si>
    <t>DPID020</t>
  </si>
  <si>
    <t>Comunicación oficial enviada</t>
  </si>
  <si>
    <t>Si hay reincidencia en la ocupación solicitar a la alcaldía la aplicación de las sanciones económicas por incumplimiento de la orden de restitución.</t>
  </si>
  <si>
    <t>EC001</t>
  </si>
  <si>
    <t>Intangible</t>
  </si>
  <si>
    <t>Plan Anual de Auditoría -PAA</t>
  </si>
  <si>
    <t>Herramienta que consolida la aprobación del CICCI del Plan Anual de Auditoria Interna</t>
  </si>
  <si>
    <t>85 / 15</t>
  </si>
  <si>
    <t>Información - DIG</t>
  </si>
  <si>
    <t>Hoja de Calculo</t>
  </si>
  <si>
    <t>https://www.dadep.gov.co/control/plan-anual-auditorias</t>
  </si>
  <si>
    <t>Repositorio Oficina de Control  Interno</t>
  </si>
  <si>
    <t>EC002</t>
  </si>
  <si>
    <t>Actas de reunión</t>
  </si>
  <si>
    <t>Documento que evidencia y/o registra los datos derivados de las reuniones sostenidas con las diferentes áreas y a nivel interno.</t>
  </si>
  <si>
    <t>Información  - FIS</t>
  </si>
  <si>
    <t>Archivo Oficina de Control Interno / Carpeta Compartida Control Privado</t>
  </si>
  <si>
    <t>EC003</t>
  </si>
  <si>
    <t>Programa de auditorías internas</t>
  </si>
  <si>
    <t>Herramienta que permite a las partes conocer las actividades, tiempos y cronogramas contemplados en la ejecución del ejercicio auditor.</t>
  </si>
  <si>
    <t>Hoja de Cálculo y/o Documento de texto</t>
  </si>
  <si>
    <t>Archivo Oficina de Control Interno</t>
  </si>
  <si>
    <t>EC004</t>
  </si>
  <si>
    <t>Lista de chequeo</t>
  </si>
  <si>
    <t>Herramienta que permite valoraciones estándar a muestras iguales dentro del proceso de evaluación independiente</t>
  </si>
  <si>
    <t>EC005</t>
  </si>
  <si>
    <t>Informe de auditoria</t>
  </si>
  <si>
    <t>Documento que consolida la información, registros y novedades encontradas durante el proceso de evaluación independiente</t>
  </si>
  <si>
    <t>Hoja de Cálculo</t>
  </si>
  <si>
    <t>Informes y Requerimientos de Ley | Departamento Administrativo de la Defensoría del Espacio Público (dadep.gov.co)</t>
  </si>
  <si>
    <t>EC006</t>
  </si>
  <si>
    <t>Formato calificación de auditores internos</t>
  </si>
  <si>
    <t>Documento que evidencia y consolida la evaluación de auditores</t>
  </si>
  <si>
    <t>EC009</t>
  </si>
  <si>
    <t>Papeles de trabajo</t>
  </si>
  <si>
    <t>Soportes presentados por las diferentes dependencias de la entidad para respaldar los informes realizados por la Oficna de Control Interno</t>
  </si>
  <si>
    <t>formatos Varios</t>
  </si>
  <si>
    <t>-&gt;  Ley 1712 Art. 18 _x005F_x000D_
 - b) El derecho a toda persona a la vida, la salud o la seguridad.
- c) Los secretos comerciales, industriales y profesionales, así como los estipulados en el art. 77 de la ley 1474 de 2011_x005F_x000D_
 -&gt; Ley 1712 Art. 19</t>
  </si>
  <si>
    <t xml:space="preserve">  Ley 1712 Art. 18 
 - b) El derecho a toda persona a la vida, la salud o la seguridad.
- c) Los secretos comerciales, industriales y profesionales, así como los estipulados en el art. 77 de la ley 1474 de 2011
 </t>
  </si>
  <si>
    <t>El activo de información contiene datos personales y secretos comerciales, industriales y profesionales</t>
  </si>
  <si>
    <t>EC010</t>
  </si>
  <si>
    <t>Informe preliminar de auditoria</t>
  </si>
  <si>
    <t>Documento que consolida el resultado del proceso auditor, previo a la valoración entre las partes.</t>
  </si>
  <si>
    <t>Documento de texto</t>
  </si>
  <si>
    <t>EC011</t>
  </si>
  <si>
    <t>Comunicación oficial interna</t>
  </si>
  <si>
    <t>Memorandos emitidos por la Oficina de Control Interno para tránsito entre las dependencias del DADEP.</t>
  </si>
  <si>
    <t>EC012</t>
  </si>
  <si>
    <t>Soportes organismos de control</t>
  </si>
  <si>
    <t>Documentos o evidencias presentados por las diferentes dependencias de la entidad para respaldar sus respuestas a los informes externos de control</t>
  </si>
  <si>
    <t>EC013</t>
  </si>
  <si>
    <t>Memorandos entrantes de entes de control y otras entidades</t>
  </si>
  <si>
    <t>Correspondencia recibida y/o tramitada por diferentes entes de control y entidades externas</t>
  </si>
  <si>
    <t>EC014</t>
  </si>
  <si>
    <t xml:space="preserve"> Evaluación eventual independiente de la Oficina de Control interno</t>
  </si>
  <si>
    <t>Documento que consolida la información, registros y novedades encontradas durante el proceso de evaluación eventual independiente</t>
  </si>
  <si>
    <t>GD001</t>
  </si>
  <si>
    <t>Instructivo Banco Terminológico</t>
  </si>
  <si>
    <t xml:space="preserve">El Banco Terminológico es un "Instrumento Archivístico que permite la normalización  de las series, subseries y tipos documentales de la Tabla de Retención Documental a través de lenguajes controlados y estructuras terminológicas,” establecido esto en el Decreto Único Reglamentario del Sector Cultura 1080 de 2015 en su artículo 2.8.2.5.8. “Instrumentos archivísticos para la gestión documental” literal G. </t>
  </si>
  <si>
    <t>NO APLICA</t>
  </si>
  <si>
    <t>http://sgc.dadep.gov.co/11/127-INSGD-02.php</t>
  </si>
  <si>
    <t>GD002</t>
  </si>
  <si>
    <t>Instructivo de Archivo y Correspondencia</t>
  </si>
  <si>
    <t>El Instructivo de Archivo y Correspondencia, es una guía sencilla con los pasos que deben seguirse en la unidad de correspondencia y  durante las etapas del ciclo vital del documento (Archivo de Gestión, Archivo Central y Archivo Histórico), que permitan la adecuada recepción, distribución, trámite, organización y conservación, en tal forma que la información institucional sea recuperable para uso de la  administración, el servicio al ciudadano y como fuente de consulta e historia de la entidad, de conformidad con lo previsto en la Ley 594 de 2000 “Ley General de Archivo” y las normas complementarias  establecidas por el Archivo General de la Nación.</t>
  </si>
  <si>
    <t xml:space="preserve">http://sgc.dadep.gov.co/11/127-INSGD-01.php </t>
  </si>
  <si>
    <t>GD003</t>
  </si>
  <si>
    <t>Diagnóstico Integral de Archivo</t>
  </si>
  <si>
    <t xml:space="preserve">Documento elaborado para verificar el estado de la gestión documental en aspectos administrativos, archivísticos, conservación, infraestructura y tecnología; así, como la validación de su cumplimiento normativo, identificación de aspectos críticos, debilidades, fortalezas, oportunidades y amenazas de la entidad entorno al cumplimiento de la función archivística.
</t>
  </si>
  <si>
    <t xml:space="preserve">http://sgc.dadep.gov.co/11/127-PPPGD-03.php </t>
  </si>
  <si>
    <t>GD004</t>
  </si>
  <si>
    <t>Plan Institucional de Archivos</t>
  </si>
  <si>
    <t>Es un Instrumento Archivístico,  para la planeación de la función archivística, en el cual se articula con los demás planes y proyectos estratégicos previstos por la Entidad.  Como herramienta de planeación para la coordinación archivística, fija importantes elementos que permiten la Planeación Estratégica para el proceso de Gestión Documental.  Al igual que se cumple con las directrices de la Ley 594 de 2000, Ley 1712 de 2014 y Decreto 1080 del 26 de 2015 (capítulo V, artículos 2.8.2.5.2. y 2.8.2.9.2.), para el DADEP mediante Acta del Comité Institucional de Gestión y Desempeño MIPG No. 01 del 13 de enero 2020.</t>
  </si>
  <si>
    <t xml:space="preserve">http://sgc.dadep.gov.co/11/127-PPPGD-01.php </t>
  </si>
  <si>
    <t>GD005</t>
  </si>
  <si>
    <t>Programa de Gestión Documental</t>
  </si>
  <si>
    <t>El Programa de Gestión Documental es un Instrumento Archivístico que contempla el ciclo de vida del documento tanto electrónico como físico desde su creación o recepción hasta su disposición final, mediante la estandarización y ejecución de los procesos relacionados con la planeación, producción, gestión y trámite, organización, transferencia, disposición de documentos, preservación a largo plazo y
valoración de la información de la Entidad; todo lo anterior con base en la normatividad vigente y las herramientas que esta misma señala como de obligatorio cumplimiento.</t>
  </si>
  <si>
    <t>Programas/Programa de Gestión Documental</t>
  </si>
  <si>
    <t xml:space="preserve">http://sgc.dadep.gov.co/11/127-PPPGD-02.php </t>
  </si>
  <si>
    <t>GD006</t>
  </si>
  <si>
    <t>Tablas de Retención Documental</t>
  </si>
  <si>
    <t>Es un Instrumento Archivístico que define el listado de series y subseries, con sus correspondientes tipos documentales, a las cuales se asigna el tiempo de permanencia en cada etapa del ciclo vital de los documentos, es decir se considera como el Instrumento que permite establecer cuáles son los documentos de la entidad, su necesidad e importancia en términos de tiempo de conservación y preservación y que debe hacerse con ellos una vez finalice su vigencia o utilidad.</t>
  </si>
  <si>
    <t>Instrumentos Archivísticos/Tablas de Retención Documental</t>
  </si>
  <si>
    <t xml:space="preserve">https://www.dadep.gov.co/transparencia/instrumentos-gestion-informacion-publica/gestion-documental </t>
  </si>
  <si>
    <t>GD007</t>
  </si>
  <si>
    <t>Tabla Control de Acceso</t>
  </si>
  <si>
    <t xml:space="preserve">La Tabla de Control de Acceso – TCA, es un Instrumento Archivístico el cual define el tipo de acceso a la información por parte de los usuarios internos y externos de los documentos reflejados en las Series y Subseries de la Tabla de Retención Documental, reglamentado en el Decreto 1080 de 2015 “Por medio del cual se expide el Decreto Reglamentario Único del Sector Cultura”, en el Capítulo V Artículo 2.8.2.5.8. Instrumentos archivísticos para la gestión documental. </t>
  </si>
  <si>
    <t>http://sgc.dadep.gov.co/11/127-MANGD-01.php</t>
  </si>
  <si>
    <t>GD008</t>
  </si>
  <si>
    <t>Cuadro de Clasificación Documental</t>
  </si>
  <si>
    <t xml:space="preserve">Es un Instrumento Archivístico que contiene el listado de todas las series y subseries documentales con su correspondiente codificación, las cuales se registran en el formato Tabla de Retención Documental - TRD. </t>
  </si>
  <si>
    <t>GD009</t>
  </si>
  <si>
    <t>Actas de Eliminación Documental</t>
  </si>
  <si>
    <t xml:space="preserve">Las Actas de Eliminación de Documentos   evidencian que clase de información producida por la entidad ha cumplido su ciclo de vida y ha sido eliminada.
</t>
  </si>
  <si>
    <t>Actas/Actas de eliminación documental</t>
  </si>
  <si>
    <t>Archivo Central</t>
  </si>
  <si>
    <t xml:space="preserve">Todas las Actas de eliminación de documentos son de carácter clasificada y sólo deben ser consultadas con autorización del Área Responsable (SAF/Gestión Documental).  </t>
  </si>
  <si>
    <t>GD037</t>
  </si>
  <si>
    <t>127-FORGD-05 Formato Único de Inventario Documental - FUID</t>
  </si>
  <si>
    <t>Documento que describe de manera exacta y precisa las series o asuntos de un fondo documental</t>
  </si>
  <si>
    <t>Intranet</t>
  </si>
  <si>
    <t>https://sgc.dadep.gov.co/11/127-FORGD-05.phpe</t>
  </si>
  <si>
    <t>alta</t>
  </si>
  <si>
    <t>GD038</t>
  </si>
  <si>
    <t>Consecutivo de comunicaciones oficiales</t>
  </si>
  <si>
    <t>Documento que registra las comunicaciones enviadas y recibidas de la entidad</t>
  </si>
  <si>
    <t>Consecutivo comunicaciones oficiales</t>
  </si>
  <si>
    <t>Desde el 2 de enero de cada año</t>
  </si>
  <si>
    <t>Areas productoras del DADEP</t>
  </si>
  <si>
    <t xml:space="preserve">Electrónico </t>
  </si>
  <si>
    <t>Archivo de gestión del área</t>
  </si>
  <si>
    <t>Aplicativo orfeo</t>
  </si>
  <si>
    <t>-&gt;  Ley 1712 Art. 18_x005F_x000D_
 - a) El derecho a toda persona a la intimidad, bajo las limitaciones propias que impone la condición de servidor público, en concordancia con lo estipulado._x005F_x000D_
 -&gt; Ley 1712 Art. 19
- d) La prevención, investigación y persecución de los delitos y las faltas disciplinarias, mientras no se haga efectiva la medida de aseguramiento o se formule pliego de cargos, según el caso.
- e) El debido proceso y la igualdad de las partes en los procesos judiciales.</t>
  </si>
  <si>
    <t>Ley 1712 de 2014 Art 18, literal a. Ley 1712 de 2014 Art 19, literales d y e.
Constitución Política, Art 15</t>
  </si>
  <si>
    <t>Las comunicaciones oficiales son documentos de carácter público clasificada, cuyo acceso podrá ser rechazado o denegado de manera motivada y por escrito, siempre que el
acceso pudiere causar un daño a persona natural o jurídica.</t>
  </si>
  <si>
    <t>Desde la producción de la información</t>
  </si>
  <si>
    <t xml:space="preserve">Lo estipulado en la tabla de retención documental </t>
  </si>
  <si>
    <t>GIT001</t>
  </si>
  <si>
    <t>Gestión de la información y la tecnología</t>
  </si>
  <si>
    <t>Índice de información clasificada y reservada</t>
  </si>
  <si>
    <t xml:space="preserve">El Índice de información clasificada y reservada es el inventario de la información pública generada, obtenida, adquirida o controlada por la entidad, que ha sido calificada como clasificada o reservada. </t>
  </si>
  <si>
    <t xml:space="preserve">https://www.datos.gov.co/Funci-n-p-blica/Indice-de-informaci-n-clasificada-y-reservada/ez42-9r57 </t>
  </si>
  <si>
    <t>GIT002</t>
  </si>
  <si>
    <t>Comunicación entre equipos de distribución de datos</t>
  </si>
  <si>
    <t>Administra y permite la conexión entre equipos de computo, comparte ancho de banda y comunican la red interna con la externa</t>
  </si>
  <si>
    <t xml:space="preserve">Oficina de Sistemas </t>
  </si>
  <si>
    <t>Inglés</t>
  </si>
  <si>
    <t>GIT003</t>
  </si>
  <si>
    <t>Rol</t>
  </si>
  <si>
    <t>Administrador Networking</t>
  </si>
  <si>
    <t>Administra los equipos, su configuración y brinda soporte sobre sus servicios</t>
  </si>
  <si>
    <t>GIT004</t>
  </si>
  <si>
    <t>Networking: Equipos de Core</t>
  </si>
  <si>
    <t>Appliance de uso especifico con conexiones a 40Gb, en alta disponibilidad y con acceso a vlans de gestión</t>
  </si>
  <si>
    <t>GIT005</t>
  </si>
  <si>
    <t>Comunicación entre equipos de core, en capa 3.</t>
  </si>
  <si>
    <t>Administra y permite la conexión entre equipos de core en capa 3, comparte ancho de banda y comunican la red LAN, con equipos de seguridad e internet</t>
  </si>
  <si>
    <t>GIT006</t>
  </si>
  <si>
    <t>Firewall</t>
  </si>
  <si>
    <t>Appliance de uso especifico dedicado a controlar accesos y salidas de la red de datos</t>
  </si>
  <si>
    <t>Otro</t>
  </si>
  <si>
    <t>GIT007</t>
  </si>
  <si>
    <t xml:space="preserve">Seguridad Perimetral </t>
  </si>
  <si>
    <t>Bloqueos y permisos basados en reglas y bases de datos en nube. Protege la red de accesos externos</t>
  </si>
  <si>
    <t>GIT008</t>
  </si>
  <si>
    <t>Administrador Seguridad Perimetral</t>
  </si>
  <si>
    <t>Administra, configura, soporta y pone en funcionamiento la plataforma de seguridad</t>
  </si>
  <si>
    <t>GIT009</t>
  </si>
  <si>
    <t>Sandbox Nube</t>
  </si>
  <si>
    <t xml:space="preserve">Entorno de pruebas aislado para verificar comportamientos anomalos de archivos y ataques de día cero. </t>
  </si>
  <si>
    <t>GIT010</t>
  </si>
  <si>
    <t xml:space="preserve">Pruebas de comportamiento de archivos </t>
  </si>
  <si>
    <t>Realizar pruebas de comportamiento de archivos que ingresan al entorno de producción de sistemas de información en nube, cuyo analisis pudiera determinar ataques de día cero.</t>
  </si>
  <si>
    <t>GIT011</t>
  </si>
  <si>
    <t>Sandbox Data Center</t>
  </si>
  <si>
    <t>GIT012</t>
  </si>
  <si>
    <t>DDoS</t>
  </si>
  <si>
    <t>Appliance de proposito específico contra ataques de negeación de servicio</t>
  </si>
  <si>
    <t>GIT013</t>
  </si>
  <si>
    <t>Alertas y bloquea ataques de DDoS</t>
  </si>
  <si>
    <t>Bloqueo contra ataques de denegación de servicio</t>
  </si>
  <si>
    <t>GIT014</t>
  </si>
  <si>
    <t>Analyzer</t>
  </si>
  <si>
    <t>Appliance recolector de eventos de seguridad</t>
  </si>
  <si>
    <t>GIT015</t>
  </si>
  <si>
    <t>Monitoreo de logs de seguridad</t>
  </si>
  <si>
    <t>Correlacionador y monitoreo de eventos de equipos de seguridad adheridos al equipo.</t>
  </si>
  <si>
    <t>GIT016</t>
  </si>
  <si>
    <t>Cloud Computing: AZURE</t>
  </si>
  <si>
    <t>Nube pública de Microsoft</t>
  </si>
  <si>
    <t>GIT017</t>
  </si>
  <si>
    <t>Puesta en marcha de sistemas de información en entorno de producción</t>
  </si>
  <si>
    <t>Prestación de servicios de computo a nivel de IaaS, PaaS y SaaS para el entorno de producción de los sistemas de información del DADEP</t>
  </si>
  <si>
    <t>GIT018</t>
  </si>
  <si>
    <t>Administrador Cloud Computing</t>
  </si>
  <si>
    <t xml:space="preserve">Administra, configura, soporta y pone en funcionamiento la plataforma de Cloud Computing para el entorno de produción de los sistemas de información </t>
  </si>
  <si>
    <t>GIT019</t>
  </si>
  <si>
    <t>Cloud Computing: Oracle Cloud</t>
  </si>
  <si>
    <t>Nube pública de Oracle Cloud</t>
  </si>
  <si>
    <t>GIT020</t>
  </si>
  <si>
    <t>portal web</t>
  </si>
  <si>
    <t>Servicio del portal web institucional de la entidad</t>
  </si>
  <si>
    <t>GIT021</t>
  </si>
  <si>
    <t>intranet</t>
  </si>
  <si>
    <t>Servicio de intranet institucional de la entidad</t>
  </si>
  <si>
    <t>GIT022</t>
  </si>
  <si>
    <t>observatorio espacio publico</t>
  </si>
  <si>
    <t>Servicio del observatorio del portal web de la entidad</t>
  </si>
  <si>
    <t>GIT023</t>
  </si>
  <si>
    <t>visor documentos mipg</t>
  </si>
  <si>
    <t>Servicio del visor de documentos del sistema de gestion de calidad</t>
  </si>
  <si>
    <t>GIT024</t>
  </si>
  <si>
    <t>CPM - MECI</t>
  </si>
  <si>
    <t>Sistema de gestion de acciones correctivas y de mejora y sistema de analisis del modelo de control interno</t>
  </si>
  <si>
    <t>GIT025</t>
  </si>
  <si>
    <t>Networking: Equipos de borde</t>
  </si>
  <si>
    <t>Appliance de uso especifico con conexiones a 10Gb y configurados en pila</t>
  </si>
  <si>
    <t>GIT026</t>
  </si>
  <si>
    <t>WAF</t>
  </si>
  <si>
    <t>Software simulador de appliance WAF. Configurado en la nube de AZURE</t>
  </si>
  <si>
    <t>GIT027</t>
  </si>
  <si>
    <t>Seguridad de aplicaciones WEB</t>
  </si>
  <si>
    <t>Protección de aplicaciones web de ataques externos a la red  filtrando, monitoreando y bloqueando tráfico HTTP, y HTTPS</t>
  </si>
  <si>
    <t>GIT028</t>
  </si>
  <si>
    <t>Sistema de Virtualización Hiperconvergente Nutanix</t>
  </si>
  <si>
    <t>Appliance para vistualización de hardware (mv, dockers, networking)</t>
  </si>
  <si>
    <t>GIT029</t>
  </si>
  <si>
    <t>Sistema de Virtualización Convergente ODA</t>
  </si>
  <si>
    <t>balance scope cap</t>
  </si>
  <si>
    <t>GIT030</t>
  </si>
  <si>
    <t>Virtualización de hardware para compartir recursos de computo</t>
  </si>
  <si>
    <t>Virtualización de servidores en diferentes sistemas operativos y de dockerización de aplicaciones</t>
  </si>
  <si>
    <t>GIT031</t>
  </si>
  <si>
    <t>Base de datos SQL Server Royal</t>
  </si>
  <si>
    <t>Base de datos de SQL Server donde se almacena toda la información del sistema ROYAL</t>
  </si>
  <si>
    <t>Todas las areas</t>
  </si>
  <si>
    <t>GIT032</t>
  </si>
  <si>
    <t>Base de datos PosgresSQL Repositorios de Código fuente y Librerias de desarrollo</t>
  </si>
  <si>
    <t>Base de datos PosgreSQL donde se almacena toda la información de los repositorios de código fuente generada por el sistema GIT de todos los proyectos de la Oficina de Sistemas, así como el sistema Artifactory para librerias de desarrollo</t>
  </si>
  <si>
    <t xml:space="preserve">Oficina de sistemas </t>
  </si>
  <si>
    <t>no</t>
  </si>
  <si>
    <t>GIT033</t>
  </si>
  <si>
    <t>Base de datos Mongo DB</t>
  </si>
  <si>
    <t>Base de datos MongoDB donde se almacena toda la información y metadatos del Gestor de Ficheros y del Orqueatador</t>
  </si>
  <si>
    <t>GIT034</t>
  </si>
  <si>
    <t>Base de Datos MyQL del sistema GLPI</t>
  </si>
  <si>
    <t>Base de datos de MySQL donde se almancena la información del sistema GLPI</t>
  </si>
  <si>
    <t>GIT035</t>
  </si>
  <si>
    <t>Carpetas compartidas Backup</t>
  </si>
  <si>
    <t>Servicio de carpetas compartidas donde se almacenan backups de algunas aplicaciones</t>
  </si>
  <si>
    <t>GIT036</t>
  </si>
  <si>
    <t>Servicio de carpetas compartidas donde se almacenan los documentos de carpetas cartografica de SRI.</t>
  </si>
  <si>
    <t>GIT037</t>
  </si>
  <si>
    <t xml:space="preserve">Carpeta compartidas </t>
  </si>
  <si>
    <t>Servicio de carpetas compartidas donde se almacenan los documentos de carpetas publicas menejado por toda la entidad y cartografica de SRI.</t>
  </si>
  <si>
    <t>np</t>
  </si>
  <si>
    <t>GIT038</t>
  </si>
  <si>
    <t>SI CAPITAL</t>
  </si>
  <si>
    <t>Plataforma contable del DADEP. Incluye las aplicaciones CONTRATACION, SAI, SAE, LIMAY, TERCEROS, PAGOS, CORDIS, PERNO</t>
  </si>
  <si>
    <t>si</t>
  </si>
  <si>
    <t>GIT039</t>
  </si>
  <si>
    <t>CONTROL DE HORARIO</t>
  </si>
  <si>
    <t>Aplicación de Control y Manejo de Horario de funcionarios de Planta</t>
  </si>
  <si>
    <t>GIT040</t>
  </si>
  <si>
    <t>SIDEP</t>
  </si>
  <si>
    <t xml:space="preserve">Sistema de Información de la Defensoría del Espacio Público. Sistema misional de la entidad. </t>
  </si>
  <si>
    <t>areas misionales</t>
  </si>
  <si>
    <t>GIT041</t>
  </si>
  <si>
    <t>ORFEO 3</t>
  </si>
  <si>
    <t>Sistema de gestión de correspondencia y de gestión documental</t>
  </si>
  <si>
    <t>GIT042</t>
  </si>
  <si>
    <t>ArcGIS Server y ArcGIS Portal</t>
  </si>
  <si>
    <t>Servicio de Mapas de ArcGIS donde se publican las capas geográficas de la entidad</t>
  </si>
  <si>
    <t>Oficina sistemas</t>
  </si>
  <si>
    <t>GIT043</t>
  </si>
  <si>
    <t>SIGDEP</t>
  </si>
  <si>
    <t>Sistema de informacion geiografico del DADEP</t>
  </si>
  <si>
    <t>sri</t>
  </si>
  <si>
    <t>GIT044</t>
  </si>
  <si>
    <t>ArcGIS Licence Server</t>
  </si>
  <si>
    <t>Servidor de licencias usado por las aplicaciones GIS de escritorio de los equipos de la entidad</t>
  </si>
  <si>
    <t>GIT045</t>
  </si>
  <si>
    <t>SUMA</t>
  </si>
  <si>
    <t>Sistema Único para el Manejo y Aprovechamiento del Espacio Público</t>
  </si>
  <si>
    <t>externo</t>
  </si>
  <si>
    <t>GIT046</t>
  </si>
  <si>
    <t>GITEA</t>
  </si>
  <si>
    <t>Sistema de Control de Versiones GIT. Repositorios de código fuente de todas las aplicaciones</t>
  </si>
  <si>
    <t>GIT047</t>
  </si>
  <si>
    <t>ARTIFACTORY</t>
  </si>
  <si>
    <t>Sistemas de Repositorios de Librerías de Desarrollo</t>
  </si>
  <si>
    <t>GIT048</t>
  </si>
  <si>
    <t>ORDEP</t>
  </si>
  <si>
    <t>Orquestador de servicios web de la Oficina de Sistemas</t>
  </si>
  <si>
    <t>GIT049</t>
  </si>
  <si>
    <t>DMDEP</t>
  </si>
  <si>
    <t>Gestor Documental y de Ficheros del DADEP</t>
  </si>
  <si>
    <t>GIT050</t>
  </si>
  <si>
    <t>Sistema de Cuentas</t>
  </si>
  <si>
    <t>Sistema de gestión de Cuentas de Usuario del DADEP</t>
  </si>
  <si>
    <t>trimestral</t>
  </si>
  <si>
    <t>GIT051</t>
  </si>
  <si>
    <t>GLPI</t>
  </si>
  <si>
    <t>Sistema de incidencias y Mesa de Ayuda</t>
  </si>
  <si>
    <t>GIT052</t>
  </si>
  <si>
    <t>Servidor en DABASS (Database as Services)- Linux Servr - dp-prod-ee01</t>
  </si>
  <si>
    <t>Servidor virtual de Base de datos Alfanumérica y Geografica ambiente productivo en la nube de Oracle</t>
  </si>
  <si>
    <t>GIT053</t>
  </si>
  <si>
    <t>Servidor en DABASS (Database as Services) - Linux Server</t>
  </si>
  <si>
    <t>Servidor virtual de Base de datos Alfanumérica ambiente de desarrollo en la nube de Oracl</t>
  </si>
  <si>
    <t>GIT054</t>
  </si>
  <si>
    <t>Servidor en IASS - Windows Sever</t>
  </si>
  <si>
    <t>Servidor virtual de aplicaciones de Forms and Reports ambiente de producción en la nube de Oracl - SIC@PITAL.</t>
  </si>
  <si>
    <t>GIT055</t>
  </si>
  <si>
    <t>Servidor NFS Storage - Linux server -FileSystem-exports</t>
  </si>
  <si>
    <t>Servidor de almacenamientopara backups temporales</t>
  </si>
  <si>
    <t>GIT056</t>
  </si>
  <si>
    <t>Base de datos Oracle 12C- dp-prod-ee01</t>
  </si>
  <si>
    <t xml:space="preserve"> Base de datos Alfanumérica ambiente productivo en la nube de Oracle - CDPERP</t>
  </si>
  <si>
    <t>GIT057</t>
  </si>
  <si>
    <t>Base de datos Oracle 12C- dp-prod-ee02</t>
  </si>
  <si>
    <t xml:space="preserve"> Base de datos Geografica ambiente productivo en la nube de Oracle - CDGEODEP</t>
  </si>
  <si>
    <t>GIT058</t>
  </si>
  <si>
    <t>Base de datos Oracle 12C- dp-desa-ee01</t>
  </si>
  <si>
    <t xml:space="preserve"> Base de Datos Alfanumérica ambiente de desarrollo en la nube de Oracl - CDDESA</t>
  </si>
  <si>
    <t>GIT059</t>
  </si>
  <si>
    <t>Aplicación Reports and Forms - Oacle</t>
  </si>
  <si>
    <t>Software de aplicacion Forms and Reports ambiente de producción en la nube de Oracl - SIC@PITAL.</t>
  </si>
  <si>
    <t>GIT060</t>
  </si>
  <si>
    <t>Servidor de Virtualización</t>
  </si>
  <si>
    <t>Servidor de virtualización oracle 18C - On Premise</t>
  </si>
  <si>
    <t>GIT061</t>
  </si>
  <si>
    <t>Servidor Linux Oracle 6.9</t>
  </si>
  <si>
    <t>Servidor virtual Oracle Linux Sistema operacional</t>
  </si>
  <si>
    <t>GIT062</t>
  </si>
  <si>
    <t>Servidor Linux Oracle 6.10</t>
  </si>
  <si>
    <t>GIT063</t>
  </si>
  <si>
    <t>Base de Datos Oracle 12C</t>
  </si>
  <si>
    <t>Base de datos Alfanumérica en ambiente de pruebas - CDPRUALF</t>
  </si>
  <si>
    <t>GIT064</t>
  </si>
  <si>
    <t>Base de datos Geográfica en ambiente de pruebas - CDPRUGEO</t>
  </si>
  <si>
    <t>GIT065</t>
  </si>
  <si>
    <t>Servidor de aplicación Windows Server 2016</t>
  </si>
  <si>
    <t>Servidor de sistema operacional Windows Server</t>
  </si>
  <si>
    <t>GIT066</t>
  </si>
  <si>
    <t>Aplicación Forms and Reports 11G</t>
  </si>
  <si>
    <t>Servidor de Aplocación para SIC@PITAL -Ambiente de pruebas</t>
  </si>
  <si>
    <t>GIT067</t>
  </si>
  <si>
    <t>ACTAS DE REUNIÓN</t>
  </si>
  <si>
    <t xml:space="preserve">ES LA INFORMACIÓN QUE QUEDA COMO SOPORTE  REGISTRADA DE LOS AVANCES EN LOS DIFERENTES TEMAS QUE ASUME LA OFICINA DE SISTEMAS. </t>
  </si>
  <si>
    <t>GIT068</t>
  </si>
  <si>
    <t>ARCHIVO DE GESTIÓN</t>
  </si>
  <si>
    <t>SE MANEJA LA INFORMACIÓN PLASMADA EN UNA RESPUESTA FÍSICA, REGISTRADA EN EL APLICATIVO ORFEO INTERNA O EXTERNA.</t>
  </si>
  <si>
    <t>GIT069</t>
  </si>
  <si>
    <t>Microsoft AZURE</t>
  </si>
  <si>
    <t>GIT070</t>
  </si>
  <si>
    <t>Plan estratégico de tecnologías de la información PETI 2020-2024</t>
  </si>
  <si>
    <t xml:space="preserve">Documento que se utiliza para expresar la Estrategia de TI. </t>
  </si>
  <si>
    <t>http://sgc.dadep.gov.co/6/3/127-PPPGI-04.pdf</t>
  </si>
  <si>
    <t>GIT071</t>
  </si>
  <si>
    <t>Plan de Seguridad y Privacidad de la información</t>
  </si>
  <si>
    <t>Estblece todas aquellas actividades que contribuyen a la protección de la información</t>
  </si>
  <si>
    <t>http://sgc.dadep.gov.co/6/3/127-PPPGI-05.pdf</t>
  </si>
  <si>
    <t>GIT072</t>
  </si>
  <si>
    <t>Plan de gestión de riesgos de seguridad digital</t>
  </si>
  <si>
    <t>Establece procesos, procedimientos y actividades encaminados a lograr un equilibrio entre la prestación de servicios y los riesgos asociados a los activos de información que dan apoyo y soporte en el desarrollo de la misionalidad de la entidad</t>
  </si>
  <si>
    <t>https://www.dadep.gov.co/sites/default/files/planeacion/127-pppgi-06_0.pdf</t>
  </si>
  <si>
    <t>GIT073</t>
  </si>
  <si>
    <t>Plan de recuperación de desastres TI</t>
  </si>
  <si>
    <t>Documento estructurado para responder a los incidentes no planeados que amenazan a una infraestructura de TI, que incluye hardware, software, redes y procesos.</t>
  </si>
  <si>
    <t>http://sgc.dadep.gov.co/6/127-PPPGI-09.php</t>
  </si>
  <si>
    <t>GIT074</t>
  </si>
  <si>
    <t>Política General y politicas especificas  de Seguridad y Privacidad de la Información</t>
  </si>
  <si>
    <t>es la declaración general que representa la posición de la administración del DADEP con respecto a la protección de los activos de información (los funcionarios, contratistas, terceros).</t>
  </si>
  <si>
    <t>http://sgc.dadep.gov.co/6/3/127-PPPGI-01.pdf</t>
  </si>
  <si>
    <t>GJ001</t>
  </si>
  <si>
    <t>Pronunciamientos jurídicos sobre los proyectos de ley</t>
  </si>
  <si>
    <t>Comentario jurídico con el pronunciamiento frente a proyectos de ley</t>
  </si>
  <si>
    <t>85/5</t>
  </si>
  <si>
    <t>GJ002</t>
  </si>
  <si>
    <t>Pronunciamientos jurídicos sobre los proyectos de acuerdo</t>
  </si>
  <si>
    <t>Comentario jurídico con el pronunciamiento frente a proyectos de acuerdo de iniciativa  Administración y/o los Concejales</t>
  </si>
  <si>
    <t>GJ003</t>
  </si>
  <si>
    <t>Oficio de devolución de proyectos de actos administrativos</t>
  </si>
  <si>
    <t>Oficio mediante el cual, se exponen las razones de devolución del proyecto de acto administrativo a la entidad formuladora, anexando proyecto de acto administrativo, exposición de motivos incorporando el enfoque de espacio público y patrimonio inmobiliario y anexos propios del acto del documento.</t>
  </si>
  <si>
    <t>GJ004</t>
  </si>
  <si>
    <t>Solicitud de conceptos jurídicos</t>
  </si>
  <si>
    <t>Comunicación oficial interna o externa atendiendo solicitud de concepto jurídico acerca de un tema especifico en relación con el espacio público y el patrimonio inmobiliario</t>
  </si>
  <si>
    <t>35/5</t>
  </si>
  <si>
    <t>GJ005</t>
  </si>
  <si>
    <t>Comunicación oficial interna o externa atendiendo solicitud de concepto jurídico acerca de un tema especifico relacionado con espacio público y patrimonio inmobiliario</t>
  </si>
  <si>
    <t>GJ006</t>
  </si>
  <si>
    <t>Respuesta a solicitud de conceptos jurídicos</t>
  </si>
  <si>
    <t>Comunicación oficial interna o externa emitiendo respuesta a la solicitud de concepto jurídico acerca de un tema especifico relacionado con espacio público y patrimonio inmobiliario</t>
  </si>
  <si>
    <t>GJ007</t>
  </si>
  <si>
    <t>Informes de gestión judicial</t>
  </si>
  <si>
    <t>Documento con informe semestral de la Gestión de la representación extrajudicial y judicial de los bienes inmuebles que conforman el patrimonio
inmobiliario Distrital, incluidos los procesos necesarios para la defensa, custodia, preservación y recuperación de los bienes del espacio público del Distrito Capital, iniciados con posterioridad al
1 de enero de 2002.</t>
  </si>
  <si>
    <t>GJ008</t>
  </si>
  <si>
    <t>Poder proceso penal</t>
  </si>
  <si>
    <t xml:space="preserve">Documento que faculta la representación legal de una persona natural o jurídica. </t>
  </si>
  <si>
    <t>145/25</t>
  </si>
  <si>
    <t>GJ009</t>
  </si>
  <si>
    <t>Denuncia proceso penal</t>
  </si>
  <si>
    <t>Escrito que describe la petición sobre una exigencias en cumplimiento de un derecho</t>
  </si>
  <si>
    <t>GJ010</t>
  </si>
  <si>
    <t>Fallo de primera y segunda instancia proceso penal</t>
  </si>
  <si>
    <t xml:space="preserve">Documento con el pronunciamiento proferido por el funcionario de conocimiento, que pone fin a un proceso </t>
  </si>
  <si>
    <t>GJ011</t>
  </si>
  <si>
    <t>Actas de audiencia proceso penal</t>
  </si>
  <si>
    <t>Documento con los resultados de la audiencia adelantada de un proceso</t>
  </si>
  <si>
    <t>GJ012</t>
  </si>
  <si>
    <t>Comunicaciones oficiales proceso penal</t>
  </si>
  <si>
    <t>Documento con comunicaciones oficiales sobre lo adelantado en los procesos</t>
  </si>
  <si>
    <t>GJ013</t>
  </si>
  <si>
    <t>Demanda Ejecutiva proceso laboral</t>
  </si>
  <si>
    <t>Demanda</t>
  </si>
  <si>
    <t>145/20</t>
  </si>
  <si>
    <t>GJ014</t>
  </si>
  <si>
    <t>Poder proceso laboral</t>
  </si>
  <si>
    <t>Poder</t>
  </si>
  <si>
    <t>GJ015</t>
  </si>
  <si>
    <t>Contestación de la demanda proceso laboral</t>
  </si>
  <si>
    <t>Contestación de la demanda</t>
  </si>
  <si>
    <t>GJ016</t>
  </si>
  <si>
    <t>Fallo de primera y segunda instancia proceso  laboral</t>
  </si>
  <si>
    <t xml:space="preserve">Fallo de primera instancia </t>
  </si>
  <si>
    <t>GJ017</t>
  </si>
  <si>
    <t>Resolución que ordena el cumplimiento del fallo proceso laboral</t>
  </si>
  <si>
    <t>Resolución que ordena el cumplimiento del fallo</t>
  </si>
  <si>
    <t>GJ018</t>
  </si>
  <si>
    <t>Actas de audiencia proceso laboral</t>
  </si>
  <si>
    <t>Actas de audiencia</t>
  </si>
  <si>
    <t>GJ019</t>
  </si>
  <si>
    <t xml:space="preserve">Demanda procesos Contencioso Administrativo </t>
  </si>
  <si>
    <t>145/15</t>
  </si>
  <si>
    <t>GJ020</t>
  </si>
  <si>
    <t xml:space="preserve">Poder proceso Contencioso Administrativo </t>
  </si>
  <si>
    <t>GJ021</t>
  </si>
  <si>
    <t xml:space="preserve"> Contestación de la demanda proceso Contencioso Administrativo</t>
  </si>
  <si>
    <t>Documento  - acto procesal mediante el cual el demandado alega todas sus excepciones y defensas respecto de una demanda</t>
  </si>
  <si>
    <t>GJ022</t>
  </si>
  <si>
    <t>Fallo de primera y segunda instancia proceso Contencioso Administrativo</t>
  </si>
  <si>
    <t>GJ023</t>
  </si>
  <si>
    <t>Actas de audiencia proceso contencioso administrativo</t>
  </si>
  <si>
    <t>GJ024</t>
  </si>
  <si>
    <t>Resolución que ordena el cumplimiento del fallo proceso contencioso administrativo</t>
  </si>
  <si>
    <t>Documento con consideraciones y ordenaciones de un fallo de proceso</t>
  </si>
  <si>
    <t>GJ025</t>
  </si>
  <si>
    <t xml:space="preserve">Comunicaciones oficiales proceso Contencioso Administrativo </t>
  </si>
  <si>
    <t>GJ026</t>
  </si>
  <si>
    <t>Demanda proceso civil</t>
  </si>
  <si>
    <t>145/10</t>
  </si>
  <si>
    <t>GJ027</t>
  </si>
  <si>
    <t>Poder proceso civil</t>
  </si>
  <si>
    <t>GJ028</t>
  </si>
  <si>
    <t xml:space="preserve"> Contestación de la demanda proceso civil</t>
  </si>
  <si>
    <t>GJ029</t>
  </si>
  <si>
    <t>Fallo de primera y segunda instancia proceso civil</t>
  </si>
  <si>
    <t>GJ030</t>
  </si>
  <si>
    <t>Resolución que ordena el cumplimiento del fallo proceso civil</t>
  </si>
  <si>
    <t>GJ031</t>
  </si>
  <si>
    <t>Actas de audiencia proceso civil</t>
  </si>
  <si>
    <t>GJ032</t>
  </si>
  <si>
    <t>Demanda Ejecutiva proceso civil</t>
  </si>
  <si>
    <t>Documento con ordenación de un juez el cobro para el pago de una obligación definida en el proceso</t>
  </si>
  <si>
    <t>GJ033</t>
  </si>
  <si>
    <t>Auto que decide sobre el mandamiento de pago proceso civil</t>
  </si>
  <si>
    <t>Comunicación que realiza un juez en un proceso con una decisión de fondo</t>
  </si>
  <si>
    <t>GJ034</t>
  </si>
  <si>
    <t>Auto que ordena la ejecución proceso civil</t>
  </si>
  <si>
    <t>Comunicación que realiza un juez en un proceso comuna decisión de fondo</t>
  </si>
  <si>
    <t>GJ035</t>
  </si>
  <si>
    <t>Comunicaciones oficiales proceso civil</t>
  </si>
  <si>
    <t>GJ036</t>
  </si>
  <si>
    <t>Demanda procesos judicial</t>
  </si>
  <si>
    <t>145/5</t>
  </si>
  <si>
    <t>GJ037</t>
  </si>
  <si>
    <t>Poder proceso judiciales</t>
  </si>
  <si>
    <t>GJ038</t>
  </si>
  <si>
    <t xml:space="preserve"> Contestación de la demanda proceso judicial</t>
  </si>
  <si>
    <t>GJ039</t>
  </si>
  <si>
    <t>Fallo de primera y segunda instancia proceso judicial</t>
  </si>
  <si>
    <t>GJ040</t>
  </si>
  <si>
    <t>Resolución que ordena el cumplimiento del fallo proceso judicial</t>
  </si>
  <si>
    <t>GJ041</t>
  </si>
  <si>
    <t>Autos Interlocutorios/Sustentación  proceso judicial</t>
  </si>
  <si>
    <t>Comunicación que realiza un juez en un proceso judicial con decisión de fondo</t>
  </si>
  <si>
    <t>GJ042</t>
  </si>
  <si>
    <t>Comunicaciones oficiales proceso judicial</t>
  </si>
  <si>
    <t>GJ043</t>
  </si>
  <si>
    <t>Demanda de Acciones de Grupo</t>
  </si>
  <si>
    <t>5/10</t>
  </si>
  <si>
    <t>GJ044</t>
  </si>
  <si>
    <t>Poder de Acciones de Grupo</t>
  </si>
  <si>
    <t>GJ045</t>
  </si>
  <si>
    <t>Fallo de primera y segunda instancia de Acciones de Grupo</t>
  </si>
  <si>
    <t>GJ046</t>
  </si>
  <si>
    <t>Resolución que ordena el cumplimiento del fallo Acciones de Grupo</t>
  </si>
  <si>
    <t>GJ047</t>
  </si>
  <si>
    <t>Comunicaciones oficiales de Acciones de Grupo</t>
  </si>
  <si>
    <t>GJ048</t>
  </si>
  <si>
    <t>Acta de comité interno de conciliación de Acciones de Grupo</t>
  </si>
  <si>
    <t>Documento con los resultados del comité de conciliación  adelantada de un proceso</t>
  </si>
  <si>
    <t>GJ049</t>
  </si>
  <si>
    <t>Acta de audiencia de conciliación Acciones de Grupo</t>
  </si>
  <si>
    <t xml:space="preserve">Documento con los resultados de la audiencia adelantada </t>
  </si>
  <si>
    <t>GJ050</t>
  </si>
  <si>
    <t>Contestación de la demanda de Acciones de Grupo</t>
  </si>
  <si>
    <t>GJ051</t>
  </si>
  <si>
    <t>Formato constancia de conciliación Acciones de Grupo</t>
  </si>
  <si>
    <t>Formato con resultados establecidos en la sesión de  constancia de conciliación</t>
  </si>
  <si>
    <t>GJ052</t>
  </si>
  <si>
    <t>Demanda Acciones de Tutela</t>
  </si>
  <si>
    <t>5/15</t>
  </si>
  <si>
    <t>GJ053</t>
  </si>
  <si>
    <t>Poder Acciones de Tutela</t>
  </si>
  <si>
    <t>GJ054</t>
  </si>
  <si>
    <t>Contestación de la demanda Acciones de Tutela</t>
  </si>
  <si>
    <t>GJ055</t>
  </si>
  <si>
    <t>Fallos de primera y segunda instancia Acciones de Tutela</t>
  </si>
  <si>
    <t>GJ056</t>
  </si>
  <si>
    <t>Resolución que ordena el cumplimiento del fallo Acciones de Tutela</t>
  </si>
  <si>
    <t>GJ057</t>
  </si>
  <si>
    <t>Comunicaciones Oficiales Acciones de Tutela</t>
  </si>
  <si>
    <t>GJ058</t>
  </si>
  <si>
    <t>Escrito de Intervención y desacato Acciones de Tutela</t>
  </si>
  <si>
    <t>Documento con descripción de orden de intervención y desacato de la acción de tutela</t>
  </si>
  <si>
    <t>GJ059</t>
  </si>
  <si>
    <t>Auto que Admite y decide desacato Acciones de Tutela</t>
  </si>
  <si>
    <t>GJ060</t>
  </si>
  <si>
    <t>Demanda Acciones populares</t>
  </si>
  <si>
    <t>5/20</t>
  </si>
  <si>
    <t>GJ061</t>
  </si>
  <si>
    <t>Poder Acciones populares</t>
  </si>
  <si>
    <t>GJ062</t>
  </si>
  <si>
    <t>Contestación de la demanda Acciones populares</t>
  </si>
  <si>
    <t>GJ063</t>
  </si>
  <si>
    <t>Fallo de primera y segunda instancia Acciones populares</t>
  </si>
  <si>
    <t>GJ064</t>
  </si>
  <si>
    <t>Resolución que ordena el cumplimiento del fallo Acciones populares</t>
  </si>
  <si>
    <t>GJ065</t>
  </si>
  <si>
    <t>Comunicaciones oficiales Acciones populares</t>
  </si>
  <si>
    <t>GJ066</t>
  </si>
  <si>
    <t>Acta del comité interno de conciliación Acciones populares</t>
  </si>
  <si>
    <t>GJ067</t>
  </si>
  <si>
    <t>GJ068</t>
  </si>
  <si>
    <t>Escrito Incidente de Desacato  Acciones populares</t>
  </si>
  <si>
    <t>GJ069</t>
  </si>
  <si>
    <t>Auto que admite y decide incidente de Desacato  Acciones populares</t>
  </si>
  <si>
    <t>GJ070</t>
  </si>
  <si>
    <t>Actas Comité Verificación del Cumplimiento del fallo Acciones populares</t>
  </si>
  <si>
    <t>GJ071</t>
  </si>
  <si>
    <t>Constancia de conciliación Acciones populares</t>
  </si>
  <si>
    <t>Documento con decisiones y exposición definidas en la sección d conciliaciones</t>
  </si>
  <si>
    <t>GJ072</t>
  </si>
  <si>
    <t>Actas comité de conciliación</t>
  </si>
  <si>
    <t>Identificar las actividades en el tramite de conciliaciones extrajudiciales y judiciales dentro de los procesos adelantados en la Entidad, generados en sus 
actividades misionales de apoyo y seguimiento.</t>
  </si>
  <si>
    <t>10/50</t>
  </si>
  <si>
    <t>GJ073</t>
  </si>
  <si>
    <t xml:space="preserve">Solicitud de elaboración contratación </t>
  </si>
  <si>
    <t>(Memorando y Certificado de Disponibilidad Presupuestal (CDP)</t>
  </si>
  <si>
    <t>GJ074</t>
  </si>
  <si>
    <t xml:space="preserve">Estudios previos </t>
  </si>
  <si>
    <t>Estudios de oportunidad y conveniencia - Anexo Matriz de riesgos (Referencia de Colombia compra eficiente)</t>
  </si>
  <si>
    <t>GJ075</t>
  </si>
  <si>
    <t>Comunicación de invitación</t>
  </si>
  <si>
    <t>Memorando con invitación a persona natural o jurídica</t>
  </si>
  <si>
    <t>GJ076</t>
  </si>
  <si>
    <t>Aceptación de especificaciones esenciales</t>
  </si>
  <si>
    <t>Lista con visto bueno de aceptación de especificaciones esenciales</t>
  </si>
  <si>
    <t>GJ077</t>
  </si>
  <si>
    <t>Hoja de vida, persona natural (SIDEAP)</t>
  </si>
  <si>
    <t>Documento con información de persona natural o jurídica registrada en SIDEAP</t>
  </si>
  <si>
    <t>El activo de información contiene personales y secretos comerciales, industriales y profesionales</t>
  </si>
  <si>
    <t>GJ078</t>
  </si>
  <si>
    <t>Declaración juramentada de bienes y rentas y actividad económica privada (SIDEAP)</t>
  </si>
  <si>
    <t>GJ079</t>
  </si>
  <si>
    <t>Cuadro evaluativo perfil de contratistas por prestación de servicios</t>
  </si>
  <si>
    <t>Documento con evaluación del idoneidad del contratista según necesidad requerida por el área</t>
  </si>
  <si>
    <t>GJ080</t>
  </si>
  <si>
    <t>Autorización de contratación con igual objeto</t>
  </si>
  <si>
    <t>Documento de autorización de contrato con igual objeto</t>
  </si>
  <si>
    <t>GJ081</t>
  </si>
  <si>
    <t>Contrato</t>
  </si>
  <si>
    <t>Documento en que figura este acuerdo, firmado por todas las partes.</t>
  </si>
  <si>
    <t>GJ082</t>
  </si>
  <si>
    <t xml:space="preserve">Formato solicitud de registro presupuestal y/o liberación de saldos </t>
  </si>
  <si>
    <t xml:space="preserve">Documento con solicitud de registro presupuestal y/o liberación de saldos </t>
  </si>
  <si>
    <t>GJ083</t>
  </si>
  <si>
    <t>Certificado de Registro Presupuestal (CRP)</t>
  </si>
  <si>
    <t>Documento con información de registro presupuestal de la línea definida en el Plan Anual de Adquisiciones</t>
  </si>
  <si>
    <t>GJ084</t>
  </si>
  <si>
    <t xml:space="preserve">Garantía (Debidamente aprobada) </t>
  </si>
  <si>
    <t xml:space="preserve">Asegura el cumplimiento de una obligación para proteger los derechos de alguna de las partes de una relación </t>
  </si>
  <si>
    <t>GJ085</t>
  </si>
  <si>
    <t>Certificado de afiliación a ARL</t>
  </si>
  <si>
    <t>Documento con información de ingreso a la administrado de riesgos laborales</t>
  </si>
  <si>
    <t>GJ086</t>
  </si>
  <si>
    <t>Memorando de comunicación de perfeccionamiento y legalización del contrato</t>
  </si>
  <si>
    <t>Documento con información sobre perfeccionamiento y legalización del contrato</t>
  </si>
  <si>
    <t>GJ087</t>
  </si>
  <si>
    <t xml:space="preserve">Acta de Inicio </t>
  </si>
  <si>
    <t>Documento con información sobre fechas, plazos, y términos establecidos en el contrato</t>
  </si>
  <si>
    <t>GJ088</t>
  </si>
  <si>
    <t xml:space="preserve">Formato de inducción - 127-FORGT-07 </t>
  </si>
  <si>
    <t xml:space="preserve">Documento con información sobre temas institucionales del DADEP </t>
  </si>
  <si>
    <t>GJ089</t>
  </si>
  <si>
    <t xml:space="preserve">Modificaciones </t>
  </si>
  <si>
    <t xml:space="preserve">Documento que indica si hay modificaciones al contrato </t>
  </si>
  <si>
    <t>GJ090</t>
  </si>
  <si>
    <t xml:space="preserve">Acta de liquidación </t>
  </si>
  <si>
    <t>Documento por medio del cual la administración de manera unilateral o bilateral efectúa un balance jurídico, técnico y financiero de la ejecución del contrato y acuerdan la forma de liquidarlo, es decir, de poner fin a su relación contractual en forma voluntaria y expresa.</t>
  </si>
  <si>
    <t>GJ091</t>
  </si>
  <si>
    <t>Soportes de estudio</t>
  </si>
  <si>
    <t>GJ092</t>
  </si>
  <si>
    <t xml:space="preserve">Soportes, que acreditan experiencia </t>
  </si>
  <si>
    <t>Documentos que presentan experiencia de la gestión profesional de personal natural o persona jurídica</t>
  </si>
  <si>
    <t>GJ093</t>
  </si>
  <si>
    <t>Fotocopia de cédula de ciudadanía</t>
  </si>
  <si>
    <t>Copia de documento de identidad de una persona natural</t>
  </si>
  <si>
    <t>GJ094</t>
  </si>
  <si>
    <t>Fotocopia de la Libreta Militar (si ayuda)</t>
  </si>
  <si>
    <t>Copa de documento que certifica que la persona ya resolvió su situación militar y es exigida por entidades públicas o privadas para una vinculación laboral; en las instituciones de educación superior ya no se debe exigir la libreta militar como requisito de grado de acuerdo a la ley 1738 del 18 de ...</t>
  </si>
  <si>
    <t>GJ095</t>
  </si>
  <si>
    <t>Certificación de afiliación a EPS y Fondo de Pensiones.</t>
  </si>
  <si>
    <t>Documento que acredita el registro y permanencia en el sistema de seguridad y salud de una persona natural</t>
  </si>
  <si>
    <t>GJ096</t>
  </si>
  <si>
    <t xml:space="preserve">Certificación Consulta Boletín de Responsables Fiscales </t>
  </si>
  <si>
    <t>Documento que certifica si la persona natural o jurídica está o no incluida en el Boletín de Responsables Fiscales</t>
  </si>
  <si>
    <t>GJ097</t>
  </si>
  <si>
    <t xml:space="preserve">Certificado de Antecedentes Disciplinarios Personería </t>
  </si>
  <si>
    <t>Documento que certifica si la persona natural o jurídica tiene o no antecedentes o requerimientos judiciales</t>
  </si>
  <si>
    <t>GJ098</t>
  </si>
  <si>
    <t xml:space="preserve">Certificado de antecedentes y requerimientos judiciales (vigente) </t>
  </si>
  <si>
    <t>GJ099</t>
  </si>
  <si>
    <t>Fotocopia del RUT actualizado</t>
  </si>
  <si>
    <t>Copia de documento con inscripción en el Registro Único Tributario (RUT)  persona natural o jurídica residente en el país, responsable del impuesto sobre las ventas</t>
  </si>
  <si>
    <t>GJ100</t>
  </si>
  <si>
    <t>Fotocopia del RIT actualizado</t>
  </si>
  <si>
    <t>Copia de documento para identificar, ubicar y clasificar las personas y entidades que tengan la calidad de contribuyentes, declarantes, agentes de retención</t>
  </si>
  <si>
    <t>GJ101</t>
  </si>
  <si>
    <t xml:space="preserve">Examen ocupacional (con énfasis en valoración osteomuscular y optometría) </t>
  </si>
  <si>
    <t>Documento con condiciones de salud física, mental y social del trabajador antes de su contratación, en función de las condiciones de trabajo a las que estaría expuesto, acorde con los requerimientos de la tarea y perfil del cargo</t>
  </si>
  <si>
    <t>GJ102</t>
  </si>
  <si>
    <t xml:space="preserve">Solicitud de Afectación de Recursos de Inversión (Sí ) Designación evaluadores </t>
  </si>
  <si>
    <t xml:space="preserve">Documento con designación del equipo evaluador de las propuestas en un proceso </t>
  </si>
  <si>
    <t>GJ103</t>
  </si>
  <si>
    <t xml:space="preserve">Acta de cierre y apertura de sobres Propuestas </t>
  </si>
  <si>
    <t>Documento con acuerdos en el inicio de la evaluación de un proceso</t>
  </si>
  <si>
    <t>GJ104</t>
  </si>
  <si>
    <t xml:space="preserve">Hoja de vida con sus soportes </t>
  </si>
  <si>
    <t xml:space="preserve">Documento con información de persona natural o jurídica </t>
  </si>
  <si>
    <t>GJ105</t>
  </si>
  <si>
    <t xml:space="preserve">Certificado de Existencia y representación Legal </t>
  </si>
  <si>
    <t>Documento que prueba la existencia de la entidad y quien ejerce la representación legal de la mismo</t>
  </si>
  <si>
    <t>GJ106</t>
  </si>
  <si>
    <t xml:space="preserve">Fotocopia de la Cédula de Ciudadanía del Representante Legal </t>
  </si>
  <si>
    <t>GJ107</t>
  </si>
  <si>
    <t>Observaciones y Respuesta a las propuestas</t>
  </si>
  <si>
    <t>Documento que contiene observaciones hechas por los proponentes  y respuestas de la entidad en el desarrollo de un proceso</t>
  </si>
  <si>
    <t>GJ108</t>
  </si>
  <si>
    <t xml:space="preserve">Informe de evaluación preliminar </t>
  </si>
  <si>
    <t>Documento con información resultado de la evaluación de las propuestas en el desarrollo de un proceso</t>
  </si>
  <si>
    <t>GJ109</t>
  </si>
  <si>
    <t>Acuerdo Marco de Precios</t>
  </si>
  <si>
    <t>Es un contrato entre un representante de los compradores y uno o varios proveedores, que contiene la identificación del bien o servicio, el precio máximo de adquisición, las garantías mínimas y el plazo mínimo de entrega</t>
  </si>
  <si>
    <t>GJ110</t>
  </si>
  <si>
    <t>Manual de prevención del daño antijurídico y defensa judicial</t>
  </si>
  <si>
    <t>Documento con comunicación técnica para desarrollar procesos de prevención</t>
  </si>
  <si>
    <t>GJ111</t>
  </si>
  <si>
    <t>Política de prevención del daño antijurídico por inhabilidades, impedimentos, incompatibilidades y conflicto de intereses en el grupo de segunda instancia</t>
  </si>
  <si>
    <t>Documento con lineamientos técnicos sobre la prevención del daño antijuridico</t>
  </si>
  <si>
    <t>GJ112</t>
  </si>
  <si>
    <t>Política de prevención del daño antijurídico</t>
  </si>
  <si>
    <t>GJ113</t>
  </si>
  <si>
    <t>Política decisional en materia de terminación y liquidación de convenios</t>
  </si>
  <si>
    <t>Documento con lineamientos técnicos sobre terminación de convenios</t>
  </si>
  <si>
    <t>GR001</t>
  </si>
  <si>
    <t>SISTEMA DE INFORMACION LIMAY</t>
  </si>
  <si>
    <t>APLICATIVO CONTABLE DONDE SE PROCESA LA INFORMACION INSUMO DE LOS ESTADOS FINANCIEROS DEL DADEP</t>
  </si>
  <si>
    <t>ARCHIVOS DE GESTIÓN DEL AREA</t>
  </si>
  <si>
    <t>APLICATIVO LIMAY</t>
  </si>
  <si>
    <t>GR002</t>
  </si>
  <si>
    <t>SOPORTES CONTABLES</t>
  </si>
  <si>
    <t>INSUMOS EN SOPORTES DOCUMENTALES QUE PROVEEN LAS AREAS DE GESTION DE LA ENTIDAD Y QUE SON LOS SOPORTES DE LOS REGISTROS CONTABLES  DE LOS HECHOS ECONOMICOS.</t>
  </si>
  <si>
    <t>GR003</t>
  </si>
  <si>
    <t>SIDEP 2.0 MODULO FINANCIERO</t>
  </si>
  <si>
    <t>COMPONENTE DEL SIDEP DONDE SE INCORPORAN TODOS LOS DATOS FINANCIEROS DEL PREDIO Y/O CONSTUCCIÓN</t>
  </si>
  <si>
    <t>APLICATIVO SIDEP</t>
  </si>
  <si>
    <t>GR004</t>
  </si>
  <si>
    <t>ARCHIVOS AUXILIARES  DE WINSAF DEL 2002 AL 2015</t>
  </si>
  <si>
    <t>INFORMACION  CONTABLE (CONTIENE TODOS LOS REGISTROS CONTABLES DE LA ENTIDAD) DE LOS AÑOS 2002 AL 2015</t>
  </si>
  <si>
    <t>GR005</t>
  </si>
  <si>
    <t>ARCHIVOS DE TRABAJO</t>
  </si>
  <si>
    <t>ARCHIVOS DE APOYO PARA DESARROLLAR LA LABOR CONTABLE</t>
  </si>
  <si>
    <t>GR006</t>
  </si>
  <si>
    <t>ARCHIVOS DE APOYO Y SOPORTES PARA DESARROLLAR LA LABOR CONTABLE, Reportes Enviados Por la Oficina de Sistemas (esta información es histórica, ya que el SIDEP no genera información con cortes históricos, es decir, estos archivos son la única historia de reportes de bienes inmuebles) Conciliaciones y soportes</t>
  </si>
  <si>
    <t>GR007</t>
  </si>
  <si>
    <t>Registro BOGDATA</t>
  </si>
  <si>
    <t>Registro que arroja el sistema de alimentación de la información requerida</t>
  </si>
  <si>
    <t>GR008</t>
  </si>
  <si>
    <t>Anteproyecto de Presupuesto</t>
  </si>
  <si>
    <t>Documento que fija el presupuesto aprobado para la vigencia siguiente</t>
  </si>
  <si>
    <t>GR009</t>
  </si>
  <si>
    <t>Comunicación divulgando la cuota global de gastos a todas las Dependencias</t>
  </si>
  <si>
    <t>Documento de divulgación del presupuesto asignado y aprobado a las dependencias</t>
  </si>
  <si>
    <t>Por correo electronico la SDH lo informa ala Entidad</t>
  </si>
  <si>
    <t>GR010</t>
  </si>
  <si>
    <t>Programa Anual Mensualizado de Caja PAC</t>
  </si>
  <si>
    <t>Documentos en el cual se plasma toda la información de recursos  de acuerdo al presupuesto del año de vigencia y de la   reserva contituida.  Programados en los meses del año y rezago.</t>
  </si>
  <si>
    <t>ARCHIVO VIRTUAL</t>
  </si>
  <si>
    <t>GR012</t>
  </si>
  <si>
    <t xml:space="preserve">Informe de ejecución del PAC- CBN 1001 </t>
  </si>
  <si>
    <t xml:space="preserve">Documento en el cual se soporta la información de los compromisos  girados  y recaudados </t>
  </si>
  <si>
    <t xml:space="preserve"> Electrónico / Digital</t>
  </si>
  <si>
    <t>GR015</t>
  </si>
  <si>
    <t xml:space="preserve">Orden de pago </t>
  </si>
  <si>
    <t>Documento que soporta el pago a la obligación por parte de la entidad,el cual se presenta con el cobro formal a una obligación adquirida por la entidad o  de una sentencia o gasto judicial. Acompañado a por Facturas y/o los cobros de los compromisos suscritos por la entidad y Anexos.Resolución que ordena el pago de sentencia judicial.</t>
  </si>
  <si>
    <t xml:space="preserve">PUBLICADO EN SECOP </t>
  </si>
  <si>
    <t>GR016</t>
  </si>
  <si>
    <t>Reporte general planilla de ordenes de pago totales,  parciales y Planilla de relaciones de autorización.</t>
  </si>
  <si>
    <t>Documento que lista las ordenes de pago y  desembolsos de los pagos totales, parciales.</t>
  </si>
  <si>
    <t>GR018</t>
  </si>
  <si>
    <t>Solicitud de modificación presupuestal</t>
  </si>
  <si>
    <t>Documento con el cual se modifica el presupuesto inicialmente solicitado acompañado de: Justificación económica,Certificado de disponibilidad presupuestal, Resolución de aprobación de modificación presupuestal, Cuadro demostrativo de las modificaciones a realizar, Concepto favorable del DAPD si la modificación es de inversión, Comunicación de remisión a Secretaría Distrital de Hacienda, Aprobación de modificación presupuestal y Reporte de BOGDATA de modificación presupuestal,</t>
  </si>
  <si>
    <t>GR025</t>
  </si>
  <si>
    <t>Acta de fenecimiento</t>
  </si>
  <si>
    <t>Contiene información del  fenecimiento</t>
  </si>
  <si>
    <t>GR030</t>
  </si>
  <si>
    <t xml:space="preserve">formato diligenciado por los funcionarios según solicitudes  de papelería y  útiles de oficina requeridos  y consolidados por cada secretario de dependencia y entregados al técnico de almacén   </t>
  </si>
  <si>
    <t xml:space="preserve">Pedidos de almacén de papelería  solicitados por las dependencias para el cumplimiento de sus funciones  </t>
  </si>
  <si>
    <t>GR031</t>
  </si>
  <si>
    <t xml:space="preserve">Respuesta por correo certificando la no existencia de ser el caso para la contratación proyectada </t>
  </si>
  <si>
    <t xml:space="preserve">Es la certificación que se realiza por parte de almacén antes de realizar una compara o adquisición de un bien </t>
  </si>
  <si>
    <t>GR032</t>
  </si>
  <si>
    <t xml:space="preserve">Comprobante de egreso de elementos de consumo </t>
  </si>
  <si>
    <t xml:space="preserve">salidas de almacén de elementos de consumo o devolutivos  y entregados al funcionario responsable  de su utilización </t>
  </si>
  <si>
    <t>GR033</t>
  </si>
  <si>
    <t xml:space="preserve">Traslado de elementos devolutivos </t>
  </si>
  <si>
    <t xml:space="preserve">se realizan traslados de elementos devolutivos entre funcionarios o contratistas con el fin de la actualización de los individuales </t>
  </si>
  <si>
    <t>GR034</t>
  </si>
  <si>
    <t xml:space="preserve">Acta de comité de bienes de consumo, devolutivos e intangibles, firmado por los integrantes que lo conforman según determinaciones que se tomen al interior del comité </t>
  </si>
  <si>
    <t xml:space="preserve">Es la aprobación o desaprobación de actividades de almacén presentadas al comité de inventarios  </t>
  </si>
  <si>
    <t>GR035</t>
  </si>
  <si>
    <t xml:space="preserve">Acta  de baja con fotos firmada  por los delegados del comité de inventarios </t>
  </si>
  <si>
    <t xml:space="preserve">Acta del comité de inventarios sobre aprobación de baja de bienes inservibles, obsoletos y deteriorados que deben salir del DADEP </t>
  </si>
  <si>
    <t>GR036</t>
  </si>
  <si>
    <t xml:space="preserve">comprobante de inventario individual debidamente  firmado por el responsable de recibir los bienes </t>
  </si>
  <si>
    <t xml:space="preserve">Registro individual de bienes a cargo de cada funcionario o contratista </t>
  </si>
  <si>
    <t>GR037</t>
  </si>
  <si>
    <t xml:space="preserve">Informe mensual de movimientos de Almacén </t>
  </si>
  <si>
    <t xml:space="preserve">Es el reporte de  los movimientos de almacén realizados en el mes </t>
  </si>
  <si>
    <t>GR038</t>
  </si>
  <si>
    <t xml:space="preserve">Oficio fijando los tiempo de toma de inventarios anuales </t>
  </si>
  <si>
    <t xml:space="preserve">Es un oficio dirigido a todos los jefes de dependencia, para informar sobre la  de toma física de inventarios solicitando la colaboración y buena disposición de contratistas  y funcionarios </t>
  </si>
  <si>
    <t>GR039</t>
  </si>
  <si>
    <t xml:space="preserve">informe de toma física de inventarios  </t>
  </si>
  <si>
    <t xml:space="preserve">es la toma física de inventarios realizada anualmente para establecer la ubicación de los bienes, faltantes o sobrante que puedan presentarse  </t>
  </si>
  <si>
    <t>GR040</t>
  </si>
  <si>
    <t xml:space="preserve">Constancia y entrega de bienes  y elementos  a cargo </t>
  </si>
  <si>
    <t xml:space="preserve">Documento de entrega de bienes a cargo por terminación de contrato o salida de un funcionario por cualquier situación </t>
  </si>
  <si>
    <t>GR041</t>
  </si>
  <si>
    <t>Informe austeridad del gasto</t>
  </si>
  <si>
    <t>Informe mediante el cual se consigna y reporta la información referente a los gastos mensuales de servicios públicos, celulares, parque automotor, fotocopias, combustible, papel.</t>
  </si>
  <si>
    <t>GR042</t>
  </si>
  <si>
    <t>Planilla de Control salida, ingreso y kilometraje de vehículos.</t>
  </si>
  <si>
    <t>Kilometraje diario por recorrido asignado a cada vehículo</t>
  </si>
  <si>
    <t>GR043</t>
  </si>
  <si>
    <t>Solicitud de autorización de mantenimiento preventivo y correctivo al vehículo</t>
  </si>
  <si>
    <t>Solicitud de autorización de mantenimiento preventivo y correctivo al vehículo que corresponda.</t>
  </si>
  <si>
    <t>GR044</t>
  </si>
  <si>
    <t>Remisión de información sobre estación de servicio de combustible.</t>
  </si>
  <si>
    <t>Ubicaciones y el nombre de la estación de servicio contratada para el suministro de combustible.</t>
  </si>
  <si>
    <t>GR045</t>
  </si>
  <si>
    <t>Solicitud de código y cantidad de copias asignadas</t>
  </si>
  <si>
    <t>Código de fotocopiado y la cantidad de fotocopias mensuales aprobadas por el Subdirector (a) de SAF.</t>
  </si>
  <si>
    <t>GR046</t>
  </si>
  <si>
    <t>Solicitud de publicación en un Diario de amplia circulación los avisos correspondientes a los procesos judiciales que adelanta la entidad.</t>
  </si>
  <si>
    <t>GR047</t>
  </si>
  <si>
    <t>Plan Institucional de Gestión Ambiental -PIGA</t>
  </si>
  <si>
    <t>Documento que compila  los lineamientos para la implementación de la gestión ambiental de la entidad (incluye anexos)</t>
  </si>
  <si>
    <t>http://sgc.dadep.gov.co/7/127-PPPGR-01.php</t>
  </si>
  <si>
    <t>GR048</t>
  </si>
  <si>
    <t>Control Operacional, Seguimiento y Medición</t>
  </si>
  <si>
    <t>Procedimiento de Control Operacional, seguimiento y medición</t>
  </si>
  <si>
    <t>http://sgc.dadep.gov.co/7/127-PRCGR-03.php</t>
  </si>
  <si>
    <t>GR049</t>
  </si>
  <si>
    <t>Identificación de Aspectos y Valoración de Impactos Ambientales - MIAVIA</t>
  </si>
  <si>
    <t>Procedimiento  de Identificación de Aspectos y Valoración de Impactos Ambientales - MIAVIA</t>
  </si>
  <si>
    <t>http://sgc.dadep.gov.co/7/127-PRCGR-06.php</t>
  </si>
  <si>
    <t>GR050</t>
  </si>
  <si>
    <t xml:space="preserve"> GUIA – Uso Eficiente de los Recursos y Mejoramiento de las  Condiciones Ambientales</t>
  </si>
  <si>
    <t>Documento que compila  los lineamientos para el Uso Eficiente de los Recursos y Mejoramiento de las  Condiciones Ambientales</t>
  </si>
  <si>
    <t>http://sgc.dadep.gov.co/7/127-GUIGR-03.php</t>
  </si>
  <si>
    <t>GR051</t>
  </si>
  <si>
    <t>GUIA - Compras públicas sostenibles</t>
  </si>
  <si>
    <t>Documento que compila  los lineamientos ambientales para los  proceso de contratación  de la entidad</t>
  </si>
  <si>
    <t>http://sgc.dadep.gov.co/7/127-GUIGR-05.php</t>
  </si>
  <si>
    <t>GR052</t>
  </si>
  <si>
    <t>Plan de Acción Interno/ Manejo Adecuado de Residuos Sólidos - PAI</t>
  </si>
  <si>
    <t>Documento que compila  los lineamientos para  el  manejo adecuado de residuos sólidos  de la entidad (incluye anexos)</t>
  </si>
  <si>
    <t>http://sgc.dadep.gov.co/7/127-PPPGR-04.php</t>
  </si>
  <si>
    <t>GR053</t>
  </si>
  <si>
    <t>Plan de Gestión Integral de Residuos Peligrosos - RESPEL</t>
  </si>
  <si>
    <t>Documento que compila  los lineamientos para la gestión de residuos peligrosos de la entidad (incluye anexos)</t>
  </si>
  <si>
    <t>http://sgc.dadep.gov.co/7/127-PPPGR-03.php</t>
  </si>
  <si>
    <t>GR054</t>
  </si>
  <si>
    <t>Plan Integral de Movilidad sostenible - PIMS</t>
  </si>
  <si>
    <t>Documento que compila  los lineamientos para la gestión  de movilidad sostenible en la entidad (incluye anexos)</t>
  </si>
  <si>
    <t>http://sgc.dadep.gov.co/7/127-PPPGR-06.php</t>
  </si>
  <si>
    <t>GR055</t>
  </si>
  <si>
    <t>Plan de Acción Cuatrianual Ambiental - PACA</t>
  </si>
  <si>
    <t>Documento que compila las acciones misionales que aportan a la gestión Ambiental de la ciudad de Bogotá</t>
  </si>
  <si>
    <t>http://sgc.dadep.gov.co/7/127-PPPGR-07.php</t>
  </si>
  <si>
    <t>GR056</t>
  </si>
  <si>
    <t xml:space="preserve"> Reporte de la Gestión Ambiental</t>
  </si>
  <si>
    <t>Matrices de reporte de cumplimiento de las acciones  de la gestión ambiental dela entidad a la SDA mediante Plataforma STORM</t>
  </si>
  <si>
    <t>GR057</t>
  </si>
  <si>
    <t>Certificado de recepción de información SIA - STORM /SDA</t>
  </si>
  <si>
    <t>Documento que certifica la recepción de los diferentes  informes  requeridos  normativamente  en la plataforma STORM por la SDA</t>
  </si>
  <si>
    <t>GR058</t>
  </si>
  <si>
    <t>Acta de reunión Comité de Gestión ambiental</t>
  </si>
  <si>
    <t>Documento en el cual se plasman las decisiones tomadas en una reunión y los compromisos pactados.</t>
  </si>
  <si>
    <t>GTH001</t>
  </si>
  <si>
    <t>Análisis de requisitos para posesión de un cargo</t>
  </si>
  <si>
    <t>Documento que contiene los requisitos básicos para que un candidato cumpla el perfil  del cargo a ocupar  ocupe un cargo.</t>
  </si>
  <si>
    <t>Talento humano</t>
  </si>
  <si>
    <t>carpeta talento humano</t>
  </si>
  <si>
    <t>GTH002</t>
  </si>
  <si>
    <t>Resolución</t>
  </si>
  <si>
    <t>Documento de la Administración publica en ejercicio de una potestad administrativa</t>
  </si>
  <si>
    <t>GTH003</t>
  </si>
  <si>
    <t>Comunicación oficial de notificación</t>
  </si>
  <si>
    <t>Documento con el cual se notifica a alguien de un acto administrativo expedido por la entidad.</t>
  </si>
  <si>
    <t>GTH004</t>
  </si>
  <si>
    <t>Lista de chequeo documentos posesión del cargo</t>
  </si>
  <si>
    <t>Documento que contiene el listado de documentos requisito a presentar para la posesión</t>
  </si>
  <si>
    <t>GTH005</t>
  </si>
  <si>
    <t>Acta de posesión</t>
  </si>
  <si>
    <t>Documento que protocoliza la posesión de una persona en un cargo.</t>
  </si>
  <si>
    <t>GTH006</t>
  </si>
  <si>
    <t>Formatos de la CNSC- Evaluaciones de desempeño</t>
  </si>
  <si>
    <t>Documentos proporcionados por la Comisión Nacional del Servicio Civil para efectuar los respectivos compromisos laborales con el nuevo empleado.</t>
  </si>
  <si>
    <t>GTH007</t>
  </si>
  <si>
    <t>Documento de información o solicitud a otra área o dependencia de la entidad.</t>
  </si>
  <si>
    <t>GTH008</t>
  </si>
  <si>
    <t>Control a la inducción en el puesto de trabajo</t>
  </si>
  <si>
    <t>Documento que soporta la debida inducción que se le da a los funcionarios nuevos, acerca de la entidad y su puesto de trabajo.</t>
  </si>
  <si>
    <t>GTH009</t>
  </si>
  <si>
    <t>Formato acta de asignación, entrega y/o solicitud de reposición de carnet de identificación</t>
  </si>
  <si>
    <t>Documento que soporta la solicitud y entrega del carné de identificación en la entidad.</t>
  </si>
  <si>
    <t>GTH010</t>
  </si>
  <si>
    <t>Comunicación oficial recibida</t>
  </si>
  <si>
    <t>Documento que informa la culminación del vinculo laboral.</t>
  </si>
  <si>
    <t>GTH011</t>
  </si>
  <si>
    <t>Documento de la Administración publica en el ejercicio de una potestad administrativa.</t>
  </si>
  <si>
    <t>GTH012</t>
  </si>
  <si>
    <t>Comunicación oficial para notificación</t>
  </si>
  <si>
    <t>Documento con el cual se comunica  a alguien de un acto administrativo expedido por la entidad.</t>
  </si>
  <si>
    <t>GTH013</t>
  </si>
  <si>
    <t>Comunicación oficial externa</t>
  </si>
  <si>
    <t>Documento dirigido a otra entidad en razón de sus funciones.</t>
  </si>
  <si>
    <t>GTH014</t>
  </si>
  <si>
    <t>Plan de Capacitación</t>
  </si>
  <si>
    <t>Documento que relaciona el plan a seguir de capacitaciones a los funcionarios.</t>
  </si>
  <si>
    <t>GTH015</t>
  </si>
  <si>
    <t>Plan de Bienestar</t>
  </si>
  <si>
    <t>Documento que relaciona el pan a ejecutar para el bienestar social de los funcionarios.</t>
  </si>
  <si>
    <t>GTH016</t>
  </si>
  <si>
    <t>Plan de incentivos</t>
  </si>
  <si>
    <t>Documento que relaciona el plan de incentivos para los funcionarios.</t>
  </si>
  <si>
    <t>GTH017</t>
  </si>
  <si>
    <t>Manual de Seguridad y salud en el trabajo</t>
  </si>
  <si>
    <t>Documento que relaciona el programa a ejecutar en temas de salud ocupacional para los funcionarios.</t>
  </si>
  <si>
    <t>GTH018</t>
  </si>
  <si>
    <t>Acta de reunión de la Comisión de personal</t>
  </si>
  <si>
    <t>Documento que da soporte de los compromisos adquiridos, aprobaciones y demás en el comité.</t>
  </si>
  <si>
    <t>GTH019</t>
  </si>
  <si>
    <t>Acta de compromiso</t>
  </si>
  <si>
    <t>Documento soporte de un compromiso pactado.</t>
  </si>
  <si>
    <t>GTH020</t>
  </si>
  <si>
    <t>Seguimiento plan de capacitación y/o actividad</t>
  </si>
  <si>
    <t>Documento que soporta el seguimiento de una capacitación o actividad.</t>
  </si>
  <si>
    <t>GTH021</t>
  </si>
  <si>
    <t>Acta de Reunión - Control asistencia</t>
  </si>
  <si>
    <t>Documento que relaciona los asistentes a una actividad o capacitación.</t>
  </si>
  <si>
    <t>GTH022</t>
  </si>
  <si>
    <t>Encuesta de impacto de una capacitación</t>
  </si>
  <si>
    <t>Documento soporte del impacto de una capacitación recibida.</t>
  </si>
  <si>
    <t>GTH023</t>
  </si>
  <si>
    <t>formato control de nomina</t>
  </si>
  <si>
    <t>Registro que contiene las  novedades de la nómina.</t>
  </si>
  <si>
    <t>GTH024</t>
  </si>
  <si>
    <t>Nómina</t>
  </si>
  <si>
    <t>Documento que contiene la suma de todos los registros financieros de los sueldos de los empleados, salarios, bonificaciones y deducciones.</t>
  </si>
  <si>
    <t>GTH025</t>
  </si>
  <si>
    <t>Formato de Solicitud Interna de Retiro Parcial de Cesantías</t>
  </si>
  <si>
    <t xml:space="preserve">Documento en la cual los servidores  hacen la solicitud de retiro parcial de cesantías </t>
  </si>
  <si>
    <t>GTH026</t>
  </si>
  <si>
    <t xml:space="preserve">Plan de emergencias </t>
  </si>
  <si>
    <t>Documento que describe las actividades a realizar en caso de presentarse una emergencia</t>
  </si>
  <si>
    <t>GTH027</t>
  </si>
  <si>
    <t>Evaluaciones medicas ocupacionales</t>
  </si>
  <si>
    <t>Procedimiento para la realización de exámenes ocupacionales de ingreso, periódicos y de egreso</t>
  </si>
  <si>
    <t>GTH028</t>
  </si>
  <si>
    <t xml:space="preserve">Investigación de  incidentes, accidentes de trabajo y enfermedades  laborales </t>
  </si>
  <si>
    <t xml:space="preserve">Procedimiento para realizar investigación de incidentes, accidentes de trabajo y enfermedades de origen laboral </t>
  </si>
  <si>
    <t>GTH029</t>
  </si>
  <si>
    <t xml:space="preserve">Informe de evaluación del simulacro realizado </t>
  </si>
  <si>
    <t xml:space="preserve">Formato para registrar la evaluación de los simulacros realizados o evacuación por emergencia </t>
  </si>
  <si>
    <t>GTH030</t>
  </si>
  <si>
    <t xml:space="preserve">Informe de investigación de accidente de trabajo y enfermedad laboral </t>
  </si>
  <si>
    <t xml:space="preserve">Formato para realizar la investigación de  incidentes, accidentes de trabajo y enfermedades laborales </t>
  </si>
  <si>
    <t>IGEPBF002</t>
  </si>
  <si>
    <t>Informes de gestión mensual</t>
  </si>
  <si>
    <t>Se realiza el seguimiento del informe de gestión mensual</t>
  </si>
  <si>
    <t>SRI</t>
  </si>
  <si>
    <t xml:space="preserve">Documentos del correo electrónico de cada funcionario </t>
  </si>
  <si>
    <t>-&gt;  Ley 1712 Art. 18 _x005F_x000D_
 - b) El derecho a toda persona a la vida, la salud o la seguridad._x005F_x000D_
 -&gt; Ley 1712 Art. 19</t>
  </si>
  <si>
    <t>IGEPBF003</t>
  </si>
  <si>
    <t>ACTAS SRI</t>
  </si>
  <si>
    <t>Contiene la información de los M2 reportados durante cada mes.</t>
  </si>
  <si>
    <t xml:space="preserve">Documento digital en cada PC </t>
  </si>
  <si>
    <t>IGEPBF004</t>
  </si>
  <si>
    <t>INFORMES DE CONTRATOS</t>
  </si>
  <si>
    <t>Contiene la información de lo realizado por los contratistas durante el mes.</t>
  </si>
  <si>
    <t>IGEPBF005</t>
  </si>
  <si>
    <t>INFORMES ZONAS VERDES</t>
  </si>
  <si>
    <t>Contiene registros de las zonas verdes de varias localidades (fotos, presentaciones, informes)</t>
  </si>
  <si>
    <t>IGEPBF006</t>
  </si>
  <si>
    <t>CONSULTA_GENERAL_2001-2015</t>
  </si>
  <si>
    <t>Carpeta de información documental de la SRI</t>
  </si>
  <si>
    <t>Equipo/archivo consulta</t>
  </si>
  <si>
    <t>IGEPBF007</t>
  </si>
  <si>
    <t>Expedientes restringidos 2014</t>
  </si>
  <si>
    <t>IGEPBF008</t>
  </si>
  <si>
    <t>Historiales de Bienes inmuebles</t>
  </si>
  <si>
    <t xml:space="preserve">Dentro de estos activos de información se encuentran los siguientes documentos:   </t>
  </si>
  <si>
    <t>65/ 5</t>
  </si>
  <si>
    <t>Equipos/archivo consulta</t>
  </si>
  <si>
    <t>IGEPBF009</t>
  </si>
  <si>
    <t xml:space="preserve">Estudios técnico jurídicos, </t>
  </si>
  <si>
    <t xml:space="preserve">Se adelantan los Estudios técnico jurídicos, para definir la condición técnica de un predio público </t>
  </si>
  <si>
    <t>IGEPBF010</t>
  </si>
  <si>
    <t>Estudio de títulos,</t>
  </si>
  <si>
    <t>Es el estudio que se realiza sobre las condiciones de propiedad del predio.</t>
  </si>
  <si>
    <t>IGEPBF011</t>
  </si>
  <si>
    <t>Escritura pública</t>
  </si>
  <si>
    <t>Documento jurídico que determina la propiedad de un bien inmueble</t>
  </si>
  <si>
    <t>IGEPBF012</t>
  </si>
  <si>
    <t>Actuación administrativa</t>
  </si>
  <si>
    <t>Son los documentos y registros que permiten demostrar la actuación administrativa de los predios de carácter público.</t>
  </si>
  <si>
    <t>IGEPBF013</t>
  </si>
  <si>
    <t xml:space="preserve"> Cartografía</t>
  </si>
  <si>
    <t xml:space="preserve"> Son la forma de fotometría y análisis de espacio y georreferenciación de los predios del espacio público.</t>
  </si>
  <si>
    <t>IGEPBF014</t>
  </si>
  <si>
    <t>Visitas técnicas</t>
  </si>
  <si>
    <t xml:space="preserve">Documento en el cual se registran las acciones derivadas del recibo y toma derivado de la incorporación o entrega de las zonas de cesión </t>
  </si>
  <si>
    <t>IGEPBF015</t>
  </si>
  <si>
    <t>Revisión se solicitud de licencias</t>
  </si>
  <si>
    <t>Documento que se diligencia por parte de la Administración sobre las licencias de los predios.</t>
  </si>
  <si>
    <t>IGEPBF016</t>
  </si>
  <si>
    <t>Reconocimiento de bienes de uso público y/o fiscal</t>
  </si>
  <si>
    <t>Reconocimiento sobre los  bienes de uso público y/o fiscal</t>
  </si>
  <si>
    <t>IGEPBF017</t>
  </si>
  <si>
    <t>Registro topográfico</t>
  </si>
  <si>
    <t>Son los documentos que permiten definir en forma ordenada los documentos cartográficos correspondientes a un predio.</t>
  </si>
  <si>
    <t>IGEPBF018</t>
  </si>
  <si>
    <t>Esquema de levantamiento topográfico.</t>
  </si>
  <si>
    <t>Es la formato que se diligencia derivado de los levantamientos cartográficos presentados</t>
  </si>
  <si>
    <t>IGEPBF019</t>
  </si>
  <si>
    <t>Es el software donde se consolida el inventario general del espacio público y de bienes fiscales del Distrito.</t>
  </si>
  <si>
    <t>100/5</t>
  </si>
  <si>
    <t xml:space="preserve">APLICATIVO </t>
  </si>
  <si>
    <t>IGEPBF020</t>
  </si>
  <si>
    <t>Es una carpeta creada en ONEDRIVE donde se relacionan la información de los diferentes temas y acciones desarrolladas por los grupos y equipos de la subdirección.</t>
  </si>
  <si>
    <t>Documento del correo electronico de cada funcionario</t>
  </si>
  <si>
    <t>VMC001</t>
  </si>
  <si>
    <t>Solicitud de acción correctiva, preventiva y de mejora</t>
  </si>
  <si>
    <t>Documento de solicitud de implementación de acciones correctivas o preventivas necesarias.</t>
  </si>
  <si>
    <t>VMC002</t>
  </si>
  <si>
    <t>Acciones correctivas, preventivas y de mejora</t>
  </si>
  <si>
    <t>Documento con el cual se notifican las acciones correctivas, preventivas o de mejora que se deben aplicar a las áreas auditadas.</t>
  </si>
  <si>
    <t>VMC003</t>
  </si>
  <si>
    <t>Sistema de información - Acciones  CPM</t>
  </si>
  <si>
    <t>Registro en el sistema de información, que permite ver los avances y cumplimientos de las acciones implementadas y que además permite verificar su eficacia.</t>
  </si>
  <si>
    <t>VMC005</t>
  </si>
  <si>
    <t>Mapa de Riesgos de gestión, corrupción y seguridad digital</t>
  </si>
  <si>
    <t>Documento en el cual se consolida toda la información relacionada con la administración de riesgos gestión corrupción y seguridad digital , así mismo funciona como una herramienta de diagnostico.</t>
  </si>
  <si>
    <t>VMC006</t>
  </si>
  <si>
    <t>Informes del proceso de Verificación y Mejoramiento Continuo</t>
  </si>
  <si>
    <t>Documento que detalla la gestión realizada frente al proceso ejecutado en el área.</t>
  </si>
  <si>
    <t>VMC007</t>
  </si>
  <si>
    <t>Documento en el cual se plasma el avance de una reunión, los temas tratados y los acuerdos o compromisos adquiridos por los asistentes.</t>
  </si>
  <si>
    <t>Oficina Jurídica</t>
  </si>
  <si>
    <t>Oficina Asesora
de Comunicaciones</t>
  </si>
  <si>
    <t>Subdirección de Gestión Inmobiliaria y del Espacio
Público</t>
  </si>
  <si>
    <t>Subdirección de Gestión Corporativa</t>
  </si>
  <si>
    <t>Oficina de Tecnologías de la Información y las Comunicaciones</t>
  </si>
  <si>
    <t>Oficina de Control Disciplinario Interno</t>
  </si>
  <si>
    <t xml:space="preserve">Acciones no autorizadas en el uso de datos de la alteración </t>
  </si>
  <si>
    <t xml:space="preserve">Intrusión en el Sistema </t>
  </si>
  <si>
    <t>La Subdirectora SGC, el Equipo de Atención a la Ciudadanía y sus Equipos que se encuentren dentro de la gestión del Sistema de Quejas y Peticiones Bogotá Te Escucha, una vez se conozca posibles denuncias y/o existencia de inhabilidades, incompatibilidades o conflicto de intereses que pongan en riesgo Protección de Identidad del Denunciante, así mismo como los datos semiprivados y privados de los Ciudadanos(as) que visitan los canales de atención se aplicará las Directrices de Protección a Denunciante y aplicación del formato de compromiso de confidencialidad y no divulgación de la información disponible en:  https://sgc.dadep.gov.co/10/127-PROTAC-02.php</t>
  </si>
  <si>
    <t>Suscribir el compromiso de confidencialidad y no divulgación de la información disponible</t>
  </si>
  <si>
    <t>Compromisos de Confidencialidad y No Divulgación suscrito</t>
  </si>
  <si>
    <t>Equipo de Atención a la Ciudadanía</t>
  </si>
  <si>
    <t>Compromisos de Confidencialidad y no divulgación suscritos</t>
  </si>
  <si>
    <t>Reportar ante la Subdirectora Administrativa, Financiera y de Control Disciplinario y el CISO (Chief Information Security Officer) la situación para tomar los correctivos</t>
  </si>
  <si>
    <t xml:space="preserve">Área de Comunicaciones, Grupo de Talento Humano y Atención a la ciudadanía </t>
  </si>
  <si>
    <t>Posibilidad de no disponer de los canales de atención para la ciudadanía</t>
  </si>
  <si>
    <t>Posibilidad de no aplicar los criterios de calidez, amabilidad, oportunidad, efectividad, rapidez y confiabilidad a través de los canales de atención.</t>
  </si>
  <si>
    <t>No disponer de los canales de atención habilitados para la ciudadanía bien sea por situaciones internas y/o externas a la Entidad</t>
  </si>
  <si>
    <t>Suspensión del servicio de prestación del servicio de atención al ciudadano de los canales de atención habilitados para tal fin.</t>
  </si>
  <si>
    <t>Desconocimiento de los Protocolos de Atención al Ciudadano</t>
  </si>
  <si>
    <t>Posibilidad de no disponer los canales de atención habilitados para la ciudadanía</t>
  </si>
  <si>
    <t>Posibilidad de prestar servicios a través de procesos que no cumplan con los criterios de calidad</t>
  </si>
  <si>
    <t>Baja apropiación de los protocolos de atención al ciudadano.</t>
  </si>
  <si>
    <t>Reportar en el marco del Convenio Interadministrativo con la Secretaría General de la Alcaldía Mayor de Bogotá las novedades presentadas</t>
  </si>
  <si>
    <t xml:space="preserve">Reportes al Convenio Interadministrativo </t>
  </si>
  <si>
    <t>Reportes de novedades a la Secretaría General</t>
  </si>
  <si>
    <t>Número de reportes adelantados</t>
  </si>
  <si>
    <t>El Equipo de Atención a la Ciudadanía aplica los Protocolos de Atención a la Ciudadanía definidos por la Secretaría General de la Alcaldía Mayor de Bogotá, la Subdirectora SGC actualiza el plan de acción con todos los aspectos y acciones ante la materialización y aplica el Plan de Contingencia y Continuidad del Negocio para el proceso.</t>
  </si>
  <si>
    <t>La Subdirectora SGC dispone del personal idóneo disponible y capacitado para atender los canales de atención y genera la titularidad de los canales de atención y relevos temporales de los mismos en los funcionarios y/o colaboradores disponibles.</t>
  </si>
  <si>
    <t>La Subdirectora SGC actualiza el plan de acción todos los aspectos y acción ante la materialización.</t>
  </si>
  <si>
    <t>El Equipo de Atención a la Ciudadanía realiza acompañamiento a cada uno de los procesos de la entidad, de conformidad con las necesidades de los ciudadanos identificadas por Atención a la Ciudadanía</t>
  </si>
  <si>
    <t>Programar periódicamente reinducciones al equipo de Atención a la Ciudadanía a partir de los Manuales y Protocolos de Atención a la Ciudadanía, así como la socialización de lineamientos emitidos por parte de la Secretaría General de la Alcaldía Mayor de Bogotá.</t>
  </si>
  <si>
    <t>Reinducciones realizadas y lineamientos socializados</t>
  </si>
  <si>
    <t>Número de reinducciones realizadas y lineamientos socializados</t>
  </si>
  <si>
    <t>1. Deficiencias generadas por falta de planeación de los compromisos.
2. Deficiencia en expedición de CDP y CRP generada por debilidad en el conocimiento del Sistema Bogdata.</t>
  </si>
  <si>
    <t xml:space="preserve"> Deficiencias generadas por falta de planeación de los compromisos.</t>
  </si>
  <si>
    <t>Posibilidad de constitución de pasivos exigibles y/o reservas presupuestales</t>
  </si>
  <si>
    <t>Posibilidad de no ejecución del Programa Anual de Caja Proyectado</t>
  </si>
  <si>
    <t>Falta de conocimiento de los procesos</t>
  </si>
  <si>
    <t>1. Socializar mensualmente las cifras de ejecución presupuestal con las recomendaciones.
2. Generación de reportes en el Sistema Bogdata.</t>
  </si>
  <si>
    <t>1. Correos electrónicos con la ejecución presupuestal.
2. Reportes del Sistema Bogdata.</t>
  </si>
  <si>
    <t>Correos electrónicos enviados
Reportes del Sistema Bogdata.</t>
  </si>
  <si>
    <t xml:space="preserve">Socializar mensualmente las cifras de ejecución del PAC. </t>
  </si>
  <si>
    <t xml:space="preserve"> Correos electrónicos con la ejecución del mensual de PAC</t>
  </si>
  <si>
    <t>Correos electrónicos enviados</t>
  </si>
  <si>
    <t xml:space="preserve"> Reportar a los ordenadores del gasto el estado de los pasivos exigible y/o reservas presupuestales para establecer la gestión a seguir con los compromiso.</t>
  </si>
  <si>
    <t>Gestionar ante la SDH la reprogramación de los recursos no ejecutados para  atender el pago de los compromisos.</t>
  </si>
  <si>
    <t>31/12/2023</t>
  </si>
  <si>
    <t>Posibilidad de afectación Económico y Reputacional por Pérdida o daño o uso inadecuado de los bienes muebles. debido a Pérdida o daño o uso inadecuado de los bienes muebles por el control inadecuado.</t>
  </si>
  <si>
    <t>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t>
  </si>
  <si>
    <t>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t>
  </si>
  <si>
    <t>Daño, perdida o alteración de la información y de los sistemas SISCO Y BOGDATA</t>
  </si>
  <si>
    <t>Factores internos o externos como falencias en  la aplicación de las políticas de gestión de la información, pueden ocasionar el daño, perdida y manipulación de la información y de los sistemas SISCO Y BOGDATA</t>
  </si>
  <si>
    <t>Posibilidad de pérdida o daño o uso inadecuado de los bienes muebles.</t>
  </si>
  <si>
    <t>Posibilidad de inventario desactualizado o que no refleje la realidad de las existencias de bienes muebles o intangibles de la entidad.</t>
  </si>
  <si>
    <t>Posibilidad de no incorporación de todos los hechos económicos que afectan la estructura financiera de la entidad</t>
  </si>
  <si>
    <t>Posibilidad de daño, perdida o alteración de la información y de los sistemas SISCO y BOGDATA</t>
  </si>
  <si>
    <t>Posibilidad de no cumplimiento a los parámetros y/o metodología establecida para la organización y manejo de los archivos.</t>
  </si>
  <si>
    <t>Memorando con la Solicitud</t>
  </si>
  <si>
    <t xml:space="preserve">Memorandos con la solicitudes de actualización </t>
  </si>
  <si>
    <t>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t>
  </si>
  <si>
    <t>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t>
  </si>
  <si>
    <t>Posibilidad de contaminación de los funcionarios de la entidad  con posibles agentes patógenos</t>
  </si>
  <si>
    <t>Posibilidad de daño, perdida o alteración de la información y de los sistemas ROYAL y ORFEO.</t>
  </si>
  <si>
    <t>El funcionario encargado de la ventanilla de préstamos mantiene actualizada la base de datos donde se registran los préstamos de los documentos solicitados por los funcionarios de todas las áreas y su correspondiente devolución.</t>
  </si>
  <si>
    <t xml:space="preserve">Subdirección de Gestión Corporativa </t>
  </si>
  <si>
    <t>Posibilidad de afectación Reputacional por Baja participación del personal de la entidad en las actividades de bienestar y capacitación de gestión. debido a Participación baja del personal de la entidad en las actividades de bienestar y capacitación de gestión.</t>
  </si>
  <si>
    <t>Posibilidad de afectación Económico y Reputacional por Ocurrencia de accidentes, incidentes de trabajo y posibles enfermedades laborales debido a Generación de accidentes, incidentes de trabajo y posibles enfermedades laborales.</t>
  </si>
  <si>
    <t>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</si>
  <si>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El responsable del proceso  hace los respectivos seguimientos trimestrales del plan Institucional de Capacitación y plan de bienestar e incentivos con el fin de evaluar el cumplimiento al cronograma establecido, incluyendo las respectivas encuestas de socialización y participación de los funcionarios con el fin de poder tomar las medidas de mejora o correctivas necesarias.</t>
  </si>
  <si>
    <t>El funcionario encargado de la nómina hace los respectivos seguimientos de actualización y backup de respaldo de nómina a través de las mesas de ayuda, igualmente al cumplimiento del Instructivo de nómina con el fin de verificar que este proceso cumpla con la normatividad vigente, adicional a ello se cuenta con personal del área de Talento Humano que se encarga de las verificaciones de las nóminas finales antes de las respectivas firmas de autorización.</t>
  </si>
  <si>
    <t>Posibilidad de baja participación del personal de la entidad en las actividades de bienestar y capacitación de gestión.</t>
  </si>
  <si>
    <t>Posibilidad de ocurrencia de accidentes, incidentes de trabajo y posibles enfermedades laborales</t>
  </si>
  <si>
    <t>Posibilidad de liquidación y pago en la nómina de factores salariales sin el respectivo control dentro del proceso en beneficio propio o de un tercero.</t>
  </si>
  <si>
    <t>Posibilidad de daño, perdida o alteración de la información del aplicativo de nomina.</t>
  </si>
  <si>
    <t>Realizar invitaciones focalizadas y agendadas a participar en las actividades generando compromiso con la entidad.</t>
  </si>
  <si>
    <t>Realizar capacitaciones frecuentes del personal para interiorización de la responsabilidad con el SG_SST y  Elaboración, socialización e implementación del protocolo de bioseguridad para actividades presenciales.</t>
  </si>
  <si>
    <t>Realizar seguimiento y chequeo de la nomina.</t>
  </si>
  <si>
    <t>Realizar lista de chequeo de verificación de requisitos para posesión de cargo.</t>
  </si>
  <si>
    <t>Socializar el aplicativo PERNO (Nomina) para un mejor desempeño de las funciones.</t>
  </si>
  <si>
    <t>Posibilidad de afectación Reputacional por Vencimiento de términos de los procesos disciplinarios  debido a Incumplimiento a la normatividad vigente y aplicable al proceso Disciplinario,  lo cual puede generar irregularidades del proceso, nulidades, prescripción y/o caducidad.</t>
  </si>
  <si>
    <t xml:space="preserve">Posibilidad de vencimiento de términos de los procesos disciplinarios </t>
  </si>
  <si>
    <t xml:space="preserve">Posibilidad de recibir contraprestación o beneficio, a fin de omitir o retrasar las actuaciones propias del proceso disciplinario. </t>
  </si>
  <si>
    <t>Posibilidad de violación de la reserva legal de las actuaciones disciplinarias a través de sistemas de información Orfeo y carpetas compartidas</t>
  </si>
  <si>
    <t>Posibilidad de incumplimiento de las acciones y actividades de mejoramiento.</t>
  </si>
  <si>
    <t>Posibilidad de incorrecta evaluación a la efectividad de los controles de los procesos y procedimientos y de los mapas de riesgos</t>
  </si>
  <si>
    <t>Posibilidad de perdida de información de las acciones y actividades de mejoramiento en el aplicativo de acciones CPM.</t>
  </si>
  <si>
    <t>El profesional del área realiza monitoreo de las acciones de mejoramiento.</t>
  </si>
  <si>
    <t>El profesional del área realiza seguimiento trimestral a los mapas de riesgos</t>
  </si>
  <si>
    <t>El profesional del área realiza la revisión de la documentación del Sistema de Gestión.</t>
  </si>
  <si>
    <t>El profesional asignado del proceso de GTI realiza Backup periódico al aplicativo de acciones CPM.</t>
  </si>
  <si>
    <t>Solicitar a la Oficina de
Tecnologías de la Información y las Comunicaciones la revisión periódicamente del correcto desarrollo de los Backup y su información..</t>
  </si>
  <si>
    <t>Realizar la actualización del mapa de riesgos y de los documentos del Sistema de Gestión.</t>
  </si>
  <si>
    <t>El profesional asignado realiza seguimiento a los planes operativos.</t>
  </si>
  <si>
    <t>El profesional asignado realiza seguimiento al cumplimiento del Plan Estratégico de Comunicaciones.</t>
  </si>
  <si>
    <t>El profesional asignado realiza la implementación del Manual para el Manejo de Crisis Comunicacional</t>
  </si>
  <si>
    <t xml:space="preserve">Posibilidad de afectación reputacional por bajo desempeño institucional por incumplimiento en la adopción y apropiación de la política de gobierno digital bajo los lineamientos establecidos por MINTIC </t>
  </si>
  <si>
    <t>Bajo desempeño institucional y generación de hallazgos por Entes reguladores y de Control</t>
  </si>
  <si>
    <t xml:space="preserve">Incumplimiento de los objetivos y metas establecidos en el Plan Estratégico de Tecnologías de la Información - PETI </t>
  </si>
  <si>
    <t xml:space="preserve">Incumplimiento de las metas definidas en el Plan Estratégico de Tecnologías de la Información - PETI </t>
  </si>
  <si>
    <t>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</si>
  <si>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Divulgación indebida de la información confidencial registrada en las bases de datos y sistemas de información administradas por el proceso Gestión de la Información y la Tecnología, en beneficio propio o de terceros</t>
  </si>
  <si>
    <t>1. Afectación de la imagen institucional
2. Demandas y/o sanciones económicas, disciplinarias o penales
3. Indisponibilidad de o pérdida de información crítica de la entidad por ataques informáticos.</t>
  </si>
  <si>
    <t>Inadecuada asignación o elevación de permisos y privilegios de usuario, para el uso de bases de datos y sistemas de información a cargo del proceso.
Desconocimiento de las políticas relacionadas con la información confidencial de la entidad.
Ausencia de procedimientos para la entrega y transferencia de información confidencial.</t>
  </si>
  <si>
    <t xml:space="preserve">El responsable de Seguridad de la Información reportara los indicadores de Seguridad de la Información. </t>
  </si>
  <si>
    <t>El responsable de Seguridad de la Información reportara la herramienta de autodiagnóstico MSPI</t>
  </si>
  <si>
    <t>El líder de Infraestructura mantiene actualizado el contrato Antivirus y antivirus</t>
  </si>
  <si>
    <t>El contratista responsable de Seguridad de la Información define las políticas de acceso a la información</t>
  </si>
  <si>
    <t>El responsable de la administración de cada sistema activa los Logs de auditoria de aplicaciones, accesos</t>
  </si>
  <si>
    <t>El responsable de la administración de la plataforma realiza los Backups programados</t>
  </si>
  <si>
    <t>El profesional responsable de la administración del sistema, parametriza las políticas de dominio que restringen accesos a puertos USB, y unidades de CDROM.</t>
  </si>
  <si>
    <t>El responsable de Seguridad de la Información, ejecuta el plan de sensibilización del MSPI.</t>
  </si>
  <si>
    <t xml:space="preserve">El líder de TI garantiza que con los contratos se obtenga la firma de Pólizas con los proveedores </t>
  </si>
  <si>
    <t>El responsable del Sistema de Gestión programa reaprovechamiento de partes de equipos para el mejoramiento de otros</t>
  </si>
  <si>
    <t>El responsable del sistema de Gestión programa los mantenimientos preventivo a los equipos de cómputo</t>
  </si>
  <si>
    <t xml:space="preserve">El profesional responsable de la administración del sistema realiza Backups programados </t>
  </si>
  <si>
    <t>El profesional responsable de la administración del sistema verifica la disponibilidad del canal de redundancia.</t>
  </si>
  <si>
    <t>El profesional responsable de la administración del Sistema asegura la configuración y disponibilidad de equipos de seguridad Firewall y VPN</t>
  </si>
  <si>
    <t>Cada responsable de las plataformas activa el DRP correspondiente en caso de eventuales indisponibilidades críticas de las plataformas.</t>
  </si>
  <si>
    <t xml:space="preserve">El  profesional responsable de la administración del Sistema realiza Backups programados </t>
  </si>
  <si>
    <t>El  profesional responsable de la administración del sistema asegura la configuración y disponibilidad de equipos de seguridad Firewall y VPN</t>
  </si>
  <si>
    <t>El profesional responsable de la Administración del sistema configura y mantiene actualizados los equipos de seguridad y comunicaciones como firewall, switches</t>
  </si>
  <si>
    <t>El responsable de cada plataforma revisa los sistemas de monitoreo de red y servidores en la nube</t>
  </si>
  <si>
    <t>El profesional responsable de la Administración del Sistema mantiene actualizado la solución antivirus</t>
  </si>
  <si>
    <t xml:space="preserve">Diligenciar la hoja de vida del indicador
</t>
  </si>
  <si>
    <t>Formato hoja de vida del indicador</t>
  </si>
  <si>
    <t>Indicadores de seguridad de la información</t>
  </si>
  <si>
    <t>Numero de formatos de indicadores reportados</t>
  </si>
  <si>
    <t>Generar un plan de trabajo para dar cumplimiento a los compromisos pactados</t>
  </si>
  <si>
    <t>Matriz de autodiagnóstico MSPI</t>
  </si>
  <si>
    <t>Autodiagnóstico MSPI</t>
  </si>
  <si>
    <t xml:space="preserve">Convocar reuniones para validar el avance de los proyectos implementados en el Plan Estratégico de Tecnologías de la Información - PETI </t>
  </si>
  <si>
    <t xml:space="preserve">Actas de reuniones  </t>
  </si>
  <si>
    <t xml:space="preserve">Número actas de reuniones  </t>
  </si>
  <si>
    <t>Realizar monitoreo para validar los roles y privilegios asignados a los usuarios en bases de datos, Sistemas de información y equipos de cómputo.</t>
  </si>
  <si>
    <t>Solicitudes realizadas</t>
  </si>
  <si>
    <t>(Número de solicitudes realizadas/ Numero de solicitudes recibidas)*100</t>
  </si>
  <si>
    <t>Incluir en los contratos de los profesionales el compromiso de manejo de la información pública clasificada y/o reservada y tratamiento de datos.</t>
  </si>
  <si>
    <t>Asignar las carpetas públicas en nube para cada área con privilegios de acceso definidos.</t>
  </si>
  <si>
    <t xml:space="preserve"> Políticas de dominio 
</t>
  </si>
  <si>
    <t>Solicitudes acceso a las  carpetas publicas</t>
  </si>
  <si>
    <t>(Número de Solicitudes acceso a carpetas atendidas/Número de Solicitudes acceso a carpetas registradas)*100</t>
  </si>
  <si>
    <t>Realizar copias de respaldo con encriptamiento de la información.</t>
  </si>
  <si>
    <t>Informes de Backups</t>
  </si>
  <si>
    <t>Informe monitoreo</t>
  </si>
  <si>
    <t>solicitudes realizadas</t>
  </si>
  <si>
    <t>Número de solicitudes realizadas</t>
  </si>
  <si>
    <t>1. Estudios previos y ficha técnicas del proceso contractual</t>
  </si>
  <si>
    <t>(Mantenimientos preventivos ejecutados/mantenimientos preventivos planeados )* 100%</t>
  </si>
  <si>
    <t>Contratos nube e Internet</t>
  </si>
  <si>
    <t>Informe de  proveedor de disponibilidad del 85%  en los servicios críticos de TI</t>
  </si>
  <si>
    <t>Numero de Informe de  proveedor de disponibilidad</t>
  </si>
  <si>
    <t xml:space="preserve">Monitorear los canales  y  reporte de incidentes con el proveedor, informes de seguimiento.
</t>
  </si>
  <si>
    <t>1. Informes de monitoreo.
2. Informe de disponibilidad del proveedor de Internet.</t>
  </si>
  <si>
    <t>Informe de  proveedor de disponibilidad del 95%  en los servicios críticos de TI</t>
  </si>
  <si>
    <t>Mantener los sistemas actualizados, Utilizar soluciones como  firewall o VPN, Mantener las contraseñas seguras, Sensibilizar a los funcionarios los lineamientos, Vigilar el correo electrónico, Copias de seguridad y  Subir a la nube.</t>
  </si>
  <si>
    <t>1. Informes de monitoreo en línea.
2. Contratos de actualización y soporte  de firewalls y switches.</t>
  </si>
  <si>
    <t>Informes de monitoreo y contratos de actualización</t>
  </si>
  <si>
    <t>Numero de Informes de monitoreo y contratos de actualización</t>
  </si>
  <si>
    <t>El Jefe de la Oficina Asesora Jurídica  con el apoyo de su equipo de trabajo revisa los reportes del SIPROJ con el seguimiento al desarrollo de los procesos judiciales y extrajudiciales en mesas de trabajo periódicas.</t>
  </si>
  <si>
    <t>El Jefe de la Oficina Asesora Jurídica  de cara al Manual de contratación donde se establece parámetros y lineamientos para la adecuada sustentación de la necesidad, realiza seguimiento al plan de contratación, y se revisan los documentos precontractuales y contractuales.</t>
  </si>
  <si>
    <t>El Jefe de la Oficina Asesora Jurídica con el apoyo de su equipo de trabajo revisa las listas de chequeo de contratación directa persona natural.</t>
  </si>
  <si>
    <t>El Jefe de la Oficina Asesora Jurídica con el apoyo de su equipo de trabajo socializa el Manual de supervisión o interventoría según el caso.</t>
  </si>
  <si>
    <t>El Jefe de la Oficina Asesora Jurídica con el apoyo de su equipo de trabajo asesora sobre la rendición de los Informes de supervisión o interventoría</t>
  </si>
  <si>
    <t>El Jefe de la Oficina Asesora Jurídica con el apoyo de su equipo de trabajo socializa el Manual de contratación para la liquidación de los contratos</t>
  </si>
  <si>
    <t xml:space="preserve">El Jefe de la Oficina Asesora Jurídica con el apoyo de su equipo de trabajo de cara al  Procedimiento del Comité de Conciliación, Informa a los abogados asignados mediante memorando y/o reuniones de seguimiento, el deber de presentar ante los miembros del comité de conciliación las solicitudes de conciliación realizadas a la entidad. </t>
  </si>
  <si>
    <t>El Jefe de la Oficina Asesora Jurídica  con el apoyo de su equipo de trabajo, socializa el Plan Anticorrupción de cara a los lineamientos establecidos en el Código de Integridad de la entidad.</t>
  </si>
  <si>
    <t>31/12/20232</t>
  </si>
  <si>
    <t>Posibilidad de incumplimiento en la presentación de los informes de ley.</t>
  </si>
  <si>
    <t>Daño, perdida o alteración de la información.</t>
  </si>
  <si>
    <t>No presentar los informes de ley  que son responsabilidad de la Oficina de Control Interno, o presentarlos fuera de los plazos establecidos normativamente.</t>
  </si>
  <si>
    <t>Notificaciones realizadas al grupo de la OCI</t>
  </si>
  <si>
    <t>Notificar a las instancias involucradas y corregir inmediatamente  con lo pertinente.</t>
  </si>
  <si>
    <t xml:space="preserve">
Omitir o modificar el reporte de los hallazgos encontrados durante el ejercicio auditor.</t>
  </si>
  <si>
    <t>No reportar o modificar  los hallazgos originados de los informes de auditoria realizados por la Oficina de Control interno categorizando su registro  como  recomendaciones.</t>
  </si>
  <si>
    <t>Interés de favorecer a un particular o a si mismo con la finalidad de obtener un beneficio personal y/o de obtener dádivas, Incumplimiento del Código de Ética por parte de los funcionarios, Coacción, Presión Política y Falta de Controles.</t>
  </si>
  <si>
    <t>El Jefe de la Oficina de Control Interno realiza selección de personal idóneo con juicio profesional (experiencia y formación).</t>
  </si>
  <si>
    <t>Los profesionales aplican el código de ética del auditor interno con el fin de contribuir en la mejora de los procesos de la entidad para mejorar y evaluar la eficacia.</t>
  </si>
  <si>
    <t>Los profesionales aplican principios del auditor.</t>
  </si>
  <si>
    <t>Los profesionales realizan informes periódicos.</t>
  </si>
  <si>
    <t>1. Mantener actualizado el manual de funciones y procedimientos del proceso de Evaluación y Control.
2. Mantener actualizados y hacer seguimiento a  los instrumentos técnicos y administrativos que hacen parte del Sistema de Control Interno.
3. Realizar seguimiento al cumplimiento del Plan Anual de Auditoria.
4. Realizar seguimiento al cumplimiento  de los planes de mejoramiento de la entidad.</t>
  </si>
  <si>
    <t xml:space="preserve">1. Actas firmadas de reunión  de la Oficina de Control Interno. 
2. Publicaciones de seguimientos a los planes de mejoramiento. </t>
  </si>
  <si>
    <t>Cumplimiento del PAA</t>
  </si>
  <si>
    <t>No. Auditoria Realizadas y verificadas por jefe OCI / No. Auditorias Planeadas.</t>
  </si>
  <si>
    <t>Posibilidad de pérdida reputacional por pérdida de confidencialidad de la información clasificada, reservada o en construcción que está bajo responsabilidad y custodia de la Oficina de Control Interno.</t>
  </si>
  <si>
    <t>Incidencia Gestor de Servicios</t>
  </si>
  <si>
    <t>Incidencias realizadas</t>
  </si>
  <si>
    <t>Desconocimiento e implementación de las políticas de seguridad de la información como son el backup, el uso de carpetas compartidas, entre otras que amenazan con la perdida y vulnerabilidades de los activos de información.</t>
  </si>
  <si>
    <t>Los profesionales diligencias los formatos del procedimiento de investigación y Divulgación actualizados</t>
  </si>
  <si>
    <t>Los profesionales diligencian las fichas de seguimiento y las actas de mesas técnicas.</t>
  </si>
  <si>
    <t>Los profesionales elaboran los estudios previos revisados por el área contratante.</t>
  </si>
  <si>
    <t>Los profesionales participan en las socializaciones de las políticas de seguridad de la información e implementar las acciones descritas por parte del área sistemas.</t>
  </si>
  <si>
    <t>Informe enviado a la oficina de comunicaciones para su publicación</t>
  </si>
  <si>
    <t>Informes enviados a la oficina de comunicación para su publicación</t>
  </si>
  <si>
    <t xml:space="preserve">Documentos enviados a la oficina de comunicaciones  </t>
  </si>
  <si>
    <t>Elaborar las piezas para las publicaciones del Observatorio.</t>
  </si>
  <si>
    <t>Piezas elaboradas para enviarlas a comunicaciones</t>
  </si>
  <si>
    <t>Publicaciones elaboradas para revisión de comunicaciones</t>
  </si>
  <si>
    <t xml:space="preserve">Número de piezas elaboradas para publicaciones </t>
  </si>
  <si>
    <t xml:space="preserve">Diligenciar los formatos incluidos en el procedimiento de investigación. </t>
  </si>
  <si>
    <t>Acompañar las políticas de seguridad de la información, a través de los procesos de capacitación.</t>
  </si>
  <si>
    <t>Listado de asistencia de las capacitaciones realizadas</t>
  </si>
  <si>
    <t>31/11/2023</t>
  </si>
  <si>
    <t>Procesos de capacitación realizados</t>
  </si>
  <si>
    <t>Procesos realizados/ procesos programados</t>
  </si>
  <si>
    <t xml:space="preserve">Corrección de la perdida de información </t>
  </si>
  <si>
    <t>Posibilidad de afectación Reputacional por Suministro de información del Espacio Público desactualizada, duplicada, incompleta, de baja calidad o errada. debido a Información del inventario de los predios del espacio público desactualizado o incompleta</t>
  </si>
  <si>
    <t>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t>
  </si>
  <si>
    <t>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t>
  </si>
  <si>
    <t>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t>
  </si>
  <si>
    <t>Los profesionales ejecutan el manual de usuario del SIDEP 2.0</t>
  </si>
  <si>
    <t>Realizar informe de seguimiento con relación de casos que incumplan las especificaciones normativas existentes</t>
  </si>
  <si>
    <t>Enviar a las entidades que hacen parte de la Ventanilla Única de la Construcción - VUC el informe de seguimiento con relación de casos que incumplan las especificaciones normativas para que estos realicen retroalimentación con las Curadurías Urbanas..</t>
  </si>
  <si>
    <t>Realizar informe de seguimiento con relación de casos que incumplan las especificaciones de la normatividad vigente</t>
  </si>
  <si>
    <t>Informar a la SDP y a la Alcaldía Local el incumplimiento de la entrega de la zona de sesión por parte del urbanizador para dar cumplimiento a la normatividad vigente.</t>
  </si>
  <si>
    <t>Acta y/o correo para la actualización de los perfiles.</t>
  </si>
  <si>
    <t>Actas y correos de socializaciones realizadas</t>
  </si>
  <si>
    <t>Número de actas y correos de socializaciones realizadas</t>
  </si>
  <si>
    <t>Número de matrices de seguimientos realizadas.</t>
  </si>
  <si>
    <t>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t>
  </si>
  <si>
    <t>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t>
  </si>
  <si>
    <t>Posibilidad de afectación Reputacional por Deficiencias en la justificación de la necesidad que se pretende suplir con la contratación a realizar. debido a Justificación insuficiente o inadecuada de la necesidad que se pretende satisfacer con la contratación.</t>
  </si>
  <si>
    <t>Posibilidad de afectación Reputacional por Suscripción del contrato sin el lleno de requisitos. debido a Contrato sin el lleno de los requisitos</t>
  </si>
  <si>
    <t>Posibilidad de afectación Económico y Reputacional por Incumplimiento de lo pactado en las obligaciones contractuales, por parte de los contratistas. debido a Incumplimiento de las obligaciones pactadas en el contrato.</t>
  </si>
  <si>
    <t>Posibilidad de afectación Económico y Reputacional por Incumplimiento de los términos contractuales o legales para liquidar. debido a Pedida de competencia para liquidar el contrato</t>
  </si>
  <si>
    <t>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t>
  </si>
  <si>
    <t>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t>
  </si>
  <si>
    <t>Subdirección de Gestión Inmobiliaria</t>
  </si>
  <si>
    <t>Posibilidad de afectación Económico y Reputacional por Pérdida u ocupación indebida del espacio público.  debido a Apropiación u ocupación indebida del espacio público por parte terceros.</t>
  </si>
  <si>
    <t>Posibilidad de afectación Reputacional por Dificultad en el acceso de acciones policivas o judiciales   de defensa y/o recuperación del espacio público. debido a El DADEP carece de funciones policivas o judiciales para la defensa y/o recuperación del espacio público.</t>
  </si>
  <si>
    <t>Posibilidad de perdida de Confidencialidad e Integridad debido a amenazas como Modificación
no autorizada y vulnerabilidades, afectando a los activos de información de Información del SIDEP y expedientes físicos.</t>
  </si>
  <si>
    <t xml:space="preserve">Diligenciar el autodiagnóstico MSPI
</t>
  </si>
  <si>
    <t>El porcentaje del autodiagnóstico MSPI</t>
  </si>
  <si>
    <t xml:space="preserve">El responsable de la Administración del Directorio Activo y/o bases de datos revisa y asigna los roles y permisos de usuario teniendo en cuenta sus funciones asignadas.
</t>
  </si>
  <si>
    <t>1. Formato solicitud de información o modificación a la base de datos                                     2. Formato único de Sistemas</t>
  </si>
  <si>
    <t>Posibilidad de perdida de Confidencialidad e Integridad debido a amenazas como Daño a la información y vulnerabilidades, afectando a los activos de información de Información física o digital</t>
  </si>
  <si>
    <t>El responsable de la Administración del Directorio Activo actualiza la configuración de las políticas de seguridad y acceso en el Directorio.</t>
  </si>
  <si>
    <t>Posibilidad de perdida de Confidencialidad debido a amenazas como Fuga de información y vulnerabilidades, afectando a los activos de información de Información física o digital</t>
  </si>
  <si>
    <t>Posibilidad de perdida de Confidencialidad debido a amenazas como Hurto de la información y vulnerabilidades, afectando a los activos de información de Información física o digital</t>
  </si>
  <si>
    <t>El área de Talento Humano garantiza la firma de las cláusulas contractuales  de confidencialidad de la información al momento de la contratación.</t>
  </si>
  <si>
    <t xml:space="preserve">Establecer políticas de control  y monitoreo  en el controlador de dominio. </t>
  </si>
  <si>
    <t>Número de Informes realizados</t>
  </si>
  <si>
    <t>Posibilidad de perdida de Disponibilidad debido a amenazas como No disponibilidad de la información y vulnerabilidades, afectando a los activos de información de Información física o digital</t>
  </si>
  <si>
    <t>Cada profesional responsable de la Administración de las plataformas  ejecuta el Plan de Recuperación Desastres en caso de la ocurrencia de eventos  críticos de indisponibilidad</t>
  </si>
  <si>
    <t>Posibilidad de perdida de Integridad y Disponibilidad debido a amenazas como Perdida integridad de la información y vulnerabilidades, afectando a los activos de información de Información física o digital</t>
  </si>
  <si>
    <t>El responsable del Sistema de Gestión elabora el reporte de  Indicadores de mesa de ayuda</t>
  </si>
  <si>
    <t>Informe pruebas de aceptación</t>
  </si>
  <si>
    <t>El profesional responsable de la administración del Sistema monitorea integridad de la red ante ataques reportados.</t>
  </si>
  <si>
    <t>Posibilidad de perdida de Integridad y Disponibilidad debido a amenazas como Daños ocasionados a los equipos de cómputo y vulnerabilidades, afectando a los activos de información de equipos de computo (PCs, impresoras, servidores on premise, escáneres, video Beam, plotter, pantallas)</t>
  </si>
  <si>
    <t>Posibilidad de perdida de Disponibilidad debido a amenazas como Interrupción de la Operación de la Plataforma Tecnológica y vulnerabilidades, afectando a los activos de información de Información física o digital</t>
  </si>
  <si>
    <t xml:space="preserve">Posibilidad de perdida de Disponibilidad debido a amenazas como Accesibilidad a los sistemas de información alojados en la nube y vulnerabilidades, afectando a los activos de información de Servidores virtuales </t>
  </si>
  <si>
    <t>Posibilidad de perdida de Confidencialidad y Disponibilidad debido a amenazas como Ataques Ciberseguridad y vulnerabilidades, afectando a los activos de información de Servidores Cloud/on premise
Información digital</t>
  </si>
  <si>
    <t>Realizar informe cuatrimestral del resultado del seguimiento aleatorio de procesos judiciales por apoderado.</t>
  </si>
  <si>
    <t>El Jefe de  la Oficina Asesora Jurídica con el apoyo de su equipo de trabajo elabora o actualiza las listas de chequeo  de contratación directa persona natural.</t>
  </si>
  <si>
    <t>El Jefe de la Oficina Asesora Jurídica con el apoyo de su equipo de trabajo de cara al  Procedimiento del Comité de Conciliación, Informa al Secretario del Comité de Conciliación mediante memorando y/o reuniones de seguimiento, el deber de comunicar a los agentes del Ministerio Público la decisión de no formular acción de repetición</t>
  </si>
  <si>
    <t>El Jefe de la Oficina Asesora Jurídica con el apoyo de su equipo de trabajo, verifica el uso de las Listas de chequeo de contratación directa persona natural y se adelante la gestión contractual a través del SECOP II .</t>
  </si>
  <si>
    <t>El Jefe de la Oficina Asesora Jurídica  con el apoyo de su equipo de trabajo, revisa la inclusión de la Clausula de confidencialidad establecido para contratistas, en aplicación del Plan Anticorrupción.</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</si>
  <si>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</si>
  <si>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 xml:space="preserve">Posibilidad de perdida de  debido a amenazas como y vulnerabilidades, afectando a los activos de información de </t>
  </si>
  <si>
    <t>Posibilidad de perdida de Confidencialidad, Integridad y Disponibilidad debido a amenazas como Modificación no autorizada y vulnerabilidades, afectando a los activos de información de Información del LYMAY, SISCO, SAE-SAI, PREDIS, PAC, OPGET, SISCO.</t>
  </si>
  <si>
    <t>El líder del proceso mantiene actualizado el Registro del seguimiento y control de elementos de protección personal, al igual que las ocurrencias de eventos de accidentabilidad con el fin de poder tener las respectivas estadísticas y casos de ausentismo, al igual el seguimiento al cumplimiento de los estados de afiliación ante la ARL del personal colaborador. Se verifica que se cumpla con las respectivas socializaciones a través de las redes sociales del DADEP</t>
  </si>
  <si>
    <t>Posibilidad de perdida de Confidencialidad, Integridad y Disponibilidad debido a amenazas como Modificación no autorizada y vulnerabilidades, afectando a los activos de información de Información de PERNO (Nomina)</t>
  </si>
  <si>
    <t>Realizar alertas del las acciones del CPM mediante correo electrónico.</t>
  </si>
  <si>
    <t>Número de Correos electrónicos enviados</t>
  </si>
  <si>
    <t>Falencias en la elaboración del Plan Anual de Auditorias, en la construcción de lo equipos de trabajo  y en el seguimiento por parte de la oficina para el cumplimiento oportuno de los informes.</t>
  </si>
  <si>
    <t>El Jefe de la Oficina de Control Interno delegara a uno de sus profesionales de planta la responsabilidad de verificar mensualmente y de manera  anticipada el cumplimiento del PAA respecto a los informes de ley  con el fin de informar a los responsables de los procesos  la oportuna entrega de la información y/o evidencias.</t>
  </si>
  <si>
    <t>Notificar al equipo de la oficina por medio de correo electrónico  los informes de ley que deberán ejecutarse en el mes siguiente.</t>
  </si>
  <si>
    <t xml:space="preserve">1  Notificación mensual </t>
  </si>
  <si>
    <t>Los funcionarios del proceso ejecutan los procesos y procedimientos establecidos Interiorización en la importancia en la aplicación de procesos y procedimientos establecidos.</t>
  </si>
  <si>
    <t>Daño, perdida o alteración de la información perteneciente y originada por el proceso de Evaluación y Control.</t>
  </si>
  <si>
    <t>Factores internos o externos que atentan a  los controles establecidos en la entidad para salvaguardar la  integridad de la información,</t>
  </si>
  <si>
    <t>Pagina web de la entidad
Carpeta Local Ctrl_Priv
Correos Electrónicos
Aplicativo de Acciones CPM
Aplicativo Orfeo
Aplicativo SUIT
Aplicativo Sisco</t>
  </si>
  <si>
    <t xml:space="preserve">Perdida integridad de la información
No disponibilidad de la información
Suplantación de identidad
Hackeo de contraseñas
</t>
  </si>
  <si>
    <t>Backup periódico a la información del proceso de evaluación y control  de los diferentes aplicativos.</t>
  </si>
  <si>
    <t xml:space="preserve">Aperturar incidencias en el gestor de servicios de la entidad </t>
  </si>
  <si>
    <t xml:space="preserve">Incumplimiento de los términos de Ley. </t>
  </si>
  <si>
    <t>Beneficio a intereses de terceros</t>
  </si>
  <si>
    <t>Incumplimiento de los términos de Ley para retrasar el impulso procesal frente a las quejas y/o informes presentados, beneficiando de esta forma los intereses de terceros.</t>
  </si>
  <si>
    <t>Si es el caso realizar las investigaciones disciplinarias.</t>
  </si>
  <si>
    <t xml:space="preserve">Posibilidad de pérdida de Información de las actuaciones disciplinarias </t>
  </si>
  <si>
    <t>Número de compromisos de confidencialidad suscritos</t>
  </si>
  <si>
    <t>El profesional asignado realiza la actualización sitio web del Observatorio mensualmente SRI.</t>
  </si>
  <si>
    <t>El profesional asignado realiza las publicaciones relacionadas con los eventos e investigaciones del Observatorio.</t>
  </si>
  <si>
    <t>El profesional asignado realiza las publicaciones registradas en la Cámara Colombiana del Libro, cuando se requieran</t>
  </si>
  <si>
    <t>Ausencia de políticas y acciones que permitan mantener la integridad y veracidad de la información producida por el Observatorio Distrital del Espacio Público.</t>
  </si>
  <si>
    <t>El profesional asignado realiza los requerimientos técnicos para incorporar los predios de la 127-GUIIG-02 Guía Registro de Información Geográfica en el SIDEP.</t>
  </si>
  <si>
    <t>El profesional asignado realiza la solicitud a la Secretaria Distrital de Planeación de la información de licencias aprobadas por las Curadurías Urbanas.</t>
  </si>
  <si>
    <t>El profesional asignado realiza el seguimiento del informe suministrado por la Secretaria Distrital de Planeación de la información de licencias aprobadas por las Curadurías Urbanas.</t>
  </si>
  <si>
    <t>El profesional asignado realiza la verificación y actualización de la Lista de chequeo 127-FORIG-012 Formato Acta de Recibo Zonas de Cesión</t>
  </si>
  <si>
    <t>El profesional asignado realiza el seguimiento a la asignación de los casos de expedientes de predios derivados de las solicitudes realizadas a la SRI.</t>
  </si>
  <si>
    <t>El profesional asignado realiza los registros y seguimiento de la documentación prestada y custodiada.</t>
  </si>
  <si>
    <t>Posibilidad de perdida de Confidencialidad e Integridad debido a amenazas como Modificación no autorizada y vulnerabilidades, afectando a los activos de información de Información del SIDEP, SIGDEP y expedientes físicos.</t>
  </si>
  <si>
    <t>El profesional asignado realiza el manejo de roles y perfiles del SIDEP y el SIGDEP.</t>
  </si>
  <si>
    <t>* Definir acciones de mejora según resultados de las auditorías
* Realizar y documentar pruebas de ética y vulnerabilidades</t>
  </si>
  <si>
    <t>Informes de auditoria TI
Informes de pruebas</t>
  </si>
  <si>
    <t>Semestral
Anual</t>
  </si>
  <si>
    <t>2 acción de mejora generadas por cada auditoría realizada
Informes de pruebas</t>
  </si>
  <si>
    <t>2 acción de mejora generadas por cada auditoría realizada
Número de pruebas realizadas</t>
  </si>
  <si>
    <t xml:space="preserve">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</si>
  <si>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hackeo o robo de cuenta de las redes sociales de la entidad.</t>
  </si>
  <si>
    <t>Posibilidad de realizar acciones no autorizadas de uso y/o alteración de las bases de datos de registro de atenciones ciudadanas para otros fines diferentes a los de Consulta y Estadística de Grupos de Valor e Interés</t>
  </si>
  <si>
    <t>Posibilidad de falta de apropiación del Observatorio del Espacio Público por la comunidad u otras entidades para la toma de decisiones.</t>
  </si>
  <si>
    <t xml:space="preserve">Posibilidad de generar resultados inconsistentes producto de las investigaciones </t>
  </si>
  <si>
    <t xml:space="preserve">Posibilidad de violación de la seguridad de la información </t>
  </si>
  <si>
    <t>Lina María Hernández Acosta - Jefe de la Oficina de Planeación.</t>
  </si>
  <si>
    <t>Posibilidad de incumplimiento de los objetivos establecidos en la plataforma estratégica de la Entidad.</t>
  </si>
  <si>
    <t xml:space="preserve">Posibilidad de pérdida a nivel interno y externo de la credibilidad e imagen institucional  </t>
  </si>
  <si>
    <t>Posibilidad de incumplimiento del Plan de Gestión Ambiental a través de sus planes asociados (PIGA - PAI - PIMS - RESPEL - PACA).</t>
  </si>
  <si>
    <t>Incumplimiento en la ejecución del Plan de Gestión Ambiental a través de sus planes asociados (PIGA - PAI - PIMS - RESPEL - PACA)</t>
  </si>
  <si>
    <t>El profesional de Gestión Ambiental de la entidad revisa, actualización y gestiona el aval de los Planes vigentes, para posterior del cumplimiento de los avances, acorde a los lineamientos normativos correspondientes, evidenciando las causas de incumplimiento y generando las acciones correctivas a que haya lugar</t>
  </si>
  <si>
    <t>Los funcionarios del proceso  revisan y actualizan el Instructivo de Gestión de Recursos Físicos, para su aplicación.</t>
  </si>
  <si>
    <t>El responsable del inventario revisa y asigna los Bienes a través del aplicativo SAI para posterior generación de la constancia de entrega de bienes a cargo.</t>
  </si>
  <si>
    <t>El responsable del inventario revisa y actualiza el inventario.</t>
  </si>
  <si>
    <t>Los funcionarios del proceso revisan y actualizan el Instructivo Gestión de Recursos Físicos, para su aplicación.</t>
  </si>
  <si>
    <t>El responsable del inventario Asigna y controla el inventario de bienes muebles e intangibles en el aplicativo SAI y SAE para posterior generación de la constancia de entrega de bienes a cargo..</t>
  </si>
  <si>
    <t>Posibilidad de recibir o solicitar cualquier dádiva o beneficio a nombre propio o de terceros con el fin de alterar o manipular información para generar beneficio en la adjudicación de un proceso de contratación</t>
  </si>
  <si>
    <t>Los profesionales del grupo evaluador del proceso de contratación verifican los requisitos de cumplimiento en el formato de evaluación.</t>
  </si>
  <si>
    <t>Realizar evaluación siguiendo los requisitos establecidos en los pliegos de condiciones.</t>
  </si>
  <si>
    <t>Informes de evaluación de los procesos adelantados</t>
  </si>
  <si>
    <t>Informes de evaluaciones</t>
  </si>
  <si>
    <t>Número de Informes de evaluaciones realizados</t>
  </si>
  <si>
    <t>El profesional especializado revisan los informes de ejecución prespuestal e informa a los ordenadores de gasto para el conocimiento del estado de la ejecución.</t>
  </si>
  <si>
    <t>El profesional Universitario realiza seguimiento y control al Plan Anual de Caja PAC para informar a los ordenadores de gasto.</t>
  </si>
  <si>
    <t>La Subdirectora de Gestión Corporativa con el apoyo del grupo del área contable, efectúan seguimiento al Plan de Sostenibilidad Contable de forma mensual con el fin de que la información financiera sea razonable y oportuna.</t>
  </si>
  <si>
    <t>La Subdirectora de Gestión Corporativa con el apoyo del grupo del área contable, revisan permanentemente el  Instructivo de Gestión Financiera. Con el fin de que este cumpla con las normas vigentes.</t>
  </si>
  <si>
    <t>La Subdirectora de Gestión Corporativa con el apoyo del grupo del área contable, efectúan o verifican la información como conciliación a los Estados Financieros con los diferentes módulos existentes en la Entidad.</t>
  </si>
  <si>
    <t>La líder de gestión documental realiza seguimiento y verificación trimestral a la aplicación de las hojas de control para el manejo de los contratos e historias laborales, por parte de la Oficina Jurídica y Talento Humano, a través de Actas de Reunión.</t>
  </si>
  <si>
    <t>La líder de gestión documental realiza  seguimiento y verificación trimestral a la organización de las transferencias documentales recibidas por las diferentes áreas de la entidad para ser transferidas al archivo central, a través de Actas de Legalización de Transferencias.</t>
  </si>
  <si>
    <t>La líder de gestión documental revisa el cumplimiento de los aspectos ambientales en la bodega donde esta almacenado el archivo de la entidad en cumplimiento a lo establecido en el Acuerdo 08 de 2014  y Acuerdo 049 de 2000 expedidos por el Archivo General de la Nación, en los cuales se establecen las especificaciones técnicas y los requisitos para la prestación de los servicios de depósito, custodia, organización, reprografía y conservación de documentos de archivo, generando un registro de medición de humedad, temperatura y particulas contaminantes.</t>
  </si>
  <si>
    <t>La líder de gestión documental realiza seguimiento y verificación semestralmente a la ejecución de procesos de limpieza y saneamiento ambiental en la bodega donde se encuentra almacenado el archivo de la entidad, generando un  informe en el que da cuenta de los procesos de fumigación, desratización y limpieza de las unidades de conservación.</t>
  </si>
  <si>
    <t xml:space="preserve">Los técnicos de gestión documental  diligencian la planilla de entrega de elementos de protección    para una adecuada manipulación de los documentos. </t>
  </si>
  <si>
    <t>La líder de gestión documental con el apoyo de su equipo de trabajo realiza seguimiento y verificación trimestral a la socialización de los formatos para el control, seguimiento y préstamos de los expedientes establecidos en el sistema de gestión del DADEP.</t>
  </si>
  <si>
    <t>La líder de gestión documental con el apoyo de su equipo de trabajo realiza seguimiento y verificación  trimestral a la digitalización e indexación de la documentación del Archivo Central y Patrimonio Inmobiliario, en el aplicativo Royal; y de las comunicaciones oficiales en el aplicativo Orfeo, generando los reportes de estadísticas de cada aplicativo.</t>
  </si>
  <si>
    <t xml:space="preserve">Realizar seguimiento a la aplicación de la hoja de control para el manejo de contratos e historias laborales, por parte de la Oficina Asesora Jurídica y Talento Humano. </t>
  </si>
  <si>
    <t xml:space="preserve">1. Listado de asistencia.
2. Documento elaborado y socializado.
</t>
  </si>
  <si>
    <t>Socializaciones realizadas</t>
  </si>
  <si>
    <t>Socializaciones  realizadas</t>
  </si>
  <si>
    <t>Correos Electrónicos</t>
  </si>
  <si>
    <t>El  profesional encargado realiza la verificación del cumplimiento de requisitos por medio del formato establecido y garantizar el diligenciamiento del formato bienes y rentas y conflicto de intereses en el aplicativo correspondiente o de manera física.</t>
  </si>
  <si>
    <t>Cada usuario del aplicativo PERNO cuenta con el Perfil o  niveles de acceso autorizado lo que permite evidenciar al usuarios que realice ingresos, modificaciones, eliminaciones dentro del aplicativo de nomina. Igualmente se hace seguimiento ante el área de sistemas con el fin de que los backup de nomina se encuentren al día, para realizar cualquier cambio que afecten la formulación de la nomina únicamente se realizan por escrito y atreves de la mesa de ayuda de sistemas con el fin de tener trazabilidad y confiabilidad de los ajustes realizados.</t>
  </si>
  <si>
    <t>Este es el numero el control que se realiza para el riesgo identificado.</t>
  </si>
  <si>
    <t>Escribir el área responsable de la actividad a realizar.</t>
  </si>
  <si>
    <t>Nombre del Indicador</t>
  </si>
  <si>
    <t>Métrica ó Formula</t>
  </si>
  <si>
    <t>Métrica o Formula</t>
  </si>
  <si>
    <t>Ubicación o link del(os) soporte(s) de evidencia resultado o producto de la actividad realizada (si aplica).</t>
  </si>
  <si>
    <t>Nombre del(os) soporte(s) de evidencia resultado o producto de la actividad realizada.</t>
  </si>
  <si>
    <t>NO DEFINIDA</t>
  </si>
  <si>
    <t>Propósito del Control</t>
  </si>
  <si>
    <t>Periodicidad de Aplicación del Control</t>
  </si>
  <si>
    <t>Que pasa con las desviaciones resultantes al ejecutar el control.</t>
  </si>
  <si>
    <t>Escriba cual es el propósito del control aplicado.</t>
  </si>
  <si>
    <t>Indique la periodicidad de aplicación del Control: Diario, Semanal, Mensual, Bimestral, Trimestral, Semestral, Anual y Cada vez que se requiera.</t>
  </si>
  <si>
    <t>Describa las acciones realizarían si se presentará desviaciones resultantes al ejecutar el control.</t>
  </si>
  <si>
    <t>Posibilidad de incumplimiento de las mágnitudes de las metas plan de desarrollo programadas para la vigencia.</t>
  </si>
  <si>
    <t>Disminución del  presupuesto asignado a la entidad por baja ejecución del presupuesto ( castigo presupuestal) o volatilidad en la ejecución del plan de acción de los proyectos de inversión en la entidad.</t>
  </si>
  <si>
    <t>Baja ejecución presupuestal de recursos de reserva y/o de vigencia o surgimiento de hechos extraordinarios no previsibles en el proceso inicial de la  formulación  del plan de acción de los proyectos de inversión y deficiente ejecución de este.</t>
  </si>
  <si>
    <t>,</t>
  </si>
  <si>
    <t>Redes sociales institucionales</t>
  </si>
  <si>
    <t>El jefe de la Oficina Asesora de Planeación realizará  el seguimiento a la ejecución presupuestal y metas de los proyectos de inversión en coherencia con lo establecido en el plan anual de adquisiciones.</t>
  </si>
  <si>
    <t>La Jefe de la Oficina Asesora de Planeación con el apoyo de su equipo de trabajo revisa, emite recomendaciones y avala la formulación de los planes de acción anual de los proyectos de inversión, para que estos sean realizables y cumplan con las magnitudes de las metas plan de desarrollo programadas para la vigencia.</t>
  </si>
  <si>
    <t>El profesional de la Oficina Asesora de Planeación  encargado, realiza  monitoreo de las actividades relacionadas con el código de integridad que están consignadas en el programa de Transparencia y Ética Pública.</t>
  </si>
  <si>
    <t>El profesional asignado de la administración del canal revisa y aplica directrices de Políticas de Claves Seguras y demás recomendaciones de Política de seguridad</t>
  </si>
  <si>
    <t>Presentar en los Comités Institucionales de Gestión y Desempeño de la alta dirección, o en las reuniones de seguimiento y monitoreo de la Alta Dirección,  la ejecución presupuestal y seguimiento de metas  de los proyectos de inversión.</t>
  </si>
  <si>
    <t>Actas  del Comité Institucional de Gestión y Desempeño o agenda del día  de las reuniones de seguimiento y monitoreo de la Alta Dirección con su asistencia.</t>
  </si>
  <si>
    <t>Número  de Actas  del Comité Institucional de Gestión y Desempeño o agenda del día  de las reuniones de seguimiento y monitoreo de la Alta Dirección con su asistencia.</t>
  </si>
  <si>
    <t xml:space="preserve">Numero de Actas o agenda del día de las reuniones de seguimiento y monitoreo de la Alta Dirección  con su asistencia </t>
  </si>
  <si>
    <t xml:space="preserve">Realizar  revisiones y  retroalimentación de la formulación del  plan de acción de los proyectos de inversión, y validar los seguimientos mensuales.
</t>
  </si>
  <si>
    <t>Sumatoria de Correos electrónicos y/o actas de reunión ejecutadas</t>
  </si>
  <si>
    <t>Revisar el avance de las metas proyecto y plan de desarrollo y en caso de ser necesario reprogramar las magnitudes de metas programadas para la vigencia por parte de  los gerentes de los proyectos</t>
  </si>
  <si>
    <t>Socializar en la página web de los seguimientos  al Plan de Acción Institucional y al Plan Estratégico.</t>
  </si>
  <si>
    <t>Publicación en página web  de los seguimientos  al Plan de Acción Institucional y al Plan Estratégico.</t>
  </si>
  <si>
    <t>Número de Publicaciones en página web  de los seguimientos  al Plan de Acción Institucional y al Plan Estratégico.</t>
  </si>
  <si>
    <t>Revisar y/o ajustar el Plan de Acción Institucional y el Plan Estratégico para que se cumpla la Plataforma Estratégica</t>
  </si>
  <si>
    <t>Remitir el monitoreo a la Oficina de Control interno para la realización del  seguimiento del programa de Transparencia y Ética Pública.</t>
  </si>
  <si>
    <t>Monitoreo del Programa de Transparencia y Ëtica Pública.</t>
  </si>
  <si>
    <t>Socializar Políticas de Seguridad de la Información, procedimiento de redes sociales y el Manual para el Manejo de Crisis Comunicacional.</t>
  </si>
  <si>
    <t xml:space="preserve">
Remitir el monitoreo a la Oficina de Control interno para la realización del  seguimiento del programa de Transparencia y Ética Pública.</t>
  </si>
  <si>
    <t>monitoreo a la Oficina de Control interno para la realización del  seguimiento del programa de Transparencia y Ética Pública.</t>
  </si>
  <si>
    <t>1/01/2023</t>
  </si>
  <si>
    <t>1/02/2023</t>
  </si>
  <si>
    <r>
      <t>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t>
    </r>
    <r>
      <rPr>
        <b/>
        <sz val="12"/>
        <color rgb="FFC00000"/>
        <rFont val="Museo Sans 500"/>
      </rPr>
      <t>Riesgo de servicio: Administración y Gestión del Observatorio y la Política de Espacio Público de Bogotá</t>
    </r>
    <r>
      <rPr>
        <b/>
        <sz val="12"/>
        <rFont val="Museo Sans 500"/>
      </rPr>
      <t>).</t>
    </r>
  </si>
  <si>
    <r>
      <t xml:space="preserve">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 
</t>
    </r>
    <r>
      <rPr>
        <b/>
        <sz val="12"/>
        <color rgb="FFC00000"/>
        <rFont val="Museo Sans 500"/>
      </rPr>
      <t>(Riesgo de Servicio: Certificación de la propiedad inmobiliaria Distrital
Riesgo de OPA: Acciones técnico jurídicas de espacio público -OPA)</t>
    </r>
  </si>
  <si>
    <r>
      <t>Posibilidad de recibir dádivas o beneficios a
nombre propio o de terceros por realizar trámites por fuera de los parámetros técnicos institucionales.</t>
    </r>
    <r>
      <rPr>
        <b/>
        <sz val="12"/>
        <color rgb="FFC00000"/>
        <rFont val="Museo Sans 500"/>
      </rPr>
      <t xml:space="preserve">
(Riesgo de Tramites: Administración del Patrimonio Inmobiliario Distrital, 
Titulación de zonas de cesión al Distrito Capital y Cambio de uso de las zonas o bienes de uso público).</t>
    </r>
  </si>
  <si>
    <t>El Subdirector de Gestión Inmobiliaria y del Espacio Público indentifica los predios sujetos de cobertura y realizarán la adquisición de pólizas de seguros todo riesgo daño material y responsabilidad civil extracontractual.</t>
  </si>
  <si>
    <t>El profesional asignado para la administración directa realiza visitas de control administrativo a los predios administrados directamente por el DADEP, generando el diligenciamiento del formato de visitas para diagnostico técnico.</t>
  </si>
  <si>
    <t>Subdirección de Gestión Inmobiliaria y del Espacio Público</t>
  </si>
  <si>
    <t>Jefe de la Oficina de Control Interno Disciplinario</t>
  </si>
  <si>
    <t>Solicitar a la Oficina de Tecnologías de la Información y las Comunicaciones el mantenimiento periódico a los equipos de cómputo para prevenir fallas tecnológicas</t>
  </si>
  <si>
    <t>El Equipo de Integridad conformado en la Entidad divulga y/o sensibiliza el Código de integridad y la Oficina de Tecnologías de la Información y las Comunicaciones, Equipo de Trabajo y el CISO (Chief Information Security Officer) divulga la Política de protección de datos personales.</t>
  </si>
  <si>
    <t>SRI y Oficina de Tecnologías de la Información y las Comunicaciones</t>
  </si>
  <si>
    <t>El profesional de la Oficina de Tecnologías de la Información y las Comunicaciones realizara el seguimiento permanente de los proyectos implementados en el Plan Estratégico de Tecnologías de la Información - PETI.</t>
  </si>
  <si>
    <t>El profesional asignado en la elaboración de los contratos de los profesionales de la Oficina de Tecnologías de la Información y las Comunicaciones revisara que contengan el compromiso de manejo de la información pública clasificada y/o reservada y tratamiento de datos.</t>
  </si>
  <si>
    <t>Gestionar la realización de mantenimientos preventivos y correctivos a los equipos de computo, y  realizar reemplazos de las partes de acuerdo a la disponibilidad de elementos  con que cuente la Oficina de Tecnologías de la Información y las Comunicaciones</t>
  </si>
  <si>
    <t xml:space="preserve">La subdirectora de la SGC con el apoyo del área de  presupuesto autorizá a través de memorando las modificaciones y / o actualizaciones de roles para Bogdata y SISCO, así mismo los funcionarios autorizados para el uso de estos aplicativos tienen acceso a los manuales para consulta y reciben capacitaciones para el manejo de los mismos de esta forma se garantiza el correcto manejo de los aplicativos evitando daño o perdida de la información.
La Oficina de Tecnologías de la Información y las Comunicaciones realiza Backus de los sistemas de información en caso de daños para el aplicativo SISCO. </t>
  </si>
  <si>
    <t xml:space="preserve"> - Solicitar a la Oficina de Tecnologías de la Información y las Comunicaciones la restauración de la información dañada, perdida o alterada mediante los Backup.
 - Informar mediante memorando al área de Control Disciplinario el evento presentado.</t>
  </si>
  <si>
    <t xml:space="preserve">La líder de gestión documental en caso de ser necesario le solicita a la Oficina de Tecnologías de la Información y las Comunicaciones la actualización de los roles,  perfiles y  necesidades requeridas en los aplicativos Royal y Orfeo, para el proceso de digitalización e indexación de la documentación de Archivo y la radicación de las comunicaciones oficiales. </t>
  </si>
  <si>
    <t>Solicitar a la Oficina de Tecnologías de la Información y las Comunicaciones en caso de ser necesario, la actualización de roles, perfiles y otras necesidades que se requieran para el ROYAL y ORFEO.</t>
  </si>
  <si>
    <t xml:space="preserve"> Solicitar a la Oficina de Tecnologías de la Información y las Comunicaciones la restauración de la información dañada, perdida o alterada mediante los Backup.
 - Informar mediante memorando al área de Control Disciplinario el evento presentado.</t>
  </si>
  <si>
    <t>Cada usuario del aplicativo PERNO cuenta con el perfil o  niveles de acceso autorizado con el fin de evidenciar y controlar junto a la Oficina de Tecnologías de la Información y las Comunicaciones desde donde se realizan novedades en el aplicativo de nómina, igualmente se cuenta con el seguimiento ante la mesa de ayuda de la Oficina de Tecnologías de la Información y las Comunicaciones con el fin de que se mantengan actualizados estos permisos al igual que los respectivos backup.</t>
  </si>
  <si>
    <t>Solicitar a la Oficina de Tecnologías de la Información y las Comunicaciones realizar el backup de la información de la Oficina de Control Interno.</t>
  </si>
  <si>
    <t>Posibilidad de afectación Reputacional por Bajo desempeño institucional y generación de hallazgos por Entes reguladores y de Control debido a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</si>
  <si>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afectación Reputacional por Incumplimiento de las metas definidas en el Plan Estratégico de Tecnologías de la Información - PETI  debido a 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</si>
  <si>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Servidores alojados en la nube</t>
  </si>
  <si>
    <t>Los responsables de realizar las Auditorías a la plataforma, revisa el cumplimiento y ejecuta el plan de Backups definido</t>
  </si>
  <si>
    <t>El líder de TI asegura la firma de Acuerdos de Niveles de servicio y/o cláusulas de contratos con los proveedores</t>
  </si>
  <si>
    <t>El profesional responsable de la Administración del Sistema elabora las Copias de seguridad según el plan establecido-</t>
  </si>
  <si>
    <t>El profesional responsable de la Administración del sistema valida y ejecuta los cambios solicitados en el formato de solicitud de cambios  que permite dejar trazabilidad y formalidad de los cambios solicitados.</t>
  </si>
  <si>
    <t>El líder de OTIC planea y ejecuta la renovación de equipos de cómputo</t>
  </si>
  <si>
    <r>
      <t xml:space="preserve">Posibilidad de recibir o solicitar cualquier dádiva o beneficio a nombre propio o de terceros con el fin  de entregar bienes a cargo del DADEP.
</t>
    </r>
    <r>
      <rPr>
        <b/>
        <sz val="12"/>
        <color rgb="FFC00000"/>
        <rFont val="Museo Sans 500"/>
      </rPr>
      <t>(Riesgo de Servicios: 
Asesoría en administración y sostenibilidad del Espacio Público; y Estudio de la viabilidad de las solicitudes de administración de bienes públicos)</t>
    </r>
  </si>
  <si>
    <t>El Subdirector delegará a un porfesional de la escuela del espacio público y/o del grupo de instrumentos para realizar acompañamiento a la comunidad dando a conocer los modelos de administración ofrecidos por la entidad, soportado en Informes Actividades de Participación Ciudadana 127-FORDE-50</t>
  </si>
  <si>
    <t>El profesional asignado para la supervisión de los instrumentos vigentes, realiza seguimiento de la presentación de informes con la matriz de seguimiento para la presentación de informes.</t>
  </si>
  <si>
    <t>El Subdirector de Gestión Inmobiliaria y del Espacio Público revisa y aprueba los instrumentos celebrados para la entrega en administración de los bienes a cardo del DADEP generando firma  en cada uno.</t>
  </si>
  <si>
    <t>El subdirector de Gestión Inmobiliaria designa al profesional especializado designado al equipo de defensa, el cual realiza seguimiento a la matriz de predios públicos que presentan ocupación indebida para realizar los impulsos de querellas y actuaciones adminstrativas de recuepración de espacio público.</t>
  </si>
  <si>
    <t>El subdirector de Gestión Inmobiliaria designa al profesional espacializado designado al equipo de defensa, el cual realiza seguimiento a la matriz de predios públicos que presentan ocupación indebida para realizar los impulsos de querellas y actuaciones adminstrativas de recuepración de espacio público.</t>
  </si>
  <si>
    <t>Estipular en obligaciones generales de los contratos de prestación de serivicios prefesionales y de apoyo a la gestión cláusulas de responsabilidad por actuaciones u omisiones de información y reserva de información privilegiada generada por el desarrollo de las actividades contractuales.</t>
  </si>
  <si>
    <t>Realizar acciones (presuasivas, administrativas o  judiciales) de recuperación de espacio público</t>
  </si>
  <si>
    <t>Formato Informe de restitución de Espacio Público - 127-FORDP-01</t>
  </si>
  <si>
    <t>Metros cuadrados recuperados</t>
  </si>
  <si>
    <t>Metros cuadrados de espacio público recuperado  / Metros cuadrados de espacio público recuperado programado</t>
  </si>
  <si>
    <t>Informe de seguimiento a actuaciones de recuperación de espacio público</t>
  </si>
  <si>
    <t>Informes de seguimiento a actuaciones de recuperación de espacio público / 3 (informes cuatrimestrales)</t>
  </si>
  <si>
    <t>Estipular en todos los contratos de prestación de servicios profesionales y de apoyo a la gestión en obligaciones generales el cumplimiento de reserva de información privilegiada, actuaciones y unosiones de información para favorecer a terceros.</t>
  </si>
  <si>
    <t xml:space="preserve">Generar los contratos de presentación de servicios profesionales y de apoyo a la gestión, con las siguientes obligaciones generales:
 - Reportar de manera inmediata cualquier novedad o anomalía generada con ocasión del contrato, al
supervisor del mismo.
 - Responder por las actuaciones y omisiones derivadas de la celebración del contrato y de la ejecución del
mismo.
 - De conformidad con las normas que así lo establezcan, guardar total reserva de la información que llegare a conocer en desarrollo de su actividad contractual.
</t>
  </si>
  <si>
    <t>Contratos suscritos</t>
  </si>
  <si>
    <t>numero de contratos con clausulado de protección de datos / número de contratos suscritos</t>
  </si>
  <si>
    <t>El subdirector designara a un profesional de apoyo transversal para revisión de los contratos que hayan sido finalizados, cedidos o  terminados anticipadamente para generar el reporte de usuarios a la Oficina de Tecnologías de la Información y las Comunicaciones para que sean deshabilitados de todos los sistemas de información de la entidad.</t>
  </si>
  <si>
    <t>Enlaces de los procesos,Zulma Yasmín Lopez - Profesional Universitario y Alexander Oliveros Paredes - Contratista.</t>
  </si>
  <si>
    <t>Incumplimiento de los objetivos establecidos en la plataforma estratégica de la Entidad.</t>
  </si>
  <si>
    <t>Jefe de la Oficina de Control  Disciplinario Interno</t>
  </si>
  <si>
    <t>Realizar una mesa de trabajo con la Oficina de Tecnología de la Información y las Comunicaciones para verificar el Nivel de Seguridad para la Oficina de Control Disciplinario Interno en ORFEO.</t>
  </si>
  <si>
    <t>Jefe de la Oficina de Control Disciplinario Interno</t>
  </si>
  <si>
    <t>El Jefe de la Oficina y su equipo de trabajo firman un acuerdo de confidencialidad en aras  de conservar la reserva legal de la información contenida en los expedientes disciplinarios.</t>
  </si>
  <si>
    <t>Número de actas o grabaciones de las mesas de trabajo realizadas</t>
  </si>
  <si>
    <t>El jefe de la Oficina solicita realizar copias de seguridad o Backups sobre la información contenida en las carpetas  para garantizar la integridad y conservación.</t>
  </si>
  <si>
    <t>El jefe de la Oficina a cargo de la dependencia realiza el escaneo de expedientes disciplinarios físicos.</t>
  </si>
  <si>
    <t>Socialización del avance las metas proyecto de inversión y metas sectoriales Plan Desarrollo a cargo del DADEP.
Presentación del tablero de control de Proyectos de inversión(POWER BI)</t>
  </si>
  <si>
    <t>La ejecución de las magnitudes de las metas PDD y dé proyectos de inversión, esta acorde a lo programado.</t>
  </si>
  <si>
    <t>Reunión de Seguimiento y monitoreo _ agenda 24-07-2023.
Tablero de control proyectos de inversión (POWER BI).
Lista de asistencia reunión de seguimiento y monitoreo_ 24 de Julio 2023</t>
  </si>
  <si>
    <t>Falta de controles frente a los expedientes disciplinarios</t>
  </si>
  <si>
    <t>Posibilidad de violación de la reserva legal debido a amenzas que generan fuga de la información y exposición de la misma.</t>
  </si>
  <si>
    <t>Posibilidad de pérdida de la información física o digital debido al inadecuado manejo de los expedientes disciplinarios físicos y digitales.</t>
  </si>
  <si>
    <t xml:space="preserve">El Jefe de la Oficina analiza, adelanta y verifica las actuaciones procesales en el rol de instrucción, dentro de los términos establecidos en el Código General Disciplinario.
</t>
  </si>
  <si>
    <t>El Jefe de la Oficina realiza seguimiento a los procedimientos adelantados en cada uno de los expedientes disciplinarios vigentes e informa de su resultado a la dirección.</t>
  </si>
  <si>
    <t>El Jefe de la Oficina  de Tecnologías de la Información y las Comunicaciones, realizar copias de seguridad o Backups sobre la información contenida en las carpetas  para garantizar la integridad y conservación.</t>
  </si>
  <si>
    <t>Adelantar los diferentes trámites procesales de conformidad con la normatividad legal vigente</t>
  </si>
  <si>
    <t xml:space="preserve">Solicitar a la Oficina de Tecnologías de la Información y las Comunicaciones realizar copias de seguridad o Backups y la creación de la carpeta de CID en el servidor de la Entidad, con confidencialidad. </t>
  </si>
  <si>
    <t>Informe de número de procesos y radicado.</t>
  </si>
  <si>
    <t>Informe del estado de los procesos</t>
  </si>
  <si>
    <t xml:space="preserve">Correos electrónicos/ Actas de reunión
</t>
  </si>
  <si>
    <t>Informe procesos vigentes</t>
  </si>
  <si>
    <t>Informe estado de procesos o Acta de reunión</t>
  </si>
  <si>
    <t>Correos electrónicos de solicitud realizados o Actas de reunión.</t>
  </si>
  <si>
    <t>Número de Procesos recibidos / número de procesos adelantados</t>
  </si>
  <si>
    <t>Número  de procesos adelantados/ estado de procesos</t>
  </si>
  <si>
    <t xml:space="preserve">Número de correos electrónicos de solicitud realizados o número de actas de reunión. </t>
  </si>
  <si>
    <t>Se suscribe acta de reunión del 19/05/2023, sobre el estado de los procesos disciplinarios y se presenta a la Dirección el 7/07/2023</t>
  </si>
  <si>
    <t>Se realiza una mesa de trabajo con la Oficina de Tecnología de la Información y las Comunicaciones para verificar el Nivel de Seguridad para la Oficina de Control Disciplinario Interno en ORFEO.</t>
  </si>
  <si>
    <t xml:space="preserve">Se solicita a la Oficina de Tecnologías de la Información y las Comunicaciones realizar copias de seguridad o Backups y la creación de la carpeta de CID en el servidor de la Entidad, con confidencialidad. </t>
  </si>
  <si>
    <t>Acta de Reunión</t>
  </si>
  <si>
    <t>Ninguna</t>
  </si>
  <si>
    <t xml:space="preserve">Se realiza una matriz de los procesos disciplinarios adelantados a traves de la generación de un Sistema de Información Interno. </t>
  </si>
  <si>
    <t>Matriz de los procesos disciplinarios</t>
  </si>
  <si>
    <t>\\172.26.1.6\pub\RIESGOS 2023\2do Cuatrimestre 2023\Oficina Control Disciplinario Interno\RIESGO 85</t>
  </si>
  <si>
    <t xml:space="preserve">Realizar una matriz de los procesos disciplinarios adelantados a través de la generación de un Sistema de Información Interno. </t>
  </si>
  <si>
    <t>\\172.26.1.6\pub\RIESGOS 2023\2do Cuatrimestre 2023\Oficina Control Disciplinario Interno\RIESGO 86</t>
  </si>
  <si>
    <t>Acta de Reunión con informe</t>
  </si>
  <si>
    <t>\\172.26.1.6\pub\RIESGOS 2023\2do Cuatrimestre 2023\Oficina Control Disciplinario Interno\RIESGO 87</t>
  </si>
  <si>
    <t>\\172.26.1.6\pub\RIESGOS 2023\2do Cuatrimestre 2023\Oficina Control Disciplinario Interno\RIESGO 88</t>
  </si>
  <si>
    <t xml:space="preserve">Se enviaron alertas mediante correo electrónico a los diferentes procesos, de las acciones del CPM próximas a vencer. </t>
  </si>
  <si>
    <t xml:space="preserve">\\172.26.1.6\pub\RIESGOS 2023\2do Cuatrimestre 2023\Oficina Asesora de Planeación\Riesgo 76 </t>
  </si>
  <si>
    <t xml:space="preserve">Mapa de Riesgos 2do cuatrienio 2023
Visor de Calidad
Listado Maestro de Documentos </t>
  </si>
  <si>
    <t>https://www.dadep.gov.co/sites/default/files/sig/MAPA%20DE%20RIESGOS%20INSTITUCIONAL%20DADEP%202023%20V.6.xlsx   
https://sgc.dadep.gov.co/
\\172.26.1.6\pub\RIESGOS 2023\2do Cuatrimestre 2023\Oficina Asesora de Planeación\Riesgo 77</t>
  </si>
  <si>
    <t>Se realizó la formalización ción de los documentos actualizados según el Decreto 478 enviados por las áreas  en el Visor de Calidad.
Se realizó la actualización del Mapa de Riesgos para el segúndo cuatrienio 2023</t>
  </si>
  <si>
    <t>Socializar a los supervisores de contratos el Manual de contratación para la liquidación de los contratos</t>
  </si>
  <si>
    <t>Se adelantó solicitud de ciento cuarenta (140) requerimientos funcionales a través de la Mesa de Sistemas durante el trimestre.</t>
  </si>
  <si>
    <t>Se reportó las novedades en el marco del Convenio Interadministrativo N° 4220000-991-2022 al profesional de la Secretaría General, durante el periodo de reporte.</t>
  </si>
  <si>
    <t>\\172.26.1.6\pub\RIESGOS 2023\2do Cuatrimestre 2023\Atención a la Ciudadanía\Riesgo 7 Mesas de Servicio</t>
  </si>
  <si>
    <t>Mesas de Ayuda generadas</t>
  </si>
  <si>
    <t>Reportes en el marco del Convenio Administrativo suscrito</t>
  </si>
  <si>
    <t>\\172.26.1.6\pub\RIESGOS 2023\2do Cuatrimestre 2023\Atención a la Ciudadanía\Riesgo 7 Novedades Convenio Administrativo SG</t>
  </si>
  <si>
    <t>Se adelantó las inducciones y reinducciones realizadas al Equipo de Atención a la Ciudadanía internas y externas conforme a registro en Acta, los siguiente temas y días:
1. Laboratorio de Simplicidad de Textos Veeduría de Bogotá 3/05/2023
2. Laboratorio de Simplicidad de Textos Veeduría de Bogotá 10/05/2023
3. Cualificación C1 M3. Introducción a las Políticas Públicas. Dirección Distrital de Calidad del Servicio. Alcaldía Mayor de Bogotá 23/05/2023
4. Cualificación C1, M2. Introducción al Servicio a la Ciudadanía. Dirección Distrital de Calidad del Servicio. Alcaldía Mayor de Bogotá 06/06/2023
5. Taller de Lenguaje Claro Veeduría de Bogotá 27/06/2023
6. Capacitación Reportes Bogotá Te Escucha. Dirección del Sistema Distrital de Servicio a la Ciudadanía 24/05/2023
7. Capacitación Administradores Bogotá Te Escucha. Dirección del Sistema Distrital de Servicio a la Ciudadanía  17/05/2023
8.  Capacitación Administradores Bogotá Te Escucha. Dirección del Sistema Distrital de Servicio a la Ciudadanía 17/08/2023</t>
  </si>
  <si>
    <t>Inducciones y/o Reinducciones adelantadas</t>
  </si>
  <si>
    <t>\\172.26.1.6\pub\RIESGOS 2023\2do Cuatrimestre 2023\Atención a la Ciudadanía\Riesgo 8 Inducciones y Reinducciones</t>
  </si>
  <si>
    <t>Se adelantó los acompañamientos a los Equipos de Trabajo referente al manejo y atención de canales:
1. Mesa Técnica Peticiones Ciudadanas Subdirección de Registro Inmobiliario 02/05/2023
2. Mesa Técnica Peticiones Ciudadanas Subdirección de Gestión Inmobiliaria 02/05/2023
3. Mesa Técnica Oficina Asesora Jurídica 03/05/2023
4. Mesa Técnica  Peticiones Ciudadanas Oficina Asesora de Planeación 03/05/2023
5. Mesa Técnica  Peticiones Ciudadanas Equipo de Defensa Subdirección de Gestión Inmobiliaria 12/05/2023
6. Mesa Técnica  SRI, SGI y Dirección de Calidad de la Secretaría General 29/06/2023
7. Mesa Técnica Dirección de Calidad de la Secretaría General 04/07/2023
8. Mesa Técnica Subdirector de Gestión Inmobiliaria 11//07/2023
9. Mesa Técnica Atención a la Ciudadanía, Ventanilla y Subdirección de Gestión Inmobiliaria 11/07/2023
10. Mesa Técnica de Secretaría de Gobierno y Dadep 25/07/2023
11. Mesa Técnica Atención a la Ciudadanía, Ventanilla y SGC 17/07/2023
12. Mesa Técnica SGI y Secretaría General 13/07/2023</t>
  </si>
  <si>
    <t>Acompañamientos Equipo de Trabajo y Subdirecciones Misionales</t>
  </si>
  <si>
    <t>Se participó como Equipo de Trabajo en las actividades del mes de Integridad.</t>
  </si>
  <si>
    <t>Participación Mes de Integridad DADEP</t>
  </si>
  <si>
    <t>\\172.26.1.6\pub\RIESGOS 2023\2do Cuatrimestre 2023\Atención a la Ciudadanía\Riesgo 10 Acompañamiento Equipos Trabajo</t>
  </si>
  <si>
    <t>Se suscribió el Acuerdo a los contratistas del Equipo de Atención a la Ciudadanía los compromisos de confidencialidad y no divulgación de la información disponible (Formato: 127-FORAC-28), correspondiente al Equipo de Gestión Documental dos (2) personas de planta y tres (3) contratistas</t>
  </si>
  <si>
    <t>Acuerdos de Confidencialidad suscritos</t>
  </si>
  <si>
    <t>\\172.26.1.6\pub\RIESGOS 2023\2do Cuatrimestre 2023\Atención a la Ciudadanía\Riesgo 11 Acuerdo Confidencialidad</t>
  </si>
  <si>
    <t>En el periodo se realizaron 88 traslados de elementos de los inventarios asignados a los colaboradeores del DADEP por retiros, movimientos entre dependencias, ingresos, etc. Desde el número 130 hasta el 218.</t>
  </si>
  <si>
    <t>\\172.26.1.6\pub\RIESGOS 2023\2do Cuatrimestre 2023\Gestion de Recursos\61 PERDIDA DE BIENES</t>
  </si>
  <si>
    <t>Comprobantes de movimientos de elementos devolutivos.
Comprobante 130 al Comprobante 218</t>
  </si>
  <si>
    <t>Se anexa una muestra de los traslados realizados</t>
  </si>
  <si>
    <t>La toma física de Inventario se realiza una vez al año en el segundo semestre.</t>
  </si>
  <si>
    <t>La toma física de Inventario se realiza en el segundo semestre.</t>
  </si>
  <si>
    <t>Se efectuaron conciliaciones a los diferentes rubros del Estado Financiero</t>
  </si>
  <si>
    <t>1. Conciliaciones Operaciones De Enlace (SDH)</t>
  </si>
  <si>
    <t>2. Conciliación Almacen (Intangibles - bienes Muebles)</t>
  </si>
  <si>
    <t>3. Conciliación Bienes Inmuebles</t>
  </si>
  <si>
    <t>\\172.26.1.6\pub\RIESGOS 2023\1er Cuatrimestre 2023\Gestion de Recursos\63. Contabilidad</t>
  </si>
  <si>
    <t>\\172.26.1.6\pub\RIESGOS 2023\1er Cuatrimestre 2023\Gestion de Recursos\63. Contabilidad\ENE MARZO</t>
  </si>
  <si>
    <t>Se tiene conciliado hasta julio de 2023 ya que a la fecha no se a cerrado agosto</t>
  </si>
  <si>
    <t>En los procesos de selección objetiva, se han adelantado las evaluaciones de manera imparcial y objetiva, adjudicando a los proponentes que por sus condiciones se lo merecen. Dotación, Recarga y mantenimiento de extintores, elementos de seguridad y salud en el trabajo, mantenimiento de archivadores rodantes, Capacitación, Elementos de Gestión ambiental, Vigilancia, Avalúos de bienes muebles.</t>
  </si>
  <si>
    <t>Evaluaciones de los procesos adjudicados en el periodo por parte de la SGC</t>
  </si>
  <si>
    <t>\\172.26.1.6\pub\RIESGOS 2023\1er Cuatrimestre 2023\Gestion de Recursos\64. Recursos Físicos</t>
  </si>
  <si>
    <t>Se adjuntan evaluaciones de procesos adelantados por la SGC</t>
  </si>
  <si>
    <t xml:space="preserve">Se realizó seguimiento para verificar la aplicación de la hoja de control a los archivos de las historias laborales y los contratos </t>
  </si>
  <si>
    <t>\\172.26.1.6\pub\RIESGOS 2023\2do Cuatrimestre 2023\Atención a la Ciudadanía\Riesgo 9 Acompañamiento Equipos Trabajo</t>
  </si>
  <si>
    <t>\\172.26.1.6\pub\RIESGOS 2023\1er Cuatrimestre 2023\Gestión Documental\Riesgo 66</t>
  </si>
  <si>
    <t xml:space="preserve">Gestión Documentral informó al grupo de contratistas y funcionarios que apoyan el desarrollo de las actividades de archivo, sobre  la forma adecuada de manipular documentos y el uso de los elementos de protección y el uso de los elementos de protección para el manejo de la información, y se les hace entrega mensual de los  elementos de protección.  </t>
  </si>
  <si>
    <t>No se requirio realizar para este cuatrienio</t>
  </si>
  <si>
    <t xml:space="preserve">Formatos dotación de elementos de protección personal </t>
  </si>
  <si>
    <t>\\172.26.1.6\pub\RIESGOS 2023\1er Cuatrimestre 2023\Gestión Documental\Riesgo 67</t>
  </si>
  <si>
    <t xml:space="preserve">No </t>
  </si>
  <si>
    <t>Socializaron los formatos utilizados para la solicitud de expedientes en el Archivo central y Archivo de Patrimonio.</t>
  </si>
  <si>
    <t>\\172.26.1.6\pub\RIESGOS 2023\2do Cuatrimestre 2023\Gestión Documental\Riesgo 68</t>
  </si>
  <si>
    <t xml:space="preserve">Se solicitó a la oficina de tecnología de la información permisos de escaneo, indexación y reasignación de trámites en el aplicativo Royal, y en el aplicativo Orfeo permisos para la generación de planillas y  radicación para la entrada de las comunicaciones oficiales. </t>
  </si>
  <si>
    <t>\\172.26.1.6\pub\RIESGOS 2023\2do Cuatrimestre 2023\Gestión Documental\Riesgo 69</t>
  </si>
  <si>
    <t>Se vienen realizando invitaciones focalizadas y agendadas para la participacion en las actividades, evidenciando la participacion del personal</t>
  </si>
  <si>
    <t>Calendario de invitaciones a las diferentes actividades</t>
  </si>
  <si>
    <t xml:space="preserve">Se realizaron capacitaciones al comité de convivencia laboral,  segulimiento en inspección del SG-SST, evidenciando la importancia de fortalecer el programa de las 5' S. Se realizaron las pausas activas proyectadas para el trimestre consistentes en 4 ejercicios de  pausas activas enfocadas en el programa de promoción y prevención de fatiga visual , riesgo biomecánico y riesgo psicosocial. </t>
  </si>
  <si>
    <t>Seguimiento a actividades plan de SST</t>
  </si>
  <si>
    <t>Se realiza proceso de verificacion de la nomina, mediante check lis, por parte de un profesional del proceso.</t>
  </si>
  <si>
    <t>Archivo en excel con verificacion de novedades de nomina</t>
  </si>
  <si>
    <t>Se mantiene el control mediante  lista de chequeo de verificación de requisitos para posesión de cargo</t>
  </si>
  <si>
    <t>Formato 127-FORGT-01, establecido para realizar la verificacion y cumplimiento de requisitos del personal</t>
  </si>
  <si>
    <t>Acta de Capacitación</t>
  </si>
  <si>
    <t>\\172.26.1.6\pub\RIESGOS 2023\2do Cuatrimestre 2023\Oficina Asesora de Planeación\Riesgo 4</t>
  </si>
  <si>
    <t>\\172.26.1.6\pub\RIESGOS 2023\2do Cuatrimestre 2023\Oficina Asesora de Planeación\Riesgo 78</t>
  </si>
  <si>
    <t>Fomatos de indicadores reportados</t>
  </si>
  <si>
    <t>\\172.26.1.6\pub\RIESGOS 2023\2do Cuatrimestre 2023\Gestión de la tecnología y la información\34. Indicadores</t>
  </si>
  <si>
    <t>Se reporta anualmente</t>
  </si>
  <si>
    <t>Se realiza un comité  trimestral y se ralizan los informe trimestral que plasme el avance de los proyectos en función de los proyectos priorizados.</t>
  </si>
  <si>
    <t>Formatos con  indicadores</t>
  </si>
  <si>
    <t>\\172.26.1.6\pub\RIESGOS 2023\2do Cuatrimestre 2023\Gestión de la tecnología y la información\35. Acta de reunión</t>
  </si>
  <si>
    <t>Se registran todas las solicitudes en el formato unico de sistemas y modificación a base de datos</t>
  </si>
  <si>
    <t>Numero de solicitud de información</t>
  </si>
  <si>
    <t>\\172.26.1.6\pub\RIESGOS 2023\2do Cuatrimestre 2023\Gestión de la tecnología y la información\36. Contratos</t>
  </si>
  <si>
    <t>Se deshabilitan los usuarios al retiro de la Entidad</t>
  </si>
  <si>
    <t>\\172.26.1.6\pub\RIESGOS 2023\2do Cuatrimestre 2023\Gestión de la tecnología y la información\37. bloqueados 2023</t>
  </si>
  <si>
    <t xml:space="preserve">Se dio cierre a la acción No 200763 </t>
  </si>
  <si>
    <t>Formato bloqueados 2023</t>
  </si>
  <si>
    <t xml:space="preserve">Acción CPM </t>
  </si>
  <si>
    <t>\\172.26.1.6\pub\RIESGOS 2023\2do Cuatrimestre 2023\Gestión de la tecnología y la información\38. CPM</t>
  </si>
  <si>
    <t>Se asigna espacio en la carpeta compartida a cada una de las oficinas del DADEP.</t>
  </si>
  <si>
    <t>Se solicitan el  informe de los Backups realizados mensualmente</t>
  </si>
  <si>
    <t>Se realiza informe de la implementación MSPI</t>
  </si>
  <si>
    <t xml:space="preserve"> Backup Realizados</t>
  </si>
  <si>
    <t>\\172.26.1.6\pub\RIESGOS 2023\2do Cuatrimestre 2023\Gestión de la tecnología y la información\39. Backup Realizados</t>
  </si>
  <si>
    <t>\\172.26.1.6\pub\RIESGOS 2023\2do Cuatrimestre 2023\Gestión de la tecnología y la información\39. Numero de solicitud de información</t>
  </si>
  <si>
    <t>\\172.26.1.6\pub\RIESGOS 2023\2do Cuatrimestre 2023\Gestión de la tecnología y la información\39. MSPI</t>
  </si>
  <si>
    <t>MSPI
l Modelo de Seguridad y Privacidad de la Información</t>
  </si>
  <si>
    <t>Se realizaron los respectivos contratos los servicios tecnologicos.</t>
  </si>
  <si>
    <t>Se realizaron los Backup de los ambientes de producción</t>
  </si>
  <si>
    <t>Backup Realizados</t>
  </si>
  <si>
    <t>\\172.26.1.6\pub\RIESGOS 2023\2do Cuatrimestre 2023\Gestión de la tecnología y la información\40. Backup Realizados</t>
  </si>
  <si>
    <t>Se realizaron pruebas y desarrollo de los aplicativos del DADEP</t>
  </si>
  <si>
    <t>\\172.26.1.6\pub\RIESGOS 2023\2do Cuatrimestre 2023\Gestión de la tecnología y la información\40. Contratos</t>
  </si>
  <si>
    <t>Informe Pruebas</t>
  </si>
  <si>
    <t>\\172.26.1.6\pub\RIESGOS 2023\2do Cuatrimestre 2023\Gestión de la tecnología y la información\41. Pruebas</t>
  </si>
  <si>
    <t>\\172.26.1.6\pub\RIESGOS 2023\2do Cuatrimestre 2023\Gestión de la tecnología y la información\41. Numero de solicitud de información</t>
  </si>
  <si>
    <t>Contratos con proveedores</t>
  </si>
  <si>
    <t>Se realizó el contrato mantenimientos preventivos y correctivos a los equipos de compu del DADEP</t>
  </si>
  <si>
    <t>Formatos de Matenimiento</t>
  </si>
  <si>
    <t>\\172.26.1.6\pub\RIESGOS 2023\2do Cuatrimestre 2023\Gestión de la tecnología y la información\42. Formatos de Mantenimiento</t>
  </si>
  <si>
    <t>Se solicita el informe de disponibilidad mensual de sercicio de Internet del DADEP.</t>
  </si>
  <si>
    <t>Informe Canal de Internet</t>
  </si>
  <si>
    <t>\\172.26.1.6\pub\RIESGOS 2023\2do Cuatrimestre 2023\Gestión de la tecnología y la información\43. Canal de Internet  </t>
  </si>
  <si>
    <t>Numero de Informes de  proveedor de disponibilidad</t>
  </si>
  <si>
    <t>Se solicita el informe de disponibilidad mensual de sercicio de Internet del DADEP y se solicita informe dedisponibilidad de la nubes-redes-seguridad-hiperconvergencia</t>
  </si>
  <si>
    <t xml:space="preserve">Informes de disponibilidad mensual de servicios de internet </t>
  </si>
  <si>
    <t>\\172.26.1.6\pub\RIESGOS 2023\2do Cuatrimestre 2023\Gestión de la tecnología y la información\44.  Informes</t>
  </si>
  <si>
    <t>Se solicita informe dedisponibilidad de la nubes-redes-seguridad-hiperconvergencia</t>
  </si>
  <si>
    <t>Informe de disponibilidad nube-redes-seguridad-hiperconvergencia</t>
  </si>
  <si>
    <t>\\172.26.1.6\pub\RIESGOS 2023\2do Cuatrimestre 2023\Gestión de la tecnología y la información\45. Disponibilidad nube-redes-seguridad-hiperconvergencia</t>
  </si>
  <si>
    <t>Se elaboraron los informes durante el mes de junio correspondientes al segundo cuatrimestre, como  resultado del seguimiento de procesos judiciales por apoderado.</t>
  </si>
  <si>
    <t>Informes junio 2023</t>
  </si>
  <si>
    <t>\\172.26.1.6\pub\RIESGOS 2023\2do Cuatrimestre 2023\Gestión Jurídica\evidencia 46</t>
  </si>
  <si>
    <t>Antes de la publicacion se realiza la verificacion de la etapa precontactual y los proccesos suceptibles de aprobación del subcomite</t>
  </si>
  <si>
    <t>Se encuentran en proceso la revisión de 40 formatos contractuales para la correspondiente actualización conforme al proceso de gestión jurídica</t>
  </si>
  <si>
    <t>Lista de Chequeo</t>
  </si>
  <si>
    <t>\\172.26.1.6\pub\RIESGOS 2023\2do Cuatrimestre 2023\Gestión Jurídica\evidencia 47</t>
  </si>
  <si>
    <t>\\172.26.1.6\pub\RIESGOS 2023\2do Cuatrimestre 2023\Gestión Jurídica\evidencia 48</t>
  </si>
  <si>
    <t xml:space="preserve">Estudios previos previamente viabilizados por la Oficina Jurídica, y suscritos por el ordenador del gasto </t>
  </si>
  <si>
    <t xml:space="preserve">Antes de generar el Acta de Inicio correspondiente, se verifica el cumplimiento de los 3 requisitos de ejecución: ARL, POLIZA y CRP </t>
  </si>
  <si>
    <t xml:space="preserve">La socializacion de los manuales esta prevista para finales del mes de septiembre </t>
  </si>
  <si>
    <t>\\172.26.1.6\pub\RIESGOS 2023\2do Cuatrimestre 2023\Gestión Jurídica\evidencia 50</t>
  </si>
  <si>
    <t>Borrador manual de supervision y contratación</t>
  </si>
  <si>
    <t>\\172.26.1.6\pub\RIESGOS 2023\2do Cuatrimestre 2023\Gestión Jurídica\evidencia 49</t>
  </si>
  <si>
    <t xml:space="preserve">Permanentemente se hace el seguimiento al correo de notificaciones de la Entidad donde se asigna la conciliación a los (as) apoderados de la Oficina Juridica. </t>
  </si>
  <si>
    <t>\\172.26.1.6\pub\RIESGOS 2023\2do Cuatrimestre 2023\Gestión Jurídica\evidencia 52</t>
  </si>
  <si>
    <t>En las sesiones adelantadas por el comité de conciliacion no se han realizado analisis de acciones de repetición en la vigencia 2023.</t>
  </si>
  <si>
    <t>\\172.26.1.6\pub\RIESGOS 2023\2do Cuatrimestre 2023\Gestión Jurídica\evidencia 53</t>
  </si>
  <si>
    <t xml:space="preserve">Todos los procesos contractuales fueron publucados en el aplicativo SECOP I y Secop II, según corresponda </t>
  </si>
  <si>
    <t>\\172.26.1.6\pub\RIESGOS 2023\2do Cuatrimestre 2023\Gestión Jurídica\evidencia 54</t>
  </si>
  <si>
    <t>Master 2023</t>
  </si>
  <si>
    <t>Se realiza capacitación sobre Plan Anticorrupción</t>
  </si>
  <si>
    <t>Capacitación Presentación Plan Anticorrupción</t>
  </si>
  <si>
    <t>\\172.26.1.6\pub\RIESGOS 2023\2do Cuatrimestre 2023\Gestión Jurídica\evidencia 55</t>
  </si>
  <si>
    <t>Se publica en el periodico de la entidad, en la edición #05 del 05 de julio, el reporte de avance de la implementación de los Planes de Gestión ambiental del periodo 2023-1</t>
  </si>
  <si>
    <t>\\172.26.1.6\pub\RIESGOS 2023\2do Cuatrimestre 2023\Gestion de Recursos\58 PLAN DE GESTION AMBIENTAL</t>
  </si>
  <si>
    <t>ArtÍculo: Así va la entidad en la implementacin de su gestión ambiental Edicion #05 Periodico Nuestro Espacio</t>
  </si>
  <si>
    <t>A la fecha de emisión del artÍculo,  no se tenía el avance del PACA</t>
  </si>
  <si>
    <t>Socialización, correos y reportes  mensuales con informacion de la ejecución presupuestal</t>
  </si>
  <si>
    <t>Presentación, correos  y reporres de  Ejecución presupuestal</t>
  </si>
  <si>
    <t>\\172.26.1.6\pub\RIESGOS 2023\2do Cuatrimestre 2023\Gestion de Recursos\59. Posibilidad constit reservas y pasivos</t>
  </si>
  <si>
    <t xml:space="preserve"> Pendiente mes de agosto de 2023- Reportes se generan en primera semana de septiembre de 2023</t>
  </si>
  <si>
    <t>Se envían dos  correos  electrónicos institucionales,  a la subdirectora de Gestión Corporativa, con las cifras y porcentajes de la ejecución del PAC mes vencido ejecutado,  de vigencia y reserva uno  por  funcionamiento e inversión.
La subdirectora socializa a los ordenadores del gasto el PAC de INVERSIÒN del mes  ejecutado.</t>
  </si>
  <si>
    <t>Correos electronicos institucionales  e informes  mensuales de PAC ejecutado de vigencia y reserva de funcionamiento e inversiòn</t>
  </si>
  <si>
    <t>\\172.26.1.6\pub\RIESGOS 2023\2do Cuatrimestre 2023\Gestion de Recursos\60. Posibilidad NO ejecución PAC</t>
  </si>
  <si>
    <t>Se incluyen informes del mes de abril de 2023 porque correo fue enviado a principios del mes de mayo de 2023</t>
  </si>
  <si>
    <t>\\172.26.1.6\pub\RIESGOS 2023\2do Cuatrimestre 2023\Gestión del Talento Humano</t>
  </si>
  <si>
    <t>Los procedimientos de la OAC, así como el Plan Estratégico de Comunicaciones y el Manual para el Manejo de Crisis Comunicacional se socilizaron en el primer cuatrimestre del año y se ha reforzado a través de los comités editoriales, los cuales se realizan aproximadamente cada 15 días, lo anterior, contribuye a la mitigación de los riesgos de la entidad.</t>
  </si>
  <si>
    <t>Actas de Comité editorial</t>
  </si>
  <si>
    <t>\\172.26.1.6\pub\RIESGOS 2023\2do Cuatrimestre 2023\Oficina Asesora de Comunicaciones\Riesgo 3.  Actas de Comité editorial</t>
  </si>
  <si>
    <t>La Oficina Asesora de Comunicaciones no remite reporte cuatrimestral, puesto que los tenemos programados en la matriz  semestralmente. Sin embargo, dejamos en carpeta pública las evidencias de este ítem.</t>
  </si>
  <si>
    <t>NA</t>
  </si>
  <si>
    <t>Los procedimientos de la OAC, así como el Plan Estratégico de Comunicaciones y el Manual para el Manejo de Crisis Comunicacional se socilizaron en el primer cuatrimestre del año y se ha reforzado a través de los comités editoriales, los cuales se realizan aproximadamente cada 15 días.
Adicionalmente, se realiza el cambio de contraseñas de las redes sociales cada 3 meses y se realiza doble verificación.</t>
  </si>
  <si>
    <t>\\172.26.1.6\pub\RIESGOS 2023\2do Cuatrimestre 2023\Oficina Asesora de Comunicaciones\Riesgo 5.  Actas de Comité editorial - copia</t>
  </si>
  <si>
    <t>Actas de Comité editorial
Procedimiento de redes sociales</t>
  </si>
  <si>
    <t>https://www.dadep.gov.co/sites/default/files/planeacion/2023-08/127-pppde-14-v1-plan-de-accion-institucional-2023segiitrimestre.xlsx      
  https://www.dadep.gov.co/sites/default/files/planeacion/2023-08/plan-estrategico-dadep2023seguiitrimestre.xlsx</t>
  </si>
  <si>
    <t>Se da continuidad al contrato de seguros</t>
  </si>
  <si>
    <t>Se realizó los informes de las visitas administrativas efectuadas a los predios administrados directamente por el DADEP.</t>
  </si>
  <si>
    <t>Se realizó la publicación en redes sociales y la pagina web de la entidad la invitación de desayuno a Cielo Abierto en el Chorro de Quevedo.
Se realizó la atención y socialización a la comunidad de los tramites y requisitos para la entrega en administración de bienes que están a cargo del DADEP y se registro en actas de reunión con comunidad.</t>
  </si>
  <si>
    <t xml:space="preserve">Publicación en redes sociales y la pagina web de la entidad de la invitación de desayuno a Cielo Abierto en el Chorro de Quevedo.
Actas de reunión con la comunidad
</t>
  </si>
  <si>
    <t>Se relizó caso S-202305-3757 en el sistema de gestión de servicios para la eliminación de usuarios inactivos</t>
  </si>
  <si>
    <t xml:space="preserve">Durante el periodo no se adelantó actualiación de documentos </t>
  </si>
  <si>
    <t>Se realiza en el clausulado en la minuta del contrato de protección de datos</t>
  </si>
  <si>
    <t xml:space="preserve"> clausulado en la minuta del contrato de protección de datos</t>
  </si>
  <si>
    <t>Se realiza un monitoreo semanal de los correos en los que se realizan las solicitudes de cada uno de los usuarios externos</t>
  </si>
  <si>
    <t>Se esta adelantando la revisión de los procedimientos y de los formatos incluyendo los controles de cada uno de estos.</t>
  </si>
  <si>
    <t xml:space="preserve">Número de procedimientos </t>
  </si>
  <si>
    <t>\\172.26.1.6\pub\RIESGOS 2023\2do Cuatrimestre 2023\Inventario General del Espacio Público y Bienes Fiscales\RIESGO 20.1</t>
  </si>
  <si>
    <t>\\172.26.1.6\pub\RIESGOS 2023\2do Cuatrimestre 2023\Inventario General del Espacio Público y Bienes Fiscales\RIESGO 20.2</t>
  </si>
  <si>
    <t>No se han realizado eventos que requieran concursos, ponencias, entre otros.</t>
  </si>
  <si>
    <t>Se adelanta la matriz de seguimiento de las actas de recibo realizadas</t>
  </si>
  <si>
    <t>\\172.26.1.6\pub\RIESGOS 2023\2do Cuatrimestre 2023\Inventario General del Espacio Público y Bienes Fiscales\RIESGO 21-A</t>
  </si>
  <si>
    <t>Matriz de Seguimiento actualizada</t>
  </si>
  <si>
    <t>Se realizó la retroalimentación y  seguimiento mensual a los  planes de acción de los proyectos de inversión de la entidad.</t>
  </si>
  <si>
    <t>Correo de remisión de viabilidad y retroalimentación de los planes de acción de los proyectos de inversión.</t>
  </si>
  <si>
    <t>\\172.26.1.6\pub\RIESGOS 2023\2do Cuatrimestre 2023\Oficina Asesora de Planeación\Riesgo 1\Riesgo 1.2</t>
  </si>
  <si>
    <t>\\172.26.1.6\pub\RIESGOS 2023\2do Cuatrimestre 2023\Oficina Asesora de Planeación\Riesgo 1\Riesgo 1.1</t>
  </si>
  <si>
    <t>Los planes de acción de los proyectos de inversión se vienen ejecutando de manera satisfactorias de conformidad con lo programado.</t>
  </si>
  <si>
    <t>Se viene capacitando a un servidor para mantener un back up de la persona que elabora la nomina y cuenta con un profesional capacitado para el proceso de revision.</t>
  </si>
  <si>
    <t xml:space="preserve">Durante el periodo de espacio público realizó el reporte cuatrimestral del primer cuatrimestre donde aparece la información del observatorio siendo cargados en la página web.  </t>
  </si>
  <si>
    <t>Se han realizado las siguientes publicaciones</t>
  </si>
  <si>
    <t xml:space="preserve"> Formatos de informe parcial de las investigaciones requeridas</t>
  </si>
  <si>
    <t>Documentos trimestral de publicación</t>
  </si>
  <si>
    <t>Documentos de piezas publicadas</t>
  </si>
  <si>
    <t>Formato informe parcial elaborados</t>
  </si>
  <si>
    <t>\\172.26.1.6\pub\RIESGOS 2023\2do Cuatrimestre 2023\Administración y Gestión del Observatorio y la Política de Espacio Público de Bogotá\RIESGO 12.3\Informes parciales</t>
  </si>
  <si>
    <t>\\172.26.1.6\pub\RIESGOS 2023\2do Cuatrimestre 2023\Administración y Gestión del Observatorio y la Política de Espacio Público de Bogotá\RIESGO 12.2\PUBLICACIONES</t>
  </si>
  <si>
    <t>Se utilizaron los formatos de informe parcial de las investigaciones requeridas y se realizo  en los comites de investigación la reorientación de las investigaciones</t>
  </si>
  <si>
    <t>31808/2023</t>
  </si>
  <si>
    <t>Formato informe parcial elaborados y Actas de reunión ODEP</t>
  </si>
  <si>
    <t>\\172.26.1.6\pub\RIESGOS 2023\2do Cuatrimestre 2023\Administración y Gestión del Observatorio y la Política de Espacio Público de Bogotá\RIESGO 13\Informes parciales</t>
  </si>
  <si>
    <t>Se esta realizando el ajuste a los procedimientos ya se presentaron los procedimientos de incorporación y los de toma de posesión, se sigue trabaajndo en los documentos faltantes y en los controles de cada procedimiento</t>
  </si>
  <si>
    <t>Correo electronico y formato de procedimientos ajustado</t>
  </si>
  <si>
    <t>\\172.26.1.6\pub\RIESGOS 2023\2do Cuatrimestre 2023\Inventario General del Espacio Público y Bienes Fiscales\RIESGO 16</t>
  </si>
  <si>
    <t>No se presentaron casos en los cuales se incumplan las especificaciones normativas</t>
  </si>
  <si>
    <t>Actualmente, se esta revisando esta solicitud porque con la implementación del Decreto 072 la responsabilidad se entregó a la Secretaría Distrital de Planeación quien es la autoridad urbanística y define los argumentos ya que  solicita a las curadurías urbanas el formato de las licencias.</t>
  </si>
  <si>
    <t>Actualmente, se esta revisando esta solicitud porque con la implementación del Decreto 072 la responsabilidad se entregó a la Secretaría Distrital de Planeación quien es la autoridad urbanística y define los argumentos ya que  solicita a las curadurías urbanas el formato de las licencias</t>
  </si>
  <si>
    <t>Durante el periodo no se presentaron casos con problemas de reporte de información</t>
  </si>
  <si>
    <t xml:space="preserve">Se hace un monitoreo semanal de los correos  en los que se realizan las solciitudes de cada uno de los usuarios externos. </t>
  </si>
  <si>
    <t>Reporte del cuatrimestre frente a los permisos solicitados por terceros</t>
  </si>
  <si>
    <t>\\172.26.1.6\pub\RIESGOS 2023\2do Cuatrimestre 2023\Administración del Patrimonio Inmobiliario Distrital\RIESGO 22.1</t>
  </si>
  <si>
    <t>Contratos de Seguros</t>
  </si>
  <si>
    <t xml:space="preserve"> Informes de las visitas administrativas efectuadas a los predios</t>
  </si>
  <si>
    <t>\\172.26.1.6\pub\RIESGOS 2023\2do Cuatrimestre 2023\Administración del Patrimonio Inmobiliario Distrital\RIESGO 22.2</t>
  </si>
  <si>
    <t>Se realizó las actividades pedagógicas del espacio público teniendo en cuenta los aspectos a desarrollar.</t>
  </si>
  <si>
    <t>Actividades pedagógicas desarrolladas</t>
  </si>
  <si>
    <t>\\172.26.1.6\pub\RIESGOS 2023\2do Cuatrimestre 2023\Administración del Patrimonio Inmobiliario Distrital\RIESGO 23</t>
  </si>
  <si>
    <t>Se ha realizado la revisión del 75%  de oficios de presentación de informes de conformidad la periodicidad estipulada en las obligaciones contractuales.</t>
  </si>
  <si>
    <t>\\172.26.1.6\pub\RIESGOS 2023\2do Cuatrimestre 2023\Administración del Patrimonio Inmobiliario Distrital\RIESGO 24</t>
  </si>
  <si>
    <t>\\172.26.1.6\pub\RIESGOS 2023\2do Cuatrimestre 2023\Administración del Patrimonio Inmobiliario Distrital\RIESGO 25</t>
  </si>
  <si>
    <t>\\172.26.1.6\pub\RIESGOS 2023\2do Cuatrimestre 2023\Administración del Patrimonio Inmobiliario Distrital\RIESGO 26</t>
  </si>
  <si>
    <t>Se han adelantado acciones de recuperación de espacio público por vía persuasiva, administrativa y judicial.</t>
  </si>
  <si>
    <t>\\172.26.1.6\pub\RIESGOS 2023\2do Cuatrimestre 2023\Defensa del Patrimonio Inmobiliario Distrital\RIESGO 30</t>
  </si>
  <si>
    <t>Se realizó informe de seguimiento a las querellas policivas y actuaciones administrativas adelantadas por las alcaldías locales y  procesos judiciales.</t>
  </si>
  <si>
    <t>\\172.26.1.6\pub\RIESGOS 2023\2do Cuatrimestre 2023\Defensa del Patrimonio Inmobiliario Distrital\RIESGO 31</t>
  </si>
  <si>
    <t>Matriz  de seguimiento</t>
  </si>
  <si>
    <t>\\172.26.1.6\pub\RIESGOS 2023\2do Cuatrimestre 2023\Defensa del Patrimonio Inmobiliario Distrital\RIESGO 32</t>
  </si>
  <si>
    <t>Actas y o grabaciones realizadas</t>
  </si>
  <si>
    <t>\\172.26.1.6\pub\RIESGOS 2023\2do Cuatrimestre 2023\Defensa del Patrimonio Inmobiliario Distrital\RIESGO 33</t>
  </si>
  <si>
    <t>Se envíó correo a Mesa de Ayuda - solicitud de servicio para que realice la revisión periódicamente del correcto desarrollo de los Backup y su información.</t>
  </si>
  <si>
    <t>Correo a Mesa de Ayuda de la OTIC - Solicitud de Servicio</t>
  </si>
  <si>
    <t>\\172.26.1.6\pub\RIESGOS 2023\2do Cuatrimestre 2023\Oficina Asesora de Planeación\Riesgo 79</t>
  </si>
  <si>
    <t>https://observatorio.dadep.gov.co/sites/default/files/resultados-actividades/observatorio_-_informe_cuatrimestral_ene-abr_2023_1.pdf</t>
  </si>
  <si>
    <t>\\172.26.1.6\pub\RIESGOS 2023\2do Cuatrimestre 2023\Inventario General del Espacio Público y Bienes Fiscales\RIESGO 21B</t>
  </si>
  <si>
    <t>\\172.26.1.6\pub\RIESGOS 2023\2do Cuatrimestre 2023\Inventario General del Espacio Público y Bienes Fiscales\RIESGO 15</t>
  </si>
  <si>
    <t>Se asistio a la capacitación de seguridad de la Información con la OTIC</t>
  </si>
  <si>
    <t xml:space="preserve">Soporte Capacitación </t>
  </si>
  <si>
    <t>Mensualmente el profesional de planta de la OCI envia a todo el grupo de profesionales la matriz de actividades de los meses de mayo, junio, julio y agosto ( informes de ley y de gestion ) que se desarrollaran en el mes para dar cumplimiento en el PAA 2023 V2.</t>
  </si>
  <si>
    <t>correo electronicos</t>
  </si>
  <si>
    <t>\\172.26.1.6\pub\Seguimiento 2do cuatrimestre Prog Transparencia Etica Pub\Oficina Control Interno</t>
  </si>
  <si>
    <t>La actividad de control se ejecuta  el primer dia habil del mes.  Las evidencias estan en los correos electronicos enviados al grupo OCI.</t>
  </si>
  <si>
    <t>Acta de reunion
Informes de seguimiento cumplimiento PAA
Seguimientos planes de mejoramiento interno y contraloria.</t>
  </si>
  <si>
    <t>Las reuniones de oficina se realizan dentro de los primeros 10 dias habiles del mes. Los informes se entregan los primeros dias del mes. Los seguimientos a los planes de mejormiento se hacen mensuales desde agosto.</t>
  </si>
  <si>
    <t>La Oficina de Control Interno ha realizado 2 reuniones con la OTIC, una de manera virtual el dia 26/5/2023 y la segunda el dia 10/8/2023 con el fin de revisar las funcionalidades del aplicativo ECM para el manejo de la informacion correpondiente a los planes de mejoramiento que reemplace al aplicativo CPM que actualmente se opera por  parte de la OCI, OAP y dependencias. En estos requerimientos se  ha instado a la OTIC para que la informacion que se migre al nuevo sistema  y la que repose en la herramienta actiual CPM tenga su back up respectivo. El acceso a la capeta interna de la oficina de control inerno ha funcionado correctamente. \\172.26.1.6\ctrol_priv</t>
  </si>
  <si>
    <t>Acta de reunión
Soporte reunion teams</t>
  </si>
  <si>
    <t>Seguimiento OCI</t>
  </si>
  <si>
    <t>Evidencia del seguimiento</t>
  </si>
  <si>
    <t>Matriz Excel denominada "Copia de Reporte usuarios externos SIDEP entre 01-12-2022 y 31-08-2023 ( Ajustado) (1)"</t>
  </si>
  <si>
    <t>Se observa que la actividad establecida para el tratamiento del riesgo refiere a "Acta y/o correo para la actualización de los perfiles", documento que no se aportó por parte del proceso para la presente revisión. Se recomienda al proceso para el próximo seguimiento adjuntar los soportes de la actividad acorde con lo suscrito en el mapa de riesgos de la entidad.</t>
  </si>
  <si>
    <t>En la carpeta de monitoreo se encuentra matriz de seguimiento de las actas de entrega o recibo de las zonas de sesión, periodo mayo-agosto, acorde con el control y actividad suscrita en el presente mapa de riesgos.</t>
  </si>
  <si>
    <t>Matriz de seguimiento denominada "REPORTE M2 DECRETO 072 A 31-8-23", evidencia incluida en carpeta compartida.</t>
  </si>
  <si>
    <t xml:space="preserve">Sin observación </t>
  </si>
  <si>
    <t>Se aporta evidencia correspondiente a acta de reunión con el objetivo de "Generar y divulgar conocimiento en torno a conceptos, normas, procedimiento y compromiso ciudadano del espacio público en el marco del instrumento DEMOS y la estrategia BACA 2.0", de fechas 8,12,14 y 15 de agosto de 2023, a su vez, se incluye publicación de redes sociales y página web.</t>
  </si>
  <si>
    <t>Observaciones/ recomendaciones</t>
  </si>
  <si>
    <t>Ordenes de compra  Nos. 112363 y 114857 y acta de inicio de contrato No. 345-2023.</t>
  </si>
  <si>
    <t>Revisada la carpeta compartida remitida por la segunda línea de defensa, se aportan documentos relacionados con las ordenes de compra  Nos. 112363 y 114857, no obstante, el control refiere a "El responsable de la Administración del Directorio Activo y/o bases de datos revisa y asigna los roles y permisos de usuario teniendo en cuenta sus funciones asignadas".</t>
  </si>
  <si>
    <t>Invitación y divulgación del Plan Anticorrupción y de Atención al Ciudadano (vigencia 2022).</t>
  </si>
  <si>
    <t>El control se estableció de manera semestral y no se reporta avance para el presente seguimiento</t>
  </si>
  <si>
    <t>N.A</t>
  </si>
  <si>
    <t>Tres correos electrónicos para el protocolo de prestamos de expedientes.</t>
  </si>
  <si>
    <t>Formato análisis de requisitos para posesión de un cargo- Código 127-FORGT-01</t>
  </si>
  <si>
    <t>En el ejercicio de seguimiento realizado por esta oficina, se evidencia acta de reunión de fecha 19 de mayo de 2023, con el fin de revisar los expedientes disciplinarios y el vencimiento de los términos procesales, acorde con el riesgo y el control establecido.</t>
  </si>
  <si>
    <t>Acta de reunión de fecha 19 de mayo de 2023, asistentes Oficina de Control Disciplinario Interno.</t>
  </si>
  <si>
    <t>Se recuerda la importancia del monitoreo que deben realizar los procesos a sus riesgos, con el fin de prevenir materialización de los mismos, adicionalmente dar aplicación de los lineamientos establecidos en la política de administración de riesgos de la entidad</t>
  </si>
  <si>
    <t>Materialización del riesgo</t>
  </si>
  <si>
    <t>Se evidencia el monitoreo efectuado al programa de transparencia y ética pública correspondiente al segundo cuatrimestre, sin embargo, se presenta observación y recomendación al control y plan de acción.</t>
  </si>
  <si>
    <t>1. De conformidad con el riesgo "Posibilidad de recibir o solicitar cualquier dádiva o beneficio a nombre propio o de terceros con el fin de alterar o manipular información para generar beneficio de la gestión de un proceso", se observa que la causa raíz y el control no se encuentran asociados al riesgo. Se recomienda revisar la causa raíz y redacción del control. A su vez, se sugiere revisar los puntos de control asociado al proceso de direccionamiento estratégico.
2. Revisado el mapa de riesgos institucional v6, se observa que el área responsable de actividad (columna BD) refiere a la Oficina Asesora de Comunicaciones, no obstante, quien ejecuta la actividad corresponde a la Oficina Asesora de Planeación.</t>
  </si>
  <si>
    <t>Se evidencia matriz Excel de actualización de usuarios externos SIDEP, correspondiente a los meses de enero a julio de 2023, documento acorde con la actividad planteada para el tratamiento del riesgo.</t>
  </si>
  <si>
    <t>Acta de reunión, registro fotográfico, listados de asistencia y publicidad de redes sociales y página web para la estrategia de "Cielo Abierto".</t>
  </si>
  <si>
    <t>El proceso aporta evidencia correspondiente a minuta de contrato de prestación de servicios profesionales, en el cual se estipulan las obligaciones contractuales asociadas a la reserva de la información.</t>
  </si>
  <si>
    <t>Contrato de prestación de servicios profesionales No. 325 de 2023.</t>
  </si>
  <si>
    <t>En atención a la revisión efectuada,  no se observan evidencias asociadas al control "El responsable de la Administración del Directorio Activo y/o bases de datos revisa y asigna los roles y permisos de usuario teniendo en cuenta sus funciones asignadas", así como las actividades establecidas en el plan de acción. Se recomienda aportar los documentos de formato solicitud de información o modificación a la base de datos y formato único de sistemas, acorde a lo suscrito en el mapa de riesgos institucional.</t>
  </si>
  <si>
    <t xml:space="preserve">De acuerdo al plan de acción para el presente riesgo, se evidencia documentos correspondientes a capacitación del plan anticorrupción y de atención al ciudadano de la vigencia 2022 ( invitación y presentación). La OCI presenta observación y recomendación frente al control y plan de acción. </t>
  </si>
  <si>
    <t>Documento Matriz en Excel denominado "Seguimiento 2do cuatrimestre Programa de Transparencia Ética Pública 01 09 2023 PCE", incluido en carpeta compartida Drive "Riesgos 2023".</t>
  </si>
  <si>
    <t>\\172.26.1.6\pub\RIESGOS 2023\2do Cuatrimestre 2023\Oficina de Control Interno\riesgo 81</t>
  </si>
  <si>
    <t xml:space="preserve">Sin observaciones </t>
  </si>
  <si>
    <t>Sin observación</t>
  </si>
  <si>
    <t>Esta oficina al verificar la información soporte como evidencia del desarrollo de esta actividad para este seguimiento, evidenció que no hay publicaciones en la página web de la entidad en lo concerniente a los requisitos o pasos para la suscripción de los instrumentos de entrega sobre los bienes a cargo del DADEP.
Se recomienda aportar evidencias de publicación en la pagina web de la entidad respecto a los requisitos o pasos para la suscripción de los instrumentos de entrega sobre Bienes a cargo del DADEP, de conformidad con el control establecido en el mapa de riesgos de la entidad.</t>
  </si>
  <si>
    <t>Revisada las evidencias aportadas por el líder del  proceso correspondientes a correo electrónico de fecha 4 de agosto de 2023, en el cual se remite procedimientos y formatos para el trámite respectivo ante la Oficina Asesora de Planeación, se evidencia avance en la actualización del proceso.</t>
  </si>
  <si>
    <t>Correo electrónico de fecha 4 de agosto de 2023.</t>
  </si>
  <si>
    <t>Se observa que el líder del proceso no aporta evidencias  del control "El profesional asignado realiza los registros y seguimiento de la documentación prestada y custodiada". Se recomienda incluir en la carpeta compartida evidencias de la ejecución del control y plan de acción.</t>
  </si>
  <si>
    <t>Sin observaciones
Se recomienda ajustar el control frente a la redacción.</t>
  </si>
  <si>
    <t>Revisada la documentación aportada, ordenes de compra, no se evidencia documentación de ejecución del plan de acción, especialmente la actividad de incluir en los contratos de los profesionales el compromiso de manejo de la información pública clasificada y/o reservada y tratamiento de datos.</t>
  </si>
  <si>
    <t>Revisada la carpeta compartida remitida por la segunda línea de defensa, se aportan documentos relacionados con las ordenes de compra  Nos. 112363 y 114857, sin embrago se establece observación frente al control y  plan de acción.</t>
  </si>
  <si>
    <t>Informe de evaluación correspondiente a los procesos aseo y cafetería e informe de evaluación de útiles y evaluación de cajas y carpetas. Acuerdo Marco de Precios CCE-126-2023, Convocatoria Pública DADE-SMINC-313-2023 y Convocatoria Pública DADE-SMINC-315-2023</t>
  </si>
  <si>
    <t>Se evidencian los formatos de evaluación de tres procesos contractuales (Acuerdo Marco de Precios CCE-126-2023, Convocatoria Pública DADE-SMINC-313-2023 y Convocatoria Pública DADE-SMINC-315-2023) con la verificación de los requisitos para los proponentes, actividades acordes al riesgo identificado y el control.</t>
  </si>
  <si>
    <t xml:space="preserve">Para el presente seguimiento el líder del proceso aporta tres correos electrónicos de fecha 30 y 31 de agosto de 2023, el cual se socializa el  formato de préstamos Archivo Central.
</t>
  </si>
  <si>
    <t>Se tiene actualizado el manual de funciones, acorde con el personal idóneo para el ejercicio de la auditoría interna, a su vez, el proceso de evaluación y control, código 127-PROEC-01, se encuentra actualizado, así como los instrumentos técnicos que hacen parte del Sistema de Control Interno.
En el mismo sentido, la OCI realiza seguimiento mensual a las actividades descritas en el Plan Anual de Auditoria, para ello se aporta evidencias relacionadas con actas de reunión e informe de seguimiento al PAA y seguimientos al cumplimiento de los planes de mejoramiento de la entidad. Para los planes de mejoramiento internos y de Contraloria de Bogotá, se realiza seguimientos los cuales se encuentran publicados en la pagina web de la entidad.</t>
  </si>
  <si>
    <t>Sin Observación
Se sugiere revisar la periodicidad del control, teniendo en cuenta que el informe estado de procesos o acta de reunión, se formuló para ejecutarse cada año, no obstante, el seguimiento a los procesos disciplinarios deben realizarse de manera oportuna a fin de evitar la materialización del riesgo.</t>
  </si>
  <si>
    <t>La oficina de Control Interno, revisó los documentos aportados, correspondiente a listado de asistencia y dos imágenes de la socialización realizada al Código de Integridad en fecha 5 de mayo de 2023.</t>
  </si>
  <si>
    <t>Listado de asistencia jornada de inducción y reinducción (2 fotografías)</t>
  </si>
  <si>
    <t>El proceso informa que no se materializó el riesgo para el presente seguimiento.</t>
  </si>
  <si>
    <t>De conformidad con el riesgo "Posibilidad de recibir o solicitar cualquier dádiva o beneficio a nombre propio o de terceros con el fin de agilizar, demorar la respuesta ante una solicitud de servicio o trámite y/o manejo inadecuado de los datos personales", cuyo control se sustenta en divulgar y/o sensibilizar el Código de integridad, de esta manera se observa que el control no es acorde con la causa raíz y por ende el plan de acción definido.
Se recomienda revisar la identificación del riesgo, su análisis de causa y controles.</t>
  </si>
  <si>
    <t>Revisada la carpeta compartida, se evidencia el documento lista de chequeo de verificación de requisitos para posesión de cargo de fecha 20 de abril de 2023, de esta manera, el control se encuentra operando acorde con el riesgo establecido de Posibilidad de recibir o solicitar cualquier dádiva o beneficio a nombre propio o de terceros con el fin de generar el nombramiento de una persona que no cumpla con los requisitos funcionales -comportamentales buscando beneficio propio o de un tercerol</t>
  </si>
  <si>
    <t>1. Se observa que el líder del proceso no aporta información asociada al control "El Jefe de la Oficina Asesora Jurídica  con el apoyo de su equipo de trabajo, revisa la inclusión de la Cláusula de confidencialidad establecido para contratistas, en aplicación del Plan Anticorrupción".
2. La actividad suscrita en el plan de acción refiere a "Socializar el Plan anticorrupción", la cual no se encuentra acorde con el riesgo, ni el control, aunado a que no se detalla la actividad específica a desarrollar para mejorar el control.
3. Las evidencias aportadas refieren a la vigencia 2022.
Se recomienda revisar la identificación del riesgo, el control asociado al plan de acción, los cuales deben ser concordantes para mitigar la posible filtración de la información de los procesos contractuales.</t>
  </si>
  <si>
    <t>Se evidencia que el control y las actividades asociadas al plan de acción se encuentran operando, por cuanto se tiene actualizado el manual de funciones, acorde con el personal idóneo para el ejercicio de la auditoría interna, a su vez, el proceso de evaluación y control, código 127-PROEC-01, se encuentra actualizado, así como los instrumentos técnicos que hacen parte del Sistema de Control Interno.
En el mismo sentido, la OCI realiza seguimiento mensual a las actividades descritas en el Plan Anual de Auditoria, para ello se aporta evidencias relacionadas con actas de reunión e informe de seguimiento al PAA y seguimientos al cumplimiento de los planes de mejoramiento de la entidad. Para los planes de mejoramiento internos y de Contraloría de Bogotá, se realiza seguimientos los cuales se encuentran publicados en la página web de la entidad.</t>
  </si>
  <si>
    <t xml:space="preserve">Seis (6) actas de reunión de los meses de mayo, julio y agosto, así como informes de seguimiento presentados al Comité Institucional de Coordinación de Control Interno, correspondientes a los meses de abril, mayo, junio y agosto de 2023. </t>
  </si>
  <si>
    <t>De acuerdo al plan de acción para el presente riesgo, se evidenció en el periódico de la entidad “Nuestro Espacio” - edición No.05 julio 2023, la socialización del avance de la implementación de los Planes de Gestión ambiental para el primer semestre de la presente vigencia. La OCI presenta observación y recomendación frente al control establecido para este riesgo.</t>
  </si>
  <si>
    <t>Documento PDF denominado “Edición 05 julio 5 de 2023 planes, trans publico”.</t>
  </si>
  <si>
    <t>Se observa que el líder del proceso no aporta evidencias del control “El profesional de Gestión Ambiental de la entidad revisa, actualización y gestiona el aval de los Planes vigentes, para posterior del cumplimiento de los avances, acorde a los lineamientos normativos correspondientes, evidenciando las causas de incumplimiento y generando las acciones correctivas a que haya lugar”. Adicionalmente, en la redacción del control no se identificó los detalles que permiten identificar claramente el objetivo del mismo. 
Se recomienda al proceso para el próximo seguimiento adjuntar los soportes del control acorde con lo suscrito en el mapa de riesgos de la entidad.</t>
  </si>
  <si>
    <t>De acuerdo al plan de acción para el presente riesgo se evidencian carpetas de los meses de abril, mayo, junio y julio, en cada uno de ellas se puede consultar la socialización mensual mediante correos electrónicos y reportes del sistema BOGDATA, así como archivos en excel, pdf, Word y power point con información y cifras relacionadas con ejecución presupuestas, reservas, pasivos y saldos, PAC. La OCI presenta observación y recomendación frente al control establecido para este riesgo.</t>
  </si>
  <si>
    <t xml:space="preserve">Adicional se encuentra anexa la siguiente información: 
ABRIL
ARCHIVO POWER POINT PRESENTACIÓN PAC MES DE ABRIL DE 2023
ARCHIVO EXCEL BASE ABR 30
ARCHIVO PDF CORREP ENVIO INFORME SEG EJEC PPTAL ABRIL 30 DE 2023
ARCHIVO EXCEL DISPONIBILIDADES ABRIL 30 DE 2023
ARCHIVO PDF EJEC RESERVAS ABRIL 30 2023
ARCHIVO EXCEL EJEC RESERVAS ABRIL 30 2023
ARCHIVO PDF EJE VIG ABRIL 30 DE 2023 BO
ARCHIVO EXCEL EJE VIG ABRIL 30 DE 2023 BO
ARCHIVO EXCEL EJE VIG ABRIL 30 DE 2023 BOGDATA
ARCHIVO EXCEL PASIVOS ABRIL 30 DE 2023
ARCHIVO POWER POINT PRESENTACIÓN EJEC PPTAL ABR 30 2023
ARCHIVO EXCEL REGISTROS PPTALES ABRIL 30 2023
ARCHIVO EXCEL RESERVAS DET ABRIL 30 2023
ARCHIVO EXCEL SALDOS RESERVAS DET ABRIL 30 2023
ARCHIVO WORD SEGUIMIENTO EJEC PPTAL ABRIL 30 2023
MAYO
ARCHIVO WORD SEGUIMIENTO EJEC PPTAL MAYO 31 2023
ARCHIVO PDF CORREO ENVÍO INFORME SEG EJEC PPTAL MAYO 31 DE 2023
ARCHIVO EXCEL DISPONIBILIDADES A MAYO 31 2023
ARCHIVO PDF EJEC RESERVAS MAYO 31 2023
ARCHIVO EXCEL EJEC RESERVAS MAYO 31 2023
ARCHIVO PDF VIG MAYO 31 2023 BO
ARCHIVO EXCEL EJEC VIG MAYO 31 2023 BO
ARCHIVO EXCEL EJEC VIG MAYO 31 2023 BOGDATA
ARCHIVO EXCEL PASIVOS MAYO31 2023
ARCHIVO POWER POINT PRESENTACIÓN EJEC PPTAL MAYO 31 2023
ARCHIVO POWER POINT PRESENTACIÓN PAC MES DE MAYO 2023
ARCHIVO EXCEL RANKING-ACUM MAY 2023
ARCHIVO EXCEL RANKING-MENSUAL MAY 2023
ARCHIVO EXCEL REGISTROS PPTALES A MAYO 31 DE 2023
ARCHIVO EXCEL RESERVAS DETALLADAS A MAYO 31 DE 2023
ARCHIVO WORD SEGUIMIENTO EJEC PPTAL MAYO 31 2023
JUNIO
ARCHIVO EXCEL BASE JUL 31
ARCHIVO PDF CORREO ENVÍO INFORME SEG EJEC PPTAL JULIO 31 2023
ARCHIVO EXCEL DISPONIBILIDADES A JULIO 31 2023
ARCHIVO PDF EJEC RESERVAS JULIO 31 2023
ARCHIVO EXCEL EJEC RESERVAS JULIO 31 2023
ARCHIVO EXCEL EJEC VIG JULIO 31 2023 BOGDATA
ARCHIVO PDF EJEC VIG JULIO 31 2023 BO
ARCHIVO EXCEL EJEC VIG JULIO 31 2023 BO
ARCHIVO EXCEL ESTADO SALDO RESERVAS A JULIO 31 2023-1
ARCHIVO EXCEL PASIVOS JULIO 31 2023
ARCHIVO POWER POINT PRESENTACIÓN EJEC PPTAL JULIO 31 2023
ARCHIVO POWER POINT PRESENTACIÓN PAC MES JULIO 2023
ARCHIVO EXCEL REGISTROS PPTALES A JULIO 31 2023
ARCHIVO EXCEL RESERVAS DETALLADAS A JUNIO 30 2023
ARCHIVO EXCEL SALDOS RESERVAS JULIO 31 2023
ARCHIVO WORD SEGUIMIENTO EJEC PPTAL JULIO 31 2023
JULIO
ARCHIVO EXCEL BASE JUN 30
ARCHIVO PDF CORREO ENVÍO INFORME SEG EJEC PPTAL JUNIO 30 2023
ARCHIVO EXCEL DISPONIBILIDADES A JUNIO 30 2023
ARCHIVO PDF EJEC RESERVAS JUNIO 30 2023
ARCHIVO EXCEL EJEC RESERVAS JUNIO 30 2023
ARCHIVO PDF EJEC VIG JUNIO 30 2023 BO
ARCHIVO EXCEL EJEC VIG JUNIO 30 2023 BO
ARCHIVO EXCEL EJEC VIG JUNIO 30 2023 BOGDATA
ARCHIVO EXCEL ESTADO SALDO RESERVAS A JUNIO 30 2023
ARCHIVO POWER POINT PRESENTACIÓN EJEC PPTAL JUNIO 30 2023
ARCHIVO POWER POINT PRESENTACIÓN PAC MES DE JUNIO 2023
ARCHIVO EXCEL REGISTROS PPTALES A JUNIO 30 2023
ARCHIVO EXCEL RESERVAS DETALLADAS A JUNIO 30 2023
ARCHIVO WORD SEGUIMIENTO EJEC PPTAL JUNIO 30 2023
</t>
  </si>
  <si>
    <t>En la redacción del control no se identificó los detalles que permiten identificar claramente el objetivo del mismo. Es necesario indicar el cómo se informa a los ordenadores de gasto el estado de la ejecución.</t>
  </si>
  <si>
    <t>Se encuentra anexa la siguiente información: 
Archivo PDF Correo SGC mes abril 2023 PAC de inversión y reserva
Archivo PDF Correo SGC mes agosto 2023 PAC de inversión y reserva
Archivo PDF Correo SGC mes julio2023 PAC de inversión y reserva
Archivo PDF Correo SGC mes junio 2023 PAC de inversión y reserva
Archivo PDF Correo SGC mes mayo 2023 PAC de inversión y reserva
Archivo PDF informe plan anual de caja agosto 2023 inversión
Archivo PDF informe plan anual de caja abril 2023 funcionamiento
Archivo PDF informe plan anual de caja abril 2023 inversión
Archivo PDF informe plan anual de caja agosto 2023 funcionamiento
Archivo PDF informe plan anual de caja julio 2023 funcionamiento
Archivo PDF informe plan anual de caja julio 2023 inversión 
Archivo PDF informe plan anual de caja junio 2023 funcionamiento
Archivo PDF informe plan anual de caja junio 2023 inversión
Archivo PDF informe plan anual de caja mayo 2023 funcionamiento
Archivo PDF informe plan anual de caja mayo 2023 inversión</t>
  </si>
  <si>
    <t>De acuerdo al plan de acción para el presente riesgo se evidenció archivos en PDF, en ellos se observó correos electrónicos de parte de la Subdirección de Gestión Corporativa al equipo directivo, remitiendo informes de la ejecución del Plan Anual de Caja Inversión (vigencia y reservas 2023) de los meses de abril, mayo, junio, julio y agosto. En cuanto al control establecido, los soportes dan cuenta del seguimiento y control que se le hace al PAC.</t>
  </si>
  <si>
    <t>Revisada la carpeta compartida remitida por la segunda línea de defensa, no se evidencia soporte relacionado para el primer control definido en este riesgo “Los funcionarios del proceso revisan y actualizan el Instructivo de Gestión de Recursos Físicos, para su aplicación”. En cuanto a la actividad No.1 del Plan de acción, se aportan documentos relacionados a dos (2) traslados en la vigencia 2023.</t>
  </si>
  <si>
    <t>Revisada la carpeta compartida remitida por la segunda línea de defensa, no se evidencia soporte relacionado para el segundo control definido en este riesgo “El responsable del inventario revisa y asigna los Bienes a través del aplicativo SAI para posterior generación de la constancia de entrega de bienes a cargo”. En cuanto a la actividad No.2 del Plan de acción, se aportan documentos relacionados a dos (2) traslados en la vigencia 2023.</t>
  </si>
  <si>
    <t>Revisada la carpeta compartida remitida por la segunda línea de defensa, no se evidencia soporte relacionado para el tercer control definido en este riesgo “El responsable del inventario revisa y actualiza el inventario”. En cuanto a la actividad No.3 del Plan de acción, no se evidencia las minutas de seguridad y vigilancia (semestral) que dan fe de la aplicación de los protocolos de seguridad y vigilancia.</t>
  </si>
  <si>
    <t>Formato PDF TRASLADO 130: 03/05/2023- COMPROBANTE DE MOVIMIENTOS DE BIENES DEVOLUTIVOS E INTANGIBLES
Formato PDF TRASLADO 218: 29/08/2023- COMPROBANTE DE MOVIMIENTOS DE BIENES DEVOLUTIVOS E INTANGIBLES</t>
  </si>
  <si>
    <t>Se observa que el líder del proceso no aporta evidencias del control " El responsable del inventario revisa y actualiza el inventario " ni de la actividad del plan de acción “Aplicar los protocolos de seguridad y vigilancia”. Se recomienda incluir en la carpeta compartida evidencias de la ejecución del control y plan de acción.</t>
  </si>
  <si>
    <t>Se recomienda incluir en la carpeta compartida evidencias de la ejecución del control.</t>
  </si>
  <si>
    <t>Se recomienda incluir en la carpeta compartida evidencias de la ejecución del control y complementar los soportes del Plan de acción.</t>
  </si>
  <si>
    <t>No se aportó evidencia</t>
  </si>
  <si>
    <t>Revisada la carpeta compartida remitida por la segunda línea de defensa, no se evidencia soporte relacionado para el primer control definido en este riesgo “Los funcionarios del proceso revisan y actualizan el Instructivo de Gestión de Recursos Físicos, para su aplicación”</t>
  </si>
  <si>
    <t xml:space="preserve">Se recomienda incluir en la carpeta compartida evidencias de la ejecución del control. </t>
  </si>
  <si>
    <t xml:space="preserve">Revisada la carpeta compartida remitida por la segunda línea de defensa, no se evidencia soporte relacionado para el segundo control definido en este riesgo “El responsable del inventario Asigna y controla el inventario de bienes muebles e intangibles en el aplicativo SAI y SAE para posterior generación de la constancia de entrega de bienes a cargo”. En cuanto a la única actividad que está determinada para los tres (3) controles definidos para el riesgo, el proceso indicó que la toma física de Inventario se realizara en el segundo semestre de la vigencia 2023. </t>
  </si>
  <si>
    <t xml:space="preserve">Revisada la carpeta compartida remitida por la segunda línea de defensa, no se evidencia soporte relacionado para el tercer control definido en este riesgo “El responsable del inventario revisa y actualiza el inventario”. En cuanto a la única actividad que está determinada para los tres (3) controles definidos para el riesgo, el proceso indicó que la toma física de Inventario se realizara en el segundo semestre de la vigencia 2023. </t>
  </si>
  <si>
    <t>Se recuerda la importancia del monitoreo que deben realizar los procesos a sus riesgos, con el fin de prevenir materialización de los mismos, adicionalmente dar aplicación de los lineamientos establecidos en la política de administración de riesgos de la entidad.</t>
  </si>
  <si>
    <t>Revisada la carpeta compartida remitida por la segunda línea de defensa, no se evidencia soporte relacionado para el primer control definido en este riesgo “La Subdirectora de Gestión Corporativa con el apoyo del grupo del área contable, revisan permanentemente el Instructivo de Gestión Financiera. Con el fin de que este cumpla con las normas vigentes”. En cuanto a la actividad No.1 del Plan de acción, se aportan documentos relacionados al almacén, enlace e inmuebles de los meses de enero, febrero y marzo.( amortización, depreciación, conciliaciones operacionales e inmuebles)</t>
  </si>
  <si>
    <t>Carpeta de Ene-Marzo
Almacen:
1.Amortizacion enero 2023
1.Depreciación enero 2023
2.Amortización febrero 2023
2.Depreciacion febrero 2023
3.Amortizacion marzo 2023
3.Depreciacion marzo 2023
Enlace:
1 Conciliacion operacionales de enlace 119-F.19_7_20220124_092805 diciembre 2022 preliminar modificado
2 Conciliacion operacionales de enlace 119-F.19_7_20220124_092805 enero 2023 definitivo
3 Conciliacion operacionales de enlace 119-F.19_7_20220124_092805 febrero 2023 definitivo
4 Conciliacion operacionales de enlace 119-F.19_7_20220124_092805 marzo 2023 definitivo
Inmuebles:
1 conciliacion inmuebles enero
2 conciliacion inmuebles febrero
3 conciliacion inmuebles marzo</t>
  </si>
  <si>
    <t>Revisada la carpeta compartida remitida por la segunda línea de defensa, no se evidencia soporte relacionado para el segundo control definido en este riesgo “La Subdirectora de Gestión Corporativa con el apoyo del grupo del área contable, efectúan seguimiento al Plan de Sostenibilidad Contable de forma mensual con el fin de que la información financiera sea razonable y oportuna”. En cuanto a la actividad No.2 del Plan de acción, se aportan documentos relacionados al almacén, enlace e inmuebles de los meses de enero, febrero y marzo.( amortización, depreciación, conciliaciones operacionales e inmuebles)</t>
  </si>
  <si>
    <t>Se observa que el líder del proceso no aportó evidencias del control "La Subdirectora de Gestión Corporativa con el apoyo del grupo del área contable, efectúan seguimiento al Plan de Sostenibilidad Contable de forma mensual con el fin de que la información financiera sea razonable y oportuna " y los soportes que se encuentran en la carpeta compartida de la actividad del plan de acción están incompletos, puesto que solo se relacionaron tres meses (mensual), cuando la fecha de este seguimiento es del segundo cuatrimestre 2023. Se recomienda incluir en la carpeta compartida evidencias de la ejecución del control y plan de acción.</t>
  </si>
  <si>
    <t>Se observa que el líder del proceso no aportó evidencias del control " La Subdirectora de Gestión Corporativa con el apoyo del grupo del área contable, revisan permanentemente el Instructivo de Gestión Financiera. Con el fin de que este cumpla con las normas vigentes " y los soportes que se encuentran en la carpeta compartida de la actividad del plan de acción están incompletos, puesto que solo se relacionaron tres meses, cuando la fecha de este seguimiento es del segundo cuatrimestre 2023. Se recomienda incluir en la carpeta compartida evidencias de la ejecución del control y plan de acción.</t>
  </si>
  <si>
    <t>Revisada la carpeta compartida remitida por la segunda línea de defensa, no se evidencia soporte relacionado para el tercer control definido en este riesgo “La Subdirectora de Gestión Corporativa con el apoyo del grupo del área contable, efectúan o verifican la información como conciliación a los Estados Financieros con los diferentes módulos existentes en la Entidad”. En cuanto a la actividad No.3 del Plan de acción, se aportan documentos relacionados al almacén, enlace e inmuebles de los meses de enero, febrero y marzo. (amortización, depreciación, conciliaciones operacionales e inmuebles)</t>
  </si>
  <si>
    <t>Se observa que el líder del proceso no aportó evidencias del control "La Subdirectora de Gestión Corporativa con el apoyo del grupo del área contable, efectúan o verifican la información como conciliación a los Estados Financieros con los diferentes módulos existentes en la Entidad" y los soportes que se encuentran en la carpeta compartida de la actividad del plan de acción están incompletos, puesto que solo se relacionaron tres meses (mensual), cuando la fecha de este seguimiento es del segundo cuatrimestre 2023. Se recomienda incluir en la carpeta compartida evidencias de la ejecución del control y plan de acción.</t>
  </si>
  <si>
    <t>De acuerdo con la información remitida por la segunda línea de defensa, no se evidenció soporte relacionado para el control definido para este riesgo “La subdirectora de la SGC con el apoyo del área de  presupuesto autorizá a través de memorando las modificaciones y / o actualizaciones de roles para Bogdata y SISCO, así mismo los funcionarios autorizados para el uso de estos aplicativos tienen acceso a los manuales para consulta y reciben capacitaciones para el manejo de los mismos de esta forma se garantiza el correcto manejo de los aplicativos evitando daño o perdida de la información.
La Oficina de Tecnologías de la Información y las Comunicaciones realiza Backus de los sistemas de información en caso de daños para el aplicativo SISCO”.
En cuanto a la actividad que está determinada para el control, el proceso indicó que No se requirió realizar para este cuatrimestre.</t>
  </si>
  <si>
    <t>Revisado el enlace adjunto en la matriz de monitoreo por parte de la segunda línea de defensa, se evidenció pantallazo en documento Word del calendario para el mes de agosto 2023. La OCI presenta observación y recomendación frente al control establecido para este riesgo.</t>
  </si>
  <si>
    <t xml:space="preserve">Carpeta que contiene la siguiente información:
Archivo Word 71. Calendario programación de actividades
Archivo Excel 72. Seguimiento_al_plan de seguridad y salud en el trabajo a 30-06-2023 revisado OAP
Archivo Excel 73. Nómina julio 2023
Archivo Word 73. Verificación nómina de agosto 2023
Archivo Excel 74. Cumplimiento de requisitos diligenciado
Archivo Excel 74. Cumplimiento de requisitos
Archivo PDF 74. Inducción Proceso de Nómina
Archivo PDF 75. Solicitud Back up
</t>
  </si>
  <si>
    <t>Carpeta que contiene la siguiente información:
Archivo Word 71. Calendario programación de actividades
Archivo Excel 72. Seguimiento_al_plan de seguridad y salud en el trabajo a 30-06-2023 revisado OAP
Archivo Excel 73. Nómina julio 2023
Archivo Word 73. Verificación nómina de agosto 2023
Archivo Excel 74. Cumplimiento de requisitos diligenciado
Archivo Excel 74. Cumplimiento de requisitos
Archivo PDF 74. Inducción Proceso de Nómina
Archivo PDF 75. Solicitud Back up</t>
  </si>
  <si>
    <t xml:space="preserve">Revisado el enlace adjunto en la matriz de monitoreo por parte de la segunda línea de defensa, se evidenció Formato en Excel donde se realizó el seguimiento AL PLAN DE TRABAJO DEL SISTEMA DE SEGURIDAD Y SALUD EN EL TRABAJO 2023 con corte a 30 de junio de la presente vigencia. La OCI presenta observación y recomendación frente al control establecido para este riesgo. </t>
  </si>
  <si>
    <t>De conformidad con el riesgo " Posibilidad de ocurrencia de accidentes, incidentes de trabajo y posibles enfermedades laborales ", se observa que la valoración del riesgo no es concordante con la causa raíz. 
En los soportes remitidos para la actividad del Plan de acción no incluyó Actas y Comunicaciones, registros de evidencia de socialización e implementación del protocolo, encuestas, y otros según lo establecido en la matriz de riesgos (semestral), solo formato en Excel donde se realizó el seguimiento al plan de trabajo del sistema de seguridad y salud en el trabajo 2023 con corte a 30 de junio de la presente vigencia.
Se sugiere revisar la redacción del análisis de causas, incluir en la carpeta compartida las evidencias  de la ejecución del control y completar los soportes de las actividades realizadas durante el primer semestre 2023 según plan de acción.</t>
  </si>
  <si>
    <t xml:space="preserve">Revisado el enlace adjunto en la matriz de monitoreo por parte de la segunda línea de defensa, se evidenció Archivo Excel con la nómina julio 2023, verificación nómina de agosto 2023, formato acta de reunión del 30 de agosto de 2023 sobre la inducción al proceso de nómina y la solicitud Back up en el sistema de gestión de servicios del aplicativo PERNO de la base de producción a la base de desarrollo del viernes 1 de septiembre de 2023. La OCI presenta observación y recomendación frente al control establecido para este riesgo. </t>
  </si>
  <si>
    <t>Se evidenció en el enlace dispuesta por la segunda línea de defensa, dos (2) formatos Código 127-FORGT-01 “Análisis de requisitos para posesión de un cargo” del 20/04/2023 y del 1/12/2022.</t>
  </si>
  <si>
    <t>Se recomienda al proceso para el próximo seguimiento adjuntar los soportes de la actividad acorde con lo suscrito en el mapa de riesgos de la entidad. Adicionalmente que los documentos anexos sean acordes al periodo de seguimiento.</t>
  </si>
  <si>
    <t>Se sugiere revisar la redacción de los controles y adjuntar los soportes de estos mismos según lo establecido el mapa de riesgos de la entidad 2023. Adicionalmente que los documentos anexos sean acordes al periodo de seguimiento.</t>
  </si>
  <si>
    <t>Se sugiere revisar la redacción de los controles y adjuntar los soportes de estos mismos según lo establecido el mapa de riesgos de la entidad 2023.Adicionalmente que los documentos anexos sean acordes al periodo de seguimiento.</t>
  </si>
  <si>
    <t>De acuerdo con la información remitida por la segunda línea de defensa, no se evidenció soporte relacionado para el control definido para este riesgo “El responsable del proceso hace los respectivos seguimientos trimestrales del plan Institucional de Capacitación y plan de bienestar e incentivos con el fin de evaluar el cumplimiento al cronograma establecido, incluyendo las respectivas encuestas de socialización y participación de los funcionarios con el fin de poder tomar las medidas de mejora o correctivas necesarias”. Y los soportes remitidos para la actividad del Plan de acción no incluyó Correos electrónicos, comunicaciones, actas, listado de asistencia y/ o piezas de comunicación según lo establecido en la matriz de riesgos (semestral), únicamente pantallazo en documento Word del calendario para el mes de agosto 2023.
Se sugiere revisar la redacción del análisis de causas, incluir en la carpeta compartida evidencias de la ejecución del control y completar los soportes de las actividades realizadas durante el primer semestre 2023 según plan de acción. Adicionalmente que los documentos anexos sean acordes al periodo de seguimiento.</t>
  </si>
  <si>
    <t>Sin materialización del riesgo</t>
  </si>
  <si>
    <t>Sin materialización del riesgo.</t>
  </si>
  <si>
    <t>\\172.26.1.6\pub\RIESGOS 2023\2do Cuatrimestre 2023\Oficina Asesora de Planeación\Riesgo 76     
1. Alertas Junio Acciones y Actividades de mejoramiento - CPM Procesos SGI_pdf
2.Alertas Junio 2023 Acciones y Actividades de mejoramiento - CPM Procesos SGC_pdf
3.Alertas julio 2023 Acciones y Actividades de mejoramiento - CPM Procesos OJ_pdf
4.Alerta vencimiento julio Acción 200763 Plan de Mejoramiento CPM SGC_pdf
5.Alerta vencimiento agosto acción No 200763 Plan de Mejoramiento OTIC_pdf</t>
  </si>
  <si>
    <t>De conformidad con el riesgo establecido  " Posibilidad de incumplimiento de las acciones y actividades de mejoramiento", cuyo control se sustenta en que el profesional del área realiza monitoreo de las acciones de mejoramiento por medio de correos electrónicos de alerta de vencimiento de acciones CPM, se observa que el control es acorde con la causa raíz y por ende el plan de acción definido. Las evidencia aportadas son consistentes con lo establecido en el control y plan de acción, para el periodo evaluado.
Se recomienda dar continuidad al control establecido, dejando documentado todas las acciones realizadas.</t>
  </si>
  <si>
    <t>La Oficina de Control Interno, revisó las evidencias allegadas por el proceso encargado para el segundo cuatrimestre del año, correspondiente a cinco (5) correos electrónicos enviados a las áreas como alerta de vencimientos de las acciones CPM del plan de mejoramiento. Se evidenciaron 2 correos del 27/6/2023 enviados a la SGI y SGC; 2 correos del 26/7/2023 enviados a la OJ y SGC; y correo enviado el 9/8/2023 a la OTIC.</t>
  </si>
  <si>
    <t xml:space="preserve">La Oficina de Control Interno, revisó las evidencias allegadas por el proceso encargado para el segundo cuatrimestre del año, para los dos controles establecidos: primero se evidencio que se tiene actualizado el mapa de riesgos 2023 a su versión 6; se evidencio que los documentos de gestión están plenamente identificados según los procesos  realizando la debida diligencia para su actualización y control (trazabilidad),  el cual está plasmado en matriz de Excel “LISTADO MAESTRO DE DOCUMENTOS INTERNOS LMD a 2023” ; estos documentos están cargados en el visor documental de la entidad; por otro lado no se allega evidencia de seguimiento “trimestral” al mapa de riesgos según lo establecido en el control. Se evidencia el seguimiento “cuatrimestral” en página web  https://www.dadep.gov.co/planeacion/gestion-riesgos; no se encuentra cargado en página web el seguimiento a la matriz de riesgo institucional  correspondiente al segundo cuatrimestre.  </t>
  </si>
  <si>
    <t>https://www.dadep.gov.co/planeacion/gestion-riesgos
127-FORVM-13_PDF y EXCEL
https://sgc.dadep.gov.co/
LISTADO MAESTRO DE DOCUMENTOS INTERNOS LMD a 2023_EXCEL</t>
  </si>
  <si>
    <t>De conformidad con el riesgo establecido  “Posibilidad de incorrecta evaluación a la efectividad de los controles de los procesos y procedimientos y de los mapas de riesgos
", cuyos controles se sustentan en seguimientos trimestrales a mapa de riesgo y revisión documental del sistema de gestión,  se denota que los controles son acordes con su causa raíz específica, pero en su ejecución se presentan debilidades importantes que pueden afectar la “evaluación de la efectividad “de los controles establecidos. Las debilidades radican en la formulación y redacción de los controles y la coherencia con la causa raíz de los diferentes riesgos. Además, los seguimientos de los riesgos, en algunos casos no se están realizando sobre sus controles sino sobre los planes de acción, lo cual genera una falla en la completitud del análisis, al no revisar soportes documentales que realmente evidencien una mitigación del riesgo y determinen una real efectividad.  
Se recomienda al proceso encargado fortalecer su labor de asesoría en la gestión de los riesgos en sus etapas de identificación y redacción de acuerdo a la causa raíz identificada, asi como la definición de los controles a evaluar.</t>
  </si>
  <si>
    <t xml:space="preserve">La Oficina de Control Interno, revisó la evidencia allegada por el proceso encargado  correspondiente a la  elaboración y envio de correo electronico  a la OTIC solicitando  Backup  de la información del CPM. Se evidenció que el dia 1/9/2023  la OAP  monto caso en la mesa de ayuda  el caso F-202309-1659  solicitando el backup periodo de la informacion de CPM.  </t>
  </si>
  <si>
    <t>Solicitud realización de Backup  a la OTIC_pdf</t>
  </si>
  <si>
    <t xml:space="preserve"> De conformidad con el riesgo " Posibilidad de pérdida de información de las acciones y actividades de mejoramiento en el aplicativo de acciones CPM.", cuyo control se sustenta en solicitar a la OTIC la revisión periódica del correcto desarrollo de los Backup y su información, se observa que la causa inmediata no se encuentran asociada al riesgo y la causa raiz no se identifica y tiene la misma redaccion que el riesgo. El control es coherente con el objetivo de la mitigacion del riesgo propuesto.
Se recomienda dar continuidad al control establecido, dejando documentado todas las acciones realizadas.</t>
  </si>
  <si>
    <t>Se verificó la realización  2 reuniones con la OTIC, la primera del 26/5/2023 y la segunda el dia 10/8/2023 con el fin de revisar las funcionalidades del  nuevo aplicativo ECM  para manejar la informacion de los planes de mejoramiento y en donde se ha solicitado  a la OTIC que la informacion que se migre al nuevo sistema  tenga su back up respectivo. Se tiene solicitud de backup del 7/9/2023.  El repositorio de la OCI en  carpeta interna  \\172.26.1.6\ctrol_priv tiene correcto funcionamiento respecto al resguardo de la información.</t>
  </si>
  <si>
    <t xml:space="preserve">10 -agosto -2023 - ACTA -Funcionalidades aplicativo ECM-OTIC_pdf
13 DE ABRIL - REVISION INCIDENCIAS APLICATIVO ECM_pdf
REVISION INCIDENCIAS APLICATIVO ECM 2652023_word
</t>
  </si>
  <si>
    <t xml:space="preserve"> De conformidad con el riesgo " Daño, perdida o alteración de la información.", cuyo control se sustenta en solicitar a la OTIC  el backup de la información de la Oficina de Control Interno, se observa que el control es coherente con la causa raíz establecida y por ende el plan de acción definido. Las evidencia aportadas son consistentes con lo establecido en el control y plan de acción, para el periodo evaluado.
Se recomienda dar continuidad al control establecido, dejando documentado todas las acciones realizadas.</t>
  </si>
  <si>
    <t>La Oficina de Control Interno, revisó la evidencia allegada por el proceso encargado  correspondiente a la  realización de una matriz de los procesos disciplinarios adelantados a través de la generación de un Sistema de Información Interno. Se evidenció una matriz de control de procesos disciplinarios en formato de excel  donde se relacionan los procesos de acuerdo a su año, su etapa ( archivado ; investigación disciplinaria; indagación previa; formulacion de cargos) , numero de radicado y fecha de radicación. Se evidencia un grupo de 24 procesos registrados desde el año 2019 asi: 3 procesos de 2019, 2 procesos de 2020, 6 procesos de 2021, 6 procesos de 2022 y 7 procesos de 2023.</t>
  </si>
  <si>
    <t>EVIDENCIA RIESGO 85_pdf  ( matriz control procesos discplinarios)</t>
  </si>
  <si>
    <t xml:space="preserve"> De conformidad con el riesgo " Posibilidad de vencimiento de términos de los procesos disciplinarios.", cuyo control se sustenta en que el Jefe de la Oficina analiza, adelanta y verifica las actuaciones procesales  dentro de los términos establecidos en el Código General Disciplinario por medio de una matriz de control, se observa que el control es coherente con la causa raíz  establecida y por ende el plan de acción definido. Las evidencia aportada es  consistente con lo establecido en el plan de acción, para el periodo evaluado.
Se recomienda dar continuidad al control establecido, dejando documentado todas las acciones realizadas.</t>
  </si>
  <si>
    <t>La Oficina de Control Interno, revisó la evidencia allegada por el proceso encargado  correspondiente a la realización una mesa de trabajo con la OTIC para verificar el nivel de seguridad de la información para la OCDI en ORFEO. Se evidenció un (1) acta de reunión institucional realizada el día 24/8/2023 con la OTIC  donde se trato el tema del riesgo de seguridad de la información, donde se expuso el requeirmiento de hacer backup a la información de la carpeta CIP en el servidor más no del Orfeo y detener una trazabilidad de cada actividad que realice la OTIC.</t>
  </si>
  <si>
    <t>EVIDENCIA RIESGO 87_pdf  (acta de reunión institucional )</t>
  </si>
  <si>
    <t xml:space="preserve">De conformidad con el riesgo " Posibilidad de violación de la reserva legal de las actuaciones disciplinarias a través de sistemas de información Orfeo y carpetas compartidas.", se tienen dos controles que lo sustentan: primero  que el Jefe de la Oficina y su equipo de trabajo firmen un acuerdo de confidencialidad en aras  de conservar la reserva legal de la información contenida en los expedientes disciplinarios, en este caso no se observa dentro de las evidencias copia del acuerdo de confidencialdad realizado.  El segundo control establece que el Jefe de la OTIC, realice copias de seguridad sobre la información contenida en las carpetas  para garantizar la integridad y conservación. En este caso se evidencio la generacion del acta de reunión donde se solicita el backup pero no hay evidencia que dé certeza de que el backup se realizó.
Se observa que los controles son  coherentes con la causa raíz  establecida y por ende el plan de acción definido.
Se recomienda completar las evidencias de los controles establecidos y se de continuidad a este proceso dejando documentado todas las acciones realizadas.
</t>
  </si>
  <si>
    <t>La Oficina de Control Interno, revisó la evidencia allegada por el proceso encargado  correspondiente  a solicitar a la OTIC copias de seguridad o Backups y la creación de la carpeta de CID en el servidor de la Entidad, con confidencialidad. Se evidenció un (1) acta de reunión institucional realizada el día 24/8/2023 con la OTIC  donde se trato el tema del riesgo de seguridad de la información, donde se expuso el requeirmiento de hacer backup de la carpeta CIP en el servidor que ya esta creada.</t>
  </si>
  <si>
    <t>EVIDENCIA RIESGO 88_PDF (acta de reunión institucional )</t>
  </si>
  <si>
    <t xml:space="preserve">De conformidad con el riesgo " Posibilidad de pérdida de Información de las actuaciones disciplinarias.", se tienen dos controles que lo sustentan: primero que el jefe de la Oficina solicita realizar copias de seguridad sobre la información contenida en las carpetas para garantizar la integridad y conservación, en este caso se observo en el acta de reunion dicha solicitud a la OTIC .  El segundo control establece el jefe de la oficina a cargo de la dependencia realiza el escaneo de expedientes disciplinarios físicos. En este caso no se evidencio soporte alguno del escaneo de los documentos mencionados.
Se observa que los controles son  coherentes con la causa raíz  establecida y por ende el plan de acción definido.
Se recomienda completar las evidencias de los controles establecidos y se de continuidad a este proceso dejando documentado todas las acciones realizadas.
</t>
  </si>
  <si>
    <t>Revisada la carpeta compartida se evidencia listado en Excel para de casos mesa de ayuda correspondiente al periodo del 1° de mayo a 31 de agosto de 2023, correspondiente a 139 solicitudes efectuadas por la SGC-Atención a la ciudadanía a la OTIC de la entidad.</t>
  </si>
  <si>
    <t>Matriz excel Casos Mesa de Ayuda OTIC 01-05-2023 al 31-08-2023</t>
  </si>
  <si>
    <t>1.  Revisada la carpeta compartida no se evidencia documentos asociados a la ejecución del control que establece “La Subdirectora SGC dispone del personal idóneo disponible y capacitado para atender los canales de atención y genera la titularidad de los canales de atención y relevos temporales de los mismos en los funcionarios y/o colaboradores disponibles”. 
2. Se observa que la segunda línea de defensa realiza el monitoreo al mentado riesgo teniendo en cuenta el plan de acción, sin análisis del control y los soportes documentales de su operación.
Se recomienda aportar evidencias del control y plan de acción.</t>
  </si>
  <si>
    <t>Se aportan evidencias correspondientes a nueve correos electrónicos de junio (2), julio (2) y agosto (5), asociados al convenio interadministrativo con la Secretaria General de la Alcaldía Mayor de Bogotá, para la atención presencial en el Super CADE- CAD 30.</t>
  </si>
  <si>
    <t>Nueve (9) correos electrónicos remitidos por el DADEP a la Secretaria General de la Alcaldía Mayor de Bogotá, en el marco del convenio interadministrativo, Guía Básica para registro de peticionario y Petición emitida por la Veeduría Distrital y Guía metodológica para la inducción y reinducción de servidores del Distrito en el manejo de PQRSD.</t>
  </si>
  <si>
    <t>1.Revisada la carpeta compartida no se evidencia documentos asociados a la ejecución del control que establece “(…) la Subdirectora SGC actualiza el plan de acción con todos los aspectos y acciones ante la materialización y aplica el Plan de Contingencia y Continuidad del Negocio para el proceso”. 
2. Se recomienda para el seguimiento aportar evidencias que den cuenta de la ejecución del control y plan de acción, así como el monitoreo realizado por la segunda línea de defensa a la aplicación de controles.</t>
  </si>
  <si>
    <t xml:space="preserve">El proceso aporta evidencia que se relacionan a ocho (8) listados de asistencia de diferentes actividades asociadas a protocolos de  atención a la ciudadanía, manejo del sistema Bogotá de Escucha y laboratorios de simplicidad de fechas 3, 10, 23 y 24 de mayo; 6,15 y 17 de junio; 17 de agosto, respectivamente. </t>
  </si>
  <si>
    <t>Listados de asistencia en temas de atención a la ciudadanía de fechas 3, 10, 23 y 24 de mayo; 6,15 y 17 de junio; 17 de agosto.</t>
  </si>
  <si>
    <t>1. Revisado el riesgo de “No aplicar los criterios de calidez, amabilidad, oportunidad, efectividad, rapidez y confiabilidad a través de los canales de atención (…)”, así como el control referente a “La Subdirectora SGC actualiza el plan de acción todos los aspectos y acción ante la materialización”, se observa que la causa raíz del riesgo, su redacción y el control establecido por el proceso no son concordantes. 
2. Se evidencia que el proceso aporta evidencias del plan de acción, pero no se incluyen documentos que dan cuenta de la operación o ejecución del control establecido en Mapa de Riesgos Institucional.
3. Se recomienda revisar la causa raíz y redacción del control de conformidad con la Guía para la Administración del Riesgo y el diseño de controles en entidades pública. DAFP. Versión 6.
4. Se sugiere revisar los puntos de control asociados al proceso atención a la ciudadanía.</t>
  </si>
  <si>
    <t>Se aportan nueve (9) actas de mesas técnicas para el manejo de peticiones ciudadanas a través del aplicativo Bogotá te Escucha y traslado de peticiones por competencia, de esta manera se evidencia que los soportes documentales aportados se encuentran acorde a lo suscrito en el plan de acción como acción para mejorar el control.</t>
  </si>
  <si>
    <t>Nueve (9) actas de mesas técnicas de fechas 12 de mayo; 29 de junio; 4,11, 13, 14, 17, 25 y 30 de julio de 2023.</t>
  </si>
  <si>
    <t>Revisado el control y plan de acción frente a las evidencias aportadas como son las actividades y los soportes documentales, se encuentra que el control está operando y ejecutándose de conformidad a lo suscrito en el mapa de riesgos institucional.</t>
  </si>
  <si>
    <t>Revisada la carpeta compartida, se evidencia cinco (5) documentos correspondientes a compromisos de confidencialidad y no divulgación de la información con el fin de establecer pautas y compromisos que deben cumplir los usuarios del sistema Bogotá te Escucha, acorde con el control y el riesgo establecido.</t>
  </si>
  <si>
    <t>Cinco (5) compromisos de confidencialidad suscritos por los servidores públicos de atención a la ciudadanía de enero 2023.</t>
  </si>
  <si>
    <t>De conformidad con los documentos aportados se evidencia que el control se encuentra operando para el riesgo identificado. 
Se sugiere revisar la pertinencia de suscribir el plan de acción, teniendo en cuenta lo dispuesto en la Política de Administración del Riesgo del DADEP, referente al tratamiento de riesgos de Gestión y Seguridad de la Información, cuyo nivel de aceptación en zona baja, se asume el riesgo y se administra en actividades propias del proceso. De esta manera no se requiere establecer plan de acción para los riesgos determinados en zona baja.</t>
  </si>
  <si>
    <t>El riesgo y control fue objeto de evaluación por la Oficina de Control Interno, de esta manera se invita al proceso a consultar el Informe de Seguimiento a Riesgos Asociados al Procedimiento de Defensa Jurídica publicado en la página web de la entidad.</t>
  </si>
  <si>
    <t>Revisada la carpeta compartida se evidencian soportes documentales referentes a cinco (5) formatos asociados al proceso de Gestión Jurídica, códigos: 127-FORGJ-14 - Formato lista de chequeo de documentos contratación directa persona natural, 127-FORGJ-58 - Lista de chequeo licitación pública, 127-FORGJ-59 - Formato lista de chequeo de documentos contratación directa persona natural y 127-FORGJ-92 - Formato lista de chequeo para selección abreviada y subasta, de esta manera se presentan observaciones frente a la identificación del riesgo y el control.</t>
  </si>
  <si>
    <t>Cinco (5) formatos asociados al proceso de Gestión Jurídica, códigos: 127-FORGJ-14 - Formato lista de chequeo de documentos contratación directa persona natural, 127-FORGJ-58 - Lista de chequeo licitación pública, 127-FORGJ-59 - Formato lista de chequeo de documentos contratación directa persona natural y 127-FORGJ-92 - Formato lista de chequeo para selección abreviada y subasta</t>
  </si>
  <si>
    <t>1.  Respecto a la identificación del riesgo, se observa que la causa raíz “Indebida selección de contratistas y/o deficiente estructuración de procesos de selección, incluidos aquellos relacionados con proyectos de iniciativas público privadas”, no se tiene en cuenta para el diseño de controles, puesto que el proceso establece el control de elaborar o actualizar las listas de chequeo de contratación directa de persona natural, sin valorar los proyectos de iniciativa privada.
2. Frente al control, se observa que el proceso aporta cinco (5) formatos, de ellos, el Formato lista de chequeo de documentos contratación directa persona natural, se encuentra actualizado para la vigencia 2023, no obstante, se sugiere revisar la descripción del control, el cual debe mitigar la causa raíz no solo con la actualización de formatos, sin dejar la revisión del diligenciamiento y uso de las listas de chequeo por parte de los procesos.</t>
  </si>
  <si>
    <t xml:space="preserve">El proceso aporto evidencias correspondientes a dos (2) estudios previos para contratos de prestación de servicios y Acuerdo Marco de Precios, respectivamente, en los cuales se establece la descripción de la necesidad que la entidad pretende satisfacer. </t>
  </si>
  <si>
    <t>Estudio de conveniencia y oportunidad, contrato de prestación de servicios de vigilancia y seguridad integral para la permanente y adecuada protección de los bienes inmuebles de propiedad del Distrito Capital, modalidad selección abreviada. 
Estudio previo contratación directa para renovación de licencias ArcGIS, por Acuerdo Marco de Precios – Tienda de Colombia Compra Eficiente.</t>
  </si>
  <si>
    <t>1.Revisados los soportes documentales no se observan evidencias asociadas al control que refiere “El Jefe de la Oficina Asesora Jurídica de cara al Manual de contratación donde se establece parámetros y lineamientos para la adecuada sustentación de la necesidad, realiza seguimiento al plan de contratación, y se revisan los documentos precontractuales y contractuales”, especialmente el seguimiento al plan de contratación y la revisión a los documentos pre y contractuales. 
2.Se recomienda aportar evidencias que den cuenta de la operación o ejecución del control, así como del plan de acción.
3. Teniendo en cuenta que el plan de acción se establece para reducir el riesgo, se recomienda que las actividades suscitas en éste, no sean las mismas que el control.</t>
  </si>
  <si>
    <t>Se aportan certificaciones de ARL, póliza y CRP correspondientes al contrato No. 221, cinco (5) formatos asociados al proceso de Gestión Jurídica, códigos: 127-FORGJ-14 - Formato lista de chequeo de documentos contratación directa persona natural, 127-FORGJ-58 - Lista de chequeo licitación pública, 127-FORGJ-59 - Formato lista de chequeo de documentos contratación directa persona natural y 127-FORGJ-92 - Formato lista de chequeo para selección abreviada y subasta, asociados al plan de acción.</t>
  </si>
  <si>
    <t>Certificaciones de ARL, póliza y CRP correspondientes al contrato No. 221, cinco (5) formatos asociados al proceso de Gestión Jurídica, códigos: 127-FORGJ-14 - Formato lista de chequeo de documentos contratación directa persona natural, 127-FORGJ-58 - Lista de chequeo licitación pública, 127-FORGJ-59 - Formato lista de chequeo de documentos contratación directa persona natural y 127-FORGJ-92 - Formato lista de chequeo para selección abreviada y subasta.</t>
  </si>
  <si>
    <t>1. Se observan debilidades en el análisis de causas frente al riesgo identificado “Suscripción del contrato sin el lleno de requisitos”, así como la redacción del control con los atributos de responsable, acción y complemento.
2. En relación al control “El jefe de la Oficina Asesora Jurídica con el apoyo de su equipo de trabajo revisa las listas de chequeo de contratación directa persona natural” y de conformidad con los soportes documentales, el proceso no aporta evidencias que den cuenta de la ejecución del control.
3. Se recomienda realizar el análisis de causas ajustado a la realidad y las actividades propias de los procedimeintos de contratación para la correcta identificación del riesgo y tener en cuenta los controles del proceso de Gestión Jurídica.</t>
  </si>
  <si>
    <t>Revisada la carpeta compartida se evidencia documento de Manual de Supervisión e Interventoría (en proyecto), razón por la cual se presentan observaciones y recomendaciones.</t>
  </si>
  <si>
    <t>Manual de Supervisión e Interventoría (en proyecto)</t>
  </si>
  <si>
    <t>1. De conformidad con los soportes documentales presentados en este seguimiento, no se observan evidencias que den cuenta de la ejecución de los controles “El Jefe de la Oficina Asesora Jurídica con el apoyo de su equipo de trabajo socializa el Manual de supervisión o interventoría según el caso”, “El Jefe de la Oficina Asesora Jurídica con el apoyo de su equipo de trabajo asesora sobre la rendición de los Informes de supervisión o interventoría”, aunado a que el documento de Manual de Supervisión e Interventoría se encuentra en proceso de actualización y hasta la fecha no se ha surtido su socialización.
2. Se recomienda revisar el análisis de causas y la identificación del riesgo, puesto que cada proceso contractual tiene su propia valoración, asignación de riesgos, controles y mitigación en el marco del cumplimiento a las obligaciones contractuales.</t>
  </si>
  <si>
    <t>Se evidencia dos (2) actas del subcomité de contratación Nos. 08 y 09 de fechas 16 de junio y 6 de julio de 2023, con el objeto de aprobar la publicación de procesos de selección, documentos que no se encuentran acorde al control y plan de acción, de esta manera, se presentan observaciones y recomendaciones.</t>
  </si>
  <si>
    <t>Dos (2) actas del subcomité de contratación Nos. 08 y 09 de fechas 16 de junio y 6 de julio de 2023, respectivamente.</t>
  </si>
  <si>
    <t>1. Revisadas los soportes documentales aportadas por el proceso, se observa que las actas del comité refieren al Subcomité de Contratación, no obstante, el control establece “(…) Informa a los abogados asignados mediante memorando y/o reuniones de seguimiento, el deber de presentar ante los miembros del comité de conciliación”, por tal razón no se evidencia la ejecución del control conforme a lo planeado.
2. Se recomienda realizar el análisis de causas ajustado a la realidad y las actividades propias de la defensa jurídica para la correcta identificación del riesgo y diseño de controles.</t>
  </si>
  <si>
    <t>El presente Mapa de Riesgos Institucionales, establece la columna de ítems con numeración del riesgo, sin embargo, no se diligencia información de identificación y valoración del riesgo, así como el diseño de controles.
Se recomienda a la Segunda Línea de Defensa revisar el Mapa de Riesgos Institucional e identificar los ítems, columnas y celdas para el correcto consecutivo en la numeración, así como la protección de celdas y formulas a fin de evitar posibles errores en su diligenciamiento.</t>
  </si>
  <si>
    <t>Se evidencia documento en formato PDF, correspondiente a acta de reunión institucional seguimiento hojas de control contratos e historias laborales del 23 de marzo del 2023, acorde con el plan de acción, no obstante, se presentan observaciones y evidencias en relación al control</t>
  </si>
  <si>
    <t>Archivo PDF, acta reunión de seguimiento hojas de control de contrato e historia laboral de fecha 23 de marzo de 2023.</t>
  </si>
  <si>
    <t xml:space="preserve">1.	Frente al control establecido “La líder de gestión documental realiza seguimiento y verificación trimestral a la organización de las transferencias documentales recibidas por las diferentes áreas de la entidad para ser transferidas al archivo central, a través de Actas de Legalización de Transferencias”, el proceso no aportó evidencias que den cuenta de la ejecución el control.
2.	Frente al plan de acción se aportaron documentos con información hasta el mes de marzo de 2023, sin embargo, la actividad se encuentra planteada para ejecutarse de manera semestral, evidencias que no se aportan al presente seguimiento.
3.	Se recomienda reportar información y evidencias asociadas al control y plan de acción de conformidad con lo suscrito en el Mapa Riesgos Institucional.
</t>
  </si>
  <si>
    <t>Se evidencia que proceso aporta documentos respecto a formato de dotaciones y elementos de protección personal de entrega, reposición y seguimiento correspondientes a los meses febrero y marzo 2023.</t>
  </si>
  <si>
    <t>Archivos de formato dotaciones y elementos de protección personal, entrega, reposición y seguimiento correspondientes a los meses febrero y marzo 2023</t>
  </si>
  <si>
    <t>1.	Frente a los controles establecidos, no se evidencia información o soportes documentales asociados al cumplimiento de los aspectos ambientales en la bodega donde esta almacenado el archivo de la entidad y verificación semestral a la ejecución de procesos de limpieza y saneamiento ambiental en la bodega.
2.	En relación al control “los técnicos de gestión documental diligencian la planilla de entrega de elementos de protección para una adecuada manipulación de los documentos”, el proceso aporto evidencia acorde con el control.
3.	Frente al plan de acción se recomienda revisar la redacción de la actividad y establecer protocolos para la manipulación de documentos.</t>
  </si>
  <si>
    <t>Se evidencian trece (13) archivos desde el 27 de mayo al 03 agosto de 2023, relacionadas con solicitudes de sistema de gestión de servicios por fallas en aplicativos Royal y Orfeo, acordes con el plan de acción.</t>
  </si>
  <si>
    <t>Trece (13) archivos correspondientes al periodo 27 de mayo al 03 agosto de 2023.</t>
  </si>
  <si>
    <t>De conformidad con las evidencias aportadas se evidencia que el control se encuentra operando de conformidad al Mapa de Riesgos Institucional.</t>
  </si>
  <si>
    <t xml:space="preserve">Frente a los controles establecidos, no se evidencia información o soportes documentales referente a “La líder de gestión documental con el apoyo de su equipo de trabajo realiza seguimiento y verificación trimestral a la digitalización e indexación de la documentación del Archivo Central y Patrimonio Inmobiliario, en el aplicativo Royal (…)”. Se recomienda reportar evidencias del control y plan de acción acordes a lo formulado.
</t>
  </si>
  <si>
    <r>
      <t xml:space="preserve">Se observa que el líder del proceso reporta correos electrónicos referentes al protocolo de préstamos de expedientes, asociado a la actividad suscrita en el plan de acción, sin embargo, el control refiere </t>
    </r>
    <r>
      <rPr>
        <i/>
        <sz val="10"/>
        <color theme="1"/>
        <rFont val="Museo Sans 300"/>
        <family val="3"/>
      </rPr>
      <t>a "seguimiento y verificación trimestral a la socialización de los formatos para el control, seguimiento y préstamos de los expedientes establecidos en el sistema de gestión del DADEP",</t>
    </r>
    <r>
      <rPr>
        <sz val="10"/>
        <color theme="1"/>
        <rFont val="Museo Sans 300"/>
        <family val="3"/>
      </rPr>
      <t xml:space="preserve"> de esta manera, no se observa evidencias que den cuenta de la ejecución del control y la actividad del plan de acción "</t>
    </r>
    <r>
      <rPr>
        <i/>
        <sz val="10"/>
        <color theme="1"/>
        <rFont val="Museo Sans 300"/>
        <family val="3"/>
      </rPr>
      <t>funcionario encargado de la ventanilla de préstamos mantiene actualizada la base de datos donde se registran los préstamos de los documentos solicitados por los funcionarios de todas las áreas y su correspondiente devolución</t>
    </r>
    <r>
      <rPr>
        <sz val="10"/>
        <color theme="1"/>
        <rFont val="Museo Sans 300"/>
        <family val="3"/>
      </rPr>
      <t>".</t>
    </r>
  </si>
  <si>
    <t>Se evidencia el registro a las publicaciones realizadas en la página web derivadas de los proyectos de investigación al Observatorio del Espacio Público al segundo cuatrimestre, sin embargo, se presenta observación y recomendación al control y plan de acción.</t>
  </si>
  <si>
    <t>Sin materialización del Riesgo.</t>
  </si>
  <si>
    <t xml:space="preserve">Documento en PDF de Informe Cuatrimestral (enero-febrero-marzo-abril) 2023. Observatorio - Informe Cuatrimestral Ene-Abr 2023.cdr (dadep.gov.co) </t>
  </si>
  <si>
    <t>De conformidad con el riesgo " Posibilidad de falta de apropiación del Observatorio del Espacio Público por la comunidad u otras entidades para la toma de decisiones.", se recomienda revisar los controles y su relación con las actividades y soporte de estas, toda vez que no hay relación entre la actividad la cual describe el reporte del informe trimestral en la página web del observatorio y en la evidencia se observó un documento del informe cuatrimestral ( enero-febrero-marzo-abril) 2023,  es preciso aclarar que el presente seguimiento corresponde al segundo cuatrimestre de 2023.</t>
  </si>
  <si>
    <t>Se evidencia el registro a las publicaciones realizadas en la página web derivadas de los proyectos de investigación al Observatorio del Espacio Público al segundo cuatrimestre, de manera cuatrimestral.</t>
  </si>
  <si>
    <t xml:space="preserve">4 carpetas descritas así: 
MAYO: Se evidencio una carpeta con publicación dialogo ciudadano 
Una carpeta de publicación navegando con-sentido 
Una carpeta de publicación reporte técnico 
JUNIO:  se evidencio un documento en PDF con una publicación en la página web del Observatorio sobre el tema “Defensoría del Espacio Público socializó instrumento que recolectará datos sobre la relación de las mujeres con los entornos”. \\172.26.1.6\pub\RIESGOS 2023\2do Cuatrimestre 2023\Administración y Gestión del Observatorio y la Política de Espacio Público de Bogotá\RIESGO 12.2\PUBLICACIONES
JULIO: Se evidencia una carpeta con publicaciones Web, la cual contiene un documento en Word denominado “Comunicado calidad del aire”.
Un archivo JPG de Primera infancia y calidad del aire.
AGOSTO: Se evidencia una carpeta con Publicaciones Portal, la cual contiene:
	Una carpeta de Foro de Ciudades Inteligentes 
	Una carpeta Mes del Espacio Publico </t>
  </si>
  <si>
    <t>Se observa que la actividad  refiere a  elaborar las piezas para las publicaciones del Observatorio, . Evidenciandose el registro de cada una de las publicaciones efectuadas por el  lider a cargo.</t>
  </si>
  <si>
    <t>Se evidencia el registro de un informe parcial de proyectos de investigacion los cuales refieren a:
 un informe parcial de espacio público inteligente.
Un informe de genero y espacio publico.</t>
  </si>
  <si>
    <t>Se evidencio un Informe parcial proyectos de investigacion Codigo: 127-FOREE-05, un informe parcial 1EP inteligente y un informe parcial de genero y espacio publico.</t>
  </si>
  <si>
    <t xml:space="preserve">Se observa que la actividad asociada a este riesgo corresponde a diligenciar los formatos incluidos en el procedimiento de investigacion , evidensiandose el diligenciamiento del formato "informe parcial de proyectos de investigacion".  </t>
  </si>
  <si>
    <t>Se observó el registro del control ante el riesgo de la Posibilidad de generar resultados inconsistentes producto de las investigaciones.</t>
  </si>
  <si>
    <t>Un documento en pdf de informe parcial proyectos de investigación.
Informe parcial 1 espacio público inteligente.
Informe parcial género y espacio publico.</t>
  </si>
  <si>
    <t>Se observa que el control corresponde al diligenciamiento por parte de los profesionales de  las fichas de seguimiento y las actas de mesas técnicas acorde a las evidencias verificadas las cuales corresponden al informe parcial de proyectos de investigación.</t>
  </si>
  <si>
    <t>Soporte de capacitación - seguridad de la información 26/mayo/2023</t>
  </si>
  <si>
    <t>Se evidencia la participación por parte de los profesionales a   las socializaciones de las políticas de seguridad de la información e implementar las acciones descritas por parte del área sistemas.</t>
  </si>
  <si>
    <t>Se verificó el diligenciamiento por parte del líder del proceso de  los requerimientos técnicos para incorporar los predios de la 127-GUIIG-02 Guía al  Registro de Información Geográfica en el SIDEP.</t>
  </si>
  <si>
    <t>Soporte de envio a procedimientos a la Oficina Asesora de Planeación</t>
  </si>
  <si>
    <t>Se recuerda la importancia a los lideres de procesos,   que los soportes que respaldan la mitigación del riesgo  sean acorde a lo descrito en los controles y actividades.</t>
  </si>
  <si>
    <t>El control se estableció de manera semestral y no se reporta avance para el presente seguimiento, toda vez que el área reporta que actualmente se está revisando el Decreto 072 "Por el cual se reglamentan las disposiciones sobre espacio público del Plan de Ordenamiento Territorial de Bogotá D.C., y se dictan otras disposiciones".</t>
  </si>
  <si>
    <t>El control se estableció de manera semestral y no se reporta avance para el presente seguimiento.</t>
  </si>
  <si>
    <t>El control se estableció de manera semestral, verificándose la actualización de los roles y perfiles de usuarios de SIDEP 2.0, actividad que se debe soportar mediante actas y/o correos electrónicos.</t>
  </si>
  <si>
    <t>Documento en Excel de Reporte usuarios externos SIDEP en el periodo de Enero a Agosto de 2023.</t>
  </si>
  <si>
    <t xml:space="preserve">Se observa que la actividad planteada se soporta mediante correos electrónicos y actas de actualización de roles de usuarios del Aplicativo SIDEP y lo evidenciado fue una matriz en Excel de usuarios externos SIDEP, por tanto, se recomienda verificar los soportes que respaldan las actividades, controles y su relación con lo propuesto.
</t>
  </si>
  <si>
    <t>El control se estableció de manera semestral, verificándose la Actualización de  los controles del proceso Inventario General del Espacio Público y Bienes Fiscales , con la inclusión de los controles del Aplicativo SIDEP.</t>
  </si>
  <si>
    <t>Documento en Excel de Reporte usuarios externos SIDEP de Enero a Agosto de 2023.</t>
  </si>
  <si>
    <t>Se observa que la actividad establecida para el tratamiento del riesgo refiere a "Actualizar los controles del proceso Inventario General del Espacio Público y Bienes Fiscales (donde se incluya los controles del SIGDEP)”, para lo cual el documento aportado fue el reporte en Excel de los usuarios externos SIDEP 2.0.
Se recomienda para el próximo seguimiento, adjuntar los soportes de la actividad acorde con lo suscrito en el mapa de riesgos de la entidad.
Adicional, a la Segunda Línea de Defensa revisar el Mapa de Riesgos Institucional e identificar los ítems, columnas y celdas para el correcto consecutivo en la numeración, así como la protección de celdas y formulas a fin de evitar posibles errores en su diligenciamiento.</t>
  </si>
  <si>
    <t>Revisadas las evidencias aportadas por el área (SGI), se verificó la identificación a los predios, sujetos de cobertura y la realización a la adquisición de pólizas de seguros todo riesgo daño material y responsabilidad civil extracontractual, actividad que debe soportarse mediante "contratos de seguros, adiciones y prorrogas.”</t>
  </si>
  <si>
    <t>Documentos en PDF de:
Acta de Inicio la Previsora Compañía de Seguros.
Adjudicación Seguros Mapfre 2023
Modificación 1de la previsora CTO 423-2022
Modificación 2 de la previsora CTO 423-2022</t>
  </si>
  <si>
    <t>Sin observaciones.</t>
  </si>
  <si>
    <t xml:space="preserve">Este control planteado por el área se da de manera semestral, mediante la elaboración de informes a visitas administrativas de los predios administrados directamente por el DADEP.
</t>
  </si>
  <si>
    <t>soporte seguimiento de indicadores mayo 2023
soporte seguimiento de indicadores junio 2023
soporte seguimiento de indicadores julio 2023
soporte seguimiento de indicadores agosto 2023</t>
  </si>
  <si>
    <t>El soporte que respalda el control para este riesgo es la elaboración de informes administrativos, acorde a lo evidenciado en la carpeta suministrada por el área, donde  se observó una matriz en Excel con el seguimiento de indicadores.
Esta oficina recomienda para el próximo seguimiento suministrar los soportes de la actividad acorde con lo suscrito en el mapa de riesgos de la entidad.</t>
  </si>
  <si>
    <t>Este control se da de manera cuatrimestral, donde se verificó lo aportado por el área en cuanto a la elaboración de Informes de Actividades de Participación Ciudadana 127-FORDE-50.</t>
  </si>
  <si>
    <t xml:space="preserve">Documentos en PDF de:
aulas al aire colegio la mayoría Usme rural.
Aulas al aire colegio la Unión Usme rural.
Informe participación - capacitación domiciliarios de 31/05/2023.
informe colegio república bolivariana de Venezuela.
Jornada estrategia pedagógica Boy scouts Liceo Julio Cesar García.
Participación Ciudadana Colegio Antonio José de Sucre.
Participación ciudadana - padrinos del Espacio Publico
</t>
  </si>
  <si>
    <t xml:space="preserve">Sin observaciones. </t>
  </si>
  <si>
    <t xml:space="preserve">El control se estableció de manera anual y no se reporta avance para el presente seguimiento por parte del área.
</t>
  </si>
  <si>
    <t>El área no realizo avance para el presente periodo de seguimiento.</t>
  </si>
  <si>
    <t>Consolidación en un archivo Excel de Recuperaciones 2023.</t>
  </si>
  <si>
    <t xml:space="preserve">Se recomienda aportar evidencias acordes a los soportes descritos en los controles de la Matriz Mapa de Riesgos, toda vez que documento suministrado en un consolidado en Excel de los predios recuperados hasta agosto de 2023 y el documento soporte descrito corresponde al Formato Informe de restitución de Espacio Público - 127-FORDP-01.
</t>
  </si>
  <si>
    <t xml:space="preserve">Este control se da de manera anual, donde se verificó lo aportado por el área en cuanto a seguimiento a la matriz de predios públicos que presentan ocupación indebida para realizar los impulsos de querellas y actuaciones administrativas de recuperación de espacio público.
</t>
  </si>
  <si>
    <t>Al presente riesgo se le género como actividad el seguimiento a la matriz de predios públicos que presentan ocupación indebida para realizar los impulsos de querellas y actuaciones administrativas de recuperación de espacio público.</t>
  </si>
  <si>
    <t>Matriz de seguimiento a Riesgos Segundo Cuatrimestre 2023.</t>
  </si>
  <si>
    <t xml:space="preserve">El proceso aporta evidencia correspondiente a un caso de terminación de contrato, en el cual se solicita suspender las cuentas que tengan activas de correo, Orfeo o programas institucionales de los usuarios.
</t>
  </si>
  <si>
    <t>Caso sistema de gestion de servicios.</t>
  </si>
  <si>
    <t>Sin observaciones.
Sin embargo, se recomienda para el próximo seguimiento verificar los soportes que respaldan el desarrollo de la actividad y que los anexo correspondan a lo descrito en la matriz mapa de riesgos.
.</t>
  </si>
  <si>
    <t xml:space="preserve">El control se estableció de manera semestral y no se reporta avance para el presente seguimiento por parte del área.
</t>
  </si>
  <si>
    <t>Se evidenciaron tres (3) hojas de vida de indicadores reportados por el responsable de seguridad de la información:
1. Porcentaje de ataques informáticos controlados por la Entidad – DADEP, cumplimiento del 100%.
2. Porcentaje de Principios de Seguridad y Privacidad con políticas y/o lineamientos definidos, actualizadas y formalizados en la Entidad, cumplimiento del 100%.
3. Nivel de conocimiento de Seguridad de la Información en DADEP, cumplimiento del 71,9%.</t>
  </si>
  <si>
    <t>Tres (3) archivos:
Ataques.xls
Formación.xls
Principios.xls</t>
  </si>
  <si>
    <t xml:space="preserve">
Verificar las fechas de inicio y fin del plan de acción, ya que se observa un periodo de ejecución de 11 días, que no es coherente con el periodo de seguimiento semestral definido.
Se evidenció la efectividad del control por parte del responsable de seguridad de la información.</t>
  </si>
  <si>
    <t>Teniendo en cuenta que la periodicidad del indicador es anual, no se dispone a la fecha del seguimiento de la matriz de autodiagnóstico MSPI.</t>
  </si>
  <si>
    <t xml:space="preserve">
Verificar las fechas de inicio y fin del plan de acción, ya que se observa un periodo de ejecución de 11 días, que no es coherente con el periodo de seguimiento anual definido.</t>
  </si>
  <si>
    <t>Se evidenció acta de reunión No. 1: Segundo Comité de Planeación Estratégica - PMO, del 22/06/2023; que incluyó temas como: Socialización de las modificaciones de los proyectos aprobadas en la última actualización del PETI, Revisión de estado de entregables del Plan de Acción mes de junio, Seguimiento del PETI y Plan Estratégico Sectorial; Revisión de estado de avance de los proyectos en ejecución; Declaración de alertas, riesgos o bloqueantes, de forma general, que afecten la ejecución de proyectos; Definición de estrategias en función de dar continuidad y evitar bloqueantes en la ejecución de los proyectos y Actualización de Plan de Transformación Digital.</t>
  </si>
  <si>
    <t>1 Acta Segundo Comité de Planeación Estratégica P_230705_103731 (1)-1.pdf</t>
  </si>
  <si>
    <t xml:space="preserve">
Verificar las fechas de inicio y fin del plan de acción, ya que se observa un periodo de ejecución de once (11) días, que no es coherente con el periodo de seguimiento mensual definido. </t>
  </si>
  <si>
    <t>No se evidenció</t>
  </si>
  <si>
    <t>Se observa una única actividad definida en el plan de acción que aplica aparentemente sólo para el control No. 4; adicionalmente, la gestión de acceso sobre el Directorio Activo debe aplicar tambien para todos los funcionarios, no solo los contratistas. No se observa el tratamiento dado cuatro (4) controles de los cinco (5) definidos.</t>
  </si>
  <si>
    <t>Se evidenció archivo de texto con 151 registros de usuarios bloqueados, entre contratistas y funcionarios.</t>
  </si>
  <si>
    <t>Archivo: bloqueados 2023.txt</t>
  </si>
  <si>
    <t>Se observa una única actividad definida en el plan de acción que aplica, según la OCI, sólo para el control No. 4; adicionalmente, la gestión de acceso sobre el Directorio Activo debe aplicar para todos los funcionarios, no solo los contratistas. No se observa el tratamiento dado a cuatro (4) controles de los cinco (5) definidos.</t>
  </si>
  <si>
    <t>Se evidencia captura de pantalla tomada del aplicativo CPM acción No. 200763, finalizada el 31/08/2023. No se evidenciaron los informes de auditoría TI ni los informes de pruebas definidos como soportes. No se evidenció la realización y documentación de pruebas de ética y vulnerabilidades, definida como actividad en el plan de acción.</t>
  </si>
  <si>
    <t>Archivo: Captura de pantalla 2023-08-15 a la(s) 8.20.13 p. m..png</t>
  </si>
  <si>
    <t>Se recomienda que las evidencias estén relacionadas con los soportes definidos en el plan de acción. Las evidencias no están alineadas con el control, por lo tanto, no fue posible verificar la efectividad del control.</t>
  </si>
  <si>
    <t>Se evidenció archivo Excel con solicitudes de servicios de los usuarios, que no corresponde al soporte definido en el plan de acción (Políticas de dominio).</t>
  </si>
  <si>
    <t>Archivo Excel: Casos.xls</t>
  </si>
  <si>
    <t>No hay coherencia entre la actiividad del plan de acción: "Asignar las carpetas públicas en nube para cada área con privilegios de acceso definidos" con respecto al control: "El profesional responsable de la administración del sistema, parametriza las políticas de dominio que restringen accesos a puertos USB, y unidades de CDROM"y con respecto al soporte: "Políticas de dominio". Las evidencias no están alineadas con el control, por lo tanto, no fue posible verificar la efectividad del control.</t>
  </si>
  <si>
    <t>Se evidenciaron informes de backup de infraestructura de TI para los meses de mayo, junio, julio y agosto de 2023.</t>
  </si>
  <si>
    <t>Cuatro (4) archivos:
1. DADEP-Informe-Backup-Mayo -2023.pdf
2. DADEP-Informe-Backup-Junio -2023.pdf
3. Informe-Backup-Julio-2023-OTIC
4. Informe_Backup_Agosto_2023</t>
  </si>
  <si>
    <t>Continuar con la realización de los backups y de los informes respectivos en los periodos correspondientes.</t>
  </si>
  <si>
    <t>Se evidenció el plan de trabajo de seguridad de la información del primer semestre de 2023 y la hoja de vida del indicador de ataques informáticos con cumplimiento del 100%.</t>
  </si>
  <si>
    <t>Dos (2) archivos:
1. MSPI_PRIMER SEMESTRE 2023.xls
Ataques.xls</t>
  </si>
  <si>
    <t>La actividad definida en el plan de acción: "Establecer políticas de control  y monitoreo  en el controlador de dominio" y el soporte: "Informe monitoreo", no son coherentes con el control definido: "El área de Talento Humano garantiza la firma de las cláusulas contractuales  de confidencialidad de la información al momento de la contratación". Las evidencias no están alineadas con el control, por lo tanto, no fue posible verificar la efectividad del control.</t>
  </si>
  <si>
    <t>Aunque se evidenciaron las órdenes de compra No. 112363 (servicio portal CSP) y No. 114857 (servicios ORACLE), no fue posible identifcar los acuerdos de niveles de servicio.</t>
  </si>
  <si>
    <t>Dos (2) archivos:
ORDEN DE COMPRA 112363.pdf
ORDEN DE COMPRA 114857 ORACLE.pdf</t>
  </si>
  <si>
    <t>Se recomienda claridad en la definición de los parámetros, tiempos y requisitos que se establezcan con el proveedor.</t>
  </si>
  <si>
    <t>Se evidenciaron las órdenes de compra No. 112363 (servicio portal CSP) y No. 114857 (servicios ORACLE).</t>
  </si>
  <si>
    <t>Se recomienda oportunidad en la ejecución del Plan de Recuperación de Desastres para la continuidad del negocio.</t>
  </si>
  <si>
    <t>Se evidenció archivo con solicitudes de servicio de los usuarios. No se evidenciaron los formatos de solicitud de información o modificación a la base de datos, ni los formatos únicos de sistemas,; definidos como soporte de la actividad del plan de acción.</t>
  </si>
  <si>
    <t>Se recomienda adjuntar los soportes correspondientes que evidencian el cumplimiento de la actividad definida en el plan de acción.</t>
  </si>
  <si>
    <t xml:space="preserve">Se evidenció informe de pruebas trámite restituciones voluntarias SIDEP 2.0. </t>
  </si>
  <si>
    <t>Archivo: Informe de Pruebas Restituciones Voluntarias SIDEP V2.pdf</t>
  </si>
  <si>
    <t>No hay coherencia entre el control: "El responsable del Sistema de Gestión elabora el reporte de  Indicadores de mesa de ayuda", con respecto a la actividad y soporte definidos en el plan de acción.</t>
  </si>
  <si>
    <t>No hay coherencia entre el control: "El profesional responsable de la administración del Sistema monitorea integridad de la red ante ataques reportados", con respecto a la actividad y soporte definidos en el plan de acción.</t>
  </si>
  <si>
    <t>Se evidenciaron archivos de mantenimiento a los computadores por parte de la empresa i-comm.</t>
  </si>
  <si>
    <t>Setenta y un (71) archivos en formato .pdf.</t>
  </si>
  <si>
    <t>Se recomienda que la renovación y asignación de los equipos de cómputo se haga con base en una clasificación de tipos de usuario según sus necesidades técnicas.</t>
  </si>
  <si>
    <t>Se recomienda analizar y verificar que el reaprovechamiento de partes permita realmente mejorar el funcionamiento y rendimiento de los equipos.</t>
  </si>
  <si>
    <t>Continuar con el mantenimiento preventivo de los equipos acorde con los niveles de servicio acordados con el proveedor.</t>
  </si>
  <si>
    <t xml:space="preserve">Se evidenciaron informes de gestión de los meses de mayo, junio, julio y agosto de 2023, que no muestran la realización de los backups programados. </t>
  </si>
  <si>
    <t>Cuatro (4) archivos Excel:
1. DADEP - MAYO 2023.xls
2. ETB-DADEP - JUNIO 2023.xls
3. ETB- JULIO 2023.xls
4. ETB - AGOSTO 2023.xls</t>
  </si>
  <si>
    <t>Se recomienda tener en cuenta que los soportes que se aporten deben evidenciar el cumplimiento de las actividades y soportes definidos en el plan de acción.</t>
  </si>
  <si>
    <t>Se evidenciaron informes de gestión de los meses de mayo, junio, julio y agosto de 2023, que muestran un promedio de disponibilidad del canal del 100%.</t>
  </si>
  <si>
    <t>Propender por que la disponibilidad del canal garantice la continuidad del negocio, como se ha venido haciendo hasta el momento.</t>
  </si>
  <si>
    <t>Se evidenciaron informes de gestión de los meses de mayo, junio, julio y agosto de 2023, que no muestran el estado de configuracion y disponibilidad del firewall y la VPN.</t>
  </si>
  <si>
    <t>Se evidenciaron informes de gestión de los meses de mayo, junio, julio y agosto de 2023, que no muestran el estado de los DRP en caso de indisponibilidad de la plataforma tecnológica.</t>
  </si>
  <si>
    <t>Se evidenciaron informes de gestión del canal de Internet e informes de disponibilidad de equipos de seguridad perimetral, networking, hiperconvergencia y nubes,  en los meses de mayo, junio, julio y agosto de 2023; donde se observa la realización de backups.</t>
  </si>
  <si>
    <t>Cuatro (4) archivos Excel:
1. DADEP - MAYO 2023.xls
2. ETB-DADEP - JUNIO 2023.xls
3. ETB- JULIO 2023.xls
4. ETB - AGOSTO 2023.xls
Cuatro (4) archivos pdf:
1. Informe de disponibilidad mes de mayo 2023.pdf
2. Informe de disponibilidad mes de Junio 2023.pdf
3. Informe de disponibilidad mes de julio 2023.pdf
4. Informe de disponibilidad mes de agosto.pdf</t>
  </si>
  <si>
    <t>Se recomienda continuar con la realización de los backups programados para mantener la continuidad del negocio.</t>
  </si>
  <si>
    <t>Se evidenciaron informes de gestión del canal de Internet e informes de disponibilidad de equipos de seguridad perimetral, networking, hiperconvergencia y nubes,  en los meses de mayo, junio, julio y agosto de 2023; que muestran la disponibilidad del canal.</t>
  </si>
  <si>
    <t>Se recomienda continuar con la verificación de la disponibilidad del canal de redundancia para mantener la continuidad del negocio.</t>
  </si>
  <si>
    <t>Se evidenciaron informes de gestión del canal de Internet e informes de disponibilidad de equipos de seguridad perimetral, networking, hiperconvergencia y nubes,  en los meses de mayo, junio, julio y agosto de 2023; donde se observa la configuración y disponibilidad de equipos de seguridad Firewall y VPN.</t>
  </si>
  <si>
    <t>Se recomienda continuar con el aseguramiento de la configuración y disponibilidad de los equipos de seguridad Firewall y VPN para la continuidad del negocio.</t>
  </si>
  <si>
    <t>Se evidenciaron informes de gestión del canal de Internet e informes de disponibilidad de equipos de seguridad perimetral, networking, hiperconvergencia y nubes,  en los meses de mayo, junio, julio y agosto de 2023; no se identificaron los DRP que deben activarse en caso de indisponibilidades críticas de las plataformas.</t>
  </si>
  <si>
    <t>Se recomienda mantener actualizado el Plan de Recuperación ante Desastres (DRP) como parte del Plan de Continuidad del Negocio (BCP).</t>
  </si>
  <si>
    <t>Se evidenciaron informes de disponibilidad de equipos de seguridad perimetral, networking, hiperconvergencia y nubes, en los meses de mayo, junio, julio y agosto de 2023; donde se observa la configuración y monitoreo de políticas de seguridad en los firewalls.</t>
  </si>
  <si>
    <t>Cuatro (4) archivos pdf:
1. Informe de disponibilidad mes de mayo 2023.pdf
2. Informe de disponibilidad mes de Junio 2023.pdf
3. Informe de disponibilidad mes de julio 2023.pdf
4. Informe de disponibilidad mes de agosto.pdf</t>
  </si>
  <si>
    <t>Se recomienda continuar con actualización de los equipos de seguridad y comunicaciones para mantener la continuidad del negocio.</t>
  </si>
  <si>
    <t>Se evidenciaron informes de disponibilidad de equipos de seguridad perimetral, networking, hiperconvergencia y nubes, en los meses de mayo, junio, julio y agosto de 2023; donde se observa  la revisión del sistema de monitoreo de red y de los servidores en la nube.</t>
  </si>
  <si>
    <t>Se recomienda continuar con el monitoreo de red y servidores en la nube para mantener la continuidad del negocio.</t>
  </si>
  <si>
    <t>Se evidenciaron informes de disponibilidad de equipos de seguridad perimetral, networking, hiperconvergencia y nubes, en los meses de mayo, junio, julio y agosto de 2023; donde no se observa  gestión sobre la actualización de la solución antivirus.</t>
  </si>
  <si>
    <t>Se recomienda incluir en los informes de disponibilidad mensuales el estado de la solución antivirus adquirida por el DADEP.</t>
  </si>
  <si>
    <t>Se verificó la solicitud  a la Oficina de Sistemas  la revisión y/o actualización de los usuarios del SIDEP 2.0</t>
  </si>
  <si>
    <t>Caso sistema gestion de servicios</t>
  </si>
  <si>
    <t>Este control se da de manera cuatrimestral, verificandose en la carpeta compartida los  oficios de solicitud y reiteración de presentación de informes de conformidad a  la periodicidad estipulada en las obligaciones contractuales.</t>
  </si>
  <si>
    <t xml:space="preserve">2 carpetas que contienen:  Oficios - Incumplimientos
</t>
  </si>
  <si>
    <t>Seguimiento realizado por la Oficina de Control Interno</t>
  </si>
  <si>
    <t>Fecha de elaboración: Septiembre 26 de 2023</t>
  </si>
  <si>
    <t>Fecha de Publicación: 27 de septiembre de 2023</t>
  </si>
  <si>
    <t>Revisó y aprobó: Allan Maurice Alfisz López</t>
  </si>
  <si>
    <t>Con las evidencias aportadas se identificó la socialización del avance de las metas sectoriales a cargo del DAPEP; por otra parte, en el tablero de control se identificó  seguimiento por parte del responsable</t>
  </si>
  <si>
    <t>Sin materialización de riesgos</t>
  </si>
  <si>
    <t xml:space="preserve"> lista de asistencia "Reunión de seguimiento y monitoreo" de fecha 17 y 24 de jul.
Orden del día, del 24 de julio en el que se detalla "Seguimiento Segplan proyectos de inversión a corte 30 de junio de 2023"
Link: Tablero de Control proyectos de inversión POWER BI</t>
  </si>
  <si>
    <t>Se evidencia monitoreo por parte de la segunda línea. El control y la actividad están asociadas al riesgo</t>
  </si>
  <si>
    <t>Se observó correo electrónico de viabilización y  retroalimentación del  3 y 4 de agosto,  7 y 10  de julio,  6 y 6 de junio, 23 de mayo</t>
  </si>
  <si>
    <t>Se observó publicado en la página web del DADEP el seguimiento al plan de acción institucional</t>
  </si>
  <si>
    <t>Seguimiento Plan de Acción</t>
  </si>
  <si>
    <r>
      <t xml:space="preserve">Con relación a la actividad asociada a este riesgo, se recomienda ajustar la redacción, pues la socialización del seguimiento en la página web en sí es el medio. </t>
    </r>
    <r>
      <rPr>
        <i/>
        <sz val="10"/>
        <color theme="1"/>
        <rFont val="Museo Sans 300"/>
        <family val="3"/>
      </rPr>
      <t xml:space="preserve">
</t>
    </r>
  </si>
  <si>
    <t>Se observaron las actas en las que se tiene como orden del día necesidades áreas; no obstante, allí no se detalla información relacionada con  la socialización a los procesos de la entidad el Plan Estratégico de Comunicaciones y el Manual para el Manejo de Crisis Comunicacional.</t>
  </si>
  <si>
    <t>Acta de Comité Editorial (mayo a agosto dos por mes)</t>
  </si>
  <si>
    <t>Se evidencia monitoreo por parte de la segunda línea. El control y la actividad están asociadas al riesgo.
En el primer semestre se presentó un correo de Socialización documentos OAC 2023 y una pieza comunicacional. Periodicidad semestral</t>
  </si>
  <si>
    <t>Segundo cuatrimestre 2023 (mayo-agosto)</t>
  </si>
  <si>
    <t>Se evidencia cuatro (4) archivos Word:
ACTIVIDADES MES DE AGOSTO
ACTIVIDADES MES DE JULIO
ACTIVIDADES MES DE JUNIO
ACTIVIDADES MES DE MAYO</t>
  </si>
  <si>
    <t>El control y el plan de acción se encuentran operando, por cuanto el profesional de planta envía a todo el grupo de profesionales la matriz de actividades que se desarrollaran en el mes para dar cumplimiento en el PAA 2023 V2, para ello se aporta evidencias relacionadas con el envío de correos electrónicos a los colaboradores OCI.</t>
  </si>
  <si>
    <t>\\172.26.1.6\pub\RIESGOS 2023\2do Cuatrimestre 2023\Oficina de Control Interno\riesgo 82</t>
  </si>
  <si>
    <t>De conformidad con la evaluación realizada por la OCI, se evidenció la materialización del riesgo, el cual fue comunicado con Radicado No. 20231100031323 del 10 de agosto de 2023.</t>
  </si>
  <si>
    <t xml:space="preserve">1. Frente al riesgo identificado se recomienda fortalecer el análisis de causas, puesto que “debido a perdida de competencia para liquidar el contrato”, es una consecuencia de la materialización del riesgo.
2. Frente al control no se observa coherencia con el riesgo y la actividad propuesta no mitiga el riesgo de “Posibilidad de afectación económico y reputacional por incumplimiento de los términos contractuales o legales para liquidar”, aunado a ello, las evidencias aportadas correspondientes al Manual de Supervisión e Interventoría se encuentra en proceso de actualización y no se aportan documentos referentes a socializar a los supervisores el Manual de Contratación.
3.Se recomienda fortalecer el análisis de causas, identificación del riesgo y diseño de controles.
4. Se recomienda a la segunda línea de defensa en el marco de sus competencias, adelantar las gestiones pertinentes con el líder del proceso, teniendo en cuenta que el riesgo se materializó y efectuar el plan de mejora a que haya lugar. </t>
  </si>
  <si>
    <t>SEGUIMIENTO OFICINA DE CONTROL INTERNO - SEGUNDO CUATRIMESTRE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</si>
</sst>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240A]General"/>
    <numFmt numFmtId="165" formatCode="[$-240A]0%"/>
    <numFmt numFmtId="166" formatCode="dd/mm/yyyy"/>
    <numFmt numFmtId="167" formatCode="0.0%"/>
  </numFmts>
  <fonts count="121">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b/>
      <sz val="14"/>
      <color theme="1"/>
      <name val="Museo Sans 500"/>
      <family val="3"/>
    </font>
    <font>
      <b/>
      <sz val="11"/>
      <color theme="0"/>
      <name val="Museo Sans 300"/>
      <family val="3"/>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
      <sz val="10"/>
      <color rgb="FF0070C0"/>
      <name val="Museo Sans 500"/>
      <family val="3"/>
    </font>
    <font>
      <sz val="11"/>
      <color rgb="FF0070C0"/>
      <name val="Museo Sans 500"/>
      <family val="3"/>
    </font>
    <font>
      <sz val="11"/>
      <color rgb="FF000000"/>
      <name val="Calibri"/>
      <family val="2"/>
      <charset val="1"/>
    </font>
    <font>
      <b/>
      <sz val="11"/>
      <color rgb="FF000000"/>
      <name val="Museo Sans Condensed"/>
    </font>
    <font>
      <sz val="11"/>
      <color rgb="FF000000"/>
      <name val="Museo Sans Cond 500"/>
      <family val="3"/>
      <charset val="1"/>
    </font>
    <font>
      <sz val="22"/>
      <color rgb="FF000000"/>
      <name val="Calibri"/>
      <family val="2"/>
      <charset val="1"/>
    </font>
    <font>
      <b/>
      <sz val="16"/>
      <color rgb="FF000000"/>
      <name val="Arial"/>
      <family val="2"/>
      <charset val="1"/>
    </font>
    <font>
      <b/>
      <sz val="9"/>
      <color rgb="FF000000"/>
      <name val="Arial"/>
      <family val="2"/>
      <charset val="1"/>
    </font>
    <font>
      <b/>
      <sz val="11"/>
      <color rgb="FF000000"/>
      <name val="Calibri"/>
      <family val="2"/>
      <charset val="1"/>
    </font>
    <font>
      <b/>
      <sz val="7.7"/>
      <name val="Calibri"/>
      <family val="2"/>
      <charset val="1"/>
    </font>
    <font>
      <b/>
      <i/>
      <sz val="7.7"/>
      <name val="Calibri"/>
      <family val="2"/>
      <charset val="1"/>
    </font>
    <font>
      <sz val="11"/>
      <name val="Calibri"/>
      <family val="2"/>
      <charset val="1"/>
    </font>
    <font>
      <b/>
      <sz val="11"/>
      <name val="Calibri"/>
      <family val="2"/>
      <charset val="1"/>
    </font>
    <font>
      <u/>
      <sz val="11"/>
      <color rgb="FF0000FF"/>
      <name val="Calibri"/>
      <family val="2"/>
      <charset val="1"/>
    </font>
    <font>
      <sz val="11"/>
      <color rgb="FFC9211E"/>
      <name val="Calibri"/>
      <family val="2"/>
      <charset val="1"/>
    </font>
    <font>
      <sz val="10"/>
      <color rgb="FF000000"/>
      <name val="Arial"/>
      <family val="2"/>
      <charset val="1"/>
    </font>
    <font>
      <u/>
      <sz val="11"/>
      <color rgb="FF000000"/>
      <name val="Calibri"/>
      <family val="2"/>
      <charset val="1"/>
    </font>
    <font>
      <sz val="10"/>
      <color rgb="FF000000"/>
      <name val="Ebrima"/>
    </font>
    <font>
      <sz val="9"/>
      <color rgb="FF000000"/>
      <name val="Tahoma"/>
      <family val="2"/>
      <charset val="1"/>
    </font>
    <font>
      <sz val="9"/>
      <color rgb="FF000000"/>
      <name val="Tahoma"/>
      <family val="2"/>
    </font>
    <font>
      <b/>
      <sz val="9"/>
      <color rgb="FF000000"/>
      <name val="Tahoma"/>
      <family val="2"/>
    </font>
    <font>
      <sz val="10"/>
      <color rgb="FF00B050"/>
      <name val="Museo Sans 500"/>
      <family val="3"/>
    </font>
    <font>
      <sz val="10"/>
      <color rgb="FF000000"/>
      <name val="Museo Sans 500"/>
      <family val="3"/>
    </font>
    <font>
      <b/>
      <sz val="12"/>
      <name val="Museo Sans 500"/>
    </font>
    <font>
      <b/>
      <sz val="12"/>
      <color rgb="FFC00000"/>
      <name val="Museo Sans 500"/>
    </font>
    <font>
      <u/>
      <sz val="11"/>
      <color theme="10"/>
      <name val="Calibri"/>
      <family val="2"/>
      <scheme val="minor"/>
    </font>
    <font>
      <sz val="10"/>
      <name val="Museo Sans 500"/>
    </font>
    <font>
      <u/>
      <sz val="10"/>
      <color theme="1"/>
      <name val="Museo Sans 300"/>
      <family val="3"/>
    </font>
    <font>
      <sz val="10"/>
      <color rgb="FF0070C0"/>
      <name val="Museo Sans 300"/>
      <family val="3"/>
    </font>
    <font>
      <i/>
      <sz val="10"/>
      <color theme="1"/>
      <name val="Museo Sans 300"/>
      <family val="3"/>
    </font>
    <font>
      <sz val="10"/>
      <color rgb="FF000000"/>
      <name val="Courier New"/>
      <family val="3"/>
    </font>
    <font>
      <sz val="10"/>
      <color rgb="FF000000"/>
      <name val="Museo Sans 300"/>
      <family val="3"/>
    </font>
    <font>
      <sz val="11"/>
      <color theme="10"/>
      <name val="Calibri"/>
      <family val="2"/>
      <scheme val="minor"/>
    </font>
  </fonts>
  <fills count="43">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00"/>
        <bgColor rgb="FFFFFF00"/>
      </patternFill>
    </fill>
    <fill>
      <patternFill patternType="solid">
        <fgColor theme="7"/>
        <bgColor indexed="64"/>
      </patternFill>
    </fill>
    <fill>
      <patternFill patternType="solid">
        <fgColor rgb="FF006666"/>
        <bgColor indexed="64"/>
      </patternFill>
    </fill>
    <fill>
      <patternFill patternType="solid">
        <fgColor theme="0" tint="-0.34998626667073579"/>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auto="1"/>
      </right>
      <top style="thin">
        <color auto="1"/>
      </top>
      <bottom style="thin">
        <color auto="1"/>
      </bottom>
      <diagonal/>
    </border>
    <border>
      <left style="thin">
        <color auto="1"/>
      </left>
      <right/>
      <top style="medium">
        <color auto="1"/>
      </top>
      <bottom style="thin">
        <color auto="1"/>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s>
  <cellStyleXfs count="19">
    <xf numFmtId="0" fontId="0" fillId="0" borderId="0"/>
    <xf numFmtId="0" fontId="2" fillId="0" borderId="0"/>
    <xf numFmtId="0" fontId="23" fillId="24" borderId="39" applyNumberFormat="0" applyAlignment="0" applyProtection="0"/>
    <xf numFmtId="9" fontId="40" fillId="0" borderId="0" applyFont="0" applyFill="0" applyBorder="0" applyAlignment="0" applyProtection="0"/>
    <xf numFmtId="164" fontId="41" fillId="0" borderId="0"/>
    <xf numFmtId="0" fontId="50" fillId="0" borderId="0"/>
    <xf numFmtId="0" fontId="50" fillId="0" borderId="0"/>
    <xf numFmtId="0" fontId="50" fillId="0" borderId="0">
      <alignment horizontal="left"/>
    </xf>
    <xf numFmtId="0" fontId="50" fillId="0" borderId="0"/>
    <xf numFmtId="0" fontId="50" fillId="0" borderId="0"/>
    <xf numFmtId="0" fontId="41" fillId="0" borderId="0"/>
    <xf numFmtId="0" fontId="73" fillId="0" borderId="0"/>
    <xf numFmtId="0" fontId="90" fillId="0" borderId="0"/>
    <xf numFmtId="0" fontId="101" fillId="0" borderId="0" applyBorder="0" applyProtection="0"/>
    <xf numFmtId="0" fontId="103" fillId="0" borderId="0"/>
    <xf numFmtId="0" fontId="103" fillId="0" borderId="0"/>
    <xf numFmtId="0" fontId="103" fillId="0" borderId="0"/>
    <xf numFmtId="0" fontId="103" fillId="0" borderId="0"/>
    <xf numFmtId="0" fontId="113" fillId="0" borderId="0" applyNumberFormat="0" applyFill="0" applyBorder="0" applyAlignment="0" applyProtection="0"/>
  </cellStyleXfs>
  <cellXfs count="1216">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0" fillId="0" borderId="0" xfId="0" applyAlignment="1">
      <alignment horizontal="left"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24" fillId="7" borderId="0" xfId="0" applyFont="1" applyFill="1" applyAlignment="1">
      <alignment horizontal="center" vertical="center" wrapText="1"/>
    </xf>
    <xf numFmtId="0" fontId="7" fillId="19" borderId="0" xfId="0" applyFont="1" applyFill="1" applyAlignment="1">
      <alignment horizontal="center" vertical="center" wrapText="1"/>
    </xf>
    <xf numFmtId="0" fontId="33" fillId="27" borderId="3" xfId="0" applyFont="1" applyFill="1" applyBorder="1" applyAlignment="1">
      <alignment horizontal="center" vertical="center" wrapText="1"/>
    </xf>
    <xf numFmtId="0" fontId="33" fillId="27" borderId="1" xfId="0" applyFont="1" applyFill="1" applyBorder="1" applyAlignment="1">
      <alignment horizontal="center" vertical="center" wrapText="1"/>
    </xf>
    <xf numFmtId="0" fontId="35" fillId="4" borderId="31" xfId="0" applyFont="1" applyFill="1" applyBorder="1" applyAlignment="1">
      <alignment horizontal="left" vertical="center" wrapText="1" indent="1"/>
    </xf>
    <xf numFmtId="0" fontId="35" fillId="4" borderId="3" xfId="0" applyFont="1" applyFill="1" applyBorder="1" applyAlignment="1">
      <alignment horizontal="left" vertical="center" wrapText="1" indent="1"/>
    </xf>
    <xf numFmtId="0" fontId="35" fillId="4" borderId="38" xfId="0" applyFont="1" applyFill="1" applyBorder="1" applyAlignment="1">
      <alignment horizontal="left" vertical="center" wrapText="1" indent="1"/>
    </xf>
    <xf numFmtId="0" fontId="35" fillId="4" borderId="4" xfId="0" applyFont="1" applyFill="1" applyBorder="1" applyAlignment="1">
      <alignment horizontal="left" vertical="center" wrapText="1" indent="1"/>
    </xf>
    <xf numFmtId="0" fontId="36" fillId="4" borderId="38" xfId="0" applyFont="1" applyFill="1" applyBorder="1" applyAlignment="1">
      <alignment vertical="center" wrapText="1"/>
    </xf>
    <xf numFmtId="0" fontId="36" fillId="4" borderId="4" xfId="0" applyFont="1" applyFill="1" applyBorder="1" applyAlignment="1">
      <alignment vertical="center" wrapText="1"/>
    </xf>
    <xf numFmtId="0" fontId="35" fillId="4" borderId="7" xfId="0" applyFont="1" applyFill="1" applyBorder="1" applyAlignment="1">
      <alignment horizontal="left" vertical="center" wrapText="1" indent="1"/>
    </xf>
    <xf numFmtId="0" fontId="35"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5" fillId="4" borderId="16" xfId="0" applyFont="1" applyFill="1" applyBorder="1" applyAlignment="1">
      <alignment horizontal="left" vertical="center" wrapText="1" indent="1"/>
    </xf>
    <xf numFmtId="0" fontId="7" fillId="28" borderId="0" xfId="0" applyFont="1" applyFill="1" applyAlignment="1">
      <alignment horizontal="center" vertical="center" wrapText="1"/>
    </xf>
    <xf numFmtId="9" fontId="10" fillId="0" borderId="1" xfId="0" applyNumberFormat="1" applyFont="1" applyBorder="1" applyAlignment="1">
      <alignment horizontal="center" vertical="center" wrapText="1"/>
    </xf>
    <xf numFmtId="0" fontId="42" fillId="0" borderId="0" xfId="0" applyFont="1" applyAlignment="1">
      <alignment horizontal="center" vertical="center" wrapText="1"/>
    </xf>
    <xf numFmtId="0" fontId="42" fillId="4" borderId="0" xfId="0" applyFont="1" applyFill="1"/>
    <xf numFmtId="0" fontId="42" fillId="0" borderId="0" xfId="0" applyFont="1"/>
    <xf numFmtId="0" fontId="48"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164" fontId="51"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Alignment="1">
      <alignment horizontal="center" vertical="center" wrapText="1"/>
    </xf>
    <xf numFmtId="9" fontId="9" fillId="15" borderId="0" xfId="0" applyNumberFormat="1" applyFont="1" applyFill="1" applyAlignment="1">
      <alignment horizontal="center" vertical="center" wrapText="1"/>
    </xf>
    <xf numFmtId="9" fontId="9" fillId="14" borderId="0" xfId="0" applyNumberFormat="1" applyFont="1" applyFill="1" applyAlignment="1">
      <alignment horizontal="center" vertical="center" wrapText="1"/>
    </xf>
    <xf numFmtId="9" fontId="9" fillId="9" borderId="0" xfId="0" applyNumberFormat="1" applyFont="1" applyFill="1" applyAlignment="1">
      <alignment horizontal="center" vertical="center" wrapText="1"/>
    </xf>
    <xf numFmtId="9" fontId="9" fillId="10" borderId="0" xfId="0" applyNumberFormat="1" applyFont="1" applyFill="1" applyAlignment="1">
      <alignment horizontal="center" vertical="center" wrapText="1"/>
    </xf>
    <xf numFmtId="0" fontId="57" fillId="29" borderId="47" xfId="0" applyFont="1" applyFill="1" applyBorder="1" applyAlignment="1">
      <alignment horizontal="center" vertical="center" wrapText="1" readingOrder="1"/>
    </xf>
    <xf numFmtId="0" fontId="57" fillId="14" borderId="47" xfId="0" applyFont="1" applyFill="1" applyBorder="1" applyAlignment="1">
      <alignment horizontal="center" vertical="center" wrapText="1" readingOrder="1"/>
    </xf>
    <xf numFmtId="0" fontId="57" fillId="30" borderId="47" xfId="0" applyFont="1" applyFill="1" applyBorder="1" applyAlignment="1">
      <alignment horizontal="center" vertical="center" wrapText="1" readingOrder="1"/>
    </xf>
    <xf numFmtId="0" fontId="57" fillId="6" borderId="50" xfId="0" applyFont="1" applyFill="1" applyBorder="1" applyAlignment="1">
      <alignment horizontal="center" vertical="center" wrapText="1" readingOrder="1"/>
    </xf>
    <xf numFmtId="0" fontId="9" fillId="2" borderId="0" xfId="0" applyFont="1" applyFill="1" applyAlignment="1">
      <alignment horizontal="center" vertical="center" wrapText="1"/>
    </xf>
    <xf numFmtId="0" fontId="9" fillId="15" borderId="0" xfId="0" applyFont="1" applyFill="1" applyAlignment="1">
      <alignment horizontal="center" vertical="center" wrapText="1"/>
    </xf>
    <xf numFmtId="0" fontId="9" fillId="14" borderId="0" xfId="0" applyFont="1" applyFill="1" applyAlignment="1">
      <alignment horizontal="center" vertical="center" wrapText="1"/>
    </xf>
    <xf numFmtId="0" fontId="9" fillId="9" borderId="0" xfId="0" applyFont="1" applyFill="1" applyAlignment="1">
      <alignment horizontal="center" vertical="center" wrapText="1"/>
    </xf>
    <xf numFmtId="0" fontId="9" fillId="10" borderId="0" xfId="0" applyFont="1" applyFill="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17" fillId="0" borderId="1" xfId="0" applyFont="1" applyBorder="1" applyAlignment="1">
      <alignment horizontal="center" vertical="center" wrapText="1"/>
    </xf>
    <xf numFmtId="0" fontId="59" fillId="26" borderId="31" xfId="0" applyFont="1" applyFill="1" applyBorder="1" applyAlignment="1">
      <alignment horizontal="center" vertical="center" wrapText="1"/>
    </xf>
    <xf numFmtId="0" fontId="59" fillId="26" borderId="3" xfId="0" applyFont="1" applyFill="1" applyBorder="1" applyAlignment="1">
      <alignment horizontal="center" vertical="center" wrapText="1"/>
    </xf>
    <xf numFmtId="0" fontId="59" fillId="10" borderId="32" xfId="0" applyFont="1" applyFill="1" applyBorder="1" applyAlignment="1">
      <alignment horizontal="center" vertical="center" wrapText="1"/>
    </xf>
    <xf numFmtId="0" fontId="59" fillId="10" borderId="3" xfId="0" applyFont="1" applyFill="1" applyBorder="1" applyAlignment="1">
      <alignment horizontal="center" vertical="center" wrapText="1"/>
    </xf>
    <xf numFmtId="0" fontId="59" fillId="10" borderId="7" xfId="0" applyFont="1" applyFill="1" applyBorder="1" applyAlignment="1">
      <alignment horizontal="center" vertical="center" wrapText="1"/>
    </xf>
    <xf numFmtId="0" fontId="59" fillId="26" borderId="62" xfId="0" applyFont="1" applyFill="1" applyBorder="1" applyAlignment="1">
      <alignment horizontal="center" vertical="center" wrapText="1"/>
    </xf>
    <xf numFmtId="0" fontId="59" fillId="26" borderId="5" xfId="0" applyFont="1" applyFill="1" applyBorder="1" applyAlignment="1">
      <alignment horizontal="center" vertical="center" wrapText="1"/>
    </xf>
    <xf numFmtId="0" fontId="59" fillId="10" borderId="15" xfId="0" applyFont="1" applyFill="1" applyBorder="1" applyAlignment="1">
      <alignment horizontal="center" vertical="center" wrapText="1"/>
    </xf>
    <xf numFmtId="0" fontId="59" fillId="10" borderId="5" xfId="0" applyFont="1" applyFill="1" applyBorder="1" applyAlignment="1">
      <alignment horizontal="center" vertical="center" wrapText="1"/>
    </xf>
    <xf numFmtId="0" fontId="59"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59" fillId="26" borderId="4" xfId="0" applyFont="1" applyFill="1" applyBorder="1" applyAlignment="1">
      <alignment horizontal="center" vertical="center" wrapText="1"/>
    </xf>
    <xf numFmtId="0" fontId="59" fillId="26" borderId="0" xfId="0" applyFont="1" applyFill="1" applyAlignment="1">
      <alignment horizontal="center" vertical="center" wrapText="1"/>
    </xf>
    <xf numFmtId="0" fontId="59" fillId="10" borderId="4" xfId="0" applyFont="1" applyFill="1" applyBorder="1" applyAlignment="1">
      <alignment horizontal="center" vertical="center" wrapText="1"/>
    </xf>
    <xf numFmtId="0" fontId="59"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59"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59"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59"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59"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1" fillId="33" borderId="0" xfId="4" applyFont="1" applyFill="1"/>
    <xf numFmtId="164" fontId="62" fillId="33" borderId="0" xfId="4" applyFont="1" applyFill="1"/>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4" fillId="33" borderId="67" xfId="4" applyFont="1" applyFill="1" applyBorder="1" applyAlignment="1">
      <alignment horizontal="justify" vertical="center" wrapText="1" readingOrder="1"/>
    </xf>
    <xf numFmtId="165" fontId="63" fillId="33" borderId="67" xfId="4" applyNumberFormat="1"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4" fillId="33" borderId="66" xfId="4" applyFont="1" applyFill="1" applyBorder="1" applyAlignment="1">
      <alignment horizontal="justify" vertical="center" wrapText="1" readingOrder="1"/>
    </xf>
    <xf numFmtId="165" fontId="63" fillId="33" borderId="66"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7" fillId="33" borderId="0" xfId="4" applyFont="1" applyFill="1"/>
    <xf numFmtId="0" fontId="50" fillId="0" borderId="0" xfId="9"/>
    <xf numFmtId="0" fontId="42" fillId="0" borderId="0" xfId="0" applyFont="1" applyAlignment="1">
      <alignment horizontal="center"/>
    </xf>
    <xf numFmtId="0" fontId="15" fillId="12" borderId="1" xfId="0" applyFont="1" applyFill="1" applyBorder="1" applyAlignment="1">
      <alignment horizontal="center" vertical="center" wrapText="1"/>
    </xf>
    <xf numFmtId="0" fontId="49" fillId="12" borderId="13" xfId="0" applyFont="1" applyFill="1" applyBorder="1" applyAlignment="1">
      <alignment horizontal="center" vertical="center" wrapText="1"/>
    </xf>
    <xf numFmtId="0" fontId="49" fillId="12" borderId="1" xfId="0" applyFont="1" applyFill="1" applyBorder="1" applyAlignment="1">
      <alignment horizontal="center" vertical="center" wrapText="1"/>
    </xf>
    <xf numFmtId="0" fontId="68" fillId="0" borderId="13" xfId="0" applyFont="1" applyBorder="1" applyAlignment="1">
      <alignment horizontal="center" vertical="center" wrapText="1"/>
    </xf>
    <xf numFmtId="0" fontId="68" fillId="0" borderId="1" xfId="0" applyFont="1" applyBorder="1" applyAlignment="1">
      <alignment horizontal="center" vertical="center" wrapText="1"/>
    </xf>
    <xf numFmtId="0" fontId="48" fillId="0" borderId="0" xfId="0" applyFont="1" applyAlignment="1">
      <alignment horizontal="center" vertical="center"/>
    </xf>
    <xf numFmtId="0" fontId="68" fillId="0" borderId="0" xfId="0" applyFont="1" applyAlignment="1">
      <alignment horizontal="center" vertical="center"/>
    </xf>
    <xf numFmtId="0" fontId="70" fillId="0" borderId="0" xfId="0" applyFont="1" applyAlignment="1">
      <alignment horizontal="center" vertical="center"/>
    </xf>
    <xf numFmtId="0" fontId="42" fillId="0" borderId="0" xfId="0" applyFont="1" applyAlignment="1">
      <alignment vertical="center"/>
    </xf>
    <xf numFmtId="0" fontId="71" fillId="0" borderId="70" xfId="0" applyFont="1" applyBorder="1" applyAlignment="1">
      <alignment vertical="center" wrapText="1"/>
    </xf>
    <xf numFmtId="0" fontId="71" fillId="0" borderId="69" xfId="0" applyFont="1" applyBorder="1" applyAlignment="1">
      <alignment vertical="center" wrapText="1"/>
    </xf>
    <xf numFmtId="0" fontId="72" fillId="0" borderId="71" xfId="0" applyFont="1" applyBorder="1" applyAlignment="1">
      <alignment vertical="center" wrapText="1"/>
    </xf>
    <xf numFmtId="0" fontId="72" fillId="0" borderId="0" xfId="0" applyFont="1" applyAlignment="1">
      <alignment vertical="center" wrapText="1"/>
    </xf>
    <xf numFmtId="0" fontId="72" fillId="0" borderId="70" xfId="0" applyFont="1" applyBorder="1" applyAlignment="1">
      <alignment vertical="center" wrapText="1"/>
    </xf>
    <xf numFmtId="0" fontId="72" fillId="0" borderId="69" xfId="0" applyFont="1" applyBorder="1" applyAlignment="1">
      <alignment vertical="center" wrapText="1"/>
    </xf>
    <xf numFmtId="0" fontId="71" fillId="0" borderId="0" xfId="0" applyFont="1" applyAlignment="1">
      <alignment vertical="center" wrapText="1"/>
    </xf>
    <xf numFmtId="0" fontId="72" fillId="0" borderId="72" xfId="0" applyFont="1" applyBorder="1" applyAlignment="1">
      <alignment vertical="center" wrapText="1"/>
    </xf>
    <xf numFmtId="0" fontId="69" fillId="0" borderId="0" xfId="0" applyFont="1" applyAlignment="1">
      <alignment vertical="center"/>
    </xf>
    <xf numFmtId="0" fontId="8" fillId="0" borderId="1" xfId="0" applyFont="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5" fillId="17" borderId="1" xfId="4" applyFont="1" applyFill="1" applyBorder="1" applyAlignment="1" applyProtection="1">
      <alignment horizontal="center" vertical="center" textRotation="90" wrapText="1"/>
      <protection hidden="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0" fillId="0" borderId="0" xfId="0" applyFont="1" applyAlignment="1">
      <alignment horizontal="center" vertical="center" wrapText="1"/>
    </xf>
    <xf numFmtId="0" fontId="28" fillId="0" borderId="3" xfId="0" applyFont="1" applyBorder="1" applyAlignment="1" applyProtection="1">
      <alignment horizontal="center" vertical="center" wrapText="1"/>
      <protection locked="0"/>
    </xf>
    <xf numFmtId="0" fontId="25" fillId="4" borderId="32" xfId="1" applyFont="1" applyFill="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0" borderId="0" xfId="0" applyFont="1" applyAlignment="1" applyProtection="1">
      <alignment wrapText="1"/>
      <protection locked="0"/>
    </xf>
    <xf numFmtId="0" fontId="25" fillId="0" borderId="0" xfId="0" applyFont="1" applyProtection="1">
      <protection locked="0"/>
    </xf>
    <xf numFmtId="0" fontId="28" fillId="5" borderId="23" xfId="0" applyFont="1" applyFill="1" applyBorder="1" applyAlignment="1" applyProtection="1">
      <alignment horizontal="center" vertical="center" textRotation="90"/>
      <protection locked="0"/>
    </xf>
    <xf numFmtId="0" fontId="28" fillId="5" borderId="1" xfId="0" applyFont="1" applyFill="1" applyBorder="1" applyAlignment="1" applyProtection="1">
      <alignment horizontal="center" vertical="center" textRotation="90" wrapText="1"/>
      <protection locked="0"/>
    </xf>
    <xf numFmtId="0" fontId="28" fillId="5" borderId="1" xfId="0" applyFont="1" applyFill="1" applyBorder="1" applyAlignment="1" applyProtection="1">
      <alignment horizontal="center" vertical="center" textRotation="90"/>
      <protection locked="0"/>
    </xf>
    <xf numFmtId="0" fontId="29" fillId="5" borderId="22" xfId="0" applyFont="1" applyFill="1" applyBorder="1" applyAlignment="1" applyProtection="1">
      <alignment horizontal="center" vertical="center" textRotation="90" wrapText="1"/>
      <protection locked="0"/>
    </xf>
    <xf numFmtId="0" fontId="28" fillId="25" borderId="23" xfId="0" applyFont="1" applyFill="1" applyBorder="1" applyAlignment="1" applyProtection="1">
      <alignment horizontal="center" vertical="center" textRotation="90" wrapText="1"/>
      <protection locked="0"/>
    </xf>
    <xf numFmtId="0" fontId="28" fillId="25" borderId="1" xfId="0" applyFont="1" applyFill="1" applyBorder="1" applyAlignment="1" applyProtection="1">
      <alignment horizontal="center" vertical="center" textRotation="90" wrapText="1"/>
      <protection locked="0"/>
    </xf>
    <xf numFmtId="0" fontId="29" fillId="25" borderId="22" xfId="0" applyFont="1" applyFill="1" applyBorder="1" applyAlignment="1" applyProtection="1">
      <alignment horizontal="center" vertical="center" textRotation="90" wrapText="1"/>
      <protection locked="0"/>
    </xf>
    <xf numFmtId="0" fontId="29" fillId="5" borderId="57" xfId="0" applyFont="1" applyFill="1" applyBorder="1" applyAlignment="1" applyProtection="1">
      <alignment horizontal="center" vertical="center" wrapText="1"/>
      <protection locked="0"/>
    </xf>
    <xf numFmtId="0" fontId="28" fillId="5" borderId="1" xfId="0" applyFont="1" applyFill="1" applyBorder="1" applyAlignment="1" applyProtection="1">
      <alignment vertical="center" textRotation="90" wrapText="1"/>
      <protection locked="0"/>
    </xf>
    <xf numFmtId="0" fontId="28" fillId="5" borderId="7" xfId="0" applyFont="1" applyFill="1" applyBorder="1" applyAlignment="1" applyProtection="1">
      <alignment vertical="center" textRotation="90" wrapText="1"/>
      <protection locked="0"/>
    </xf>
    <xf numFmtId="0" fontId="28" fillId="5" borderId="58" xfId="0" applyFont="1" applyFill="1" applyBorder="1" applyAlignment="1" applyProtection="1">
      <alignment vertical="center" textRotation="90" wrapText="1"/>
      <protection locked="0"/>
    </xf>
    <xf numFmtId="0" fontId="28" fillId="5" borderId="23" xfId="0" applyFont="1" applyFill="1" applyBorder="1" applyAlignment="1" applyProtection="1">
      <alignment vertical="center" textRotation="90" wrapText="1"/>
      <protection locked="0"/>
    </xf>
    <xf numFmtId="0" fontId="28" fillId="5" borderId="2" xfId="0" applyFont="1" applyFill="1" applyBorder="1" applyAlignment="1" applyProtection="1">
      <alignment horizontal="center" vertical="center" textRotation="90"/>
      <protection locked="0"/>
    </xf>
    <xf numFmtId="0" fontId="25" fillId="5" borderId="3" xfId="0" applyFont="1" applyFill="1" applyBorder="1" applyAlignment="1" applyProtection="1">
      <alignment horizontal="center" vertical="center" wrapText="1"/>
      <protection locked="0"/>
    </xf>
    <xf numFmtId="0" fontId="32" fillId="0" borderId="0" xfId="0" applyFont="1" applyAlignment="1" applyProtection="1">
      <alignment vertical="center"/>
      <protection locked="0"/>
    </xf>
    <xf numFmtId="0" fontId="29" fillId="0" borderId="23" xfId="0" applyFont="1" applyBorder="1" applyAlignment="1" applyProtection="1">
      <alignment horizontal="center" vertical="center" textRotation="255" wrapText="1"/>
      <protection locked="0"/>
    </xf>
    <xf numFmtId="0" fontId="53" fillId="0" borderId="1" xfId="0" applyFont="1" applyBorder="1" applyAlignment="1" applyProtection="1">
      <alignment horizontal="center" vertical="center" wrapText="1"/>
      <protection locked="0"/>
    </xf>
    <xf numFmtId="49" fontId="53" fillId="0" borderId="1" xfId="0" applyNumberFormat="1"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6" fillId="0" borderId="0" xfId="0" applyFont="1" applyAlignment="1" applyProtection="1">
      <alignment vertical="center"/>
      <protection locked="0"/>
    </xf>
    <xf numFmtId="0" fontId="27" fillId="0" borderId="0" xfId="0" applyFont="1" applyProtection="1">
      <protection locked="0"/>
    </xf>
    <xf numFmtId="0" fontId="53" fillId="0" borderId="23" xfId="0" applyFont="1" applyBorder="1" applyAlignment="1" applyProtection="1">
      <alignment horizontal="center" vertical="center" wrapText="1"/>
      <protection locked="0"/>
    </xf>
    <xf numFmtId="0" fontId="25" fillId="0" borderId="0" xfId="0" applyFont="1" applyAlignment="1" applyProtection="1">
      <alignment vertical="center"/>
      <protection locked="0"/>
    </xf>
    <xf numFmtId="0" fontId="39" fillId="0" borderId="0" xfId="0" applyFont="1" applyAlignment="1" applyProtection="1">
      <alignment vertical="center"/>
      <protection locked="0"/>
    </xf>
    <xf numFmtId="0" fontId="28" fillId="0" borderId="0" xfId="0" applyFont="1" applyAlignment="1" applyProtection="1">
      <alignment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left" vertical="center"/>
      <protection locked="0"/>
    </xf>
    <xf numFmtId="0" fontId="28" fillId="0" borderId="0" xfId="0" applyFont="1" applyAlignment="1" applyProtection="1">
      <alignment horizontal="left" vertical="center" wrapText="1"/>
      <protection locked="0"/>
    </xf>
    <xf numFmtId="0" fontId="39" fillId="0" borderId="0" xfId="0" applyFont="1" applyProtection="1">
      <protection locked="0"/>
    </xf>
    <xf numFmtId="0" fontId="27" fillId="0" borderId="0" xfId="0" applyFont="1" applyAlignment="1" applyProtection="1">
      <alignment horizontal="center"/>
      <protection locked="0"/>
    </xf>
    <xf numFmtId="0" fontId="26" fillId="0" borderId="0" xfId="0" applyFont="1" applyProtection="1">
      <protection locked="0"/>
    </xf>
    <xf numFmtId="0" fontId="26" fillId="0" borderId="0" xfId="0" applyFont="1" applyAlignment="1" applyProtection="1">
      <alignment wrapText="1"/>
      <protection locked="0"/>
    </xf>
    <xf numFmtId="0" fontId="27" fillId="0" borderId="0" xfId="0" applyFont="1" applyAlignment="1" applyProtection="1">
      <alignment horizontal="left"/>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left" wrapText="1"/>
      <protection locked="0"/>
    </xf>
    <xf numFmtId="0" fontId="53" fillId="17" borderId="2" xfId="0" applyFont="1" applyFill="1" applyBorder="1" applyAlignment="1">
      <alignment horizontal="center" vertical="center" textRotation="90"/>
    </xf>
    <xf numFmtId="9" fontId="53" fillId="17" borderId="23" xfId="3" applyFont="1" applyFill="1" applyBorder="1" applyAlignment="1" applyProtection="1">
      <alignment horizontal="center" vertical="center" textRotation="90"/>
    </xf>
    <xf numFmtId="9" fontId="53" fillId="17" borderId="1" xfId="3" applyFont="1" applyFill="1" applyBorder="1" applyAlignment="1" applyProtection="1">
      <alignment horizontal="center" vertical="center" textRotation="90"/>
    </xf>
    <xf numFmtId="0" fontId="29" fillId="17" borderId="22" xfId="0" applyFont="1" applyFill="1" applyBorder="1" applyAlignment="1">
      <alignment horizontal="center" vertical="center" textRotation="90" wrapText="1"/>
    </xf>
    <xf numFmtId="0" fontId="25" fillId="0" borderId="0" xfId="0" applyFont="1" applyAlignment="1" applyProtection="1">
      <alignment wrapText="1"/>
      <protection locked="0"/>
    </xf>
    <xf numFmtId="0" fontId="39" fillId="0" borderId="0" xfId="0" applyFont="1" applyAlignment="1" applyProtection="1">
      <alignment wrapText="1"/>
      <protection locked="0"/>
    </xf>
    <xf numFmtId="0" fontId="27" fillId="0" borderId="0" xfId="0" applyFont="1" applyAlignment="1" applyProtection="1">
      <alignment horizontal="center" wrapText="1"/>
      <protection locked="0"/>
    </xf>
    <xf numFmtId="0" fontId="27" fillId="0" borderId="0" xfId="0" applyFont="1" applyAlignment="1" applyProtection="1">
      <alignment horizontal="center" vertical="center" wrapText="1"/>
      <protection locked="0"/>
    </xf>
    <xf numFmtId="0" fontId="76" fillId="6" borderId="0" xfId="0" applyFont="1" applyFill="1" applyAlignment="1">
      <alignment horizontal="center" vertical="center" wrapText="1"/>
    </xf>
    <xf numFmtId="0" fontId="76" fillId="36" borderId="0" xfId="0" applyFont="1" applyFill="1" applyAlignment="1">
      <alignment horizontal="center" vertical="center" wrapText="1"/>
    </xf>
    <xf numFmtId="0" fontId="76" fillId="37" borderId="0" xfId="0" applyFont="1" applyFill="1" applyAlignment="1">
      <alignment horizontal="center" vertical="center" wrapText="1"/>
    </xf>
    <xf numFmtId="0" fontId="76" fillId="38" borderId="0" xfId="0" applyFont="1" applyFill="1" applyAlignment="1">
      <alignment horizontal="center" vertical="center" wrapText="1"/>
    </xf>
    <xf numFmtId="0" fontId="14" fillId="6" borderId="1" xfId="0" applyFont="1" applyFill="1" applyBorder="1" applyAlignment="1">
      <alignment horizontal="center" vertical="center" wrapText="1"/>
    </xf>
    <xf numFmtId="0" fontId="26" fillId="0" borderId="0" xfId="0" applyFont="1" applyAlignment="1" applyProtection="1">
      <alignment vertical="center"/>
      <protection locked="0"/>
    </xf>
    <xf numFmtId="0" fontId="78" fillId="0" borderId="0" xfId="0" applyFont="1" applyProtection="1">
      <protection locked="0"/>
    </xf>
    <xf numFmtId="14" fontId="28" fillId="4" borderId="3" xfId="1" applyNumberFormat="1" applyFont="1" applyFill="1" applyBorder="1" applyAlignment="1" applyProtection="1">
      <alignment vertical="center"/>
      <protection locked="0"/>
    </xf>
    <xf numFmtId="0" fontId="46" fillId="29" borderId="44" xfId="0" applyFont="1" applyFill="1" applyBorder="1" applyAlignment="1" applyProtection="1">
      <alignment horizontal="center" vertical="center" readingOrder="1"/>
      <protection hidden="1"/>
    </xf>
    <xf numFmtId="0" fontId="46" fillId="29" borderId="45" xfId="0" applyFont="1" applyFill="1" applyBorder="1" applyAlignment="1" applyProtection="1">
      <alignment horizontal="center" vertical="center" readingOrder="1"/>
      <protection hidden="1"/>
    </xf>
    <xf numFmtId="0" fontId="46" fillId="29" borderId="41" xfId="0" applyFont="1" applyFill="1" applyBorder="1" applyAlignment="1" applyProtection="1">
      <alignment horizontal="center" vertical="center" readingOrder="1"/>
      <protection hidden="1"/>
    </xf>
    <xf numFmtId="0" fontId="46" fillId="29" borderId="0" xfId="0" applyFont="1" applyFill="1" applyAlignment="1" applyProtection="1">
      <alignment horizontal="center" vertical="center" readingOrder="1"/>
      <protection hidden="1"/>
    </xf>
    <xf numFmtId="0" fontId="46" fillId="29" borderId="46" xfId="0" applyFont="1" applyFill="1" applyBorder="1" applyAlignment="1" applyProtection="1">
      <alignment horizontal="center" vertical="center" readingOrder="1"/>
      <protection hidden="1"/>
    </xf>
    <xf numFmtId="0" fontId="46" fillId="29" borderId="36" xfId="0" applyFont="1" applyFill="1" applyBorder="1" applyAlignment="1" applyProtection="1">
      <alignment horizontal="center" vertical="center" readingOrder="1"/>
      <protection hidden="1"/>
    </xf>
    <xf numFmtId="0" fontId="46" fillId="6" borderId="44" xfId="0" applyFont="1" applyFill="1" applyBorder="1" applyAlignment="1" applyProtection="1">
      <alignment horizontal="center" readingOrder="1"/>
      <protection hidden="1"/>
    </xf>
    <xf numFmtId="0" fontId="46" fillId="6" borderId="45" xfId="0" applyFont="1" applyFill="1" applyBorder="1" applyAlignment="1" applyProtection="1">
      <alignment horizontal="center" readingOrder="1"/>
      <protection hidden="1"/>
    </xf>
    <xf numFmtId="0" fontId="46" fillId="6" borderId="41" xfId="0" applyFont="1" applyFill="1" applyBorder="1" applyAlignment="1" applyProtection="1">
      <alignment horizontal="center" readingOrder="1"/>
      <protection hidden="1"/>
    </xf>
    <xf numFmtId="0" fontId="46" fillId="6" borderId="0" xfId="0" applyFont="1" applyFill="1" applyAlignment="1" applyProtection="1">
      <alignment horizontal="center" readingOrder="1"/>
      <protection hidden="1"/>
    </xf>
    <xf numFmtId="0" fontId="46" fillId="6" borderId="46" xfId="0" applyFont="1" applyFill="1" applyBorder="1" applyAlignment="1" applyProtection="1">
      <alignment horizontal="center" readingOrder="1"/>
      <protection hidden="1"/>
    </xf>
    <xf numFmtId="0" fontId="46" fillId="6" borderId="36" xfId="0" applyFont="1" applyFill="1" applyBorder="1" applyAlignment="1" applyProtection="1">
      <alignment horizontal="center" readingOrder="1"/>
      <protection hidden="1"/>
    </xf>
    <xf numFmtId="0" fontId="46" fillId="29" borderId="52" xfId="0" applyFont="1" applyFill="1" applyBorder="1" applyAlignment="1" applyProtection="1">
      <alignment horizontal="center" vertical="center" readingOrder="1"/>
      <protection hidden="1"/>
    </xf>
    <xf numFmtId="0" fontId="46" fillId="29" borderId="42" xfId="0" applyFont="1" applyFill="1" applyBorder="1" applyAlignment="1" applyProtection="1">
      <alignment horizontal="center" vertical="center" readingOrder="1"/>
      <protection hidden="1"/>
    </xf>
    <xf numFmtId="0" fontId="46" fillId="29" borderId="37" xfId="0" applyFont="1" applyFill="1" applyBorder="1" applyAlignment="1" applyProtection="1">
      <alignment horizontal="center" vertical="center" readingOrder="1"/>
      <protection hidden="1"/>
    </xf>
    <xf numFmtId="0" fontId="46" fillId="6" borderId="42" xfId="0" applyFont="1" applyFill="1" applyBorder="1" applyAlignment="1" applyProtection="1">
      <alignment horizontal="center" readingOrder="1"/>
      <protection hidden="1"/>
    </xf>
    <xf numFmtId="0" fontId="46" fillId="6" borderId="37" xfId="0" applyFont="1" applyFill="1" applyBorder="1" applyAlignment="1" applyProtection="1">
      <alignment horizontal="center" readingOrder="1"/>
      <protection hidden="1"/>
    </xf>
    <xf numFmtId="0" fontId="46" fillId="14" borderId="44" xfId="0" applyFont="1" applyFill="1" applyBorder="1" applyAlignment="1" applyProtection="1">
      <alignment horizontal="center" readingOrder="1"/>
      <protection hidden="1"/>
    </xf>
    <xf numFmtId="0" fontId="46" fillId="14" borderId="45" xfId="0" applyFont="1" applyFill="1" applyBorder="1" applyAlignment="1" applyProtection="1">
      <alignment horizontal="center" readingOrder="1"/>
      <protection hidden="1"/>
    </xf>
    <xf numFmtId="0" fontId="46" fillId="14" borderId="41" xfId="0" applyFont="1" applyFill="1" applyBorder="1" applyAlignment="1" applyProtection="1">
      <alignment horizontal="center" readingOrder="1"/>
      <protection hidden="1"/>
    </xf>
    <xf numFmtId="0" fontId="46" fillId="14" borderId="0" xfId="0" applyFont="1" applyFill="1" applyAlignment="1" applyProtection="1">
      <alignment horizontal="center" readingOrder="1"/>
      <protection hidden="1"/>
    </xf>
    <xf numFmtId="0" fontId="46" fillId="14" borderId="46" xfId="0" applyFont="1" applyFill="1" applyBorder="1" applyAlignment="1" applyProtection="1">
      <alignment horizontal="center" readingOrder="1"/>
      <protection hidden="1"/>
    </xf>
    <xf numFmtId="0" fontId="46" fillId="14" borderId="36" xfId="0" applyFont="1" applyFill="1" applyBorder="1" applyAlignment="1" applyProtection="1">
      <alignment horizontal="center" readingOrder="1"/>
      <protection hidden="1"/>
    </xf>
    <xf numFmtId="0" fontId="46" fillId="6" borderId="52" xfId="0" applyFont="1" applyFill="1" applyBorder="1" applyAlignment="1" applyProtection="1">
      <alignment horizontal="center" readingOrder="1"/>
      <protection hidden="1"/>
    </xf>
    <xf numFmtId="0" fontId="46" fillId="14" borderId="52" xfId="0" applyFont="1" applyFill="1" applyBorder="1" applyAlignment="1" applyProtection="1">
      <alignment horizontal="center" readingOrder="1"/>
      <protection hidden="1"/>
    </xf>
    <xf numFmtId="0" fontId="46" fillId="14" borderId="42" xfId="0" applyFont="1" applyFill="1" applyBorder="1" applyAlignment="1" applyProtection="1">
      <alignment horizontal="center" readingOrder="1"/>
      <protection hidden="1"/>
    </xf>
    <xf numFmtId="0" fontId="46" fillId="14" borderId="37" xfId="0" applyFont="1" applyFill="1" applyBorder="1" applyAlignment="1" applyProtection="1">
      <alignment horizontal="center" readingOrder="1"/>
      <protection hidden="1"/>
    </xf>
    <xf numFmtId="0" fontId="46" fillId="30" borderId="44" xfId="0" applyFont="1" applyFill="1" applyBorder="1" applyAlignment="1" applyProtection="1">
      <alignment horizontal="center" readingOrder="1"/>
      <protection hidden="1"/>
    </xf>
    <xf numFmtId="0" fontId="46" fillId="30" borderId="45" xfId="0" applyFont="1" applyFill="1" applyBorder="1" applyAlignment="1" applyProtection="1">
      <alignment horizontal="center" readingOrder="1"/>
      <protection hidden="1"/>
    </xf>
    <xf numFmtId="0" fontId="46" fillId="30" borderId="41" xfId="0" applyFont="1" applyFill="1" applyBorder="1" applyAlignment="1" applyProtection="1">
      <alignment horizontal="center" readingOrder="1"/>
      <protection hidden="1"/>
    </xf>
    <xf numFmtId="0" fontId="46" fillId="30" borderId="0" xfId="0" applyFont="1" applyFill="1" applyAlignment="1" applyProtection="1">
      <alignment horizontal="center" readingOrder="1"/>
      <protection hidden="1"/>
    </xf>
    <xf numFmtId="0" fontId="46" fillId="30" borderId="46" xfId="0" applyFont="1" applyFill="1" applyBorder="1" applyAlignment="1" applyProtection="1">
      <alignment horizontal="center" readingOrder="1"/>
      <protection hidden="1"/>
    </xf>
    <xf numFmtId="0" fontId="46" fillId="30" borderId="36" xfId="0" applyFont="1" applyFill="1" applyBorder="1" applyAlignment="1" applyProtection="1">
      <alignment horizontal="center" readingOrder="1"/>
      <protection hidden="1"/>
    </xf>
    <xf numFmtId="0" fontId="46" fillId="30" borderId="52" xfId="0" applyFont="1" applyFill="1" applyBorder="1" applyAlignment="1" applyProtection="1">
      <alignment horizontal="center" readingOrder="1"/>
      <protection hidden="1"/>
    </xf>
    <xf numFmtId="0" fontId="46" fillId="30" borderId="42" xfId="0" applyFont="1" applyFill="1" applyBorder="1" applyAlignment="1" applyProtection="1">
      <alignment horizontal="center" readingOrder="1"/>
      <protection hidden="1"/>
    </xf>
    <xf numFmtId="0" fontId="46" fillId="30" borderId="37" xfId="0" applyFont="1" applyFill="1" applyBorder="1" applyAlignment="1" applyProtection="1">
      <alignment horizontal="center" readingOrder="1"/>
      <protection hidden="1"/>
    </xf>
    <xf numFmtId="0" fontId="53" fillId="0" borderId="1" xfId="0" applyFont="1" applyBorder="1" applyAlignment="1" applyProtection="1">
      <alignment horizontal="center" vertical="center" textRotation="90" wrapText="1"/>
      <protection locked="0"/>
    </xf>
    <xf numFmtId="0" fontId="53" fillId="0" borderId="2" xfId="0" applyFont="1" applyBorder="1" applyAlignment="1" applyProtection="1">
      <alignment horizontal="center" vertical="center" textRotation="90" wrapText="1"/>
      <protection locked="0"/>
    </xf>
    <xf numFmtId="0" fontId="53" fillId="0" borderId="22" xfId="0" applyFont="1" applyBorder="1" applyAlignment="1" applyProtection="1">
      <alignment horizontal="center" vertical="center" textRotation="90" wrapText="1"/>
      <protection locked="0"/>
    </xf>
    <xf numFmtId="49" fontId="53" fillId="0" borderId="23" xfId="0" applyNumberFormat="1" applyFont="1" applyBorder="1" applyAlignment="1" applyProtection="1">
      <alignment horizontal="left" vertical="center" wrapText="1"/>
      <protection locked="0"/>
    </xf>
    <xf numFmtId="14" fontId="27" fillId="0" borderId="0" xfId="0" applyNumberFormat="1" applyFont="1" applyAlignment="1" applyProtection="1">
      <alignment wrapText="1"/>
      <protection locked="0"/>
    </xf>
    <xf numFmtId="14" fontId="25" fillId="4" borderId="32" xfId="1" applyNumberFormat="1" applyFont="1" applyFill="1" applyBorder="1" applyAlignment="1" applyProtection="1">
      <alignment horizontal="center" vertical="center" wrapText="1"/>
      <protection locked="0"/>
    </xf>
    <xf numFmtId="14" fontId="29" fillId="5" borderId="1" xfId="0" applyNumberFormat="1" applyFont="1" applyFill="1" applyBorder="1" applyAlignment="1" applyProtection="1">
      <alignment horizontal="center" vertical="center" wrapText="1"/>
      <protection locked="0"/>
    </xf>
    <xf numFmtId="14" fontId="28" fillId="0" borderId="0" xfId="0" applyNumberFormat="1" applyFont="1" applyAlignment="1" applyProtection="1">
      <alignment horizontal="left" vertical="center"/>
      <protection locked="0"/>
    </xf>
    <xf numFmtId="14" fontId="27" fillId="0" borderId="0" xfId="0" applyNumberFormat="1" applyFont="1" applyAlignment="1" applyProtection="1">
      <alignment horizontal="left"/>
      <protection locked="0"/>
    </xf>
    <xf numFmtId="0" fontId="25" fillId="4" borderId="32" xfId="1" applyFont="1" applyFill="1" applyBorder="1" applyAlignment="1" applyProtection="1">
      <alignment horizontal="left" vertical="center" wrapText="1"/>
      <protection locked="0"/>
    </xf>
    <xf numFmtId="0" fontId="42" fillId="4" borderId="0" xfId="0" applyFont="1" applyFill="1" applyAlignment="1">
      <alignment horizontal="center"/>
    </xf>
    <xf numFmtId="0" fontId="81" fillId="29" borderId="44" xfId="0" applyFont="1" applyFill="1" applyBorder="1" applyAlignment="1" applyProtection="1">
      <alignment horizontal="left" vertical="center" readingOrder="1"/>
      <protection hidden="1"/>
    </xf>
    <xf numFmtId="0" fontId="81" fillId="29" borderId="45" xfId="0" applyFont="1" applyFill="1" applyBorder="1" applyAlignment="1" applyProtection="1">
      <alignment horizontal="left" vertical="center" readingOrder="1"/>
      <protection hidden="1"/>
    </xf>
    <xf numFmtId="0" fontId="81" fillId="29" borderId="46" xfId="0" applyFont="1" applyFill="1" applyBorder="1" applyAlignment="1" applyProtection="1">
      <alignment horizontal="left" vertical="center" readingOrder="1"/>
      <protection hidden="1"/>
    </xf>
    <xf numFmtId="0" fontId="81" fillId="6" borderId="45" xfId="0" applyFont="1" applyFill="1" applyBorder="1" applyAlignment="1" applyProtection="1">
      <alignment horizontal="left" vertical="center" readingOrder="1"/>
      <protection hidden="1"/>
    </xf>
    <xf numFmtId="0" fontId="81" fillId="6" borderId="46" xfId="0" applyFont="1" applyFill="1" applyBorder="1" applyAlignment="1" applyProtection="1">
      <alignment horizontal="left" vertical="center" readingOrder="1"/>
      <protection hidden="1"/>
    </xf>
    <xf numFmtId="0" fontId="81" fillId="29" borderId="41" xfId="0" applyFont="1" applyFill="1" applyBorder="1" applyAlignment="1" applyProtection="1">
      <alignment horizontal="left" vertical="center" readingOrder="1"/>
      <protection hidden="1"/>
    </xf>
    <xf numFmtId="0" fontId="81" fillId="29" borderId="0" xfId="0" applyFont="1" applyFill="1" applyAlignment="1" applyProtection="1">
      <alignment horizontal="left" vertical="center" readingOrder="1"/>
      <protection hidden="1"/>
    </xf>
    <xf numFmtId="0" fontId="81" fillId="29" borderId="36" xfId="0" applyFont="1" applyFill="1" applyBorder="1" applyAlignment="1" applyProtection="1">
      <alignment horizontal="left" vertical="center" readingOrder="1"/>
      <protection hidden="1"/>
    </xf>
    <xf numFmtId="0" fontId="81" fillId="6" borderId="0" xfId="0" applyFont="1" applyFill="1" applyAlignment="1" applyProtection="1">
      <alignment horizontal="left" vertical="center" readingOrder="1"/>
      <protection hidden="1"/>
    </xf>
    <xf numFmtId="0" fontId="81" fillId="6" borderId="36" xfId="0" applyFont="1" applyFill="1" applyBorder="1" applyAlignment="1" applyProtection="1">
      <alignment horizontal="left" vertical="center" readingOrder="1"/>
      <protection hidden="1"/>
    </xf>
    <xf numFmtId="0" fontId="81" fillId="29" borderId="52" xfId="0" applyFont="1" applyFill="1" applyBorder="1" applyAlignment="1" applyProtection="1">
      <alignment horizontal="left" vertical="center" readingOrder="1"/>
      <protection hidden="1"/>
    </xf>
    <xf numFmtId="0" fontId="81" fillId="29" borderId="42" xfId="0" applyFont="1" applyFill="1" applyBorder="1" applyAlignment="1" applyProtection="1">
      <alignment horizontal="left" vertical="center" readingOrder="1"/>
      <protection hidden="1"/>
    </xf>
    <xf numFmtId="0" fontId="81" fillId="29" borderId="37" xfId="0" applyFont="1" applyFill="1" applyBorder="1" applyAlignment="1" applyProtection="1">
      <alignment horizontal="left" vertical="center" readingOrder="1"/>
      <protection hidden="1"/>
    </xf>
    <xf numFmtId="0" fontId="81" fillId="6" borderId="42" xfId="0" applyFont="1" applyFill="1" applyBorder="1" applyAlignment="1" applyProtection="1">
      <alignment horizontal="left" vertical="center" readingOrder="1"/>
      <protection hidden="1"/>
    </xf>
    <xf numFmtId="0" fontId="81" fillId="6" borderId="37" xfId="0" applyFont="1" applyFill="1" applyBorder="1" applyAlignment="1" applyProtection="1">
      <alignment horizontal="left" vertical="center" readingOrder="1"/>
      <protection hidden="1"/>
    </xf>
    <xf numFmtId="0" fontId="81" fillId="14" borderId="44" xfId="0" applyFont="1" applyFill="1" applyBorder="1" applyAlignment="1" applyProtection="1">
      <alignment horizontal="left" vertical="center" readingOrder="1"/>
      <protection hidden="1"/>
    </xf>
    <xf numFmtId="0" fontId="81" fillId="14" borderId="45" xfId="0" applyFont="1" applyFill="1" applyBorder="1" applyAlignment="1" applyProtection="1">
      <alignment horizontal="left" vertical="center" readingOrder="1"/>
      <protection hidden="1"/>
    </xf>
    <xf numFmtId="0" fontId="81" fillId="14" borderId="46" xfId="0" applyFont="1" applyFill="1" applyBorder="1" applyAlignment="1" applyProtection="1">
      <alignment horizontal="left" vertical="center" readingOrder="1"/>
      <protection hidden="1"/>
    </xf>
    <xf numFmtId="0" fontId="81" fillId="14" borderId="41" xfId="0" applyFont="1" applyFill="1" applyBorder="1" applyAlignment="1" applyProtection="1">
      <alignment horizontal="left" vertical="center" readingOrder="1"/>
      <protection hidden="1"/>
    </xf>
    <xf numFmtId="0" fontId="81" fillId="14" borderId="0" xfId="0" applyFont="1" applyFill="1" applyAlignment="1" applyProtection="1">
      <alignment horizontal="left" vertical="center" readingOrder="1"/>
      <protection hidden="1"/>
    </xf>
    <xf numFmtId="0" fontId="81" fillId="14" borderId="36" xfId="0" applyFont="1" applyFill="1" applyBorder="1" applyAlignment="1" applyProtection="1">
      <alignment horizontal="left" vertical="center" readingOrder="1"/>
      <protection hidden="1"/>
    </xf>
    <xf numFmtId="0" fontId="81" fillId="14" borderId="52" xfId="0" applyFont="1" applyFill="1" applyBorder="1" applyAlignment="1" applyProtection="1">
      <alignment horizontal="left" vertical="center" readingOrder="1"/>
      <protection hidden="1"/>
    </xf>
    <xf numFmtId="0" fontId="81" fillId="14" borderId="42" xfId="0" applyFont="1" applyFill="1" applyBorder="1" applyAlignment="1" applyProtection="1">
      <alignment horizontal="left" vertical="center" readingOrder="1"/>
      <protection hidden="1"/>
    </xf>
    <xf numFmtId="0" fontId="81" fillId="14" borderId="37" xfId="0" applyFont="1" applyFill="1" applyBorder="1" applyAlignment="1" applyProtection="1">
      <alignment horizontal="left" vertical="center" readingOrder="1"/>
      <protection hidden="1"/>
    </xf>
    <xf numFmtId="0" fontId="81" fillId="30" borderId="44" xfId="0" applyFont="1" applyFill="1" applyBorder="1" applyAlignment="1" applyProtection="1">
      <alignment horizontal="left" vertical="center" readingOrder="1"/>
      <protection hidden="1"/>
    </xf>
    <xf numFmtId="0" fontId="81" fillId="30" borderId="45" xfId="0" applyFont="1" applyFill="1" applyBorder="1" applyAlignment="1" applyProtection="1">
      <alignment horizontal="left" vertical="center" readingOrder="1"/>
      <protection hidden="1"/>
    </xf>
    <xf numFmtId="0" fontId="81" fillId="30" borderId="46" xfId="0" applyFont="1" applyFill="1" applyBorder="1" applyAlignment="1" applyProtection="1">
      <alignment horizontal="left" vertical="center" readingOrder="1"/>
      <protection hidden="1"/>
    </xf>
    <xf numFmtId="0" fontId="81" fillId="30" borderId="41" xfId="0" applyFont="1" applyFill="1" applyBorder="1" applyAlignment="1" applyProtection="1">
      <alignment horizontal="left" vertical="center" readingOrder="1"/>
      <protection hidden="1"/>
    </xf>
    <xf numFmtId="0" fontId="81" fillId="30" borderId="0" xfId="0" applyFont="1" applyFill="1" applyAlignment="1" applyProtection="1">
      <alignment horizontal="left" vertical="center" readingOrder="1"/>
      <protection hidden="1"/>
    </xf>
    <xf numFmtId="0" fontId="81" fillId="30" borderId="36" xfId="0" applyFont="1" applyFill="1" applyBorder="1" applyAlignment="1" applyProtection="1">
      <alignment horizontal="left" vertical="center" readingOrder="1"/>
      <protection hidden="1"/>
    </xf>
    <xf numFmtId="0" fontId="81" fillId="30" borderId="52" xfId="0" applyFont="1" applyFill="1" applyBorder="1" applyAlignment="1" applyProtection="1">
      <alignment horizontal="left" vertical="center" readingOrder="1"/>
      <protection hidden="1"/>
    </xf>
    <xf numFmtId="0" fontId="81" fillId="30" borderId="42" xfId="0" applyFont="1" applyFill="1" applyBorder="1" applyAlignment="1" applyProtection="1">
      <alignment horizontal="left" vertical="center" readingOrder="1"/>
      <protection hidden="1"/>
    </xf>
    <xf numFmtId="0" fontId="81" fillId="30" borderId="37" xfId="0" applyFont="1" applyFill="1" applyBorder="1" applyAlignment="1" applyProtection="1">
      <alignment horizontal="left" vertical="center" readingOrder="1"/>
      <protection hidden="1"/>
    </xf>
    <xf numFmtId="0" fontId="52" fillId="0" borderId="1" xfId="0" applyFont="1" applyBorder="1" applyAlignment="1" applyProtection="1">
      <alignment vertical="center" wrapText="1"/>
      <protection locked="0"/>
    </xf>
    <xf numFmtId="0" fontId="52" fillId="0" borderId="78" xfId="0" applyFont="1" applyBorder="1" applyAlignment="1" applyProtection="1">
      <alignment vertical="center" wrapText="1"/>
      <protection locked="0"/>
    </xf>
    <xf numFmtId="0" fontId="52" fillId="0" borderId="4" xfId="0" applyFont="1" applyBorder="1" applyAlignment="1" applyProtection="1">
      <alignment vertical="center" wrapText="1"/>
      <protection locked="0"/>
    </xf>
    <xf numFmtId="0" fontId="52" fillId="0" borderId="3" xfId="0" applyFont="1" applyBorder="1" applyAlignment="1" applyProtection="1">
      <alignment vertical="center" wrapText="1"/>
      <protection locked="0"/>
    </xf>
    <xf numFmtId="0" fontId="82" fillId="4" borderId="0" xfId="0" applyFont="1" applyFill="1"/>
    <xf numFmtId="0" fontId="84" fillId="0" borderId="0" xfId="0" applyFont="1"/>
    <xf numFmtId="0" fontId="88" fillId="0" borderId="0" xfId="0" applyFont="1" applyAlignment="1" applyProtection="1">
      <alignment vertical="center"/>
      <protection locked="0"/>
    </xf>
    <xf numFmtId="0" fontId="89" fillId="0" borderId="0" xfId="0" applyFont="1" applyProtection="1">
      <protection locked="0"/>
    </xf>
    <xf numFmtId="164" fontId="26" fillId="17" borderId="1" xfId="4" applyFont="1" applyFill="1" applyBorder="1" applyAlignment="1" applyProtection="1">
      <alignment horizontal="center" vertical="center" textRotation="90" wrapText="1"/>
      <protection hidden="1"/>
    </xf>
    <xf numFmtId="0" fontId="81" fillId="0" borderId="0" xfId="12" applyFont="1" applyAlignment="1">
      <alignment vertical="center" wrapText="1"/>
    </xf>
    <xf numFmtId="0" fontId="81" fillId="0" borderId="6" xfId="12" applyFont="1" applyBorder="1" applyAlignment="1">
      <alignment vertical="center" wrapText="1"/>
    </xf>
    <xf numFmtId="0" fontId="92" fillId="0" borderId="0" xfId="12" applyFont="1"/>
    <xf numFmtId="0" fontId="90" fillId="0" borderId="0" xfId="12"/>
    <xf numFmtId="0" fontId="90" fillId="0" borderId="0" xfId="12" applyProtection="1">
      <protection locked="0"/>
    </xf>
    <xf numFmtId="0" fontId="49" fillId="0" borderId="0" xfId="12" applyFont="1" applyAlignment="1">
      <alignment vertical="center" wrapText="1"/>
    </xf>
    <xf numFmtId="0" fontId="49" fillId="0" borderId="6" xfId="12" applyFont="1" applyBorder="1" applyAlignment="1">
      <alignment vertical="center" wrapText="1"/>
    </xf>
    <xf numFmtId="0" fontId="90" fillId="0" borderId="44" xfId="12" applyBorder="1"/>
    <xf numFmtId="0" fontId="90" fillId="0" borderId="45" xfId="12" applyBorder="1"/>
    <xf numFmtId="0" fontId="90" fillId="0" borderId="41" xfId="12" applyBorder="1"/>
    <xf numFmtId="0" fontId="95" fillId="0" borderId="1" xfId="12" applyFont="1" applyBorder="1" applyAlignment="1">
      <alignment horizontal="center" vertical="center" wrapText="1"/>
    </xf>
    <xf numFmtId="0" fontId="95" fillId="0" borderId="3" xfId="12" applyFont="1" applyBorder="1" applyAlignment="1">
      <alignment horizontal="center" vertical="center" wrapText="1"/>
    </xf>
    <xf numFmtId="0" fontId="95" fillId="0" borderId="20" xfId="12" applyFont="1" applyBorder="1" applyAlignment="1">
      <alignment horizontal="center" vertical="center" wrapText="1"/>
    </xf>
    <xf numFmtId="0" fontId="90" fillId="0" borderId="1" xfId="12" applyBorder="1" applyAlignment="1">
      <alignment horizontal="center" vertical="center" wrapText="1"/>
    </xf>
    <xf numFmtId="0" fontId="90" fillId="0" borderId="1" xfId="12" applyBorder="1" applyAlignment="1">
      <alignment horizontal="justify" vertical="center" wrapText="1"/>
    </xf>
    <xf numFmtId="166" fontId="90" fillId="0" borderId="1" xfId="12" applyNumberFormat="1" applyBorder="1" applyAlignment="1">
      <alignment horizontal="center" vertical="center" wrapText="1"/>
    </xf>
    <xf numFmtId="0" fontId="90" fillId="0" borderId="2" xfId="12" applyBorder="1" applyAlignment="1">
      <alignment horizontal="center" vertical="center" wrapText="1"/>
    </xf>
    <xf numFmtId="0" fontId="90" fillId="0" borderId="0" xfId="12" applyAlignment="1">
      <alignment horizontal="center" vertical="center" wrapText="1"/>
    </xf>
    <xf numFmtId="166" fontId="90" fillId="0" borderId="1" xfId="12" applyNumberFormat="1" applyBorder="1" applyAlignment="1">
      <alignment horizontal="center" vertical="center"/>
    </xf>
    <xf numFmtId="3" fontId="90" fillId="0" borderId="1" xfId="12" applyNumberFormat="1" applyBorder="1" applyAlignment="1">
      <alignment horizontal="center" vertical="center" wrapText="1"/>
    </xf>
    <xf numFmtId="0" fontId="99" fillId="0" borderId="1" xfId="12" applyFont="1" applyBorder="1" applyAlignment="1">
      <alignment horizontal="center" vertical="center" wrapText="1"/>
    </xf>
    <xf numFmtId="0" fontId="99" fillId="0" borderId="1" xfId="12" applyFont="1" applyBorder="1" applyAlignment="1">
      <alignment horizontal="justify" vertical="center" wrapText="1"/>
    </xf>
    <xf numFmtId="166" fontId="99" fillId="0" borderId="1" xfId="12" applyNumberFormat="1" applyFont="1" applyBorder="1" applyAlignment="1">
      <alignment horizontal="center" vertical="center" wrapText="1"/>
    </xf>
    <xf numFmtId="0" fontId="99" fillId="0" borderId="2" xfId="12" applyFont="1" applyBorder="1" applyAlignment="1">
      <alignment horizontal="center" vertical="center" wrapText="1"/>
    </xf>
    <xf numFmtId="0" fontId="90" fillId="0" borderId="81" xfId="12" applyBorder="1" applyAlignment="1">
      <alignment horizontal="left" vertical="center" wrapText="1"/>
    </xf>
    <xf numFmtId="0" fontId="90" fillId="0" borderId="82" xfId="12" applyBorder="1" applyAlignment="1">
      <alignment vertical="center" wrapText="1"/>
    </xf>
    <xf numFmtId="0" fontId="90" fillId="0" borderId="83" xfId="12" applyBorder="1" applyAlignment="1">
      <alignment horizontal="center" vertical="center" wrapText="1"/>
    </xf>
    <xf numFmtId="0" fontId="90" fillId="0" borderId="84" xfId="12" applyBorder="1" applyAlignment="1">
      <alignment horizontal="center" vertical="center" wrapText="1"/>
    </xf>
    <xf numFmtId="166" fontId="90" fillId="0" borderId="84" xfId="12" applyNumberFormat="1" applyBorder="1" applyAlignment="1">
      <alignment horizontal="center" vertical="center" wrapText="1"/>
    </xf>
    <xf numFmtId="0" fontId="90" fillId="0" borderId="84" xfId="12" applyBorder="1" applyAlignment="1">
      <alignment horizontal="justify" vertical="center" wrapText="1"/>
    </xf>
    <xf numFmtId="0" fontId="90" fillId="0" borderId="85" xfId="12" applyBorder="1" applyAlignment="1">
      <alignment horizontal="center" vertical="center" wrapText="1"/>
    </xf>
    <xf numFmtId="0" fontId="0" fillId="0" borderId="84" xfId="13" applyFont="1" applyBorder="1" applyAlignment="1" applyProtection="1">
      <alignment horizontal="center" vertical="center" wrapText="1"/>
    </xf>
    <xf numFmtId="3" fontId="90" fillId="0" borderId="84" xfId="12" applyNumberFormat="1" applyBorder="1" applyAlignment="1">
      <alignment horizontal="center" vertical="center" wrapText="1"/>
    </xf>
    <xf numFmtId="0" fontId="99" fillId="39" borderId="5" xfId="12" applyFont="1" applyFill="1" applyBorder="1" applyAlignment="1">
      <alignment horizontal="center" vertical="center" wrapText="1"/>
    </xf>
    <xf numFmtId="166" fontId="99" fillId="39" borderId="5" xfId="12" applyNumberFormat="1" applyFont="1" applyFill="1" applyBorder="1" applyAlignment="1">
      <alignment horizontal="center" vertical="center" wrapText="1"/>
    </xf>
    <xf numFmtId="166" fontId="99" fillId="39" borderId="84" xfId="12" applyNumberFormat="1" applyFont="1" applyFill="1" applyBorder="1" applyAlignment="1">
      <alignment horizontal="center" vertical="center" wrapText="1"/>
    </xf>
    <xf numFmtId="0" fontId="99" fillId="39" borderId="84" xfId="12" applyFont="1" applyFill="1" applyBorder="1" applyAlignment="1">
      <alignment horizontal="center" vertical="center" wrapText="1"/>
    </xf>
    <xf numFmtId="0" fontId="99" fillId="0" borderId="5" xfId="12" applyFont="1" applyBorder="1" applyAlignment="1">
      <alignment horizontal="center" vertical="center" wrapText="1"/>
    </xf>
    <xf numFmtId="166" fontId="99" fillId="0" borderId="5" xfId="12" applyNumberFormat="1" applyFont="1" applyBorder="1" applyAlignment="1">
      <alignment horizontal="center" vertical="center" wrapText="1"/>
    </xf>
    <xf numFmtId="166" fontId="99" fillId="0" borderId="84" xfId="12" applyNumberFormat="1" applyFont="1" applyBorder="1" applyAlignment="1">
      <alignment horizontal="center" vertical="center" wrapText="1"/>
    </xf>
    <xf numFmtId="0" fontId="99" fillId="0" borderId="5" xfId="13" applyFont="1" applyBorder="1" applyAlignment="1" applyProtection="1">
      <alignment horizontal="center" vertical="center" wrapText="1"/>
    </xf>
    <xf numFmtId="0" fontId="99" fillId="0" borderId="84" xfId="12" applyFont="1" applyBorder="1" applyAlignment="1">
      <alignment horizontal="center" vertical="center" wrapText="1"/>
    </xf>
    <xf numFmtId="0" fontId="102" fillId="0" borderId="0" xfId="12" applyFont="1" applyAlignment="1">
      <alignment horizontal="center" vertical="center" wrapText="1"/>
    </xf>
    <xf numFmtId="0" fontId="102" fillId="0" borderId="84" xfId="12" applyFont="1" applyBorder="1" applyAlignment="1">
      <alignment horizontal="center" vertical="center" wrapText="1"/>
    </xf>
    <xf numFmtId="3" fontId="99" fillId="0" borderId="84" xfId="12" applyNumberFormat="1" applyFont="1" applyBorder="1" applyAlignment="1">
      <alignment horizontal="center" vertical="center" wrapText="1"/>
    </xf>
    <xf numFmtId="0" fontId="0" fillId="0" borderId="81" xfId="14" applyFont="1" applyBorder="1" applyAlignment="1">
      <alignment horizontal="center" vertical="center" wrapText="1"/>
    </xf>
    <xf numFmtId="0" fontId="104" fillId="0" borderId="84" xfId="13" applyFont="1" applyBorder="1" applyAlignment="1" applyProtection="1">
      <alignment horizontal="center" vertical="center" wrapText="1"/>
    </xf>
    <xf numFmtId="17" fontId="90" fillId="0" borderId="84" xfId="12" applyNumberFormat="1" applyBorder="1" applyAlignment="1">
      <alignment horizontal="center" vertical="center" wrapText="1"/>
    </xf>
    <xf numFmtId="0" fontId="0" fillId="0" borderId="84" xfId="15" applyFont="1" applyBorder="1" applyAlignment="1">
      <alignment horizontal="center" vertical="center" wrapText="1"/>
    </xf>
    <xf numFmtId="49" fontId="0" fillId="0" borderId="84" xfId="15" applyNumberFormat="1" applyFont="1" applyBorder="1" applyAlignment="1">
      <alignment horizontal="center" vertical="center" wrapText="1"/>
    </xf>
    <xf numFmtId="0" fontId="90" fillId="0" borderId="5" xfId="12" applyBorder="1" applyAlignment="1">
      <alignment horizontal="center" vertical="center" wrapText="1"/>
    </xf>
    <xf numFmtId="49" fontId="0" fillId="0" borderId="81" xfId="16" applyNumberFormat="1" applyFont="1" applyBorder="1" applyAlignment="1">
      <alignment horizontal="center" vertical="center" wrapText="1"/>
    </xf>
    <xf numFmtId="0" fontId="90" fillId="0" borderId="84" xfId="12" applyBorder="1" applyAlignment="1">
      <alignment horizontal="center" vertical="center"/>
    </xf>
    <xf numFmtId="0" fontId="90" fillId="0" borderId="84" xfId="12" applyBorder="1"/>
    <xf numFmtId="49" fontId="105" fillId="0" borderId="81" xfId="17" applyNumberFormat="1" applyFont="1" applyBorder="1" applyAlignment="1">
      <alignment horizontal="center" vertical="center" wrapText="1"/>
    </xf>
    <xf numFmtId="0" fontId="105" fillId="0" borderId="81" xfId="12" applyFont="1" applyBorder="1" applyAlignment="1">
      <alignment horizontal="center" vertical="center" wrapText="1"/>
    </xf>
    <xf numFmtId="166" fontId="90" fillId="0" borderId="0" xfId="12" applyNumberFormat="1" applyAlignment="1">
      <alignment horizontal="center" vertical="center"/>
    </xf>
    <xf numFmtId="0" fontId="90" fillId="0" borderId="86" xfId="12" applyBorder="1" applyAlignment="1">
      <alignment horizontal="center" vertical="center" wrapText="1"/>
    </xf>
    <xf numFmtId="49" fontId="90" fillId="0" borderId="84" xfId="12" applyNumberFormat="1" applyBorder="1" applyAlignment="1">
      <alignment horizontal="center" vertical="center" wrapText="1"/>
    </xf>
    <xf numFmtId="166" fontId="90" fillId="0" borderId="5" xfId="12" applyNumberFormat="1" applyBorder="1" applyAlignment="1">
      <alignment horizontal="center" vertical="center" wrapText="1"/>
    </xf>
    <xf numFmtId="0" fontId="90" fillId="0" borderId="84" xfId="12" applyBorder="1" applyAlignment="1">
      <alignment horizontal="left" vertical="center" wrapText="1"/>
    </xf>
    <xf numFmtId="49" fontId="53" fillId="0" borderId="84" xfId="0" applyNumberFormat="1" applyFont="1" applyBorder="1" applyAlignment="1" applyProtection="1">
      <alignment horizontal="left" vertical="center" wrapText="1"/>
      <protection locked="0"/>
    </xf>
    <xf numFmtId="49" fontId="53" fillId="0" borderId="84"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49" fontId="109" fillId="0" borderId="84" xfId="0" applyNumberFormat="1" applyFont="1" applyBorder="1" applyAlignment="1" applyProtection="1">
      <alignment horizontal="left" vertical="center" wrapText="1"/>
      <protection locked="0"/>
    </xf>
    <xf numFmtId="49" fontId="109" fillId="0" borderId="84" xfId="0" applyNumberFormat="1" applyFont="1" applyBorder="1" applyAlignment="1" applyProtection="1">
      <alignment horizontal="center" vertical="center" wrapText="1"/>
      <protection locked="0"/>
    </xf>
    <xf numFmtId="0" fontId="109" fillId="0" borderId="84" xfId="0" applyFont="1" applyBorder="1" applyAlignment="1" applyProtection="1">
      <alignment horizontal="center" vertical="center" wrapText="1"/>
      <protection locked="0"/>
    </xf>
    <xf numFmtId="14" fontId="109" fillId="0" borderId="84" xfId="0" applyNumberFormat="1" applyFont="1" applyBorder="1" applyAlignment="1" applyProtection="1">
      <alignment horizontal="center" vertical="center" wrapText="1"/>
      <protection locked="0"/>
    </xf>
    <xf numFmtId="0" fontId="53" fillId="0" borderId="5" xfId="0" applyFont="1" applyBorder="1" applyAlignment="1">
      <alignment horizontal="center" vertical="center" wrapText="1"/>
    </xf>
    <xf numFmtId="49" fontId="53" fillId="0" borderId="5" xfId="0" applyNumberFormat="1" applyFont="1" applyBorder="1" applyAlignment="1" applyProtection="1">
      <alignment vertical="center" wrapText="1"/>
      <protection locked="0"/>
    </xf>
    <xf numFmtId="49" fontId="53" fillId="0" borderId="33" xfId="0" applyNumberFormat="1" applyFont="1" applyBorder="1" applyAlignment="1" applyProtection="1">
      <alignment vertical="center" wrapText="1"/>
      <protection locked="0"/>
    </xf>
    <xf numFmtId="14" fontId="53" fillId="0" borderId="5" xfId="0" applyNumberFormat="1" applyFont="1" applyBorder="1" applyAlignment="1" applyProtection="1">
      <alignment vertical="center" wrapText="1"/>
      <protection locked="0"/>
    </xf>
    <xf numFmtId="49" fontId="53" fillId="0" borderId="23" xfId="0" applyNumberFormat="1" applyFont="1" applyBorder="1" applyAlignment="1" applyProtection="1">
      <alignment vertical="center" wrapText="1"/>
      <protection locked="0"/>
    </xf>
    <xf numFmtId="49" fontId="53" fillId="4" borderId="84" xfId="0" applyNumberFormat="1" applyFont="1" applyFill="1" applyBorder="1" applyAlignment="1" applyProtection="1">
      <alignment horizontal="center" vertical="center" wrapText="1"/>
      <protection locked="0"/>
    </xf>
    <xf numFmtId="0" fontId="53" fillId="4" borderId="84" xfId="0" applyFont="1" applyFill="1" applyBorder="1" applyAlignment="1" applyProtection="1">
      <alignment horizontal="center" vertical="center" wrapText="1"/>
      <protection locked="0"/>
    </xf>
    <xf numFmtId="14" fontId="53" fillId="4" borderId="84" xfId="0" applyNumberFormat="1" applyFont="1" applyFill="1" applyBorder="1" applyAlignment="1" applyProtection="1">
      <alignment horizontal="center" vertical="center" wrapText="1"/>
      <protection locked="0"/>
    </xf>
    <xf numFmtId="49" fontId="110" fillId="0" borderId="23" xfId="0" applyNumberFormat="1" applyFont="1" applyBorder="1" applyAlignment="1" applyProtection="1">
      <alignment horizontal="left" vertical="center" wrapText="1"/>
      <protection locked="0"/>
    </xf>
    <xf numFmtId="0" fontId="110" fillId="0" borderId="84" xfId="0" applyFont="1" applyBorder="1" applyAlignment="1" applyProtection="1">
      <alignment horizontal="center" vertical="center" wrapText="1"/>
      <protection locked="0"/>
    </xf>
    <xf numFmtId="14" fontId="110" fillId="0" borderId="84" xfId="0" applyNumberFormat="1" applyFont="1" applyBorder="1" applyAlignment="1" applyProtection="1">
      <alignment horizontal="center" vertical="center" wrapText="1"/>
      <protection locked="0"/>
    </xf>
    <xf numFmtId="49" fontId="110" fillId="0" borderId="84" xfId="0" applyNumberFormat="1" applyFont="1" applyBorder="1" applyAlignment="1" applyProtection="1">
      <alignment horizontal="center" vertical="center" wrapText="1"/>
      <protection locked="0"/>
    </xf>
    <xf numFmtId="14" fontId="53" fillId="0" borderId="86" xfId="0" applyNumberFormat="1" applyFont="1" applyBorder="1" applyAlignment="1" applyProtection="1">
      <alignment horizontal="center" vertical="center" wrapText="1"/>
      <protection locked="0"/>
    </xf>
    <xf numFmtId="49" fontId="53" fillId="0" borderId="85" xfId="0" applyNumberFormat="1" applyFont="1" applyBorder="1" applyAlignment="1" applyProtection="1">
      <alignment horizontal="center" vertical="center" wrapText="1"/>
      <protection locked="0"/>
    </xf>
    <xf numFmtId="14" fontId="110" fillId="0" borderId="86" xfId="0" applyNumberFormat="1" applyFont="1" applyBorder="1" applyAlignment="1" applyProtection="1">
      <alignment horizontal="center" vertical="center" wrapText="1"/>
      <protection locked="0"/>
    </xf>
    <xf numFmtId="14" fontId="110" fillId="0" borderId="67" xfId="0" applyNumberFormat="1" applyFont="1" applyBorder="1" applyAlignment="1" applyProtection="1">
      <alignment horizontal="center" vertical="center" wrapText="1"/>
      <protection locked="0"/>
    </xf>
    <xf numFmtId="49" fontId="110" fillId="0" borderId="85" xfId="0" applyNumberFormat="1" applyFont="1" applyBorder="1" applyAlignment="1" applyProtection="1">
      <alignment horizontal="center" vertical="center" wrapText="1"/>
      <protection locked="0"/>
    </xf>
    <xf numFmtId="14" fontId="110" fillId="0" borderId="66" xfId="0" applyNumberFormat="1" applyFont="1" applyBorder="1" applyAlignment="1" applyProtection="1">
      <alignment horizontal="center" vertical="center" wrapText="1"/>
      <protection locked="0"/>
    </xf>
    <xf numFmtId="49" fontId="110" fillId="0" borderId="6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justify" vertical="center" wrapText="1"/>
      <protection locked="0"/>
    </xf>
    <xf numFmtId="0" fontId="28" fillId="0" borderId="0" xfId="0" applyFont="1" applyAlignment="1" applyProtection="1">
      <alignment horizontal="justify" vertical="center"/>
      <protection locked="0"/>
    </xf>
    <xf numFmtId="0" fontId="53" fillId="17" borderId="1" xfId="0" applyFont="1" applyFill="1" applyBorder="1" applyAlignment="1">
      <alignment horizontal="center" vertical="center" wrapText="1"/>
    </xf>
    <xf numFmtId="0" fontId="26" fillId="4" borderId="87" xfId="1" applyFont="1" applyFill="1" applyBorder="1" applyAlignment="1" applyProtection="1">
      <alignment horizontal="center" vertical="center" wrapText="1"/>
      <protection locked="0"/>
    </xf>
    <xf numFmtId="0" fontId="25" fillId="35" borderId="40" xfId="0" applyFont="1" applyFill="1" applyBorder="1" applyAlignment="1" applyProtection="1">
      <alignment vertical="center" textRotation="90" wrapText="1"/>
      <protection locked="0"/>
    </xf>
    <xf numFmtId="0" fontId="53" fillId="34" borderId="3" xfId="0" applyFont="1" applyFill="1" applyBorder="1" applyAlignment="1" applyProtection="1">
      <alignment vertical="center" wrapText="1"/>
      <protection locked="0"/>
    </xf>
    <xf numFmtId="0" fontId="53" fillId="34" borderId="4" xfId="0" applyFont="1" applyFill="1" applyBorder="1" applyAlignment="1" applyProtection="1">
      <alignment vertical="center" wrapText="1"/>
      <protection locked="0"/>
    </xf>
    <xf numFmtId="0" fontId="53" fillId="34" borderId="5" xfId="0" applyFont="1" applyFill="1" applyBorder="1" applyAlignment="1" applyProtection="1">
      <alignment vertical="center" wrapText="1"/>
      <protection locked="0"/>
    </xf>
    <xf numFmtId="0" fontId="53" fillId="34" borderId="84" xfId="0" applyFont="1" applyFill="1" applyBorder="1" applyAlignment="1" applyProtection="1">
      <alignment vertical="center" wrapText="1"/>
      <protection locked="0"/>
    </xf>
    <xf numFmtId="0" fontId="8" fillId="17" borderId="1" xfId="0" applyFont="1" applyFill="1" applyBorder="1" applyAlignment="1">
      <alignment horizontal="center" vertical="center" wrapText="1"/>
    </xf>
    <xf numFmtId="0" fontId="95" fillId="0" borderId="84" xfId="12" applyFont="1" applyBorder="1" applyAlignment="1">
      <alignment horizontal="center" vertical="center" wrapText="1"/>
    </xf>
    <xf numFmtId="0" fontId="95" fillId="0" borderId="20" xfId="12" applyFont="1" applyBorder="1" applyAlignment="1">
      <alignment horizontal="right" vertical="top" wrapText="1"/>
    </xf>
    <xf numFmtId="0" fontId="95" fillId="0" borderId="3" xfId="12" applyFont="1" applyBorder="1" applyAlignment="1">
      <alignment horizontal="right" vertical="top" wrapText="1"/>
    </xf>
    <xf numFmtId="166" fontId="90" fillId="0" borderId="84" xfId="12" applyNumberFormat="1" applyBorder="1" applyAlignment="1">
      <alignment horizontal="center" vertical="center"/>
    </xf>
    <xf numFmtId="0" fontId="99" fillId="0" borderId="84" xfId="12" applyFont="1" applyBorder="1" applyAlignment="1">
      <alignment horizontal="justify" vertical="center" wrapText="1"/>
    </xf>
    <xf numFmtId="0" fontId="41" fillId="0" borderId="84" xfId="12" applyFont="1" applyBorder="1" applyAlignment="1">
      <alignment horizontal="center" vertical="center" wrapText="1"/>
    </xf>
    <xf numFmtId="0" fontId="53" fillId="3" borderId="2" xfId="0" applyFont="1" applyFill="1" applyBorder="1" applyAlignment="1" applyProtection="1">
      <alignment horizontal="center" vertical="center" wrapText="1"/>
      <protection locked="0"/>
    </xf>
    <xf numFmtId="0" fontId="53" fillId="3" borderId="1" xfId="0" applyFont="1" applyFill="1" applyBorder="1" applyAlignment="1" applyProtection="1">
      <alignment horizontal="center" vertical="center" wrapText="1"/>
      <protection locked="0"/>
    </xf>
    <xf numFmtId="0" fontId="53" fillId="3" borderId="23" xfId="0" applyFont="1" applyFill="1" applyBorder="1" applyAlignment="1" applyProtection="1">
      <alignment horizontal="center" vertical="center" wrapText="1"/>
      <protection locked="0"/>
    </xf>
    <xf numFmtId="0" fontId="88" fillId="3" borderId="23" xfId="0" applyFont="1" applyFill="1" applyBorder="1" applyAlignment="1" applyProtection="1">
      <alignment horizontal="center" vertical="center" wrapText="1"/>
      <protection locked="0"/>
    </xf>
    <xf numFmtId="0" fontId="88" fillId="3" borderId="2" xfId="0" applyFont="1" applyFill="1" applyBorder="1" applyAlignment="1" applyProtection="1">
      <alignment horizontal="center" vertical="center" wrapText="1"/>
      <protection locked="0"/>
    </xf>
    <xf numFmtId="0" fontId="88" fillId="3" borderId="1" xfId="0" applyFont="1" applyFill="1" applyBorder="1" applyAlignment="1" applyProtection="1">
      <alignment horizontal="center" vertical="center" wrapText="1"/>
      <protection locked="0"/>
    </xf>
    <xf numFmtId="0" fontId="88" fillId="3" borderId="5" xfId="0" applyFont="1" applyFill="1" applyBorder="1" applyAlignment="1" applyProtection="1">
      <alignment horizontal="center" vertical="center" wrapText="1"/>
      <protection locked="0"/>
    </xf>
    <xf numFmtId="0" fontId="25" fillId="4" borderId="87" xfId="1" applyFont="1" applyFill="1" applyBorder="1" applyAlignment="1" applyProtection="1">
      <alignment horizontal="center" vertical="center" wrapText="1"/>
      <protection locked="0"/>
    </xf>
    <xf numFmtId="0" fontId="8" fillId="0" borderId="84" xfId="0" applyFont="1" applyBorder="1" applyAlignment="1">
      <alignment horizontal="center" vertical="center" wrapText="1"/>
    </xf>
    <xf numFmtId="49" fontId="53" fillId="4" borderId="84" xfId="0" applyNumberFormat="1" applyFont="1" applyFill="1" applyBorder="1" applyAlignment="1" applyProtection="1">
      <alignment vertical="center" wrapText="1"/>
      <protection locked="0"/>
    </xf>
    <xf numFmtId="49" fontId="53" fillId="0" borderId="84" xfId="0" applyNumberFormat="1" applyFont="1" applyBorder="1" applyAlignment="1" applyProtection="1">
      <alignment vertical="center" wrapText="1"/>
      <protection locked="0"/>
    </xf>
    <xf numFmtId="0" fontId="53" fillId="3" borderId="2" xfId="0" applyFont="1" applyFill="1" applyBorder="1" applyAlignment="1" applyProtection="1">
      <alignment horizontal="left" vertical="center" wrapText="1"/>
      <protection locked="0"/>
    </xf>
    <xf numFmtId="14" fontId="53" fillId="3" borderId="2" xfId="0" applyNumberFormat="1" applyFont="1" applyFill="1" applyBorder="1" applyAlignment="1" applyProtection="1">
      <alignment horizontal="center" vertical="center" wrapText="1"/>
      <protection locked="0"/>
    </xf>
    <xf numFmtId="0" fontId="53" fillId="3" borderId="1" xfId="0" applyFont="1" applyFill="1" applyBorder="1" applyAlignment="1" applyProtection="1">
      <alignment horizontal="left" vertical="center" wrapText="1"/>
      <protection locked="0"/>
    </xf>
    <xf numFmtId="0" fontId="113" fillId="3" borderId="1" xfId="18" applyFill="1" applyBorder="1" applyAlignment="1" applyProtection="1">
      <alignment horizontal="center" vertical="center" wrapText="1"/>
      <protection locked="0"/>
    </xf>
    <xf numFmtId="0" fontId="53" fillId="4" borderId="84" xfId="0" applyFont="1" applyFill="1" applyBorder="1" applyAlignment="1" applyProtection="1">
      <alignment horizontal="justify" vertical="center" wrapText="1"/>
      <protection locked="0"/>
    </xf>
    <xf numFmtId="49" fontId="53" fillId="4" borderId="23" xfId="0" applyNumberFormat="1" applyFont="1" applyFill="1" applyBorder="1" applyAlignment="1" applyProtection="1">
      <alignment horizontal="left" vertical="center" wrapText="1"/>
      <protection locked="0"/>
    </xf>
    <xf numFmtId="14" fontId="53" fillId="4" borderId="1" xfId="0" applyNumberFormat="1" applyFont="1" applyFill="1" applyBorder="1" applyAlignment="1" applyProtection="1">
      <alignment horizontal="center" vertical="center" wrapText="1"/>
      <protection locked="0"/>
    </xf>
    <xf numFmtId="9" fontId="53" fillId="3" borderId="2" xfId="0" applyNumberFormat="1" applyFont="1" applyFill="1" applyBorder="1" applyAlignment="1" applyProtection="1">
      <alignment horizontal="center" vertical="center" wrapText="1"/>
      <protection locked="0"/>
    </xf>
    <xf numFmtId="0" fontId="53" fillId="3" borderId="84" xfId="0" applyFont="1" applyFill="1" applyBorder="1" applyAlignment="1" applyProtection="1">
      <alignment vertical="center" wrapText="1"/>
      <protection locked="0"/>
    </xf>
    <xf numFmtId="0" fontId="113" fillId="3" borderId="84" xfId="18" applyFill="1" applyBorder="1" applyAlignment="1" applyProtection="1">
      <alignment vertical="center" wrapText="1"/>
      <protection locked="0"/>
    </xf>
    <xf numFmtId="0" fontId="114" fillId="3" borderId="1" xfId="0" applyFont="1" applyFill="1" applyBorder="1" applyAlignment="1" applyProtection="1">
      <alignment horizontal="center" vertical="center" wrapText="1"/>
      <protection locked="0"/>
    </xf>
    <xf numFmtId="9" fontId="53" fillId="3" borderId="2" xfId="3" applyFont="1" applyFill="1" applyBorder="1" applyAlignment="1" applyProtection="1">
      <alignment horizontal="center" vertical="center" wrapText="1"/>
      <protection locked="0"/>
    </xf>
    <xf numFmtId="0" fontId="53" fillId="3" borderId="92" xfId="0" applyFont="1" applyFill="1" applyBorder="1" applyAlignment="1" applyProtection="1">
      <alignment horizontal="center" vertical="center" wrapText="1"/>
      <protection locked="0"/>
    </xf>
    <xf numFmtId="0" fontId="53" fillId="3" borderId="85"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16" xfId="0" applyFont="1" applyFill="1" applyBorder="1" applyAlignment="1" applyProtection="1">
      <alignment horizontal="center" vertical="center" wrapText="1"/>
      <protection locked="0"/>
    </xf>
    <xf numFmtId="49" fontId="53" fillId="4" borderId="1" xfId="0" applyNumberFormat="1" applyFont="1" applyFill="1" applyBorder="1" applyAlignment="1" applyProtection="1">
      <alignment horizontal="center" vertical="center" wrapText="1"/>
      <protection locked="0"/>
    </xf>
    <xf numFmtId="0" fontId="53" fillId="3" borderId="85" xfId="0" applyFont="1" applyFill="1" applyBorder="1" applyAlignment="1" applyProtection="1">
      <alignment horizontal="justify" vertical="center" wrapText="1"/>
      <protection locked="0"/>
    </xf>
    <xf numFmtId="14" fontId="53" fillId="3" borderId="85" xfId="0" applyNumberFormat="1" applyFont="1" applyFill="1" applyBorder="1" applyAlignment="1" applyProtection="1">
      <alignment horizontal="center" vertical="center" wrapText="1"/>
      <protection locked="0"/>
    </xf>
    <xf numFmtId="0" fontId="53" fillId="3" borderId="84" xfId="0" applyFont="1" applyFill="1" applyBorder="1" applyAlignment="1" applyProtection="1">
      <alignment horizontal="justify" vertical="center" wrapText="1"/>
      <protection locked="0"/>
    </xf>
    <xf numFmtId="0" fontId="113" fillId="3" borderId="84" xfId="18" applyFill="1" applyBorder="1" applyAlignment="1" applyProtection="1">
      <alignment horizontal="center" vertical="center" wrapText="1"/>
      <protection locked="0"/>
    </xf>
    <xf numFmtId="0" fontId="52" fillId="41" borderId="3" xfId="0" applyFont="1" applyFill="1" applyBorder="1" applyAlignment="1" applyProtection="1">
      <alignment vertical="center" wrapText="1"/>
      <protection locked="0"/>
    </xf>
    <xf numFmtId="0" fontId="52" fillId="41" borderId="1" xfId="0" applyFont="1" applyFill="1" applyBorder="1" applyAlignment="1" applyProtection="1">
      <alignment vertical="center" wrapText="1"/>
      <protection locked="0"/>
    </xf>
    <xf numFmtId="0" fontId="29" fillId="21" borderId="5" xfId="0" applyFont="1" applyFill="1" applyBorder="1" applyAlignment="1" applyProtection="1">
      <alignment horizontal="center" vertical="center" wrapText="1"/>
      <protection locked="0"/>
    </xf>
    <xf numFmtId="0" fontId="53" fillId="21" borderId="1" xfId="0" applyFont="1" applyFill="1" applyBorder="1" applyAlignment="1" applyProtection="1">
      <alignment horizontal="justify" vertical="center" wrapText="1"/>
      <protection locked="0"/>
    </xf>
    <xf numFmtId="0" fontId="53" fillId="21" borderId="84" xfId="0" applyFont="1" applyFill="1" applyBorder="1" applyAlignment="1" applyProtection="1">
      <alignment horizontal="justify" vertical="center" wrapText="1"/>
      <protection locked="0"/>
    </xf>
    <xf numFmtId="0" fontId="28" fillId="21" borderId="0" xfId="0" applyFont="1" applyFill="1" applyAlignment="1" applyProtection="1">
      <alignment horizontal="justify" vertical="center"/>
      <protection locked="0"/>
    </xf>
    <xf numFmtId="0" fontId="28" fillId="21" borderId="0" xfId="0" applyFont="1" applyFill="1" applyAlignment="1" applyProtection="1">
      <alignment vertical="center"/>
      <protection locked="0"/>
    </xf>
    <xf numFmtId="0" fontId="27" fillId="21" borderId="0" xfId="0" applyFont="1" applyFill="1" applyProtection="1">
      <protection locked="0"/>
    </xf>
    <xf numFmtId="0" fontId="56" fillId="0" borderId="84" xfId="0" applyFont="1" applyBorder="1" applyAlignment="1" applyProtection="1">
      <alignment horizontal="justify" vertical="top" wrapText="1"/>
      <protection locked="0"/>
    </xf>
    <xf numFmtId="0" fontId="27" fillId="4" borderId="0" xfId="0" applyFont="1" applyFill="1" applyAlignment="1" applyProtection="1">
      <alignment horizontal="left" wrapText="1"/>
      <protection locked="0"/>
    </xf>
    <xf numFmtId="0" fontId="28" fillId="4" borderId="0" xfId="0" applyFont="1" applyFill="1" applyAlignment="1" applyProtection="1">
      <alignment horizontal="left" vertical="center"/>
      <protection locked="0"/>
    </xf>
    <xf numFmtId="0" fontId="27" fillId="4" borderId="0" xfId="0" applyFont="1" applyFill="1" applyAlignment="1" applyProtection="1">
      <alignment horizontal="left"/>
      <protection locked="0"/>
    </xf>
    <xf numFmtId="0" fontId="53" fillId="3" borderId="5" xfId="0" applyFont="1" applyFill="1" applyBorder="1" applyAlignment="1" applyProtection="1">
      <alignment horizontal="center" vertical="center" wrapText="1"/>
      <protection locked="0"/>
    </xf>
    <xf numFmtId="0" fontId="53" fillId="3" borderId="62" xfId="0" applyFont="1" applyFill="1" applyBorder="1" applyAlignment="1" applyProtection="1">
      <alignment horizontal="center" vertical="center" wrapText="1"/>
      <protection locked="0"/>
    </xf>
    <xf numFmtId="49" fontId="110" fillId="0" borderId="3" xfId="0" applyNumberFormat="1" applyFont="1" applyBorder="1" applyAlignment="1" applyProtection="1">
      <alignment horizontal="center" vertical="center" wrapText="1"/>
      <protection locked="0"/>
    </xf>
    <xf numFmtId="0" fontId="29" fillId="4" borderId="23"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14" fontId="53" fillId="0" borderId="5" xfId="0" applyNumberFormat="1" applyFont="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49" fontId="53" fillId="0" borderId="5"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54" fillId="3" borderId="3" xfId="0" applyFont="1" applyFill="1" applyBorder="1" applyAlignment="1" applyProtection="1">
      <alignment horizontal="center" vertical="center" wrapText="1"/>
      <protection locked="0"/>
    </xf>
    <xf numFmtId="0" fontId="53" fillId="17" borderId="3" xfId="0" applyFont="1" applyFill="1" applyBorder="1" applyAlignment="1" applyProtection="1">
      <alignment horizontal="center" vertical="center" wrapText="1"/>
      <protection locked="0"/>
    </xf>
    <xf numFmtId="0" fontId="53" fillId="17" borderId="4" xfId="0" applyFont="1" applyFill="1" applyBorder="1" applyAlignment="1" applyProtection="1">
      <alignment horizontal="center" vertical="center" wrapText="1"/>
      <protection locked="0"/>
    </xf>
    <xf numFmtId="0" fontId="53" fillId="17" borderId="5" xfId="0" applyFont="1" applyFill="1" applyBorder="1" applyAlignment="1" applyProtection="1">
      <alignment horizontal="center" vertical="center" wrapText="1"/>
      <protection locked="0"/>
    </xf>
    <xf numFmtId="9" fontId="28" fillId="17" borderId="5"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14" fontId="110" fillId="0" borderId="3" xfId="0" applyNumberFormat="1" applyFont="1" applyBorder="1" applyAlignment="1" applyProtection="1">
      <alignment horizontal="center" vertical="center" wrapText="1"/>
      <protection locked="0"/>
    </xf>
    <xf numFmtId="14" fontId="53" fillId="0" borderId="1" xfId="0" applyNumberFormat="1" applyFont="1" applyBorder="1" applyAlignment="1" applyProtection="1">
      <alignment horizontal="center" vertical="center" wrapText="1"/>
      <protection locked="0"/>
    </xf>
    <xf numFmtId="14" fontId="53" fillId="0" borderId="84" xfId="0" applyNumberFormat="1" applyFont="1" applyBorder="1" applyAlignment="1" applyProtection="1">
      <alignment horizontal="center" vertical="center" wrapText="1"/>
      <protection locked="0"/>
    </xf>
    <xf numFmtId="0" fontId="53" fillId="3" borderId="84" xfId="0" applyFont="1" applyFill="1" applyBorder="1" applyAlignment="1" applyProtection="1">
      <alignment horizontal="center" vertical="center" wrapText="1"/>
      <protection locked="0"/>
    </xf>
    <xf numFmtId="0" fontId="53" fillId="3" borderId="86" xfId="0" applyFont="1" applyFill="1" applyBorder="1" applyAlignment="1" applyProtection="1">
      <alignment horizontal="center" vertical="center" wrapText="1"/>
      <protection locked="0"/>
    </xf>
    <xf numFmtId="0" fontId="88" fillId="3" borderId="62" xfId="0" applyFont="1" applyFill="1" applyBorder="1" applyAlignment="1" applyProtection="1">
      <alignment horizontal="center" vertical="center" wrapText="1"/>
      <protection locked="0"/>
    </xf>
    <xf numFmtId="0" fontId="53" fillId="3" borderId="14" xfId="0" applyFont="1" applyFill="1" applyBorder="1" applyAlignment="1" applyProtection="1">
      <alignment horizontal="center" vertical="center" wrapText="1"/>
      <protection locked="0"/>
    </xf>
    <xf numFmtId="0" fontId="53" fillId="0" borderId="62" xfId="0" applyFont="1" applyBorder="1" applyAlignment="1" applyProtection="1">
      <alignment horizontal="center" vertical="center" wrapText="1"/>
      <protection locked="0"/>
    </xf>
    <xf numFmtId="0" fontId="56" fillId="0" borderId="84" xfId="0" applyFont="1" applyBorder="1" applyAlignment="1" applyProtection="1">
      <alignment vertical="center"/>
      <protection locked="0"/>
    </xf>
    <xf numFmtId="0" fontId="53" fillId="3" borderId="2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0" fontId="53" fillId="3" borderId="62"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38" xfId="0" applyFont="1" applyFill="1" applyBorder="1" applyAlignment="1" applyProtection="1">
      <alignment horizontal="center" vertical="center" wrapText="1"/>
      <protection locked="0"/>
    </xf>
    <xf numFmtId="9" fontId="53" fillId="17" borderId="3" xfId="3" applyFont="1" applyFill="1" applyBorder="1" applyAlignment="1" applyProtection="1">
      <alignment horizontal="center" vertical="center" textRotation="90"/>
    </xf>
    <xf numFmtId="9" fontId="53" fillId="17" borderId="5" xfId="3" applyFont="1" applyFill="1" applyBorder="1" applyAlignment="1" applyProtection="1">
      <alignment horizontal="center" vertical="center" textRotation="90"/>
    </xf>
    <xf numFmtId="0" fontId="29" fillId="17" borderId="20" xfId="0" applyFont="1" applyFill="1" applyBorder="1" applyAlignment="1">
      <alignment horizontal="center" vertical="center" textRotation="90" wrapText="1"/>
    </xf>
    <xf numFmtId="0" fontId="29" fillId="17" borderId="34" xfId="0" applyFont="1" applyFill="1" applyBorder="1" applyAlignment="1">
      <alignment horizontal="center" vertical="center" textRotation="90" wrapText="1"/>
    </xf>
    <xf numFmtId="14" fontId="53" fillId="0" borderId="3" xfId="0" applyNumberFormat="1" applyFont="1" applyBorder="1" applyAlignment="1" applyProtection="1">
      <alignment horizontal="center" vertical="center" wrapText="1"/>
      <protection locked="0"/>
    </xf>
    <xf numFmtId="14" fontId="53" fillId="0" borderId="5" xfId="0" applyNumberFormat="1" applyFont="1" applyBorder="1" applyAlignment="1" applyProtection="1">
      <alignment horizontal="center" vertical="center" wrapText="1"/>
      <protection locked="0"/>
    </xf>
    <xf numFmtId="49" fontId="53" fillId="0" borderId="3" xfId="0" applyNumberFormat="1" applyFont="1" applyBorder="1" applyAlignment="1" applyProtection="1">
      <alignment horizontal="center" vertical="center" wrapText="1"/>
      <protection locked="0"/>
    </xf>
    <xf numFmtId="49" fontId="53" fillId="0" borderId="5"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49" fontId="53" fillId="0" borderId="21" xfId="0" applyNumberFormat="1" applyFont="1" applyBorder="1" applyAlignment="1" applyProtection="1">
      <alignment horizontal="left" vertical="center" wrapText="1"/>
      <protection locked="0"/>
    </xf>
    <xf numFmtId="49" fontId="53" fillId="0" borderId="33" xfId="0" applyNumberFormat="1" applyFont="1" applyBorder="1" applyAlignment="1" applyProtection="1">
      <alignment horizontal="left" vertical="center" wrapText="1"/>
      <protection locked="0"/>
    </xf>
    <xf numFmtId="0" fontId="53" fillId="17" borderId="4" xfId="0" applyFont="1" applyFill="1" applyBorder="1" applyAlignment="1" applyProtection="1">
      <alignment horizontal="center" vertical="center" wrapText="1"/>
      <protection locked="0"/>
    </xf>
    <xf numFmtId="9" fontId="28" fillId="17" borderId="4" xfId="3" applyFont="1" applyFill="1" applyBorder="1" applyAlignment="1" applyProtection="1">
      <alignment horizontal="center" vertical="center" textRotation="90"/>
    </xf>
    <xf numFmtId="9" fontId="28" fillId="17" borderId="5" xfId="3" applyFont="1" applyFill="1" applyBorder="1" applyAlignment="1" applyProtection="1">
      <alignment horizontal="center" vertical="center" textRotation="90"/>
    </xf>
    <xf numFmtId="14" fontId="53" fillId="0" borderId="84" xfId="0" applyNumberFormat="1" applyFont="1" applyBorder="1" applyAlignment="1" applyProtection="1">
      <alignment horizontal="center" vertical="center" wrapText="1"/>
      <protection locked="0"/>
    </xf>
    <xf numFmtId="0" fontId="56" fillId="0" borderId="84" xfId="0" applyFont="1" applyBorder="1" applyAlignment="1" applyProtection="1">
      <alignment horizontal="justify" vertical="center" wrapText="1"/>
      <protection locked="0"/>
    </xf>
    <xf numFmtId="0" fontId="56" fillId="0" borderId="84" xfId="0" applyFont="1" applyBorder="1" applyAlignment="1" applyProtection="1">
      <alignment horizontal="justify" vertical="center"/>
      <protection locked="0"/>
    </xf>
    <xf numFmtId="0" fontId="53" fillId="3" borderId="84" xfId="0" applyFont="1" applyFill="1" applyBorder="1" applyAlignment="1" applyProtection="1">
      <alignment horizontal="center" vertical="center" wrapText="1"/>
      <protection locked="0"/>
    </xf>
    <xf numFmtId="0" fontId="13" fillId="0" borderId="84" xfId="0" applyFont="1" applyBorder="1" applyAlignment="1">
      <alignment horizontal="justify" vertical="center"/>
    </xf>
    <xf numFmtId="0" fontId="13" fillId="0" borderId="84" xfId="0" applyFont="1" applyBorder="1" applyAlignment="1" applyProtection="1">
      <alignment horizontal="justify" vertical="center" wrapText="1"/>
      <protection locked="0"/>
    </xf>
    <xf numFmtId="0" fontId="13" fillId="0" borderId="84" xfId="0" applyFont="1" applyBorder="1" applyAlignment="1" applyProtection="1">
      <alignment vertical="center"/>
      <protection locked="0"/>
    </xf>
    <xf numFmtId="0" fontId="18" fillId="0" borderId="84" xfId="18" applyFont="1" applyBorder="1" applyAlignment="1">
      <alignment horizontal="justify" vertical="center"/>
    </xf>
    <xf numFmtId="0" fontId="13" fillId="0" borderId="84" xfId="0" applyFont="1" applyBorder="1" applyAlignment="1" applyProtection="1">
      <alignment horizontal="justify" vertical="top" wrapText="1"/>
      <protection locked="0"/>
    </xf>
    <xf numFmtId="0" fontId="13" fillId="0" borderId="84" xfId="0" applyFont="1" applyBorder="1" applyAlignment="1" applyProtection="1">
      <alignment vertical="center" wrapText="1"/>
      <protection locked="0"/>
    </xf>
    <xf numFmtId="0" fontId="13" fillId="0" borderId="84" xfId="0" applyNumberFormat="1" applyFont="1" applyBorder="1" applyAlignment="1" applyProtection="1">
      <alignment horizontal="justify" vertical="center"/>
      <protection locked="0"/>
    </xf>
    <xf numFmtId="0" fontId="13" fillId="0" borderId="84" xfId="0" applyNumberFormat="1" applyFont="1" applyBorder="1" applyAlignment="1" applyProtection="1">
      <alignment horizontal="justify" vertical="center" wrapText="1"/>
      <protection locked="0"/>
    </xf>
    <xf numFmtId="0" fontId="13" fillId="0" borderId="84" xfId="0" applyFont="1" applyBorder="1" applyAlignment="1" applyProtection="1">
      <alignment horizontal="center" vertical="center" wrapText="1"/>
      <protection locked="0"/>
    </xf>
    <xf numFmtId="0" fontId="13" fillId="0" borderId="84" xfId="0" applyNumberFormat="1" applyFont="1" applyBorder="1" applyAlignment="1" applyProtection="1">
      <alignment horizontal="center" vertical="center"/>
      <protection locked="0"/>
    </xf>
    <xf numFmtId="0" fontId="13" fillId="0" borderId="84" xfId="0" applyFont="1" applyBorder="1" applyAlignment="1" applyProtection="1">
      <alignment horizontal="justify" vertical="center"/>
      <protection locked="0"/>
    </xf>
    <xf numFmtId="0" fontId="13" fillId="0" borderId="84" xfId="0" applyFont="1" applyBorder="1" applyAlignment="1" applyProtection="1">
      <alignment horizontal="center" vertical="center"/>
      <protection locked="0"/>
    </xf>
    <xf numFmtId="0" fontId="18" fillId="0" borderId="0" xfId="18" applyFont="1" applyAlignment="1">
      <alignment horizontal="justify" vertical="center"/>
    </xf>
    <xf numFmtId="0" fontId="18" fillId="0" borderId="84" xfId="0" applyFont="1" applyBorder="1" applyAlignment="1" applyProtection="1">
      <alignment vertical="center"/>
      <protection locked="0"/>
    </xf>
    <xf numFmtId="0" fontId="115" fillId="0" borderId="84" xfId="0" applyFont="1" applyBorder="1" applyAlignment="1" applyProtection="1">
      <alignment vertical="center"/>
      <protection locked="0"/>
    </xf>
    <xf numFmtId="0" fontId="18" fillId="0" borderId="84" xfId="0" applyFont="1" applyBorder="1" applyAlignment="1" applyProtection="1">
      <alignment horizontal="center" vertical="center"/>
      <protection locked="0"/>
    </xf>
    <xf numFmtId="0" fontId="116" fillId="0" borderId="84" xfId="0" applyFont="1" applyBorder="1" applyAlignment="1" applyProtection="1">
      <alignment vertical="center"/>
      <protection locked="0"/>
    </xf>
    <xf numFmtId="0" fontId="13" fillId="0" borderId="84" xfId="0" applyFont="1" applyBorder="1" applyAlignment="1" applyProtection="1">
      <alignment horizontal="justify" vertical="center" wrapText="1"/>
      <protection locked="0"/>
    </xf>
    <xf numFmtId="0" fontId="13" fillId="0" borderId="84" xfId="0" applyFont="1" applyBorder="1" applyAlignment="1">
      <alignment horizontal="justify" vertical="center" wrapText="1"/>
    </xf>
    <xf numFmtId="0" fontId="18" fillId="0" borderId="84" xfId="18" applyFont="1" applyBorder="1" applyAlignment="1" applyProtection="1">
      <alignment vertical="center" wrapText="1"/>
      <protection locked="0"/>
    </xf>
    <xf numFmtId="0" fontId="13" fillId="0" borderId="84" xfId="0" applyFont="1" applyBorder="1" applyAlignment="1" applyProtection="1">
      <alignment horizontal="justify" vertical="center"/>
      <protection locked="0"/>
    </xf>
    <xf numFmtId="0" fontId="13" fillId="0" borderId="84" xfId="0" applyFont="1" applyBorder="1" applyAlignment="1" applyProtection="1">
      <alignment vertical="top"/>
      <protection locked="0"/>
    </xf>
    <xf numFmtId="0" fontId="13" fillId="0" borderId="84" xfId="0" applyFont="1" applyBorder="1" applyAlignment="1" applyProtection="1">
      <alignment vertical="top" wrapText="1"/>
      <protection locked="0"/>
    </xf>
    <xf numFmtId="0" fontId="53" fillId="3" borderId="5" xfId="0" applyFont="1" applyFill="1" applyBorder="1" applyAlignment="1" applyProtection="1">
      <alignment horizontal="center" vertical="center" wrapText="1"/>
      <protection locked="0"/>
    </xf>
    <xf numFmtId="0" fontId="53" fillId="3" borderId="86" xfId="0" applyFont="1" applyFill="1" applyBorder="1" applyAlignment="1" applyProtection="1">
      <alignment horizontal="center" vertical="center" wrapText="1"/>
      <protection locked="0"/>
    </xf>
    <xf numFmtId="0" fontId="13" fillId="0" borderId="84" xfId="0" applyFont="1" applyBorder="1" applyAlignment="1" applyProtection="1">
      <alignment horizontal="justify" vertical="center" wrapText="1"/>
      <protection locked="0"/>
    </xf>
    <xf numFmtId="0" fontId="56" fillId="0" borderId="84" xfId="0" applyFont="1" applyBorder="1" applyAlignment="1" applyProtection="1">
      <alignment vertical="center" wrapText="1"/>
      <protection locked="0"/>
    </xf>
    <xf numFmtId="0" fontId="56" fillId="0" borderId="3" xfId="0" applyFont="1" applyBorder="1" applyAlignment="1" applyProtection="1">
      <alignment horizontal="justify" vertical="center"/>
      <protection locked="0"/>
    </xf>
    <xf numFmtId="0" fontId="56" fillId="0" borderId="84" xfId="0" applyFont="1" applyBorder="1" applyAlignment="1" applyProtection="1">
      <alignment horizontal="center" vertical="center"/>
      <protection locked="0"/>
    </xf>
    <xf numFmtId="0" fontId="56" fillId="0" borderId="84" xfId="0" applyFont="1" applyFill="1" applyBorder="1" applyAlignment="1" applyProtection="1">
      <alignment horizontal="justify" vertical="center" wrapText="1"/>
      <protection locked="0"/>
    </xf>
    <xf numFmtId="0" fontId="118" fillId="0" borderId="0" xfId="0" applyFont="1" applyAlignment="1">
      <alignment horizontal="justify" vertical="center" wrapText="1"/>
    </xf>
    <xf numFmtId="0" fontId="13" fillId="0" borderId="84" xfId="0" applyFont="1" applyFill="1" applyBorder="1" applyAlignment="1" applyProtection="1">
      <alignment vertical="center" wrapText="1"/>
      <protection locked="0"/>
    </xf>
    <xf numFmtId="0" fontId="18" fillId="0" borderId="84" xfId="0" applyFont="1" applyFill="1" applyBorder="1" applyAlignment="1" applyProtection="1">
      <alignment horizontal="justify" vertical="center" wrapText="1"/>
      <protection locked="0"/>
    </xf>
    <xf numFmtId="0" fontId="13" fillId="0" borderId="84" xfId="0" applyFont="1" applyFill="1" applyBorder="1" applyAlignment="1" applyProtection="1">
      <alignment horizontal="justify" vertical="center" wrapText="1"/>
      <protection locked="0"/>
    </xf>
    <xf numFmtId="0" fontId="119" fillId="0" borderId="0" xfId="0" applyFont="1" applyAlignment="1">
      <alignment horizontal="justify" vertical="center" wrapText="1"/>
    </xf>
    <xf numFmtId="0" fontId="13" fillId="0" borderId="0" xfId="0" applyFont="1" applyAlignment="1">
      <alignment horizontal="justify" vertical="center"/>
    </xf>
    <xf numFmtId="0" fontId="53" fillId="17" borderId="86" xfId="0" applyFont="1" applyFill="1" applyBorder="1" applyAlignment="1">
      <alignment horizontal="center" vertical="center" wrapText="1"/>
    </xf>
    <xf numFmtId="0" fontId="53" fillId="0" borderId="3" xfId="0" applyFont="1" applyBorder="1" applyAlignment="1" applyProtection="1">
      <alignment horizontal="center" vertical="center" textRotation="90" wrapText="1"/>
      <protection locked="0"/>
    </xf>
    <xf numFmtId="0" fontId="53" fillId="17" borderId="83" xfId="0" applyFont="1" applyFill="1" applyBorder="1" applyAlignment="1">
      <alignment horizontal="center" vertical="center" textRotation="90"/>
    </xf>
    <xf numFmtId="0" fontId="53" fillId="0" borderId="83" xfId="0" applyFont="1" applyBorder="1" applyAlignment="1" applyProtection="1">
      <alignment horizontal="center" vertical="center" textRotation="90" wrapText="1"/>
      <protection locked="0"/>
    </xf>
    <xf numFmtId="0" fontId="53" fillId="0" borderId="20" xfId="0" applyFont="1" applyBorder="1" applyAlignment="1" applyProtection="1">
      <alignment horizontal="center" vertical="center" textRotation="90" wrapText="1"/>
      <protection locked="0"/>
    </xf>
    <xf numFmtId="9" fontId="53" fillId="17" borderId="21" xfId="3" applyFont="1" applyFill="1" applyBorder="1" applyAlignment="1" applyProtection="1">
      <alignment horizontal="center" vertical="center" textRotation="90"/>
    </xf>
    <xf numFmtId="164" fontId="55" fillId="17" borderId="3" xfId="4" applyFont="1" applyFill="1" applyBorder="1" applyAlignment="1" applyProtection="1">
      <alignment horizontal="center" vertical="center" textRotation="90" wrapText="1"/>
      <protection hidden="1"/>
    </xf>
    <xf numFmtId="0" fontId="53" fillId="3" borderId="83" xfId="0" applyFont="1" applyFill="1" applyBorder="1" applyAlignment="1" applyProtection="1">
      <alignment horizontal="center" vertical="center" wrapText="1"/>
      <protection locked="0"/>
    </xf>
    <xf numFmtId="0" fontId="13" fillId="0" borderId="3" xfId="0" applyFont="1" applyBorder="1" applyAlignment="1" applyProtection="1">
      <alignment vertical="center"/>
      <protection locked="0"/>
    </xf>
    <xf numFmtId="0" fontId="53" fillId="0" borderId="5" xfId="0" applyFont="1" applyBorder="1" applyAlignment="1" applyProtection="1">
      <alignment horizontal="center" vertical="center" textRotation="90" wrapText="1"/>
      <protection locked="0"/>
    </xf>
    <xf numFmtId="0" fontId="53" fillId="17" borderId="16" xfId="0" applyFont="1" applyFill="1" applyBorder="1" applyAlignment="1">
      <alignment horizontal="center" vertical="center" textRotation="90"/>
    </xf>
    <xf numFmtId="0" fontId="53" fillId="0" borderId="16" xfId="0" applyFont="1" applyBorder="1" applyAlignment="1" applyProtection="1">
      <alignment horizontal="center" vertical="center" textRotation="90" wrapText="1"/>
      <protection locked="0"/>
    </xf>
    <xf numFmtId="0" fontId="53" fillId="0" borderId="34" xfId="0" applyFont="1" applyBorder="1" applyAlignment="1" applyProtection="1">
      <alignment horizontal="center" vertical="center" textRotation="90" wrapText="1"/>
      <protection locked="0"/>
    </xf>
    <xf numFmtId="9" fontId="53" fillId="17" borderId="33" xfId="3" applyFont="1" applyFill="1" applyBorder="1" applyAlignment="1" applyProtection="1">
      <alignment horizontal="center" vertical="center" textRotation="90"/>
    </xf>
    <xf numFmtId="164" fontId="55" fillId="17" borderId="5" xfId="4" applyFont="1" applyFill="1" applyBorder="1" applyAlignment="1" applyProtection="1">
      <alignment horizontal="center" vertical="center" textRotation="90" wrapText="1"/>
      <protection hidden="1"/>
    </xf>
    <xf numFmtId="0" fontId="53" fillId="0" borderId="33"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3" fillId="0" borderId="5" xfId="0" applyFont="1" applyBorder="1" applyAlignment="1" applyProtection="1">
      <alignment vertical="center"/>
      <protection locked="0"/>
    </xf>
    <xf numFmtId="0" fontId="53" fillId="0" borderId="8" xfId="0" applyFont="1" applyBorder="1" applyAlignment="1" applyProtection="1">
      <alignment horizontal="center" vertical="center" textRotation="90" wrapText="1"/>
      <protection locked="0"/>
    </xf>
    <xf numFmtId="0" fontId="53" fillId="0" borderId="9" xfId="0" applyFont="1" applyBorder="1" applyAlignment="1" applyProtection="1">
      <alignment horizontal="center" vertical="center" textRotation="90" wrapText="1"/>
      <protection locked="0"/>
    </xf>
    <xf numFmtId="0" fontId="53" fillId="17" borderId="93" xfId="0" applyFont="1" applyFill="1" applyBorder="1" applyAlignment="1">
      <alignment horizontal="center" vertical="center" textRotation="90"/>
    </xf>
    <xf numFmtId="0" fontId="53" fillId="0" borderId="93" xfId="0" applyFont="1" applyBorder="1" applyAlignment="1" applyProtection="1">
      <alignment horizontal="center" vertical="center" textRotation="90" wrapText="1"/>
      <protection locked="0"/>
    </xf>
    <xf numFmtId="0" fontId="53" fillId="0" borderId="24" xfId="0" applyFont="1" applyBorder="1" applyAlignment="1" applyProtection="1">
      <alignment horizontal="center" vertical="center" textRotation="90" wrapText="1"/>
      <protection locked="0"/>
    </xf>
    <xf numFmtId="9" fontId="53" fillId="17" borderId="8" xfId="3" applyFont="1" applyFill="1" applyBorder="1" applyAlignment="1" applyProtection="1">
      <alignment horizontal="center" vertical="center" textRotation="90"/>
    </xf>
    <xf numFmtId="164" fontId="55" fillId="17" borderId="9" xfId="4" applyFont="1" applyFill="1" applyBorder="1" applyAlignment="1" applyProtection="1">
      <alignment horizontal="center" vertical="center" textRotation="90" wrapText="1"/>
      <protection hidden="1"/>
    </xf>
    <xf numFmtId="9" fontId="53" fillId="17" borderId="9" xfId="3" applyFont="1" applyFill="1" applyBorder="1" applyAlignment="1" applyProtection="1">
      <alignment horizontal="center" vertical="center" textRotation="90"/>
    </xf>
    <xf numFmtId="9" fontId="28" fillId="17" borderId="9" xfId="3" applyFont="1" applyFill="1" applyBorder="1" applyAlignment="1" applyProtection="1">
      <alignment horizontal="center" vertical="center" textRotation="90"/>
    </xf>
    <xf numFmtId="0" fontId="29" fillId="17" borderId="24" xfId="0" applyFont="1" applyFill="1" applyBorder="1" applyAlignment="1">
      <alignment horizontal="center" vertical="center" textRotation="90" wrapText="1"/>
    </xf>
    <xf numFmtId="0" fontId="53" fillId="3" borderId="93" xfId="0" applyFont="1" applyFill="1" applyBorder="1" applyAlignment="1" applyProtection="1">
      <alignment horizontal="center" vertical="center" wrapText="1"/>
      <protection locked="0"/>
    </xf>
    <xf numFmtId="14" fontId="53" fillId="3" borderId="93" xfId="0" applyNumberFormat="1"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113" fillId="3" borderId="9" xfId="18" applyFill="1" applyBorder="1" applyAlignment="1" applyProtection="1">
      <alignment horizontal="center" vertical="center" wrapText="1"/>
      <protection locked="0"/>
    </xf>
    <xf numFmtId="0" fontId="53" fillId="3" borderId="80" xfId="0" applyFont="1" applyFill="1" applyBorder="1" applyAlignment="1" applyProtection="1">
      <alignment horizontal="center" vertical="center" wrapText="1"/>
      <protection locked="0"/>
    </xf>
    <xf numFmtId="0" fontId="13" fillId="0" borderId="9" xfId="0" applyFont="1" applyBorder="1" applyAlignment="1" applyProtection="1">
      <alignment horizontal="justify" vertical="center" wrapText="1"/>
      <protection locked="0"/>
    </xf>
    <xf numFmtId="0" fontId="13" fillId="0" borderId="9" xfId="0" applyFont="1" applyBorder="1" applyAlignment="1" applyProtection="1">
      <alignment horizontal="justify" vertical="center"/>
      <protection locked="0"/>
    </xf>
    <xf numFmtId="0" fontId="13" fillId="0" borderId="24" xfId="0" applyFont="1" applyBorder="1" applyAlignment="1" applyProtection="1">
      <alignment horizontal="justify" vertical="center" wrapText="1"/>
      <protection locked="0"/>
    </xf>
    <xf numFmtId="0" fontId="53" fillId="0" borderId="23" xfId="0" applyFont="1" applyBorder="1" applyAlignment="1" applyProtection="1">
      <alignment horizontal="center" vertical="center" textRotation="90" wrapText="1"/>
      <protection locked="0"/>
    </xf>
    <xf numFmtId="0" fontId="53" fillId="0" borderId="84" xfId="0" applyFont="1" applyBorder="1" applyAlignment="1" applyProtection="1">
      <alignment horizontal="center" vertical="center" textRotation="90" wrapText="1"/>
      <protection locked="0"/>
    </xf>
    <xf numFmtId="0" fontId="53" fillId="17" borderId="85" xfId="0" applyFont="1" applyFill="1" applyBorder="1" applyAlignment="1">
      <alignment horizontal="center" vertical="center" textRotation="90"/>
    </xf>
    <xf numFmtId="0" fontId="53" fillId="0" borderId="85" xfId="0" applyFont="1" applyBorder="1" applyAlignment="1" applyProtection="1">
      <alignment horizontal="center" vertical="center" textRotation="90" wrapText="1"/>
      <protection locked="0"/>
    </xf>
    <xf numFmtId="164" fontId="55" fillId="17" borderId="84" xfId="4" applyFont="1" applyFill="1" applyBorder="1" applyAlignment="1" applyProtection="1">
      <alignment horizontal="center" vertical="center" textRotation="90" wrapText="1"/>
      <protection hidden="1"/>
    </xf>
    <xf numFmtId="9" fontId="53" fillId="17" borderId="84" xfId="3" applyFont="1" applyFill="1" applyBorder="1" applyAlignment="1" applyProtection="1">
      <alignment horizontal="center" vertical="center" textRotation="90"/>
    </xf>
    <xf numFmtId="0" fontId="13" fillId="0" borderId="22" xfId="0" applyFont="1" applyBorder="1" applyAlignment="1" applyProtection="1">
      <alignment vertical="center"/>
      <protection locked="0"/>
    </xf>
    <xf numFmtId="0" fontId="53" fillId="0" borderId="85"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textRotation="90" wrapText="1"/>
      <protection locked="0"/>
    </xf>
    <xf numFmtId="0" fontId="53" fillId="0" borderId="11" xfId="0" applyFont="1" applyBorder="1" applyAlignment="1" applyProtection="1">
      <alignment horizontal="center" vertical="center" textRotation="90" wrapText="1"/>
      <protection locked="0"/>
    </xf>
    <xf numFmtId="0" fontId="53" fillId="17" borderId="91" xfId="0" applyFont="1" applyFill="1" applyBorder="1" applyAlignment="1">
      <alignment horizontal="center" vertical="center" textRotation="90"/>
    </xf>
    <xf numFmtId="0" fontId="53" fillId="0" borderId="91" xfId="0" applyFont="1" applyBorder="1" applyAlignment="1" applyProtection="1">
      <alignment horizontal="center" vertical="center" textRotation="90" wrapText="1"/>
      <protection locked="0"/>
    </xf>
    <xf numFmtId="0" fontId="53" fillId="0" borderId="12" xfId="0" applyFont="1" applyBorder="1" applyAlignment="1" applyProtection="1">
      <alignment horizontal="center" vertical="center" textRotation="90" wrapText="1"/>
      <protection locked="0"/>
    </xf>
    <xf numFmtId="9" fontId="53" fillId="17" borderId="10" xfId="3" applyFont="1" applyFill="1" applyBorder="1" applyAlignment="1" applyProtection="1">
      <alignment horizontal="center" vertical="center" textRotation="90"/>
    </xf>
    <xf numFmtId="164" fontId="55" fillId="17" borderId="11" xfId="4" applyFont="1" applyFill="1" applyBorder="1" applyAlignment="1" applyProtection="1">
      <alignment horizontal="center" vertical="center" textRotation="90" wrapText="1"/>
      <protection hidden="1"/>
    </xf>
    <xf numFmtId="9" fontId="53" fillId="17" borderId="11" xfId="3" applyFont="1" applyFill="1" applyBorder="1" applyAlignment="1" applyProtection="1">
      <alignment horizontal="center" vertical="center" textRotation="90"/>
    </xf>
    <xf numFmtId="9" fontId="28" fillId="17" borderId="76" xfId="3" applyFont="1" applyFill="1" applyBorder="1" applyAlignment="1" applyProtection="1">
      <alignment horizontal="center" vertical="center" textRotation="90"/>
    </xf>
    <xf numFmtId="0" fontId="29" fillId="17" borderId="12" xfId="0" applyFont="1" applyFill="1" applyBorder="1" applyAlignment="1">
      <alignment horizontal="center" vertical="center" textRotation="90" wrapText="1"/>
    </xf>
    <xf numFmtId="49" fontId="53" fillId="0" borderId="10" xfId="0" applyNumberFormat="1" applyFont="1" applyBorder="1" applyAlignment="1" applyProtection="1">
      <alignment horizontal="left" vertical="center" wrapText="1"/>
      <protection locked="0"/>
    </xf>
    <xf numFmtId="49" fontId="53" fillId="0" borderId="11" xfId="0" applyNumberFormat="1" applyFont="1" applyBorder="1" applyAlignment="1" applyProtection="1">
      <alignment horizontal="center" vertical="center" wrapText="1"/>
      <protection locked="0"/>
    </xf>
    <xf numFmtId="0" fontId="53" fillId="0" borderId="11" xfId="0" applyFont="1" applyBorder="1" applyAlignment="1" applyProtection="1">
      <alignment horizontal="center" vertical="center" wrapText="1"/>
      <protection locked="0"/>
    </xf>
    <xf numFmtId="14" fontId="53" fillId="0" borderId="11" xfId="0" applyNumberFormat="1" applyFont="1" applyBorder="1" applyAlignment="1" applyProtection="1">
      <alignment horizontal="center" vertical="center" wrapText="1"/>
      <protection locked="0"/>
    </xf>
    <xf numFmtId="0" fontId="53" fillId="0" borderId="91" xfId="0" applyFont="1" applyBorder="1" applyAlignment="1" applyProtection="1">
      <alignment horizontal="center" vertical="center" wrapText="1"/>
      <protection locked="0"/>
    </xf>
    <xf numFmtId="0" fontId="53" fillId="0" borderId="76" xfId="0" applyFont="1" applyBorder="1" applyAlignment="1" applyProtection="1">
      <alignment horizontal="center" vertical="center" wrapText="1"/>
      <protection locked="0"/>
    </xf>
    <xf numFmtId="0" fontId="53" fillId="0" borderId="88" xfId="0" applyFont="1" applyBorder="1" applyAlignment="1" applyProtection="1">
      <alignment horizontal="center" vertical="center" wrapText="1"/>
      <protection locked="0"/>
    </xf>
    <xf numFmtId="0" fontId="13" fillId="0" borderId="11" xfId="0" applyFont="1" applyBorder="1" applyAlignment="1" applyProtection="1">
      <alignment vertical="center"/>
      <protection locked="0"/>
    </xf>
    <xf numFmtId="0" fontId="13" fillId="0" borderId="12" xfId="0" applyFont="1" applyBorder="1" applyAlignment="1" applyProtection="1">
      <alignment vertical="center"/>
      <protection locked="0"/>
    </xf>
    <xf numFmtId="0" fontId="52" fillId="0" borderId="5" xfId="0" applyFont="1" applyBorder="1" applyAlignment="1" applyProtection="1">
      <alignment vertical="center" wrapText="1"/>
      <protection locked="0"/>
    </xf>
    <xf numFmtId="0" fontId="52" fillId="0" borderId="24" xfId="0" applyFont="1" applyBorder="1" applyAlignment="1" applyProtection="1">
      <alignment vertical="center" wrapText="1"/>
      <protection locked="0"/>
    </xf>
    <xf numFmtId="0" fontId="52" fillId="0" borderId="22" xfId="0" applyFont="1" applyBorder="1" applyAlignment="1" applyProtection="1">
      <alignment vertical="center" wrapText="1"/>
      <protection locked="0"/>
    </xf>
    <xf numFmtId="0" fontId="52" fillId="41" borderId="22" xfId="0" applyFont="1" applyFill="1" applyBorder="1" applyAlignment="1" applyProtection="1">
      <alignment vertical="center" wrapText="1"/>
      <protection locked="0"/>
    </xf>
    <xf numFmtId="0" fontId="52" fillId="0" borderId="20" xfId="0" applyFont="1" applyBorder="1" applyAlignment="1" applyProtection="1">
      <alignment vertical="center" wrapText="1"/>
      <protection locked="0"/>
    </xf>
    <xf numFmtId="0" fontId="52" fillId="0" borderId="12" xfId="0" applyFont="1" applyBorder="1" applyAlignment="1" applyProtection="1">
      <alignment vertical="center" wrapText="1"/>
      <protection locked="0"/>
    </xf>
    <xf numFmtId="49" fontId="53" fillId="0" borderId="23" xfId="0" applyNumberFormat="1" applyFont="1" applyFill="1" applyBorder="1" applyAlignment="1" applyProtection="1">
      <alignment horizontal="left" vertical="center" wrapText="1"/>
      <protection locked="0"/>
    </xf>
    <xf numFmtId="49" fontId="53" fillId="0" borderId="1" xfId="0" applyNumberFormat="1"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13" fillId="0" borderId="84" xfId="0" applyFont="1" applyFill="1" applyBorder="1" applyAlignment="1" applyProtection="1">
      <alignment vertical="center"/>
      <protection locked="0"/>
    </xf>
    <xf numFmtId="0" fontId="13" fillId="0" borderId="84" xfId="0" applyFont="1" applyFill="1" applyBorder="1" applyAlignment="1" applyProtection="1">
      <alignment horizontal="justify" vertical="center"/>
      <protection locked="0"/>
    </xf>
    <xf numFmtId="0" fontId="113" fillId="3" borderId="3" xfId="18" applyFill="1" applyBorder="1" applyAlignment="1" applyProtection="1">
      <alignment vertical="center" wrapText="1"/>
      <protection locked="0"/>
    </xf>
    <xf numFmtId="0" fontId="120" fillId="3" borderId="84" xfId="18" applyFont="1" applyFill="1" applyBorder="1" applyAlignment="1" applyProtection="1">
      <alignment vertical="center" wrapText="1"/>
      <protection locked="0"/>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5" borderId="1" xfId="0" applyFont="1" applyFill="1" applyBorder="1" applyAlignment="1">
      <alignment horizontal="justify"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7" fillId="0" borderId="84" xfId="0" applyFont="1" applyBorder="1" applyAlignment="1">
      <alignment horizontal="justify" vertical="center" wrapText="1"/>
    </xf>
    <xf numFmtId="0" fontId="9" fillId="25" borderId="1" xfId="0" applyFont="1" applyFill="1" applyBorder="1" applyAlignment="1">
      <alignment horizontal="center" vertical="center" wrapText="1"/>
    </xf>
    <xf numFmtId="0" fontId="7" fillId="0" borderId="1" xfId="0" applyFont="1" applyBorder="1" applyAlignment="1">
      <alignment horizontal="justify" vertical="top" wrapText="1"/>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8" borderId="1"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6"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 xfId="0" applyFont="1" applyBorder="1" applyAlignment="1">
      <alignment horizontal="center" vertical="center" wrapText="1"/>
    </xf>
    <xf numFmtId="0" fontId="5" fillId="0" borderId="1" xfId="0" applyFont="1" applyBorder="1" applyAlignment="1">
      <alignment horizontal="center" vertical="center"/>
    </xf>
    <xf numFmtId="0" fontId="10" fillId="0" borderId="1" xfId="0" applyFont="1" applyBorder="1" applyAlignment="1">
      <alignment horizontal="justify" vertical="center" wrapText="1"/>
    </xf>
    <xf numFmtId="0" fontId="8"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7" fillId="0" borderId="1" xfId="0" applyFont="1" applyBorder="1" applyAlignment="1">
      <alignment horizontal="left" vertical="center" wrapText="1"/>
    </xf>
    <xf numFmtId="0" fontId="12" fillId="6"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11" borderId="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8"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6" fillId="0" borderId="0" xfId="0" applyFont="1" applyAlignment="1">
      <alignment horizontal="center" wrapText="1"/>
    </xf>
    <xf numFmtId="0" fontId="8" fillId="25"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7" fillId="17" borderId="1" xfId="0" applyFont="1" applyFill="1" applyBorder="1" applyAlignment="1">
      <alignment horizontal="justify" vertical="center" wrapText="1"/>
    </xf>
    <xf numFmtId="0" fontId="25" fillId="5" borderId="77" xfId="0" applyFont="1" applyFill="1" applyBorder="1" applyAlignment="1" applyProtection="1">
      <alignment horizontal="center" vertical="center" textRotation="90" wrapText="1"/>
      <protection locked="0"/>
    </xf>
    <xf numFmtId="0" fontId="25" fillId="5" borderId="57" xfId="0" applyFont="1" applyFill="1" applyBorder="1" applyAlignment="1" applyProtection="1">
      <alignment horizontal="center" vertical="center" textRotation="90" wrapText="1"/>
      <protection locked="0"/>
    </xf>
    <xf numFmtId="0" fontId="25" fillId="5" borderId="75"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5" fillId="5" borderId="9"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protection locked="0"/>
    </xf>
    <xf numFmtId="0" fontId="25" fillId="5" borderId="11" xfId="0" applyFont="1" applyFill="1" applyBorder="1" applyAlignment="1" applyProtection="1">
      <alignment horizontal="center" vertical="center"/>
      <protection locked="0"/>
    </xf>
    <xf numFmtId="0" fontId="25" fillId="5" borderId="78" xfId="0"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76"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25" fillId="5" borderId="11" xfId="0" applyFont="1" applyFill="1" applyBorder="1" applyAlignment="1" applyProtection="1">
      <alignment horizontal="center" vertical="center" wrapText="1"/>
      <protection locked="0"/>
    </xf>
    <xf numFmtId="0" fontId="25" fillId="5" borderId="9" xfId="0" applyFont="1" applyFill="1" applyBorder="1" applyAlignment="1" applyProtection="1">
      <alignment horizontal="center" vertical="center" textRotation="90" wrapText="1"/>
      <protection locked="0"/>
    </xf>
    <xf numFmtId="0" fontId="25" fillId="5" borderId="1" xfId="0" applyFont="1" applyFill="1" applyBorder="1" applyAlignment="1" applyProtection="1">
      <alignment horizontal="center" vertical="center" textRotation="90" wrapText="1"/>
      <protection locked="0"/>
    </xf>
    <xf numFmtId="0" fontId="25" fillId="5" borderId="11" xfId="0" applyFont="1" applyFill="1" applyBorder="1" applyAlignment="1" applyProtection="1">
      <alignment horizontal="center" vertical="center" textRotation="90" wrapText="1"/>
      <protection locked="0"/>
    </xf>
    <xf numFmtId="0" fontId="30" fillId="6" borderId="78"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wrapText="1"/>
      <protection locked="0"/>
    </xf>
    <xf numFmtId="0" fontId="30" fillId="6" borderId="76" xfId="0" applyFont="1" applyFill="1" applyBorder="1" applyAlignment="1" applyProtection="1">
      <alignment horizontal="center" vertical="center" wrapText="1"/>
      <protection locked="0"/>
    </xf>
    <xf numFmtId="0" fontId="30" fillId="6" borderId="0" xfId="1" applyFont="1" applyFill="1" applyAlignment="1" applyProtection="1">
      <alignment horizontal="left" vertical="center" wrapText="1"/>
      <protection locked="0"/>
    </xf>
    <xf numFmtId="0" fontId="30" fillId="6" borderId="6" xfId="1" applyFont="1" applyFill="1" applyBorder="1" applyAlignment="1" applyProtection="1">
      <alignment horizontal="left" vertical="center" wrapText="1"/>
      <protection locked="0"/>
    </xf>
    <xf numFmtId="0" fontId="30" fillId="6" borderId="86" xfId="1" applyFont="1" applyFill="1" applyBorder="1" applyAlignment="1" applyProtection="1">
      <alignment horizontal="left" vertical="center" wrapText="1" indent="1"/>
      <protection locked="0"/>
    </xf>
    <xf numFmtId="0" fontId="30" fillId="6" borderId="14" xfId="1" applyFont="1" applyFill="1" applyBorder="1" applyAlignment="1" applyProtection="1">
      <alignment horizontal="left" vertical="center" wrapText="1" indent="1"/>
      <protection locked="0"/>
    </xf>
    <xf numFmtId="0" fontId="30" fillId="4" borderId="85" xfId="1" applyFont="1" applyFill="1" applyBorder="1" applyAlignment="1" applyProtection="1">
      <alignment horizontal="left" vertical="center" wrapText="1" indent="1"/>
      <protection locked="0"/>
    </xf>
    <xf numFmtId="0" fontId="75" fillId="6" borderId="38" xfId="0" applyFont="1" applyFill="1" applyBorder="1" applyAlignment="1" applyProtection="1">
      <alignment horizontal="center" vertical="center" wrapText="1"/>
      <protection locked="0"/>
    </xf>
    <xf numFmtId="0" fontId="28" fillId="5" borderId="90" xfId="1" applyFont="1" applyFill="1" applyBorder="1" applyAlignment="1" applyProtection="1">
      <alignment horizontal="center" vertical="center" wrapText="1"/>
      <protection locked="0"/>
    </xf>
    <xf numFmtId="0" fontId="28" fillId="5" borderId="91" xfId="1" applyFont="1" applyFill="1" applyBorder="1" applyAlignment="1" applyProtection="1">
      <alignment horizontal="center" vertical="center" wrapText="1"/>
      <protection locked="0"/>
    </xf>
    <xf numFmtId="0" fontId="28" fillId="5" borderId="88" xfId="1" applyFont="1" applyFill="1" applyBorder="1" applyAlignment="1" applyProtection="1">
      <alignment horizontal="center" vertical="center"/>
      <protection locked="0"/>
    </xf>
    <xf numFmtId="0" fontId="28" fillId="5" borderId="42" xfId="1" applyFont="1" applyFill="1" applyBorder="1" applyAlignment="1" applyProtection="1">
      <alignment horizontal="center" vertical="center"/>
      <protection locked="0"/>
    </xf>
    <xf numFmtId="0" fontId="28" fillId="5" borderId="89" xfId="1" applyFont="1" applyFill="1" applyBorder="1" applyAlignment="1" applyProtection="1">
      <alignment horizontal="center" vertical="center"/>
      <protection locked="0"/>
    </xf>
    <xf numFmtId="0" fontId="29" fillId="5" borderId="27" xfId="0" applyFont="1" applyFill="1" applyBorder="1" applyAlignment="1" applyProtection="1">
      <alignment horizontal="center" vertical="center" wrapText="1"/>
      <protection locked="0"/>
    </xf>
    <xf numFmtId="0" fontId="29" fillId="5" borderId="26" xfId="0" applyFont="1" applyFill="1" applyBorder="1" applyAlignment="1" applyProtection="1">
      <alignment horizontal="center" vertical="center" wrapText="1"/>
      <protection locked="0"/>
    </xf>
    <xf numFmtId="0" fontId="29" fillId="5" borderId="25" xfId="0" applyFont="1" applyFill="1" applyBorder="1" applyAlignment="1" applyProtection="1">
      <alignment horizontal="center" vertical="center" wrapText="1"/>
      <protection locked="0"/>
    </xf>
    <xf numFmtId="0" fontId="29" fillId="4" borderId="27" xfId="0" applyFont="1" applyFill="1" applyBorder="1" applyAlignment="1" applyProtection="1">
      <alignment horizontal="center" vertical="center"/>
      <protection locked="0"/>
    </xf>
    <xf numFmtId="0" fontId="29" fillId="5" borderId="26"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29" fillId="3" borderId="27" xfId="0" applyFont="1" applyFill="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25" fillId="5" borderId="24" xfId="0" applyFont="1" applyFill="1" applyBorder="1" applyAlignment="1" applyProtection="1">
      <alignment horizontal="center" vertical="center" wrapText="1"/>
      <protection locked="0"/>
    </xf>
    <xf numFmtId="0" fontId="25" fillId="5" borderId="22" xfId="0" applyFont="1" applyFill="1" applyBorder="1" applyAlignment="1" applyProtection="1">
      <alignment horizontal="center" vertical="center"/>
      <protection locked="0"/>
    </xf>
    <xf numFmtId="0" fontId="25" fillId="5" borderId="12" xfId="0" applyFont="1" applyFill="1" applyBorder="1" applyAlignment="1" applyProtection="1">
      <alignment horizontal="center" vertical="center"/>
      <protection locked="0"/>
    </xf>
    <xf numFmtId="0" fontId="25" fillId="35" borderId="59" xfId="0" applyFont="1" applyFill="1" applyBorder="1" applyAlignment="1" applyProtection="1">
      <alignment horizontal="center" vertical="center" wrapText="1"/>
      <protection locked="0"/>
    </xf>
    <xf numFmtId="0" fontId="25" fillId="35" borderId="60" xfId="0" applyFont="1" applyFill="1" applyBorder="1" applyAlignment="1" applyProtection="1">
      <alignment horizontal="center" vertical="center" wrapText="1"/>
      <protection locked="0"/>
    </xf>
    <xf numFmtId="0" fontId="29" fillId="5" borderId="63"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29" fillId="4" borderId="33" xfId="0" applyFont="1" applyFill="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29" fillId="5" borderId="40"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29" fillId="25" borderId="44" xfId="0" applyFont="1" applyFill="1" applyBorder="1" applyAlignment="1" applyProtection="1">
      <alignment horizontal="center" vertical="center" wrapText="1"/>
      <protection locked="0"/>
    </xf>
    <xf numFmtId="0" fontId="29" fillId="25" borderId="45" xfId="0" applyFont="1" applyFill="1" applyBorder="1" applyAlignment="1" applyProtection="1">
      <alignment horizontal="center" vertical="center" wrapText="1"/>
      <protection locked="0"/>
    </xf>
    <xf numFmtId="0" fontId="29" fillId="25" borderId="46" xfId="0" applyFont="1" applyFill="1" applyBorder="1" applyAlignment="1" applyProtection="1">
      <alignment horizontal="center" vertical="center" wrapText="1"/>
      <protection locked="0"/>
    </xf>
    <xf numFmtId="0" fontId="29" fillId="25" borderId="41" xfId="0" applyFont="1" applyFill="1" applyBorder="1" applyAlignment="1" applyProtection="1">
      <alignment horizontal="center" vertical="center" wrapText="1"/>
      <protection locked="0"/>
    </xf>
    <xf numFmtId="0" fontId="29" fillId="25" borderId="0" xfId="0" applyFont="1" applyFill="1" applyAlignment="1" applyProtection="1">
      <alignment horizontal="center" vertical="center" wrapText="1"/>
      <protection locked="0"/>
    </xf>
    <xf numFmtId="0" fontId="29" fillId="25" borderId="36" xfId="0" applyFont="1" applyFill="1" applyBorder="1" applyAlignment="1" applyProtection="1">
      <alignment horizontal="center" vertical="center" wrapText="1"/>
      <protection locked="0"/>
    </xf>
    <xf numFmtId="0" fontId="29" fillId="25" borderId="28"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9" fillId="25" borderId="56" xfId="0" applyFont="1" applyFill="1" applyBorder="1" applyAlignment="1" applyProtection="1">
      <alignment horizontal="center" vertical="center" wrapText="1"/>
      <protection locked="0"/>
    </xf>
    <xf numFmtId="0" fontId="29" fillId="4" borderId="23"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0" fontId="39" fillId="41" borderId="4" xfId="0" applyFont="1" applyFill="1" applyBorder="1" applyAlignment="1" applyProtection="1">
      <alignment horizontal="center" vertical="center" wrapText="1"/>
      <protection locked="0"/>
    </xf>
    <xf numFmtId="0" fontId="39" fillId="41" borderId="5" xfId="0" applyFont="1" applyFill="1" applyBorder="1" applyAlignment="1" applyProtection="1">
      <alignment horizontal="center" vertical="center" wrapText="1"/>
      <protection locked="0"/>
    </xf>
    <xf numFmtId="0" fontId="25" fillId="5" borderId="84" xfId="0" applyFont="1" applyFill="1" applyBorder="1" applyAlignment="1" applyProtection="1">
      <alignment horizontal="center" vertical="center"/>
      <protection locked="0"/>
    </xf>
    <xf numFmtId="0" fontId="25" fillId="5" borderId="3"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protection locked="0"/>
    </xf>
    <xf numFmtId="0" fontId="25" fillId="5" borderId="5" xfId="0" applyFont="1" applyFill="1" applyBorder="1" applyAlignment="1" applyProtection="1">
      <alignment horizontal="center" vertical="center"/>
      <protection locked="0"/>
    </xf>
    <xf numFmtId="0" fontId="28" fillId="5" borderId="86" xfId="0" applyFont="1" applyFill="1" applyBorder="1" applyAlignment="1" applyProtection="1">
      <alignment horizontal="center" vertical="center" wrapText="1"/>
      <protection locked="0"/>
    </xf>
    <xf numFmtId="0" fontId="28" fillId="5" borderId="14" xfId="0" applyFont="1" applyFill="1" applyBorder="1" applyAlignment="1" applyProtection="1">
      <alignment horizontal="center" vertical="center" wrapText="1"/>
      <protection locked="0"/>
    </xf>
    <xf numFmtId="0" fontId="28" fillId="5" borderId="79" xfId="0" applyFont="1" applyFill="1" applyBorder="1" applyAlignment="1" applyProtection="1">
      <alignment horizontal="center" vertical="center" wrapText="1"/>
      <protection locked="0"/>
    </xf>
    <xf numFmtId="0" fontId="28" fillId="5" borderId="8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3" borderId="40" xfId="0" applyFont="1" applyFill="1" applyBorder="1" applyAlignment="1" applyProtection="1">
      <alignment horizontal="center" vertical="center" wrapText="1"/>
      <protection locked="0"/>
    </xf>
    <xf numFmtId="0" fontId="29" fillId="3" borderId="34" xfId="0" applyFont="1" applyFill="1" applyBorder="1" applyAlignment="1" applyProtection="1">
      <alignment horizontal="center" vertical="center" wrapText="1"/>
      <protection locked="0"/>
    </xf>
    <xf numFmtId="0" fontId="29" fillId="3" borderId="62" xfId="0" applyFont="1" applyFill="1" applyBorder="1" applyAlignment="1" applyProtection="1">
      <alignment horizontal="center" vertical="center" wrapText="1"/>
      <protection locked="0"/>
    </xf>
    <xf numFmtId="0" fontId="29" fillId="3" borderId="15" xfId="0" applyFont="1" applyFill="1" applyBorder="1" applyAlignment="1" applyProtection="1">
      <alignment horizontal="center" vertical="center" wrapText="1"/>
      <protection locked="0"/>
    </xf>
    <xf numFmtId="0" fontId="29" fillId="3" borderId="56" xfId="0" applyFont="1" applyFill="1" applyBorder="1" applyAlignment="1" applyProtection="1">
      <alignment horizontal="center" vertical="center" wrapText="1"/>
      <protection locked="0"/>
    </xf>
    <xf numFmtId="0" fontId="25" fillId="35" borderId="57" xfId="0" applyFont="1" applyFill="1" applyBorder="1" applyAlignment="1" applyProtection="1">
      <alignment horizontal="center" vertical="center" textRotation="90" wrapText="1"/>
      <protection locked="0"/>
    </xf>
    <xf numFmtId="0" fontId="25" fillId="35" borderId="75" xfId="0" applyFont="1" applyFill="1" applyBorder="1" applyAlignment="1" applyProtection="1">
      <alignment horizontal="center" vertical="center" textRotation="90" wrapText="1"/>
      <protection locked="0"/>
    </xf>
    <xf numFmtId="0" fontId="25" fillId="35" borderId="4" xfId="0" applyFont="1" applyFill="1" applyBorder="1" applyAlignment="1" applyProtection="1">
      <alignment horizontal="center" vertical="center" textRotation="90" wrapText="1"/>
      <protection locked="0"/>
    </xf>
    <xf numFmtId="0" fontId="25" fillId="35" borderId="76" xfId="0" applyFont="1" applyFill="1" applyBorder="1" applyAlignment="1" applyProtection="1">
      <alignment horizontal="center" vertical="center" textRotation="90" wrapText="1"/>
      <protection locked="0"/>
    </xf>
    <xf numFmtId="0" fontId="29" fillId="5" borderId="44" xfId="0" applyFont="1" applyFill="1" applyBorder="1" applyAlignment="1" applyProtection="1">
      <alignment horizontal="center" vertical="center" wrapText="1"/>
      <protection locked="0"/>
    </xf>
    <xf numFmtId="0" fontId="29" fillId="5" borderId="45" xfId="0" applyFont="1" applyFill="1" applyBorder="1" applyAlignment="1" applyProtection="1">
      <alignment horizontal="center" vertical="center" wrapText="1"/>
      <protection locked="0"/>
    </xf>
    <xf numFmtId="0" fontId="29" fillId="5" borderId="46" xfId="0" applyFont="1" applyFill="1" applyBorder="1" applyAlignment="1" applyProtection="1">
      <alignment horizontal="center" vertical="center" wrapText="1"/>
      <protection locked="0"/>
    </xf>
    <xf numFmtId="0" fontId="29" fillId="5" borderId="41" xfId="0"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wrapText="1"/>
      <protection locked="0"/>
    </xf>
    <xf numFmtId="0" fontId="29" fillId="5" borderId="36" xfId="0" applyFont="1" applyFill="1" applyBorder="1" applyAlignment="1" applyProtection="1">
      <alignment horizontal="center" vertical="center" wrapText="1"/>
      <protection locked="0"/>
    </xf>
    <xf numFmtId="0" fontId="29" fillId="5" borderId="28" xfId="0" applyFont="1" applyFill="1" applyBorder="1" applyAlignment="1" applyProtection="1">
      <alignment horizontal="center" vertical="center" wrapText="1"/>
      <protection locked="0"/>
    </xf>
    <xf numFmtId="0" fontId="29" fillId="5" borderId="15" xfId="0" applyFont="1" applyFill="1" applyBorder="1" applyAlignment="1" applyProtection="1">
      <alignment horizontal="center" vertical="center" wrapText="1"/>
      <protection locked="0"/>
    </xf>
    <xf numFmtId="0" fontId="29" fillId="5" borderId="56" xfId="0" applyFont="1" applyFill="1" applyBorder="1" applyAlignment="1" applyProtection="1">
      <alignment horizontal="center" vertical="center" wrapText="1"/>
      <protection locked="0"/>
    </xf>
    <xf numFmtId="0" fontId="25" fillId="5" borderId="59" xfId="0" applyFont="1" applyFill="1" applyBorder="1" applyAlignment="1" applyProtection="1">
      <alignment horizontal="center" vertical="center"/>
      <protection locked="0"/>
    </xf>
    <xf numFmtId="0" fontId="25" fillId="5" borderId="60" xfId="0" applyFont="1" applyFill="1" applyBorder="1" applyAlignment="1" applyProtection="1">
      <alignment horizontal="center" vertical="center"/>
      <protection locked="0"/>
    </xf>
    <xf numFmtId="0" fontId="25" fillId="5" borderId="61" xfId="0" applyFont="1" applyFill="1" applyBorder="1" applyAlignment="1" applyProtection="1">
      <alignment horizontal="center" vertical="center"/>
      <protection locked="0"/>
    </xf>
    <xf numFmtId="0" fontId="29" fillId="3" borderId="33"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29" fillId="3" borderId="38"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40" xfId="0"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53" fillId="34" borderId="57" xfId="0" applyFont="1" applyFill="1" applyBorder="1" applyAlignment="1" applyProtection="1">
      <alignment horizontal="center" vertical="center" wrapText="1"/>
      <protection locked="0"/>
    </xf>
    <xf numFmtId="0" fontId="53" fillId="34" borderId="33" xfId="0" applyFont="1" applyFill="1" applyBorder="1" applyAlignment="1" applyProtection="1">
      <alignment horizontal="center" vertical="center" wrapText="1"/>
      <protection locked="0"/>
    </xf>
    <xf numFmtId="0" fontId="53" fillId="34" borderId="4" xfId="0" applyFont="1" applyFill="1" applyBorder="1" applyAlignment="1" applyProtection="1">
      <alignment horizontal="center" vertical="center" wrapText="1"/>
      <protection locked="0"/>
    </xf>
    <xf numFmtId="0" fontId="53" fillId="34" borderId="5" xfId="0" applyFont="1" applyFill="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wrapText="1"/>
      <protection locked="0"/>
    </xf>
    <xf numFmtId="0" fontId="54" fillId="3" borderId="4" xfId="0" applyFont="1" applyFill="1" applyBorder="1" applyAlignment="1" applyProtection="1">
      <alignment horizontal="center" vertical="center" wrapText="1"/>
      <protection locked="0"/>
    </xf>
    <xf numFmtId="0" fontId="54" fillId="3" borderId="5" xfId="0" applyFont="1" applyFill="1" applyBorder="1" applyAlignment="1" applyProtection="1">
      <alignment horizontal="center" vertical="center" wrapText="1"/>
      <protection locked="0"/>
    </xf>
    <xf numFmtId="0" fontId="80" fillId="6" borderId="4" xfId="0" applyFont="1" applyFill="1" applyBorder="1" applyAlignment="1" applyProtection="1">
      <alignment horizontal="center" vertical="center" wrapText="1"/>
      <protection locked="0"/>
    </xf>
    <xf numFmtId="0" fontId="80" fillId="6" borderId="5" xfId="0" applyFont="1" applyFill="1" applyBorder="1" applyAlignment="1" applyProtection="1">
      <alignment horizontal="center" vertical="center" wrapText="1"/>
      <protection locked="0"/>
    </xf>
    <xf numFmtId="0" fontId="52" fillId="0" borderId="4" xfId="0" applyFont="1" applyBorder="1" applyAlignment="1" applyProtection="1">
      <alignment horizontal="center" vertical="center" textRotation="90" wrapText="1"/>
      <protection locked="0"/>
    </xf>
    <xf numFmtId="0" fontId="52" fillId="0" borderId="5" xfId="0" applyFont="1" applyBorder="1" applyAlignment="1" applyProtection="1">
      <alignment horizontal="center" vertical="center" textRotation="90" wrapText="1"/>
      <protection locked="0"/>
    </xf>
    <xf numFmtId="0" fontId="53" fillId="17" borderId="4" xfId="0" applyFont="1" applyFill="1" applyBorder="1" applyAlignment="1" applyProtection="1">
      <alignment horizontal="center" vertical="center" wrapText="1"/>
      <protection locked="0"/>
    </xf>
    <xf numFmtId="0" fontId="53" fillId="17"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4" fillId="3" borderId="3"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20" xfId="0" applyFont="1" applyBorder="1" applyAlignment="1" applyProtection="1">
      <alignment horizontal="center" vertical="center" wrapText="1"/>
      <protection locked="0"/>
    </xf>
    <xf numFmtId="0" fontId="53" fillId="34" borderId="21" xfId="0" applyFont="1" applyFill="1" applyBorder="1" applyAlignment="1" applyProtection="1">
      <alignment horizontal="center" vertical="center" wrapText="1"/>
      <protection locked="0"/>
    </xf>
    <xf numFmtId="0" fontId="53" fillId="34" borderId="3" xfId="0" applyFont="1" applyFill="1" applyBorder="1" applyAlignment="1" applyProtection="1">
      <alignment horizontal="center" vertical="center" wrapText="1"/>
      <protection locked="0"/>
    </xf>
    <xf numFmtId="14" fontId="53" fillId="0" borderId="3" xfId="0" applyNumberFormat="1" applyFont="1" applyBorder="1" applyAlignment="1" applyProtection="1">
      <alignment horizontal="center" vertical="center" wrapText="1"/>
      <protection locked="0"/>
    </xf>
    <xf numFmtId="14" fontId="53" fillId="0" borderId="5" xfId="0" applyNumberFormat="1" applyFont="1" applyBorder="1" applyAlignment="1" applyProtection="1">
      <alignment horizontal="center" vertical="center" wrapText="1"/>
      <protection locked="0"/>
    </xf>
    <xf numFmtId="49" fontId="53" fillId="0" borderId="3" xfId="0" applyNumberFormat="1" applyFont="1" applyBorder="1" applyAlignment="1" applyProtection="1">
      <alignment horizontal="center" vertical="center" wrapText="1"/>
      <protection locked="0"/>
    </xf>
    <xf numFmtId="49" fontId="53" fillId="0" borderId="5" xfId="0" applyNumberFormat="1" applyFont="1" applyBorder="1" applyAlignment="1" applyProtection="1">
      <alignment horizontal="center" vertical="center" wrapText="1"/>
      <protection locked="0"/>
    </xf>
    <xf numFmtId="0" fontId="53" fillId="25" borderId="3" xfId="0" applyFont="1" applyFill="1" applyBorder="1" applyAlignment="1" applyProtection="1">
      <alignment horizontal="center" vertical="center" textRotation="90" wrapText="1"/>
      <protection locked="0"/>
    </xf>
    <xf numFmtId="0" fontId="53" fillId="25" borderId="4" xfId="0" applyFont="1" applyFill="1" applyBorder="1" applyAlignment="1" applyProtection="1">
      <alignment horizontal="center" vertical="center" textRotation="90" wrapText="1"/>
      <protection locked="0"/>
    </xf>
    <xf numFmtId="0" fontId="53" fillId="25" borderId="5" xfId="0" applyFont="1" applyFill="1" applyBorder="1" applyAlignment="1" applyProtection="1">
      <alignment horizontal="center" vertical="center" textRotation="90" wrapText="1"/>
      <protection locked="0"/>
    </xf>
    <xf numFmtId="0" fontId="20" fillId="0" borderId="20" xfId="0" applyFont="1" applyBorder="1" applyAlignment="1" applyProtection="1">
      <alignment horizontal="center" vertical="center" textRotation="90" wrapText="1"/>
      <protection locked="0"/>
    </xf>
    <xf numFmtId="0" fontId="20" fillId="0" borderId="40" xfId="0" applyFont="1" applyBorder="1" applyAlignment="1" applyProtection="1">
      <alignment horizontal="center" vertical="center" textRotation="90" wrapText="1"/>
      <protection locked="0"/>
    </xf>
    <xf numFmtId="0" fontId="20" fillId="0" borderId="34" xfId="0" applyFont="1" applyBorder="1" applyAlignment="1" applyProtection="1">
      <alignment horizontal="center" vertical="center" textRotation="90" wrapText="1"/>
      <protection locked="0"/>
    </xf>
    <xf numFmtId="49" fontId="53" fillId="0" borderId="73" xfId="0" applyNumberFormat="1" applyFont="1" applyBorder="1" applyAlignment="1" applyProtection="1">
      <alignment horizontal="center" vertical="center" wrapText="1"/>
      <protection locked="0"/>
    </xf>
    <xf numFmtId="49" fontId="53" fillId="0" borderId="74" xfId="0" applyNumberFormat="1" applyFont="1" applyBorder="1" applyAlignment="1" applyProtection="1">
      <alignment horizontal="center" vertical="center" wrapText="1"/>
      <protection locked="0"/>
    </xf>
    <xf numFmtId="49" fontId="53" fillId="0" borderId="65" xfId="0" applyNumberFormat="1" applyFont="1" applyBorder="1" applyAlignment="1" applyProtection="1">
      <alignment horizontal="center" vertical="center" wrapText="1"/>
      <protection locked="0"/>
    </xf>
    <xf numFmtId="49" fontId="53" fillId="0" borderId="21" xfId="0" applyNumberFormat="1" applyFont="1" applyBorder="1" applyAlignment="1" applyProtection="1">
      <alignment horizontal="center" vertical="center" wrapText="1"/>
      <protection locked="0"/>
    </xf>
    <xf numFmtId="49" fontId="53" fillId="0" borderId="33" xfId="0" applyNumberFormat="1" applyFont="1" applyBorder="1" applyAlignment="1" applyProtection="1">
      <alignment horizontal="center" vertical="center" wrapText="1"/>
      <protection locked="0"/>
    </xf>
    <xf numFmtId="9" fontId="53" fillId="17" borderId="3" xfId="3" applyFont="1" applyFill="1" applyBorder="1" applyAlignment="1" applyProtection="1">
      <alignment horizontal="center" vertical="center" textRotation="90"/>
    </xf>
    <xf numFmtId="9" fontId="53" fillId="17" borderId="4" xfId="3" applyFont="1" applyFill="1" applyBorder="1" applyAlignment="1" applyProtection="1">
      <alignment horizontal="center" vertical="center" textRotation="90"/>
    </xf>
    <xf numFmtId="9" fontId="53" fillId="17" borderId="5" xfId="3" applyFont="1" applyFill="1" applyBorder="1" applyAlignment="1" applyProtection="1">
      <alignment horizontal="center" vertical="center" textRotation="90"/>
    </xf>
    <xf numFmtId="0" fontId="29" fillId="17" borderId="20" xfId="0" applyFont="1" applyFill="1" applyBorder="1" applyAlignment="1">
      <alignment horizontal="center" vertical="center" textRotation="90" wrapText="1"/>
    </xf>
    <xf numFmtId="0" fontId="29" fillId="17" borderId="40" xfId="0" applyFont="1" applyFill="1" applyBorder="1" applyAlignment="1">
      <alignment horizontal="center" vertical="center" textRotation="90" wrapText="1"/>
    </xf>
    <xf numFmtId="0" fontId="29" fillId="17" borderId="34" xfId="0" applyFont="1" applyFill="1" applyBorder="1" applyAlignment="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53" fillId="25" borderId="21" xfId="0" applyFont="1" applyFill="1" applyBorder="1" applyAlignment="1" applyProtection="1">
      <alignment horizontal="center" vertical="center" textRotation="90" wrapText="1"/>
      <protection locked="0"/>
    </xf>
    <xf numFmtId="0" fontId="53" fillId="25" borderId="57" xfId="0" applyFont="1" applyFill="1" applyBorder="1" applyAlignment="1" applyProtection="1">
      <alignment horizontal="center" vertical="center" textRotation="90" wrapText="1"/>
      <protection locked="0"/>
    </xf>
    <xf numFmtId="0" fontId="53" fillId="25" borderId="33" xfId="0" applyFont="1" applyFill="1" applyBorder="1" applyAlignment="1" applyProtection="1">
      <alignment horizontal="center" vertical="center" textRotation="90" wrapText="1"/>
      <protection locked="0"/>
    </xf>
    <xf numFmtId="164" fontId="55" fillId="17" borderId="21" xfId="4" applyFont="1" applyFill="1" applyBorder="1" applyAlignment="1" applyProtection="1">
      <alignment horizontal="center" vertical="center" textRotation="90" wrapText="1"/>
      <protection hidden="1"/>
    </xf>
    <xf numFmtId="164" fontId="55" fillId="17" borderId="57" xfId="4" applyFont="1" applyFill="1" applyBorder="1" applyAlignment="1" applyProtection="1">
      <alignment horizontal="center" vertical="center" textRotation="90" wrapText="1"/>
      <protection hidden="1"/>
    </xf>
    <xf numFmtId="164" fontId="55" fillId="17" borderId="33" xfId="4" applyFont="1" applyFill="1" applyBorder="1" applyAlignment="1" applyProtection="1">
      <alignment horizontal="center" vertical="center" textRotation="90" wrapText="1"/>
      <protection hidden="1"/>
    </xf>
    <xf numFmtId="9" fontId="53" fillId="0" borderId="3" xfId="3" applyFont="1" applyFill="1" applyBorder="1" applyAlignment="1" applyProtection="1">
      <alignment horizontal="center" vertical="center" wrapText="1"/>
      <protection locked="0"/>
    </xf>
    <xf numFmtId="9" fontId="53" fillId="0" borderId="4" xfId="3" applyFont="1" applyFill="1" applyBorder="1" applyAlignment="1" applyProtection="1">
      <alignment horizontal="center" vertical="center" wrapText="1"/>
      <protection locked="0"/>
    </xf>
    <xf numFmtId="9" fontId="53" fillId="0" borderId="5" xfId="3" applyFont="1" applyFill="1" applyBorder="1" applyAlignment="1" applyProtection="1">
      <alignment horizontal="center" vertical="center" wrapText="1"/>
      <protection locked="0"/>
    </xf>
    <xf numFmtId="9" fontId="53" fillId="17" borderId="3" xfId="3" applyFont="1" applyFill="1" applyBorder="1" applyAlignment="1" applyProtection="1">
      <alignment horizontal="center" vertical="center" wrapText="1"/>
    </xf>
    <xf numFmtId="9" fontId="53" fillId="17" borderId="4" xfId="3" applyFont="1" applyFill="1" applyBorder="1" applyAlignment="1" applyProtection="1">
      <alignment horizontal="center" vertical="center" wrapText="1"/>
    </xf>
    <xf numFmtId="9" fontId="53" fillId="17" borderId="5" xfId="3" applyFont="1" applyFill="1" applyBorder="1" applyAlignment="1" applyProtection="1">
      <alignment horizontal="center" vertical="center" wrapText="1"/>
    </xf>
    <xf numFmtId="9" fontId="28" fillId="17" borderId="3" xfId="3" applyFont="1" applyFill="1" applyBorder="1" applyAlignment="1" applyProtection="1">
      <alignment horizontal="center" vertical="center" textRotation="90"/>
    </xf>
    <xf numFmtId="9" fontId="28" fillId="17" borderId="4" xfId="3" applyFont="1" applyFill="1" applyBorder="1" applyAlignment="1" applyProtection="1">
      <alignment horizontal="center" vertical="center" textRotation="90"/>
    </xf>
    <xf numFmtId="9" fontId="28" fillId="17" borderId="5" xfId="3" applyFont="1" applyFill="1" applyBorder="1" applyAlignment="1" applyProtection="1">
      <alignment horizontal="center" vertical="center" textRotation="90"/>
    </xf>
    <xf numFmtId="0" fontId="53" fillId="3" borderId="3"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0" fontId="53" fillId="3" borderId="31" xfId="0" applyFont="1" applyFill="1" applyBorder="1" applyAlignment="1" applyProtection="1">
      <alignment horizontal="center" vertical="center" wrapText="1"/>
      <protection locked="0"/>
    </xf>
    <xf numFmtId="0" fontId="53" fillId="3" borderId="62" xfId="0" applyFont="1" applyFill="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14" fontId="53" fillId="3" borderId="3" xfId="0" applyNumberFormat="1" applyFont="1" applyFill="1" applyBorder="1" applyAlignment="1" applyProtection="1">
      <alignment horizontal="center" vertical="center" wrapText="1"/>
      <protection locked="0"/>
    </xf>
    <xf numFmtId="0" fontId="113" fillId="3" borderId="3" xfId="18" applyFill="1" applyBorder="1" applyAlignment="1" applyProtection="1">
      <alignment horizontal="center" vertical="center" wrapText="1"/>
      <protection locked="0"/>
    </xf>
    <xf numFmtId="0" fontId="53" fillId="3" borderId="21" xfId="0" applyFont="1" applyFill="1" applyBorder="1" applyAlignment="1" applyProtection="1">
      <alignment horizontal="center" vertical="center" wrapText="1"/>
      <protection locked="0"/>
    </xf>
    <xf numFmtId="0" fontId="53" fillId="3" borderId="33" xfId="0" applyFont="1" applyFill="1" applyBorder="1" applyAlignment="1" applyProtection="1">
      <alignment horizontal="center" vertical="center" wrapText="1"/>
      <protection locked="0"/>
    </xf>
    <xf numFmtId="49" fontId="53" fillId="0" borderId="21" xfId="0" applyNumberFormat="1" applyFont="1" applyBorder="1" applyAlignment="1" applyProtection="1">
      <alignment horizontal="left" vertical="center" wrapText="1"/>
      <protection locked="0"/>
    </xf>
    <xf numFmtId="49" fontId="53" fillId="0" borderId="33" xfId="0" applyNumberFormat="1" applyFont="1" applyBorder="1" applyAlignment="1" applyProtection="1">
      <alignment horizontal="left" vertical="center" wrapText="1"/>
      <protection locked="0"/>
    </xf>
    <xf numFmtId="14" fontId="53" fillId="0" borderId="1" xfId="0" applyNumberFormat="1" applyFont="1" applyBorder="1" applyAlignment="1" applyProtection="1">
      <alignment horizontal="center" vertical="center" wrapText="1"/>
      <protection locked="0"/>
    </xf>
    <xf numFmtId="0" fontId="80" fillId="6" borderId="3" xfId="0" applyFont="1" applyFill="1" applyBorder="1" applyAlignment="1" applyProtection="1">
      <alignment horizontal="center" vertical="center" wrapText="1"/>
      <protection locked="0"/>
    </xf>
    <xf numFmtId="0" fontId="52" fillId="0" borderId="3" xfId="0" applyFont="1" applyBorder="1" applyAlignment="1" applyProtection="1">
      <alignment horizontal="center" vertical="center" textRotation="90" wrapText="1"/>
      <protection locked="0"/>
    </xf>
    <xf numFmtId="0" fontId="53" fillId="17" borderId="3" xfId="0" applyFont="1" applyFill="1" applyBorder="1" applyAlignment="1" applyProtection="1">
      <alignment horizontal="center" vertical="center" wrapText="1"/>
      <protection locked="0"/>
    </xf>
    <xf numFmtId="14" fontId="53" fillId="0" borderId="84" xfId="0" applyNumberFormat="1" applyFont="1" applyBorder="1" applyAlignment="1" applyProtection="1">
      <alignment horizontal="center" vertical="center" wrapText="1"/>
      <protection locked="0"/>
    </xf>
    <xf numFmtId="0" fontId="80" fillId="36" borderId="3" xfId="0" applyFont="1" applyFill="1" applyBorder="1" applyAlignment="1" applyProtection="1">
      <alignment horizontal="center" vertical="center" wrapText="1"/>
      <protection locked="0"/>
    </xf>
    <xf numFmtId="0" fontId="80" fillId="36" borderId="4" xfId="0" applyFont="1" applyFill="1" applyBorder="1" applyAlignment="1" applyProtection="1">
      <alignment horizontal="center" vertical="center" wrapText="1"/>
      <protection locked="0"/>
    </xf>
    <xf numFmtId="0" fontId="80" fillId="36" borderId="5" xfId="0" applyFont="1" applyFill="1" applyBorder="1" applyAlignment="1" applyProtection="1">
      <alignment horizontal="center" vertical="center" wrapText="1"/>
      <protection locked="0"/>
    </xf>
    <xf numFmtId="0" fontId="86" fillId="3" borderId="3" xfId="0" applyFont="1" applyFill="1" applyBorder="1" applyAlignment="1" applyProtection="1">
      <alignment horizontal="center" vertical="center" wrapText="1"/>
      <protection locked="0"/>
    </xf>
    <xf numFmtId="0" fontId="86" fillId="3" borderId="4" xfId="0" applyFont="1" applyFill="1" applyBorder="1" applyAlignment="1" applyProtection="1">
      <alignment horizontal="center" vertical="center" wrapText="1"/>
      <protection locked="0"/>
    </xf>
    <xf numFmtId="0" fontId="86" fillId="3" borderId="5" xfId="0" applyFont="1" applyFill="1" applyBorder="1" applyAlignment="1" applyProtection="1">
      <alignment horizontal="center" vertical="center" wrapText="1"/>
      <protection locked="0"/>
    </xf>
    <xf numFmtId="0" fontId="87" fillId="3" borderId="3" xfId="0" applyFont="1" applyFill="1" applyBorder="1" applyAlignment="1" applyProtection="1">
      <alignment horizontal="center" vertical="center" wrapText="1"/>
      <protection locked="0"/>
    </xf>
    <xf numFmtId="0" fontId="87" fillId="3" borderId="4" xfId="0" applyFont="1" applyFill="1" applyBorder="1" applyAlignment="1" applyProtection="1">
      <alignment horizontal="center" vertical="center" wrapText="1"/>
      <protection locked="0"/>
    </xf>
    <xf numFmtId="0" fontId="87" fillId="3" borderId="5" xfId="0" applyFont="1" applyFill="1" applyBorder="1" applyAlignment="1" applyProtection="1">
      <alignment horizontal="center" vertical="center" wrapText="1"/>
      <protection locked="0"/>
    </xf>
    <xf numFmtId="0" fontId="52" fillId="9" borderId="3" xfId="0" applyFont="1" applyFill="1" applyBorder="1" applyAlignment="1" applyProtection="1">
      <alignment horizontal="center" vertical="center" wrapText="1"/>
      <protection locked="0"/>
    </xf>
    <xf numFmtId="0" fontId="52" fillId="9" borderId="4" xfId="0"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protection locked="0"/>
    </xf>
    <xf numFmtId="0" fontId="52" fillId="9" borderId="3" xfId="0" applyFont="1" applyFill="1" applyBorder="1" applyAlignment="1" applyProtection="1">
      <alignment horizontal="center" vertical="center" textRotation="90" wrapText="1"/>
      <protection locked="0"/>
    </xf>
    <xf numFmtId="0" fontId="52" fillId="9" borderId="4" xfId="0" applyFont="1" applyFill="1" applyBorder="1" applyAlignment="1" applyProtection="1">
      <alignment horizontal="center" vertical="center" textRotation="90" wrapText="1"/>
      <protection locked="0"/>
    </xf>
    <xf numFmtId="0" fontId="52" fillId="9" borderId="5" xfId="0" applyFont="1" applyFill="1" applyBorder="1" applyAlignment="1" applyProtection="1">
      <alignment horizontal="center" vertical="center" textRotation="90" wrapText="1"/>
      <protection locked="0"/>
    </xf>
    <xf numFmtId="14" fontId="53" fillId="0" borderId="4" xfId="0" applyNumberFormat="1" applyFont="1" applyBorder="1" applyAlignment="1" applyProtection="1">
      <alignment horizontal="center" vertical="center" wrapText="1"/>
      <protection locked="0"/>
    </xf>
    <xf numFmtId="49" fontId="53" fillId="0" borderId="4" xfId="0" applyNumberFormat="1" applyFont="1" applyBorder="1" applyAlignment="1" applyProtection="1">
      <alignment horizontal="center" vertical="center" wrapText="1"/>
      <protection locked="0"/>
    </xf>
    <xf numFmtId="49" fontId="53" fillId="0" borderId="57" xfId="0" applyNumberFormat="1" applyFont="1" applyBorder="1" applyAlignment="1" applyProtection="1">
      <alignment horizontal="left" vertical="center" wrapText="1"/>
      <protection locked="0"/>
    </xf>
    <xf numFmtId="0" fontId="110" fillId="0" borderId="4" xfId="0" applyFont="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0" fontId="110" fillId="4" borderId="83" xfId="0" applyFont="1" applyFill="1" applyBorder="1" applyAlignment="1" applyProtection="1">
      <alignment horizontal="center" vertical="center" wrapText="1"/>
      <protection locked="0"/>
    </xf>
    <xf numFmtId="0" fontId="110" fillId="4" borderId="4" xfId="0" applyFont="1" applyFill="1" applyBorder="1" applyAlignment="1" applyProtection="1">
      <alignment horizontal="center" vertical="center" wrapText="1"/>
      <protection locked="0"/>
    </xf>
    <xf numFmtId="0" fontId="110" fillId="4" borderId="5" xfId="0" applyFont="1" applyFill="1" applyBorder="1" applyAlignment="1" applyProtection="1">
      <alignment horizontal="center" vertical="center" wrapText="1"/>
      <protection locked="0"/>
    </xf>
    <xf numFmtId="49" fontId="110" fillId="0" borderId="21" xfId="0" applyNumberFormat="1" applyFont="1" applyBorder="1" applyAlignment="1" applyProtection="1">
      <alignment horizontal="left" vertical="center" wrapText="1"/>
      <protection locked="0"/>
    </xf>
    <xf numFmtId="49" fontId="110" fillId="0" borderId="33" xfId="0" applyNumberFormat="1" applyFont="1" applyBorder="1" applyAlignment="1" applyProtection="1">
      <alignment horizontal="left" vertical="center" wrapText="1"/>
      <protection locked="0"/>
    </xf>
    <xf numFmtId="49" fontId="110" fillId="0" borderId="3" xfId="0" applyNumberFormat="1" applyFont="1" applyBorder="1" applyAlignment="1" applyProtection="1">
      <alignment horizontal="center" vertical="center" wrapText="1"/>
      <protection locked="0"/>
    </xf>
    <xf numFmtId="49" fontId="110" fillId="0" borderId="5" xfId="0" applyNumberFormat="1" applyFont="1" applyBorder="1" applyAlignment="1" applyProtection="1">
      <alignment horizontal="center" vertical="center" wrapText="1"/>
      <protection locked="0"/>
    </xf>
    <xf numFmtId="14" fontId="110" fillId="0" borderId="3" xfId="0" applyNumberFormat="1" applyFont="1" applyBorder="1" applyAlignment="1" applyProtection="1">
      <alignment horizontal="center" vertical="center" wrapText="1"/>
      <protection locked="0"/>
    </xf>
    <xf numFmtId="14" fontId="110" fillId="0" borderId="5" xfId="0" applyNumberFormat="1" applyFont="1" applyBorder="1" applyAlignment="1" applyProtection="1">
      <alignment horizontal="center" vertical="center" wrapText="1"/>
      <protection locked="0"/>
    </xf>
    <xf numFmtId="0" fontId="113" fillId="3" borderId="5" xfId="18" applyFill="1" applyBorder="1" applyAlignment="1" applyProtection="1">
      <alignment horizontal="center" vertical="center" wrapText="1"/>
      <protection locked="0"/>
    </xf>
    <xf numFmtId="0" fontId="110" fillId="0" borderId="3" xfId="0" applyFont="1" applyBorder="1" applyAlignment="1" applyProtection="1">
      <alignment horizontal="center" vertical="center" wrapText="1"/>
      <protection locked="0"/>
    </xf>
    <xf numFmtId="0" fontId="53" fillId="3" borderId="38" xfId="0" applyFont="1" applyFill="1" applyBorder="1" applyAlignment="1" applyProtection="1">
      <alignment horizontal="center" vertical="center" wrapText="1"/>
      <protection locked="0"/>
    </xf>
    <xf numFmtId="0" fontId="53" fillId="3" borderId="57"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49" fontId="110" fillId="0" borderId="4" xfId="0" applyNumberFormat="1" applyFont="1" applyBorder="1" applyAlignment="1" applyProtection="1">
      <alignment horizontal="center" vertical="center" wrapText="1"/>
      <protection locked="0"/>
    </xf>
    <xf numFmtId="14" fontId="110" fillId="0" borderId="4" xfId="0" applyNumberFormat="1" applyFont="1" applyBorder="1" applyAlignment="1" applyProtection="1">
      <alignment horizontal="center" vertical="center" wrapText="1"/>
      <protection locked="0"/>
    </xf>
    <xf numFmtId="49" fontId="110" fillId="0" borderId="57" xfId="0" applyNumberFormat="1" applyFont="1" applyBorder="1" applyAlignment="1" applyProtection="1">
      <alignment horizontal="left" vertical="center" wrapText="1"/>
      <protection locked="0"/>
    </xf>
    <xf numFmtId="14" fontId="53" fillId="3" borderId="5"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49" fontId="53" fillId="4" borderId="21" xfId="0" applyNumberFormat="1" applyFont="1" applyFill="1" applyBorder="1" applyAlignment="1" applyProtection="1">
      <alignment horizontal="left" vertical="center" wrapText="1"/>
      <protection locked="0"/>
    </xf>
    <xf numFmtId="0" fontId="88" fillId="25" borderId="3" xfId="0" applyFont="1" applyFill="1" applyBorder="1" applyAlignment="1" applyProtection="1">
      <alignment horizontal="center" vertical="center" textRotation="90" wrapText="1"/>
      <protection locked="0"/>
    </xf>
    <xf numFmtId="0" fontId="88" fillId="25" borderId="4" xfId="0" applyFont="1" applyFill="1" applyBorder="1" applyAlignment="1" applyProtection="1">
      <alignment horizontal="center" vertical="center" textRotation="90" wrapText="1"/>
      <protection locked="0"/>
    </xf>
    <xf numFmtId="0" fontId="88" fillId="25" borderId="5" xfId="0" applyFont="1" applyFill="1" applyBorder="1" applyAlignment="1" applyProtection="1">
      <alignment horizontal="center" vertical="center" textRotation="90" wrapText="1"/>
      <protection locked="0"/>
    </xf>
    <xf numFmtId="0" fontId="88" fillId="25" borderId="21" xfId="0" applyFont="1" applyFill="1" applyBorder="1" applyAlignment="1" applyProtection="1">
      <alignment horizontal="center" vertical="center" textRotation="90" wrapText="1"/>
      <protection locked="0"/>
    </xf>
    <xf numFmtId="0" fontId="88" fillId="25" borderId="57" xfId="0" applyFont="1" applyFill="1" applyBorder="1" applyAlignment="1" applyProtection="1">
      <alignment horizontal="center" vertical="center" textRotation="90" wrapText="1"/>
      <protection locked="0"/>
    </xf>
    <xf numFmtId="0" fontId="88" fillId="25" borderId="33" xfId="0" applyFont="1" applyFill="1" applyBorder="1" applyAlignment="1" applyProtection="1">
      <alignment horizontal="center" vertical="center" textRotation="90" wrapText="1"/>
      <protection locked="0"/>
    </xf>
    <xf numFmtId="164" fontId="26" fillId="17" borderId="21" xfId="4" applyFont="1" applyFill="1" applyBorder="1" applyAlignment="1" applyProtection="1">
      <alignment horizontal="center" vertical="center" textRotation="90" wrapText="1"/>
      <protection hidden="1"/>
    </xf>
    <xf numFmtId="164" fontId="26" fillId="17" borderId="57" xfId="4" applyFont="1" applyFill="1" applyBorder="1" applyAlignment="1" applyProtection="1">
      <alignment horizontal="center" vertical="center" textRotation="90" wrapText="1"/>
      <protection hidden="1"/>
    </xf>
    <xf numFmtId="164" fontId="26" fillId="17" borderId="33" xfId="4" applyFont="1" applyFill="1" applyBorder="1" applyAlignment="1" applyProtection="1">
      <alignment horizontal="center" vertical="center" textRotation="90" wrapText="1"/>
      <protection hidden="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9" fontId="53" fillId="3" borderId="3" xfId="0" applyNumberFormat="1"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wrapText="1"/>
      <protection locked="0"/>
    </xf>
    <xf numFmtId="0" fontId="53" fillId="40" borderId="4" xfId="0" applyFont="1" applyFill="1" applyBorder="1" applyAlignment="1" applyProtection="1">
      <alignment horizontal="center" vertical="center" wrapText="1"/>
      <protection locked="0"/>
    </xf>
    <xf numFmtId="0" fontId="53" fillId="40" borderId="5" xfId="0" applyFont="1" applyFill="1" applyBorder="1" applyAlignment="1" applyProtection="1">
      <alignment horizontal="center" vertical="center" wrapText="1"/>
      <protection locked="0"/>
    </xf>
    <xf numFmtId="0" fontId="13" fillId="0" borderId="84" xfId="0" applyFont="1" applyBorder="1" applyAlignment="1" applyProtection="1">
      <alignment horizontal="justify" vertical="center" wrapText="1"/>
      <protection locked="0"/>
    </xf>
    <xf numFmtId="0" fontId="13" fillId="0" borderId="84" xfId="0" applyFont="1" applyBorder="1" applyAlignment="1" applyProtection="1">
      <alignment horizontal="left" vertical="top" wrapText="1"/>
      <protection locked="0"/>
    </xf>
    <xf numFmtId="167" fontId="53" fillId="3" borderId="3" xfId="0" applyNumberFormat="1" applyFont="1" applyFill="1" applyBorder="1" applyAlignment="1" applyProtection="1">
      <alignment horizontal="center" vertical="center" wrapText="1"/>
      <protection locked="0"/>
    </xf>
    <xf numFmtId="167" fontId="53" fillId="3" borderId="5" xfId="0" applyNumberFormat="1" applyFont="1" applyFill="1" applyBorder="1" applyAlignment="1" applyProtection="1">
      <alignment horizontal="center" vertical="center" wrapText="1"/>
      <protection locked="0"/>
    </xf>
    <xf numFmtId="0" fontId="13" fillId="0" borderId="84" xfId="0" applyFont="1" applyBorder="1" applyAlignment="1" applyProtection="1">
      <alignment horizontal="center" vertical="top" wrapText="1"/>
      <protection locked="0"/>
    </xf>
    <xf numFmtId="0" fontId="80" fillId="10" borderId="3" xfId="0" applyFont="1" applyFill="1" applyBorder="1" applyAlignment="1" applyProtection="1">
      <alignment horizontal="center" vertical="center" textRotation="90" wrapText="1"/>
      <protection locked="0"/>
    </xf>
    <xf numFmtId="0" fontId="80" fillId="10" borderId="4" xfId="0" applyFont="1" applyFill="1" applyBorder="1" applyAlignment="1" applyProtection="1">
      <alignment horizontal="center" vertical="center" textRotation="90" wrapText="1"/>
      <protection locked="0"/>
    </xf>
    <xf numFmtId="0" fontId="80" fillId="10" borderId="5" xfId="0" applyFont="1" applyFill="1" applyBorder="1" applyAlignment="1" applyProtection="1">
      <alignment horizontal="center" vertical="center" textRotation="90" wrapText="1"/>
      <protection locked="0"/>
    </xf>
    <xf numFmtId="0" fontId="53" fillId="4" borderId="4" xfId="0" applyFont="1" applyFill="1" applyBorder="1" applyAlignment="1" applyProtection="1">
      <alignment horizontal="center" vertical="center" wrapText="1"/>
      <protection locked="0"/>
    </xf>
    <xf numFmtId="0" fontId="53" fillId="4" borderId="5" xfId="0" applyFont="1" applyFill="1" applyBorder="1" applyAlignment="1" applyProtection="1">
      <alignment horizontal="center" vertical="center" wrapText="1"/>
      <protection locked="0"/>
    </xf>
    <xf numFmtId="0" fontId="13" fillId="0" borderId="3" xfId="0" applyFont="1" applyBorder="1" applyAlignment="1" applyProtection="1">
      <alignment horizontal="justify" vertical="center" wrapText="1"/>
      <protection locked="0"/>
    </xf>
    <xf numFmtId="0" fontId="13" fillId="0" borderId="4" xfId="0" applyFont="1" applyBorder="1" applyAlignment="1" applyProtection="1">
      <alignment horizontal="justify" vertical="center" wrapText="1"/>
      <protection locked="0"/>
    </xf>
    <xf numFmtId="0" fontId="13" fillId="0" borderId="5" xfId="0" applyFont="1" applyBorder="1" applyAlignment="1" applyProtection="1">
      <alignment horizontal="justify" vertical="center" wrapText="1"/>
      <protection locked="0"/>
    </xf>
    <xf numFmtId="0" fontId="80" fillId="10" borderId="3" xfId="0" applyFont="1" applyFill="1" applyBorder="1" applyAlignment="1" applyProtection="1">
      <alignment horizontal="center" vertical="center" wrapText="1"/>
      <protection locked="0"/>
    </xf>
    <xf numFmtId="0" fontId="80" fillId="10" borderId="4" xfId="0" applyFont="1" applyFill="1" applyBorder="1" applyAlignment="1" applyProtection="1">
      <alignment horizontal="center" vertical="center" wrapText="1"/>
      <protection locked="0"/>
    </xf>
    <xf numFmtId="0" fontId="80" fillId="10" borderId="5" xfId="0" applyFont="1" applyFill="1" applyBorder="1" applyAlignment="1" applyProtection="1">
      <alignment horizontal="center" vertical="center" wrapText="1"/>
      <protection locked="0"/>
    </xf>
    <xf numFmtId="0" fontId="53" fillId="3" borderId="86" xfId="0" applyFont="1" applyFill="1" applyBorder="1" applyAlignment="1" applyProtection="1">
      <alignment horizontal="center" vertical="center" wrapText="1"/>
      <protection locked="0"/>
    </xf>
    <xf numFmtId="0" fontId="13" fillId="0" borderId="84" xfId="0" applyFont="1" applyBorder="1" applyAlignment="1" applyProtection="1">
      <alignment horizontal="justify" vertical="center"/>
      <protection locked="0"/>
    </xf>
    <xf numFmtId="0" fontId="13" fillId="0" borderId="84" xfId="0" applyFont="1" applyBorder="1" applyAlignment="1" applyProtection="1">
      <alignment horizontal="center" vertical="top"/>
      <protection locked="0"/>
    </xf>
    <xf numFmtId="0" fontId="53" fillId="3" borderId="84"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top" wrapText="1"/>
      <protection locked="0"/>
    </xf>
    <xf numFmtId="0" fontId="53" fillId="3" borderId="4" xfId="0" applyFont="1" applyFill="1" applyBorder="1" applyAlignment="1" applyProtection="1">
      <alignment horizontal="center" vertical="top" wrapText="1"/>
      <protection locked="0"/>
    </xf>
    <xf numFmtId="0" fontId="53" fillId="3" borderId="5" xfId="0" applyFont="1" applyFill="1" applyBorder="1" applyAlignment="1" applyProtection="1">
      <alignment horizontal="center" vertical="top" wrapText="1"/>
      <protection locked="0"/>
    </xf>
    <xf numFmtId="0" fontId="54" fillId="3" borderId="7" xfId="0" applyFont="1" applyFill="1" applyBorder="1" applyAlignment="1" applyProtection="1">
      <alignment horizontal="center" vertical="center" wrapText="1"/>
      <protection locked="0"/>
    </xf>
    <xf numFmtId="0" fontId="54" fillId="3" borderId="6" xfId="0" applyFont="1" applyFill="1" applyBorder="1" applyAlignment="1" applyProtection="1">
      <alignment horizontal="center" vertical="center" wrapText="1"/>
      <protection locked="0"/>
    </xf>
    <xf numFmtId="0" fontId="54" fillId="3" borderId="16" xfId="0" applyFont="1" applyFill="1" applyBorder="1" applyAlignment="1" applyProtection="1">
      <alignment horizontal="center" vertical="center" wrapText="1"/>
      <protection locked="0"/>
    </xf>
    <xf numFmtId="0" fontId="80" fillId="10" borderId="77" xfId="0" applyFont="1" applyFill="1" applyBorder="1" applyAlignment="1" applyProtection="1">
      <alignment horizontal="center" vertical="center" wrapText="1"/>
      <protection locked="0"/>
    </xf>
    <xf numFmtId="0" fontId="80" fillId="10" borderId="57" xfId="0" applyFont="1" applyFill="1" applyBorder="1" applyAlignment="1" applyProtection="1">
      <alignment horizontal="center" vertical="center" wrapText="1"/>
      <protection locked="0"/>
    </xf>
    <xf numFmtId="0" fontId="80" fillId="10" borderId="75" xfId="0" applyFont="1" applyFill="1" applyBorder="1" applyAlignment="1" applyProtection="1">
      <alignment horizontal="center" vertical="center" wrapText="1"/>
      <protection locked="0"/>
    </xf>
    <xf numFmtId="0" fontId="80" fillId="10" borderId="78" xfId="0" applyFont="1" applyFill="1" applyBorder="1" applyAlignment="1" applyProtection="1">
      <alignment horizontal="center" vertical="center" textRotation="90" wrapText="1"/>
      <protection locked="0"/>
    </xf>
    <xf numFmtId="0" fontId="80" fillId="10" borderId="76" xfId="0" applyFont="1" applyFill="1" applyBorder="1" applyAlignment="1" applyProtection="1">
      <alignment horizontal="center" vertical="center" textRotation="90" wrapText="1"/>
      <protection locked="0"/>
    </xf>
    <xf numFmtId="0" fontId="53" fillId="17" borderId="78" xfId="0" applyFont="1" applyFill="1" applyBorder="1" applyAlignment="1" applyProtection="1">
      <alignment horizontal="center" vertical="center" wrapText="1"/>
      <protection locked="0"/>
    </xf>
    <xf numFmtId="0" fontId="53" fillId="17" borderId="76" xfId="0" applyFont="1" applyFill="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53" fillId="0" borderId="76" xfId="0" applyFont="1" applyBorder="1" applyAlignment="1" applyProtection="1">
      <alignment horizontal="center" vertical="center" wrapText="1"/>
      <protection locked="0"/>
    </xf>
    <xf numFmtId="0" fontId="52" fillId="0" borderId="9" xfId="0" applyFont="1" applyBorder="1" applyAlignment="1" applyProtection="1">
      <alignment horizontal="center" vertical="center" wrapText="1"/>
      <protection locked="0"/>
    </xf>
    <xf numFmtId="0" fontId="52" fillId="0" borderId="84" xfId="0" applyFont="1" applyBorder="1" applyAlignment="1" applyProtection="1">
      <alignment horizontal="center" vertical="center" wrapText="1"/>
      <protection locked="0"/>
    </xf>
    <xf numFmtId="0" fontId="53" fillId="0" borderId="94" xfId="0" applyFont="1" applyBorder="1" applyAlignment="1" applyProtection="1">
      <alignment horizontal="center" vertical="center" wrapText="1"/>
      <protection locked="0"/>
    </xf>
    <xf numFmtId="0" fontId="53" fillId="0" borderId="95" xfId="0" applyFont="1" applyBorder="1" applyAlignment="1" applyProtection="1">
      <alignment horizontal="center" vertical="center" wrapText="1"/>
      <protection locked="0"/>
    </xf>
    <xf numFmtId="0" fontId="53" fillId="34" borderId="77" xfId="0" applyFont="1" applyFill="1" applyBorder="1" applyAlignment="1" applyProtection="1">
      <alignment horizontal="center" vertical="center" wrapText="1"/>
      <protection locked="0"/>
    </xf>
    <xf numFmtId="0" fontId="53" fillId="34" borderId="75" xfId="0" applyFont="1" applyFill="1" applyBorder="1" applyAlignment="1" applyProtection="1">
      <alignment horizontal="center" vertical="center" wrapText="1"/>
      <protection locked="0"/>
    </xf>
    <xf numFmtId="0" fontId="53" fillId="34" borderId="78" xfId="0" applyFont="1" applyFill="1" applyBorder="1" applyAlignment="1" applyProtection="1">
      <alignment horizontal="center" vertical="center" wrapText="1"/>
      <protection locked="0"/>
    </xf>
    <xf numFmtId="0" fontId="53" fillId="34" borderId="76" xfId="0" applyFont="1" applyFill="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4" fillId="3" borderId="96" xfId="0" applyFont="1" applyFill="1" applyBorder="1" applyAlignment="1" applyProtection="1">
      <alignment horizontal="center" vertical="center" wrapText="1"/>
      <protection locked="0"/>
    </xf>
    <xf numFmtId="0" fontId="54" fillId="3" borderId="89" xfId="0" applyFont="1" applyFill="1" applyBorder="1" applyAlignment="1" applyProtection="1">
      <alignment horizontal="center" vertical="center" wrapText="1"/>
      <protection locked="0"/>
    </xf>
    <xf numFmtId="49" fontId="53" fillId="4" borderId="21" xfId="0" applyNumberFormat="1" applyFont="1" applyFill="1" applyBorder="1" applyAlignment="1" applyProtection="1">
      <alignment horizontal="center" vertical="center" wrapText="1"/>
      <protection locked="0"/>
    </xf>
    <xf numFmtId="49" fontId="53" fillId="4" borderId="33" xfId="0" applyNumberFormat="1" applyFont="1" applyFill="1" applyBorder="1" applyAlignment="1" applyProtection="1">
      <alignment horizontal="center" vertical="center" wrapText="1"/>
      <protection locked="0"/>
    </xf>
    <xf numFmtId="0" fontId="52" fillId="14" borderId="5" xfId="0" applyFont="1" applyFill="1" applyBorder="1" applyAlignment="1" applyProtection="1">
      <alignment horizontal="center" vertical="center" wrapText="1"/>
      <protection locked="0"/>
    </xf>
    <xf numFmtId="0" fontId="52" fillId="14" borderId="1" xfId="0" applyFont="1" applyFill="1" applyBorder="1" applyAlignment="1" applyProtection="1">
      <alignment horizontal="center" vertical="center" wrapText="1"/>
      <protection locked="0"/>
    </xf>
    <xf numFmtId="49" fontId="53" fillId="0" borderId="78" xfId="0" applyNumberFormat="1" applyFont="1" applyBorder="1" applyAlignment="1" applyProtection="1">
      <alignment horizontal="center" vertical="center" wrapText="1"/>
      <protection locked="0"/>
    </xf>
    <xf numFmtId="14" fontId="53" fillId="0" borderId="78" xfId="0" applyNumberFormat="1" applyFont="1" applyBorder="1" applyAlignment="1" applyProtection="1">
      <alignment horizontal="center" vertical="center" wrapText="1"/>
      <protection locked="0"/>
    </xf>
    <xf numFmtId="0" fontId="53" fillId="25" borderId="77" xfId="0" applyFont="1" applyFill="1" applyBorder="1" applyAlignment="1" applyProtection="1">
      <alignment horizontal="center" vertical="center" textRotation="90" wrapText="1"/>
      <protection locked="0"/>
    </xf>
    <xf numFmtId="0" fontId="53" fillId="25" borderId="75" xfId="0" applyFont="1" applyFill="1" applyBorder="1" applyAlignment="1" applyProtection="1">
      <alignment horizontal="center" vertical="center" textRotation="90" wrapText="1"/>
      <protection locked="0"/>
    </xf>
    <xf numFmtId="0" fontId="53" fillId="25" borderId="78" xfId="0" applyFont="1" applyFill="1" applyBorder="1" applyAlignment="1" applyProtection="1">
      <alignment horizontal="center" vertical="center" textRotation="90" wrapText="1"/>
      <protection locked="0"/>
    </xf>
    <xf numFmtId="0" fontId="53" fillId="25" borderId="76" xfId="0" applyFont="1" applyFill="1" applyBorder="1" applyAlignment="1" applyProtection="1">
      <alignment horizontal="center" vertical="center" textRotation="90" wrapText="1"/>
      <protection locked="0"/>
    </xf>
    <xf numFmtId="0" fontId="20" fillId="0" borderId="94" xfId="0" applyFont="1" applyBorder="1" applyAlignment="1" applyProtection="1">
      <alignment horizontal="center" vertical="center" textRotation="90" wrapText="1"/>
      <protection locked="0"/>
    </xf>
    <xf numFmtId="0" fontId="20" fillId="0" borderId="95" xfId="0" applyFont="1" applyBorder="1" applyAlignment="1" applyProtection="1">
      <alignment horizontal="center" vertical="center" textRotation="90" wrapText="1"/>
      <protection locked="0"/>
    </xf>
    <xf numFmtId="49" fontId="53" fillId="0" borderId="30" xfId="0" applyNumberFormat="1" applyFont="1" applyBorder="1" applyAlignment="1" applyProtection="1">
      <alignment horizontal="center" vertical="center" wrapText="1"/>
      <protection locked="0"/>
    </xf>
    <xf numFmtId="49" fontId="53" fillId="0" borderId="29" xfId="0" applyNumberFormat="1" applyFont="1" applyBorder="1" applyAlignment="1" applyProtection="1">
      <alignment horizontal="center" vertical="center" wrapText="1"/>
      <protection locked="0"/>
    </xf>
    <xf numFmtId="49" fontId="53" fillId="4" borderId="77" xfId="0" applyNumberFormat="1" applyFont="1" applyFill="1" applyBorder="1" applyAlignment="1" applyProtection="1">
      <alignment horizontal="left" vertical="center" wrapText="1"/>
      <protection locked="0"/>
    </xf>
    <xf numFmtId="49" fontId="53" fillId="4" borderId="33" xfId="0" applyNumberFormat="1" applyFont="1" applyFill="1" applyBorder="1" applyAlignment="1" applyProtection="1">
      <alignment horizontal="left" vertical="center" wrapText="1"/>
      <protection locked="0"/>
    </xf>
    <xf numFmtId="9" fontId="28" fillId="17" borderId="78" xfId="3" applyFont="1" applyFill="1" applyBorder="1" applyAlignment="1" applyProtection="1">
      <alignment horizontal="center" vertical="center" textRotation="90"/>
    </xf>
    <xf numFmtId="9" fontId="28" fillId="17" borderId="76" xfId="3" applyFont="1" applyFill="1" applyBorder="1" applyAlignment="1" applyProtection="1">
      <alignment horizontal="center" vertical="center" textRotation="90"/>
    </xf>
    <xf numFmtId="9" fontId="53" fillId="17" borderId="78" xfId="3" applyFont="1" applyFill="1" applyBorder="1" applyAlignment="1" applyProtection="1">
      <alignment horizontal="center" vertical="center" textRotation="90"/>
    </xf>
    <xf numFmtId="9" fontId="53" fillId="17" borderId="76" xfId="3" applyFont="1" applyFill="1" applyBorder="1" applyAlignment="1" applyProtection="1">
      <alignment horizontal="center" vertical="center" textRotation="90"/>
    </xf>
    <xf numFmtId="0" fontId="29" fillId="17" borderId="94" xfId="0" applyFont="1" applyFill="1" applyBorder="1" applyAlignment="1">
      <alignment horizontal="center" vertical="center" textRotation="90" wrapText="1"/>
    </xf>
    <xf numFmtId="0" fontId="29" fillId="17" borderId="95" xfId="0" applyFont="1" applyFill="1" applyBorder="1" applyAlignment="1">
      <alignment horizontal="center" vertical="center" textRotation="90" wrapText="1"/>
    </xf>
    <xf numFmtId="0" fontId="18" fillId="25" borderId="77" xfId="0" applyFont="1" applyFill="1" applyBorder="1" applyAlignment="1" applyProtection="1">
      <alignment horizontal="center" vertical="center" textRotation="90" wrapText="1"/>
      <protection locked="0"/>
    </xf>
    <xf numFmtId="0" fontId="18" fillId="25" borderId="75" xfId="0" applyFont="1" applyFill="1" applyBorder="1" applyAlignment="1" applyProtection="1">
      <alignment horizontal="center" vertical="center" textRotation="90" wrapText="1"/>
      <protection locked="0"/>
    </xf>
    <xf numFmtId="0" fontId="18" fillId="25" borderId="78" xfId="0" applyFont="1" applyFill="1" applyBorder="1" applyAlignment="1" applyProtection="1">
      <alignment horizontal="center" vertical="center" textRotation="90" wrapText="1"/>
      <protection locked="0"/>
    </xf>
    <xf numFmtId="0" fontId="18" fillId="25" borderId="76" xfId="0" applyFont="1" applyFill="1" applyBorder="1" applyAlignment="1" applyProtection="1">
      <alignment horizontal="center" vertical="center" textRotation="90" wrapText="1"/>
      <protection locked="0"/>
    </xf>
    <xf numFmtId="164" fontId="55" fillId="17" borderId="77" xfId="4" applyFont="1" applyFill="1" applyBorder="1" applyAlignment="1" applyProtection="1">
      <alignment horizontal="center" vertical="center" textRotation="90" wrapText="1"/>
      <protection hidden="1"/>
    </xf>
    <xf numFmtId="164" fontId="55" fillId="17" borderId="75" xfId="4" applyFont="1" applyFill="1" applyBorder="1" applyAlignment="1" applyProtection="1">
      <alignment horizontal="center" vertical="center" textRotation="90" wrapText="1"/>
      <protection hidden="1"/>
    </xf>
    <xf numFmtId="9" fontId="53" fillId="0" borderId="78" xfId="3" applyFont="1" applyFill="1" applyBorder="1" applyAlignment="1" applyProtection="1">
      <alignment horizontal="center" vertical="center" wrapText="1"/>
      <protection locked="0"/>
    </xf>
    <xf numFmtId="9" fontId="53" fillId="0" borderId="76" xfId="3" applyFont="1" applyFill="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5" xfId="0" applyFont="1" applyBorder="1" applyAlignment="1" applyProtection="1">
      <alignment horizontal="center" vertical="center" wrapText="1"/>
      <protection locked="0"/>
    </xf>
    <xf numFmtId="0" fontId="13" fillId="0" borderId="3" xfId="0" applyFont="1" applyBorder="1" applyAlignment="1" applyProtection="1">
      <alignment horizontal="justify" vertical="center"/>
      <protection locked="0"/>
    </xf>
    <xf numFmtId="0" fontId="13" fillId="0" borderId="5" xfId="0" applyFont="1" applyBorder="1" applyAlignment="1" applyProtection="1">
      <alignment horizontal="justify" vertical="center"/>
      <protection locked="0"/>
    </xf>
    <xf numFmtId="164" fontId="55" fillId="17" borderId="68" xfId="4" applyFont="1" applyFill="1" applyBorder="1" applyAlignment="1" applyProtection="1">
      <alignment horizontal="center" vertical="center" textRotation="90" wrapText="1"/>
      <protection hidden="1"/>
    </xf>
    <xf numFmtId="0" fontId="53" fillId="0" borderId="24"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9" fontId="53" fillId="17" borderId="78" xfId="3" applyFont="1" applyFill="1" applyBorder="1" applyAlignment="1" applyProtection="1">
      <alignment horizontal="center" vertical="center" wrapText="1"/>
    </xf>
    <xf numFmtId="9" fontId="53" fillId="17" borderId="76" xfId="3" applyFont="1" applyFill="1" applyBorder="1" applyAlignment="1" applyProtection="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95" fillId="0" borderId="1" xfId="12" applyFont="1" applyBorder="1" applyAlignment="1">
      <alignment horizontal="center" vertical="center" wrapText="1"/>
    </xf>
    <xf numFmtId="0" fontId="95" fillId="0" borderId="22" xfId="12" applyFont="1" applyBorder="1" applyAlignment="1">
      <alignment horizontal="center" vertical="center" wrapText="1"/>
    </xf>
    <xf numFmtId="0" fontId="96" fillId="0" borderId="0" xfId="12" applyFont="1" applyAlignment="1">
      <alignment horizontal="center" vertical="center"/>
    </xf>
    <xf numFmtId="0" fontId="95" fillId="0" borderId="23" xfId="12" applyFont="1" applyBorder="1" applyAlignment="1">
      <alignment horizontal="center" vertical="center"/>
    </xf>
    <xf numFmtId="0" fontId="95" fillId="0" borderId="1" xfId="12" applyFont="1" applyBorder="1" applyAlignment="1">
      <alignment horizontal="center" vertical="top" wrapText="1"/>
    </xf>
    <xf numFmtId="0" fontId="95" fillId="0" borderId="13" xfId="12" applyFont="1" applyBorder="1" applyAlignment="1">
      <alignment horizontal="center" vertical="center" wrapText="1"/>
    </xf>
    <xf numFmtId="0" fontId="95" fillId="0" borderId="60" xfId="12" applyFont="1" applyBorder="1" applyAlignment="1">
      <alignment horizontal="center" vertical="center" wrapText="1"/>
    </xf>
    <xf numFmtId="0" fontId="95" fillId="0" borderId="80" xfId="12" applyFont="1" applyBorder="1" applyAlignment="1">
      <alignment horizontal="center" vertical="center" wrapText="1"/>
    </xf>
    <xf numFmtId="0" fontId="95" fillId="0" borderId="2" xfId="12" applyFont="1" applyBorder="1" applyAlignment="1">
      <alignment horizontal="center" vertical="center" wrapText="1"/>
    </xf>
    <xf numFmtId="0" fontId="91" fillId="0" borderId="15" xfId="12" applyFont="1" applyBorder="1" applyAlignment="1">
      <alignment horizontal="center"/>
    </xf>
    <xf numFmtId="0" fontId="93" fillId="0" borderId="44" xfId="12" applyFont="1" applyBorder="1" applyAlignment="1">
      <alignment horizontal="center" vertical="center"/>
    </xf>
    <xf numFmtId="0" fontId="90" fillId="0" borderId="45" xfId="12" applyBorder="1" applyAlignment="1">
      <alignment horizontal="center" vertical="center"/>
    </xf>
    <xf numFmtId="0" fontId="94" fillId="0" borderId="8" xfId="12" applyFont="1" applyBorder="1" applyAlignment="1">
      <alignment horizontal="center" vertical="center" wrapText="1"/>
    </xf>
    <xf numFmtId="0" fontId="94" fillId="0" borderId="63" xfId="12" applyFont="1" applyBorder="1" applyAlignment="1">
      <alignment horizontal="center" vertical="center" wrapText="1"/>
    </xf>
    <xf numFmtId="0" fontId="95" fillId="0" borderId="63" xfId="12" applyFont="1" applyBorder="1" applyAlignment="1">
      <alignment horizontal="center" vertical="center" wrapText="1"/>
    </xf>
    <xf numFmtId="0" fontId="95" fillId="0" borderId="23" xfId="12" applyFont="1" applyBorder="1" applyAlignment="1">
      <alignment horizontal="center" vertical="center" wrapText="1"/>
    </xf>
    <xf numFmtId="0" fontId="95" fillId="0" borderId="64" xfId="12" applyFont="1" applyBorder="1" applyAlignment="1">
      <alignment horizontal="center" vertical="center" wrapText="1"/>
    </xf>
    <xf numFmtId="0" fontId="95" fillId="0" borderId="59" xfId="12" applyFont="1" applyBorder="1" applyAlignment="1">
      <alignment horizontal="center" vertical="center" wrapText="1"/>
    </xf>
    <xf numFmtId="0" fontId="95" fillId="0" borderId="79" xfId="12" applyFont="1" applyBorder="1" applyAlignment="1">
      <alignment horizontal="center" vertical="center" wrapText="1"/>
    </xf>
    <xf numFmtId="0" fontId="43" fillId="0" borderId="0" xfId="0" applyFont="1" applyAlignment="1">
      <alignment horizontal="center" vertical="center" wrapText="1"/>
    </xf>
    <xf numFmtId="0" fontId="44" fillId="12" borderId="0" xfId="0" applyFont="1" applyFill="1" applyAlignment="1">
      <alignment horizontal="center" vertical="center" wrapText="1" readingOrder="1"/>
    </xf>
    <xf numFmtId="0" fontId="44" fillId="12" borderId="0" xfId="0" applyFont="1" applyFill="1" applyAlignment="1">
      <alignment horizontal="center" vertical="center" textRotation="90" wrapText="1" readingOrder="1"/>
    </xf>
    <xf numFmtId="0" fontId="44" fillId="12" borderId="36" xfId="0" applyFont="1" applyFill="1" applyBorder="1" applyAlignment="1">
      <alignment horizontal="center" vertical="center" textRotation="90" wrapText="1" readingOrder="1"/>
    </xf>
    <xf numFmtId="0" fontId="45" fillId="0" borderId="44" xfId="0" applyFont="1" applyBorder="1" applyAlignment="1">
      <alignment horizontal="center" vertical="center" wrapText="1"/>
    </xf>
    <xf numFmtId="0" fontId="45" fillId="0" borderId="45" xfId="0" applyFont="1" applyBorder="1" applyAlignment="1">
      <alignment horizontal="center" vertical="center"/>
    </xf>
    <xf numFmtId="0" fontId="45" fillId="0" borderId="46" xfId="0" applyFont="1" applyBorder="1" applyAlignment="1">
      <alignment horizontal="center" vertical="center"/>
    </xf>
    <xf numFmtId="0" fontId="45" fillId="0" borderId="41" xfId="0" applyFont="1" applyBorder="1" applyAlignment="1">
      <alignment horizontal="center" vertical="center"/>
    </xf>
    <xf numFmtId="0" fontId="45" fillId="0" borderId="0" xfId="0" applyFont="1" applyAlignment="1">
      <alignment horizontal="center" vertical="center"/>
    </xf>
    <xf numFmtId="0" fontId="45" fillId="0" borderId="36" xfId="0" applyFont="1" applyBorder="1" applyAlignment="1">
      <alignment horizontal="center" vertical="center"/>
    </xf>
    <xf numFmtId="0" fontId="45" fillId="0" borderId="52" xfId="0" applyFont="1" applyBorder="1" applyAlignment="1">
      <alignment horizontal="center" vertical="center"/>
    </xf>
    <xf numFmtId="0" fontId="45" fillId="0" borderId="42" xfId="0" applyFont="1" applyBorder="1" applyAlignment="1">
      <alignment horizontal="center" vertical="center"/>
    </xf>
    <xf numFmtId="0" fontId="45" fillId="0" borderId="37" xfId="0" applyFont="1" applyBorder="1" applyAlignment="1">
      <alignment horizontal="center" vertical="center"/>
    </xf>
    <xf numFmtId="0" fontId="47" fillId="6" borderId="47" xfId="0" applyFont="1" applyFill="1" applyBorder="1" applyAlignment="1">
      <alignment horizontal="center" vertical="center" wrapText="1" readingOrder="1"/>
    </xf>
    <xf numFmtId="0" fontId="47" fillId="6" borderId="48" xfId="0" applyFont="1" applyFill="1" applyBorder="1" applyAlignment="1">
      <alignment horizontal="center" vertical="center" wrapText="1" readingOrder="1"/>
    </xf>
    <xf numFmtId="0" fontId="47" fillId="6" borderId="49" xfId="0" applyFont="1" applyFill="1" applyBorder="1" applyAlignment="1">
      <alignment horizontal="center" vertical="center" wrapText="1" readingOrder="1"/>
    </xf>
    <xf numFmtId="0" fontId="47" fillId="6" borderId="50" xfId="0" applyFont="1" applyFill="1" applyBorder="1" applyAlignment="1">
      <alignment horizontal="center" vertical="center" wrapText="1" readingOrder="1"/>
    </xf>
    <xf numFmtId="0" fontId="47" fillId="6" borderId="0" xfId="0" applyFont="1" applyFill="1" applyAlignment="1">
      <alignment horizontal="center" vertical="center" wrapText="1" readingOrder="1"/>
    </xf>
    <xf numFmtId="0" fontId="47" fillId="6" borderId="51" xfId="0" applyFont="1" applyFill="1" applyBorder="1" applyAlignment="1">
      <alignment horizontal="center" vertical="center" wrapText="1" readingOrder="1"/>
    </xf>
    <xf numFmtId="0" fontId="47" fillId="6" borderId="53" xfId="0" applyFont="1" applyFill="1" applyBorder="1" applyAlignment="1">
      <alignment horizontal="center" vertical="center" wrapText="1" readingOrder="1"/>
    </xf>
    <xf numFmtId="0" fontId="47" fillId="6" borderId="54" xfId="0" applyFont="1" applyFill="1" applyBorder="1" applyAlignment="1">
      <alignment horizontal="center" vertical="center" wrapText="1" readingOrder="1"/>
    </xf>
    <xf numFmtId="0" fontId="47" fillId="6" borderId="55" xfId="0" applyFont="1" applyFill="1" applyBorder="1" applyAlignment="1">
      <alignment horizontal="center" vertical="center" wrapText="1" readingOrder="1"/>
    </xf>
    <xf numFmtId="0" fontId="47" fillId="29" borderId="47" xfId="0" applyFont="1" applyFill="1" applyBorder="1" applyAlignment="1">
      <alignment horizontal="center" vertical="center" wrapText="1" readingOrder="1"/>
    </xf>
    <xf numFmtId="0" fontId="47" fillId="29" borderId="48" xfId="0" applyFont="1" applyFill="1" applyBorder="1" applyAlignment="1">
      <alignment horizontal="center" vertical="center" wrapText="1" readingOrder="1"/>
    </xf>
    <xf numFmtId="0" fontId="47" fillId="29" borderId="49" xfId="0" applyFont="1" applyFill="1" applyBorder="1" applyAlignment="1">
      <alignment horizontal="center" vertical="center" wrapText="1" readingOrder="1"/>
    </xf>
    <xf numFmtId="0" fontId="47" fillId="29" borderId="50" xfId="0" applyFont="1" applyFill="1" applyBorder="1" applyAlignment="1">
      <alignment horizontal="center" vertical="center" wrapText="1" readingOrder="1"/>
    </xf>
    <xf numFmtId="0" fontId="47" fillId="29" borderId="0" xfId="0" applyFont="1" applyFill="1" applyAlignment="1">
      <alignment horizontal="center" vertical="center" wrapText="1" readingOrder="1"/>
    </xf>
    <xf numFmtId="0" fontId="47" fillId="29" borderId="51" xfId="0" applyFont="1" applyFill="1" applyBorder="1" applyAlignment="1">
      <alignment horizontal="center" vertical="center" wrapText="1" readingOrder="1"/>
    </xf>
    <xf numFmtId="0" fontId="47" fillId="29" borderId="53" xfId="0" applyFont="1" applyFill="1" applyBorder="1" applyAlignment="1">
      <alignment horizontal="center" vertical="center" wrapText="1" readingOrder="1"/>
    </xf>
    <xf numFmtId="0" fontId="47" fillId="29" borderId="54" xfId="0" applyFont="1" applyFill="1" applyBorder="1" applyAlignment="1">
      <alignment horizontal="center" vertical="center" wrapText="1" readingOrder="1"/>
    </xf>
    <xf numFmtId="0" fontId="47" fillId="29" borderId="55" xfId="0" applyFont="1" applyFill="1" applyBorder="1" applyAlignment="1">
      <alignment horizontal="center" vertical="center" wrapText="1" readingOrder="1"/>
    </xf>
    <xf numFmtId="0" fontId="47" fillId="14" borderId="47" xfId="0" applyFont="1" applyFill="1" applyBorder="1" applyAlignment="1">
      <alignment horizontal="center" vertical="center" wrapText="1" readingOrder="1"/>
    </xf>
    <xf numFmtId="0" fontId="47" fillId="14" borderId="48" xfId="0" applyFont="1" applyFill="1" applyBorder="1" applyAlignment="1">
      <alignment horizontal="center" vertical="center" wrapText="1" readingOrder="1"/>
    </xf>
    <xf numFmtId="0" fontId="47" fillId="14" borderId="49" xfId="0" applyFont="1" applyFill="1" applyBorder="1" applyAlignment="1">
      <alignment horizontal="center" vertical="center" wrapText="1" readingOrder="1"/>
    </xf>
    <xf numFmtId="0" fontId="47" fillId="14" borderId="50" xfId="0" applyFont="1" applyFill="1" applyBorder="1" applyAlignment="1">
      <alignment horizontal="center" vertical="center" wrapText="1" readingOrder="1"/>
    </xf>
    <xf numFmtId="0" fontId="47" fillId="14" borderId="0" xfId="0" applyFont="1" applyFill="1" applyAlignment="1">
      <alignment horizontal="center" vertical="center" wrapText="1" readingOrder="1"/>
    </xf>
    <xf numFmtId="0" fontId="47" fillId="14" borderId="51" xfId="0" applyFont="1" applyFill="1" applyBorder="1" applyAlignment="1">
      <alignment horizontal="center" vertical="center" wrapText="1" readingOrder="1"/>
    </xf>
    <xf numFmtId="0" fontId="47" fillId="14" borderId="53" xfId="0" applyFont="1" applyFill="1" applyBorder="1" applyAlignment="1">
      <alignment horizontal="center" vertical="center" wrapText="1" readingOrder="1"/>
    </xf>
    <xf numFmtId="0" fontId="47" fillId="14" borderId="54" xfId="0" applyFont="1" applyFill="1" applyBorder="1" applyAlignment="1">
      <alignment horizontal="center" vertical="center" wrapText="1" readingOrder="1"/>
    </xf>
    <xf numFmtId="0" fontId="47" fillId="14" borderId="55" xfId="0" applyFont="1" applyFill="1" applyBorder="1" applyAlignment="1">
      <alignment horizontal="center" vertical="center" wrapText="1" readingOrder="1"/>
    </xf>
    <xf numFmtId="0" fontId="47" fillId="30" borderId="47" xfId="0" applyFont="1" applyFill="1" applyBorder="1" applyAlignment="1">
      <alignment horizontal="center" vertical="center" wrapText="1" readingOrder="1"/>
    </xf>
    <xf numFmtId="0" fontId="47" fillId="30" borderId="48" xfId="0" applyFont="1" applyFill="1" applyBorder="1" applyAlignment="1">
      <alignment horizontal="center" vertical="center" wrapText="1" readingOrder="1"/>
    </xf>
    <xf numFmtId="0" fontId="47" fillId="30" borderId="49" xfId="0" applyFont="1" applyFill="1" applyBorder="1" applyAlignment="1">
      <alignment horizontal="center" vertical="center" wrapText="1" readingOrder="1"/>
    </xf>
    <xf numFmtId="0" fontId="47" fillId="30" borderId="50" xfId="0" applyFont="1" applyFill="1" applyBorder="1" applyAlignment="1">
      <alignment horizontal="center" vertical="center" wrapText="1" readingOrder="1"/>
    </xf>
    <xf numFmtId="0" fontId="47" fillId="30" borderId="0" xfId="0" applyFont="1" applyFill="1" applyAlignment="1">
      <alignment horizontal="center" vertical="center" wrapText="1" readingOrder="1"/>
    </xf>
    <xf numFmtId="0" fontId="47" fillId="30" borderId="51" xfId="0" applyFont="1" applyFill="1" applyBorder="1" applyAlignment="1">
      <alignment horizontal="center" vertical="center" wrapText="1" readingOrder="1"/>
    </xf>
    <xf numFmtId="0" fontId="47" fillId="30" borderId="53" xfId="0" applyFont="1" applyFill="1" applyBorder="1" applyAlignment="1">
      <alignment horizontal="center" vertical="center" wrapText="1" readingOrder="1"/>
    </xf>
    <xf numFmtId="0" fontId="47" fillId="30" borderId="54" xfId="0" applyFont="1" applyFill="1" applyBorder="1" applyAlignment="1">
      <alignment horizontal="center" vertical="center" wrapText="1" readingOrder="1"/>
    </xf>
    <xf numFmtId="0" fontId="47" fillId="30" borderId="55" xfId="0" applyFont="1" applyFill="1" applyBorder="1" applyAlignment="1">
      <alignment horizontal="center" vertical="center" wrapText="1" readingOrder="1"/>
    </xf>
    <xf numFmtId="0" fontId="45" fillId="0" borderId="45" xfId="0" applyFont="1" applyBorder="1" applyAlignment="1">
      <alignment horizontal="center" vertical="center" wrapText="1"/>
    </xf>
    <xf numFmtId="0" fontId="85" fillId="30" borderId="48" xfId="0" applyFont="1" applyFill="1" applyBorder="1" applyAlignment="1">
      <alignment horizontal="center" vertical="center" wrapText="1" readingOrder="1"/>
    </xf>
    <xf numFmtId="0" fontId="85" fillId="30" borderId="0" xfId="0" applyFont="1" applyFill="1" applyAlignment="1">
      <alignment horizontal="center" vertical="center" wrapText="1" readingOrder="1"/>
    </xf>
    <xf numFmtId="0" fontId="83" fillId="0" borderId="44" xfId="0" applyFont="1" applyBorder="1" applyAlignment="1">
      <alignment horizontal="center" vertical="center" wrapText="1"/>
    </xf>
    <xf numFmtId="0" fontId="83" fillId="0" borderId="45" xfId="0" applyFont="1" applyBorder="1" applyAlignment="1">
      <alignment horizontal="center" vertical="center" wrapText="1"/>
    </xf>
    <xf numFmtId="0" fontId="83" fillId="0" borderId="46" xfId="0" applyFont="1" applyBorder="1" applyAlignment="1">
      <alignment horizontal="center" vertical="center" wrapText="1"/>
    </xf>
    <xf numFmtId="0" fontId="83" fillId="0" borderId="41" xfId="0" applyFont="1" applyBorder="1" applyAlignment="1">
      <alignment horizontal="center" vertical="center" wrapText="1"/>
    </xf>
    <xf numFmtId="0" fontId="83" fillId="0" borderId="0" xfId="0" applyFont="1" applyAlignment="1">
      <alignment horizontal="center" vertical="center" wrapText="1"/>
    </xf>
    <xf numFmtId="0" fontId="83" fillId="0" borderId="36" xfId="0" applyFont="1" applyBorder="1" applyAlignment="1">
      <alignment horizontal="center" vertical="center" wrapText="1"/>
    </xf>
    <xf numFmtId="0" fontId="83" fillId="0" borderId="52" xfId="0" applyFont="1" applyBorder="1" applyAlignment="1">
      <alignment horizontal="center" vertical="center" wrapText="1"/>
    </xf>
    <xf numFmtId="0" fontId="83" fillId="0" borderId="42" xfId="0" applyFont="1" applyBorder="1" applyAlignment="1">
      <alignment horizontal="center" vertical="center" wrapText="1"/>
    </xf>
    <xf numFmtId="0" fontId="83" fillId="0" borderId="37" xfId="0" applyFont="1" applyBorder="1" applyAlignment="1">
      <alignment horizontal="center" vertical="center" wrapText="1"/>
    </xf>
    <xf numFmtId="0" fontId="85" fillId="6" borderId="47" xfId="0" applyFont="1" applyFill="1" applyBorder="1" applyAlignment="1">
      <alignment horizontal="center" vertical="center" wrapText="1" readingOrder="1"/>
    </xf>
    <xf numFmtId="0" fontId="85" fillId="6" borderId="48" xfId="0" applyFont="1" applyFill="1" applyBorder="1" applyAlignment="1">
      <alignment horizontal="center" vertical="center" wrapText="1" readingOrder="1"/>
    </xf>
    <xf numFmtId="0" fontId="85" fillId="6" borderId="49" xfId="0" applyFont="1" applyFill="1" applyBorder="1" applyAlignment="1">
      <alignment horizontal="center" vertical="center" wrapText="1" readingOrder="1"/>
    </xf>
    <xf numFmtId="0" fontId="85" fillId="6" borderId="50" xfId="0" applyFont="1" applyFill="1" applyBorder="1" applyAlignment="1">
      <alignment horizontal="center" vertical="center" wrapText="1" readingOrder="1"/>
    </xf>
    <xf numFmtId="0" fontId="85" fillId="6" borderId="0" xfId="0" applyFont="1" applyFill="1" applyAlignment="1">
      <alignment horizontal="center" vertical="center" wrapText="1" readingOrder="1"/>
    </xf>
    <xf numFmtId="0" fontId="85" fillId="6" borderId="51" xfId="0" applyFont="1" applyFill="1" applyBorder="1" applyAlignment="1">
      <alignment horizontal="center" vertical="center" wrapText="1" readingOrder="1"/>
    </xf>
    <xf numFmtId="0" fontId="85" fillId="6" borderId="53" xfId="0" applyFont="1" applyFill="1" applyBorder="1" applyAlignment="1">
      <alignment horizontal="center" vertical="center" wrapText="1" readingOrder="1"/>
    </xf>
    <xf numFmtId="0" fontId="85" fillId="6" borderId="54" xfId="0" applyFont="1" applyFill="1" applyBorder="1" applyAlignment="1">
      <alignment horizontal="center" vertical="center" wrapText="1" readingOrder="1"/>
    </xf>
    <xf numFmtId="0" fontId="85" fillId="6" borderId="55" xfId="0" applyFont="1" applyFill="1" applyBorder="1" applyAlignment="1">
      <alignment horizontal="center" vertical="center" wrapText="1" readingOrder="1"/>
    </xf>
    <xf numFmtId="0" fontId="85" fillId="14" borderId="50" xfId="0" applyFont="1" applyFill="1" applyBorder="1" applyAlignment="1">
      <alignment horizontal="center" vertical="center" wrapText="1" readingOrder="1"/>
    </xf>
    <xf numFmtId="0" fontId="85" fillId="14" borderId="0" xfId="0" applyFont="1" applyFill="1" applyAlignment="1">
      <alignment horizontal="center" vertical="center" wrapText="1" readingOrder="1"/>
    </xf>
    <xf numFmtId="0" fontId="85" fillId="14" borderId="51" xfId="0" applyFont="1" applyFill="1" applyBorder="1" applyAlignment="1">
      <alignment horizontal="center" vertical="center" wrapText="1" readingOrder="1"/>
    </xf>
    <xf numFmtId="0" fontId="85" fillId="14" borderId="53" xfId="0" applyFont="1" applyFill="1" applyBorder="1" applyAlignment="1">
      <alignment horizontal="center" vertical="center" wrapText="1" readingOrder="1"/>
    </xf>
    <xf numFmtId="0" fontId="85" fillId="14" borderId="54" xfId="0" applyFont="1" applyFill="1" applyBorder="1" applyAlignment="1">
      <alignment horizontal="center" vertical="center" wrapText="1" readingOrder="1"/>
    </xf>
    <xf numFmtId="0" fontId="85" fillId="14" borderId="55" xfId="0" applyFont="1" applyFill="1" applyBorder="1" applyAlignment="1">
      <alignment horizontal="center" vertical="center" wrapText="1" readingOrder="1"/>
    </xf>
    <xf numFmtId="0" fontId="85" fillId="29" borderId="47" xfId="0" applyFont="1" applyFill="1" applyBorder="1" applyAlignment="1">
      <alignment horizontal="center" vertical="center" wrapText="1" readingOrder="1"/>
    </xf>
    <xf numFmtId="0" fontId="85" fillId="29" borderId="48" xfId="0" applyFont="1" applyFill="1" applyBorder="1" applyAlignment="1">
      <alignment horizontal="center" vertical="center" wrapText="1" readingOrder="1"/>
    </xf>
    <xf numFmtId="0" fontId="85" fillId="29" borderId="49" xfId="0" applyFont="1" applyFill="1" applyBorder="1" applyAlignment="1">
      <alignment horizontal="center" vertical="center" wrapText="1" readingOrder="1"/>
    </xf>
    <xf numFmtId="0" fontId="85" fillId="29" borderId="50" xfId="0" applyFont="1" applyFill="1" applyBorder="1" applyAlignment="1">
      <alignment horizontal="center" vertical="center" wrapText="1" readingOrder="1"/>
    </xf>
    <xf numFmtId="0" fontId="85" fillId="29" borderId="0" xfId="0" applyFont="1" applyFill="1" applyAlignment="1">
      <alignment horizontal="center" vertical="center" wrapText="1" readingOrder="1"/>
    </xf>
    <xf numFmtId="0" fontId="85" fillId="29" borderId="51" xfId="0" applyFont="1" applyFill="1" applyBorder="1" applyAlignment="1">
      <alignment horizontal="center" vertical="center" wrapText="1" readingOrder="1"/>
    </xf>
    <xf numFmtId="0" fontId="83" fillId="0" borderId="0" xfId="0" applyFont="1" applyAlignment="1">
      <alignment horizontal="left" vertical="center" wrapText="1"/>
    </xf>
    <xf numFmtId="0" fontId="85" fillId="12" borderId="0" xfId="0" applyFont="1" applyFill="1" applyAlignment="1">
      <alignment horizontal="center" vertical="center" wrapText="1" readingOrder="1"/>
    </xf>
    <xf numFmtId="0" fontId="85" fillId="12" borderId="0" xfId="0" applyFont="1" applyFill="1" applyAlignment="1">
      <alignment horizontal="center" vertical="center" textRotation="90" wrapText="1" readingOrder="1"/>
    </xf>
    <xf numFmtId="0" fontId="85" fillId="12" borderId="36" xfId="0" applyFont="1" applyFill="1" applyBorder="1" applyAlignment="1">
      <alignment horizontal="center" vertical="center" textRotation="90" wrapText="1" readingOrder="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20" fillId="17" borderId="8" xfId="0" applyFont="1" applyFill="1" applyBorder="1" applyAlignment="1">
      <alignment horizontal="center" vertical="center" wrapText="1"/>
    </xf>
    <xf numFmtId="0" fontId="20" fillId="17" borderId="10" xfId="0" applyFont="1" applyFill="1" applyBorder="1" applyAlignment="1">
      <alignment horizontal="center" vertical="center" wrapText="1"/>
    </xf>
    <xf numFmtId="0" fontId="20" fillId="17" borderId="9"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24" xfId="0" applyFont="1" applyFill="1" applyBorder="1" applyAlignment="1">
      <alignment horizontal="center" vertical="center" wrapText="1"/>
    </xf>
    <xf numFmtId="0" fontId="7" fillId="0" borderId="9" xfId="0" applyFont="1" applyBorder="1" applyAlignment="1">
      <alignment horizontal="left" vertical="center" wrapText="1"/>
    </xf>
    <xf numFmtId="0" fontId="9" fillId="0" borderId="42" xfId="0" applyFont="1" applyBorder="1" applyAlignment="1">
      <alignment horizontal="center"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2" fillId="17" borderId="8" xfId="0" applyFont="1" applyFill="1" applyBorder="1" applyAlignment="1">
      <alignment horizontal="center" vertical="center" wrapText="1"/>
    </xf>
    <xf numFmtId="0" fontId="22" fillId="17" borderId="9" xfId="0" applyFont="1" applyFill="1" applyBorder="1" applyAlignment="1">
      <alignment horizontal="center" vertical="center" wrapText="1"/>
    </xf>
    <xf numFmtId="0" fontId="22" fillId="17" borderId="24"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0" xfId="0" applyFont="1" applyAlignment="1">
      <alignment horizontal="center" vertical="center" wrapText="1"/>
    </xf>
    <xf numFmtId="0" fontId="95" fillId="0" borderId="84" xfId="12" applyFont="1" applyBorder="1" applyAlignment="1">
      <alignment horizontal="center" vertical="center" wrapText="1"/>
    </xf>
    <xf numFmtId="0" fontId="95" fillId="0" borderId="84" xfId="12" applyFont="1" applyBorder="1" applyAlignment="1">
      <alignment horizontal="center" vertical="top" wrapText="1"/>
    </xf>
    <xf numFmtId="0" fontId="95" fillId="0" borderId="86" xfId="12" applyFont="1" applyBorder="1" applyAlignment="1">
      <alignment horizontal="center" vertical="center" wrapText="1"/>
    </xf>
    <xf numFmtId="0" fontId="95" fillId="0" borderId="85" xfId="12" applyFont="1" applyBorder="1" applyAlignment="1">
      <alignment horizontal="center" vertical="center" wrapText="1"/>
    </xf>
    <xf numFmtId="0" fontId="68" fillId="0" borderId="1" xfId="0" applyFont="1" applyBorder="1" applyAlignment="1">
      <alignment horizontal="center" vertical="center" wrapText="1"/>
    </xf>
    <xf numFmtId="0" fontId="15" fillId="0" borderId="0" xfId="0" applyFont="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xf>
    <xf numFmtId="0" fontId="68" fillId="0" borderId="3" xfId="0" applyFont="1" applyBorder="1" applyAlignment="1">
      <alignment horizontal="center" vertical="center" wrapText="1"/>
    </xf>
    <xf numFmtId="0" fontId="68" fillId="0" borderId="5" xfId="0" applyFont="1" applyBorder="1" applyAlignment="1">
      <alignment horizontal="center" vertical="center" wrapText="1"/>
    </xf>
    <xf numFmtId="0" fontId="71" fillId="0" borderId="69" xfId="0" applyFont="1" applyBorder="1" applyAlignment="1">
      <alignment horizontal="center" vertical="center" wrapText="1"/>
    </xf>
    <xf numFmtId="0" fontId="11" fillId="0" borderId="70" xfId="0" applyFont="1" applyBorder="1" applyAlignment="1">
      <alignment horizontal="center" vertical="center"/>
    </xf>
    <xf numFmtId="0" fontId="71" fillId="0" borderId="71" xfId="0" applyFont="1" applyBorder="1" applyAlignment="1">
      <alignment vertical="center" wrapText="1"/>
    </xf>
    <xf numFmtId="0" fontId="71"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7" fillId="4" borderId="32" xfId="0" applyFont="1" applyFill="1" applyBorder="1" applyAlignment="1">
      <alignment horizontal="center" vertical="center" wrapText="1"/>
    </xf>
    <xf numFmtId="0" fontId="37" fillId="4" borderId="0" xfId="0" applyFont="1" applyFill="1" applyAlignment="1">
      <alignment horizontal="center" vertical="center" wrapText="1"/>
    </xf>
    <xf numFmtId="0" fontId="37" fillId="4" borderId="15"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8" fillId="15" borderId="1" xfId="0" applyFont="1" applyFill="1" applyBorder="1" applyAlignment="1">
      <alignment horizontal="center" vertical="center" wrapText="1"/>
    </xf>
    <xf numFmtId="0" fontId="34" fillId="4" borderId="32" xfId="0" applyFont="1" applyFill="1" applyBorder="1" applyAlignment="1">
      <alignment horizontal="center" vertical="center" wrapText="1"/>
    </xf>
    <xf numFmtId="0" fontId="34" fillId="4" borderId="0" xfId="0" applyFont="1" applyFill="1" applyAlignment="1">
      <alignment horizontal="center" vertical="center" wrapText="1"/>
    </xf>
    <xf numFmtId="0" fontId="34" fillId="4" borderId="15" xfId="0" applyFont="1" applyFill="1" applyBorder="1" applyAlignment="1">
      <alignment horizontal="center" vertical="center" wrapText="1"/>
    </xf>
    <xf numFmtId="0" fontId="33" fillId="27" borderId="43"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38" fillId="10" borderId="1" xfId="0" applyFont="1" applyFill="1" applyBorder="1" applyAlignment="1">
      <alignment horizontal="center" vertical="center" wrapText="1"/>
    </xf>
    <xf numFmtId="0" fontId="34" fillId="4" borderId="14" xfId="0" applyFont="1" applyFill="1" applyBorder="1" applyAlignment="1">
      <alignment horizontal="center" vertical="center" wrapText="1"/>
    </xf>
    <xf numFmtId="0" fontId="38" fillId="9" borderId="1" xfId="0" applyFont="1" applyFill="1" applyBorder="1" applyAlignment="1">
      <alignment horizontal="center" vertical="center" wrapText="1"/>
    </xf>
    <xf numFmtId="0" fontId="38" fillId="14" borderId="1" xfId="0" applyFont="1" applyFill="1" applyBorder="1" applyAlignment="1">
      <alignment horizontal="center" vertical="center" wrapText="1"/>
    </xf>
    <xf numFmtId="164" fontId="64" fillId="33" borderId="0" xfId="4" applyFont="1" applyFill="1" applyAlignment="1">
      <alignment horizontal="justify" vertical="center" wrapText="1"/>
    </xf>
    <xf numFmtId="164" fontId="60" fillId="32" borderId="66" xfId="4" applyFont="1" applyFill="1" applyBorder="1" applyAlignment="1">
      <alignment horizontal="center" vertical="center" wrapText="1" readingOrder="1"/>
    </xf>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8" fillId="17" borderId="1" xfId="0" applyFont="1" applyFill="1" applyBorder="1" applyAlignment="1">
      <alignment horizontal="center" vertical="center" wrapText="1"/>
    </xf>
    <xf numFmtId="0" fontId="77"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27" fillId="4" borderId="0" xfId="0" applyFont="1" applyFill="1" applyAlignment="1" applyProtection="1">
      <alignment wrapText="1"/>
      <protection locked="0"/>
    </xf>
    <xf numFmtId="0" fontId="75" fillId="6" borderId="0" xfId="0" applyFont="1" applyFill="1" applyBorder="1" applyAlignment="1" applyProtection="1">
      <alignment horizontal="center" vertical="center" wrapText="1"/>
      <protection locked="0"/>
    </xf>
    <xf numFmtId="0" fontId="25" fillId="42" borderId="59" xfId="0" applyFont="1" applyFill="1" applyBorder="1" applyAlignment="1" applyProtection="1">
      <alignment horizontal="center"/>
      <protection locked="0"/>
    </xf>
    <xf numFmtId="0" fontId="25" fillId="42" borderId="60" xfId="0" applyFont="1" applyFill="1" applyBorder="1" applyAlignment="1" applyProtection="1">
      <alignment horizontal="left"/>
      <protection locked="0"/>
    </xf>
    <xf numFmtId="0" fontId="25" fillId="42" borderId="60" xfId="0" applyFont="1" applyFill="1" applyBorder="1" applyAlignment="1" applyProtection="1">
      <alignment horizontal="center"/>
      <protection locked="0"/>
    </xf>
    <xf numFmtId="0" fontId="25" fillId="42" borderId="61" xfId="0" applyFont="1" applyFill="1" applyBorder="1" applyAlignment="1" applyProtection="1">
      <alignment horizontal="center"/>
      <protection locked="0"/>
    </xf>
    <xf numFmtId="0" fontId="25" fillId="27" borderId="10" xfId="0" applyFont="1" applyFill="1" applyBorder="1" applyAlignment="1" applyProtection="1">
      <alignment horizontal="center" vertical="center"/>
      <protection locked="0"/>
    </xf>
    <xf numFmtId="0" fontId="25" fillId="27" borderId="11" xfId="0" applyFont="1" applyFill="1" applyBorder="1" applyAlignment="1" applyProtection="1">
      <alignment horizontal="left" vertical="center"/>
      <protection locked="0"/>
    </xf>
    <xf numFmtId="0" fontId="25" fillId="27" borderId="11" xfId="0" applyFont="1" applyFill="1" applyBorder="1" applyAlignment="1" applyProtection="1">
      <alignment horizontal="center" vertical="center"/>
      <protection locked="0"/>
    </xf>
    <xf numFmtId="0" fontId="25" fillId="27" borderId="12" xfId="0" applyFont="1" applyFill="1" applyBorder="1" applyAlignment="1" applyProtection="1">
      <alignment horizontal="center" vertical="center"/>
      <protection locked="0"/>
    </xf>
  </cellXfs>
  <cellStyles count="19">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8" builtinId="8"/>
    <cellStyle name="Hipervínculo 2" xfId="13" xr:uid="{B651B4D7-EAC4-40CE-9337-9C21AFF4822D}"/>
    <cellStyle name="Normal" xfId="0" builtinId="0"/>
    <cellStyle name="Normal 10" xfId="16" xr:uid="{C67D904E-0039-4FF2-AAED-CB965B3340AB}"/>
    <cellStyle name="Normal 2" xfId="1" xr:uid="{7C4FD659-D8BD-47B1-9B51-09A7350A7457}"/>
    <cellStyle name="Normal 2 2" xfId="10" xr:uid="{32F9F25C-D365-401B-90B3-0156DCB690C1}"/>
    <cellStyle name="Normal 2 2 2" xfId="11" xr:uid="{6E3D627A-388E-43F5-B396-0B08E8FE4C85}"/>
    <cellStyle name="Normal 2 2 3" xfId="14" xr:uid="{563AC371-38DC-4ED1-8E10-B34BFF48FD16}"/>
    <cellStyle name="Normal 3" xfId="9" xr:uid="{4C36091C-5264-4328-9A9D-C1AF3FB1E47E}"/>
    <cellStyle name="Normal 4" xfId="12" xr:uid="{5DD49E34-7E97-4E98-AEAF-5B7599BAE14E}"/>
    <cellStyle name="Normal 4 2" xfId="17" xr:uid="{4A212501-9C21-4FF4-B332-29B7B16D6828}"/>
    <cellStyle name="Normal 6" xfId="15" xr:uid="{0A797CBC-0098-477E-B53E-3911441518DA}"/>
    <cellStyle name="Porcentaje" xfId="3" builtinId="5"/>
    <cellStyle name="Salida 2" xfId="2" xr:uid="{16F59F74-F590-4F93-9A5D-8316189732DB}"/>
    <cellStyle name="Valor de la tabla dinámica" xfId="8" xr:uid="{B5A23D71-13C3-402B-9F23-16AF00857048}"/>
  </cellStyles>
  <dxfs count="18436">
    <dxf>
      <font>
        <b val="0"/>
        <i val="0"/>
        <sz val="10"/>
        <color rgb="FFCC0000"/>
        <name val="Calibri"/>
        <family val="2"/>
        <charset val="1"/>
      </font>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C9211E"/>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b val="0"/>
        <i val="0"/>
        <sz val="10"/>
        <color rgb="FFCC0000"/>
        <name val="Calibri"/>
        <family val="2"/>
        <charset val="1"/>
      </font>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C9211E"/>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006666"/>
      <color rgb="FFFFE699"/>
      <color rgb="FFE3351F"/>
      <color rgb="FFFF3300"/>
      <color rgb="FFFFFFFF"/>
      <color rgb="FFFF0000"/>
      <color rgb="FF92D050"/>
      <color rgb="FFC65911"/>
      <color rgb="FFA9D08E"/>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190500</xdr:colOff>
      <xdr:row>0</xdr:row>
      <xdr:rowOff>62547</xdr:rowOff>
    </xdr:from>
    <xdr:to>
      <xdr:col>20</xdr:col>
      <xdr:colOff>0</xdr:colOff>
      <xdr:row>0</xdr:row>
      <xdr:rowOff>963706</xdr:rowOff>
    </xdr:to>
    <xdr:sp macro="" textlink="">
      <xdr:nvSpPr>
        <xdr:cNvPr id="2" name="1 Rectángulo redondeado">
          <a:extLst>
            <a:ext uri="{FF2B5EF4-FFF2-40B4-BE49-F238E27FC236}">
              <a16:creationId xmlns:a16="http://schemas.microsoft.com/office/drawing/2014/main" id="{50D63C83-B224-4A8B-9A52-8F2DC75FB8AE}"/>
            </a:ext>
          </a:extLst>
        </xdr:cNvPr>
        <xdr:cNvSpPr/>
      </xdr:nvSpPr>
      <xdr:spPr>
        <a:xfrm>
          <a:off x="1257300" y="62547"/>
          <a:ext cx="23498175"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3" name="Imagen 2" descr="Descripción: Descripción: Descripción: PROCEDIMIENTO-03.png">
          <a:extLst>
            <a:ext uri="{FF2B5EF4-FFF2-40B4-BE49-F238E27FC236}">
              <a16:creationId xmlns:a16="http://schemas.microsoft.com/office/drawing/2014/main" id="{018B30D2-DCA7-426D-9917-0EA553F99C2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29108"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21</xdr:col>
      <xdr:colOff>217715</xdr:colOff>
      <xdr:row>0</xdr:row>
      <xdr:rowOff>84312</xdr:rowOff>
    </xdr:from>
    <xdr:to>
      <xdr:col>28</xdr:col>
      <xdr:colOff>26143</xdr:colOff>
      <xdr:row>0</xdr:row>
      <xdr:rowOff>913550</xdr:rowOff>
    </xdr:to>
    <xdr:grpSp>
      <xdr:nvGrpSpPr>
        <xdr:cNvPr id="4" name="Grupo 3">
          <a:extLst>
            <a:ext uri="{FF2B5EF4-FFF2-40B4-BE49-F238E27FC236}">
              <a16:creationId xmlns:a16="http://schemas.microsoft.com/office/drawing/2014/main" id="{CCC00C82-13C9-4F86-A1F2-D326D28FFC1E}"/>
            </a:ext>
          </a:extLst>
        </xdr:cNvPr>
        <xdr:cNvGrpSpPr/>
      </xdr:nvGrpSpPr>
      <xdr:grpSpPr>
        <a:xfrm>
          <a:off x="25220840" y="84312"/>
          <a:ext cx="2904053" cy="829238"/>
          <a:chOff x="9062958" y="257305"/>
          <a:chExt cx="1924210" cy="437565"/>
        </a:xfrm>
      </xdr:grpSpPr>
      <xdr:sp macro="" textlink="">
        <xdr:nvSpPr>
          <xdr:cNvPr id="5" name="CuadroTexto 4">
            <a:extLst>
              <a:ext uri="{FF2B5EF4-FFF2-40B4-BE49-F238E27FC236}">
                <a16:creationId xmlns:a16="http://schemas.microsoft.com/office/drawing/2014/main" id="{817D8C94-7B51-43B7-8FAD-0B265243317C}"/>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6" name="CuadroTexto 5">
            <a:extLst>
              <a:ext uri="{FF2B5EF4-FFF2-40B4-BE49-F238E27FC236}">
                <a16:creationId xmlns:a16="http://schemas.microsoft.com/office/drawing/2014/main" id="{5F761EE4-26E8-4F72-9825-885467BBB9FC}"/>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7" name="CuadroTexto 6">
            <a:extLst>
              <a:ext uri="{FF2B5EF4-FFF2-40B4-BE49-F238E27FC236}">
                <a16:creationId xmlns:a16="http://schemas.microsoft.com/office/drawing/2014/main" id="{5E3421F9-3860-40FC-BD66-ED2518C2C334}"/>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8" name="CuadroTexto 7">
            <a:extLst>
              <a:ext uri="{FF2B5EF4-FFF2-40B4-BE49-F238E27FC236}">
                <a16:creationId xmlns:a16="http://schemas.microsoft.com/office/drawing/2014/main" id="{4029A502-87CB-4993-B22B-6635880E3C6D}"/>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9" name="CuadroTexto 8">
            <a:extLst>
              <a:ext uri="{FF2B5EF4-FFF2-40B4-BE49-F238E27FC236}">
                <a16:creationId xmlns:a16="http://schemas.microsoft.com/office/drawing/2014/main" id="{F28749F5-041C-4098-BA0C-275F87AD29E8}"/>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3</a:t>
            </a:r>
          </a:p>
        </xdr:txBody>
      </xdr:sp>
      <xdr:sp macro="" textlink="">
        <xdr:nvSpPr>
          <xdr:cNvPr id="10" name="CuadroTexto 9">
            <a:extLst>
              <a:ext uri="{FF2B5EF4-FFF2-40B4-BE49-F238E27FC236}">
                <a16:creationId xmlns:a16="http://schemas.microsoft.com/office/drawing/2014/main" id="{2B539681-EB7B-4C90-B7E5-F8D904D189AA}"/>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29/08/2023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59759</xdr:colOff>
      <xdr:row>0</xdr:row>
      <xdr:rowOff>0</xdr:rowOff>
    </xdr:from>
    <xdr:to>
      <xdr:col>0</xdr:col>
      <xdr:colOff>704272</xdr:colOff>
      <xdr:row>2</xdr:row>
      <xdr:rowOff>173182</xdr:rowOff>
    </xdr:to>
    <xdr:pic>
      <xdr:nvPicPr>
        <xdr:cNvPr id="2" name="Imagen 2">
          <a:extLst>
            <a:ext uri="{FF2B5EF4-FFF2-40B4-BE49-F238E27FC236}">
              <a16:creationId xmlns:a16="http://schemas.microsoft.com/office/drawing/2014/main" id="{E3A48050-EAB4-496D-828B-0DE3DEA14C86}"/>
            </a:ext>
          </a:extLst>
        </xdr:cNvPr>
        <xdr:cNvPicPr/>
      </xdr:nvPicPr>
      <xdr:blipFill>
        <a:blip xmlns:r="http://schemas.openxmlformats.org/officeDocument/2006/relationships" r:embed="rId1"/>
        <a:srcRect l="18235" t="3752" r="18072" b="13199"/>
        <a:stretch/>
      </xdr:blipFill>
      <xdr:spPr>
        <a:xfrm>
          <a:off x="59759" y="0"/>
          <a:ext cx="644513" cy="820882"/>
        </a:xfrm>
        <a:prstGeom prst="rect">
          <a:avLst/>
        </a:prstGeom>
        <a:ln w="0">
          <a:noFill/>
        </a:ln>
      </xdr:spPr>
    </xdr:pic>
    <xdr:clientData/>
  </xdr:twoCellAnchor>
  <xdr:twoCellAnchor>
    <xdr:from>
      <xdr:col>1</xdr:col>
      <xdr:colOff>115200</xdr:colOff>
      <xdr:row>0</xdr:row>
      <xdr:rowOff>52200</xdr:rowOff>
    </xdr:from>
    <xdr:to>
      <xdr:col>8</xdr:col>
      <xdr:colOff>540360</xdr:colOff>
      <xdr:row>2</xdr:row>
      <xdr:rowOff>231120</xdr:rowOff>
    </xdr:to>
    <xdr:sp macro="" textlink="">
      <xdr:nvSpPr>
        <xdr:cNvPr id="3" name="AutoShape 3">
          <a:extLst>
            <a:ext uri="{FF2B5EF4-FFF2-40B4-BE49-F238E27FC236}">
              <a16:creationId xmlns:a16="http://schemas.microsoft.com/office/drawing/2014/main" id="{141E3EF6-F4AC-43A5-891E-9CEAA3E49DE4}"/>
            </a:ext>
          </a:extLst>
        </xdr:cNvPr>
        <xdr:cNvSpPr/>
      </xdr:nvSpPr>
      <xdr:spPr>
        <a:xfrm>
          <a:off x="915300" y="52200"/>
          <a:ext cx="11042360" cy="82662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280080</xdr:colOff>
      <xdr:row>0</xdr:row>
      <xdr:rowOff>275040</xdr:rowOff>
    </xdr:to>
    <xdr:sp macro="" textlink="">
      <xdr:nvSpPr>
        <xdr:cNvPr id="4" name="CuadroTexto 5">
          <a:extLst>
            <a:ext uri="{FF2B5EF4-FFF2-40B4-BE49-F238E27FC236}">
              <a16:creationId xmlns:a16="http://schemas.microsoft.com/office/drawing/2014/main" id="{8BB06559-3136-403D-89BE-90BAC2751FF7}"/>
            </a:ext>
          </a:extLst>
        </xdr:cNvPr>
        <xdr:cNvSpPr/>
      </xdr:nvSpPr>
      <xdr:spPr>
        <a:xfrm>
          <a:off x="12063500" y="39960"/>
          <a:ext cx="188178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280080</xdr:colOff>
      <xdr:row>1</xdr:row>
      <xdr:rowOff>218160</xdr:rowOff>
    </xdr:to>
    <xdr:sp macro="" textlink="">
      <xdr:nvSpPr>
        <xdr:cNvPr id="5" name="CuadroTexto 6">
          <a:extLst>
            <a:ext uri="{FF2B5EF4-FFF2-40B4-BE49-F238E27FC236}">
              <a16:creationId xmlns:a16="http://schemas.microsoft.com/office/drawing/2014/main" id="{6CAAFA3E-0157-4D6E-B343-03C5EB11640E}"/>
            </a:ext>
          </a:extLst>
        </xdr:cNvPr>
        <xdr:cNvSpPr/>
      </xdr:nvSpPr>
      <xdr:spPr>
        <a:xfrm>
          <a:off x="12063500" y="275760"/>
          <a:ext cx="1881780" cy="266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280080</xdr:colOff>
      <xdr:row>2</xdr:row>
      <xdr:rowOff>186840</xdr:rowOff>
    </xdr:to>
    <xdr:sp macro="" textlink="">
      <xdr:nvSpPr>
        <xdr:cNvPr id="6" name="CuadroTexto 7">
          <a:extLst>
            <a:ext uri="{FF2B5EF4-FFF2-40B4-BE49-F238E27FC236}">
              <a16:creationId xmlns:a16="http://schemas.microsoft.com/office/drawing/2014/main" id="{17FA1F03-FFB0-42D7-9919-390AFA233E3C}"/>
            </a:ext>
          </a:extLst>
        </xdr:cNvPr>
        <xdr:cNvSpPr/>
      </xdr:nvSpPr>
      <xdr:spPr>
        <a:xfrm>
          <a:off x="12063500" y="539130"/>
          <a:ext cx="1881780" cy="2954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398160</xdr:colOff>
      <xdr:row>0</xdr:row>
      <xdr:rowOff>275040</xdr:rowOff>
    </xdr:to>
    <xdr:sp macro="" textlink="">
      <xdr:nvSpPr>
        <xdr:cNvPr id="7" name="CuadroTexto 8">
          <a:extLst>
            <a:ext uri="{FF2B5EF4-FFF2-40B4-BE49-F238E27FC236}">
              <a16:creationId xmlns:a16="http://schemas.microsoft.com/office/drawing/2014/main" id="{BE51182A-E4F5-484F-A196-5E970D458F5B}"/>
            </a:ext>
          </a:extLst>
        </xdr:cNvPr>
        <xdr:cNvSpPr/>
      </xdr:nvSpPr>
      <xdr:spPr>
        <a:xfrm>
          <a:off x="13946360" y="39960"/>
          <a:ext cx="204105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398160</xdr:colOff>
      <xdr:row>1</xdr:row>
      <xdr:rowOff>216720</xdr:rowOff>
    </xdr:to>
    <xdr:sp macro="" textlink="">
      <xdr:nvSpPr>
        <xdr:cNvPr id="8" name="CuadroTexto 9">
          <a:extLst>
            <a:ext uri="{FF2B5EF4-FFF2-40B4-BE49-F238E27FC236}">
              <a16:creationId xmlns:a16="http://schemas.microsoft.com/office/drawing/2014/main" id="{56BCEBFF-E2FE-4D47-A1B0-7110D9FF8F0E}"/>
            </a:ext>
          </a:extLst>
        </xdr:cNvPr>
        <xdr:cNvSpPr/>
      </xdr:nvSpPr>
      <xdr:spPr>
        <a:xfrm>
          <a:off x="13946360" y="275760"/>
          <a:ext cx="2041050" cy="2648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398160</xdr:colOff>
      <xdr:row>2</xdr:row>
      <xdr:rowOff>187560</xdr:rowOff>
    </xdr:to>
    <xdr:sp macro="" textlink="">
      <xdr:nvSpPr>
        <xdr:cNvPr id="9" name="CuadroTexto 10">
          <a:extLst>
            <a:ext uri="{FF2B5EF4-FFF2-40B4-BE49-F238E27FC236}">
              <a16:creationId xmlns:a16="http://schemas.microsoft.com/office/drawing/2014/main" id="{C5F4E0DB-E192-4BBB-A58D-1A0CB82A68A1}"/>
            </a:ext>
          </a:extLst>
        </xdr:cNvPr>
        <xdr:cNvSpPr/>
      </xdr:nvSpPr>
      <xdr:spPr>
        <a:xfrm>
          <a:off x="13946360" y="541650"/>
          <a:ext cx="2041050" cy="2936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59760</xdr:colOff>
      <xdr:row>0</xdr:row>
      <xdr:rowOff>0</xdr:rowOff>
    </xdr:from>
    <xdr:to>
      <xdr:col>0</xdr:col>
      <xdr:colOff>626760</xdr:colOff>
      <xdr:row>3</xdr:row>
      <xdr:rowOff>15791</xdr:rowOff>
    </xdr:to>
    <xdr:pic>
      <xdr:nvPicPr>
        <xdr:cNvPr id="2" name="Imagen 2">
          <a:extLst>
            <a:ext uri="{FF2B5EF4-FFF2-40B4-BE49-F238E27FC236}">
              <a16:creationId xmlns:a16="http://schemas.microsoft.com/office/drawing/2014/main" id="{621DFD8F-FA6B-42A0-8A83-63B68D9B4A90}"/>
            </a:ext>
          </a:extLst>
        </xdr:cNvPr>
        <xdr:cNvPicPr/>
      </xdr:nvPicPr>
      <xdr:blipFill>
        <a:blip xmlns:r="http://schemas.openxmlformats.org/officeDocument/2006/relationships" r:embed="rId1"/>
        <a:srcRect l="18235" t="3752" r="18072" b="13199"/>
        <a:stretch/>
      </xdr:blipFill>
      <xdr:spPr>
        <a:xfrm>
          <a:off x="59760" y="0"/>
          <a:ext cx="567000" cy="997110"/>
        </a:xfrm>
        <a:prstGeom prst="rect">
          <a:avLst/>
        </a:prstGeom>
        <a:ln w="0">
          <a:noFill/>
        </a:ln>
      </xdr:spPr>
    </xdr:pic>
    <xdr:clientData/>
  </xdr:twoCellAnchor>
  <xdr:twoCellAnchor>
    <xdr:from>
      <xdr:col>1</xdr:col>
      <xdr:colOff>115200</xdr:colOff>
      <xdr:row>0</xdr:row>
      <xdr:rowOff>52200</xdr:rowOff>
    </xdr:from>
    <xdr:to>
      <xdr:col>8</xdr:col>
      <xdr:colOff>540000</xdr:colOff>
      <xdr:row>2</xdr:row>
      <xdr:rowOff>230760</xdr:rowOff>
    </xdr:to>
    <xdr:sp macro="" textlink="">
      <xdr:nvSpPr>
        <xdr:cNvPr id="3" name="AutoShape 3">
          <a:extLst>
            <a:ext uri="{FF2B5EF4-FFF2-40B4-BE49-F238E27FC236}">
              <a16:creationId xmlns:a16="http://schemas.microsoft.com/office/drawing/2014/main" id="{544A6C4F-F7DE-4FB2-BC72-F2A927ED5E91}"/>
            </a:ext>
          </a:extLst>
        </xdr:cNvPr>
        <xdr:cNvSpPr/>
      </xdr:nvSpPr>
      <xdr:spPr>
        <a:xfrm>
          <a:off x="915300" y="52200"/>
          <a:ext cx="11042000" cy="82626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279720</xdr:colOff>
      <xdr:row>0</xdr:row>
      <xdr:rowOff>274680</xdr:rowOff>
    </xdr:to>
    <xdr:sp macro="" textlink="">
      <xdr:nvSpPr>
        <xdr:cNvPr id="4" name="CuadroTexto 5">
          <a:extLst>
            <a:ext uri="{FF2B5EF4-FFF2-40B4-BE49-F238E27FC236}">
              <a16:creationId xmlns:a16="http://schemas.microsoft.com/office/drawing/2014/main" id="{4ADC5833-8E2B-4C38-ADE3-09116452A582}"/>
            </a:ext>
          </a:extLst>
        </xdr:cNvPr>
        <xdr:cNvSpPr/>
      </xdr:nvSpPr>
      <xdr:spPr>
        <a:xfrm>
          <a:off x="12063500" y="39960"/>
          <a:ext cx="189412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279720</xdr:colOff>
      <xdr:row>1</xdr:row>
      <xdr:rowOff>217800</xdr:rowOff>
    </xdr:to>
    <xdr:sp macro="" textlink="">
      <xdr:nvSpPr>
        <xdr:cNvPr id="5" name="CuadroTexto 6">
          <a:extLst>
            <a:ext uri="{FF2B5EF4-FFF2-40B4-BE49-F238E27FC236}">
              <a16:creationId xmlns:a16="http://schemas.microsoft.com/office/drawing/2014/main" id="{8E1B3E0A-010E-4D89-BDE0-9A6E3DC4B43B}"/>
            </a:ext>
          </a:extLst>
        </xdr:cNvPr>
        <xdr:cNvSpPr/>
      </xdr:nvSpPr>
      <xdr:spPr>
        <a:xfrm>
          <a:off x="12063500" y="275760"/>
          <a:ext cx="1894120" cy="26589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279720</xdr:colOff>
      <xdr:row>2</xdr:row>
      <xdr:rowOff>186480</xdr:rowOff>
    </xdr:to>
    <xdr:sp macro="" textlink="">
      <xdr:nvSpPr>
        <xdr:cNvPr id="6" name="CuadroTexto 7">
          <a:extLst>
            <a:ext uri="{FF2B5EF4-FFF2-40B4-BE49-F238E27FC236}">
              <a16:creationId xmlns:a16="http://schemas.microsoft.com/office/drawing/2014/main" id="{152E259A-2898-419D-AB94-36D0BF872BE9}"/>
            </a:ext>
          </a:extLst>
        </xdr:cNvPr>
        <xdr:cNvSpPr/>
      </xdr:nvSpPr>
      <xdr:spPr>
        <a:xfrm>
          <a:off x="12063500" y="539130"/>
          <a:ext cx="1894120" cy="2950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397800</xdr:colOff>
      <xdr:row>0</xdr:row>
      <xdr:rowOff>274680</xdr:rowOff>
    </xdr:to>
    <xdr:sp macro="" textlink="">
      <xdr:nvSpPr>
        <xdr:cNvPr id="7" name="CuadroTexto 8">
          <a:extLst>
            <a:ext uri="{FF2B5EF4-FFF2-40B4-BE49-F238E27FC236}">
              <a16:creationId xmlns:a16="http://schemas.microsoft.com/office/drawing/2014/main" id="{015E9533-D56F-4A34-BE05-FF26623FF41E}"/>
            </a:ext>
          </a:extLst>
        </xdr:cNvPr>
        <xdr:cNvSpPr/>
      </xdr:nvSpPr>
      <xdr:spPr>
        <a:xfrm>
          <a:off x="13959060" y="39960"/>
          <a:ext cx="204069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397800</xdr:colOff>
      <xdr:row>1</xdr:row>
      <xdr:rowOff>216360</xdr:rowOff>
    </xdr:to>
    <xdr:sp macro="" textlink="">
      <xdr:nvSpPr>
        <xdr:cNvPr id="8" name="CuadroTexto 9">
          <a:extLst>
            <a:ext uri="{FF2B5EF4-FFF2-40B4-BE49-F238E27FC236}">
              <a16:creationId xmlns:a16="http://schemas.microsoft.com/office/drawing/2014/main" id="{21BA39DE-AAF2-418A-B59C-6F390B162494}"/>
            </a:ext>
          </a:extLst>
        </xdr:cNvPr>
        <xdr:cNvSpPr/>
      </xdr:nvSpPr>
      <xdr:spPr>
        <a:xfrm>
          <a:off x="13959060" y="275760"/>
          <a:ext cx="2040690" cy="2644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397800</xdr:colOff>
      <xdr:row>2</xdr:row>
      <xdr:rowOff>187200</xdr:rowOff>
    </xdr:to>
    <xdr:sp macro="" textlink="">
      <xdr:nvSpPr>
        <xdr:cNvPr id="9" name="CuadroTexto 10">
          <a:extLst>
            <a:ext uri="{FF2B5EF4-FFF2-40B4-BE49-F238E27FC236}">
              <a16:creationId xmlns:a16="http://schemas.microsoft.com/office/drawing/2014/main" id="{3F7C462B-711B-4F44-B492-DAE53B397157}"/>
            </a:ext>
          </a:extLst>
        </xdr:cNvPr>
        <xdr:cNvSpPr/>
      </xdr:nvSpPr>
      <xdr:spPr>
        <a:xfrm>
          <a:off x="13959060" y="541650"/>
          <a:ext cx="2040690" cy="293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sharepoint.com/../../../../C:/IngenieroSoporte/Proyectos/2017/Activos%20de%20Informacion/ActivosInformacionPorOficinas/ActivoInformacion-CuraduriaHistori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genieroSoporte\Proyectos\2017\Activos%20de%20Informacion\ActivosInformacionPorOficinas\ActivoInformacion-CuraduriaHistor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sharepoint.com/../../../../C:/Diego_Diaz/Activos%20de%20Informaci&#243;n/Activos%20de%20Informacion%20Rev1%20DRinc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ego_Diaz\Activos%20de%20Informaci&#243;n\Activos%20de%20Informacion%20Rev1%20DRinc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6.1.6\pub\RIESGOS%202023\2do%20Cuatrimestre%202023\Oficina%20de%20Control%20Interno\MAPA%20DE%20RIESGOS%20INSTITUCIONAL%20DADEP%202023%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dos Datos"/>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TEXTO EXT, INT Y PROC"/>
      <sheetName val="MAPA DE RIESGOS"/>
      <sheetName val="Listados Datos"/>
      <sheetName val="ActivosDeInformación"/>
      <sheetName val="Matriz Calor Inherente RGyRSI"/>
      <sheetName val="Matriz Calor Residual RGyRSI"/>
      <sheetName val="IMPACTO CORRUPCIÓN"/>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6" Type="http://schemas.openxmlformats.org/officeDocument/2006/relationships/hyperlink" Target="file:///\\172.26.1.6\pub\RIESGOS%202023\2do%20Cuatrimestre%202023\Gesti&#243;n%20de%20la%20tecnolog&#237;a%20y%20la%20informaci&#243;n\37.%20bloqueados%202023" TargetMode="External"/><Relationship Id="rId21" Type="http://schemas.openxmlformats.org/officeDocument/2006/relationships/hyperlink" Target="file:///\\172.26.1.6\pub\RIESGOS%202023\2do%20Cuatrimestre%202023\Oficina%20Asesora%20de%20Planeaci&#243;n\Riesgo%204" TargetMode="External"/><Relationship Id="rId42" Type="http://schemas.openxmlformats.org/officeDocument/2006/relationships/hyperlink" Target="file:///\\172.26.1.6\pub\RIESGOS%202023\2do%20Cuatrimestre%202023\Gesti&#243;n%20Jur&#237;dica\evidencia%2050" TargetMode="External"/><Relationship Id="rId47" Type="http://schemas.openxmlformats.org/officeDocument/2006/relationships/hyperlink" Target="file:///\\172.26.1.6\pub\RIESGOS%202023\2do%20Cuatrimestre%202023\Gesti&#243;n%20Jur&#237;dica\evidencia%2054" TargetMode="External"/><Relationship Id="rId63" Type="http://schemas.openxmlformats.org/officeDocument/2006/relationships/hyperlink" Target="file:///\\172.26.1.6\pub\RIESGOS%202023\2do%20Cuatrimestre%202023\Oficina%20Asesora%20de%20Planeaci&#243;n\Riesgo%201\Riesgo%201.2" TargetMode="External"/><Relationship Id="rId68" Type="http://schemas.openxmlformats.org/officeDocument/2006/relationships/hyperlink" Target="file:///\\172.26.1.6\pub\RIESGOS%202023\2do%20Cuatrimestre%202023\Inventario%20General%20del%20Espacio%20P&#250;blico%20y%20Bienes%20Fiscales\RIESGO%2016" TargetMode="External"/><Relationship Id="rId84" Type="http://schemas.openxmlformats.org/officeDocument/2006/relationships/hyperlink" Target="file:///\\172.26.1.6\pub\Seguimiento%202do%20cuatrimestre%20Prog%20Transparencia%20Etica%20Pub\Oficina%20Control%20Interno" TargetMode="External"/><Relationship Id="rId89" Type="http://schemas.openxmlformats.org/officeDocument/2006/relationships/hyperlink" Target="https://www.dadep.gov.co/sites/default/files/control/2023-08/informe-de-seguimiento-a-riesgosprocedimiento-de-defensa-judicial-2.pdf" TargetMode="External"/><Relationship Id="rId16" Type="http://schemas.openxmlformats.org/officeDocument/2006/relationships/hyperlink" Target="file:///\\172.26.1.6\pub\RIESGOS%202023\2do%20Cuatrimestre%202023\Atenci&#243;n%20a%20la%20Ciudadan&#237;a\Riesgo%209%20Acompa&#241;amiento%20Equipos%20Trabajo" TargetMode="External"/><Relationship Id="rId11" Type="http://schemas.openxmlformats.org/officeDocument/2006/relationships/hyperlink" Target="file:///\\172.26.1.6\pub\RIESGOS%202023\2do%20Cuatrimestre%202023\Gestion%20de%20Recursos\61%20PERDIDA%20DE%20BIENES" TargetMode="External"/><Relationship Id="rId32" Type="http://schemas.openxmlformats.org/officeDocument/2006/relationships/hyperlink" Target="file:///\\172.26.1.6\pub\RIESGOS%202023\2do%20Cuatrimestre%202023\Gesti&#243;n%20de%20la%20tecnolog&#237;a%20y%20la%20informaci&#243;n\40.%20Backup%20Realizados" TargetMode="External"/><Relationship Id="rId37" Type="http://schemas.openxmlformats.org/officeDocument/2006/relationships/hyperlink" Target="file:///\\172.26.1.6\pub\RIESGOS%202023\2do%20Cuatrimestre%202023\Gesti&#243;n%20de%20la%20tecnolog&#237;a%20y%20la%20informaci&#243;n\44.%20%20Informes" TargetMode="External"/><Relationship Id="rId53" Type="http://schemas.openxmlformats.org/officeDocument/2006/relationships/hyperlink" Target="file:///\\172.26.1.6\pub\RIESGOS%202023\2do%20Cuatrimestre%202023\Gesti&#243;n%20del%20Talento%20Humano" TargetMode="External"/><Relationship Id="rId58" Type="http://schemas.openxmlformats.org/officeDocument/2006/relationships/hyperlink" Target="file:///\\172.26.1.6\pub\RIESGOS%202023\2do%20Cuatrimestre%202023\Oficina%20Asesora%20de%20Comunicaciones\Riesgo%205.%20%20Actas%20de%20Comit&#233;%20editorial%20-%20copia" TargetMode="External"/><Relationship Id="rId74" Type="http://schemas.openxmlformats.org/officeDocument/2006/relationships/hyperlink" Target="file:///\\172.26.1.6\pub\RIESGOS%202023\2do%20Cuatrimestre%202023\Administraci&#243;n%20del%20Patrimonio%20Inmobiliario%20Distrital\RIESGO%2026" TargetMode="External"/><Relationship Id="rId79" Type="http://schemas.openxmlformats.org/officeDocument/2006/relationships/hyperlink" Target="file:///\\172.26.1.6\pub\RIESGOS%202023\2do%20Cuatrimestre%202023\Oficina%20Asesora%20de%20Planeaci&#243;n\Riesgo%2079" TargetMode="External"/><Relationship Id="rId5" Type="http://schemas.openxmlformats.org/officeDocument/2006/relationships/hyperlink" Target="file:///\\172.26.1.6\pub\RIESGOS%202023\2do%20Cuatrimestre%202023\Oficina%20Asesora%20de%20Planeaci&#243;n\Riesgo%2076%20" TargetMode="External"/><Relationship Id="rId90" Type="http://schemas.openxmlformats.org/officeDocument/2006/relationships/hyperlink" Target="https://www.dadep.gov.co/sites/default/files/control/2023-08/informe-de-seguimiento-a-riesgosprocedimiento-de-defensa-judicial-2.pdf" TargetMode="External"/><Relationship Id="rId95" Type="http://schemas.openxmlformats.org/officeDocument/2006/relationships/drawing" Target="../drawings/drawing2.xml"/><Relationship Id="rId22" Type="http://schemas.openxmlformats.org/officeDocument/2006/relationships/hyperlink" Target="file:///\\172.26.1.6\pub\RIESGOS%202023\2do%20Cuatrimestre%202023\Oficina%20Asesora%20de%20Planeaci&#243;n\Riesgo%2078" TargetMode="External"/><Relationship Id="rId27" Type="http://schemas.openxmlformats.org/officeDocument/2006/relationships/hyperlink" Target="file:///\\172.26.1.6\pub\RIESGOS%202023\2do%20Cuatrimestre%202023\Gesti&#243;n%20de%20la%20tecnolog&#237;a%20y%20la%20informaci&#243;n\38.%20CPM" TargetMode="External"/><Relationship Id="rId43" Type="http://schemas.openxmlformats.org/officeDocument/2006/relationships/hyperlink" Target="file:///\\172.26.1.6\pub\RIESGOS%202023\2do%20Cuatrimestre%202023\Gesti&#243;n%20Jur&#237;dica\evidencia%2049" TargetMode="External"/><Relationship Id="rId48" Type="http://schemas.openxmlformats.org/officeDocument/2006/relationships/hyperlink" Target="file:///\\172.26.1.6\pub\RIESGOS%202023\2do%20Cuatrimestre%202023\Gesti&#243;n%20Jur&#237;dica\evidencia%2055" TargetMode="External"/><Relationship Id="rId64" Type="http://schemas.openxmlformats.org/officeDocument/2006/relationships/hyperlink" Target="file:///\\172.26.1.6\pub\RIESGOS%202023\2do%20Cuatrimestre%202023\Oficina%20Asesora%20de%20Planeaci&#243;n\Riesgo%201\Riesgo%201.1" TargetMode="External"/><Relationship Id="rId69" Type="http://schemas.openxmlformats.org/officeDocument/2006/relationships/hyperlink" Target="file:///\\172.26.1.6\pub\RIESGOS%202023\2do%20Cuatrimestre%202023\Administraci&#243;n%20del%20Patrimonio%20Inmobiliario%20Distrital\RIESGO%2022.1" TargetMode="External"/><Relationship Id="rId80" Type="http://schemas.openxmlformats.org/officeDocument/2006/relationships/hyperlink" Target="https://observatorio.dadep.gov.co/sites/default/files/resultados-actividades/observatorio_-_informe_cuatrimestral_ene-abr_2023_1.pdf" TargetMode="External"/><Relationship Id="rId85" Type="http://schemas.openxmlformats.org/officeDocument/2006/relationships/hyperlink" Target="file:///\\172.26.1.6\pub\RIESGOS%202023\2do%20Cuatrimestre%202023\Oficina%20de%20Control%20Interno\riesgo%2081" TargetMode="External"/><Relationship Id="rId3" Type="http://schemas.openxmlformats.org/officeDocument/2006/relationships/hyperlink" Target="file:///\\172.26.1.6\pub\RIESGOS%202023\2do%20Cuatrimestre%202023\Oficina%20Control%20Disciplinario%20Interno\RIESGO%2087" TargetMode="External"/><Relationship Id="rId12" Type="http://schemas.openxmlformats.org/officeDocument/2006/relationships/hyperlink" Target="file:///\\172.26.1.6\pub\RIESGOS%202023\1er%20Cuatrimestre%202023\Gestion%20de%20Recursos\63.%20Contabilidad" TargetMode="External"/><Relationship Id="rId17" Type="http://schemas.openxmlformats.org/officeDocument/2006/relationships/hyperlink" Target="file:///\\172.26.1.6\pub\RIESGOS%202023\1er%20Cuatrimestre%202023\Gesti&#243;n%20Documental\Riesgo%2066" TargetMode="External"/><Relationship Id="rId25" Type="http://schemas.openxmlformats.org/officeDocument/2006/relationships/hyperlink" Target="file:///\\172.26.1.6\pub\RIESGOS%202023\2do%20Cuatrimestre%202023\Gesti&#243;n%20de%20la%20tecnolog&#237;a%20y%20la%20informaci&#243;n\36.%20Contratos" TargetMode="External"/><Relationship Id="rId33" Type="http://schemas.openxmlformats.org/officeDocument/2006/relationships/hyperlink" Target="file:///\\172.26.1.6\pub\RIESGOS%202023\2do%20Cuatrimestre%202023\Gesti&#243;n%20de%20la%20tecnolog&#237;a%20y%20la%20informaci&#243;n\41.%20Pruebas" TargetMode="External"/><Relationship Id="rId38" Type="http://schemas.openxmlformats.org/officeDocument/2006/relationships/hyperlink" Target="file:///\\172.26.1.6\pub\RIESGOS%202023\2do%20Cuatrimestre%202023\Gesti&#243;n%20de%20la%20tecnolog&#237;a%20y%20la%20informaci&#243;n\45.%20Disponibilidad%20nube-redes-seguridad-hiperconvergencia" TargetMode="External"/><Relationship Id="rId46" Type="http://schemas.openxmlformats.org/officeDocument/2006/relationships/hyperlink" Target="file:///\\172.26.1.6\pub\RIESGOS%202023\2do%20Cuatrimestre%202023\Gesti&#243;n%20Jur&#237;dica\evidencia%2053" TargetMode="External"/><Relationship Id="rId59" Type="http://schemas.openxmlformats.org/officeDocument/2006/relationships/hyperlink" Target="https://www.dadep.gov.co/sites/default/files/planeacion/2023-08/127-pppde-14-v1-plan-de-accion-institucional-2023segiitrimestre.xlsx" TargetMode="External"/><Relationship Id="rId67" Type="http://schemas.openxmlformats.org/officeDocument/2006/relationships/hyperlink" Target="file:///\\172.26.1.6\pub\RIESGOS%202023\2do%20Cuatrimestre%202023\Administraci&#243;n%20y%20Gesti&#243;n%20del%20Observatorio%20y%20la%20Pol&#237;tica%20de%20Espacio%20P&#250;blico%20de%20Bogot&#225;\RIESGO%2013\Informes%20parciales" TargetMode="External"/><Relationship Id="rId20" Type="http://schemas.openxmlformats.org/officeDocument/2006/relationships/hyperlink" Target="file:///\\172.26.1.6\pub\RIESGOS%202023\2do%20Cuatrimestre%202023\Gesti&#243;n%20Documental\Riesgo%2069" TargetMode="External"/><Relationship Id="rId41" Type="http://schemas.openxmlformats.org/officeDocument/2006/relationships/hyperlink" Target="file:///\\172.26.1.6\pub\RIESGOS%202023\2do%20Cuatrimestre%202023\Gesti&#243;n%20Jur&#237;dica\evidencia%2048" TargetMode="External"/><Relationship Id="rId54" Type="http://schemas.openxmlformats.org/officeDocument/2006/relationships/hyperlink" Target="file:///\\172.26.1.6\pub\RIESGOS%202023\2do%20Cuatrimestre%202023\Gesti&#243;n%20del%20Talento%20Humano" TargetMode="External"/><Relationship Id="rId62" Type="http://schemas.openxmlformats.org/officeDocument/2006/relationships/hyperlink" Target="file:///\\172.26.1.6\pub\RIESGOS%202023\2do%20Cuatrimestre%202023\Inventario%20General%20del%20Espacio%20P&#250;blico%20y%20Bienes%20Fiscales\RIESGO%2021-A" TargetMode="External"/><Relationship Id="rId70" Type="http://schemas.openxmlformats.org/officeDocument/2006/relationships/hyperlink" Target="file:///\\172.26.1.6\pub\RIESGOS%202023\2do%20Cuatrimestre%202023\Administraci&#243;n%20del%20Patrimonio%20Inmobiliario%20Distrital\RIESGO%2022.2" TargetMode="External"/><Relationship Id="rId75" Type="http://schemas.openxmlformats.org/officeDocument/2006/relationships/hyperlink" Target="file:///\\172.26.1.6\pub\RIESGOS%202023\2do%20Cuatrimestre%202023\Defensa%20del%20Patrimonio%20Inmobiliario%20Distrital\RIESGO%2030" TargetMode="External"/><Relationship Id="rId83" Type="http://schemas.openxmlformats.org/officeDocument/2006/relationships/hyperlink" Target="file:///\\172.26.1.6\pub\RIESGOS%202023\2do%20Cuatrimestre%202023\Inventario%20General%20del%20Espacio%20P&#250;blico%20y%20Bienes%20Fiscales\RIESGO%2015" TargetMode="External"/><Relationship Id="rId88" Type="http://schemas.openxmlformats.org/officeDocument/2006/relationships/hyperlink" Target="https://www.dadep.gov.co/sites/default/files/control/2023-08/informe-de-seguimiento-a-riesgosprocedimiento-de-defensa-judicial-2.pdf" TargetMode="External"/><Relationship Id="rId91" Type="http://schemas.openxmlformats.org/officeDocument/2006/relationships/hyperlink" Target="https://www.dadep.gov.co/sites/default/files/control/2023-08/informe-de-seguimiento-a-riesgosprocedimiento-de-defensa-judicial-2.pdf" TargetMode="External"/><Relationship Id="rId96" Type="http://schemas.openxmlformats.org/officeDocument/2006/relationships/vmlDrawing" Target="../drawings/vmlDrawing1.vml"/><Relationship Id="rId1" Type="http://schemas.openxmlformats.org/officeDocument/2006/relationships/hyperlink" Target="file:///\\172.26.1.6\pub\RIESGOS%202023\2do%20Cuatrimestre%202023\Oficina%20Control%20Disciplinario%20Interno\RIESGO%2085" TargetMode="External"/><Relationship Id="rId6" Type="http://schemas.openxmlformats.org/officeDocument/2006/relationships/hyperlink" Target="file:///\\172.26.1.6\pub\RIESGOS%202023\2do%20Cuatrimestre%202023\Atenci&#243;n%20a%20la%20Ciudadan&#237;a\Riesgo%207%20Mesas%20de%20Servicio" TargetMode="External"/><Relationship Id="rId15" Type="http://schemas.openxmlformats.org/officeDocument/2006/relationships/hyperlink" Target="file:///\\172.26.1.6\pub\RIESGOS%202023\1er%20Cuatrimestre%202023\Gestion%20de%20Recursos\64.%20Recursos%20F&#237;sicos" TargetMode="External"/><Relationship Id="rId23" Type="http://schemas.openxmlformats.org/officeDocument/2006/relationships/hyperlink" Target="file:///\\172.26.1.6\pub\RIESGOS%202023\2do%20Cuatrimestre%202023\Gesti&#243;n%20de%20la%20tecnolog&#237;a%20y%20la%20informaci&#243;n\34.%20Indicadores" TargetMode="External"/><Relationship Id="rId28" Type="http://schemas.openxmlformats.org/officeDocument/2006/relationships/hyperlink" Target="file:///\\172.26.1.6\pub\RIESGOS%202023\2do%20Cuatrimestre%202023\Gesti&#243;n%20de%20la%20tecnolog&#237;a%20y%20la%20informaci&#243;n\39.%20Backup%20Realizados" TargetMode="External"/><Relationship Id="rId36" Type="http://schemas.openxmlformats.org/officeDocument/2006/relationships/hyperlink" Target="file:///\\172.26.1.6\pub\RIESGOS%202023\2do%20Cuatrimestre%202023\Gesti&#243;n%20de%20la%20tecnolog&#237;a%20y%20la%20informaci&#243;n\43.%20Canal%20de%20Internet%20%20&#61480;" TargetMode="External"/><Relationship Id="rId49" Type="http://schemas.openxmlformats.org/officeDocument/2006/relationships/hyperlink" Target="file:///\\172.26.1.6\pub\RIESGOS%202023\2do%20Cuatrimestre%202023\Gestion%20de%20Recursos\58%20PLAN%20DE%20GESTION%20AMBIENTAL" TargetMode="External"/><Relationship Id="rId57" Type="http://schemas.openxmlformats.org/officeDocument/2006/relationships/hyperlink" Target="file:///\\172.26.1.6\pub\RIESGOS%202023\2do%20Cuatrimestre%202023\Oficina%20Asesora%20de%20Comunicaciones\Riesgo%203.%20%20Actas%20de%20Comit&#233;%20editorial" TargetMode="External"/><Relationship Id="rId10" Type="http://schemas.openxmlformats.org/officeDocument/2006/relationships/hyperlink" Target="file:///\\172.26.1.6\pub\RIESGOS%202023\2do%20Cuatrimestre%202023\Atenci&#243;n%20a%20la%20Ciudadan&#237;a\Riesgo%2011%20Acuerdo%20Confidencialidad" TargetMode="External"/><Relationship Id="rId31" Type="http://schemas.openxmlformats.org/officeDocument/2006/relationships/hyperlink" Target="file:///\\172.26.1.6\pub\RIESGOS%202023\2do%20Cuatrimestre%202023\Gesti&#243;n%20de%20la%20tecnolog&#237;a%20y%20la%20informaci&#243;n\40.%20Contratos" TargetMode="External"/><Relationship Id="rId44" Type="http://schemas.openxmlformats.org/officeDocument/2006/relationships/hyperlink" Target="file:///\\172.26.1.6\pub\RIESGOS%202023\2do%20Cuatrimestre%202023\Gesti&#243;n%20Jur&#237;dica\evidencia%2050" TargetMode="External"/><Relationship Id="rId52" Type="http://schemas.openxmlformats.org/officeDocument/2006/relationships/hyperlink" Target="file:///\\172.26.1.6\pub\RIESGOS%202023\2do%20Cuatrimestre%202023\Gesti&#243;n%20del%20Talento%20Humano" TargetMode="External"/><Relationship Id="rId60" Type="http://schemas.openxmlformats.org/officeDocument/2006/relationships/hyperlink" Target="file:///\\172.26.1.6\pub\RIESGOS%202023\2do%20Cuatrimestre%202023\Inventario%20General%20del%20Espacio%20P&#250;blico%20y%20Bienes%20Fiscales\RIESGO%2020.1" TargetMode="External"/><Relationship Id="rId65" Type="http://schemas.openxmlformats.org/officeDocument/2006/relationships/hyperlink" Target="file:///\\172.26.1.6\pub\RIESGOS%202023\2do%20Cuatrimestre%202023\Administraci&#243;n%20y%20Gesti&#243;n%20del%20Observatorio%20y%20la%20Pol&#237;tica%20de%20Espacio%20P&#250;blico%20de%20Bogot&#225;\RIESGO%2012.3\Informes%20parciales" TargetMode="External"/><Relationship Id="rId73" Type="http://schemas.openxmlformats.org/officeDocument/2006/relationships/hyperlink" Target="file:///\\172.26.1.6\pub\RIESGOS%202023\2do%20Cuatrimestre%202023\Administraci&#243;n%20del%20Patrimonio%20Inmobiliario%20Distrital\RIESGO%2025" TargetMode="External"/><Relationship Id="rId78" Type="http://schemas.openxmlformats.org/officeDocument/2006/relationships/hyperlink" Target="file:///\\172.26.1.6\pub\RIESGOS%202023\2do%20Cuatrimestre%202023\Defensa%20del%20Patrimonio%20Inmobiliario%20Distrital\RIESGO%2033" TargetMode="External"/><Relationship Id="rId81" Type="http://schemas.openxmlformats.org/officeDocument/2006/relationships/hyperlink" Target="file:///\\172.26.1.6\pub\RIESGOS%202023\2do%20Cuatrimestre%202023\Inventario%20General%20del%20Espacio%20P&#250;blico%20y%20Bienes%20Fiscales\RIESGO%2021B" TargetMode="External"/><Relationship Id="rId86" Type="http://schemas.openxmlformats.org/officeDocument/2006/relationships/hyperlink" Target="file://\\172.26.1.6\pub\RIESGOS%202023\2do%20Cuatrimestre%202023\Oficina%20Asesora%20de%20Planeaci&#243;n\Riesgo%2076%20%20%20%20%201.%20Alertas%20Junio%20Acciones%20y%20Actividades%20de%20mejoramiento%20-%20CPM%20Procesos%20SGI_pdf2.Alertas%20Junio%202023%20Acciones%20y%20Actividades%20de%20mejoramiento%20-%20CPM%20Procesos%20SGC_pdf3.Alertas%20julio%202023%20Acciones%20y%20Actividades%20de%20mejoramiento%20-%20CPM%20Procesos%20OJ_pdf4.Alerta%20vencimiento%20julio%20Acci&#243;n%20200763%20Plan%20de%20Mejoramiento%20CPM%20SGC_pdf5.Alerta%20vencimiento%20agosto%20acci&#243;n%20No%20200763%20Plan%20de%20Mejoramiento%20OTIC_pdf" TargetMode="External"/><Relationship Id="rId94" Type="http://schemas.openxmlformats.org/officeDocument/2006/relationships/printerSettings" Target="../printerSettings/printerSettings2.bin"/><Relationship Id="rId4" Type="http://schemas.openxmlformats.org/officeDocument/2006/relationships/hyperlink" Target="file:///\\172.26.1.6\pub\RIESGOS%202023\2do%20Cuatrimestre%202023\Oficina%20Control%20Disciplinario%20Interno\RIESGO%2088" TargetMode="External"/><Relationship Id="rId9" Type="http://schemas.openxmlformats.org/officeDocument/2006/relationships/hyperlink" Target="file:///\\172.26.1.6\pub\RIESGOS%202023\2do%20Cuatrimestre%202023\Atenci&#243;n%20a%20la%20Ciudadan&#237;a\Riesgo%2010%20Acompa&#241;amiento%20Equipos%20Trabajo" TargetMode="External"/><Relationship Id="rId13" Type="http://schemas.openxmlformats.org/officeDocument/2006/relationships/hyperlink" Target="file:///\\172.26.1.6\pub\RIESGOS%202023\1er%20Cuatrimestre%202023\Gestion%20de%20Recursos\63.%20Contabilidad\ENE%20MARZO" TargetMode="External"/><Relationship Id="rId18" Type="http://schemas.openxmlformats.org/officeDocument/2006/relationships/hyperlink" Target="file:///\\172.26.1.6\pub\RIESGOS%202023\1er%20Cuatrimestre%202023\Gesti&#243;n%20Documental\Riesgo%2067" TargetMode="External"/><Relationship Id="rId39" Type="http://schemas.openxmlformats.org/officeDocument/2006/relationships/hyperlink" Target="file:///\\172.26.1.6\pub\RIESGOS%202023\2do%20Cuatrimestre%202023\Gesti&#243;n%20Jur&#237;dica\evidencia%2046" TargetMode="External"/><Relationship Id="rId34" Type="http://schemas.openxmlformats.org/officeDocument/2006/relationships/hyperlink" Target="file:///\\172.26.1.6\pub\RIESGOS%202023\2do%20Cuatrimestre%202023\Gesti&#243;n%20de%20la%20tecnolog&#237;a%20y%20la%20informaci&#243;n\41.%20Numero%20de%20solicitud%20de%20informaci&#243;n" TargetMode="External"/><Relationship Id="rId50" Type="http://schemas.openxmlformats.org/officeDocument/2006/relationships/hyperlink" Target="file:///\\172.26.1.6\pub\RIESGOS%202023\2do%20Cuatrimestre%202023\Gestion%20de%20Recursos\59.%20Posibilidad%20constit%20reservas%20y%20pasivos" TargetMode="External"/><Relationship Id="rId55" Type="http://schemas.openxmlformats.org/officeDocument/2006/relationships/hyperlink" Target="file:///\\172.26.1.6\pub\RIESGOS%202023\2do%20Cuatrimestre%202023\Gesti&#243;n%20del%20Talento%20Humano" TargetMode="External"/><Relationship Id="rId76" Type="http://schemas.openxmlformats.org/officeDocument/2006/relationships/hyperlink" Target="file:///\\172.26.1.6\pub\RIESGOS%202023\2do%20Cuatrimestre%202023\Defensa%20del%20Patrimonio%20Inmobiliario%20Distrital\RIESGO%2031" TargetMode="External"/><Relationship Id="rId97" Type="http://schemas.openxmlformats.org/officeDocument/2006/relationships/comments" Target="../comments1.xml"/><Relationship Id="rId7" Type="http://schemas.openxmlformats.org/officeDocument/2006/relationships/hyperlink" Target="file:///\\172.26.1.6\pub\RIESGOS%202023\2do%20Cuatrimestre%202023\Atenci&#243;n%20a%20la%20Ciudadan&#237;a\Riesgo%207%20Novedades%20Convenio%20Administrativo%20SG" TargetMode="External"/><Relationship Id="rId71" Type="http://schemas.openxmlformats.org/officeDocument/2006/relationships/hyperlink" Target="file:///\\172.26.1.6\pub\RIESGOS%202023\2do%20Cuatrimestre%202023\Administraci&#243;n%20del%20Patrimonio%20Inmobiliario%20Distrital\RIESGO%2023" TargetMode="External"/><Relationship Id="rId92" Type="http://schemas.openxmlformats.org/officeDocument/2006/relationships/hyperlink" Target="https://www.dadep.gov.co/sites/default/files/control/2023-08/informe-de-seguimiento-a-riesgosprocedimiento-de-defensa-judicial-2.pdf" TargetMode="External"/><Relationship Id="rId2" Type="http://schemas.openxmlformats.org/officeDocument/2006/relationships/hyperlink" Target="file:///\\172.26.1.6\pub\RIESGOS%202023\2do%20Cuatrimestre%202023\Oficina%20Control%20Disciplinario%20Interno\RIESGO%2086" TargetMode="External"/><Relationship Id="rId29" Type="http://schemas.openxmlformats.org/officeDocument/2006/relationships/hyperlink" Target="file:///\\172.26.1.6\pub\RIESGOS%202023\2do%20Cuatrimestre%202023\Gesti&#243;n%20de%20la%20tecnolog&#237;a%20y%20la%20informaci&#243;n\39.%20Numero%20de%20solicitud%20de%20informaci&#243;n" TargetMode="External"/><Relationship Id="rId24" Type="http://schemas.openxmlformats.org/officeDocument/2006/relationships/hyperlink" Target="file:///\\172.26.1.6\pub\RIESGOS%202023\2do%20Cuatrimestre%202023\Gesti&#243;n%20de%20la%20tecnolog&#237;a%20y%20la%20informaci&#243;n\35.%20Acta%20de%20reuni&#243;n" TargetMode="External"/><Relationship Id="rId40" Type="http://schemas.openxmlformats.org/officeDocument/2006/relationships/hyperlink" Target="file:///\\172.26.1.6\pub\RIESGOS%202023\2do%20Cuatrimestre%202023\Gesti&#243;n%20Jur&#237;dica\evidencia%2047" TargetMode="External"/><Relationship Id="rId45" Type="http://schemas.openxmlformats.org/officeDocument/2006/relationships/hyperlink" Target="file:///\\172.26.1.6\pub\RIESGOS%202023\2do%20Cuatrimestre%202023\Gesti&#243;n%20Jur&#237;dica\evidencia%2052" TargetMode="External"/><Relationship Id="rId66" Type="http://schemas.openxmlformats.org/officeDocument/2006/relationships/hyperlink" Target="file:///\\172.26.1.6\pub\RIESGOS%202023\2do%20Cuatrimestre%202023\Administraci&#243;n%20y%20Gesti&#243;n%20del%20Observatorio%20y%20la%20Pol&#237;tica%20de%20Espacio%20P&#250;blico%20de%20Bogot&#225;\RIESGO%2012.2\PUBLICACIONES" TargetMode="External"/><Relationship Id="rId87" Type="http://schemas.openxmlformats.org/officeDocument/2006/relationships/hyperlink" Target="https://www.dadep.gov.co/sites/default/files/control/2023-08/informe-de-seguimiento-a-riesgosprocedimiento-de-defensa-judicial-2.pdf" TargetMode="External"/><Relationship Id="rId61" Type="http://schemas.openxmlformats.org/officeDocument/2006/relationships/hyperlink" Target="file:///\\172.26.1.6\pub\RIESGOS%202023\2do%20Cuatrimestre%202023\Inventario%20General%20del%20Espacio%20P&#250;blico%20y%20Bienes%20Fiscales\RIESGO%2020.2" TargetMode="External"/><Relationship Id="rId82" Type="http://schemas.openxmlformats.org/officeDocument/2006/relationships/hyperlink" Target="file:///\\172.26.1.6\pub\RIESGOS%202023\2do%20Cuatrimestre%202023\Inventario%20General%20del%20Espacio%20P&#250;blico%20y%20Bienes%20Fiscales\RIESGO%2021B" TargetMode="External"/><Relationship Id="rId19" Type="http://schemas.openxmlformats.org/officeDocument/2006/relationships/hyperlink" Target="file:///\\172.26.1.6\pub\RIESGOS%202023\2do%20Cuatrimestre%202023\Gesti&#243;n%20Documental\Riesgo%2068" TargetMode="External"/><Relationship Id="rId14" Type="http://schemas.openxmlformats.org/officeDocument/2006/relationships/hyperlink" Target="file:///\\172.26.1.6\pub\RIESGOS%202023\1er%20Cuatrimestre%202023\Gestion%20de%20Recursos\63.%20Contabilidad\ENE%20MARZO" TargetMode="External"/><Relationship Id="rId30" Type="http://schemas.openxmlformats.org/officeDocument/2006/relationships/hyperlink" Target="file:///\\172.26.1.6\pub\RIESGOS%202023\2do%20Cuatrimestre%202023\Gesti&#243;n%20de%20la%20tecnolog&#237;a%20y%20la%20informaci&#243;n\39.%20MSPI" TargetMode="External"/><Relationship Id="rId35" Type="http://schemas.openxmlformats.org/officeDocument/2006/relationships/hyperlink" Target="file:///\\172.26.1.6\pub\RIESGOS%202023\2do%20Cuatrimestre%202023\Gesti&#243;n%20de%20la%20tecnolog&#237;a%20y%20la%20informaci&#243;n\42.%20Formatos%20de%20Mantenimiento" TargetMode="External"/><Relationship Id="rId56" Type="http://schemas.openxmlformats.org/officeDocument/2006/relationships/hyperlink" Target="file:///\\172.26.1.6\pub\RIESGOS%202023\2do%20Cuatrimestre%202023\Gesti&#243;n%20del%20Talento%20Humano" TargetMode="External"/><Relationship Id="rId77" Type="http://schemas.openxmlformats.org/officeDocument/2006/relationships/hyperlink" Target="file:///\\172.26.1.6\pub\RIESGOS%202023\2do%20Cuatrimestre%202023\Defensa%20del%20Patrimonio%20Inmobiliario%20Distrital\RIESGO%2032" TargetMode="External"/><Relationship Id="rId8" Type="http://schemas.openxmlformats.org/officeDocument/2006/relationships/hyperlink" Target="file:///\\172.26.1.6\pub\RIESGOS%202023\2do%20Cuatrimestre%202023\Atenci&#243;n%20a%20la%20Ciudadan&#237;a\Riesgo%208%20Inducciones%20y%20Reinducciones" TargetMode="External"/><Relationship Id="rId51" Type="http://schemas.openxmlformats.org/officeDocument/2006/relationships/hyperlink" Target="file:///\\172.26.1.6\pub\RIESGOS%202023\2do%20Cuatrimestre%202023\Gestion%20de%20Recursos\60.%20Posibilidad%20NO%20ejecuci&#243;n%20PAC" TargetMode="External"/><Relationship Id="rId72" Type="http://schemas.openxmlformats.org/officeDocument/2006/relationships/hyperlink" Target="file:///\\172.26.1.6\pub\RIESGOS%202023\2do%20Cuatrimestre%202023\Administraci&#243;n%20del%20Patrimonio%20Inmobiliario%20Distrital\RIESGO%2024" TargetMode="External"/><Relationship Id="rId93" Type="http://schemas.openxmlformats.org/officeDocument/2006/relationships/hyperlink" Target="file:///\\172.26.1.6\pub\RIESGOS%202023\2do%20Cuatrimestre%202023\Oficina%20de%20Control%20Interno\riesgo%2082"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2.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2.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4.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3.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3.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5.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9"/>
  <sheetViews>
    <sheetView showGridLines="0" view="pageBreakPreview" zoomScale="70" zoomScaleNormal="55" zoomScaleSheetLayoutView="70" workbookViewId="0">
      <pane ySplit="3" topLeftCell="A73" activePane="bottomLeft" state="frozenSplit"/>
      <selection pane="bottomLeft" activeCell="M44" sqref="M44"/>
    </sheetView>
  </sheetViews>
  <sheetFormatPr baseColWidth="10" defaultColWidth="10.85546875" defaultRowHeight="15.75"/>
  <cols>
    <col min="1" max="1" width="14.42578125" style="35" customWidth="1"/>
    <col min="2" max="2" width="10" style="35" customWidth="1"/>
    <col min="3" max="3" width="14.42578125" style="5" customWidth="1"/>
    <col min="4" max="4" width="18.42578125" style="152" customWidth="1"/>
    <col min="5" max="10" width="10.85546875" style="5"/>
    <col min="11" max="11" width="25.5703125" style="5" customWidth="1"/>
    <col min="12" max="16384" width="10.85546875" style="5"/>
  </cols>
  <sheetData>
    <row r="1" spans="1:11" s="6" customFormat="1" ht="55.15" customHeight="1">
      <c r="A1" s="658"/>
      <c r="B1" s="658"/>
      <c r="C1" s="658"/>
      <c r="D1" s="658"/>
      <c r="E1" s="658"/>
      <c r="F1" s="658"/>
      <c r="G1" s="658"/>
      <c r="H1" s="658"/>
      <c r="I1" s="658"/>
      <c r="J1" s="658"/>
      <c r="K1" s="658"/>
    </row>
    <row r="2" spans="1:11" s="6" customFormat="1" ht="30" customHeight="1">
      <c r="A2" s="658"/>
      <c r="B2" s="658"/>
      <c r="C2" s="658"/>
      <c r="D2" s="658"/>
      <c r="E2" s="658"/>
      <c r="F2" s="658"/>
      <c r="G2" s="658"/>
      <c r="H2" s="658"/>
      <c r="I2" s="658"/>
      <c r="J2" s="658"/>
      <c r="K2" s="658"/>
    </row>
    <row r="3" spans="1:11" ht="19.5" customHeight="1">
      <c r="A3" s="647" t="s">
        <v>19</v>
      </c>
      <c r="B3" s="647"/>
      <c r="C3" s="647"/>
      <c r="D3" s="647"/>
      <c r="E3" s="647" t="s">
        <v>20</v>
      </c>
      <c r="F3" s="647"/>
      <c r="G3" s="647"/>
      <c r="H3" s="647"/>
      <c r="I3" s="647"/>
      <c r="J3" s="647"/>
      <c r="K3" s="647"/>
    </row>
    <row r="4" spans="1:11" ht="19.5" customHeight="1">
      <c r="A4" s="650" t="s">
        <v>974</v>
      </c>
      <c r="B4" s="651"/>
      <c r="C4" s="651"/>
      <c r="D4" s="651"/>
      <c r="E4" s="651"/>
      <c r="F4" s="651"/>
      <c r="G4" s="651"/>
      <c r="H4" s="651"/>
      <c r="I4" s="651"/>
      <c r="J4" s="651"/>
      <c r="K4" s="652"/>
    </row>
    <row r="5" spans="1:11" ht="95.65" customHeight="1">
      <c r="A5" s="648" t="s">
        <v>975</v>
      </c>
      <c r="B5" s="648"/>
      <c r="C5" s="648"/>
      <c r="D5" s="648"/>
      <c r="E5" s="630" t="s">
        <v>976</v>
      </c>
      <c r="F5" s="630"/>
      <c r="G5" s="630"/>
      <c r="H5" s="630"/>
      <c r="I5" s="630"/>
      <c r="J5" s="630"/>
      <c r="K5" s="630"/>
    </row>
    <row r="6" spans="1:11" ht="14.65" customHeight="1">
      <c r="A6" s="650" t="s">
        <v>21</v>
      </c>
      <c r="B6" s="651"/>
      <c r="C6" s="651"/>
      <c r="D6" s="651"/>
      <c r="E6" s="651"/>
      <c r="F6" s="651"/>
      <c r="G6" s="651"/>
      <c r="H6" s="651"/>
      <c r="I6" s="651"/>
      <c r="J6" s="651"/>
      <c r="K6" s="652"/>
    </row>
    <row r="7" spans="1:11" s="4" customFormat="1" ht="15">
      <c r="A7" s="648" t="s">
        <v>80</v>
      </c>
      <c r="B7" s="648"/>
      <c r="C7" s="648"/>
      <c r="D7" s="648"/>
      <c r="E7" s="630" t="s">
        <v>102</v>
      </c>
      <c r="F7" s="630"/>
      <c r="G7" s="630"/>
      <c r="H7" s="630"/>
      <c r="I7" s="630"/>
      <c r="J7" s="630"/>
      <c r="K7" s="630"/>
    </row>
    <row r="8" spans="1:11" s="4" customFormat="1" ht="15">
      <c r="A8" s="648" t="s">
        <v>81</v>
      </c>
      <c r="B8" s="648"/>
      <c r="C8" s="648"/>
      <c r="D8" s="648"/>
      <c r="E8" s="630" t="s">
        <v>842</v>
      </c>
      <c r="F8" s="630"/>
      <c r="G8" s="630"/>
      <c r="H8" s="630"/>
      <c r="I8" s="630"/>
      <c r="J8" s="630"/>
      <c r="K8" s="630"/>
    </row>
    <row r="9" spans="1:11">
      <c r="A9" s="649" t="s">
        <v>172</v>
      </c>
      <c r="B9" s="649"/>
      <c r="C9" s="649"/>
      <c r="D9" s="649"/>
      <c r="E9" s="649"/>
      <c r="F9" s="649"/>
      <c r="G9" s="649"/>
      <c r="H9" s="649"/>
      <c r="I9" s="649"/>
      <c r="J9" s="649"/>
      <c r="K9" s="649"/>
    </row>
    <row r="10" spans="1:11" s="4" customFormat="1" ht="15">
      <c r="A10" s="629" t="s">
        <v>1226</v>
      </c>
      <c r="B10" s="629"/>
      <c r="C10" s="629"/>
      <c r="D10" s="629"/>
      <c r="E10" s="630" t="s">
        <v>1225</v>
      </c>
      <c r="F10" s="630"/>
      <c r="G10" s="630"/>
      <c r="H10" s="630"/>
      <c r="I10" s="630"/>
      <c r="J10" s="630"/>
      <c r="K10" s="630"/>
    </row>
    <row r="11" spans="1:11" s="4" customFormat="1" ht="15">
      <c r="A11" s="629" t="s">
        <v>22</v>
      </c>
      <c r="B11" s="629"/>
      <c r="C11" s="629"/>
      <c r="D11" s="629"/>
      <c r="E11" s="630" t="s">
        <v>843</v>
      </c>
      <c r="F11" s="630"/>
      <c r="G11" s="630"/>
      <c r="H11" s="630"/>
      <c r="I11" s="630"/>
      <c r="J11" s="630"/>
      <c r="K11" s="630"/>
    </row>
    <row r="12" spans="1:11" s="4" customFormat="1" ht="15">
      <c r="A12" s="629" t="s">
        <v>0</v>
      </c>
      <c r="B12" s="629"/>
      <c r="C12" s="629"/>
      <c r="D12" s="629"/>
      <c r="E12" s="630" t="s">
        <v>103</v>
      </c>
      <c r="F12" s="630"/>
      <c r="G12" s="630"/>
      <c r="H12" s="630"/>
      <c r="I12" s="630"/>
      <c r="J12" s="630"/>
      <c r="K12" s="630"/>
    </row>
    <row r="13" spans="1:11" s="4" customFormat="1" ht="22.15" customHeight="1">
      <c r="A13" s="648" t="s">
        <v>838</v>
      </c>
      <c r="B13" s="648"/>
      <c r="C13" s="648"/>
      <c r="D13" s="648"/>
      <c r="E13" s="630" t="s">
        <v>839</v>
      </c>
      <c r="F13" s="630"/>
      <c r="G13" s="630"/>
      <c r="H13" s="630"/>
      <c r="I13" s="630"/>
      <c r="J13" s="630"/>
      <c r="K13" s="630"/>
    </row>
    <row r="14" spans="1:11" s="4" customFormat="1" ht="43.5" customHeight="1">
      <c r="A14" s="648" t="s">
        <v>96</v>
      </c>
      <c r="B14" s="648"/>
      <c r="C14" s="648"/>
      <c r="D14" s="648"/>
      <c r="E14" s="630" t="s">
        <v>844</v>
      </c>
      <c r="F14" s="630"/>
      <c r="G14" s="630"/>
      <c r="H14" s="630"/>
      <c r="I14" s="630"/>
      <c r="J14" s="630"/>
      <c r="K14" s="630"/>
    </row>
    <row r="15" spans="1:11" s="4" customFormat="1" ht="15">
      <c r="A15" s="629" t="s">
        <v>23</v>
      </c>
      <c r="B15" s="629"/>
      <c r="C15" s="629"/>
      <c r="D15" s="629"/>
      <c r="E15" s="630" t="s">
        <v>845</v>
      </c>
      <c r="F15" s="630"/>
      <c r="G15" s="630"/>
      <c r="H15" s="630"/>
      <c r="I15" s="630"/>
      <c r="J15" s="630"/>
      <c r="K15" s="630"/>
    </row>
    <row r="16" spans="1:11" s="4" customFormat="1" ht="15">
      <c r="A16" s="629" t="s">
        <v>1227</v>
      </c>
      <c r="B16" s="629"/>
      <c r="C16" s="629"/>
      <c r="D16" s="629"/>
      <c r="E16" s="630" t="s">
        <v>1228</v>
      </c>
      <c r="F16" s="630"/>
      <c r="G16" s="630"/>
      <c r="H16" s="630"/>
      <c r="I16" s="630"/>
      <c r="J16" s="630"/>
      <c r="K16" s="630"/>
    </row>
    <row r="17" spans="1:11" s="4" customFormat="1" ht="154.5" customHeight="1">
      <c r="A17" s="629" t="s">
        <v>222</v>
      </c>
      <c r="B17" s="629"/>
      <c r="C17" s="629"/>
      <c r="D17" s="629"/>
      <c r="E17" s="630" t="s">
        <v>878</v>
      </c>
      <c r="F17" s="630"/>
      <c r="G17" s="630"/>
      <c r="H17" s="630"/>
      <c r="I17" s="630"/>
      <c r="J17" s="630"/>
      <c r="K17" s="630"/>
    </row>
    <row r="18" spans="1:11" s="4" customFormat="1" ht="90.6" customHeight="1">
      <c r="A18" s="629" t="s">
        <v>2</v>
      </c>
      <c r="B18" s="629"/>
      <c r="C18" s="629"/>
      <c r="D18" s="629"/>
      <c r="E18" s="630" t="s">
        <v>881</v>
      </c>
      <c r="F18" s="630"/>
      <c r="G18" s="630"/>
      <c r="H18" s="630"/>
      <c r="I18" s="630"/>
      <c r="J18" s="630"/>
      <c r="K18" s="630"/>
    </row>
    <row r="19" spans="1:11" s="4" customFormat="1" ht="45.6" customHeight="1">
      <c r="A19" s="629" t="s">
        <v>221</v>
      </c>
      <c r="B19" s="629"/>
      <c r="C19" s="629"/>
      <c r="D19" s="629"/>
      <c r="E19" s="630" t="s">
        <v>882</v>
      </c>
      <c r="F19" s="630"/>
      <c r="G19" s="630"/>
      <c r="H19" s="630"/>
      <c r="I19" s="630"/>
      <c r="J19" s="630"/>
      <c r="K19" s="630"/>
    </row>
    <row r="20" spans="1:11" s="4" customFormat="1" ht="76.150000000000006" customHeight="1">
      <c r="A20" s="629" t="s">
        <v>872</v>
      </c>
      <c r="B20" s="629"/>
      <c r="C20" s="629"/>
      <c r="D20" s="629"/>
      <c r="E20" s="630" t="s">
        <v>883</v>
      </c>
      <c r="F20" s="630"/>
      <c r="G20" s="630"/>
      <c r="H20" s="630"/>
      <c r="I20" s="630"/>
      <c r="J20" s="630"/>
      <c r="K20" s="630"/>
    </row>
    <row r="21" spans="1:11" s="4" customFormat="1" ht="265.14999999999998" customHeight="1">
      <c r="A21" s="629" t="s">
        <v>824</v>
      </c>
      <c r="B21" s="629"/>
      <c r="C21" s="629"/>
      <c r="D21" s="629"/>
      <c r="E21" s="639" t="s">
        <v>1281</v>
      </c>
      <c r="F21" s="639"/>
      <c r="G21" s="639"/>
      <c r="H21" s="639"/>
      <c r="I21" s="639"/>
      <c r="J21" s="639"/>
      <c r="K21" s="639"/>
    </row>
    <row r="22" spans="1:11" s="4" customFormat="1" ht="61.15" customHeight="1">
      <c r="A22" s="629" t="s">
        <v>223</v>
      </c>
      <c r="B22" s="629"/>
      <c r="C22" s="629"/>
      <c r="D22" s="629"/>
      <c r="E22" s="630" t="s">
        <v>846</v>
      </c>
      <c r="F22" s="630"/>
      <c r="G22" s="630"/>
      <c r="H22" s="630"/>
      <c r="I22" s="630"/>
      <c r="J22" s="630"/>
      <c r="K22" s="630"/>
    </row>
    <row r="23" spans="1:11" s="4" customFormat="1" ht="155.65" customHeight="1">
      <c r="A23" s="629" t="s">
        <v>24</v>
      </c>
      <c r="B23" s="629"/>
      <c r="C23" s="629"/>
      <c r="D23" s="629"/>
      <c r="E23" s="630" t="s">
        <v>847</v>
      </c>
      <c r="F23" s="630"/>
      <c r="G23" s="630"/>
      <c r="H23" s="630"/>
      <c r="I23" s="630"/>
      <c r="J23" s="630"/>
      <c r="K23" s="630"/>
    </row>
    <row r="24" spans="1:11" s="4" customFormat="1" ht="72.599999999999994" customHeight="1">
      <c r="A24" s="629" t="s">
        <v>884</v>
      </c>
      <c r="B24" s="629"/>
      <c r="C24" s="629"/>
      <c r="D24" s="629"/>
      <c r="E24" s="630" t="s">
        <v>889</v>
      </c>
      <c r="F24" s="630"/>
      <c r="G24" s="630"/>
      <c r="H24" s="630"/>
      <c r="I24" s="630"/>
      <c r="J24" s="630"/>
      <c r="K24" s="630"/>
    </row>
    <row r="25" spans="1:11" s="4" customFormat="1" ht="45.6" customHeight="1">
      <c r="A25" s="656" t="s">
        <v>831</v>
      </c>
      <c r="B25" s="660" t="s">
        <v>438</v>
      </c>
      <c r="C25" s="660"/>
      <c r="D25" s="660"/>
      <c r="E25" s="657" t="s">
        <v>848</v>
      </c>
      <c r="F25" s="657"/>
      <c r="G25" s="657"/>
      <c r="H25" s="657"/>
      <c r="I25" s="657"/>
      <c r="J25" s="657"/>
      <c r="K25" s="657"/>
    </row>
    <row r="26" spans="1:11" s="4" customFormat="1" ht="58.5" customHeight="1">
      <c r="A26" s="656"/>
      <c r="B26" s="660" t="s">
        <v>439</v>
      </c>
      <c r="C26" s="660"/>
      <c r="D26" s="660"/>
      <c r="E26" s="657" t="s">
        <v>849</v>
      </c>
      <c r="F26" s="657"/>
      <c r="G26" s="657"/>
      <c r="H26" s="657"/>
      <c r="I26" s="657"/>
      <c r="J26" s="657"/>
      <c r="K26" s="657"/>
    </row>
    <row r="27" spans="1:11" s="4" customFormat="1" ht="35.65" customHeight="1">
      <c r="A27" s="656"/>
      <c r="B27" s="660" t="s">
        <v>835</v>
      </c>
      <c r="C27" s="660"/>
      <c r="D27" s="660"/>
      <c r="E27" s="657" t="s">
        <v>840</v>
      </c>
      <c r="F27" s="657"/>
      <c r="G27" s="657"/>
      <c r="H27" s="657"/>
      <c r="I27" s="657"/>
      <c r="J27" s="657"/>
      <c r="K27" s="657"/>
    </row>
    <row r="28" spans="1:11" s="4" customFormat="1" ht="52.5" customHeight="1">
      <c r="A28" s="656"/>
      <c r="B28" s="660" t="s">
        <v>836</v>
      </c>
      <c r="C28" s="660"/>
      <c r="D28" s="660"/>
      <c r="E28" s="657" t="s">
        <v>841</v>
      </c>
      <c r="F28" s="657"/>
      <c r="G28" s="657"/>
      <c r="H28" s="657"/>
      <c r="I28" s="657"/>
      <c r="J28" s="657"/>
      <c r="K28" s="657"/>
    </row>
    <row r="29" spans="1:11">
      <c r="A29" s="649" t="s">
        <v>171</v>
      </c>
      <c r="B29" s="649"/>
      <c r="C29" s="649"/>
      <c r="D29" s="649"/>
      <c r="E29" s="649"/>
      <c r="F29" s="649"/>
      <c r="G29" s="649"/>
      <c r="H29" s="649"/>
      <c r="I29" s="649"/>
      <c r="J29" s="649"/>
      <c r="K29" s="649"/>
    </row>
    <row r="30" spans="1:11" s="4" customFormat="1" ht="37.15" customHeight="1">
      <c r="A30" s="653" t="s">
        <v>324</v>
      </c>
      <c r="B30" s="635" t="s">
        <v>834</v>
      </c>
      <c r="C30" s="635"/>
      <c r="D30" s="37" t="s">
        <v>345</v>
      </c>
      <c r="E30" s="630" t="s">
        <v>850</v>
      </c>
      <c r="F30" s="630"/>
      <c r="G30" s="630"/>
      <c r="H30" s="630"/>
      <c r="I30" s="630"/>
      <c r="J30" s="630"/>
      <c r="K30" s="630"/>
    </row>
    <row r="31" spans="1:11" s="4" customFormat="1" ht="37.15" customHeight="1">
      <c r="A31" s="653"/>
      <c r="B31" s="635"/>
      <c r="C31" s="635"/>
      <c r="D31" s="37" t="s">
        <v>245</v>
      </c>
      <c r="E31" s="630" t="s">
        <v>851</v>
      </c>
      <c r="F31" s="630"/>
      <c r="G31" s="630"/>
      <c r="H31" s="630"/>
      <c r="I31" s="630"/>
      <c r="J31" s="630"/>
      <c r="K31" s="630"/>
    </row>
    <row r="32" spans="1:11" s="4" customFormat="1" ht="42.6" customHeight="1">
      <c r="A32" s="653"/>
      <c r="B32" s="635"/>
      <c r="C32" s="635"/>
      <c r="D32" s="37" t="s">
        <v>346</v>
      </c>
      <c r="E32" s="630" t="s">
        <v>852</v>
      </c>
      <c r="F32" s="630"/>
      <c r="G32" s="630"/>
      <c r="H32" s="630"/>
      <c r="I32" s="630"/>
      <c r="J32" s="630"/>
      <c r="K32" s="630"/>
    </row>
    <row r="33" spans="1:11" s="4" customFormat="1" ht="37.15" customHeight="1">
      <c r="A33" s="653"/>
      <c r="B33" s="635"/>
      <c r="C33" s="635"/>
      <c r="D33" s="37" t="s">
        <v>290</v>
      </c>
      <c r="E33" s="630" t="s">
        <v>873</v>
      </c>
      <c r="F33" s="630"/>
      <c r="G33" s="630"/>
      <c r="H33" s="630"/>
      <c r="I33" s="630"/>
      <c r="J33" s="630"/>
      <c r="K33" s="630"/>
    </row>
    <row r="34" spans="1:11" s="4" customFormat="1" ht="37.15" customHeight="1">
      <c r="A34" s="653"/>
      <c r="B34" s="635"/>
      <c r="C34" s="635"/>
      <c r="D34" s="37" t="s">
        <v>350</v>
      </c>
      <c r="E34" s="630" t="s">
        <v>853</v>
      </c>
      <c r="F34" s="630"/>
      <c r="G34" s="630"/>
      <c r="H34" s="630"/>
      <c r="I34" s="630"/>
      <c r="J34" s="630"/>
      <c r="K34" s="630"/>
    </row>
    <row r="35" spans="1:11" s="4" customFormat="1" ht="37.15" customHeight="1">
      <c r="A35" s="653"/>
      <c r="B35" s="635"/>
      <c r="C35" s="635"/>
      <c r="D35" s="37" t="s">
        <v>245</v>
      </c>
      <c r="E35" s="630" t="s">
        <v>854</v>
      </c>
      <c r="F35" s="630"/>
      <c r="G35" s="630"/>
      <c r="H35" s="630"/>
      <c r="I35" s="630"/>
      <c r="J35" s="630"/>
      <c r="K35" s="630"/>
    </row>
    <row r="36" spans="1:11" s="4" customFormat="1" ht="37.15" customHeight="1">
      <c r="A36" s="653"/>
      <c r="B36" s="635"/>
      <c r="C36" s="635"/>
      <c r="D36" s="37" t="s">
        <v>302</v>
      </c>
      <c r="E36" s="630" t="s">
        <v>855</v>
      </c>
      <c r="F36" s="630"/>
      <c r="G36" s="630"/>
      <c r="H36" s="630"/>
      <c r="I36" s="630"/>
      <c r="J36" s="630"/>
      <c r="K36" s="630"/>
    </row>
    <row r="37" spans="1:11" s="4" customFormat="1" ht="104.65" customHeight="1">
      <c r="A37" s="653"/>
      <c r="B37" s="627" t="s">
        <v>335</v>
      </c>
      <c r="C37" s="627"/>
      <c r="D37" s="153" t="s">
        <v>1</v>
      </c>
      <c r="E37" s="622" t="s">
        <v>856</v>
      </c>
      <c r="F37" s="622"/>
      <c r="G37" s="622"/>
      <c r="H37" s="622"/>
      <c r="I37" s="622"/>
      <c r="J37" s="622"/>
      <c r="K37" s="622"/>
    </row>
    <row r="38" spans="1:11" s="4" customFormat="1" ht="169.5" customHeight="1">
      <c r="A38" s="653"/>
      <c r="B38" s="627"/>
      <c r="C38" s="627"/>
      <c r="D38" s="153" t="s">
        <v>2</v>
      </c>
      <c r="E38" s="622" t="s">
        <v>977</v>
      </c>
      <c r="F38" s="622"/>
      <c r="G38" s="622"/>
      <c r="H38" s="622"/>
      <c r="I38" s="622"/>
      <c r="J38" s="622"/>
      <c r="K38" s="622"/>
    </row>
    <row r="39" spans="1:11" s="4" customFormat="1" ht="89.65" customHeight="1">
      <c r="A39" s="653"/>
      <c r="B39" s="627"/>
      <c r="C39" s="627"/>
      <c r="D39" s="153" t="s">
        <v>3</v>
      </c>
      <c r="E39" s="622" t="s">
        <v>894</v>
      </c>
      <c r="F39" s="622"/>
      <c r="G39" s="622"/>
      <c r="H39" s="622"/>
      <c r="I39" s="622"/>
      <c r="J39" s="622"/>
      <c r="K39" s="622"/>
    </row>
    <row r="40" spans="1:11" s="4" customFormat="1" ht="15">
      <c r="A40" s="619" t="s">
        <v>173</v>
      </c>
      <c r="B40" s="619" t="s">
        <v>330</v>
      </c>
      <c r="C40" s="623" t="s">
        <v>5</v>
      </c>
      <c r="D40" s="150" t="s">
        <v>34</v>
      </c>
      <c r="E40" s="630" t="s">
        <v>3257</v>
      </c>
      <c r="F40" s="630"/>
      <c r="G40" s="630"/>
      <c r="H40" s="630"/>
      <c r="I40" s="630"/>
      <c r="J40" s="630"/>
      <c r="K40" s="630"/>
    </row>
    <row r="41" spans="1:11" s="4" customFormat="1" ht="89.65" customHeight="1">
      <c r="A41" s="620"/>
      <c r="B41" s="620"/>
      <c r="C41" s="624"/>
      <c r="D41" s="402" t="s">
        <v>891</v>
      </c>
      <c r="E41" s="661" t="s">
        <v>892</v>
      </c>
      <c r="F41" s="661"/>
      <c r="G41" s="661"/>
      <c r="H41" s="661"/>
      <c r="I41" s="661"/>
      <c r="J41" s="661"/>
      <c r="K41" s="661"/>
    </row>
    <row r="42" spans="1:11" s="4" customFormat="1" ht="130.5" customHeight="1">
      <c r="A42" s="620"/>
      <c r="B42" s="620"/>
      <c r="C42" s="624"/>
      <c r="D42" s="150" t="s">
        <v>4</v>
      </c>
      <c r="E42" s="630" t="s">
        <v>890</v>
      </c>
      <c r="F42" s="630"/>
      <c r="G42" s="630"/>
      <c r="H42" s="630"/>
      <c r="I42" s="630"/>
      <c r="J42" s="630"/>
      <c r="K42" s="630"/>
    </row>
    <row r="43" spans="1:11" s="4" customFormat="1" ht="83.25" customHeight="1">
      <c r="A43" s="620"/>
      <c r="B43" s="620"/>
      <c r="C43" s="624"/>
      <c r="D43" s="417" t="s">
        <v>3265</v>
      </c>
      <c r="E43" s="626" t="s">
        <v>3268</v>
      </c>
      <c r="F43" s="626"/>
      <c r="G43" s="626"/>
      <c r="H43" s="626"/>
      <c r="I43" s="626"/>
      <c r="J43" s="626"/>
      <c r="K43" s="626"/>
    </row>
    <row r="44" spans="1:11" s="4" customFormat="1" ht="83.25" customHeight="1">
      <c r="A44" s="620"/>
      <c r="B44" s="620"/>
      <c r="C44" s="624"/>
      <c r="D44" s="417" t="s">
        <v>3266</v>
      </c>
      <c r="E44" s="626" t="s">
        <v>3269</v>
      </c>
      <c r="F44" s="626"/>
      <c r="G44" s="626"/>
      <c r="H44" s="626"/>
      <c r="I44" s="626"/>
      <c r="J44" s="626"/>
      <c r="K44" s="626"/>
    </row>
    <row r="45" spans="1:11" s="4" customFormat="1" ht="105.75" customHeight="1">
      <c r="A45" s="620"/>
      <c r="B45" s="620"/>
      <c r="C45" s="625"/>
      <c r="D45" s="417" t="s">
        <v>3267</v>
      </c>
      <c r="E45" s="626" t="s">
        <v>3270</v>
      </c>
      <c r="F45" s="626"/>
      <c r="G45" s="626"/>
      <c r="H45" s="626"/>
      <c r="I45" s="626"/>
      <c r="J45" s="626"/>
      <c r="K45" s="626"/>
    </row>
    <row r="46" spans="1:11" s="4" customFormat="1" ht="15">
      <c r="A46" s="620"/>
      <c r="B46" s="620"/>
      <c r="C46" s="654" t="s">
        <v>351</v>
      </c>
      <c r="D46" s="654"/>
      <c r="E46" s="628" t="s">
        <v>857</v>
      </c>
      <c r="F46" s="628"/>
      <c r="G46" s="628"/>
      <c r="H46" s="628"/>
      <c r="I46" s="628"/>
      <c r="J46" s="628"/>
      <c r="K46" s="628"/>
    </row>
    <row r="47" spans="1:11" s="4" customFormat="1" ht="168.6" customHeight="1">
      <c r="A47" s="620"/>
      <c r="B47" s="620"/>
      <c r="C47" s="654" t="s">
        <v>309</v>
      </c>
      <c r="D47" s="150" t="s">
        <v>322</v>
      </c>
      <c r="E47" s="628" t="s">
        <v>978</v>
      </c>
      <c r="F47" s="628"/>
      <c r="G47" s="628"/>
      <c r="H47" s="628"/>
      <c r="I47" s="628"/>
      <c r="J47" s="628"/>
      <c r="K47" s="628"/>
    </row>
    <row r="48" spans="1:11" s="4" customFormat="1" ht="61.5" customHeight="1">
      <c r="A48" s="620"/>
      <c r="B48" s="621"/>
      <c r="C48" s="654"/>
      <c r="D48" s="150" t="s">
        <v>323</v>
      </c>
      <c r="E48" s="628" t="s">
        <v>858</v>
      </c>
      <c r="F48" s="628"/>
      <c r="G48" s="628"/>
      <c r="H48" s="628"/>
      <c r="I48" s="628"/>
      <c r="J48" s="628"/>
      <c r="K48" s="628"/>
    </row>
    <row r="49" spans="1:11" s="4" customFormat="1" ht="29.1" customHeight="1">
      <c r="A49" s="620"/>
      <c r="B49" s="654" t="s">
        <v>832</v>
      </c>
      <c r="C49" s="654"/>
      <c r="D49" s="150" t="s">
        <v>347</v>
      </c>
      <c r="E49" s="628" t="s">
        <v>860</v>
      </c>
      <c r="F49" s="628"/>
      <c r="G49" s="628"/>
      <c r="H49" s="628"/>
      <c r="I49" s="628"/>
      <c r="J49" s="628"/>
      <c r="K49" s="628"/>
    </row>
    <row r="50" spans="1:11" s="4" customFormat="1" ht="30">
      <c r="A50" s="620"/>
      <c r="B50" s="654"/>
      <c r="C50" s="654"/>
      <c r="D50" s="150" t="s">
        <v>859</v>
      </c>
      <c r="E50" s="628" t="s">
        <v>861</v>
      </c>
      <c r="F50" s="628"/>
      <c r="G50" s="628"/>
      <c r="H50" s="628"/>
      <c r="I50" s="628"/>
      <c r="J50" s="628"/>
      <c r="K50" s="628"/>
    </row>
    <row r="51" spans="1:11" s="4" customFormat="1" ht="15">
      <c r="A51" s="620"/>
      <c r="B51" s="654"/>
      <c r="C51" s="654"/>
      <c r="D51" s="150" t="s">
        <v>245</v>
      </c>
      <c r="E51" s="628" t="s">
        <v>862</v>
      </c>
      <c r="F51" s="628"/>
      <c r="G51" s="628"/>
      <c r="H51" s="628"/>
      <c r="I51" s="628"/>
      <c r="J51" s="628"/>
      <c r="K51" s="628"/>
    </row>
    <row r="52" spans="1:11" s="4" customFormat="1" ht="30">
      <c r="A52" s="620"/>
      <c r="B52" s="654"/>
      <c r="C52" s="654"/>
      <c r="D52" s="150" t="s">
        <v>348</v>
      </c>
      <c r="E52" s="628" t="s">
        <v>863</v>
      </c>
      <c r="F52" s="628"/>
      <c r="G52" s="628"/>
      <c r="H52" s="628"/>
      <c r="I52" s="628"/>
      <c r="J52" s="628"/>
      <c r="K52" s="628"/>
    </row>
    <row r="53" spans="1:11" s="4" customFormat="1" ht="15">
      <c r="A53" s="620"/>
      <c r="B53" s="654"/>
      <c r="C53" s="654"/>
      <c r="D53" s="150" t="s">
        <v>245</v>
      </c>
      <c r="E53" s="628" t="s">
        <v>864</v>
      </c>
      <c r="F53" s="628"/>
      <c r="G53" s="628"/>
      <c r="H53" s="628"/>
      <c r="I53" s="628"/>
      <c r="J53" s="628"/>
      <c r="K53" s="628"/>
    </row>
    <row r="54" spans="1:11" s="4" customFormat="1" ht="30">
      <c r="A54" s="620"/>
      <c r="B54" s="654"/>
      <c r="C54" s="654"/>
      <c r="D54" s="150" t="s">
        <v>349</v>
      </c>
      <c r="E54" s="628" t="s">
        <v>865</v>
      </c>
      <c r="F54" s="628"/>
      <c r="G54" s="628"/>
      <c r="H54" s="628"/>
      <c r="I54" s="628"/>
      <c r="J54" s="628"/>
      <c r="K54" s="628"/>
    </row>
    <row r="55" spans="1:11" s="4" customFormat="1" ht="109.5" customHeight="1">
      <c r="A55" s="620"/>
      <c r="B55" s="659" t="s">
        <v>335</v>
      </c>
      <c r="C55" s="659"/>
      <c r="D55" s="151" t="s">
        <v>1</v>
      </c>
      <c r="E55" s="622" t="s">
        <v>100</v>
      </c>
      <c r="F55" s="622"/>
      <c r="G55" s="622"/>
      <c r="H55" s="622"/>
      <c r="I55" s="622"/>
      <c r="J55" s="622"/>
      <c r="K55" s="622"/>
    </row>
    <row r="56" spans="1:11" s="4" customFormat="1" ht="131.65" customHeight="1">
      <c r="A56" s="620"/>
      <c r="B56" s="659"/>
      <c r="C56" s="659"/>
      <c r="D56" s="151" t="s">
        <v>2</v>
      </c>
      <c r="E56" s="622" t="s">
        <v>979</v>
      </c>
      <c r="F56" s="622"/>
      <c r="G56" s="622"/>
      <c r="H56" s="622"/>
      <c r="I56" s="622"/>
      <c r="J56" s="622"/>
      <c r="K56" s="622"/>
    </row>
    <row r="57" spans="1:11" s="4" customFormat="1" ht="94.15" customHeight="1">
      <c r="A57" s="621"/>
      <c r="B57" s="659"/>
      <c r="C57" s="659"/>
      <c r="D57" s="153" t="s">
        <v>3</v>
      </c>
      <c r="E57" s="622" t="s">
        <v>893</v>
      </c>
      <c r="F57" s="622"/>
      <c r="G57" s="622"/>
      <c r="H57" s="622"/>
      <c r="I57" s="622"/>
      <c r="J57" s="622"/>
      <c r="K57" s="622"/>
    </row>
    <row r="58" spans="1:11" s="4" customFormat="1" ht="76.150000000000006" customHeight="1">
      <c r="A58" s="640" t="s">
        <v>874</v>
      </c>
      <c r="B58" s="640"/>
      <c r="C58" s="640"/>
      <c r="D58" s="640"/>
      <c r="E58" s="639" t="s">
        <v>829</v>
      </c>
      <c r="F58" s="639"/>
      <c r="G58" s="639"/>
      <c r="H58" s="639"/>
      <c r="I58" s="639"/>
      <c r="J58" s="639"/>
      <c r="K58" s="639"/>
    </row>
    <row r="59" spans="1:11">
      <c r="A59" s="631" t="s">
        <v>331</v>
      </c>
      <c r="B59" s="631"/>
      <c r="C59" s="631"/>
      <c r="D59" s="631"/>
      <c r="E59" s="631"/>
      <c r="F59" s="631"/>
      <c r="G59" s="631"/>
      <c r="H59" s="631"/>
      <c r="I59" s="631"/>
      <c r="J59" s="631"/>
      <c r="K59" s="631"/>
    </row>
    <row r="60" spans="1:11" s="4" customFormat="1" ht="35.65" customHeight="1">
      <c r="A60" s="632" t="s">
        <v>334</v>
      </c>
      <c r="B60" s="619" t="s">
        <v>333</v>
      </c>
      <c r="C60" s="636" t="s">
        <v>332</v>
      </c>
      <c r="D60" s="637"/>
      <c r="E60" s="630" t="s">
        <v>90</v>
      </c>
      <c r="F60" s="630"/>
      <c r="G60" s="630"/>
      <c r="H60" s="630"/>
      <c r="I60" s="630"/>
      <c r="J60" s="630"/>
      <c r="K60" s="630"/>
    </row>
    <row r="61" spans="1:11" s="4" customFormat="1" ht="35.65" customHeight="1">
      <c r="A61" s="633"/>
      <c r="B61" s="620"/>
      <c r="C61" s="636" t="s">
        <v>14</v>
      </c>
      <c r="D61" s="637"/>
      <c r="E61" s="630" t="s">
        <v>112</v>
      </c>
      <c r="F61" s="630"/>
      <c r="G61" s="630"/>
      <c r="H61" s="630"/>
      <c r="I61" s="630"/>
      <c r="J61" s="630"/>
      <c r="K61" s="630"/>
    </row>
    <row r="62" spans="1:11" s="4" customFormat="1" ht="35.65" customHeight="1">
      <c r="A62" s="633"/>
      <c r="B62" s="621"/>
      <c r="C62" s="636" t="s">
        <v>97</v>
      </c>
      <c r="D62" s="637"/>
      <c r="E62" s="630" t="s">
        <v>3258</v>
      </c>
      <c r="F62" s="630"/>
      <c r="G62" s="630"/>
      <c r="H62" s="630"/>
      <c r="I62" s="630"/>
      <c r="J62" s="630"/>
      <c r="K62" s="630"/>
    </row>
    <row r="63" spans="1:11" s="4" customFormat="1" ht="35.65" customHeight="1">
      <c r="A63" s="633"/>
      <c r="B63" s="638" t="s">
        <v>174</v>
      </c>
      <c r="C63" s="636" t="s">
        <v>113</v>
      </c>
      <c r="D63" s="637"/>
      <c r="E63" s="630" t="s">
        <v>867</v>
      </c>
      <c r="F63" s="630"/>
      <c r="G63" s="630"/>
      <c r="H63" s="630"/>
      <c r="I63" s="630"/>
      <c r="J63" s="630"/>
      <c r="K63" s="630"/>
    </row>
    <row r="64" spans="1:11" s="4" customFormat="1" ht="35.65" customHeight="1">
      <c r="A64" s="633"/>
      <c r="B64" s="638"/>
      <c r="C64" s="636" t="s">
        <v>82</v>
      </c>
      <c r="D64" s="637"/>
      <c r="E64" s="630" t="s">
        <v>868</v>
      </c>
      <c r="F64" s="630"/>
      <c r="G64" s="630"/>
      <c r="H64" s="630"/>
      <c r="I64" s="630"/>
      <c r="J64" s="630"/>
      <c r="K64" s="630"/>
    </row>
    <row r="65" spans="1:11" s="4" customFormat="1" ht="35.65" customHeight="1">
      <c r="A65" s="633"/>
      <c r="B65" s="638"/>
      <c r="C65" s="636" t="s">
        <v>83</v>
      </c>
      <c r="D65" s="637"/>
      <c r="E65" s="630" t="s">
        <v>869</v>
      </c>
      <c r="F65" s="630"/>
      <c r="G65" s="630"/>
      <c r="H65" s="630"/>
      <c r="I65" s="630"/>
      <c r="J65" s="630"/>
      <c r="K65" s="630"/>
    </row>
    <row r="66" spans="1:11" s="4" customFormat="1" ht="48" customHeight="1">
      <c r="A66" s="633"/>
      <c r="B66" s="635" t="s">
        <v>232</v>
      </c>
      <c r="C66" s="636" t="s">
        <v>3259</v>
      </c>
      <c r="D66" s="637"/>
      <c r="E66" s="630" t="s">
        <v>870</v>
      </c>
      <c r="F66" s="630"/>
      <c r="G66" s="630"/>
      <c r="H66" s="630"/>
      <c r="I66" s="630"/>
      <c r="J66" s="630"/>
      <c r="K66" s="630"/>
    </row>
    <row r="67" spans="1:11" s="4" customFormat="1" ht="48" customHeight="1">
      <c r="A67" s="634"/>
      <c r="B67" s="635"/>
      <c r="C67" s="636" t="s">
        <v>3260</v>
      </c>
      <c r="D67" s="637"/>
      <c r="E67" s="630" t="s">
        <v>866</v>
      </c>
      <c r="F67" s="630"/>
      <c r="G67" s="630"/>
      <c r="H67" s="630"/>
      <c r="I67" s="630"/>
      <c r="J67" s="630"/>
      <c r="K67" s="630"/>
    </row>
    <row r="68" spans="1:11" s="4" customFormat="1" ht="30" customHeight="1">
      <c r="A68" s="635" t="s">
        <v>25</v>
      </c>
      <c r="B68" s="635"/>
      <c r="C68" s="635"/>
      <c r="D68" s="635"/>
      <c r="E68" s="630" t="s">
        <v>91</v>
      </c>
      <c r="F68" s="630"/>
      <c r="G68" s="630"/>
      <c r="H68" s="630"/>
      <c r="I68" s="630"/>
      <c r="J68" s="630"/>
      <c r="K68" s="630"/>
    </row>
    <row r="69" spans="1:11">
      <c r="A69" s="655" t="s">
        <v>18</v>
      </c>
      <c r="B69" s="655"/>
      <c r="C69" s="655"/>
      <c r="D69" s="655"/>
      <c r="E69" s="655"/>
      <c r="F69" s="655"/>
      <c r="G69" s="655"/>
      <c r="H69" s="655"/>
      <c r="I69" s="655"/>
      <c r="J69" s="655"/>
      <c r="K69" s="655"/>
    </row>
    <row r="70" spans="1:11">
      <c r="A70" s="648" t="s">
        <v>896</v>
      </c>
      <c r="B70" s="648"/>
      <c r="C70" s="648"/>
      <c r="D70" s="648"/>
      <c r="E70" s="646" t="s">
        <v>897</v>
      </c>
      <c r="F70" s="646"/>
      <c r="G70" s="646"/>
      <c r="H70" s="646"/>
      <c r="I70" s="646"/>
      <c r="J70" s="646"/>
      <c r="K70" s="646"/>
    </row>
    <row r="71" spans="1:11" s="4" customFormat="1" ht="33" customHeight="1">
      <c r="A71" s="648" t="s">
        <v>16</v>
      </c>
      <c r="B71" s="648"/>
      <c r="C71" s="648"/>
      <c r="D71" s="648"/>
      <c r="E71" s="646" t="s">
        <v>92</v>
      </c>
      <c r="F71" s="646"/>
      <c r="G71" s="646"/>
      <c r="H71" s="646"/>
      <c r="I71" s="646"/>
      <c r="J71" s="646"/>
      <c r="K71" s="646"/>
    </row>
    <row r="72" spans="1:11" s="4" customFormat="1" ht="33" customHeight="1">
      <c r="A72" s="641" t="s">
        <v>919</v>
      </c>
      <c r="B72" s="643" t="s">
        <v>920</v>
      </c>
      <c r="C72" s="644"/>
      <c r="D72" s="645"/>
      <c r="E72" s="646" t="s">
        <v>922</v>
      </c>
      <c r="F72" s="646"/>
      <c r="G72" s="646"/>
      <c r="H72" s="646"/>
      <c r="I72" s="646"/>
      <c r="J72" s="646"/>
      <c r="K72" s="646"/>
    </row>
    <row r="73" spans="1:11" s="4" customFormat="1" ht="33" customHeight="1">
      <c r="A73" s="642"/>
      <c r="B73" s="643" t="s">
        <v>921</v>
      </c>
      <c r="C73" s="644"/>
      <c r="D73" s="645"/>
      <c r="E73" s="646" t="s">
        <v>923</v>
      </c>
      <c r="F73" s="646"/>
      <c r="G73" s="646"/>
      <c r="H73" s="646"/>
      <c r="I73" s="646"/>
      <c r="J73" s="646"/>
      <c r="K73" s="646"/>
    </row>
    <row r="74" spans="1:11" s="4" customFormat="1" ht="29.1" customHeight="1">
      <c r="A74" s="629" t="s">
        <v>3263</v>
      </c>
      <c r="B74" s="629"/>
      <c r="C74" s="629"/>
      <c r="D74" s="629"/>
      <c r="E74" s="630" t="s">
        <v>98</v>
      </c>
      <c r="F74" s="630"/>
      <c r="G74" s="630"/>
      <c r="H74" s="630"/>
      <c r="I74" s="630"/>
      <c r="J74" s="630"/>
      <c r="K74" s="630"/>
    </row>
    <row r="75" spans="1:11" s="4" customFormat="1" ht="49.5" customHeight="1">
      <c r="A75" s="629" t="s">
        <v>3262</v>
      </c>
      <c r="B75" s="629"/>
      <c r="C75" s="629"/>
      <c r="D75" s="629"/>
      <c r="E75" s="630" t="s">
        <v>94</v>
      </c>
      <c r="F75" s="630"/>
      <c r="G75" s="630"/>
      <c r="H75" s="630"/>
      <c r="I75" s="630"/>
      <c r="J75" s="630"/>
      <c r="K75" s="630"/>
    </row>
    <row r="76" spans="1:11" s="4" customFormat="1" ht="15">
      <c r="A76" s="629" t="s">
        <v>17</v>
      </c>
      <c r="B76" s="629"/>
      <c r="C76" s="629"/>
      <c r="D76" s="629"/>
      <c r="E76" s="630" t="s">
        <v>93</v>
      </c>
      <c r="F76" s="630"/>
      <c r="G76" s="630"/>
      <c r="H76" s="630"/>
      <c r="I76" s="630"/>
      <c r="J76" s="630"/>
      <c r="K76" s="630"/>
    </row>
    <row r="77" spans="1:11" s="4" customFormat="1" ht="31.15" customHeight="1">
      <c r="A77" s="654" t="s">
        <v>72</v>
      </c>
      <c r="B77" s="654" t="s">
        <v>73</v>
      </c>
      <c r="C77" s="654"/>
      <c r="D77" s="654"/>
      <c r="E77" s="630" t="s">
        <v>101</v>
      </c>
      <c r="F77" s="630"/>
      <c r="G77" s="630"/>
      <c r="H77" s="630"/>
      <c r="I77" s="630"/>
      <c r="J77" s="630"/>
      <c r="K77" s="630"/>
    </row>
    <row r="78" spans="1:11" s="4" customFormat="1" ht="31.15" customHeight="1">
      <c r="A78" s="654"/>
      <c r="B78" s="654" t="s">
        <v>75</v>
      </c>
      <c r="C78" s="654"/>
      <c r="D78" s="654"/>
      <c r="E78" s="630" t="s">
        <v>99</v>
      </c>
      <c r="F78" s="630"/>
      <c r="G78" s="630"/>
      <c r="H78" s="630"/>
      <c r="I78" s="630"/>
      <c r="J78" s="630"/>
      <c r="K78" s="630"/>
    </row>
    <row r="79" spans="1:11" s="4" customFormat="1" ht="54.6" customHeight="1">
      <c r="A79" s="654"/>
      <c r="B79" s="654" t="s">
        <v>74</v>
      </c>
      <c r="C79" s="654"/>
      <c r="D79" s="654"/>
      <c r="E79" s="630" t="s">
        <v>871</v>
      </c>
      <c r="F79" s="630"/>
      <c r="G79" s="630"/>
      <c r="H79" s="630"/>
      <c r="I79" s="630"/>
      <c r="J79" s="630"/>
      <c r="K79" s="630"/>
    </row>
  </sheetData>
  <mergeCells count="138">
    <mergeCell ref="A13:D13"/>
    <mergeCell ref="E13:K13"/>
    <mergeCell ref="A16:D16"/>
    <mergeCell ref="E16:K16"/>
    <mergeCell ref="E41:K41"/>
    <mergeCell ref="E26:K26"/>
    <mergeCell ref="E17:K17"/>
    <mergeCell ref="A4:K4"/>
    <mergeCell ref="A5:D5"/>
    <mergeCell ref="E5:K5"/>
    <mergeCell ref="E37:K37"/>
    <mergeCell ref="E38:K38"/>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A1:K2"/>
    <mergeCell ref="E54:K54"/>
    <mergeCell ref="B49:C54"/>
    <mergeCell ref="B55:C57"/>
    <mergeCell ref="C47:C48"/>
    <mergeCell ref="E40:K40"/>
    <mergeCell ref="C46:D46"/>
    <mergeCell ref="E30:K30"/>
    <mergeCell ref="E27:K27"/>
    <mergeCell ref="B28:D28"/>
    <mergeCell ref="B30:C36"/>
    <mergeCell ref="A29:K29"/>
    <mergeCell ref="B27:D27"/>
    <mergeCell ref="E32:K32"/>
    <mergeCell ref="E33:K33"/>
    <mergeCell ref="E34:K34"/>
    <mergeCell ref="E19:K19"/>
    <mergeCell ref="B25:D25"/>
    <mergeCell ref="B26:D26"/>
    <mergeCell ref="A30:A39"/>
    <mergeCell ref="E31:K31"/>
    <mergeCell ref="E36:K36"/>
    <mergeCell ref="E35:K35"/>
    <mergeCell ref="E39:K39"/>
    <mergeCell ref="E79:K79"/>
    <mergeCell ref="A77:A79"/>
    <mergeCell ref="A75:D75"/>
    <mergeCell ref="E75:K75"/>
    <mergeCell ref="A69:K69"/>
    <mergeCell ref="A71:D71"/>
    <mergeCell ref="E71:K71"/>
    <mergeCell ref="A74:D74"/>
    <mergeCell ref="E74:K74"/>
    <mergeCell ref="A76:D76"/>
    <mergeCell ref="E76:K76"/>
    <mergeCell ref="E78:K78"/>
    <mergeCell ref="E77:K77"/>
    <mergeCell ref="B77:D77"/>
    <mergeCell ref="B78:D78"/>
    <mergeCell ref="B79:D79"/>
    <mergeCell ref="A70:D70"/>
    <mergeCell ref="E70:K70"/>
    <mergeCell ref="E72:K72"/>
    <mergeCell ref="A72:A73"/>
    <mergeCell ref="B72:D72"/>
    <mergeCell ref="B73:D73"/>
    <mergeCell ref="E73:K73"/>
    <mergeCell ref="E68:K68"/>
    <mergeCell ref="C63:D63"/>
    <mergeCell ref="A68:D68"/>
    <mergeCell ref="E64:K64"/>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A59:K59"/>
    <mergeCell ref="E67:K67"/>
    <mergeCell ref="A60:A67"/>
    <mergeCell ref="B66:B67"/>
    <mergeCell ref="C66:D66"/>
    <mergeCell ref="C67:D67"/>
    <mergeCell ref="E60:K60"/>
    <mergeCell ref="C60:D60"/>
    <mergeCell ref="E66:K66"/>
    <mergeCell ref="B60:B62"/>
    <mergeCell ref="C61:D61"/>
    <mergeCell ref="C62:D62"/>
    <mergeCell ref="C64:D64"/>
    <mergeCell ref="C65:D65"/>
    <mergeCell ref="B63:B65"/>
    <mergeCell ref="E65:K65"/>
    <mergeCell ref="E63:K63"/>
    <mergeCell ref="E61:K61"/>
    <mergeCell ref="E62:K62"/>
    <mergeCell ref="E58:K58"/>
    <mergeCell ref="A58:D58"/>
    <mergeCell ref="E42:K42"/>
    <mergeCell ref="B37:C39"/>
    <mergeCell ref="E46:K46"/>
    <mergeCell ref="E47:K47"/>
    <mergeCell ref="E48:K48"/>
    <mergeCell ref="E51:K51"/>
    <mergeCell ref="E52:K52"/>
    <mergeCell ref="E49:K49"/>
    <mergeCell ref="E50:K50"/>
    <mergeCell ref="E53:K53"/>
    <mergeCell ref="A40:A57"/>
    <mergeCell ref="B40:B48"/>
    <mergeCell ref="E57:K57"/>
    <mergeCell ref="C40:C45"/>
    <mergeCell ref="E43:K43"/>
    <mergeCell ref="E44:K44"/>
    <mergeCell ref="E45:K45"/>
    <mergeCell ref="E55:K55"/>
    <mergeCell ref="E56:K56"/>
  </mergeCells>
  <printOptions horizontalCentered="1"/>
  <pageMargins left="0.39370078740157483" right="0.39370078740157483" top="0.39370078740157483" bottom="0.39370078740157483" header="0" footer="0"/>
  <pageSetup scale="45" orientation="portrait" r:id="rId1"/>
  <rowBreaks count="2" manualBreakCount="2">
    <brk id="28" max="9" man="1"/>
    <brk id="54"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5546875" defaultRowHeight="15"/>
  <cols>
    <col min="1" max="1" width="10.85546875" style="140"/>
    <col min="2" max="2" width="63.5703125" style="140" customWidth="1"/>
    <col min="3" max="16384" width="10.85546875" style="140"/>
  </cols>
  <sheetData>
    <row r="1" spans="1:2" ht="15.75" thickBot="1">
      <c r="A1" s="1141" t="s">
        <v>822</v>
      </c>
      <c r="B1" s="1141"/>
    </row>
    <row r="2" spans="1:2" ht="15.75" thickBot="1">
      <c r="A2" s="1140" t="s">
        <v>510</v>
      </c>
      <c r="B2" s="1140"/>
    </row>
    <row r="3" spans="1:2" ht="15.75" thickBot="1">
      <c r="A3" s="141" t="s">
        <v>511</v>
      </c>
      <c r="B3" s="142" t="s">
        <v>512</v>
      </c>
    </row>
    <row r="4" spans="1:2">
      <c r="A4" s="143" t="s">
        <v>513</v>
      </c>
      <c r="B4" s="144" t="s">
        <v>768</v>
      </c>
    </row>
    <row r="5" spans="1:2" ht="15.75" thickBot="1">
      <c r="A5" s="144" t="s">
        <v>514</v>
      </c>
      <c r="B5" s="144" t="s">
        <v>769</v>
      </c>
    </row>
    <row r="6" spans="1:2" ht="15.75" thickBot="1">
      <c r="A6" s="1140" t="s">
        <v>515</v>
      </c>
      <c r="B6" s="1140"/>
    </row>
    <row r="7" spans="1:2" ht="15.75" thickBot="1">
      <c r="A7" s="141" t="s">
        <v>516</v>
      </c>
      <c r="B7" s="142" t="s">
        <v>517</v>
      </c>
    </row>
    <row r="8" spans="1:2">
      <c r="A8" s="143" t="s">
        <v>518</v>
      </c>
      <c r="B8" s="143" t="s">
        <v>770</v>
      </c>
    </row>
    <row r="9" spans="1:2">
      <c r="A9" s="144" t="s">
        <v>519</v>
      </c>
      <c r="B9" s="144" t="s">
        <v>520</v>
      </c>
    </row>
    <row r="10" spans="1:2">
      <c r="A10" s="144" t="s">
        <v>521</v>
      </c>
      <c r="B10" s="144" t="s">
        <v>771</v>
      </c>
    </row>
    <row r="11" spans="1:2">
      <c r="A11" s="144" t="s">
        <v>522</v>
      </c>
      <c r="B11" s="144" t="s">
        <v>523</v>
      </c>
    </row>
    <row r="12" spans="1:2" ht="15.75" thickBot="1">
      <c r="A12" s="144" t="s">
        <v>524</v>
      </c>
      <c r="B12" s="144" t="s">
        <v>772</v>
      </c>
    </row>
    <row r="13" spans="1:2" ht="15.75" thickBot="1">
      <c r="A13" s="142" t="s">
        <v>525</v>
      </c>
      <c r="B13" s="142" t="s">
        <v>526</v>
      </c>
    </row>
    <row r="14" spans="1:2">
      <c r="A14" s="144" t="s">
        <v>527</v>
      </c>
      <c r="B14" s="143" t="s">
        <v>528</v>
      </c>
    </row>
    <row r="15" spans="1:2" ht="15.75" thickBot="1">
      <c r="A15" s="145" t="s">
        <v>529</v>
      </c>
      <c r="B15" s="145" t="s">
        <v>530</v>
      </c>
    </row>
    <row r="16" spans="1:2" ht="15.75" thickBot="1">
      <c r="A16" s="1140" t="s">
        <v>531</v>
      </c>
      <c r="B16" s="1140"/>
    </row>
    <row r="17" spans="1:2" ht="15.75" thickBot="1">
      <c r="A17" s="141" t="s">
        <v>532</v>
      </c>
      <c r="B17" s="142" t="s">
        <v>533</v>
      </c>
    </row>
    <row r="18" spans="1:2">
      <c r="A18" s="143" t="s">
        <v>534</v>
      </c>
      <c r="B18" s="143" t="s">
        <v>535</v>
      </c>
    </row>
    <row r="19" spans="1:2" ht="15.75" thickBot="1">
      <c r="A19" s="144" t="s">
        <v>536</v>
      </c>
      <c r="B19" s="144" t="s">
        <v>537</v>
      </c>
    </row>
    <row r="20" spans="1:2" ht="15.75" thickBot="1">
      <c r="A20" s="142" t="s">
        <v>538</v>
      </c>
      <c r="B20" s="142" t="s">
        <v>539</v>
      </c>
    </row>
    <row r="21" spans="1:2">
      <c r="A21" s="143" t="s">
        <v>540</v>
      </c>
      <c r="B21" s="143" t="s">
        <v>541</v>
      </c>
    </row>
    <row r="22" spans="1:2">
      <c r="A22" s="144" t="s">
        <v>542</v>
      </c>
      <c r="B22" s="144" t="s">
        <v>773</v>
      </c>
    </row>
    <row r="23" spans="1:2" ht="15.75" thickBot="1">
      <c r="A23" s="144" t="s">
        <v>543</v>
      </c>
      <c r="B23" s="144" t="s">
        <v>544</v>
      </c>
    </row>
    <row r="24" spans="1:2" ht="15.75" thickBot="1">
      <c r="A24" s="142" t="s">
        <v>545</v>
      </c>
      <c r="B24" s="142" t="s">
        <v>546</v>
      </c>
    </row>
    <row r="25" spans="1:2" ht="15.75" thickBot="1">
      <c r="A25" s="143" t="s">
        <v>547</v>
      </c>
      <c r="B25" s="143" t="s">
        <v>548</v>
      </c>
    </row>
    <row r="26" spans="1:2" ht="15.75" thickBot="1">
      <c r="A26" s="1140" t="s">
        <v>549</v>
      </c>
      <c r="B26" s="1140"/>
    </row>
    <row r="27" spans="1:2" ht="15.75" thickBot="1">
      <c r="A27" s="141" t="s">
        <v>550</v>
      </c>
      <c r="B27" s="142" t="s">
        <v>551</v>
      </c>
    </row>
    <row r="28" spans="1:2">
      <c r="A28" s="143" t="s">
        <v>552</v>
      </c>
      <c r="B28" s="143" t="s">
        <v>553</v>
      </c>
    </row>
    <row r="29" spans="1:2">
      <c r="A29" s="144" t="s">
        <v>554</v>
      </c>
      <c r="B29" s="144" t="s">
        <v>555</v>
      </c>
    </row>
    <row r="30" spans="1:2">
      <c r="A30" s="144" t="s">
        <v>556</v>
      </c>
      <c r="B30" s="144" t="s">
        <v>775</v>
      </c>
    </row>
    <row r="31" spans="1:2" ht="15.75" thickBot="1">
      <c r="A31" s="144" t="s">
        <v>557</v>
      </c>
      <c r="B31" s="144" t="s">
        <v>558</v>
      </c>
    </row>
    <row r="32" spans="1:2" ht="15.75" thickBot="1">
      <c r="A32" s="142" t="s">
        <v>559</v>
      </c>
      <c r="B32" s="142" t="s">
        <v>774</v>
      </c>
    </row>
    <row r="33" spans="1:2">
      <c r="A33" s="143" t="s">
        <v>560</v>
      </c>
      <c r="B33" s="143" t="s">
        <v>774</v>
      </c>
    </row>
    <row r="34" spans="1:2">
      <c r="A34" s="144" t="s">
        <v>561</v>
      </c>
      <c r="B34" s="144" t="s">
        <v>776</v>
      </c>
    </row>
    <row r="35" spans="1:2" ht="15.75" thickBot="1">
      <c r="A35" s="145" t="s">
        <v>562</v>
      </c>
      <c r="B35" s="145" t="s">
        <v>563</v>
      </c>
    </row>
    <row r="36" spans="1:2" ht="15.75" thickBot="1">
      <c r="A36" s="141" t="s">
        <v>564</v>
      </c>
      <c r="B36" s="142" t="s">
        <v>565</v>
      </c>
    </row>
    <row r="37" spans="1:2">
      <c r="A37" s="143" t="s">
        <v>566</v>
      </c>
      <c r="B37" s="143" t="s">
        <v>777</v>
      </c>
    </row>
    <row r="38" spans="1:2">
      <c r="A38" s="144" t="s">
        <v>567</v>
      </c>
      <c r="B38" s="144" t="s">
        <v>778</v>
      </c>
    </row>
    <row r="39" spans="1:2" ht="15.75" thickBot="1">
      <c r="A39" s="144" t="s">
        <v>568</v>
      </c>
      <c r="B39" s="144" t="s">
        <v>779</v>
      </c>
    </row>
    <row r="40" spans="1:2" ht="15.75" thickBot="1">
      <c r="A40" s="1140" t="s">
        <v>569</v>
      </c>
      <c r="B40" s="1140"/>
    </row>
    <row r="41" spans="1:2" ht="15.75" thickBot="1">
      <c r="A41" s="141" t="s">
        <v>570</v>
      </c>
      <c r="B41" s="142" t="s">
        <v>571</v>
      </c>
    </row>
    <row r="42" spans="1:2">
      <c r="A42" s="144" t="s">
        <v>572</v>
      </c>
      <c r="B42" s="143" t="s">
        <v>573</v>
      </c>
    </row>
    <row r="43" spans="1:2" ht="15.75" thickBot="1">
      <c r="A43" s="145" t="s">
        <v>574</v>
      </c>
      <c r="B43" s="145" t="s">
        <v>575</v>
      </c>
    </row>
    <row r="44" spans="1:2" ht="15.75" thickBot="1">
      <c r="A44" s="141" t="s">
        <v>576</v>
      </c>
      <c r="B44" s="142" t="s">
        <v>577</v>
      </c>
    </row>
    <row r="45" spans="1:2">
      <c r="A45" s="144" t="s">
        <v>578</v>
      </c>
      <c r="B45" s="143" t="s">
        <v>579</v>
      </c>
    </row>
    <row r="46" spans="1:2">
      <c r="A46" s="144" t="s">
        <v>580</v>
      </c>
      <c r="B46" s="144" t="s">
        <v>581</v>
      </c>
    </row>
    <row r="47" spans="1:2">
      <c r="A47" s="144" t="s">
        <v>582</v>
      </c>
      <c r="B47" s="144" t="s">
        <v>780</v>
      </c>
    </row>
    <row r="48" spans="1:2">
      <c r="A48" s="144" t="s">
        <v>583</v>
      </c>
      <c r="B48" s="144" t="s">
        <v>781</v>
      </c>
    </row>
    <row r="49" spans="1:2">
      <c r="A49" s="144" t="s">
        <v>584</v>
      </c>
      <c r="B49" s="144" t="s">
        <v>782</v>
      </c>
    </row>
    <row r="50" spans="1:2" ht="15.75" thickBot="1">
      <c r="A50" s="144" t="s">
        <v>585</v>
      </c>
      <c r="B50" s="144" t="s">
        <v>586</v>
      </c>
    </row>
    <row r="51" spans="1:2" ht="15.75" thickBot="1">
      <c r="A51" s="142" t="s">
        <v>587</v>
      </c>
      <c r="B51" s="142" t="s">
        <v>588</v>
      </c>
    </row>
    <row r="52" spans="1:2" ht="15.75" thickBot="1">
      <c r="A52" s="143" t="s">
        <v>589</v>
      </c>
      <c r="B52" s="143" t="s">
        <v>590</v>
      </c>
    </row>
    <row r="53" spans="1:2" ht="15.75" thickBot="1">
      <c r="A53" s="142" t="s">
        <v>591</v>
      </c>
      <c r="B53" s="142" t="s">
        <v>592</v>
      </c>
    </row>
    <row r="54" spans="1:2">
      <c r="A54" s="143" t="s">
        <v>593</v>
      </c>
      <c r="B54" s="143" t="s">
        <v>594</v>
      </c>
    </row>
    <row r="55" spans="1:2">
      <c r="A55" s="144" t="s">
        <v>595</v>
      </c>
      <c r="B55" s="144" t="s">
        <v>596</v>
      </c>
    </row>
    <row r="56" spans="1:2">
      <c r="A56" s="144" t="s">
        <v>597</v>
      </c>
      <c r="B56" s="144" t="s">
        <v>783</v>
      </c>
    </row>
    <row r="57" spans="1:2">
      <c r="A57" s="144" t="s">
        <v>598</v>
      </c>
      <c r="B57" s="144" t="s">
        <v>599</v>
      </c>
    </row>
    <row r="58" spans="1:2" ht="15.75" thickBot="1">
      <c r="A58" s="144" t="s">
        <v>600</v>
      </c>
      <c r="B58" s="144" t="s">
        <v>784</v>
      </c>
    </row>
    <row r="59" spans="1:2" ht="15.75" thickBot="1">
      <c r="A59" s="1140" t="s">
        <v>785</v>
      </c>
      <c r="B59" s="1140"/>
    </row>
    <row r="60" spans="1:2" ht="15.75" thickBot="1">
      <c r="A60" s="141" t="s">
        <v>601</v>
      </c>
      <c r="B60" s="141" t="s">
        <v>602</v>
      </c>
    </row>
    <row r="61" spans="1:2">
      <c r="A61" s="144" t="s">
        <v>603</v>
      </c>
      <c r="B61" s="144" t="s">
        <v>604</v>
      </c>
    </row>
    <row r="62" spans="1:2" ht="15.75" thickBot="1">
      <c r="A62" s="144" t="s">
        <v>605</v>
      </c>
      <c r="B62" s="144" t="s">
        <v>606</v>
      </c>
    </row>
    <row r="63" spans="1:2" ht="15.75" thickBot="1">
      <c r="A63" s="1140" t="s">
        <v>607</v>
      </c>
      <c r="B63" s="1140"/>
    </row>
    <row r="64" spans="1:2">
      <c r="A64" s="141" t="s">
        <v>608</v>
      </c>
      <c r="B64" s="141" t="s">
        <v>609</v>
      </c>
    </row>
    <row r="65" spans="1:2">
      <c r="A65" s="143" t="s">
        <v>610</v>
      </c>
      <c r="B65" s="143" t="s">
        <v>611</v>
      </c>
    </row>
    <row r="66" spans="1:2">
      <c r="A66" s="144" t="s">
        <v>612</v>
      </c>
      <c r="B66" s="144" t="s">
        <v>613</v>
      </c>
    </row>
    <row r="67" spans="1:2">
      <c r="A67" s="144" t="s">
        <v>614</v>
      </c>
      <c r="B67" s="144" t="s">
        <v>786</v>
      </c>
    </row>
    <row r="68" spans="1:2">
      <c r="A68" s="144" t="s">
        <v>615</v>
      </c>
      <c r="B68" s="144" t="s">
        <v>616</v>
      </c>
    </row>
    <row r="69" spans="1:2">
      <c r="A69" s="144" t="s">
        <v>617</v>
      </c>
      <c r="B69" s="144" t="s">
        <v>618</v>
      </c>
    </row>
    <row r="70" spans="1:2" ht="15.75" thickBot="1">
      <c r="A70" s="144" t="s">
        <v>619</v>
      </c>
      <c r="B70" s="144" t="s">
        <v>620</v>
      </c>
    </row>
    <row r="71" spans="1:2" ht="15.75" thickBot="1">
      <c r="A71" s="142" t="s">
        <v>621</v>
      </c>
      <c r="B71" s="142" t="s">
        <v>622</v>
      </c>
    </row>
    <row r="72" spans="1:2">
      <c r="A72" s="143" t="s">
        <v>623</v>
      </c>
      <c r="B72" s="143" t="s">
        <v>787</v>
      </c>
    </row>
    <row r="73" spans="1:2">
      <c r="A73" s="144" t="s">
        <v>624</v>
      </c>
      <c r="B73" s="144" t="s">
        <v>625</v>
      </c>
    </row>
    <row r="74" spans="1:2">
      <c r="A74" s="144" t="s">
        <v>626</v>
      </c>
      <c r="B74" s="144" t="s">
        <v>627</v>
      </c>
    </row>
    <row r="75" spans="1:2">
      <c r="A75" s="144" t="s">
        <v>628</v>
      </c>
      <c r="B75" s="144" t="s">
        <v>788</v>
      </c>
    </row>
    <row r="76" spans="1:2">
      <c r="A76" s="144" t="s">
        <v>629</v>
      </c>
      <c r="B76" s="144" t="s">
        <v>630</v>
      </c>
    </row>
    <row r="77" spans="1:2">
      <c r="A77" s="144" t="s">
        <v>631</v>
      </c>
      <c r="B77" s="144" t="s">
        <v>632</v>
      </c>
    </row>
    <row r="78" spans="1:2">
      <c r="A78" s="144" t="s">
        <v>633</v>
      </c>
      <c r="B78" s="144" t="s">
        <v>634</v>
      </c>
    </row>
    <row r="79" spans="1:2">
      <c r="A79" s="144" t="s">
        <v>635</v>
      </c>
      <c r="B79" s="144" t="s">
        <v>789</v>
      </c>
    </row>
    <row r="80" spans="1:2" ht="15.75" thickBot="1">
      <c r="A80" s="144" t="s">
        <v>636</v>
      </c>
      <c r="B80" s="144" t="s">
        <v>637</v>
      </c>
    </row>
    <row r="81" spans="1:2" ht="15.75" thickBot="1">
      <c r="A81" s="1140" t="s">
        <v>790</v>
      </c>
      <c r="B81" s="1140"/>
    </row>
    <row r="82" spans="1:2" ht="15.75" thickBot="1">
      <c r="A82" s="141" t="s">
        <v>638</v>
      </c>
      <c r="B82" s="141" t="s">
        <v>639</v>
      </c>
    </row>
    <row r="83" spans="1:2">
      <c r="A83" s="143" t="s">
        <v>640</v>
      </c>
      <c r="B83" s="144" t="s">
        <v>791</v>
      </c>
    </row>
    <row r="84" spans="1:2">
      <c r="A84" s="144" t="s">
        <v>641</v>
      </c>
      <c r="B84" s="144" t="s">
        <v>642</v>
      </c>
    </row>
    <row r="85" spans="1:2">
      <c r="A85" s="144" t="s">
        <v>643</v>
      </c>
      <c r="B85" s="144" t="s">
        <v>644</v>
      </c>
    </row>
    <row r="86" spans="1:2" ht="15.75" thickBot="1">
      <c r="A86" s="144" t="s">
        <v>645</v>
      </c>
      <c r="B86" s="144" t="s">
        <v>792</v>
      </c>
    </row>
    <row r="87" spans="1:2" ht="15.75" thickBot="1">
      <c r="A87" s="142" t="s">
        <v>646</v>
      </c>
      <c r="B87" s="142" t="s">
        <v>647</v>
      </c>
    </row>
    <row r="88" spans="1:2" ht="15.75" thickBot="1">
      <c r="A88" s="143" t="s">
        <v>648</v>
      </c>
      <c r="B88" s="143" t="s">
        <v>649</v>
      </c>
    </row>
    <row r="89" spans="1:2" ht="15.75" thickBot="1">
      <c r="A89" s="142" t="s">
        <v>650</v>
      </c>
      <c r="B89" s="142" t="s">
        <v>651</v>
      </c>
    </row>
    <row r="90" spans="1:2" ht="15.75" thickBot="1">
      <c r="A90" s="143" t="s">
        <v>652</v>
      </c>
      <c r="B90" s="143" t="s">
        <v>653</v>
      </c>
    </row>
    <row r="91" spans="1:2" ht="15.75" thickBot="1">
      <c r="A91" s="142" t="s">
        <v>654</v>
      </c>
      <c r="B91" s="142" t="s">
        <v>655</v>
      </c>
    </row>
    <row r="92" spans="1:2">
      <c r="A92" s="143" t="s">
        <v>656</v>
      </c>
      <c r="B92" s="143" t="s">
        <v>657</v>
      </c>
    </row>
    <row r="93" spans="1:2">
      <c r="A93" s="144" t="s">
        <v>658</v>
      </c>
      <c r="B93" s="144" t="s">
        <v>659</v>
      </c>
    </row>
    <row r="94" spans="1:2">
      <c r="A94" s="144" t="s">
        <v>660</v>
      </c>
      <c r="B94" s="144" t="s">
        <v>793</v>
      </c>
    </row>
    <row r="95" spans="1:2" ht="15.75" thickBot="1">
      <c r="A95" s="144" t="s">
        <v>661</v>
      </c>
      <c r="B95" s="144" t="s">
        <v>662</v>
      </c>
    </row>
    <row r="96" spans="1:2" ht="15.75" thickBot="1">
      <c r="A96" s="142" t="s">
        <v>663</v>
      </c>
      <c r="B96" s="142" t="s">
        <v>664</v>
      </c>
    </row>
    <row r="97" spans="1:2" ht="15.75" thickBot="1">
      <c r="A97" s="143" t="s">
        <v>665</v>
      </c>
      <c r="B97" s="144" t="s">
        <v>794</v>
      </c>
    </row>
    <row r="98" spans="1:2" ht="15.75" thickBot="1">
      <c r="A98" s="142" t="s">
        <v>666</v>
      </c>
      <c r="B98" s="142" t="s">
        <v>667</v>
      </c>
    </row>
    <row r="99" spans="1:2">
      <c r="A99" s="143" t="s">
        <v>668</v>
      </c>
      <c r="B99" s="143" t="s">
        <v>669</v>
      </c>
    </row>
    <row r="100" spans="1:2" ht="15.75" thickBot="1">
      <c r="A100" s="144" t="s">
        <v>670</v>
      </c>
      <c r="B100" s="144" t="s">
        <v>795</v>
      </c>
    </row>
    <row r="101" spans="1:2" ht="15.75" thickBot="1">
      <c r="A101" s="142" t="s">
        <v>671</v>
      </c>
      <c r="B101" s="142" t="s">
        <v>672</v>
      </c>
    </row>
    <row r="102" spans="1:2" ht="15.75" thickBot="1">
      <c r="A102" s="143" t="s">
        <v>673</v>
      </c>
      <c r="B102" s="143" t="s">
        <v>674</v>
      </c>
    </row>
    <row r="103" spans="1:2" ht="15.75" thickBot="1">
      <c r="A103" s="1140" t="s">
        <v>675</v>
      </c>
      <c r="B103" s="1140"/>
    </row>
    <row r="104" spans="1:2" ht="15.75" thickBot="1">
      <c r="A104" s="141" t="s">
        <v>676</v>
      </c>
      <c r="B104" s="141" t="s">
        <v>677</v>
      </c>
    </row>
    <row r="105" spans="1:2">
      <c r="A105" s="143" t="s">
        <v>678</v>
      </c>
      <c r="B105" s="143" t="s">
        <v>679</v>
      </c>
    </row>
    <row r="106" spans="1:2">
      <c r="A106" s="144" t="s">
        <v>680</v>
      </c>
      <c r="B106" s="144" t="s">
        <v>681</v>
      </c>
    </row>
    <row r="107" spans="1:2" ht="15.75" thickBot="1">
      <c r="A107" s="144" t="s">
        <v>682</v>
      </c>
      <c r="B107" s="144" t="s">
        <v>683</v>
      </c>
    </row>
    <row r="108" spans="1:2" ht="15.75" thickBot="1">
      <c r="A108" s="142" t="s">
        <v>684</v>
      </c>
      <c r="B108" s="142" t="s">
        <v>685</v>
      </c>
    </row>
    <row r="109" spans="1:2">
      <c r="A109" s="143" t="s">
        <v>686</v>
      </c>
      <c r="B109" s="144" t="s">
        <v>796</v>
      </c>
    </row>
    <row r="110" spans="1:2">
      <c r="A110" s="144" t="s">
        <v>687</v>
      </c>
      <c r="B110" s="144" t="s">
        <v>797</v>
      </c>
    </row>
    <row r="111" spans="1:2">
      <c r="A111" s="144" t="s">
        <v>688</v>
      </c>
      <c r="B111" s="144" t="s">
        <v>689</v>
      </c>
    </row>
    <row r="112" spans="1:2" ht="15.75" thickBot="1">
      <c r="A112" s="145" t="s">
        <v>690</v>
      </c>
      <c r="B112" s="145" t="s">
        <v>798</v>
      </c>
    </row>
    <row r="113" spans="1:2" ht="15.75" thickBot="1">
      <c r="A113" s="1140" t="s">
        <v>691</v>
      </c>
      <c r="B113" s="1140"/>
    </row>
    <row r="114" spans="1:2" ht="15.75" thickBot="1">
      <c r="A114" s="141" t="s">
        <v>692</v>
      </c>
      <c r="B114" s="141" t="s">
        <v>693</v>
      </c>
    </row>
    <row r="115" spans="1:2">
      <c r="A115" s="143" t="s">
        <v>694</v>
      </c>
      <c r="B115" s="144" t="s">
        <v>799</v>
      </c>
    </row>
    <row r="116" spans="1:2">
      <c r="A116" s="144" t="s">
        <v>695</v>
      </c>
      <c r="B116" s="144" t="s">
        <v>800</v>
      </c>
    </row>
    <row r="117" spans="1:2">
      <c r="A117" s="144" t="s">
        <v>696</v>
      </c>
      <c r="B117" s="144" t="s">
        <v>801</v>
      </c>
    </row>
    <row r="118" spans="1:2" ht="15.75" thickBot="1">
      <c r="A118" s="141" t="s">
        <v>697</v>
      </c>
      <c r="B118" s="141" t="s">
        <v>698</v>
      </c>
    </row>
    <row r="119" spans="1:2">
      <c r="A119" s="144" t="s">
        <v>699</v>
      </c>
      <c r="B119" s="144" t="s">
        <v>700</v>
      </c>
    </row>
    <row r="120" spans="1:2">
      <c r="A120" s="144" t="s">
        <v>701</v>
      </c>
      <c r="B120" s="144" t="s">
        <v>802</v>
      </c>
    </row>
    <row r="121" spans="1:2">
      <c r="A121" s="144" t="s">
        <v>702</v>
      </c>
      <c r="B121" s="144" t="s">
        <v>803</v>
      </c>
    </row>
    <row r="122" spans="1:2">
      <c r="A122" s="144" t="s">
        <v>703</v>
      </c>
      <c r="B122" s="144" t="s">
        <v>804</v>
      </c>
    </row>
    <row r="123" spans="1:2">
      <c r="A123" s="144" t="s">
        <v>704</v>
      </c>
      <c r="B123" s="144" t="s">
        <v>805</v>
      </c>
    </row>
    <row r="124" spans="1:2">
      <c r="A124" s="144" t="s">
        <v>705</v>
      </c>
      <c r="B124" s="144" t="s">
        <v>706</v>
      </c>
    </row>
    <row r="125" spans="1:2">
      <c r="A125" s="144" t="s">
        <v>707</v>
      </c>
      <c r="B125" s="144" t="s">
        <v>806</v>
      </c>
    </row>
    <row r="126" spans="1:2">
      <c r="A126" s="144" t="s">
        <v>708</v>
      </c>
      <c r="B126" s="144" t="s">
        <v>807</v>
      </c>
    </row>
    <row r="127" spans="1:2">
      <c r="A127" s="144" t="s">
        <v>709</v>
      </c>
      <c r="B127" s="144" t="s">
        <v>710</v>
      </c>
    </row>
    <row r="128" spans="1:2" ht="15.75" thickBot="1">
      <c r="A128" s="142" t="s">
        <v>711</v>
      </c>
      <c r="B128" s="142" t="s">
        <v>712</v>
      </c>
    </row>
    <row r="129" spans="1:2" ht="15.75" thickBot="1">
      <c r="A129" s="145" t="s">
        <v>713</v>
      </c>
      <c r="B129" s="145" t="s">
        <v>714</v>
      </c>
    </row>
    <row r="130" spans="1:2" ht="15.75" thickBot="1">
      <c r="A130" s="1140" t="s">
        <v>808</v>
      </c>
      <c r="B130" s="1140"/>
    </row>
    <row r="131" spans="1:2" ht="15.75" thickBot="1">
      <c r="A131" s="141" t="s">
        <v>715</v>
      </c>
      <c r="B131" s="141" t="s">
        <v>716</v>
      </c>
    </row>
    <row r="132" spans="1:2">
      <c r="A132" s="143" t="s">
        <v>717</v>
      </c>
      <c r="B132" s="144" t="s">
        <v>809</v>
      </c>
    </row>
    <row r="133" spans="1:2">
      <c r="A133" s="144" t="s">
        <v>718</v>
      </c>
      <c r="B133" s="144" t="s">
        <v>719</v>
      </c>
    </row>
    <row r="134" spans="1:2" ht="15.75" thickBot="1">
      <c r="A134" s="144" t="s">
        <v>720</v>
      </c>
      <c r="B134" s="145" t="s">
        <v>821</v>
      </c>
    </row>
    <row r="135" spans="1:2" ht="15.75" thickBot="1">
      <c r="A135" s="142" t="s">
        <v>721</v>
      </c>
      <c r="B135" s="141" t="s">
        <v>722</v>
      </c>
    </row>
    <row r="136" spans="1:2">
      <c r="A136" s="143" t="s">
        <v>723</v>
      </c>
      <c r="B136" s="144" t="s">
        <v>810</v>
      </c>
    </row>
    <row r="137" spans="1:2" ht="15.75" thickBot="1">
      <c r="A137" s="144" t="s">
        <v>724</v>
      </c>
      <c r="B137" s="144" t="s">
        <v>725</v>
      </c>
    </row>
    <row r="138" spans="1:2" ht="15.75" thickBot="1">
      <c r="A138" s="1140" t="s">
        <v>726</v>
      </c>
      <c r="B138" s="1140"/>
    </row>
    <row r="139" spans="1:2" ht="15.75" thickBot="1">
      <c r="A139" s="141" t="s">
        <v>727</v>
      </c>
      <c r="B139" s="141" t="s">
        <v>728</v>
      </c>
    </row>
    <row r="140" spans="1:2">
      <c r="A140" s="143" t="s">
        <v>729</v>
      </c>
      <c r="B140" s="143" t="s">
        <v>730</v>
      </c>
    </row>
    <row r="141" spans="1:2">
      <c r="A141" s="144" t="s">
        <v>731</v>
      </c>
      <c r="B141" s="144" t="s">
        <v>811</v>
      </c>
    </row>
    <row r="142" spans="1:2">
      <c r="A142" s="144" t="s">
        <v>732</v>
      </c>
      <c r="B142" s="144" t="s">
        <v>733</v>
      </c>
    </row>
    <row r="143" spans="1:2">
      <c r="A143" s="144" t="s">
        <v>734</v>
      </c>
      <c r="B143" s="144" t="s">
        <v>812</v>
      </c>
    </row>
    <row r="144" spans="1:2">
      <c r="A144" s="144" t="s">
        <v>735</v>
      </c>
      <c r="B144" s="144" t="s">
        <v>736</v>
      </c>
    </row>
    <row r="145" spans="1:2">
      <c r="A145" s="144" t="s">
        <v>737</v>
      </c>
      <c r="B145" s="144" t="s">
        <v>813</v>
      </c>
    </row>
    <row r="146" spans="1:2" ht="15.75" thickBot="1">
      <c r="A146" s="144" t="s">
        <v>738</v>
      </c>
      <c r="B146" s="144" t="s">
        <v>739</v>
      </c>
    </row>
    <row r="147" spans="1:2" ht="15.75" thickBot="1">
      <c r="A147" s="146"/>
      <c r="B147" s="146"/>
    </row>
    <row r="148" spans="1:2" ht="15.75" thickBot="1">
      <c r="A148" s="1140" t="s">
        <v>740</v>
      </c>
      <c r="B148" s="1140"/>
    </row>
    <row r="149" spans="1:2">
      <c r="A149" s="1142" t="s">
        <v>741</v>
      </c>
      <c r="B149" s="147" t="s">
        <v>814</v>
      </c>
    </row>
    <row r="150" spans="1:2" ht="15.75" thickBot="1">
      <c r="A150" s="1143"/>
      <c r="B150" s="141"/>
    </row>
    <row r="151" spans="1:2">
      <c r="A151" s="143" t="s">
        <v>742</v>
      </c>
      <c r="B151" s="144" t="s">
        <v>815</v>
      </c>
    </row>
    <row r="152" spans="1:2">
      <c r="A152" s="144" t="s">
        <v>743</v>
      </c>
      <c r="B152" s="144" t="s">
        <v>744</v>
      </c>
    </row>
    <row r="153" spans="1:2" ht="15.75" thickBot="1">
      <c r="A153" s="144" t="s">
        <v>745</v>
      </c>
      <c r="B153" s="144" t="s">
        <v>816</v>
      </c>
    </row>
    <row r="154" spans="1:2" ht="15.75" thickBot="1">
      <c r="A154" s="142" t="s">
        <v>746</v>
      </c>
      <c r="B154" s="142" t="s">
        <v>747</v>
      </c>
    </row>
    <row r="155" spans="1:2" ht="15.75" thickBot="1">
      <c r="A155" s="143" t="s">
        <v>748</v>
      </c>
      <c r="B155" s="144" t="s">
        <v>817</v>
      </c>
    </row>
    <row r="156" spans="1:2" ht="15.75" thickBot="1">
      <c r="A156" s="1140" t="s">
        <v>749</v>
      </c>
      <c r="B156" s="1140"/>
    </row>
    <row r="157" spans="1:2" ht="15.75" thickBot="1">
      <c r="A157" s="141" t="s">
        <v>750</v>
      </c>
      <c r="B157" s="141" t="s">
        <v>751</v>
      </c>
    </row>
    <row r="158" spans="1:2">
      <c r="A158" s="143" t="s">
        <v>752</v>
      </c>
      <c r="B158" s="144" t="s">
        <v>818</v>
      </c>
    </row>
    <row r="159" spans="1:2">
      <c r="A159" s="144" t="s">
        <v>753</v>
      </c>
      <c r="B159" s="144" t="s">
        <v>754</v>
      </c>
    </row>
    <row r="160" spans="1:2">
      <c r="A160" s="144" t="s">
        <v>755</v>
      </c>
      <c r="B160" s="144" t="s">
        <v>756</v>
      </c>
    </row>
    <row r="161" spans="1:2">
      <c r="A161" s="144" t="s">
        <v>757</v>
      </c>
      <c r="B161" s="144" t="s">
        <v>758</v>
      </c>
    </row>
    <row r="162" spans="1:2" ht="15.75" thickBot="1">
      <c r="A162" s="144" t="s">
        <v>759</v>
      </c>
      <c r="B162" s="144" t="s">
        <v>819</v>
      </c>
    </row>
    <row r="163" spans="1:2" ht="15.75" thickBot="1">
      <c r="A163" s="142" t="s">
        <v>760</v>
      </c>
      <c r="B163" s="142" t="s">
        <v>761</v>
      </c>
    </row>
    <row r="164" spans="1:2">
      <c r="A164" s="143" t="s">
        <v>762</v>
      </c>
      <c r="B164" s="143" t="s">
        <v>763</v>
      </c>
    </row>
    <row r="165" spans="1:2">
      <c r="A165" s="144" t="s">
        <v>764</v>
      </c>
      <c r="B165" s="144" t="s">
        <v>765</v>
      </c>
    </row>
    <row r="166" spans="1:2" ht="15.75" thickBot="1">
      <c r="A166" s="148" t="s">
        <v>766</v>
      </c>
      <c r="B166" s="148" t="s">
        <v>820</v>
      </c>
    </row>
    <row r="167" spans="1:2" ht="15.75" thickTop="1">
      <c r="A167" s="149" t="s">
        <v>767</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zoomScale="85" zoomScaleNormal="85" zoomScaleSheetLayoutView="85" workbookViewId="0">
      <selection activeCell="B10" sqref="B10:D10"/>
    </sheetView>
  </sheetViews>
  <sheetFormatPr baseColWidth="10" defaultColWidth="11.42578125" defaultRowHeight="15"/>
  <cols>
    <col min="1" max="1" width="2.140625" style="65" customWidth="1"/>
    <col min="2" max="2" width="21.7109375" style="65" customWidth="1"/>
    <col min="3" max="3" width="35.85546875" style="65" customWidth="1"/>
    <col min="4" max="4" width="41.42578125" style="65" customWidth="1"/>
    <col min="5" max="5" width="1.85546875" style="65" customWidth="1"/>
    <col min="6" max="6" width="11.42578125" style="65" customWidth="1"/>
    <col min="7" max="16384" width="11.42578125" style="65"/>
  </cols>
  <sheetData>
    <row r="1" spans="2:4" ht="10.5" customHeight="1">
      <c r="B1" s="1145" t="s">
        <v>269</v>
      </c>
      <c r="C1" s="1145"/>
      <c r="D1" s="1145"/>
    </row>
    <row r="2" spans="2:4" ht="19.5" customHeight="1">
      <c r="B2" s="1145"/>
      <c r="C2" s="1145"/>
      <c r="D2" s="1145"/>
    </row>
    <row r="3" spans="2:4" ht="15.75" customHeight="1">
      <c r="B3" s="59" t="s">
        <v>28</v>
      </c>
      <c r="C3" s="59" t="s">
        <v>224</v>
      </c>
      <c r="D3" s="59" t="s">
        <v>1</v>
      </c>
    </row>
    <row r="4" spans="2:4" ht="57" customHeight="1">
      <c r="B4" s="60" t="s">
        <v>225</v>
      </c>
      <c r="C4" s="66" t="s">
        <v>247</v>
      </c>
      <c r="D4" s="67">
        <v>0.2</v>
      </c>
    </row>
    <row r="5" spans="2:4" ht="57" customHeight="1">
      <c r="B5" s="61" t="s">
        <v>226</v>
      </c>
      <c r="C5" s="66" t="s">
        <v>246</v>
      </c>
      <c r="D5" s="67">
        <v>0.4</v>
      </c>
    </row>
    <row r="6" spans="2:4" ht="57" customHeight="1">
      <c r="B6" s="62" t="s">
        <v>227</v>
      </c>
      <c r="C6" s="66" t="s">
        <v>248</v>
      </c>
      <c r="D6" s="67">
        <v>0.6</v>
      </c>
    </row>
    <row r="7" spans="2:4" ht="57" customHeight="1">
      <c r="B7" s="63" t="s">
        <v>228</v>
      </c>
      <c r="C7" s="66" t="s">
        <v>249</v>
      </c>
      <c r="D7" s="67">
        <v>0.8</v>
      </c>
    </row>
    <row r="8" spans="2:4" ht="57" customHeight="1">
      <c r="B8" s="64" t="s">
        <v>229</v>
      </c>
      <c r="C8" s="66" t="s">
        <v>250</v>
      </c>
      <c r="D8" s="67">
        <v>1</v>
      </c>
    </row>
    <row r="10" spans="2:4" ht="30" customHeight="1">
      <c r="B10" s="1144" t="s">
        <v>284</v>
      </c>
      <c r="C10" s="1144"/>
      <c r="D10" s="1144"/>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F20" sqref="F20"/>
    </sheetView>
  </sheetViews>
  <sheetFormatPr baseColWidth="10" defaultColWidth="11.42578125" defaultRowHeight="15"/>
  <cols>
    <col min="1" max="1" width="1.5703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1145" t="s">
        <v>268</v>
      </c>
      <c r="C1" s="1145"/>
      <c r="D1" s="1145"/>
    </row>
    <row r="2" spans="2:4">
      <c r="B2" s="1145"/>
      <c r="C2" s="1145"/>
      <c r="D2" s="1145"/>
    </row>
    <row r="3" spans="2:4">
      <c r="B3" s="10" t="s">
        <v>28</v>
      </c>
      <c r="C3" s="10" t="s">
        <v>266</v>
      </c>
      <c r="D3" s="10" t="s">
        <v>267</v>
      </c>
    </row>
    <row r="4" spans="2:4" ht="30">
      <c r="B4" s="13" t="s">
        <v>251</v>
      </c>
      <c r="C4" s="31" t="s">
        <v>256</v>
      </c>
      <c r="D4" s="55" t="s">
        <v>257</v>
      </c>
    </row>
    <row r="5" spans="2:4" ht="60">
      <c r="B5" s="11" t="s">
        <v>252</v>
      </c>
      <c r="C5" s="31" t="s">
        <v>258</v>
      </c>
      <c r="D5" s="55" t="s">
        <v>259</v>
      </c>
    </row>
    <row r="6" spans="2:4" ht="45">
      <c r="B6" s="14" t="s">
        <v>253</v>
      </c>
      <c r="C6" s="31" t="s">
        <v>260</v>
      </c>
      <c r="D6" s="55" t="s">
        <v>261</v>
      </c>
    </row>
    <row r="7" spans="2:4" ht="45">
      <c r="B7" s="15" t="s">
        <v>254</v>
      </c>
      <c r="C7" s="31" t="s">
        <v>262</v>
      </c>
      <c r="D7" s="55" t="s">
        <v>263</v>
      </c>
    </row>
    <row r="8" spans="2:4" ht="45">
      <c r="B8" s="16" t="s">
        <v>255</v>
      </c>
      <c r="C8" s="31" t="s">
        <v>264</v>
      </c>
      <c r="D8" s="55" t="s">
        <v>265</v>
      </c>
    </row>
    <row r="10" spans="2:4" ht="53.65" customHeight="1">
      <c r="B10" s="1146" t="s">
        <v>285</v>
      </c>
      <c r="C10" s="1146"/>
      <c r="D10" s="1146"/>
    </row>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zoomScale="60" zoomScaleNormal="115" workbookViewId="0">
      <selection activeCell="B19" sqref="B19:B22"/>
    </sheetView>
  </sheetViews>
  <sheetFormatPr baseColWidth="10" defaultColWidth="10.85546875" defaultRowHeight="15"/>
  <cols>
    <col min="1" max="1" width="14.7109375" style="7" customWidth="1"/>
    <col min="2" max="2" width="12.85546875" style="7" bestFit="1" customWidth="1"/>
    <col min="3" max="4" width="35.28515625" style="7" customWidth="1"/>
    <col min="5" max="16384" width="10.85546875" style="7"/>
  </cols>
  <sheetData>
    <row r="1" spans="1:4" ht="15" customHeight="1">
      <c r="A1" s="1155" t="s">
        <v>175</v>
      </c>
      <c r="B1" s="1156"/>
      <c r="C1" s="1156"/>
      <c r="D1" s="1156"/>
    </row>
    <row r="2" spans="1:4" ht="22.5">
      <c r="A2" s="41" t="s">
        <v>176</v>
      </c>
      <c r="B2" s="42" t="s">
        <v>201</v>
      </c>
      <c r="C2" s="41" t="s">
        <v>202</v>
      </c>
      <c r="D2" s="41" t="s">
        <v>203</v>
      </c>
    </row>
    <row r="3" spans="1:4" ht="31.15" customHeight="1">
      <c r="A3" s="1157" t="s">
        <v>177</v>
      </c>
      <c r="B3" s="1158">
        <v>5</v>
      </c>
      <c r="C3" s="43" t="s">
        <v>205</v>
      </c>
      <c r="D3" s="44" t="s">
        <v>178</v>
      </c>
    </row>
    <row r="4" spans="1:4" ht="31.15" customHeight="1">
      <c r="A4" s="1157"/>
      <c r="B4" s="1158"/>
      <c r="C4" s="45" t="s">
        <v>204</v>
      </c>
      <c r="D4" s="46" t="s">
        <v>179</v>
      </c>
    </row>
    <row r="5" spans="1:4" ht="31.15" customHeight="1">
      <c r="A5" s="1157"/>
      <c r="B5" s="1158"/>
      <c r="C5" s="45" t="s">
        <v>206</v>
      </c>
      <c r="D5" s="46" t="s">
        <v>180</v>
      </c>
    </row>
    <row r="6" spans="1:4" ht="31.15" customHeight="1">
      <c r="A6" s="1157"/>
      <c r="B6" s="1158"/>
      <c r="C6" s="47"/>
      <c r="D6" s="46" t="s">
        <v>181</v>
      </c>
    </row>
    <row r="7" spans="1:4" ht="31.15" customHeight="1">
      <c r="A7" s="1159" t="s">
        <v>182</v>
      </c>
      <c r="B7" s="1152">
        <v>4</v>
      </c>
      <c r="C7" s="44" t="s">
        <v>207</v>
      </c>
      <c r="D7" s="44" t="s">
        <v>184</v>
      </c>
    </row>
    <row r="8" spans="1:4" ht="31.15" customHeight="1">
      <c r="A8" s="1159"/>
      <c r="B8" s="1153"/>
      <c r="C8" s="46" t="s">
        <v>208</v>
      </c>
      <c r="D8" s="46" t="s">
        <v>185</v>
      </c>
    </row>
    <row r="9" spans="1:4" ht="31.15" customHeight="1">
      <c r="A9" s="1159"/>
      <c r="B9" s="1153"/>
      <c r="C9" s="46" t="s">
        <v>183</v>
      </c>
      <c r="D9" s="46" t="s">
        <v>186</v>
      </c>
    </row>
    <row r="10" spans="1:4" ht="31.15" customHeight="1">
      <c r="A10" s="1159"/>
      <c r="B10" s="1154"/>
      <c r="C10" s="48"/>
      <c r="D10" s="46" t="s">
        <v>187</v>
      </c>
    </row>
    <row r="11" spans="1:4" ht="31.15" customHeight="1">
      <c r="A11" s="1160" t="s">
        <v>38</v>
      </c>
      <c r="B11" s="1152">
        <v>3</v>
      </c>
      <c r="C11" s="43" t="s">
        <v>209</v>
      </c>
      <c r="D11" s="44" t="s">
        <v>189</v>
      </c>
    </row>
    <row r="12" spans="1:4" ht="31.15" customHeight="1">
      <c r="A12" s="1160"/>
      <c r="B12" s="1153"/>
      <c r="C12" s="45" t="s">
        <v>210</v>
      </c>
      <c r="D12" s="46" t="s">
        <v>190</v>
      </c>
    </row>
    <row r="13" spans="1:4" ht="31.15" customHeight="1">
      <c r="A13" s="1160"/>
      <c r="B13" s="1153"/>
      <c r="C13" s="45" t="s">
        <v>188</v>
      </c>
      <c r="D13" s="46" t="s">
        <v>191</v>
      </c>
    </row>
    <row r="14" spans="1:4" ht="31.15" customHeight="1">
      <c r="A14" s="1160"/>
      <c r="B14" s="1154"/>
      <c r="C14" s="47"/>
      <c r="D14" s="46" t="s">
        <v>192</v>
      </c>
    </row>
    <row r="15" spans="1:4" ht="31.15" customHeight="1">
      <c r="A15" s="1150" t="s">
        <v>193</v>
      </c>
      <c r="B15" s="1147">
        <v>2</v>
      </c>
      <c r="C15" s="44" t="s">
        <v>211</v>
      </c>
      <c r="D15" s="49" t="s">
        <v>213</v>
      </c>
    </row>
    <row r="16" spans="1:4" ht="31.15" customHeight="1">
      <c r="A16" s="1150"/>
      <c r="B16" s="1148"/>
      <c r="C16" s="46" t="s">
        <v>212</v>
      </c>
      <c r="D16" s="50" t="s">
        <v>214</v>
      </c>
    </row>
    <row r="17" spans="1:4" ht="31.15" customHeight="1">
      <c r="A17" s="1150"/>
      <c r="B17" s="1148"/>
      <c r="C17" s="46" t="s">
        <v>194</v>
      </c>
      <c r="D17" s="50" t="s">
        <v>215</v>
      </c>
    </row>
    <row r="18" spans="1:4" ht="31.15" customHeight="1">
      <c r="A18" s="1150"/>
      <c r="B18" s="1149"/>
      <c r="C18" s="51"/>
      <c r="D18" s="50" t="s">
        <v>195</v>
      </c>
    </row>
    <row r="19" spans="1:4" ht="31.15" customHeight="1">
      <c r="A19" s="1151" t="s">
        <v>373</v>
      </c>
      <c r="B19" s="1152">
        <v>1</v>
      </c>
      <c r="C19" s="44" t="s">
        <v>196</v>
      </c>
      <c r="D19" s="49" t="s">
        <v>216</v>
      </c>
    </row>
    <row r="20" spans="1:4" ht="31.15" customHeight="1">
      <c r="A20" s="1151"/>
      <c r="B20" s="1153"/>
      <c r="C20" s="46" t="s">
        <v>197</v>
      </c>
      <c r="D20" s="50" t="s">
        <v>217</v>
      </c>
    </row>
    <row r="21" spans="1:4" ht="31.15" customHeight="1">
      <c r="A21" s="1151"/>
      <c r="B21" s="1153"/>
      <c r="C21" s="46" t="s">
        <v>198</v>
      </c>
      <c r="D21" s="50" t="s">
        <v>199</v>
      </c>
    </row>
    <row r="22" spans="1:4" ht="31.15" customHeight="1">
      <c r="A22" s="1151"/>
      <c r="B22" s="1154"/>
      <c r="C22" s="52"/>
      <c r="D22" s="53" t="s">
        <v>200</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2578125" defaultRowHeight="15"/>
  <cols>
    <col min="1" max="1" width="2.140625" style="8" customWidth="1"/>
    <col min="2" max="2" width="9.28515625" style="8" customWidth="1"/>
    <col min="3" max="3" width="21.710937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1145" t="s">
        <v>359</v>
      </c>
      <c r="C2" s="1145"/>
      <c r="D2" s="1145"/>
      <c r="E2" s="1145"/>
    </row>
    <row r="3" spans="2:5" ht="15.75" customHeight="1">
      <c r="B3" s="10" t="s">
        <v>360</v>
      </c>
      <c r="C3" s="10" t="s">
        <v>28</v>
      </c>
      <c r="D3" s="10" t="s">
        <v>361</v>
      </c>
      <c r="E3" s="10" t="s">
        <v>362</v>
      </c>
    </row>
    <row r="4" spans="2:5" ht="57" customHeight="1">
      <c r="B4" s="37">
        <v>5</v>
      </c>
      <c r="C4" s="16" t="s">
        <v>343</v>
      </c>
      <c r="D4" s="12" t="s">
        <v>363</v>
      </c>
      <c r="E4" s="12" t="s">
        <v>364</v>
      </c>
    </row>
    <row r="5" spans="2:5" ht="57" customHeight="1">
      <c r="B5" s="37">
        <v>4</v>
      </c>
      <c r="C5" s="15" t="s">
        <v>342</v>
      </c>
      <c r="D5" s="12" t="s">
        <v>365</v>
      </c>
      <c r="E5" s="12" t="s">
        <v>366</v>
      </c>
    </row>
    <row r="6" spans="2:5" ht="57" customHeight="1">
      <c r="B6" s="37">
        <v>3</v>
      </c>
      <c r="C6" s="14" t="s">
        <v>341</v>
      </c>
      <c r="D6" s="12" t="s">
        <v>367</v>
      </c>
      <c r="E6" s="12" t="s">
        <v>368</v>
      </c>
    </row>
    <row r="7" spans="2:5" ht="57" customHeight="1">
      <c r="B7" s="37">
        <v>2</v>
      </c>
      <c r="C7" s="13" t="s">
        <v>340</v>
      </c>
      <c r="D7" s="12" t="s">
        <v>369</v>
      </c>
      <c r="E7" s="12" t="s">
        <v>370</v>
      </c>
    </row>
    <row r="8" spans="2:5" ht="57" customHeight="1">
      <c r="B8" s="37">
        <v>1</v>
      </c>
      <c r="C8" s="11" t="s">
        <v>339</v>
      </c>
      <c r="D8" s="12" t="s">
        <v>371</v>
      </c>
      <c r="E8" s="12" t="s">
        <v>372</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5546875" defaultRowHeight="27" customHeight="1"/>
  <cols>
    <col min="1" max="1" width="4.28515625" style="119" customWidth="1"/>
    <col min="2" max="2" width="14.42578125" style="119" customWidth="1"/>
    <col min="3" max="3" width="17.28515625" style="119" customWidth="1"/>
    <col min="4" max="4" width="14.42578125" style="119" customWidth="1"/>
    <col min="5" max="5" width="46.7109375" style="119" customWidth="1"/>
    <col min="6" max="1024" width="14.42578125" style="119" customWidth="1"/>
    <col min="1025" max="16384" width="10.85546875" style="130"/>
  </cols>
  <sheetData>
    <row r="1" spans="2:6" ht="24" customHeight="1">
      <c r="B1" s="1162" t="s">
        <v>416</v>
      </c>
      <c r="C1" s="1162"/>
      <c r="D1" s="1162"/>
      <c r="E1" s="1162"/>
      <c r="F1" s="1162"/>
    </row>
    <row r="2" spans="2:6" ht="15.75">
      <c r="B2" s="120"/>
      <c r="C2" s="120"/>
      <c r="D2" s="120"/>
      <c r="E2" s="120"/>
      <c r="F2" s="120"/>
    </row>
    <row r="3" spans="2:6" ht="16.149999999999999" customHeight="1">
      <c r="B3" s="1163" t="s">
        <v>417</v>
      </c>
      <c r="C3" s="1163"/>
      <c r="D3" s="1163"/>
      <c r="E3" s="121" t="s">
        <v>418</v>
      </c>
      <c r="F3" s="121" t="s">
        <v>419</v>
      </c>
    </row>
    <row r="4" spans="2:6" ht="31.5">
      <c r="B4" s="1164" t="s">
        <v>420</v>
      </c>
      <c r="C4" s="1164" t="s">
        <v>421</v>
      </c>
      <c r="D4" s="122" t="s">
        <v>305</v>
      </c>
      <c r="E4" s="123" t="s">
        <v>422</v>
      </c>
      <c r="F4" s="124">
        <v>0.25</v>
      </c>
    </row>
    <row r="5" spans="2:6" ht="47.25">
      <c r="B5" s="1164"/>
      <c r="C5" s="1164"/>
      <c r="D5" s="125" t="s">
        <v>306</v>
      </c>
      <c r="E5" s="126" t="s">
        <v>423</v>
      </c>
      <c r="F5" s="127">
        <v>0.15</v>
      </c>
    </row>
    <row r="6" spans="2:6" ht="47.25">
      <c r="B6" s="1164"/>
      <c r="C6" s="1164"/>
      <c r="D6" s="125" t="s">
        <v>307</v>
      </c>
      <c r="E6" s="126" t="s">
        <v>424</v>
      </c>
      <c r="F6" s="127">
        <v>0.1</v>
      </c>
    </row>
    <row r="7" spans="2:6" ht="63">
      <c r="B7" s="1164"/>
      <c r="C7" s="1165" t="s">
        <v>231</v>
      </c>
      <c r="D7" s="125" t="s">
        <v>311</v>
      </c>
      <c r="E7" s="126" t="s">
        <v>425</v>
      </c>
      <c r="F7" s="127">
        <v>0.25</v>
      </c>
    </row>
    <row r="8" spans="2:6" ht="31.5">
      <c r="B8" s="1164"/>
      <c r="C8" s="1165"/>
      <c r="D8" s="125" t="s">
        <v>310</v>
      </c>
      <c r="E8" s="126" t="s">
        <v>426</v>
      </c>
      <c r="F8" s="127">
        <v>0.15</v>
      </c>
    </row>
    <row r="9" spans="2:6" ht="47.25">
      <c r="B9" s="1166" t="s">
        <v>427</v>
      </c>
      <c r="C9" s="1165" t="s">
        <v>313</v>
      </c>
      <c r="D9" s="125" t="s">
        <v>314</v>
      </c>
      <c r="E9" s="126" t="s">
        <v>428</v>
      </c>
      <c r="F9" s="128" t="s">
        <v>429</v>
      </c>
    </row>
    <row r="10" spans="2:6" ht="63">
      <c r="B10" s="1166"/>
      <c r="C10" s="1165"/>
      <c r="D10" s="125" t="s">
        <v>315</v>
      </c>
      <c r="E10" s="126" t="s">
        <v>430</v>
      </c>
      <c r="F10" s="128" t="s">
        <v>429</v>
      </c>
    </row>
    <row r="11" spans="2:6" ht="47.25">
      <c r="B11" s="1166"/>
      <c r="C11" s="1165" t="s">
        <v>316</v>
      </c>
      <c r="D11" s="125" t="s">
        <v>318</v>
      </c>
      <c r="E11" s="126" t="s">
        <v>431</v>
      </c>
      <c r="F11" s="128" t="s">
        <v>429</v>
      </c>
    </row>
    <row r="12" spans="2:6" ht="47.25">
      <c r="B12" s="1166"/>
      <c r="C12" s="1165"/>
      <c r="D12" s="125" t="s">
        <v>319</v>
      </c>
      <c r="E12" s="126" t="s">
        <v>432</v>
      </c>
      <c r="F12" s="128" t="s">
        <v>429</v>
      </c>
    </row>
    <row r="13" spans="2:6" ht="31.5">
      <c r="B13" s="1166"/>
      <c r="C13" s="1165" t="s">
        <v>317</v>
      </c>
      <c r="D13" s="125" t="s">
        <v>433</v>
      </c>
      <c r="E13" s="126" t="s">
        <v>434</v>
      </c>
      <c r="F13" s="128" t="s">
        <v>429</v>
      </c>
    </row>
    <row r="14" spans="2:6" ht="31.5">
      <c r="B14" s="1166"/>
      <c r="C14" s="1165"/>
      <c r="D14" s="125" t="s">
        <v>435</v>
      </c>
      <c r="E14" s="126" t="s">
        <v>436</v>
      </c>
      <c r="F14" s="128" t="s">
        <v>429</v>
      </c>
    </row>
    <row r="15" spans="2:6" ht="49.5" customHeight="1">
      <c r="B15" s="1161" t="s">
        <v>437</v>
      </c>
      <c r="C15" s="1161"/>
      <c r="D15" s="1161"/>
      <c r="E15" s="1161"/>
      <c r="F15" s="1161"/>
    </row>
    <row r="16" spans="2:6" ht="27" customHeight="1">
      <c r="B16" s="129"/>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7" customWidth="1"/>
    <col min="2" max="2" width="17.42578125" style="17" customWidth="1"/>
    <col min="3" max="7" width="16" style="17" customWidth="1"/>
    <col min="8" max="8" width="1.5703125" style="17" customWidth="1"/>
    <col min="9" max="9" width="2" style="17" customWidth="1"/>
    <col min="10" max="16384" width="11.42578125" style="17"/>
  </cols>
  <sheetData>
    <row r="1" spans="1:7" ht="9.75" customHeight="1"/>
    <row r="2" spans="1:7" ht="27" customHeight="1">
      <c r="B2" s="1168" t="s">
        <v>359</v>
      </c>
      <c r="C2" s="1169" t="s">
        <v>374</v>
      </c>
      <c r="D2" s="1169"/>
      <c r="E2" s="1169"/>
      <c r="F2" s="1169"/>
      <c r="G2" s="1169"/>
    </row>
    <row r="3" spans="1:7" ht="27" customHeight="1">
      <c r="B3" s="1168"/>
      <c r="C3" s="88" t="s">
        <v>375</v>
      </c>
      <c r="D3" s="88" t="s">
        <v>376</v>
      </c>
      <c r="E3" s="88" t="s">
        <v>377</v>
      </c>
      <c r="F3" s="88" t="s">
        <v>378</v>
      </c>
      <c r="G3" s="88" t="s">
        <v>379</v>
      </c>
    </row>
    <row r="4" spans="1:7" ht="31.5" customHeight="1">
      <c r="B4" s="1167" t="s">
        <v>380</v>
      </c>
      <c r="C4" s="89" t="s">
        <v>381</v>
      </c>
      <c r="D4" s="90" t="s">
        <v>382</v>
      </c>
      <c r="E4" s="91" t="s">
        <v>383</v>
      </c>
      <c r="F4" s="92" t="s">
        <v>384</v>
      </c>
      <c r="G4" s="93" t="s">
        <v>385</v>
      </c>
    </row>
    <row r="5" spans="1:7" ht="31.5" customHeight="1">
      <c r="B5" s="1167"/>
      <c r="C5" s="94" t="s">
        <v>386</v>
      </c>
      <c r="D5" s="95" t="s">
        <v>386</v>
      </c>
      <c r="E5" s="96" t="s">
        <v>387</v>
      </c>
      <c r="F5" s="97" t="s">
        <v>387</v>
      </c>
      <c r="G5" s="98" t="s">
        <v>387</v>
      </c>
    </row>
    <row r="6" spans="1:7" ht="31.5" customHeight="1">
      <c r="B6" s="1167" t="s">
        <v>388</v>
      </c>
      <c r="C6" s="99" t="s">
        <v>389</v>
      </c>
      <c r="D6" s="100" t="s">
        <v>390</v>
      </c>
      <c r="E6" s="101" t="s">
        <v>391</v>
      </c>
      <c r="F6" s="102" t="s">
        <v>392</v>
      </c>
      <c r="G6" s="103" t="s">
        <v>393</v>
      </c>
    </row>
    <row r="7" spans="1:7" ht="31.5" customHeight="1">
      <c r="B7" s="1167"/>
      <c r="C7" s="99" t="s">
        <v>394</v>
      </c>
      <c r="D7" s="100" t="s">
        <v>386</v>
      </c>
      <c r="E7" s="101" t="s">
        <v>386</v>
      </c>
      <c r="F7" s="102" t="s">
        <v>387</v>
      </c>
      <c r="G7" s="103" t="s">
        <v>387</v>
      </c>
    </row>
    <row r="8" spans="1:7" ht="31.5" customHeight="1">
      <c r="B8" s="1167" t="s">
        <v>395</v>
      </c>
      <c r="C8" s="104" t="s">
        <v>396</v>
      </c>
      <c r="D8" s="105" t="s">
        <v>397</v>
      </c>
      <c r="E8" s="106" t="s">
        <v>398</v>
      </c>
      <c r="F8" s="92" t="s">
        <v>391</v>
      </c>
      <c r="G8" s="93" t="s">
        <v>383</v>
      </c>
    </row>
    <row r="9" spans="1:7" ht="31.5" customHeight="1">
      <c r="B9" s="1167"/>
      <c r="C9" s="107" t="s">
        <v>399</v>
      </c>
      <c r="D9" s="108" t="s">
        <v>394</v>
      </c>
      <c r="E9" s="109" t="s">
        <v>386</v>
      </c>
      <c r="F9" s="97" t="s">
        <v>387</v>
      </c>
      <c r="G9" s="98" t="s">
        <v>387</v>
      </c>
    </row>
    <row r="10" spans="1:7" ht="31.5" customHeight="1">
      <c r="B10" s="1167" t="s">
        <v>400</v>
      </c>
      <c r="C10" s="110" t="s">
        <v>401</v>
      </c>
      <c r="D10" s="111" t="s">
        <v>389</v>
      </c>
      <c r="E10" s="99" t="s">
        <v>397</v>
      </c>
      <c r="F10" s="100" t="s">
        <v>390</v>
      </c>
      <c r="G10" s="103" t="s">
        <v>382</v>
      </c>
    </row>
    <row r="11" spans="1:7" ht="31.5" customHeight="1">
      <c r="B11" s="1167"/>
      <c r="C11" s="110" t="s">
        <v>399</v>
      </c>
      <c r="D11" s="111" t="s">
        <v>399</v>
      </c>
      <c r="E11" s="99" t="s">
        <v>394</v>
      </c>
      <c r="F11" s="100" t="s">
        <v>386</v>
      </c>
      <c r="G11" s="103" t="s">
        <v>387</v>
      </c>
    </row>
    <row r="12" spans="1:7" ht="31.5" customHeight="1">
      <c r="A12" s="17" t="s">
        <v>37</v>
      </c>
      <c r="B12" s="1167" t="s">
        <v>402</v>
      </c>
      <c r="C12" s="104" t="s">
        <v>403</v>
      </c>
      <c r="D12" s="112" t="s">
        <v>401</v>
      </c>
      <c r="E12" s="113" t="s">
        <v>396</v>
      </c>
      <c r="F12" s="90" t="s">
        <v>389</v>
      </c>
      <c r="G12" s="114" t="s">
        <v>381</v>
      </c>
    </row>
    <row r="13" spans="1:7" ht="31.5" customHeight="1">
      <c r="B13" s="1167"/>
      <c r="C13" s="107" t="s">
        <v>399</v>
      </c>
      <c r="D13" s="115" t="s">
        <v>399</v>
      </c>
      <c r="E13" s="116" t="s">
        <v>394</v>
      </c>
      <c r="F13" s="95" t="s">
        <v>386</v>
      </c>
      <c r="G13" s="117" t="s">
        <v>386</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heetViews>
  <sheetFormatPr baseColWidth="10" defaultColWidth="11.42578125" defaultRowHeight="14.25"/>
  <cols>
    <col min="1" max="1" width="1.7109375" style="1" customWidth="1"/>
    <col min="2" max="2" width="27.42578125" style="1" customWidth="1"/>
    <col min="3" max="3" width="92.7109375" style="1" customWidth="1"/>
    <col min="4" max="4" width="1.5703125" style="1" customWidth="1"/>
    <col min="5" max="6" width="11.5703125" style="1" customWidth="1"/>
    <col min="7" max="16384" width="11.42578125" style="1"/>
  </cols>
  <sheetData>
    <row r="1" spans="2:3" ht="8.25" customHeight="1"/>
    <row r="2" spans="2:3" ht="15.75" customHeight="1">
      <c r="B2" s="1170" t="s">
        <v>414</v>
      </c>
      <c r="C2" s="1170"/>
    </row>
    <row r="3" spans="2:3" ht="45.75" customHeight="1">
      <c r="B3" s="213" t="s">
        <v>238</v>
      </c>
      <c r="C3" s="9" t="s">
        <v>406</v>
      </c>
    </row>
    <row r="4" spans="2:3" ht="45.75" customHeight="1">
      <c r="B4" s="213" t="s">
        <v>239</v>
      </c>
      <c r="C4" s="9" t="s">
        <v>407</v>
      </c>
    </row>
    <row r="5" spans="2:3" ht="68.650000000000006" customHeight="1">
      <c r="B5" s="213" t="s">
        <v>240</v>
      </c>
      <c r="C5" s="9" t="s">
        <v>408</v>
      </c>
    </row>
    <row r="6" spans="2:3" ht="45.75" customHeight="1">
      <c r="B6" s="213" t="s">
        <v>241</v>
      </c>
      <c r="C6" s="9" t="s">
        <v>409</v>
      </c>
    </row>
    <row r="7" spans="2:3" ht="45.75" customHeight="1">
      <c r="B7" s="213" t="s">
        <v>242</v>
      </c>
      <c r="C7" s="9" t="s">
        <v>410</v>
      </c>
    </row>
    <row r="8" spans="2:3" ht="45.75" customHeight="1">
      <c r="B8" s="213" t="s">
        <v>413</v>
      </c>
      <c r="C8" s="9" t="s">
        <v>411</v>
      </c>
    </row>
    <row r="9" spans="2:3" ht="45.75" customHeight="1">
      <c r="B9" s="213" t="s">
        <v>243</v>
      </c>
      <c r="C9" s="9" t="s">
        <v>412</v>
      </c>
    </row>
    <row r="10" spans="2:3" ht="45.75" customHeight="1">
      <c r="B10" s="213" t="s">
        <v>109</v>
      </c>
      <c r="C10" s="9" t="s">
        <v>27</v>
      </c>
    </row>
    <row r="11" spans="2:3" ht="51">
      <c r="B11" s="213" t="s">
        <v>244</v>
      </c>
      <c r="C11" s="9" t="s">
        <v>84</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1173" t="s">
        <v>39</v>
      </c>
      <c r="C2" s="1174"/>
      <c r="D2" s="1174"/>
      <c r="E2" s="1174"/>
      <c r="F2" s="1175"/>
    </row>
    <row r="3" spans="2:6" ht="18.75" customHeight="1">
      <c r="B3" s="1176" t="s">
        <v>40</v>
      </c>
      <c r="C3" s="1177"/>
      <c r="D3" s="1114" t="s">
        <v>41</v>
      </c>
      <c r="E3" s="1114"/>
      <c r="F3" s="1181"/>
    </row>
    <row r="4" spans="2:6" ht="18.75" customHeight="1">
      <c r="B4" s="1178"/>
      <c r="C4" s="635"/>
      <c r="D4" s="646" t="s">
        <v>42</v>
      </c>
      <c r="E4" s="646"/>
      <c r="F4" s="1182"/>
    </row>
    <row r="5" spans="2:6" ht="18.75" customHeight="1">
      <c r="B5" s="1178"/>
      <c r="C5" s="635"/>
      <c r="D5" s="646" t="s">
        <v>43</v>
      </c>
      <c r="E5" s="646"/>
      <c r="F5" s="1182"/>
    </row>
    <row r="6" spans="2:6" ht="18.75" customHeight="1">
      <c r="B6" s="1178"/>
      <c r="C6" s="635"/>
      <c r="D6" s="646" t="s">
        <v>44</v>
      </c>
      <c r="E6" s="646"/>
      <c r="F6" s="1182"/>
    </row>
    <row r="7" spans="2:6" ht="18.75" customHeight="1">
      <c r="B7" s="1178"/>
      <c r="C7" s="635"/>
      <c r="D7" s="646" t="s">
        <v>45</v>
      </c>
      <c r="E7" s="646"/>
      <c r="F7" s="1182"/>
    </row>
    <row r="8" spans="2:6" ht="18.75" customHeight="1">
      <c r="B8" s="1178"/>
      <c r="C8" s="635"/>
      <c r="D8" s="646" t="s">
        <v>46</v>
      </c>
      <c r="E8" s="646"/>
      <c r="F8" s="1182"/>
    </row>
    <row r="9" spans="2:6" ht="18.75" customHeight="1">
      <c r="B9" s="1178"/>
      <c r="C9" s="635"/>
      <c r="D9" s="646" t="s">
        <v>47</v>
      </c>
      <c r="E9" s="646"/>
      <c r="F9" s="1182"/>
    </row>
    <row r="10" spans="2:6" ht="18.75" customHeight="1" thickBot="1">
      <c r="B10" s="1179"/>
      <c r="C10" s="1180"/>
      <c r="D10" s="1183" t="s">
        <v>48</v>
      </c>
      <c r="E10" s="1183"/>
      <c r="F10" s="1184"/>
    </row>
    <row r="11" spans="2:6" ht="18.75" customHeight="1">
      <c r="B11" s="1190" t="s">
        <v>49</v>
      </c>
      <c r="C11" s="1191"/>
      <c r="D11" s="1196" t="s">
        <v>15</v>
      </c>
      <c r="E11" s="1196"/>
      <c r="F11" s="1197"/>
    </row>
    <row r="12" spans="2:6" ht="18.75" customHeight="1">
      <c r="B12" s="1192"/>
      <c r="C12" s="1193"/>
      <c r="D12" s="1171" t="s">
        <v>50</v>
      </c>
      <c r="E12" s="1171"/>
      <c r="F12" s="1172"/>
    </row>
    <row r="13" spans="2:6" ht="18.75" customHeight="1">
      <c r="B13" s="1192"/>
      <c r="C13" s="1193"/>
      <c r="D13" s="1171" t="s">
        <v>51</v>
      </c>
      <c r="E13" s="1171"/>
      <c r="F13" s="1172"/>
    </row>
    <row r="14" spans="2:6" ht="18.75" customHeight="1">
      <c r="B14" s="1192"/>
      <c r="C14" s="1193"/>
      <c r="D14" s="1171" t="s">
        <v>52</v>
      </c>
      <c r="E14" s="1171"/>
      <c r="F14" s="1172"/>
    </row>
    <row r="15" spans="2:6" ht="18.75" customHeight="1">
      <c r="B15" s="1192"/>
      <c r="C15" s="1193"/>
      <c r="D15" s="1171" t="s">
        <v>53</v>
      </c>
      <c r="E15" s="1171"/>
      <c r="F15" s="1172"/>
    </row>
    <row r="16" spans="2:6" ht="18.75" customHeight="1">
      <c r="B16" s="1192"/>
      <c r="C16" s="1193"/>
      <c r="D16" s="1171" t="s">
        <v>54</v>
      </c>
      <c r="E16" s="1171"/>
      <c r="F16" s="1172"/>
    </row>
    <row r="17" spans="2:6" ht="18.75" customHeight="1">
      <c r="B17" s="1192"/>
      <c r="C17" s="1193"/>
      <c r="D17" s="1171" t="s">
        <v>55</v>
      </c>
      <c r="E17" s="1171"/>
      <c r="F17" s="1172"/>
    </row>
    <row r="18" spans="2:6" ht="18.75" customHeight="1">
      <c r="B18" s="1192"/>
      <c r="C18" s="1193"/>
      <c r="D18" s="1171" t="s">
        <v>56</v>
      </c>
      <c r="E18" s="1171"/>
      <c r="F18" s="1172"/>
    </row>
    <row r="19" spans="2:6" ht="18.75" customHeight="1">
      <c r="B19" s="1192"/>
      <c r="C19" s="1193"/>
      <c r="D19" s="1171" t="s">
        <v>57</v>
      </c>
      <c r="E19" s="1171"/>
      <c r="F19" s="1172"/>
    </row>
    <row r="20" spans="2:6" ht="18.75" customHeight="1">
      <c r="B20" s="1192"/>
      <c r="C20" s="1193"/>
      <c r="D20" s="1171" t="s">
        <v>58</v>
      </c>
      <c r="E20" s="1171"/>
      <c r="F20" s="1172"/>
    </row>
    <row r="21" spans="2:6" ht="18.75" customHeight="1">
      <c r="B21" s="1192"/>
      <c r="C21" s="1193"/>
      <c r="D21" s="1171" t="s">
        <v>59</v>
      </c>
      <c r="E21" s="1171"/>
      <c r="F21" s="1172"/>
    </row>
    <row r="22" spans="2:6" ht="18.75" customHeight="1">
      <c r="B22" s="1192"/>
      <c r="C22" s="1193"/>
      <c r="D22" s="1171" t="s">
        <v>60</v>
      </c>
      <c r="E22" s="1171"/>
      <c r="F22" s="1172"/>
    </row>
    <row r="23" spans="2:6" ht="18.75" customHeight="1">
      <c r="B23" s="1192"/>
      <c r="C23" s="1193"/>
      <c r="D23" s="1171" t="s">
        <v>61</v>
      </c>
      <c r="E23" s="1171"/>
      <c r="F23" s="1172"/>
    </row>
    <row r="24" spans="2:6" ht="18.75" customHeight="1" thickBot="1">
      <c r="B24" s="1194"/>
      <c r="C24" s="1195"/>
      <c r="D24" s="1185" t="s">
        <v>62</v>
      </c>
      <c r="E24" s="1185"/>
      <c r="F24" s="1186"/>
    </row>
    <row r="25" spans="2:6" ht="18.75" customHeight="1">
      <c r="B25" s="1187" t="s">
        <v>63</v>
      </c>
      <c r="C25" s="642"/>
      <c r="D25" s="1188" t="s">
        <v>64</v>
      </c>
      <c r="E25" s="1188"/>
      <c r="F25" s="1189"/>
    </row>
    <row r="26" spans="2:6" ht="18.75" customHeight="1" thickBot="1">
      <c r="B26" s="1179"/>
      <c r="C26" s="1180"/>
      <c r="D26" s="1183" t="s">
        <v>65</v>
      </c>
      <c r="E26" s="1183"/>
      <c r="F26" s="1184"/>
    </row>
    <row r="27" spans="2:6" ht="7.5" customHeight="1"/>
  </sheetData>
  <mergeCells count="28">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 ref="D21:F21"/>
    <mergeCell ref="D22:F22"/>
    <mergeCell ref="B2:F2"/>
    <mergeCell ref="B3:C10"/>
    <mergeCell ref="D3:F3"/>
    <mergeCell ref="D4:F4"/>
    <mergeCell ref="D5:F5"/>
    <mergeCell ref="D6:F6"/>
    <mergeCell ref="D7:F7"/>
    <mergeCell ref="D8:F8"/>
    <mergeCell ref="D9:F9"/>
    <mergeCell ref="D10:F1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5703125" style="17" customWidth="1"/>
    <col min="4" max="4" width="1.5703125" style="3" customWidth="1"/>
    <col min="5" max="5" width="12.5703125" style="3" customWidth="1"/>
    <col min="6" max="16384" width="11.42578125" style="3"/>
  </cols>
  <sheetData>
    <row r="1" spans="2:3" ht="9.75" customHeight="1" thickBot="1"/>
    <row r="2" spans="2:3" ht="30.75" thickBot="1">
      <c r="B2" s="20" t="s">
        <v>66</v>
      </c>
      <c r="C2" s="21" t="s">
        <v>67</v>
      </c>
    </row>
    <row r="3" spans="2:3" ht="18" customHeight="1">
      <c r="B3" s="1198" t="s">
        <v>6</v>
      </c>
      <c r="C3" s="18" t="s">
        <v>404</v>
      </c>
    </row>
    <row r="4" spans="2:3" ht="43.5" customHeight="1" thickBot="1">
      <c r="B4" s="1199"/>
      <c r="C4" s="19" t="s">
        <v>68</v>
      </c>
    </row>
    <row r="5" spans="2:3">
      <c r="B5" s="1200" t="s">
        <v>7</v>
      </c>
      <c r="C5" s="18" t="s">
        <v>328</v>
      </c>
    </row>
    <row r="6" spans="2:3" ht="58.5" customHeight="1" thickBot="1">
      <c r="B6" s="1201"/>
      <c r="C6" s="19" t="s">
        <v>69</v>
      </c>
    </row>
    <row r="7" spans="2:3">
      <c r="B7" s="1202" t="s">
        <v>8</v>
      </c>
      <c r="C7" s="18" t="s">
        <v>405</v>
      </c>
    </row>
    <row r="8" spans="2:3" ht="57.75" customHeight="1" thickBot="1">
      <c r="B8" s="1203"/>
      <c r="C8" s="19" t="s">
        <v>70</v>
      </c>
    </row>
    <row r="9" spans="2:3">
      <c r="B9" s="1204" t="s">
        <v>9</v>
      </c>
      <c r="C9" s="18" t="s">
        <v>329</v>
      </c>
    </row>
    <row r="10" spans="2:3" ht="38.25" customHeight="1" thickBot="1">
      <c r="B10" s="1205"/>
      <c r="C10" s="19" t="s">
        <v>71</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B60C5-1342-40C9-9F4D-E9C2D79046A7}">
  <sheetPr>
    <tabColor rgb="FFC00000"/>
    <pageSetUpPr fitToPage="1"/>
  </sheetPr>
  <dimension ref="A1:CO694"/>
  <sheetViews>
    <sheetView showGridLines="0" tabSelected="1" view="pageBreakPreview" topLeftCell="BI1" zoomScale="40" zoomScaleNormal="70" zoomScaleSheetLayoutView="40" workbookViewId="0">
      <selection activeCell="BU10" sqref="BU10"/>
    </sheetView>
  </sheetViews>
  <sheetFormatPr baseColWidth="10" defaultColWidth="11.140625" defaultRowHeight="15.75"/>
  <cols>
    <col min="1" max="1" width="6.28515625" style="183" customWidth="1"/>
    <col min="2" max="2" width="9.7109375" style="194" customWidth="1"/>
    <col min="3" max="6" width="13.85546875" style="183" customWidth="1"/>
    <col min="7" max="7" width="7.85546875" style="183" customWidth="1"/>
    <col min="8" max="8" width="7.5703125" style="162" customWidth="1"/>
    <col min="9" max="9" width="51" style="215" customWidth="1"/>
    <col min="10" max="10" width="13.7109375" style="183" customWidth="1"/>
    <col min="11" max="11" width="42.7109375" style="183" customWidth="1"/>
    <col min="12" max="12" width="39" style="183" customWidth="1"/>
    <col min="13" max="13" width="51" style="183" customWidth="1"/>
    <col min="14" max="14" width="11.140625" style="183" customWidth="1"/>
    <col min="15" max="15" width="11.140625" style="183"/>
    <col min="16" max="16" width="10.42578125" style="195" customWidth="1"/>
    <col min="17" max="17" width="9.85546875" style="183" customWidth="1"/>
    <col min="18" max="19" width="17.28515625" style="183" customWidth="1"/>
    <col min="20" max="20" width="9.85546875" style="183" customWidth="1"/>
    <col min="21" max="22" width="3.42578125" style="183" customWidth="1"/>
    <col min="23" max="23" width="22.140625" style="183" customWidth="1"/>
    <col min="24" max="26" width="3.42578125" style="183" customWidth="1"/>
    <col min="27" max="27" width="3.7109375" style="196" customWidth="1"/>
    <col min="28" max="29" width="6.42578125" style="197" customWidth="1"/>
    <col min="30" max="30" width="4.140625" style="196" customWidth="1"/>
    <col min="31" max="31" width="4.7109375" style="196" customWidth="1"/>
    <col min="32" max="32" width="4.7109375" style="183" customWidth="1"/>
    <col min="33" max="33" width="43.5703125" style="448" customWidth="1"/>
    <col min="34" max="36" width="19.85546875" style="183" customWidth="1"/>
    <col min="37" max="37" width="15.85546875" style="195" customWidth="1"/>
    <col min="38" max="39" width="4.140625" style="161" customWidth="1"/>
    <col min="40" max="40" width="4.140625" style="183" customWidth="1"/>
    <col min="41" max="42" width="4.140625" style="161" customWidth="1"/>
    <col min="43" max="43" width="5.7109375" style="161" customWidth="1"/>
    <col min="44" max="44" width="4.140625" style="183" customWidth="1"/>
    <col min="45" max="48" width="3.42578125" style="183" customWidth="1"/>
    <col min="49" max="49" width="3.7109375" style="196" customWidth="1"/>
    <col min="50" max="51" width="6.42578125" style="161" customWidth="1"/>
    <col min="52" max="52" width="4.140625" style="183" customWidth="1"/>
    <col min="53" max="53" width="11.85546875" style="195" customWidth="1"/>
    <col min="54" max="54" width="31.5703125" style="452" customWidth="1"/>
    <col min="55" max="55" width="22.140625" style="199" customWidth="1"/>
    <col min="56" max="57" width="16.5703125" style="198" customWidth="1"/>
    <col min="58" max="59" width="16.5703125" style="261" customWidth="1"/>
    <col min="60" max="60" width="23.42578125" style="195" customWidth="1"/>
    <col min="61" max="61" width="21.7109375" style="199" customWidth="1"/>
    <col min="62" max="62" width="20.7109375" style="198" customWidth="1"/>
    <col min="63" max="63" width="16.5703125" style="198" customWidth="1"/>
    <col min="64" max="64" width="33.28515625" style="161" customWidth="1"/>
    <col min="65" max="66" width="16.5703125" style="161" customWidth="1"/>
    <col min="67" max="67" width="30.85546875" style="200" customWidth="1"/>
    <col min="68" max="68" width="26.7109375" style="195" customWidth="1"/>
    <col min="69" max="69" width="19.85546875" style="198" customWidth="1"/>
    <col min="70" max="72" width="16.5703125" style="195" customWidth="1"/>
    <col min="73" max="73" width="48.5703125" style="183" customWidth="1"/>
    <col min="74" max="74" width="19.7109375" style="198" customWidth="1"/>
    <col min="75" max="75" width="44.85546875" style="183" customWidth="1"/>
    <col min="76" max="76" width="56.42578125" style="183" customWidth="1"/>
    <col min="77" max="86" width="0" style="183" hidden="1" customWidth="1"/>
    <col min="87" max="87" width="11.140625" style="183" hidden="1" customWidth="1"/>
    <col min="88" max="94" width="0" style="183" hidden="1" customWidth="1"/>
    <col min="95" max="16384" width="11.140625" style="183"/>
  </cols>
  <sheetData>
    <row r="1" spans="1:93" s="161" customFormat="1" ht="82.5" customHeight="1">
      <c r="B1" s="206"/>
      <c r="H1" s="205"/>
      <c r="O1" s="207"/>
      <c r="AA1" s="197"/>
      <c r="AB1" s="197"/>
      <c r="AC1" s="197"/>
      <c r="AD1" s="197"/>
      <c r="AE1" s="197"/>
      <c r="AF1" s="197"/>
      <c r="AG1" s="1206"/>
      <c r="AK1" s="207"/>
      <c r="AV1" s="197"/>
      <c r="BB1" s="450"/>
      <c r="BC1" s="208"/>
      <c r="BF1" s="257"/>
      <c r="BG1" s="257"/>
      <c r="BH1" s="208"/>
      <c r="BI1" s="207"/>
      <c r="BV1" s="200"/>
    </row>
    <row r="2" spans="1:93" s="205" customFormat="1" ht="17.25" customHeight="1">
      <c r="A2" s="682" t="s">
        <v>926</v>
      </c>
      <c r="B2" s="682"/>
      <c r="C2" s="682"/>
      <c r="D2" s="682"/>
      <c r="E2" s="682"/>
      <c r="F2" s="682"/>
      <c r="G2" s="682"/>
      <c r="H2" s="682"/>
      <c r="I2" s="682"/>
      <c r="J2" s="682"/>
      <c r="K2" s="682"/>
      <c r="L2" s="682"/>
      <c r="M2" s="682"/>
      <c r="N2" s="682"/>
      <c r="O2" s="682"/>
      <c r="P2" s="683"/>
      <c r="Q2" s="684" t="s">
        <v>927</v>
      </c>
      <c r="R2" s="685"/>
      <c r="S2" s="685"/>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c r="BA2" s="685"/>
      <c r="BB2" s="686"/>
      <c r="BC2" s="687"/>
      <c r="BD2" s="1207"/>
      <c r="BE2" s="1207"/>
      <c r="BF2" s="1207"/>
      <c r="BG2" s="1207"/>
      <c r="BH2" s="1207"/>
      <c r="BI2" s="1207"/>
      <c r="BJ2" s="1207"/>
      <c r="BK2" s="1207"/>
      <c r="BL2" s="1207"/>
      <c r="BM2" s="1207"/>
      <c r="BN2" s="1207"/>
      <c r="BO2" s="1207"/>
      <c r="BP2" s="1207"/>
      <c r="BQ2" s="1207"/>
      <c r="BR2" s="1207"/>
      <c r="BS2" s="1207"/>
      <c r="BT2" s="1207"/>
      <c r="BU2" s="1207"/>
      <c r="BV2" s="1207"/>
      <c r="BW2" s="1207"/>
      <c r="BX2" s="1207"/>
    </row>
    <row r="3" spans="1:93" s="161" customFormat="1" ht="14.25" customHeight="1" thickBot="1">
      <c r="A3" s="688" t="s">
        <v>928</v>
      </c>
      <c r="B3" s="689"/>
      <c r="C3" s="158">
        <v>6</v>
      </c>
      <c r="D3" s="690" t="s">
        <v>79</v>
      </c>
      <c r="E3" s="691"/>
      <c r="F3" s="691"/>
      <c r="G3" s="691"/>
      <c r="H3" s="692"/>
      <c r="I3" s="216">
        <v>45167</v>
      </c>
      <c r="J3" s="159"/>
      <c r="K3" s="159"/>
      <c r="L3" s="159"/>
      <c r="M3" s="159"/>
      <c r="N3" s="159"/>
      <c r="O3" s="159"/>
      <c r="P3" s="159"/>
      <c r="Q3" s="159"/>
      <c r="R3" s="159"/>
      <c r="S3" s="159"/>
      <c r="T3" s="159"/>
      <c r="U3" s="159"/>
      <c r="V3" s="159"/>
      <c r="W3" s="159"/>
      <c r="X3" s="159"/>
      <c r="Y3" s="159"/>
      <c r="Z3" s="159"/>
      <c r="AA3" s="160"/>
      <c r="AB3" s="160"/>
      <c r="AC3" s="160"/>
      <c r="AD3" s="160"/>
      <c r="AE3" s="160"/>
      <c r="AF3" s="396"/>
      <c r="AG3" s="159"/>
      <c r="AH3" s="416"/>
      <c r="AI3" s="416"/>
      <c r="AJ3" s="416"/>
      <c r="AK3" s="159"/>
      <c r="AL3" s="159"/>
      <c r="AM3" s="159"/>
      <c r="AN3" s="159"/>
      <c r="AO3" s="159"/>
      <c r="AP3" s="159"/>
      <c r="AQ3" s="159"/>
      <c r="AR3" s="159"/>
      <c r="AS3" s="159"/>
      <c r="AT3" s="159"/>
      <c r="AU3" s="159"/>
      <c r="AV3" s="160"/>
      <c r="AW3" s="159"/>
      <c r="AX3" s="159"/>
      <c r="AY3" s="159"/>
      <c r="AZ3" s="159"/>
      <c r="BA3" s="159"/>
      <c r="BB3" s="262"/>
      <c r="BC3" s="159"/>
      <c r="BD3" s="159"/>
      <c r="BE3" s="159"/>
      <c r="BF3" s="258"/>
      <c r="BG3" s="258"/>
      <c r="BH3" s="159"/>
      <c r="BI3" s="159"/>
      <c r="BJ3" s="159"/>
      <c r="BK3" s="159"/>
      <c r="BL3" s="159"/>
      <c r="BM3" s="159"/>
      <c r="BN3" s="159"/>
      <c r="BO3" s="159"/>
      <c r="BP3" s="159"/>
      <c r="BV3" s="200"/>
    </row>
    <row r="4" spans="1:93" s="162" customFormat="1" ht="14.65" customHeight="1" thickBot="1">
      <c r="A4" s="693" t="s">
        <v>303</v>
      </c>
      <c r="B4" s="694"/>
      <c r="C4" s="694"/>
      <c r="D4" s="694"/>
      <c r="E4" s="694"/>
      <c r="F4" s="694"/>
      <c r="G4" s="694"/>
      <c r="H4" s="694"/>
      <c r="I4" s="694"/>
      <c r="J4" s="694"/>
      <c r="K4" s="694"/>
      <c r="L4" s="694"/>
      <c r="M4" s="694"/>
      <c r="N4" s="694"/>
      <c r="O4" s="694"/>
      <c r="P4" s="694"/>
      <c r="Q4" s="694"/>
      <c r="R4" s="694"/>
      <c r="S4" s="694"/>
      <c r="T4" s="694"/>
      <c r="U4" s="693" t="s">
        <v>304</v>
      </c>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694"/>
      <c r="BA4" s="695"/>
      <c r="BB4" s="696" t="s">
        <v>331</v>
      </c>
      <c r="BC4" s="697"/>
      <c r="BD4" s="697"/>
      <c r="BE4" s="697"/>
      <c r="BF4" s="697"/>
      <c r="BG4" s="697"/>
      <c r="BH4" s="697"/>
      <c r="BI4" s="697"/>
      <c r="BJ4" s="698"/>
      <c r="BK4" s="699" t="s">
        <v>18</v>
      </c>
      <c r="BL4" s="700"/>
      <c r="BM4" s="700"/>
      <c r="BN4" s="700"/>
      <c r="BO4" s="700"/>
      <c r="BP4" s="700"/>
      <c r="BQ4" s="700"/>
      <c r="BR4" s="700"/>
      <c r="BS4" s="700"/>
      <c r="BT4" s="701"/>
      <c r="BU4" s="1208"/>
      <c r="BV4" s="1209"/>
      <c r="BW4" s="1210"/>
      <c r="BX4" s="1211"/>
    </row>
    <row r="5" spans="1:93" s="162" customFormat="1" ht="31.15" customHeight="1" thickBot="1">
      <c r="A5" s="662" t="s">
        <v>1229</v>
      </c>
      <c r="B5" s="665" t="s">
        <v>22</v>
      </c>
      <c r="C5" s="668" t="s">
        <v>0</v>
      </c>
      <c r="D5" s="671" t="s">
        <v>837</v>
      </c>
      <c r="E5" s="671" t="s">
        <v>96</v>
      </c>
      <c r="F5" s="668" t="s">
        <v>23</v>
      </c>
      <c r="G5" s="676" t="s">
        <v>1227</v>
      </c>
      <c r="H5" s="676" t="s">
        <v>1227</v>
      </c>
      <c r="I5" s="679" t="s">
        <v>222</v>
      </c>
      <c r="J5" s="671" t="s">
        <v>880</v>
      </c>
      <c r="K5" s="671" t="s">
        <v>879</v>
      </c>
      <c r="L5" s="671" t="s">
        <v>980</v>
      </c>
      <c r="M5" s="668" t="s">
        <v>981</v>
      </c>
      <c r="N5" s="668" t="s">
        <v>223</v>
      </c>
      <c r="O5" s="668" t="s">
        <v>24</v>
      </c>
      <c r="P5" s="702" t="s">
        <v>888</v>
      </c>
      <c r="Q5" s="705" t="s">
        <v>929</v>
      </c>
      <c r="R5" s="706"/>
      <c r="S5" s="706"/>
      <c r="T5" s="706"/>
      <c r="U5" s="693" t="s">
        <v>324</v>
      </c>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c r="AT5" s="694"/>
      <c r="AU5" s="694"/>
      <c r="AV5" s="694"/>
      <c r="AW5" s="694"/>
      <c r="AX5" s="694"/>
      <c r="AY5" s="694"/>
      <c r="AZ5" s="695"/>
      <c r="BA5" s="707" t="s">
        <v>982</v>
      </c>
      <c r="BB5" s="709" t="s">
        <v>334</v>
      </c>
      <c r="BC5" s="710"/>
      <c r="BD5" s="710"/>
      <c r="BE5" s="710"/>
      <c r="BF5" s="710"/>
      <c r="BG5" s="710"/>
      <c r="BH5" s="710"/>
      <c r="BI5" s="710"/>
      <c r="BJ5" s="711" t="s">
        <v>833</v>
      </c>
      <c r="BK5" s="757" t="s">
        <v>895</v>
      </c>
      <c r="BL5" s="759" t="s">
        <v>16</v>
      </c>
      <c r="BM5" s="761" t="s">
        <v>919</v>
      </c>
      <c r="BN5" s="762"/>
      <c r="BO5" s="735" t="s">
        <v>3263</v>
      </c>
      <c r="BP5" s="734" t="s">
        <v>3262</v>
      </c>
      <c r="BQ5" s="735" t="s">
        <v>17</v>
      </c>
      <c r="BR5" s="738" t="s">
        <v>72</v>
      </c>
      <c r="BS5" s="739"/>
      <c r="BT5" s="740"/>
      <c r="BU5" s="1212" t="s">
        <v>3913</v>
      </c>
      <c r="BV5" s="1213"/>
      <c r="BW5" s="1214"/>
      <c r="BX5" s="1215"/>
    </row>
    <row r="6" spans="1:93" s="162" customFormat="1" ht="14.65" customHeight="1">
      <c r="A6" s="663"/>
      <c r="B6" s="666"/>
      <c r="C6" s="669"/>
      <c r="D6" s="672"/>
      <c r="E6" s="672"/>
      <c r="F6" s="674"/>
      <c r="G6" s="677"/>
      <c r="H6" s="677"/>
      <c r="I6" s="680"/>
      <c r="J6" s="672"/>
      <c r="K6" s="672"/>
      <c r="L6" s="672"/>
      <c r="M6" s="669"/>
      <c r="N6" s="669"/>
      <c r="O6" s="669"/>
      <c r="P6" s="703"/>
      <c r="Q6" s="741" t="s">
        <v>886</v>
      </c>
      <c r="R6" s="743" t="s">
        <v>439</v>
      </c>
      <c r="S6" s="743" t="s">
        <v>887</v>
      </c>
      <c r="T6" s="743" t="s">
        <v>836</v>
      </c>
      <c r="U6" s="745" t="s">
        <v>830</v>
      </c>
      <c r="V6" s="746"/>
      <c r="W6" s="746"/>
      <c r="X6" s="746"/>
      <c r="Y6" s="746"/>
      <c r="Z6" s="746"/>
      <c r="AA6" s="747"/>
      <c r="AB6" s="713" t="s">
        <v>335</v>
      </c>
      <c r="AC6" s="714"/>
      <c r="AD6" s="715"/>
      <c r="AE6" s="754" t="s">
        <v>330</v>
      </c>
      <c r="AF6" s="755"/>
      <c r="AG6" s="755"/>
      <c r="AH6" s="755"/>
      <c r="AI6" s="755"/>
      <c r="AJ6" s="755"/>
      <c r="AK6" s="755"/>
      <c r="AL6" s="755"/>
      <c r="AM6" s="755"/>
      <c r="AN6" s="755"/>
      <c r="AO6" s="755"/>
      <c r="AP6" s="755"/>
      <c r="AQ6" s="756"/>
      <c r="AR6" s="745" t="s">
        <v>832</v>
      </c>
      <c r="AS6" s="746"/>
      <c r="AT6" s="746"/>
      <c r="AU6" s="746"/>
      <c r="AV6" s="746"/>
      <c r="AW6" s="747"/>
      <c r="AX6" s="713" t="s">
        <v>335</v>
      </c>
      <c r="AY6" s="714"/>
      <c r="AZ6" s="715"/>
      <c r="BA6" s="708"/>
      <c r="BB6" s="722" t="s">
        <v>333</v>
      </c>
      <c r="BC6" s="723"/>
      <c r="BD6" s="723"/>
      <c r="BE6" s="669" t="s">
        <v>174</v>
      </c>
      <c r="BF6" s="669"/>
      <c r="BG6" s="669"/>
      <c r="BH6" s="674" t="s">
        <v>232</v>
      </c>
      <c r="BI6" s="674"/>
      <c r="BJ6" s="711"/>
      <c r="BK6" s="758"/>
      <c r="BL6" s="760"/>
      <c r="BM6" s="761"/>
      <c r="BN6" s="762"/>
      <c r="BO6" s="763"/>
      <c r="BP6" s="734"/>
      <c r="BQ6" s="763"/>
      <c r="BR6" s="734" t="s">
        <v>73</v>
      </c>
      <c r="BS6" s="734" t="s">
        <v>75</v>
      </c>
      <c r="BT6" s="736" t="s">
        <v>74</v>
      </c>
      <c r="BU6" s="724" t="s">
        <v>3620</v>
      </c>
      <c r="BV6" s="724" t="s">
        <v>3639</v>
      </c>
      <c r="BW6" s="724" t="s">
        <v>3621</v>
      </c>
      <c r="BX6" s="724" t="s">
        <v>3628</v>
      </c>
    </row>
    <row r="7" spans="1:93" s="162" customFormat="1" ht="14.65" customHeight="1">
      <c r="A7" s="663"/>
      <c r="B7" s="666"/>
      <c r="C7" s="669"/>
      <c r="D7" s="672"/>
      <c r="E7" s="672"/>
      <c r="F7" s="674"/>
      <c r="G7" s="677"/>
      <c r="H7" s="677"/>
      <c r="I7" s="680"/>
      <c r="J7" s="672"/>
      <c r="K7" s="672"/>
      <c r="L7" s="672"/>
      <c r="M7" s="669"/>
      <c r="N7" s="669"/>
      <c r="O7" s="669"/>
      <c r="P7" s="703"/>
      <c r="Q7" s="741"/>
      <c r="R7" s="743"/>
      <c r="S7" s="743"/>
      <c r="T7" s="743"/>
      <c r="U7" s="748"/>
      <c r="V7" s="749"/>
      <c r="W7" s="749"/>
      <c r="X7" s="749"/>
      <c r="Y7" s="749"/>
      <c r="Z7" s="749"/>
      <c r="AA7" s="750"/>
      <c r="AB7" s="716"/>
      <c r="AC7" s="717"/>
      <c r="AD7" s="717"/>
      <c r="AE7" s="726" t="s">
        <v>5</v>
      </c>
      <c r="AF7" s="726"/>
      <c r="AG7" s="726"/>
      <c r="AH7" s="726"/>
      <c r="AI7" s="726"/>
      <c r="AJ7" s="726"/>
      <c r="AK7" s="727" t="s">
        <v>351</v>
      </c>
      <c r="AL7" s="730" t="s">
        <v>309</v>
      </c>
      <c r="AM7" s="731"/>
      <c r="AN7" s="731"/>
      <c r="AO7" s="731"/>
      <c r="AP7" s="731"/>
      <c r="AQ7" s="732"/>
      <c r="AR7" s="748"/>
      <c r="AS7" s="749"/>
      <c r="AT7" s="749"/>
      <c r="AU7" s="749"/>
      <c r="AV7" s="749"/>
      <c r="AW7" s="750"/>
      <c r="AX7" s="716"/>
      <c r="AY7" s="717"/>
      <c r="AZ7" s="718"/>
      <c r="BA7" s="708"/>
      <c r="BB7" s="722"/>
      <c r="BC7" s="723"/>
      <c r="BD7" s="723"/>
      <c r="BE7" s="669"/>
      <c r="BF7" s="669"/>
      <c r="BG7" s="669"/>
      <c r="BH7" s="674"/>
      <c r="BI7" s="674"/>
      <c r="BJ7" s="711"/>
      <c r="BK7" s="758"/>
      <c r="BL7" s="760"/>
      <c r="BM7" s="761"/>
      <c r="BN7" s="762"/>
      <c r="BO7" s="763"/>
      <c r="BP7" s="734"/>
      <c r="BQ7" s="763"/>
      <c r="BR7" s="734"/>
      <c r="BS7" s="734"/>
      <c r="BT7" s="736"/>
      <c r="BU7" s="724"/>
      <c r="BV7" s="724"/>
      <c r="BW7" s="724"/>
      <c r="BX7" s="724"/>
    </row>
    <row r="8" spans="1:93" s="162" customFormat="1" ht="25.5" customHeight="1">
      <c r="A8" s="663"/>
      <c r="B8" s="666"/>
      <c r="C8" s="669"/>
      <c r="D8" s="672"/>
      <c r="E8" s="672"/>
      <c r="F8" s="674"/>
      <c r="G8" s="677"/>
      <c r="H8" s="677"/>
      <c r="I8" s="680"/>
      <c r="J8" s="672"/>
      <c r="K8" s="672"/>
      <c r="L8" s="672"/>
      <c r="M8" s="669"/>
      <c r="N8" s="669"/>
      <c r="O8" s="669"/>
      <c r="P8" s="703"/>
      <c r="Q8" s="741"/>
      <c r="R8" s="743"/>
      <c r="S8" s="743"/>
      <c r="T8" s="743"/>
      <c r="U8" s="751"/>
      <c r="V8" s="752"/>
      <c r="W8" s="752"/>
      <c r="X8" s="752"/>
      <c r="Y8" s="752"/>
      <c r="Z8" s="752"/>
      <c r="AA8" s="753"/>
      <c r="AB8" s="719"/>
      <c r="AC8" s="720"/>
      <c r="AD8" s="720"/>
      <c r="AE8" s="726"/>
      <c r="AF8" s="726"/>
      <c r="AG8" s="726"/>
      <c r="AH8" s="726"/>
      <c r="AI8" s="726"/>
      <c r="AJ8" s="726"/>
      <c r="AK8" s="728"/>
      <c r="AL8" s="730" t="s">
        <v>322</v>
      </c>
      <c r="AM8" s="731"/>
      <c r="AN8" s="733"/>
      <c r="AO8" s="730" t="s">
        <v>323</v>
      </c>
      <c r="AP8" s="731"/>
      <c r="AQ8" s="732"/>
      <c r="AR8" s="751"/>
      <c r="AS8" s="752"/>
      <c r="AT8" s="752"/>
      <c r="AU8" s="752"/>
      <c r="AV8" s="752"/>
      <c r="AW8" s="753"/>
      <c r="AX8" s="719"/>
      <c r="AY8" s="720"/>
      <c r="AZ8" s="721"/>
      <c r="BA8" s="708"/>
      <c r="BB8" s="722"/>
      <c r="BC8" s="723"/>
      <c r="BD8" s="723"/>
      <c r="BE8" s="669"/>
      <c r="BF8" s="669"/>
      <c r="BG8" s="669"/>
      <c r="BH8" s="674"/>
      <c r="BI8" s="674"/>
      <c r="BJ8" s="711"/>
      <c r="BK8" s="758"/>
      <c r="BL8" s="760"/>
      <c r="BM8" s="738"/>
      <c r="BN8" s="759"/>
      <c r="BO8" s="763"/>
      <c r="BP8" s="734"/>
      <c r="BQ8" s="763"/>
      <c r="BR8" s="734"/>
      <c r="BS8" s="734"/>
      <c r="BT8" s="736"/>
      <c r="BU8" s="724"/>
      <c r="BV8" s="724"/>
      <c r="BW8" s="724"/>
      <c r="BX8" s="724"/>
    </row>
    <row r="9" spans="1:93" s="177" customFormat="1" ht="55.5" customHeight="1" thickBot="1">
      <c r="A9" s="664"/>
      <c r="B9" s="667"/>
      <c r="C9" s="670"/>
      <c r="D9" s="673"/>
      <c r="E9" s="673"/>
      <c r="F9" s="675"/>
      <c r="G9" s="678"/>
      <c r="H9" s="678"/>
      <c r="I9" s="681"/>
      <c r="J9" s="673"/>
      <c r="K9" s="673"/>
      <c r="L9" s="673"/>
      <c r="M9" s="670"/>
      <c r="N9" s="670"/>
      <c r="O9" s="670"/>
      <c r="P9" s="704"/>
      <c r="Q9" s="742"/>
      <c r="R9" s="744"/>
      <c r="S9" s="744"/>
      <c r="T9" s="744"/>
      <c r="U9" s="163" t="s">
        <v>345</v>
      </c>
      <c r="V9" s="164" t="s">
        <v>245</v>
      </c>
      <c r="W9" s="164" t="s">
        <v>885</v>
      </c>
      <c r="X9" s="165" t="s">
        <v>290</v>
      </c>
      <c r="Y9" s="165" t="s">
        <v>350</v>
      </c>
      <c r="Z9" s="165" t="s">
        <v>245</v>
      </c>
      <c r="AA9" s="166" t="s">
        <v>302</v>
      </c>
      <c r="AB9" s="167" t="s">
        <v>1</v>
      </c>
      <c r="AC9" s="168" t="s">
        <v>344</v>
      </c>
      <c r="AD9" s="169" t="s">
        <v>3</v>
      </c>
      <c r="AE9" s="170" t="s">
        <v>34</v>
      </c>
      <c r="AF9" s="397" t="s">
        <v>930</v>
      </c>
      <c r="AG9" s="443" t="s">
        <v>230</v>
      </c>
      <c r="AH9" s="459" t="s">
        <v>3265</v>
      </c>
      <c r="AI9" s="459" t="s">
        <v>3266</v>
      </c>
      <c r="AJ9" s="459" t="s">
        <v>3267</v>
      </c>
      <c r="AK9" s="729"/>
      <c r="AL9" s="171" t="s">
        <v>308</v>
      </c>
      <c r="AM9" s="171" t="s">
        <v>231</v>
      </c>
      <c r="AN9" s="172" t="s">
        <v>312</v>
      </c>
      <c r="AO9" s="172" t="s">
        <v>313</v>
      </c>
      <c r="AP9" s="172" t="s">
        <v>316</v>
      </c>
      <c r="AQ9" s="173" t="s">
        <v>317</v>
      </c>
      <c r="AR9" s="174" t="s">
        <v>918</v>
      </c>
      <c r="AS9" s="175" t="s">
        <v>859</v>
      </c>
      <c r="AT9" s="164" t="s">
        <v>245</v>
      </c>
      <c r="AU9" s="165" t="s">
        <v>348</v>
      </c>
      <c r="AV9" s="165" t="s">
        <v>245</v>
      </c>
      <c r="AW9" s="166" t="s">
        <v>349</v>
      </c>
      <c r="AX9" s="167" t="s">
        <v>1</v>
      </c>
      <c r="AY9" s="168" t="s">
        <v>344</v>
      </c>
      <c r="AZ9" s="169" t="s">
        <v>3</v>
      </c>
      <c r="BA9" s="708"/>
      <c r="BB9" s="456" t="s">
        <v>332</v>
      </c>
      <c r="BC9" s="457" t="s">
        <v>14</v>
      </c>
      <c r="BD9" s="457" t="s">
        <v>97</v>
      </c>
      <c r="BE9" s="457" t="s">
        <v>113</v>
      </c>
      <c r="BF9" s="259" t="s">
        <v>77</v>
      </c>
      <c r="BG9" s="259" t="s">
        <v>78</v>
      </c>
      <c r="BH9" s="176" t="s">
        <v>3259</v>
      </c>
      <c r="BI9" s="176" t="s">
        <v>3261</v>
      </c>
      <c r="BJ9" s="712"/>
      <c r="BK9" s="758"/>
      <c r="BL9" s="760"/>
      <c r="BM9" s="465" t="s">
        <v>920</v>
      </c>
      <c r="BN9" s="465" t="s">
        <v>921</v>
      </c>
      <c r="BO9" s="763"/>
      <c r="BP9" s="735"/>
      <c r="BQ9" s="763"/>
      <c r="BR9" s="735"/>
      <c r="BS9" s="735"/>
      <c r="BT9" s="737"/>
      <c r="BU9" s="725"/>
      <c r="BV9" s="725"/>
      <c r="BW9" s="725"/>
      <c r="BX9" s="725"/>
    </row>
    <row r="10" spans="1:93" ht="162">
      <c r="A10" s="777">
        <v>1</v>
      </c>
      <c r="B10" s="779" t="s">
        <v>924</v>
      </c>
      <c r="C10" s="781" t="str">
        <f>IFERROR((VLOOKUP($B10,'Listados Datos'!$D$3:$E$16,2,FALSE))," ")</f>
        <v>Direccionar la planificación y coordinar de manera integral la 
gestión de la entidad, garantizando el logro de compromisos 
distritales e institucionales.</v>
      </c>
      <c r="D10" s="781" t="str">
        <f>IFERROR((VLOOKUP($B10,'Listados Datos'!$D$3:$F$16,3,FALSE))," ")</f>
        <v>Inicia con el ejercicio de coherencia institucional de la entidad y
finaliza con la evaluación a la ejecución de las políticas,
estrategias, planes, programas y proyectos. Aplica a todos los
procesos de la Entidad.</v>
      </c>
      <c r="E10" s="764" t="s">
        <v>1018</v>
      </c>
      <c r="F10" s="764" t="s">
        <v>942</v>
      </c>
      <c r="G10" s="772">
        <v>1</v>
      </c>
      <c r="H10" s="298">
        <f>+G10</f>
        <v>1</v>
      </c>
      <c r="I10" s="775" t="s">
        <v>3271</v>
      </c>
      <c r="J10" s="764" t="s">
        <v>237</v>
      </c>
      <c r="K10" s="764" t="s">
        <v>3272</v>
      </c>
      <c r="L10" s="764" t="s">
        <v>3273</v>
      </c>
      <c r="M10" s="764" t="str">
        <f>+CONCATENATE("Posibilidad de afectación ", J10, " por ", K10," debido a ", L10)</f>
        <v>Posibilidad de afectación Económico y Reputacional por Disminución del  presupuesto asignado a la entidad por baja ejecución del presupuesto ( castigo presupuestal) o volatilidad en la ejecución del plan de acción de los proyectos de inversión en la entidad. debido a Baja ejecución presupuestal de recursos de reserva y/o de vigencia o surgimiento de hechos extraordinarios no previsibles en el proceso inicial de la  formulación  del plan de acción de los proyectos de inversión y deficiente ejecución de este.</v>
      </c>
      <c r="N10" s="764" t="s">
        <v>105</v>
      </c>
      <c r="O10" s="764" t="s">
        <v>825</v>
      </c>
      <c r="P10" s="766">
        <v>12</v>
      </c>
      <c r="Q10" s="768"/>
      <c r="R10" s="770"/>
      <c r="S10" s="770"/>
      <c r="T10" s="770"/>
      <c r="U10" s="819" t="str">
        <f>IF(ISBLANK(AB10),(IF(P10&lt;=0,"",IF(P10&lt;=2,"Muy Baja",IF(P10&lt;=24,"Baja",IF(P10&lt;=500,"Media",IF(P10&lt;=5000,"Alta","Muy Alta"))))))," ")</f>
        <v>Baja</v>
      </c>
      <c r="V10" s="804">
        <f>IF(ISBLANK(AB10),(IF(U10="","",IF(U10="Muy Baja",20%,IF(U10="Baja",40%,IF(U10="Media",60%,IF(U10="Alta",80%,IF(U10="Muy Alta",100%,0)))))))," ")</f>
        <v>0.4</v>
      </c>
      <c r="W10" s="822" t="s">
        <v>1351</v>
      </c>
      <c r="X10" s="825" t="str">
        <f>IF(W10&gt;0,IF(NOT(ISERROR(MATCH(W10,'Listados Datos'!$N$3:$N$4,0))),'Listados Datos'!$N$6&amp;"Por favor no seleccionar este criterios de impacto (Afectación Económica o presupuestal y/o Pérdida Reputacional)",'Listados Datos'!$N$7),"")</f>
        <v>✔</v>
      </c>
      <c r="Y10" s="828" t="str">
        <f>IF(OR(W10='Listados Datos'!$R$3,W10='Listados Datos'!$S$3),"Leve",IF(OR(W10='Listados Datos'!$R$4,W10='Listados Datos'!$S$4),"Menor",IF(OR(W10='Listados Datos'!$R$5,W10='Listados Datos'!$S$5),"Moderado",IF(OR(W10='Listados Datos'!$R$6,W10='Listados Datos'!$S$6),"Mayor",IF(OR(W10='Listados Datos'!$R$7,W10='Listados Datos'!$S$7),"Catastrófico","")))))</f>
        <v>Menor</v>
      </c>
      <c r="Z10" s="804">
        <f>IF(Y10="","",IF(Y10="Leve",20%,IF(Y10="Menor",40%,IF(Y10="Moderado",60%,IF(Y10="Mayor",80%,IF(Y10="Catastrófico",100%,0))))))</f>
        <v>0.4</v>
      </c>
      <c r="AA10" s="807" t="str">
        <f>IF(OR(AND(U10="Muy Baja",Y10="Leve"),AND(U10="Muy Baja",Y10="Menor"),AND(U10="Baja",Y10="Leve")),"Bajo",IF(OR(AND(U10="Muy baja",Y10="Moderado"),AND(U10="Baja",Y10="Menor"),AND(U10="Baja",Y10="Moderado"),AND(U10="Media",Y10="Leve"),AND(U10="Media",Y10="Menor"),AND(U10="Media",Y10="Moderado"),AND(U10="Alta",Y10="Leve"),AND(U10="Alta",Y10="Menor")),"Moderado",IF(OR(AND(U10="Muy Baja",Y10="Mayor"),AND(U10="Baja",Y10="Mayor"),AND(U10="Media",Y10="Mayor"),AND(U10="Alta",Y10="Moderado"),AND(U10="Alta",Y10="Mayor"),AND(U10="Muy Alta",Y10="Leve"),AND(U10="Muy Alta",Y10="Menor"),AND(U10="Muy Alta",Y10="Moderado"),AND(U10="Muy Alta",Y10="Mayor")),"Alto",IF(OR(AND(U10="Muy Baja",Y10="Catastrófico"),AND(U10="Baja",Y10="Catastrófico"),AND(U10="Media",Y10="Catastrófico"),AND(U10="Alta",Y10="Catastrófico"),AND(U10="Muy Alta",Y10="Catastrófico")),"Extremo",""))))</f>
        <v>Moderado</v>
      </c>
      <c r="AB10" s="810"/>
      <c r="AC10" s="813"/>
      <c r="AD10" s="796" t="str">
        <f t="shared" ref="AD10" si="0">IF(AND(AB10="Rara Vez",AC10="Insignificante"),("BAJA"),IF(AND(AB10="Rara Vez",AC10="Menor"),("BAJA"),IF(AND(AB10="Rara Vez",AC10="Moderado"),("MODERADA"),IF(AND(AB10="Rara Vez",AC10="Mayor"),("ALTA"),IF(AND(AB10="Improbable",AC10="Insignificante"),("BAJA"),IF(AND(AB10="Improbable",AC10="Menor"),("BAJA"),IF(AND(AB10="Improbable",AC10="Moderado"),("MODERADA"),IF(AND(AB10="Improbable",AC10="Mayor"),("ALTA"),IF(AND(AB10="Posible",AC10="Insignificante"),("BAJA"),IF(AND(AB10="Posible",AC10="Menor"),("MODERADA"),IF(AND(AB10="Posible",AC10="Moderado"),("ALTA"),IF(AND(AB10="Posible",AC10="Mayor"),("EXTREMA"),IF(AND(AB10="Probable",AC10="Insignificante"),("MODERADA"),IF(AND(AB10="Probable",AC10="Menor"),("ALTA"),IF(AND(AB10="Probable",AC10="Moderado"),("ALTA"),IF(AND(AB10="Probable",AC10="Mayor"),("EXTREMA"),IF(AND(AB10="Casi Seguro",AC10="Insignificante"),("ALTA"),IF(AND(AB10="Casi Seguro",AC10="Menor"),("ALTA"),IF(AND(AB10="Casi Seguro",AC10="Moderado"),("EXTREMA"),IF(AND(AB10="Casi Seguro",AC10="Mayor"),("EXTREMA"),IF(AC10="Catastrófico","EXTREMA","VALORAR")))))))))))))))))))))</f>
        <v>VALORAR</v>
      </c>
      <c r="AE10" s="178">
        <v>1</v>
      </c>
      <c r="AF10" s="401"/>
      <c r="AG10" s="444" t="s">
        <v>3276</v>
      </c>
      <c r="AH10" s="393"/>
      <c r="AI10" s="393"/>
      <c r="AJ10" s="393"/>
      <c r="AK10" s="395" t="str">
        <f t="shared" ref="AK10:AK73" si="1">IF(OR(AL10="Preventivo",AL10="Detectivo"),"Probabilidad",IF(AL10="Correctivo","Impacto",""))</f>
        <v>Probabilidad</v>
      </c>
      <c r="AL10" s="253" t="s">
        <v>305</v>
      </c>
      <c r="AM10" s="253" t="s">
        <v>310</v>
      </c>
      <c r="AN10" s="201" t="str">
        <f t="shared" ref="AN10:AN73" si="2">IF(AND(AL10="Preventivo",AM10="Automático"),"50%",IF(AND(AL10="Preventivo",AM10="Manual"),"40%",IF(AND(AL10="Detectivo",AM10="Automático"),"40%",IF(AND(AL10="Detectivo",AM10="Manual"),"30%",IF(AND(AL10="Correctivo",AM10="Automático"),"35%",IF(AND(AL10="Correctivo",AM10="Manual"),"25%",""))))))</f>
        <v>40%</v>
      </c>
      <c r="AO10" s="254" t="s">
        <v>314</v>
      </c>
      <c r="AP10" s="254" t="s">
        <v>318</v>
      </c>
      <c r="AQ10" s="255" t="s">
        <v>321</v>
      </c>
      <c r="AR10" s="202">
        <f>IF(ISBLANK(AC10),(IFERROR(IF(AK10="Probabilidad",(V10-(+V10*AN10)),IF(AK10="Impacto",V10,"")),""))," ")</f>
        <v>0.24</v>
      </c>
      <c r="AS10" s="154" t="str">
        <f>IF(ISBLANK(AC10), (IFERROR(IF(AR10="","",IF(AR10&lt;=0.2,"Muy Baja",IF(AR10&lt;=0.4,"Baja",IF(AR10&lt;=0.6,"Media",IF(AR10&lt;=0.8,"Alta","Muy Alta"))))),""))," ")</f>
        <v>Baja</v>
      </c>
      <c r="AT10" s="203">
        <f t="shared" ref="AT10:AT73" si="3">+AR10</f>
        <v>0.24</v>
      </c>
      <c r="AU10" s="470" t="str">
        <f t="shared" ref="AU10:AU73" si="4">IFERROR(IF(AV10="","",IF(AV10&lt;=0.2,"Leve",IF(AV10&lt;=0.4,"Menor",IF(AV10&lt;=0.6,"Moderado",IF(AV10&lt;=0.8,"Mayor","Catastrófico"))))),"")</f>
        <v>Menor</v>
      </c>
      <c r="AV10" s="203">
        <f>IFERROR(IF(AK10="Impacto",(Z10-(+Z10*AN10)),IF(AK10="Probabilidad",Z10,"")),"")</f>
        <v>0.4</v>
      </c>
      <c r="AW10" s="204" t="str">
        <f t="shared" ref="AW10:AW73" si="5">IFERROR(IF(OR(AND(AS10="Muy Baja",AU10="Leve"),AND(AS10="Muy Baja",AU10="Menor"),AND(AS10="Baja",AU10="Leve")),"Bajo",IF(OR(AND(AS10="Muy baja",AU10="Moderado"),AND(AS10="Baja",AU10="Menor"),AND(AS10="Baja",AU10="Moderado"),AND(AS10="Media",AU10="Leve"),AND(AS10="Media",AU10="Menor"),AND(AS10="Media",AU10="Moderado"),AND(AS10="Alta",AU10="Leve"),AND(AS10="Alta",AU10="Menor")),"Moderado",IF(OR(AND(AS10="Muy Baja",AU10="Mayor"),AND(AS10="Baja",AU10="Mayor"),AND(AS10="Media",AU10="Mayor"),AND(AS10="Alta",AU10="Moderado"),AND(AS10="Alta",AU10="Mayor"),AND(AS10="Muy Alta",AU10="Leve"),AND(AS10="Muy Alta",AU10="Menor"),AND(AS10="Muy Alta",AU10="Moderado"),AND(AS10="Muy Alta",AU10="Mayor")),"Alto",IF(OR(AND(AS10="Muy Baja",AU10="Catastrófico"),AND(AS10="Baja",AU10="Catastrófico"),AND(AS10="Media",AU10="Catastrófico"),AND(AS10="Alta",AU10="Catastrófico"),AND(AS10="Muy Alta",AU10="Catastrófico")),"Extremo","")))),"")</f>
        <v>Moderado</v>
      </c>
      <c r="AX10" s="816"/>
      <c r="AY10" s="793" t="str">
        <f>IF(ISBLANK(AC10), " ", AC10)</f>
        <v xml:space="preserve"> </v>
      </c>
      <c r="AZ10" s="796" t="str">
        <f t="shared" ref="AZ10" si="6">IF(AND(AX10="Rara Vez",AY10="Insignificante"),("BAJA"),IF(AND(AX10="Rara Vez",AY10="Menor"),("BAJA"),IF(AND(AX10="Rara Vez",AY10="Moderado"),("MODERADA"),IF(AND(AX10="Rara Vez",AY10="Mayor"),("ALTA"),IF(AND(AX10="Improbable",AY10="Insignificante"),("BAJA"),IF(AND(AX10="Improbable",AY10="Menor"),("BAJA"),IF(AND(AX10="Improbable",AY10="Moderado"),("MODERADA"),IF(AND(AX10="Improbable",AY10="Mayor"),("ALTA"),IF(AND(AX10="Posible",AY10="Insignificante"),("BAJA"),IF(AND(AX10="Posible",AY10="Menor"),("MODERADA"),IF(AND(AX10="Posible",AY10="Moderado"),("ALTA"),IF(AND(AX10="Posible",AY10="Mayor"),("EXTREMA"),IF(AND(AX10="Probable",AY10="Insignificante"),("MODERADA"),IF(AND(AX10="Probable",AY10="Menor"),("ALTA"),IF(AND(AX10="Probable",AY10="Moderado"),("ALTA"),IF(AND(AX10="Probable",AY10="Mayor"),("EXTREMA"),IF(AND(AX10="Casi Seguro",AY10="Insignificante"),("ALTA"),IF(AND(AX10="Casi Seguro",AY10="Menor"),("ALTA"),IF(AND(AX10="Casi Seguro",AY10="Moderado"),("EXTREMA"),IF(AND(AX10="Casi Seguro",AY10="Mayor"),("EXTREMA"),IF(AY10="Catastrófico","EXTREMA","VALORAR")))))))))))))))))))))</f>
        <v>VALORAR</v>
      </c>
      <c r="BA10" s="799" t="s">
        <v>328</v>
      </c>
      <c r="BB10" s="256" t="s">
        <v>3280</v>
      </c>
      <c r="BC10" s="368" t="s">
        <v>3281</v>
      </c>
      <c r="BD10" s="369" t="s">
        <v>946</v>
      </c>
      <c r="BE10" s="369" t="s">
        <v>1026</v>
      </c>
      <c r="BF10" s="474">
        <v>44927</v>
      </c>
      <c r="BG10" s="474">
        <v>45291</v>
      </c>
      <c r="BH10" s="474" t="s">
        <v>3282</v>
      </c>
      <c r="BI10" s="368" t="s">
        <v>3283</v>
      </c>
      <c r="BJ10" s="786" t="s">
        <v>3286</v>
      </c>
      <c r="BK10" s="409" t="s">
        <v>110</v>
      </c>
      <c r="BL10" s="420" t="s">
        <v>3353</v>
      </c>
      <c r="BM10" s="409">
        <v>1</v>
      </c>
      <c r="BN10" s="421">
        <v>45131</v>
      </c>
      <c r="BO10" s="422" t="s">
        <v>3355</v>
      </c>
      <c r="BP10" s="423" t="s">
        <v>3561</v>
      </c>
      <c r="BQ10" s="410" t="s">
        <v>3354</v>
      </c>
      <c r="BR10" s="453" t="s">
        <v>111</v>
      </c>
      <c r="BS10" s="453" t="s">
        <v>1423</v>
      </c>
      <c r="BT10" s="454" t="s">
        <v>1423</v>
      </c>
      <c r="BU10" s="524" t="s">
        <v>3896</v>
      </c>
      <c r="BV10" s="527" t="s">
        <v>3897</v>
      </c>
      <c r="BW10" s="524" t="s">
        <v>3898</v>
      </c>
      <c r="BX10" s="527" t="s">
        <v>3899</v>
      </c>
      <c r="BY10" s="182"/>
      <c r="BZ10" s="182"/>
      <c r="CA10" s="182"/>
      <c r="CB10" s="182"/>
      <c r="CC10" s="182"/>
      <c r="CD10" s="182"/>
      <c r="CE10" s="182"/>
      <c r="CF10" s="182"/>
      <c r="CG10" s="182"/>
      <c r="CH10" s="182"/>
      <c r="CI10" s="182"/>
      <c r="CJ10" s="182"/>
      <c r="CK10" s="182"/>
      <c r="CL10" s="182"/>
      <c r="CM10" s="182"/>
      <c r="CN10" s="182"/>
      <c r="CO10" s="182"/>
    </row>
    <row r="11" spans="1:93" ht="120.75" customHeight="1">
      <c r="A11" s="777"/>
      <c r="B11" s="779"/>
      <c r="C11" s="781"/>
      <c r="D11" s="781"/>
      <c r="E11" s="764"/>
      <c r="F11" s="764"/>
      <c r="G11" s="773"/>
      <c r="H11" s="299">
        <v>1</v>
      </c>
      <c r="I11" s="775"/>
      <c r="J11" s="764"/>
      <c r="K11" s="764"/>
      <c r="L11" s="764"/>
      <c r="M11" s="764"/>
      <c r="N11" s="764"/>
      <c r="O11" s="764"/>
      <c r="P11" s="766"/>
      <c r="Q11" s="768"/>
      <c r="R11" s="770"/>
      <c r="S11" s="770"/>
      <c r="T11" s="770"/>
      <c r="U11" s="820"/>
      <c r="V11" s="805"/>
      <c r="W11" s="823"/>
      <c r="X11" s="826"/>
      <c r="Y11" s="829"/>
      <c r="Z11" s="805"/>
      <c r="AA11" s="808"/>
      <c r="AB11" s="811"/>
      <c r="AC11" s="814"/>
      <c r="AD11" s="797"/>
      <c r="AE11" s="178">
        <v>2</v>
      </c>
      <c r="AF11" s="401"/>
      <c r="AG11" s="444" t="s">
        <v>3277</v>
      </c>
      <c r="AH11" s="393"/>
      <c r="AI11" s="393"/>
      <c r="AJ11" s="393"/>
      <c r="AK11" s="395" t="str">
        <f t="shared" si="1"/>
        <v>Probabilidad</v>
      </c>
      <c r="AL11" s="253" t="s">
        <v>305</v>
      </c>
      <c r="AM11" s="253" t="s">
        <v>310</v>
      </c>
      <c r="AN11" s="201" t="str">
        <f t="shared" si="2"/>
        <v>40%</v>
      </c>
      <c r="AO11" s="254" t="s">
        <v>314</v>
      </c>
      <c r="AP11" s="254" t="s">
        <v>318</v>
      </c>
      <c r="AQ11" s="255" t="s">
        <v>321</v>
      </c>
      <c r="AR11" s="202">
        <f>IF(ISBLANK(AC10),(IFERROR(IF(AND(AK10="Probabilidad",AK11="Probabilidad"),(AT10-(+AT10*AN11)),IF(AK11="Probabilidad",(V10-(+V10*AN11)),IF(AK11="Impacto",AT10,""))),""))," ")</f>
        <v>0.14399999999999999</v>
      </c>
      <c r="AS11" s="154" t="str">
        <f>IF(ISBLANK(AC10),(IFERROR(IF(AR11="","",IF(AR11&lt;=0.2,"Muy Baja",IF(AR11&lt;=0.4,"Baja",IF(AR11&lt;=0.6,"Media",IF(AR11&lt;=0.8,"Alta","Muy Alta"))))),""))," ")</f>
        <v>Muy Baja</v>
      </c>
      <c r="AT11" s="203">
        <f t="shared" si="3"/>
        <v>0.14399999999999999</v>
      </c>
      <c r="AU11" s="470" t="str">
        <f t="shared" si="4"/>
        <v>Menor</v>
      </c>
      <c r="AV11" s="203">
        <f>IFERROR(IF(AND(AK10="Impacto",AK11="Impacto"),(AV10-(+AV10*AN11)),IF(AK11="Impacto",(Z10-(+Z10*AN11)),IF(AK11="Probabilidad",AV10,""))),"")</f>
        <v>0.4</v>
      </c>
      <c r="AW11" s="204" t="str">
        <f t="shared" si="5"/>
        <v>Bajo</v>
      </c>
      <c r="AX11" s="817"/>
      <c r="AY11" s="794"/>
      <c r="AZ11" s="797"/>
      <c r="BA11" s="800"/>
      <c r="BB11" s="802" t="s">
        <v>3284</v>
      </c>
      <c r="BC11" s="791" t="s">
        <v>1027</v>
      </c>
      <c r="BD11" s="785" t="s">
        <v>946</v>
      </c>
      <c r="BE11" s="785" t="s">
        <v>1173</v>
      </c>
      <c r="BF11" s="789">
        <v>44927</v>
      </c>
      <c r="BG11" s="789">
        <v>45291</v>
      </c>
      <c r="BH11" s="789" t="s">
        <v>1027</v>
      </c>
      <c r="BI11" s="791" t="s">
        <v>3285</v>
      </c>
      <c r="BJ11" s="766"/>
      <c r="BK11" s="409" t="s">
        <v>110</v>
      </c>
      <c r="BL11" s="409" t="s">
        <v>3558</v>
      </c>
      <c r="BM11" s="409">
        <v>20</v>
      </c>
      <c r="BN11" s="421">
        <v>45169</v>
      </c>
      <c r="BO11" s="410" t="s">
        <v>3559</v>
      </c>
      <c r="BP11" s="423" t="s">
        <v>3560</v>
      </c>
      <c r="BQ11" s="410" t="s">
        <v>3562</v>
      </c>
      <c r="BR11" s="453" t="s">
        <v>111</v>
      </c>
      <c r="BS11" s="453" t="s">
        <v>1423</v>
      </c>
      <c r="BT11" s="454" t="s">
        <v>1423</v>
      </c>
      <c r="BU11" s="524" t="s">
        <v>3900</v>
      </c>
      <c r="BV11" s="527" t="s">
        <v>3897</v>
      </c>
      <c r="BW11" s="527" t="s">
        <v>1330</v>
      </c>
      <c r="BX11" s="527" t="s">
        <v>3899</v>
      </c>
      <c r="BY11" s="182"/>
      <c r="BZ11" s="182"/>
      <c r="CA11" s="182"/>
      <c r="CB11" s="182"/>
      <c r="CC11" s="182"/>
      <c r="CD11" s="182"/>
      <c r="CE11" s="182"/>
      <c r="CF11" s="182"/>
      <c r="CG11" s="182"/>
      <c r="CH11" s="182"/>
      <c r="CI11" s="182"/>
      <c r="CJ11" s="182"/>
      <c r="CK11" s="182"/>
      <c r="CL11" s="182"/>
      <c r="CM11" s="182"/>
      <c r="CN11" s="182"/>
      <c r="CO11" s="182"/>
    </row>
    <row r="12" spans="1:93" ht="51.75" customHeight="1">
      <c r="A12" s="777"/>
      <c r="B12" s="779"/>
      <c r="C12" s="781"/>
      <c r="D12" s="781"/>
      <c r="E12" s="764"/>
      <c r="F12" s="764"/>
      <c r="G12" s="773"/>
      <c r="H12" s="299">
        <v>1</v>
      </c>
      <c r="I12" s="775"/>
      <c r="J12" s="764"/>
      <c r="K12" s="764"/>
      <c r="L12" s="764"/>
      <c r="M12" s="764"/>
      <c r="N12" s="764"/>
      <c r="O12" s="764"/>
      <c r="P12" s="766"/>
      <c r="Q12" s="768"/>
      <c r="R12" s="770"/>
      <c r="S12" s="770"/>
      <c r="T12" s="770"/>
      <c r="U12" s="820"/>
      <c r="V12" s="805"/>
      <c r="W12" s="823"/>
      <c r="X12" s="826"/>
      <c r="Y12" s="829"/>
      <c r="Z12" s="805"/>
      <c r="AA12" s="808"/>
      <c r="AB12" s="811"/>
      <c r="AC12" s="814"/>
      <c r="AD12" s="797"/>
      <c r="AE12" s="178">
        <v>3</v>
      </c>
      <c r="AF12" s="401"/>
      <c r="AG12" s="444" t="s">
        <v>1357</v>
      </c>
      <c r="AH12" s="393"/>
      <c r="AI12" s="393"/>
      <c r="AJ12" s="393"/>
      <c r="AK12" s="395" t="str">
        <f t="shared" si="1"/>
        <v>Probabilidad</v>
      </c>
      <c r="AL12" s="253" t="s">
        <v>306</v>
      </c>
      <c r="AM12" s="253" t="s">
        <v>310</v>
      </c>
      <c r="AN12" s="201" t="str">
        <f t="shared" si="2"/>
        <v>30%</v>
      </c>
      <c r="AO12" s="254" t="s">
        <v>314</v>
      </c>
      <c r="AP12" s="254" t="s">
        <v>318</v>
      </c>
      <c r="AQ12" s="255" t="s">
        <v>321</v>
      </c>
      <c r="AR12" s="202">
        <f>IF(ISBLANK(AC10),(IFERROR(IF(AND(AK11="Probabilidad",AK12="Probabilidad"),(AT11-(+AT11*AN12)),IF(AND(AK11="Impacto",AK12="Probabilidad"),(AT10-(+AT10*AN12)),IF(AK12="Impacto",AT11,""))),""))," ")</f>
        <v>0.1008</v>
      </c>
      <c r="AS12" s="154" t="str">
        <f>IF(ISBLANK(AC10),(IFERROR(IF(AR12="","",IF(AR12&lt;=0.2,"Muy Baja",IF(AR12&lt;=0.4,"Baja",IF(AR12&lt;=0.6,"Media",IF(AR12&lt;=0.8,"Alta","Muy Alta"))))),""))," ")</f>
        <v>Muy Baja</v>
      </c>
      <c r="AT12" s="203">
        <f t="shared" si="3"/>
        <v>0.1008</v>
      </c>
      <c r="AU12" s="470" t="str">
        <f t="shared" si="4"/>
        <v>Menor</v>
      </c>
      <c r="AV12" s="203">
        <f>IFERROR(IF(AND(AK11="Impacto",AK12="Impacto"),(AV11-(+AV11*AN12)),IF(AND(AK11="Probabilidad",AK12="Impacto"),(AV10-(+AV10*AN12)),IF(AK12="Probabilidad",AV11,""))),"")</f>
        <v>0.4</v>
      </c>
      <c r="AW12" s="204" t="str">
        <f t="shared" si="5"/>
        <v>Bajo</v>
      </c>
      <c r="AX12" s="817"/>
      <c r="AY12" s="794"/>
      <c r="AZ12" s="797"/>
      <c r="BA12" s="800"/>
      <c r="BB12" s="803"/>
      <c r="BC12" s="792"/>
      <c r="BD12" s="765"/>
      <c r="BE12" s="765"/>
      <c r="BF12" s="790"/>
      <c r="BG12" s="790"/>
      <c r="BH12" s="790"/>
      <c r="BI12" s="792"/>
      <c r="BJ12" s="766"/>
      <c r="BK12" s="409"/>
      <c r="BL12" s="409"/>
      <c r="BM12" s="409"/>
      <c r="BN12" s="409"/>
      <c r="BO12" s="410"/>
      <c r="BP12" s="410"/>
      <c r="BQ12" s="410"/>
      <c r="BR12" s="453"/>
      <c r="BS12" s="453"/>
      <c r="BT12" s="454"/>
      <c r="BU12" s="509"/>
      <c r="BV12" s="509"/>
      <c r="BW12" s="509"/>
      <c r="BX12" s="509"/>
      <c r="BY12" s="182"/>
      <c r="BZ12" s="182"/>
      <c r="CA12" s="182"/>
      <c r="CB12" s="182"/>
      <c r="CC12" s="182"/>
      <c r="CD12" s="182"/>
      <c r="CE12" s="182"/>
      <c r="CF12" s="182"/>
      <c r="CG12" s="182"/>
      <c r="CH12" s="182"/>
      <c r="CI12" s="182"/>
      <c r="CJ12" s="182"/>
      <c r="CK12" s="182"/>
      <c r="CL12" s="182"/>
      <c r="CM12" s="182"/>
      <c r="CN12" s="182"/>
      <c r="CO12" s="182"/>
    </row>
    <row r="13" spans="1:93" ht="28.5" customHeight="1">
      <c r="A13" s="777"/>
      <c r="B13" s="779"/>
      <c r="C13" s="781"/>
      <c r="D13" s="781"/>
      <c r="E13" s="764"/>
      <c r="F13" s="764"/>
      <c r="G13" s="773"/>
      <c r="H13" s="299">
        <v>1</v>
      </c>
      <c r="I13" s="775"/>
      <c r="J13" s="764"/>
      <c r="K13" s="764"/>
      <c r="L13" s="764"/>
      <c r="M13" s="764"/>
      <c r="N13" s="764"/>
      <c r="O13" s="764"/>
      <c r="P13" s="766"/>
      <c r="Q13" s="768"/>
      <c r="R13" s="770"/>
      <c r="S13" s="770"/>
      <c r="T13" s="770"/>
      <c r="U13" s="820"/>
      <c r="V13" s="805"/>
      <c r="W13" s="823"/>
      <c r="X13" s="826"/>
      <c r="Y13" s="829"/>
      <c r="Z13" s="805"/>
      <c r="AA13" s="808"/>
      <c r="AB13" s="811"/>
      <c r="AC13" s="814"/>
      <c r="AD13" s="797"/>
      <c r="AE13" s="178">
        <v>4</v>
      </c>
      <c r="AF13" s="401"/>
      <c r="AG13" s="444"/>
      <c r="AH13" s="393"/>
      <c r="AI13" s="393"/>
      <c r="AJ13" s="393"/>
      <c r="AK13" s="395" t="str">
        <f t="shared" si="1"/>
        <v/>
      </c>
      <c r="AL13" s="253"/>
      <c r="AM13" s="253"/>
      <c r="AN13" s="201" t="str">
        <f t="shared" si="2"/>
        <v/>
      </c>
      <c r="AO13" s="254"/>
      <c r="AP13" s="254"/>
      <c r="AQ13" s="255"/>
      <c r="AR13" s="202" t="str">
        <f>IF(ISBLANK(AC10),(IFERROR(IF(AND(AK12="Probabilidad",AK13="Probabilidad"),(AT12-(+AT12*AN13)),IF(AND(AK12="Impacto",AK13="Probabilidad"),(AT11-(+AT11*AN13)),IF(AK13="Impacto",AT12,""))),""))," ")</f>
        <v/>
      </c>
      <c r="AS13" s="154" t="str">
        <f>IF(ISBLANK(AC10),(IFERROR(IF(AR13="","",IF(AR13&lt;=0.2,"Muy Baja",IF(AR13&lt;=0.4,"Baja",IF(AR13&lt;=0.6,"Media",IF(AR13&lt;=0.8,"Alta","Muy Alta"))))),""))," ")</f>
        <v/>
      </c>
      <c r="AT13" s="203" t="str">
        <f t="shared" si="3"/>
        <v/>
      </c>
      <c r="AU13" s="470" t="str">
        <f t="shared" si="4"/>
        <v/>
      </c>
      <c r="AV13" s="203" t="str">
        <f>IFERROR(IF(AND(AK12="Impacto",AK13="Impacto"),(AV12-(+AV12*AN13)),IF(AND(AK12="Probabilidad",AK13="Impacto"),(AV11-(+AV11*AN13)),IF(AK13="Probabilidad",AV12,""))),"")</f>
        <v/>
      </c>
      <c r="AW13" s="204" t="str">
        <f t="shared" si="5"/>
        <v/>
      </c>
      <c r="AX13" s="817"/>
      <c r="AY13" s="794"/>
      <c r="AZ13" s="797"/>
      <c r="BA13" s="800"/>
      <c r="BB13" s="256"/>
      <c r="BC13" s="180"/>
      <c r="BD13" s="179"/>
      <c r="BE13" s="179"/>
      <c r="BF13" s="473"/>
      <c r="BG13" s="473"/>
      <c r="BH13" s="473"/>
      <c r="BI13" s="180"/>
      <c r="BJ13" s="766"/>
      <c r="BK13" s="409"/>
      <c r="BL13" s="409"/>
      <c r="BM13" s="409"/>
      <c r="BN13" s="409"/>
      <c r="BO13" s="410"/>
      <c r="BP13" s="410"/>
      <c r="BQ13" s="410"/>
      <c r="BR13" s="453"/>
      <c r="BS13" s="453"/>
      <c r="BT13" s="454"/>
      <c r="BU13" s="509"/>
      <c r="BV13" s="509"/>
      <c r="BW13" s="509"/>
      <c r="BX13" s="509"/>
      <c r="BY13" s="182"/>
      <c r="BZ13" s="182"/>
      <c r="CA13" s="182"/>
      <c r="CB13" s="182"/>
      <c r="CC13" s="182"/>
      <c r="CD13" s="182"/>
      <c r="CE13" s="182"/>
      <c r="CF13" s="182"/>
      <c r="CG13" s="182"/>
      <c r="CH13" s="182"/>
      <c r="CI13" s="182"/>
      <c r="CJ13" s="182"/>
      <c r="CK13" s="182"/>
      <c r="CL13" s="182"/>
      <c r="CM13" s="182"/>
      <c r="CN13" s="182"/>
      <c r="CO13" s="182"/>
    </row>
    <row r="14" spans="1:93" ht="28.5" customHeight="1">
      <c r="A14" s="777"/>
      <c r="B14" s="779"/>
      <c r="C14" s="781"/>
      <c r="D14" s="781"/>
      <c r="E14" s="764"/>
      <c r="F14" s="764"/>
      <c r="G14" s="773"/>
      <c r="H14" s="299">
        <v>1</v>
      </c>
      <c r="I14" s="775"/>
      <c r="J14" s="764"/>
      <c r="K14" s="764"/>
      <c r="L14" s="764"/>
      <c r="M14" s="764"/>
      <c r="N14" s="764"/>
      <c r="O14" s="764"/>
      <c r="P14" s="766"/>
      <c r="Q14" s="768"/>
      <c r="R14" s="770"/>
      <c r="S14" s="770"/>
      <c r="T14" s="770"/>
      <c r="U14" s="820"/>
      <c r="V14" s="805"/>
      <c r="W14" s="823"/>
      <c r="X14" s="826"/>
      <c r="Y14" s="829"/>
      <c r="Z14" s="805"/>
      <c r="AA14" s="808"/>
      <c r="AB14" s="811"/>
      <c r="AC14" s="814"/>
      <c r="AD14" s="797"/>
      <c r="AE14" s="178">
        <v>5</v>
      </c>
      <c r="AF14" s="401"/>
      <c r="AG14" s="444"/>
      <c r="AH14" s="393"/>
      <c r="AI14" s="393"/>
      <c r="AJ14" s="393"/>
      <c r="AK14" s="395" t="str">
        <f t="shared" si="1"/>
        <v/>
      </c>
      <c r="AL14" s="253"/>
      <c r="AM14" s="253"/>
      <c r="AN14" s="201" t="str">
        <f t="shared" si="2"/>
        <v/>
      </c>
      <c r="AO14" s="254"/>
      <c r="AP14" s="254"/>
      <c r="AQ14" s="255"/>
      <c r="AR14" s="202" t="str">
        <f>IF(ISBLANK(AC10),(IFERROR(IF(AND(AK13="Probabilidad",AK14="Probabilidad"),(AT13-(+AT13*AN14)),IF(AND(AK13="Impacto",AK14="Probabilidad"),(AT12-(+AT12*AN14)),IF(AK14="Impacto",AT13,""))),""))," ")</f>
        <v/>
      </c>
      <c r="AS14" s="154" t="str">
        <f>IF(ISBLANK(AC10),(IFERROR(IF(AR14="","",IF(AR14&lt;=0.2,"Muy Baja",IF(AR14&lt;=0.4,"Baja",IF(AR14&lt;=0.6,"Media",IF(AR14&lt;=0.8,"Alta","Muy Alta"))))),""))," ")</f>
        <v/>
      </c>
      <c r="AT14" s="203" t="str">
        <f t="shared" si="3"/>
        <v/>
      </c>
      <c r="AU14" s="470" t="str">
        <f t="shared" si="4"/>
        <v/>
      </c>
      <c r="AV14" s="203" t="str">
        <f>IFERROR(IF(AND(AK13="Impacto",AK14="Impacto"),(AV13-(+AV13*AN14)),IF(AND(AK13="Probabilidad",AK14="Impacto"),(AV12-(+AV12*AN14)),IF(AK14="Probabilidad",AV13,""))),"")</f>
        <v/>
      </c>
      <c r="AW14" s="204" t="str">
        <f t="shared" si="5"/>
        <v/>
      </c>
      <c r="AX14" s="817"/>
      <c r="AY14" s="794"/>
      <c r="AZ14" s="797"/>
      <c r="BA14" s="800"/>
      <c r="BB14" s="256"/>
      <c r="BC14" s="180"/>
      <c r="BD14" s="179"/>
      <c r="BE14" s="179"/>
      <c r="BF14" s="473"/>
      <c r="BG14" s="473"/>
      <c r="BH14" s="473"/>
      <c r="BI14" s="180"/>
      <c r="BJ14" s="766"/>
      <c r="BK14" s="409"/>
      <c r="BL14" s="409"/>
      <c r="BM14" s="409"/>
      <c r="BN14" s="409"/>
      <c r="BO14" s="410"/>
      <c r="BP14" s="410"/>
      <c r="BQ14" s="410"/>
      <c r="BR14" s="453"/>
      <c r="BS14" s="453"/>
      <c r="BT14" s="454"/>
      <c r="BU14" s="509"/>
      <c r="BV14" s="509"/>
      <c r="BW14" s="509"/>
      <c r="BX14" s="509"/>
      <c r="BY14" s="182"/>
      <c r="BZ14" s="182"/>
      <c r="CA14" s="182"/>
      <c r="CB14" s="182"/>
      <c r="CC14" s="182"/>
      <c r="CD14" s="182"/>
      <c r="CE14" s="182"/>
      <c r="CF14" s="182"/>
      <c r="CG14" s="182"/>
      <c r="CH14" s="182"/>
      <c r="CI14" s="182"/>
      <c r="CJ14" s="182"/>
      <c r="CK14" s="182"/>
      <c r="CL14" s="182"/>
      <c r="CM14" s="182"/>
      <c r="CN14" s="182"/>
      <c r="CO14" s="182"/>
    </row>
    <row r="15" spans="1:93" ht="28.5" customHeight="1">
      <c r="A15" s="777"/>
      <c r="B15" s="779"/>
      <c r="C15" s="781"/>
      <c r="D15" s="781"/>
      <c r="E15" s="764"/>
      <c r="F15" s="764"/>
      <c r="G15" s="774"/>
      <c r="H15" s="299">
        <v>1</v>
      </c>
      <c r="I15" s="776"/>
      <c r="J15" s="765"/>
      <c r="K15" s="765"/>
      <c r="L15" s="765"/>
      <c r="M15" s="765"/>
      <c r="N15" s="765"/>
      <c r="O15" s="765"/>
      <c r="P15" s="767"/>
      <c r="Q15" s="769"/>
      <c r="R15" s="771"/>
      <c r="S15" s="771"/>
      <c r="T15" s="771"/>
      <c r="U15" s="821"/>
      <c r="V15" s="806"/>
      <c r="W15" s="824"/>
      <c r="X15" s="827"/>
      <c r="Y15" s="830"/>
      <c r="Z15" s="806"/>
      <c r="AA15" s="809"/>
      <c r="AB15" s="812"/>
      <c r="AC15" s="815"/>
      <c r="AD15" s="798"/>
      <c r="AE15" s="178">
        <v>6</v>
      </c>
      <c r="AF15" s="401"/>
      <c r="AG15" s="444"/>
      <c r="AH15" s="393"/>
      <c r="AI15" s="393"/>
      <c r="AJ15" s="393"/>
      <c r="AK15" s="395" t="str">
        <f t="shared" si="1"/>
        <v/>
      </c>
      <c r="AL15" s="253"/>
      <c r="AM15" s="253"/>
      <c r="AN15" s="201" t="str">
        <f t="shared" si="2"/>
        <v/>
      </c>
      <c r="AO15" s="254"/>
      <c r="AP15" s="254"/>
      <c r="AQ15" s="255"/>
      <c r="AR15" s="202" t="str">
        <f>IF(ISBLANK(AC10),(IFERROR(IF(AND(AK14="Probabilidad",AK15="Probabilidad"),(AT14-(+AT14*AN15)),IF(AND(AK14="Impacto",AK15="Probabilidad"),(AT13-(+AT13*AN15)),IF(AK15="Impacto",AT14,""))),""))," ")</f>
        <v/>
      </c>
      <c r="AS15" s="154" t="str">
        <f>IF(ISBLANK(AC10),(IFERROR(IF(AR15="","",IF(AR15&lt;=0.2,"Muy Baja",IF(AR15&lt;=0.4,"Baja",IF(AR15&lt;=0.6,"Media",IF(AR15&lt;=0.8,"Alta","Muy Alta"))))),""))," ")</f>
        <v/>
      </c>
      <c r="AT15" s="203" t="str">
        <f t="shared" si="3"/>
        <v/>
      </c>
      <c r="AU15" s="470" t="str">
        <f t="shared" si="4"/>
        <v/>
      </c>
      <c r="AV15" s="203" t="str">
        <f>IFERROR(IF(AND(AK14="Impacto",AK15="Impacto"),(AV14-(+AV14*AN15)),IF(AND(AK14="Probabilidad",AK15="Impacto"),(AV13-(+AV13*AN15)),IF(AK15="Probabilidad",AV14,""))),"")</f>
        <v/>
      </c>
      <c r="AW15" s="204" t="str">
        <f t="shared" si="5"/>
        <v/>
      </c>
      <c r="AX15" s="818"/>
      <c r="AY15" s="795"/>
      <c r="AZ15" s="798"/>
      <c r="BA15" s="801"/>
      <c r="BB15" s="256"/>
      <c r="BC15" s="180"/>
      <c r="BD15" s="179"/>
      <c r="BE15" s="179"/>
      <c r="BF15" s="473"/>
      <c r="BG15" s="473"/>
      <c r="BH15" s="473"/>
      <c r="BI15" s="180"/>
      <c r="BJ15" s="767"/>
      <c r="BK15" s="409"/>
      <c r="BL15" s="409"/>
      <c r="BM15" s="409"/>
      <c r="BN15" s="409"/>
      <c r="BO15" s="410"/>
      <c r="BP15" s="410"/>
      <c r="BQ15" s="410"/>
      <c r="BR15" s="453"/>
      <c r="BS15" s="453"/>
      <c r="BT15" s="454"/>
      <c r="BU15" s="509"/>
      <c r="BV15" s="509"/>
      <c r="BW15" s="509"/>
      <c r="BX15" s="509"/>
      <c r="BY15" s="182"/>
      <c r="BZ15" s="182"/>
      <c r="CA15" s="182"/>
      <c r="CB15" s="182"/>
      <c r="CC15" s="182"/>
      <c r="CD15" s="182"/>
      <c r="CE15" s="182"/>
      <c r="CF15" s="182"/>
      <c r="CG15" s="182"/>
      <c r="CH15" s="182"/>
      <c r="CI15" s="182"/>
      <c r="CJ15" s="182"/>
      <c r="CK15" s="182"/>
      <c r="CL15" s="182"/>
      <c r="CM15" s="182"/>
      <c r="CN15" s="182"/>
      <c r="CO15" s="182"/>
    </row>
    <row r="16" spans="1:93" ht="129" customHeight="1">
      <c r="A16" s="777"/>
      <c r="B16" s="779"/>
      <c r="C16" s="781"/>
      <c r="D16" s="781" t="str">
        <f>IFERROR((VLOOKUP($B16,'Listados Datos'!$D$3:$F$16,3,FALSE))," ")</f>
        <v xml:space="preserve"> </v>
      </c>
      <c r="E16" s="764"/>
      <c r="F16" s="764"/>
      <c r="G16" s="783">
        <v>2</v>
      </c>
      <c r="H16" s="297">
        <v>2</v>
      </c>
      <c r="I16" s="784" t="s">
        <v>3222</v>
      </c>
      <c r="J16" s="785" t="s">
        <v>236</v>
      </c>
      <c r="K16" s="785" t="s">
        <v>3345</v>
      </c>
      <c r="L16" s="785" t="s">
        <v>1022</v>
      </c>
      <c r="M16" s="785" t="str">
        <f t="shared" ref="M16" si="7">+CONCATENATE("Posibilidad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785" t="s">
        <v>105</v>
      </c>
      <c r="O16" s="785" t="s">
        <v>825</v>
      </c>
      <c r="P16" s="786">
        <v>12</v>
      </c>
      <c r="Q16" s="787"/>
      <c r="R16" s="788"/>
      <c r="S16" s="788"/>
      <c r="T16" s="788"/>
      <c r="U16" s="819" t="str">
        <f>IF(ISBLANK(AB16),(IF(P16&lt;=0,"",IF(P16&lt;=2,"Muy Baja",IF(P16&lt;=24,"Baja",IF(P16&lt;=500,"Media",IF(P16&lt;=5000,"Alta","Muy Alta"))))))," ")</f>
        <v>Baja</v>
      </c>
      <c r="V16" s="804">
        <f>IF(ISBLANK(AB16),(IF(U16="","",IF(U16="Muy Baja",20%,IF(U16="Baja",40%,IF(U16="Media",60%,IF(U16="Alta",80%,IF(U16="Muy Alta",100%,0)))))))," ")</f>
        <v>0.4</v>
      </c>
      <c r="W16" s="822" t="s">
        <v>1351</v>
      </c>
      <c r="X16" s="825" t="str">
        <f>IF(W16&gt;0,IF(NOT(ISERROR(MATCH(W16,'Listados Datos'!$N$3:$N$4,0))),'Listados Datos'!$N$6&amp;"Por favor no seleccionar este criterios de impacto (Afectación Económica o presupuestal y/o Pérdida Reputacional)",'Listados Datos'!$N$7),"")</f>
        <v>✔</v>
      </c>
      <c r="Y16" s="828" t="str">
        <f>IF(OR(W16='Listados Datos'!$R$3,W16='Listados Datos'!$S$3),"Leve",IF(OR(W16='Listados Datos'!$R$4,W16='Listados Datos'!$S$4),"Menor",IF(OR(W16='Listados Datos'!$R$5,W16='Listados Datos'!$S$5),"Moderado",IF(OR(W16='Listados Datos'!$R$6,W16='Listados Datos'!$S$6),"Mayor",IF(OR(W16='Listados Datos'!$R$7,W16='Listados Datos'!$S$7),"Catastrófico","")))))</f>
        <v>Menor</v>
      </c>
      <c r="Z16" s="804">
        <f>IF(Y16="","",IF(Y16="Leve",20%,IF(Y16="Menor",40%,IF(Y16="Moderado",60%,IF(Y16="Mayor",80%,IF(Y16="Catastrófico",100%,0))))))</f>
        <v>0.4</v>
      </c>
      <c r="AA16" s="807" t="str">
        <f>IF(OR(AND(U16="Muy Baja",Y16="Leve"),AND(U16="Muy Baja",Y16="Menor"),AND(U16="Baja",Y16="Leve")),"Bajo",IF(OR(AND(U16="Muy baja",Y16="Moderado"),AND(U16="Baja",Y16="Menor"),AND(U16="Baja",Y16="Moderado"),AND(U16="Media",Y16="Leve"),AND(U16="Media",Y16="Menor"),AND(U16="Media",Y16="Moderado"),AND(U16="Alta",Y16="Leve"),AND(U16="Alta",Y16="Menor")),"Moderado",IF(OR(AND(U16="Muy Baja",Y16="Mayor"),AND(U16="Baja",Y16="Mayor"),AND(U16="Media",Y16="Mayor"),AND(U16="Alta",Y16="Moderado"),AND(U16="Alta",Y16="Mayor"),AND(U16="Muy Alta",Y16="Leve"),AND(U16="Muy Alta",Y16="Menor"),AND(U16="Muy Alta",Y16="Moderado"),AND(U16="Muy Alta",Y16="Mayor")),"Alto",IF(OR(AND(U16="Muy Baja",Y16="Catastrófico"),AND(U16="Baja",Y16="Catastrófico"),AND(U16="Media",Y16="Catastrófico"),AND(U16="Alta",Y16="Catastrófico"),AND(U16="Muy Alta",Y16="Catastrófico")),"Extremo",""))))</f>
        <v>Moderado</v>
      </c>
      <c r="AB16" s="810"/>
      <c r="AC16" s="813"/>
      <c r="AD16" s="796" t="str">
        <f t="shared" ref="AD16" si="8">IF(AND(AB16="Rara Vez",AC16="Insignificante"),("BAJA"),IF(AND(AB16="Rara Vez",AC16="Menor"),("BAJA"),IF(AND(AB16="Rara Vez",AC16="Moderado"),("MODERADA"),IF(AND(AB16="Rara Vez",AC16="Mayor"),("ALTA"),IF(AND(AB16="Improbable",AC16="Insignificante"),("BAJA"),IF(AND(AB16="Improbable",AC16="Menor"),("BAJA"),IF(AND(AB16="Improbable",AC16="Moderado"),("MODERADA"),IF(AND(AB16="Improbable",AC16="Mayor"),("ALTA"),IF(AND(AB16="Posible",AC16="Insignificante"),("BAJA"),IF(AND(AB16="Posible",AC16="Menor"),("MODERADA"),IF(AND(AB16="Posible",AC16="Moderado"),("ALTA"),IF(AND(AB16="Posible",AC16="Mayor"),("EXTREMA"),IF(AND(AB16="Probable",AC16="Insignificante"),("MODERADA"),IF(AND(AB16="Probable",AC16="Menor"),("ALTA"),IF(AND(AB16="Probable",AC16="Moderado"),("ALTA"),IF(AND(AB16="Probable",AC16="Mayor"),("EXTREMA"),IF(AND(AB16="Casi Seguro",AC16="Insignificante"),("ALTA"),IF(AND(AB16="Casi Seguro",AC16="Menor"),("ALTA"),IF(AND(AB16="Casi Seguro",AC16="Moderado"),("EXTREMA"),IF(AND(AB16="Casi Seguro",AC16="Mayor"),("EXTREMA"),IF(AC16="Catastrófico","EXTREMA","VALORAR")))))))))))))))))))))</f>
        <v>VALORAR</v>
      </c>
      <c r="AE16" s="178">
        <v>1</v>
      </c>
      <c r="AF16" s="401"/>
      <c r="AG16" s="444" t="s">
        <v>3010</v>
      </c>
      <c r="AH16" s="393"/>
      <c r="AI16" s="393"/>
      <c r="AJ16" s="393"/>
      <c r="AK16" s="395" t="str">
        <f t="shared" si="1"/>
        <v>Probabilidad</v>
      </c>
      <c r="AL16" s="253" t="s">
        <v>305</v>
      </c>
      <c r="AM16" s="253" t="s">
        <v>310</v>
      </c>
      <c r="AN16" s="201" t="str">
        <f t="shared" si="2"/>
        <v>40%</v>
      </c>
      <c r="AO16" s="254" t="s">
        <v>314</v>
      </c>
      <c r="AP16" s="254" t="s">
        <v>318</v>
      </c>
      <c r="AQ16" s="255" t="s">
        <v>321</v>
      </c>
      <c r="AR16" s="202">
        <f>IF(ISBLANK(AC16),(IFERROR(IF(AK16="Probabilidad",(V16-(+V16*AN16)),IF(AK16="Impacto",V16,"")),""))," ")</f>
        <v>0.24</v>
      </c>
      <c r="AS16" s="154" t="str">
        <f>IF(ISBLANK(AC16), (IFERROR(IF(AR16="","",IF(AR16&lt;=0.2,"Muy Baja",IF(AR16&lt;=0.4,"Baja",IF(AR16&lt;=0.6,"Media",IF(AR16&lt;=0.8,"Alta","Muy Alta"))))),""))," ")</f>
        <v>Baja</v>
      </c>
      <c r="AT16" s="203">
        <f t="shared" si="3"/>
        <v>0.24</v>
      </c>
      <c r="AU16" s="470" t="str">
        <f t="shared" si="4"/>
        <v>Menor</v>
      </c>
      <c r="AV16" s="203">
        <f>IFERROR(IF(AK16="Impacto",(Z16-(+Z16*AN16)),IF(AK16="Probabilidad",Z16,"")),"")</f>
        <v>0.4</v>
      </c>
      <c r="AW16" s="204" t="str">
        <f t="shared" si="5"/>
        <v>Moderado</v>
      </c>
      <c r="AX16" s="816"/>
      <c r="AY16" s="793" t="str">
        <f>IF(ISBLANK(AC16), " ", AC16)</f>
        <v xml:space="preserve"> </v>
      </c>
      <c r="AZ16" s="796" t="str">
        <f t="shared" ref="AZ16" si="9">IF(AND(AX16="Rara Vez",AY16="Insignificante"),("BAJA"),IF(AND(AX16="Rara Vez",AY16="Menor"),("BAJA"),IF(AND(AX16="Rara Vez",AY16="Moderado"),("MODERADA"),IF(AND(AX16="Rara Vez",AY16="Mayor"),("ALTA"),IF(AND(AX16="Improbable",AY16="Insignificante"),("BAJA"),IF(AND(AX16="Improbable",AY16="Menor"),("BAJA"),IF(AND(AX16="Improbable",AY16="Moderado"),("MODERADA"),IF(AND(AX16="Improbable",AY16="Mayor"),("ALTA"),IF(AND(AX16="Posible",AY16="Insignificante"),("BAJA"),IF(AND(AX16="Posible",AY16="Menor"),("MODERADA"),IF(AND(AX16="Posible",AY16="Moderado"),("ALTA"),IF(AND(AX16="Posible",AY16="Mayor"),("EXTREMA"),IF(AND(AX16="Probable",AY16="Insignificante"),("MODERADA"),IF(AND(AX16="Probable",AY16="Menor"),("ALTA"),IF(AND(AX16="Probable",AY16="Moderado"),("ALTA"),IF(AND(AX16="Probable",AY16="Mayor"),("EXTREMA"),IF(AND(AX16="Casi Seguro",AY16="Insignificante"),("ALTA"),IF(AND(AX16="Casi Seguro",AY16="Menor"),("ALTA"),IF(AND(AX16="Casi Seguro",AY16="Moderado"),("EXTREMA"),IF(AND(AX16="Casi Seguro",AY16="Mayor"),("EXTREMA"),IF(AY16="Catastrófico","EXTREMA","VALORAR")))))))))))))))))))))</f>
        <v>VALORAR</v>
      </c>
      <c r="BA16" s="799" t="s">
        <v>328</v>
      </c>
      <c r="BB16" s="256" t="s">
        <v>3287</v>
      </c>
      <c r="BC16" s="368" t="s">
        <v>3288</v>
      </c>
      <c r="BD16" s="369" t="s">
        <v>946</v>
      </c>
      <c r="BE16" s="369" t="s">
        <v>1026</v>
      </c>
      <c r="BF16" s="474">
        <v>44927</v>
      </c>
      <c r="BG16" s="474">
        <v>45291</v>
      </c>
      <c r="BH16" s="474" t="s">
        <v>3288</v>
      </c>
      <c r="BI16" s="368" t="s">
        <v>3289</v>
      </c>
      <c r="BJ16" s="786" t="s">
        <v>3290</v>
      </c>
      <c r="BK16" s="411" t="s">
        <v>110</v>
      </c>
      <c r="BL16" s="409" t="s">
        <v>3288</v>
      </c>
      <c r="BM16" s="409">
        <v>2</v>
      </c>
      <c r="BN16" s="421">
        <v>45169</v>
      </c>
      <c r="BO16" s="410" t="s">
        <v>3288</v>
      </c>
      <c r="BP16" s="423" t="s">
        <v>3540</v>
      </c>
      <c r="BQ16" s="410" t="s">
        <v>3377</v>
      </c>
      <c r="BR16" s="453" t="s">
        <v>111</v>
      </c>
      <c r="BS16" s="453" t="s">
        <v>1423</v>
      </c>
      <c r="BT16" s="454" t="s">
        <v>1423</v>
      </c>
      <c r="BU16" s="524" t="s">
        <v>3901</v>
      </c>
      <c r="BV16" s="527" t="s">
        <v>3897</v>
      </c>
      <c r="BW16" s="509" t="s">
        <v>3902</v>
      </c>
      <c r="BX16" s="512" t="s">
        <v>3903</v>
      </c>
      <c r="BY16" s="182"/>
      <c r="BZ16" s="182"/>
      <c r="CA16" s="182"/>
      <c r="CB16" s="182"/>
      <c r="CC16" s="182"/>
      <c r="CD16" s="182"/>
      <c r="CE16" s="182"/>
      <c r="CF16" s="182"/>
      <c r="CG16" s="182"/>
      <c r="CH16" s="182"/>
      <c r="CI16" s="182"/>
      <c r="CJ16" s="182"/>
      <c r="CK16" s="182"/>
      <c r="CL16" s="182"/>
      <c r="CM16" s="182"/>
      <c r="CN16" s="182"/>
      <c r="CO16" s="182"/>
    </row>
    <row r="17" spans="1:93" ht="28.5" customHeight="1">
      <c r="A17" s="777"/>
      <c r="B17" s="779"/>
      <c r="C17" s="781"/>
      <c r="D17" s="781"/>
      <c r="E17" s="764"/>
      <c r="F17" s="764"/>
      <c r="G17" s="783"/>
      <c r="H17" s="297">
        <v>2</v>
      </c>
      <c r="I17" s="775"/>
      <c r="J17" s="764"/>
      <c r="K17" s="764"/>
      <c r="L17" s="764"/>
      <c r="M17" s="764"/>
      <c r="N17" s="764"/>
      <c r="O17" s="764"/>
      <c r="P17" s="766"/>
      <c r="Q17" s="768"/>
      <c r="R17" s="770"/>
      <c r="S17" s="770"/>
      <c r="T17" s="770"/>
      <c r="U17" s="820"/>
      <c r="V17" s="805"/>
      <c r="W17" s="823"/>
      <c r="X17" s="826"/>
      <c r="Y17" s="829"/>
      <c r="Z17" s="805"/>
      <c r="AA17" s="808"/>
      <c r="AB17" s="811"/>
      <c r="AC17" s="814"/>
      <c r="AD17" s="797"/>
      <c r="AE17" s="178">
        <v>2</v>
      </c>
      <c r="AF17" s="401"/>
      <c r="AG17" s="444"/>
      <c r="AH17" s="393"/>
      <c r="AI17" s="393"/>
      <c r="AJ17" s="393"/>
      <c r="AK17" s="395" t="str">
        <f t="shared" si="1"/>
        <v/>
      </c>
      <c r="AL17" s="253"/>
      <c r="AM17" s="253"/>
      <c r="AN17" s="201" t="str">
        <f t="shared" si="2"/>
        <v/>
      </c>
      <c r="AO17" s="254"/>
      <c r="AP17" s="254"/>
      <c r="AQ17" s="255"/>
      <c r="AR17" s="202" t="str">
        <f>IF(ISBLANK(AC16),(IFERROR(IF(AND(AK16="Probabilidad",AK17="Probabilidad"),(AT16-(+AT16*AN17)),IF(AK17="Probabilidad",(V16-(+V16*AN17)),IF(AK17="Impacto",AT16,""))),""))," ")</f>
        <v/>
      </c>
      <c r="AS17" s="154" t="str">
        <f>IF(ISBLANK(AC16),(IFERROR(IF(AR17="","",IF(AR17&lt;=0.2,"Muy Baja",IF(AR17&lt;=0.4,"Baja",IF(AR17&lt;=0.6,"Media",IF(AR17&lt;=0.8,"Alta","Muy Alta"))))),""))," ")</f>
        <v/>
      </c>
      <c r="AT17" s="203" t="str">
        <f t="shared" si="3"/>
        <v/>
      </c>
      <c r="AU17" s="470" t="str">
        <f t="shared" si="4"/>
        <v/>
      </c>
      <c r="AV17" s="203" t="str">
        <f>IFERROR(IF(AND(AK16="Impacto",AK17="Impacto"),(AV16-(+AV16*AN17)),IF(AK17="Impacto",(Z16-(+Z16*AN17)),IF(AK17="Probabilidad",AV16,""))),"")</f>
        <v/>
      </c>
      <c r="AW17" s="204" t="str">
        <f t="shared" si="5"/>
        <v/>
      </c>
      <c r="AX17" s="817"/>
      <c r="AY17" s="794"/>
      <c r="AZ17" s="797"/>
      <c r="BA17" s="800"/>
      <c r="BB17" s="256"/>
      <c r="BC17" s="368"/>
      <c r="BD17" s="369"/>
      <c r="BE17" s="369"/>
      <c r="BF17" s="474"/>
      <c r="BG17" s="474"/>
      <c r="BH17" s="474"/>
      <c r="BI17" s="368"/>
      <c r="BJ17" s="766"/>
      <c r="BK17" s="411"/>
      <c r="BL17" s="409"/>
      <c r="BM17" s="409"/>
      <c r="BN17" s="409"/>
      <c r="BO17" s="410"/>
      <c r="BP17" s="410"/>
      <c r="BQ17" s="410"/>
      <c r="BR17" s="453"/>
      <c r="BS17" s="453"/>
      <c r="BT17" s="454"/>
      <c r="BU17" s="509"/>
      <c r="BV17" s="509"/>
      <c r="BW17" s="509"/>
      <c r="BX17" s="509"/>
      <c r="BY17" s="182"/>
      <c r="BZ17" s="182"/>
      <c r="CA17" s="182"/>
      <c r="CB17" s="182"/>
      <c r="CC17" s="182"/>
      <c r="CD17" s="182"/>
      <c r="CE17" s="182"/>
      <c r="CF17" s="182"/>
      <c r="CG17" s="182"/>
      <c r="CH17" s="182"/>
      <c r="CI17" s="182"/>
      <c r="CJ17" s="182"/>
      <c r="CK17" s="182"/>
      <c r="CL17" s="182"/>
      <c r="CM17" s="182"/>
      <c r="CN17" s="182"/>
      <c r="CO17" s="182"/>
    </row>
    <row r="18" spans="1:93" ht="28.5" customHeight="1">
      <c r="A18" s="777"/>
      <c r="B18" s="779"/>
      <c r="C18" s="781"/>
      <c r="D18" s="781"/>
      <c r="E18" s="764"/>
      <c r="F18" s="764"/>
      <c r="G18" s="783"/>
      <c r="H18" s="297">
        <v>2</v>
      </c>
      <c r="I18" s="775"/>
      <c r="J18" s="764"/>
      <c r="K18" s="764"/>
      <c r="L18" s="764"/>
      <c r="M18" s="764"/>
      <c r="N18" s="764"/>
      <c r="O18" s="764"/>
      <c r="P18" s="766"/>
      <c r="Q18" s="768"/>
      <c r="R18" s="770"/>
      <c r="S18" s="770"/>
      <c r="T18" s="770"/>
      <c r="U18" s="820"/>
      <c r="V18" s="805"/>
      <c r="W18" s="823"/>
      <c r="X18" s="826"/>
      <c r="Y18" s="829"/>
      <c r="Z18" s="805"/>
      <c r="AA18" s="808"/>
      <c r="AB18" s="811"/>
      <c r="AC18" s="814"/>
      <c r="AD18" s="797"/>
      <c r="AE18" s="178">
        <v>3</v>
      </c>
      <c r="AF18" s="401"/>
      <c r="AG18" s="444"/>
      <c r="AH18" s="393"/>
      <c r="AI18" s="393"/>
      <c r="AJ18" s="393"/>
      <c r="AK18" s="395" t="str">
        <f t="shared" si="1"/>
        <v/>
      </c>
      <c r="AL18" s="253"/>
      <c r="AM18" s="253"/>
      <c r="AN18" s="201" t="str">
        <f t="shared" si="2"/>
        <v/>
      </c>
      <c r="AO18" s="254"/>
      <c r="AP18" s="254"/>
      <c r="AQ18" s="255"/>
      <c r="AR18" s="202" t="str">
        <f>IF(ISBLANK(AC16),(IFERROR(IF(AND(AK17="Probabilidad",AK18="Probabilidad"),(AT17-(+AT17*AN18)),IF(AND(AK17="Impacto",AK18="Probabilidad"),(AT16-(+AT16*AN18)),IF(AK18="Impacto",AT17,""))),""))," ")</f>
        <v/>
      </c>
      <c r="AS18" s="154" t="str">
        <f>IF(ISBLANK(AC16),(IFERROR(IF(AR18="","",IF(AR18&lt;=0.2,"Muy Baja",IF(AR18&lt;=0.4,"Baja",IF(AR18&lt;=0.6,"Media",IF(AR18&lt;=0.8,"Alta","Muy Alta"))))),""))," ")</f>
        <v/>
      </c>
      <c r="AT18" s="203" t="str">
        <f t="shared" si="3"/>
        <v/>
      </c>
      <c r="AU18" s="470" t="str">
        <f t="shared" si="4"/>
        <v/>
      </c>
      <c r="AV18" s="203" t="str">
        <f t="shared" ref="AV18:AV21" si="10">IFERROR(IF(AND(AK17="Impacto",AK18="Impacto"),(AV17-(+AV17*AN18)),IF(AND(AK17="Probabilidad",AK18="Impacto"),(AV16-(+AV16*AN18)),IF(AK18="Probabilidad",AV17,""))),"")</f>
        <v/>
      </c>
      <c r="AW18" s="204" t="str">
        <f t="shared" si="5"/>
        <v/>
      </c>
      <c r="AX18" s="817"/>
      <c r="AY18" s="794"/>
      <c r="AZ18" s="797"/>
      <c r="BA18" s="800"/>
      <c r="BB18" s="256"/>
      <c r="BC18" s="368"/>
      <c r="BD18" s="369"/>
      <c r="BE18" s="369"/>
      <c r="BF18" s="474"/>
      <c r="BG18" s="474"/>
      <c r="BH18" s="474"/>
      <c r="BI18" s="368"/>
      <c r="BJ18" s="766"/>
      <c r="BK18" s="411"/>
      <c r="BL18" s="409"/>
      <c r="BM18" s="409"/>
      <c r="BN18" s="409"/>
      <c r="BO18" s="410"/>
      <c r="BP18" s="410"/>
      <c r="BQ18" s="410"/>
      <c r="BR18" s="453"/>
      <c r="BS18" s="453"/>
      <c r="BT18" s="454"/>
      <c r="BU18" s="509"/>
      <c r="BV18" s="509"/>
      <c r="BW18" s="509"/>
      <c r="BX18" s="509"/>
      <c r="BY18" s="182"/>
      <c r="BZ18" s="182"/>
      <c r="CA18" s="182"/>
      <c r="CB18" s="182"/>
      <c r="CC18" s="182"/>
      <c r="CD18" s="182"/>
      <c r="CE18" s="182"/>
      <c r="CF18" s="182"/>
      <c r="CG18" s="182"/>
      <c r="CH18" s="182"/>
      <c r="CI18" s="182"/>
      <c r="CJ18" s="182"/>
      <c r="CK18" s="182"/>
      <c r="CL18" s="182"/>
      <c r="CM18" s="182"/>
      <c r="CN18" s="182"/>
      <c r="CO18" s="182"/>
    </row>
    <row r="19" spans="1:93" ht="28.5" customHeight="1">
      <c r="A19" s="777"/>
      <c r="B19" s="779"/>
      <c r="C19" s="781"/>
      <c r="D19" s="781"/>
      <c r="E19" s="764"/>
      <c r="F19" s="764"/>
      <c r="G19" s="783"/>
      <c r="H19" s="297">
        <v>2</v>
      </c>
      <c r="I19" s="775"/>
      <c r="J19" s="764"/>
      <c r="K19" s="764"/>
      <c r="L19" s="764"/>
      <c r="M19" s="764"/>
      <c r="N19" s="764"/>
      <c r="O19" s="764"/>
      <c r="P19" s="766"/>
      <c r="Q19" s="768"/>
      <c r="R19" s="770"/>
      <c r="S19" s="770"/>
      <c r="T19" s="770"/>
      <c r="U19" s="820"/>
      <c r="V19" s="805"/>
      <c r="W19" s="823"/>
      <c r="X19" s="826"/>
      <c r="Y19" s="829"/>
      <c r="Z19" s="805"/>
      <c r="AA19" s="808"/>
      <c r="AB19" s="811"/>
      <c r="AC19" s="814"/>
      <c r="AD19" s="797"/>
      <c r="AE19" s="178">
        <v>4</v>
      </c>
      <c r="AF19" s="401"/>
      <c r="AG19" s="444"/>
      <c r="AH19" s="393"/>
      <c r="AI19" s="393"/>
      <c r="AJ19" s="393"/>
      <c r="AK19" s="395" t="str">
        <f t="shared" si="1"/>
        <v/>
      </c>
      <c r="AL19" s="253"/>
      <c r="AM19" s="253"/>
      <c r="AN19" s="201" t="str">
        <f t="shared" si="2"/>
        <v/>
      </c>
      <c r="AO19" s="254"/>
      <c r="AP19" s="254"/>
      <c r="AQ19" s="255"/>
      <c r="AR19" s="202" t="str">
        <f>IF(ISBLANK(AC16),(IFERROR(IF(AND(AK18="Probabilidad",AK19="Probabilidad"),(AT18-(+AT18*AN19)),IF(AND(AK18="Impacto",AK19="Probabilidad"),(AT17-(+AT17*AN19)),IF(AK19="Impacto",AT18,""))),""))," ")</f>
        <v/>
      </c>
      <c r="AS19" s="154" t="str">
        <f>IF(ISBLANK(AC16),(IFERROR(IF(AR19="","",IF(AR19&lt;=0.2,"Muy Baja",IF(AR19&lt;=0.4,"Baja",IF(AR19&lt;=0.6,"Media",IF(AR19&lt;=0.8,"Alta","Muy Alta"))))),""))," ")</f>
        <v/>
      </c>
      <c r="AT19" s="203" t="str">
        <f t="shared" si="3"/>
        <v/>
      </c>
      <c r="AU19" s="470" t="str">
        <f t="shared" si="4"/>
        <v/>
      </c>
      <c r="AV19" s="203" t="str">
        <f t="shared" si="10"/>
        <v/>
      </c>
      <c r="AW19" s="204" t="str">
        <f t="shared" si="5"/>
        <v/>
      </c>
      <c r="AX19" s="817"/>
      <c r="AY19" s="794"/>
      <c r="AZ19" s="797"/>
      <c r="BA19" s="800"/>
      <c r="BB19" s="256"/>
      <c r="BC19" s="368"/>
      <c r="BD19" s="369"/>
      <c r="BE19" s="369"/>
      <c r="BF19" s="474"/>
      <c r="BG19" s="474"/>
      <c r="BH19" s="474"/>
      <c r="BI19" s="368"/>
      <c r="BJ19" s="766"/>
      <c r="BK19" s="411"/>
      <c r="BL19" s="409"/>
      <c r="BM19" s="409"/>
      <c r="BN19" s="409"/>
      <c r="BO19" s="410"/>
      <c r="BP19" s="410"/>
      <c r="BQ19" s="410"/>
      <c r="BR19" s="453"/>
      <c r="BS19" s="453"/>
      <c r="BT19" s="454"/>
      <c r="BU19" s="509"/>
      <c r="BV19" s="509"/>
      <c r="BW19" s="509"/>
      <c r="BX19" s="509"/>
      <c r="BY19" s="182"/>
      <c r="BZ19" s="182"/>
      <c r="CA19" s="182"/>
      <c r="CB19" s="182"/>
      <c r="CC19" s="182"/>
      <c r="CD19" s="182"/>
      <c r="CE19" s="182"/>
      <c r="CF19" s="182"/>
      <c r="CG19" s="182"/>
      <c r="CH19" s="182"/>
      <c r="CI19" s="182"/>
      <c r="CJ19" s="182"/>
      <c r="CK19" s="182"/>
      <c r="CL19" s="182"/>
      <c r="CM19" s="182"/>
      <c r="CN19" s="182"/>
      <c r="CO19" s="182"/>
    </row>
    <row r="20" spans="1:93" ht="28.5" customHeight="1">
      <c r="A20" s="777"/>
      <c r="B20" s="779"/>
      <c r="C20" s="781"/>
      <c r="D20" s="781"/>
      <c r="E20" s="764"/>
      <c r="F20" s="764"/>
      <c r="G20" s="783"/>
      <c r="H20" s="297">
        <v>2</v>
      </c>
      <c r="I20" s="775"/>
      <c r="J20" s="764"/>
      <c r="K20" s="764"/>
      <c r="L20" s="764"/>
      <c r="M20" s="764"/>
      <c r="N20" s="764"/>
      <c r="O20" s="764"/>
      <c r="P20" s="766"/>
      <c r="Q20" s="768"/>
      <c r="R20" s="770"/>
      <c r="S20" s="770"/>
      <c r="T20" s="770"/>
      <c r="U20" s="820"/>
      <c r="V20" s="805"/>
      <c r="W20" s="823"/>
      <c r="X20" s="826"/>
      <c r="Y20" s="829"/>
      <c r="Z20" s="805"/>
      <c r="AA20" s="808"/>
      <c r="AB20" s="811"/>
      <c r="AC20" s="814"/>
      <c r="AD20" s="797"/>
      <c r="AE20" s="178">
        <v>5</v>
      </c>
      <c r="AF20" s="401"/>
      <c r="AG20" s="444"/>
      <c r="AH20" s="393"/>
      <c r="AI20" s="393"/>
      <c r="AJ20" s="393"/>
      <c r="AK20" s="395" t="str">
        <f t="shared" si="1"/>
        <v/>
      </c>
      <c r="AL20" s="253"/>
      <c r="AM20" s="253"/>
      <c r="AN20" s="201" t="str">
        <f t="shared" si="2"/>
        <v/>
      </c>
      <c r="AO20" s="254"/>
      <c r="AP20" s="254"/>
      <c r="AQ20" s="255"/>
      <c r="AR20" s="202" t="str">
        <f>IF(ISBLANK(AC16),(IFERROR(IF(AND(AK19="Probabilidad",AK20="Probabilidad"),(AT19-(+AT19*AN20)),IF(AND(AK19="Impacto",AK20="Probabilidad"),(AT18-(+AT18*AN20)),IF(AK20="Impacto",AT19,""))),""))," ")</f>
        <v/>
      </c>
      <c r="AS20" s="154" t="str">
        <f>IF(ISBLANK(AC16),(IFERROR(IF(AR20="","",IF(AR20&lt;=0.2,"Muy Baja",IF(AR20&lt;=0.4,"Baja",IF(AR20&lt;=0.6,"Media",IF(AR20&lt;=0.8,"Alta","Muy Alta"))))),""))," ")</f>
        <v/>
      </c>
      <c r="AT20" s="203" t="str">
        <f t="shared" si="3"/>
        <v/>
      </c>
      <c r="AU20" s="470" t="str">
        <f t="shared" si="4"/>
        <v/>
      </c>
      <c r="AV20" s="203" t="str">
        <f t="shared" si="10"/>
        <v/>
      </c>
      <c r="AW20" s="204" t="str">
        <f t="shared" si="5"/>
        <v/>
      </c>
      <c r="AX20" s="817"/>
      <c r="AY20" s="794"/>
      <c r="AZ20" s="797"/>
      <c r="BA20" s="800"/>
      <c r="BB20" s="256"/>
      <c r="BC20" s="368"/>
      <c r="BD20" s="369"/>
      <c r="BE20" s="369"/>
      <c r="BF20" s="474"/>
      <c r="BG20" s="474"/>
      <c r="BH20" s="474"/>
      <c r="BI20" s="368"/>
      <c r="BJ20" s="766"/>
      <c r="BK20" s="411"/>
      <c r="BL20" s="409"/>
      <c r="BM20" s="409"/>
      <c r="BN20" s="409"/>
      <c r="BO20" s="410"/>
      <c r="BP20" s="410"/>
      <c r="BQ20" s="410"/>
      <c r="BR20" s="453"/>
      <c r="BS20" s="453"/>
      <c r="BT20" s="454"/>
      <c r="BU20" s="509"/>
      <c r="BV20" s="509"/>
      <c r="BW20" s="509"/>
      <c r="BX20" s="509"/>
      <c r="BY20" s="182"/>
      <c r="BZ20" s="182"/>
      <c r="CA20" s="182"/>
      <c r="CB20" s="182"/>
      <c r="CC20" s="182"/>
      <c r="CD20" s="182"/>
      <c r="CE20" s="182"/>
      <c r="CF20" s="182"/>
      <c r="CG20" s="182"/>
      <c r="CH20" s="182"/>
      <c r="CI20" s="182"/>
      <c r="CJ20" s="182"/>
      <c r="CK20" s="182"/>
      <c r="CL20" s="182"/>
      <c r="CM20" s="182"/>
      <c r="CN20" s="182"/>
      <c r="CO20" s="182"/>
    </row>
    <row r="21" spans="1:93" ht="28.5" customHeight="1">
      <c r="A21" s="777"/>
      <c r="B21" s="779"/>
      <c r="C21" s="781"/>
      <c r="D21" s="781"/>
      <c r="E21" s="764"/>
      <c r="F21" s="764"/>
      <c r="G21" s="783"/>
      <c r="H21" s="297">
        <v>2</v>
      </c>
      <c r="I21" s="776"/>
      <c r="J21" s="765"/>
      <c r="K21" s="765"/>
      <c r="L21" s="765"/>
      <c r="M21" s="765"/>
      <c r="N21" s="765"/>
      <c r="O21" s="765"/>
      <c r="P21" s="767"/>
      <c r="Q21" s="769"/>
      <c r="R21" s="771"/>
      <c r="S21" s="771"/>
      <c r="T21" s="771"/>
      <c r="U21" s="821"/>
      <c r="V21" s="806"/>
      <c r="W21" s="824"/>
      <c r="X21" s="827"/>
      <c r="Y21" s="830"/>
      <c r="Z21" s="806"/>
      <c r="AA21" s="809"/>
      <c r="AB21" s="812"/>
      <c r="AC21" s="815"/>
      <c r="AD21" s="798"/>
      <c r="AE21" s="178">
        <v>6</v>
      </c>
      <c r="AF21" s="401"/>
      <c r="AG21" s="444"/>
      <c r="AH21" s="393"/>
      <c r="AI21" s="393"/>
      <c r="AJ21" s="393"/>
      <c r="AK21" s="395" t="str">
        <f t="shared" si="1"/>
        <v/>
      </c>
      <c r="AL21" s="253"/>
      <c r="AM21" s="253"/>
      <c r="AN21" s="201" t="str">
        <f t="shared" si="2"/>
        <v/>
      </c>
      <c r="AO21" s="254"/>
      <c r="AP21" s="254"/>
      <c r="AQ21" s="255"/>
      <c r="AR21" s="202" t="str">
        <f>IF(ISBLANK(AC16),(IFERROR(IF(AND(AK20="Probabilidad",AK21="Probabilidad"),(AT20-(+AT20*AN21)),IF(AND(AK20="Impacto",AK21="Probabilidad"),(AT19-(+AT19*AN21)),IF(AK21="Impacto",AT20,""))),""))," ")</f>
        <v/>
      </c>
      <c r="AS21" s="154" t="str">
        <f>IF(ISBLANK(AC16),(IFERROR(IF(AR21="","",IF(AR21&lt;=0.2,"Muy Baja",IF(AR21&lt;=0.4,"Baja",IF(AR21&lt;=0.6,"Media",IF(AR21&lt;=0.8,"Alta","Muy Alta"))))),""))," ")</f>
        <v/>
      </c>
      <c r="AT21" s="203" t="str">
        <f t="shared" si="3"/>
        <v/>
      </c>
      <c r="AU21" s="470" t="str">
        <f t="shared" si="4"/>
        <v/>
      </c>
      <c r="AV21" s="203" t="str">
        <f t="shared" si="10"/>
        <v/>
      </c>
      <c r="AW21" s="204" t="str">
        <f t="shared" si="5"/>
        <v/>
      </c>
      <c r="AX21" s="818"/>
      <c r="AY21" s="795"/>
      <c r="AZ21" s="798"/>
      <c r="BA21" s="801"/>
      <c r="BB21" s="256"/>
      <c r="BC21" s="368"/>
      <c r="BD21" s="369"/>
      <c r="BE21" s="369"/>
      <c r="BF21" s="474"/>
      <c r="BG21" s="474"/>
      <c r="BH21" s="474"/>
      <c r="BI21" s="368"/>
      <c r="BJ21" s="767"/>
      <c r="BK21" s="411"/>
      <c r="BL21" s="409"/>
      <c r="BM21" s="409"/>
      <c r="BN21" s="409"/>
      <c r="BO21" s="410"/>
      <c r="BP21" s="410"/>
      <c r="BQ21" s="410"/>
      <c r="BR21" s="453"/>
      <c r="BS21" s="453"/>
      <c r="BT21" s="454"/>
      <c r="BU21" s="509"/>
      <c r="BV21" s="509"/>
      <c r="BW21" s="509"/>
      <c r="BX21" s="509"/>
      <c r="BY21" s="182"/>
      <c r="BZ21" s="182"/>
      <c r="CA21" s="182"/>
      <c r="CB21" s="182"/>
      <c r="CC21" s="182"/>
      <c r="CD21" s="182"/>
      <c r="CE21" s="182"/>
      <c r="CF21" s="182"/>
      <c r="CG21" s="182"/>
      <c r="CH21" s="182"/>
      <c r="CI21" s="182"/>
      <c r="CJ21" s="182"/>
      <c r="CK21" s="182"/>
      <c r="CL21" s="182"/>
      <c r="CM21" s="182"/>
      <c r="CN21" s="182"/>
      <c r="CO21" s="182"/>
    </row>
    <row r="22" spans="1:93" ht="104.25" customHeight="1">
      <c r="A22" s="777"/>
      <c r="B22" s="779"/>
      <c r="C22" s="781"/>
      <c r="D22" s="781" t="str">
        <f>IFERROR((VLOOKUP($B22,'Listados Datos'!$D$3:$F$16,3,FALSE))," ")</f>
        <v xml:space="preserve"> </v>
      </c>
      <c r="E22" s="764"/>
      <c r="F22" s="764"/>
      <c r="G22" s="783">
        <v>3</v>
      </c>
      <c r="H22" s="297">
        <v>3</v>
      </c>
      <c r="I22" s="784" t="s">
        <v>3223</v>
      </c>
      <c r="J22" s="785" t="s">
        <v>236</v>
      </c>
      <c r="K22" s="785" t="s">
        <v>1019</v>
      </c>
      <c r="L22" s="785" t="s">
        <v>1023</v>
      </c>
      <c r="M22" s="785" t="str">
        <f t="shared" ref="M22" si="11">+CONCATENATE("Posibilidad de afectación ", J22, " por ", K22," debido a ", L22)</f>
        <v>Posibilidad de afectación Reputacional por Pérdida a nivel interno y externo de la credibilidad  e imagen institucional   debido a Bajo posicionamiento de la imagen de la entidad a nivel interno y externo generada por la deficiencia de los mecanismos de comunicación.</v>
      </c>
      <c r="N22" s="785" t="s">
        <v>105</v>
      </c>
      <c r="O22" s="785" t="s">
        <v>825</v>
      </c>
      <c r="P22" s="786">
        <v>228</v>
      </c>
      <c r="Q22" s="787"/>
      <c r="R22" s="788"/>
      <c r="S22" s="788"/>
      <c r="T22" s="788"/>
      <c r="U22" s="819" t="str">
        <f>IF(ISBLANK(AB22),(IF(P22&lt;=0,"",IF(P22&lt;=2,"Muy Baja",IF(P22&lt;=24,"Baja",IF(P22&lt;=500,"Media",IF(P22&lt;=5000,"Alta","Muy Alta"))))))," ")</f>
        <v>Media</v>
      </c>
      <c r="V22" s="804">
        <f>IF(ISBLANK(AB22),(IF(U22="","",IF(U22="Muy Baja",20%,IF(U22="Baja",40%,IF(U22="Media",60%,IF(U22="Alta",80%,IF(U22="Muy Alta",100%,0)))))))," ")</f>
        <v>0.6</v>
      </c>
      <c r="W22" s="822" t="s">
        <v>299</v>
      </c>
      <c r="X22" s="825" t="str">
        <f>IF(W22&gt;0,IF(NOT(ISERROR(MATCH(W22,'Listados Datos'!$N$3:$N$4,0))),'Listados Datos'!$N$6&amp;"Por favor no seleccionar este criterios de impacto (Afectación Económica o presupuestal y/o Pérdida Reputacional)",'Listados Datos'!$N$7),"")</f>
        <v>✔</v>
      </c>
      <c r="Y22" s="828" t="str">
        <f>IF(OR(W22='Listados Datos'!$R$3,W22='Listados Datos'!$S$3),"Leve",IF(OR(W22='Listados Datos'!$R$4,W22='Listados Datos'!$S$4),"Menor",IF(OR(W22='Listados Datos'!$R$5,W22='Listados Datos'!$S$5),"Moderado",IF(OR(W22='Listados Datos'!$R$6,W22='Listados Datos'!$S$6),"Mayor",IF(OR(W22='Listados Datos'!$R$7,W22='Listados Datos'!$S$7),"Catastrófico","")))))</f>
        <v>Moderado</v>
      </c>
      <c r="Z22" s="804">
        <f>IF(Y22="","",IF(Y22="Leve",20%,IF(Y22="Menor",40%,IF(Y22="Moderado",60%,IF(Y22="Mayor",80%,IF(Y22="Catastrófico",100%,0))))))</f>
        <v>0.6</v>
      </c>
      <c r="AA22" s="807" t="str">
        <f>IF(OR(AND(U22="Muy Baja",Y22="Leve"),AND(U22="Muy Baja",Y22="Menor"),AND(U22="Baja",Y22="Leve")),"Bajo",IF(OR(AND(U22="Muy baja",Y22="Moderado"),AND(U22="Baja",Y22="Menor"),AND(U22="Baja",Y22="Moderado"),AND(U22="Media",Y22="Leve"),AND(U22="Media",Y22="Menor"),AND(U22="Media",Y22="Moderado"),AND(U22="Alta",Y22="Leve"),AND(U22="Alta",Y22="Menor")),"Moderado",IF(OR(AND(U22="Muy Baja",Y22="Mayor"),AND(U22="Baja",Y22="Mayor"),AND(U22="Media",Y22="Mayor"),AND(U22="Alta",Y22="Moderado"),AND(U22="Alta",Y22="Mayor"),AND(U22="Muy Alta",Y22="Leve"),AND(U22="Muy Alta",Y22="Menor"),AND(U22="Muy Alta",Y22="Moderado"),AND(U22="Muy Alta",Y22="Mayor")),"Alto",IF(OR(AND(U22="Muy Baja",Y22="Catastrófico"),AND(U22="Baja",Y22="Catastrófico"),AND(U22="Media",Y22="Catastrófico"),AND(U22="Alta",Y22="Catastrófico"),AND(U22="Muy Alta",Y22="Catastrófico")),"Extremo",""))))</f>
        <v>Moderado</v>
      </c>
      <c r="AB22" s="810"/>
      <c r="AC22" s="813"/>
      <c r="AD22" s="796" t="str">
        <f t="shared" ref="AD22" si="12">IF(AND(AB22="Rara Vez",AC22="Insignificante"),("BAJA"),IF(AND(AB22="Rara Vez",AC22="Menor"),("BAJA"),IF(AND(AB22="Rara Vez",AC22="Moderado"),("MODERADA"),IF(AND(AB22="Rara Vez",AC22="Mayor"),("ALTA"),IF(AND(AB22="Improbable",AC22="Insignificante"),("BAJA"),IF(AND(AB22="Improbable",AC22="Menor"),("BAJA"),IF(AND(AB22="Improbable",AC22="Moderado"),("MODERADA"),IF(AND(AB22="Improbable",AC22="Mayor"),("ALTA"),IF(AND(AB22="Posible",AC22="Insignificante"),("BAJA"),IF(AND(AB22="Posible",AC22="Menor"),("MODERADA"),IF(AND(AB22="Posible",AC22="Moderado"),("ALTA"),IF(AND(AB22="Posible",AC22="Mayor"),("EXTREMA"),IF(AND(AB22="Probable",AC22="Insignificante"),("MODERADA"),IF(AND(AB22="Probable",AC22="Menor"),("ALTA"),IF(AND(AB22="Probable",AC22="Moderado"),("ALTA"),IF(AND(AB22="Probable",AC22="Mayor"),("EXTREMA"),IF(AND(AB22="Casi Seguro",AC22="Insignificante"),("ALTA"),IF(AND(AB22="Casi Seguro",AC22="Menor"),("ALTA"),IF(AND(AB22="Casi Seguro",AC22="Moderado"),("EXTREMA"),IF(AND(AB22="Casi Seguro",AC22="Mayor"),("EXTREMA"),IF(AC22="Catastrófico","EXTREMA","VALORAR")))))))))))))))))))))</f>
        <v>VALORAR</v>
      </c>
      <c r="AE22" s="178">
        <v>1</v>
      </c>
      <c r="AF22" s="401"/>
      <c r="AG22" s="444" t="s">
        <v>3011</v>
      </c>
      <c r="AH22" s="393"/>
      <c r="AI22" s="393"/>
      <c r="AJ22" s="393"/>
      <c r="AK22" s="395" t="str">
        <f t="shared" si="1"/>
        <v>Probabilidad</v>
      </c>
      <c r="AL22" s="253" t="s">
        <v>305</v>
      </c>
      <c r="AM22" s="253" t="s">
        <v>310</v>
      </c>
      <c r="AN22" s="201" t="str">
        <f t="shared" si="2"/>
        <v>40%</v>
      </c>
      <c r="AO22" s="254" t="s">
        <v>314</v>
      </c>
      <c r="AP22" s="254" t="s">
        <v>318</v>
      </c>
      <c r="AQ22" s="255" t="s">
        <v>321</v>
      </c>
      <c r="AR22" s="202">
        <f>IF(ISBLANK(AC22),(IFERROR(IF(AK22="Probabilidad",(V22-(+V22*AN22)),IF(AK22="Impacto",V22,"")),""))," ")</f>
        <v>0.36</v>
      </c>
      <c r="AS22" s="154" t="str">
        <f>IF(ISBLANK(AC22), (IFERROR(IF(AR22="","",IF(AR22&lt;=0.2,"Muy Baja",IF(AR22&lt;=0.4,"Baja",IF(AR22&lt;=0.6,"Media",IF(AR22&lt;=0.8,"Alta","Muy Alta"))))),""))," ")</f>
        <v>Baja</v>
      </c>
      <c r="AT22" s="203">
        <f t="shared" si="3"/>
        <v>0.36</v>
      </c>
      <c r="AU22" s="470" t="str">
        <f t="shared" si="4"/>
        <v>Moderado</v>
      </c>
      <c r="AV22" s="203">
        <f>IFERROR(IF(AK22="Impacto",(Z22-(+Z22*AN22)),IF(AK22="Probabilidad",Z22,"")),"")</f>
        <v>0.6</v>
      </c>
      <c r="AW22" s="204" t="str">
        <f t="shared" si="5"/>
        <v>Moderado</v>
      </c>
      <c r="AX22" s="816"/>
      <c r="AY22" s="793" t="str">
        <f>IF(ISBLANK(AC22), " ", AC22)</f>
        <v xml:space="preserve"> </v>
      </c>
      <c r="AZ22" s="796" t="str">
        <f t="shared" ref="AZ22" si="13">IF(AND(AX22="Rara Vez",AY22="Insignificante"),("BAJA"),IF(AND(AX22="Rara Vez",AY22="Menor"),("BAJA"),IF(AND(AX22="Rara Vez",AY22="Moderado"),("MODERADA"),IF(AND(AX22="Rara Vez",AY22="Mayor"),("ALTA"),IF(AND(AX22="Improbable",AY22="Insignificante"),("BAJA"),IF(AND(AX22="Improbable",AY22="Menor"),("BAJA"),IF(AND(AX22="Improbable",AY22="Moderado"),("MODERADA"),IF(AND(AX22="Improbable",AY22="Mayor"),("ALTA"),IF(AND(AX22="Posible",AY22="Insignificante"),("BAJA"),IF(AND(AX22="Posible",AY22="Menor"),("MODERADA"),IF(AND(AX22="Posible",AY22="Moderado"),("ALTA"),IF(AND(AX22="Posible",AY22="Mayor"),("EXTREMA"),IF(AND(AX22="Probable",AY22="Insignificante"),("MODERADA"),IF(AND(AX22="Probable",AY22="Menor"),("ALTA"),IF(AND(AX22="Probable",AY22="Moderado"),("ALTA"),IF(AND(AX22="Probable",AY22="Mayor"),("EXTREMA"),IF(AND(AX22="Casi Seguro",AY22="Insignificante"),("ALTA"),IF(AND(AX22="Casi Seguro",AY22="Menor"),("ALTA"),IF(AND(AX22="Casi Seguro",AY22="Moderado"),("EXTREMA"),IF(AND(AX22="Casi Seguro",AY22="Mayor"),("EXTREMA"),IF(AY22="Catastrófico","EXTREMA","VALORAR")))))))))))))))))))))</f>
        <v>VALORAR</v>
      </c>
      <c r="BA22" s="799" t="s">
        <v>328</v>
      </c>
      <c r="BB22" s="840" t="s">
        <v>1059</v>
      </c>
      <c r="BC22" s="791" t="s">
        <v>1029</v>
      </c>
      <c r="BD22" s="791" t="s">
        <v>1479</v>
      </c>
      <c r="BE22" s="791" t="s">
        <v>1028</v>
      </c>
      <c r="BF22" s="789">
        <v>45170</v>
      </c>
      <c r="BG22" s="789">
        <v>45291</v>
      </c>
      <c r="BH22" s="791" t="s">
        <v>1029</v>
      </c>
      <c r="BI22" s="791" t="s">
        <v>1032</v>
      </c>
      <c r="BJ22" s="786" t="s">
        <v>1030</v>
      </c>
      <c r="BK22" s="838" t="s">
        <v>110</v>
      </c>
      <c r="BL22" s="831" t="s">
        <v>3532</v>
      </c>
      <c r="BM22" s="831" t="s">
        <v>3533</v>
      </c>
      <c r="BN22" s="836">
        <v>45169</v>
      </c>
      <c r="BO22" s="831" t="s">
        <v>3533</v>
      </c>
      <c r="BP22" s="837" t="s">
        <v>3534</v>
      </c>
      <c r="BQ22" s="831" t="s">
        <v>3535</v>
      </c>
      <c r="BR22" s="831" t="s">
        <v>111</v>
      </c>
      <c r="BS22" s="831" t="s">
        <v>1423</v>
      </c>
      <c r="BT22" s="833" t="s">
        <v>3536</v>
      </c>
      <c r="BU22" s="504" t="s">
        <v>3904</v>
      </c>
      <c r="BV22" s="505" t="s">
        <v>3897</v>
      </c>
      <c r="BW22" s="504" t="s">
        <v>3905</v>
      </c>
      <c r="BX22" s="504" t="s">
        <v>3906</v>
      </c>
      <c r="BY22" s="182"/>
      <c r="BZ22" s="182"/>
      <c r="CA22" s="182"/>
      <c r="CB22" s="182"/>
      <c r="CC22" s="182"/>
      <c r="CD22" s="182"/>
      <c r="CE22" s="182"/>
      <c r="CF22" s="182"/>
      <c r="CG22" s="182"/>
      <c r="CH22" s="182"/>
      <c r="CI22" s="182"/>
      <c r="CJ22" s="182"/>
      <c r="CK22" s="182"/>
      <c r="CL22" s="182"/>
      <c r="CM22" s="182"/>
      <c r="CN22" s="182"/>
      <c r="CO22" s="182"/>
    </row>
    <row r="23" spans="1:93" ht="104.65" customHeight="1">
      <c r="A23" s="777"/>
      <c r="B23" s="779"/>
      <c r="C23" s="781"/>
      <c r="D23" s="781"/>
      <c r="E23" s="764"/>
      <c r="F23" s="764"/>
      <c r="G23" s="783"/>
      <c r="H23" s="297">
        <v>3</v>
      </c>
      <c r="I23" s="775"/>
      <c r="J23" s="764"/>
      <c r="K23" s="764"/>
      <c r="L23" s="764"/>
      <c r="M23" s="764"/>
      <c r="N23" s="764"/>
      <c r="O23" s="764"/>
      <c r="P23" s="766"/>
      <c r="Q23" s="768"/>
      <c r="R23" s="770"/>
      <c r="S23" s="770"/>
      <c r="T23" s="770"/>
      <c r="U23" s="820"/>
      <c r="V23" s="805"/>
      <c r="W23" s="823"/>
      <c r="X23" s="826"/>
      <c r="Y23" s="829"/>
      <c r="Z23" s="805"/>
      <c r="AA23" s="808"/>
      <c r="AB23" s="811"/>
      <c r="AC23" s="814"/>
      <c r="AD23" s="797"/>
      <c r="AE23" s="178">
        <v>2</v>
      </c>
      <c r="AF23" s="401"/>
      <c r="AG23" s="444" t="s">
        <v>3012</v>
      </c>
      <c r="AH23" s="393"/>
      <c r="AI23" s="393"/>
      <c r="AJ23" s="393"/>
      <c r="AK23" s="395" t="str">
        <f t="shared" si="1"/>
        <v>Probabilidad</v>
      </c>
      <c r="AL23" s="253" t="s">
        <v>305</v>
      </c>
      <c r="AM23" s="253" t="s">
        <v>310</v>
      </c>
      <c r="AN23" s="201" t="str">
        <f t="shared" si="2"/>
        <v>40%</v>
      </c>
      <c r="AO23" s="254" t="s">
        <v>314</v>
      </c>
      <c r="AP23" s="254" t="s">
        <v>318</v>
      </c>
      <c r="AQ23" s="255" t="s">
        <v>321</v>
      </c>
      <c r="AR23" s="202">
        <f>IF(ISBLANK(AC22),(IFERROR(IF(AND(AK22="Probabilidad",AK23="Probabilidad"),(AT22-(+AT22*AN23)),IF(AK23="Probabilidad",(V22-(+V22*AN23)),IF(AK23="Impacto",AT22,""))),""))," ")</f>
        <v>0.216</v>
      </c>
      <c r="AS23" s="154" t="str">
        <f>IF(ISBLANK(AC22),(IFERROR(IF(AR23="","",IF(AR23&lt;=0.2,"Muy Baja",IF(AR23&lt;=0.4,"Baja",IF(AR23&lt;=0.6,"Media",IF(AR23&lt;=0.8,"Alta","Muy Alta"))))),""))," ")</f>
        <v>Baja</v>
      </c>
      <c r="AT23" s="203">
        <f t="shared" si="3"/>
        <v>0.216</v>
      </c>
      <c r="AU23" s="470" t="str">
        <f t="shared" si="4"/>
        <v>Moderado</v>
      </c>
      <c r="AV23" s="203">
        <f>IFERROR(IF(AND(AK22="Impacto",AK23="Impacto"),(AV22-(+AV22*AN23)),IF(AK23="Impacto",(Z22-(+Z22*AN23)),IF(AK23="Probabilidad",AV22,""))),"")</f>
        <v>0.6</v>
      </c>
      <c r="AW23" s="204" t="str">
        <f t="shared" si="5"/>
        <v>Moderado</v>
      </c>
      <c r="AX23" s="817"/>
      <c r="AY23" s="794"/>
      <c r="AZ23" s="797"/>
      <c r="BA23" s="800"/>
      <c r="BB23" s="841"/>
      <c r="BC23" s="792"/>
      <c r="BD23" s="792"/>
      <c r="BE23" s="792"/>
      <c r="BF23" s="790"/>
      <c r="BG23" s="790"/>
      <c r="BH23" s="792"/>
      <c r="BI23" s="792"/>
      <c r="BJ23" s="766"/>
      <c r="BK23" s="839"/>
      <c r="BL23" s="832"/>
      <c r="BM23" s="832"/>
      <c r="BN23" s="832"/>
      <c r="BO23" s="832"/>
      <c r="BP23" s="832"/>
      <c r="BQ23" s="832"/>
      <c r="BR23" s="832"/>
      <c r="BS23" s="832"/>
      <c r="BT23" s="834"/>
      <c r="BU23" s="504" t="s">
        <v>3904</v>
      </c>
      <c r="BV23" s="505" t="s">
        <v>3897</v>
      </c>
      <c r="BW23" s="504" t="s">
        <v>3905</v>
      </c>
      <c r="BX23" s="504" t="s">
        <v>3906</v>
      </c>
      <c r="BY23" s="182"/>
      <c r="BZ23" s="182"/>
      <c r="CA23" s="182"/>
      <c r="CB23" s="182"/>
      <c r="CC23" s="182"/>
      <c r="CD23" s="182"/>
      <c r="CE23" s="182"/>
      <c r="CF23" s="182"/>
      <c r="CG23" s="182"/>
      <c r="CH23" s="182"/>
      <c r="CI23" s="182"/>
      <c r="CJ23" s="182"/>
      <c r="CK23" s="182"/>
      <c r="CL23" s="182"/>
      <c r="CM23" s="182"/>
      <c r="CN23" s="182"/>
      <c r="CO23" s="182"/>
    </row>
    <row r="24" spans="1:93" ht="28.5" customHeight="1">
      <c r="A24" s="777"/>
      <c r="B24" s="779"/>
      <c r="C24" s="781"/>
      <c r="D24" s="781"/>
      <c r="E24" s="764"/>
      <c r="F24" s="764"/>
      <c r="G24" s="783"/>
      <c r="H24" s="297">
        <v>3</v>
      </c>
      <c r="I24" s="775"/>
      <c r="J24" s="764"/>
      <c r="K24" s="764"/>
      <c r="L24" s="764"/>
      <c r="M24" s="764"/>
      <c r="N24" s="764"/>
      <c r="O24" s="764"/>
      <c r="P24" s="766"/>
      <c r="Q24" s="768"/>
      <c r="R24" s="770"/>
      <c r="S24" s="770"/>
      <c r="T24" s="770"/>
      <c r="U24" s="820"/>
      <c r="V24" s="805"/>
      <c r="W24" s="823"/>
      <c r="X24" s="826"/>
      <c r="Y24" s="829"/>
      <c r="Z24" s="805"/>
      <c r="AA24" s="808"/>
      <c r="AB24" s="811"/>
      <c r="AC24" s="814"/>
      <c r="AD24" s="797"/>
      <c r="AE24" s="178">
        <v>3</v>
      </c>
      <c r="AF24" s="401"/>
      <c r="AG24" s="444"/>
      <c r="AH24" s="393"/>
      <c r="AI24" s="393"/>
      <c r="AJ24" s="393"/>
      <c r="AK24" s="395" t="str">
        <f t="shared" si="1"/>
        <v/>
      </c>
      <c r="AL24" s="253"/>
      <c r="AM24" s="253"/>
      <c r="AN24" s="201" t="str">
        <f t="shared" si="2"/>
        <v/>
      </c>
      <c r="AO24" s="254"/>
      <c r="AP24" s="254"/>
      <c r="AQ24" s="255"/>
      <c r="AR24" s="202" t="str">
        <f>IF(ISBLANK(AC22),(IFERROR(IF(AND(AK23="Probabilidad",AK24="Probabilidad"),(AT23-(+AT23*AN24)),IF(AND(AK23="Impacto",AK24="Probabilidad"),(AT22-(+AT22*AN24)),IF(AK24="Impacto",AT23,""))),""))," ")</f>
        <v/>
      </c>
      <c r="AS24" s="154" t="str">
        <f>IF(ISBLANK(AC22),(IFERROR(IF(AR24="","",IF(AR24&lt;=0.2,"Muy Baja",IF(AR24&lt;=0.4,"Baja",IF(AR24&lt;=0.6,"Media",IF(AR24&lt;=0.8,"Alta","Muy Alta"))))),""))," ")</f>
        <v/>
      </c>
      <c r="AT24" s="203" t="str">
        <f t="shared" si="3"/>
        <v/>
      </c>
      <c r="AU24" s="470" t="str">
        <f t="shared" si="4"/>
        <v/>
      </c>
      <c r="AV24" s="203" t="str">
        <f t="shared" ref="AV24:AV27" si="14">IFERROR(IF(AND(AK23="Impacto",AK24="Impacto"),(AV23-(+AV23*AN24)),IF(AND(AK23="Probabilidad",AK24="Impacto"),(AV22-(+AV22*AN24)),IF(AK24="Probabilidad",AV23,""))),"")</f>
        <v/>
      </c>
      <c r="AW24" s="204" t="str">
        <f t="shared" si="5"/>
        <v/>
      </c>
      <c r="AX24" s="817"/>
      <c r="AY24" s="794"/>
      <c r="AZ24" s="797"/>
      <c r="BA24" s="800"/>
      <c r="BB24" s="256"/>
      <c r="BC24" s="368"/>
      <c r="BD24" s="369"/>
      <c r="BE24" s="369"/>
      <c r="BF24" s="474"/>
      <c r="BG24" s="474"/>
      <c r="BH24" s="474"/>
      <c r="BI24" s="368"/>
      <c r="BJ24" s="766"/>
      <c r="BK24" s="411"/>
      <c r="BL24" s="409"/>
      <c r="BM24" s="409"/>
      <c r="BN24" s="409"/>
      <c r="BO24" s="410"/>
      <c r="BP24" s="410"/>
      <c r="BQ24" s="410"/>
      <c r="BR24" s="453"/>
      <c r="BS24" s="453"/>
      <c r="BT24" s="454"/>
      <c r="BU24" s="509"/>
      <c r="BV24" s="509"/>
      <c r="BW24" s="509"/>
      <c r="BX24" s="509"/>
      <c r="BY24" s="182"/>
      <c r="BZ24" s="182"/>
      <c r="CA24" s="182"/>
      <c r="CB24" s="182"/>
      <c r="CC24" s="182"/>
      <c r="CD24" s="182"/>
      <c r="CE24" s="182"/>
      <c r="CF24" s="182"/>
      <c r="CG24" s="182"/>
      <c r="CH24" s="182"/>
      <c r="CI24" s="182"/>
      <c r="CJ24" s="182"/>
      <c r="CK24" s="182"/>
      <c r="CL24" s="182"/>
      <c r="CM24" s="182"/>
      <c r="CN24" s="182"/>
      <c r="CO24" s="182"/>
    </row>
    <row r="25" spans="1:93" ht="28.5" customHeight="1">
      <c r="A25" s="777"/>
      <c r="B25" s="779"/>
      <c r="C25" s="781"/>
      <c r="D25" s="781"/>
      <c r="E25" s="764"/>
      <c r="F25" s="764"/>
      <c r="G25" s="783"/>
      <c r="H25" s="297">
        <v>3</v>
      </c>
      <c r="I25" s="775"/>
      <c r="J25" s="764"/>
      <c r="K25" s="764"/>
      <c r="L25" s="764"/>
      <c r="M25" s="764"/>
      <c r="N25" s="764"/>
      <c r="O25" s="764"/>
      <c r="P25" s="766"/>
      <c r="Q25" s="768"/>
      <c r="R25" s="770"/>
      <c r="S25" s="770"/>
      <c r="T25" s="770"/>
      <c r="U25" s="820"/>
      <c r="V25" s="805"/>
      <c r="W25" s="823"/>
      <c r="X25" s="826"/>
      <c r="Y25" s="829"/>
      <c r="Z25" s="805"/>
      <c r="AA25" s="808"/>
      <c r="AB25" s="811"/>
      <c r="AC25" s="814"/>
      <c r="AD25" s="797"/>
      <c r="AE25" s="178">
        <v>4</v>
      </c>
      <c r="AF25" s="401"/>
      <c r="AG25" s="444"/>
      <c r="AH25" s="393"/>
      <c r="AI25" s="393"/>
      <c r="AJ25" s="393"/>
      <c r="AK25" s="395" t="str">
        <f t="shared" si="1"/>
        <v/>
      </c>
      <c r="AL25" s="253"/>
      <c r="AM25" s="253"/>
      <c r="AN25" s="201" t="str">
        <f t="shared" si="2"/>
        <v/>
      </c>
      <c r="AO25" s="254"/>
      <c r="AP25" s="254"/>
      <c r="AQ25" s="255"/>
      <c r="AR25" s="202" t="str">
        <f>IF(ISBLANK(AC22),(IFERROR(IF(AND(AK24="Probabilidad",AK25="Probabilidad"),(AT24-(+AT24*AN25)),IF(AND(AK24="Impacto",AK25="Probabilidad"),(AT23-(+AT23*AN25)),IF(AK25="Impacto",AT24,""))),""))," ")</f>
        <v/>
      </c>
      <c r="AS25" s="154" t="str">
        <f>IF(ISBLANK(AC22),(IFERROR(IF(AR25="","",IF(AR25&lt;=0.2,"Muy Baja",IF(AR25&lt;=0.4,"Baja",IF(AR25&lt;=0.6,"Media",IF(AR25&lt;=0.8,"Alta","Muy Alta"))))),""))," ")</f>
        <v/>
      </c>
      <c r="AT25" s="203" t="str">
        <f t="shared" si="3"/>
        <v/>
      </c>
      <c r="AU25" s="470" t="str">
        <f t="shared" si="4"/>
        <v/>
      </c>
      <c r="AV25" s="203" t="str">
        <f t="shared" si="14"/>
        <v/>
      </c>
      <c r="AW25" s="204" t="str">
        <f t="shared" si="5"/>
        <v/>
      </c>
      <c r="AX25" s="817"/>
      <c r="AY25" s="794"/>
      <c r="AZ25" s="797"/>
      <c r="BA25" s="800"/>
      <c r="BB25" s="256"/>
      <c r="BC25" s="368"/>
      <c r="BD25" s="369"/>
      <c r="BE25" s="369"/>
      <c r="BF25" s="474"/>
      <c r="BG25" s="474"/>
      <c r="BH25" s="474"/>
      <c r="BI25" s="368"/>
      <c r="BJ25" s="766"/>
      <c r="BK25" s="411"/>
      <c r="BL25" s="409"/>
      <c r="BM25" s="409"/>
      <c r="BN25" s="409"/>
      <c r="BO25" s="410"/>
      <c r="BP25" s="410"/>
      <c r="BQ25" s="410"/>
      <c r="BR25" s="453"/>
      <c r="BS25" s="453"/>
      <c r="BT25" s="454"/>
      <c r="BU25" s="509"/>
      <c r="BV25" s="509"/>
      <c r="BW25" s="509"/>
      <c r="BX25" s="509"/>
      <c r="BY25" s="182"/>
      <c r="BZ25" s="182"/>
      <c r="CA25" s="182"/>
      <c r="CB25" s="182"/>
      <c r="CC25" s="182"/>
      <c r="CD25" s="182"/>
      <c r="CE25" s="182"/>
      <c r="CF25" s="182"/>
      <c r="CG25" s="182"/>
      <c r="CH25" s="182"/>
      <c r="CI25" s="182"/>
      <c r="CJ25" s="182"/>
      <c r="CK25" s="182"/>
      <c r="CL25" s="182"/>
      <c r="CM25" s="182"/>
      <c r="CN25" s="182"/>
      <c r="CO25" s="182"/>
    </row>
    <row r="26" spans="1:93" ht="28.5" customHeight="1">
      <c r="A26" s="777"/>
      <c r="B26" s="779"/>
      <c r="C26" s="781"/>
      <c r="D26" s="781"/>
      <c r="E26" s="764"/>
      <c r="F26" s="764"/>
      <c r="G26" s="783"/>
      <c r="H26" s="297">
        <v>3</v>
      </c>
      <c r="I26" s="775"/>
      <c r="J26" s="764"/>
      <c r="K26" s="764"/>
      <c r="L26" s="764"/>
      <c r="M26" s="764"/>
      <c r="N26" s="764"/>
      <c r="O26" s="764"/>
      <c r="P26" s="766"/>
      <c r="Q26" s="768"/>
      <c r="R26" s="770"/>
      <c r="S26" s="770"/>
      <c r="T26" s="770"/>
      <c r="U26" s="820"/>
      <c r="V26" s="805"/>
      <c r="W26" s="823"/>
      <c r="X26" s="826"/>
      <c r="Y26" s="829"/>
      <c r="Z26" s="805"/>
      <c r="AA26" s="808"/>
      <c r="AB26" s="811"/>
      <c r="AC26" s="814"/>
      <c r="AD26" s="797"/>
      <c r="AE26" s="178">
        <v>5</v>
      </c>
      <c r="AF26" s="401"/>
      <c r="AG26" s="444"/>
      <c r="AH26" s="393"/>
      <c r="AI26" s="393"/>
      <c r="AJ26" s="393"/>
      <c r="AK26" s="395" t="str">
        <f t="shared" si="1"/>
        <v/>
      </c>
      <c r="AL26" s="253"/>
      <c r="AM26" s="253"/>
      <c r="AN26" s="201" t="str">
        <f t="shared" si="2"/>
        <v/>
      </c>
      <c r="AO26" s="254"/>
      <c r="AP26" s="254"/>
      <c r="AQ26" s="255"/>
      <c r="AR26" s="202" t="str">
        <f>IF(ISBLANK(AC22),(IFERROR(IF(AND(AK25="Probabilidad",AK26="Probabilidad"),(AT25-(+AT25*AN26)),IF(AND(AK25="Impacto",AK26="Probabilidad"),(AT24-(+AT24*AN26)),IF(AK26="Impacto",AT25,""))),""))," ")</f>
        <v/>
      </c>
      <c r="AS26" s="154" t="str">
        <f>IF(ISBLANK(AC22),(IFERROR(IF(AR26="","",IF(AR26&lt;=0.2,"Muy Baja",IF(AR26&lt;=0.4,"Baja",IF(AR26&lt;=0.6,"Media",IF(AR26&lt;=0.8,"Alta","Muy Alta"))))),""))," ")</f>
        <v/>
      </c>
      <c r="AT26" s="203" t="str">
        <f t="shared" si="3"/>
        <v/>
      </c>
      <c r="AU26" s="470" t="str">
        <f t="shared" si="4"/>
        <v/>
      </c>
      <c r="AV26" s="203" t="str">
        <f t="shared" si="14"/>
        <v/>
      </c>
      <c r="AW26" s="204" t="str">
        <f t="shared" si="5"/>
        <v/>
      </c>
      <c r="AX26" s="817"/>
      <c r="AY26" s="794"/>
      <c r="AZ26" s="797"/>
      <c r="BA26" s="800"/>
      <c r="BB26" s="256"/>
      <c r="BC26" s="368"/>
      <c r="BD26" s="369"/>
      <c r="BE26" s="369"/>
      <c r="BF26" s="474"/>
      <c r="BG26" s="474"/>
      <c r="BH26" s="474"/>
      <c r="BI26" s="368"/>
      <c r="BJ26" s="766"/>
      <c r="BK26" s="411"/>
      <c r="BL26" s="409"/>
      <c r="BM26" s="409"/>
      <c r="BN26" s="409"/>
      <c r="BO26" s="410"/>
      <c r="BP26" s="410"/>
      <c r="BQ26" s="410"/>
      <c r="BR26" s="453"/>
      <c r="BS26" s="453"/>
      <c r="BT26" s="454"/>
      <c r="BU26" s="509"/>
      <c r="BV26" s="509"/>
      <c r="BW26" s="509"/>
      <c r="BX26" s="509"/>
      <c r="BY26" s="182"/>
      <c r="BZ26" s="182"/>
      <c r="CA26" s="182"/>
      <c r="CB26" s="182"/>
      <c r="CC26" s="182"/>
      <c r="CD26" s="182"/>
      <c r="CE26" s="182"/>
      <c r="CF26" s="182"/>
      <c r="CG26" s="182"/>
      <c r="CH26" s="182"/>
      <c r="CI26" s="182"/>
      <c r="CJ26" s="182"/>
      <c r="CK26" s="182"/>
      <c r="CL26" s="182"/>
      <c r="CM26" s="182"/>
      <c r="CN26" s="182"/>
      <c r="CO26" s="182"/>
    </row>
    <row r="27" spans="1:93" ht="28.5" customHeight="1">
      <c r="A27" s="777"/>
      <c r="B27" s="779"/>
      <c r="C27" s="781"/>
      <c r="D27" s="781"/>
      <c r="E27" s="764"/>
      <c r="F27" s="764"/>
      <c r="G27" s="783"/>
      <c r="H27" s="297">
        <v>3</v>
      </c>
      <c r="I27" s="776"/>
      <c r="J27" s="765"/>
      <c r="K27" s="765"/>
      <c r="L27" s="765"/>
      <c r="M27" s="765"/>
      <c r="N27" s="765"/>
      <c r="O27" s="765"/>
      <c r="P27" s="767"/>
      <c r="Q27" s="769"/>
      <c r="R27" s="771"/>
      <c r="S27" s="771"/>
      <c r="T27" s="771"/>
      <c r="U27" s="821"/>
      <c r="V27" s="806"/>
      <c r="W27" s="824"/>
      <c r="X27" s="827"/>
      <c r="Y27" s="830"/>
      <c r="Z27" s="806"/>
      <c r="AA27" s="809"/>
      <c r="AB27" s="812"/>
      <c r="AC27" s="815"/>
      <c r="AD27" s="798"/>
      <c r="AE27" s="178">
        <v>6</v>
      </c>
      <c r="AF27" s="401"/>
      <c r="AG27" s="444"/>
      <c r="AH27" s="393"/>
      <c r="AI27" s="393"/>
      <c r="AJ27" s="393"/>
      <c r="AK27" s="395" t="str">
        <f t="shared" si="1"/>
        <v/>
      </c>
      <c r="AL27" s="253"/>
      <c r="AM27" s="253"/>
      <c r="AN27" s="201" t="str">
        <f t="shared" si="2"/>
        <v/>
      </c>
      <c r="AO27" s="254"/>
      <c r="AP27" s="254"/>
      <c r="AQ27" s="255"/>
      <c r="AR27" s="202" t="str">
        <f>IF(ISBLANK(AC22),(IFERROR(IF(AND(AK26="Probabilidad",AK27="Probabilidad"),(AT26-(+AT26*AN27)),IF(AND(AK26="Impacto",AK27="Probabilidad"),(AT25-(+AT25*AN27)),IF(AK27="Impacto",AT26,""))),""))," ")</f>
        <v/>
      </c>
      <c r="AS27" s="154" t="str">
        <f>IF(ISBLANK(AC22),(IFERROR(IF(AR27="","",IF(AR27&lt;=0.2,"Muy Baja",IF(AR27&lt;=0.4,"Baja",IF(AR27&lt;=0.6,"Media",IF(AR27&lt;=0.8,"Alta","Muy Alta"))))),""))," ")</f>
        <v/>
      </c>
      <c r="AT27" s="203" t="str">
        <f t="shared" si="3"/>
        <v/>
      </c>
      <c r="AU27" s="470" t="str">
        <f t="shared" si="4"/>
        <v/>
      </c>
      <c r="AV27" s="203" t="str">
        <f t="shared" si="14"/>
        <v/>
      </c>
      <c r="AW27" s="204" t="str">
        <f t="shared" si="5"/>
        <v/>
      </c>
      <c r="AX27" s="818"/>
      <c r="AY27" s="795"/>
      <c r="AZ27" s="798"/>
      <c r="BA27" s="801"/>
      <c r="BB27" s="256"/>
      <c r="BC27" s="368"/>
      <c r="BD27" s="369"/>
      <c r="BE27" s="369"/>
      <c r="BF27" s="474"/>
      <c r="BG27" s="474"/>
      <c r="BH27" s="474"/>
      <c r="BI27" s="368"/>
      <c r="BJ27" s="767"/>
      <c r="BK27" s="411"/>
      <c r="BL27" s="409"/>
      <c r="BM27" s="409"/>
      <c r="BN27" s="409"/>
      <c r="BO27" s="410"/>
      <c r="BP27" s="410"/>
      <c r="BQ27" s="410"/>
      <c r="BR27" s="453"/>
      <c r="BS27" s="453"/>
      <c r="BT27" s="454"/>
      <c r="BU27" s="509"/>
      <c r="BV27" s="509"/>
      <c r="BW27" s="509"/>
      <c r="BX27" s="509"/>
      <c r="BY27" s="182"/>
      <c r="BZ27" s="182"/>
      <c r="CA27" s="182"/>
      <c r="CB27" s="182"/>
      <c r="CC27" s="182"/>
      <c r="CD27" s="182"/>
      <c r="CE27" s="182"/>
      <c r="CF27" s="182"/>
      <c r="CG27" s="182"/>
      <c r="CH27" s="182"/>
      <c r="CI27" s="182"/>
      <c r="CJ27" s="182"/>
      <c r="CK27" s="182"/>
      <c r="CL27" s="182"/>
      <c r="CM27" s="182"/>
      <c r="CN27" s="182"/>
      <c r="CO27" s="182"/>
    </row>
    <row r="28" spans="1:93" ht="162" customHeight="1">
      <c r="A28" s="777"/>
      <c r="B28" s="779"/>
      <c r="C28" s="781"/>
      <c r="D28" s="781" t="str">
        <f>IFERROR((VLOOKUP($B28,'Listados Datos'!$D$3:$F$16,3,FALSE))," ")</f>
        <v xml:space="preserve"> </v>
      </c>
      <c r="E28" s="764"/>
      <c r="F28" s="764"/>
      <c r="G28" s="835">
        <v>4</v>
      </c>
      <c r="H28" s="441">
        <v>4</v>
      </c>
      <c r="I28" s="784" t="s">
        <v>1336</v>
      </c>
      <c r="J28" s="785" t="s">
        <v>236</v>
      </c>
      <c r="K28" s="785" t="s">
        <v>1020</v>
      </c>
      <c r="L28" s="785" t="s">
        <v>1021</v>
      </c>
      <c r="M28" s="785" t="str">
        <f t="shared" ref="M28" si="15">+CONCATENATE("Posibilidad de afectación ", J28, " por ", K28," debido a ", L28)</f>
        <v>Posibilidad de afectación Reputacional por Posibilidad de alterar o manipular información a nombre propio o de terceros con el fin de generar beneficio de la gestión de un proceso. debido a 1. Falta de integridad de los funcionarios. 
2. Intereses de particulares en los recursos públicos.</v>
      </c>
      <c r="N28" s="785" t="s">
        <v>106</v>
      </c>
      <c r="O28" s="785" t="s">
        <v>240</v>
      </c>
      <c r="P28" s="786">
        <v>228</v>
      </c>
      <c r="Q28" s="787"/>
      <c r="R28" s="788"/>
      <c r="S28" s="788"/>
      <c r="T28" s="788"/>
      <c r="U28" s="819" t="str">
        <f>IF(ISBLANK(AB28),(IF(P28&lt;=0,"",IF(P28&lt;=2,"Muy Baja",IF(P28&lt;=24,"Baja",IF(P28&lt;=500,"Media",IF(P28&lt;=5000,"Alta","Muy Alta"))))))," ")</f>
        <v xml:space="preserve"> </v>
      </c>
      <c r="V28" s="804" t="str">
        <f t="shared" ref="V28" si="16">IF(ISBLANK(AB28),(IF(U28="","",IF(U28="Muy Baja",20%,IF(U28="Baja",40%,IF(U28="Media",60%,IF(U28="Alta",80%,IF(U28="Muy Alta",100%,0)))))))," ")</f>
        <v xml:space="preserve"> </v>
      </c>
      <c r="W28" s="822"/>
      <c r="X28" s="825" t="str">
        <f>IF(W28&gt;0,IF(NOT(ISERROR(MATCH(W28,'Listados Datos'!$N$3:$N$4,0))),'Listados Datos'!$N$6&amp;"Por favor no seleccionar este criterios de impacto (Afectación Económica o presupuestal y/o Pérdida Reputacional)",'Listados Datos'!$N$7),"")</f>
        <v/>
      </c>
      <c r="Y28" s="828" t="str">
        <f>IF(OR(W28='Listados Datos'!$R$3,W28='Listados Datos'!$S$3),"Leve",IF(OR(W28='Listados Datos'!$R$4,W28='Listados Datos'!$S$4),"Menor",IF(OR(W28='Listados Datos'!$R$5,W28='Listados Datos'!$S$5),"Moderado",IF(OR(W28='Listados Datos'!$R$6,W28='Listados Datos'!$S$6),"Mayor",IF(OR(W28='Listados Datos'!$R$7,W28='Listados Datos'!$S$7),"Catastrófico","")))))</f>
        <v/>
      </c>
      <c r="Z28" s="804" t="str">
        <f>IF(Y28="","",IF(Y28="Leve",20%,IF(Y28="Menor",40%,IF(Y28="Moderado",60%,IF(Y28="Mayor",80%,IF(Y28="Catastrófico",100%,0))))))</f>
        <v/>
      </c>
      <c r="AA28" s="807" t="str">
        <f>IF(OR(AND(U28="Muy Baja",Y28="Leve"),AND(U28="Muy Baja",Y28="Menor"),AND(U28="Baja",Y28="Leve")),"Bajo",IF(OR(AND(U28="Muy baja",Y28="Moderado"),AND(U28="Baja",Y28="Menor"),AND(U28="Baja",Y28="Moderado"),AND(U28="Media",Y28="Leve"),AND(U28="Media",Y28="Menor"),AND(U28="Media",Y28="Moderado"),AND(U28="Alta",Y28="Leve"),AND(U28="Alta",Y28="Menor")),"Moderado",IF(OR(AND(U28="Muy Baja",Y28="Mayor"),AND(U28="Baja",Y28="Mayor"),AND(U28="Media",Y28="Mayor"),AND(U28="Alta",Y28="Moderado"),AND(U28="Alta",Y28="Mayor"),AND(U28="Muy Alta",Y28="Leve"),AND(U28="Muy Alta",Y28="Menor"),AND(U28="Muy Alta",Y28="Moderado"),AND(U28="Muy Alta",Y28="Mayor")),"Alto",IF(OR(AND(U28="Muy Baja",Y28="Catastrófico"),AND(U28="Baja",Y28="Catastrófico"),AND(U28="Media",Y28="Catastrófico"),AND(U28="Alta",Y28="Catastrófico"),AND(U28="Muy Alta",Y28="Catastrófico")),"Extremo",""))))</f>
        <v/>
      </c>
      <c r="AB28" s="810" t="s">
        <v>339</v>
      </c>
      <c r="AC28" s="813" t="s">
        <v>12</v>
      </c>
      <c r="AD28" s="796" t="str">
        <f t="shared" ref="AD28" si="17">IF(AND(AB28="Rara Vez",AC28="Insignificante"),("BAJA"),IF(AND(AB28="Rara Vez",AC28="Menor"),("BAJA"),IF(AND(AB28="Rara Vez",AC28="Moderado"),("MODERADA"),IF(AND(AB28="Rara Vez",AC28="Mayor"),("ALTA"),IF(AND(AB28="Improbable",AC28="Insignificante"),("BAJA"),IF(AND(AB28="Improbable",AC28="Menor"),("BAJA"),IF(AND(AB28="Improbable",AC28="Moderado"),("MODERADA"),IF(AND(AB28="Improbable",AC28="Mayor"),("ALTA"),IF(AND(AB28="Posible",AC28="Insignificante"),("BAJA"),IF(AND(AB28="Posible",AC28="Menor"),("MODERADA"),IF(AND(AB28="Posible",AC28="Moderado"),("ALTA"),IF(AND(AB28="Posible",AC28="Mayor"),("EXTREMA"),IF(AND(AB28="Probable",AC28="Insignificante"),("MODERADA"),IF(AND(AB28="Probable",AC28="Menor"),("ALTA"),IF(AND(AB28="Probable",AC28="Moderado"),("ALTA"),IF(AND(AB28="Probable",AC28="Mayor"),("EXTREMA"),IF(AND(AB28="Casi Seguro",AC28="Insignificante"),("ALTA"),IF(AND(AB28="Casi Seguro",AC28="Menor"),("ALTA"),IF(AND(AB28="Casi Seguro",AC28="Moderado"),("EXTREMA"),IF(AND(AB28="Casi Seguro",AC28="Mayor"),("EXTREMA"),IF(AC28="Catastrófico","EXTREMA","VALORAR")))))))))))))))))))))</f>
        <v>MODERADA</v>
      </c>
      <c r="AE28" s="178">
        <v>1</v>
      </c>
      <c r="AF28" s="401"/>
      <c r="AG28" s="444" t="s">
        <v>3278</v>
      </c>
      <c r="AH28" s="393"/>
      <c r="AI28" s="393"/>
      <c r="AJ28" s="393"/>
      <c r="AK28" s="395" t="str">
        <f t="shared" si="1"/>
        <v>Probabilidad</v>
      </c>
      <c r="AL28" s="253" t="s">
        <v>305</v>
      </c>
      <c r="AM28" s="253" t="s">
        <v>310</v>
      </c>
      <c r="AN28" s="201" t="str">
        <f t="shared" si="2"/>
        <v>40%</v>
      </c>
      <c r="AO28" s="254" t="s">
        <v>314</v>
      </c>
      <c r="AP28" s="254" t="s">
        <v>318</v>
      </c>
      <c r="AQ28" s="255" t="s">
        <v>321</v>
      </c>
      <c r="AR28" s="202" t="str">
        <f>IF(ISBLANK(AC28),(IFERROR(IF(AK28="Probabilidad",(V28-(+V28*AN28)),IF(AK28="Impacto",V28,"")),""))," ")</f>
        <v xml:space="preserve"> </v>
      </c>
      <c r="AS28" s="154" t="str">
        <f>IF(ISBLANK(AC28), (IFERROR(IF(AR28="","",IF(AR28&lt;=0.2,"Muy Baja",IF(AR28&lt;=0.4,"Baja",IF(AR28&lt;=0.6,"Media",IF(AR28&lt;=0.8,"Alta","Muy Alta"))))),""))," ")</f>
        <v xml:space="preserve"> </v>
      </c>
      <c r="AT28" s="203" t="str">
        <f t="shared" si="3"/>
        <v xml:space="preserve"> </v>
      </c>
      <c r="AU28" s="470" t="str">
        <f t="shared" si="4"/>
        <v/>
      </c>
      <c r="AV28" s="203" t="str">
        <f>IFERROR(IF(AK28="Impacto",(Z28-(+Z28*AN28)),IF(AK28="Probabilidad",Z28,"")),"")</f>
        <v/>
      </c>
      <c r="AW28" s="204" t="str">
        <f t="shared" si="5"/>
        <v/>
      </c>
      <c r="AX28" s="816" t="s">
        <v>339</v>
      </c>
      <c r="AY28" s="793" t="str">
        <f>IF(ISBLANK(AC28), " ", AC28)</f>
        <v>Moderado</v>
      </c>
      <c r="AZ28" s="796" t="str">
        <f t="shared" ref="AZ28" si="18">IF(AND(AX28="Rara Vez",AY28="Insignificante"),("BAJA"),IF(AND(AX28="Rara Vez",AY28="Menor"),("BAJA"),IF(AND(AX28="Rara Vez",AY28="Moderado"),("MODERADA"),IF(AND(AX28="Rara Vez",AY28="Mayor"),("ALTA"),IF(AND(AX28="Improbable",AY28="Insignificante"),("BAJA"),IF(AND(AX28="Improbable",AY28="Menor"),("BAJA"),IF(AND(AX28="Improbable",AY28="Moderado"),("MODERADA"),IF(AND(AX28="Improbable",AY28="Mayor"),("ALTA"),IF(AND(AX28="Posible",AY28="Insignificante"),("BAJA"),IF(AND(AX28="Posible",AY28="Menor"),("MODERADA"),IF(AND(AX28="Posible",AY28="Moderado"),("ALTA"),IF(AND(AX28="Posible",AY28="Mayor"),("EXTREMA"),IF(AND(AX28="Probable",AY28="Insignificante"),("MODERADA"),IF(AND(AX28="Probable",AY28="Menor"),("ALTA"),IF(AND(AX28="Probable",AY28="Moderado"),("ALTA"),IF(AND(AX28="Probable",AY28="Mayor"),("EXTREMA"),IF(AND(AX28="Casi Seguro",AY28="Insignificante"),("ALTA"),IF(AND(AX28="Casi Seguro",AY28="Menor"),("ALTA"),IF(AND(AX28="Casi Seguro",AY28="Moderado"),("EXTREMA"),IF(AND(AX28="Casi Seguro",AY28="Mayor"),("EXTREMA"),IF(AY28="Catastrófico","EXTREMA","VALORAR")))))))))))))))))))))</f>
        <v>MODERADA</v>
      </c>
      <c r="BA28" s="799" t="s">
        <v>328</v>
      </c>
      <c r="BB28" s="425" t="s">
        <v>3291</v>
      </c>
      <c r="BC28" s="368" t="s">
        <v>3292</v>
      </c>
      <c r="BD28" s="369" t="s">
        <v>1479</v>
      </c>
      <c r="BE28" s="369" t="s">
        <v>1115</v>
      </c>
      <c r="BF28" s="474">
        <v>44927</v>
      </c>
      <c r="BG28" s="474">
        <v>45291</v>
      </c>
      <c r="BH28" s="474" t="s">
        <v>3292</v>
      </c>
      <c r="BI28" s="474" t="s">
        <v>3292</v>
      </c>
      <c r="BJ28" s="785" t="s">
        <v>1031</v>
      </c>
      <c r="BK28" s="411" t="s">
        <v>110</v>
      </c>
      <c r="BL28" s="409" t="s">
        <v>3292</v>
      </c>
      <c r="BM28" s="409">
        <v>8</v>
      </c>
      <c r="BN28" s="421">
        <v>45169</v>
      </c>
      <c r="BO28" s="410" t="s">
        <v>3292</v>
      </c>
      <c r="BP28" s="423" t="s">
        <v>3447</v>
      </c>
      <c r="BQ28" s="410" t="s">
        <v>111</v>
      </c>
      <c r="BR28" s="453" t="s">
        <v>111</v>
      </c>
      <c r="BS28" s="453" t="s">
        <v>1423</v>
      </c>
      <c r="BT28" s="454" t="s">
        <v>1423</v>
      </c>
      <c r="BU28" s="508" t="s">
        <v>3640</v>
      </c>
      <c r="BV28" s="510" t="s">
        <v>3712</v>
      </c>
      <c r="BW28" s="508" t="s">
        <v>3648</v>
      </c>
      <c r="BX28" s="511" t="s">
        <v>3641</v>
      </c>
      <c r="BY28" s="182"/>
      <c r="BZ28" s="182"/>
      <c r="CA28" s="182"/>
      <c r="CB28" s="182"/>
      <c r="CC28" s="182"/>
      <c r="CD28" s="182"/>
      <c r="CE28" s="182"/>
      <c r="CF28" s="182"/>
      <c r="CG28" s="182"/>
      <c r="CH28" s="182"/>
      <c r="CI28" s="182"/>
      <c r="CJ28" s="182"/>
      <c r="CK28" s="182"/>
      <c r="CL28" s="182"/>
      <c r="CM28" s="182"/>
      <c r="CN28" s="182"/>
      <c r="CO28" s="182"/>
    </row>
    <row r="29" spans="1:93" ht="162.75" customHeight="1">
      <c r="A29" s="777"/>
      <c r="B29" s="779"/>
      <c r="C29" s="781"/>
      <c r="D29" s="781"/>
      <c r="E29" s="764"/>
      <c r="F29" s="764"/>
      <c r="G29" s="773"/>
      <c r="H29" s="441">
        <v>4</v>
      </c>
      <c r="I29" s="775"/>
      <c r="J29" s="764"/>
      <c r="K29" s="764"/>
      <c r="L29" s="764"/>
      <c r="M29" s="764"/>
      <c r="N29" s="764"/>
      <c r="O29" s="764"/>
      <c r="P29" s="766"/>
      <c r="Q29" s="768"/>
      <c r="R29" s="770"/>
      <c r="S29" s="770"/>
      <c r="T29" s="770"/>
      <c r="U29" s="820"/>
      <c r="V29" s="805"/>
      <c r="W29" s="823"/>
      <c r="X29" s="826"/>
      <c r="Y29" s="829"/>
      <c r="Z29" s="805"/>
      <c r="AA29" s="808"/>
      <c r="AB29" s="811"/>
      <c r="AC29" s="814"/>
      <c r="AD29" s="797"/>
      <c r="AE29" s="178">
        <v>2</v>
      </c>
      <c r="AF29" s="401"/>
      <c r="AG29" s="444"/>
      <c r="AH29" s="393"/>
      <c r="AI29" s="393"/>
      <c r="AJ29" s="393"/>
      <c r="AK29" s="395" t="str">
        <f t="shared" si="1"/>
        <v/>
      </c>
      <c r="AL29" s="253"/>
      <c r="AM29" s="253"/>
      <c r="AN29" s="201" t="str">
        <f t="shared" si="2"/>
        <v/>
      </c>
      <c r="AO29" s="254"/>
      <c r="AP29" s="254"/>
      <c r="AQ29" s="255"/>
      <c r="AR29" s="202" t="str">
        <f>IF(ISBLANK(AC28),(IFERROR(IF(AND(AK28="Probabilidad",AK29="Probabilidad"),(AT28-(+AT28*AN29)),IF(AK29="Probabilidad",(V28-(+V28*AN29)),IF(AK29="Impacto",AT28,""))),""))," ")</f>
        <v xml:space="preserve"> </v>
      </c>
      <c r="AS29" s="154" t="str">
        <f>IF(ISBLANK(AC28),(IFERROR(IF(AR29="","",IF(AR29&lt;=0.2,"Muy Baja",IF(AR29&lt;=0.4,"Baja",IF(AR29&lt;=0.6,"Media",IF(AR29&lt;=0.8,"Alta","Muy Alta"))))),""))," ")</f>
        <v xml:space="preserve"> </v>
      </c>
      <c r="AT29" s="203" t="str">
        <f t="shared" si="3"/>
        <v xml:space="preserve"> </v>
      </c>
      <c r="AU29" s="470" t="str">
        <f t="shared" si="4"/>
        <v/>
      </c>
      <c r="AV29" s="203" t="str">
        <f>IFERROR(IF(AND(AK28="Impacto",AK29="Impacto"),(AV28-(+AV28*AN29)),IF(AK29="Impacto",(Z28-(+Z28*AN29)),IF(AK29="Probabilidad",AV28,""))),"")</f>
        <v/>
      </c>
      <c r="AW29" s="204" t="str">
        <f t="shared" si="5"/>
        <v/>
      </c>
      <c r="AX29" s="817"/>
      <c r="AY29" s="794"/>
      <c r="AZ29" s="797"/>
      <c r="BA29" s="800"/>
      <c r="BB29" s="256"/>
      <c r="BC29" s="368"/>
      <c r="BD29" s="369"/>
      <c r="BE29" s="369"/>
      <c r="BF29" s="474"/>
      <c r="BG29" s="474"/>
      <c r="BH29" s="474"/>
      <c r="BI29" s="368"/>
      <c r="BJ29" s="764"/>
      <c r="BK29" s="411"/>
      <c r="BL29" s="409"/>
      <c r="BM29" s="409"/>
      <c r="BN29" s="409"/>
      <c r="BO29" s="410"/>
      <c r="BP29" s="410"/>
      <c r="BQ29" s="410"/>
      <c r="BR29" s="453"/>
      <c r="BS29" s="453"/>
      <c r="BT29" s="454"/>
      <c r="BU29" s="508" t="s">
        <v>3640</v>
      </c>
      <c r="BV29" s="510" t="s">
        <v>3712</v>
      </c>
      <c r="BW29" s="508" t="s">
        <v>3648</v>
      </c>
      <c r="BX29" s="511" t="s">
        <v>3641</v>
      </c>
      <c r="BY29" s="182"/>
      <c r="BZ29" s="182"/>
      <c r="CA29" s="182"/>
      <c r="CB29" s="182"/>
      <c r="CC29" s="182"/>
      <c r="CD29" s="182"/>
      <c r="CE29" s="182"/>
      <c r="CF29" s="182"/>
      <c r="CG29" s="182"/>
      <c r="CH29" s="182"/>
      <c r="CI29" s="182"/>
      <c r="CJ29" s="182"/>
      <c r="CK29" s="182"/>
      <c r="CL29" s="182"/>
      <c r="CM29" s="182"/>
      <c r="CN29" s="182"/>
      <c r="CO29" s="182"/>
    </row>
    <row r="30" spans="1:93" ht="28.5" customHeight="1">
      <c r="A30" s="777"/>
      <c r="B30" s="779"/>
      <c r="C30" s="781"/>
      <c r="D30" s="781"/>
      <c r="E30" s="764"/>
      <c r="F30" s="764"/>
      <c r="G30" s="773"/>
      <c r="H30" s="441">
        <v>4</v>
      </c>
      <c r="I30" s="775"/>
      <c r="J30" s="764"/>
      <c r="K30" s="764"/>
      <c r="L30" s="764"/>
      <c r="M30" s="764"/>
      <c r="N30" s="764"/>
      <c r="O30" s="764"/>
      <c r="P30" s="766"/>
      <c r="Q30" s="768"/>
      <c r="R30" s="770"/>
      <c r="S30" s="770"/>
      <c r="T30" s="770"/>
      <c r="U30" s="820"/>
      <c r="V30" s="805"/>
      <c r="W30" s="823"/>
      <c r="X30" s="826"/>
      <c r="Y30" s="829"/>
      <c r="Z30" s="805"/>
      <c r="AA30" s="808"/>
      <c r="AB30" s="811"/>
      <c r="AC30" s="814"/>
      <c r="AD30" s="797"/>
      <c r="AE30" s="178">
        <v>3</v>
      </c>
      <c r="AF30" s="401"/>
      <c r="AG30" s="444"/>
      <c r="AH30" s="393"/>
      <c r="AI30" s="393"/>
      <c r="AJ30" s="393"/>
      <c r="AK30" s="395" t="str">
        <f t="shared" si="1"/>
        <v/>
      </c>
      <c r="AL30" s="253"/>
      <c r="AM30" s="253"/>
      <c r="AN30" s="201" t="str">
        <f t="shared" si="2"/>
        <v/>
      </c>
      <c r="AO30" s="254"/>
      <c r="AP30" s="254"/>
      <c r="AQ30" s="255"/>
      <c r="AR30" s="202" t="str">
        <f>IF(ISBLANK(AC28),(IFERROR(IF(AND(AK29="Probabilidad",AK30="Probabilidad"),(AT29-(+AT29*AN30)),IF(AND(AK29="Impacto",AK30="Probabilidad"),(AT28-(+AT28*AN30)),IF(AK30="Impacto",AT29,""))),""))," ")</f>
        <v xml:space="preserve"> </v>
      </c>
      <c r="AS30" s="154" t="str">
        <f>IF(ISBLANK(AC28),(IFERROR(IF(AR30="","",IF(AR30&lt;=0.2,"Muy Baja",IF(AR30&lt;=0.4,"Baja",IF(AR30&lt;=0.6,"Media",IF(AR30&lt;=0.8,"Alta","Muy Alta"))))),""))," ")</f>
        <v xml:space="preserve"> </v>
      </c>
      <c r="AT30" s="203" t="str">
        <f t="shared" si="3"/>
        <v xml:space="preserve"> </v>
      </c>
      <c r="AU30" s="470" t="str">
        <f t="shared" si="4"/>
        <v/>
      </c>
      <c r="AV30" s="203" t="str">
        <f t="shared" ref="AV30:AV33" si="19">IFERROR(IF(AND(AK29="Impacto",AK30="Impacto"),(AV29-(+AV29*AN30)),IF(AND(AK29="Probabilidad",AK30="Impacto"),(AV28-(+AV28*AN30)),IF(AK30="Probabilidad",AV29,""))),"")</f>
        <v/>
      </c>
      <c r="AW30" s="204" t="str">
        <f t="shared" si="5"/>
        <v/>
      </c>
      <c r="AX30" s="817"/>
      <c r="AY30" s="794"/>
      <c r="AZ30" s="797"/>
      <c r="BA30" s="800"/>
      <c r="BB30" s="256"/>
      <c r="BC30" s="368"/>
      <c r="BD30" s="369"/>
      <c r="BE30" s="369"/>
      <c r="BF30" s="474"/>
      <c r="BG30" s="474"/>
      <c r="BH30" s="474"/>
      <c r="BI30" s="368"/>
      <c r="BJ30" s="764"/>
      <c r="BK30" s="411"/>
      <c r="BL30" s="409"/>
      <c r="BM30" s="409"/>
      <c r="BN30" s="409"/>
      <c r="BO30" s="410"/>
      <c r="BP30" s="410"/>
      <c r="BQ30" s="410"/>
      <c r="BR30" s="453"/>
      <c r="BS30" s="453"/>
      <c r="BT30" s="454"/>
      <c r="BU30" s="509"/>
      <c r="BV30" s="509"/>
      <c r="BW30" s="509"/>
      <c r="BX30" s="509"/>
      <c r="BY30" s="182"/>
      <c r="BZ30" s="182"/>
      <c r="CA30" s="182"/>
      <c r="CB30" s="182"/>
      <c r="CC30" s="182"/>
      <c r="CD30" s="182"/>
      <c r="CE30" s="182"/>
      <c r="CF30" s="182"/>
      <c r="CG30" s="182"/>
      <c r="CH30" s="182"/>
      <c r="CI30" s="182"/>
      <c r="CJ30" s="182"/>
      <c r="CK30" s="182"/>
      <c r="CL30" s="182"/>
      <c r="CM30" s="182"/>
      <c r="CN30" s="182"/>
      <c r="CO30" s="182"/>
    </row>
    <row r="31" spans="1:93" ht="28.5" customHeight="1">
      <c r="A31" s="777"/>
      <c r="B31" s="779"/>
      <c r="C31" s="781"/>
      <c r="D31" s="781"/>
      <c r="E31" s="764"/>
      <c r="F31" s="764"/>
      <c r="G31" s="773"/>
      <c r="H31" s="441">
        <v>4</v>
      </c>
      <c r="I31" s="775"/>
      <c r="J31" s="764"/>
      <c r="K31" s="764"/>
      <c r="L31" s="764"/>
      <c r="M31" s="764"/>
      <c r="N31" s="764"/>
      <c r="O31" s="764"/>
      <c r="P31" s="766"/>
      <c r="Q31" s="768"/>
      <c r="R31" s="770"/>
      <c r="S31" s="770"/>
      <c r="T31" s="770"/>
      <c r="U31" s="820"/>
      <c r="V31" s="805"/>
      <c r="W31" s="823"/>
      <c r="X31" s="826"/>
      <c r="Y31" s="829"/>
      <c r="Z31" s="805"/>
      <c r="AA31" s="808"/>
      <c r="AB31" s="811"/>
      <c r="AC31" s="814"/>
      <c r="AD31" s="797"/>
      <c r="AE31" s="178">
        <v>4</v>
      </c>
      <c r="AF31" s="401"/>
      <c r="AG31" s="444"/>
      <c r="AH31" s="393"/>
      <c r="AI31" s="393"/>
      <c r="AJ31" s="393"/>
      <c r="AK31" s="395" t="str">
        <f t="shared" si="1"/>
        <v/>
      </c>
      <c r="AL31" s="253"/>
      <c r="AM31" s="253"/>
      <c r="AN31" s="201" t="str">
        <f t="shared" si="2"/>
        <v/>
      </c>
      <c r="AO31" s="254"/>
      <c r="AP31" s="254"/>
      <c r="AQ31" s="255"/>
      <c r="AR31" s="202" t="str">
        <f>IF(ISBLANK(AC28),(IFERROR(IF(AND(AK30="Probabilidad",AK31="Probabilidad"),(AT30-(+AT30*AN31)),IF(AND(AK30="Impacto",AK31="Probabilidad"),(AT29-(+AT29*AN31)),IF(AK31="Impacto",AT30,""))),""))," ")</f>
        <v xml:space="preserve"> </v>
      </c>
      <c r="AS31" s="154" t="str">
        <f>IF(ISBLANK(AC28),(IFERROR(IF(AR31="","",IF(AR31&lt;=0.2,"Muy Baja",IF(AR31&lt;=0.4,"Baja",IF(AR31&lt;=0.6,"Media",IF(AR31&lt;=0.8,"Alta","Muy Alta"))))),""))," ")</f>
        <v xml:space="preserve"> </v>
      </c>
      <c r="AT31" s="203" t="str">
        <f t="shared" si="3"/>
        <v xml:space="preserve"> </v>
      </c>
      <c r="AU31" s="470" t="str">
        <f t="shared" si="4"/>
        <v/>
      </c>
      <c r="AV31" s="203" t="str">
        <f t="shared" si="19"/>
        <v/>
      </c>
      <c r="AW31" s="204" t="str">
        <f t="shared" si="5"/>
        <v/>
      </c>
      <c r="AX31" s="817"/>
      <c r="AY31" s="794"/>
      <c r="AZ31" s="797"/>
      <c r="BA31" s="800"/>
      <c r="BB31" s="256"/>
      <c r="BC31" s="368"/>
      <c r="BD31" s="369"/>
      <c r="BE31" s="369"/>
      <c r="BF31" s="474"/>
      <c r="BG31" s="474"/>
      <c r="BH31" s="474"/>
      <c r="BI31" s="368"/>
      <c r="BJ31" s="764"/>
      <c r="BK31" s="411"/>
      <c r="BL31" s="409"/>
      <c r="BM31" s="409"/>
      <c r="BN31" s="409"/>
      <c r="BO31" s="410"/>
      <c r="BP31" s="410"/>
      <c r="BQ31" s="410"/>
      <c r="BR31" s="453"/>
      <c r="BS31" s="453"/>
      <c r="BT31" s="454"/>
      <c r="BU31" s="509"/>
      <c r="BV31" s="509"/>
      <c r="BW31" s="509"/>
      <c r="BX31" s="509"/>
      <c r="BY31" s="182"/>
      <c r="BZ31" s="182"/>
      <c r="CA31" s="182"/>
      <c r="CB31" s="182"/>
      <c r="CC31" s="182"/>
      <c r="CD31" s="182"/>
      <c r="CE31" s="182"/>
      <c r="CF31" s="182"/>
      <c r="CG31" s="182"/>
      <c r="CH31" s="182"/>
      <c r="CI31" s="182"/>
      <c r="CJ31" s="182"/>
      <c r="CK31" s="182"/>
      <c r="CL31" s="182"/>
      <c r="CM31" s="182"/>
      <c r="CN31" s="182"/>
      <c r="CO31" s="182"/>
    </row>
    <row r="32" spans="1:93" ht="28.5" customHeight="1">
      <c r="A32" s="777"/>
      <c r="B32" s="779"/>
      <c r="C32" s="781"/>
      <c r="D32" s="781"/>
      <c r="E32" s="764"/>
      <c r="F32" s="764"/>
      <c r="G32" s="773"/>
      <c r="H32" s="441">
        <v>4</v>
      </c>
      <c r="I32" s="775"/>
      <c r="J32" s="764"/>
      <c r="K32" s="764"/>
      <c r="L32" s="764"/>
      <c r="M32" s="764"/>
      <c r="N32" s="764"/>
      <c r="O32" s="764"/>
      <c r="P32" s="766"/>
      <c r="Q32" s="768"/>
      <c r="R32" s="770"/>
      <c r="S32" s="770"/>
      <c r="T32" s="770"/>
      <c r="U32" s="820"/>
      <c r="V32" s="805"/>
      <c r="W32" s="823"/>
      <c r="X32" s="826"/>
      <c r="Y32" s="829"/>
      <c r="Z32" s="805"/>
      <c r="AA32" s="808"/>
      <c r="AB32" s="811"/>
      <c r="AC32" s="814"/>
      <c r="AD32" s="797"/>
      <c r="AE32" s="178">
        <v>5</v>
      </c>
      <c r="AF32" s="401"/>
      <c r="AG32" s="444"/>
      <c r="AH32" s="393"/>
      <c r="AI32" s="393"/>
      <c r="AJ32" s="393"/>
      <c r="AK32" s="395" t="str">
        <f t="shared" si="1"/>
        <v/>
      </c>
      <c r="AL32" s="253"/>
      <c r="AM32" s="253"/>
      <c r="AN32" s="201" t="str">
        <f t="shared" si="2"/>
        <v/>
      </c>
      <c r="AO32" s="254"/>
      <c r="AP32" s="254"/>
      <c r="AQ32" s="255"/>
      <c r="AR32" s="202" t="str">
        <f>IF(ISBLANK(AC28),(IFERROR(IF(AND(AK31="Probabilidad",AK32="Probabilidad"),(AT31-(+AT31*AN32)),IF(AND(AK31="Impacto",AK32="Probabilidad"),(AT30-(+AT30*AN32)),IF(AK32="Impacto",AT31,""))),""))," ")</f>
        <v xml:space="preserve"> </v>
      </c>
      <c r="AS32" s="154" t="str">
        <f>IF(ISBLANK(AC28),(IFERROR(IF(AR32="","",IF(AR32&lt;=0.2,"Muy Baja",IF(AR32&lt;=0.4,"Baja",IF(AR32&lt;=0.6,"Media",IF(AR32&lt;=0.8,"Alta","Muy Alta"))))),""))," ")</f>
        <v xml:space="preserve"> </v>
      </c>
      <c r="AT32" s="203" t="str">
        <f t="shared" si="3"/>
        <v xml:space="preserve"> </v>
      </c>
      <c r="AU32" s="470" t="str">
        <f t="shared" si="4"/>
        <v/>
      </c>
      <c r="AV32" s="203" t="str">
        <f t="shared" si="19"/>
        <v/>
      </c>
      <c r="AW32" s="204" t="str">
        <f t="shared" si="5"/>
        <v/>
      </c>
      <c r="AX32" s="817"/>
      <c r="AY32" s="794"/>
      <c r="AZ32" s="797"/>
      <c r="BA32" s="800"/>
      <c r="BB32" s="256"/>
      <c r="BC32" s="368"/>
      <c r="BD32" s="369"/>
      <c r="BE32" s="369"/>
      <c r="BF32" s="474"/>
      <c r="BG32" s="474"/>
      <c r="BH32" s="474"/>
      <c r="BI32" s="368"/>
      <c r="BJ32" s="764"/>
      <c r="BK32" s="411"/>
      <c r="BL32" s="409"/>
      <c r="BM32" s="409"/>
      <c r="BN32" s="409"/>
      <c r="BO32" s="410"/>
      <c r="BP32" s="410"/>
      <c r="BQ32" s="410"/>
      <c r="BR32" s="453"/>
      <c r="BS32" s="453"/>
      <c r="BT32" s="454"/>
      <c r="BU32" s="509"/>
      <c r="BV32" s="509"/>
      <c r="BW32" s="509"/>
      <c r="BX32" s="509"/>
      <c r="BY32" s="182"/>
      <c r="BZ32" s="182"/>
      <c r="CA32" s="182"/>
      <c r="CB32" s="182"/>
      <c r="CC32" s="182"/>
      <c r="CD32" s="182"/>
      <c r="CE32" s="182"/>
      <c r="CF32" s="182"/>
      <c r="CG32" s="182"/>
      <c r="CH32" s="182"/>
      <c r="CI32" s="182"/>
      <c r="CJ32" s="182"/>
      <c r="CK32" s="182"/>
      <c r="CL32" s="182"/>
      <c r="CM32" s="182"/>
      <c r="CN32" s="182"/>
      <c r="CO32" s="182"/>
    </row>
    <row r="33" spans="1:93" ht="28.5" customHeight="1">
      <c r="A33" s="777"/>
      <c r="B33" s="779"/>
      <c r="C33" s="781"/>
      <c r="D33" s="781"/>
      <c r="E33" s="764"/>
      <c r="F33" s="764"/>
      <c r="G33" s="774"/>
      <c r="H33" s="441">
        <v>4</v>
      </c>
      <c r="I33" s="776"/>
      <c r="J33" s="765"/>
      <c r="K33" s="765"/>
      <c r="L33" s="765"/>
      <c r="M33" s="765"/>
      <c r="N33" s="765"/>
      <c r="O33" s="765"/>
      <c r="P33" s="767"/>
      <c r="Q33" s="769"/>
      <c r="R33" s="771"/>
      <c r="S33" s="771"/>
      <c r="T33" s="771"/>
      <c r="U33" s="821"/>
      <c r="V33" s="806"/>
      <c r="W33" s="824"/>
      <c r="X33" s="827"/>
      <c r="Y33" s="830"/>
      <c r="Z33" s="806"/>
      <c r="AA33" s="809"/>
      <c r="AB33" s="812"/>
      <c r="AC33" s="815"/>
      <c r="AD33" s="798"/>
      <c r="AE33" s="178">
        <v>6</v>
      </c>
      <c r="AF33" s="401"/>
      <c r="AG33" s="444"/>
      <c r="AH33" s="393"/>
      <c r="AI33" s="393"/>
      <c r="AJ33" s="393"/>
      <c r="AK33" s="395" t="str">
        <f t="shared" si="1"/>
        <v/>
      </c>
      <c r="AL33" s="253"/>
      <c r="AM33" s="253"/>
      <c r="AN33" s="201" t="str">
        <f t="shared" si="2"/>
        <v/>
      </c>
      <c r="AO33" s="254"/>
      <c r="AP33" s="254"/>
      <c r="AQ33" s="255"/>
      <c r="AR33" s="202" t="str">
        <f>IF(ISBLANK(AC28),(IFERROR(IF(AND(AK32="Probabilidad",AK33="Probabilidad"),(AT32-(+AT32*AN33)),IF(AND(AK32="Impacto",AK33="Probabilidad"),(AT31-(+AT31*AN33)),IF(AK33="Impacto",AT32,""))),""))," ")</f>
        <v xml:space="preserve"> </v>
      </c>
      <c r="AS33" s="154" t="str">
        <f>IF(ISBLANK(AC28),(IFERROR(IF(AR33="","",IF(AR33&lt;=0.2,"Muy Baja",IF(AR33&lt;=0.4,"Baja",IF(AR33&lt;=0.6,"Media",IF(AR33&lt;=0.8,"Alta","Muy Alta"))))),""))," ")</f>
        <v xml:space="preserve"> </v>
      </c>
      <c r="AT33" s="203" t="str">
        <f t="shared" si="3"/>
        <v xml:space="preserve"> </v>
      </c>
      <c r="AU33" s="470" t="str">
        <f t="shared" si="4"/>
        <v/>
      </c>
      <c r="AV33" s="203" t="str">
        <f t="shared" si="19"/>
        <v/>
      </c>
      <c r="AW33" s="204" t="str">
        <f t="shared" si="5"/>
        <v/>
      </c>
      <c r="AX33" s="818"/>
      <c r="AY33" s="795"/>
      <c r="AZ33" s="798"/>
      <c r="BA33" s="801"/>
      <c r="BB33" s="256"/>
      <c r="BC33" s="368"/>
      <c r="BD33" s="369"/>
      <c r="BE33" s="369"/>
      <c r="BF33" s="474"/>
      <c r="BG33" s="474"/>
      <c r="BH33" s="474"/>
      <c r="BI33" s="368"/>
      <c r="BJ33" s="765"/>
      <c r="BK33" s="411"/>
      <c r="BL33" s="409"/>
      <c r="BM33" s="409"/>
      <c r="BN33" s="409"/>
      <c r="BO33" s="410"/>
      <c r="BP33" s="410"/>
      <c r="BQ33" s="410"/>
      <c r="BR33" s="453"/>
      <c r="BS33" s="453"/>
      <c r="BT33" s="454"/>
      <c r="BU33" s="509"/>
      <c r="BV33" s="509"/>
      <c r="BW33" s="509"/>
      <c r="BX33" s="509"/>
      <c r="BY33" s="182"/>
      <c r="BZ33" s="182"/>
      <c r="CA33" s="182"/>
      <c r="CB33" s="182"/>
      <c r="CC33" s="182"/>
      <c r="CD33" s="182"/>
      <c r="CE33" s="182"/>
      <c r="CF33" s="182"/>
      <c r="CG33" s="182"/>
      <c r="CH33" s="182"/>
      <c r="CI33" s="182"/>
      <c r="CJ33" s="182"/>
      <c r="CK33" s="182"/>
      <c r="CL33" s="182"/>
      <c r="CM33" s="182"/>
      <c r="CN33" s="182"/>
      <c r="CO33" s="182"/>
    </row>
    <row r="34" spans="1:93" ht="108">
      <c r="A34" s="777"/>
      <c r="B34" s="779"/>
      <c r="C34" s="781"/>
      <c r="D34" s="781" t="str">
        <f>IFERROR((VLOOKUP($B34,'Listados Datos'!$D$3:$F$16,3,FALSE))," ")</f>
        <v xml:space="preserve"> </v>
      </c>
      <c r="E34" s="764"/>
      <c r="F34" s="764"/>
      <c r="G34" s="783">
        <v>5</v>
      </c>
      <c r="H34" s="297">
        <v>5</v>
      </c>
      <c r="I34" s="784" t="s">
        <v>3216</v>
      </c>
      <c r="J34" s="785" t="s">
        <v>236</v>
      </c>
      <c r="K34" s="785" t="s">
        <v>114</v>
      </c>
      <c r="L34" s="785" t="s">
        <v>1024</v>
      </c>
      <c r="M34" s="785" t="str">
        <f t="shared" ref="M34" si="20">+CONCATENATE("Posibilidad de afectación ", J34, " por ", K34," debido a ", L34)</f>
        <v>Posibilidad de afectación Reputacional por Hackeo o robo de cuenta de las redes sociales de la entidad. debido a Utilización de las cuentas de las redes sociales de la entidad por personas inescrupulosas.</v>
      </c>
      <c r="N34" s="785" t="s">
        <v>917</v>
      </c>
      <c r="O34" s="785" t="s">
        <v>826</v>
      </c>
      <c r="P34" s="786">
        <v>228</v>
      </c>
      <c r="Q34" s="787" t="s">
        <v>89</v>
      </c>
      <c r="R34" s="788" t="s">
        <v>3275</v>
      </c>
      <c r="S34" s="788" t="s">
        <v>466</v>
      </c>
      <c r="T34" s="788" t="s">
        <v>503</v>
      </c>
      <c r="U34" s="819" t="str">
        <f>IF(ISBLANK(AB34),(IF(P34&lt;=0,"",IF(P34&lt;=2,"Muy Baja",IF(P34&lt;=24,"Baja",IF(P34&lt;=500,"Media",IF(P34&lt;=5000,"Alta","Muy Alta"))))))," ")</f>
        <v>Media</v>
      </c>
      <c r="V34" s="804">
        <f t="shared" ref="V34" si="21">IF(ISBLANK(AB34),(IF(U34="","",IF(U34="Muy Baja",20%,IF(U34="Baja",40%,IF(U34="Media",60%,IF(U34="Alta",80%,IF(U34="Muy Alta",100%,0)))))))," ")</f>
        <v>0.6</v>
      </c>
      <c r="W34" s="822" t="s">
        <v>1351</v>
      </c>
      <c r="X34" s="825" t="str">
        <f>IF(W34&gt;0,IF(NOT(ISERROR(MATCH(W34,'Listados Datos'!$N$3:$N$4,0))),'Listados Datos'!$N$6&amp;"Por favor no seleccionar este criterios de impacto (Afectación Económica o presupuestal y/o Pérdida Reputacional)",'Listados Datos'!$N$7),"")</f>
        <v>✔</v>
      </c>
      <c r="Y34" s="828" t="str">
        <f>IF(OR(W34='Listados Datos'!$R$3,W34='Listados Datos'!$S$3),"Leve",IF(OR(W34='Listados Datos'!$R$4,W34='Listados Datos'!$S$4),"Menor",IF(OR(W34='Listados Datos'!$R$5,W34='Listados Datos'!$S$5),"Moderado",IF(OR(W34='Listados Datos'!$R$6,W34='Listados Datos'!$S$6),"Mayor",IF(OR(W34='Listados Datos'!$R$7,W34='Listados Datos'!$S$7),"Catastrófico","")))))</f>
        <v>Menor</v>
      </c>
      <c r="Z34" s="804">
        <f>IF(Y34="","",IF(Y34="Leve",20%,IF(Y34="Menor",40%,IF(Y34="Moderado",60%,IF(Y34="Mayor",80%,IF(Y34="Catastrófico",100%,0))))))</f>
        <v>0.4</v>
      </c>
      <c r="AA34" s="807" t="str">
        <f>IF(OR(AND(U34="Muy Baja",Y34="Leve"),AND(U34="Muy Baja",Y34="Menor"),AND(U34="Baja",Y34="Leve")),"Bajo",IF(OR(AND(U34="Muy baja",Y34="Moderado"),AND(U34="Baja",Y34="Menor"),AND(U34="Baja",Y34="Moderado"),AND(U34="Media",Y34="Leve"),AND(U34="Media",Y34="Menor"),AND(U34="Media",Y34="Moderado"),AND(U34="Alta",Y34="Leve"),AND(U34="Alta",Y34="Menor")),"Moderado",IF(OR(AND(U34="Muy Baja",Y34="Mayor"),AND(U34="Baja",Y34="Mayor"),AND(U34="Media",Y34="Mayor"),AND(U34="Alta",Y34="Moderado"),AND(U34="Alta",Y34="Mayor"),AND(U34="Muy Alta",Y34="Leve"),AND(U34="Muy Alta",Y34="Menor"),AND(U34="Muy Alta",Y34="Moderado"),AND(U34="Muy Alta",Y34="Mayor")),"Alto",IF(OR(AND(U34="Muy Baja",Y34="Catastrófico"),AND(U34="Baja",Y34="Catastrófico"),AND(U34="Media",Y34="Catastrófico"),AND(U34="Alta",Y34="Catastrófico"),AND(U34="Muy Alta",Y34="Catastrófico")),"Extremo",""))))</f>
        <v>Moderado</v>
      </c>
      <c r="AB34" s="810"/>
      <c r="AC34" s="813"/>
      <c r="AD34" s="796" t="str">
        <f t="shared" ref="AD34" si="22">IF(AND(AB34="Rara Vez",AC34="Insignificante"),("BAJA"),IF(AND(AB34="Rara Vez",AC34="Menor"),("BAJA"),IF(AND(AB34="Rara Vez",AC34="Moderado"),("MODERADA"),IF(AND(AB34="Rara Vez",AC34="Mayor"),("ALTA"),IF(AND(AB34="Improbable",AC34="Insignificante"),("BAJA"),IF(AND(AB34="Improbable",AC34="Menor"),("BAJA"),IF(AND(AB34="Improbable",AC34="Moderado"),("MODERADA"),IF(AND(AB34="Improbable",AC34="Mayor"),("ALTA"),IF(AND(AB34="Posible",AC34="Insignificante"),("BAJA"),IF(AND(AB34="Posible",AC34="Menor"),("MODERADA"),IF(AND(AB34="Posible",AC34="Moderado"),("ALTA"),IF(AND(AB34="Posible",AC34="Mayor"),("EXTREMA"),IF(AND(AB34="Probable",AC34="Insignificante"),("MODERADA"),IF(AND(AB34="Probable",AC34="Menor"),("ALTA"),IF(AND(AB34="Probable",AC34="Moderado"),("ALTA"),IF(AND(AB34="Probable",AC34="Mayor"),("EXTREMA"),IF(AND(AB34="Casi Seguro",AC34="Insignificante"),("ALTA"),IF(AND(AB34="Casi Seguro",AC34="Menor"),("ALTA"),IF(AND(AB34="Casi Seguro",AC34="Moderado"),("EXTREMA"),IF(AND(AB34="Casi Seguro",AC34="Mayor"),("EXTREMA"),IF(AC34="Catastrófico","EXTREMA","VALORAR")))))))))))))))))))))</f>
        <v>VALORAR</v>
      </c>
      <c r="AE34" s="178">
        <v>1</v>
      </c>
      <c r="AF34" s="401"/>
      <c r="AG34" s="444" t="s">
        <v>3279</v>
      </c>
      <c r="AH34" s="393"/>
      <c r="AI34" s="393"/>
      <c r="AJ34" s="393"/>
      <c r="AK34" s="395" t="str">
        <f t="shared" si="1"/>
        <v>Probabilidad</v>
      </c>
      <c r="AL34" s="253" t="s">
        <v>305</v>
      </c>
      <c r="AM34" s="253" t="s">
        <v>310</v>
      </c>
      <c r="AN34" s="201" t="str">
        <f t="shared" si="2"/>
        <v>40%</v>
      </c>
      <c r="AO34" s="254" t="s">
        <v>314</v>
      </c>
      <c r="AP34" s="254" t="s">
        <v>318</v>
      </c>
      <c r="AQ34" s="255" t="s">
        <v>321</v>
      </c>
      <c r="AR34" s="202">
        <f>IF(ISBLANK(AC34),(IFERROR(IF(AK34="Probabilidad",(V34-(+V34*AN34)),IF(AK34="Impacto",V34,"")),""))," ")</f>
        <v>0.36</v>
      </c>
      <c r="AS34" s="154" t="str">
        <f>IF(ISBLANK(AC34), (IFERROR(IF(AR34="","",IF(AR34&lt;=0.2,"Muy Baja",IF(AR34&lt;=0.4,"Baja",IF(AR34&lt;=0.6,"Media",IF(AR34&lt;=0.8,"Alta","Muy Alta"))))),""))," ")</f>
        <v>Baja</v>
      </c>
      <c r="AT34" s="203">
        <f t="shared" si="3"/>
        <v>0.36</v>
      </c>
      <c r="AU34" s="470" t="str">
        <f t="shared" si="4"/>
        <v>Menor</v>
      </c>
      <c r="AV34" s="203">
        <f>IFERROR(IF(AK34="Impacto",(Z34-(+Z34*AN34)),IF(AK34="Probabilidad",Z34,"")),"")</f>
        <v>0.4</v>
      </c>
      <c r="AW34" s="204" t="str">
        <f t="shared" si="5"/>
        <v>Moderado</v>
      </c>
      <c r="AX34" s="816"/>
      <c r="AY34" s="793" t="str">
        <f>IF(ISBLANK(AC34), " ", AC34)</f>
        <v xml:space="preserve"> </v>
      </c>
      <c r="AZ34" s="796" t="str">
        <f t="shared" ref="AZ34" si="23">IF(AND(AX34="Rara Vez",AY34="Insignificante"),("BAJA"),IF(AND(AX34="Rara Vez",AY34="Menor"),("BAJA"),IF(AND(AX34="Rara Vez",AY34="Moderado"),("MODERADA"),IF(AND(AX34="Rara Vez",AY34="Mayor"),("ALTA"),IF(AND(AX34="Improbable",AY34="Insignificante"),("BAJA"),IF(AND(AX34="Improbable",AY34="Menor"),("BAJA"),IF(AND(AX34="Improbable",AY34="Moderado"),("MODERADA"),IF(AND(AX34="Improbable",AY34="Mayor"),("ALTA"),IF(AND(AX34="Posible",AY34="Insignificante"),("BAJA"),IF(AND(AX34="Posible",AY34="Menor"),("MODERADA"),IF(AND(AX34="Posible",AY34="Moderado"),("ALTA"),IF(AND(AX34="Posible",AY34="Mayor"),("EXTREMA"),IF(AND(AX34="Probable",AY34="Insignificante"),("MODERADA"),IF(AND(AX34="Probable",AY34="Menor"),("ALTA"),IF(AND(AX34="Probable",AY34="Moderado"),("ALTA"),IF(AND(AX34="Probable",AY34="Mayor"),("EXTREMA"),IF(AND(AX34="Casi Seguro",AY34="Insignificante"),("ALTA"),IF(AND(AX34="Casi Seguro",AY34="Menor"),("ALTA"),IF(AND(AX34="Casi Seguro",AY34="Moderado"),("EXTREMA"),IF(AND(AX34="Casi Seguro",AY34="Mayor"),("EXTREMA"),IF(AY34="Catastrófico","EXTREMA","VALORAR")))))))))))))))))))))</f>
        <v>VALORAR</v>
      </c>
      <c r="BA34" s="799" t="s">
        <v>328</v>
      </c>
      <c r="BB34" s="840" t="s">
        <v>3293</v>
      </c>
      <c r="BC34" s="791" t="s">
        <v>1029</v>
      </c>
      <c r="BD34" s="791" t="s">
        <v>1479</v>
      </c>
      <c r="BE34" s="791" t="s">
        <v>1028</v>
      </c>
      <c r="BF34" s="789">
        <v>45170</v>
      </c>
      <c r="BG34" s="789">
        <v>45291</v>
      </c>
      <c r="BH34" s="791" t="s">
        <v>1029</v>
      </c>
      <c r="BI34" s="791" t="s">
        <v>1032</v>
      </c>
      <c r="BJ34" s="785" t="s">
        <v>1030</v>
      </c>
      <c r="BK34" s="838" t="s">
        <v>110</v>
      </c>
      <c r="BL34" s="831" t="s">
        <v>3537</v>
      </c>
      <c r="BM34" s="831">
        <v>8</v>
      </c>
      <c r="BN34" s="836">
        <v>45169</v>
      </c>
      <c r="BO34" s="831" t="s">
        <v>3539</v>
      </c>
      <c r="BP34" s="837" t="s">
        <v>3538</v>
      </c>
      <c r="BQ34" s="831" t="s">
        <v>3535</v>
      </c>
      <c r="BR34" s="831" t="s">
        <v>111</v>
      </c>
      <c r="BS34" s="831" t="s">
        <v>1423</v>
      </c>
      <c r="BT34" s="833" t="s">
        <v>1423</v>
      </c>
      <c r="BU34" s="504" t="s">
        <v>3904</v>
      </c>
      <c r="BV34" s="505" t="s">
        <v>3897</v>
      </c>
      <c r="BW34" s="504" t="s">
        <v>3905</v>
      </c>
      <c r="BX34" s="504" t="s">
        <v>3906</v>
      </c>
      <c r="BY34" s="182"/>
      <c r="BZ34" s="182"/>
      <c r="CA34" s="182"/>
      <c r="CB34" s="182"/>
      <c r="CC34" s="182"/>
      <c r="CD34" s="182"/>
      <c r="CE34" s="182"/>
      <c r="CF34" s="182"/>
      <c r="CG34" s="182"/>
      <c r="CH34" s="182"/>
      <c r="CI34" s="182"/>
      <c r="CJ34" s="182"/>
      <c r="CK34" s="182"/>
      <c r="CL34" s="182"/>
      <c r="CM34" s="182"/>
      <c r="CN34" s="182"/>
      <c r="CO34" s="182"/>
    </row>
    <row r="35" spans="1:93" ht="108">
      <c r="A35" s="777"/>
      <c r="B35" s="779"/>
      <c r="C35" s="781"/>
      <c r="D35" s="781"/>
      <c r="E35" s="764"/>
      <c r="F35" s="764"/>
      <c r="G35" s="783"/>
      <c r="H35" s="297">
        <v>5</v>
      </c>
      <c r="I35" s="775"/>
      <c r="J35" s="764"/>
      <c r="K35" s="764"/>
      <c r="L35" s="764"/>
      <c r="M35" s="764"/>
      <c r="N35" s="764"/>
      <c r="O35" s="764"/>
      <c r="P35" s="766"/>
      <c r="Q35" s="768"/>
      <c r="R35" s="770"/>
      <c r="S35" s="770"/>
      <c r="T35" s="770"/>
      <c r="U35" s="820"/>
      <c r="V35" s="805"/>
      <c r="W35" s="823"/>
      <c r="X35" s="826"/>
      <c r="Y35" s="829"/>
      <c r="Z35" s="805"/>
      <c r="AA35" s="808"/>
      <c r="AB35" s="811"/>
      <c r="AC35" s="814"/>
      <c r="AD35" s="797"/>
      <c r="AE35" s="178">
        <v>2</v>
      </c>
      <c r="AF35" s="401"/>
      <c r="AG35" s="444" t="s">
        <v>3012</v>
      </c>
      <c r="AH35" s="393"/>
      <c r="AI35" s="393"/>
      <c r="AJ35" s="393"/>
      <c r="AK35" s="395" t="str">
        <f t="shared" si="1"/>
        <v>Probabilidad</v>
      </c>
      <c r="AL35" s="253" t="s">
        <v>305</v>
      </c>
      <c r="AM35" s="253" t="s">
        <v>310</v>
      </c>
      <c r="AN35" s="201" t="str">
        <f t="shared" si="2"/>
        <v>40%</v>
      </c>
      <c r="AO35" s="254" t="s">
        <v>314</v>
      </c>
      <c r="AP35" s="254" t="s">
        <v>318</v>
      </c>
      <c r="AQ35" s="255" t="s">
        <v>321</v>
      </c>
      <c r="AR35" s="202">
        <f>IF(ISBLANK(AC34),(IFERROR(IF(AND(AK34="Probabilidad",AK35="Probabilidad"),(AT34-(+AT34*AN35)),IF(AK35="Probabilidad",(V34-(+V34*AN35)),IF(AK35="Impacto",AT34,""))),""))," ")</f>
        <v>0.216</v>
      </c>
      <c r="AS35" s="154" t="str">
        <f>IF(ISBLANK(AC34),(IFERROR(IF(AR35="","",IF(AR35&lt;=0.2,"Muy Baja",IF(AR35&lt;=0.4,"Baja",IF(AR35&lt;=0.6,"Media",IF(AR35&lt;=0.8,"Alta","Muy Alta"))))),""))," ")</f>
        <v>Baja</v>
      </c>
      <c r="AT35" s="203">
        <f t="shared" si="3"/>
        <v>0.216</v>
      </c>
      <c r="AU35" s="470" t="str">
        <f t="shared" si="4"/>
        <v>Menor</v>
      </c>
      <c r="AV35" s="203">
        <f>IFERROR(IF(AND(AK34="Impacto",AK35="Impacto"),(AV34-(+AV34*AN35)),IF(AK35="Impacto",(Z34-(+Z34*AN35)),IF(AK35="Probabilidad",AV34,""))),"")</f>
        <v>0.4</v>
      </c>
      <c r="AW35" s="204" t="str">
        <f t="shared" si="5"/>
        <v>Moderado</v>
      </c>
      <c r="AX35" s="817"/>
      <c r="AY35" s="794"/>
      <c r="AZ35" s="797"/>
      <c r="BA35" s="800"/>
      <c r="BB35" s="841"/>
      <c r="BC35" s="792"/>
      <c r="BD35" s="792"/>
      <c r="BE35" s="792"/>
      <c r="BF35" s="790"/>
      <c r="BG35" s="790"/>
      <c r="BH35" s="792"/>
      <c r="BI35" s="792"/>
      <c r="BJ35" s="764"/>
      <c r="BK35" s="839"/>
      <c r="BL35" s="832"/>
      <c r="BM35" s="832"/>
      <c r="BN35" s="832"/>
      <c r="BO35" s="832"/>
      <c r="BP35" s="832"/>
      <c r="BQ35" s="832"/>
      <c r="BR35" s="832"/>
      <c r="BS35" s="832"/>
      <c r="BT35" s="834"/>
      <c r="BU35" s="504" t="s">
        <v>3904</v>
      </c>
      <c r="BV35" s="505" t="s">
        <v>3897</v>
      </c>
      <c r="BW35" s="504" t="s">
        <v>3905</v>
      </c>
      <c r="BX35" s="504" t="s">
        <v>3906</v>
      </c>
      <c r="BY35" s="182"/>
      <c r="BZ35" s="182"/>
      <c r="CA35" s="182"/>
      <c r="CB35" s="182"/>
      <c r="CC35" s="182"/>
      <c r="CD35" s="182"/>
      <c r="CE35" s="182"/>
      <c r="CF35" s="182"/>
      <c r="CG35" s="182"/>
      <c r="CH35" s="182"/>
      <c r="CI35" s="182"/>
      <c r="CJ35" s="182"/>
      <c r="CK35" s="182"/>
      <c r="CL35" s="182"/>
      <c r="CM35" s="182"/>
      <c r="CN35" s="182"/>
      <c r="CO35" s="182"/>
    </row>
    <row r="36" spans="1:93" ht="28.5" customHeight="1">
      <c r="A36" s="777"/>
      <c r="B36" s="779"/>
      <c r="C36" s="781"/>
      <c r="D36" s="781"/>
      <c r="E36" s="764"/>
      <c r="F36" s="764"/>
      <c r="G36" s="783"/>
      <c r="H36" s="297">
        <v>5</v>
      </c>
      <c r="I36" s="775"/>
      <c r="J36" s="764"/>
      <c r="K36" s="764"/>
      <c r="L36" s="764"/>
      <c r="M36" s="764"/>
      <c r="N36" s="764"/>
      <c r="O36" s="764"/>
      <c r="P36" s="766"/>
      <c r="Q36" s="768"/>
      <c r="R36" s="770"/>
      <c r="S36" s="770"/>
      <c r="T36" s="770"/>
      <c r="U36" s="820"/>
      <c r="V36" s="805"/>
      <c r="W36" s="823"/>
      <c r="X36" s="826"/>
      <c r="Y36" s="829"/>
      <c r="Z36" s="805"/>
      <c r="AA36" s="808"/>
      <c r="AB36" s="811"/>
      <c r="AC36" s="814"/>
      <c r="AD36" s="797"/>
      <c r="AE36" s="178">
        <v>3</v>
      </c>
      <c r="AF36" s="401"/>
      <c r="AG36" s="444"/>
      <c r="AH36" s="393"/>
      <c r="AI36" s="393"/>
      <c r="AJ36" s="393"/>
      <c r="AK36" s="395" t="str">
        <f t="shared" si="1"/>
        <v/>
      </c>
      <c r="AL36" s="253"/>
      <c r="AM36" s="253"/>
      <c r="AN36" s="201" t="str">
        <f t="shared" si="2"/>
        <v/>
      </c>
      <c r="AO36" s="254"/>
      <c r="AP36" s="254"/>
      <c r="AQ36" s="255"/>
      <c r="AR36" s="202" t="str">
        <f>IF(ISBLANK(AC34),(IFERROR(IF(AND(AK35="Probabilidad",AK36="Probabilidad"),(AT35-(+AT35*AN36)),IF(AND(AK35="Impacto",AK36="Probabilidad"),(AT34-(+AT34*AN36)),IF(AK36="Impacto",AT35,""))),""))," ")</f>
        <v/>
      </c>
      <c r="AS36" s="154" t="str">
        <f>IF(ISBLANK(AC34),(IFERROR(IF(AR36="","",IF(AR36&lt;=0.2,"Muy Baja",IF(AR36&lt;=0.4,"Baja",IF(AR36&lt;=0.6,"Media",IF(AR36&lt;=0.8,"Alta","Muy Alta"))))),""))," ")</f>
        <v/>
      </c>
      <c r="AT36" s="203" t="str">
        <f t="shared" si="3"/>
        <v/>
      </c>
      <c r="AU36" s="470" t="str">
        <f t="shared" si="4"/>
        <v/>
      </c>
      <c r="AV36" s="203" t="str">
        <f t="shared" ref="AV36:AV39" si="24">IFERROR(IF(AND(AK35="Impacto",AK36="Impacto"),(AV35-(+AV35*AN36)),IF(AND(AK35="Probabilidad",AK36="Impacto"),(AV34-(+AV34*AN36)),IF(AK36="Probabilidad",AV35,""))),"")</f>
        <v/>
      </c>
      <c r="AW36" s="204" t="str">
        <f t="shared" si="5"/>
        <v/>
      </c>
      <c r="AX36" s="817"/>
      <c r="AY36" s="794"/>
      <c r="AZ36" s="797"/>
      <c r="BA36" s="800"/>
      <c r="BB36" s="256"/>
      <c r="BC36" s="368"/>
      <c r="BD36" s="369"/>
      <c r="BE36" s="369"/>
      <c r="BF36" s="474"/>
      <c r="BG36" s="474"/>
      <c r="BH36" s="474"/>
      <c r="BI36" s="368"/>
      <c r="BJ36" s="764"/>
      <c r="BK36" s="411"/>
      <c r="BL36" s="409"/>
      <c r="BM36" s="409"/>
      <c r="BN36" s="409"/>
      <c r="BO36" s="410"/>
      <c r="BP36" s="410"/>
      <c r="BQ36" s="410"/>
      <c r="BR36" s="453"/>
      <c r="BS36" s="453"/>
      <c r="BT36" s="454"/>
      <c r="BU36" s="509"/>
      <c r="BV36" s="509"/>
      <c r="BW36" s="509"/>
      <c r="BX36" s="509"/>
      <c r="BY36" s="182"/>
      <c r="BZ36" s="182"/>
      <c r="CA36" s="182"/>
      <c r="CB36" s="182"/>
      <c r="CC36" s="182"/>
      <c r="CD36" s="182"/>
      <c r="CE36" s="182"/>
      <c r="CF36" s="182"/>
      <c r="CG36" s="182"/>
      <c r="CH36" s="182"/>
      <c r="CI36" s="182"/>
      <c r="CJ36" s="182"/>
      <c r="CK36" s="182"/>
      <c r="CL36" s="182"/>
      <c r="CM36" s="182"/>
      <c r="CN36" s="182"/>
      <c r="CO36" s="182"/>
    </row>
    <row r="37" spans="1:93" ht="28.5" customHeight="1">
      <c r="A37" s="777"/>
      <c r="B37" s="779"/>
      <c r="C37" s="781"/>
      <c r="D37" s="781"/>
      <c r="E37" s="764"/>
      <c r="F37" s="764"/>
      <c r="G37" s="783"/>
      <c r="H37" s="297">
        <v>5</v>
      </c>
      <c r="I37" s="775"/>
      <c r="J37" s="764"/>
      <c r="K37" s="764"/>
      <c r="L37" s="764"/>
      <c r="M37" s="764"/>
      <c r="N37" s="764"/>
      <c r="O37" s="764"/>
      <c r="P37" s="766"/>
      <c r="Q37" s="768"/>
      <c r="R37" s="770"/>
      <c r="S37" s="770"/>
      <c r="T37" s="770"/>
      <c r="U37" s="820"/>
      <c r="V37" s="805"/>
      <c r="W37" s="823"/>
      <c r="X37" s="826"/>
      <c r="Y37" s="829"/>
      <c r="Z37" s="805"/>
      <c r="AA37" s="808"/>
      <c r="AB37" s="811"/>
      <c r="AC37" s="814"/>
      <c r="AD37" s="797"/>
      <c r="AE37" s="178">
        <v>4</v>
      </c>
      <c r="AF37" s="401"/>
      <c r="AG37" s="444"/>
      <c r="AH37" s="393"/>
      <c r="AI37" s="393"/>
      <c r="AJ37" s="393"/>
      <c r="AK37" s="395" t="str">
        <f t="shared" si="1"/>
        <v/>
      </c>
      <c r="AL37" s="253"/>
      <c r="AM37" s="253"/>
      <c r="AN37" s="201" t="str">
        <f t="shared" si="2"/>
        <v/>
      </c>
      <c r="AO37" s="254"/>
      <c r="AP37" s="254"/>
      <c r="AQ37" s="255"/>
      <c r="AR37" s="202" t="str">
        <f>IF(ISBLANK(AC34),(IFERROR(IF(AND(AK36="Probabilidad",AK37="Probabilidad"),(AT36-(+AT36*AN37)),IF(AND(AK36="Impacto",AK37="Probabilidad"),(AT35-(+AT35*AN37)),IF(AK37="Impacto",AT36,""))),""))," ")</f>
        <v/>
      </c>
      <c r="AS37" s="154" t="str">
        <f>IF(ISBLANK(AC34),(IFERROR(IF(AR37="","",IF(AR37&lt;=0.2,"Muy Baja",IF(AR37&lt;=0.4,"Baja",IF(AR37&lt;=0.6,"Media",IF(AR37&lt;=0.8,"Alta","Muy Alta"))))),""))," ")</f>
        <v/>
      </c>
      <c r="AT37" s="203" t="str">
        <f t="shared" si="3"/>
        <v/>
      </c>
      <c r="AU37" s="470" t="str">
        <f t="shared" si="4"/>
        <v/>
      </c>
      <c r="AV37" s="203" t="str">
        <f t="shared" si="24"/>
        <v/>
      </c>
      <c r="AW37" s="204" t="str">
        <f t="shared" si="5"/>
        <v/>
      </c>
      <c r="AX37" s="817"/>
      <c r="AY37" s="794"/>
      <c r="AZ37" s="797"/>
      <c r="BA37" s="800"/>
      <c r="BB37" s="256"/>
      <c r="BC37" s="368"/>
      <c r="BD37" s="369"/>
      <c r="BE37" s="369"/>
      <c r="BF37" s="474"/>
      <c r="BG37" s="474"/>
      <c r="BH37" s="474"/>
      <c r="BI37" s="368"/>
      <c r="BJ37" s="764"/>
      <c r="BK37" s="411"/>
      <c r="BL37" s="409"/>
      <c r="BM37" s="409"/>
      <c r="BN37" s="409"/>
      <c r="BO37" s="410"/>
      <c r="BP37" s="410"/>
      <c r="BQ37" s="410"/>
      <c r="BR37" s="453"/>
      <c r="BS37" s="453"/>
      <c r="BT37" s="454"/>
      <c r="BU37" s="509"/>
      <c r="BV37" s="509"/>
      <c r="BW37" s="509"/>
      <c r="BX37" s="509"/>
      <c r="BY37" s="182"/>
      <c r="BZ37" s="182"/>
      <c r="CA37" s="182"/>
      <c r="CB37" s="182"/>
      <c r="CC37" s="182"/>
      <c r="CD37" s="182"/>
      <c r="CE37" s="182"/>
      <c r="CF37" s="182"/>
      <c r="CG37" s="182"/>
      <c r="CH37" s="182"/>
      <c r="CI37" s="182"/>
      <c r="CJ37" s="182"/>
      <c r="CK37" s="182"/>
      <c r="CL37" s="182"/>
      <c r="CM37" s="182"/>
      <c r="CN37" s="182"/>
      <c r="CO37" s="182"/>
    </row>
    <row r="38" spans="1:93" ht="28.5" customHeight="1">
      <c r="A38" s="777"/>
      <c r="B38" s="779"/>
      <c r="C38" s="781"/>
      <c r="D38" s="781"/>
      <c r="E38" s="764"/>
      <c r="F38" s="764"/>
      <c r="G38" s="783"/>
      <c r="H38" s="297">
        <v>5</v>
      </c>
      <c r="I38" s="775"/>
      <c r="J38" s="764"/>
      <c r="K38" s="764"/>
      <c r="L38" s="764"/>
      <c r="M38" s="764"/>
      <c r="N38" s="764"/>
      <c r="O38" s="764"/>
      <c r="P38" s="766"/>
      <c r="Q38" s="768"/>
      <c r="R38" s="770"/>
      <c r="S38" s="770"/>
      <c r="T38" s="770"/>
      <c r="U38" s="820"/>
      <c r="V38" s="805"/>
      <c r="W38" s="823"/>
      <c r="X38" s="826"/>
      <c r="Y38" s="829"/>
      <c r="Z38" s="805"/>
      <c r="AA38" s="808"/>
      <c r="AB38" s="811"/>
      <c r="AC38" s="814"/>
      <c r="AD38" s="797"/>
      <c r="AE38" s="178">
        <v>5</v>
      </c>
      <c r="AF38" s="401"/>
      <c r="AG38" s="444"/>
      <c r="AH38" s="393"/>
      <c r="AI38" s="393"/>
      <c r="AJ38" s="393"/>
      <c r="AK38" s="395" t="str">
        <f t="shared" si="1"/>
        <v/>
      </c>
      <c r="AL38" s="253"/>
      <c r="AM38" s="253"/>
      <c r="AN38" s="201" t="str">
        <f t="shared" si="2"/>
        <v/>
      </c>
      <c r="AO38" s="254"/>
      <c r="AP38" s="254"/>
      <c r="AQ38" s="255"/>
      <c r="AR38" s="202" t="str">
        <f>IF(ISBLANK(AC34),(IFERROR(IF(AND(AK37="Probabilidad",AK38="Probabilidad"),(AT37-(+AT37*AN38)),IF(AND(AK37="Impacto",AK38="Probabilidad"),(AT36-(+AT36*AN38)),IF(AK38="Impacto",AT37,""))),""))," ")</f>
        <v/>
      </c>
      <c r="AS38" s="154" t="str">
        <f>IF(ISBLANK(AC34),(IFERROR(IF(AR38="","",IF(AR38&lt;=0.2,"Muy Baja",IF(AR38&lt;=0.4,"Baja",IF(AR38&lt;=0.6,"Media",IF(AR38&lt;=0.8,"Alta","Muy Alta"))))),""))," ")</f>
        <v/>
      </c>
      <c r="AT38" s="203" t="str">
        <f t="shared" si="3"/>
        <v/>
      </c>
      <c r="AU38" s="470" t="str">
        <f t="shared" si="4"/>
        <v/>
      </c>
      <c r="AV38" s="203" t="str">
        <f t="shared" si="24"/>
        <v/>
      </c>
      <c r="AW38" s="204" t="str">
        <f t="shared" si="5"/>
        <v/>
      </c>
      <c r="AX38" s="817"/>
      <c r="AY38" s="794"/>
      <c r="AZ38" s="797"/>
      <c r="BA38" s="800"/>
      <c r="BB38" s="256"/>
      <c r="BC38" s="368"/>
      <c r="BD38" s="369"/>
      <c r="BE38" s="369"/>
      <c r="BF38" s="474"/>
      <c r="BG38" s="474"/>
      <c r="BH38" s="474"/>
      <c r="BI38" s="368"/>
      <c r="BJ38" s="764"/>
      <c r="BK38" s="411"/>
      <c r="BL38" s="409"/>
      <c r="BM38" s="409"/>
      <c r="BN38" s="409"/>
      <c r="BO38" s="410"/>
      <c r="BP38" s="410"/>
      <c r="BQ38" s="410"/>
      <c r="BR38" s="453"/>
      <c r="BS38" s="453"/>
      <c r="BT38" s="454"/>
      <c r="BU38" s="509"/>
      <c r="BV38" s="509"/>
      <c r="BW38" s="509"/>
      <c r="BX38" s="509"/>
      <c r="BY38" s="182"/>
      <c r="BZ38" s="182"/>
      <c r="CA38" s="182"/>
      <c r="CB38" s="182"/>
      <c r="CC38" s="182"/>
      <c r="CD38" s="182"/>
      <c r="CE38" s="182"/>
      <c r="CF38" s="182"/>
      <c r="CG38" s="182"/>
      <c r="CH38" s="182"/>
      <c r="CI38" s="182"/>
      <c r="CJ38" s="182"/>
      <c r="CK38" s="182"/>
      <c r="CL38" s="182"/>
      <c r="CM38" s="182"/>
      <c r="CN38" s="182"/>
      <c r="CO38" s="182"/>
    </row>
    <row r="39" spans="1:93" ht="28.5" customHeight="1">
      <c r="A39" s="777"/>
      <c r="B39" s="779"/>
      <c r="C39" s="781"/>
      <c r="D39" s="781"/>
      <c r="E39" s="764"/>
      <c r="F39" s="764"/>
      <c r="G39" s="783"/>
      <c r="H39" s="297">
        <v>5</v>
      </c>
      <c r="I39" s="776"/>
      <c r="J39" s="765"/>
      <c r="K39" s="765"/>
      <c r="L39" s="765"/>
      <c r="M39" s="765"/>
      <c r="N39" s="765"/>
      <c r="O39" s="765"/>
      <c r="P39" s="767"/>
      <c r="Q39" s="769"/>
      <c r="R39" s="771"/>
      <c r="S39" s="771"/>
      <c r="T39" s="771"/>
      <c r="U39" s="821"/>
      <c r="V39" s="806"/>
      <c r="W39" s="824"/>
      <c r="X39" s="827"/>
      <c r="Y39" s="830"/>
      <c r="Z39" s="806"/>
      <c r="AA39" s="809"/>
      <c r="AB39" s="812"/>
      <c r="AC39" s="815"/>
      <c r="AD39" s="798"/>
      <c r="AE39" s="178">
        <v>6</v>
      </c>
      <c r="AF39" s="401"/>
      <c r="AG39" s="444"/>
      <c r="AH39" s="393"/>
      <c r="AI39" s="393"/>
      <c r="AJ39" s="393"/>
      <c r="AK39" s="395" t="str">
        <f t="shared" si="1"/>
        <v/>
      </c>
      <c r="AL39" s="253"/>
      <c r="AM39" s="253"/>
      <c r="AN39" s="201" t="str">
        <f t="shared" si="2"/>
        <v/>
      </c>
      <c r="AO39" s="254"/>
      <c r="AP39" s="254"/>
      <c r="AQ39" s="255"/>
      <c r="AR39" s="202" t="str">
        <f>IF(ISBLANK(AC34),(IFERROR(IF(AND(AK38="Probabilidad",AK39="Probabilidad"),(AT38-(+AT38*AN39)),IF(AND(AK38="Impacto",AK39="Probabilidad"),(AT37-(+AT37*AN39)),IF(AK39="Impacto",AT38,""))),""))," ")</f>
        <v/>
      </c>
      <c r="AS39" s="154" t="str">
        <f>IF(ISBLANK(AC34),(IFERROR(IF(AR39="","",IF(AR39&lt;=0.2,"Muy Baja",IF(AR39&lt;=0.4,"Baja",IF(AR39&lt;=0.6,"Media",IF(AR39&lt;=0.8,"Alta","Muy Alta"))))),""))," ")</f>
        <v/>
      </c>
      <c r="AT39" s="203" t="str">
        <f t="shared" si="3"/>
        <v/>
      </c>
      <c r="AU39" s="470" t="str">
        <f t="shared" si="4"/>
        <v/>
      </c>
      <c r="AV39" s="203" t="str">
        <f t="shared" si="24"/>
        <v/>
      </c>
      <c r="AW39" s="204" t="str">
        <f t="shared" si="5"/>
        <v/>
      </c>
      <c r="AX39" s="818"/>
      <c r="AY39" s="795"/>
      <c r="AZ39" s="798"/>
      <c r="BA39" s="801"/>
      <c r="BB39" s="256"/>
      <c r="BC39" s="368"/>
      <c r="BD39" s="369"/>
      <c r="BE39" s="369"/>
      <c r="BF39" s="474"/>
      <c r="BG39" s="474"/>
      <c r="BH39" s="474"/>
      <c r="BI39" s="368"/>
      <c r="BJ39" s="765"/>
      <c r="BK39" s="411"/>
      <c r="BL39" s="409"/>
      <c r="BM39" s="409"/>
      <c r="BN39" s="409"/>
      <c r="BO39" s="410"/>
      <c r="BP39" s="410"/>
      <c r="BQ39" s="410"/>
      <c r="BR39" s="453"/>
      <c r="BS39" s="453"/>
      <c r="BT39" s="454"/>
      <c r="BU39" s="509"/>
      <c r="BV39" s="509"/>
      <c r="BW39" s="509"/>
      <c r="BX39" s="509"/>
      <c r="BY39" s="182"/>
      <c r="BZ39" s="182"/>
      <c r="CA39" s="182"/>
      <c r="CB39" s="182"/>
      <c r="CC39" s="182"/>
      <c r="CD39" s="182"/>
      <c r="CE39" s="182"/>
      <c r="CF39" s="182"/>
      <c r="CG39" s="182"/>
      <c r="CH39" s="182"/>
      <c r="CI39" s="182"/>
      <c r="CJ39" s="182"/>
      <c r="CK39" s="182"/>
      <c r="CL39" s="182"/>
      <c r="CM39" s="182"/>
      <c r="CN39" s="182"/>
      <c r="CO39" s="182"/>
    </row>
    <row r="40" spans="1:93" ht="114.75">
      <c r="A40" s="777"/>
      <c r="B40" s="779"/>
      <c r="C40" s="781"/>
      <c r="D40" s="781" t="str">
        <f>IFERROR((VLOOKUP($B40,'Listados Datos'!$D$3:$F$18,3,FALSE))," ")</f>
        <v xml:space="preserve"> </v>
      </c>
      <c r="E40" s="764"/>
      <c r="F40" s="764"/>
      <c r="G40" s="783">
        <v>6</v>
      </c>
      <c r="H40" s="297">
        <v>6</v>
      </c>
      <c r="I40" s="784"/>
      <c r="J40" s="785"/>
      <c r="K40" s="785"/>
      <c r="L40" s="785"/>
      <c r="M40" s="785"/>
      <c r="N40" s="785"/>
      <c r="O40" s="785"/>
      <c r="P40" s="786"/>
      <c r="Q40" s="787"/>
      <c r="R40" s="788"/>
      <c r="S40" s="788"/>
      <c r="T40" s="788"/>
      <c r="U40" s="819" t="str">
        <f>IF(ISBLANK(AB40),(IF(P40&lt;=0,"",IF(P40&lt;=2,"Muy Baja",IF(P40&lt;=24,"Baja",IF(P40&lt;=500,"Media",IF(P40&lt;=5000,"Alta","Muy Alta"))))))," ")</f>
        <v/>
      </c>
      <c r="V40" s="804" t="str">
        <f t="shared" ref="V40" si="25">IF(ISBLANK(AB40),(IF(U40="","",IF(U40="Muy Baja",20%,IF(U40="Baja",40%,IF(U40="Media",60%,IF(U40="Alta",80%,IF(U40="Muy Alta",100%,0)))))))," ")</f>
        <v/>
      </c>
      <c r="W40" s="822"/>
      <c r="X40" s="825" t="str">
        <f>IF(W40&gt;0,IF(NOT(ISERROR(MATCH(W40,'Listados Datos'!$N$3:$N$4,0))),'Listados Datos'!$N$6&amp;"Por favor no seleccionar este criterios de impacto (Afectación Económica o presupuestal y/o Pérdida Reputacional)",'Listados Datos'!$N$7),"")</f>
        <v/>
      </c>
      <c r="Y40" s="828" t="str">
        <f>IF(OR(W40='Listados Datos'!$R$3,W40='Listados Datos'!$S$3),"Leve",IF(OR(W40='Listados Datos'!$R$4,W40='Listados Datos'!$S$4),"Menor",IF(OR(W40='Listados Datos'!$R$5,W40='Listados Datos'!$S$5),"Moderado",IF(OR(W40='Listados Datos'!$R$6,W40='Listados Datos'!$S$6),"Mayor",IF(OR(W40='Listados Datos'!$R$7,W40='Listados Datos'!$S$7),"Catastrófico","")))))</f>
        <v/>
      </c>
      <c r="Z40" s="804" t="str">
        <f>IF(Y40="","",IF(Y40="Leve",20%,IF(Y40="Menor",40%,IF(Y40="Moderado",60%,IF(Y40="Mayor",80%,IF(Y40="Catastrófico",100%,0))))))</f>
        <v/>
      </c>
      <c r="AA40" s="807" t="str">
        <f>IF(OR(AND(U40="Muy Baja",Y40="Leve"),AND(U40="Muy Baja",Y40="Menor"),AND(U40="Baja",Y40="Leve")),"Bajo",IF(OR(AND(U40="Muy baja",Y40="Moderado"),AND(U40="Baja",Y40="Menor"),AND(U40="Baja",Y40="Moderado"),AND(U40="Media",Y40="Leve"),AND(U40="Media",Y40="Menor"),AND(U40="Media",Y40="Moderado"),AND(U40="Alta",Y40="Leve"),AND(U40="Alta",Y40="Menor")),"Moderado",IF(OR(AND(U40="Muy Baja",Y40="Mayor"),AND(U40="Baja",Y40="Mayor"),AND(U40="Media",Y40="Mayor"),AND(U40="Alta",Y40="Moderado"),AND(U40="Alta",Y40="Mayor"),AND(U40="Muy Alta",Y40="Leve"),AND(U40="Muy Alta",Y40="Menor"),AND(U40="Muy Alta",Y40="Moderado"),AND(U40="Muy Alta",Y40="Mayor")),"Alto",IF(OR(AND(U40="Muy Baja",Y40="Catastrófico"),AND(U40="Baja",Y40="Catastrófico"),AND(U40="Media",Y40="Catastrófico"),AND(U40="Alta",Y40="Catastrófico"),AND(U40="Muy Alta",Y40="Catastrófico")),"Extremo",""))))</f>
        <v/>
      </c>
      <c r="AB40" s="810"/>
      <c r="AC40" s="813"/>
      <c r="AD40" s="796" t="str">
        <f t="shared" ref="AD40" si="26">IF(AND(AB40="Rara Vez",AC40="Insignificante"),("BAJA"),IF(AND(AB40="Rara Vez",AC40="Menor"),("BAJA"),IF(AND(AB40="Rara Vez",AC40="Moderado"),("MODERADA"),IF(AND(AB40="Rara Vez",AC40="Mayor"),("ALTA"),IF(AND(AB40="Improbable",AC40="Insignificante"),("BAJA"),IF(AND(AB40="Improbable",AC40="Menor"),("BAJA"),IF(AND(AB40="Improbable",AC40="Moderado"),("MODERADA"),IF(AND(AB40="Improbable",AC40="Mayor"),("ALTA"),IF(AND(AB40="Posible",AC40="Insignificante"),("BAJA"),IF(AND(AB40="Posible",AC40="Menor"),("MODERADA"),IF(AND(AB40="Posible",AC40="Moderado"),("ALTA"),IF(AND(AB40="Posible",AC40="Mayor"),("EXTREMA"),IF(AND(AB40="Probable",AC40="Insignificante"),("MODERADA"),IF(AND(AB40="Probable",AC40="Menor"),("ALTA"),IF(AND(AB40="Probable",AC40="Moderado"),("ALTA"),IF(AND(AB40="Probable",AC40="Mayor"),("EXTREMA"),IF(AND(AB40="Casi Seguro",AC40="Insignificante"),("ALTA"),IF(AND(AB40="Casi Seguro",AC40="Menor"),("ALTA"),IF(AND(AB40="Casi Seguro",AC40="Moderado"),("EXTREMA"),IF(AND(AB40="Casi Seguro",AC40="Mayor"),("EXTREMA"),IF(AC40="Catastrófico","EXTREMA","VALORAR")))))))))))))))))))))</f>
        <v>VALORAR</v>
      </c>
      <c r="AE40" s="178">
        <v>1</v>
      </c>
      <c r="AF40" s="401"/>
      <c r="AG40" s="444"/>
      <c r="AH40" s="393"/>
      <c r="AI40" s="393"/>
      <c r="AJ40" s="393"/>
      <c r="AK40" s="395" t="str">
        <f t="shared" si="1"/>
        <v/>
      </c>
      <c r="AL40" s="253"/>
      <c r="AM40" s="253"/>
      <c r="AN40" s="201" t="str">
        <f t="shared" si="2"/>
        <v/>
      </c>
      <c r="AO40" s="254"/>
      <c r="AP40" s="254"/>
      <c r="AQ40" s="255"/>
      <c r="AR40" s="202" t="str">
        <f>IF(ISBLANK(AC40),(IFERROR(IF(AK40="Probabilidad",(V40-(+V40*AN40)),IF(AK40="Impacto",V40,"")),""))," ")</f>
        <v/>
      </c>
      <c r="AS40" s="154" t="str">
        <f>IF(ISBLANK(AC40), (IFERROR(IF(AR40="","",IF(AR40&lt;=0.2,"Muy Baja",IF(AR40&lt;=0.4,"Baja",IF(AR40&lt;=0.6,"Media",IF(AR40&lt;=0.8,"Alta","Muy Alta"))))),""))," ")</f>
        <v/>
      </c>
      <c r="AT40" s="203" t="str">
        <f t="shared" si="3"/>
        <v/>
      </c>
      <c r="AU40" s="470" t="str">
        <f t="shared" si="4"/>
        <v/>
      </c>
      <c r="AV40" s="203" t="str">
        <f>IFERROR(IF(AK40="Impacto",(Z40-(+Z40*AN40)),IF(AK40="Probabilidad",Z40,"")),"")</f>
        <v/>
      </c>
      <c r="AW40" s="204" t="str">
        <f t="shared" si="5"/>
        <v/>
      </c>
      <c r="AX40" s="816"/>
      <c r="AY40" s="793" t="str">
        <f>IF(ISBLANK(AC40), " ", AC40)</f>
        <v xml:space="preserve"> </v>
      </c>
      <c r="AZ40" s="796" t="str">
        <f t="shared" ref="AZ40" si="27">IF(AND(AX40="Rara Vez",AY40="Insignificante"),("BAJA"),IF(AND(AX40="Rara Vez",AY40="Menor"),("BAJA"),IF(AND(AX40="Rara Vez",AY40="Moderado"),("MODERADA"),IF(AND(AX40="Rara Vez",AY40="Mayor"),("ALTA"),IF(AND(AX40="Improbable",AY40="Insignificante"),("BAJA"),IF(AND(AX40="Improbable",AY40="Menor"),("BAJA"),IF(AND(AX40="Improbable",AY40="Moderado"),("MODERADA"),IF(AND(AX40="Improbable",AY40="Mayor"),("ALTA"),IF(AND(AX40="Posible",AY40="Insignificante"),("BAJA"),IF(AND(AX40="Posible",AY40="Menor"),("MODERADA"),IF(AND(AX40="Posible",AY40="Moderado"),("ALTA"),IF(AND(AX40="Posible",AY40="Mayor"),("EXTREMA"),IF(AND(AX40="Probable",AY40="Insignificante"),("MODERADA"),IF(AND(AX40="Probable",AY40="Menor"),("ALTA"),IF(AND(AX40="Probable",AY40="Moderado"),("ALTA"),IF(AND(AX40="Probable",AY40="Mayor"),("EXTREMA"),IF(AND(AX40="Casi Seguro",AY40="Insignificante"),("ALTA"),IF(AND(AX40="Casi Seguro",AY40="Menor"),("ALTA"),IF(AND(AX40="Casi Seguro",AY40="Moderado"),("EXTREMA"),IF(AND(AX40="Casi Seguro",AY40="Mayor"),("EXTREMA"),IF(AY40="Catastrófico","EXTREMA","VALORAR")))))))))))))))))))))</f>
        <v>VALORAR</v>
      </c>
      <c r="BA40" s="799"/>
      <c r="BB40" s="840" t="s">
        <v>3274</v>
      </c>
      <c r="BC40" s="791"/>
      <c r="BD40" s="791"/>
      <c r="BE40" s="791"/>
      <c r="BF40" s="842"/>
      <c r="BG40" s="842"/>
      <c r="BH40" s="791"/>
      <c r="BI40" s="791"/>
      <c r="BJ40" s="785"/>
      <c r="BK40" s="411"/>
      <c r="BL40" s="409"/>
      <c r="BM40" s="409"/>
      <c r="BN40" s="409"/>
      <c r="BO40" s="410"/>
      <c r="BP40" s="410"/>
      <c r="BQ40" s="410"/>
      <c r="BR40" s="453"/>
      <c r="BS40" s="453"/>
      <c r="BT40" s="454"/>
      <c r="BU40" s="509"/>
      <c r="BV40" s="509"/>
      <c r="BW40" s="509"/>
      <c r="BX40" s="508" t="s">
        <v>3766</v>
      </c>
      <c r="BY40" s="182"/>
      <c r="BZ40" s="182"/>
      <c r="CA40" s="182"/>
      <c r="CB40" s="182"/>
      <c r="CC40" s="182"/>
      <c r="CD40" s="182"/>
      <c r="CE40" s="182"/>
      <c r="CF40" s="182"/>
      <c r="CG40" s="182"/>
      <c r="CH40" s="182"/>
      <c r="CI40" s="182"/>
      <c r="CJ40" s="182"/>
      <c r="CK40" s="182"/>
      <c r="CL40" s="182"/>
      <c r="CM40" s="182"/>
      <c r="CN40" s="182"/>
      <c r="CO40" s="182"/>
    </row>
    <row r="41" spans="1:93" ht="19.5">
      <c r="A41" s="777"/>
      <c r="B41" s="779"/>
      <c r="C41" s="781"/>
      <c r="D41" s="781"/>
      <c r="E41" s="764"/>
      <c r="F41" s="764"/>
      <c r="G41" s="783"/>
      <c r="H41" s="297">
        <v>6</v>
      </c>
      <c r="I41" s="775"/>
      <c r="J41" s="764"/>
      <c r="K41" s="764"/>
      <c r="L41" s="764"/>
      <c r="M41" s="764"/>
      <c r="N41" s="764"/>
      <c r="O41" s="764"/>
      <c r="P41" s="766"/>
      <c r="Q41" s="768"/>
      <c r="R41" s="770"/>
      <c r="S41" s="770"/>
      <c r="T41" s="770"/>
      <c r="U41" s="820"/>
      <c r="V41" s="805"/>
      <c r="W41" s="823"/>
      <c r="X41" s="826"/>
      <c r="Y41" s="829"/>
      <c r="Z41" s="805"/>
      <c r="AA41" s="808"/>
      <c r="AB41" s="811"/>
      <c r="AC41" s="814"/>
      <c r="AD41" s="797"/>
      <c r="AE41" s="178">
        <v>2</v>
      </c>
      <c r="AF41" s="401"/>
      <c r="AG41" s="444"/>
      <c r="AH41" s="393"/>
      <c r="AI41" s="393"/>
      <c r="AJ41" s="393"/>
      <c r="AK41" s="395" t="str">
        <f t="shared" si="1"/>
        <v/>
      </c>
      <c r="AL41" s="253"/>
      <c r="AM41" s="253"/>
      <c r="AN41" s="201" t="str">
        <f t="shared" si="2"/>
        <v/>
      </c>
      <c r="AO41" s="254"/>
      <c r="AP41" s="254"/>
      <c r="AQ41" s="255"/>
      <c r="AR41" s="202" t="str">
        <f>IF(ISBLANK(AC40),(IFERROR(IF(AND(AK40="Probabilidad",AK41="Probabilidad"),(AT40-(+AT40*AN41)),IF(AK41="Probabilidad",(V40-(+V40*AN41)),IF(AK41="Impacto",AT40,""))),""))," ")</f>
        <v/>
      </c>
      <c r="AS41" s="154" t="str">
        <f>IF(ISBLANK(AC40),(IFERROR(IF(AR41="","",IF(AR41&lt;=0.2,"Muy Baja",IF(AR41&lt;=0.4,"Baja",IF(AR41&lt;=0.6,"Media",IF(AR41&lt;=0.8,"Alta","Muy Alta"))))),""))," ")</f>
        <v/>
      </c>
      <c r="AT41" s="203" t="str">
        <f t="shared" si="3"/>
        <v/>
      </c>
      <c r="AU41" s="470" t="str">
        <f t="shared" si="4"/>
        <v/>
      </c>
      <c r="AV41" s="203" t="str">
        <f>IFERROR(IF(AND(AK40="Impacto",AK41="Impacto"),(AV40-(+AV40*AN41)),IF(AK41="Impacto",(Z40-(+Z40*AN41)),IF(AK41="Probabilidad",AV40,""))),"")</f>
        <v/>
      </c>
      <c r="AW41" s="204" t="str">
        <f t="shared" si="5"/>
        <v/>
      </c>
      <c r="AX41" s="817"/>
      <c r="AY41" s="794"/>
      <c r="AZ41" s="797"/>
      <c r="BA41" s="800"/>
      <c r="BB41" s="841"/>
      <c r="BC41" s="792"/>
      <c r="BD41" s="792"/>
      <c r="BE41" s="792"/>
      <c r="BF41" s="842"/>
      <c r="BG41" s="842"/>
      <c r="BH41" s="792"/>
      <c r="BI41" s="792"/>
      <c r="BJ41" s="764"/>
      <c r="BK41" s="411"/>
      <c r="BL41" s="409"/>
      <c r="BM41" s="409"/>
      <c r="BN41" s="409"/>
      <c r="BO41" s="410"/>
      <c r="BP41" s="410"/>
      <c r="BQ41" s="410"/>
      <c r="BR41" s="453"/>
      <c r="BS41" s="453"/>
      <c r="BT41" s="454"/>
      <c r="BU41" s="509"/>
      <c r="BV41" s="509"/>
      <c r="BW41" s="509"/>
      <c r="BX41" s="509"/>
      <c r="BY41" s="182"/>
      <c r="BZ41" s="182"/>
      <c r="CA41" s="182"/>
      <c r="CB41" s="182"/>
      <c r="CC41" s="182"/>
      <c r="CD41" s="182"/>
      <c r="CE41" s="182"/>
      <c r="CF41" s="182"/>
      <c r="CG41" s="182"/>
      <c r="CH41" s="182"/>
      <c r="CI41" s="182"/>
      <c r="CJ41" s="182"/>
      <c r="CK41" s="182"/>
      <c r="CL41" s="182"/>
      <c r="CM41" s="182"/>
      <c r="CN41" s="182"/>
      <c r="CO41" s="182"/>
    </row>
    <row r="42" spans="1:93" ht="28.5" customHeight="1">
      <c r="A42" s="777"/>
      <c r="B42" s="779"/>
      <c r="C42" s="781"/>
      <c r="D42" s="781"/>
      <c r="E42" s="764"/>
      <c r="F42" s="764"/>
      <c r="G42" s="783"/>
      <c r="H42" s="297">
        <v>6</v>
      </c>
      <c r="I42" s="775"/>
      <c r="J42" s="764"/>
      <c r="K42" s="764"/>
      <c r="L42" s="764"/>
      <c r="M42" s="764"/>
      <c r="N42" s="764"/>
      <c r="O42" s="764"/>
      <c r="P42" s="766"/>
      <c r="Q42" s="768"/>
      <c r="R42" s="770"/>
      <c r="S42" s="770"/>
      <c r="T42" s="770"/>
      <c r="U42" s="820"/>
      <c r="V42" s="805"/>
      <c r="W42" s="823"/>
      <c r="X42" s="826"/>
      <c r="Y42" s="829"/>
      <c r="Z42" s="805"/>
      <c r="AA42" s="808"/>
      <c r="AB42" s="811"/>
      <c r="AC42" s="814"/>
      <c r="AD42" s="797"/>
      <c r="AE42" s="178">
        <v>3</v>
      </c>
      <c r="AF42" s="401"/>
      <c r="AG42" s="444"/>
      <c r="AH42" s="393"/>
      <c r="AI42" s="393"/>
      <c r="AJ42" s="393"/>
      <c r="AK42" s="395" t="str">
        <f t="shared" si="1"/>
        <v/>
      </c>
      <c r="AL42" s="253"/>
      <c r="AM42" s="253"/>
      <c r="AN42" s="201" t="str">
        <f t="shared" si="2"/>
        <v/>
      </c>
      <c r="AO42" s="254"/>
      <c r="AP42" s="254"/>
      <c r="AQ42" s="255"/>
      <c r="AR42" s="202" t="str">
        <f>IF(ISBLANK(AC40),(IFERROR(IF(AND(AK41="Probabilidad",AK42="Probabilidad"),(AT41-(+AT41*AN42)),IF(AND(AK41="Impacto",AK42="Probabilidad"),(AT40-(+AT40*AN42)),IF(AK42="Impacto",AT41,""))),""))," ")</f>
        <v/>
      </c>
      <c r="AS42" s="154" t="str">
        <f>IF(ISBLANK(AC40),(IFERROR(IF(AR42="","",IF(AR42&lt;=0.2,"Muy Baja",IF(AR42&lt;=0.4,"Baja",IF(AR42&lt;=0.6,"Media",IF(AR42&lt;=0.8,"Alta","Muy Alta"))))),""))," ")</f>
        <v/>
      </c>
      <c r="AT42" s="203" t="str">
        <f t="shared" si="3"/>
        <v/>
      </c>
      <c r="AU42" s="470" t="str">
        <f t="shared" si="4"/>
        <v/>
      </c>
      <c r="AV42" s="203" t="str">
        <f t="shared" ref="AV42:AV45" si="28">IFERROR(IF(AND(AK41="Impacto",AK42="Impacto"),(AV41-(+AV41*AN42)),IF(AND(AK41="Probabilidad",AK42="Impacto"),(AV40-(+AV40*AN42)),IF(AK42="Probabilidad",AV41,""))),"")</f>
        <v/>
      </c>
      <c r="AW42" s="204" t="str">
        <f t="shared" si="5"/>
        <v/>
      </c>
      <c r="AX42" s="817"/>
      <c r="AY42" s="794"/>
      <c r="AZ42" s="797"/>
      <c r="BA42" s="800"/>
      <c r="BB42" s="256"/>
      <c r="BC42" s="180"/>
      <c r="BD42" s="179"/>
      <c r="BE42" s="179"/>
      <c r="BF42" s="473"/>
      <c r="BG42" s="473"/>
      <c r="BH42" s="473"/>
      <c r="BI42" s="180"/>
      <c r="BJ42" s="764"/>
      <c r="BK42" s="411"/>
      <c r="BL42" s="409"/>
      <c r="BM42" s="409"/>
      <c r="BN42" s="409"/>
      <c r="BO42" s="410"/>
      <c r="BP42" s="410"/>
      <c r="BQ42" s="410"/>
      <c r="BR42" s="453"/>
      <c r="BS42" s="453"/>
      <c r="BT42" s="454"/>
      <c r="BU42" s="509"/>
      <c r="BV42" s="509"/>
      <c r="BW42" s="509"/>
      <c r="BX42" s="509"/>
      <c r="BY42" s="182"/>
      <c r="BZ42" s="182"/>
      <c r="CA42" s="182"/>
      <c r="CB42" s="182"/>
      <c r="CC42" s="182"/>
      <c r="CD42" s="182"/>
      <c r="CE42" s="182"/>
      <c r="CF42" s="182"/>
      <c r="CG42" s="182"/>
      <c r="CH42" s="182"/>
      <c r="CI42" s="182"/>
      <c r="CJ42" s="182"/>
      <c r="CK42" s="182"/>
      <c r="CL42" s="182"/>
      <c r="CM42" s="182"/>
      <c r="CN42" s="182"/>
      <c r="CO42" s="182"/>
    </row>
    <row r="43" spans="1:93" ht="28.5" customHeight="1">
      <c r="A43" s="777"/>
      <c r="B43" s="779"/>
      <c r="C43" s="781"/>
      <c r="D43" s="781"/>
      <c r="E43" s="764"/>
      <c r="F43" s="764"/>
      <c r="G43" s="783"/>
      <c r="H43" s="297">
        <v>6</v>
      </c>
      <c r="I43" s="775"/>
      <c r="J43" s="764"/>
      <c r="K43" s="764"/>
      <c r="L43" s="764"/>
      <c r="M43" s="764"/>
      <c r="N43" s="764"/>
      <c r="O43" s="764"/>
      <c r="P43" s="766"/>
      <c r="Q43" s="768"/>
      <c r="R43" s="770"/>
      <c r="S43" s="770"/>
      <c r="T43" s="770"/>
      <c r="U43" s="820"/>
      <c r="V43" s="805"/>
      <c r="W43" s="823"/>
      <c r="X43" s="826"/>
      <c r="Y43" s="829"/>
      <c r="Z43" s="805"/>
      <c r="AA43" s="808"/>
      <c r="AB43" s="811"/>
      <c r="AC43" s="814"/>
      <c r="AD43" s="797"/>
      <c r="AE43" s="178">
        <v>4</v>
      </c>
      <c r="AF43" s="401"/>
      <c r="AG43" s="444"/>
      <c r="AH43" s="393"/>
      <c r="AI43" s="393"/>
      <c r="AJ43" s="393"/>
      <c r="AK43" s="395" t="str">
        <f t="shared" si="1"/>
        <v/>
      </c>
      <c r="AL43" s="253"/>
      <c r="AM43" s="253"/>
      <c r="AN43" s="201" t="str">
        <f t="shared" si="2"/>
        <v/>
      </c>
      <c r="AO43" s="254"/>
      <c r="AP43" s="254"/>
      <c r="AQ43" s="255"/>
      <c r="AR43" s="202" t="str">
        <f>IF(ISBLANK(AC40),(IFERROR(IF(AND(AK42="Probabilidad",AK43="Probabilidad"),(AT42-(+AT42*AN43)),IF(AND(AK42="Impacto",AK43="Probabilidad"),(AT41-(+AT41*AN43)),IF(AK43="Impacto",AT42,""))),""))," ")</f>
        <v/>
      </c>
      <c r="AS43" s="154" t="str">
        <f>IF(ISBLANK(AC40),(IFERROR(IF(AR43="","",IF(AR43&lt;=0.2,"Muy Baja",IF(AR43&lt;=0.4,"Baja",IF(AR43&lt;=0.6,"Media",IF(AR43&lt;=0.8,"Alta","Muy Alta"))))),""))," ")</f>
        <v/>
      </c>
      <c r="AT43" s="203" t="str">
        <f t="shared" si="3"/>
        <v/>
      </c>
      <c r="AU43" s="470" t="str">
        <f t="shared" si="4"/>
        <v/>
      </c>
      <c r="AV43" s="203" t="str">
        <f t="shared" si="28"/>
        <v/>
      </c>
      <c r="AW43" s="204" t="str">
        <f t="shared" si="5"/>
        <v/>
      </c>
      <c r="AX43" s="817"/>
      <c r="AY43" s="794"/>
      <c r="AZ43" s="797"/>
      <c r="BA43" s="800"/>
      <c r="BB43" s="256"/>
      <c r="BC43" s="180"/>
      <c r="BD43" s="179"/>
      <c r="BE43" s="179"/>
      <c r="BF43" s="473"/>
      <c r="BG43" s="473"/>
      <c r="BH43" s="473"/>
      <c r="BI43" s="180"/>
      <c r="BJ43" s="764"/>
      <c r="BK43" s="411"/>
      <c r="BL43" s="409"/>
      <c r="BM43" s="409"/>
      <c r="BN43" s="409"/>
      <c r="BO43" s="410"/>
      <c r="BP43" s="410"/>
      <c r="BQ43" s="410"/>
      <c r="BR43" s="453"/>
      <c r="BS43" s="453"/>
      <c r="BT43" s="454"/>
      <c r="BU43" s="509"/>
      <c r="BV43" s="509"/>
      <c r="BW43" s="509"/>
      <c r="BX43" s="509"/>
      <c r="BY43" s="182"/>
      <c r="BZ43" s="182"/>
      <c r="CA43" s="182"/>
      <c r="CB43" s="182"/>
      <c r="CC43" s="182"/>
      <c r="CD43" s="182"/>
      <c r="CE43" s="182"/>
      <c r="CF43" s="182"/>
      <c r="CG43" s="182"/>
      <c r="CH43" s="182"/>
      <c r="CI43" s="182"/>
      <c r="CJ43" s="182"/>
      <c r="CK43" s="182"/>
      <c r="CL43" s="182"/>
      <c r="CM43" s="182"/>
      <c r="CN43" s="182"/>
      <c r="CO43" s="182"/>
    </row>
    <row r="44" spans="1:93" ht="28.5" customHeight="1">
      <c r="A44" s="777"/>
      <c r="B44" s="779"/>
      <c r="C44" s="781"/>
      <c r="D44" s="781"/>
      <c r="E44" s="764"/>
      <c r="F44" s="764"/>
      <c r="G44" s="783"/>
      <c r="H44" s="297">
        <v>6</v>
      </c>
      <c r="I44" s="775"/>
      <c r="J44" s="764"/>
      <c r="K44" s="764"/>
      <c r="L44" s="764"/>
      <c r="M44" s="764"/>
      <c r="N44" s="764"/>
      <c r="O44" s="764"/>
      <c r="P44" s="766"/>
      <c r="Q44" s="768"/>
      <c r="R44" s="770"/>
      <c r="S44" s="770"/>
      <c r="T44" s="770"/>
      <c r="U44" s="820"/>
      <c r="V44" s="805"/>
      <c r="W44" s="823"/>
      <c r="X44" s="826"/>
      <c r="Y44" s="829"/>
      <c r="Z44" s="805"/>
      <c r="AA44" s="808"/>
      <c r="AB44" s="811"/>
      <c r="AC44" s="814"/>
      <c r="AD44" s="797"/>
      <c r="AE44" s="178">
        <v>5</v>
      </c>
      <c r="AF44" s="401"/>
      <c r="AG44" s="444"/>
      <c r="AH44" s="393"/>
      <c r="AI44" s="393"/>
      <c r="AJ44" s="393"/>
      <c r="AK44" s="395" t="str">
        <f t="shared" si="1"/>
        <v/>
      </c>
      <c r="AL44" s="253"/>
      <c r="AM44" s="253"/>
      <c r="AN44" s="201" t="str">
        <f t="shared" si="2"/>
        <v/>
      </c>
      <c r="AO44" s="254"/>
      <c r="AP44" s="254"/>
      <c r="AQ44" s="255"/>
      <c r="AR44" s="202" t="str">
        <f>IF(ISBLANK(AC40),(IFERROR(IF(AND(AK43="Probabilidad",AK44="Probabilidad"),(AT43-(+AT43*AN44)),IF(AND(AK43="Impacto",AK44="Probabilidad"),(AT42-(+AT42*AN44)),IF(AK44="Impacto",AT43,""))),""))," ")</f>
        <v/>
      </c>
      <c r="AS44" s="154" t="str">
        <f>IF(ISBLANK(AC40),(IFERROR(IF(AR44="","",IF(AR44&lt;=0.2,"Muy Baja",IF(AR44&lt;=0.4,"Baja",IF(AR44&lt;=0.6,"Media",IF(AR44&lt;=0.8,"Alta","Muy Alta"))))),""))," ")</f>
        <v/>
      </c>
      <c r="AT44" s="203" t="str">
        <f t="shared" si="3"/>
        <v/>
      </c>
      <c r="AU44" s="470" t="str">
        <f t="shared" si="4"/>
        <v/>
      </c>
      <c r="AV44" s="203" t="str">
        <f t="shared" si="28"/>
        <v/>
      </c>
      <c r="AW44" s="204" t="str">
        <f t="shared" si="5"/>
        <v/>
      </c>
      <c r="AX44" s="817"/>
      <c r="AY44" s="794"/>
      <c r="AZ44" s="797"/>
      <c r="BA44" s="800"/>
      <c r="BB44" s="256"/>
      <c r="BC44" s="180"/>
      <c r="BD44" s="179"/>
      <c r="BE44" s="179"/>
      <c r="BF44" s="473"/>
      <c r="BG44" s="473"/>
      <c r="BH44" s="473"/>
      <c r="BI44" s="180"/>
      <c r="BJ44" s="764"/>
      <c r="BK44" s="411"/>
      <c r="BL44" s="409"/>
      <c r="BM44" s="409"/>
      <c r="BN44" s="409"/>
      <c r="BO44" s="410"/>
      <c r="BP44" s="410"/>
      <c r="BQ44" s="410"/>
      <c r="BR44" s="453"/>
      <c r="BS44" s="453"/>
      <c r="BT44" s="454"/>
      <c r="BU44" s="509"/>
      <c r="BV44" s="509"/>
      <c r="BW44" s="509"/>
      <c r="BX44" s="509"/>
      <c r="BY44" s="182"/>
      <c r="BZ44" s="182"/>
      <c r="CA44" s="182"/>
      <c r="CB44" s="182"/>
      <c r="CC44" s="182"/>
      <c r="CD44" s="182"/>
      <c r="CE44" s="182"/>
      <c r="CF44" s="182"/>
      <c r="CG44" s="182"/>
      <c r="CH44" s="182"/>
      <c r="CI44" s="182"/>
      <c r="CJ44" s="182"/>
      <c r="CK44" s="182"/>
      <c r="CL44" s="182"/>
      <c r="CM44" s="182"/>
      <c r="CN44" s="182"/>
      <c r="CO44" s="182"/>
    </row>
    <row r="45" spans="1:93" ht="28.5" customHeight="1">
      <c r="A45" s="778"/>
      <c r="B45" s="780"/>
      <c r="C45" s="782"/>
      <c r="D45" s="782"/>
      <c r="E45" s="765"/>
      <c r="F45" s="765"/>
      <c r="G45" s="783"/>
      <c r="H45" s="297">
        <v>6</v>
      </c>
      <c r="I45" s="776"/>
      <c r="J45" s="765"/>
      <c r="K45" s="765"/>
      <c r="L45" s="765"/>
      <c r="M45" s="765"/>
      <c r="N45" s="765"/>
      <c r="O45" s="765"/>
      <c r="P45" s="767"/>
      <c r="Q45" s="769"/>
      <c r="R45" s="771"/>
      <c r="S45" s="771"/>
      <c r="T45" s="771"/>
      <c r="U45" s="821"/>
      <c r="V45" s="806"/>
      <c r="W45" s="824"/>
      <c r="X45" s="827"/>
      <c r="Y45" s="830"/>
      <c r="Z45" s="806"/>
      <c r="AA45" s="809"/>
      <c r="AB45" s="812"/>
      <c r="AC45" s="815"/>
      <c r="AD45" s="798"/>
      <c r="AE45" s="178">
        <v>6</v>
      </c>
      <c r="AF45" s="401"/>
      <c r="AG45" s="444"/>
      <c r="AH45" s="393"/>
      <c r="AI45" s="393"/>
      <c r="AJ45" s="393"/>
      <c r="AK45" s="395" t="str">
        <f t="shared" si="1"/>
        <v/>
      </c>
      <c r="AL45" s="253"/>
      <c r="AM45" s="253"/>
      <c r="AN45" s="201" t="str">
        <f t="shared" si="2"/>
        <v/>
      </c>
      <c r="AO45" s="254"/>
      <c r="AP45" s="254"/>
      <c r="AQ45" s="255"/>
      <c r="AR45" s="202" t="str">
        <f>IF(ISBLANK(AC40),(IFERROR(IF(AND(AK44="Probabilidad",AK45="Probabilidad"),(AT44-(+AT44*AN45)),IF(AND(AK44="Impacto",AK45="Probabilidad"),(AT43-(+AT43*AN45)),IF(AK45="Impacto",AT44,""))),""))," ")</f>
        <v/>
      </c>
      <c r="AS45" s="154" t="str">
        <f>IF(ISBLANK(AC40),(IFERROR(IF(AR45="","",IF(AR45&lt;=0.2,"Muy Baja",IF(AR45&lt;=0.4,"Baja",IF(AR45&lt;=0.6,"Media",IF(AR45&lt;=0.8,"Alta","Muy Alta"))))),""))," ")</f>
        <v/>
      </c>
      <c r="AT45" s="203" t="str">
        <f t="shared" si="3"/>
        <v/>
      </c>
      <c r="AU45" s="470" t="str">
        <f t="shared" si="4"/>
        <v/>
      </c>
      <c r="AV45" s="203" t="str">
        <f t="shared" si="28"/>
        <v/>
      </c>
      <c r="AW45" s="204" t="str">
        <f t="shared" si="5"/>
        <v/>
      </c>
      <c r="AX45" s="818"/>
      <c r="AY45" s="795"/>
      <c r="AZ45" s="798"/>
      <c r="BA45" s="801"/>
      <c r="BB45" s="256"/>
      <c r="BC45" s="180"/>
      <c r="BD45" s="179"/>
      <c r="BE45" s="179"/>
      <c r="BF45" s="473"/>
      <c r="BG45" s="473"/>
      <c r="BH45" s="473"/>
      <c r="BI45" s="180"/>
      <c r="BJ45" s="765"/>
      <c r="BK45" s="411"/>
      <c r="BL45" s="409"/>
      <c r="BM45" s="409"/>
      <c r="BN45" s="409"/>
      <c r="BO45" s="410"/>
      <c r="BP45" s="410"/>
      <c r="BQ45" s="410"/>
      <c r="BR45" s="453"/>
      <c r="BS45" s="453"/>
      <c r="BT45" s="454"/>
      <c r="BU45" s="509"/>
      <c r="BV45" s="509"/>
      <c r="BW45" s="509"/>
      <c r="BX45" s="509"/>
      <c r="BY45" s="182"/>
      <c r="BZ45" s="182"/>
      <c r="CA45" s="182"/>
      <c r="CB45" s="182"/>
      <c r="CC45" s="182"/>
      <c r="CD45" s="182"/>
      <c r="CE45" s="182"/>
      <c r="CF45" s="182"/>
      <c r="CG45" s="182"/>
      <c r="CH45" s="182"/>
      <c r="CI45" s="182"/>
      <c r="CJ45" s="182"/>
      <c r="CK45" s="182"/>
      <c r="CL45" s="182"/>
      <c r="CM45" s="182"/>
      <c r="CN45" s="182"/>
      <c r="CO45" s="182"/>
    </row>
    <row r="46" spans="1:93" ht="177" customHeight="1">
      <c r="A46" s="843">
        <v>2</v>
      </c>
      <c r="B46" s="844" t="s">
        <v>931</v>
      </c>
      <c r="C46" s="845" t="str">
        <f>IFERROR((VLOOKUP($B46,'Listados Datos'!$D$3:$E$18,2,FALSE))," ")</f>
        <v xml:space="preserve">Tramitar oportuna y adecuadamente las solicitudes de los clientes y usuarios, velando por su
satisfacción. </v>
      </c>
      <c r="D46" s="845"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785" t="s">
        <v>1033</v>
      </c>
      <c r="F46" s="785" t="s">
        <v>2920</v>
      </c>
      <c r="G46" s="783">
        <v>7</v>
      </c>
      <c r="H46" s="297">
        <v>7</v>
      </c>
      <c r="I46" s="784" t="s">
        <v>2932</v>
      </c>
      <c r="J46" s="785" t="s">
        <v>236</v>
      </c>
      <c r="K46" s="785" t="s">
        <v>2934</v>
      </c>
      <c r="L46" s="785" t="s">
        <v>2935</v>
      </c>
      <c r="M46" s="785" t="str">
        <f t="shared" ref="M46" si="29">+CONCATENATE("Posibilidad de afectación ", J46, " por ", K46," debido a ", L46)</f>
        <v>Posibilidad de afectación Reputacional por No disponer de los canales de atención habilitados para la ciudadanía bien sea por situaciones internas y/o externas a la Entidad debido a Suspensión del servicio de prestación del servicio de atención al ciudadano de los canales de atención habilitados para tal fin.</v>
      </c>
      <c r="N46" s="785" t="s">
        <v>105</v>
      </c>
      <c r="O46" s="785" t="s">
        <v>825</v>
      </c>
      <c r="P46" s="786">
        <v>228</v>
      </c>
      <c r="Q46" s="787"/>
      <c r="R46" s="788"/>
      <c r="S46" s="788"/>
      <c r="T46" s="788"/>
      <c r="U46" s="819" t="str">
        <f>IF(ISBLANK(AB46),(IF(P46&lt;=0,"",IF(P46&lt;=2,"Muy Baja",IF(P46&lt;=24,"Baja",IF(P46&lt;=500,"Media",IF(P46&lt;=5000,"Alta","Muy Alta"))))))," ")</f>
        <v>Media</v>
      </c>
      <c r="V46" s="804">
        <f t="shared" ref="V46" si="30">IF(ISBLANK(AB46),(IF(U46="","",IF(U46="Muy Baja",20%,IF(U46="Baja",40%,IF(U46="Media",60%,IF(U46="Alta",80%,IF(U46="Muy Alta",100%,0)))))))," ")</f>
        <v>0.6</v>
      </c>
      <c r="W46" s="822" t="s">
        <v>1351</v>
      </c>
      <c r="X46" s="825" t="str">
        <f>IF(W46&gt;0,IF(NOT(ISERROR(MATCH(W46,'Listados Datos'!$N$3:$N$4,0))),'Listados Datos'!$N$6&amp;"Por favor no seleccionar este criterios de impacto (Afectación Económica o presupuestal y/o Pérdida Reputacional)",'Listados Datos'!$N$7),"")</f>
        <v>✔</v>
      </c>
      <c r="Y46" s="828" t="str">
        <f>IF(OR(W46='Listados Datos'!$R$3,W46='Listados Datos'!$S$3),"Leve",IF(OR(W46='Listados Datos'!$R$4,W46='Listados Datos'!$S$4),"Menor",IF(OR(W46='Listados Datos'!$R$5,W46='Listados Datos'!$S$5),"Moderado",IF(OR(W46='Listados Datos'!$R$6,W46='Listados Datos'!$S$6),"Mayor",IF(OR(W46='Listados Datos'!$R$7,W46='Listados Datos'!$S$7),"Catastrófico","")))))</f>
        <v>Menor</v>
      </c>
      <c r="Z46" s="804">
        <f>IF(Y46="","",IF(Y46="Leve",20%,IF(Y46="Menor",40%,IF(Y46="Moderado",60%,IF(Y46="Mayor",80%,IF(Y46="Catastrófico",100%,0))))))</f>
        <v>0.4</v>
      </c>
      <c r="AA46" s="807" t="str">
        <f>IF(OR(AND(U46="Muy Baja",Y46="Leve"),AND(U46="Muy Baja",Y46="Menor"),AND(U46="Baja",Y46="Leve")),"Bajo",IF(OR(AND(U46="Muy baja",Y46="Moderado"),AND(U46="Baja",Y46="Menor"),AND(U46="Baja",Y46="Moderado"),AND(U46="Media",Y46="Leve"),AND(U46="Media",Y46="Menor"),AND(U46="Media",Y46="Moderado"),AND(U46="Alta",Y46="Leve"),AND(U46="Alta",Y46="Menor")),"Moderado",IF(OR(AND(U46="Muy Baja",Y46="Mayor"),AND(U46="Baja",Y46="Mayor"),AND(U46="Media",Y46="Mayor"),AND(U46="Alta",Y46="Moderado"),AND(U46="Alta",Y46="Mayor"),AND(U46="Muy Alta",Y46="Leve"),AND(U46="Muy Alta",Y46="Menor"),AND(U46="Muy Alta",Y46="Moderado"),AND(U46="Muy Alta",Y46="Mayor")),"Alto",IF(OR(AND(U46="Muy Baja",Y46="Catastrófico"),AND(U46="Baja",Y46="Catastrófico"),AND(U46="Media",Y46="Catastrófico"),AND(U46="Alta",Y46="Catastrófico"),AND(U46="Muy Alta",Y46="Catastrófico")),"Extremo",""))))</f>
        <v>Moderado</v>
      </c>
      <c r="AB46" s="810"/>
      <c r="AC46" s="813"/>
      <c r="AD46" s="796" t="str">
        <f t="shared" ref="AD46" si="31">IF(AND(AB46="Rara Vez",AC46="Insignificante"),("BAJA"),IF(AND(AB46="Rara Vez",AC46="Menor"),("BAJA"),IF(AND(AB46="Rara Vez",AC46="Moderado"),("MODERADA"),IF(AND(AB46="Rara Vez",AC46="Mayor"),("ALTA"),IF(AND(AB46="Improbable",AC46="Insignificante"),("BAJA"),IF(AND(AB46="Improbable",AC46="Menor"),("BAJA"),IF(AND(AB46="Improbable",AC46="Moderado"),("MODERADA"),IF(AND(AB46="Improbable",AC46="Mayor"),("ALTA"),IF(AND(AB46="Posible",AC46="Insignificante"),("BAJA"),IF(AND(AB46="Posible",AC46="Menor"),("MODERADA"),IF(AND(AB46="Posible",AC46="Moderado"),("ALTA"),IF(AND(AB46="Posible",AC46="Mayor"),("EXTREMA"),IF(AND(AB46="Probable",AC46="Insignificante"),("MODERADA"),IF(AND(AB46="Probable",AC46="Menor"),("ALTA"),IF(AND(AB46="Probable",AC46="Moderado"),("ALTA"),IF(AND(AB46="Probable",AC46="Mayor"),("EXTREMA"),IF(AND(AB46="Casi Seguro",AC46="Insignificante"),("ALTA"),IF(AND(AB46="Casi Seguro",AC46="Menor"),("ALTA"),IF(AND(AB46="Casi Seguro",AC46="Moderado"),("EXTREMA"),IF(AND(AB46="Casi Seguro",AC46="Mayor"),("EXTREMA"),IF(AC46="Catastrófico","EXTREMA","VALORAR")))))))))))))))))))))</f>
        <v>VALORAR</v>
      </c>
      <c r="AE46" s="178">
        <v>1</v>
      </c>
      <c r="AF46" s="401"/>
      <c r="AG46" s="444" t="s">
        <v>2945</v>
      </c>
      <c r="AH46" s="393"/>
      <c r="AI46" s="393"/>
      <c r="AJ46" s="393"/>
      <c r="AK46" s="395" t="str">
        <f t="shared" si="1"/>
        <v>Probabilidad</v>
      </c>
      <c r="AL46" s="253" t="s">
        <v>305</v>
      </c>
      <c r="AM46" s="253" t="s">
        <v>310</v>
      </c>
      <c r="AN46" s="201" t="str">
        <f t="shared" si="2"/>
        <v>40%</v>
      </c>
      <c r="AO46" s="254" t="s">
        <v>314</v>
      </c>
      <c r="AP46" s="254" t="s">
        <v>318</v>
      </c>
      <c r="AQ46" s="255" t="s">
        <v>321</v>
      </c>
      <c r="AR46" s="202">
        <f>IF(ISBLANK(AC46),(IFERROR(IF(AK46="Probabilidad",(V46-(+V46*AN46)),IF(AK46="Impacto",V46,"")),""))," ")</f>
        <v>0.36</v>
      </c>
      <c r="AS46" s="154" t="str">
        <f>IF(ISBLANK(AC46), (IFERROR(IF(AR46="","",IF(AR46&lt;=0.2,"Muy Baja",IF(AR46&lt;=0.4,"Baja",IF(AR46&lt;=0.6,"Media",IF(AR46&lt;=0.8,"Alta","Muy Alta"))))),""))," ")</f>
        <v>Baja</v>
      </c>
      <c r="AT46" s="203">
        <f t="shared" si="3"/>
        <v>0.36</v>
      </c>
      <c r="AU46" s="470" t="str">
        <f t="shared" si="4"/>
        <v>Menor</v>
      </c>
      <c r="AV46" s="203">
        <f>IFERROR(IF(AK46="Impacto",(Z46-(+Z46*AN46)),IF(AK46="Probabilidad",Z46,"")),"")</f>
        <v>0.4</v>
      </c>
      <c r="AW46" s="204" t="str">
        <f t="shared" si="5"/>
        <v>Moderado</v>
      </c>
      <c r="AX46" s="816"/>
      <c r="AY46" s="793" t="str">
        <f>IF(ISBLANK(AC46), " ", AC46)</f>
        <v xml:space="preserve"> </v>
      </c>
      <c r="AZ46" s="796" t="str">
        <f t="shared" ref="AZ46" si="32">IF(AND(AX46="Rara Vez",AY46="Insignificante"),("BAJA"),IF(AND(AX46="Rara Vez",AY46="Menor"),("BAJA"),IF(AND(AX46="Rara Vez",AY46="Moderado"),("MODERADA"),IF(AND(AX46="Rara Vez",AY46="Mayor"),("ALTA"),IF(AND(AX46="Improbable",AY46="Insignificante"),("BAJA"),IF(AND(AX46="Improbable",AY46="Menor"),("BAJA"),IF(AND(AX46="Improbable",AY46="Moderado"),("MODERADA"),IF(AND(AX46="Improbable",AY46="Mayor"),("ALTA"),IF(AND(AX46="Posible",AY46="Insignificante"),("BAJA"),IF(AND(AX46="Posible",AY46="Menor"),("MODERADA"),IF(AND(AX46="Posible",AY46="Moderado"),("ALTA"),IF(AND(AX46="Posible",AY46="Mayor"),("EXTREMA"),IF(AND(AX46="Probable",AY46="Insignificante"),("MODERADA"),IF(AND(AX46="Probable",AY46="Menor"),("ALTA"),IF(AND(AX46="Probable",AY46="Moderado"),("ALTA"),IF(AND(AX46="Probable",AY46="Mayor"),("EXTREMA"),IF(AND(AX46="Casi Seguro",AY46="Insignificante"),("ALTA"),IF(AND(AX46="Casi Seguro",AY46="Menor"),("ALTA"),IF(AND(AX46="Casi Seguro",AY46="Moderado"),("EXTREMA"),IF(AND(AX46="Casi Seguro",AY46="Mayor"),("EXTREMA"),IF(AY46="Catastrófico","EXTREMA","VALORAR")))))))))))))))))))))</f>
        <v>VALORAR</v>
      </c>
      <c r="BA46" s="799" t="s">
        <v>328</v>
      </c>
      <c r="BB46" s="612" t="s">
        <v>3305</v>
      </c>
      <c r="BC46" s="613" t="s">
        <v>1042</v>
      </c>
      <c r="BD46" s="614" t="s">
        <v>931</v>
      </c>
      <c r="BE46" s="614" t="s">
        <v>1037</v>
      </c>
      <c r="BF46" s="473">
        <v>44927</v>
      </c>
      <c r="BG46" s="473">
        <v>45291</v>
      </c>
      <c r="BH46" s="180" t="s">
        <v>1044</v>
      </c>
      <c r="BI46" s="436" t="s">
        <v>1045</v>
      </c>
      <c r="BJ46" s="785" t="s">
        <v>1043</v>
      </c>
      <c r="BK46" s="838" t="s">
        <v>110</v>
      </c>
      <c r="BL46" s="409" t="s">
        <v>3392</v>
      </c>
      <c r="BM46" s="427">
        <v>1</v>
      </c>
      <c r="BN46" s="421">
        <v>45169</v>
      </c>
      <c r="BO46" s="410" t="s">
        <v>3395</v>
      </c>
      <c r="BP46" s="423" t="s">
        <v>3394</v>
      </c>
      <c r="BQ46" s="831" t="s">
        <v>3377</v>
      </c>
      <c r="BR46" s="831" t="s">
        <v>111</v>
      </c>
      <c r="BS46" s="831" t="s">
        <v>1423</v>
      </c>
      <c r="BT46" s="833" t="s">
        <v>1423</v>
      </c>
      <c r="BU46" s="508" t="s">
        <v>3735</v>
      </c>
      <c r="BV46" s="510" t="s">
        <v>3712</v>
      </c>
      <c r="BW46" s="508" t="s">
        <v>3736</v>
      </c>
      <c r="BX46" s="508" t="s">
        <v>3737</v>
      </c>
      <c r="BY46" s="182"/>
      <c r="BZ46" s="182"/>
      <c r="CA46" s="182"/>
      <c r="CB46" s="182"/>
      <c r="CC46" s="182"/>
      <c r="CD46" s="182"/>
      <c r="CE46" s="182"/>
      <c r="CF46" s="182"/>
      <c r="CG46" s="182"/>
      <c r="CH46" s="182"/>
      <c r="CI46" s="182"/>
      <c r="CJ46" s="182"/>
      <c r="CK46" s="182"/>
      <c r="CL46" s="182"/>
      <c r="CM46" s="182"/>
      <c r="CN46" s="182"/>
      <c r="CO46" s="182"/>
    </row>
    <row r="47" spans="1:93" ht="149.25" customHeight="1">
      <c r="A47" s="777"/>
      <c r="B47" s="779"/>
      <c r="C47" s="781"/>
      <c r="D47" s="781"/>
      <c r="E47" s="764"/>
      <c r="F47" s="764"/>
      <c r="G47" s="783"/>
      <c r="H47" s="297">
        <v>7</v>
      </c>
      <c r="I47" s="775"/>
      <c r="J47" s="764"/>
      <c r="K47" s="764"/>
      <c r="L47" s="764"/>
      <c r="M47" s="764"/>
      <c r="N47" s="764"/>
      <c r="O47" s="764"/>
      <c r="P47" s="766"/>
      <c r="Q47" s="768"/>
      <c r="R47" s="770"/>
      <c r="S47" s="770"/>
      <c r="T47" s="770"/>
      <c r="U47" s="820"/>
      <c r="V47" s="805"/>
      <c r="W47" s="823"/>
      <c r="X47" s="826"/>
      <c r="Y47" s="829"/>
      <c r="Z47" s="805"/>
      <c r="AA47" s="808"/>
      <c r="AB47" s="811"/>
      <c r="AC47" s="814"/>
      <c r="AD47" s="797"/>
      <c r="AE47" s="178">
        <v>2</v>
      </c>
      <c r="AF47" s="401"/>
      <c r="AG47" s="444" t="s">
        <v>2944</v>
      </c>
      <c r="AH47" s="393"/>
      <c r="AI47" s="393"/>
      <c r="AJ47" s="393"/>
      <c r="AK47" s="395" t="str">
        <f t="shared" si="1"/>
        <v>Probabilidad</v>
      </c>
      <c r="AL47" s="253" t="s">
        <v>305</v>
      </c>
      <c r="AM47" s="253" t="s">
        <v>310</v>
      </c>
      <c r="AN47" s="201" t="str">
        <f t="shared" si="2"/>
        <v>40%</v>
      </c>
      <c r="AO47" s="254" t="s">
        <v>314</v>
      </c>
      <c r="AP47" s="254" t="s">
        <v>318</v>
      </c>
      <c r="AQ47" s="255" t="s">
        <v>321</v>
      </c>
      <c r="AR47" s="202">
        <f>IF(ISBLANK(AC46),(IFERROR(IF(AND(AK46="Probabilidad",AK47="Probabilidad"),(AT46-(+AT46*AN47)),IF(AK47="Probabilidad",(V46-(+V46*AN47)),IF(AK47="Impacto",AT46,""))),""))," ")</f>
        <v>0.216</v>
      </c>
      <c r="AS47" s="154" t="str">
        <f>IF(ISBLANK(AC46),(IFERROR(IF(AR47="","",IF(AR47&lt;=0.2,"Muy Baja",IF(AR47&lt;=0.4,"Baja",IF(AR47&lt;=0.6,"Media",IF(AR47&lt;=0.8,"Alta","Muy Alta"))))),""))," ")</f>
        <v>Baja</v>
      </c>
      <c r="AT47" s="203">
        <f t="shared" si="3"/>
        <v>0.216</v>
      </c>
      <c r="AU47" s="470" t="str">
        <f t="shared" si="4"/>
        <v>Menor</v>
      </c>
      <c r="AV47" s="203">
        <f>IFERROR(IF(AND(AK46="Impacto",AK47="Impacto"),(AV46-(+AV46*AN47)),IF(AK47="Impacto",(Z46-(+Z46*AN47)),IF(AK47="Probabilidad",AV46,""))),"")</f>
        <v>0.4</v>
      </c>
      <c r="AW47" s="204" t="str">
        <f t="shared" si="5"/>
        <v>Moderado</v>
      </c>
      <c r="AX47" s="817"/>
      <c r="AY47" s="794"/>
      <c r="AZ47" s="797"/>
      <c r="BA47" s="800"/>
      <c r="BB47" s="612" t="s">
        <v>2940</v>
      </c>
      <c r="BC47" s="613" t="s">
        <v>2941</v>
      </c>
      <c r="BD47" s="614" t="s">
        <v>931</v>
      </c>
      <c r="BE47" s="614" t="s">
        <v>1037</v>
      </c>
      <c r="BF47" s="473">
        <v>45170</v>
      </c>
      <c r="BG47" s="473">
        <v>45291</v>
      </c>
      <c r="BH47" s="180" t="s">
        <v>2942</v>
      </c>
      <c r="BI47" s="436" t="s">
        <v>2943</v>
      </c>
      <c r="BJ47" s="764"/>
      <c r="BK47" s="839"/>
      <c r="BL47" s="409" t="s">
        <v>3393</v>
      </c>
      <c r="BM47" s="427">
        <v>1</v>
      </c>
      <c r="BN47" s="421">
        <v>45169</v>
      </c>
      <c r="BO47" s="410" t="s">
        <v>3396</v>
      </c>
      <c r="BP47" s="423" t="s">
        <v>3397</v>
      </c>
      <c r="BQ47" s="832"/>
      <c r="BR47" s="832"/>
      <c r="BS47" s="832"/>
      <c r="BT47" s="834"/>
      <c r="BU47" s="508" t="s">
        <v>3738</v>
      </c>
      <c r="BV47" s="510" t="s">
        <v>3712</v>
      </c>
      <c r="BW47" s="508" t="s">
        <v>3739</v>
      </c>
      <c r="BX47" s="508" t="s">
        <v>3740</v>
      </c>
      <c r="BY47" s="182"/>
      <c r="BZ47" s="182"/>
      <c r="CA47" s="182"/>
      <c r="CB47" s="182"/>
      <c r="CC47" s="182"/>
      <c r="CD47" s="182"/>
      <c r="CE47" s="182"/>
      <c r="CF47" s="182"/>
      <c r="CG47" s="182"/>
      <c r="CH47" s="182"/>
      <c r="CI47" s="182"/>
      <c r="CJ47" s="182"/>
      <c r="CK47" s="182"/>
      <c r="CL47" s="182"/>
      <c r="CM47" s="182"/>
      <c r="CN47" s="182"/>
      <c r="CO47" s="182"/>
    </row>
    <row r="48" spans="1:93" ht="78.75" customHeight="1">
      <c r="A48" s="777"/>
      <c r="B48" s="779"/>
      <c r="C48" s="781"/>
      <c r="D48" s="781"/>
      <c r="E48" s="764"/>
      <c r="F48" s="764"/>
      <c r="G48" s="783"/>
      <c r="H48" s="297">
        <v>7</v>
      </c>
      <c r="I48" s="775"/>
      <c r="J48" s="764"/>
      <c r="K48" s="764"/>
      <c r="L48" s="764"/>
      <c r="M48" s="764"/>
      <c r="N48" s="764"/>
      <c r="O48" s="764"/>
      <c r="P48" s="766"/>
      <c r="Q48" s="768"/>
      <c r="R48" s="770"/>
      <c r="S48" s="770"/>
      <c r="T48" s="770"/>
      <c r="U48" s="820"/>
      <c r="V48" s="805"/>
      <c r="W48" s="823"/>
      <c r="X48" s="826"/>
      <c r="Y48" s="829"/>
      <c r="Z48" s="805"/>
      <c r="AA48" s="808"/>
      <c r="AB48" s="811"/>
      <c r="AC48" s="814"/>
      <c r="AD48" s="797"/>
      <c r="AE48" s="178">
        <v>3</v>
      </c>
      <c r="AF48" s="401"/>
      <c r="AG48" s="444"/>
      <c r="AH48" s="393"/>
      <c r="AI48" s="393"/>
      <c r="AJ48" s="393"/>
      <c r="AK48" s="395" t="str">
        <f t="shared" si="1"/>
        <v/>
      </c>
      <c r="AL48" s="253"/>
      <c r="AM48" s="253"/>
      <c r="AN48" s="201" t="str">
        <f t="shared" si="2"/>
        <v/>
      </c>
      <c r="AO48" s="254"/>
      <c r="AP48" s="254"/>
      <c r="AQ48" s="255"/>
      <c r="AR48" s="202" t="str">
        <f>IF(ISBLANK(AC46),(IFERROR(IF(AND(AK47="Probabilidad",AK48="Probabilidad"),(AT47-(+AT47*AN48)),IF(AND(AK47="Impacto",AK48="Probabilidad"),(AT46-(+AT46*AN48)),IF(AK48="Impacto",AT47,""))),""))," ")</f>
        <v/>
      </c>
      <c r="AS48" s="154" t="str">
        <f>IF(ISBLANK(AC46),(IFERROR(IF(AR48="","",IF(AR48&lt;=0.2,"Muy Baja",IF(AR48&lt;=0.4,"Baja",IF(AR48&lt;=0.6,"Media",IF(AR48&lt;=0.8,"Alta","Muy Alta"))))),""))," ")</f>
        <v/>
      </c>
      <c r="AT48" s="203" t="str">
        <f t="shared" si="3"/>
        <v/>
      </c>
      <c r="AU48" s="470" t="str">
        <f t="shared" si="4"/>
        <v/>
      </c>
      <c r="AV48" s="203" t="str">
        <f t="shared" ref="AV48:AV51" si="33">IFERROR(IF(AND(AK47="Impacto",AK48="Impacto"),(AV47-(+AV47*AN48)),IF(AND(AK47="Probabilidad",AK48="Impacto"),(AV46-(+AV46*AN48)),IF(AK48="Probabilidad",AV47,""))),"")</f>
        <v/>
      </c>
      <c r="AW48" s="204" t="str">
        <f t="shared" si="5"/>
        <v/>
      </c>
      <c r="AX48" s="817"/>
      <c r="AY48" s="794"/>
      <c r="AZ48" s="797"/>
      <c r="BA48" s="800"/>
      <c r="BB48" s="256"/>
      <c r="BC48" s="180"/>
      <c r="BD48" s="179"/>
      <c r="BE48" s="179"/>
      <c r="BF48" s="473"/>
      <c r="BG48" s="473"/>
      <c r="BH48" s="180"/>
      <c r="BI48" s="180"/>
      <c r="BJ48" s="764"/>
      <c r="BK48" s="411"/>
      <c r="BL48" s="409"/>
      <c r="BM48" s="409"/>
      <c r="BN48" s="409"/>
      <c r="BO48" s="410"/>
      <c r="BP48" s="410"/>
      <c r="BQ48" s="410"/>
      <c r="BR48" s="453"/>
      <c r="BS48" s="453"/>
      <c r="BT48" s="454"/>
      <c r="BU48" s="509"/>
      <c r="BV48" s="509"/>
      <c r="BW48" s="509"/>
      <c r="BX48" s="509"/>
      <c r="BY48" s="182"/>
      <c r="BZ48" s="182"/>
      <c r="CA48" s="182"/>
      <c r="CB48" s="182"/>
      <c r="CC48" s="182"/>
      <c r="CD48" s="182"/>
      <c r="CE48" s="182"/>
      <c r="CF48" s="182"/>
      <c r="CG48" s="182"/>
      <c r="CH48" s="182"/>
      <c r="CI48" s="182"/>
      <c r="CJ48" s="182"/>
      <c r="CK48" s="182"/>
      <c r="CL48" s="182"/>
      <c r="CM48" s="182"/>
      <c r="CN48" s="182"/>
      <c r="CO48" s="182"/>
    </row>
    <row r="49" spans="1:93" ht="28.5" customHeight="1">
      <c r="A49" s="777"/>
      <c r="B49" s="779"/>
      <c r="C49" s="781"/>
      <c r="D49" s="781"/>
      <c r="E49" s="764"/>
      <c r="F49" s="764"/>
      <c r="G49" s="783"/>
      <c r="H49" s="297">
        <v>7</v>
      </c>
      <c r="I49" s="775"/>
      <c r="J49" s="764"/>
      <c r="K49" s="764"/>
      <c r="L49" s="764"/>
      <c r="M49" s="764"/>
      <c r="N49" s="764"/>
      <c r="O49" s="764"/>
      <c r="P49" s="766"/>
      <c r="Q49" s="768"/>
      <c r="R49" s="770"/>
      <c r="S49" s="770"/>
      <c r="T49" s="770"/>
      <c r="U49" s="820"/>
      <c r="V49" s="805"/>
      <c r="W49" s="823"/>
      <c r="X49" s="826"/>
      <c r="Y49" s="829"/>
      <c r="Z49" s="805"/>
      <c r="AA49" s="808"/>
      <c r="AB49" s="811"/>
      <c r="AC49" s="814"/>
      <c r="AD49" s="797"/>
      <c r="AE49" s="178">
        <v>4</v>
      </c>
      <c r="AF49" s="401"/>
      <c r="AG49" s="444"/>
      <c r="AH49" s="393"/>
      <c r="AI49" s="393"/>
      <c r="AJ49" s="393"/>
      <c r="AK49" s="395" t="str">
        <f t="shared" si="1"/>
        <v/>
      </c>
      <c r="AL49" s="253"/>
      <c r="AM49" s="253"/>
      <c r="AN49" s="201" t="str">
        <f t="shared" si="2"/>
        <v/>
      </c>
      <c r="AO49" s="254"/>
      <c r="AP49" s="254"/>
      <c r="AQ49" s="255"/>
      <c r="AR49" s="202" t="str">
        <f>IF(ISBLANK(AC46),(IFERROR(IF(AND(AK48="Probabilidad",AK49="Probabilidad"),(AT48-(+AT48*AN49)),IF(AND(AK48="Impacto",AK49="Probabilidad"),(AT47-(+AT47*AN49)),IF(AK49="Impacto",AT48,""))),""))," ")</f>
        <v/>
      </c>
      <c r="AS49" s="154" t="str">
        <f>IF(ISBLANK(AC46),(IFERROR(IF(AR49="","",IF(AR49&lt;=0.2,"Muy Baja",IF(AR49&lt;=0.4,"Baja",IF(AR49&lt;=0.6,"Media",IF(AR49&lt;=0.8,"Alta","Muy Alta"))))),""))," ")</f>
        <v/>
      </c>
      <c r="AT49" s="203" t="str">
        <f t="shared" si="3"/>
        <v/>
      </c>
      <c r="AU49" s="470" t="str">
        <f t="shared" si="4"/>
        <v/>
      </c>
      <c r="AV49" s="203" t="str">
        <f t="shared" si="33"/>
        <v/>
      </c>
      <c r="AW49" s="204" t="str">
        <f t="shared" si="5"/>
        <v/>
      </c>
      <c r="AX49" s="817"/>
      <c r="AY49" s="794"/>
      <c r="AZ49" s="797"/>
      <c r="BA49" s="800"/>
      <c r="BB49" s="256"/>
      <c r="BC49" s="180"/>
      <c r="BD49" s="179"/>
      <c r="BE49" s="179"/>
      <c r="BF49" s="473"/>
      <c r="BG49" s="473"/>
      <c r="BH49" s="473"/>
      <c r="BI49" s="180"/>
      <c r="BJ49" s="764"/>
      <c r="BK49" s="411"/>
      <c r="BL49" s="409"/>
      <c r="BM49" s="409"/>
      <c r="BN49" s="409"/>
      <c r="BO49" s="410"/>
      <c r="BP49" s="410"/>
      <c r="BQ49" s="410"/>
      <c r="BR49" s="453"/>
      <c r="BS49" s="453"/>
      <c r="BT49" s="454"/>
      <c r="BU49" s="509"/>
      <c r="BV49" s="509"/>
      <c r="BW49" s="509"/>
      <c r="BX49" s="509"/>
      <c r="BY49" s="182"/>
      <c r="BZ49" s="182"/>
      <c r="CA49" s="182"/>
      <c r="CB49" s="182"/>
      <c r="CC49" s="182"/>
      <c r="CD49" s="182"/>
      <c r="CE49" s="182"/>
      <c r="CF49" s="182"/>
      <c r="CG49" s="182"/>
      <c r="CH49" s="182"/>
      <c r="CI49" s="182"/>
      <c r="CJ49" s="182"/>
      <c r="CK49" s="182"/>
      <c r="CL49" s="182"/>
      <c r="CM49" s="182"/>
      <c r="CN49" s="182"/>
      <c r="CO49" s="182"/>
    </row>
    <row r="50" spans="1:93" ht="28.5" customHeight="1">
      <c r="A50" s="777"/>
      <c r="B50" s="779"/>
      <c r="C50" s="781"/>
      <c r="D50" s="781"/>
      <c r="E50" s="764"/>
      <c r="F50" s="764"/>
      <c r="G50" s="783"/>
      <c r="H50" s="297">
        <v>7</v>
      </c>
      <c r="I50" s="775"/>
      <c r="J50" s="764"/>
      <c r="K50" s="764"/>
      <c r="L50" s="764"/>
      <c r="M50" s="764"/>
      <c r="N50" s="764"/>
      <c r="O50" s="764"/>
      <c r="P50" s="766"/>
      <c r="Q50" s="768"/>
      <c r="R50" s="770"/>
      <c r="S50" s="770"/>
      <c r="T50" s="770"/>
      <c r="U50" s="820"/>
      <c r="V50" s="805"/>
      <c r="W50" s="823"/>
      <c r="X50" s="826"/>
      <c r="Y50" s="829"/>
      <c r="Z50" s="805"/>
      <c r="AA50" s="808"/>
      <c r="AB50" s="811"/>
      <c r="AC50" s="814"/>
      <c r="AD50" s="797"/>
      <c r="AE50" s="178">
        <v>5</v>
      </c>
      <c r="AF50" s="401"/>
      <c r="AG50" s="444"/>
      <c r="AH50" s="393"/>
      <c r="AI50" s="393"/>
      <c r="AJ50" s="393"/>
      <c r="AK50" s="395" t="str">
        <f t="shared" si="1"/>
        <v/>
      </c>
      <c r="AL50" s="253"/>
      <c r="AM50" s="253"/>
      <c r="AN50" s="201" t="str">
        <f t="shared" si="2"/>
        <v/>
      </c>
      <c r="AO50" s="254"/>
      <c r="AP50" s="254"/>
      <c r="AQ50" s="255"/>
      <c r="AR50" s="202" t="str">
        <f>IF(ISBLANK(AC46),(IFERROR(IF(AND(AK49="Probabilidad",AK50="Probabilidad"),(AT49-(+AT49*AN50)),IF(AND(AK49="Impacto",AK50="Probabilidad"),(AT48-(+AT48*AN50)),IF(AK50="Impacto",AT49,""))),""))," ")</f>
        <v/>
      </c>
      <c r="AS50" s="154" t="str">
        <f>IF(ISBLANK(AC46),(IFERROR(IF(AR50="","",IF(AR50&lt;=0.2,"Muy Baja",IF(AR50&lt;=0.4,"Baja",IF(AR50&lt;=0.6,"Media",IF(AR50&lt;=0.8,"Alta","Muy Alta"))))),""))," ")</f>
        <v/>
      </c>
      <c r="AT50" s="203" t="str">
        <f t="shared" si="3"/>
        <v/>
      </c>
      <c r="AU50" s="470" t="str">
        <f t="shared" si="4"/>
        <v/>
      </c>
      <c r="AV50" s="203" t="str">
        <f t="shared" si="33"/>
        <v/>
      </c>
      <c r="AW50" s="204" t="str">
        <f t="shared" si="5"/>
        <v/>
      </c>
      <c r="AX50" s="817"/>
      <c r="AY50" s="794"/>
      <c r="AZ50" s="797"/>
      <c r="BA50" s="800"/>
      <c r="BB50" s="256"/>
      <c r="BC50" s="180"/>
      <c r="BD50" s="179"/>
      <c r="BE50" s="179"/>
      <c r="BF50" s="473"/>
      <c r="BG50" s="473"/>
      <c r="BH50" s="473"/>
      <c r="BI50" s="180"/>
      <c r="BJ50" s="764"/>
      <c r="BK50" s="411"/>
      <c r="BL50" s="409"/>
      <c r="BM50" s="409"/>
      <c r="BN50" s="409"/>
      <c r="BO50" s="410"/>
      <c r="BP50" s="410"/>
      <c r="BQ50" s="410"/>
      <c r="BR50" s="453"/>
      <c r="BS50" s="453"/>
      <c r="BT50" s="454"/>
      <c r="BU50" s="509"/>
      <c r="BV50" s="509"/>
      <c r="BW50" s="509"/>
      <c r="BX50" s="509"/>
      <c r="BY50" s="182"/>
      <c r="BZ50" s="182"/>
      <c r="CA50" s="182"/>
      <c r="CB50" s="182"/>
      <c r="CC50" s="182"/>
      <c r="CD50" s="182"/>
      <c r="CE50" s="182"/>
      <c r="CF50" s="182"/>
      <c r="CG50" s="182"/>
      <c r="CH50" s="182"/>
      <c r="CI50" s="182"/>
      <c r="CJ50" s="182"/>
      <c r="CK50" s="182"/>
      <c r="CL50" s="182"/>
      <c r="CM50" s="182"/>
      <c r="CN50" s="182"/>
      <c r="CO50" s="182"/>
    </row>
    <row r="51" spans="1:93" ht="28.5" customHeight="1">
      <c r="A51" s="777"/>
      <c r="B51" s="779"/>
      <c r="C51" s="781"/>
      <c r="D51" s="781"/>
      <c r="E51" s="764"/>
      <c r="F51" s="764"/>
      <c r="G51" s="783"/>
      <c r="H51" s="297">
        <v>7</v>
      </c>
      <c r="I51" s="776"/>
      <c r="J51" s="765"/>
      <c r="K51" s="765"/>
      <c r="L51" s="765"/>
      <c r="M51" s="765"/>
      <c r="N51" s="765"/>
      <c r="O51" s="765"/>
      <c r="P51" s="767"/>
      <c r="Q51" s="769"/>
      <c r="R51" s="771"/>
      <c r="S51" s="771"/>
      <c r="T51" s="771"/>
      <c r="U51" s="821"/>
      <c r="V51" s="806"/>
      <c r="W51" s="824"/>
      <c r="X51" s="827"/>
      <c r="Y51" s="830"/>
      <c r="Z51" s="806"/>
      <c r="AA51" s="809"/>
      <c r="AB51" s="812"/>
      <c r="AC51" s="815"/>
      <c r="AD51" s="798"/>
      <c r="AE51" s="178">
        <v>6</v>
      </c>
      <c r="AF51" s="401"/>
      <c r="AG51" s="444"/>
      <c r="AH51" s="393"/>
      <c r="AI51" s="393"/>
      <c r="AJ51" s="393"/>
      <c r="AK51" s="395" t="str">
        <f t="shared" si="1"/>
        <v/>
      </c>
      <c r="AL51" s="253"/>
      <c r="AM51" s="253"/>
      <c r="AN51" s="201" t="str">
        <f t="shared" si="2"/>
        <v/>
      </c>
      <c r="AO51" s="254"/>
      <c r="AP51" s="254"/>
      <c r="AQ51" s="255"/>
      <c r="AR51" s="202" t="str">
        <f>IF(ISBLANK(AC46),(IFERROR(IF(AND(AK50="Probabilidad",AK51="Probabilidad"),(AT50-(+AT50*AN51)),IF(AND(AK50="Impacto",AK51="Probabilidad"),(AT49-(+AT49*AN51)),IF(AK51="Impacto",AT50,""))),""))," ")</f>
        <v/>
      </c>
      <c r="AS51" s="154" t="str">
        <f>IF(ISBLANK(AC46),(IFERROR(IF(AR51="","",IF(AR51&lt;=0.2,"Muy Baja",IF(AR51&lt;=0.4,"Baja",IF(AR51&lt;=0.6,"Media",IF(AR51&lt;=0.8,"Alta","Muy Alta"))))),""))," ")</f>
        <v/>
      </c>
      <c r="AT51" s="203" t="str">
        <f t="shared" si="3"/>
        <v/>
      </c>
      <c r="AU51" s="470" t="str">
        <f t="shared" si="4"/>
        <v/>
      </c>
      <c r="AV51" s="203" t="str">
        <f t="shared" si="33"/>
        <v/>
      </c>
      <c r="AW51" s="204" t="str">
        <f t="shared" si="5"/>
        <v/>
      </c>
      <c r="AX51" s="818"/>
      <c r="AY51" s="795"/>
      <c r="AZ51" s="798"/>
      <c r="BA51" s="801"/>
      <c r="BB51" s="256"/>
      <c r="BC51" s="180"/>
      <c r="BD51" s="179"/>
      <c r="BE51" s="179"/>
      <c r="BF51" s="473"/>
      <c r="BG51" s="473"/>
      <c r="BH51" s="473"/>
      <c r="BI51" s="180"/>
      <c r="BJ51" s="765"/>
      <c r="BK51" s="411"/>
      <c r="BL51" s="409"/>
      <c r="BM51" s="409"/>
      <c r="BN51" s="409"/>
      <c r="BO51" s="410"/>
      <c r="BP51" s="410"/>
      <c r="BQ51" s="410"/>
      <c r="BR51" s="453"/>
      <c r="BS51" s="453"/>
      <c r="BT51" s="454"/>
      <c r="BU51" s="509"/>
      <c r="BV51" s="509"/>
      <c r="BW51" s="509"/>
      <c r="BX51" s="509"/>
      <c r="BY51" s="182"/>
      <c r="BZ51" s="182"/>
      <c r="CA51" s="182"/>
      <c r="CB51" s="182"/>
      <c r="CC51" s="182"/>
      <c r="CD51" s="182"/>
      <c r="CE51" s="182"/>
      <c r="CF51" s="182"/>
      <c r="CG51" s="182"/>
      <c r="CH51" s="182"/>
      <c r="CI51" s="182"/>
      <c r="CJ51" s="182"/>
      <c r="CK51" s="182"/>
      <c r="CL51" s="182"/>
      <c r="CM51" s="182"/>
      <c r="CN51" s="182"/>
      <c r="CO51" s="182"/>
    </row>
    <row r="52" spans="1:93" ht="242.25" customHeight="1">
      <c r="A52" s="777"/>
      <c r="B52" s="779"/>
      <c r="C52" s="781"/>
      <c r="D52" s="781" t="str">
        <f>IFERROR((VLOOKUP($B52,'Listados Datos'!$D$3:$F$18,3,FALSE))," ")</f>
        <v xml:space="preserve"> </v>
      </c>
      <c r="E52" s="764"/>
      <c r="F52" s="764"/>
      <c r="G52" s="783">
        <v>8</v>
      </c>
      <c r="H52" s="297">
        <v>8</v>
      </c>
      <c r="I52" s="784" t="s">
        <v>2933</v>
      </c>
      <c r="J52" s="785" t="s">
        <v>236</v>
      </c>
      <c r="K52" s="785" t="s">
        <v>1040</v>
      </c>
      <c r="L52" s="785" t="s">
        <v>2936</v>
      </c>
      <c r="M52" s="785" t="str">
        <f t="shared" ref="M52" si="34">+CONCATENATE("Posibilidad de afectación ", J52, " por ", K52," debido a ", L52)</f>
        <v>Posibilidad de afectación Reputacional por No aplicar los criterios de calidez, amabilidad, oportunidad, efectividad, rapidez y confiabilidad a través de los canales de atención. debido a Desconocimiento de los Protocolos de Atención al Ciudadano</v>
      </c>
      <c r="N52" s="785" t="s">
        <v>105</v>
      </c>
      <c r="O52" s="785" t="s">
        <v>825</v>
      </c>
      <c r="P52" s="786">
        <v>228</v>
      </c>
      <c r="Q52" s="787"/>
      <c r="R52" s="788"/>
      <c r="S52" s="788"/>
      <c r="T52" s="788"/>
      <c r="U52" s="819" t="str">
        <f>IF(ISBLANK(AB52),(IF(P52&lt;=0,"",IF(P52&lt;=2,"Muy Baja",IF(P52&lt;=24,"Baja",IF(P52&lt;=500,"Media",IF(P52&lt;=5000,"Alta","Muy Alta"))))))," ")</f>
        <v>Media</v>
      </c>
      <c r="V52" s="804">
        <f t="shared" ref="V52" si="35">IF(ISBLANK(AB52),(IF(U52="","",IF(U52="Muy Baja",20%,IF(U52="Baja",40%,IF(U52="Media",60%,IF(U52="Alta",80%,IF(U52="Muy Alta",100%,0)))))))," ")</f>
        <v>0.6</v>
      </c>
      <c r="W52" s="822" t="s">
        <v>1351</v>
      </c>
      <c r="X52" s="825" t="str">
        <f>IF(W52&gt;0,IF(NOT(ISERROR(MATCH(W52,'Listados Datos'!$N$3:$N$4,0))),'Listados Datos'!$N$6&amp;"Por favor no seleccionar este criterios de impacto (Afectación Económica o presupuestal y/o Pérdida Reputacional)",'Listados Datos'!$N$7),"")</f>
        <v>✔</v>
      </c>
      <c r="Y52" s="828" t="str">
        <f>IF(OR(W52='Listados Datos'!$R$3,W52='Listados Datos'!$S$3),"Leve",IF(OR(W52='Listados Datos'!$R$4,W52='Listados Datos'!$S$4),"Menor",IF(OR(W52='Listados Datos'!$R$5,W52='Listados Datos'!$S$5),"Moderado",IF(OR(W52='Listados Datos'!$R$6,W52='Listados Datos'!$S$6),"Mayor",IF(OR(W52='Listados Datos'!$R$7,W52='Listados Datos'!$S$7),"Catastrófico","")))))</f>
        <v>Menor</v>
      </c>
      <c r="Z52" s="804">
        <f>IF(Y52="","",IF(Y52="Leve",20%,IF(Y52="Menor",40%,IF(Y52="Moderado",60%,IF(Y52="Mayor",80%,IF(Y52="Catastrófico",100%,0))))))</f>
        <v>0.4</v>
      </c>
      <c r="AA52" s="807" t="str">
        <f>IF(OR(AND(U52="Muy Baja",Y52="Leve"),AND(U52="Muy Baja",Y52="Menor"),AND(U52="Baja",Y52="Leve")),"Bajo",IF(OR(AND(U52="Muy baja",Y52="Moderado"),AND(U52="Baja",Y52="Menor"),AND(U52="Baja",Y52="Moderado"),AND(U52="Media",Y52="Leve"),AND(U52="Media",Y52="Menor"),AND(U52="Media",Y52="Moderado"),AND(U52="Alta",Y52="Leve"),AND(U52="Alta",Y52="Menor")),"Moderado",IF(OR(AND(U52="Muy Baja",Y52="Mayor"),AND(U52="Baja",Y52="Mayor"),AND(U52="Media",Y52="Mayor"),AND(U52="Alta",Y52="Moderado"),AND(U52="Alta",Y52="Mayor"),AND(U52="Muy Alta",Y52="Leve"),AND(U52="Muy Alta",Y52="Menor"),AND(U52="Muy Alta",Y52="Moderado"),AND(U52="Muy Alta",Y52="Mayor")),"Alto",IF(OR(AND(U52="Muy Baja",Y52="Catastrófico"),AND(U52="Baja",Y52="Catastrófico"),AND(U52="Media",Y52="Catastrófico"),AND(U52="Alta",Y52="Catastrófico"),AND(U52="Muy Alta",Y52="Catastrófico")),"Extremo",""))))</f>
        <v>Moderado</v>
      </c>
      <c r="AB52" s="810"/>
      <c r="AC52" s="813"/>
      <c r="AD52" s="796" t="str">
        <f t="shared" ref="AD52" si="36">IF(AND(AB52="Rara Vez",AC52="Insignificante"),("BAJA"),IF(AND(AB52="Rara Vez",AC52="Menor"),("BAJA"),IF(AND(AB52="Rara Vez",AC52="Moderado"),("MODERADA"),IF(AND(AB52="Rara Vez",AC52="Mayor"),("ALTA"),IF(AND(AB52="Improbable",AC52="Insignificante"),("BAJA"),IF(AND(AB52="Improbable",AC52="Menor"),("BAJA"),IF(AND(AB52="Improbable",AC52="Moderado"),("MODERADA"),IF(AND(AB52="Improbable",AC52="Mayor"),("ALTA"),IF(AND(AB52="Posible",AC52="Insignificante"),("BAJA"),IF(AND(AB52="Posible",AC52="Menor"),("MODERADA"),IF(AND(AB52="Posible",AC52="Moderado"),("ALTA"),IF(AND(AB52="Posible",AC52="Mayor"),("EXTREMA"),IF(AND(AB52="Probable",AC52="Insignificante"),("MODERADA"),IF(AND(AB52="Probable",AC52="Menor"),("ALTA"),IF(AND(AB52="Probable",AC52="Moderado"),("ALTA"),IF(AND(AB52="Probable",AC52="Mayor"),("EXTREMA"),IF(AND(AB52="Casi Seguro",AC52="Insignificante"),("ALTA"),IF(AND(AB52="Casi Seguro",AC52="Menor"),("ALTA"),IF(AND(AB52="Casi Seguro",AC52="Moderado"),("EXTREMA"),IF(AND(AB52="Casi Seguro",AC52="Mayor"),("EXTREMA"),IF(AC52="Catastrófico","EXTREMA","VALORAR")))))))))))))))))))))</f>
        <v>VALORAR</v>
      </c>
      <c r="AE52" s="178">
        <v>1</v>
      </c>
      <c r="AF52" s="401"/>
      <c r="AG52" s="444" t="s">
        <v>2946</v>
      </c>
      <c r="AH52" s="393"/>
      <c r="AI52" s="393"/>
      <c r="AJ52" s="393"/>
      <c r="AK52" s="395" t="str">
        <f t="shared" si="1"/>
        <v>Probabilidad</v>
      </c>
      <c r="AL52" s="253" t="s">
        <v>305</v>
      </c>
      <c r="AM52" s="253" t="s">
        <v>310</v>
      </c>
      <c r="AN52" s="201" t="str">
        <f t="shared" si="2"/>
        <v>40%</v>
      </c>
      <c r="AO52" s="254" t="s">
        <v>314</v>
      </c>
      <c r="AP52" s="254" t="s">
        <v>318</v>
      </c>
      <c r="AQ52" s="255" t="s">
        <v>321</v>
      </c>
      <c r="AR52" s="202">
        <f>IF(ISBLANK(AC52),(IFERROR(IF(AK52="Probabilidad",(V52-(+V52*AN52)),IF(AK52="Impacto",V52,"")),""))," ")</f>
        <v>0.36</v>
      </c>
      <c r="AS52" s="154" t="str">
        <f>IF(ISBLANK(AC52), (IFERROR(IF(AR52="","",IF(AR52&lt;=0.2,"Muy Baja",IF(AR52&lt;=0.4,"Baja",IF(AR52&lt;=0.6,"Media",IF(AR52&lt;=0.8,"Alta","Muy Alta"))))),""))," ")</f>
        <v>Baja</v>
      </c>
      <c r="AT52" s="203">
        <f t="shared" si="3"/>
        <v>0.36</v>
      </c>
      <c r="AU52" s="470" t="str">
        <f t="shared" si="4"/>
        <v>Menor</v>
      </c>
      <c r="AV52" s="203">
        <f>IFERROR(IF(AK52="Impacto",(Z52-(+Z52*AN52)),IF(AK52="Probabilidad",Z52,"")),"")</f>
        <v>0.4</v>
      </c>
      <c r="AW52" s="204" t="str">
        <f t="shared" si="5"/>
        <v>Moderado</v>
      </c>
      <c r="AX52" s="816"/>
      <c r="AY52" s="793" t="str">
        <f>IF(ISBLANK(AC52), " ", AC52)</f>
        <v xml:space="preserve"> </v>
      </c>
      <c r="AZ52" s="796" t="str">
        <f t="shared" ref="AZ52" si="37">IF(AND(AX52="Rara Vez",AY52="Insignificante"),("BAJA"),IF(AND(AX52="Rara Vez",AY52="Menor"),("BAJA"),IF(AND(AX52="Rara Vez",AY52="Moderado"),("MODERADA"),IF(AND(AX52="Rara Vez",AY52="Mayor"),("ALTA"),IF(AND(AX52="Improbable",AY52="Insignificante"),("BAJA"),IF(AND(AX52="Improbable",AY52="Menor"),("BAJA"),IF(AND(AX52="Improbable",AY52="Moderado"),("MODERADA"),IF(AND(AX52="Improbable",AY52="Mayor"),("ALTA"),IF(AND(AX52="Posible",AY52="Insignificante"),("BAJA"),IF(AND(AX52="Posible",AY52="Menor"),("MODERADA"),IF(AND(AX52="Posible",AY52="Moderado"),("ALTA"),IF(AND(AX52="Posible",AY52="Mayor"),("EXTREMA"),IF(AND(AX52="Probable",AY52="Insignificante"),("MODERADA"),IF(AND(AX52="Probable",AY52="Menor"),("ALTA"),IF(AND(AX52="Probable",AY52="Moderado"),("ALTA"),IF(AND(AX52="Probable",AY52="Mayor"),("EXTREMA"),IF(AND(AX52="Casi Seguro",AY52="Insignificante"),("ALTA"),IF(AND(AX52="Casi Seguro",AY52="Menor"),("ALTA"),IF(AND(AX52="Casi Seguro",AY52="Moderado"),("EXTREMA"),IF(AND(AX52="Casi Seguro",AY52="Mayor"),("EXTREMA"),IF(AY52="Catastrófico","EXTREMA","VALORAR")))))))))))))))))))))</f>
        <v>VALORAR</v>
      </c>
      <c r="BA52" s="799" t="s">
        <v>328</v>
      </c>
      <c r="BB52" s="612" t="s">
        <v>2948</v>
      </c>
      <c r="BC52" s="180" t="s">
        <v>1046</v>
      </c>
      <c r="BD52" s="179" t="s">
        <v>2928</v>
      </c>
      <c r="BE52" s="179" t="s">
        <v>1037</v>
      </c>
      <c r="BF52" s="473">
        <v>44927</v>
      </c>
      <c r="BG52" s="473">
        <v>45291</v>
      </c>
      <c r="BH52" s="180" t="s">
        <v>2949</v>
      </c>
      <c r="BI52" s="180" t="s">
        <v>2950</v>
      </c>
      <c r="BJ52" s="785" t="s">
        <v>1047</v>
      </c>
      <c r="BK52" s="411" t="s">
        <v>110</v>
      </c>
      <c r="BL52" s="409" t="s">
        <v>3398</v>
      </c>
      <c r="BM52" s="427">
        <v>1</v>
      </c>
      <c r="BN52" s="421">
        <v>45169</v>
      </c>
      <c r="BO52" s="410" t="s">
        <v>3399</v>
      </c>
      <c r="BP52" s="423" t="s">
        <v>3400</v>
      </c>
      <c r="BQ52" s="410" t="s">
        <v>3377</v>
      </c>
      <c r="BR52" s="453" t="s">
        <v>111</v>
      </c>
      <c r="BS52" s="453" t="s">
        <v>1423</v>
      </c>
      <c r="BT52" s="454" t="s">
        <v>1423</v>
      </c>
      <c r="BU52" s="508" t="s">
        <v>3741</v>
      </c>
      <c r="BV52" s="510" t="s">
        <v>3712</v>
      </c>
      <c r="BW52" s="508" t="s">
        <v>3742</v>
      </c>
      <c r="BX52" s="508" t="s">
        <v>3743</v>
      </c>
      <c r="BY52" s="182"/>
      <c r="BZ52" s="182"/>
      <c r="CA52" s="182"/>
      <c r="CB52" s="182"/>
      <c r="CC52" s="182"/>
      <c r="CD52" s="182"/>
      <c r="CE52" s="182"/>
      <c r="CF52" s="182"/>
      <c r="CG52" s="182"/>
      <c r="CH52" s="182"/>
      <c r="CI52" s="182"/>
      <c r="CJ52" s="182"/>
      <c r="CK52" s="182"/>
      <c r="CL52" s="182"/>
      <c r="CM52" s="182"/>
      <c r="CN52" s="182"/>
      <c r="CO52" s="182"/>
    </row>
    <row r="53" spans="1:93" ht="28.5" customHeight="1">
      <c r="A53" s="777"/>
      <c r="B53" s="779"/>
      <c r="C53" s="781"/>
      <c r="D53" s="781"/>
      <c r="E53" s="764"/>
      <c r="F53" s="764"/>
      <c r="G53" s="783"/>
      <c r="H53" s="297">
        <v>8</v>
      </c>
      <c r="I53" s="775"/>
      <c r="J53" s="764"/>
      <c r="K53" s="764"/>
      <c r="L53" s="764"/>
      <c r="M53" s="764"/>
      <c r="N53" s="764"/>
      <c r="O53" s="764"/>
      <c r="P53" s="766"/>
      <c r="Q53" s="768"/>
      <c r="R53" s="770"/>
      <c r="S53" s="770"/>
      <c r="T53" s="770"/>
      <c r="U53" s="820"/>
      <c r="V53" s="805"/>
      <c r="W53" s="823"/>
      <c r="X53" s="826"/>
      <c r="Y53" s="829"/>
      <c r="Z53" s="805"/>
      <c r="AA53" s="808"/>
      <c r="AB53" s="811"/>
      <c r="AC53" s="814"/>
      <c r="AD53" s="797"/>
      <c r="AE53" s="178">
        <v>2</v>
      </c>
      <c r="AF53" s="401"/>
      <c r="AG53" s="444"/>
      <c r="AH53" s="393"/>
      <c r="AI53" s="393"/>
      <c r="AJ53" s="393"/>
      <c r="AK53" s="395" t="str">
        <f t="shared" si="1"/>
        <v/>
      </c>
      <c r="AL53" s="253"/>
      <c r="AM53" s="253"/>
      <c r="AN53" s="201" t="str">
        <f t="shared" si="2"/>
        <v/>
      </c>
      <c r="AO53" s="254"/>
      <c r="AP53" s="254"/>
      <c r="AQ53" s="255"/>
      <c r="AR53" s="202" t="str">
        <f>IF(ISBLANK(AC52),(IFERROR(IF(AND(AK52="Probabilidad",AK53="Probabilidad"),(AT52-(+AT52*AN53)),IF(AK53="Probabilidad",(V52-(+V52*AN53)),IF(AK53="Impacto",AT52,""))),""))," ")</f>
        <v/>
      </c>
      <c r="AS53" s="154" t="str">
        <f>IF(ISBLANK(AC52),(IFERROR(IF(AR53="","",IF(AR53&lt;=0.2,"Muy Baja",IF(AR53&lt;=0.4,"Baja",IF(AR53&lt;=0.6,"Media",IF(AR53&lt;=0.8,"Alta","Muy Alta"))))),""))," ")</f>
        <v/>
      </c>
      <c r="AT53" s="203" t="str">
        <f t="shared" si="3"/>
        <v/>
      </c>
      <c r="AU53" s="470" t="str">
        <f t="shared" si="4"/>
        <v/>
      </c>
      <c r="AV53" s="203" t="str">
        <f>IFERROR(IF(AND(AK52="Impacto",AK53="Impacto"),(AV52-(+AV52*AN53)),IF(AK53="Impacto",(Z52-(+Z52*AN53)),IF(AK53="Probabilidad",AV52,""))),"")</f>
        <v/>
      </c>
      <c r="AW53" s="204" t="str">
        <f t="shared" si="5"/>
        <v/>
      </c>
      <c r="AX53" s="817"/>
      <c r="AY53" s="794"/>
      <c r="AZ53" s="797"/>
      <c r="BA53" s="800"/>
      <c r="BB53" s="256"/>
      <c r="BC53" s="180"/>
      <c r="BD53" s="179"/>
      <c r="BE53" s="179"/>
      <c r="BF53" s="473"/>
      <c r="BG53" s="473"/>
      <c r="BH53" s="473"/>
      <c r="BI53" s="473"/>
      <c r="BJ53" s="764"/>
      <c r="BK53" s="411"/>
      <c r="BL53" s="409"/>
      <c r="BM53" s="409"/>
      <c r="BN53" s="409"/>
      <c r="BO53" s="410"/>
      <c r="BP53" s="410"/>
      <c r="BQ53" s="410"/>
      <c r="BR53" s="453"/>
      <c r="BS53" s="453"/>
      <c r="BT53" s="454"/>
      <c r="BU53" s="509"/>
      <c r="BV53" s="509"/>
      <c r="BW53" s="509"/>
      <c r="BX53" s="509"/>
      <c r="BY53" s="182"/>
      <c r="BZ53" s="182"/>
      <c r="CA53" s="182"/>
      <c r="CB53" s="182"/>
      <c r="CC53" s="182"/>
      <c r="CD53" s="182"/>
      <c r="CE53" s="182"/>
      <c r="CF53" s="182"/>
      <c r="CG53" s="182"/>
      <c r="CH53" s="182"/>
      <c r="CI53" s="182"/>
      <c r="CJ53" s="182"/>
      <c r="CK53" s="182"/>
      <c r="CL53" s="182"/>
      <c r="CM53" s="182"/>
      <c r="CN53" s="182"/>
      <c r="CO53" s="182"/>
    </row>
    <row r="54" spans="1:93" ht="28.5" customHeight="1">
      <c r="A54" s="777"/>
      <c r="B54" s="779"/>
      <c r="C54" s="781"/>
      <c r="D54" s="781"/>
      <c r="E54" s="764"/>
      <c r="F54" s="764"/>
      <c r="G54" s="783"/>
      <c r="H54" s="297">
        <v>8</v>
      </c>
      <c r="I54" s="775"/>
      <c r="J54" s="764"/>
      <c r="K54" s="764"/>
      <c r="L54" s="764"/>
      <c r="M54" s="764"/>
      <c r="N54" s="764"/>
      <c r="O54" s="764"/>
      <c r="P54" s="766"/>
      <c r="Q54" s="768"/>
      <c r="R54" s="770"/>
      <c r="S54" s="770"/>
      <c r="T54" s="770"/>
      <c r="U54" s="820"/>
      <c r="V54" s="805"/>
      <c r="W54" s="823"/>
      <c r="X54" s="826"/>
      <c r="Y54" s="829"/>
      <c r="Z54" s="805"/>
      <c r="AA54" s="808"/>
      <c r="AB54" s="811"/>
      <c r="AC54" s="814"/>
      <c r="AD54" s="797"/>
      <c r="AE54" s="178">
        <v>3</v>
      </c>
      <c r="AF54" s="401"/>
      <c r="AG54" s="444"/>
      <c r="AH54" s="393"/>
      <c r="AI54" s="393"/>
      <c r="AJ54" s="393"/>
      <c r="AK54" s="395" t="str">
        <f t="shared" si="1"/>
        <v/>
      </c>
      <c r="AL54" s="253"/>
      <c r="AM54" s="253"/>
      <c r="AN54" s="201" t="str">
        <f t="shared" si="2"/>
        <v/>
      </c>
      <c r="AO54" s="254"/>
      <c r="AP54" s="254"/>
      <c r="AQ54" s="255"/>
      <c r="AR54" s="202" t="str">
        <f>IF(ISBLANK(AC52),(IFERROR(IF(AND(AK53="Probabilidad",AK54="Probabilidad"),(AT53-(+AT53*AN54)),IF(AND(AK53="Impacto",AK54="Probabilidad"),(AT52-(+AT52*AN54)),IF(AK54="Impacto",AT53,""))),""))," ")</f>
        <v/>
      </c>
      <c r="AS54" s="154" t="str">
        <f>IF(ISBLANK(AC52),(IFERROR(IF(AR54="","",IF(AR54&lt;=0.2,"Muy Baja",IF(AR54&lt;=0.4,"Baja",IF(AR54&lt;=0.6,"Media",IF(AR54&lt;=0.8,"Alta","Muy Alta"))))),""))," ")</f>
        <v/>
      </c>
      <c r="AT54" s="203" t="str">
        <f t="shared" si="3"/>
        <v/>
      </c>
      <c r="AU54" s="470" t="str">
        <f t="shared" si="4"/>
        <v/>
      </c>
      <c r="AV54" s="203" t="str">
        <f t="shared" ref="AV54:AV57" si="38">IFERROR(IF(AND(AK53="Impacto",AK54="Impacto"),(AV53-(+AV53*AN54)),IF(AND(AK53="Probabilidad",AK54="Impacto"),(AV52-(+AV52*AN54)),IF(AK54="Probabilidad",AV53,""))),"")</f>
        <v/>
      </c>
      <c r="AW54" s="204" t="str">
        <f t="shared" si="5"/>
        <v/>
      </c>
      <c r="AX54" s="817"/>
      <c r="AY54" s="794"/>
      <c r="AZ54" s="797"/>
      <c r="BA54" s="800"/>
      <c r="BB54" s="256"/>
      <c r="BC54" s="180"/>
      <c r="BD54" s="179"/>
      <c r="BE54" s="179"/>
      <c r="BF54" s="473"/>
      <c r="BG54" s="473"/>
      <c r="BH54" s="473"/>
      <c r="BI54" s="180"/>
      <c r="BJ54" s="764"/>
      <c r="BK54" s="411"/>
      <c r="BL54" s="409"/>
      <c r="BM54" s="409"/>
      <c r="BN54" s="409"/>
      <c r="BO54" s="410"/>
      <c r="BP54" s="410"/>
      <c r="BQ54" s="410"/>
      <c r="BR54" s="453"/>
      <c r="BS54" s="453"/>
      <c r="BT54" s="454"/>
      <c r="BU54" s="509"/>
      <c r="BV54" s="509"/>
      <c r="BW54" s="509"/>
      <c r="BX54" s="509"/>
      <c r="BY54" s="182"/>
      <c r="BZ54" s="182"/>
      <c r="CA54" s="182"/>
      <c r="CB54" s="182"/>
      <c r="CC54" s="182"/>
      <c r="CD54" s="182"/>
      <c r="CE54" s="182"/>
      <c r="CF54" s="182"/>
      <c r="CG54" s="182"/>
      <c r="CH54" s="182"/>
      <c r="CI54" s="182"/>
      <c r="CJ54" s="182"/>
      <c r="CK54" s="182"/>
      <c r="CL54" s="182"/>
      <c r="CM54" s="182"/>
      <c r="CN54" s="182"/>
      <c r="CO54" s="182"/>
    </row>
    <row r="55" spans="1:93" ht="28.5" customHeight="1">
      <c r="A55" s="777"/>
      <c r="B55" s="779"/>
      <c r="C55" s="781"/>
      <c r="D55" s="781"/>
      <c r="E55" s="764"/>
      <c r="F55" s="764"/>
      <c r="G55" s="783"/>
      <c r="H55" s="297">
        <v>8</v>
      </c>
      <c r="I55" s="775"/>
      <c r="J55" s="764"/>
      <c r="K55" s="764"/>
      <c r="L55" s="764"/>
      <c r="M55" s="764"/>
      <c r="N55" s="764"/>
      <c r="O55" s="764"/>
      <c r="P55" s="766"/>
      <c r="Q55" s="768"/>
      <c r="R55" s="770"/>
      <c r="S55" s="770"/>
      <c r="T55" s="770"/>
      <c r="U55" s="820"/>
      <c r="V55" s="805"/>
      <c r="W55" s="823"/>
      <c r="X55" s="826"/>
      <c r="Y55" s="829"/>
      <c r="Z55" s="805"/>
      <c r="AA55" s="808"/>
      <c r="AB55" s="811"/>
      <c r="AC55" s="814"/>
      <c r="AD55" s="797"/>
      <c r="AE55" s="178">
        <v>4</v>
      </c>
      <c r="AF55" s="401"/>
      <c r="AG55" s="444"/>
      <c r="AH55" s="393"/>
      <c r="AI55" s="393"/>
      <c r="AJ55" s="393"/>
      <c r="AK55" s="395" t="str">
        <f t="shared" si="1"/>
        <v/>
      </c>
      <c r="AL55" s="253"/>
      <c r="AM55" s="253"/>
      <c r="AN55" s="201" t="str">
        <f t="shared" si="2"/>
        <v/>
      </c>
      <c r="AO55" s="254"/>
      <c r="AP55" s="254"/>
      <c r="AQ55" s="255"/>
      <c r="AR55" s="202" t="str">
        <f>IF(ISBLANK(AC52),(IFERROR(IF(AND(AK54="Probabilidad",AK55="Probabilidad"),(AT54-(+AT54*AN55)),IF(AND(AK54="Impacto",AK55="Probabilidad"),(AT53-(+AT53*AN55)),IF(AK55="Impacto",AT54,""))),""))," ")</f>
        <v/>
      </c>
      <c r="AS55" s="154" t="str">
        <f>IF(ISBLANK(AC52),(IFERROR(IF(AR55="","",IF(AR55&lt;=0.2,"Muy Baja",IF(AR55&lt;=0.4,"Baja",IF(AR55&lt;=0.6,"Media",IF(AR55&lt;=0.8,"Alta","Muy Alta"))))),""))," ")</f>
        <v/>
      </c>
      <c r="AT55" s="203" t="str">
        <f t="shared" si="3"/>
        <v/>
      </c>
      <c r="AU55" s="470" t="str">
        <f t="shared" si="4"/>
        <v/>
      </c>
      <c r="AV55" s="203" t="str">
        <f t="shared" si="38"/>
        <v/>
      </c>
      <c r="AW55" s="204" t="str">
        <f t="shared" si="5"/>
        <v/>
      </c>
      <c r="AX55" s="817"/>
      <c r="AY55" s="794"/>
      <c r="AZ55" s="797"/>
      <c r="BA55" s="800"/>
      <c r="BB55" s="256"/>
      <c r="BC55" s="180"/>
      <c r="BD55" s="179"/>
      <c r="BE55" s="179"/>
      <c r="BF55" s="473"/>
      <c r="BG55" s="473"/>
      <c r="BH55" s="473"/>
      <c r="BI55" s="180"/>
      <c r="BJ55" s="764"/>
      <c r="BK55" s="411"/>
      <c r="BL55" s="409"/>
      <c r="BM55" s="409"/>
      <c r="BN55" s="409"/>
      <c r="BO55" s="410"/>
      <c r="BP55" s="410"/>
      <c r="BQ55" s="410"/>
      <c r="BR55" s="453"/>
      <c r="BS55" s="453"/>
      <c r="BT55" s="454"/>
      <c r="BU55" s="509"/>
      <c r="BV55" s="509"/>
      <c r="BW55" s="509"/>
      <c r="BX55" s="509"/>
      <c r="BY55" s="182"/>
      <c r="BZ55" s="182"/>
      <c r="CA55" s="182"/>
      <c r="CB55" s="182"/>
      <c r="CC55" s="182"/>
      <c r="CD55" s="182"/>
      <c r="CE55" s="182"/>
      <c r="CF55" s="182"/>
      <c r="CG55" s="182"/>
      <c r="CH55" s="182"/>
      <c r="CI55" s="182"/>
      <c r="CJ55" s="182"/>
      <c r="CK55" s="182"/>
      <c r="CL55" s="182"/>
      <c r="CM55" s="182"/>
      <c r="CN55" s="182"/>
      <c r="CO55" s="182"/>
    </row>
    <row r="56" spans="1:93" ht="28.5" customHeight="1">
      <c r="A56" s="777"/>
      <c r="B56" s="779"/>
      <c r="C56" s="781"/>
      <c r="D56" s="781"/>
      <c r="E56" s="764"/>
      <c r="F56" s="764"/>
      <c r="G56" s="783"/>
      <c r="H56" s="297">
        <v>8</v>
      </c>
      <c r="I56" s="775"/>
      <c r="J56" s="764"/>
      <c r="K56" s="764"/>
      <c r="L56" s="764"/>
      <c r="M56" s="764"/>
      <c r="N56" s="764"/>
      <c r="O56" s="764"/>
      <c r="P56" s="766"/>
      <c r="Q56" s="768"/>
      <c r="R56" s="770"/>
      <c r="S56" s="770"/>
      <c r="T56" s="770"/>
      <c r="U56" s="820"/>
      <c r="V56" s="805"/>
      <c r="W56" s="823"/>
      <c r="X56" s="826"/>
      <c r="Y56" s="829"/>
      <c r="Z56" s="805"/>
      <c r="AA56" s="808"/>
      <c r="AB56" s="811"/>
      <c r="AC56" s="814"/>
      <c r="AD56" s="797"/>
      <c r="AE56" s="178">
        <v>5</v>
      </c>
      <c r="AF56" s="401"/>
      <c r="AG56" s="444"/>
      <c r="AH56" s="393"/>
      <c r="AI56" s="393"/>
      <c r="AJ56" s="393"/>
      <c r="AK56" s="395" t="str">
        <f t="shared" si="1"/>
        <v/>
      </c>
      <c r="AL56" s="253"/>
      <c r="AM56" s="253"/>
      <c r="AN56" s="201" t="str">
        <f t="shared" si="2"/>
        <v/>
      </c>
      <c r="AO56" s="254"/>
      <c r="AP56" s="254"/>
      <c r="AQ56" s="255"/>
      <c r="AR56" s="202" t="str">
        <f>IF(ISBLANK(AC52),(IFERROR(IF(AND(AK55="Probabilidad",AK56="Probabilidad"),(AT55-(+AT55*AN56)),IF(AND(AK55="Impacto",AK56="Probabilidad"),(AT54-(+AT54*AN56)),IF(AK56="Impacto",AT55,""))),""))," ")</f>
        <v/>
      </c>
      <c r="AS56" s="154" t="str">
        <f>IF(ISBLANK(AC52),(IFERROR(IF(AR56="","",IF(AR56&lt;=0.2,"Muy Baja",IF(AR56&lt;=0.4,"Baja",IF(AR56&lt;=0.6,"Media",IF(AR56&lt;=0.8,"Alta","Muy Alta"))))),""))," ")</f>
        <v/>
      </c>
      <c r="AT56" s="203" t="str">
        <f t="shared" si="3"/>
        <v/>
      </c>
      <c r="AU56" s="470" t="str">
        <f t="shared" si="4"/>
        <v/>
      </c>
      <c r="AV56" s="203" t="str">
        <f t="shared" si="38"/>
        <v/>
      </c>
      <c r="AW56" s="204" t="str">
        <f t="shared" si="5"/>
        <v/>
      </c>
      <c r="AX56" s="817"/>
      <c r="AY56" s="794"/>
      <c r="AZ56" s="797"/>
      <c r="BA56" s="800"/>
      <c r="BB56" s="256"/>
      <c r="BC56" s="180"/>
      <c r="BD56" s="179"/>
      <c r="BE56" s="179"/>
      <c r="BF56" s="473"/>
      <c r="BG56" s="473"/>
      <c r="BH56" s="473"/>
      <c r="BI56" s="180"/>
      <c r="BJ56" s="764"/>
      <c r="BK56" s="411"/>
      <c r="BL56" s="409"/>
      <c r="BM56" s="409"/>
      <c r="BN56" s="409"/>
      <c r="BO56" s="410"/>
      <c r="BP56" s="410"/>
      <c r="BQ56" s="410"/>
      <c r="BR56" s="453"/>
      <c r="BS56" s="453"/>
      <c r="BT56" s="454"/>
      <c r="BU56" s="509"/>
      <c r="BV56" s="509"/>
      <c r="BW56" s="509"/>
      <c r="BX56" s="509"/>
      <c r="BY56" s="182"/>
      <c r="BZ56" s="182"/>
      <c r="CA56" s="182"/>
      <c r="CB56" s="182"/>
      <c r="CC56" s="182"/>
      <c r="CD56" s="182"/>
      <c r="CE56" s="182"/>
      <c r="CF56" s="182"/>
      <c r="CG56" s="182"/>
      <c r="CH56" s="182"/>
      <c r="CI56" s="182"/>
      <c r="CJ56" s="182"/>
      <c r="CK56" s="182"/>
      <c r="CL56" s="182"/>
      <c r="CM56" s="182"/>
      <c r="CN56" s="182"/>
      <c r="CO56" s="182"/>
    </row>
    <row r="57" spans="1:93" ht="22.5" customHeight="1">
      <c r="A57" s="777"/>
      <c r="B57" s="779"/>
      <c r="C57" s="781"/>
      <c r="D57" s="781"/>
      <c r="E57" s="764"/>
      <c r="F57" s="764"/>
      <c r="G57" s="783"/>
      <c r="H57" s="297">
        <v>8</v>
      </c>
      <c r="I57" s="776"/>
      <c r="J57" s="765"/>
      <c r="K57" s="765"/>
      <c r="L57" s="765"/>
      <c r="M57" s="765"/>
      <c r="N57" s="765"/>
      <c r="O57" s="765"/>
      <c r="P57" s="767"/>
      <c r="Q57" s="769"/>
      <c r="R57" s="771"/>
      <c r="S57" s="771"/>
      <c r="T57" s="771"/>
      <c r="U57" s="821"/>
      <c r="V57" s="806"/>
      <c r="W57" s="824"/>
      <c r="X57" s="827"/>
      <c r="Y57" s="830"/>
      <c r="Z57" s="806"/>
      <c r="AA57" s="809"/>
      <c r="AB57" s="812"/>
      <c r="AC57" s="815"/>
      <c r="AD57" s="798"/>
      <c r="AE57" s="178">
        <v>6</v>
      </c>
      <c r="AF57" s="401"/>
      <c r="AG57" s="444"/>
      <c r="AH57" s="393"/>
      <c r="AI57" s="393"/>
      <c r="AJ57" s="393"/>
      <c r="AK57" s="395" t="str">
        <f t="shared" si="1"/>
        <v/>
      </c>
      <c r="AL57" s="253"/>
      <c r="AM57" s="253"/>
      <c r="AN57" s="201" t="str">
        <f t="shared" si="2"/>
        <v/>
      </c>
      <c r="AO57" s="254"/>
      <c r="AP57" s="254"/>
      <c r="AQ57" s="255"/>
      <c r="AR57" s="202" t="str">
        <f>IF(ISBLANK(AC52),(IFERROR(IF(AND(AK56="Probabilidad",AK57="Probabilidad"),(AT56-(+AT56*AN57)),IF(AND(AK56="Impacto",AK57="Probabilidad"),(AT55-(+AT55*AN57)),IF(AK57="Impacto",AT56,""))),""))," ")</f>
        <v/>
      </c>
      <c r="AS57" s="154" t="str">
        <f>IF(ISBLANK(AC52),(IFERROR(IF(AR57="","",IF(AR57&lt;=0.2,"Muy Baja",IF(AR57&lt;=0.4,"Baja",IF(AR57&lt;=0.6,"Media",IF(AR57&lt;=0.8,"Alta","Muy Alta"))))),""))," ")</f>
        <v/>
      </c>
      <c r="AT57" s="203" t="str">
        <f t="shared" si="3"/>
        <v/>
      </c>
      <c r="AU57" s="470" t="str">
        <f t="shared" si="4"/>
        <v/>
      </c>
      <c r="AV57" s="203" t="str">
        <f t="shared" si="38"/>
        <v/>
      </c>
      <c r="AW57" s="204" t="str">
        <f t="shared" si="5"/>
        <v/>
      </c>
      <c r="AX57" s="818"/>
      <c r="AY57" s="795"/>
      <c r="AZ57" s="798"/>
      <c r="BA57" s="801"/>
      <c r="BB57" s="256"/>
      <c r="BC57" s="180"/>
      <c r="BD57" s="179"/>
      <c r="BE57" s="179"/>
      <c r="BF57" s="473"/>
      <c r="BG57" s="473"/>
      <c r="BH57" s="473"/>
      <c r="BI57" s="180"/>
      <c r="BJ57" s="765"/>
      <c r="BK57" s="411"/>
      <c r="BL57" s="409"/>
      <c r="BM57" s="409"/>
      <c r="BN57" s="409"/>
      <c r="BO57" s="410"/>
      <c r="BP57" s="410"/>
      <c r="BQ57" s="410"/>
      <c r="BR57" s="453"/>
      <c r="BS57" s="453"/>
      <c r="BT57" s="454"/>
      <c r="BU57" s="509"/>
      <c r="BV57" s="509"/>
      <c r="BW57" s="509"/>
      <c r="BX57" s="509"/>
      <c r="BY57" s="182"/>
      <c r="BZ57" s="182"/>
      <c r="CA57" s="182"/>
      <c r="CB57" s="182"/>
      <c r="CC57" s="182"/>
      <c r="CD57" s="182"/>
      <c r="CE57" s="182"/>
      <c r="CF57" s="182"/>
      <c r="CG57" s="182"/>
      <c r="CH57" s="182"/>
      <c r="CI57" s="182"/>
      <c r="CJ57" s="182"/>
      <c r="CK57" s="182"/>
      <c r="CL57" s="182"/>
      <c r="CM57" s="182"/>
      <c r="CN57" s="182"/>
      <c r="CO57" s="182"/>
    </row>
    <row r="58" spans="1:93" ht="129.75" customHeight="1">
      <c r="A58" s="777"/>
      <c r="B58" s="779"/>
      <c r="C58" s="781"/>
      <c r="D58" s="781" t="str">
        <f>IFERROR((VLOOKUP($B58,'Listados Datos'!$D$3:$F$18,3,FALSE))," ")</f>
        <v xml:space="preserve"> </v>
      </c>
      <c r="E58" s="764"/>
      <c r="F58" s="764"/>
      <c r="G58" s="783">
        <v>9</v>
      </c>
      <c r="H58" s="297">
        <v>9</v>
      </c>
      <c r="I58" s="784" t="s">
        <v>2937</v>
      </c>
      <c r="J58" s="785" t="s">
        <v>237</v>
      </c>
      <c r="K58" s="785" t="s">
        <v>2938</v>
      </c>
      <c r="L58" s="785" t="s">
        <v>2939</v>
      </c>
      <c r="M58" s="785" t="str">
        <f t="shared" ref="M58" si="39">+CONCATENATE("Posibilidad de afectación ", J58, " por ", K58," debido a ", L58)</f>
        <v>Posibilidad de afectación Económico y Reputacional por Posibilidad de prestar servicios a través de procesos que no cumplan con los criterios de calidad debido a Baja apropiación de los protocolos de atención al ciudadano.</v>
      </c>
      <c r="N58" s="785" t="s">
        <v>105</v>
      </c>
      <c r="O58" s="785" t="s">
        <v>827</v>
      </c>
      <c r="P58" s="786">
        <v>228</v>
      </c>
      <c r="Q58" s="787"/>
      <c r="R58" s="788"/>
      <c r="S58" s="788"/>
      <c r="T58" s="788"/>
      <c r="U58" s="819" t="str">
        <f>IF(ISBLANK(AB58),(IF(P58&lt;=0,"",IF(P58&lt;=2,"Muy Baja",IF(P58&lt;=24,"Baja",IF(P58&lt;=500,"Media",IF(P58&lt;=5000,"Alta","Muy Alta"))))))," ")</f>
        <v>Media</v>
      </c>
      <c r="V58" s="804">
        <f t="shared" ref="V58" si="40">IF(ISBLANK(AB58),(IF(U58="","",IF(U58="Muy Baja",20%,IF(U58="Baja",40%,IF(U58="Media",60%,IF(U58="Alta",80%,IF(U58="Muy Alta",100%,0)))))))," ")</f>
        <v>0.6</v>
      </c>
      <c r="W58" s="822" t="s">
        <v>1351</v>
      </c>
      <c r="X58" s="825" t="str">
        <f>IF(W58&gt;0,IF(NOT(ISERROR(MATCH(W58,'Listados Datos'!$N$3:$N$4,0))),'Listados Datos'!$N$6&amp;"Por favor no seleccionar este criterios de impacto (Afectación Económica o presupuestal y/o Pérdida Reputacional)",'Listados Datos'!$N$7),"")</f>
        <v>✔</v>
      </c>
      <c r="Y58" s="828" t="str">
        <f>IF(OR(W58='Listados Datos'!$R$3,W58='Listados Datos'!$S$3),"Leve",IF(OR(W58='Listados Datos'!$R$4,W58='Listados Datos'!$S$4),"Menor",IF(OR(W58='Listados Datos'!$R$5,W58='Listados Datos'!$S$5),"Moderado",IF(OR(W58='Listados Datos'!$R$6,W58='Listados Datos'!$S$6),"Mayor",IF(OR(W58='Listados Datos'!$R$7,W58='Listados Datos'!$S$7),"Catastrófico","")))))</f>
        <v>Menor</v>
      </c>
      <c r="Z58" s="804">
        <f>IF(Y58="","",IF(Y58="Leve",20%,IF(Y58="Menor",40%,IF(Y58="Moderado",60%,IF(Y58="Mayor",80%,IF(Y58="Catastrófico",100%,0))))))</f>
        <v>0.4</v>
      </c>
      <c r="AA58" s="807" t="str">
        <f>IF(OR(AND(U58="Muy Baja",Y58="Leve"),AND(U58="Muy Baja",Y58="Menor"),AND(U58="Baja",Y58="Leve")),"Bajo",IF(OR(AND(U58="Muy baja",Y58="Moderado"),AND(U58="Baja",Y58="Menor"),AND(U58="Baja",Y58="Moderado"),AND(U58="Media",Y58="Leve"),AND(U58="Media",Y58="Menor"),AND(U58="Media",Y58="Moderado"),AND(U58="Alta",Y58="Leve"),AND(U58="Alta",Y58="Menor")),"Moderado",IF(OR(AND(U58="Muy Baja",Y58="Mayor"),AND(U58="Baja",Y58="Mayor"),AND(U58="Media",Y58="Mayor"),AND(U58="Alta",Y58="Moderado"),AND(U58="Alta",Y58="Mayor"),AND(U58="Muy Alta",Y58="Leve"),AND(U58="Muy Alta",Y58="Menor"),AND(U58="Muy Alta",Y58="Moderado"),AND(U58="Muy Alta",Y58="Mayor")),"Alto",IF(OR(AND(U58="Muy Baja",Y58="Catastrófico"),AND(U58="Baja",Y58="Catastrófico"),AND(U58="Media",Y58="Catastrófico"),AND(U58="Alta",Y58="Catastrófico"),AND(U58="Muy Alta",Y58="Catastrófico")),"Extremo",""))))</f>
        <v>Moderado</v>
      </c>
      <c r="AB58" s="810"/>
      <c r="AC58" s="813"/>
      <c r="AD58" s="796" t="str">
        <f t="shared" ref="AD58" si="41">IF(AND(AB58="Rara Vez",AC58="Insignificante"),("BAJA"),IF(AND(AB58="Rara Vez",AC58="Menor"),("BAJA"),IF(AND(AB58="Rara Vez",AC58="Moderado"),("MODERADA"),IF(AND(AB58="Rara Vez",AC58="Mayor"),("ALTA"),IF(AND(AB58="Improbable",AC58="Insignificante"),("BAJA"),IF(AND(AB58="Improbable",AC58="Menor"),("BAJA"),IF(AND(AB58="Improbable",AC58="Moderado"),("MODERADA"),IF(AND(AB58="Improbable",AC58="Mayor"),("ALTA"),IF(AND(AB58="Posible",AC58="Insignificante"),("BAJA"),IF(AND(AB58="Posible",AC58="Menor"),("MODERADA"),IF(AND(AB58="Posible",AC58="Moderado"),("ALTA"),IF(AND(AB58="Posible",AC58="Mayor"),("EXTREMA"),IF(AND(AB58="Probable",AC58="Insignificante"),("MODERADA"),IF(AND(AB58="Probable",AC58="Menor"),("ALTA"),IF(AND(AB58="Probable",AC58="Moderado"),("ALTA"),IF(AND(AB58="Probable",AC58="Mayor"),("EXTREMA"),IF(AND(AB58="Casi Seguro",AC58="Insignificante"),("ALTA"),IF(AND(AB58="Casi Seguro",AC58="Menor"),("ALTA"),IF(AND(AB58="Casi Seguro",AC58="Moderado"),("EXTREMA"),IF(AND(AB58="Casi Seguro",AC58="Mayor"),("EXTREMA"),IF(AC58="Catastrófico","EXTREMA","VALORAR")))))))))))))))))))))</f>
        <v>VALORAR</v>
      </c>
      <c r="AE58" s="178">
        <v>1</v>
      </c>
      <c r="AF58" s="401"/>
      <c r="AG58" s="444" t="s">
        <v>2947</v>
      </c>
      <c r="AH58" s="393"/>
      <c r="AI58" s="393"/>
      <c r="AJ58" s="393"/>
      <c r="AK58" s="395" t="str">
        <f t="shared" si="1"/>
        <v>Probabilidad</v>
      </c>
      <c r="AL58" s="253" t="s">
        <v>305</v>
      </c>
      <c r="AM58" s="253" t="s">
        <v>310</v>
      </c>
      <c r="AN58" s="201" t="str">
        <f t="shared" si="2"/>
        <v>40%</v>
      </c>
      <c r="AO58" s="254" t="s">
        <v>314</v>
      </c>
      <c r="AP58" s="254" t="s">
        <v>318</v>
      </c>
      <c r="AQ58" s="255" t="s">
        <v>321</v>
      </c>
      <c r="AR58" s="202">
        <f>IF(ISBLANK(AC58),(IFERROR(IF(AK58="Probabilidad",(V58-(+V58*AN58)),IF(AK58="Impacto",V58,"")),""))," ")</f>
        <v>0.36</v>
      </c>
      <c r="AS58" s="154" t="str">
        <f>IF(ISBLANK(AC58), (IFERROR(IF(AR58="","",IF(AR58&lt;=0.2,"Muy Baja",IF(AR58&lt;=0.4,"Baja",IF(AR58&lt;=0.6,"Media",IF(AR58&lt;=0.8,"Alta","Muy Alta"))))),""))," ")</f>
        <v>Baja</v>
      </c>
      <c r="AT58" s="203">
        <f t="shared" si="3"/>
        <v>0.36</v>
      </c>
      <c r="AU58" s="470" t="str">
        <f t="shared" si="4"/>
        <v>Menor</v>
      </c>
      <c r="AV58" s="203">
        <f>IFERROR(IF(AK58="Impacto",(Z58-(+Z58*AN58)),IF(AK58="Probabilidad",Z58,"")),"")</f>
        <v>0.4</v>
      </c>
      <c r="AW58" s="204" t="str">
        <f t="shared" si="5"/>
        <v>Moderado</v>
      </c>
      <c r="AX58" s="816"/>
      <c r="AY58" s="793" t="str">
        <f>IF(ISBLANK(AC58), " ", AC58)</f>
        <v xml:space="preserve"> </v>
      </c>
      <c r="AZ58" s="796" t="str">
        <f t="shared" ref="AZ58" si="42">IF(AND(AX58="Rara Vez",AY58="Insignificante"),("BAJA"),IF(AND(AX58="Rara Vez",AY58="Menor"),("BAJA"),IF(AND(AX58="Rara Vez",AY58="Moderado"),("MODERADA"),IF(AND(AX58="Rara Vez",AY58="Mayor"),("ALTA"),IF(AND(AX58="Improbable",AY58="Insignificante"),("BAJA"),IF(AND(AX58="Improbable",AY58="Menor"),("BAJA"),IF(AND(AX58="Improbable",AY58="Moderado"),("MODERADA"),IF(AND(AX58="Improbable",AY58="Mayor"),("ALTA"),IF(AND(AX58="Posible",AY58="Insignificante"),("BAJA"),IF(AND(AX58="Posible",AY58="Menor"),("MODERADA"),IF(AND(AX58="Posible",AY58="Moderado"),("ALTA"),IF(AND(AX58="Posible",AY58="Mayor"),("EXTREMA"),IF(AND(AX58="Probable",AY58="Insignificante"),("MODERADA"),IF(AND(AX58="Probable",AY58="Menor"),("ALTA"),IF(AND(AX58="Probable",AY58="Moderado"),("ALTA"),IF(AND(AX58="Probable",AY58="Mayor"),("EXTREMA"),IF(AND(AX58="Casi Seguro",AY58="Insignificante"),("ALTA"),IF(AND(AX58="Casi Seguro",AY58="Menor"),("ALTA"),IF(AND(AX58="Casi Seguro",AY58="Moderado"),("EXTREMA"),IF(AND(AX58="Casi Seguro",AY58="Mayor"),("EXTREMA"),IF(AY58="Catastrófico","EXTREMA","VALORAR")))))))))))))))))))))</f>
        <v>VALORAR</v>
      </c>
      <c r="BA58" s="799" t="s">
        <v>328</v>
      </c>
      <c r="BB58" s="256" t="s">
        <v>1353</v>
      </c>
      <c r="BC58" s="180" t="s">
        <v>1048</v>
      </c>
      <c r="BD58" s="179" t="s">
        <v>931</v>
      </c>
      <c r="BE58" s="179" t="s">
        <v>1026</v>
      </c>
      <c r="BF58" s="473">
        <v>44927</v>
      </c>
      <c r="BG58" s="473">
        <v>45291</v>
      </c>
      <c r="BH58" s="473" t="s">
        <v>1049</v>
      </c>
      <c r="BI58" s="180" t="s">
        <v>1050</v>
      </c>
      <c r="BJ58" s="785" t="s">
        <v>1354</v>
      </c>
      <c r="BK58" s="411" t="s">
        <v>110</v>
      </c>
      <c r="BL58" s="409" t="s">
        <v>3401</v>
      </c>
      <c r="BM58" s="427">
        <v>1</v>
      </c>
      <c r="BN58" s="421">
        <v>45169</v>
      </c>
      <c r="BO58" s="410" t="s">
        <v>3402</v>
      </c>
      <c r="BP58" s="423" t="s">
        <v>3427</v>
      </c>
      <c r="BQ58" s="410" t="s">
        <v>3377</v>
      </c>
      <c r="BR58" s="453" t="s">
        <v>111</v>
      </c>
      <c r="BS58" s="453" t="s">
        <v>1423</v>
      </c>
      <c r="BT58" s="454" t="s">
        <v>1423</v>
      </c>
      <c r="BU58" s="508" t="s">
        <v>3744</v>
      </c>
      <c r="BV58" s="510" t="s">
        <v>3712</v>
      </c>
      <c r="BW58" s="512" t="s">
        <v>3745</v>
      </c>
      <c r="BX58" s="508" t="s">
        <v>3746</v>
      </c>
      <c r="BY58" s="182"/>
      <c r="BZ58" s="182"/>
      <c r="CA58" s="182"/>
      <c r="CB58" s="182"/>
      <c r="CC58" s="182"/>
      <c r="CD58" s="182"/>
      <c r="CE58" s="182"/>
      <c r="CF58" s="182"/>
      <c r="CG58" s="182"/>
      <c r="CH58" s="182"/>
      <c r="CI58" s="182"/>
      <c r="CJ58" s="182"/>
      <c r="CK58" s="182"/>
      <c r="CL58" s="182"/>
      <c r="CM58" s="182"/>
      <c r="CN58" s="182"/>
      <c r="CO58" s="182"/>
    </row>
    <row r="59" spans="1:93" ht="28.5" customHeight="1">
      <c r="A59" s="777"/>
      <c r="B59" s="779"/>
      <c r="C59" s="781"/>
      <c r="D59" s="781"/>
      <c r="E59" s="764"/>
      <c r="F59" s="764"/>
      <c r="G59" s="783"/>
      <c r="H59" s="297">
        <v>9</v>
      </c>
      <c r="I59" s="775"/>
      <c r="J59" s="764"/>
      <c r="K59" s="764"/>
      <c r="L59" s="764"/>
      <c r="M59" s="764"/>
      <c r="N59" s="764"/>
      <c r="O59" s="764"/>
      <c r="P59" s="766"/>
      <c r="Q59" s="768"/>
      <c r="R59" s="770"/>
      <c r="S59" s="770"/>
      <c r="T59" s="770"/>
      <c r="U59" s="820"/>
      <c r="V59" s="805"/>
      <c r="W59" s="823"/>
      <c r="X59" s="826"/>
      <c r="Y59" s="829"/>
      <c r="Z59" s="805"/>
      <c r="AA59" s="808"/>
      <c r="AB59" s="811"/>
      <c r="AC59" s="814"/>
      <c r="AD59" s="797"/>
      <c r="AE59" s="178">
        <v>2</v>
      </c>
      <c r="AF59" s="401"/>
      <c r="AG59" s="444"/>
      <c r="AH59" s="393"/>
      <c r="AI59" s="393"/>
      <c r="AJ59" s="393"/>
      <c r="AK59" s="395" t="str">
        <f t="shared" si="1"/>
        <v/>
      </c>
      <c r="AL59" s="253"/>
      <c r="AM59" s="253"/>
      <c r="AN59" s="201" t="str">
        <f t="shared" si="2"/>
        <v/>
      </c>
      <c r="AO59" s="254"/>
      <c r="AP59" s="254"/>
      <c r="AQ59" s="255"/>
      <c r="AR59" s="202" t="str">
        <f>IF(ISBLANK(AC58),(IFERROR(IF(AND(AK58="Probabilidad",AK59="Probabilidad"),(AT58-(+AT58*AN59)),IF(AK59="Probabilidad",(V58-(+V58*AN59)),IF(AK59="Impacto",AT58,""))),""))," ")</f>
        <v/>
      </c>
      <c r="AS59" s="154" t="str">
        <f>IF(ISBLANK(AC58),(IFERROR(IF(AR59="","",IF(AR59&lt;=0.2,"Muy Baja",IF(AR59&lt;=0.4,"Baja",IF(AR59&lt;=0.6,"Media",IF(AR59&lt;=0.8,"Alta","Muy Alta"))))),""))," ")</f>
        <v/>
      </c>
      <c r="AT59" s="203" t="str">
        <f t="shared" si="3"/>
        <v/>
      </c>
      <c r="AU59" s="470" t="str">
        <f t="shared" si="4"/>
        <v/>
      </c>
      <c r="AV59" s="203" t="str">
        <f>IFERROR(IF(AND(AK58="Impacto",AK59="Impacto"),(AV58-(+AV58*AN59)),IF(AK59="Impacto",(Z58-(+Z58*AN59)),IF(AK59="Probabilidad",AV58,""))),"")</f>
        <v/>
      </c>
      <c r="AW59" s="204" t="str">
        <f t="shared" si="5"/>
        <v/>
      </c>
      <c r="AX59" s="817"/>
      <c r="AY59" s="794"/>
      <c r="AZ59" s="797"/>
      <c r="BA59" s="800"/>
      <c r="BB59" s="256"/>
      <c r="BC59" s="180"/>
      <c r="BD59" s="179"/>
      <c r="BE59" s="179"/>
      <c r="BF59" s="473"/>
      <c r="BG59" s="473"/>
      <c r="BH59" s="473"/>
      <c r="BI59" s="180"/>
      <c r="BJ59" s="764"/>
      <c r="BK59" s="411"/>
      <c r="BL59" s="409"/>
      <c r="BM59" s="409"/>
      <c r="BN59" s="409"/>
      <c r="BO59" s="410"/>
      <c r="BP59" s="410"/>
      <c r="BQ59" s="410"/>
      <c r="BR59" s="453"/>
      <c r="BS59" s="453"/>
      <c r="BT59" s="454"/>
      <c r="BU59" s="509"/>
      <c r="BV59" s="509"/>
      <c r="BW59" s="509"/>
      <c r="BX59" s="509"/>
      <c r="BY59" s="182"/>
      <c r="BZ59" s="182"/>
      <c r="CA59" s="182"/>
      <c r="CB59" s="182"/>
      <c r="CC59" s="182"/>
      <c r="CD59" s="182"/>
      <c r="CE59" s="182"/>
      <c r="CF59" s="182"/>
      <c r="CG59" s="182"/>
      <c r="CH59" s="182"/>
      <c r="CI59" s="182"/>
      <c r="CJ59" s="182"/>
      <c r="CK59" s="182"/>
      <c r="CL59" s="182"/>
      <c r="CM59" s="182"/>
      <c r="CN59" s="182"/>
      <c r="CO59" s="182"/>
    </row>
    <row r="60" spans="1:93" ht="28.5" customHeight="1">
      <c r="A60" s="777"/>
      <c r="B60" s="779"/>
      <c r="C60" s="781"/>
      <c r="D60" s="781"/>
      <c r="E60" s="764"/>
      <c r="F60" s="764"/>
      <c r="G60" s="783"/>
      <c r="H60" s="297">
        <v>9</v>
      </c>
      <c r="I60" s="775"/>
      <c r="J60" s="764"/>
      <c r="K60" s="764"/>
      <c r="L60" s="764"/>
      <c r="M60" s="764"/>
      <c r="N60" s="764"/>
      <c r="O60" s="764"/>
      <c r="P60" s="766"/>
      <c r="Q60" s="768"/>
      <c r="R60" s="770"/>
      <c r="S60" s="770"/>
      <c r="T60" s="770"/>
      <c r="U60" s="820"/>
      <c r="V60" s="805"/>
      <c r="W60" s="823"/>
      <c r="X60" s="826"/>
      <c r="Y60" s="829"/>
      <c r="Z60" s="805"/>
      <c r="AA60" s="808"/>
      <c r="AB60" s="811"/>
      <c r="AC60" s="814"/>
      <c r="AD60" s="797"/>
      <c r="AE60" s="178">
        <v>3</v>
      </c>
      <c r="AF60" s="401"/>
      <c r="AG60" s="444"/>
      <c r="AH60" s="393"/>
      <c r="AI60" s="393"/>
      <c r="AJ60" s="393"/>
      <c r="AK60" s="395" t="str">
        <f t="shared" si="1"/>
        <v/>
      </c>
      <c r="AL60" s="253"/>
      <c r="AM60" s="253"/>
      <c r="AN60" s="201" t="str">
        <f t="shared" si="2"/>
        <v/>
      </c>
      <c r="AO60" s="254"/>
      <c r="AP60" s="254"/>
      <c r="AQ60" s="255"/>
      <c r="AR60" s="202" t="str">
        <f>IF(ISBLANK(AC58),(IFERROR(IF(AND(AK59="Probabilidad",AK60="Probabilidad"),(AT59-(+AT59*AN60)),IF(AND(AK59="Impacto",AK60="Probabilidad"),(AT58-(+AT58*AN60)),IF(AK60="Impacto",AT59,""))),""))," ")</f>
        <v/>
      </c>
      <c r="AS60" s="154" t="str">
        <f>IF(ISBLANK(AC58),(IFERROR(IF(AR60="","",IF(AR60&lt;=0.2,"Muy Baja",IF(AR60&lt;=0.4,"Baja",IF(AR60&lt;=0.6,"Media",IF(AR60&lt;=0.8,"Alta","Muy Alta"))))),""))," ")</f>
        <v/>
      </c>
      <c r="AT60" s="203" t="str">
        <f t="shared" si="3"/>
        <v/>
      </c>
      <c r="AU60" s="470" t="str">
        <f t="shared" si="4"/>
        <v/>
      </c>
      <c r="AV60" s="203" t="str">
        <f t="shared" ref="AV60:AV63" si="43">IFERROR(IF(AND(AK59="Impacto",AK60="Impacto"),(AV59-(+AV59*AN60)),IF(AND(AK59="Probabilidad",AK60="Impacto"),(AV58-(+AV58*AN60)),IF(AK60="Probabilidad",AV59,""))),"")</f>
        <v/>
      </c>
      <c r="AW60" s="204" t="str">
        <f t="shared" si="5"/>
        <v/>
      </c>
      <c r="AX60" s="817"/>
      <c r="AY60" s="794"/>
      <c r="AZ60" s="797"/>
      <c r="BA60" s="800"/>
      <c r="BB60" s="256"/>
      <c r="BC60" s="180"/>
      <c r="BD60" s="179"/>
      <c r="BE60" s="179"/>
      <c r="BF60" s="473"/>
      <c r="BG60" s="473"/>
      <c r="BH60" s="473"/>
      <c r="BI60" s="180"/>
      <c r="BJ60" s="764"/>
      <c r="BK60" s="411"/>
      <c r="BL60" s="409"/>
      <c r="BM60" s="409"/>
      <c r="BN60" s="409"/>
      <c r="BO60" s="410"/>
      <c r="BP60" s="410"/>
      <c r="BQ60" s="410"/>
      <c r="BR60" s="453"/>
      <c r="BS60" s="453"/>
      <c r="BT60" s="454"/>
      <c r="BU60" s="509"/>
      <c r="BV60" s="509"/>
      <c r="BW60" s="509"/>
      <c r="BX60" s="509"/>
      <c r="BY60" s="182"/>
      <c r="BZ60" s="182"/>
      <c r="CA60" s="182"/>
      <c r="CB60" s="182"/>
      <c r="CC60" s="182"/>
      <c r="CD60" s="182"/>
      <c r="CE60" s="182"/>
      <c r="CF60" s="182"/>
      <c r="CG60" s="182"/>
      <c r="CH60" s="182"/>
      <c r="CI60" s="182"/>
      <c r="CJ60" s="182"/>
      <c r="CK60" s="182"/>
      <c r="CL60" s="182"/>
      <c r="CM60" s="182"/>
      <c r="CN60" s="182"/>
      <c r="CO60" s="182"/>
    </row>
    <row r="61" spans="1:93" ht="28.5" customHeight="1">
      <c r="A61" s="777"/>
      <c r="B61" s="779"/>
      <c r="C61" s="781"/>
      <c r="D61" s="781"/>
      <c r="E61" s="764"/>
      <c r="F61" s="764"/>
      <c r="G61" s="783"/>
      <c r="H61" s="297">
        <v>9</v>
      </c>
      <c r="I61" s="775"/>
      <c r="J61" s="764"/>
      <c r="K61" s="764"/>
      <c r="L61" s="764"/>
      <c r="M61" s="764"/>
      <c r="N61" s="764"/>
      <c r="O61" s="764"/>
      <c r="P61" s="766"/>
      <c r="Q61" s="768"/>
      <c r="R61" s="770"/>
      <c r="S61" s="770"/>
      <c r="T61" s="770"/>
      <c r="U61" s="820"/>
      <c r="V61" s="805"/>
      <c r="W61" s="823"/>
      <c r="X61" s="826"/>
      <c r="Y61" s="829"/>
      <c r="Z61" s="805"/>
      <c r="AA61" s="808"/>
      <c r="AB61" s="811"/>
      <c r="AC61" s="814"/>
      <c r="AD61" s="797"/>
      <c r="AE61" s="178">
        <v>4</v>
      </c>
      <c r="AF61" s="401"/>
      <c r="AG61" s="444"/>
      <c r="AH61" s="393"/>
      <c r="AI61" s="393"/>
      <c r="AJ61" s="393"/>
      <c r="AK61" s="395" t="str">
        <f t="shared" si="1"/>
        <v/>
      </c>
      <c r="AL61" s="253"/>
      <c r="AM61" s="253"/>
      <c r="AN61" s="201" t="str">
        <f t="shared" si="2"/>
        <v/>
      </c>
      <c r="AO61" s="254"/>
      <c r="AP61" s="254"/>
      <c r="AQ61" s="255"/>
      <c r="AR61" s="202" t="str">
        <f>IF(ISBLANK(AC58),(IFERROR(IF(AND(AK60="Probabilidad",AK61="Probabilidad"),(AT60-(+AT60*AN61)),IF(AND(AK60="Impacto",AK61="Probabilidad"),(AT59-(+AT59*AN61)),IF(AK61="Impacto",AT60,""))),""))," ")</f>
        <v/>
      </c>
      <c r="AS61" s="154" t="str">
        <f>IF(ISBLANK(AC58),(IFERROR(IF(AR61="","",IF(AR61&lt;=0.2,"Muy Baja",IF(AR61&lt;=0.4,"Baja",IF(AR61&lt;=0.6,"Media",IF(AR61&lt;=0.8,"Alta","Muy Alta"))))),""))," ")</f>
        <v/>
      </c>
      <c r="AT61" s="203" t="str">
        <f t="shared" si="3"/>
        <v/>
      </c>
      <c r="AU61" s="470" t="str">
        <f t="shared" si="4"/>
        <v/>
      </c>
      <c r="AV61" s="203" t="str">
        <f t="shared" si="43"/>
        <v/>
      </c>
      <c r="AW61" s="204" t="str">
        <f t="shared" si="5"/>
        <v/>
      </c>
      <c r="AX61" s="817"/>
      <c r="AY61" s="794"/>
      <c r="AZ61" s="797"/>
      <c r="BA61" s="800"/>
      <c r="BB61" s="256"/>
      <c r="BC61" s="180"/>
      <c r="BD61" s="179"/>
      <c r="BE61" s="179"/>
      <c r="BF61" s="473"/>
      <c r="BG61" s="473"/>
      <c r="BH61" s="473"/>
      <c r="BI61" s="180"/>
      <c r="BJ61" s="764"/>
      <c r="BK61" s="411"/>
      <c r="BL61" s="409"/>
      <c r="BM61" s="409"/>
      <c r="BN61" s="409"/>
      <c r="BO61" s="410"/>
      <c r="BP61" s="410"/>
      <c r="BQ61" s="410"/>
      <c r="BR61" s="453"/>
      <c r="BS61" s="453"/>
      <c r="BT61" s="454"/>
      <c r="BU61" s="509"/>
      <c r="BV61" s="509"/>
      <c r="BW61" s="509"/>
      <c r="BX61" s="509"/>
      <c r="BY61" s="182"/>
      <c r="BZ61" s="182"/>
      <c r="CA61" s="182"/>
      <c r="CB61" s="182"/>
      <c r="CC61" s="182"/>
      <c r="CD61" s="182"/>
      <c r="CE61" s="182"/>
      <c r="CF61" s="182"/>
      <c r="CG61" s="182"/>
      <c r="CH61" s="182"/>
      <c r="CI61" s="182"/>
      <c r="CJ61" s="182"/>
      <c r="CK61" s="182"/>
      <c r="CL61" s="182"/>
      <c r="CM61" s="182"/>
      <c r="CN61" s="182"/>
      <c r="CO61" s="182"/>
    </row>
    <row r="62" spans="1:93" ht="28.5" customHeight="1">
      <c r="A62" s="777"/>
      <c r="B62" s="779"/>
      <c r="C62" s="781"/>
      <c r="D62" s="781"/>
      <c r="E62" s="764"/>
      <c r="F62" s="764"/>
      <c r="G62" s="783"/>
      <c r="H62" s="297">
        <v>9</v>
      </c>
      <c r="I62" s="775"/>
      <c r="J62" s="764"/>
      <c r="K62" s="764"/>
      <c r="L62" s="764"/>
      <c r="M62" s="764"/>
      <c r="N62" s="764"/>
      <c r="O62" s="764"/>
      <c r="P62" s="766"/>
      <c r="Q62" s="768"/>
      <c r="R62" s="770"/>
      <c r="S62" s="770"/>
      <c r="T62" s="770"/>
      <c r="U62" s="820"/>
      <c r="V62" s="805"/>
      <c r="W62" s="823"/>
      <c r="X62" s="826"/>
      <c r="Y62" s="829"/>
      <c r="Z62" s="805"/>
      <c r="AA62" s="808"/>
      <c r="AB62" s="811"/>
      <c r="AC62" s="814"/>
      <c r="AD62" s="797"/>
      <c r="AE62" s="178">
        <v>5</v>
      </c>
      <c r="AF62" s="401"/>
      <c r="AG62" s="444"/>
      <c r="AH62" s="393"/>
      <c r="AI62" s="393"/>
      <c r="AJ62" s="393"/>
      <c r="AK62" s="395" t="str">
        <f t="shared" si="1"/>
        <v/>
      </c>
      <c r="AL62" s="253"/>
      <c r="AM62" s="253"/>
      <c r="AN62" s="201" t="str">
        <f t="shared" si="2"/>
        <v/>
      </c>
      <c r="AO62" s="254"/>
      <c r="AP62" s="254"/>
      <c r="AQ62" s="255"/>
      <c r="AR62" s="202" t="str">
        <f>IF(ISBLANK(AC58),(IFERROR(IF(AND(AK61="Probabilidad",AK62="Probabilidad"),(AT61-(+AT61*AN62)),IF(AND(AK61="Impacto",AK62="Probabilidad"),(AT60-(+AT60*AN62)),IF(AK62="Impacto",AT61,""))),""))," ")</f>
        <v/>
      </c>
      <c r="AS62" s="154" t="str">
        <f>IF(ISBLANK(AC58),(IFERROR(IF(AR62="","",IF(AR62&lt;=0.2,"Muy Baja",IF(AR62&lt;=0.4,"Baja",IF(AR62&lt;=0.6,"Media",IF(AR62&lt;=0.8,"Alta","Muy Alta"))))),""))," ")</f>
        <v/>
      </c>
      <c r="AT62" s="203" t="str">
        <f t="shared" si="3"/>
        <v/>
      </c>
      <c r="AU62" s="470" t="str">
        <f t="shared" si="4"/>
        <v/>
      </c>
      <c r="AV62" s="203" t="str">
        <f t="shared" si="43"/>
        <v/>
      </c>
      <c r="AW62" s="204" t="str">
        <f t="shared" si="5"/>
        <v/>
      </c>
      <c r="AX62" s="817"/>
      <c r="AY62" s="794"/>
      <c r="AZ62" s="797"/>
      <c r="BA62" s="800"/>
      <c r="BB62" s="256"/>
      <c r="BC62" s="180"/>
      <c r="BD62" s="179"/>
      <c r="BE62" s="179"/>
      <c r="BF62" s="473"/>
      <c r="BG62" s="473"/>
      <c r="BH62" s="473"/>
      <c r="BI62" s="180"/>
      <c r="BJ62" s="764"/>
      <c r="BK62" s="411"/>
      <c r="BL62" s="409"/>
      <c r="BM62" s="409"/>
      <c r="BN62" s="409"/>
      <c r="BO62" s="410"/>
      <c r="BP62" s="410"/>
      <c r="BQ62" s="410"/>
      <c r="BR62" s="453"/>
      <c r="BS62" s="453"/>
      <c r="BT62" s="454"/>
      <c r="BU62" s="509"/>
      <c r="BV62" s="509"/>
      <c r="BW62" s="509"/>
      <c r="BX62" s="509"/>
      <c r="BY62" s="182"/>
      <c r="BZ62" s="182"/>
      <c r="CA62" s="182"/>
      <c r="CB62" s="182"/>
      <c r="CC62" s="182"/>
      <c r="CD62" s="182"/>
      <c r="CE62" s="182"/>
      <c r="CF62" s="182"/>
      <c r="CG62" s="182"/>
      <c r="CH62" s="182"/>
      <c r="CI62" s="182"/>
      <c r="CJ62" s="182"/>
      <c r="CK62" s="182"/>
      <c r="CL62" s="182"/>
      <c r="CM62" s="182"/>
      <c r="CN62" s="182"/>
      <c r="CO62" s="182"/>
    </row>
    <row r="63" spans="1:93" ht="28.5" customHeight="1">
      <c r="A63" s="777"/>
      <c r="B63" s="779"/>
      <c r="C63" s="781"/>
      <c r="D63" s="781"/>
      <c r="E63" s="764"/>
      <c r="F63" s="764"/>
      <c r="G63" s="783"/>
      <c r="H63" s="297">
        <v>9</v>
      </c>
      <c r="I63" s="776"/>
      <c r="J63" s="765"/>
      <c r="K63" s="765"/>
      <c r="L63" s="765"/>
      <c r="M63" s="765"/>
      <c r="N63" s="765"/>
      <c r="O63" s="765"/>
      <c r="P63" s="767"/>
      <c r="Q63" s="769"/>
      <c r="R63" s="771"/>
      <c r="S63" s="771"/>
      <c r="T63" s="771"/>
      <c r="U63" s="821"/>
      <c r="V63" s="806"/>
      <c r="W63" s="824"/>
      <c r="X63" s="827"/>
      <c r="Y63" s="830"/>
      <c r="Z63" s="806"/>
      <c r="AA63" s="809"/>
      <c r="AB63" s="812"/>
      <c r="AC63" s="815"/>
      <c r="AD63" s="798"/>
      <c r="AE63" s="178">
        <v>6</v>
      </c>
      <c r="AF63" s="401"/>
      <c r="AG63" s="444"/>
      <c r="AH63" s="393"/>
      <c r="AI63" s="393"/>
      <c r="AJ63" s="393"/>
      <c r="AK63" s="395" t="str">
        <f t="shared" si="1"/>
        <v/>
      </c>
      <c r="AL63" s="253"/>
      <c r="AM63" s="253"/>
      <c r="AN63" s="201" t="str">
        <f t="shared" si="2"/>
        <v/>
      </c>
      <c r="AO63" s="254"/>
      <c r="AP63" s="254"/>
      <c r="AQ63" s="255"/>
      <c r="AR63" s="202" t="str">
        <f>IF(ISBLANK(AC58),(IFERROR(IF(AND(AK62="Probabilidad",AK63="Probabilidad"),(AT62-(+AT62*AN63)),IF(AND(AK62="Impacto",AK63="Probabilidad"),(AT61-(+AT61*AN63)),IF(AK63="Impacto",AT62,""))),""))," ")</f>
        <v/>
      </c>
      <c r="AS63" s="154" t="str">
        <f>IF(ISBLANK(AC58),(IFERROR(IF(AR63="","",IF(AR63&lt;=0.2,"Muy Baja",IF(AR63&lt;=0.4,"Baja",IF(AR63&lt;=0.6,"Media",IF(AR63&lt;=0.8,"Alta","Muy Alta"))))),""))," ")</f>
        <v/>
      </c>
      <c r="AT63" s="203" t="str">
        <f t="shared" si="3"/>
        <v/>
      </c>
      <c r="AU63" s="470" t="str">
        <f t="shared" si="4"/>
        <v/>
      </c>
      <c r="AV63" s="203" t="str">
        <f t="shared" si="43"/>
        <v/>
      </c>
      <c r="AW63" s="204" t="str">
        <f t="shared" si="5"/>
        <v/>
      </c>
      <c r="AX63" s="818"/>
      <c r="AY63" s="795"/>
      <c r="AZ63" s="798"/>
      <c r="BA63" s="801"/>
      <c r="BB63" s="256"/>
      <c r="BC63" s="180"/>
      <c r="BD63" s="179"/>
      <c r="BE63" s="179"/>
      <c r="BF63" s="473"/>
      <c r="BG63" s="473"/>
      <c r="BH63" s="473"/>
      <c r="BI63" s="180"/>
      <c r="BJ63" s="765"/>
      <c r="BK63" s="411"/>
      <c r="BL63" s="409"/>
      <c r="BM63" s="409"/>
      <c r="BN63" s="409"/>
      <c r="BO63" s="410"/>
      <c r="BP63" s="410"/>
      <c r="BQ63" s="410"/>
      <c r="BR63" s="453"/>
      <c r="BS63" s="453"/>
      <c r="BT63" s="454"/>
      <c r="BU63" s="509"/>
      <c r="BV63" s="509"/>
      <c r="BW63" s="509"/>
      <c r="BX63" s="509"/>
      <c r="BY63" s="182"/>
      <c r="BZ63" s="182"/>
      <c r="CA63" s="182"/>
      <c r="CB63" s="182"/>
      <c r="CC63" s="182"/>
      <c r="CD63" s="182"/>
      <c r="CE63" s="182"/>
      <c r="CF63" s="182"/>
      <c r="CG63" s="182"/>
      <c r="CH63" s="182"/>
      <c r="CI63" s="182"/>
      <c r="CJ63" s="182"/>
      <c r="CK63" s="182"/>
      <c r="CL63" s="182"/>
      <c r="CM63" s="182"/>
      <c r="CN63" s="182"/>
      <c r="CO63" s="182"/>
    </row>
    <row r="64" spans="1:93" ht="151.5" customHeight="1">
      <c r="A64" s="777"/>
      <c r="B64" s="779"/>
      <c r="C64" s="781"/>
      <c r="D64" s="781" t="str">
        <f>IFERROR((VLOOKUP($B64,'Listados Datos'!$D$3:$F$18,3,FALSE))," ")</f>
        <v xml:space="preserve"> </v>
      </c>
      <c r="E64" s="764"/>
      <c r="F64" s="764"/>
      <c r="G64" s="783">
        <v>10</v>
      </c>
      <c r="H64" s="442">
        <v>10</v>
      </c>
      <c r="I64" s="784" t="s">
        <v>1337</v>
      </c>
      <c r="J64" s="785" t="s">
        <v>236</v>
      </c>
      <c r="K64" s="785" t="s">
        <v>1035</v>
      </c>
      <c r="L64" s="785" t="s">
        <v>1331</v>
      </c>
      <c r="M64" s="785" t="str">
        <f t="shared" ref="M64" si="44">+CONCATENATE("Posibilidad de afectación ", J64, " por ", K64," debido a ", L64)</f>
        <v>Posibilidad de afectación Reputacional por 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debido a 1. Deficiencias en la aplicación de los controles frente a los procesos y procedimientos definidos.
2. Uso inadecuado de los sistemas de información establecidos para la gestión de las peticiones.</v>
      </c>
      <c r="N64" s="785" t="s">
        <v>106</v>
      </c>
      <c r="O64" s="785" t="s">
        <v>240</v>
      </c>
      <c r="P64" s="786">
        <v>228</v>
      </c>
      <c r="Q64" s="787"/>
      <c r="R64" s="788"/>
      <c r="S64" s="788"/>
      <c r="T64" s="788"/>
      <c r="U64" s="819" t="str">
        <f>IF(ISBLANK(AB64),(IF(P64&lt;=0,"",IF(P64&lt;=2,"Muy Baja",IF(P64&lt;=24,"Baja",IF(P64&lt;=500,"Media",IF(P64&lt;=5000,"Alta","Muy Alta"))))))," ")</f>
        <v xml:space="preserve"> </v>
      </c>
      <c r="V64" s="804" t="str">
        <f t="shared" ref="V64" si="45">IF(ISBLANK(AB64),(IF(U64="","",IF(U64="Muy Baja",20%,IF(U64="Baja",40%,IF(U64="Media",60%,IF(U64="Alta",80%,IF(U64="Muy Alta",100%,0)))))))," ")</f>
        <v xml:space="preserve"> </v>
      </c>
      <c r="W64" s="822"/>
      <c r="X64" s="825" t="str">
        <f>IF(W64&gt;0,IF(NOT(ISERROR(MATCH(W64,'Listados Datos'!$N$3:$N$4,0))),'Listados Datos'!$N$6&amp;"Por favor no seleccionar este criterios de impacto (Afectación Económica o presupuestal y/o Pérdida Reputacional)",'Listados Datos'!$N$7),"")</f>
        <v/>
      </c>
      <c r="Y64" s="828" t="str">
        <f>IF(OR(W64='Listados Datos'!$R$3,W64='Listados Datos'!$S$3),"Leve",IF(OR(W64='Listados Datos'!$R$4,W64='Listados Datos'!$S$4),"Menor",IF(OR(W64='Listados Datos'!$R$5,W64='Listados Datos'!$S$5),"Moderado",IF(OR(W64='Listados Datos'!$R$6,W64='Listados Datos'!$S$6),"Mayor",IF(OR(W64='Listados Datos'!$R$7,W64='Listados Datos'!$S$7),"Catastrófico","")))))</f>
        <v/>
      </c>
      <c r="Z64" s="804" t="str">
        <f>IF(Y64="","",IF(Y64="Leve",20%,IF(Y64="Menor",40%,IF(Y64="Moderado",60%,IF(Y64="Mayor",80%,IF(Y64="Catastrófico",100%,0))))))</f>
        <v/>
      </c>
      <c r="AA64" s="807" t="str">
        <f>IF(OR(AND(U64="Muy Baja",Y64="Leve"),AND(U64="Muy Baja",Y64="Menor"),AND(U64="Baja",Y64="Leve")),"Bajo",IF(OR(AND(U64="Muy baja",Y64="Moderado"),AND(U64="Baja",Y64="Menor"),AND(U64="Baja",Y64="Moderado"),AND(U64="Media",Y64="Leve"),AND(U64="Media",Y64="Menor"),AND(U64="Media",Y64="Moderado"),AND(U64="Alta",Y64="Leve"),AND(U64="Alta",Y64="Menor")),"Moderado",IF(OR(AND(U64="Muy Baja",Y64="Mayor"),AND(U64="Baja",Y64="Mayor"),AND(U64="Media",Y64="Mayor"),AND(U64="Alta",Y64="Moderado"),AND(U64="Alta",Y64="Mayor"),AND(U64="Muy Alta",Y64="Leve"),AND(U64="Muy Alta",Y64="Menor"),AND(U64="Muy Alta",Y64="Moderado"),AND(U64="Muy Alta",Y64="Mayor")),"Alto",IF(OR(AND(U64="Muy Baja",Y64="Catastrófico"),AND(U64="Baja",Y64="Catastrófico"),AND(U64="Media",Y64="Catastrófico"),AND(U64="Alta",Y64="Catastrófico"),AND(U64="Muy Alta",Y64="Catastrófico")),"Extremo",""))))</f>
        <v/>
      </c>
      <c r="AB64" s="810" t="s">
        <v>339</v>
      </c>
      <c r="AC64" s="813" t="s">
        <v>12</v>
      </c>
      <c r="AD64" s="796" t="str">
        <f t="shared" ref="AD64" si="46">IF(AND(AB64="Rara Vez",AC64="Insignificante"),("BAJA"),IF(AND(AB64="Rara Vez",AC64="Menor"),("BAJA"),IF(AND(AB64="Rara Vez",AC64="Moderado"),("MODERADA"),IF(AND(AB64="Rara Vez",AC64="Mayor"),("ALTA"),IF(AND(AB64="Improbable",AC64="Insignificante"),("BAJA"),IF(AND(AB64="Improbable",AC64="Menor"),("BAJA"),IF(AND(AB64="Improbable",AC64="Moderado"),("MODERADA"),IF(AND(AB64="Improbable",AC64="Mayor"),("ALTA"),IF(AND(AB64="Posible",AC64="Insignificante"),("BAJA"),IF(AND(AB64="Posible",AC64="Menor"),("MODERADA"),IF(AND(AB64="Posible",AC64="Moderado"),("ALTA"),IF(AND(AB64="Posible",AC64="Mayor"),("EXTREMA"),IF(AND(AB64="Probable",AC64="Insignificante"),("MODERADA"),IF(AND(AB64="Probable",AC64="Menor"),("ALTA"),IF(AND(AB64="Probable",AC64="Moderado"),("ALTA"),IF(AND(AB64="Probable",AC64="Mayor"),("EXTREMA"),IF(AND(AB64="Casi Seguro",AC64="Insignificante"),("ALTA"),IF(AND(AB64="Casi Seguro",AC64="Menor"),("ALTA"),IF(AND(AB64="Casi Seguro",AC64="Moderado"),("EXTREMA"),IF(AND(AB64="Casi Seguro",AC64="Mayor"),("EXTREMA"),IF(AC64="Catastrófico","EXTREMA","VALORAR")))))))))))))))))))))</f>
        <v>MODERADA</v>
      </c>
      <c r="AE64" s="178">
        <v>1</v>
      </c>
      <c r="AF64" s="401"/>
      <c r="AG64" s="444" t="s">
        <v>3306</v>
      </c>
      <c r="AH64" s="393"/>
      <c r="AI64" s="393"/>
      <c r="AJ64" s="393"/>
      <c r="AK64" s="395" t="str">
        <f t="shared" si="1"/>
        <v>Probabilidad</v>
      </c>
      <c r="AL64" s="253" t="s">
        <v>305</v>
      </c>
      <c r="AM64" s="253" t="s">
        <v>310</v>
      </c>
      <c r="AN64" s="201" t="str">
        <f t="shared" si="2"/>
        <v>40%</v>
      </c>
      <c r="AO64" s="254" t="s">
        <v>314</v>
      </c>
      <c r="AP64" s="254" t="s">
        <v>318</v>
      </c>
      <c r="AQ64" s="255" t="s">
        <v>321</v>
      </c>
      <c r="AR64" s="202" t="str">
        <f>IF(ISBLANK(AC64),(IFERROR(IF(AK64="Probabilidad",(V64-(+V64*AN64)),IF(AK64="Impacto",V64,"")),""))," ")</f>
        <v xml:space="preserve"> </v>
      </c>
      <c r="AS64" s="154" t="str">
        <f>IF(ISBLANK(AC64), (IFERROR(IF(AR64="","",IF(AR64&lt;=0.2,"Muy Baja",IF(AR64&lt;=0.4,"Baja",IF(AR64&lt;=0.6,"Media",IF(AR64&lt;=0.8,"Alta","Muy Alta"))))),""))," ")</f>
        <v xml:space="preserve"> </v>
      </c>
      <c r="AT64" s="203" t="str">
        <f t="shared" si="3"/>
        <v xml:space="preserve"> </v>
      </c>
      <c r="AU64" s="470" t="str">
        <f t="shared" si="4"/>
        <v/>
      </c>
      <c r="AV64" s="203" t="str">
        <f>IFERROR(IF(AK64="Impacto",(Z64-(+Z64*AN64)),IF(AK64="Probabilidad",Z64,"")),"")</f>
        <v/>
      </c>
      <c r="AW64" s="204" t="str">
        <f t="shared" si="5"/>
        <v/>
      </c>
      <c r="AX64" s="816" t="s">
        <v>339</v>
      </c>
      <c r="AY64" s="793" t="str">
        <f>IF(ISBLANK(AC64), " ", AC64)</f>
        <v>Moderado</v>
      </c>
      <c r="AZ64" s="796" t="str">
        <f t="shared" ref="AZ64" si="47">IF(AND(AX64="Rara Vez",AY64="Insignificante"),("BAJA"),IF(AND(AX64="Rara Vez",AY64="Menor"),("BAJA"),IF(AND(AX64="Rara Vez",AY64="Moderado"),("MODERADA"),IF(AND(AX64="Rara Vez",AY64="Mayor"),("ALTA"),IF(AND(AX64="Improbable",AY64="Insignificante"),("BAJA"),IF(AND(AX64="Improbable",AY64="Menor"),("BAJA"),IF(AND(AX64="Improbable",AY64="Moderado"),("MODERADA"),IF(AND(AX64="Improbable",AY64="Mayor"),("ALTA"),IF(AND(AX64="Posible",AY64="Insignificante"),("BAJA"),IF(AND(AX64="Posible",AY64="Menor"),("MODERADA"),IF(AND(AX64="Posible",AY64="Moderado"),("ALTA"),IF(AND(AX64="Posible",AY64="Mayor"),("EXTREMA"),IF(AND(AX64="Probable",AY64="Insignificante"),("MODERADA"),IF(AND(AX64="Probable",AY64="Menor"),("ALTA"),IF(AND(AX64="Probable",AY64="Moderado"),("ALTA"),IF(AND(AX64="Probable",AY64="Mayor"),("EXTREMA"),IF(AND(AX64="Casi Seguro",AY64="Insignificante"),("ALTA"),IF(AND(AX64="Casi Seguro",AY64="Menor"),("ALTA"),IF(AND(AX64="Casi Seguro",AY64="Moderado"),("EXTREMA"),IF(AND(AX64="Casi Seguro",AY64="Mayor"),("EXTREMA"),IF(AY64="Catastrófico","EXTREMA","VALORAR")))))))))))))))))))))</f>
        <v>MODERADA</v>
      </c>
      <c r="BA64" s="799"/>
      <c r="BB64" s="425" t="s">
        <v>1036</v>
      </c>
      <c r="BC64" s="180" t="s">
        <v>1355</v>
      </c>
      <c r="BD64" s="179" t="s">
        <v>2931</v>
      </c>
      <c r="BE64" s="179" t="s">
        <v>1037</v>
      </c>
      <c r="BF64" s="473">
        <v>44927</v>
      </c>
      <c r="BG64" s="473">
        <v>45291</v>
      </c>
      <c r="BH64" s="473" t="s">
        <v>1038</v>
      </c>
      <c r="BI64" s="473" t="s">
        <v>1039</v>
      </c>
      <c r="BJ64" s="785" t="s">
        <v>1041</v>
      </c>
      <c r="BK64" s="411" t="s">
        <v>110</v>
      </c>
      <c r="BL64" s="409" t="s">
        <v>3403</v>
      </c>
      <c r="BM64" s="427">
        <v>1</v>
      </c>
      <c r="BN64" s="421">
        <v>45169</v>
      </c>
      <c r="BO64" s="410" t="s">
        <v>3404</v>
      </c>
      <c r="BP64" s="423" t="s">
        <v>3405</v>
      </c>
      <c r="BQ64" s="410" t="s">
        <v>3377</v>
      </c>
      <c r="BR64" s="453" t="s">
        <v>111</v>
      </c>
      <c r="BS64" s="453" t="s">
        <v>1423</v>
      </c>
      <c r="BT64" s="454" t="s">
        <v>1423</v>
      </c>
      <c r="BU64" s="508" t="s">
        <v>3664</v>
      </c>
      <c r="BV64" s="510" t="s">
        <v>3712</v>
      </c>
      <c r="BW64" s="513" t="s">
        <v>3665</v>
      </c>
      <c r="BX64" s="514" t="s">
        <v>3667</v>
      </c>
      <c r="BY64" s="182"/>
      <c r="BZ64" s="182"/>
      <c r="CA64" s="182"/>
      <c r="CB64" s="182"/>
      <c r="CC64" s="182"/>
      <c r="CD64" s="182"/>
      <c r="CE64" s="182"/>
      <c r="CF64" s="182"/>
      <c r="CG64" s="182"/>
      <c r="CH64" s="182"/>
      <c r="CI64" s="182"/>
      <c r="CJ64" s="182"/>
      <c r="CK64" s="182"/>
      <c r="CL64" s="182"/>
      <c r="CM64" s="182"/>
      <c r="CN64" s="182"/>
      <c r="CO64" s="182"/>
    </row>
    <row r="65" spans="1:93" ht="28.5" customHeight="1">
      <c r="A65" s="777"/>
      <c r="B65" s="779"/>
      <c r="C65" s="781"/>
      <c r="D65" s="781"/>
      <c r="E65" s="764"/>
      <c r="F65" s="764"/>
      <c r="G65" s="783"/>
      <c r="H65" s="442">
        <v>10</v>
      </c>
      <c r="I65" s="775"/>
      <c r="J65" s="764"/>
      <c r="K65" s="764"/>
      <c r="L65" s="764"/>
      <c r="M65" s="764"/>
      <c r="N65" s="764"/>
      <c r="O65" s="764"/>
      <c r="P65" s="766"/>
      <c r="Q65" s="768"/>
      <c r="R65" s="770"/>
      <c r="S65" s="770"/>
      <c r="T65" s="770"/>
      <c r="U65" s="820"/>
      <c r="V65" s="805"/>
      <c r="W65" s="823"/>
      <c r="X65" s="826"/>
      <c r="Y65" s="829"/>
      <c r="Z65" s="805"/>
      <c r="AA65" s="808"/>
      <c r="AB65" s="811"/>
      <c r="AC65" s="814"/>
      <c r="AD65" s="797"/>
      <c r="AE65" s="178">
        <v>2</v>
      </c>
      <c r="AF65" s="401"/>
      <c r="AG65" s="444"/>
      <c r="AH65" s="393"/>
      <c r="AI65" s="393"/>
      <c r="AJ65" s="393"/>
      <c r="AK65" s="395" t="str">
        <f t="shared" si="1"/>
        <v/>
      </c>
      <c r="AL65" s="253"/>
      <c r="AM65" s="253"/>
      <c r="AN65" s="201" t="str">
        <f t="shared" si="2"/>
        <v/>
      </c>
      <c r="AO65" s="254"/>
      <c r="AP65" s="254"/>
      <c r="AQ65" s="255"/>
      <c r="AR65" s="202" t="str">
        <f>IF(ISBLANK(AC64),(IFERROR(IF(AND(AK64="Probabilidad",AK65="Probabilidad"),(AT64-(+AT64*AN65)),IF(AK65="Probabilidad",(V64-(+V64*AN65)),IF(AK65="Impacto",AT64,""))),""))," ")</f>
        <v xml:space="preserve"> </v>
      </c>
      <c r="AS65" s="154" t="str">
        <f>IF(ISBLANK(AC64),(IFERROR(IF(AR65="","",IF(AR65&lt;=0.2,"Muy Baja",IF(AR65&lt;=0.4,"Baja",IF(AR65&lt;=0.6,"Media",IF(AR65&lt;=0.8,"Alta","Muy Alta"))))),""))," ")</f>
        <v xml:space="preserve"> </v>
      </c>
      <c r="AT65" s="203" t="str">
        <f t="shared" si="3"/>
        <v xml:space="preserve"> </v>
      </c>
      <c r="AU65" s="470" t="str">
        <f t="shared" si="4"/>
        <v/>
      </c>
      <c r="AV65" s="203" t="str">
        <f>IFERROR(IF(AND(AK64="Impacto",AK65="Impacto"),(AV64-(+AV64*AN65)),IF(AK65="Impacto",(Z64-(+Z64*AN65)),IF(AK65="Probabilidad",AV64,""))),"")</f>
        <v/>
      </c>
      <c r="AW65" s="204" t="str">
        <f t="shared" si="5"/>
        <v/>
      </c>
      <c r="AX65" s="817"/>
      <c r="AY65" s="794"/>
      <c r="AZ65" s="797"/>
      <c r="BA65" s="800"/>
      <c r="BB65" s="256"/>
      <c r="BC65" s="180"/>
      <c r="BD65" s="179"/>
      <c r="BE65" s="179"/>
      <c r="BF65" s="473"/>
      <c r="BG65" s="473"/>
      <c r="BH65" s="473"/>
      <c r="BI65" s="180"/>
      <c r="BJ65" s="764"/>
      <c r="BK65" s="411"/>
      <c r="BL65" s="409"/>
      <c r="BM65" s="409"/>
      <c r="BN65" s="409"/>
      <c r="BO65" s="410"/>
      <c r="BP65" s="410"/>
      <c r="BQ65" s="410"/>
      <c r="BR65" s="453"/>
      <c r="BS65" s="453"/>
      <c r="BT65" s="454"/>
      <c r="BU65" s="509"/>
      <c r="BV65" s="509"/>
      <c r="BW65" s="509"/>
      <c r="BX65" s="509"/>
      <c r="BY65" s="182"/>
      <c r="BZ65" s="182"/>
      <c r="CA65" s="182"/>
      <c r="CB65" s="182"/>
      <c r="CC65" s="182"/>
      <c r="CD65" s="182"/>
      <c r="CE65" s="182"/>
      <c r="CF65" s="182"/>
      <c r="CG65" s="182"/>
      <c r="CH65" s="182"/>
      <c r="CI65" s="182"/>
      <c r="CJ65" s="182"/>
      <c r="CK65" s="182"/>
      <c r="CL65" s="182"/>
      <c r="CM65" s="182"/>
      <c r="CN65" s="182"/>
      <c r="CO65" s="182"/>
    </row>
    <row r="66" spans="1:93" ht="28.5" customHeight="1">
      <c r="A66" s="777"/>
      <c r="B66" s="779"/>
      <c r="C66" s="781"/>
      <c r="D66" s="781"/>
      <c r="E66" s="764"/>
      <c r="F66" s="764"/>
      <c r="G66" s="783"/>
      <c r="H66" s="442">
        <v>10</v>
      </c>
      <c r="I66" s="775"/>
      <c r="J66" s="764"/>
      <c r="K66" s="764"/>
      <c r="L66" s="764"/>
      <c r="M66" s="764"/>
      <c r="N66" s="764"/>
      <c r="O66" s="764"/>
      <c r="P66" s="766"/>
      <c r="Q66" s="768"/>
      <c r="R66" s="770"/>
      <c r="S66" s="770"/>
      <c r="T66" s="770"/>
      <c r="U66" s="820"/>
      <c r="V66" s="805"/>
      <c r="W66" s="823"/>
      <c r="X66" s="826"/>
      <c r="Y66" s="829"/>
      <c r="Z66" s="805"/>
      <c r="AA66" s="808"/>
      <c r="AB66" s="811"/>
      <c r="AC66" s="814"/>
      <c r="AD66" s="797"/>
      <c r="AE66" s="178">
        <v>3</v>
      </c>
      <c r="AF66" s="401"/>
      <c r="AG66" s="444"/>
      <c r="AH66" s="393"/>
      <c r="AI66" s="393"/>
      <c r="AJ66" s="393"/>
      <c r="AK66" s="395" t="str">
        <f t="shared" si="1"/>
        <v/>
      </c>
      <c r="AL66" s="253"/>
      <c r="AM66" s="253"/>
      <c r="AN66" s="201" t="str">
        <f t="shared" si="2"/>
        <v/>
      </c>
      <c r="AO66" s="254"/>
      <c r="AP66" s="254"/>
      <c r="AQ66" s="255"/>
      <c r="AR66" s="202" t="str">
        <f>IF(ISBLANK(AC64),(IFERROR(IF(AND(AK65="Probabilidad",AK66="Probabilidad"),(AT65-(+AT65*AN66)),IF(AND(AK65="Impacto",AK66="Probabilidad"),(AT64-(+AT64*AN66)),IF(AK66="Impacto",AT65,""))),""))," ")</f>
        <v xml:space="preserve"> </v>
      </c>
      <c r="AS66" s="154" t="str">
        <f>IF(ISBLANK(AC64),(IFERROR(IF(AR66="","",IF(AR66&lt;=0.2,"Muy Baja",IF(AR66&lt;=0.4,"Baja",IF(AR66&lt;=0.6,"Media",IF(AR66&lt;=0.8,"Alta","Muy Alta"))))),""))," ")</f>
        <v xml:space="preserve"> </v>
      </c>
      <c r="AT66" s="203" t="str">
        <f t="shared" si="3"/>
        <v xml:space="preserve"> </v>
      </c>
      <c r="AU66" s="470" t="str">
        <f t="shared" si="4"/>
        <v/>
      </c>
      <c r="AV66" s="203" t="str">
        <f t="shared" ref="AV66:AV69" si="48">IFERROR(IF(AND(AK65="Impacto",AK66="Impacto"),(AV65-(+AV65*AN66)),IF(AND(AK65="Probabilidad",AK66="Impacto"),(AV64-(+AV64*AN66)),IF(AK66="Probabilidad",AV65,""))),"")</f>
        <v/>
      </c>
      <c r="AW66" s="204" t="str">
        <f t="shared" si="5"/>
        <v/>
      </c>
      <c r="AX66" s="817"/>
      <c r="AY66" s="794"/>
      <c r="AZ66" s="797"/>
      <c r="BA66" s="800"/>
      <c r="BB66" s="256"/>
      <c r="BC66" s="180"/>
      <c r="BD66" s="179"/>
      <c r="BE66" s="179"/>
      <c r="BF66" s="473"/>
      <c r="BG66" s="473"/>
      <c r="BH66" s="473"/>
      <c r="BI66" s="180"/>
      <c r="BJ66" s="764"/>
      <c r="BK66" s="411"/>
      <c r="BL66" s="409"/>
      <c r="BM66" s="409"/>
      <c r="BN66" s="409"/>
      <c r="BO66" s="410"/>
      <c r="BP66" s="410"/>
      <c r="BQ66" s="410"/>
      <c r="BR66" s="453"/>
      <c r="BS66" s="453"/>
      <c r="BT66" s="454"/>
      <c r="BU66" s="509"/>
      <c r="BV66" s="509"/>
      <c r="BW66" s="509"/>
      <c r="BX66" s="509"/>
      <c r="BY66" s="182"/>
      <c r="BZ66" s="182"/>
      <c r="CA66" s="182"/>
      <c r="CB66" s="182"/>
      <c r="CC66" s="182"/>
      <c r="CD66" s="182"/>
      <c r="CE66" s="182"/>
      <c r="CF66" s="182"/>
      <c r="CG66" s="182"/>
      <c r="CH66" s="182"/>
      <c r="CI66" s="182"/>
      <c r="CJ66" s="182"/>
      <c r="CK66" s="182"/>
      <c r="CL66" s="182"/>
      <c r="CM66" s="182"/>
      <c r="CN66" s="182"/>
      <c r="CO66" s="182"/>
    </row>
    <row r="67" spans="1:93" ht="28.5" customHeight="1">
      <c r="A67" s="777"/>
      <c r="B67" s="779"/>
      <c r="C67" s="781"/>
      <c r="D67" s="781"/>
      <c r="E67" s="764"/>
      <c r="F67" s="764"/>
      <c r="G67" s="783"/>
      <c r="H67" s="442">
        <v>10</v>
      </c>
      <c r="I67" s="775"/>
      <c r="J67" s="764"/>
      <c r="K67" s="764"/>
      <c r="L67" s="764"/>
      <c r="M67" s="764"/>
      <c r="N67" s="764"/>
      <c r="O67" s="764"/>
      <c r="P67" s="766"/>
      <c r="Q67" s="768"/>
      <c r="R67" s="770"/>
      <c r="S67" s="770"/>
      <c r="T67" s="770"/>
      <c r="U67" s="820"/>
      <c r="V67" s="805"/>
      <c r="W67" s="823"/>
      <c r="X67" s="826"/>
      <c r="Y67" s="829"/>
      <c r="Z67" s="805"/>
      <c r="AA67" s="808"/>
      <c r="AB67" s="811"/>
      <c r="AC67" s="814"/>
      <c r="AD67" s="797"/>
      <c r="AE67" s="178">
        <v>4</v>
      </c>
      <c r="AF67" s="401"/>
      <c r="AG67" s="444"/>
      <c r="AH67" s="393"/>
      <c r="AI67" s="393"/>
      <c r="AJ67" s="393"/>
      <c r="AK67" s="395" t="str">
        <f t="shared" si="1"/>
        <v/>
      </c>
      <c r="AL67" s="253"/>
      <c r="AM67" s="253"/>
      <c r="AN67" s="201" t="str">
        <f t="shared" si="2"/>
        <v/>
      </c>
      <c r="AO67" s="254"/>
      <c r="AP67" s="254"/>
      <c r="AQ67" s="255"/>
      <c r="AR67" s="202" t="str">
        <f>IF(ISBLANK(AC64),(IFERROR(IF(AND(AK66="Probabilidad",AK67="Probabilidad"),(AT66-(+AT66*AN67)),IF(AND(AK66="Impacto",AK67="Probabilidad"),(AT65-(+AT65*AN67)),IF(AK67="Impacto",AT66,""))),""))," ")</f>
        <v xml:space="preserve"> </v>
      </c>
      <c r="AS67" s="154" t="str">
        <f>IF(ISBLANK(AC64),(IFERROR(IF(AR67="","",IF(AR67&lt;=0.2,"Muy Baja",IF(AR67&lt;=0.4,"Baja",IF(AR67&lt;=0.6,"Media",IF(AR67&lt;=0.8,"Alta","Muy Alta"))))),""))," ")</f>
        <v xml:space="preserve"> </v>
      </c>
      <c r="AT67" s="203" t="str">
        <f t="shared" si="3"/>
        <v xml:space="preserve"> </v>
      </c>
      <c r="AU67" s="470" t="str">
        <f t="shared" si="4"/>
        <v/>
      </c>
      <c r="AV67" s="203" t="str">
        <f t="shared" si="48"/>
        <v/>
      </c>
      <c r="AW67" s="204" t="str">
        <f t="shared" si="5"/>
        <v/>
      </c>
      <c r="AX67" s="817"/>
      <c r="AY67" s="794"/>
      <c r="AZ67" s="797"/>
      <c r="BA67" s="800"/>
      <c r="BB67" s="256"/>
      <c r="BC67" s="180"/>
      <c r="BD67" s="179"/>
      <c r="BE67" s="179"/>
      <c r="BF67" s="473"/>
      <c r="BG67" s="473"/>
      <c r="BH67" s="473"/>
      <c r="BI67" s="180"/>
      <c r="BJ67" s="764"/>
      <c r="BK67" s="411"/>
      <c r="BL67" s="409"/>
      <c r="BM67" s="409"/>
      <c r="BN67" s="409"/>
      <c r="BO67" s="410"/>
      <c r="BP67" s="410"/>
      <c r="BQ67" s="410"/>
      <c r="BR67" s="453"/>
      <c r="BS67" s="453"/>
      <c r="BT67" s="454"/>
      <c r="BU67" s="509"/>
      <c r="BV67" s="509"/>
      <c r="BW67" s="509"/>
      <c r="BX67" s="509"/>
      <c r="BY67" s="182"/>
      <c r="BZ67" s="182"/>
      <c r="CA67" s="182"/>
      <c r="CB67" s="182"/>
      <c r="CC67" s="182"/>
      <c r="CD67" s="182"/>
      <c r="CE67" s="182"/>
      <c r="CF67" s="182"/>
      <c r="CG67" s="182"/>
      <c r="CH67" s="182"/>
      <c r="CI67" s="182"/>
      <c r="CJ67" s="182"/>
      <c r="CK67" s="182"/>
      <c r="CL67" s="182"/>
      <c r="CM67" s="182"/>
      <c r="CN67" s="182"/>
      <c r="CO67" s="182"/>
    </row>
    <row r="68" spans="1:93" ht="28.5" customHeight="1">
      <c r="A68" s="777"/>
      <c r="B68" s="779"/>
      <c r="C68" s="781"/>
      <c r="D68" s="781"/>
      <c r="E68" s="764"/>
      <c r="F68" s="764"/>
      <c r="G68" s="783"/>
      <c r="H68" s="442">
        <v>10</v>
      </c>
      <c r="I68" s="775"/>
      <c r="J68" s="764"/>
      <c r="K68" s="764"/>
      <c r="L68" s="764"/>
      <c r="M68" s="764"/>
      <c r="N68" s="764"/>
      <c r="O68" s="764"/>
      <c r="P68" s="766"/>
      <c r="Q68" s="768"/>
      <c r="R68" s="770"/>
      <c r="S68" s="770"/>
      <c r="T68" s="770"/>
      <c r="U68" s="820"/>
      <c r="V68" s="805"/>
      <c r="W68" s="823"/>
      <c r="X68" s="826"/>
      <c r="Y68" s="829"/>
      <c r="Z68" s="805"/>
      <c r="AA68" s="808"/>
      <c r="AB68" s="811"/>
      <c r="AC68" s="814"/>
      <c r="AD68" s="797"/>
      <c r="AE68" s="178">
        <v>5</v>
      </c>
      <c r="AF68" s="401"/>
      <c r="AG68" s="444"/>
      <c r="AH68" s="393"/>
      <c r="AI68" s="393"/>
      <c r="AJ68" s="393"/>
      <c r="AK68" s="395" t="str">
        <f t="shared" si="1"/>
        <v/>
      </c>
      <c r="AL68" s="253"/>
      <c r="AM68" s="253"/>
      <c r="AN68" s="201" t="str">
        <f t="shared" si="2"/>
        <v/>
      </c>
      <c r="AO68" s="254"/>
      <c r="AP68" s="254"/>
      <c r="AQ68" s="255"/>
      <c r="AR68" s="202" t="str">
        <f>IF(ISBLANK(AC64),(IFERROR(IF(AND(AK67="Probabilidad",AK68="Probabilidad"),(AT67-(+AT67*AN68)),IF(AND(AK67="Impacto",AK68="Probabilidad"),(AT66-(+AT66*AN68)),IF(AK68="Impacto",AT67,""))),""))," ")</f>
        <v xml:space="preserve"> </v>
      </c>
      <c r="AS68" s="154" t="str">
        <f>IF(ISBLANK(AC64),(IFERROR(IF(AR68="","",IF(AR68&lt;=0.2,"Muy Baja",IF(AR68&lt;=0.4,"Baja",IF(AR68&lt;=0.6,"Media",IF(AR68&lt;=0.8,"Alta","Muy Alta"))))),""))," ")</f>
        <v xml:space="preserve"> </v>
      </c>
      <c r="AT68" s="203" t="str">
        <f t="shared" si="3"/>
        <v xml:space="preserve"> </v>
      </c>
      <c r="AU68" s="470" t="str">
        <f t="shared" si="4"/>
        <v/>
      </c>
      <c r="AV68" s="203" t="str">
        <f t="shared" si="48"/>
        <v/>
      </c>
      <c r="AW68" s="204" t="str">
        <f t="shared" si="5"/>
        <v/>
      </c>
      <c r="AX68" s="817"/>
      <c r="AY68" s="794"/>
      <c r="AZ68" s="797"/>
      <c r="BA68" s="800"/>
      <c r="BB68" s="256"/>
      <c r="BC68" s="180"/>
      <c r="BD68" s="179"/>
      <c r="BE68" s="179"/>
      <c r="BF68" s="473"/>
      <c r="BG68" s="473"/>
      <c r="BH68" s="473"/>
      <c r="BI68" s="180"/>
      <c r="BJ68" s="764"/>
      <c r="BK68" s="411"/>
      <c r="BL68" s="409"/>
      <c r="BM68" s="409"/>
      <c r="BN68" s="409"/>
      <c r="BO68" s="410"/>
      <c r="BP68" s="410"/>
      <c r="BQ68" s="410"/>
      <c r="BR68" s="453"/>
      <c r="BS68" s="453"/>
      <c r="BT68" s="454"/>
      <c r="BU68" s="509"/>
      <c r="BV68" s="509"/>
      <c r="BW68" s="509"/>
      <c r="BX68" s="509"/>
      <c r="BY68" s="182"/>
      <c r="BZ68" s="182"/>
      <c r="CA68" s="182"/>
      <c r="CB68" s="182"/>
      <c r="CC68" s="182"/>
      <c r="CD68" s="182"/>
      <c r="CE68" s="182"/>
      <c r="CF68" s="182"/>
      <c r="CG68" s="182"/>
      <c r="CH68" s="182"/>
      <c r="CI68" s="182"/>
      <c r="CJ68" s="182"/>
      <c r="CK68" s="182"/>
      <c r="CL68" s="182"/>
      <c r="CM68" s="182"/>
      <c r="CN68" s="182"/>
      <c r="CO68" s="182"/>
    </row>
    <row r="69" spans="1:93" ht="28.5" customHeight="1">
      <c r="A69" s="777"/>
      <c r="B69" s="779"/>
      <c r="C69" s="781"/>
      <c r="D69" s="781"/>
      <c r="E69" s="764"/>
      <c r="F69" s="764"/>
      <c r="G69" s="783"/>
      <c r="H69" s="442">
        <v>10</v>
      </c>
      <c r="I69" s="776"/>
      <c r="J69" s="765"/>
      <c r="K69" s="765"/>
      <c r="L69" s="765"/>
      <c r="M69" s="765"/>
      <c r="N69" s="765"/>
      <c r="O69" s="765"/>
      <c r="P69" s="767"/>
      <c r="Q69" s="769"/>
      <c r="R69" s="771"/>
      <c r="S69" s="771"/>
      <c r="T69" s="771"/>
      <c r="U69" s="821"/>
      <c r="V69" s="806"/>
      <c r="W69" s="824"/>
      <c r="X69" s="827"/>
      <c r="Y69" s="830"/>
      <c r="Z69" s="806"/>
      <c r="AA69" s="809"/>
      <c r="AB69" s="812"/>
      <c r="AC69" s="815"/>
      <c r="AD69" s="798"/>
      <c r="AE69" s="178">
        <v>6</v>
      </c>
      <c r="AF69" s="401"/>
      <c r="AG69" s="444"/>
      <c r="AH69" s="393"/>
      <c r="AI69" s="393"/>
      <c r="AJ69" s="393"/>
      <c r="AK69" s="395" t="str">
        <f t="shared" si="1"/>
        <v/>
      </c>
      <c r="AL69" s="253"/>
      <c r="AM69" s="253"/>
      <c r="AN69" s="201" t="str">
        <f t="shared" si="2"/>
        <v/>
      </c>
      <c r="AO69" s="254"/>
      <c r="AP69" s="254"/>
      <c r="AQ69" s="255"/>
      <c r="AR69" s="202" t="str">
        <f>IF(ISBLANK(AC64),(IFERROR(IF(AND(AK68="Probabilidad",AK69="Probabilidad"),(AT68-(+AT68*AN69)),IF(AND(AK68="Impacto",AK69="Probabilidad"),(AT67-(+AT67*AN69)),IF(AK69="Impacto",AT68,""))),""))," ")</f>
        <v xml:space="preserve"> </v>
      </c>
      <c r="AS69" s="154" t="str">
        <f>IF(ISBLANK(AC64),(IFERROR(IF(AR69="","",IF(AR69&lt;=0.2,"Muy Baja",IF(AR69&lt;=0.4,"Baja",IF(AR69&lt;=0.6,"Media",IF(AR69&lt;=0.8,"Alta","Muy Alta"))))),""))," ")</f>
        <v xml:space="preserve"> </v>
      </c>
      <c r="AT69" s="203" t="str">
        <f t="shared" si="3"/>
        <v xml:space="preserve"> </v>
      </c>
      <c r="AU69" s="470" t="str">
        <f t="shared" si="4"/>
        <v/>
      </c>
      <c r="AV69" s="203" t="str">
        <f t="shared" si="48"/>
        <v/>
      </c>
      <c r="AW69" s="204" t="str">
        <f t="shared" si="5"/>
        <v/>
      </c>
      <c r="AX69" s="818"/>
      <c r="AY69" s="795"/>
      <c r="AZ69" s="798"/>
      <c r="BA69" s="801"/>
      <c r="BB69" s="256"/>
      <c r="BC69" s="180"/>
      <c r="BD69" s="179"/>
      <c r="BE69" s="179"/>
      <c r="BF69" s="473"/>
      <c r="BG69" s="473"/>
      <c r="BH69" s="473"/>
      <c r="BI69" s="180"/>
      <c r="BJ69" s="765"/>
      <c r="BK69" s="411"/>
      <c r="BL69" s="409"/>
      <c r="BM69" s="409"/>
      <c r="BN69" s="409"/>
      <c r="BO69" s="410"/>
      <c r="BP69" s="410"/>
      <c r="BQ69" s="410"/>
      <c r="BR69" s="453"/>
      <c r="BS69" s="453"/>
      <c r="BT69" s="454"/>
      <c r="BU69" s="509"/>
      <c r="BV69" s="509"/>
      <c r="BW69" s="509"/>
      <c r="BX69" s="509"/>
      <c r="BY69" s="182"/>
      <c r="BZ69" s="182"/>
      <c r="CA69" s="182"/>
      <c r="CB69" s="182"/>
      <c r="CC69" s="182"/>
      <c r="CD69" s="182"/>
      <c r="CE69" s="182"/>
      <c r="CF69" s="182"/>
      <c r="CG69" s="182"/>
      <c r="CH69" s="182"/>
      <c r="CI69" s="182"/>
      <c r="CJ69" s="182"/>
      <c r="CK69" s="182"/>
      <c r="CL69" s="182"/>
      <c r="CM69" s="182"/>
      <c r="CN69" s="182"/>
      <c r="CO69" s="182"/>
    </row>
    <row r="70" spans="1:93" ht="153" customHeight="1">
      <c r="A70" s="777"/>
      <c r="B70" s="779"/>
      <c r="C70" s="781"/>
      <c r="D70" s="781" t="str">
        <f>IFERROR((VLOOKUP($B70,'Listados Datos'!$D$3:$F$18,3,FALSE))," ")</f>
        <v xml:space="preserve"> </v>
      </c>
      <c r="E70" s="764"/>
      <c r="F70" s="764"/>
      <c r="G70" s="783">
        <v>11</v>
      </c>
      <c r="H70" s="297">
        <v>11</v>
      </c>
      <c r="I70" s="784" t="s">
        <v>3217</v>
      </c>
      <c r="J70" s="785" t="s">
        <v>236</v>
      </c>
      <c r="K70" s="785" t="s">
        <v>2923</v>
      </c>
      <c r="L70" s="785" t="s">
        <v>2924</v>
      </c>
      <c r="M70" s="785" t="str">
        <f t="shared" ref="M70" si="49">+CONCATENATE("Posibilidad de afectación ", J70, " por ", K70," debido a ", L70)</f>
        <v xml:space="preserve">Posibilidad de afectación Reputacional por Acciones no autorizadas en el uso de datos de la alteración  debido a Intrusión en el Sistema </v>
      </c>
      <c r="N70" s="785" t="s">
        <v>917</v>
      </c>
      <c r="O70" s="785" t="s">
        <v>240</v>
      </c>
      <c r="P70" s="786">
        <v>228</v>
      </c>
      <c r="Q70" s="787" t="s">
        <v>85</v>
      </c>
      <c r="R70" s="788" t="s">
        <v>115</v>
      </c>
      <c r="S70" s="788" t="s">
        <v>1080</v>
      </c>
      <c r="T70" s="788"/>
      <c r="U70" s="819" t="str">
        <f>IF(ISBLANK(AB70),(IF(P70&lt;=0,"",IF(P70&lt;=2,"Muy Baja",IF(P70&lt;=24,"Baja",IF(P70&lt;=500,"Media",IF(P70&lt;=5000,"Alta","Muy Alta"))))))," ")</f>
        <v>Media</v>
      </c>
      <c r="V70" s="804">
        <f t="shared" ref="V70" si="50">IF(ISBLANK(AB70),(IF(U70="","",IF(U70="Muy Baja",20%,IF(U70="Baja",40%,IF(U70="Media",60%,IF(U70="Alta",80%,IF(U70="Muy Alta",100%,0)))))))," ")</f>
        <v>0.6</v>
      </c>
      <c r="W70" s="822" t="s">
        <v>298</v>
      </c>
      <c r="X70" s="825" t="str">
        <f>IF(W70&gt;0,IF(NOT(ISERROR(MATCH(W70,'Listados Datos'!$N$3:$N$4,0))),'Listados Datos'!$N$6&amp;"Por favor no seleccionar este criterios de impacto (Afectación Económica o presupuestal y/o Pérdida Reputacional)",'Listados Datos'!$N$7),"")</f>
        <v>✔</v>
      </c>
      <c r="Y70" s="828" t="str">
        <f>IF(OR(W70='Listados Datos'!$R$3,W70='Listados Datos'!$S$3),"Leve",IF(OR(W70='Listados Datos'!$R$4,W70='Listados Datos'!$S$4),"Menor",IF(OR(W70='Listados Datos'!$R$5,W70='Listados Datos'!$S$5),"Moderado",IF(OR(W70='Listados Datos'!$R$6,W70='Listados Datos'!$S$6),"Mayor",IF(OR(W70='Listados Datos'!$R$7,W70='Listados Datos'!$S$7),"Catastrófico","")))))</f>
        <v>Leve</v>
      </c>
      <c r="Z70" s="804">
        <f>IF(Y70="","",IF(Y70="Leve",20%,IF(Y70="Menor",40%,IF(Y70="Moderado",60%,IF(Y70="Mayor",80%,IF(Y70="Catastrófico",100%,0))))))</f>
        <v>0.2</v>
      </c>
      <c r="AA70" s="807" t="str">
        <f>IF(OR(AND(U70="Muy Baja",Y70="Leve"),AND(U70="Muy Baja",Y70="Menor"),AND(U70="Baja",Y70="Leve")),"Bajo",IF(OR(AND(U70="Muy baja",Y70="Moderado"),AND(U70="Baja",Y70="Menor"),AND(U70="Baja",Y70="Moderado"),AND(U70="Media",Y70="Leve"),AND(U70="Media",Y70="Menor"),AND(U70="Media",Y70="Moderado"),AND(U70="Alta",Y70="Leve"),AND(U70="Alta",Y70="Menor")),"Moderado",IF(OR(AND(U70="Muy Baja",Y70="Mayor"),AND(U70="Baja",Y70="Mayor"),AND(U70="Media",Y70="Mayor"),AND(U70="Alta",Y70="Moderado"),AND(U70="Alta",Y70="Mayor"),AND(U70="Muy Alta",Y70="Leve"),AND(U70="Muy Alta",Y70="Menor"),AND(U70="Muy Alta",Y70="Moderado"),AND(U70="Muy Alta",Y70="Mayor")),"Alto",IF(OR(AND(U70="Muy Baja",Y70="Catastrófico"),AND(U70="Baja",Y70="Catastrófico"),AND(U70="Media",Y70="Catastrófico"),AND(U70="Alta",Y70="Catastrófico"),AND(U70="Muy Alta",Y70="Catastrófico")),"Extremo",""))))</f>
        <v>Moderado</v>
      </c>
      <c r="AB70" s="810"/>
      <c r="AC70" s="813"/>
      <c r="AD70" s="796" t="str">
        <f t="shared" ref="AD70" si="51">IF(AND(AB70="Rara Vez",AC70="Insignificante"),("BAJA"),IF(AND(AB70="Rara Vez",AC70="Menor"),("BAJA"),IF(AND(AB70="Rara Vez",AC70="Moderado"),("MODERADA"),IF(AND(AB70="Rara Vez",AC70="Mayor"),("ALTA"),IF(AND(AB70="Improbable",AC70="Insignificante"),("BAJA"),IF(AND(AB70="Improbable",AC70="Menor"),("BAJA"),IF(AND(AB70="Improbable",AC70="Moderado"),("MODERADA"),IF(AND(AB70="Improbable",AC70="Mayor"),("ALTA"),IF(AND(AB70="Posible",AC70="Insignificante"),("BAJA"),IF(AND(AB70="Posible",AC70="Menor"),("MODERADA"),IF(AND(AB70="Posible",AC70="Moderado"),("ALTA"),IF(AND(AB70="Posible",AC70="Mayor"),("EXTREMA"),IF(AND(AB70="Probable",AC70="Insignificante"),("MODERADA"),IF(AND(AB70="Probable",AC70="Menor"),("ALTA"),IF(AND(AB70="Probable",AC70="Moderado"),("ALTA"),IF(AND(AB70="Probable",AC70="Mayor"),("EXTREMA"),IF(AND(AB70="Casi Seguro",AC70="Insignificante"),("ALTA"),IF(AND(AB70="Casi Seguro",AC70="Menor"),("ALTA"),IF(AND(AB70="Casi Seguro",AC70="Moderado"),("EXTREMA"),IF(AND(AB70="Casi Seguro",AC70="Mayor"),("EXTREMA"),IF(AC70="Catastrófico","EXTREMA","VALORAR")))))))))))))))))))))</f>
        <v>VALORAR</v>
      </c>
      <c r="AE70" s="178">
        <v>1</v>
      </c>
      <c r="AF70" s="401"/>
      <c r="AG70" s="444" t="s">
        <v>2925</v>
      </c>
      <c r="AH70" s="393"/>
      <c r="AI70" s="393"/>
      <c r="AJ70" s="393"/>
      <c r="AK70" s="395" t="str">
        <f t="shared" si="1"/>
        <v>Probabilidad</v>
      </c>
      <c r="AL70" s="253" t="s">
        <v>305</v>
      </c>
      <c r="AM70" s="253" t="s">
        <v>310</v>
      </c>
      <c r="AN70" s="201" t="str">
        <f t="shared" si="2"/>
        <v>40%</v>
      </c>
      <c r="AO70" s="254" t="s">
        <v>314</v>
      </c>
      <c r="AP70" s="254" t="s">
        <v>318</v>
      </c>
      <c r="AQ70" s="255" t="s">
        <v>321</v>
      </c>
      <c r="AR70" s="202">
        <f>IF(ISBLANK(AC70),(IFERROR(IF(AK70="Probabilidad",(V70-(+V70*AN70)),IF(AK70="Impacto",V70,"")),""))," ")</f>
        <v>0.36</v>
      </c>
      <c r="AS70" s="154" t="str">
        <f>IF(ISBLANK(AC70), (IFERROR(IF(AR70="","",IF(AR70&lt;=0.2,"Muy Baja",IF(AR70&lt;=0.4,"Baja",IF(AR70&lt;=0.6,"Media",IF(AR70&lt;=0.8,"Alta","Muy Alta"))))),""))," ")</f>
        <v>Baja</v>
      </c>
      <c r="AT70" s="203">
        <f t="shared" si="3"/>
        <v>0.36</v>
      </c>
      <c r="AU70" s="470" t="str">
        <f t="shared" si="4"/>
        <v>Leve</v>
      </c>
      <c r="AV70" s="203">
        <f>IFERROR(IF(AK70="Impacto",(Z70-(+Z70*AN70)),IF(AK70="Probabilidad",Z70,"")),"")</f>
        <v>0.2</v>
      </c>
      <c r="AW70" s="204" t="str">
        <f t="shared" si="5"/>
        <v>Bajo</v>
      </c>
      <c r="AX70" s="816"/>
      <c r="AY70" s="793" t="str">
        <f>IF(ISBLANK(AC70), " ", AC70)</f>
        <v xml:space="preserve"> </v>
      </c>
      <c r="AZ70" s="796" t="str">
        <f t="shared" ref="AZ70" si="52">IF(AND(AX70="Rara Vez",AY70="Insignificante"),("BAJA"),IF(AND(AX70="Rara Vez",AY70="Menor"),("BAJA"),IF(AND(AX70="Rara Vez",AY70="Moderado"),("MODERADA"),IF(AND(AX70="Rara Vez",AY70="Mayor"),("ALTA"),IF(AND(AX70="Improbable",AY70="Insignificante"),("BAJA"),IF(AND(AX70="Improbable",AY70="Menor"),("BAJA"),IF(AND(AX70="Improbable",AY70="Moderado"),("MODERADA"),IF(AND(AX70="Improbable",AY70="Mayor"),("ALTA"),IF(AND(AX70="Posible",AY70="Insignificante"),("BAJA"),IF(AND(AX70="Posible",AY70="Menor"),("MODERADA"),IF(AND(AX70="Posible",AY70="Moderado"),("ALTA"),IF(AND(AX70="Posible",AY70="Mayor"),("EXTREMA"),IF(AND(AX70="Probable",AY70="Insignificante"),("MODERADA"),IF(AND(AX70="Probable",AY70="Menor"),("ALTA"),IF(AND(AX70="Probable",AY70="Moderado"),("ALTA"),IF(AND(AX70="Probable",AY70="Mayor"),("EXTREMA"),IF(AND(AX70="Casi Seguro",AY70="Insignificante"),("ALTA"),IF(AND(AX70="Casi Seguro",AY70="Menor"),("ALTA"),IF(AND(AX70="Casi Seguro",AY70="Moderado"),("EXTREMA"),IF(AND(AX70="Casi Seguro",AY70="Mayor"),("EXTREMA"),IF(AY70="Catastrófico","EXTREMA","VALORAR")))))))))))))))))))))</f>
        <v>VALORAR</v>
      </c>
      <c r="BA70" s="799" t="s">
        <v>328</v>
      </c>
      <c r="BB70" s="256" t="s">
        <v>2926</v>
      </c>
      <c r="BC70" s="180" t="s">
        <v>2927</v>
      </c>
      <c r="BD70" s="179" t="s">
        <v>2928</v>
      </c>
      <c r="BE70" s="179" t="s">
        <v>1037</v>
      </c>
      <c r="BF70" s="473">
        <v>44927</v>
      </c>
      <c r="BG70" s="473">
        <v>45291</v>
      </c>
      <c r="BH70" s="473" t="s">
        <v>2929</v>
      </c>
      <c r="BI70" s="473" t="s">
        <v>3197</v>
      </c>
      <c r="BJ70" s="785" t="s">
        <v>2930</v>
      </c>
      <c r="BK70" s="411" t="s">
        <v>110</v>
      </c>
      <c r="BL70" s="409" t="s">
        <v>3406</v>
      </c>
      <c r="BM70" s="427">
        <v>1</v>
      </c>
      <c r="BN70" s="421">
        <v>45169</v>
      </c>
      <c r="BO70" s="410" t="s">
        <v>3407</v>
      </c>
      <c r="BP70" s="423" t="s">
        <v>3408</v>
      </c>
      <c r="BQ70" s="410" t="s">
        <v>3377</v>
      </c>
      <c r="BR70" s="453" t="s">
        <v>111</v>
      </c>
      <c r="BS70" s="453" t="s">
        <v>1423</v>
      </c>
      <c r="BT70" s="454" t="s">
        <v>1423</v>
      </c>
      <c r="BU70" s="508" t="s">
        <v>3747</v>
      </c>
      <c r="BV70" s="510" t="s">
        <v>3712</v>
      </c>
      <c r="BW70" s="513" t="s">
        <v>3748</v>
      </c>
      <c r="BX70" s="508" t="s">
        <v>3749</v>
      </c>
      <c r="BY70" s="182"/>
      <c r="BZ70" s="182"/>
      <c r="CA70" s="182"/>
      <c r="CB70" s="182"/>
      <c r="CC70" s="182"/>
      <c r="CD70" s="182"/>
      <c r="CE70" s="182"/>
      <c r="CF70" s="182"/>
      <c r="CG70" s="182"/>
      <c r="CH70" s="182"/>
      <c r="CI70" s="182"/>
      <c r="CJ70" s="182"/>
      <c r="CK70" s="182"/>
      <c r="CL70" s="182"/>
      <c r="CM70" s="182"/>
      <c r="CN70" s="182"/>
      <c r="CO70" s="182"/>
    </row>
    <row r="71" spans="1:93" ht="28.5" customHeight="1">
      <c r="A71" s="777"/>
      <c r="B71" s="779"/>
      <c r="C71" s="781"/>
      <c r="D71" s="781"/>
      <c r="E71" s="764"/>
      <c r="F71" s="764"/>
      <c r="G71" s="783"/>
      <c r="H71" s="297">
        <v>11</v>
      </c>
      <c r="I71" s="775"/>
      <c r="J71" s="764"/>
      <c r="K71" s="764"/>
      <c r="L71" s="764"/>
      <c r="M71" s="764"/>
      <c r="N71" s="764"/>
      <c r="O71" s="764"/>
      <c r="P71" s="766"/>
      <c r="Q71" s="768"/>
      <c r="R71" s="770"/>
      <c r="S71" s="770"/>
      <c r="T71" s="770"/>
      <c r="U71" s="820"/>
      <c r="V71" s="805"/>
      <c r="W71" s="823"/>
      <c r="X71" s="826"/>
      <c r="Y71" s="829"/>
      <c r="Z71" s="805"/>
      <c r="AA71" s="808"/>
      <c r="AB71" s="811"/>
      <c r="AC71" s="814"/>
      <c r="AD71" s="797"/>
      <c r="AE71" s="178">
        <v>2</v>
      </c>
      <c r="AF71" s="401"/>
      <c r="AG71" s="444"/>
      <c r="AH71" s="393"/>
      <c r="AI71" s="393"/>
      <c r="AJ71" s="393"/>
      <c r="AK71" s="395" t="str">
        <f t="shared" si="1"/>
        <v/>
      </c>
      <c r="AL71" s="253"/>
      <c r="AM71" s="253"/>
      <c r="AN71" s="201" t="str">
        <f t="shared" si="2"/>
        <v/>
      </c>
      <c r="AO71" s="254"/>
      <c r="AP71" s="254"/>
      <c r="AQ71" s="255"/>
      <c r="AR71" s="202" t="str">
        <f>IF(ISBLANK(AC70),(IFERROR(IF(AND(AK70="Probabilidad",AK71="Probabilidad"),(AT70-(+AT70*AN71)),IF(AK71="Probabilidad",(V70-(+V70*AN71)),IF(AK71="Impacto",AT70,""))),""))," ")</f>
        <v/>
      </c>
      <c r="AS71" s="154" t="str">
        <f>IF(ISBLANK(AC70),(IFERROR(IF(AR71="","",IF(AR71&lt;=0.2,"Muy Baja",IF(AR71&lt;=0.4,"Baja",IF(AR71&lt;=0.6,"Media",IF(AR71&lt;=0.8,"Alta","Muy Alta"))))),""))," ")</f>
        <v/>
      </c>
      <c r="AT71" s="203" t="str">
        <f t="shared" si="3"/>
        <v/>
      </c>
      <c r="AU71" s="470" t="str">
        <f t="shared" si="4"/>
        <v/>
      </c>
      <c r="AV71" s="203" t="str">
        <f>IFERROR(IF(AND(AK70="Impacto",AK71="Impacto"),(AV70-(+AV70*AN71)),IF(AK71="Impacto",(Z70-(+Z70*AN71)),IF(AK71="Probabilidad",AV70,""))),"")</f>
        <v/>
      </c>
      <c r="AW71" s="204" t="str">
        <f t="shared" si="5"/>
        <v/>
      </c>
      <c r="AX71" s="817"/>
      <c r="AY71" s="794"/>
      <c r="AZ71" s="797"/>
      <c r="BA71" s="800"/>
      <c r="BB71" s="256"/>
      <c r="BC71" s="180"/>
      <c r="BD71" s="179"/>
      <c r="BE71" s="179"/>
      <c r="BF71" s="473"/>
      <c r="BG71" s="473"/>
      <c r="BH71" s="473"/>
      <c r="BI71" s="180"/>
      <c r="BJ71" s="764"/>
      <c r="BK71" s="411"/>
      <c r="BL71" s="409"/>
      <c r="BM71" s="409"/>
      <c r="BN71" s="409"/>
      <c r="BO71" s="410"/>
      <c r="BP71" s="410"/>
      <c r="BQ71" s="410"/>
      <c r="BR71" s="453"/>
      <c r="BS71" s="453"/>
      <c r="BT71" s="454"/>
      <c r="BU71" s="509"/>
      <c r="BV71" s="509"/>
      <c r="BW71" s="509"/>
      <c r="BX71" s="509"/>
      <c r="BY71" s="182"/>
      <c r="BZ71" s="182"/>
      <c r="CA71" s="182"/>
      <c r="CB71" s="182"/>
      <c r="CC71" s="182"/>
      <c r="CD71" s="182"/>
      <c r="CE71" s="182"/>
      <c r="CF71" s="182"/>
      <c r="CG71" s="182"/>
      <c r="CH71" s="182"/>
      <c r="CI71" s="182"/>
      <c r="CJ71" s="182"/>
      <c r="CK71" s="182"/>
      <c r="CL71" s="182"/>
      <c r="CM71" s="182"/>
      <c r="CN71" s="182"/>
      <c r="CO71" s="182"/>
    </row>
    <row r="72" spans="1:93" ht="28.5" customHeight="1">
      <c r="A72" s="777"/>
      <c r="B72" s="779"/>
      <c r="C72" s="781"/>
      <c r="D72" s="781"/>
      <c r="E72" s="764"/>
      <c r="F72" s="764"/>
      <c r="G72" s="783"/>
      <c r="H72" s="297">
        <v>11</v>
      </c>
      <c r="I72" s="775"/>
      <c r="J72" s="764"/>
      <c r="K72" s="764"/>
      <c r="L72" s="764"/>
      <c r="M72" s="764"/>
      <c r="N72" s="764"/>
      <c r="O72" s="764"/>
      <c r="P72" s="766"/>
      <c r="Q72" s="768"/>
      <c r="R72" s="770"/>
      <c r="S72" s="770"/>
      <c r="T72" s="770"/>
      <c r="U72" s="820"/>
      <c r="V72" s="805"/>
      <c r="W72" s="823"/>
      <c r="X72" s="826"/>
      <c r="Y72" s="829"/>
      <c r="Z72" s="805"/>
      <c r="AA72" s="808"/>
      <c r="AB72" s="811"/>
      <c r="AC72" s="814"/>
      <c r="AD72" s="797"/>
      <c r="AE72" s="178">
        <v>3</v>
      </c>
      <c r="AF72" s="401"/>
      <c r="AG72" s="444"/>
      <c r="AH72" s="393"/>
      <c r="AI72" s="393"/>
      <c r="AJ72" s="393"/>
      <c r="AK72" s="395" t="str">
        <f t="shared" si="1"/>
        <v/>
      </c>
      <c r="AL72" s="253"/>
      <c r="AM72" s="253"/>
      <c r="AN72" s="201" t="str">
        <f t="shared" si="2"/>
        <v/>
      </c>
      <c r="AO72" s="254"/>
      <c r="AP72" s="254"/>
      <c r="AQ72" s="255"/>
      <c r="AR72" s="202" t="str">
        <f>IF(ISBLANK(AC70),(IFERROR(IF(AND(AK71="Probabilidad",AK72="Probabilidad"),(AT71-(+AT71*AN72)),IF(AND(AK71="Impacto",AK72="Probabilidad"),(AT70-(+AT70*AN72)),IF(AK72="Impacto",AT71,""))),""))," ")</f>
        <v/>
      </c>
      <c r="AS72" s="154" t="str">
        <f>IF(ISBLANK(AC70),(IFERROR(IF(AR72="","",IF(AR72&lt;=0.2,"Muy Baja",IF(AR72&lt;=0.4,"Baja",IF(AR72&lt;=0.6,"Media",IF(AR72&lt;=0.8,"Alta","Muy Alta"))))),""))," ")</f>
        <v/>
      </c>
      <c r="AT72" s="203" t="str">
        <f t="shared" si="3"/>
        <v/>
      </c>
      <c r="AU72" s="470" t="str">
        <f t="shared" si="4"/>
        <v/>
      </c>
      <c r="AV72" s="203" t="str">
        <f t="shared" ref="AV72:AV75" si="53">IFERROR(IF(AND(AK71="Impacto",AK72="Impacto"),(AV71-(+AV71*AN72)),IF(AND(AK71="Probabilidad",AK72="Impacto"),(AV70-(+AV70*AN72)),IF(AK72="Probabilidad",AV71,""))),"")</f>
        <v/>
      </c>
      <c r="AW72" s="204" t="str">
        <f t="shared" si="5"/>
        <v/>
      </c>
      <c r="AX72" s="817"/>
      <c r="AY72" s="794"/>
      <c r="AZ72" s="797"/>
      <c r="BA72" s="800"/>
      <c r="BB72" s="256"/>
      <c r="BC72" s="180"/>
      <c r="BD72" s="179"/>
      <c r="BE72" s="179"/>
      <c r="BF72" s="473"/>
      <c r="BG72" s="473"/>
      <c r="BH72" s="473"/>
      <c r="BI72" s="180"/>
      <c r="BJ72" s="764"/>
      <c r="BK72" s="411"/>
      <c r="BL72" s="409"/>
      <c r="BM72" s="409"/>
      <c r="BN72" s="409"/>
      <c r="BO72" s="410"/>
      <c r="BP72" s="410"/>
      <c r="BQ72" s="410"/>
      <c r="BR72" s="453"/>
      <c r="BS72" s="453"/>
      <c r="BT72" s="454"/>
      <c r="BU72" s="509"/>
      <c r="BV72" s="509"/>
      <c r="BW72" s="509"/>
      <c r="BX72" s="509"/>
      <c r="BY72" s="182"/>
      <c r="BZ72" s="182"/>
      <c r="CA72" s="182"/>
      <c r="CB72" s="182"/>
      <c r="CC72" s="182"/>
      <c r="CD72" s="182"/>
      <c r="CE72" s="182"/>
      <c r="CF72" s="182"/>
      <c r="CG72" s="182"/>
      <c r="CH72" s="182"/>
      <c r="CI72" s="182"/>
      <c r="CJ72" s="182"/>
      <c r="CK72" s="182"/>
      <c r="CL72" s="182"/>
      <c r="CM72" s="182"/>
      <c r="CN72" s="182"/>
      <c r="CO72" s="182"/>
    </row>
    <row r="73" spans="1:93" ht="28.5" customHeight="1">
      <c r="A73" s="777"/>
      <c r="B73" s="779"/>
      <c r="C73" s="781"/>
      <c r="D73" s="781"/>
      <c r="E73" s="764"/>
      <c r="F73" s="764"/>
      <c r="G73" s="783"/>
      <c r="H73" s="297">
        <v>11</v>
      </c>
      <c r="I73" s="775"/>
      <c r="J73" s="764"/>
      <c r="K73" s="764"/>
      <c r="L73" s="764"/>
      <c r="M73" s="764"/>
      <c r="N73" s="764"/>
      <c r="O73" s="764"/>
      <c r="P73" s="766"/>
      <c r="Q73" s="768"/>
      <c r="R73" s="770"/>
      <c r="S73" s="770"/>
      <c r="T73" s="770"/>
      <c r="U73" s="820"/>
      <c r="V73" s="805"/>
      <c r="W73" s="823"/>
      <c r="X73" s="826"/>
      <c r="Y73" s="829"/>
      <c r="Z73" s="805"/>
      <c r="AA73" s="808"/>
      <c r="AB73" s="811"/>
      <c r="AC73" s="814"/>
      <c r="AD73" s="797"/>
      <c r="AE73" s="178">
        <v>4</v>
      </c>
      <c r="AF73" s="401"/>
      <c r="AG73" s="444"/>
      <c r="AH73" s="393"/>
      <c r="AI73" s="393"/>
      <c r="AJ73" s="393"/>
      <c r="AK73" s="395" t="str">
        <f t="shared" si="1"/>
        <v/>
      </c>
      <c r="AL73" s="253"/>
      <c r="AM73" s="253"/>
      <c r="AN73" s="201" t="str">
        <f t="shared" si="2"/>
        <v/>
      </c>
      <c r="AO73" s="254"/>
      <c r="AP73" s="254"/>
      <c r="AQ73" s="255"/>
      <c r="AR73" s="202" t="str">
        <f>IF(ISBLANK(AC70),(IFERROR(IF(AND(AK72="Probabilidad",AK73="Probabilidad"),(AT72-(+AT72*AN73)),IF(AND(AK72="Impacto",AK73="Probabilidad"),(AT71-(+AT71*AN73)),IF(AK73="Impacto",AT72,""))),""))," ")</f>
        <v/>
      </c>
      <c r="AS73" s="154" t="str">
        <f>IF(ISBLANK(AC70),(IFERROR(IF(AR73="","",IF(AR73&lt;=0.2,"Muy Baja",IF(AR73&lt;=0.4,"Baja",IF(AR73&lt;=0.6,"Media",IF(AR73&lt;=0.8,"Alta","Muy Alta"))))),""))," ")</f>
        <v/>
      </c>
      <c r="AT73" s="203" t="str">
        <f t="shared" si="3"/>
        <v/>
      </c>
      <c r="AU73" s="470" t="str">
        <f t="shared" si="4"/>
        <v/>
      </c>
      <c r="AV73" s="203" t="str">
        <f t="shared" si="53"/>
        <v/>
      </c>
      <c r="AW73" s="204" t="str">
        <f t="shared" si="5"/>
        <v/>
      </c>
      <c r="AX73" s="817"/>
      <c r="AY73" s="794"/>
      <c r="AZ73" s="797"/>
      <c r="BA73" s="800"/>
      <c r="BB73" s="256"/>
      <c r="BC73" s="180"/>
      <c r="BD73" s="179"/>
      <c r="BE73" s="179"/>
      <c r="BF73" s="473"/>
      <c r="BG73" s="473"/>
      <c r="BH73" s="473"/>
      <c r="BI73" s="180"/>
      <c r="BJ73" s="764"/>
      <c r="BK73" s="411"/>
      <c r="BL73" s="409"/>
      <c r="BM73" s="409"/>
      <c r="BN73" s="409"/>
      <c r="BO73" s="410"/>
      <c r="BP73" s="410"/>
      <c r="BQ73" s="410"/>
      <c r="BR73" s="453"/>
      <c r="BS73" s="453"/>
      <c r="BT73" s="454"/>
      <c r="BU73" s="509"/>
      <c r="BV73" s="509"/>
      <c r="BW73" s="509"/>
      <c r="BX73" s="509"/>
      <c r="BY73" s="182"/>
      <c r="BZ73" s="182"/>
      <c r="CA73" s="182"/>
      <c r="CB73" s="182"/>
      <c r="CC73" s="182"/>
      <c r="CD73" s="182"/>
      <c r="CE73" s="182"/>
      <c r="CF73" s="182"/>
      <c r="CG73" s="182"/>
      <c r="CH73" s="182"/>
      <c r="CI73" s="182"/>
      <c r="CJ73" s="182"/>
      <c r="CK73" s="182"/>
      <c r="CL73" s="182"/>
      <c r="CM73" s="182"/>
      <c r="CN73" s="182"/>
      <c r="CO73" s="182"/>
    </row>
    <row r="74" spans="1:93" ht="28.5" customHeight="1">
      <c r="A74" s="777"/>
      <c r="B74" s="779"/>
      <c r="C74" s="781"/>
      <c r="D74" s="781"/>
      <c r="E74" s="764"/>
      <c r="F74" s="764"/>
      <c r="G74" s="783"/>
      <c r="H74" s="297">
        <v>11</v>
      </c>
      <c r="I74" s="775"/>
      <c r="J74" s="764"/>
      <c r="K74" s="764"/>
      <c r="L74" s="764"/>
      <c r="M74" s="764"/>
      <c r="N74" s="764"/>
      <c r="O74" s="764"/>
      <c r="P74" s="766"/>
      <c r="Q74" s="768"/>
      <c r="R74" s="770"/>
      <c r="S74" s="770"/>
      <c r="T74" s="770"/>
      <c r="U74" s="820"/>
      <c r="V74" s="805"/>
      <c r="W74" s="823"/>
      <c r="X74" s="826"/>
      <c r="Y74" s="829"/>
      <c r="Z74" s="805"/>
      <c r="AA74" s="808"/>
      <c r="AB74" s="811"/>
      <c r="AC74" s="814"/>
      <c r="AD74" s="797"/>
      <c r="AE74" s="178">
        <v>5</v>
      </c>
      <c r="AF74" s="401"/>
      <c r="AG74" s="444"/>
      <c r="AH74" s="393"/>
      <c r="AI74" s="393"/>
      <c r="AJ74" s="393"/>
      <c r="AK74" s="395" t="str">
        <f t="shared" ref="AK74:AK137" si="54">IF(OR(AL74="Preventivo",AL74="Detectivo"),"Probabilidad",IF(AL74="Correctivo","Impacto",""))</f>
        <v/>
      </c>
      <c r="AL74" s="253"/>
      <c r="AM74" s="253"/>
      <c r="AN74" s="201" t="str">
        <f t="shared" ref="AN74:AN137" si="55">IF(AND(AL74="Preventivo",AM74="Automático"),"50%",IF(AND(AL74="Preventivo",AM74="Manual"),"40%",IF(AND(AL74="Detectivo",AM74="Automático"),"40%",IF(AND(AL74="Detectivo",AM74="Manual"),"30%",IF(AND(AL74="Correctivo",AM74="Automático"),"35%",IF(AND(AL74="Correctivo",AM74="Manual"),"25%",""))))))</f>
        <v/>
      </c>
      <c r="AO74" s="254"/>
      <c r="AP74" s="254"/>
      <c r="AQ74" s="255"/>
      <c r="AR74" s="202" t="str">
        <f>IF(ISBLANK(AC70),(IFERROR(IF(AND(AK73="Probabilidad",AK74="Probabilidad"),(AT73-(+AT73*AN74)),IF(AND(AK73="Impacto",AK74="Probabilidad"),(AT72-(+AT72*AN74)),IF(AK74="Impacto",AT73,""))),""))," ")</f>
        <v/>
      </c>
      <c r="AS74" s="154" t="str">
        <f>IF(ISBLANK(AC70),(IFERROR(IF(AR74="","",IF(AR74&lt;=0.2,"Muy Baja",IF(AR74&lt;=0.4,"Baja",IF(AR74&lt;=0.6,"Media",IF(AR74&lt;=0.8,"Alta","Muy Alta"))))),""))," ")</f>
        <v/>
      </c>
      <c r="AT74" s="203" t="str">
        <f t="shared" ref="AT74:AT137" si="56">+AR74</f>
        <v/>
      </c>
      <c r="AU74" s="470" t="str">
        <f t="shared" ref="AU74:AU137" si="57">IFERROR(IF(AV74="","",IF(AV74&lt;=0.2,"Leve",IF(AV74&lt;=0.4,"Menor",IF(AV74&lt;=0.6,"Moderado",IF(AV74&lt;=0.8,"Mayor","Catastrófico"))))),"")</f>
        <v/>
      </c>
      <c r="AV74" s="203" t="str">
        <f t="shared" si="53"/>
        <v/>
      </c>
      <c r="AW74" s="204" t="str">
        <f t="shared" ref="AW74:AW137" si="58">IFERROR(IF(OR(AND(AS74="Muy Baja",AU74="Leve"),AND(AS74="Muy Baja",AU74="Menor"),AND(AS74="Baja",AU74="Leve")),"Bajo",IF(OR(AND(AS74="Muy baja",AU74="Moderado"),AND(AS74="Baja",AU74="Menor"),AND(AS74="Baja",AU74="Moderado"),AND(AS74="Media",AU74="Leve"),AND(AS74="Media",AU74="Menor"),AND(AS74="Media",AU74="Moderado"),AND(AS74="Alta",AU74="Leve"),AND(AS74="Alta",AU74="Menor")),"Moderado",IF(OR(AND(AS74="Muy Baja",AU74="Mayor"),AND(AS74="Baja",AU74="Mayor"),AND(AS74="Media",AU74="Mayor"),AND(AS74="Alta",AU74="Moderado"),AND(AS74="Alta",AU74="Mayor"),AND(AS74="Muy Alta",AU74="Leve"),AND(AS74="Muy Alta",AU74="Menor"),AND(AS74="Muy Alta",AU74="Moderado"),AND(AS74="Muy Alta",AU74="Mayor")),"Alto",IF(OR(AND(AS74="Muy Baja",AU74="Catastrófico"),AND(AS74="Baja",AU74="Catastrófico"),AND(AS74="Media",AU74="Catastrófico"),AND(AS74="Alta",AU74="Catastrófico"),AND(AS74="Muy Alta",AU74="Catastrófico")),"Extremo","")))),"")</f>
        <v/>
      </c>
      <c r="AX74" s="817"/>
      <c r="AY74" s="794"/>
      <c r="AZ74" s="797"/>
      <c r="BA74" s="800"/>
      <c r="BB74" s="256"/>
      <c r="BC74" s="180"/>
      <c r="BD74" s="179"/>
      <c r="BE74" s="179"/>
      <c r="BF74" s="473"/>
      <c r="BG74" s="473"/>
      <c r="BH74" s="473"/>
      <c r="BI74" s="180"/>
      <c r="BJ74" s="764"/>
      <c r="BK74" s="411"/>
      <c r="BL74" s="409"/>
      <c r="BM74" s="409"/>
      <c r="BN74" s="409"/>
      <c r="BO74" s="410"/>
      <c r="BP74" s="410"/>
      <c r="BQ74" s="410"/>
      <c r="BR74" s="453"/>
      <c r="BS74" s="453"/>
      <c r="BT74" s="454"/>
      <c r="BU74" s="509"/>
      <c r="BV74" s="509"/>
      <c r="BW74" s="509"/>
      <c r="BX74" s="509"/>
      <c r="BY74" s="182"/>
      <c r="BZ74" s="182"/>
      <c r="CA74" s="182"/>
      <c r="CB74" s="182"/>
      <c r="CC74" s="182"/>
      <c r="CD74" s="182"/>
      <c r="CE74" s="182"/>
      <c r="CF74" s="182"/>
      <c r="CG74" s="182"/>
      <c r="CH74" s="182"/>
      <c r="CI74" s="182"/>
      <c r="CJ74" s="182"/>
      <c r="CK74" s="182"/>
      <c r="CL74" s="182"/>
      <c r="CM74" s="182"/>
      <c r="CN74" s="182"/>
      <c r="CO74" s="182"/>
    </row>
    <row r="75" spans="1:93" ht="28.5" customHeight="1">
      <c r="A75" s="778"/>
      <c r="B75" s="780"/>
      <c r="C75" s="782"/>
      <c r="D75" s="782"/>
      <c r="E75" s="765"/>
      <c r="F75" s="765"/>
      <c r="G75" s="783"/>
      <c r="H75" s="297">
        <v>11</v>
      </c>
      <c r="I75" s="776"/>
      <c r="J75" s="765"/>
      <c r="K75" s="765"/>
      <c r="L75" s="765"/>
      <c r="M75" s="765"/>
      <c r="N75" s="765"/>
      <c r="O75" s="765"/>
      <c r="P75" s="767"/>
      <c r="Q75" s="769"/>
      <c r="R75" s="771"/>
      <c r="S75" s="771"/>
      <c r="T75" s="771"/>
      <c r="U75" s="821"/>
      <c r="V75" s="806"/>
      <c r="W75" s="824"/>
      <c r="X75" s="827"/>
      <c r="Y75" s="830"/>
      <c r="Z75" s="806"/>
      <c r="AA75" s="809"/>
      <c r="AB75" s="812"/>
      <c r="AC75" s="815"/>
      <c r="AD75" s="798"/>
      <c r="AE75" s="178">
        <v>6</v>
      </c>
      <c r="AF75" s="401"/>
      <c r="AG75" s="444"/>
      <c r="AH75" s="393"/>
      <c r="AI75" s="393"/>
      <c r="AJ75" s="393"/>
      <c r="AK75" s="395" t="str">
        <f t="shared" si="54"/>
        <v/>
      </c>
      <c r="AL75" s="253"/>
      <c r="AM75" s="253"/>
      <c r="AN75" s="201" t="str">
        <f t="shared" si="55"/>
        <v/>
      </c>
      <c r="AO75" s="254"/>
      <c r="AP75" s="254"/>
      <c r="AQ75" s="255"/>
      <c r="AR75" s="202" t="str">
        <f>IF(ISBLANK(AC70),(IFERROR(IF(AND(AK74="Probabilidad",AK75="Probabilidad"),(AT74-(+AT74*AN75)),IF(AND(AK74="Impacto",AK75="Probabilidad"),(AT73-(+AT73*AN75)),IF(AK75="Impacto",AT74,""))),""))," ")</f>
        <v/>
      </c>
      <c r="AS75" s="154" t="str">
        <f>IF(ISBLANK(AC70),(IFERROR(IF(AR75="","",IF(AR75&lt;=0.2,"Muy Baja",IF(AR75&lt;=0.4,"Baja",IF(AR75&lt;=0.6,"Media",IF(AR75&lt;=0.8,"Alta","Muy Alta"))))),""))," ")</f>
        <v/>
      </c>
      <c r="AT75" s="203" t="str">
        <f t="shared" si="56"/>
        <v/>
      </c>
      <c r="AU75" s="470" t="str">
        <f t="shared" si="57"/>
        <v/>
      </c>
      <c r="AV75" s="203" t="str">
        <f t="shared" si="53"/>
        <v/>
      </c>
      <c r="AW75" s="204" t="str">
        <f t="shared" si="58"/>
        <v/>
      </c>
      <c r="AX75" s="818"/>
      <c r="AY75" s="795"/>
      <c r="AZ75" s="798"/>
      <c r="BA75" s="801"/>
      <c r="BB75" s="256"/>
      <c r="BC75" s="180"/>
      <c r="BD75" s="179"/>
      <c r="BE75" s="179"/>
      <c r="BF75" s="473"/>
      <c r="BG75" s="473"/>
      <c r="BH75" s="473"/>
      <c r="BI75" s="180"/>
      <c r="BJ75" s="765"/>
      <c r="BK75" s="411"/>
      <c r="BL75" s="409"/>
      <c r="BM75" s="409"/>
      <c r="BN75" s="409"/>
      <c r="BO75" s="410"/>
      <c r="BP75" s="410"/>
      <c r="BQ75" s="410"/>
      <c r="BR75" s="453"/>
      <c r="BS75" s="453"/>
      <c r="BT75" s="454"/>
      <c r="BU75" s="509"/>
      <c r="BV75" s="509"/>
      <c r="BW75" s="509"/>
      <c r="BX75" s="509"/>
      <c r="BY75" s="182"/>
      <c r="BZ75" s="182"/>
      <c r="CA75" s="182"/>
      <c r="CB75" s="182"/>
      <c r="CC75" s="182"/>
      <c r="CD75" s="182"/>
      <c r="CE75" s="182"/>
      <c r="CF75" s="182"/>
      <c r="CG75" s="182"/>
      <c r="CH75" s="182"/>
      <c r="CI75" s="182"/>
      <c r="CJ75" s="182"/>
      <c r="CK75" s="182"/>
      <c r="CL75" s="182"/>
      <c r="CM75" s="182"/>
      <c r="CN75" s="182"/>
      <c r="CO75" s="182"/>
    </row>
    <row r="76" spans="1:93" ht="114.75" customHeight="1">
      <c r="A76" s="843">
        <v>3</v>
      </c>
      <c r="B76" s="844" t="s">
        <v>932</v>
      </c>
      <c r="C76" s="845"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76" s="845"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785" t="s">
        <v>1072</v>
      </c>
      <c r="F76" s="785" t="s">
        <v>950</v>
      </c>
      <c r="G76" s="783">
        <v>12</v>
      </c>
      <c r="H76" s="297">
        <v>12</v>
      </c>
      <c r="I76" s="784" t="s">
        <v>3218</v>
      </c>
      <c r="J76" s="785" t="s">
        <v>236</v>
      </c>
      <c r="K76" s="785" t="s">
        <v>1051</v>
      </c>
      <c r="L76" s="785" t="s">
        <v>1054</v>
      </c>
      <c r="M76" s="785" t="str">
        <f t="shared" ref="M76" si="59">+CONCATENATE("Posibilidad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785" t="s">
        <v>105</v>
      </c>
      <c r="O76" s="785" t="s">
        <v>825</v>
      </c>
      <c r="P76" s="786">
        <v>228</v>
      </c>
      <c r="Q76" s="787"/>
      <c r="R76" s="788"/>
      <c r="S76" s="788"/>
      <c r="T76" s="788"/>
      <c r="U76" s="819" t="str">
        <f>IF(ISBLANK(AB76),(IF(P76&lt;=0,"",IF(P76&lt;=2,"Muy Baja",IF(P76&lt;=24,"Baja",IF(P76&lt;=500,"Media",IF(P76&lt;=5000,"Alta","Muy Alta"))))))," ")</f>
        <v>Media</v>
      </c>
      <c r="V76" s="804">
        <f t="shared" ref="V76" si="60">IF(ISBLANK(AB76),(IF(U76="","",IF(U76="Muy Baja",20%,IF(U76="Baja",40%,IF(U76="Media",60%,IF(U76="Alta",80%,IF(U76="Muy Alta",100%,0)))))))," ")</f>
        <v>0.6</v>
      </c>
      <c r="W76" s="822" t="s">
        <v>1351</v>
      </c>
      <c r="X76" s="825" t="str">
        <f>IF(W76&gt;0,IF(NOT(ISERROR(MATCH(W76,'Listados Datos'!$N$3:$N$4,0))),'Listados Datos'!$N$6&amp;"Por favor no seleccionar este criterios de impacto (Afectación Económica o presupuestal y/o Pérdida Reputacional)",'Listados Datos'!$N$7),"")</f>
        <v>✔</v>
      </c>
      <c r="Y76" s="828" t="str">
        <f>IF(OR(W76='Listados Datos'!$R$3,W76='Listados Datos'!$S$3),"Leve",IF(OR(W76='Listados Datos'!$R$4,W76='Listados Datos'!$S$4),"Menor",IF(OR(W76='Listados Datos'!$R$5,W76='Listados Datos'!$S$5),"Moderado",IF(OR(W76='Listados Datos'!$R$6,W76='Listados Datos'!$S$6),"Mayor",IF(OR(W76='Listados Datos'!$R$7,W76='Listados Datos'!$S$7),"Catastrófico","")))))</f>
        <v>Menor</v>
      </c>
      <c r="Z76" s="804">
        <f>IF(Y76="","",IF(Y76="Leve",20%,IF(Y76="Menor",40%,IF(Y76="Moderado",60%,IF(Y76="Mayor",80%,IF(Y76="Catastrófico",100%,0))))))</f>
        <v>0.4</v>
      </c>
      <c r="AA76" s="807" t="str">
        <f>IF(OR(AND(U76="Muy Baja",Y76="Leve"),AND(U76="Muy Baja",Y76="Menor"),AND(U76="Baja",Y76="Leve")),"Bajo",IF(OR(AND(U76="Muy baja",Y76="Moderado"),AND(U76="Baja",Y76="Menor"),AND(U76="Baja",Y76="Moderado"),AND(U76="Media",Y76="Leve"),AND(U76="Media",Y76="Menor"),AND(U76="Media",Y76="Moderado"),AND(U76="Alta",Y76="Leve"),AND(U76="Alta",Y76="Menor")),"Moderado",IF(OR(AND(U76="Muy Baja",Y76="Mayor"),AND(U76="Baja",Y76="Mayor"),AND(U76="Media",Y76="Mayor"),AND(U76="Alta",Y76="Moderado"),AND(U76="Alta",Y76="Mayor"),AND(U76="Muy Alta",Y76="Leve"),AND(U76="Muy Alta",Y76="Menor"),AND(U76="Muy Alta",Y76="Moderado"),AND(U76="Muy Alta",Y76="Mayor")),"Alto",IF(OR(AND(U76="Muy Baja",Y76="Catastrófico"),AND(U76="Baja",Y76="Catastrófico"),AND(U76="Media",Y76="Catastrófico"),AND(U76="Alta",Y76="Catastrófico"),AND(U76="Muy Alta",Y76="Catastrófico")),"Extremo",""))))</f>
        <v>Moderado</v>
      </c>
      <c r="AB76" s="810"/>
      <c r="AC76" s="813"/>
      <c r="AD76" s="796" t="str">
        <f t="shared" ref="AD76" si="61">IF(AND(AB76="Rara Vez",AC76="Insignificante"),("BAJA"),IF(AND(AB76="Rara Vez",AC76="Menor"),("BAJA"),IF(AND(AB76="Rara Vez",AC76="Moderado"),("MODERADA"),IF(AND(AB76="Rara Vez",AC76="Mayor"),("ALTA"),IF(AND(AB76="Improbable",AC76="Insignificante"),("BAJA"),IF(AND(AB76="Improbable",AC76="Menor"),("BAJA"),IF(AND(AB76="Improbable",AC76="Moderado"),("MODERADA"),IF(AND(AB76="Improbable",AC76="Mayor"),("ALTA"),IF(AND(AB76="Posible",AC76="Insignificante"),("BAJA"),IF(AND(AB76="Posible",AC76="Menor"),("MODERADA"),IF(AND(AB76="Posible",AC76="Moderado"),("ALTA"),IF(AND(AB76="Posible",AC76="Mayor"),("EXTREMA"),IF(AND(AB76="Probable",AC76="Insignificante"),("MODERADA"),IF(AND(AB76="Probable",AC76="Menor"),("ALTA"),IF(AND(AB76="Probable",AC76="Moderado"),("ALTA"),IF(AND(AB76="Probable",AC76="Mayor"),("EXTREMA"),IF(AND(AB76="Casi Seguro",AC76="Insignificante"),("ALTA"),IF(AND(AB76="Casi Seguro",AC76="Menor"),("ALTA"),IF(AND(AB76="Casi Seguro",AC76="Moderado"),("EXTREMA"),IF(AND(AB76="Casi Seguro",AC76="Mayor"),("EXTREMA"),IF(AC76="Catastrófico","EXTREMA","VALORAR")))))))))))))))))))))</f>
        <v>VALORAR</v>
      </c>
      <c r="AE76" s="178">
        <v>1</v>
      </c>
      <c r="AF76" s="401"/>
      <c r="AG76" s="444" t="s">
        <v>3198</v>
      </c>
      <c r="AH76" s="393"/>
      <c r="AI76" s="393"/>
      <c r="AJ76" s="393"/>
      <c r="AK76" s="395" t="str">
        <f t="shared" si="54"/>
        <v>Probabilidad</v>
      </c>
      <c r="AL76" s="253" t="s">
        <v>305</v>
      </c>
      <c r="AM76" s="253" t="s">
        <v>310</v>
      </c>
      <c r="AN76" s="201" t="str">
        <f t="shared" si="55"/>
        <v>40%</v>
      </c>
      <c r="AO76" s="254" t="s">
        <v>314</v>
      </c>
      <c r="AP76" s="254" t="s">
        <v>318</v>
      </c>
      <c r="AQ76" s="255" t="s">
        <v>321</v>
      </c>
      <c r="AR76" s="202">
        <f>IF(ISBLANK(AC76),(IFERROR(IF(AK76="Probabilidad",(V76-(+V76*AN76)),IF(AK76="Impacto",V76,"")),""))," ")</f>
        <v>0.36</v>
      </c>
      <c r="AS76" s="154" t="str">
        <f>IF(ISBLANK(AC76), (IFERROR(IF(AR76="","",IF(AR76&lt;=0.2,"Muy Baja",IF(AR76&lt;=0.4,"Baja",IF(AR76&lt;=0.6,"Media",IF(AR76&lt;=0.8,"Alta","Muy Alta"))))),""))," ")</f>
        <v>Baja</v>
      </c>
      <c r="AT76" s="203">
        <f t="shared" si="56"/>
        <v>0.36</v>
      </c>
      <c r="AU76" s="470" t="str">
        <f t="shared" si="57"/>
        <v>Menor</v>
      </c>
      <c r="AV76" s="203">
        <f>IFERROR(IF(AK76="Impacto",(Z76-(+Z76*AN76)),IF(AK76="Probabilidad",Z76,"")),"")</f>
        <v>0.4</v>
      </c>
      <c r="AW76" s="204" t="str">
        <f t="shared" si="58"/>
        <v>Moderado</v>
      </c>
      <c r="AX76" s="816"/>
      <c r="AY76" s="793" t="str">
        <f>IF(ISBLANK(AC76), " ", AC76)</f>
        <v xml:space="preserve"> </v>
      </c>
      <c r="AZ76" s="796" t="str">
        <f t="shared" ref="AZ76" si="62">IF(AND(AX76="Rara Vez",AY76="Insignificante"),("BAJA"),IF(AND(AX76="Rara Vez",AY76="Menor"),("BAJA"),IF(AND(AX76="Rara Vez",AY76="Moderado"),("MODERADA"),IF(AND(AX76="Rara Vez",AY76="Mayor"),("ALTA"),IF(AND(AX76="Improbable",AY76="Insignificante"),("BAJA"),IF(AND(AX76="Improbable",AY76="Menor"),("BAJA"),IF(AND(AX76="Improbable",AY76="Moderado"),("MODERADA"),IF(AND(AX76="Improbable",AY76="Mayor"),("ALTA"),IF(AND(AX76="Posible",AY76="Insignificante"),("BAJA"),IF(AND(AX76="Posible",AY76="Menor"),("MODERADA"),IF(AND(AX76="Posible",AY76="Moderado"),("ALTA"),IF(AND(AX76="Posible",AY76="Mayor"),("EXTREMA"),IF(AND(AX76="Probable",AY76="Insignificante"),("MODERADA"),IF(AND(AX76="Probable",AY76="Menor"),("ALTA"),IF(AND(AX76="Probable",AY76="Moderado"),("ALTA"),IF(AND(AX76="Probable",AY76="Mayor"),("EXTREMA"),IF(AND(AX76="Casi Seguro",AY76="Insignificante"),("ALTA"),IF(AND(AX76="Casi Seguro",AY76="Menor"),("ALTA"),IF(AND(AX76="Casi Seguro",AY76="Moderado"),("EXTREMA"),IF(AND(AX76="Casi Seguro",AY76="Mayor"),("EXTREMA"),IF(AY76="Catastrófico","EXTREMA","VALORAR")))))))))))))))))))))</f>
        <v>VALORAR</v>
      </c>
      <c r="BA76" s="799" t="s">
        <v>328</v>
      </c>
      <c r="BB76" s="256" t="s">
        <v>1058</v>
      </c>
      <c r="BC76" s="368" t="s">
        <v>3109</v>
      </c>
      <c r="BD76" s="369" t="s">
        <v>950</v>
      </c>
      <c r="BE76" s="369" t="s">
        <v>1028</v>
      </c>
      <c r="BF76" s="474">
        <v>44927</v>
      </c>
      <c r="BG76" s="474">
        <v>45291</v>
      </c>
      <c r="BH76" s="474" t="s">
        <v>3110</v>
      </c>
      <c r="BI76" s="474" t="s">
        <v>3111</v>
      </c>
      <c r="BJ76" s="785" t="s">
        <v>1062</v>
      </c>
      <c r="BK76" s="411" t="s">
        <v>110</v>
      </c>
      <c r="BL76" s="409" t="s">
        <v>3564</v>
      </c>
      <c r="BM76" s="409">
        <v>2</v>
      </c>
      <c r="BN76" s="421">
        <v>45169</v>
      </c>
      <c r="BO76" s="410" t="s">
        <v>3567</v>
      </c>
      <c r="BP76" s="410" t="s">
        <v>3607</v>
      </c>
      <c r="BQ76" s="410" t="s">
        <v>3377</v>
      </c>
      <c r="BR76" s="453" t="s">
        <v>111</v>
      </c>
      <c r="BS76" s="453" t="s">
        <v>1423</v>
      </c>
      <c r="BT76" s="454" t="s">
        <v>1423</v>
      </c>
      <c r="BU76" s="524" t="s">
        <v>3778</v>
      </c>
      <c r="BV76" s="527" t="s">
        <v>3779</v>
      </c>
      <c r="BW76" s="524" t="s">
        <v>3780</v>
      </c>
      <c r="BX76" s="524" t="s">
        <v>3781</v>
      </c>
      <c r="BY76" s="182"/>
      <c r="BZ76" s="182"/>
      <c r="CA76" s="182"/>
      <c r="CB76" s="182"/>
      <c r="CC76" s="182"/>
      <c r="CD76" s="182"/>
      <c r="CE76" s="182"/>
      <c r="CF76" s="182"/>
      <c r="CG76" s="182"/>
      <c r="CH76" s="182"/>
      <c r="CI76" s="182"/>
      <c r="CJ76" s="182"/>
      <c r="CK76" s="182"/>
      <c r="CL76" s="182"/>
      <c r="CM76" s="182"/>
      <c r="CN76" s="182"/>
      <c r="CO76" s="182"/>
    </row>
    <row r="77" spans="1:93" ht="118.5" customHeight="1">
      <c r="A77" s="777"/>
      <c r="B77" s="779"/>
      <c r="C77" s="781"/>
      <c r="D77" s="781"/>
      <c r="E77" s="764"/>
      <c r="F77" s="764"/>
      <c r="G77" s="783"/>
      <c r="H77" s="297">
        <v>12</v>
      </c>
      <c r="I77" s="775"/>
      <c r="J77" s="764"/>
      <c r="K77" s="764"/>
      <c r="L77" s="764"/>
      <c r="M77" s="764"/>
      <c r="N77" s="764"/>
      <c r="O77" s="764"/>
      <c r="P77" s="766"/>
      <c r="Q77" s="768"/>
      <c r="R77" s="770"/>
      <c r="S77" s="770"/>
      <c r="T77" s="770"/>
      <c r="U77" s="820"/>
      <c r="V77" s="805"/>
      <c r="W77" s="823"/>
      <c r="X77" s="826"/>
      <c r="Y77" s="829"/>
      <c r="Z77" s="805"/>
      <c r="AA77" s="808"/>
      <c r="AB77" s="811"/>
      <c r="AC77" s="814"/>
      <c r="AD77" s="797"/>
      <c r="AE77" s="178">
        <v>2</v>
      </c>
      <c r="AF77" s="401"/>
      <c r="AG77" s="444" t="s">
        <v>3199</v>
      </c>
      <c r="AH77" s="393"/>
      <c r="AI77" s="393"/>
      <c r="AJ77" s="393"/>
      <c r="AK77" s="395" t="str">
        <f t="shared" si="54"/>
        <v>Probabilidad</v>
      </c>
      <c r="AL77" s="253" t="s">
        <v>305</v>
      </c>
      <c r="AM77" s="253" t="s">
        <v>310</v>
      </c>
      <c r="AN77" s="201" t="str">
        <f t="shared" si="55"/>
        <v>40%</v>
      </c>
      <c r="AO77" s="254" t="s">
        <v>314</v>
      </c>
      <c r="AP77" s="254" t="s">
        <v>318</v>
      </c>
      <c r="AQ77" s="255" t="s">
        <v>321</v>
      </c>
      <c r="AR77" s="202">
        <f>IF(ISBLANK(AC76),(IFERROR(IF(AND(AK76="Probabilidad",AK77="Probabilidad"),(AT76-(+AT76*AN77)),IF(AK77="Probabilidad",(V76-(+V76*AN77)),IF(AK77="Impacto",AT76,""))),""))," ")</f>
        <v>0.216</v>
      </c>
      <c r="AS77" s="154" t="str">
        <f>IF(ISBLANK(AC76),(IFERROR(IF(AR77="","",IF(AR77&lt;=0.2,"Muy Baja",IF(AR77&lt;=0.4,"Baja",IF(AR77&lt;=0.6,"Media",IF(AR77&lt;=0.8,"Alta","Muy Alta"))))),""))," ")</f>
        <v>Baja</v>
      </c>
      <c r="AT77" s="203">
        <f t="shared" si="56"/>
        <v>0.216</v>
      </c>
      <c r="AU77" s="470" t="str">
        <f t="shared" si="57"/>
        <v>Menor</v>
      </c>
      <c r="AV77" s="203">
        <f>IFERROR(IF(AND(AK76="Impacto",AK77="Impacto"),(AV76-(+AV76*AN77)),IF(AK77="Impacto",(Z76-(+Z76*AN77)),IF(AK77="Probabilidad",AV76,""))),"")</f>
        <v>0.4</v>
      </c>
      <c r="AW77" s="204" t="str">
        <f t="shared" si="58"/>
        <v>Moderado</v>
      </c>
      <c r="AX77" s="817"/>
      <c r="AY77" s="794"/>
      <c r="AZ77" s="797"/>
      <c r="BA77" s="800"/>
      <c r="BB77" s="256" t="s">
        <v>3112</v>
      </c>
      <c r="BC77" s="368" t="s">
        <v>3113</v>
      </c>
      <c r="BD77" s="369" t="s">
        <v>950</v>
      </c>
      <c r="BE77" s="369" t="s">
        <v>1028</v>
      </c>
      <c r="BF77" s="474">
        <v>44927</v>
      </c>
      <c r="BG77" s="474">
        <v>45291</v>
      </c>
      <c r="BH77" s="474" t="s">
        <v>3114</v>
      </c>
      <c r="BI77" s="474" t="s">
        <v>3115</v>
      </c>
      <c r="BJ77" s="764"/>
      <c r="BK77" s="411" t="s">
        <v>110</v>
      </c>
      <c r="BL77" s="409" t="s">
        <v>3565</v>
      </c>
      <c r="BM77" s="409">
        <v>22</v>
      </c>
      <c r="BN77" s="421">
        <v>45169</v>
      </c>
      <c r="BO77" s="410" t="s">
        <v>3568</v>
      </c>
      <c r="BP77" s="423" t="s">
        <v>3571</v>
      </c>
      <c r="BQ77" s="410" t="s">
        <v>3377</v>
      </c>
      <c r="BR77" s="453" t="s">
        <v>111</v>
      </c>
      <c r="BS77" s="453" t="s">
        <v>1423</v>
      </c>
      <c r="BT77" s="454" t="s">
        <v>1423</v>
      </c>
      <c r="BU77" s="524" t="s">
        <v>3782</v>
      </c>
      <c r="BV77" s="542" t="s">
        <v>3779</v>
      </c>
      <c r="BW77" s="511" t="s">
        <v>3783</v>
      </c>
      <c r="BX77" s="524" t="s">
        <v>3784</v>
      </c>
      <c r="BY77" s="182"/>
      <c r="BZ77" s="182"/>
      <c r="CA77" s="182"/>
      <c r="CB77" s="182"/>
      <c r="CC77" s="182"/>
      <c r="CD77" s="182"/>
      <c r="CE77" s="182"/>
      <c r="CF77" s="182"/>
      <c r="CG77" s="182"/>
      <c r="CH77" s="182"/>
      <c r="CI77" s="182"/>
      <c r="CJ77" s="182"/>
      <c r="CK77" s="182"/>
      <c r="CL77" s="182"/>
      <c r="CM77" s="182"/>
      <c r="CN77" s="182"/>
      <c r="CO77" s="182"/>
    </row>
    <row r="78" spans="1:93" ht="69.75" customHeight="1">
      <c r="A78" s="777"/>
      <c r="B78" s="779"/>
      <c r="C78" s="781"/>
      <c r="D78" s="781"/>
      <c r="E78" s="764"/>
      <c r="F78" s="764"/>
      <c r="G78" s="783"/>
      <c r="H78" s="297">
        <v>12</v>
      </c>
      <c r="I78" s="775"/>
      <c r="J78" s="764"/>
      <c r="K78" s="764"/>
      <c r="L78" s="764"/>
      <c r="M78" s="764"/>
      <c r="N78" s="764"/>
      <c r="O78" s="764"/>
      <c r="P78" s="766"/>
      <c r="Q78" s="768"/>
      <c r="R78" s="770"/>
      <c r="S78" s="770"/>
      <c r="T78" s="770"/>
      <c r="U78" s="820"/>
      <c r="V78" s="805"/>
      <c r="W78" s="823"/>
      <c r="X78" s="826"/>
      <c r="Y78" s="829"/>
      <c r="Z78" s="805"/>
      <c r="AA78" s="808"/>
      <c r="AB78" s="811"/>
      <c r="AC78" s="814"/>
      <c r="AD78" s="797"/>
      <c r="AE78" s="178">
        <v>3</v>
      </c>
      <c r="AF78" s="401"/>
      <c r="AG78" s="444" t="s">
        <v>3200</v>
      </c>
      <c r="AH78" s="393"/>
      <c r="AI78" s="393"/>
      <c r="AJ78" s="393"/>
      <c r="AK78" s="395" t="str">
        <f t="shared" si="54"/>
        <v>Probabilidad</v>
      </c>
      <c r="AL78" s="253" t="s">
        <v>305</v>
      </c>
      <c r="AM78" s="253" t="s">
        <v>310</v>
      </c>
      <c r="AN78" s="201" t="str">
        <f t="shared" si="55"/>
        <v>40%</v>
      </c>
      <c r="AO78" s="254" t="s">
        <v>314</v>
      </c>
      <c r="AP78" s="254" t="s">
        <v>318</v>
      </c>
      <c r="AQ78" s="255" t="s">
        <v>321</v>
      </c>
      <c r="AR78" s="202">
        <f>IF(ISBLANK(AC76),(IFERROR(IF(AND(AK77="Probabilidad",AK78="Probabilidad"),(AT77-(+AT77*AN78)),IF(AND(AK77="Impacto",AK78="Probabilidad"),(AT76-(+AT76*AN78)),IF(AK78="Impacto",AT77,""))),""))," ")</f>
        <v>0.12959999999999999</v>
      </c>
      <c r="AS78" s="154" t="str">
        <f>IF(ISBLANK(AC76),(IFERROR(IF(AR78="","",IF(AR78&lt;=0.2,"Muy Baja",IF(AR78&lt;=0.4,"Baja",IF(AR78&lt;=0.6,"Media",IF(AR78&lt;=0.8,"Alta","Muy Alta"))))),""))," ")</f>
        <v>Muy Baja</v>
      </c>
      <c r="AT78" s="203">
        <f t="shared" si="56"/>
        <v>0.12959999999999999</v>
      </c>
      <c r="AU78" s="470" t="str">
        <f t="shared" si="57"/>
        <v>Menor</v>
      </c>
      <c r="AV78" s="203">
        <f t="shared" ref="AV78:AV81" si="63">IFERROR(IF(AND(AK77="Impacto",AK78="Impacto"),(AV77-(+AV77*AN78)),IF(AND(AK77="Probabilidad",AK78="Impacto"),(AV76-(+AV76*AN78)),IF(AK78="Probabilidad",AV77,""))),"")</f>
        <v>0.4</v>
      </c>
      <c r="AW78" s="204" t="str">
        <f t="shared" si="58"/>
        <v>Bajo</v>
      </c>
      <c r="AX78" s="817"/>
      <c r="AY78" s="794"/>
      <c r="AZ78" s="797"/>
      <c r="BA78" s="800"/>
      <c r="BB78" s="840" t="s">
        <v>3116</v>
      </c>
      <c r="BC78" s="791" t="s">
        <v>1061</v>
      </c>
      <c r="BD78" s="791" t="s">
        <v>950</v>
      </c>
      <c r="BE78" s="791" t="s">
        <v>1028</v>
      </c>
      <c r="BF78" s="846">
        <v>44927</v>
      </c>
      <c r="BG78" s="846">
        <v>45291</v>
      </c>
      <c r="BH78" s="791" t="s">
        <v>1061</v>
      </c>
      <c r="BI78" s="791" t="s">
        <v>1061</v>
      </c>
      <c r="BJ78" s="764"/>
      <c r="BK78" s="838" t="s">
        <v>110</v>
      </c>
      <c r="BL78" s="831" t="s">
        <v>3566</v>
      </c>
      <c r="BM78" s="831">
        <v>3</v>
      </c>
      <c r="BN78" s="836">
        <v>45169</v>
      </c>
      <c r="BO78" s="831" t="s">
        <v>3569</v>
      </c>
      <c r="BP78" s="837" t="s">
        <v>3570</v>
      </c>
      <c r="BQ78" s="831" t="s">
        <v>3377</v>
      </c>
      <c r="BR78" s="831" t="s">
        <v>111</v>
      </c>
      <c r="BS78" s="831" t="s">
        <v>1423</v>
      </c>
      <c r="BT78" s="833" t="s">
        <v>1423</v>
      </c>
      <c r="BU78" s="915" t="s">
        <v>3785</v>
      </c>
      <c r="BV78" s="983" t="s">
        <v>3779</v>
      </c>
      <c r="BW78" s="915" t="s">
        <v>3786</v>
      </c>
      <c r="BX78" s="915" t="s">
        <v>3787</v>
      </c>
      <c r="BY78" s="182"/>
      <c r="BZ78" s="182"/>
      <c r="CA78" s="182"/>
      <c r="CB78" s="182"/>
      <c r="CC78" s="182"/>
      <c r="CD78" s="182"/>
      <c r="CE78" s="182"/>
      <c r="CF78" s="182"/>
      <c r="CG78" s="182"/>
      <c r="CH78" s="182"/>
      <c r="CI78" s="182"/>
      <c r="CJ78" s="182"/>
      <c r="CK78" s="182"/>
      <c r="CL78" s="182"/>
      <c r="CM78" s="182"/>
      <c r="CN78" s="182"/>
      <c r="CO78" s="182"/>
    </row>
    <row r="79" spans="1:93" ht="38.25" customHeight="1">
      <c r="A79" s="777"/>
      <c r="B79" s="779"/>
      <c r="C79" s="781"/>
      <c r="D79" s="781"/>
      <c r="E79" s="764"/>
      <c r="F79" s="764"/>
      <c r="G79" s="783"/>
      <c r="H79" s="297">
        <v>12</v>
      </c>
      <c r="I79" s="775"/>
      <c r="J79" s="764"/>
      <c r="K79" s="764"/>
      <c r="L79" s="764"/>
      <c r="M79" s="764"/>
      <c r="N79" s="764"/>
      <c r="O79" s="764"/>
      <c r="P79" s="766"/>
      <c r="Q79" s="768"/>
      <c r="R79" s="770"/>
      <c r="S79" s="770"/>
      <c r="T79" s="770"/>
      <c r="U79" s="820"/>
      <c r="V79" s="805"/>
      <c r="W79" s="823"/>
      <c r="X79" s="826"/>
      <c r="Y79" s="829"/>
      <c r="Z79" s="805"/>
      <c r="AA79" s="808"/>
      <c r="AB79" s="811"/>
      <c r="AC79" s="814"/>
      <c r="AD79" s="797"/>
      <c r="AE79" s="178">
        <v>4</v>
      </c>
      <c r="AF79" s="401"/>
      <c r="AG79" s="444" t="s">
        <v>3105</v>
      </c>
      <c r="AH79" s="393"/>
      <c r="AI79" s="393"/>
      <c r="AJ79" s="393"/>
      <c r="AK79" s="395" t="str">
        <f t="shared" si="54"/>
        <v>Probabilidad</v>
      </c>
      <c r="AL79" s="253" t="s">
        <v>305</v>
      </c>
      <c r="AM79" s="253" t="s">
        <v>310</v>
      </c>
      <c r="AN79" s="201" t="str">
        <f t="shared" si="55"/>
        <v>40%</v>
      </c>
      <c r="AO79" s="254" t="s">
        <v>314</v>
      </c>
      <c r="AP79" s="254" t="s">
        <v>318</v>
      </c>
      <c r="AQ79" s="255" t="s">
        <v>321</v>
      </c>
      <c r="AR79" s="202">
        <f>IF(ISBLANK(AC76),(IFERROR(IF(AND(AK78="Probabilidad",AK79="Probabilidad"),(AT78-(+AT78*AN79)),IF(AND(AK78="Impacto",AK79="Probabilidad"),(AT77-(+AT77*AN79)),IF(AK79="Impacto",AT78,""))),""))," ")</f>
        <v>7.7759999999999996E-2</v>
      </c>
      <c r="AS79" s="154" t="str">
        <f>IF(ISBLANK(AC76),(IFERROR(IF(AR79="","",IF(AR79&lt;=0.2,"Muy Baja",IF(AR79&lt;=0.4,"Baja",IF(AR79&lt;=0.6,"Media",IF(AR79&lt;=0.8,"Alta","Muy Alta"))))),""))," ")</f>
        <v>Muy Baja</v>
      </c>
      <c r="AT79" s="203">
        <f t="shared" si="56"/>
        <v>7.7759999999999996E-2</v>
      </c>
      <c r="AU79" s="470" t="str">
        <f t="shared" si="57"/>
        <v>Menor</v>
      </c>
      <c r="AV79" s="203">
        <f t="shared" si="63"/>
        <v>0.4</v>
      </c>
      <c r="AW79" s="204" t="str">
        <f t="shared" si="58"/>
        <v>Bajo</v>
      </c>
      <c r="AX79" s="817"/>
      <c r="AY79" s="794"/>
      <c r="AZ79" s="797"/>
      <c r="BA79" s="800"/>
      <c r="BB79" s="841"/>
      <c r="BC79" s="792"/>
      <c r="BD79" s="792"/>
      <c r="BE79" s="792"/>
      <c r="BF79" s="846"/>
      <c r="BG79" s="846"/>
      <c r="BH79" s="792"/>
      <c r="BI79" s="792"/>
      <c r="BJ79" s="764"/>
      <c r="BK79" s="839"/>
      <c r="BL79" s="832"/>
      <c r="BM79" s="832"/>
      <c r="BN79" s="832"/>
      <c r="BO79" s="832"/>
      <c r="BP79" s="832"/>
      <c r="BQ79" s="832"/>
      <c r="BR79" s="832"/>
      <c r="BS79" s="832"/>
      <c r="BT79" s="834"/>
      <c r="BU79" s="917"/>
      <c r="BV79" s="984"/>
      <c r="BW79" s="917"/>
      <c r="BX79" s="917"/>
      <c r="BY79" s="182"/>
      <c r="BZ79" s="182"/>
      <c r="CA79" s="182"/>
      <c r="CB79" s="182"/>
      <c r="CC79" s="182"/>
      <c r="CD79" s="182"/>
      <c r="CE79" s="182"/>
      <c r="CF79" s="182"/>
      <c r="CG79" s="182"/>
      <c r="CH79" s="182"/>
      <c r="CI79" s="182"/>
      <c r="CJ79" s="182"/>
      <c r="CK79" s="182"/>
      <c r="CL79" s="182"/>
      <c r="CM79" s="182"/>
      <c r="CN79" s="182"/>
      <c r="CO79" s="182"/>
    </row>
    <row r="80" spans="1:93" ht="28.5" customHeight="1">
      <c r="A80" s="777"/>
      <c r="B80" s="779"/>
      <c r="C80" s="781"/>
      <c r="D80" s="781"/>
      <c r="E80" s="764"/>
      <c r="F80" s="764"/>
      <c r="G80" s="783"/>
      <c r="H80" s="297">
        <v>12</v>
      </c>
      <c r="I80" s="775"/>
      <c r="J80" s="764"/>
      <c r="K80" s="764"/>
      <c r="L80" s="764"/>
      <c r="M80" s="764"/>
      <c r="N80" s="764"/>
      <c r="O80" s="764"/>
      <c r="P80" s="766"/>
      <c r="Q80" s="768"/>
      <c r="R80" s="770"/>
      <c r="S80" s="770"/>
      <c r="T80" s="770"/>
      <c r="U80" s="820"/>
      <c r="V80" s="805"/>
      <c r="W80" s="823"/>
      <c r="X80" s="826"/>
      <c r="Y80" s="829"/>
      <c r="Z80" s="805"/>
      <c r="AA80" s="808"/>
      <c r="AB80" s="811"/>
      <c r="AC80" s="814"/>
      <c r="AD80" s="797"/>
      <c r="AE80" s="178">
        <v>5</v>
      </c>
      <c r="AF80" s="401"/>
      <c r="AG80" s="444"/>
      <c r="AH80" s="393"/>
      <c r="AI80" s="393"/>
      <c r="AJ80" s="393"/>
      <c r="AK80" s="395" t="str">
        <f t="shared" si="54"/>
        <v/>
      </c>
      <c r="AL80" s="253"/>
      <c r="AM80" s="253"/>
      <c r="AN80" s="201" t="str">
        <f t="shared" si="55"/>
        <v/>
      </c>
      <c r="AO80" s="254"/>
      <c r="AP80" s="254"/>
      <c r="AQ80" s="255"/>
      <c r="AR80" s="202" t="str">
        <f>IF(ISBLANK(AC76),(IFERROR(IF(AND(AK79="Probabilidad",AK80="Probabilidad"),(AT79-(+AT79*AN80)),IF(AND(AK79="Impacto",AK80="Probabilidad"),(AT78-(+AT78*AN80)),IF(AK80="Impacto",AT79,""))),""))," ")</f>
        <v/>
      </c>
      <c r="AS80" s="154" t="str">
        <f>IF(ISBLANK(AC76),(IFERROR(IF(AR80="","",IF(AR80&lt;=0.2,"Muy Baja",IF(AR80&lt;=0.4,"Baja",IF(AR80&lt;=0.6,"Media",IF(AR80&lt;=0.8,"Alta","Muy Alta"))))),""))," ")</f>
        <v/>
      </c>
      <c r="AT80" s="203" t="str">
        <f t="shared" si="56"/>
        <v/>
      </c>
      <c r="AU80" s="470" t="str">
        <f t="shared" si="57"/>
        <v/>
      </c>
      <c r="AV80" s="203" t="str">
        <f t="shared" si="63"/>
        <v/>
      </c>
      <c r="AW80" s="204" t="str">
        <f t="shared" si="58"/>
        <v/>
      </c>
      <c r="AX80" s="817"/>
      <c r="AY80" s="794"/>
      <c r="AZ80" s="797"/>
      <c r="BA80" s="800"/>
      <c r="BB80" s="256"/>
      <c r="BC80" s="368"/>
      <c r="BD80" s="369"/>
      <c r="BE80" s="369"/>
      <c r="BF80" s="474"/>
      <c r="BG80" s="474"/>
      <c r="BH80" s="474"/>
      <c r="BI80" s="368"/>
      <c r="BJ80" s="764"/>
      <c r="BK80" s="411"/>
      <c r="BL80" s="409"/>
      <c r="BM80" s="409"/>
      <c r="BN80" s="409"/>
      <c r="BO80" s="410"/>
      <c r="BP80" s="410"/>
      <c r="BQ80" s="410"/>
      <c r="BR80" s="453"/>
      <c r="BS80" s="453"/>
      <c r="BT80" s="454"/>
      <c r="BU80" s="509"/>
      <c r="BV80" s="509"/>
      <c r="BW80" s="509"/>
      <c r="BX80" s="509"/>
      <c r="BY80" s="182"/>
      <c r="BZ80" s="182"/>
      <c r="CA80" s="182"/>
      <c r="CB80" s="182"/>
      <c r="CC80" s="182"/>
      <c r="CD80" s="182"/>
      <c r="CE80" s="182"/>
      <c r="CF80" s="182"/>
      <c r="CG80" s="182"/>
      <c r="CH80" s="182"/>
      <c r="CI80" s="182"/>
      <c r="CJ80" s="182"/>
      <c r="CK80" s="182"/>
      <c r="CL80" s="182"/>
      <c r="CM80" s="182"/>
      <c r="CN80" s="182"/>
      <c r="CO80" s="182"/>
    </row>
    <row r="81" spans="1:93" ht="28.5" customHeight="1">
      <c r="A81" s="777"/>
      <c r="B81" s="779"/>
      <c r="C81" s="781"/>
      <c r="D81" s="781"/>
      <c r="E81" s="764"/>
      <c r="F81" s="764"/>
      <c r="G81" s="783"/>
      <c r="H81" s="297">
        <v>12</v>
      </c>
      <c r="I81" s="776"/>
      <c r="J81" s="765"/>
      <c r="K81" s="765"/>
      <c r="L81" s="765"/>
      <c r="M81" s="765"/>
      <c r="N81" s="765"/>
      <c r="O81" s="765"/>
      <c r="P81" s="767"/>
      <c r="Q81" s="769"/>
      <c r="R81" s="771"/>
      <c r="S81" s="771"/>
      <c r="T81" s="771"/>
      <c r="U81" s="821"/>
      <c r="V81" s="806"/>
      <c r="W81" s="824"/>
      <c r="X81" s="827"/>
      <c r="Y81" s="830"/>
      <c r="Z81" s="806"/>
      <c r="AA81" s="809"/>
      <c r="AB81" s="812"/>
      <c r="AC81" s="815"/>
      <c r="AD81" s="798"/>
      <c r="AE81" s="178">
        <v>6</v>
      </c>
      <c r="AF81" s="401"/>
      <c r="AG81" s="444"/>
      <c r="AH81" s="393"/>
      <c r="AI81" s="393"/>
      <c r="AJ81" s="393"/>
      <c r="AK81" s="395" t="str">
        <f t="shared" si="54"/>
        <v/>
      </c>
      <c r="AL81" s="253"/>
      <c r="AM81" s="253"/>
      <c r="AN81" s="201" t="str">
        <f t="shared" si="55"/>
        <v/>
      </c>
      <c r="AO81" s="254"/>
      <c r="AP81" s="254"/>
      <c r="AQ81" s="255"/>
      <c r="AR81" s="202" t="str">
        <f>IF(ISBLANK(AC76),(IFERROR(IF(AND(AK80="Probabilidad",AK81="Probabilidad"),(AT80-(+AT80*AN81)),IF(AND(AK80="Impacto",AK81="Probabilidad"),(AT79-(+AT79*AN81)),IF(AK81="Impacto",AT80,""))),""))," ")</f>
        <v/>
      </c>
      <c r="AS81" s="154" t="str">
        <f>IF(ISBLANK(AC76),(IFERROR(IF(AR81="","",IF(AR81&lt;=0.2,"Muy Baja",IF(AR81&lt;=0.4,"Baja",IF(AR81&lt;=0.6,"Media",IF(AR81&lt;=0.8,"Alta","Muy Alta"))))),""))," ")</f>
        <v/>
      </c>
      <c r="AT81" s="203" t="str">
        <f t="shared" si="56"/>
        <v/>
      </c>
      <c r="AU81" s="470" t="str">
        <f t="shared" si="57"/>
        <v/>
      </c>
      <c r="AV81" s="203" t="str">
        <f t="shared" si="63"/>
        <v/>
      </c>
      <c r="AW81" s="204" t="str">
        <f t="shared" si="58"/>
        <v/>
      </c>
      <c r="AX81" s="818"/>
      <c r="AY81" s="795"/>
      <c r="AZ81" s="798"/>
      <c r="BA81" s="801"/>
      <c r="BB81" s="256"/>
      <c r="BC81" s="368"/>
      <c r="BD81" s="369"/>
      <c r="BE81" s="369"/>
      <c r="BF81" s="474"/>
      <c r="BG81" s="474"/>
      <c r="BH81" s="474"/>
      <c r="BI81" s="368"/>
      <c r="BJ81" s="765"/>
      <c r="BK81" s="411"/>
      <c r="BL81" s="409"/>
      <c r="BM81" s="409"/>
      <c r="BN81" s="409"/>
      <c r="BO81" s="410"/>
      <c r="BP81" s="410"/>
      <c r="BQ81" s="410"/>
      <c r="BR81" s="453"/>
      <c r="BS81" s="453"/>
      <c r="BT81" s="454"/>
      <c r="BU81" s="509"/>
      <c r="BV81" s="509"/>
      <c r="BW81" s="509"/>
      <c r="BX81" s="509"/>
      <c r="BY81" s="182"/>
      <c r="BZ81" s="182"/>
      <c r="CA81" s="182"/>
      <c r="CB81" s="182"/>
      <c r="CC81" s="182"/>
      <c r="CD81" s="182"/>
      <c r="CE81" s="182"/>
      <c r="CF81" s="182"/>
      <c r="CG81" s="182"/>
      <c r="CH81" s="182"/>
      <c r="CI81" s="182"/>
      <c r="CJ81" s="182"/>
      <c r="CK81" s="182"/>
      <c r="CL81" s="182"/>
      <c r="CM81" s="182"/>
      <c r="CN81" s="182"/>
      <c r="CO81" s="182"/>
    </row>
    <row r="82" spans="1:93" ht="141" customHeight="1">
      <c r="A82" s="777"/>
      <c r="B82" s="779"/>
      <c r="C82" s="781"/>
      <c r="D82" s="781"/>
      <c r="E82" s="764"/>
      <c r="F82" s="764"/>
      <c r="G82" s="783">
        <v>13</v>
      </c>
      <c r="H82" s="297">
        <v>13</v>
      </c>
      <c r="I82" s="784" t="s">
        <v>3219</v>
      </c>
      <c r="J82" s="785" t="s">
        <v>236</v>
      </c>
      <c r="K82" s="785" t="s">
        <v>1052</v>
      </c>
      <c r="L82" s="785" t="s">
        <v>1055</v>
      </c>
      <c r="M82" s="785" t="str">
        <f t="shared" ref="M82" si="64">+CONCATENATE("Posibilidad de afectación ", J82, " por ", K82," debido a ", L82)</f>
        <v>Posibilidad de afectación Reputacional por Resultados inconsistentes producto de las investigaciones  debido a Información de los productos de investigación con inconsistencias.</v>
      </c>
      <c r="N82" s="785" t="s">
        <v>105</v>
      </c>
      <c r="O82" s="785" t="s">
        <v>825</v>
      </c>
      <c r="P82" s="786">
        <v>12</v>
      </c>
      <c r="Q82" s="787"/>
      <c r="R82" s="788"/>
      <c r="S82" s="788"/>
      <c r="T82" s="788"/>
      <c r="U82" s="819" t="str">
        <f>IF(ISBLANK(AB82),(IF(P82&lt;=0,"",IF(P82&lt;=2,"Muy Baja",IF(P82&lt;=24,"Baja",IF(P82&lt;=500,"Media",IF(P82&lt;=5000,"Alta","Muy Alta"))))))," ")</f>
        <v>Baja</v>
      </c>
      <c r="V82" s="804">
        <f t="shared" ref="V82" si="65">IF(ISBLANK(AB82),(IF(U82="","",IF(U82="Muy Baja",20%,IF(U82="Baja",40%,IF(U82="Media",60%,IF(U82="Alta",80%,IF(U82="Muy Alta",100%,0)))))))," ")</f>
        <v>0.4</v>
      </c>
      <c r="W82" s="822" t="s">
        <v>1351</v>
      </c>
      <c r="X82" s="825" t="str">
        <f>IF(W82&gt;0,IF(NOT(ISERROR(MATCH(W82,'Listados Datos'!$N$3:$N$4,0))),'Listados Datos'!$N$6&amp;"Por favor no seleccionar este criterios de impacto (Afectación Económica o presupuestal y/o Pérdida Reputacional)",'Listados Datos'!$N$7),"")</f>
        <v>✔</v>
      </c>
      <c r="Y82" s="828" t="str">
        <f>IF(OR(W82='Listados Datos'!$R$3,W82='Listados Datos'!$S$3),"Leve",IF(OR(W82='Listados Datos'!$R$4,W82='Listados Datos'!$S$4),"Menor",IF(OR(W82='Listados Datos'!$R$5,W82='Listados Datos'!$S$5),"Moderado",IF(OR(W82='Listados Datos'!$R$6,W82='Listados Datos'!$S$6),"Mayor",IF(OR(W82='Listados Datos'!$R$7,W82='Listados Datos'!$S$7),"Catastrófico","")))))</f>
        <v>Menor</v>
      </c>
      <c r="Z82" s="804">
        <f>IF(Y82="","",IF(Y82="Leve",20%,IF(Y82="Menor",40%,IF(Y82="Moderado",60%,IF(Y82="Mayor",80%,IF(Y82="Catastrófico",100%,0))))))</f>
        <v>0.4</v>
      </c>
      <c r="AA82" s="807" t="str">
        <f>IF(OR(AND(U82="Muy Baja",Y82="Leve"),AND(U82="Muy Baja",Y82="Menor"),AND(U82="Baja",Y82="Leve")),"Bajo",IF(OR(AND(U82="Muy baja",Y82="Moderado"),AND(U82="Baja",Y82="Menor"),AND(U82="Baja",Y82="Moderado"),AND(U82="Media",Y82="Leve"),AND(U82="Media",Y82="Menor"),AND(U82="Media",Y82="Moderado"),AND(U82="Alta",Y82="Leve"),AND(U82="Alta",Y82="Menor")),"Moderado",IF(OR(AND(U82="Muy Baja",Y82="Mayor"),AND(U82="Baja",Y82="Mayor"),AND(U82="Media",Y82="Mayor"),AND(U82="Alta",Y82="Moderado"),AND(U82="Alta",Y82="Mayor"),AND(U82="Muy Alta",Y82="Leve"),AND(U82="Muy Alta",Y82="Menor"),AND(U82="Muy Alta",Y82="Moderado"),AND(U82="Muy Alta",Y82="Mayor")),"Alto",IF(OR(AND(U82="Muy Baja",Y82="Catastrófico"),AND(U82="Baja",Y82="Catastrófico"),AND(U82="Media",Y82="Catastrófico"),AND(U82="Alta",Y82="Catastrófico"),AND(U82="Muy Alta",Y82="Catastrófico")),"Extremo",""))))</f>
        <v>Moderado</v>
      </c>
      <c r="AB82" s="810"/>
      <c r="AC82" s="813"/>
      <c r="AD82" s="796" t="str">
        <f t="shared" ref="AD82" si="66">IF(AND(AB82="Rara Vez",AC82="Insignificante"),("BAJA"),IF(AND(AB82="Rara Vez",AC82="Menor"),("BAJA"),IF(AND(AB82="Rara Vez",AC82="Moderado"),("MODERADA"),IF(AND(AB82="Rara Vez",AC82="Mayor"),("ALTA"),IF(AND(AB82="Improbable",AC82="Insignificante"),("BAJA"),IF(AND(AB82="Improbable",AC82="Menor"),("BAJA"),IF(AND(AB82="Improbable",AC82="Moderado"),("MODERADA"),IF(AND(AB82="Improbable",AC82="Mayor"),("ALTA"),IF(AND(AB82="Posible",AC82="Insignificante"),("BAJA"),IF(AND(AB82="Posible",AC82="Menor"),("MODERADA"),IF(AND(AB82="Posible",AC82="Moderado"),("ALTA"),IF(AND(AB82="Posible",AC82="Mayor"),("EXTREMA"),IF(AND(AB82="Probable",AC82="Insignificante"),("MODERADA"),IF(AND(AB82="Probable",AC82="Menor"),("ALTA"),IF(AND(AB82="Probable",AC82="Moderado"),("ALTA"),IF(AND(AB82="Probable",AC82="Mayor"),("EXTREMA"),IF(AND(AB82="Casi Seguro",AC82="Insignificante"),("ALTA"),IF(AND(AB82="Casi Seguro",AC82="Menor"),("ALTA"),IF(AND(AB82="Casi Seguro",AC82="Moderado"),("EXTREMA"),IF(AND(AB82="Casi Seguro",AC82="Mayor"),("EXTREMA"),IF(AC82="Catastrófico","EXTREMA","VALORAR")))))))))))))))))))))</f>
        <v>VALORAR</v>
      </c>
      <c r="AE82" s="178">
        <v>1</v>
      </c>
      <c r="AF82" s="401"/>
      <c r="AG82" s="444" t="s">
        <v>3106</v>
      </c>
      <c r="AH82" s="393"/>
      <c r="AI82" s="393"/>
      <c r="AJ82" s="393"/>
      <c r="AK82" s="395" t="str">
        <f t="shared" si="54"/>
        <v>Probabilidad</v>
      </c>
      <c r="AL82" s="253" t="s">
        <v>305</v>
      </c>
      <c r="AM82" s="253" t="s">
        <v>310</v>
      </c>
      <c r="AN82" s="201" t="str">
        <f t="shared" si="55"/>
        <v>40%</v>
      </c>
      <c r="AO82" s="254" t="s">
        <v>314</v>
      </c>
      <c r="AP82" s="254" t="s">
        <v>318</v>
      </c>
      <c r="AQ82" s="255" t="s">
        <v>321</v>
      </c>
      <c r="AR82" s="202">
        <f>IF(ISBLANK(AC82),(IFERROR(IF(AK82="Probabilidad",(V82-(+V82*AN82)),IF(AK82="Impacto",V82,"")),""))," ")</f>
        <v>0.24</v>
      </c>
      <c r="AS82" s="154" t="str">
        <f>IF(ISBLANK(AC82), (IFERROR(IF(AR82="","",IF(AR82&lt;=0.2,"Muy Baja",IF(AR82&lt;=0.4,"Baja",IF(AR82&lt;=0.6,"Media",IF(AR82&lt;=0.8,"Alta","Muy Alta"))))),""))," ")</f>
        <v>Baja</v>
      </c>
      <c r="AT82" s="203">
        <f t="shared" si="56"/>
        <v>0.24</v>
      </c>
      <c r="AU82" s="470" t="str">
        <f t="shared" si="57"/>
        <v>Menor</v>
      </c>
      <c r="AV82" s="203">
        <f>IFERROR(IF(AK82="Impacto",(Z82-(+Z82*AN82)),IF(AK82="Probabilidad",Z82,"")),"")</f>
        <v>0.4</v>
      </c>
      <c r="AW82" s="204" t="str">
        <f t="shared" si="58"/>
        <v>Moderado</v>
      </c>
      <c r="AX82" s="816"/>
      <c r="AY82" s="793" t="str">
        <f>IF(ISBLANK(AC82), " ", AC82)</f>
        <v xml:space="preserve"> </v>
      </c>
      <c r="AZ82" s="796" t="str">
        <f t="shared" ref="AZ82" si="67">IF(AND(AX82="Rara Vez",AY82="Insignificante"),("BAJA"),IF(AND(AX82="Rara Vez",AY82="Menor"),("BAJA"),IF(AND(AX82="Rara Vez",AY82="Moderado"),("MODERADA"),IF(AND(AX82="Rara Vez",AY82="Mayor"),("ALTA"),IF(AND(AX82="Improbable",AY82="Insignificante"),("BAJA"),IF(AND(AX82="Improbable",AY82="Menor"),("BAJA"),IF(AND(AX82="Improbable",AY82="Moderado"),("MODERADA"),IF(AND(AX82="Improbable",AY82="Mayor"),("ALTA"),IF(AND(AX82="Posible",AY82="Insignificante"),("BAJA"),IF(AND(AX82="Posible",AY82="Menor"),("MODERADA"),IF(AND(AX82="Posible",AY82="Moderado"),("ALTA"),IF(AND(AX82="Posible",AY82="Mayor"),("EXTREMA"),IF(AND(AX82="Probable",AY82="Insignificante"),("MODERADA"),IF(AND(AX82="Probable",AY82="Menor"),("ALTA"),IF(AND(AX82="Probable",AY82="Moderado"),("ALTA"),IF(AND(AX82="Probable",AY82="Mayor"),("EXTREMA"),IF(AND(AX82="Casi Seguro",AY82="Insignificante"),("ALTA"),IF(AND(AX82="Casi Seguro",AY82="Menor"),("ALTA"),IF(AND(AX82="Casi Seguro",AY82="Moderado"),("EXTREMA"),IF(AND(AX82="Casi Seguro",AY82="Mayor"),("EXTREMA"),IF(AY82="Catastrófico","EXTREMA","VALORAR")))))))))))))))))))))</f>
        <v>VALORAR</v>
      </c>
      <c r="BA82" s="799" t="s">
        <v>328</v>
      </c>
      <c r="BB82" s="256" t="s">
        <v>1063</v>
      </c>
      <c r="BC82" s="368" t="s">
        <v>1065</v>
      </c>
      <c r="BD82" s="369" t="s">
        <v>950</v>
      </c>
      <c r="BE82" s="369" t="s">
        <v>1028</v>
      </c>
      <c r="BF82" s="474">
        <v>44927</v>
      </c>
      <c r="BG82" s="474">
        <v>45291</v>
      </c>
      <c r="BH82" s="474" t="s">
        <v>1066</v>
      </c>
      <c r="BI82" s="474" t="s">
        <v>1067</v>
      </c>
      <c r="BJ82" s="785" t="s">
        <v>1064</v>
      </c>
      <c r="BK82" s="411" t="s">
        <v>110</v>
      </c>
      <c r="BL82" s="409" t="s">
        <v>3572</v>
      </c>
      <c r="BM82" s="409">
        <v>3</v>
      </c>
      <c r="BN82" s="409" t="s">
        <v>3573</v>
      </c>
      <c r="BO82" s="410" t="s">
        <v>3574</v>
      </c>
      <c r="BP82" s="423" t="s">
        <v>3575</v>
      </c>
      <c r="BQ82" s="410" t="s">
        <v>3377</v>
      </c>
      <c r="BR82" s="453" t="s">
        <v>111</v>
      </c>
      <c r="BS82" s="453" t="s">
        <v>1423</v>
      </c>
      <c r="BT82" s="454" t="s">
        <v>1423</v>
      </c>
      <c r="BU82" s="504" t="s">
        <v>3788</v>
      </c>
      <c r="BV82" s="534" t="s">
        <v>3779</v>
      </c>
      <c r="BW82" s="504" t="s">
        <v>3789</v>
      </c>
      <c r="BX82" s="504" t="s">
        <v>3790</v>
      </c>
      <c r="BY82" s="182"/>
      <c r="BZ82" s="182"/>
      <c r="CA82" s="182"/>
      <c r="CB82" s="182"/>
      <c r="CC82" s="182"/>
      <c r="CD82" s="182"/>
      <c r="CE82" s="182"/>
      <c r="CF82" s="182"/>
      <c r="CG82" s="182"/>
      <c r="CH82" s="182"/>
      <c r="CI82" s="182"/>
      <c r="CJ82" s="182"/>
      <c r="CK82" s="182"/>
      <c r="CL82" s="182"/>
      <c r="CM82" s="182"/>
      <c r="CN82" s="182"/>
      <c r="CO82" s="182"/>
    </row>
    <row r="83" spans="1:93" ht="28.5" customHeight="1">
      <c r="A83" s="777"/>
      <c r="B83" s="779"/>
      <c r="C83" s="781"/>
      <c r="D83" s="781"/>
      <c r="E83" s="764"/>
      <c r="F83" s="764"/>
      <c r="G83" s="783"/>
      <c r="H83" s="297">
        <v>13</v>
      </c>
      <c r="I83" s="775"/>
      <c r="J83" s="764"/>
      <c r="K83" s="764"/>
      <c r="L83" s="764"/>
      <c r="M83" s="764"/>
      <c r="N83" s="764"/>
      <c r="O83" s="764"/>
      <c r="P83" s="766"/>
      <c r="Q83" s="768"/>
      <c r="R83" s="770"/>
      <c r="S83" s="770"/>
      <c r="T83" s="770"/>
      <c r="U83" s="820"/>
      <c r="V83" s="805"/>
      <c r="W83" s="823"/>
      <c r="X83" s="826"/>
      <c r="Y83" s="829"/>
      <c r="Z83" s="805"/>
      <c r="AA83" s="808"/>
      <c r="AB83" s="811"/>
      <c r="AC83" s="814"/>
      <c r="AD83" s="797"/>
      <c r="AE83" s="178">
        <v>2</v>
      </c>
      <c r="AF83" s="401"/>
      <c r="AG83" s="444"/>
      <c r="AH83" s="393"/>
      <c r="AI83" s="393"/>
      <c r="AJ83" s="393"/>
      <c r="AK83" s="395" t="str">
        <f t="shared" si="54"/>
        <v/>
      </c>
      <c r="AL83" s="253"/>
      <c r="AM83" s="253"/>
      <c r="AN83" s="201" t="str">
        <f t="shared" si="55"/>
        <v/>
      </c>
      <c r="AO83" s="254"/>
      <c r="AP83" s="254"/>
      <c r="AQ83" s="255"/>
      <c r="AR83" s="202" t="str">
        <f>IF(ISBLANK(AC82),(IFERROR(IF(AND(AK82="Probabilidad",AK83="Probabilidad"),(AT82-(+AT82*AN83)),IF(AK83="Probabilidad",(V82-(+V82*AN83)),IF(AK83="Impacto",AT82,""))),""))," ")</f>
        <v/>
      </c>
      <c r="AS83" s="154" t="str">
        <f>IF(ISBLANK(AC82),(IFERROR(IF(AR83="","",IF(AR83&lt;=0.2,"Muy Baja",IF(AR83&lt;=0.4,"Baja",IF(AR83&lt;=0.6,"Media",IF(AR83&lt;=0.8,"Alta","Muy Alta"))))),""))," ")</f>
        <v/>
      </c>
      <c r="AT83" s="203" t="str">
        <f t="shared" si="56"/>
        <v/>
      </c>
      <c r="AU83" s="470" t="str">
        <f t="shared" si="57"/>
        <v/>
      </c>
      <c r="AV83" s="203" t="str">
        <f>IFERROR(IF(AND(AK82="Impacto",AK83="Impacto"),(AV82-(+AV82*AN83)),IF(AK83="Impacto",(Z82-(+Z82*AN83)),IF(AK83="Probabilidad",AV82,""))),"")</f>
        <v/>
      </c>
      <c r="AW83" s="204" t="str">
        <f t="shared" si="58"/>
        <v/>
      </c>
      <c r="AX83" s="817"/>
      <c r="AY83" s="794"/>
      <c r="AZ83" s="797"/>
      <c r="BA83" s="800"/>
      <c r="BB83" s="256"/>
      <c r="BC83" s="368"/>
      <c r="BD83" s="369"/>
      <c r="BE83" s="369"/>
      <c r="BF83" s="474"/>
      <c r="BG83" s="474"/>
      <c r="BH83" s="474"/>
      <c r="BI83" s="368"/>
      <c r="BJ83" s="764"/>
      <c r="BK83" s="411"/>
      <c r="BL83" s="409"/>
      <c r="BM83" s="409"/>
      <c r="BN83" s="409"/>
      <c r="BO83" s="410"/>
      <c r="BP83" s="410"/>
      <c r="BQ83" s="410"/>
      <c r="BR83" s="453"/>
      <c r="BS83" s="453"/>
      <c r="BT83" s="454"/>
      <c r="BU83" s="509"/>
      <c r="BV83" s="509"/>
      <c r="BW83" s="509"/>
      <c r="BX83" s="509"/>
      <c r="BY83" s="182"/>
      <c r="BZ83" s="182"/>
      <c r="CA83" s="182"/>
      <c r="CB83" s="182"/>
      <c r="CC83" s="182"/>
      <c r="CD83" s="182"/>
      <c r="CE83" s="182"/>
      <c r="CF83" s="182"/>
      <c r="CG83" s="182"/>
      <c r="CH83" s="182"/>
      <c r="CI83" s="182"/>
      <c r="CJ83" s="182"/>
      <c r="CK83" s="182"/>
      <c r="CL83" s="182"/>
      <c r="CM83" s="182"/>
      <c r="CN83" s="182"/>
      <c r="CO83" s="182"/>
    </row>
    <row r="84" spans="1:93" ht="28.5" customHeight="1">
      <c r="A84" s="777"/>
      <c r="B84" s="779"/>
      <c r="C84" s="781"/>
      <c r="D84" s="781"/>
      <c r="E84" s="764"/>
      <c r="F84" s="764"/>
      <c r="G84" s="783"/>
      <c r="H84" s="297">
        <v>13</v>
      </c>
      <c r="I84" s="775"/>
      <c r="J84" s="764"/>
      <c r="K84" s="764"/>
      <c r="L84" s="764"/>
      <c r="M84" s="764"/>
      <c r="N84" s="764"/>
      <c r="O84" s="764"/>
      <c r="P84" s="766"/>
      <c r="Q84" s="768"/>
      <c r="R84" s="770"/>
      <c r="S84" s="770"/>
      <c r="T84" s="770"/>
      <c r="U84" s="820"/>
      <c r="V84" s="805"/>
      <c r="W84" s="823"/>
      <c r="X84" s="826"/>
      <c r="Y84" s="829"/>
      <c r="Z84" s="805"/>
      <c r="AA84" s="808"/>
      <c r="AB84" s="811"/>
      <c r="AC84" s="814"/>
      <c r="AD84" s="797"/>
      <c r="AE84" s="178">
        <v>3</v>
      </c>
      <c r="AF84" s="401"/>
      <c r="AG84" s="444"/>
      <c r="AH84" s="393"/>
      <c r="AI84" s="393"/>
      <c r="AJ84" s="393"/>
      <c r="AK84" s="395" t="str">
        <f t="shared" si="54"/>
        <v/>
      </c>
      <c r="AL84" s="253"/>
      <c r="AM84" s="253"/>
      <c r="AN84" s="201" t="str">
        <f t="shared" si="55"/>
        <v/>
      </c>
      <c r="AO84" s="254"/>
      <c r="AP84" s="254"/>
      <c r="AQ84" s="255"/>
      <c r="AR84" s="202" t="str">
        <f>IF(ISBLANK(AC82),(IFERROR(IF(AND(AK83="Probabilidad",AK84="Probabilidad"),(AT83-(+AT83*AN84)),IF(AND(AK83="Impacto",AK84="Probabilidad"),(AT82-(+AT82*AN84)),IF(AK84="Impacto",AT83,""))),""))," ")</f>
        <v/>
      </c>
      <c r="AS84" s="154" t="str">
        <f>IF(ISBLANK(AC82),(IFERROR(IF(AR84="","",IF(AR84&lt;=0.2,"Muy Baja",IF(AR84&lt;=0.4,"Baja",IF(AR84&lt;=0.6,"Media",IF(AR84&lt;=0.8,"Alta","Muy Alta"))))),""))," ")</f>
        <v/>
      </c>
      <c r="AT84" s="203" t="str">
        <f t="shared" si="56"/>
        <v/>
      </c>
      <c r="AU84" s="470" t="str">
        <f t="shared" si="57"/>
        <v/>
      </c>
      <c r="AV84" s="203" t="str">
        <f t="shared" ref="AV84:AV87" si="68">IFERROR(IF(AND(AK83="Impacto",AK84="Impacto"),(AV83-(+AV83*AN84)),IF(AND(AK83="Probabilidad",AK84="Impacto"),(AV82-(+AV82*AN84)),IF(AK84="Probabilidad",AV83,""))),"")</f>
        <v/>
      </c>
      <c r="AW84" s="204" t="str">
        <f t="shared" si="58"/>
        <v/>
      </c>
      <c r="AX84" s="817"/>
      <c r="AY84" s="794"/>
      <c r="AZ84" s="797"/>
      <c r="BA84" s="800"/>
      <c r="BB84" s="256"/>
      <c r="BC84" s="368"/>
      <c r="BD84" s="369"/>
      <c r="BE84" s="369"/>
      <c r="BF84" s="474"/>
      <c r="BG84" s="474"/>
      <c r="BH84" s="474"/>
      <c r="BI84" s="368"/>
      <c r="BJ84" s="764"/>
      <c r="BK84" s="411"/>
      <c r="BL84" s="409"/>
      <c r="BM84" s="409"/>
      <c r="BN84" s="409"/>
      <c r="BO84" s="410"/>
      <c r="BP84" s="410"/>
      <c r="BQ84" s="410"/>
      <c r="BR84" s="453"/>
      <c r="BS84" s="453"/>
      <c r="BT84" s="454"/>
      <c r="BU84" s="509"/>
      <c r="BV84" s="509"/>
      <c r="BW84" s="509"/>
      <c r="BX84" s="509"/>
      <c r="BY84" s="182"/>
      <c r="BZ84" s="182"/>
      <c r="CA84" s="182"/>
      <c r="CB84" s="182"/>
      <c r="CC84" s="182"/>
      <c r="CD84" s="182"/>
      <c r="CE84" s="182"/>
      <c r="CF84" s="182"/>
      <c r="CG84" s="182"/>
      <c r="CH84" s="182"/>
      <c r="CI84" s="182"/>
      <c r="CJ84" s="182"/>
      <c r="CK84" s="182"/>
      <c r="CL84" s="182"/>
      <c r="CM84" s="182"/>
      <c r="CN84" s="182"/>
      <c r="CO84" s="182"/>
    </row>
    <row r="85" spans="1:93" ht="28.5" customHeight="1">
      <c r="A85" s="777"/>
      <c r="B85" s="779"/>
      <c r="C85" s="781"/>
      <c r="D85" s="781"/>
      <c r="E85" s="764"/>
      <c r="F85" s="764"/>
      <c r="G85" s="783"/>
      <c r="H85" s="297">
        <v>13</v>
      </c>
      <c r="I85" s="775"/>
      <c r="J85" s="764"/>
      <c r="K85" s="764"/>
      <c r="L85" s="764"/>
      <c r="M85" s="764"/>
      <c r="N85" s="764"/>
      <c r="O85" s="764"/>
      <c r="P85" s="766"/>
      <c r="Q85" s="768"/>
      <c r="R85" s="770"/>
      <c r="S85" s="770"/>
      <c r="T85" s="770"/>
      <c r="U85" s="820"/>
      <c r="V85" s="805"/>
      <c r="W85" s="823"/>
      <c r="X85" s="826"/>
      <c r="Y85" s="829"/>
      <c r="Z85" s="805"/>
      <c r="AA85" s="808"/>
      <c r="AB85" s="811"/>
      <c r="AC85" s="814"/>
      <c r="AD85" s="797"/>
      <c r="AE85" s="178">
        <v>4</v>
      </c>
      <c r="AF85" s="401"/>
      <c r="AG85" s="444"/>
      <c r="AH85" s="393"/>
      <c r="AI85" s="393"/>
      <c r="AJ85" s="393"/>
      <c r="AK85" s="395" t="str">
        <f t="shared" si="54"/>
        <v/>
      </c>
      <c r="AL85" s="253"/>
      <c r="AM85" s="253"/>
      <c r="AN85" s="201" t="str">
        <f t="shared" si="55"/>
        <v/>
      </c>
      <c r="AO85" s="254"/>
      <c r="AP85" s="254"/>
      <c r="AQ85" s="255"/>
      <c r="AR85" s="202" t="str">
        <f>IF(ISBLANK(AC82),(IFERROR(IF(AND(AK84="Probabilidad",AK85="Probabilidad"),(AT84-(+AT84*AN85)),IF(AND(AK84="Impacto",AK85="Probabilidad"),(AT83-(+AT83*AN85)),IF(AK85="Impacto",AT84,""))),""))," ")</f>
        <v/>
      </c>
      <c r="AS85" s="154" t="str">
        <f>IF(ISBLANK(AC82),(IFERROR(IF(AR85="","",IF(AR85&lt;=0.2,"Muy Baja",IF(AR85&lt;=0.4,"Baja",IF(AR85&lt;=0.6,"Media",IF(AR85&lt;=0.8,"Alta","Muy Alta"))))),""))," ")</f>
        <v/>
      </c>
      <c r="AT85" s="203" t="str">
        <f t="shared" si="56"/>
        <v/>
      </c>
      <c r="AU85" s="470" t="str">
        <f t="shared" si="57"/>
        <v/>
      </c>
      <c r="AV85" s="203" t="str">
        <f t="shared" si="68"/>
        <v/>
      </c>
      <c r="AW85" s="204" t="str">
        <f t="shared" si="58"/>
        <v/>
      </c>
      <c r="AX85" s="817"/>
      <c r="AY85" s="794"/>
      <c r="AZ85" s="797"/>
      <c r="BA85" s="800"/>
      <c r="BB85" s="256"/>
      <c r="BC85" s="368"/>
      <c r="BD85" s="369"/>
      <c r="BE85" s="369"/>
      <c r="BF85" s="474"/>
      <c r="BG85" s="474"/>
      <c r="BH85" s="474"/>
      <c r="BI85" s="368"/>
      <c r="BJ85" s="764"/>
      <c r="BK85" s="411"/>
      <c r="BL85" s="409"/>
      <c r="BM85" s="409"/>
      <c r="BN85" s="409"/>
      <c r="BO85" s="410"/>
      <c r="BP85" s="410"/>
      <c r="BQ85" s="410"/>
      <c r="BR85" s="453"/>
      <c r="BS85" s="453"/>
      <c r="BT85" s="454"/>
      <c r="BU85" s="509"/>
      <c r="BV85" s="509"/>
      <c r="BW85" s="509"/>
      <c r="BX85" s="509"/>
      <c r="BY85" s="182"/>
      <c r="BZ85" s="182"/>
      <c r="CA85" s="182"/>
      <c r="CB85" s="182"/>
      <c r="CC85" s="182"/>
      <c r="CD85" s="182"/>
      <c r="CE85" s="182"/>
      <c r="CF85" s="182"/>
      <c r="CG85" s="182"/>
      <c r="CH85" s="182"/>
      <c r="CI85" s="182"/>
      <c r="CJ85" s="182"/>
      <c r="CK85" s="182"/>
      <c r="CL85" s="182"/>
      <c r="CM85" s="182"/>
      <c r="CN85" s="182"/>
      <c r="CO85" s="182"/>
    </row>
    <row r="86" spans="1:93" ht="28.5" customHeight="1">
      <c r="A86" s="777"/>
      <c r="B86" s="779"/>
      <c r="C86" s="781"/>
      <c r="D86" s="781"/>
      <c r="E86" s="764"/>
      <c r="F86" s="764"/>
      <c r="G86" s="783"/>
      <c r="H86" s="297">
        <v>13</v>
      </c>
      <c r="I86" s="775"/>
      <c r="J86" s="764"/>
      <c r="K86" s="764"/>
      <c r="L86" s="764"/>
      <c r="M86" s="764"/>
      <c r="N86" s="764"/>
      <c r="O86" s="764"/>
      <c r="P86" s="766"/>
      <c r="Q86" s="768"/>
      <c r="R86" s="770"/>
      <c r="S86" s="770"/>
      <c r="T86" s="770"/>
      <c r="U86" s="820"/>
      <c r="V86" s="805"/>
      <c r="W86" s="823"/>
      <c r="X86" s="826"/>
      <c r="Y86" s="829"/>
      <c r="Z86" s="805"/>
      <c r="AA86" s="808"/>
      <c r="AB86" s="811"/>
      <c r="AC86" s="814"/>
      <c r="AD86" s="797"/>
      <c r="AE86" s="178">
        <v>5</v>
      </c>
      <c r="AF86" s="401"/>
      <c r="AG86" s="444"/>
      <c r="AH86" s="393"/>
      <c r="AI86" s="393"/>
      <c r="AJ86" s="393"/>
      <c r="AK86" s="395" t="str">
        <f t="shared" si="54"/>
        <v/>
      </c>
      <c r="AL86" s="253"/>
      <c r="AM86" s="253"/>
      <c r="AN86" s="201" t="str">
        <f t="shared" si="55"/>
        <v/>
      </c>
      <c r="AO86" s="254"/>
      <c r="AP86" s="254"/>
      <c r="AQ86" s="255"/>
      <c r="AR86" s="202" t="str">
        <f>IF(ISBLANK(AC82),(IFERROR(IF(AND(AK85="Probabilidad",AK86="Probabilidad"),(AT85-(+AT85*AN86)),IF(AND(AK85="Impacto",AK86="Probabilidad"),(AT84-(+AT84*AN86)),IF(AK86="Impacto",AT85,""))),""))," ")</f>
        <v/>
      </c>
      <c r="AS86" s="154" t="str">
        <f>IF(ISBLANK(AC82),(IFERROR(IF(AR86="","",IF(AR86&lt;=0.2,"Muy Baja",IF(AR86&lt;=0.4,"Baja",IF(AR86&lt;=0.6,"Media",IF(AR86&lt;=0.8,"Alta","Muy Alta"))))),""))," ")</f>
        <v/>
      </c>
      <c r="AT86" s="203" t="str">
        <f t="shared" si="56"/>
        <v/>
      </c>
      <c r="AU86" s="470" t="str">
        <f t="shared" si="57"/>
        <v/>
      </c>
      <c r="AV86" s="203" t="str">
        <f t="shared" si="68"/>
        <v/>
      </c>
      <c r="AW86" s="204" t="str">
        <f t="shared" si="58"/>
        <v/>
      </c>
      <c r="AX86" s="817"/>
      <c r="AY86" s="794"/>
      <c r="AZ86" s="797"/>
      <c r="BA86" s="800"/>
      <c r="BB86" s="256"/>
      <c r="BC86" s="368"/>
      <c r="BD86" s="369"/>
      <c r="BE86" s="369"/>
      <c r="BF86" s="474"/>
      <c r="BG86" s="474"/>
      <c r="BH86" s="474"/>
      <c r="BI86" s="368"/>
      <c r="BJ86" s="764"/>
      <c r="BK86" s="411"/>
      <c r="BL86" s="409"/>
      <c r="BM86" s="409"/>
      <c r="BN86" s="409"/>
      <c r="BO86" s="410"/>
      <c r="BP86" s="410"/>
      <c r="BQ86" s="410"/>
      <c r="BR86" s="453"/>
      <c r="BS86" s="453"/>
      <c r="BT86" s="454"/>
      <c r="BU86" s="509"/>
      <c r="BV86" s="509"/>
      <c r="BW86" s="509"/>
      <c r="BX86" s="509"/>
      <c r="BY86" s="182"/>
      <c r="BZ86" s="182"/>
      <c r="CA86" s="182"/>
      <c r="CB86" s="182"/>
      <c r="CC86" s="182"/>
      <c r="CD86" s="182"/>
      <c r="CE86" s="182"/>
      <c r="CF86" s="182"/>
      <c r="CG86" s="182"/>
      <c r="CH86" s="182"/>
      <c r="CI86" s="182"/>
      <c r="CJ86" s="182"/>
      <c r="CK86" s="182"/>
      <c r="CL86" s="182"/>
      <c r="CM86" s="182"/>
      <c r="CN86" s="182"/>
      <c r="CO86" s="182"/>
    </row>
    <row r="87" spans="1:93" ht="28.5" customHeight="1">
      <c r="A87" s="777"/>
      <c r="B87" s="779"/>
      <c r="C87" s="781"/>
      <c r="D87" s="781"/>
      <c r="E87" s="764"/>
      <c r="F87" s="764"/>
      <c r="G87" s="783"/>
      <c r="H87" s="297">
        <v>13</v>
      </c>
      <c r="I87" s="776"/>
      <c r="J87" s="765"/>
      <c r="K87" s="765"/>
      <c r="L87" s="765"/>
      <c r="M87" s="765"/>
      <c r="N87" s="765"/>
      <c r="O87" s="765"/>
      <c r="P87" s="767"/>
      <c r="Q87" s="769"/>
      <c r="R87" s="771"/>
      <c r="S87" s="771"/>
      <c r="T87" s="771"/>
      <c r="U87" s="821"/>
      <c r="V87" s="806"/>
      <c r="W87" s="824"/>
      <c r="X87" s="827"/>
      <c r="Y87" s="830"/>
      <c r="Z87" s="806"/>
      <c r="AA87" s="809"/>
      <c r="AB87" s="812"/>
      <c r="AC87" s="815"/>
      <c r="AD87" s="798"/>
      <c r="AE87" s="178">
        <v>6</v>
      </c>
      <c r="AF87" s="401"/>
      <c r="AG87" s="444"/>
      <c r="AH87" s="393"/>
      <c r="AI87" s="393"/>
      <c r="AJ87" s="393"/>
      <c r="AK87" s="395" t="str">
        <f t="shared" si="54"/>
        <v/>
      </c>
      <c r="AL87" s="253"/>
      <c r="AM87" s="253"/>
      <c r="AN87" s="201" t="str">
        <f t="shared" si="55"/>
        <v/>
      </c>
      <c r="AO87" s="254"/>
      <c r="AP87" s="254"/>
      <c r="AQ87" s="255"/>
      <c r="AR87" s="202" t="str">
        <f>IF(ISBLANK(AC82),(IFERROR(IF(AND(AK86="Probabilidad",AK87="Probabilidad"),(AT86-(+AT86*AN87)),IF(AND(AK86="Impacto",AK87="Probabilidad"),(AT85-(+AT85*AN87)),IF(AK87="Impacto",AT86,""))),""))," ")</f>
        <v/>
      </c>
      <c r="AS87" s="154" t="str">
        <f>IF(ISBLANK(AC82),(IFERROR(IF(AR87="","",IF(AR87&lt;=0.2,"Muy Baja",IF(AR87&lt;=0.4,"Baja",IF(AR87&lt;=0.6,"Media",IF(AR87&lt;=0.8,"Alta","Muy Alta"))))),""))," ")</f>
        <v/>
      </c>
      <c r="AT87" s="203" t="str">
        <f t="shared" si="56"/>
        <v/>
      </c>
      <c r="AU87" s="470" t="str">
        <f t="shared" si="57"/>
        <v/>
      </c>
      <c r="AV87" s="203" t="str">
        <f t="shared" si="68"/>
        <v/>
      </c>
      <c r="AW87" s="204" t="str">
        <f t="shared" si="58"/>
        <v/>
      </c>
      <c r="AX87" s="818"/>
      <c r="AY87" s="795"/>
      <c r="AZ87" s="798"/>
      <c r="BA87" s="801"/>
      <c r="BB87" s="256"/>
      <c r="BC87" s="368"/>
      <c r="BD87" s="369"/>
      <c r="BE87" s="369"/>
      <c r="BF87" s="474"/>
      <c r="BG87" s="474"/>
      <c r="BH87" s="474"/>
      <c r="BI87" s="368"/>
      <c r="BJ87" s="765"/>
      <c r="BK87" s="411"/>
      <c r="BL87" s="409"/>
      <c r="BM87" s="409"/>
      <c r="BN87" s="409"/>
      <c r="BO87" s="410"/>
      <c r="BP87" s="410"/>
      <c r="BQ87" s="410"/>
      <c r="BR87" s="453"/>
      <c r="BS87" s="453"/>
      <c r="BT87" s="454"/>
      <c r="BU87" s="509"/>
      <c r="BV87" s="509"/>
      <c r="BW87" s="509"/>
      <c r="BX87" s="509"/>
      <c r="BY87" s="182"/>
      <c r="BZ87" s="182"/>
      <c r="CA87" s="182"/>
      <c r="CB87" s="182"/>
      <c r="CC87" s="182"/>
      <c r="CD87" s="182"/>
      <c r="CE87" s="182"/>
      <c r="CF87" s="182"/>
      <c r="CG87" s="182"/>
      <c r="CH87" s="182"/>
      <c r="CI87" s="182"/>
      <c r="CJ87" s="182"/>
      <c r="CK87" s="182"/>
      <c r="CL87" s="182"/>
      <c r="CM87" s="182"/>
      <c r="CN87" s="182"/>
      <c r="CO87" s="182"/>
    </row>
    <row r="88" spans="1:93" ht="155.25" customHeight="1">
      <c r="A88" s="777"/>
      <c r="B88" s="779"/>
      <c r="C88" s="781"/>
      <c r="D88" s="781"/>
      <c r="E88" s="764"/>
      <c r="F88" s="764"/>
      <c r="G88" s="783">
        <v>14</v>
      </c>
      <c r="H88" s="442">
        <v>14</v>
      </c>
      <c r="I88" s="466" t="s">
        <v>3298</v>
      </c>
      <c r="J88" s="785" t="s">
        <v>236</v>
      </c>
      <c r="K88" s="785" t="s">
        <v>1056</v>
      </c>
      <c r="L88" s="785" t="s">
        <v>1057</v>
      </c>
      <c r="M88" s="785" t="str">
        <f t="shared" ref="M88:M93" si="69">+I88</f>
        <v>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(Riesgo de servicio: Administración y Gestión del Observatorio y la Política de Espacio Público de Bogotá).</v>
      </c>
      <c r="N88" s="785" t="s">
        <v>106</v>
      </c>
      <c r="O88" s="785" t="s">
        <v>825</v>
      </c>
      <c r="P88" s="786">
        <v>228</v>
      </c>
      <c r="Q88" s="787"/>
      <c r="R88" s="788"/>
      <c r="S88" s="788"/>
      <c r="T88" s="788"/>
      <c r="U88" s="819" t="str">
        <f>IF(ISBLANK(AB88),(IF(P88&lt;=0,"",IF(P88&lt;=2,"Muy Baja",IF(P88&lt;=24,"Baja",IF(P88&lt;=500,"Media",IF(P88&lt;=5000,"Alta","Muy Alta"))))))," ")</f>
        <v xml:space="preserve"> </v>
      </c>
      <c r="V88" s="804" t="str">
        <f t="shared" ref="V88" si="70">IF(ISBLANK(AB88),(IF(U88="","",IF(U88="Muy Baja",20%,IF(U88="Baja",40%,IF(U88="Media",60%,IF(U88="Alta",80%,IF(U88="Muy Alta",100%,0)))))))," ")</f>
        <v xml:space="preserve"> </v>
      </c>
      <c r="W88" s="822"/>
      <c r="X88" s="825" t="str">
        <f>IF(W88&gt;0,IF(NOT(ISERROR(MATCH(W88,'Listados Datos'!$N$3:$N$4,0))),'Listados Datos'!$N$6&amp;"Por favor no seleccionar este criterios de impacto (Afectación Económica o presupuestal y/o Pérdida Reputacional)",'Listados Datos'!$N$7),"")</f>
        <v/>
      </c>
      <c r="Y88" s="828" t="str">
        <f>IF(OR(W88='Listados Datos'!$R$3,W88='Listados Datos'!$S$3),"Leve",IF(OR(W88='Listados Datos'!$R$4,W88='Listados Datos'!$S$4),"Menor",IF(OR(W88='Listados Datos'!$R$5,W88='Listados Datos'!$S$5),"Moderado",IF(OR(W88='Listados Datos'!$R$6,W88='Listados Datos'!$S$6),"Mayor",IF(OR(W88='Listados Datos'!$R$7,W88='Listados Datos'!$S$7),"Catastrófico","")))))</f>
        <v/>
      </c>
      <c r="Z88" s="804" t="str">
        <f>IF(Y88="","",IF(Y88="Leve",20%,IF(Y88="Menor",40%,IF(Y88="Moderado",60%,IF(Y88="Mayor",80%,IF(Y88="Catastrófico",100%,0))))))</f>
        <v/>
      </c>
      <c r="AA88" s="807" t="str">
        <f>IF(OR(AND(U88="Muy Baja",Y88="Leve"),AND(U88="Muy Baja",Y88="Menor"),AND(U88="Baja",Y88="Leve")),"Bajo",IF(OR(AND(U88="Muy baja",Y88="Moderado"),AND(U88="Baja",Y88="Menor"),AND(U88="Baja",Y88="Moderado"),AND(U88="Media",Y88="Leve"),AND(U88="Media",Y88="Menor"),AND(U88="Media",Y88="Moderado"),AND(U88="Alta",Y88="Leve"),AND(U88="Alta",Y88="Menor")),"Moderado",IF(OR(AND(U88="Muy Baja",Y88="Mayor"),AND(U88="Baja",Y88="Mayor"),AND(U88="Media",Y88="Mayor"),AND(U88="Alta",Y88="Moderado"),AND(U88="Alta",Y88="Mayor"),AND(U88="Muy Alta",Y88="Leve"),AND(U88="Muy Alta",Y88="Menor"),AND(U88="Muy Alta",Y88="Moderado"),AND(U88="Muy Alta",Y88="Mayor")),"Alto",IF(OR(AND(U88="Muy Baja",Y88="Catastrófico"),AND(U88="Baja",Y88="Catastrófico"),AND(U88="Media",Y88="Catastrófico"),AND(U88="Alta",Y88="Catastrófico"),AND(U88="Muy Alta",Y88="Catastrófico")),"Extremo",""))))</f>
        <v/>
      </c>
      <c r="AB88" s="810" t="s">
        <v>339</v>
      </c>
      <c r="AC88" s="813" t="s">
        <v>11</v>
      </c>
      <c r="AD88" s="796" t="str">
        <f t="shared" ref="AD88" si="71">IF(AND(AB88="Rara Vez",AC88="Insignificante"),("BAJA"),IF(AND(AB88="Rara Vez",AC88="Menor"),("BAJA"),IF(AND(AB88="Rara Vez",AC88="Moderado"),("MODERADA"),IF(AND(AB88="Rara Vez",AC88="Mayor"),("ALTA"),IF(AND(AB88="Improbable",AC88="Insignificante"),("BAJA"),IF(AND(AB88="Improbable",AC88="Menor"),("BAJA"),IF(AND(AB88="Improbable",AC88="Moderado"),("MODERADA"),IF(AND(AB88="Improbable",AC88="Mayor"),("ALTA"),IF(AND(AB88="Posible",AC88="Insignificante"),("BAJA"),IF(AND(AB88="Posible",AC88="Menor"),("MODERADA"),IF(AND(AB88="Posible",AC88="Moderado"),("ALTA"),IF(AND(AB88="Posible",AC88="Mayor"),("EXTREMA"),IF(AND(AB88="Probable",AC88="Insignificante"),("MODERADA"),IF(AND(AB88="Probable",AC88="Menor"),("ALTA"),IF(AND(AB88="Probable",AC88="Moderado"),("ALTA"),IF(AND(AB88="Probable",AC88="Mayor"),("EXTREMA"),IF(AND(AB88="Casi Seguro",AC88="Insignificante"),("ALTA"),IF(AND(AB88="Casi Seguro",AC88="Menor"),("ALTA"),IF(AND(AB88="Casi Seguro",AC88="Moderado"),("EXTREMA"),IF(AND(AB88="Casi Seguro",AC88="Mayor"),("EXTREMA"),IF(AC88="Catastrófico","EXTREMA","VALORAR")))))))))))))))))))))</f>
        <v>ALTA</v>
      </c>
      <c r="AE88" s="178">
        <v>1</v>
      </c>
      <c r="AF88" s="401"/>
      <c r="AG88" s="444" t="s">
        <v>3107</v>
      </c>
      <c r="AH88" s="393"/>
      <c r="AI88" s="393"/>
      <c r="AJ88" s="393"/>
      <c r="AK88" s="395" t="str">
        <f t="shared" si="54"/>
        <v>Probabilidad</v>
      </c>
      <c r="AL88" s="253" t="s">
        <v>305</v>
      </c>
      <c r="AM88" s="253" t="s">
        <v>310</v>
      </c>
      <c r="AN88" s="201" t="str">
        <f t="shared" si="55"/>
        <v>40%</v>
      </c>
      <c r="AO88" s="254" t="s">
        <v>314</v>
      </c>
      <c r="AP88" s="254" t="s">
        <v>318</v>
      </c>
      <c r="AQ88" s="255" t="s">
        <v>321</v>
      </c>
      <c r="AR88" s="202" t="str">
        <f>IF(ISBLANK(AC88),(IFERROR(IF(AK88="Probabilidad",(V88-(+V88*AN88)),IF(AK88="Impacto",V88,"")),""))," ")</f>
        <v xml:space="preserve"> </v>
      </c>
      <c r="AS88" s="154" t="str">
        <f>IF(ISBLANK(AC88), (IFERROR(IF(AR88="","",IF(AR88&lt;=0.2,"Muy Baja",IF(AR88&lt;=0.4,"Baja",IF(AR88&lt;=0.6,"Media",IF(AR88&lt;=0.8,"Alta","Muy Alta"))))),""))," ")</f>
        <v xml:space="preserve"> </v>
      </c>
      <c r="AT88" s="203" t="str">
        <f t="shared" si="56"/>
        <v xml:space="preserve"> </v>
      </c>
      <c r="AU88" s="470" t="str">
        <f t="shared" si="57"/>
        <v/>
      </c>
      <c r="AV88" s="203" t="str">
        <f>IFERROR(IF(AK88="Impacto",(Z88-(+Z88*AN88)),IF(AK88="Probabilidad",Z88,"")),"")</f>
        <v/>
      </c>
      <c r="AW88" s="204" t="str">
        <f t="shared" si="58"/>
        <v/>
      </c>
      <c r="AX88" s="816" t="s">
        <v>339</v>
      </c>
      <c r="AY88" s="793" t="str">
        <f>IF(ISBLANK(AC88), " ", AC88)</f>
        <v>Mayor</v>
      </c>
      <c r="AZ88" s="796" t="str">
        <f t="shared" ref="AZ88" si="72">IF(AND(AX88="Rara Vez",AY88="Insignificante"),("BAJA"),IF(AND(AX88="Rara Vez",AY88="Menor"),("BAJA"),IF(AND(AX88="Rara Vez",AY88="Moderado"),("MODERADA"),IF(AND(AX88="Rara Vez",AY88="Mayor"),("ALTA"),IF(AND(AX88="Improbable",AY88="Insignificante"),("BAJA"),IF(AND(AX88="Improbable",AY88="Menor"),("BAJA"),IF(AND(AX88="Improbable",AY88="Moderado"),("MODERADA"),IF(AND(AX88="Improbable",AY88="Mayor"),("ALTA"),IF(AND(AX88="Posible",AY88="Insignificante"),("BAJA"),IF(AND(AX88="Posible",AY88="Menor"),("MODERADA"),IF(AND(AX88="Posible",AY88="Moderado"),("ALTA"),IF(AND(AX88="Posible",AY88="Mayor"),("EXTREMA"),IF(AND(AX88="Probable",AY88="Insignificante"),("MODERADA"),IF(AND(AX88="Probable",AY88="Menor"),("ALTA"),IF(AND(AX88="Probable",AY88="Moderado"),("ALTA"),IF(AND(AX88="Probable",AY88="Mayor"),("EXTREMA"),IF(AND(AX88="Casi Seguro",AY88="Insignificante"),("ALTA"),IF(AND(AX88="Casi Seguro",AY88="Menor"),("ALTA"),IF(AND(AX88="Casi Seguro",AY88="Moderado"),("EXTREMA"),IF(AND(AX88="Casi Seguro",AY88="Mayor"),("EXTREMA"),IF(AY88="Catastrófico","EXTREMA","VALORAR")))))))))))))))))))))</f>
        <v>ALTA</v>
      </c>
      <c r="BA88" s="799" t="s">
        <v>328</v>
      </c>
      <c r="BB88" s="425" t="s">
        <v>1071</v>
      </c>
      <c r="BC88" s="368" t="s">
        <v>1069</v>
      </c>
      <c r="BD88" s="369" t="s">
        <v>950</v>
      </c>
      <c r="BE88" s="369" t="s">
        <v>1028</v>
      </c>
      <c r="BF88" s="474">
        <v>44927</v>
      </c>
      <c r="BG88" s="474">
        <v>45291</v>
      </c>
      <c r="BH88" s="474" t="s">
        <v>1070</v>
      </c>
      <c r="BI88" s="368" t="s">
        <v>1356</v>
      </c>
      <c r="BJ88" s="785" t="s">
        <v>1068</v>
      </c>
      <c r="BK88" s="411" t="s">
        <v>110</v>
      </c>
      <c r="BL88" s="409" t="s">
        <v>3554</v>
      </c>
      <c r="BM88" s="409" t="s">
        <v>1423</v>
      </c>
      <c r="BN88" s="421">
        <v>45169</v>
      </c>
      <c r="BO88" s="410" t="s">
        <v>1423</v>
      </c>
      <c r="BP88" s="410" t="s">
        <v>1423</v>
      </c>
      <c r="BQ88" s="410" t="s">
        <v>1423</v>
      </c>
      <c r="BR88" s="453" t="s">
        <v>111</v>
      </c>
      <c r="BS88" s="453" t="s">
        <v>1423</v>
      </c>
      <c r="BT88" s="454" t="s">
        <v>1423</v>
      </c>
      <c r="BU88" s="508" t="s">
        <v>3632</v>
      </c>
      <c r="BV88" s="515" t="s">
        <v>3633</v>
      </c>
      <c r="BW88" s="516" t="s">
        <v>3633</v>
      </c>
      <c r="BX88" s="514" t="s">
        <v>3638</v>
      </c>
      <c r="BY88" s="182"/>
      <c r="BZ88" s="182"/>
      <c r="CA88" s="182"/>
      <c r="CB88" s="182"/>
      <c r="CC88" s="182"/>
      <c r="CD88" s="182"/>
      <c r="CE88" s="182"/>
      <c r="CF88" s="182"/>
      <c r="CG88" s="182"/>
      <c r="CH88" s="182"/>
      <c r="CI88" s="182"/>
      <c r="CJ88" s="182"/>
      <c r="CK88" s="182"/>
      <c r="CL88" s="182"/>
      <c r="CM88" s="182"/>
      <c r="CN88" s="182"/>
      <c r="CO88" s="182"/>
    </row>
    <row r="89" spans="1:93" ht="28.5" customHeight="1">
      <c r="A89" s="777"/>
      <c r="B89" s="779"/>
      <c r="C89" s="781"/>
      <c r="D89" s="781"/>
      <c r="E89" s="764"/>
      <c r="F89" s="764"/>
      <c r="G89" s="783"/>
      <c r="H89" s="442">
        <v>14</v>
      </c>
      <c r="I89" s="784"/>
      <c r="J89" s="764"/>
      <c r="K89" s="764"/>
      <c r="L89" s="764"/>
      <c r="M89" s="764">
        <f t="shared" si="69"/>
        <v>0</v>
      </c>
      <c r="N89" s="764"/>
      <c r="O89" s="764"/>
      <c r="P89" s="766"/>
      <c r="Q89" s="768"/>
      <c r="R89" s="770"/>
      <c r="S89" s="770"/>
      <c r="T89" s="770"/>
      <c r="U89" s="820"/>
      <c r="V89" s="805"/>
      <c r="W89" s="823"/>
      <c r="X89" s="826"/>
      <c r="Y89" s="829"/>
      <c r="Z89" s="805"/>
      <c r="AA89" s="808"/>
      <c r="AB89" s="811"/>
      <c r="AC89" s="814"/>
      <c r="AD89" s="797"/>
      <c r="AE89" s="178">
        <v>2</v>
      </c>
      <c r="AF89" s="401"/>
      <c r="AG89" s="444"/>
      <c r="AH89" s="393"/>
      <c r="AI89" s="393"/>
      <c r="AJ89" s="393"/>
      <c r="AK89" s="395" t="str">
        <f t="shared" si="54"/>
        <v/>
      </c>
      <c r="AL89" s="253"/>
      <c r="AM89" s="253"/>
      <c r="AN89" s="201" t="str">
        <f t="shared" si="55"/>
        <v/>
      </c>
      <c r="AO89" s="254"/>
      <c r="AP89" s="254"/>
      <c r="AQ89" s="255"/>
      <c r="AR89" s="202" t="str">
        <f>IF(ISBLANK(AC88),(IFERROR(IF(AND(AK88="Probabilidad",AK89="Probabilidad"),(AT88-(+AT88*AN89)),IF(AK89="Probabilidad",(V88-(+V88*AN89)),IF(AK89="Impacto",AT88,""))),""))," ")</f>
        <v xml:space="preserve"> </v>
      </c>
      <c r="AS89" s="154" t="str">
        <f>IF(ISBLANK(AC88),(IFERROR(IF(AR89="","",IF(AR89&lt;=0.2,"Muy Baja",IF(AR89&lt;=0.4,"Baja",IF(AR89&lt;=0.6,"Media",IF(AR89&lt;=0.8,"Alta","Muy Alta"))))),""))," ")</f>
        <v xml:space="preserve"> </v>
      </c>
      <c r="AT89" s="203" t="str">
        <f t="shared" si="56"/>
        <v xml:space="preserve"> </v>
      </c>
      <c r="AU89" s="470" t="str">
        <f t="shared" si="57"/>
        <v/>
      </c>
      <c r="AV89" s="203" t="str">
        <f>IFERROR(IF(AND(AK88="Impacto",AK89="Impacto"),(AV88-(+AV88*AN89)),IF(AK89="Impacto",(Z88-(+Z88*AN89)),IF(AK89="Probabilidad",AV88,""))),"")</f>
        <v/>
      </c>
      <c r="AW89" s="204" t="str">
        <f t="shared" si="58"/>
        <v/>
      </c>
      <c r="AX89" s="817"/>
      <c r="AY89" s="794"/>
      <c r="AZ89" s="797"/>
      <c r="BA89" s="800"/>
      <c r="BB89" s="256"/>
      <c r="BC89" s="368"/>
      <c r="BD89" s="369"/>
      <c r="BE89" s="369"/>
      <c r="BF89" s="474"/>
      <c r="BG89" s="474"/>
      <c r="BH89" s="474"/>
      <c r="BI89" s="368"/>
      <c r="BJ89" s="764"/>
      <c r="BK89" s="411"/>
      <c r="BL89" s="409"/>
      <c r="BM89" s="409"/>
      <c r="BN89" s="409"/>
      <c r="BO89" s="410"/>
      <c r="BP89" s="410"/>
      <c r="BQ89" s="410"/>
      <c r="BR89" s="453"/>
      <c r="BS89" s="453"/>
      <c r="BT89" s="454"/>
      <c r="BU89" s="509"/>
      <c r="BV89" s="509"/>
      <c r="BW89" s="509"/>
      <c r="BX89" s="509"/>
      <c r="BY89" s="182"/>
      <c r="BZ89" s="182"/>
      <c r="CA89" s="182"/>
      <c r="CB89" s="182"/>
      <c r="CC89" s="182"/>
      <c r="CD89" s="182"/>
      <c r="CE89" s="182"/>
      <c r="CF89" s="182"/>
      <c r="CG89" s="182"/>
      <c r="CH89" s="182"/>
      <c r="CI89" s="182"/>
      <c r="CJ89" s="182"/>
      <c r="CK89" s="182"/>
      <c r="CL89" s="182"/>
      <c r="CM89" s="182"/>
      <c r="CN89" s="182"/>
      <c r="CO89" s="182"/>
    </row>
    <row r="90" spans="1:93" ht="28.5" customHeight="1">
      <c r="A90" s="777"/>
      <c r="B90" s="779"/>
      <c r="C90" s="781"/>
      <c r="D90" s="781"/>
      <c r="E90" s="764"/>
      <c r="F90" s="764"/>
      <c r="G90" s="783"/>
      <c r="H90" s="442">
        <v>14</v>
      </c>
      <c r="I90" s="784"/>
      <c r="J90" s="764"/>
      <c r="K90" s="764"/>
      <c r="L90" s="764"/>
      <c r="M90" s="764">
        <f t="shared" si="69"/>
        <v>0</v>
      </c>
      <c r="N90" s="764"/>
      <c r="O90" s="764"/>
      <c r="P90" s="766"/>
      <c r="Q90" s="768"/>
      <c r="R90" s="770"/>
      <c r="S90" s="770"/>
      <c r="T90" s="770"/>
      <c r="U90" s="820"/>
      <c r="V90" s="805"/>
      <c r="W90" s="823"/>
      <c r="X90" s="826"/>
      <c r="Y90" s="829"/>
      <c r="Z90" s="805"/>
      <c r="AA90" s="808"/>
      <c r="AB90" s="811"/>
      <c r="AC90" s="814"/>
      <c r="AD90" s="797"/>
      <c r="AE90" s="178">
        <v>3</v>
      </c>
      <c r="AF90" s="401"/>
      <c r="AG90" s="444"/>
      <c r="AH90" s="393"/>
      <c r="AI90" s="393"/>
      <c r="AJ90" s="393"/>
      <c r="AK90" s="395" t="str">
        <f t="shared" si="54"/>
        <v/>
      </c>
      <c r="AL90" s="253"/>
      <c r="AM90" s="253"/>
      <c r="AN90" s="201" t="str">
        <f t="shared" si="55"/>
        <v/>
      </c>
      <c r="AO90" s="254"/>
      <c r="AP90" s="254"/>
      <c r="AQ90" s="255"/>
      <c r="AR90" s="202" t="str">
        <f>IF(ISBLANK(AC88),(IFERROR(IF(AND(AK89="Probabilidad",AK90="Probabilidad"),(AT89-(+AT89*AN90)),IF(AND(AK89="Impacto",AK90="Probabilidad"),(AT88-(+AT88*AN90)),IF(AK90="Impacto",AT89,""))),""))," ")</f>
        <v xml:space="preserve"> </v>
      </c>
      <c r="AS90" s="154" t="str">
        <f>IF(ISBLANK(AC88),(IFERROR(IF(AR90="","",IF(AR90&lt;=0.2,"Muy Baja",IF(AR90&lt;=0.4,"Baja",IF(AR90&lt;=0.6,"Media",IF(AR90&lt;=0.8,"Alta","Muy Alta"))))),""))," ")</f>
        <v xml:space="preserve"> </v>
      </c>
      <c r="AT90" s="203" t="str">
        <f t="shared" si="56"/>
        <v xml:space="preserve"> </v>
      </c>
      <c r="AU90" s="470" t="str">
        <f t="shared" si="57"/>
        <v/>
      </c>
      <c r="AV90" s="203" t="str">
        <f t="shared" ref="AV90:AV93" si="73">IFERROR(IF(AND(AK89="Impacto",AK90="Impacto"),(AV89-(+AV89*AN90)),IF(AND(AK89="Probabilidad",AK90="Impacto"),(AV88-(+AV88*AN90)),IF(AK90="Probabilidad",AV89,""))),"")</f>
        <v/>
      </c>
      <c r="AW90" s="204" t="str">
        <f t="shared" si="58"/>
        <v/>
      </c>
      <c r="AX90" s="817"/>
      <c r="AY90" s="794"/>
      <c r="AZ90" s="797"/>
      <c r="BA90" s="800"/>
      <c r="BB90" s="256"/>
      <c r="BC90" s="368"/>
      <c r="BD90" s="369"/>
      <c r="BE90" s="369"/>
      <c r="BF90" s="474"/>
      <c r="BG90" s="474"/>
      <c r="BH90" s="474"/>
      <c r="BI90" s="368"/>
      <c r="BJ90" s="764"/>
      <c r="BK90" s="411"/>
      <c r="BL90" s="409"/>
      <c r="BM90" s="409"/>
      <c r="BN90" s="409"/>
      <c r="BO90" s="410"/>
      <c r="BP90" s="410"/>
      <c r="BQ90" s="410"/>
      <c r="BR90" s="453"/>
      <c r="BS90" s="453"/>
      <c r="BT90" s="454"/>
      <c r="BU90" s="509"/>
      <c r="BV90" s="509"/>
      <c r="BW90" s="509"/>
      <c r="BX90" s="509"/>
      <c r="BY90" s="182"/>
      <c r="BZ90" s="182"/>
      <c r="CA90" s="182"/>
      <c r="CB90" s="182"/>
      <c r="CC90" s="182"/>
      <c r="CD90" s="182"/>
      <c r="CE90" s="182"/>
      <c r="CF90" s="182"/>
      <c r="CG90" s="182"/>
      <c r="CH90" s="182"/>
      <c r="CI90" s="182"/>
      <c r="CJ90" s="182"/>
      <c r="CK90" s="182"/>
      <c r="CL90" s="182"/>
      <c r="CM90" s="182"/>
      <c r="CN90" s="182"/>
      <c r="CO90" s="182"/>
    </row>
    <row r="91" spans="1:93" ht="28.5" customHeight="1">
      <c r="A91" s="777"/>
      <c r="B91" s="779"/>
      <c r="C91" s="781"/>
      <c r="D91" s="781"/>
      <c r="E91" s="764"/>
      <c r="F91" s="764"/>
      <c r="G91" s="783"/>
      <c r="H91" s="442">
        <v>14</v>
      </c>
      <c r="I91" s="784"/>
      <c r="J91" s="764"/>
      <c r="K91" s="764"/>
      <c r="L91" s="764"/>
      <c r="M91" s="764">
        <f t="shared" si="69"/>
        <v>0</v>
      </c>
      <c r="N91" s="764"/>
      <c r="O91" s="764"/>
      <c r="P91" s="766"/>
      <c r="Q91" s="768"/>
      <c r="R91" s="770"/>
      <c r="S91" s="770"/>
      <c r="T91" s="770"/>
      <c r="U91" s="820"/>
      <c r="V91" s="805"/>
      <c r="W91" s="823"/>
      <c r="X91" s="826"/>
      <c r="Y91" s="829"/>
      <c r="Z91" s="805"/>
      <c r="AA91" s="808"/>
      <c r="AB91" s="811"/>
      <c r="AC91" s="814"/>
      <c r="AD91" s="797"/>
      <c r="AE91" s="178">
        <v>4</v>
      </c>
      <c r="AF91" s="401"/>
      <c r="AG91" s="444"/>
      <c r="AH91" s="393"/>
      <c r="AI91" s="393"/>
      <c r="AJ91" s="393"/>
      <c r="AK91" s="395" t="str">
        <f t="shared" si="54"/>
        <v/>
      </c>
      <c r="AL91" s="253"/>
      <c r="AM91" s="253"/>
      <c r="AN91" s="201" t="str">
        <f t="shared" si="55"/>
        <v/>
      </c>
      <c r="AO91" s="254"/>
      <c r="AP91" s="254"/>
      <c r="AQ91" s="255"/>
      <c r="AR91" s="202" t="str">
        <f>IF(ISBLANK(AC88),(IFERROR(IF(AND(AK90="Probabilidad",AK91="Probabilidad"),(AT90-(+AT90*AN91)),IF(AND(AK90="Impacto",AK91="Probabilidad"),(AT89-(+AT89*AN91)),IF(AK91="Impacto",AT90,""))),""))," ")</f>
        <v xml:space="preserve"> </v>
      </c>
      <c r="AS91" s="154" t="str">
        <f>IF(ISBLANK(AC88),(IFERROR(IF(AR91="","",IF(AR91&lt;=0.2,"Muy Baja",IF(AR91&lt;=0.4,"Baja",IF(AR91&lt;=0.6,"Media",IF(AR91&lt;=0.8,"Alta","Muy Alta"))))),""))," ")</f>
        <v xml:space="preserve"> </v>
      </c>
      <c r="AT91" s="203" t="str">
        <f t="shared" si="56"/>
        <v xml:space="preserve"> </v>
      </c>
      <c r="AU91" s="470" t="str">
        <f t="shared" si="57"/>
        <v/>
      </c>
      <c r="AV91" s="203" t="str">
        <f t="shared" si="73"/>
        <v/>
      </c>
      <c r="AW91" s="204" t="str">
        <f t="shared" si="58"/>
        <v/>
      </c>
      <c r="AX91" s="817"/>
      <c r="AY91" s="794"/>
      <c r="AZ91" s="797"/>
      <c r="BA91" s="800"/>
      <c r="BB91" s="256"/>
      <c r="BC91" s="368"/>
      <c r="BD91" s="369"/>
      <c r="BE91" s="369"/>
      <c r="BF91" s="474"/>
      <c r="BG91" s="474"/>
      <c r="BH91" s="474"/>
      <c r="BI91" s="368"/>
      <c r="BJ91" s="764"/>
      <c r="BK91" s="411"/>
      <c r="BL91" s="409"/>
      <c r="BM91" s="409"/>
      <c r="BN91" s="409"/>
      <c r="BO91" s="410"/>
      <c r="BP91" s="410"/>
      <c r="BQ91" s="410"/>
      <c r="BR91" s="453"/>
      <c r="BS91" s="453"/>
      <c r="BT91" s="454"/>
      <c r="BU91" s="509"/>
      <c r="BV91" s="509"/>
      <c r="BW91" s="509"/>
      <c r="BX91" s="509"/>
      <c r="BY91" s="182"/>
      <c r="BZ91" s="182"/>
      <c r="CA91" s="182"/>
      <c r="CB91" s="182"/>
      <c r="CC91" s="182"/>
      <c r="CD91" s="182"/>
      <c r="CE91" s="182"/>
      <c r="CF91" s="182"/>
      <c r="CG91" s="182"/>
      <c r="CH91" s="182"/>
      <c r="CI91" s="182"/>
      <c r="CJ91" s="182"/>
      <c r="CK91" s="182"/>
      <c r="CL91" s="182"/>
      <c r="CM91" s="182"/>
      <c r="CN91" s="182"/>
      <c r="CO91" s="182"/>
    </row>
    <row r="92" spans="1:93" ht="28.5" customHeight="1">
      <c r="A92" s="777"/>
      <c r="B92" s="779"/>
      <c r="C92" s="781"/>
      <c r="D92" s="781"/>
      <c r="E92" s="764"/>
      <c r="F92" s="764"/>
      <c r="G92" s="783"/>
      <c r="H92" s="442">
        <v>14</v>
      </c>
      <c r="I92" s="784"/>
      <c r="J92" s="764"/>
      <c r="K92" s="764"/>
      <c r="L92" s="764"/>
      <c r="M92" s="764">
        <f t="shared" si="69"/>
        <v>0</v>
      </c>
      <c r="N92" s="764"/>
      <c r="O92" s="764"/>
      <c r="P92" s="766"/>
      <c r="Q92" s="768"/>
      <c r="R92" s="770"/>
      <c r="S92" s="770"/>
      <c r="T92" s="770"/>
      <c r="U92" s="820"/>
      <c r="V92" s="805"/>
      <c r="W92" s="823"/>
      <c r="X92" s="826"/>
      <c r="Y92" s="829"/>
      <c r="Z92" s="805"/>
      <c r="AA92" s="808"/>
      <c r="AB92" s="811"/>
      <c r="AC92" s="814"/>
      <c r="AD92" s="797"/>
      <c r="AE92" s="178">
        <v>5</v>
      </c>
      <c r="AF92" s="401"/>
      <c r="AG92" s="444"/>
      <c r="AH92" s="393"/>
      <c r="AI92" s="393"/>
      <c r="AJ92" s="393"/>
      <c r="AK92" s="395" t="str">
        <f t="shared" si="54"/>
        <v/>
      </c>
      <c r="AL92" s="253"/>
      <c r="AM92" s="253"/>
      <c r="AN92" s="201" t="str">
        <f t="shared" si="55"/>
        <v/>
      </c>
      <c r="AO92" s="254"/>
      <c r="AP92" s="254"/>
      <c r="AQ92" s="255"/>
      <c r="AR92" s="202" t="str">
        <f>IF(ISBLANK(AC88),(IFERROR(IF(AND(AK91="Probabilidad",AK92="Probabilidad"),(AT91-(+AT91*AN92)),IF(AND(AK91="Impacto",AK92="Probabilidad"),(AT90-(+AT90*AN92)),IF(AK92="Impacto",AT91,""))),""))," ")</f>
        <v xml:space="preserve"> </v>
      </c>
      <c r="AS92" s="154" t="str">
        <f>IF(ISBLANK(AC88),(IFERROR(IF(AR92="","",IF(AR92&lt;=0.2,"Muy Baja",IF(AR92&lt;=0.4,"Baja",IF(AR92&lt;=0.6,"Media",IF(AR92&lt;=0.8,"Alta","Muy Alta"))))),""))," ")</f>
        <v xml:space="preserve"> </v>
      </c>
      <c r="AT92" s="203" t="str">
        <f t="shared" si="56"/>
        <v xml:space="preserve"> </v>
      </c>
      <c r="AU92" s="470" t="str">
        <f t="shared" si="57"/>
        <v/>
      </c>
      <c r="AV92" s="203" t="str">
        <f t="shared" si="73"/>
        <v/>
      </c>
      <c r="AW92" s="204" t="str">
        <f t="shared" si="58"/>
        <v/>
      </c>
      <c r="AX92" s="817"/>
      <c r="AY92" s="794"/>
      <c r="AZ92" s="797"/>
      <c r="BA92" s="800"/>
      <c r="BB92" s="256"/>
      <c r="BC92" s="368"/>
      <c r="BD92" s="369"/>
      <c r="BE92" s="369"/>
      <c r="BF92" s="474"/>
      <c r="BG92" s="474"/>
      <c r="BH92" s="474"/>
      <c r="BI92" s="368"/>
      <c r="BJ92" s="764"/>
      <c r="BK92" s="411"/>
      <c r="BL92" s="409"/>
      <c r="BM92" s="409"/>
      <c r="BN92" s="409"/>
      <c r="BO92" s="410"/>
      <c r="BP92" s="410"/>
      <c r="BQ92" s="410"/>
      <c r="BR92" s="453"/>
      <c r="BS92" s="453"/>
      <c r="BT92" s="454"/>
      <c r="BU92" s="509"/>
      <c r="BV92" s="509"/>
      <c r="BW92" s="509"/>
      <c r="BX92" s="509"/>
      <c r="BY92" s="182"/>
      <c r="BZ92" s="182"/>
      <c r="CA92" s="182"/>
      <c r="CB92" s="182"/>
      <c r="CC92" s="182"/>
      <c r="CD92" s="182"/>
      <c r="CE92" s="182"/>
      <c r="CF92" s="182"/>
      <c r="CG92" s="182"/>
      <c r="CH92" s="182"/>
      <c r="CI92" s="182"/>
      <c r="CJ92" s="182"/>
      <c r="CK92" s="182"/>
      <c r="CL92" s="182"/>
      <c r="CM92" s="182"/>
      <c r="CN92" s="182"/>
      <c r="CO92" s="182"/>
    </row>
    <row r="93" spans="1:93" ht="28.5" customHeight="1">
      <c r="A93" s="777"/>
      <c r="B93" s="779"/>
      <c r="C93" s="781"/>
      <c r="D93" s="781"/>
      <c r="E93" s="764"/>
      <c r="F93" s="764"/>
      <c r="G93" s="783"/>
      <c r="H93" s="442">
        <v>14</v>
      </c>
      <c r="I93" s="784"/>
      <c r="J93" s="765"/>
      <c r="K93" s="765"/>
      <c r="L93" s="765"/>
      <c r="M93" s="765">
        <f t="shared" si="69"/>
        <v>0</v>
      </c>
      <c r="N93" s="765"/>
      <c r="O93" s="765"/>
      <c r="P93" s="767"/>
      <c r="Q93" s="769"/>
      <c r="R93" s="771"/>
      <c r="S93" s="771"/>
      <c r="T93" s="771"/>
      <c r="U93" s="821"/>
      <c r="V93" s="806"/>
      <c r="W93" s="824"/>
      <c r="X93" s="827"/>
      <c r="Y93" s="830"/>
      <c r="Z93" s="806"/>
      <c r="AA93" s="809"/>
      <c r="AB93" s="812"/>
      <c r="AC93" s="815"/>
      <c r="AD93" s="798"/>
      <c r="AE93" s="178">
        <v>6</v>
      </c>
      <c r="AF93" s="401"/>
      <c r="AG93" s="444"/>
      <c r="AH93" s="393"/>
      <c r="AI93" s="393"/>
      <c r="AJ93" s="393"/>
      <c r="AK93" s="395" t="str">
        <f t="shared" si="54"/>
        <v/>
      </c>
      <c r="AL93" s="253"/>
      <c r="AM93" s="253"/>
      <c r="AN93" s="201" t="str">
        <f t="shared" si="55"/>
        <v/>
      </c>
      <c r="AO93" s="254"/>
      <c r="AP93" s="254"/>
      <c r="AQ93" s="255"/>
      <c r="AR93" s="202" t="str">
        <f>IF(ISBLANK(AC88),(IFERROR(IF(AND(AK92="Probabilidad",AK93="Probabilidad"),(AT92-(+AT92*AN93)),IF(AND(AK92="Impacto",AK93="Probabilidad"),(AT91-(+AT91*AN93)),IF(AK93="Impacto",AT92,""))),""))," ")</f>
        <v xml:space="preserve"> </v>
      </c>
      <c r="AS93" s="154" t="str">
        <f>IF(ISBLANK(AC88),(IFERROR(IF(AR93="","",IF(AR93&lt;=0.2,"Muy Baja",IF(AR93&lt;=0.4,"Baja",IF(AR93&lt;=0.6,"Media",IF(AR93&lt;=0.8,"Alta","Muy Alta"))))),""))," ")</f>
        <v xml:space="preserve"> </v>
      </c>
      <c r="AT93" s="203" t="str">
        <f t="shared" si="56"/>
        <v xml:space="preserve"> </v>
      </c>
      <c r="AU93" s="470" t="str">
        <f t="shared" si="57"/>
        <v/>
      </c>
      <c r="AV93" s="203" t="str">
        <f t="shared" si="73"/>
        <v/>
      </c>
      <c r="AW93" s="204" t="str">
        <f t="shared" si="58"/>
        <v/>
      </c>
      <c r="AX93" s="818"/>
      <c r="AY93" s="795"/>
      <c r="AZ93" s="798"/>
      <c r="BA93" s="801"/>
      <c r="BB93" s="256"/>
      <c r="BC93" s="368"/>
      <c r="BD93" s="369"/>
      <c r="BE93" s="369"/>
      <c r="BF93" s="474"/>
      <c r="BG93" s="474"/>
      <c r="BH93" s="474"/>
      <c r="BI93" s="368"/>
      <c r="BJ93" s="765"/>
      <c r="BK93" s="411"/>
      <c r="BL93" s="409"/>
      <c r="BM93" s="409"/>
      <c r="BN93" s="409"/>
      <c r="BO93" s="410"/>
      <c r="BP93" s="410"/>
      <c r="BQ93" s="410"/>
      <c r="BR93" s="453"/>
      <c r="BS93" s="453"/>
      <c r="BT93" s="454"/>
      <c r="BU93" s="509"/>
      <c r="BV93" s="509"/>
      <c r="BW93" s="509"/>
      <c r="BX93" s="509"/>
      <c r="BY93" s="182"/>
      <c r="BZ93" s="182"/>
      <c r="CA93" s="182"/>
      <c r="CB93" s="182"/>
      <c r="CC93" s="182"/>
      <c r="CD93" s="182"/>
      <c r="CE93" s="182"/>
      <c r="CF93" s="182"/>
      <c r="CG93" s="182"/>
      <c r="CH93" s="182"/>
      <c r="CI93" s="182"/>
      <c r="CJ93" s="182"/>
      <c r="CK93" s="182"/>
      <c r="CL93" s="182"/>
      <c r="CM93" s="182"/>
      <c r="CN93" s="182"/>
      <c r="CO93" s="182"/>
    </row>
    <row r="94" spans="1:93" ht="126.6" customHeight="1">
      <c r="A94" s="777"/>
      <c r="B94" s="779"/>
      <c r="C94" s="781"/>
      <c r="D94" s="781"/>
      <c r="E94" s="764"/>
      <c r="F94" s="764"/>
      <c r="G94" s="783">
        <v>15</v>
      </c>
      <c r="H94" s="297">
        <v>15</v>
      </c>
      <c r="I94" s="784" t="s">
        <v>3220</v>
      </c>
      <c r="J94" s="785" t="s">
        <v>236</v>
      </c>
      <c r="K94" s="785" t="s">
        <v>3201</v>
      </c>
      <c r="L94" s="785" t="s">
        <v>3104</v>
      </c>
      <c r="M94" s="785" t="str">
        <f t="shared" ref="M94" si="74">+CONCATENATE("Posibilidad de afectación ", J94, " por ", K94," debido a ", L94)</f>
        <v>Posibilidad de afectación Reputacional por Ausencia de políticas y acciones que permitan mantener la integridad y veracidad de la información producida por el Observatorio Distrital del Espacio Público. debido a Desconocimiento e implementación de las políticas de seguridad de la información como son el backup, el uso de carpetas compartidas, entre otras que amenazan con la perdida y vulnerabilidades de los activos de información.</v>
      </c>
      <c r="N94" s="785" t="s">
        <v>917</v>
      </c>
      <c r="O94" s="785" t="s">
        <v>826</v>
      </c>
      <c r="P94" s="786">
        <v>228</v>
      </c>
      <c r="Q94" s="787"/>
      <c r="R94" s="788"/>
      <c r="S94" s="788"/>
      <c r="T94" s="788"/>
      <c r="U94" s="819" t="str">
        <f>IF(ISBLANK(AB94),(IF(P94&lt;=0,"",IF(P94&lt;=2,"Muy Baja",IF(P94&lt;=24,"Baja",IF(P94&lt;=500,"Media",IF(P94&lt;=5000,"Alta","Muy Alta"))))))," ")</f>
        <v>Media</v>
      </c>
      <c r="V94" s="804">
        <f t="shared" ref="V94" si="75">IF(ISBLANK(AB94),(IF(U94="","",IF(U94="Muy Baja",20%,IF(U94="Baja",40%,IF(U94="Media",60%,IF(U94="Alta",80%,IF(U94="Muy Alta",100%,0)))))))," ")</f>
        <v>0.6</v>
      </c>
      <c r="W94" s="822" t="s">
        <v>1351</v>
      </c>
      <c r="X94" s="825" t="str">
        <f>IF(W94&gt;0,IF(NOT(ISERROR(MATCH(W94,'Listados Datos'!$N$3:$N$4,0))),'Listados Datos'!$N$6&amp;"Por favor no seleccionar este criterios de impacto (Afectación Económica o presupuestal y/o Pérdida Reputacional)",'Listados Datos'!$N$7),"")</f>
        <v>✔</v>
      </c>
      <c r="Y94" s="828" t="str">
        <f>IF(OR(W94='Listados Datos'!$R$3,W94='Listados Datos'!$S$3),"Leve",IF(OR(W94='Listados Datos'!$R$4,W94='Listados Datos'!$S$4),"Menor",IF(OR(W94='Listados Datos'!$R$5,W94='Listados Datos'!$S$5),"Moderado",IF(OR(W94='Listados Datos'!$R$6,W94='Listados Datos'!$S$6),"Mayor",IF(OR(W94='Listados Datos'!$R$7,W94='Listados Datos'!$S$7),"Catastrófico","")))))</f>
        <v>Menor</v>
      </c>
      <c r="Z94" s="804">
        <f>IF(Y94="","",IF(Y94="Leve",20%,IF(Y94="Menor",40%,IF(Y94="Moderado",60%,IF(Y94="Mayor",80%,IF(Y94="Catastrófico",100%,0))))))</f>
        <v>0.4</v>
      </c>
      <c r="AA94" s="807" t="str">
        <f>IF(OR(AND(U94="Muy Baja",Y94="Leve"),AND(U94="Muy Baja",Y94="Menor"),AND(U94="Baja",Y94="Leve")),"Bajo",IF(OR(AND(U94="Muy baja",Y94="Moderado"),AND(U94="Baja",Y94="Menor"),AND(U94="Baja",Y94="Moderado"),AND(U94="Media",Y94="Leve"),AND(U94="Media",Y94="Menor"),AND(U94="Media",Y94="Moderado"),AND(U94="Alta",Y94="Leve"),AND(U94="Alta",Y94="Menor")),"Moderado",IF(OR(AND(U94="Muy Baja",Y94="Mayor"),AND(U94="Baja",Y94="Mayor"),AND(U94="Media",Y94="Mayor"),AND(U94="Alta",Y94="Moderado"),AND(U94="Alta",Y94="Mayor"),AND(U94="Muy Alta",Y94="Leve"),AND(U94="Muy Alta",Y94="Menor"),AND(U94="Muy Alta",Y94="Moderado"),AND(U94="Muy Alta",Y94="Mayor")),"Alto",IF(OR(AND(U94="Muy Baja",Y94="Catastrófico"),AND(U94="Baja",Y94="Catastrófico"),AND(U94="Media",Y94="Catastrófico"),AND(U94="Alta",Y94="Catastrófico"),AND(U94="Muy Alta",Y94="Catastrófico")),"Extremo",""))))</f>
        <v>Moderado</v>
      </c>
      <c r="AB94" s="810"/>
      <c r="AC94" s="813"/>
      <c r="AD94" s="796" t="str">
        <f t="shared" ref="AD94" si="76">IF(AND(AB94="Rara Vez",AC94="Insignificante"),("BAJA"),IF(AND(AB94="Rara Vez",AC94="Menor"),("BAJA"),IF(AND(AB94="Rara Vez",AC94="Moderado"),("MODERADA"),IF(AND(AB94="Rara Vez",AC94="Mayor"),("ALTA"),IF(AND(AB94="Improbable",AC94="Insignificante"),("BAJA"),IF(AND(AB94="Improbable",AC94="Menor"),("BAJA"),IF(AND(AB94="Improbable",AC94="Moderado"),("MODERADA"),IF(AND(AB94="Improbable",AC94="Mayor"),("ALTA"),IF(AND(AB94="Posible",AC94="Insignificante"),("BAJA"),IF(AND(AB94="Posible",AC94="Menor"),("MODERADA"),IF(AND(AB94="Posible",AC94="Moderado"),("ALTA"),IF(AND(AB94="Posible",AC94="Mayor"),("EXTREMA"),IF(AND(AB94="Probable",AC94="Insignificante"),("MODERADA"),IF(AND(AB94="Probable",AC94="Menor"),("ALTA"),IF(AND(AB94="Probable",AC94="Moderado"),("ALTA"),IF(AND(AB94="Probable",AC94="Mayor"),("EXTREMA"),IF(AND(AB94="Casi Seguro",AC94="Insignificante"),("ALTA"),IF(AND(AB94="Casi Seguro",AC94="Menor"),("ALTA"),IF(AND(AB94="Casi Seguro",AC94="Moderado"),("EXTREMA"),IF(AND(AB94="Casi Seguro",AC94="Mayor"),("EXTREMA"),IF(AC94="Catastrófico","EXTREMA","VALORAR")))))))))))))))))))))</f>
        <v>VALORAR</v>
      </c>
      <c r="AE94" s="178">
        <v>1</v>
      </c>
      <c r="AF94" s="401"/>
      <c r="AG94" s="444" t="s">
        <v>3108</v>
      </c>
      <c r="AH94" s="393"/>
      <c r="AI94" s="393"/>
      <c r="AJ94" s="393"/>
      <c r="AK94" s="395" t="str">
        <f t="shared" si="54"/>
        <v>Probabilidad</v>
      </c>
      <c r="AL94" s="253" t="s">
        <v>305</v>
      </c>
      <c r="AM94" s="253" t="s">
        <v>310</v>
      </c>
      <c r="AN94" s="201" t="str">
        <f t="shared" si="55"/>
        <v>40%</v>
      </c>
      <c r="AO94" s="254" t="s">
        <v>314</v>
      </c>
      <c r="AP94" s="254" t="s">
        <v>318</v>
      </c>
      <c r="AQ94" s="255" t="s">
        <v>321</v>
      </c>
      <c r="AR94" s="202">
        <f>IF(ISBLANK(AC94),(IFERROR(IF(AK94="Probabilidad",(V94-(+V94*AN94)),IF(AK94="Impacto",V94,"")),""))," ")</f>
        <v>0.36</v>
      </c>
      <c r="AS94" s="154" t="str">
        <f>IF(ISBLANK(AC94), (IFERROR(IF(AR94="","",IF(AR94&lt;=0.2,"Muy Baja",IF(AR94&lt;=0.4,"Baja",IF(AR94&lt;=0.6,"Media",IF(AR94&lt;=0.8,"Alta","Muy Alta"))))),""))," ")</f>
        <v>Baja</v>
      </c>
      <c r="AT94" s="203">
        <f t="shared" si="56"/>
        <v>0.36</v>
      </c>
      <c r="AU94" s="470" t="str">
        <f t="shared" si="57"/>
        <v>Menor</v>
      </c>
      <c r="AV94" s="203">
        <f>IFERROR(IF(AK94="Impacto",(Z94-(+Z94*AN94)),IF(AK94="Probabilidad",Z94,"")),"")</f>
        <v>0.4</v>
      </c>
      <c r="AW94" s="204" t="str">
        <f t="shared" si="58"/>
        <v>Moderado</v>
      </c>
      <c r="AX94" s="816"/>
      <c r="AY94" s="793" t="str">
        <f>IF(ISBLANK(AC94), " ", AC94)</f>
        <v xml:space="preserve"> </v>
      </c>
      <c r="AZ94" s="796" t="str">
        <f t="shared" ref="AZ94" si="77">IF(AND(AX94="Rara Vez",AY94="Insignificante"),("BAJA"),IF(AND(AX94="Rara Vez",AY94="Menor"),("BAJA"),IF(AND(AX94="Rara Vez",AY94="Moderado"),("MODERADA"),IF(AND(AX94="Rara Vez",AY94="Mayor"),("ALTA"),IF(AND(AX94="Improbable",AY94="Insignificante"),("BAJA"),IF(AND(AX94="Improbable",AY94="Menor"),("BAJA"),IF(AND(AX94="Improbable",AY94="Moderado"),("MODERADA"),IF(AND(AX94="Improbable",AY94="Mayor"),("ALTA"),IF(AND(AX94="Posible",AY94="Insignificante"),("BAJA"),IF(AND(AX94="Posible",AY94="Menor"),("MODERADA"),IF(AND(AX94="Posible",AY94="Moderado"),("ALTA"),IF(AND(AX94="Posible",AY94="Mayor"),("EXTREMA"),IF(AND(AX94="Probable",AY94="Insignificante"),("MODERADA"),IF(AND(AX94="Probable",AY94="Menor"),("ALTA"),IF(AND(AX94="Probable",AY94="Moderado"),("ALTA"),IF(AND(AX94="Probable",AY94="Mayor"),("EXTREMA"),IF(AND(AX94="Casi Seguro",AY94="Insignificante"),("ALTA"),IF(AND(AX94="Casi Seguro",AY94="Menor"),("ALTA"),IF(AND(AX94="Casi Seguro",AY94="Moderado"),("EXTREMA"),IF(AND(AX94="Casi Seguro",AY94="Mayor"),("EXTREMA"),IF(AY94="Catastrófico","EXTREMA","VALORAR")))))))))))))))))))))</f>
        <v>VALORAR</v>
      </c>
      <c r="BA94" s="799" t="s">
        <v>328</v>
      </c>
      <c r="BB94" s="256" t="s">
        <v>3117</v>
      </c>
      <c r="BC94" s="368" t="s">
        <v>3118</v>
      </c>
      <c r="BD94" s="369" t="s">
        <v>3307</v>
      </c>
      <c r="BE94" s="369" t="s">
        <v>1219</v>
      </c>
      <c r="BF94" s="474">
        <v>45231</v>
      </c>
      <c r="BG94" s="474" t="s">
        <v>3119</v>
      </c>
      <c r="BH94" s="474" t="s">
        <v>3120</v>
      </c>
      <c r="BI94" s="368" t="s">
        <v>3121</v>
      </c>
      <c r="BJ94" s="785" t="s">
        <v>3122</v>
      </c>
      <c r="BK94" s="411" t="s">
        <v>110</v>
      </c>
      <c r="BL94" s="411" t="s">
        <v>3610</v>
      </c>
      <c r="BM94" s="409">
        <v>1</v>
      </c>
      <c r="BN94" s="421">
        <v>46265</v>
      </c>
      <c r="BO94" s="409" t="s">
        <v>3611</v>
      </c>
      <c r="BP94" s="410" t="s">
        <v>3609</v>
      </c>
      <c r="BQ94" s="410" t="s">
        <v>3536</v>
      </c>
      <c r="BR94" s="453" t="s">
        <v>111</v>
      </c>
      <c r="BS94" s="453" t="s">
        <v>1423</v>
      </c>
      <c r="BT94" s="454" t="s">
        <v>1423</v>
      </c>
      <c r="BU94" s="504" t="s">
        <v>3792</v>
      </c>
      <c r="BV94" s="534" t="s">
        <v>3779</v>
      </c>
      <c r="BW94" s="505" t="s">
        <v>3791</v>
      </c>
      <c r="BX94" s="505" t="s">
        <v>3651</v>
      </c>
      <c r="BY94" s="182"/>
      <c r="BZ94" s="182"/>
      <c r="CA94" s="182"/>
      <c r="CB94" s="182"/>
      <c r="CC94" s="182"/>
      <c r="CD94" s="182"/>
      <c r="CE94" s="182"/>
      <c r="CF94" s="182"/>
      <c r="CG94" s="182"/>
      <c r="CH94" s="182"/>
      <c r="CI94" s="182"/>
      <c r="CJ94" s="182"/>
      <c r="CK94" s="182"/>
      <c r="CL94" s="182"/>
      <c r="CM94" s="182"/>
      <c r="CN94" s="182"/>
      <c r="CO94" s="182"/>
    </row>
    <row r="95" spans="1:93" ht="28.5" customHeight="1">
      <c r="A95" s="777"/>
      <c r="B95" s="779"/>
      <c r="C95" s="781"/>
      <c r="D95" s="781"/>
      <c r="E95" s="764"/>
      <c r="F95" s="764"/>
      <c r="G95" s="783"/>
      <c r="H95" s="297">
        <v>15</v>
      </c>
      <c r="I95" s="775"/>
      <c r="J95" s="764"/>
      <c r="K95" s="764"/>
      <c r="L95" s="764"/>
      <c r="M95" s="764"/>
      <c r="N95" s="764"/>
      <c r="O95" s="764"/>
      <c r="P95" s="766"/>
      <c r="Q95" s="768"/>
      <c r="R95" s="770"/>
      <c r="S95" s="770"/>
      <c r="T95" s="770"/>
      <c r="U95" s="820"/>
      <c r="V95" s="805"/>
      <c r="W95" s="823"/>
      <c r="X95" s="826"/>
      <c r="Y95" s="829"/>
      <c r="Z95" s="805"/>
      <c r="AA95" s="808"/>
      <c r="AB95" s="811"/>
      <c r="AC95" s="814"/>
      <c r="AD95" s="797"/>
      <c r="AE95" s="178">
        <v>2</v>
      </c>
      <c r="AF95" s="401"/>
      <c r="AG95" s="444"/>
      <c r="AH95" s="393"/>
      <c r="AI95" s="393"/>
      <c r="AJ95" s="393"/>
      <c r="AK95" s="395" t="str">
        <f t="shared" si="54"/>
        <v/>
      </c>
      <c r="AL95" s="253"/>
      <c r="AM95" s="253"/>
      <c r="AN95" s="201" t="str">
        <f t="shared" si="55"/>
        <v/>
      </c>
      <c r="AO95" s="254"/>
      <c r="AP95" s="254"/>
      <c r="AQ95" s="255"/>
      <c r="AR95" s="202" t="str">
        <f>IF(ISBLANK(AC94),(IFERROR(IF(AND(AK94="Probabilidad",AK95="Probabilidad"),(AT94-(+AT94*AN95)),IF(AK95="Probabilidad",(V94-(+V94*AN95)),IF(AK95="Impacto",AT94,""))),""))," ")</f>
        <v/>
      </c>
      <c r="AS95" s="154" t="str">
        <f>IF(ISBLANK(AC94),(IFERROR(IF(AR95="","",IF(AR95&lt;=0.2,"Muy Baja",IF(AR95&lt;=0.4,"Baja",IF(AR95&lt;=0.6,"Media",IF(AR95&lt;=0.8,"Alta","Muy Alta"))))),""))," ")</f>
        <v/>
      </c>
      <c r="AT95" s="203" t="str">
        <f t="shared" si="56"/>
        <v/>
      </c>
      <c r="AU95" s="470" t="str">
        <f t="shared" si="57"/>
        <v/>
      </c>
      <c r="AV95" s="203" t="str">
        <f>IFERROR(IF(AND(AK94="Impacto",AK95="Impacto"),(AV94-(+AV94*AN95)),IF(AK95="Impacto",(Z94-(+Z94*AN95)),IF(AK95="Probabilidad",AV94,""))),"")</f>
        <v/>
      </c>
      <c r="AW95" s="204" t="str">
        <f t="shared" si="58"/>
        <v/>
      </c>
      <c r="AX95" s="817"/>
      <c r="AY95" s="794"/>
      <c r="AZ95" s="797"/>
      <c r="BA95" s="800"/>
      <c r="BB95" s="256"/>
      <c r="BC95" s="368"/>
      <c r="BD95" s="369"/>
      <c r="BE95" s="369"/>
      <c r="BF95" s="474"/>
      <c r="BG95" s="474"/>
      <c r="BH95" s="474"/>
      <c r="BI95" s="368"/>
      <c r="BJ95" s="764"/>
      <c r="BK95" s="411"/>
      <c r="BL95" s="409"/>
      <c r="BM95" s="409"/>
      <c r="BN95" s="409"/>
      <c r="BO95" s="410"/>
      <c r="BP95" s="410"/>
      <c r="BQ95" s="410"/>
      <c r="BR95" s="453"/>
      <c r="BS95" s="453"/>
      <c r="BT95" s="454"/>
      <c r="BU95" s="509"/>
      <c r="BV95" s="509"/>
      <c r="BW95" s="509"/>
      <c r="BX95" s="509"/>
      <c r="BY95" s="182"/>
      <c r="BZ95" s="182"/>
      <c r="CA95" s="182"/>
      <c r="CB95" s="182"/>
      <c r="CC95" s="182"/>
      <c r="CD95" s="182"/>
      <c r="CE95" s="182"/>
      <c r="CF95" s="182"/>
      <c r="CG95" s="182"/>
      <c r="CH95" s="182"/>
      <c r="CI95" s="182"/>
      <c r="CJ95" s="182"/>
      <c r="CK95" s="182"/>
      <c r="CL95" s="182"/>
      <c r="CM95" s="182"/>
      <c r="CN95" s="182"/>
      <c r="CO95" s="182"/>
    </row>
    <row r="96" spans="1:93" ht="28.5" customHeight="1">
      <c r="A96" s="777"/>
      <c r="B96" s="779"/>
      <c r="C96" s="781"/>
      <c r="D96" s="781"/>
      <c r="E96" s="764"/>
      <c r="F96" s="764"/>
      <c r="G96" s="783"/>
      <c r="H96" s="297">
        <v>15</v>
      </c>
      <c r="I96" s="775"/>
      <c r="J96" s="764"/>
      <c r="K96" s="764"/>
      <c r="L96" s="764"/>
      <c r="M96" s="764"/>
      <c r="N96" s="764"/>
      <c r="O96" s="764"/>
      <c r="P96" s="766"/>
      <c r="Q96" s="768"/>
      <c r="R96" s="770"/>
      <c r="S96" s="770"/>
      <c r="T96" s="770"/>
      <c r="U96" s="820"/>
      <c r="V96" s="805"/>
      <c r="W96" s="823"/>
      <c r="X96" s="826"/>
      <c r="Y96" s="829"/>
      <c r="Z96" s="805"/>
      <c r="AA96" s="808"/>
      <c r="AB96" s="811"/>
      <c r="AC96" s="814"/>
      <c r="AD96" s="797"/>
      <c r="AE96" s="178">
        <v>3</v>
      </c>
      <c r="AF96" s="401"/>
      <c r="AG96" s="444"/>
      <c r="AH96" s="393"/>
      <c r="AI96" s="393"/>
      <c r="AJ96" s="393"/>
      <c r="AK96" s="395" t="str">
        <f t="shared" si="54"/>
        <v/>
      </c>
      <c r="AL96" s="253"/>
      <c r="AM96" s="253"/>
      <c r="AN96" s="201" t="str">
        <f t="shared" si="55"/>
        <v/>
      </c>
      <c r="AO96" s="254"/>
      <c r="AP96" s="254"/>
      <c r="AQ96" s="255"/>
      <c r="AR96" s="202" t="str">
        <f>IF(ISBLANK(AC94),(IFERROR(IF(AND(AK95="Probabilidad",AK96="Probabilidad"),(AT95-(+AT95*AN96)),IF(AND(AK95="Impacto",AK96="Probabilidad"),(AT94-(+AT94*AN96)),IF(AK96="Impacto",AT95,""))),""))," ")</f>
        <v/>
      </c>
      <c r="AS96" s="154" t="str">
        <f>IF(ISBLANK(AC94),(IFERROR(IF(AR96="","",IF(AR96&lt;=0.2,"Muy Baja",IF(AR96&lt;=0.4,"Baja",IF(AR96&lt;=0.6,"Media",IF(AR96&lt;=0.8,"Alta","Muy Alta"))))),""))," ")</f>
        <v/>
      </c>
      <c r="AT96" s="203" t="str">
        <f t="shared" si="56"/>
        <v/>
      </c>
      <c r="AU96" s="470" t="str">
        <f t="shared" si="57"/>
        <v/>
      </c>
      <c r="AV96" s="203" t="str">
        <f t="shared" ref="AV96:AV99" si="78">IFERROR(IF(AND(AK95="Impacto",AK96="Impacto"),(AV95-(+AV95*AN96)),IF(AND(AK95="Probabilidad",AK96="Impacto"),(AV94-(+AV94*AN96)),IF(AK96="Probabilidad",AV95,""))),"")</f>
        <v/>
      </c>
      <c r="AW96" s="204" t="str">
        <f t="shared" si="58"/>
        <v/>
      </c>
      <c r="AX96" s="817"/>
      <c r="AY96" s="794"/>
      <c r="AZ96" s="797"/>
      <c r="BA96" s="800"/>
      <c r="BB96" s="256"/>
      <c r="BC96" s="368"/>
      <c r="BD96" s="369"/>
      <c r="BE96" s="369"/>
      <c r="BF96" s="474"/>
      <c r="BG96" s="474"/>
      <c r="BH96" s="474"/>
      <c r="BI96" s="368"/>
      <c r="BJ96" s="764"/>
      <c r="BK96" s="411"/>
      <c r="BL96" s="409"/>
      <c r="BM96" s="409"/>
      <c r="BN96" s="409"/>
      <c r="BO96" s="410"/>
      <c r="BP96" s="410"/>
      <c r="BQ96" s="410"/>
      <c r="BR96" s="453"/>
      <c r="BS96" s="453"/>
      <c r="BT96" s="454"/>
      <c r="BU96" s="509"/>
      <c r="BV96" s="509"/>
      <c r="BW96" s="509"/>
      <c r="BX96" s="509"/>
      <c r="BY96" s="182"/>
      <c r="BZ96" s="182"/>
      <c r="CA96" s="182"/>
      <c r="CB96" s="182"/>
      <c r="CC96" s="182"/>
      <c r="CD96" s="182"/>
      <c r="CE96" s="182"/>
      <c r="CF96" s="182"/>
      <c r="CG96" s="182"/>
      <c r="CH96" s="182"/>
      <c r="CI96" s="182"/>
      <c r="CJ96" s="182"/>
      <c r="CK96" s="182"/>
      <c r="CL96" s="182"/>
      <c r="CM96" s="182"/>
      <c r="CN96" s="182"/>
      <c r="CO96" s="182"/>
    </row>
    <row r="97" spans="1:93" ht="28.5" customHeight="1">
      <c r="A97" s="777"/>
      <c r="B97" s="779"/>
      <c r="C97" s="781"/>
      <c r="D97" s="781"/>
      <c r="E97" s="764"/>
      <c r="F97" s="764"/>
      <c r="G97" s="783"/>
      <c r="H97" s="297">
        <v>15</v>
      </c>
      <c r="I97" s="775"/>
      <c r="J97" s="764"/>
      <c r="K97" s="764"/>
      <c r="L97" s="764"/>
      <c r="M97" s="764"/>
      <c r="N97" s="764"/>
      <c r="O97" s="764"/>
      <c r="P97" s="766"/>
      <c r="Q97" s="768"/>
      <c r="R97" s="770"/>
      <c r="S97" s="770"/>
      <c r="T97" s="770"/>
      <c r="U97" s="820"/>
      <c r="V97" s="805"/>
      <c r="W97" s="823"/>
      <c r="X97" s="826"/>
      <c r="Y97" s="829"/>
      <c r="Z97" s="805"/>
      <c r="AA97" s="808"/>
      <c r="AB97" s="811"/>
      <c r="AC97" s="814"/>
      <c r="AD97" s="797"/>
      <c r="AE97" s="178">
        <v>4</v>
      </c>
      <c r="AF97" s="401"/>
      <c r="AG97" s="444"/>
      <c r="AH97" s="393"/>
      <c r="AI97" s="393"/>
      <c r="AJ97" s="393"/>
      <c r="AK97" s="395" t="str">
        <f t="shared" si="54"/>
        <v/>
      </c>
      <c r="AL97" s="253"/>
      <c r="AM97" s="253"/>
      <c r="AN97" s="201" t="str">
        <f t="shared" si="55"/>
        <v/>
      </c>
      <c r="AO97" s="254"/>
      <c r="AP97" s="254"/>
      <c r="AQ97" s="255"/>
      <c r="AR97" s="202" t="str">
        <f>IF(ISBLANK(AC94),(IFERROR(IF(AND(AK96="Probabilidad",AK97="Probabilidad"),(AT96-(+AT96*AN97)),IF(AND(AK96="Impacto",AK97="Probabilidad"),(AT95-(+AT95*AN97)),IF(AK97="Impacto",AT96,""))),""))," ")</f>
        <v/>
      </c>
      <c r="AS97" s="154" t="str">
        <f>IF(ISBLANK(AC94),(IFERROR(IF(AR97="","",IF(AR97&lt;=0.2,"Muy Baja",IF(AR97&lt;=0.4,"Baja",IF(AR97&lt;=0.6,"Media",IF(AR97&lt;=0.8,"Alta","Muy Alta"))))),""))," ")</f>
        <v/>
      </c>
      <c r="AT97" s="203" t="str">
        <f t="shared" si="56"/>
        <v/>
      </c>
      <c r="AU97" s="470" t="str">
        <f t="shared" si="57"/>
        <v/>
      </c>
      <c r="AV97" s="203" t="str">
        <f t="shared" si="78"/>
        <v/>
      </c>
      <c r="AW97" s="204" t="str">
        <f t="shared" si="58"/>
        <v/>
      </c>
      <c r="AX97" s="817"/>
      <c r="AY97" s="794"/>
      <c r="AZ97" s="797"/>
      <c r="BA97" s="800"/>
      <c r="BB97" s="256"/>
      <c r="BC97" s="368"/>
      <c r="BD97" s="369"/>
      <c r="BE97" s="369"/>
      <c r="BF97" s="474"/>
      <c r="BG97" s="474"/>
      <c r="BH97" s="474"/>
      <c r="BI97" s="368"/>
      <c r="BJ97" s="764"/>
      <c r="BK97" s="411"/>
      <c r="BL97" s="409"/>
      <c r="BM97" s="409"/>
      <c r="BN97" s="409"/>
      <c r="BO97" s="410"/>
      <c r="BP97" s="410"/>
      <c r="BQ97" s="410"/>
      <c r="BR97" s="453"/>
      <c r="BS97" s="453"/>
      <c r="BT97" s="454"/>
      <c r="BU97" s="509"/>
      <c r="BV97" s="509"/>
      <c r="BW97" s="509"/>
      <c r="BX97" s="509"/>
      <c r="BY97" s="182"/>
      <c r="BZ97" s="182"/>
      <c r="CA97" s="182"/>
      <c r="CB97" s="182"/>
      <c r="CC97" s="182"/>
      <c r="CD97" s="182"/>
      <c r="CE97" s="182"/>
      <c r="CF97" s="182"/>
      <c r="CG97" s="182"/>
      <c r="CH97" s="182"/>
      <c r="CI97" s="182"/>
      <c r="CJ97" s="182"/>
      <c r="CK97" s="182"/>
      <c r="CL97" s="182"/>
      <c r="CM97" s="182"/>
      <c r="CN97" s="182"/>
      <c r="CO97" s="182"/>
    </row>
    <row r="98" spans="1:93" ht="28.5" customHeight="1">
      <c r="A98" s="777"/>
      <c r="B98" s="779"/>
      <c r="C98" s="781"/>
      <c r="D98" s="781"/>
      <c r="E98" s="764"/>
      <c r="F98" s="764"/>
      <c r="G98" s="783"/>
      <c r="H98" s="297">
        <v>15</v>
      </c>
      <c r="I98" s="775"/>
      <c r="J98" s="764"/>
      <c r="K98" s="764"/>
      <c r="L98" s="764"/>
      <c r="M98" s="764"/>
      <c r="N98" s="764"/>
      <c r="O98" s="764"/>
      <c r="P98" s="766"/>
      <c r="Q98" s="768"/>
      <c r="R98" s="770"/>
      <c r="S98" s="770"/>
      <c r="T98" s="770"/>
      <c r="U98" s="820"/>
      <c r="V98" s="805"/>
      <c r="W98" s="823"/>
      <c r="X98" s="826"/>
      <c r="Y98" s="829"/>
      <c r="Z98" s="805"/>
      <c r="AA98" s="808"/>
      <c r="AB98" s="811"/>
      <c r="AC98" s="814"/>
      <c r="AD98" s="797"/>
      <c r="AE98" s="178">
        <v>5</v>
      </c>
      <c r="AF98" s="401"/>
      <c r="AG98" s="444"/>
      <c r="AH98" s="393"/>
      <c r="AI98" s="393"/>
      <c r="AJ98" s="393"/>
      <c r="AK98" s="395" t="str">
        <f t="shared" si="54"/>
        <v/>
      </c>
      <c r="AL98" s="253"/>
      <c r="AM98" s="253"/>
      <c r="AN98" s="201" t="str">
        <f t="shared" si="55"/>
        <v/>
      </c>
      <c r="AO98" s="254"/>
      <c r="AP98" s="254"/>
      <c r="AQ98" s="255"/>
      <c r="AR98" s="202" t="str">
        <f>IF(ISBLANK(AC94),(IFERROR(IF(AND(AK97="Probabilidad",AK98="Probabilidad"),(AT97-(+AT97*AN98)),IF(AND(AK97="Impacto",AK98="Probabilidad"),(AT96-(+AT96*AN98)),IF(AK98="Impacto",AT97,""))),""))," ")</f>
        <v/>
      </c>
      <c r="AS98" s="154" t="str">
        <f>IF(ISBLANK(AC94),(IFERROR(IF(AR98="","",IF(AR98&lt;=0.2,"Muy Baja",IF(AR98&lt;=0.4,"Baja",IF(AR98&lt;=0.6,"Media",IF(AR98&lt;=0.8,"Alta","Muy Alta"))))),""))," ")</f>
        <v/>
      </c>
      <c r="AT98" s="203" t="str">
        <f t="shared" si="56"/>
        <v/>
      </c>
      <c r="AU98" s="470" t="str">
        <f t="shared" si="57"/>
        <v/>
      </c>
      <c r="AV98" s="203" t="str">
        <f t="shared" si="78"/>
        <v/>
      </c>
      <c r="AW98" s="204" t="str">
        <f t="shared" si="58"/>
        <v/>
      </c>
      <c r="AX98" s="817"/>
      <c r="AY98" s="794"/>
      <c r="AZ98" s="797"/>
      <c r="BA98" s="800"/>
      <c r="BB98" s="256"/>
      <c r="BC98" s="368"/>
      <c r="BD98" s="369"/>
      <c r="BE98" s="369"/>
      <c r="BF98" s="474"/>
      <c r="BG98" s="474"/>
      <c r="BH98" s="474"/>
      <c r="BI98" s="368"/>
      <c r="BJ98" s="764"/>
      <c r="BK98" s="411"/>
      <c r="BL98" s="409"/>
      <c r="BM98" s="409"/>
      <c r="BN98" s="409"/>
      <c r="BO98" s="410"/>
      <c r="BP98" s="410"/>
      <c r="BQ98" s="410"/>
      <c r="BR98" s="453"/>
      <c r="BS98" s="453"/>
      <c r="BT98" s="454"/>
      <c r="BU98" s="509"/>
      <c r="BV98" s="509"/>
      <c r="BW98" s="509"/>
      <c r="BX98" s="509"/>
      <c r="BY98" s="182"/>
      <c r="BZ98" s="182"/>
      <c r="CA98" s="182"/>
      <c r="CB98" s="182"/>
      <c r="CC98" s="182"/>
      <c r="CD98" s="182"/>
      <c r="CE98" s="182"/>
      <c r="CF98" s="182"/>
      <c r="CG98" s="182"/>
      <c r="CH98" s="182"/>
      <c r="CI98" s="182"/>
      <c r="CJ98" s="182"/>
      <c r="CK98" s="182"/>
      <c r="CL98" s="182"/>
      <c r="CM98" s="182"/>
      <c r="CN98" s="182"/>
      <c r="CO98" s="182"/>
    </row>
    <row r="99" spans="1:93" ht="28.5" customHeight="1">
      <c r="A99" s="778"/>
      <c r="B99" s="780"/>
      <c r="C99" s="782"/>
      <c r="D99" s="782"/>
      <c r="E99" s="765"/>
      <c r="F99" s="765"/>
      <c r="G99" s="783"/>
      <c r="H99" s="297">
        <v>15</v>
      </c>
      <c r="I99" s="776"/>
      <c r="J99" s="765"/>
      <c r="K99" s="765"/>
      <c r="L99" s="765"/>
      <c r="M99" s="765"/>
      <c r="N99" s="765"/>
      <c r="O99" s="765"/>
      <c r="P99" s="767"/>
      <c r="Q99" s="769"/>
      <c r="R99" s="771"/>
      <c r="S99" s="771"/>
      <c r="T99" s="771"/>
      <c r="U99" s="821"/>
      <c r="V99" s="806"/>
      <c r="W99" s="824"/>
      <c r="X99" s="827"/>
      <c r="Y99" s="830"/>
      <c r="Z99" s="806"/>
      <c r="AA99" s="809"/>
      <c r="AB99" s="812"/>
      <c r="AC99" s="815"/>
      <c r="AD99" s="798"/>
      <c r="AE99" s="178">
        <v>6</v>
      </c>
      <c r="AF99" s="401"/>
      <c r="AG99" s="444"/>
      <c r="AH99" s="393"/>
      <c r="AI99" s="393"/>
      <c r="AJ99" s="393"/>
      <c r="AK99" s="395" t="str">
        <f t="shared" si="54"/>
        <v/>
      </c>
      <c r="AL99" s="253"/>
      <c r="AM99" s="253"/>
      <c r="AN99" s="201" t="str">
        <f t="shared" si="55"/>
        <v/>
      </c>
      <c r="AO99" s="254"/>
      <c r="AP99" s="254"/>
      <c r="AQ99" s="255"/>
      <c r="AR99" s="202" t="str">
        <f>IF(ISBLANK(AC94),(IFERROR(IF(AND(AK98="Probabilidad",AK99="Probabilidad"),(AT98-(+AT98*AN99)),IF(AND(AK98="Impacto",AK99="Probabilidad"),(AT97-(+AT97*AN99)),IF(AK99="Impacto",AT98,""))),""))," ")</f>
        <v/>
      </c>
      <c r="AS99" s="154" t="str">
        <f>IF(ISBLANK(AC94),(IFERROR(IF(AR99="","",IF(AR99&lt;=0.2,"Muy Baja",IF(AR99&lt;=0.4,"Baja",IF(AR99&lt;=0.6,"Media",IF(AR99&lt;=0.8,"Alta","Muy Alta"))))),""))," ")</f>
        <v/>
      </c>
      <c r="AT99" s="203" t="str">
        <f t="shared" si="56"/>
        <v/>
      </c>
      <c r="AU99" s="470" t="str">
        <f t="shared" si="57"/>
        <v/>
      </c>
      <c r="AV99" s="203" t="str">
        <f t="shared" si="78"/>
        <v/>
      </c>
      <c r="AW99" s="204" t="str">
        <f t="shared" si="58"/>
        <v/>
      </c>
      <c r="AX99" s="818"/>
      <c r="AY99" s="795"/>
      <c r="AZ99" s="798"/>
      <c r="BA99" s="801"/>
      <c r="BB99" s="256"/>
      <c r="BC99" s="368"/>
      <c r="BD99" s="369"/>
      <c r="BE99" s="369"/>
      <c r="BF99" s="474"/>
      <c r="BG99" s="474"/>
      <c r="BH99" s="474"/>
      <c r="BI99" s="368"/>
      <c r="BJ99" s="765"/>
      <c r="BK99" s="411"/>
      <c r="BL99" s="409"/>
      <c r="BM99" s="409"/>
      <c r="BN99" s="409"/>
      <c r="BO99" s="410"/>
      <c r="BP99" s="410"/>
      <c r="BQ99" s="410"/>
      <c r="BR99" s="453"/>
      <c r="BS99" s="453"/>
      <c r="BT99" s="454"/>
      <c r="BU99" s="509"/>
      <c r="BV99" s="509"/>
      <c r="BW99" s="509"/>
      <c r="BX99" s="509"/>
      <c r="BY99" s="182"/>
      <c r="BZ99" s="182"/>
      <c r="CA99" s="182"/>
      <c r="CB99" s="182"/>
      <c r="CC99" s="182"/>
      <c r="CD99" s="182"/>
      <c r="CE99" s="182"/>
      <c r="CF99" s="182"/>
      <c r="CG99" s="182"/>
      <c r="CH99" s="182"/>
      <c r="CI99" s="182"/>
      <c r="CJ99" s="182"/>
      <c r="CK99" s="182"/>
      <c r="CL99" s="182"/>
      <c r="CM99" s="182"/>
      <c r="CN99" s="182"/>
      <c r="CO99" s="182"/>
    </row>
    <row r="100" spans="1:93" ht="165.75" customHeight="1">
      <c r="A100" s="847">
        <v>4</v>
      </c>
      <c r="B100" s="844" t="s">
        <v>104</v>
      </c>
      <c r="C100" s="845"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845"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785" t="s">
        <v>1073</v>
      </c>
      <c r="F100" s="785" t="s">
        <v>950</v>
      </c>
      <c r="G100" s="783">
        <v>16</v>
      </c>
      <c r="H100" s="297">
        <v>16</v>
      </c>
      <c r="I100" s="784" t="s">
        <v>1074</v>
      </c>
      <c r="J100" s="785" t="s">
        <v>236</v>
      </c>
      <c r="K100" s="785" t="s">
        <v>1074</v>
      </c>
      <c r="L100" s="785" t="s">
        <v>1083</v>
      </c>
      <c r="M100" s="785" t="s">
        <v>3123</v>
      </c>
      <c r="N100" s="785" t="s">
        <v>105</v>
      </c>
      <c r="O100" s="785" t="s">
        <v>825</v>
      </c>
      <c r="P100" s="786">
        <v>228</v>
      </c>
      <c r="Q100" s="787"/>
      <c r="R100" s="788"/>
      <c r="S100" s="788"/>
      <c r="T100" s="788"/>
      <c r="U100" s="819" t="str">
        <f>IF(ISBLANK(AB100),(IF(P100&lt;=0,"",IF(P100&lt;=2,"Muy Baja",IF(P100&lt;=24,"Baja",IF(P100&lt;=500,"Media",IF(P100&lt;=5000,"Alta","Muy Alta"))))))," ")</f>
        <v>Media</v>
      </c>
      <c r="V100" s="804">
        <f t="shared" ref="V100" si="79">IF(ISBLANK(AB100),(IF(U100="","",IF(U100="Muy Baja",20%,IF(U100="Baja",40%,IF(U100="Media",60%,IF(U100="Alta",80%,IF(U100="Muy Alta",100%,0)))))))," ")</f>
        <v>0.6</v>
      </c>
      <c r="W100" s="822" t="s">
        <v>298</v>
      </c>
      <c r="X100" s="825" t="str">
        <f>IF(W100&gt;0,IF(NOT(ISERROR(MATCH(W100,'Listados Datos'!$N$3:$N$4,0))),'Listados Datos'!$N$6&amp;"Por favor no seleccionar este criterios de impacto (Afectación Económica o presupuestal y/o Pérdida Reputacional)",'Listados Datos'!$N$7),"")</f>
        <v>✔</v>
      </c>
      <c r="Y100" s="828" t="str">
        <f>IF(OR(W100='Listados Datos'!$R$3,W100='Listados Datos'!$S$3),"Leve",IF(OR(W100='Listados Datos'!$R$4,W100='Listados Datos'!$S$4),"Menor",IF(OR(W100='Listados Datos'!$R$5,W100='Listados Datos'!$S$5),"Moderado",IF(OR(W100='Listados Datos'!$R$6,W100='Listados Datos'!$S$6),"Mayor",IF(OR(W100='Listados Datos'!$R$7,W100='Listados Datos'!$S$7),"Catastrófico","")))))</f>
        <v>Leve</v>
      </c>
      <c r="Z100" s="804">
        <f>IF(Y100="","",IF(Y100="Leve",20%,IF(Y100="Menor",40%,IF(Y100="Moderado",60%,IF(Y100="Mayor",80%,IF(Y100="Catastrófico",100%,0))))))</f>
        <v>0.2</v>
      </c>
      <c r="AA100" s="807" t="str">
        <f>IF(OR(AND(U100="Muy Baja",Y100="Leve"),AND(U100="Muy Baja",Y100="Menor"),AND(U100="Baja",Y100="Leve")),"Bajo",IF(OR(AND(U100="Muy baja",Y100="Moderado"),AND(U100="Baja",Y100="Menor"),AND(U100="Baja",Y100="Moderado"),AND(U100="Media",Y100="Leve"),AND(U100="Media",Y100="Menor"),AND(U100="Media",Y100="Moderado"),AND(U100="Alta",Y100="Leve"),AND(U100="Alta",Y100="Menor")),"Moderado",IF(OR(AND(U100="Muy Baja",Y100="Mayor"),AND(U100="Baja",Y100="Mayor"),AND(U100="Media",Y100="Mayor"),AND(U100="Alta",Y100="Moderado"),AND(U100="Alta",Y100="Mayor"),AND(U100="Muy Alta",Y100="Leve"),AND(U100="Muy Alta",Y100="Menor"),AND(U100="Muy Alta",Y100="Moderado"),AND(U100="Muy Alta",Y100="Mayor")),"Alto",IF(OR(AND(U100="Muy Baja",Y100="Catastrófico"),AND(U100="Baja",Y100="Catastrófico"),AND(U100="Media",Y100="Catastrófico"),AND(U100="Alta",Y100="Catastrófico"),AND(U100="Muy Alta",Y100="Catastrófico")),"Extremo",""))))</f>
        <v>Moderado</v>
      </c>
      <c r="AB100" s="810"/>
      <c r="AC100" s="813"/>
      <c r="AD100" s="796" t="str">
        <f t="shared" ref="AD100" si="80">IF(AND(AB100="Rara Vez",AC100="Insignificante"),("BAJA"),IF(AND(AB100="Rara Vez",AC100="Menor"),("BAJA"),IF(AND(AB100="Rara Vez",AC100="Moderado"),("MODERADA"),IF(AND(AB100="Rara Vez",AC100="Mayor"),("ALTA"),IF(AND(AB100="Improbable",AC100="Insignificante"),("BAJA"),IF(AND(AB100="Improbable",AC100="Menor"),("BAJA"),IF(AND(AB100="Improbable",AC100="Moderado"),("MODERADA"),IF(AND(AB100="Improbable",AC100="Mayor"),("ALTA"),IF(AND(AB100="Posible",AC100="Insignificante"),("BAJA"),IF(AND(AB100="Posible",AC100="Menor"),("MODERADA"),IF(AND(AB100="Posible",AC100="Moderado"),("ALTA"),IF(AND(AB100="Posible",AC100="Mayor"),("EXTREMA"),IF(AND(AB100="Probable",AC100="Insignificante"),("MODERADA"),IF(AND(AB100="Probable",AC100="Menor"),("ALTA"),IF(AND(AB100="Probable",AC100="Moderado"),("ALTA"),IF(AND(AB100="Probable",AC100="Mayor"),("EXTREMA"),IF(AND(AB100="Casi Seguro",AC100="Insignificante"),("ALTA"),IF(AND(AB100="Casi Seguro",AC100="Menor"),("ALTA"),IF(AND(AB100="Casi Seguro",AC100="Moderado"),("EXTREMA"),IF(AND(AB100="Casi Seguro",AC100="Mayor"),("EXTREMA"),IF(AC100="Catastrófico","EXTREMA","VALORAR")))))))))))))))))))))</f>
        <v>VALORAR</v>
      </c>
      <c r="AE100" s="178">
        <v>1</v>
      </c>
      <c r="AF100" s="401"/>
      <c r="AG100" s="444" t="s">
        <v>3202</v>
      </c>
      <c r="AH100" s="393"/>
      <c r="AI100" s="393"/>
      <c r="AJ100" s="393"/>
      <c r="AK100" s="395" t="str">
        <f t="shared" si="54"/>
        <v>Probabilidad</v>
      </c>
      <c r="AL100" s="253" t="s">
        <v>305</v>
      </c>
      <c r="AM100" s="253" t="s">
        <v>310</v>
      </c>
      <c r="AN100" s="201" t="str">
        <f t="shared" si="55"/>
        <v>40%</v>
      </c>
      <c r="AO100" s="254" t="s">
        <v>314</v>
      </c>
      <c r="AP100" s="254" t="s">
        <v>318</v>
      </c>
      <c r="AQ100" s="255" t="s">
        <v>321</v>
      </c>
      <c r="AR100" s="202">
        <f>IF(ISBLANK(AC100),(IFERROR(IF(AK100="Probabilidad",(V100-(+V100*AN100)),IF(AK100="Impacto",V100,"")),""))," ")</f>
        <v>0.36</v>
      </c>
      <c r="AS100" s="154" t="str">
        <f>IF(ISBLANK(AC100), (IFERROR(IF(AR100="","",IF(AR100&lt;=0.2,"Muy Baja",IF(AR100&lt;=0.4,"Baja",IF(AR100&lt;=0.6,"Media",IF(AR100&lt;=0.8,"Alta","Muy Alta"))))),""))," ")</f>
        <v>Baja</v>
      </c>
      <c r="AT100" s="203">
        <f t="shared" si="56"/>
        <v>0.36</v>
      </c>
      <c r="AU100" s="470" t="str">
        <f t="shared" si="57"/>
        <v>Leve</v>
      </c>
      <c r="AV100" s="203">
        <f>IFERROR(IF(AK100="Impacto",(Z100-(+Z100*AN100)),IF(AK100="Probabilidad",Z100,"")),"")</f>
        <v>0.2</v>
      </c>
      <c r="AW100" s="204" t="str">
        <f t="shared" si="58"/>
        <v>Bajo</v>
      </c>
      <c r="AX100" s="816"/>
      <c r="AY100" s="793" t="str">
        <f>IF(ISBLANK(AC100), " ", AC100)</f>
        <v xml:space="preserve"> </v>
      </c>
      <c r="AZ100" s="796" t="str">
        <f t="shared" ref="AZ100" si="81">IF(AND(AX100="Rara Vez",AY100="Insignificante"),("BAJA"),IF(AND(AX100="Rara Vez",AY100="Menor"),("BAJA"),IF(AND(AX100="Rara Vez",AY100="Moderado"),("MODERADA"),IF(AND(AX100="Rara Vez",AY100="Mayor"),("ALTA"),IF(AND(AX100="Improbable",AY100="Insignificante"),("BAJA"),IF(AND(AX100="Improbable",AY100="Menor"),("BAJA"),IF(AND(AX100="Improbable",AY100="Moderado"),("MODERADA"),IF(AND(AX100="Improbable",AY100="Mayor"),("ALTA"),IF(AND(AX100="Posible",AY100="Insignificante"),("BAJA"),IF(AND(AX100="Posible",AY100="Menor"),("MODERADA"),IF(AND(AX100="Posible",AY100="Moderado"),("ALTA"),IF(AND(AX100="Posible",AY100="Mayor"),("EXTREMA"),IF(AND(AX100="Probable",AY100="Insignificante"),("MODERADA"),IF(AND(AX100="Probable",AY100="Menor"),("ALTA"),IF(AND(AX100="Probable",AY100="Moderado"),("ALTA"),IF(AND(AX100="Probable",AY100="Mayor"),("EXTREMA"),IF(AND(AX100="Casi Seguro",AY100="Insignificante"),("ALTA"),IF(AND(AX100="Casi Seguro",AY100="Menor"),("ALTA"),IF(AND(AX100="Casi Seguro",AY100="Moderado"),("EXTREMA"),IF(AND(AX100="Casi Seguro",AY100="Mayor"),("EXTREMA"),IF(AY100="Catastrófico","EXTREMA","VALORAR")))))))))))))))))))))</f>
        <v>VALORAR</v>
      </c>
      <c r="BA100" s="799" t="s">
        <v>328</v>
      </c>
      <c r="BB100" s="256" t="s">
        <v>1093</v>
      </c>
      <c r="BC100" s="368" t="s">
        <v>1094</v>
      </c>
      <c r="BD100" s="369" t="s">
        <v>950</v>
      </c>
      <c r="BE100" s="369" t="s">
        <v>1028</v>
      </c>
      <c r="BF100" s="474">
        <v>44927</v>
      </c>
      <c r="BG100" s="474">
        <v>45291</v>
      </c>
      <c r="BH100" s="474" t="s">
        <v>1096</v>
      </c>
      <c r="BI100" s="368" t="s">
        <v>1095</v>
      </c>
      <c r="BJ100" s="785" t="s">
        <v>1088</v>
      </c>
      <c r="BK100" s="411" t="s">
        <v>110</v>
      </c>
      <c r="BL100" s="409" t="s">
        <v>3576</v>
      </c>
      <c r="BM100" s="409">
        <v>7</v>
      </c>
      <c r="BN100" s="421">
        <v>45169</v>
      </c>
      <c r="BO100" s="410" t="s">
        <v>3577</v>
      </c>
      <c r="BP100" s="423" t="s">
        <v>3578</v>
      </c>
      <c r="BQ100" s="410" t="s">
        <v>1423</v>
      </c>
      <c r="BR100" s="453" t="s">
        <v>111</v>
      </c>
      <c r="BS100" s="453" t="s">
        <v>1423</v>
      </c>
      <c r="BT100" s="454" t="s">
        <v>1423</v>
      </c>
      <c r="BU100" s="504" t="s">
        <v>3793</v>
      </c>
      <c r="BV100" s="534" t="s">
        <v>3779</v>
      </c>
      <c r="BW100" s="504" t="s">
        <v>3794</v>
      </c>
      <c r="BX100" s="504" t="s">
        <v>3795</v>
      </c>
      <c r="BY100" s="182"/>
      <c r="BZ100" s="182"/>
      <c r="CA100" s="182"/>
      <c r="CB100" s="182"/>
      <c r="CC100" s="182"/>
      <c r="CD100" s="182"/>
      <c r="CE100" s="182"/>
      <c r="CF100" s="182"/>
      <c r="CG100" s="182"/>
      <c r="CH100" s="182"/>
      <c r="CI100" s="182"/>
      <c r="CJ100" s="182"/>
      <c r="CK100" s="182"/>
      <c r="CL100" s="182"/>
      <c r="CM100" s="182"/>
      <c r="CN100" s="182"/>
      <c r="CO100" s="182"/>
    </row>
    <row r="101" spans="1:93" ht="28.5" customHeight="1">
      <c r="A101" s="848"/>
      <c r="B101" s="779"/>
      <c r="C101" s="781"/>
      <c r="D101" s="781"/>
      <c r="E101" s="764"/>
      <c r="F101" s="764"/>
      <c r="G101" s="783"/>
      <c r="H101" s="297">
        <v>16</v>
      </c>
      <c r="I101" s="775"/>
      <c r="J101" s="764"/>
      <c r="K101" s="764"/>
      <c r="L101" s="764"/>
      <c r="M101" s="764"/>
      <c r="N101" s="764"/>
      <c r="O101" s="764"/>
      <c r="P101" s="766"/>
      <c r="Q101" s="768"/>
      <c r="R101" s="770"/>
      <c r="S101" s="770"/>
      <c r="T101" s="770"/>
      <c r="U101" s="820"/>
      <c r="V101" s="805"/>
      <c r="W101" s="823"/>
      <c r="X101" s="826"/>
      <c r="Y101" s="829"/>
      <c r="Z101" s="805"/>
      <c r="AA101" s="808"/>
      <c r="AB101" s="811"/>
      <c r="AC101" s="814"/>
      <c r="AD101" s="797"/>
      <c r="AE101" s="178">
        <v>2</v>
      </c>
      <c r="AF101" s="401"/>
      <c r="AG101" s="444"/>
      <c r="AH101" s="393"/>
      <c r="AI101" s="393"/>
      <c r="AJ101" s="393"/>
      <c r="AK101" s="395" t="str">
        <f t="shared" si="54"/>
        <v/>
      </c>
      <c r="AL101" s="253"/>
      <c r="AM101" s="253"/>
      <c r="AN101" s="201" t="str">
        <f t="shared" si="55"/>
        <v/>
      </c>
      <c r="AO101" s="254"/>
      <c r="AP101" s="254"/>
      <c r="AQ101" s="255"/>
      <c r="AR101" s="202" t="str">
        <f>IF(ISBLANK(AC100),(IFERROR(IF(AND(AK100="Probabilidad",AK101="Probabilidad"),(AT100-(+AT100*AN101)),IF(AK101="Probabilidad",(V100-(+V100*AN101)),IF(AK101="Impacto",AT100,""))),""))," ")</f>
        <v/>
      </c>
      <c r="AS101" s="154" t="str">
        <f>IF(ISBLANK(AC100),(IFERROR(IF(AR101="","",IF(AR101&lt;=0.2,"Muy Baja",IF(AR101&lt;=0.4,"Baja",IF(AR101&lt;=0.6,"Media",IF(AR101&lt;=0.8,"Alta","Muy Alta"))))),""))," ")</f>
        <v/>
      </c>
      <c r="AT101" s="203" t="str">
        <f t="shared" si="56"/>
        <v/>
      </c>
      <c r="AU101" s="470" t="str">
        <f t="shared" si="57"/>
        <v/>
      </c>
      <c r="AV101" s="203" t="str">
        <f>IFERROR(IF(AND(AK100="Impacto",AK101="Impacto"),(AV100-(+AV100*AN101)),IF(AK101="Impacto",(Z100-(+Z100*AN101)),IF(AK101="Probabilidad",AV100,""))),"")</f>
        <v/>
      </c>
      <c r="AW101" s="204" t="str">
        <f t="shared" si="58"/>
        <v/>
      </c>
      <c r="AX101" s="817"/>
      <c r="AY101" s="794"/>
      <c r="AZ101" s="797"/>
      <c r="BA101" s="800"/>
      <c r="BB101" s="256"/>
      <c r="BC101" s="368"/>
      <c r="BD101" s="369"/>
      <c r="BE101" s="369"/>
      <c r="BF101" s="474"/>
      <c r="BG101" s="474"/>
      <c r="BH101" s="474"/>
      <c r="BI101" s="368"/>
      <c r="BJ101" s="764"/>
      <c r="BK101" s="411"/>
      <c r="BL101" s="409"/>
      <c r="BM101" s="409"/>
      <c r="BN101" s="409"/>
      <c r="BO101" s="410"/>
      <c r="BP101" s="410"/>
      <c r="BQ101" s="410"/>
      <c r="BR101" s="453"/>
      <c r="BS101" s="453"/>
      <c r="BT101" s="454"/>
      <c r="BU101" s="509"/>
      <c r="BV101" s="509"/>
      <c r="BW101" s="509"/>
      <c r="BX101" s="509"/>
      <c r="BY101" s="182"/>
      <c r="BZ101" s="182"/>
      <c r="CA101" s="182"/>
      <c r="CB101" s="182"/>
      <c r="CC101" s="182"/>
      <c r="CD101" s="182"/>
      <c r="CE101" s="182"/>
      <c r="CF101" s="182"/>
      <c r="CG101" s="182"/>
      <c r="CH101" s="182"/>
      <c r="CI101" s="182"/>
      <c r="CJ101" s="182"/>
      <c r="CK101" s="182"/>
      <c r="CL101" s="182"/>
      <c r="CM101" s="182"/>
      <c r="CN101" s="182"/>
      <c r="CO101" s="182"/>
    </row>
    <row r="102" spans="1:93" ht="28.5" customHeight="1">
      <c r="A102" s="848"/>
      <c r="B102" s="779"/>
      <c r="C102" s="781"/>
      <c r="D102" s="781"/>
      <c r="E102" s="764"/>
      <c r="F102" s="764"/>
      <c r="G102" s="783"/>
      <c r="H102" s="297">
        <v>16</v>
      </c>
      <c r="I102" s="775"/>
      <c r="J102" s="764"/>
      <c r="K102" s="764"/>
      <c r="L102" s="764"/>
      <c r="M102" s="764"/>
      <c r="N102" s="764"/>
      <c r="O102" s="764"/>
      <c r="P102" s="766"/>
      <c r="Q102" s="768"/>
      <c r="R102" s="770"/>
      <c r="S102" s="770"/>
      <c r="T102" s="770"/>
      <c r="U102" s="820"/>
      <c r="V102" s="805"/>
      <c r="W102" s="823"/>
      <c r="X102" s="826"/>
      <c r="Y102" s="829"/>
      <c r="Z102" s="805"/>
      <c r="AA102" s="808"/>
      <c r="AB102" s="811"/>
      <c r="AC102" s="814"/>
      <c r="AD102" s="797"/>
      <c r="AE102" s="178">
        <v>3</v>
      </c>
      <c r="AF102" s="401"/>
      <c r="AG102" s="444"/>
      <c r="AH102" s="393"/>
      <c r="AI102" s="393"/>
      <c r="AJ102" s="393"/>
      <c r="AK102" s="395" t="str">
        <f t="shared" si="54"/>
        <v/>
      </c>
      <c r="AL102" s="253"/>
      <c r="AM102" s="253"/>
      <c r="AN102" s="201" t="str">
        <f t="shared" si="55"/>
        <v/>
      </c>
      <c r="AO102" s="254"/>
      <c r="AP102" s="254"/>
      <c r="AQ102" s="255"/>
      <c r="AR102" s="202" t="str">
        <f>IF(ISBLANK(AC100),(IFERROR(IF(AND(AK101="Probabilidad",AK102="Probabilidad"),(AT101-(+AT101*AN102)),IF(AND(AK101="Impacto",AK102="Probabilidad"),(AT100-(+AT100*AN102)),IF(AK102="Impacto",AT101,""))),""))," ")</f>
        <v/>
      </c>
      <c r="AS102" s="154" t="str">
        <f>IF(ISBLANK(AC100),(IFERROR(IF(AR102="","",IF(AR102&lt;=0.2,"Muy Baja",IF(AR102&lt;=0.4,"Baja",IF(AR102&lt;=0.6,"Media",IF(AR102&lt;=0.8,"Alta","Muy Alta"))))),""))," ")</f>
        <v/>
      </c>
      <c r="AT102" s="203" t="str">
        <f t="shared" si="56"/>
        <v/>
      </c>
      <c r="AU102" s="470" t="str">
        <f t="shared" si="57"/>
        <v/>
      </c>
      <c r="AV102" s="203" t="str">
        <f t="shared" ref="AV102:AV105" si="82">IFERROR(IF(AND(AK101="Impacto",AK102="Impacto"),(AV101-(+AV101*AN102)),IF(AND(AK101="Probabilidad",AK102="Impacto"),(AV100-(+AV100*AN102)),IF(AK102="Probabilidad",AV101,""))),"")</f>
        <v/>
      </c>
      <c r="AW102" s="204" t="str">
        <f t="shared" si="58"/>
        <v/>
      </c>
      <c r="AX102" s="817"/>
      <c r="AY102" s="794"/>
      <c r="AZ102" s="797"/>
      <c r="BA102" s="800"/>
      <c r="BB102" s="256"/>
      <c r="BC102" s="368"/>
      <c r="BD102" s="369"/>
      <c r="BE102" s="369"/>
      <c r="BF102" s="474"/>
      <c r="BG102" s="474"/>
      <c r="BH102" s="474"/>
      <c r="BI102" s="368"/>
      <c r="BJ102" s="764"/>
      <c r="BK102" s="411"/>
      <c r="BL102" s="409"/>
      <c r="BM102" s="409"/>
      <c r="BN102" s="409"/>
      <c r="BO102" s="410"/>
      <c r="BP102" s="410"/>
      <c r="BQ102" s="410"/>
      <c r="BR102" s="453"/>
      <c r="BS102" s="453"/>
      <c r="BT102" s="454"/>
      <c r="BU102" s="509"/>
      <c r="BV102" s="509"/>
      <c r="BW102" s="509"/>
      <c r="BX102" s="509"/>
      <c r="BY102" s="182"/>
      <c r="BZ102" s="182"/>
      <c r="CA102" s="182"/>
      <c r="CB102" s="182"/>
      <c r="CC102" s="182"/>
      <c r="CD102" s="182"/>
      <c r="CE102" s="182"/>
      <c r="CF102" s="182"/>
      <c r="CG102" s="182"/>
      <c r="CH102" s="182"/>
      <c r="CI102" s="182"/>
      <c r="CJ102" s="182"/>
      <c r="CK102" s="182"/>
      <c r="CL102" s="182"/>
      <c r="CM102" s="182"/>
      <c r="CN102" s="182"/>
      <c r="CO102" s="182"/>
    </row>
    <row r="103" spans="1:93" ht="28.5" customHeight="1">
      <c r="A103" s="848"/>
      <c r="B103" s="779"/>
      <c r="C103" s="781"/>
      <c r="D103" s="781"/>
      <c r="E103" s="764"/>
      <c r="F103" s="764"/>
      <c r="G103" s="783"/>
      <c r="H103" s="297">
        <v>16</v>
      </c>
      <c r="I103" s="775"/>
      <c r="J103" s="764"/>
      <c r="K103" s="764"/>
      <c r="L103" s="764"/>
      <c r="M103" s="764"/>
      <c r="N103" s="764"/>
      <c r="O103" s="764"/>
      <c r="P103" s="766"/>
      <c r="Q103" s="768"/>
      <c r="R103" s="770"/>
      <c r="S103" s="770"/>
      <c r="T103" s="770"/>
      <c r="U103" s="820"/>
      <c r="V103" s="805"/>
      <c r="W103" s="823"/>
      <c r="X103" s="826"/>
      <c r="Y103" s="829"/>
      <c r="Z103" s="805"/>
      <c r="AA103" s="808"/>
      <c r="AB103" s="811"/>
      <c r="AC103" s="814"/>
      <c r="AD103" s="797"/>
      <c r="AE103" s="178">
        <v>4</v>
      </c>
      <c r="AF103" s="401"/>
      <c r="AG103" s="444"/>
      <c r="AH103" s="393"/>
      <c r="AI103" s="393"/>
      <c r="AJ103" s="393"/>
      <c r="AK103" s="395" t="str">
        <f t="shared" si="54"/>
        <v/>
      </c>
      <c r="AL103" s="253"/>
      <c r="AM103" s="253"/>
      <c r="AN103" s="201" t="str">
        <f t="shared" si="55"/>
        <v/>
      </c>
      <c r="AO103" s="254"/>
      <c r="AP103" s="254"/>
      <c r="AQ103" s="255"/>
      <c r="AR103" s="202" t="str">
        <f>IF(ISBLANK(AC100),(IFERROR(IF(AND(AK102="Probabilidad",AK103="Probabilidad"),(AT102-(+AT102*AN103)),IF(AND(AK102="Impacto",AK103="Probabilidad"),(AT101-(+AT101*AN103)),IF(AK103="Impacto",AT102,""))),""))," ")</f>
        <v/>
      </c>
      <c r="AS103" s="154" t="str">
        <f>IF(ISBLANK(AC100),(IFERROR(IF(AR103="","",IF(AR103&lt;=0.2,"Muy Baja",IF(AR103&lt;=0.4,"Baja",IF(AR103&lt;=0.6,"Media",IF(AR103&lt;=0.8,"Alta","Muy Alta"))))),""))," ")</f>
        <v/>
      </c>
      <c r="AT103" s="203" t="str">
        <f t="shared" si="56"/>
        <v/>
      </c>
      <c r="AU103" s="470" t="str">
        <f t="shared" si="57"/>
        <v/>
      </c>
      <c r="AV103" s="203" t="str">
        <f t="shared" si="82"/>
        <v/>
      </c>
      <c r="AW103" s="204" t="str">
        <f t="shared" si="58"/>
        <v/>
      </c>
      <c r="AX103" s="817"/>
      <c r="AY103" s="794"/>
      <c r="AZ103" s="797"/>
      <c r="BA103" s="800"/>
      <c r="BB103" s="256"/>
      <c r="BC103" s="368"/>
      <c r="BD103" s="369"/>
      <c r="BE103" s="369"/>
      <c r="BF103" s="474"/>
      <c r="BG103" s="474"/>
      <c r="BH103" s="474"/>
      <c r="BI103" s="368"/>
      <c r="BJ103" s="764"/>
      <c r="BK103" s="411"/>
      <c r="BL103" s="409"/>
      <c r="BM103" s="409"/>
      <c r="BN103" s="409"/>
      <c r="BO103" s="410"/>
      <c r="BP103" s="410"/>
      <c r="BQ103" s="410"/>
      <c r="BR103" s="453"/>
      <c r="BS103" s="453"/>
      <c r="BT103" s="454"/>
      <c r="BU103" s="509"/>
      <c r="BV103" s="509"/>
      <c r="BW103" s="509"/>
      <c r="BX103" s="509"/>
      <c r="BY103" s="182"/>
      <c r="BZ103" s="182"/>
      <c r="CA103" s="182"/>
      <c r="CB103" s="182"/>
      <c r="CC103" s="182"/>
      <c r="CD103" s="182"/>
      <c r="CE103" s="182"/>
      <c r="CF103" s="182"/>
      <c r="CG103" s="182"/>
      <c r="CH103" s="182"/>
      <c r="CI103" s="182"/>
      <c r="CJ103" s="182"/>
      <c r="CK103" s="182"/>
      <c r="CL103" s="182"/>
      <c r="CM103" s="182"/>
      <c r="CN103" s="182"/>
      <c r="CO103" s="182"/>
    </row>
    <row r="104" spans="1:93" ht="28.5" customHeight="1">
      <c r="A104" s="848"/>
      <c r="B104" s="779"/>
      <c r="C104" s="781"/>
      <c r="D104" s="781"/>
      <c r="E104" s="764"/>
      <c r="F104" s="764"/>
      <c r="G104" s="783"/>
      <c r="H104" s="297">
        <v>16</v>
      </c>
      <c r="I104" s="775"/>
      <c r="J104" s="764"/>
      <c r="K104" s="764"/>
      <c r="L104" s="764"/>
      <c r="M104" s="764"/>
      <c r="N104" s="764"/>
      <c r="O104" s="764"/>
      <c r="P104" s="766"/>
      <c r="Q104" s="768"/>
      <c r="R104" s="770"/>
      <c r="S104" s="770"/>
      <c r="T104" s="770"/>
      <c r="U104" s="820"/>
      <c r="V104" s="805"/>
      <c r="W104" s="823"/>
      <c r="X104" s="826"/>
      <c r="Y104" s="829"/>
      <c r="Z104" s="805"/>
      <c r="AA104" s="808"/>
      <c r="AB104" s="811"/>
      <c r="AC104" s="814"/>
      <c r="AD104" s="797"/>
      <c r="AE104" s="178">
        <v>5</v>
      </c>
      <c r="AF104" s="401"/>
      <c r="AG104" s="444"/>
      <c r="AH104" s="393"/>
      <c r="AI104" s="393"/>
      <c r="AJ104" s="393"/>
      <c r="AK104" s="395" t="str">
        <f t="shared" si="54"/>
        <v/>
      </c>
      <c r="AL104" s="253"/>
      <c r="AM104" s="253"/>
      <c r="AN104" s="201" t="str">
        <f t="shared" si="55"/>
        <v/>
      </c>
      <c r="AO104" s="254"/>
      <c r="AP104" s="254"/>
      <c r="AQ104" s="255"/>
      <c r="AR104" s="202" t="str">
        <f>IF(ISBLANK(AC100),(IFERROR(IF(AND(AK103="Probabilidad",AK104="Probabilidad"),(AT103-(+AT103*AN104)),IF(AND(AK103="Impacto",AK104="Probabilidad"),(AT102-(+AT102*AN104)),IF(AK104="Impacto",AT103,""))),""))," ")</f>
        <v/>
      </c>
      <c r="AS104" s="154" t="str">
        <f>IF(ISBLANK(AC100),(IFERROR(IF(AR104="","",IF(AR104&lt;=0.2,"Muy Baja",IF(AR104&lt;=0.4,"Baja",IF(AR104&lt;=0.6,"Media",IF(AR104&lt;=0.8,"Alta","Muy Alta"))))),""))," ")</f>
        <v/>
      </c>
      <c r="AT104" s="203" t="str">
        <f t="shared" si="56"/>
        <v/>
      </c>
      <c r="AU104" s="470" t="str">
        <f t="shared" si="57"/>
        <v/>
      </c>
      <c r="AV104" s="203" t="str">
        <f t="shared" si="82"/>
        <v/>
      </c>
      <c r="AW104" s="204" t="str">
        <f t="shared" si="58"/>
        <v/>
      </c>
      <c r="AX104" s="817"/>
      <c r="AY104" s="794"/>
      <c r="AZ104" s="797"/>
      <c r="BA104" s="800"/>
      <c r="BB104" s="256"/>
      <c r="BC104" s="368"/>
      <c r="BD104" s="369"/>
      <c r="BE104" s="369"/>
      <c r="BF104" s="474"/>
      <c r="BG104" s="474"/>
      <c r="BH104" s="474"/>
      <c r="BI104" s="368"/>
      <c r="BJ104" s="764"/>
      <c r="BK104" s="411"/>
      <c r="BL104" s="409"/>
      <c r="BM104" s="409"/>
      <c r="BN104" s="409"/>
      <c r="BO104" s="410"/>
      <c r="BP104" s="410"/>
      <c r="BQ104" s="410"/>
      <c r="BR104" s="453"/>
      <c r="BS104" s="453"/>
      <c r="BT104" s="454"/>
      <c r="BU104" s="509"/>
      <c r="BV104" s="509"/>
      <c r="BW104" s="509"/>
      <c r="BX104" s="509"/>
      <c r="BY104" s="182"/>
      <c r="BZ104" s="182"/>
      <c r="CA104" s="182"/>
      <c r="CB104" s="182"/>
      <c r="CC104" s="182"/>
      <c r="CD104" s="182"/>
      <c r="CE104" s="182"/>
      <c r="CF104" s="182"/>
      <c r="CG104" s="182"/>
      <c r="CH104" s="182"/>
      <c r="CI104" s="182"/>
      <c r="CJ104" s="182"/>
      <c r="CK104" s="182"/>
      <c r="CL104" s="182"/>
      <c r="CM104" s="182"/>
      <c r="CN104" s="182"/>
      <c r="CO104" s="182"/>
    </row>
    <row r="105" spans="1:93" ht="28.5" customHeight="1">
      <c r="A105" s="848"/>
      <c r="B105" s="779"/>
      <c r="C105" s="781"/>
      <c r="D105" s="781"/>
      <c r="E105" s="764"/>
      <c r="F105" s="764"/>
      <c r="G105" s="783"/>
      <c r="H105" s="297">
        <v>16</v>
      </c>
      <c r="I105" s="776"/>
      <c r="J105" s="765"/>
      <c r="K105" s="765"/>
      <c r="L105" s="765"/>
      <c r="M105" s="765"/>
      <c r="N105" s="765"/>
      <c r="O105" s="765"/>
      <c r="P105" s="767"/>
      <c r="Q105" s="769"/>
      <c r="R105" s="771"/>
      <c r="S105" s="771"/>
      <c r="T105" s="771"/>
      <c r="U105" s="821"/>
      <c r="V105" s="806"/>
      <c r="W105" s="824"/>
      <c r="X105" s="827"/>
      <c r="Y105" s="830"/>
      <c r="Z105" s="806"/>
      <c r="AA105" s="809"/>
      <c r="AB105" s="812"/>
      <c r="AC105" s="815"/>
      <c r="AD105" s="798"/>
      <c r="AE105" s="178">
        <v>6</v>
      </c>
      <c r="AF105" s="401"/>
      <c r="AG105" s="444"/>
      <c r="AH105" s="393"/>
      <c r="AI105" s="393"/>
      <c r="AJ105" s="393"/>
      <c r="AK105" s="395" t="str">
        <f t="shared" si="54"/>
        <v/>
      </c>
      <c r="AL105" s="253"/>
      <c r="AM105" s="253"/>
      <c r="AN105" s="201" t="str">
        <f t="shared" si="55"/>
        <v/>
      </c>
      <c r="AO105" s="254"/>
      <c r="AP105" s="254"/>
      <c r="AQ105" s="255"/>
      <c r="AR105" s="202" t="str">
        <f>IF(ISBLANK(AC100),(IFERROR(IF(AND(AK104="Probabilidad",AK105="Probabilidad"),(AT104-(+AT104*AN105)),IF(AND(AK104="Impacto",AK105="Probabilidad"),(AT103-(+AT103*AN105)),IF(AK105="Impacto",AT104,""))),""))," ")</f>
        <v/>
      </c>
      <c r="AS105" s="154" t="str">
        <f>IF(ISBLANK(AC100),(IFERROR(IF(AR105="","",IF(AR105&lt;=0.2,"Muy Baja",IF(AR105&lt;=0.4,"Baja",IF(AR105&lt;=0.6,"Media",IF(AR105&lt;=0.8,"Alta","Muy Alta"))))),""))," ")</f>
        <v/>
      </c>
      <c r="AT105" s="203" t="str">
        <f t="shared" si="56"/>
        <v/>
      </c>
      <c r="AU105" s="470" t="str">
        <f t="shared" si="57"/>
        <v/>
      </c>
      <c r="AV105" s="203" t="str">
        <f t="shared" si="82"/>
        <v/>
      </c>
      <c r="AW105" s="204" t="str">
        <f t="shared" si="58"/>
        <v/>
      </c>
      <c r="AX105" s="818"/>
      <c r="AY105" s="795"/>
      <c r="AZ105" s="798"/>
      <c r="BA105" s="801"/>
      <c r="BB105" s="256"/>
      <c r="BC105" s="368"/>
      <c r="BD105" s="369"/>
      <c r="BE105" s="369"/>
      <c r="BF105" s="474"/>
      <c r="BG105" s="474"/>
      <c r="BH105" s="474"/>
      <c r="BI105" s="368"/>
      <c r="BJ105" s="765"/>
      <c r="BK105" s="411"/>
      <c r="BL105" s="409"/>
      <c r="BM105" s="409"/>
      <c r="BN105" s="409"/>
      <c r="BO105" s="410"/>
      <c r="BP105" s="410"/>
      <c r="BQ105" s="410"/>
      <c r="BR105" s="453"/>
      <c r="BS105" s="453"/>
      <c r="BT105" s="454"/>
      <c r="BU105" s="509"/>
      <c r="BV105" s="509"/>
      <c r="BW105" s="509"/>
      <c r="BX105" s="509"/>
      <c r="BY105" s="182"/>
      <c r="BZ105" s="182"/>
      <c r="CA105" s="182"/>
      <c r="CB105" s="182"/>
      <c r="CC105" s="182"/>
      <c r="CD105" s="182"/>
      <c r="CE105" s="182"/>
      <c r="CF105" s="182"/>
      <c r="CG105" s="182"/>
      <c r="CH105" s="182"/>
      <c r="CI105" s="182"/>
      <c r="CJ105" s="182"/>
      <c r="CK105" s="182"/>
      <c r="CL105" s="182"/>
      <c r="CM105" s="182"/>
      <c r="CN105" s="182"/>
      <c r="CO105" s="182"/>
    </row>
    <row r="106" spans="1:93" ht="200.25" customHeight="1">
      <c r="A106" s="848"/>
      <c r="B106" s="779"/>
      <c r="C106" s="781"/>
      <c r="D106" s="781" t="str">
        <f>IFERROR((VLOOKUP($B106,'Listados Datos'!$D$3:$F$18,3,FALSE))," ")</f>
        <v xml:space="preserve"> </v>
      </c>
      <c r="E106" s="764"/>
      <c r="F106" s="764"/>
      <c r="G106" s="783">
        <v>17</v>
      </c>
      <c r="H106" s="297">
        <v>17</v>
      </c>
      <c r="I106" s="784" t="s">
        <v>1075</v>
      </c>
      <c r="J106" s="785" t="s">
        <v>236</v>
      </c>
      <c r="K106" s="785" t="s">
        <v>1075</v>
      </c>
      <c r="L106" s="785" t="s">
        <v>1084</v>
      </c>
      <c r="M106" s="785" t="s">
        <v>3124</v>
      </c>
      <c r="N106" s="785" t="s">
        <v>105</v>
      </c>
      <c r="O106" s="785" t="s">
        <v>825</v>
      </c>
      <c r="P106" s="786">
        <v>12</v>
      </c>
      <c r="Q106" s="787"/>
      <c r="R106" s="788"/>
      <c r="S106" s="788"/>
      <c r="T106" s="788"/>
      <c r="U106" s="819" t="str">
        <f>IF(ISBLANK(AB106),(IF(P106&lt;=0,"",IF(P106&lt;=2,"Muy Baja",IF(P106&lt;=24,"Baja",IF(P106&lt;=500,"Media",IF(P106&lt;=5000,"Alta","Muy Alta"))))))," ")</f>
        <v>Baja</v>
      </c>
      <c r="V106" s="804">
        <f t="shared" ref="V106" si="83">IF(ISBLANK(AB106),(IF(U106="","",IF(U106="Muy Baja",20%,IF(U106="Baja",40%,IF(U106="Media",60%,IF(U106="Alta",80%,IF(U106="Muy Alta",100%,0)))))))," ")</f>
        <v>0.4</v>
      </c>
      <c r="W106" s="822" t="s">
        <v>298</v>
      </c>
      <c r="X106" s="825" t="str">
        <f>IF(W106&gt;0,IF(NOT(ISERROR(MATCH(W106,'Listados Datos'!$N$3:$N$4,0))),'Listados Datos'!$N$6&amp;"Por favor no seleccionar este criterios de impacto (Afectación Económica o presupuestal y/o Pérdida Reputacional)",'Listados Datos'!$N$7),"")</f>
        <v>✔</v>
      </c>
      <c r="Y106" s="828" t="str">
        <f>IF(OR(W106='Listados Datos'!$R$3,W106='Listados Datos'!$S$3),"Leve",IF(OR(W106='Listados Datos'!$R$4,W106='Listados Datos'!$S$4),"Menor",IF(OR(W106='Listados Datos'!$R$5,W106='Listados Datos'!$S$5),"Moderado",IF(OR(W106='Listados Datos'!$R$6,W106='Listados Datos'!$S$6),"Mayor",IF(OR(W106='Listados Datos'!$R$7,W106='Listados Datos'!$S$7),"Catastrófico","")))))</f>
        <v>Leve</v>
      </c>
      <c r="Z106" s="804">
        <f>IF(Y106="","",IF(Y106="Leve",20%,IF(Y106="Menor",40%,IF(Y106="Moderado",60%,IF(Y106="Mayor",80%,IF(Y106="Catastrófico",100%,0))))))</f>
        <v>0.2</v>
      </c>
      <c r="AA106" s="807" t="str">
        <f>IF(OR(AND(U106="Muy Baja",Y106="Leve"),AND(U106="Muy Baja",Y106="Menor"),AND(U106="Baja",Y106="Leve")),"Bajo",IF(OR(AND(U106="Muy baja",Y106="Moderado"),AND(U106="Baja",Y106="Menor"),AND(U106="Baja",Y106="Moderado"),AND(U106="Media",Y106="Leve"),AND(U106="Media",Y106="Menor"),AND(U106="Media",Y106="Moderado"),AND(U106="Alta",Y106="Leve"),AND(U106="Alta",Y106="Menor")),"Moderado",IF(OR(AND(U106="Muy Baja",Y106="Mayor"),AND(U106="Baja",Y106="Mayor"),AND(U106="Media",Y106="Mayor"),AND(U106="Alta",Y106="Moderado"),AND(U106="Alta",Y106="Mayor"),AND(U106="Muy Alta",Y106="Leve"),AND(U106="Muy Alta",Y106="Menor"),AND(U106="Muy Alta",Y106="Moderado"),AND(U106="Muy Alta",Y106="Mayor")),"Alto",IF(OR(AND(U106="Muy Baja",Y106="Catastrófico"),AND(U106="Baja",Y106="Catastrófico"),AND(U106="Media",Y106="Catastrófico"),AND(U106="Alta",Y106="Catastrófico"),AND(U106="Muy Alta",Y106="Catastrófico")),"Extremo",""))))</f>
        <v>Bajo</v>
      </c>
      <c r="AB106" s="810"/>
      <c r="AC106" s="813"/>
      <c r="AD106" s="796" t="str">
        <f t="shared" ref="AD106" si="84">IF(AND(AB106="Rara Vez",AC106="Insignificante"),("BAJA"),IF(AND(AB106="Rara Vez",AC106="Menor"),("BAJA"),IF(AND(AB106="Rara Vez",AC106="Moderado"),("MODERADA"),IF(AND(AB106="Rara Vez",AC106="Mayor"),("ALTA"),IF(AND(AB106="Improbable",AC106="Insignificante"),("BAJA"),IF(AND(AB106="Improbable",AC106="Menor"),("BAJA"),IF(AND(AB106="Improbable",AC106="Moderado"),("MODERADA"),IF(AND(AB106="Improbable",AC106="Mayor"),("ALTA"),IF(AND(AB106="Posible",AC106="Insignificante"),("BAJA"),IF(AND(AB106="Posible",AC106="Menor"),("MODERADA"),IF(AND(AB106="Posible",AC106="Moderado"),("ALTA"),IF(AND(AB106="Posible",AC106="Mayor"),("EXTREMA"),IF(AND(AB106="Probable",AC106="Insignificante"),("MODERADA"),IF(AND(AB106="Probable",AC106="Menor"),("ALTA"),IF(AND(AB106="Probable",AC106="Moderado"),("ALTA"),IF(AND(AB106="Probable",AC106="Mayor"),("EXTREMA"),IF(AND(AB106="Casi Seguro",AC106="Insignificante"),("ALTA"),IF(AND(AB106="Casi Seguro",AC106="Menor"),("ALTA"),IF(AND(AB106="Casi Seguro",AC106="Moderado"),("EXTREMA"),IF(AND(AB106="Casi Seguro",AC106="Mayor"),("EXTREMA"),IF(AC106="Catastrófico","EXTREMA","VALORAR")))))))))))))))))))))</f>
        <v>VALORAR</v>
      </c>
      <c r="AE106" s="178">
        <v>1</v>
      </c>
      <c r="AF106" s="401"/>
      <c r="AG106" s="444" t="s">
        <v>3203</v>
      </c>
      <c r="AH106" s="393"/>
      <c r="AI106" s="393"/>
      <c r="AJ106" s="393"/>
      <c r="AK106" s="395" t="str">
        <f t="shared" si="54"/>
        <v>Probabilidad</v>
      </c>
      <c r="AL106" s="253" t="s">
        <v>305</v>
      </c>
      <c r="AM106" s="253" t="s">
        <v>310</v>
      </c>
      <c r="AN106" s="201" t="str">
        <f t="shared" si="55"/>
        <v>40%</v>
      </c>
      <c r="AO106" s="254" t="s">
        <v>314</v>
      </c>
      <c r="AP106" s="254" t="s">
        <v>318</v>
      </c>
      <c r="AQ106" s="255" t="s">
        <v>321</v>
      </c>
      <c r="AR106" s="202">
        <f>IF(ISBLANK(AC106),(IFERROR(IF(AK106="Probabilidad",(V106-(+V106*AN106)),IF(AK106="Impacto",V106,"")),""))," ")</f>
        <v>0.24</v>
      </c>
      <c r="AS106" s="154" t="str">
        <f>IF(ISBLANK(AC106), (IFERROR(IF(AR106="","",IF(AR106&lt;=0.2,"Muy Baja",IF(AR106&lt;=0.4,"Baja",IF(AR106&lt;=0.6,"Media",IF(AR106&lt;=0.8,"Alta","Muy Alta"))))),""))," ")</f>
        <v>Baja</v>
      </c>
      <c r="AT106" s="203">
        <f t="shared" si="56"/>
        <v>0.24</v>
      </c>
      <c r="AU106" s="470" t="str">
        <f t="shared" si="57"/>
        <v>Leve</v>
      </c>
      <c r="AV106" s="203">
        <f>IFERROR(IF(AK106="Impacto",(Z106-(+Z106*AN106)),IF(AK106="Probabilidad",Z106,"")),"")</f>
        <v>0.2</v>
      </c>
      <c r="AW106" s="204" t="str">
        <f t="shared" si="58"/>
        <v>Bajo</v>
      </c>
      <c r="AX106" s="816"/>
      <c r="AY106" s="793" t="str">
        <f>IF(ISBLANK(AC106), " ", AC106)</f>
        <v xml:space="preserve"> </v>
      </c>
      <c r="AZ106" s="796" t="str">
        <f t="shared" ref="AZ106" si="85">IF(AND(AX106="Rara Vez",AY106="Insignificante"),("BAJA"),IF(AND(AX106="Rara Vez",AY106="Menor"),("BAJA"),IF(AND(AX106="Rara Vez",AY106="Moderado"),("MODERADA"),IF(AND(AX106="Rara Vez",AY106="Mayor"),("ALTA"),IF(AND(AX106="Improbable",AY106="Insignificante"),("BAJA"),IF(AND(AX106="Improbable",AY106="Menor"),("BAJA"),IF(AND(AX106="Improbable",AY106="Moderado"),("MODERADA"),IF(AND(AX106="Improbable",AY106="Mayor"),("ALTA"),IF(AND(AX106="Posible",AY106="Insignificante"),("BAJA"),IF(AND(AX106="Posible",AY106="Menor"),("MODERADA"),IF(AND(AX106="Posible",AY106="Moderado"),("ALTA"),IF(AND(AX106="Posible",AY106="Mayor"),("EXTREMA"),IF(AND(AX106="Probable",AY106="Insignificante"),("MODERADA"),IF(AND(AX106="Probable",AY106="Menor"),("ALTA"),IF(AND(AX106="Probable",AY106="Moderado"),("ALTA"),IF(AND(AX106="Probable",AY106="Mayor"),("EXTREMA"),IF(AND(AX106="Casi Seguro",AY106="Insignificante"),("ALTA"),IF(AND(AX106="Casi Seguro",AY106="Menor"),("ALTA"),IF(AND(AX106="Casi Seguro",AY106="Moderado"),("EXTREMA"),IF(AND(AX106="Casi Seguro",AY106="Mayor"),("EXTREMA"),IF(AY106="Catastrófico","EXTREMA","VALORAR")))))))))))))))))))))</f>
        <v>VALORAR</v>
      </c>
      <c r="BA106" s="799" t="s">
        <v>328</v>
      </c>
      <c r="BB106" s="256" t="s">
        <v>3128</v>
      </c>
      <c r="BC106" s="368" t="s">
        <v>1097</v>
      </c>
      <c r="BD106" s="369" t="s">
        <v>950</v>
      </c>
      <c r="BE106" s="369" t="s">
        <v>1028</v>
      </c>
      <c r="BF106" s="474">
        <v>44927</v>
      </c>
      <c r="BG106" s="474">
        <v>45291</v>
      </c>
      <c r="BH106" s="474" t="s">
        <v>1098</v>
      </c>
      <c r="BI106" s="474" t="s">
        <v>1099</v>
      </c>
      <c r="BJ106" s="785" t="s">
        <v>3129</v>
      </c>
      <c r="BK106" s="411" t="s">
        <v>110</v>
      </c>
      <c r="BL106" s="409" t="s">
        <v>3579</v>
      </c>
      <c r="BM106" s="409" t="s">
        <v>1423</v>
      </c>
      <c r="BN106" s="421">
        <v>45169</v>
      </c>
      <c r="BO106" s="410" t="s">
        <v>1423</v>
      </c>
      <c r="BP106" s="410" t="s">
        <v>1423</v>
      </c>
      <c r="BQ106" s="410" t="s">
        <v>3580</v>
      </c>
      <c r="BR106" s="453" t="s">
        <v>111</v>
      </c>
      <c r="BS106" s="453" t="s">
        <v>1423</v>
      </c>
      <c r="BT106" s="454" t="s">
        <v>1423</v>
      </c>
      <c r="BU106" s="504" t="s">
        <v>3796</v>
      </c>
      <c r="BV106" s="534" t="s">
        <v>3779</v>
      </c>
      <c r="BW106" s="535" t="s">
        <v>1423</v>
      </c>
      <c r="BX106" s="535" t="s">
        <v>1423</v>
      </c>
      <c r="BY106" s="182"/>
      <c r="BZ106" s="182"/>
      <c r="CA106" s="182"/>
      <c r="CB106" s="182"/>
      <c r="CC106" s="182"/>
      <c r="CD106" s="182"/>
      <c r="CE106" s="182"/>
      <c r="CF106" s="182"/>
      <c r="CG106" s="182"/>
      <c r="CH106" s="182"/>
      <c r="CI106" s="182"/>
      <c r="CJ106" s="182"/>
      <c r="CK106" s="182"/>
      <c r="CL106" s="182"/>
      <c r="CM106" s="182"/>
      <c r="CN106" s="182"/>
      <c r="CO106" s="182"/>
    </row>
    <row r="107" spans="1:93" ht="28.5" customHeight="1">
      <c r="A107" s="848"/>
      <c r="B107" s="779"/>
      <c r="C107" s="781"/>
      <c r="D107" s="781"/>
      <c r="E107" s="764"/>
      <c r="F107" s="764"/>
      <c r="G107" s="783"/>
      <c r="H107" s="297">
        <v>17</v>
      </c>
      <c r="I107" s="775"/>
      <c r="J107" s="764"/>
      <c r="K107" s="764"/>
      <c r="L107" s="764"/>
      <c r="M107" s="764"/>
      <c r="N107" s="764"/>
      <c r="O107" s="764"/>
      <c r="P107" s="766"/>
      <c r="Q107" s="768"/>
      <c r="R107" s="770"/>
      <c r="S107" s="770"/>
      <c r="T107" s="770"/>
      <c r="U107" s="820"/>
      <c r="V107" s="805"/>
      <c r="W107" s="823"/>
      <c r="X107" s="826"/>
      <c r="Y107" s="829"/>
      <c r="Z107" s="805"/>
      <c r="AA107" s="808"/>
      <c r="AB107" s="811"/>
      <c r="AC107" s="814"/>
      <c r="AD107" s="797"/>
      <c r="AE107" s="178">
        <v>2</v>
      </c>
      <c r="AF107" s="401"/>
      <c r="AG107" s="444"/>
      <c r="AH107" s="393"/>
      <c r="AI107" s="393"/>
      <c r="AJ107" s="393"/>
      <c r="AK107" s="395" t="str">
        <f t="shared" si="54"/>
        <v/>
      </c>
      <c r="AL107" s="253"/>
      <c r="AM107" s="253"/>
      <c r="AN107" s="201" t="str">
        <f t="shared" si="55"/>
        <v/>
      </c>
      <c r="AO107" s="254"/>
      <c r="AP107" s="254"/>
      <c r="AQ107" s="255"/>
      <c r="AR107" s="202" t="str">
        <f>IF(ISBLANK(AC106),(IFERROR(IF(AND(AK106="Probabilidad",AK107="Probabilidad"),(AT106-(+AT106*AN107)),IF(AK107="Probabilidad",(V106-(+V106*AN107)),IF(AK107="Impacto",AT106,""))),""))," ")</f>
        <v/>
      </c>
      <c r="AS107" s="154" t="str">
        <f>IF(ISBLANK(AC106),(IFERROR(IF(AR107="","",IF(AR107&lt;=0.2,"Muy Baja",IF(AR107&lt;=0.4,"Baja",IF(AR107&lt;=0.6,"Media",IF(AR107&lt;=0.8,"Alta","Muy Alta"))))),""))," ")</f>
        <v/>
      </c>
      <c r="AT107" s="203" t="str">
        <f t="shared" si="56"/>
        <v/>
      </c>
      <c r="AU107" s="470" t="str">
        <f t="shared" si="57"/>
        <v/>
      </c>
      <c r="AV107" s="203" t="str">
        <f>IFERROR(IF(AND(AK106="Impacto",AK107="Impacto"),(AV106-(+AV106*AN107)),IF(AK107="Impacto",(Z106-(+Z106*AN107)),IF(AK107="Probabilidad",AV106,""))),"")</f>
        <v/>
      </c>
      <c r="AW107" s="204" t="str">
        <f t="shared" si="58"/>
        <v/>
      </c>
      <c r="AX107" s="817"/>
      <c r="AY107" s="794"/>
      <c r="AZ107" s="797"/>
      <c r="BA107" s="800"/>
      <c r="BB107" s="256"/>
      <c r="BC107" s="368"/>
      <c r="BD107" s="369"/>
      <c r="BE107" s="369"/>
      <c r="BF107" s="474"/>
      <c r="BG107" s="474"/>
      <c r="BH107" s="474"/>
      <c r="BI107" s="368"/>
      <c r="BJ107" s="764"/>
      <c r="BK107" s="411"/>
      <c r="BL107" s="409"/>
      <c r="BM107" s="409"/>
      <c r="BN107" s="409"/>
      <c r="BO107" s="410"/>
      <c r="BP107" s="410"/>
      <c r="BQ107" s="410"/>
      <c r="BR107" s="453"/>
      <c r="BS107" s="453"/>
      <c r="BT107" s="454"/>
      <c r="BU107" s="509"/>
      <c r="BV107" s="509"/>
      <c r="BW107" s="509"/>
      <c r="BX107" s="509"/>
      <c r="BY107" s="182"/>
      <c r="BZ107" s="182"/>
      <c r="CA107" s="182"/>
      <c r="CB107" s="182"/>
      <c r="CC107" s="182"/>
      <c r="CD107" s="182"/>
      <c r="CE107" s="182"/>
      <c r="CF107" s="182"/>
      <c r="CG107" s="182"/>
      <c r="CH107" s="182"/>
      <c r="CI107" s="182"/>
      <c r="CJ107" s="182"/>
      <c r="CK107" s="182"/>
      <c r="CL107" s="182"/>
      <c r="CM107" s="182"/>
      <c r="CN107" s="182"/>
      <c r="CO107" s="182"/>
    </row>
    <row r="108" spans="1:93" ht="28.5" customHeight="1">
      <c r="A108" s="848"/>
      <c r="B108" s="779"/>
      <c r="C108" s="781"/>
      <c r="D108" s="781"/>
      <c r="E108" s="764"/>
      <c r="F108" s="764"/>
      <c r="G108" s="783"/>
      <c r="H108" s="297">
        <v>17</v>
      </c>
      <c r="I108" s="775"/>
      <c r="J108" s="764"/>
      <c r="K108" s="764"/>
      <c r="L108" s="764"/>
      <c r="M108" s="764"/>
      <c r="N108" s="764"/>
      <c r="O108" s="764"/>
      <c r="P108" s="766"/>
      <c r="Q108" s="768"/>
      <c r="R108" s="770"/>
      <c r="S108" s="770"/>
      <c r="T108" s="770"/>
      <c r="U108" s="820"/>
      <c r="V108" s="805"/>
      <c r="W108" s="823"/>
      <c r="X108" s="826"/>
      <c r="Y108" s="829"/>
      <c r="Z108" s="805"/>
      <c r="AA108" s="808"/>
      <c r="AB108" s="811"/>
      <c r="AC108" s="814"/>
      <c r="AD108" s="797"/>
      <c r="AE108" s="178">
        <v>3</v>
      </c>
      <c r="AF108" s="401"/>
      <c r="AG108" s="444"/>
      <c r="AH108" s="393"/>
      <c r="AI108" s="393"/>
      <c r="AJ108" s="393"/>
      <c r="AK108" s="395" t="str">
        <f t="shared" si="54"/>
        <v/>
      </c>
      <c r="AL108" s="253"/>
      <c r="AM108" s="253"/>
      <c r="AN108" s="201" t="str">
        <f t="shared" si="55"/>
        <v/>
      </c>
      <c r="AO108" s="254"/>
      <c r="AP108" s="254"/>
      <c r="AQ108" s="255"/>
      <c r="AR108" s="202" t="str">
        <f>IF(ISBLANK(AC106),(IFERROR(IF(AND(AK107="Probabilidad",AK108="Probabilidad"),(AT107-(+AT107*AN108)),IF(AND(AK107="Impacto",AK108="Probabilidad"),(AT106-(+AT106*AN108)),IF(AK108="Impacto",AT107,""))),""))," ")</f>
        <v/>
      </c>
      <c r="AS108" s="154" t="str">
        <f>IF(ISBLANK(AC106),(IFERROR(IF(AR108="","",IF(AR108&lt;=0.2,"Muy Baja",IF(AR108&lt;=0.4,"Baja",IF(AR108&lt;=0.6,"Media",IF(AR108&lt;=0.8,"Alta","Muy Alta"))))),""))," ")</f>
        <v/>
      </c>
      <c r="AT108" s="203" t="str">
        <f t="shared" si="56"/>
        <v/>
      </c>
      <c r="AU108" s="470" t="str">
        <f t="shared" si="57"/>
        <v/>
      </c>
      <c r="AV108" s="203" t="str">
        <f t="shared" ref="AV108:AV111" si="86">IFERROR(IF(AND(AK107="Impacto",AK108="Impacto"),(AV107-(+AV107*AN108)),IF(AND(AK107="Probabilidad",AK108="Impacto"),(AV106-(+AV106*AN108)),IF(AK108="Probabilidad",AV107,""))),"")</f>
        <v/>
      </c>
      <c r="AW108" s="204" t="str">
        <f t="shared" si="58"/>
        <v/>
      </c>
      <c r="AX108" s="817"/>
      <c r="AY108" s="794"/>
      <c r="AZ108" s="797"/>
      <c r="BA108" s="800"/>
      <c r="BB108" s="256"/>
      <c r="BC108" s="368"/>
      <c r="BD108" s="369"/>
      <c r="BE108" s="369"/>
      <c r="BF108" s="474"/>
      <c r="BG108" s="474"/>
      <c r="BH108" s="474"/>
      <c r="BI108" s="368"/>
      <c r="BJ108" s="764"/>
      <c r="BK108" s="411"/>
      <c r="BL108" s="409"/>
      <c r="BM108" s="409"/>
      <c r="BN108" s="409"/>
      <c r="BO108" s="410"/>
      <c r="BP108" s="410"/>
      <c r="BQ108" s="410"/>
      <c r="BR108" s="453"/>
      <c r="BS108" s="453"/>
      <c r="BT108" s="454"/>
      <c r="BU108" s="509"/>
      <c r="BV108" s="509"/>
      <c r="BW108" s="509"/>
      <c r="BX108" s="509"/>
      <c r="BY108" s="182"/>
      <c r="BZ108" s="182"/>
      <c r="CA108" s="182"/>
      <c r="CB108" s="182"/>
      <c r="CC108" s="182"/>
      <c r="CD108" s="182"/>
      <c r="CE108" s="182"/>
      <c r="CF108" s="182"/>
      <c r="CG108" s="182"/>
      <c r="CH108" s="182"/>
      <c r="CI108" s="182"/>
      <c r="CJ108" s="182"/>
      <c r="CK108" s="182"/>
      <c r="CL108" s="182"/>
      <c r="CM108" s="182"/>
      <c r="CN108" s="182"/>
      <c r="CO108" s="182"/>
    </row>
    <row r="109" spans="1:93" ht="28.5" customHeight="1">
      <c r="A109" s="848"/>
      <c r="B109" s="779"/>
      <c r="C109" s="781"/>
      <c r="D109" s="781"/>
      <c r="E109" s="764"/>
      <c r="F109" s="764"/>
      <c r="G109" s="783"/>
      <c r="H109" s="297">
        <v>17</v>
      </c>
      <c r="I109" s="775"/>
      <c r="J109" s="764"/>
      <c r="K109" s="764"/>
      <c r="L109" s="764"/>
      <c r="M109" s="764"/>
      <c r="N109" s="764"/>
      <c r="O109" s="764"/>
      <c r="P109" s="766"/>
      <c r="Q109" s="768"/>
      <c r="R109" s="770"/>
      <c r="S109" s="770"/>
      <c r="T109" s="770"/>
      <c r="U109" s="820"/>
      <c r="V109" s="805"/>
      <c r="W109" s="823"/>
      <c r="X109" s="826"/>
      <c r="Y109" s="829"/>
      <c r="Z109" s="805"/>
      <c r="AA109" s="808"/>
      <c r="AB109" s="811"/>
      <c r="AC109" s="814"/>
      <c r="AD109" s="797"/>
      <c r="AE109" s="178">
        <v>4</v>
      </c>
      <c r="AF109" s="401"/>
      <c r="AG109" s="444"/>
      <c r="AH109" s="393"/>
      <c r="AI109" s="393"/>
      <c r="AJ109" s="393"/>
      <c r="AK109" s="395" t="str">
        <f t="shared" si="54"/>
        <v/>
      </c>
      <c r="AL109" s="253"/>
      <c r="AM109" s="253"/>
      <c r="AN109" s="201" t="str">
        <f t="shared" si="55"/>
        <v/>
      </c>
      <c r="AO109" s="254"/>
      <c r="AP109" s="254"/>
      <c r="AQ109" s="255"/>
      <c r="AR109" s="202" t="str">
        <f>IF(ISBLANK(AC106),(IFERROR(IF(AND(AK108="Probabilidad",AK109="Probabilidad"),(AT108-(+AT108*AN109)),IF(AND(AK108="Impacto",AK109="Probabilidad"),(AT107-(+AT107*AN109)),IF(AK109="Impacto",AT108,""))),""))," ")</f>
        <v/>
      </c>
      <c r="AS109" s="154" t="str">
        <f>IF(ISBLANK(AC106),(IFERROR(IF(AR109="","",IF(AR109&lt;=0.2,"Muy Baja",IF(AR109&lt;=0.4,"Baja",IF(AR109&lt;=0.6,"Media",IF(AR109&lt;=0.8,"Alta","Muy Alta"))))),""))," ")</f>
        <v/>
      </c>
      <c r="AT109" s="203" t="str">
        <f t="shared" si="56"/>
        <v/>
      </c>
      <c r="AU109" s="470" t="str">
        <f t="shared" si="57"/>
        <v/>
      </c>
      <c r="AV109" s="203" t="str">
        <f t="shared" si="86"/>
        <v/>
      </c>
      <c r="AW109" s="204" t="str">
        <f t="shared" si="58"/>
        <v/>
      </c>
      <c r="AX109" s="817"/>
      <c r="AY109" s="794"/>
      <c r="AZ109" s="797"/>
      <c r="BA109" s="800"/>
      <c r="BB109" s="256"/>
      <c r="BC109" s="368"/>
      <c r="BD109" s="369"/>
      <c r="BE109" s="369"/>
      <c r="BF109" s="474"/>
      <c r="BG109" s="474"/>
      <c r="BH109" s="474"/>
      <c r="BI109" s="368"/>
      <c r="BJ109" s="764"/>
      <c r="BK109" s="411"/>
      <c r="BL109" s="409"/>
      <c r="BM109" s="409"/>
      <c r="BN109" s="409"/>
      <c r="BO109" s="410"/>
      <c r="BP109" s="410"/>
      <c r="BQ109" s="410"/>
      <c r="BR109" s="453"/>
      <c r="BS109" s="453"/>
      <c r="BT109" s="454"/>
      <c r="BU109" s="509"/>
      <c r="BV109" s="509"/>
      <c r="BW109" s="509"/>
      <c r="BX109" s="509"/>
      <c r="BY109" s="182"/>
      <c r="BZ109" s="182"/>
      <c r="CA109" s="182"/>
      <c r="CB109" s="182"/>
      <c r="CC109" s="182"/>
      <c r="CD109" s="182"/>
      <c r="CE109" s="182"/>
      <c r="CF109" s="182"/>
      <c r="CG109" s="182"/>
      <c r="CH109" s="182"/>
      <c r="CI109" s="182"/>
      <c r="CJ109" s="182"/>
      <c r="CK109" s="182"/>
      <c r="CL109" s="182"/>
      <c r="CM109" s="182"/>
      <c r="CN109" s="182"/>
      <c r="CO109" s="182"/>
    </row>
    <row r="110" spans="1:93" ht="28.5" customHeight="1">
      <c r="A110" s="848"/>
      <c r="B110" s="779"/>
      <c r="C110" s="781"/>
      <c r="D110" s="781"/>
      <c r="E110" s="764"/>
      <c r="F110" s="764"/>
      <c r="G110" s="783"/>
      <c r="H110" s="297">
        <v>17</v>
      </c>
      <c r="I110" s="775"/>
      <c r="J110" s="764"/>
      <c r="K110" s="764"/>
      <c r="L110" s="764"/>
      <c r="M110" s="764"/>
      <c r="N110" s="764"/>
      <c r="O110" s="764"/>
      <c r="P110" s="766"/>
      <c r="Q110" s="768"/>
      <c r="R110" s="770"/>
      <c r="S110" s="770"/>
      <c r="T110" s="770"/>
      <c r="U110" s="820"/>
      <c r="V110" s="805"/>
      <c r="W110" s="823"/>
      <c r="X110" s="826"/>
      <c r="Y110" s="829"/>
      <c r="Z110" s="805"/>
      <c r="AA110" s="808"/>
      <c r="AB110" s="811"/>
      <c r="AC110" s="814"/>
      <c r="AD110" s="797"/>
      <c r="AE110" s="178">
        <v>5</v>
      </c>
      <c r="AF110" s="401"/>
      <c r="AG110" s="444"/>
      <c r="AH110" s="393"/>
      <c r="AI110" s="393"/>
      <c r="AJ110" s="393"/>
      <c r="AK110" s="395" t="str">
        <f t="shared" si="54"/>
        <v/>
      </c>
      <c r="AL110" s="253"/>
      <c r="AM110" s="253"/>
      <c r="AN110" s="201" t="str">
        <f t="shared" si="55"/>
        <v/>
      </c>
      <c r="AO110" s="254"/>
      <c r="AP110" s="254"/>
      <c r="AQ110" s="255"/>
      <c r="AR110" s="202" t="str">
        <f>IF(ISBLANK(AC106),(IFERROR(IF(AND(AK109="Probabilidad",AK110="Probabilidad"),(AT109-(+AT109*AN110)),IF(AND(AK109="Impacto",AK110="Probabilidad"),(AT108-(+AT108*AN110)),IF(AK110="Impacto",AT109,""))),""))," ")</f>
        <v/>
      </c>
      <c r="AS110" s="154" t="str">
        <f>IF(ISBLANK(AC106),(IFERROR(IF(AR110="","",IF(AR110&lt;=0.2,"Muy Baja",IF(AR110&lt;=0.4,"Baja",IF(AR110&lt;=0.6,"Media",IF(AR110&lt;=0.8,"Alta","Muy Alta"))))),""))," ")</f>
        <v/>
      </c>
      <c r="AT110" s="203" t="str">
        <f t="shared" si="56"/>
        <v/>
      </c>
      <c r="AU110" s="470" t="str">
        <f t="shared" si="57"/>
        <v/>
      </c>
      <c r="AV110" s="203" t="str">
        <f t="shared" si="86"/>
        <v/>
      </c>
      <c r="AW110" s="204" t="str">
        <f t="shared" si="58"/>
        <v/>
      </c>
      <c r="AX110" s="817"/>
      <c r="AY110" s="794"/>
      <c r="AZ110" s="797"/>
      <c r="BA110" s="800"/>
      <c r="BB110" s="256"/>
      <c r="BC110" s="368"/>
      <c r="BD110" s="369"/>
      <c r="BE110" s="369"/>
      <c r="BF110" s="474"/>
      <c r="BG110" s="474"/>
      <c r="BH110" s="474"/>
      <c r="BI110" s="368"/>
      <c r="BJ110" s="764"/>
      <c r="BK110" s="411"/>
      <c r="BL110" s="409"/>
      <c r="BM110" s="409"/>
      <c r="BN110" s="409"/>
      <c r="BO110" s="410"/>
      <c r="BP110" s="410"/>
      <c r="BQ110" s="410"/>
      <c r="BR110" s="453"/>
      <c r="BS110" s="453"/>
      <c r="BT110" s="454"/>
      <c r="BU110" s="509"/>
      <c r="BV110" s="509"/>
      <c r="BW110" s="509"/>
      <c r="BX110" s="509"/>
      <c r="BY110" s="182"/>
      <c r="BZ110" s="182"/>
      <c r="CA110" s="182"/>
      <c r="CB110" s="182"/>
      <c r="CC110" s="182"/>
      <c r="CD110" s="182"/>
      <c r="CE110" s="182"/>
      <c r="CF110" s="182"/>
      <c r="CG110" s="182"/>
      <c r="CH110" s="182"/>
      <c r="CI110" s="182"/>
      <c r="CJ110" s="182"/>
      <c r="CK110" s="182"/>
      <c r="CL110" s="182"/>
      <c r="CM110" s="182"/>
      <c r="CN110" s="182"/>
      <c r="CO110" s="182"/>
    </row>
    <row r="111" spans="1:93" ht="28.5" customHeight="1">
      <c r="A111" s="848"/>
      <c r="B111" s="779"/>
      <c r="C111" s="781"/>
      <c r="D111" s="781"/>
      <c r="E111" s="764"/>
      <c r="F111" s="764"/>
      <c r="G111" s="783"/>
      <c r="H111" s="297">
        <v>17</v>
      </c>
      <c r="I111" s="776"/>
      <c r="J111" s="765"/>
      <c r="K111" s="765"/>
      <c r="L111" s="765"/>
      <c r="M111" s="765"/>
      <c r="N111" s="765"/>
      <c r="O111" s="765"/>
      <c r="P111" s="767"/>
      <c r="Q111" s="769"/>
      <c r="R111" s="771"/>
      <c r="S111" s="771"/>
      <c r="T111" s="771"/>
      <c r="U111" s="821"/>
      <c r="V111" s="806"/>
      <c r="W111" s="824"/>
      <c r="X111" s="827"/>
      <c r="Y111" s="830"/>
      <c r="Z111" s="806"/>
      <c r="AA111" s="809"/>
      <c r="AB111" s="812"/>
      <c r="AC111" s="815"/>
      <c r="AD111" s="798"/>
      <c r="AE111" s="178">
        <v>6</v>
      </c>
      <c r="AF111" s="401"/>
      <c r="AG111" s="444"/>
      <c r="AH111" s="393"/>
      <c r="AI111" s="393"/>
      <c r="AJ111" s="393"/>
      <c r="AK111" s="395" t="str">
        <f t="shared" si="54"/>
        <v/>
      </c>
      <c r="AL111" s="253"/>
      <c r="AM111" s="253"/>
      <c r="AN111" s="201" t="str">
        <f t="shared" si="55"/>
        <v/>
      </c>
      <c r="AO111" s="254"/>
      <c r="AP111" s="254"/>
      <c r="AQ111" s="255"/>
      <c r="AR111" s="202" t="str">
        <f>IF(ISBLANK(AC106),(IFERROR(IF(AND(AK110="Probabilidad",AK111="Probabilidad"),(AT110-(+AT110*AN111)),IF(AND(AK110="Impacto",AK111="Probabilidad"),(AT109-(+AT109*AN111)),IF(AK111="Impacto",AT110,""))),""))," ")</f>
        <v/>
      </c>
      <c r="AS111" s="154" t="str">
        <f>IF(ISBLANK(AC106),(IFERROR(IF(AR111="","",IF(AR111&lt;=0.2,"Muy Baja",IF(AR111&lt;=0.4,"Baja",IF(AR111&lt;=0.6,"Media",IF(AR111&lt;=0.8,"Alta","Muy Alta"))))),""))," ")</f>
        <v/>
      </c>
      <c r="AT111" s="203" t="str">
        <f t="shared" si="56"/>
        <v/>
      </c>
      <c r="AU111" s="470" t="str">
        <f t="shared" si="57"/>
        <v/>
      </c>
      <c r="AV111" s="203" t="str">
        <f t="shared" si="86"/>
        <v/>
      </c>
      <c r="AW111" s="204" t="str">
        <f t="shared" si="58"/>
        <v/>
      </c>
      <c r="AX111" s="818"/>
      <c r="AY111" s="795"/>
      <c r="AZ111" s="798"/>
      <c r="BA111" s="801"/>
      <c r="BB111" s="256"/>
      <c r="BC111" s="368"/>
      <c r="BD111" s="369"/>
      <c r="BE111" s="369"/>
      <c r="BF111" s="474"/>
      <c r="BG111" s="474"/>
      <c r="BH111" s="474"/>
      <c r="BI111" s="368"/>
      <c r="BJ111" s="765"/>
      <c r="BK111" s="411"/>
      <c r="BL111" s="409"/>
      <c r="BM111" s="409"/>
      <c r="BN111" s="409"/>
      <c r="BO111" s="410"/>
      <c r="BP111" s="410"/>
      <c r="BQ111" s="410"/>
      <c r="BR111" s="453"/>
      <c r="BS111" s="453"/>
      <c r="BT111" s="454"/>
      <c r="BU111" s="509"/>
      <c r="BV111" s="509"/>
      <c r="BW111" s="509"/>
      <c r="BX111" s="509"/>
      <c r="BY111" s="182"/>
      <c r="BZ111" s="182"/>
      <c r="CA111" s="182"/>
      <c r="CB111" s="182"/>
      <c r="CC111" s="182"/>
      <c r="CD111" s="182"/>
      <c r="CE111" s="182"/>
      <c r="CF111" s="182"/>
      <c r="CG111" s="182"/>
      <c r="CH111" s="182"/>
      <c r="CI111" s="182"/>
      <c r="CJ111" s="182"/>
      <c r="CK111" s="182"/>
      <c r="CL111" s="182"/>
      <c r="CM111" s="182"/>
      <c r="CN111" s="182"/>
      <c r="CO111" s="182"/>
    </row>
    <row r="112" spans="1:93" ht="147.75" customHeight="1">
      <c r="A112" s="848"/>
      <c r="B112" s="779"/>
      <c r="C112" s="781"/>
      <c r="D112" s="781" t="str">
        <f>IFERROR((VLOOKUP($B112,'Listados Datos'!$D$3:$F$18,3,FALSE))," ")</f>
        <v xml:space="preserve"> </v>
      </c>
      <c r="E112" s="764"/>
      <c r="F112" s="764"/>
      <c r="G112" s="783">
        <v>18</v>
      </c>
      <c r="H112" s="297">
        <v>18</v>
      </c>
      <c r="I112" s="784" t="s">
        <v>1076</v>
      </c>
      <c r="J112" s="785" t="s">
        <v>237</v>
      </c>
      <c r="K112" s="785" t="s">
        <v>1076</v>
      </c>
      <c r="L112" s="785" t="s">
        <v>1085</v>
      </c>
      <c r="M112" s="785" t="s">
        <v>3125</v>
      </c>
      <c r="N112" s="785" t="s">
        <v>105</v>
      </c>
      <c r="O112" s="785" t="s">
        <v>825</v>
      </c>
      <c r="P112" s="786">
        <v>12</v>
      </c>
      <c r="Q112" s="787"/>
      <c r="R112" s="788"/>
      <c r="S112" s="788"/>
      <c r="T112" s="788"/>
      <c r="U112" s="819" t="str">
        <f>IF(ISBLANK(AB112),(IF(P112&lt;=0,"",IF(P112&lt;=2,"Muy Baja",IF(P112&lt;=24,"Baja",IF(P112&lt;=500,"Media",IF(P112&lt;=5000,"Alta","Muy Alta"))))))," ")</f>
        <v>Baja</v>
      </c>
      <c r="V112" s="804">
        <f t="shared" ref="V112" si="87">IF(ISBLANK(AB112),(IF(U112="","",IF(U112="Muy Baja",20%,IF(U112="Baja",40%,IF(U112="Media",60%,IF(U112="Alta",80%,IF(U112="Muy Alta",100%,0)))))))," ")</f>
        <v>0.4</v>
      </c>
      <c r="W112" s="822" t="s">
        <v>298</v>
      </c>
      <c r="X112" s="825" t="str">
        <f>IF(W112&gt;0,IF(NOT(ISERROR(MATCH(W112,'Listados Datos'!$N$3:$N$4,0))),'Listados Datos'!$N$6&amp;"Por favor no seleccionar este criterios de impacto (Afectación Económica o presupuestal y/o Pérdida Reputacional)",'Listados Datos'!$N$7),"")</f>
        <v>✔</v>
      </c>
      <c r="Y112" s="828" t="str">
        <f>IF(OR(W112='Listados Datos'!$R$3,W112='Listados Datos'!$S$3),"Leve",IF(OR(W112='Listados Datos'!$R$4,W112='Listados Datos'!$S$4),"Menor",IF(OR(W112='Listados Datos'!$R$5,W112='Listados Datos'!$S$5),"Moderado",IF(OR(W112='Listados Datos'!$R$6,W112='Listados Datos'!$S$6),"Mayor",IF(OR(W112='Listados Datos'!$R$7,W112='Listados Datos'!$S$7),"Catastrófico","")))))</f>
        <v>Leve</v>
      </c>
      <c r="Z112" s="804">
        <f>IF(Y112="","",IF(Y112="Leve",20%,IF(Y112="Menor",40%,IF(Y112="Moderado",60%,IF(Y112="Mayor",80%,IF(Y112="Catastrófico",100%,0))))))</f>
        <v>0.2</v>
      </c>
      <c r="AA112" s="807" t="str">
        <f>IF(OR(AND(U112="Muy Baja",Y112="Leve"),AND(U112="Muy Baja",Y112="Menor"),AND(U112="Baja",Y112="Leve")),"Bajo",IF(OR(AND(U112="Muy baja",Y112="Moderado"),AND(U112="Baja",Y112="Menor"),AND(U112="Baja",Y112="Moderado"),AND(U112="Media",Y112="Leve"),AND(U112="Media",Y112="Menor"),AND(U112="Media",Y112="Moderado"),AND(U112="Alta",Y112="Leve"),AND(U112="Alta",Y112="Menor")),"Moderado",IF(OR(AND(U112="Muy Baja",Y112="Mayor"),AND(U112="Baja",Y112="Mayor"),AND(U112="Media",Y112="Mayor"),AND(U112="Alta",Y112="Moderado"),AND(U112="Alta",Y112="Mayor"),AND(U112="Muy Alta",Y112="Leve"),AND(U112="Muy Alta",Y112="Menor"),AND(U112="Muy Alta",Y112="Moderado"),AND(U112="Muy Alta",Y112="Mayor")),"Alto",IF(OR(AND(U112="Muy Baja",Y112="Catastrófico"),AND(U112="Baja",Y112="Catastrófico"),AND(U112="Media",Y112="Catastrófico"),AND(U112="Alta",Y112="Catastrófico"),AND(U112="Muy Alta",Y112="Catastrófico")),"Extremo",""))))</f>
        <v>Bajo</v>
      </c>
      <c r="AB112" s="810"/>
      <c r="AC112" s="813"/>
      <c r="AD112" s="796" t="str">
        <f t="shared" ref="AD112" si="88">IF(AND(AB112="Rara Vez",AC112="Insignificante"),("BAJA"),IF(AND(AB112="Rara Vez",AC112="Menor"),("BAJA"),IF(AND(AB112="Rara Vez",AC112="Moderado"),("MODERADA"),IF(AND(AB112="Rara Vez",AC112="Mayor"),("ALTA"),IF(AND(AB112="Improbable",AC112="Insignificante"),("BAJA"),IF(AND(AB112="Improbable",AC112="Menor"),("BAJA"),IF(AND(AB112="Improbable",AC112="Moderado"),("MODERADA"),IF(AND(AB112="Improbable",AC112="Mayor"),("ALTA"),IF(AND(AB112="Posible",AC112="Insignificante"),("BAJA"),IF(AND(AB112="Posible",AC112="Menor"),("MODERADA"),IF(AND(AB112="Posible",AC112="Moderado"),("ALTA"),IF(AND(AB112="Posible",AC112="Mayor"),("EXTREMA"),IF(AND(AB112="Probable",AC112="Insignificante"),("MODERADA"),IF(AND(AB112="Probable",AC112="Menor"),("ALTA"),IF(AND(AB112="Probable",AC112="Moderado"),("ALTA"),IF(AND(AB112="Probable",AC112="Mayor"),("EXTREMA"),IF(AND(AB112="Casi Seguro",AC112="Insignificante"),("ALTA"),IF(AND(AB112="Casi Seguro",AC112="Menor"),("ALTA"),IF(AND(AB112="Casi Seguro",AC112="Moderado"),("EXTREMA"),IF(AND(AB112="Casi Seguro",AC112="Mayor"),("EXTREMA"),IF(AC112="Catastrófico","EXTREMA","VALORAR")))))))))))))))))))))</f>
        <v>VALORAR</v>
      </c>
      <c r="AE112" s="178">
        <v>1</v>
      </c>
      <c r="AF112" s="401"/>
      <c r="AG112" s="444" t="s">
        <v>3204</v>
      </c>
      <c r="AH112" s="393"/>
      <c r="AI112" s="393"/>
      <c r="AJ112" s="393"/>
      <c r="AK112" s="395" t="str">
        <f t="shared" si="54"/>
        <v>Probabilidad</v>
      </c>
      <c r="AL112" s="253" t="s">
        <v>305</v>
      </c>
      <c r="AM112" s="253" t="s">
        <v>310</v>
      </c>
      <c r="AN112" s="201" t="str">
        <f t="shared" si="55"/>
        <v>40%</v>
      </c>
      <c r="AO112" s="254"/>
      <c r="AP112" s="254"/>
      <c r="AQ112" s="255"/>
      <c r="AR112" s="202">
        <f>IF(ISBLANK(AC112),(IFERROR(IF(AK112="Probabilidad",(V112-(+V112*AN112)),IF(AK112="Impacto",V112,"")),""))," ")</f>
        <v>0.24</v>
      </c>
      <c r="AS112" s="154" t="str">
        <f>IF(ISBLANK(AC112), (IFERROR(IF(AR112="","",IF(AR112&lt;=0.2,"Muy Baja",IF(AR112&lt;=0.4,"Baja",IF(AR112&lt;=0.6,"Media",IF(AR112&lt;=0.8,"Alta","Muy Alta"))))),""))," ")</f>
        <v>Baja</v>
      </c>
      <c r="AT112" s="203">
        <f t="shared" si="56"/>
        <v>0.24</v>
      </c>
      <c r="AU112" s="470" t="str">
        <f t="shared" si="57"/>
        <v>Leve</v>
      </c>
      <c r="AV112" s="203">
        <f>IFERROR(IF(AK112="Impacto",(Z112-(+Z112*AN112)),IF(AK112="Probabilidad",Z112,"")),"")</f>
        <v>0.2</v>
      </c>
      <c r="AW112" s="204" t="str">
        <f t="shared" si="58"/>
        <v>Bajo</v>
      </c>
      <c r="AX112" s="816"/>
      <c r="AY112" s="793" t="str">
        <f>IF(ISBLANK(AC112), " ", AC112)</f>
        <v xml:space="preserve"> </v>
      </c>
      <c r="AZ112" s="796" t="str">
        <f t="shared" ref="AZ112" si="89">IF(AND(AX112="Rara Vez",AY112="Insignificante"),("BAJA"),IF(AND(AX112="Rara Vez",AY112="Menor"),("BAJA"),IF(AND(AX112="Rara Vez",AY112="Moderado"),("MODERADA"),IF(AND(AX112="Rara Vez",AY112="Mayor"),("ALTA"),IF(AND(AX112="Improbable",AY112="Insignificante"),("BAJA"),IF(AND(AX112="Improbable",AY112="Menor"),("BAJA"),IF(AND(AX112="Improbable",AY112="Moderado"),("MODERADA"),IF(AND(AX112="Improbable",AY112="Mayor"),("ALTA"),IF(AND(AX112="Posible",AY112="Insignificante"),("BAJA"),IF(AND(AX112="Posible",AY112="Menor"),("MODERADA"),IF(AND(AX112="Posible",AY112="Moderado"),("ALTA"),IF(AND(AX112="Posible",AY112="Mayor"),("EXTREMA"),IF(AND(AX112="Probable",AY112="Insignificante"),("MODERADA"),IF(AND(AX112="Probable",AY112="Menor"),("ALTA"),IF(AND(AX112="Probable",AY112="Moderado"),("ALTA"),IF(AND(AX112="Probable",AY112="Mayor"),("EXTREMA"),IF(AND(AX112="Casi Seguro",AY112="Insignificante"),("ALTA"),IF(AND(AX112="Casi Seguro",AY112="Menor"),("ALTA"),IF(AND(AX112="Casi Seguro",AY112="Moderado"),("EXTREMA"),IF(AND(AX112="Casi Seguro",AY112="Mayor"),("EXTREMA"),IF(AY112="Catastrófico","EXTREMA","VALORAR")))))))))))))))))))))</f>
        <v>VALORAR</v>
      </c>
      <c r="BA112" s="799" t="s">
        <v>328</v>
      </c>
      <c r="BB112" s="256" t="s">
        <v>3130</v>
      </c>
      <c r="BC112" s="368" t="s">
        <v>1097</v>
      </c>
      <c r="BD112" s="369" t="s">
        <v>950</v>
      </c>
      <c r="BE112" s="369" t="s">
        <v>1028</v>
      </c>
      <c r="BF112" s="474">
        <v>44927</v>
      </c>
      <c r="BG112" s="474">
        <v>45291</v>
      </c>
      <c r="BH112" s="474" t="s">
        <v>1098</v>
      </c>
      <c r="BI112" s="474" t="s">
        <v>1099</v>
      </c>
      <c r="BJ112" s="785" t="s">
        <v>3131</v>
      </c>
      <c r="BK112" s="411" t="s">
        <v>110</v>
      </c>
      <c r="BL112" s="409" t="s">
        <v>3579</v>
      </c>
      <c r="BM112" s="409" t="s">
        <v>1423</v>
      </c>
      <c r="BN112" s="421">
        <v>45169</v>
      </c>
      <c r="BO112" s="410" t="s">
        <v>1423</v>
      </c>
      <c r="BP112" s="410" t="s">
        <v>1423</v>
      </c>
      <c r="BQ112" s="410" t="s">
        <v>3581</v>
      </c>
      <c r="BR112" s="453" t="s">
        <v>111</v>
      </c>
      <c r="BS112" s="453" t="s">
        <v>1423</v>
      </c>
      <c r="BT112" s="454" t="s">
        <v>1423</v>
      </c>
      <c r="BU112" s="504" t="s">
        <v>3796</v>
      </c>
      <c r="BV112" s="534" t="s">
        <v>3779</v>
      </c>
      <c r="BW112" s="535" t="s">
        <v>1423</v>
      </c>
      <c r="BX112" s="535" t="s">
        <v>1423</v>
      </c>
      <c r="BY112" s="182"/>
      <c r="BZ112" s="182"/>
      <c r="CA112" s="182"/>
      <c r="CB112" s="182"/>
      <c r="CC112" s="182"/>
      <c r="CD112" s="182"/>
      <c r="CE112" s="182"/>
      <c r="CF112" s="182"/>
      <c r="CG112" s="182"/>
      <c r="CH112" s="182"/>
      <c r="CI112" s="182"/>
      <c r="CJ112" s="182"/>
      <c r="CK112" s="182"/>
      <c r="CL112" s="182"/>
      <c r="CM112" s="182"/>
      <c r="CN112" s="182"/>
      <c r="CO112" s="182"/>
    </row>
    <row r="113" spans="1:93" ht="28.5" customHeight="1">
      <c r="A113" s="848"/>
      <c r="B113" s="779"/>
      <c r="C113" s="781"/>
      <c r="D113" s="781"/>
      <c r="E113" s="764"/>
      <c r="F113" s="764"/>
      <c r="G113" s="783"/>
      <c r="H113" s="297">
        <v>18</v>
      </c>
      <c r="I113" s="775"/>
      <c r="J113" s="764"/>
      <c r="K113" s="764"/>
      <c r="L113" s="764"/>
      <c r="M113" s="764"/>
      <c r="N113" s="764"/>
      <c r="O113" s="764"/>
      <c r="P113" s="766"/>
      <c r="Q113" s="768"/>
      <c r="R113" s="770"/>
      <c r="S113" s="770"/>
      <c r="T113" s="770"/>
      <c r="U113" s="820"/>
      <c r="V113" s="805"/>
      <c r="W113" s="823"/>
      <c r="X113" s="826"/>
      <c r="Y113" s="829"/>
      <c r="Z113" s="805"/>
      <c r="AA113" s="808"/>
      <c r="AB113" s="811"/>
      <c r="AC113" s="814"/>
      <c r="AD113" s="797"/>
      <c r="AE113" s="178">
        <v>2</v>
      </c>
      <c r="AF113" s="401"/>
      <c r="AG113" s="444"/>
      <c r="AH113" s="393"/>
      <c r="AI113" s="393"/>
      <c r="AJ113" s="393"/>
      <c r="AK113" s="395" t="str">
        <f t="shared" si="54"/>
        <v/>
      </c>
      <c r="AL113" s="253"/>
      <c r="AM113" s="253"/>
      <c r="AN113" s="201" t="str">
        <f t="shared" si="55"/>
        <v/>
      </c>
      <c r="AO113" s="254"/>
      <c r="AP113" s="254"/>
      <c r="AQ113" s="255"/>
      <c r="AR113" s="202" t="str">
        <f>IF(ISBLANK(AC112),(IFERROR(IF(AND(AK112="Probabilidad",AK113="Probabilidad"),(AT112-(+AT112*AN113)),IF(AK113="Probabilidad",(V112-(+V112*AN113)),IF(AK113="Impacto",AT112,""))),""))," ")</f>
        <v/>
      </c>
      <c r="AS113" s="154" t="str">
        <f>IF(ISBLANK(AC112),(IFERROR(IF(AR113="","",IF(AR113&lt;=0.2,"Muy Baja",IF(AR113&lt;=0.4,"Baja",IF(AR113&lt;=0.6,"Media",IF(AR113&lt;=0.8,"Alta","Muy Alta"))))),""))," ")</f>
        <v/>
      </c>
      <c r="AT113" s="203" t="str">
        <f t="shared" si="56"/>
        <v/>
      </c>
      <c r="AU113" s="470" t="str">
        <f t="shared" si="57"/>
        <v/>
      </c>
      <c r="AV113" s="203" t="str">
        <f>IFERROR(IF(AND(AK112="Impacto",AK113="Impacto"),(AV112-(+AV112*AN113)),IF(AK113="Impacto",(Z112-(+Z112*AN113)),IF(AK113="Probabilidad",AV112,""))),"")</f>
        <v/>
      </c>
      <c r="AW113" s="204" t="str">
        <f t="shared" si="58"/>
        <v/>
      </c>
      <c r="AX113" s="817"/>
      <c r="AY113" s="794"/>
      <c r="AZ113" s="797"/>
      <c r="BA113" s="800"/>
      <c r="BB113" s="256"/>
      <c r="BC113" s="368"/>
      <c r="BD113" s="369"/>
      <c r="BE113" s="369"/>
      <c r="BF113" s="474"/>
      <c r="BG113" s="474"/>
      <c r="BH113" s="474"/>
      <c r="BI113" s="368"/>
      <c r="BJ113" s="764"/>
      <c r="BK113" s="411"/>
      <c r="BL113" s="409"/>
      <c r="BM113" s="409"/>
      <c r="BN113" s="409"/>
      <c r="BO113" s="410"/>
      <c r="BP113" s="410"/>
      <c r="BQ113" s="410"/>
      <c r="BR113" s="453"/>
      <c r="BS113" s="453"/>
      <c r="BT113" s="454"/>
      <c r="BU113" s="509"/>
      <c r="BV113" s="509"/>
      <c r="BW113" s="509"/>
      <c r="BX113" s="509"/>
      <c r="BY113" s="182"/>
      <c r="BZ113" s="182"/>
      <c r="CA113" s="182"/>
      <c r="CB113" s="182"/>
      <c r="CC113" s="182"/>
      <c r="CD113" s="182"/>
      <c r="CE113" s="182"/>
      <c r="CF113" s="182"/>
      <c r="CG113" s="182"/>
      <c r="CH113" s="182"/>
      <c r="CI113" s="182"/>
      <c r="CJ113" s="182"/>
      <c r="CK113" s="182"/>
      <c r="CL113" s="182"/>
      <c r="CM113" s="182"/>
      <c r="CN113" s="182"/>
      <c r="CO113" s="182"/>
    </row>
    <row r="114" spans="1:93" ht="28.5" customHeight="1">
      <c r="A114" s="848"/>
      <c r="B114" s="779"/>
      <c r="C114" s="781"/>
      <c r="D114" s="781"/>
      <c r="E114" s="764"/>
      <c r="F114" s="764"/>
      <c r="G114" s="783"/>
      <c r="H114" s="297">
        <v>18</v>
      </c>
      <c r="I114" s="775"/>
      <c r="J114" s="764"/>
      <c r="K114" s="764"/>
      <c r="L114" s="764"/>
      <c r="M114" s="764"/>
      <c r="N114" s="764"/>
      <c r="O114" s="764"/>
      <c r="P114" s="766"/>
      <c r="Q114" s="768"/>
      <c r="R114" s="770"/>
      <c r="S114" s="770"/>
      <c r="T114" s="770"/>
      <c r="U114" s="820"/>
      <c r="V114" s="805"/>
      <c r="W114" s="823"/>
      <c r="X114" s="826"/>
      <c r="Y114" s="829"/>
      <c r="Z114" s="805"/>
      <c r="AA114" s="808"/>
      <c r="AB114" s="811"/>
      <c r="AC114" s="814"/>
      <c r="AD114" s="797"/>
      <c r="AE114" s="178">
        <v>3</v>
      </c>
      <c r="AF114" s="401"/>
      <c r="AG114" s="444"/>
      <c r="AH114" s="393"/>
      <c r="AI114" s="393"/>
      <c r="AJ114" s="393"/>
      <c r="AK114" s="395" t="str">
        <f t="shared" si="54"/>
        <v/>
      </c>
      <c r="AL114" s="253"/>
      <c r="AM114" s="253"/>
      <c r="AN114" s="201" t="str">
        <f t="shared" si="55"/>
        <v/>
      </c>
      <c r="AO114" s="254"/>
      <c r="AP114" s="254"/>
      <c r="AQ114" s="255"/>
      <c r="AR114" s="202" t="str">
        <f>IF(ISBLANK(AC112),(IFERROR(IF(AND(AK113="Probabilidad",AK114="Probabilidad"),(AT113-(+AT113*AN114)),IF(AND(AK113="Impacto",AK114="Probabilidad"),(AT112-(+AT112*AN114)),IF(AK114="Impacto",AT113,""))),""))," ")</f>
        <v/>
      </c>
      <c r="AS114" s="154" t="str">
        <f>IF(ISBLANK(AC112),(IFERROR(IF(AR114="","",IF(AR114&lt;=0.2,"Muy Baja",IF(AR114&lt;=0.4,"Baja",IF(AR114&lt;=0.6,"Media",IF(AR114&lt;=0.8,"Alta","Muy Alta"))))),""))," ")</f>
        <v/>
      </c>
      <c r="AT114" s="203" t="str">
        <f t="shared" si="56"/>
        <v/>
      </c>
      <c r="AU114" s="470" t="str">
        <f t="shared" si="57"/>
        <v/>
      </c>
      <c r="AV114" s="203" t="str">
        <f t="shared" ref="AV114:AV117" si="90">IFERROR(IF(AND(AK113="Impacto",AK114="Impacto"),(AV113-(+AV113*AN114)),IF(AND(AK113="Probabilidad",AK114="Impacto"),(AV112-(+AV112*AN114)),IF(AK114="Probabilidad",AV113,""))),"")</f>
        <v/>
      </c>
      <c r="AW114" s="204" t="str">
        <f t="shared" si="58"/>
        <v/>
      </c>
      <c r="AX114" s="817"/>
      <c r="AY114" s="794"/>
      <c r="AZ114" s="797"/>
      <c r="BA114" s="800"/>
      <c r="BB114" s="256"/>
      <c r="BC114" s="368"/>
      <c r="BD114" s="369"/>
      <c r="BE114" s="369"/>
      <c r="BF114" s="474"/>
      <c r="BG114" s="474"/>
      <c r="BH114" s="474"/>
      <c r="BI114" s="368"/>
      <c r="BJ114" s="764"/>
      <c r="BK114" s="411"/>
      <c r="BL114" s="409"/>
      <c r="BM114" s="409"/>
      <c r="BN114" s="409"/>
      <c r="BO114" s="410"/>
      <c r="BP114" s="410"/>
      <c r="BQ114" s="410"/>
      <c r="BR114" s="453"/>
      <c r="BS114" s="453"/>
      <c r="BT114" s="454"/>
      <c r="BU114" s="509"/>
      <c r="BV114" s="509"/>
      <c r="BW114" s="509"/>
      <c r="BX114" s="509"/>
      <c r="BY114" s="182"/>
      <c r="BZ114" s="182"/>
      <c r="CA114" s="182"/>
      <c r="CB114" s="182"/>
      <c r="CC114" s="182"/>
      <c r="CD114" s="182"/>
      <c r="CE114" s="182"/>
      <c r="CF114" s="182"/>
      <c r="CG114" s="182"/>
      <c r="CH114" s="182"/>
      <c r="CI114" s="182"/>
      <c r="CJ114" s="182"/>
      <c r="CK114" s="182"/>
      <c r="CL114" s="182"/>
      <c r="CM114" s="182"/>
      <c r="CN114" s="182"/>
      <c r="CO114" s="182"/>
    </row>
    <row r="115" spans="1:93" ht="28.5" customHeight="1">
      <c r="A115" s="848"/>
      <c r="B115" s="779"/>
      <c r="C115" s="781"/>
      <c r="D115" s="781"/>
      <c r="E115" s="764"/>
      <c r="F115" s="764"/>
      <c r="G115" s="783"/>
      <c r="H115" s="297">
        <v>18</v>
      </c>
      <c r="I115" s="775"/>
      <c r="J115" s="764"/>
      <c r="K115" s="764"/>
      <c r="L115" s="764"/>
      <c r="M115" s="764"/>
      <c r="N115" s="764"/>
      <c r="O115" s="764"/>
      <c r="P115" s="766"/>
      <c r="Q115" s="768"/>
      <c r="R115" s="770"/>
      <c r="S115" s="770"/>
      <c r="T115" s="770"/>
      <c r="U115" s="820"/>
      <c r="V115" s="805"/>
      <c r="W115" s="823"/>
      <c r="X115" s="826"/>
      <c r="Y115" s="829"/>
      <c r="Z115" s="805"/>
      <c r="AA115" s="808"/>
      <c r="AB115" s="811"/>
      <c r="AC115" s="814"/>
      <c r="AD115" s="797"/>
      <c r="AE115" s="178">
        <v>4</v>
      </c>
      <c r="AF115" s="401"/>
      <c r="AG115" s="444"/>
      <c r="AH115" s="393"/>
      <c r="AI115" s="393"/>
      <c r="AJ115" s="393"/>
      <c r="AK115" s="395" t="str">
        <f t="shared" si="54"/>
        <v/>
      </c>
      <c r="AL115" s="253"/>
      <c r="AM115" s="253"/>
      <c r="AN115" s="201" t="str">
        <f t="shared" si="55"/>
        <v/>
      </c>
      <c r="AO115" s="254"/>
      <c r="AP115" s="254"/>
      <c r="AQ115" s="255"/>
      <c r="AR115" s="202" t="str">
        <f>IF(ISBLANK(AC112),(IFERROR(IF(AND(AK114="Probabilidad",AK115="Probabilidad"),(AT114-(+AT114*AN115)),IF(AND(AK114="Impacto",AK115="Probabilidad"),(AT113-(+AT113*AN115)),IF(AK115="Impacto",AT114,""))),""))," ")</f>
        <v/>
      </c>
      <c r="AS115" s="154" t="str">
        <f>IF(ISBLANK(AC112),(IFERROR(IF(AR115="","",IF(AR115&lt;=0.2,"Muy Baja",IF(AR115&lt;=0.4,"Baja",IF(AR115&lt;=0.6,"Media",IF(AR115&lt;=0.8,"Alta","Muy Alta"))))),""))," ")</f>
        <v/>
      </c>
      <c r="AT115" s="203" t="str">
        <f t="shared" si="56"/>
        <v/>
      </c>
      <c r="AU115" s="470" t="str">
        <f t="shared" si="57"/>
        <v/>
      </c>
      <c r="AV115" s="203" t="str">
        <f t="shared" si="90"/>
        <v/>
      </c>
      <c r="AW115" s="204" t="str">
        <f t="shared" si="58"/>
        <v/>
      </c>
      <c r="AX115" s="817"/>
      <c r="AY115" s="794"/>
      <c r="AZ115" s="797"/>
      <c r="BA115" s="800"/>
      <c r="BB115" s="256"/>
      <c r="BC115" s="368"/>
      <c r="BD115" s="369"/>
      <c r="BE115" s="369"/>
      <c r="BF115" s="474"/>
      <c r="BG115" s="474"/>
      <c r="BH115" s="474"/>
      <c r="BI115" s="368"/>
      <c r="BJ115" s="764"/>
      <c r="BK115" s="411"/>
      <c r="BL115" s="409"/>
      <c r="BM115" s="409"/>
      <c r="BN115" s="409"/>
      <c r="BO115" s="410"/>
      <c r="BP115" s="410"/>
      <c r="BQ115" s="410"/>
      <c r="BR115" s="453"/>
      <c r="BS115" s="453"/>
      <c r="BT115" s="454"/>
      <c r="BU115" s="509"/>
      <c r="BV115" s="509"/>
      <c r="BW115" s="509"/>
      <c r="BX115" s="509"/>
      <c r="BY115" s="182"/>
      <c r="BZ115" s="182"/>
      <c r="CA115" s="182"/>
      <c r="CB115" s="182"/>
      <c r="CC115" s="182"/>
      <c r="CD115" s="182"/>
      <c r="CE115" s="182"/>
      <c r="CF115" s="182"/>
      <c r="CG115" s="182"/>
      <c r="CH115" s="182"/>
      <c r="CI115" s="182"/>
      <c r="CJ115" s="182"/>
      <c r="CK115" s="182"/>
      <c r="CL115" s="182"/>
      <c r="CM115" s="182"/>
      <c r="CN115" s="182"/>
      <c r="CO115" s="182"/>
    </row>
    <row r="116" spans="1:93" ht="28.5" customHeight="1">
      <c r="A116" s="848"/>
      <c r="B116" s="779"/>
      <c r="C116" s="781"/>
      <c r="D116" s="781"/>
      <c r="E116" s="764"/>
      <c r="F116" s="764"/>
      <c r="G116" s="783"/>
      <c r="H116" s="297">
        <v>18</v>
      </c>
      <c r="I116" s="775"/>
      <c r="J116" s="764"/>
      <c r="K116" s="764"/>
      <c r="L116" s="764"/>
      <c r="M116" s="764"/>
      <c r="N116" s="764"/>
      <c r="O116" s="764"/>
      <c r="P116" s="766"/>
      <c r="Q116" s="768"/>
      <c r="R116" s="770"/>
      <c r="S116" s="770"/>
      <c r="T116" s="770"/>
      <c r="U116" s="820"/>
      <c r="V116" s="805"/>
      <c r="W116" s="823"/>
      <c r="X116" s="826"/>
      <c r="Y116" s="829"/>
      <c r="Z116" s="805"/>
      <c r="AA116" s="808"/>
      <c r="AB116" s="811"/>
      <c r="AC116" s="814"/>
      <c r="AD116" s="797"/>
      <c r="AE116" s="178">
        <v>5</v>
      </c>
      <c r="AF116" s="401"/>
      <c r="AG116" s="444"/>
      <c r="AH116" s="393"/>
      <c r="AI116" s="393"/>
      <c r="AJ116" s="393"/>
      <c r="AK116" s="395" t="str">
        <f t="shared" si="54"/>
        <v/>
      </c>
      <c r="AL116" s="253"/>
      <c r="AM116" s="253"/>
      <c r="AN116" s="201" t="str">
        <f t="shared" si="55"/>
        <v/>
      </c>
      <c r="AO116" s="254"/>
      <c r="AP116" s="254"/>
      <c r="AQ116" s="255"/>
      <c r="AR116" s="202" t="str">
        <f>IF(ISBLANK(AC112),(IFERROR(IF(AND(AK115="Probabilidad",AK116="Probabilidad"),(AT115-(+AT115*AN116)),IF(AND(AK115="Impacto",AK116="Probabilidad"),(AT114-(+AT114*AN116)),IF(AK116="Impacto",AT115,""))),""))," ")</f>
        <v/>
      </c>
      <c r="AS116" s="154" t="str">
        <f>IF(ISBLANK(AC112),(IFERROR(IF(AR116="","",IF(AR116&lt;=0.2,"Muy Baja",IF(AR116&lt;=0.4,"Baja",IF(AR116&lt;=0.6,"Media",IF(AR116&lt;=0.8,"Alta","Muy Alta"))))),""))," ")</f>
        <v/>
      </c>
      <c r="AT116" s="203" t="str">
        <f t="shared" si="56"/>
        <v/>
      </c>
      <c r="AU116" s="470" t="str">
        <f t="shared" si="57"/>
        <v/>
      </c>
      <c r="AV116" s="203" t="str">
        <f t="shared" si="90"/>
        <v/>
      </c>
      <c r="AW116" s="204" t="str">
        <f t="shared" si="58"/>
        <v/>
      </c>
      <c r="AX116" s="817"/>
      <c r="AY116" s="794"/>
      <c r="AZ116" s="797"/>
      <c r="BA116" s="800"/>
      <c r="BB116" s="256"/>
      <c r="BC116" s="368"/>
      <c r="BD116" s="369"/>
      <c r="BE116" s="369"/>
      <c r="BF116" s="474"/>
      <c r="BG116" s="474"/>
      <c r="BH116" s="474"/>
      <c r="BI116" s="368"/>
      <c r="BJ116" s="764"/>
      <c r="BK116" s="411"/>
      <c r="BL116" s="409"/>
      <c r="BM116" s="409"/>
      <c r="BN116" s="409"/>
      <c r="BO116" s="410"/>
      <c r="BP116" s="410"/>
      <c r="BQ116" s="410"/>
      <c r="BR116" s="453"/>
      <c r="BS116" s="453"/>
      <c r="BT116" s="454"/>
      <c r="BU116" s="509"/>
      <c r="BV116" s="509"/>
      <c r="BW116" s="509"/>
      <c r="BX116" s="509"/>
      <c r="BY116" s="182"/>
      <c r="BZ116" s="182"/>
      <c r="CA116" s="182"/>
      <c r="CB116" s="182"/>
      <c r="CC116" s="182"/>
      <c r="CD116" s="182"/>
      <c r="CE116" s="182"/>
      <c r="CF116" s="182"/>
      <c r="CG116" s="182"/>
      <c r="CH116" s="182"/>
      <c r="CI116" s="182"/>
      <c r="CJ116" s="182"/>
      <c r="CK116" s="182"/>
      <c r="CL116" s="182"/>
      <c r="CM116" s="182"/>
      <c r="CN116" s="182"/>
      <c r="CO116" s="182"/>
    </row>
    <row r="117" spans="1:93" ht="28.5" customHeight="1">
      <c r="A117" s="848"/>
      <c r="B117" s="779"/>
      <c r="C117" s="781"/>
      <c r="D117" s="781"/>
      <c r="E117" s="764"/>
      <c r="F117" s="764"/>
      <c r="G117" s="783"/>
      <c r="H117" s="297">
        <v>18</v>
      </c>
      <c r="I117" s="776"/>
      <c r="J117" s="765"/>
      <c r="K117" s="765"/>
      <c r="L117" s="765"/>
      <c r="M117" s="765"/>
      <c r="N117" s="765"/>
      <c r="O117" s="765"/>
      <c r="P117" s="767"/>
      <c r="Q117" s="769"/>
      <c r="R117" s="771"/>
      <c r="S117" s="771"/>
      <c r="T117" s="771"/>
      <c r="U117" s="821"/>
      <c r="V117" s="806"/>
      <c r="W117" s="824"/>
      <c r="X117" s="827"/>
      <c r="Y117" s="830"/>
      <c r="Z117" s="806"/>
      <c r="AA117" s="809"/>
      <c r="AB117" s="812"/>
      <c r="AC117" s="815"/>
      <c r="AD117" s="798"/>
      <c r="AE117" s="178">
        <v>6</v>
      </c>
      <c r="AF117" s="401"/>
      <c r="AG117" s="444"/>
      <c r="AH117" s="393"/>
      <c r="AI117" s="393"/>
      <c r="AJ117" s="393"/>
      <c r="AK117" s="395" t="str">
        <f t="shared" si="54"/>
        <v/>
      </c>
      <c r="AL117" s="253"/>
      <c r="AM117" s="253"/>
      <c r="AN117" s="201" t="str">
        <f t="shared" si="55"/>
        <v/>
      </c>
      <c r="AO117" s="254"/>
      <c r="AP117" s="254"/>
      <c r="AQ117" s="255"/>
      <c r="AR117" s="202" t="str">
        <f>IF(ISBLANK(AC112),(IFERROR(IF(AND(AK116="Probabilidad",AK117="Probabilidad"),(AT116-(+AT116*AN117)),IF(AND(AK116="Impacto",AK117="Probabilidad"),(AT115-(+AT115*AN117)),IF(AK117="Impacto",AT116,""))),""))," ")</f>
        <v/>
      </c>
      <c r="AS117" s="154" t="str">
        <f>IF(ISBLANK(AC112),(IFERROR(IF(AR117="","",IF(AR117&lt;=0.2,"Muy Baja",IF(AR117&lt;=0.4,"Baja",IF(AR117&lt;=0.6,"Media",IF(AR117&lt;=0.8,"Alta","Muy Alta"))))),""))," ")</f>
        <v/>
      </c>
      <c r="AT117" s="203" t="str">
        <f t="shared" si="56"/>
        <v/>
      </c>
      <c r="AU117" s="470" t="str">
        <f t="shared" si="57"/>
        <v/>
      </c>
      <c r="AV117" s="203" t="str">
        <f t="shared" si="90"/>
        <v/>
      </c>
      <c r="AW117" s="204" t="str">
        <f t="shared" si="58"/>
        <v/>
      </c>
      <c r="AX117" s="818"/>
      <c r="AY117" s="795"/>
      <c r="AZ117" s="798"/>
      <c r="BA117" s="801"/>
      <c r="BB117" s="256"/>
      <c r="BC117" s="368"/>
      <c r="BD117" s="369"/>
      <c r="BE117" s="369"/>
      <c r="BF117" s="474"/>
      <c r="BG117" s="474"/>
      <c r="BH117" s="474"/>
      <c r="BI117" s="368"/>
      <c r="BJ117" s="765"/>
      <c r="BK117" s="411"/>
      <c r="BL117" s="409"/>
      <c r="BM117" s="409"/>
      <c r="BN117" s="409"/>
      <c r="BO117" s="410"/>
      <c r="BP117" s="410"/>
      <c r="BQ117" s="410"/>
      <c r="BR117" s="453"/>
      <c r="BS117" s="453"/>
      <c r="BT117" s="454"/>
      <c r="BU117" s="509"/>
      <c r="BV117" s="509"/>
      <c r="BW117" s="509"/>
      <c r="BX117" s="509"/>
      <c r="BY117" s="182"/>
      <c r="BZ117" s="182"/>
      <c r="CA117" s="182"/>
      <c r="CB117" s="182"/>
      <c r="CC117" s="182"/>
      <c r="CD117" s="182"/>
      <c r="CE117" s="182"/>
      <c r="CF117" s="182"/>
      <c r="CG117" s="182"/>
      <c r="CH117" s="182"/>
      <c r="CI117" s="182"/>
      <c r="CJ117" s="182"/>
      <c r="CK117" s="182"/>
      <c r="CL117" s="182"/>
      <c r="CM117" s="182"/>
      <c r="CN117" s="182"/>
      <c r="CO117" s="182"/>
    </row>
    <row r="118" spans="1:93" ht="140.25" customHeight="1">
      <c r="A118" s="848"/>
      <c r="B118" s="779"/>
      <c r="C118" s="781"/>
      <c r="D118" s="781" t="str">
        <f>IFERROR((VLOOKUP($B118,'Listados Datos'!$D$3:$F$18,3,FALSE))," ")</f>
        <v xml:space="preserve"> </v>
      </c>
      <c r="E118" s="764"/>
      <c r="F118" s="764"/>
      <c r="G118" s="783">
        <v>19</v>
      </c>
      <c r="H118" s="297">
        <v>19</v>
      </c>
      <c r="I118" s="784" t="s">
        <v>1077</v>
      </c>
      <c r="J118" s="785" t="s">
        <v>237</v>
      </c>
      <c r="K118" s="785" t="s">
        <v>1077</v>
      </c>
      <c r="L118" s="785" t="s">
        <v>1086</v>
      </c>
      <c r="M118" s="785" t="s">
        <v>3126</v>
      </c>
      <c r="N118" s="785" t="s">
        <v>105</v>
      </c>
      <c r="O118" s="785" t="s">
        <v>825</v>
      </c>
      <c r="P118" s="786">
        <v>12</v>
      </c>
      <c r="Q118" s="787"/>
      <c r="R118" s="788"/>
      <c r="S118" s="788"/>
      <c r="T118" s="788"/>
      <c r="U118" s="819" t="str">
        <f>IF(ISBLANK(AB118),(IF(P118&lt;=0,"",IF(P118&lt;=2,"Muy Baja",IF(P118&lt;=24,"Baja",IF(P118&lt;=500,"Media",IF(P118&lt;=5000,"Alta","Muy Alta"))))))," ")</f>
        <v>Baja</v>
      </c>
      <c r="V118" s="804">
        <f t="shared" ref="V118" si="91">IF(ISBLANK(AB118),(IF(U118="","",IF(U118="Muy Baja",20%,IF(U118="Baja",40%,IF(U118="Media",60%,IF(U118="Alta",80%,IF(U118="Muy Alta",100%,0)))))))," ")</f>
        <v>0.4</v>
      </c>
      <c r="W118" s="822" t="s">
        <v>298</v>
      </c>
      <c r="X118" s="825" t="str">
        <f>IF(W118&gt;0,IF(NOT(ISERROR(MATCH(W118,'Listados Datos'!$N$3:$N$4,0))),'Listados Datos'!$N$6&amp;"Por favor no seleccionar este criterios de impacto (Afectación Económica o presupuestal y/o Pérdida Reputacional)",'Listados Datos'!$N$7),"")</f>
        <v>✔</v>
      </c>
      <c r="Y118" s="828" t="str">
        <f>IF(OR(W118='Listados Datos'!$R$3,W118='Listados Datos'!$S$3),"Leve",IF(OR(W118='Listados Datos'!$R$4,W118='Listados Datos'!$S$4),"Menor",IF(OR(W118='Listados Datos'!$R$5,W118='Listados Datos'!$S$5),"Moderado",IF(OR(W118='Listados Datos'!$R$6,W118='Listados Datos'!$S$6),"Mayor",IF(OR(W118='Listados Datos'!$R$7,W118='Listados Datos'!$S$7),"Catastrófico","")))))</f>
        <v>Leve</v>
      </c>
      <c r="Z118" s="804">
        <f>IF(Y118="","",IF(Y118="Leve",20%,IF(Y118="Menor",40%,IF(Y118="Moderado",60%,IF(Y118="Mayor",80%,IF(Y118="Catastrófico",100%,0))))))</f>
        <v>0.2</v>
      </c>
      <c r="AA118" s="807" t="str">
        <f>IF(OR(AND(U118="Muy Baja",Y118="Leve"),AND(U118="Muy Baja",Y118="Menor"),AND(U118="Baja",Y118="Leve")),"Bajo",IF(OR(AND(U118="Muy baja",Y118="Moderado"),AND(U118="Baja",Y118="Menor"),AND(U118="Baja",Y118="Moderado"),AND(U118="Media",Y118="Leve"),AND(U118="Media",Y118="Menor"),AND(U118="Media",Y118="Moderado"),AND(U118="Alta",Y118="Leve"),AND(U118="Alta",Y118="Menor")),"Moderado",IF(OR(AND(U118="Muy Baja",Y118="Mayor"),AND(U118="Baja",Y118="Mayor"),AND(U118="Media",Y118="Mayor"),AND(U118="Alta",Y118="Moderado"),AND(U118="Alta",Y118="Mayor"),AND(U118="Muy Alta",Y118="Leve"),AND(U118="Muy Alta",Y118="Menor"),AND(U118="Muy Alta",Y118="Moderado"),AND(U118="Muy Alta",Y118="Mayor")),"Alto",IF(OR(AND(U118="Muy Baja",Y118="Catastrófico"),AND(U118="Baja",Y118="Catastrófico"),AND(U118="Media",Y118="Catastrófico"),AND(U118="Alta",Y118="Catastrófico"),AND(U118="Muy Alta",Y118="Catastrófico")),"Extremo",""))))</f>
        <v>Bajo</v>
      </c>
      <c r="AB118" s="810"/>
      <c r="AC118" s="813"/>
      <c r="AD118" s="796" t="str">
        <f t="shared" ref="AD118" si="92">IF(AND(AB118="Rara Vez",AC118="Insignificante"),("BAJA"),IF(AND(AB118="Rara Vez",AC118="Menor"),("BAJA"),IF(AND(AB118="Rara Vez",AC118="Moderado"),("MODERADA"),IF(AND(AB118="Rara Vez",AC118="Mayor"),("ALTA"),IF(AND(AB118="Improbable",AC118="Insignificante"),("BAJA"),IF(AND(AB118="Improbable",AC118="Menor"),("BAJA"),IF(AND(AB118="Improbable",AC118="Moderado"),("MODERADA"),IF(AND(AB118="Improbable",AC118="Mayor"),("ALTA"),IF(AND(AB118="Posible",AC118="Insignificante"),("BAJA"),IF(AND(AB118="Posible",AC118="Menor"),("MODERADA"),IF(AND(AB118="Posible",AC118="Moderado"),("ALTA"),IF(AND(AB118="Posible",AC118="Mayor"),("EXTREMA"),IF(AND(AB118="Probable",AC118="Insignificante"),("MODERADA"),IF(AND(AB118="Probable",AC118="Menor"),("ALTA"),IF(AND(AB118="Probable",AC118="Moderado"),("ALTA"),IF(AND(AB118="Probable",AC118="Mayor"),("EXTREMA"),IF(AND(AB118="Casi Seguro",AC118="Insignificante"),("ALTA"),IF(AND(AB118="Casi Seguro",AC118="Menor"),("ALTA"),IF(AND(AB118="Casi Seguro",AC118="Moderado"),("EXTREMA"),IF(AND(AB118="Casi Seguro",AC118="Mayor"),("EXTREMA"),IF(AC118="Catastrófico","EXTREMA","VALORAR")))))))))))))))))))))</f>
        <v>VALORAR</v>
      </c>
      <c r="AE118" s="178">
        <v>1</v>
      </c>
      <c r="AF118" s="401"/>
      <c r="AG118" s="444" t="s">
        <v>3205</v>
      </c>
      <c r="AH118" s="393"/>
      <c r="AI118" s="393"/>
      <c r="AJ118" s="393"/>
      <c r="AK118" s="395" t="str">
        <f t="shared" si="54"/>
        <v>Probabilidad</v>
      </c>
      <c r="AL118" s="253" t="s">
        <v>305</v>
      </c>
      <c r="AM118" s="253" t="s">
        <v>310</v>
      </c>
      <c r="AN118" s="201" t="str">
        <f t="shared" si="55"/>
        <v>40%</v>
      </c>
      <c r="AO118" s="254" t="s">
        <v>314</v>
      </c>
      <c r="AP118" s="254" t="s">
        <v>318</v>
      </c>
      <c r="AQ118" s="255" t="s">
        <v>321</v>
      </c>
      <c r="AR118" s="202">
        <f>IF(ISBLANK(AC118),(IFERROR(IF(AK118="Probabilidad",(V118-(+V118*AN118)),IF(AK118="Impacto",V118,"")),""))," ")</f>
        <v>0.24</v>
      </c>
      <c r="AS118" s="154" t="str">
        <f>IF(ISBLANK(AC118), (IFERROR(IF(AR118="","",IF(AR118&lt;=0.2,"Muy Baja",IF(AR118&lt;=0.4,"Baja",IF(AR118&lt;=0.6,"Media",IF(AR118&lt;=0.8,"Alta","Muy Alta"))))),""))," ")</f>
        <v>Baja</v>
      </c>
      <c r="AT118" s="203">
        <f t="shared" si="56"/>
        <v>0.24</v>
      </c>
      <c r="AU118" s="470" t="str">
        <f t="shared" si="57"/>
        <v>Leve</v>
      </c>
      <c r="AV118" s="203">
        <f>IFERROR(IF(AK118="Impacto",(Z118-(+Z118*AN118)),IF(AK118="Probabilidad",Z118,"")),"")</f>
        <v>0.2</v>
      </c>
      <c r="AW118" s="204" t="str">
        <f t="shared" si="58"/>
        <v>Bajo</v>
      </c>
      <c r="AX118" s="816"/>
      <c r="AY118" s="793" t="str">
        <f>IF(ISBLANK(AC118), " ", AC118)</f>
        <v xml:space="preserve"> </v>
      </c>
      <c r="AZ118" s="796" t="str">
        <f t="shared" ref="AZ118" si="93">IF(AND(AX118="Rara Vez",AY118="Insignificante"),("BAJA"),IF(AND(AX118="Rara Vez",AY118="Menor"),("BAJA"),IF(AND(AX118="Rara Vez",AY118="Moderado"),("MODERADA"),IF(AND(AX118="Rara Vez",AY118="Mayor"),("ALTA"),IF(AND(AX118="Improbable",AY118="Insignificante"),("BAJA"),IF(AND(AX118="Improbable",AY118="Menor"),("BAJA"),IF(AND(AX118="Improbable",AY118="Moderado"),("MODERADA"),IF(AND(AX118="Improbable",AY118="Mayor"),("ALTA"),IF(AND(AX118="Posible",AY118="Insignificante"),("BAJA"),IF(AND(AX118="Posible",AY118="Menor"),("MODERADA"),IF(AND(AX118="Posible",AY118="Moderado"),("ALTA"),IF(AND(AX118="Posible",AY118="Mayor"),("EXTREMA"),IF(AND(AX118="Probable",AY118="Insignificante"),("MODERADA"),IF(AND(AX118="Probable",AY118="Menor"),("ALTA"),IF(AND(AX118="Probable",AY118="Moderado"),("ALTA"),IF(AND(AX118="Probable",AY118="Mayor"),("EXTREMA"),IF(AND(AX118="Casi Seguro",AY118="Insignificante"),("ALTA"),IF(AND(AX118="Casi Seguro",AY118="Menor"),("ALTA"),IF(AND(AX118="Casi Seguro",AY118="Moderado"),("EXTREMA"),IF(AND(AX118="Casi Seguro",AY118="Mayor"),("EXTREMA"),IF(AY118="Catastrófico","EXTREMA","VALORAR")))))))))))))))))))))</f>
        <v>VALORAR</v>
      </c>
      <c r="BA118" s="799" t="s">
        <v>328</v>
      </c>
      <c r="BB118" s="256" t="s">
        <v>1101</v>
      </c>
      <c r="BC118" s="368" t="s">
        <v>1100</v>
      </c>
      <c r="BD118" s="369" t="s">
        <v>950</v>
      </c>
      <c r="BE118" s="369" t="s">
        <v>1028</v>
      </c>
      <c r="BF118" s="474">
        <v>44927</v>
      </c>
      <c r="BG118" s="474">
        <v>45291</v>
      </c>
      <c r="BH118" s="474" t="s">
        <v>1102</v>
      </c>
      <c r="BI118" s="474" t="s">
        <v>1103</v>
      </c>
      <c r="BJ118" s="785" t="s">
        <v>1089</v>
      </c>
      <c r="BK118" s="411" t="s">
        <v>110</v>
      </c>
      <c r="BL118" s="409" t="s">
        <v>3582</v>
      </c>
      <c r="BM118" s="409" t="s">
        <v>1423</v>
      </c>
      <c r="BN118" s="421">
        <v>45169</v>
      </c>
      <c r="BO118" s="410" t="s">
        <v>1423</v>
      </c>
      <c r="BP118" s="410" t="s">
        <v>1423</v>
      </c>
      <c r="BQ118" s="410" t="s">
        <v>111</v>
      </c>
      <c r="BR118" s="453" t="s">
        <v>111</v>
      </c>
      <c r="BS118" s="453" t="s">
        <v>1423</v>
      </c>
      <c r="BT118" s="454" t="s">
        <v>1423</v>
      </c>
      <c r="BU118" s="504" t="s">
        <v>3797</v>
      </c>
      <c r="BV118" s="534" t="s">
        <v>3779</v>
      </c>
      <c r="BW118" s="535" t="s">
        <v>1423</v>
      </c>
      <c r="BX118" s="535" t="s">
        <v>1423</v>
      </c>
      <c r="BY118" s="182"/>
      <c r="BZ118" s="182"/>
      <c r="CA118" s="182"/>
      <c r="CB118" s="182"/>
      <c r="CC118" s="182"/>
      <c r="CD118" s="182"/>
      <c r="CE118" s="182"/>
      <c r="CF118" s="182"/>
      <c r="CG118" s="182"/>
      <c r="CH118" s="182"/>
      <c r="CI118" s="182"/>
      <c r="CJ118" s="182"/>
      <c r="CK118" s="182"/>
      <c r="CL118" s="182"/>
      <c r="CM118" s="182"/>
      <c r="CN118" s="182"/>
      <c r="CO118" s="182"/>
    </row>
    <row r="119" spans="1:93" ht="28.5" customHeight="1">
      <c r="A119" s="848"/>
      <c r="B119" s="779"/>
      <c r="C119" s="781"/>
      <c r="D119" s="781"/>
      <c r="E119" s="764"/>
      <c r="F119" s="764"/>
      <c r="G119" s="783"/>
      <c r="H119" s="297">
        <v>19</v>
      </c>
      <c r="I119" s="775"/>
      <c r="J119" s="764"/>
      <c r="K119" s="764"/>
      <c r="L119" s="764"/>
      <c r="M119" s="764"/>
      <c r="N119" s="764"/>
      <c r="O119" s="764"/>
      <c r="P119" s="766"/>
      <c r="Q119" s="768"/>
      <c r="R119" s="770"/>
      <c r="S119" s="770"/>
      <c r="T119" s="770"/>
      <c r="U119" s="820"/>
      <c r="V119" s="805"/>
      <c r="W119" s="823"/>
      <c r="X119" s="826"/>
      <c r="Y119" s="829"/>
      <c r="Z119" s="805"/>
      <c r="AA119" s="808"/>
      <c r="AB119" s="811"/>
      <c r="AC119" s="814"/>
      <c r="AD119" s="797"/>
      <c r="AE119" s="178">
        <v>2</v>
      </c>
      <c r="AF119" s="401"/>
      <c r="AG119" s="444"/>
      <c r="AH119" s="393"/>
      <c r="AI119" s="393"/>
      <c r="AJ119" s="393"/>
      <c r="AK119" s="395" t="str">
        <f t="shared" si="54"/>
        <v/>
      </c>
      <c r="AL119" s="253"/>
      <c r="AM119" s="253"/>
      <c r="AN119" s="201" t="str">
        <f t="shared" si="55"/>
        <v/>
      </c>
      <c r="AO119" s="254"/>
      <c r="AP119" s="254"/>
      <c r="AQ119" s="255"/>
      <c r="AR119" s="202" t="str">
        <f>IF(ISBLANK(AC118),(IFERROR(IF(AND(AK118="Probabilidad",AK119="Probabilidad"),(AT118-(+AT118*AN119)),IF(AK119="Probabilidad",(V118-(+V118*AN119)),IF(AK119="Impacto",AT118,""))),""))," ")</f>
        <v/>
      </c>
      <c r="AS119" s="154" t="str">
        <f>IF(ISBLANK(AC118),(IFERROR(IF(AR119="","",IF(AR119&lt;=0.2,"Muy Baja",IF(AR119&lt;=0.4,"Baja",IF(AR119&lt;=0.6,"Media",IF(AR119&lt;=0.8,"Alta","Muy Alta"))))),""))," ")</f>
        <v/>
      </c>
      <c r="AT119" s="203" t="str">
        <f t="shared" si="56"/>
        <v/>
      </c>
      <c r="AU119" s="470" t="str">
        <f t="shared" si="57"/>
        <v/>
      </c>
      <c r="AV119" s="203" t="str">
        <f>IFERROR(IF(AND(AK118="Impacto",AK119="Impacto"),(AV118-(+AV118*AN119)),IF(AK119="Impacto",(Z118-(+Z118*AN119)),IF(AK119="Probabilidad",AV118,""))),"")</f>
        <v/>
      </c>
      <c r="AW119" s="204" t="str">
        <f t="shared" si="58"/>
        <v/>
      </c>
      <c r="AX119" s="817"/>
      <c r="AY119" s="794"/>
      <c r="AZ119" s="797"/>
      <c r="BA119" s="800"/>
      <c r="BB119" s="256"/>
      <c r="BC119" s="368"/>
      <c r="BD119" s="369"/>
      <c r="BE119" s="369"/>
      <c r="BF119" s="474"/>
      <c r="BG119" s="474"/>
      <c r="BH119" s="474"/>
      <c r="BI119" s="368"/>
      <c r="BJ119" s="764"/>
      <c r="BK119" s="411"/>
      <c r="BL119" s="409"/>
      <c r="BM119" s="409"/>
      <c r="BN119" s="409"/>
      <c r="BO119" s="410"/>
      <c r="BP119" s="410"/>
      <c r="BQ119" s="410"/>
      <c r="BR119" s="453"/>
      <c r="BS119" s="453"/>
      <c r="BT119" s="454"/>
      <c r="BU119" s="509"/>
      <c r="BV119" s="509"/>
      <c r="BW119" s="509"/>
      <c r="BX119" s="509"/>
      <c r="BY119" s="182"/>
      <c r="BZ119" s="182"/>
      <c r="CA119" s="182"/>
      <c r="CB119" s="182"/>
      <c r="CC119" s="182"/>
      <c r="CD119" s="182"/>
      <c r="CE119" s="182"/>
      <c r="CF119" s="182"/>
      <c r="CG119" s="182"/>
      <c r="CH119" s="182"/>
      <c r="CI119" s="182"/>
      <c r="CJ119" s="182"/>
      <c r="CK119" s="182"/>
      <c r="CL119" s="182"/>
      <c r="CM119" s="182"/>
      <c r="CN119" s="182"/>
      <c r="CO119" s="182"/>
    </row>
    <row r="120" spans="1:93" ht="28.5" customHeight="1">
      <c r="A120" s="848"/>
      <c r="B120" s="779"/>
      <c r="C120" s="781"/>
      <c r="D120" s="781"/>
      <c r="E120" s="764"/>
      <c r="F120" s="764"/>
      <c r="G120" s="783"/>
      <c r="H120" s="297">
        <v>19</v>
      </c>
      <c r="I120" s="775"/>
      <c r="J120" s="764"/>
      <c r="K120" s="764"/>
      <c r="L120" s="764"/>
      <c r="M120" s="764"/>
      <c r="N120" s="764"/>
      <c r="O120" s="764"/>
      <c r="P120" s="766"/>
      <c r="Q120" s="768"/>
      <c r="R120" s="770"/>
      <c r="S120" s="770"/>
      <c r="T120" s="770"/>
      <c r="U120" s="820"/>
      <c r="V120" s="805"/>
      <c r="W120" s="823"/>
      <c r="X120" s="826"/>
      <c r="Y120" s="829"/>
      <c r="Z120" s="805"/>
      <c r="AA120" s="808"/>
      <c r="AB120" s="811"/>
      <c r="AC120" s="814"/>
      <c r="AD120" s="797"/>
      <c r="AE120" s="178">
        <v>3</v>
      </c>
      <c r="AF120" s="401"/>
      <c r="AG120" s="444"/>
      <c r="AH120" s="393"/>
      <c r="AI120" s="393"/>
      <c r="AJ120" s="393"/>
      <c r="AK120" s="395" t="str">
        <f t="shared" si="54"/>
        <v/>
      </c>
      <c r="AL120" s="253"/>
      <c r="AM120" s="253"/>
      <c r="AN120" s="201" t="str">
        <f t="shared" si="55"/>
        <v/>
      </c>
      <c r="AO120" s="254"/>
      <c r="AP120" s="254"/>
      <c r="AQ120" s="255"/>
      <c r="AR120" s="202" t="str">
        <f>IF(ISBLANK(AC118),(IFERROR(IF(AND(AK119="Probabilidad",AK120="Probabilidad"),(AT119-(+AT119*AN120)),IF(AND(AK119="Impacto",AK120="Probabilidad"),(AT118-(+AT118*AN120)),IF(AK120="Impacto",AT119,""))),""))," ")</f>
        <v/>
      </c>
      <c r="AS120" s="154" t="str">
        <f>IF(ISBLANK(AC118),(IFERROR(IF(AR120="","",IF(AR120&lt;=0.2,"Muy Baja",IF(AR120&lt;=0.4,"Baja",IF(AR120&lt;=0.6,"Media",IF(AR120&lt;=0.8,"Alta","Muy Alta"))))),""))," ")</f>
        <v/>
      </c>
      <c r="AT120" s="203" t="str">
        <f t="shared" si="56"/>
        <v/>
      </c>
      <c r="AU120" s="470" t="str">
        <f t="shared" si="57"/>
        <v/>
      </c>
      <c r="AV120" s="203" t="str">
        <f t="shared" ref="AV120:AV123" si="94">IFERROR(IF(AND(AK119="Impacto",AK120="Impacto"),(AV119-(+AV119*AN120)),IF(AND(AK119="Probabilidad",AK120="Impacto"),(AV118-(+AV118*AN120)),IF(AK120="Probabilidad",AV119,""))),"")</f>
        <v/>
      </c>
      <c r="AW120" s="204" t="str">
        <f t="shared" si="58"/>
        <v/>
      </c>
      <c r="AX120" s="817"/>
      <c r="AY120" s="794"/>
      <c r="AZ120" s="797"/>
      <c r="BA120" s="800"/>
      <c r="BB120" s="256"/>
      <c r="BC120" s="368"/>
      <c r="BD120" s="369"/>
      <c r="BE120" s="369"/>
      <c r="BF120" s="474"/>
      <c r="BG120" s="474"/>
      <c r="BH120" s="474"/>
      <c r="BI120" s="368"/>
      <c r="BJ120" s="764"/>
      <c r="BK120" s="411"/>
      <c r="BL120" s="409"/>
      <c r="BM120" s="409"/>
      <c r="BN120" s="409"/>
      <c r="BO120" s="410"/>
      <c r="BP120" s="410"/>
      <c r="BQ120" s="410"/>
      <c r="BR120" s="453"/>
      <c r="BS120" s="453"/>
      <c r="BT120" s="454"/>
      <c r="BU120" s="509"/>
      <c r="BV120" s="509"/>
      <c r="BW120" s="509"/>
      <c r="BX120" s="509"/>
      <c r="BY120" s="182"/>
      <c r="BZ120" s="182"/>
      <c r="CA120" s="182"/>
      <c r="CB120" s="182"/>
      <c r="CC120" s="182"/>
      <c r="CD120" s="182"/>
      <c r="CE120" s="182"/>
      <c r="CF120" s="182"/>
      <c r="CG120" s="182"/>
      <c r="CH120" s="182"/>
      <c r="CI120" s="182"/>
      <c r="CJ120" s="182"/>
      <c r="CK120" s="182"/>
      <c r="CL120" s="182"/>
      <c r="CM120" s="182"/>
      <c r="CN120" s="182"/>
      <c r="CO120" s="182"/>
    </row>
    <row r="121" spans="1:93" ht="28.5" customHeight="1">
      <c r="A121" s="848"/>
      <c r="B121" s="779"/>
      <c r="C121" s="781"/>
      <c r="D121" s="781"/>
      <c r="E121" s="764"/>
      <c r="F121" s="764"/>
      <c r="G121" s="783"/>
      <c r="H121" s="297">
        <v>19</v>
      </c>
      <c r="I121" s="775"/>
      <c r="J121" s="764"/>
      <c r="K121" s="764"/>
      <c r="L121" s="764"/>
      <c r="M121" s="764"/>
      <c r="N121" s="764"/>
      <c r="O121" s="764"/>
      <c r="P121" s="766"/>
      <c r="Q121" s="768"/>
      <c r="R121" s="770"/>
      <c r="S121" s="770"/>
      <c r="T121" s="770"/>
      <c r="U121" s="820"/>
      <c r="V121" s="805"/>
      <c r="W121" s="823"/>
      <c r="X121" s="826"/>
      <c r="Y121" s="829"/>
      <c r="Z121" s="805"/>
      <c r="AA121" s="808"/>
      <c r="AB121" s="811"/>
      <c r="AC121" s="814"/>
      <c r="AD121" s="797"/>
      <c r="AE121" s="178">
        <v>4</v>
      </c>
      <c r="AF121" s="401"/>
      <c r="AG121" s="444"/>
      <c r="AH121" s="393"/>
      <c r="AI121" s="393"/>
      <c r="AJ121" s="393"/>
      <c r="AK121" s="395" t="str">
        <f t="shared" si="54"/>
        <v/>
      </c>
      <c r="AL121" s="253"/>
      <c r="AM121" s="253"/>
      <c r="AN121" s="201" t="str">
        <f t="shared" si="55"/>
        <v/>
      </c>
      <c r="AO121" s="254"/>
      <c r="AP121" s="254"/>
      <c r="AQ121" s="255"/>
      <c r="AR121" s="202" t="str">
        <f>IF(ISBLANK(AC118),(IFERROR(IF(AND(AK120="Probabilidad",AK121="Probabilidad"),(AT120-(+AT120*AN121)),IF(AND(AK120="Impacto",AK121="Probabilidad"),(AT119-(+AT119*AN121)),IF(AK121="Impacto",AT120,""))),""))," ")</f>
        <v/>
      </c>
      <c r="AS121" s="154" t="str">
        <f>IF(ISBLANK(AC118),(IFERROR(IF(AR121="","",IF(AR121&lt;=0.2,"Muy Baja",IF(AR121&lt;=0.4,"Baja",IF(AR121&lt;=0.6,"Media",IF(AR121&lt;=0.8,"Alta","Muy Alta"))))),""))," ")</f>
        <v/>
      </c>
      <c r="AT121" s="203" t="str">
        <f t="shared" si="56"/>
        <v/>
      </c>
      <c r="AU121" s="470" t="str">
        <f t="shared" si="57"/>
        <v/>
      </c>
      <c r="AV121" s="203" t="str">
        <f t="shared" si="94"/>
        <v/>
      </c>
      <c r="AW121" s="204" t="str">
        <f t="shared" si="58"/>
        <v/>
      </c>
      <c r="AX121" s="817"/>
      <c r="AY121" s="794"/>
      <c r="AZ121" s="797"/>
      <c r="BA121" s="800"/>
      <c r="BB121" s="256"/>
      <c r="BC121" s="368"/>
      <c r="BD121" s="369"/>
      <c r="BE121" s="369"/>
      <c r="BF121" s="474"/>
      <c r="BG121" s="474"/>
      <c r="BH121" s="474"/>
      <c r="BI121" s="368"/>
      <c r="BJ121" s="764"/>
      <c r="BK121" s="411"/>
      <c r="BL121" s="409"/>
      <c r="BM121" s="409"/>
      <c r="BN121" s="409"/>
      <c r="BO121" s="410"/>
      <c r="BP121" s="410"/>
      <c r="BQ121" s="410"/>
      <c r="BR121" s="453"/>
      <c r="BS121" s="453"/>
      <c r="BT121" s="454"/>
      <c r="BU121" s="509"/>
      <c r="BV121" s="509"/>
      <c r="BW121" s="509"/>
      <c r="BX121" s="509"/>
      <c r="BY121" s="182"/>
      <c r="BZ121" s="182"/>
      <c r="CA121" s="182"/>
      <c r="CB121" s="182"/>
      <c r="CC121" s="182"/>
      <c r="CD121" s="182"/>
      <c r="CE121" s="182"/>
      <c r="CF121" s="182"/>
      <c r="CG121" s="182"/>
      <c r="CH121" s="182"/>
      <c r="CI121" s="182"/>
      <c r="CJ121" s="182"/>
      <c r="CK121" s="182"/>
      <c r="CL121" s="182"/>
      <c r="CM121" s="182"/>
      <c r="CN121" s="182"/>
      <c r="CO121" s="182"/>
    </row>
    <row r="122" spans="1:93" ht="28.5" customHeight="1">
      <c r="A122" s="848"/>
      <c r="B122" s="779"/>
      <c r="C122" s="781"/>
      <c r="D122" s="781"/>
      <c r="E122" s="764"/>
      <c r="F122" s="764"/>
      <c r="G122" s="783"/>
      <c r="H122" s="297">
        <v>19</v>
      </c>
      <c r="I122" s="775"/>
      <c r="J122" s="764"/>
      <c r="K122" s="764"/>
      <c r="L122" s="764"/>
      <c r="M122" s="764"/>
      <c r="N122" s="764"/>
      <c r="O122" s="764"/>
      <c r="P122" s="766"/>
      <c r="Q122" s="768"/>
      <c r="R122" s="770"/>
      <c r="S122" s="770"/>
      <c r="T122" s="770"/>
      <c r="U122" s="820"/>
      <c r="V122" s="805"/>
      <c r="W122" s="823"/>
      <c r="X122" s="826"/>
      <c r="Y122" s="829"/>
      <c r="Z122" s="805"/>
      <c r="AA122" s="808"/>
      <c r="AB122" s="811"/>
      <c r="AC122" s="814"/>
      <c r="AD122" s="797"/>
      <c r="AE122" s="178">
        <v>5</v>
      </c>
      <c r="AF122" s="401"/>
      <c r="AG122" s="444"/>
      <c r="AH122" s="393"/>
      <c r="AI122" s="393"/>
      <c r="AJ122" s="393"/>
      <c r="AK122" s="395" t="str">
        <f t="shared" si="54"/>
        <v/>
      </c>
      <c r="AL122" s="253"/>
      <c r="AM122" s="253"/>
      <c r="AN122" s="201" t="str">
        <f t="shared" si="55"/>
        <v/>
      </c>
      <c r="AO122" s="254"/>
      <c r="AP122" s="254"/>
      <c r="AQ122" s="255"/>
      <c r="AR122" s="202" t="str">
        <f>IF(ISBLANK(AC118),(IFERROR(IF(AND(AK121="Probabilidad",AK122="Probabilidad"),(AT121-(+AT121*AN122)),IF(AND(AK121="Impacto",AK122="Probabilidad"),(AT120-(+AT120*AN122)),IF(AK122="Impacto",AT121,""))),""))," ")</f>
        <v/>
      </c>
      <c r="AS122" s="154" t="str">
        <f>IF(ISBLANK(AC118),(IFERROR(IF(AR122="","",IF(AR122&lt;=0.2,"Muy Baja",IF(AR122&lt;=0.4,"Baja",IF(AR122&lt;=0.6,"Media",IF(AR122&lt;=0.8,"Alta","Muy Alta"))))),""))," ")</f>
        <v/>
      </c>
      <c r="AT122" s="203" t="str">
        <f t="shared" si="56"/>
        <v/>
      </c>
      <c r="AU122" s="470" t="str">
        <f t="shared" si="57"/>
        <v/>
      </c>
      <c r="AV122" s="203" t="str">
        <f t="shared" si="94"/>
        <v/>
      </c>
      <c r="AW122" s="204" t="str">
        <f t="shared" si="58"/>
        <v/>
      </c>
      <c r="AX122" s="817"/>
      <c r="AY122" s="794"/>
      <c r="AZ122" s="797"/>
      <c r="BA122" s="800"/>
      <c r="BB122" s="256"/>
      <c r="BC122" s="368"/>
      <c r="BD122" s="369"/>
      <c r="BE122" s="369"/>
      <c r="BF122" s="474"/>
      <c r="BG122" s="474"/>
      <c r="BH122" s="474"/>
      <c r="BI122" s="368"/>
      <c r="BJ122" s="764"/>
      <c r="BK122" s="411"/>
      <c r="BL122" s="409"/>
      <c r="BM122" s="409"/>
      <c r="BN122" s="409"/>
      <c r="BO122" s="410"/>
      <c r="BP122" s="410"/>
      <c r="BQ122" s="410"/>
      <c r="BR122" s="453"/>
      <c r="BS122" s="453"/>
      <c r="BT122" s="454"/>
      <c r="BU122" s="509"/>
      <c r="BV122" s="509"/>
      <c r="BW122" s="509"/>
      <c r="BX122" s="509"/>
      <c r="BY122" s="182"/>
      <c r="BZ122" s="182"/>
      <c r="CA122" s="182"/>
      <c r="CB122" s="182"/>
      <c r="CC122" s="182"/>
      <c r="CD122" s="182"/>
      <c r="CE122" s="182"/>
      <c r="CF122" s="182"/>
      <c r="CG122" s="182"/>
      <c r="CH122" s="182"/>
      <c r="CI122" s="182"/>
      <c r="CJ122" s="182"/>
      <c r="CK122" s="182"/>
      <c r="CL122" s="182"/>
      <c r="CM122" s="182"/>
      <c r="CN122" s="182"/>
      <c r="CO122" s="182"/>
    </row>
    <row r="123" spans="1:93" ht="28.5" customHeight="1">
      <c r="A123" s="848"/>
      <c r="B123" s="779"/>
      <c r="C123" s="781"/>
      <c r="D123" s="781"/>
      <c r="E123" s="764"/>
      <c r="F123" s="764"/>
      <c r="G123" s="783"/>
      <c r="H123" s="297">
        <v>19</v>
      </c>
      <c r="I123" s="776"/>
      <c r="J123" s="765"/>
      <c r="K123" s="765"/>
      <c r="L123" s="765"/>
      <c r="M123" s="765"/>
      <c r="N123" s="765"/>
      <c r="O123" s="765"/>
      <c r="P123" s="767"/>
      <c r="Q123" s="769"/>
      <c r="R123" s="771"/>
      <c r="S123" s="771"/>
      <c r="T123" s="771"/>
      <c r="U123" s="821"/>
      <c r="V123" s="806"/>
      <c r="W123" s="824"/>
      <c r="X123" s="827"/>
      <c r="Y123" s="830"/>
      <c r="Z123" s="806"/>
      <c r="AA123" s="809"/>
      <c r="AB123" s="812"/>
      <c r="AC123" s="815"/>
      <c r="AD123" s="798"/>
      <c r="AE123" s="178">
        <v>6</v>
      </c>
      <c r="AF123" s="401"/>
      <c r="AG123" s="444"/>
      <c r="AH123" s="393"/>
      <c r="AI123" s="393"/>
      <c r="AJ123" s="393"/>
      <c r="AK123" s="395" t="str">
        <f t="shared" si="54"/>
        <v/>
      </c>
      <c r="AL123" s="253"/>
      <c r="AM123" s="253"/>
      <c r="AN123" s="201" t="str">
        <f t="shared" si="55"/>
        <v/>
      </c>
      <c r="AO123" s="254"/>
      <c r="AP123" s="254"/>
      <c r="AQ123" s="255"/>
      <c r="AR123" s="202" t="str">
        <f>IF(ISBLANK(AC118),(IFERROR(IF(AND(AK122="Probabilidad",AK123="Probabilidad"),(AT122-(+AT122*AN123)),IF(AND(AK122="Impacto",AK123="Probabilidad"),(AT121-(+AT121*AN123)),IF(AK123="Impacto",AT122,""))),""))," ")</f>
        <v/>
      </c>
      <c r="AS123" s="154" t="str">
        <f>IF(ISBLANK(AC118),(IFERROR(IF(AR123="","",IF(AR123&lt;=0.2,"Muy Baja",IF(AR123&lt;=0.4,"Baja",IF(AR123&lt;=0.6,"Media",IF(AR123&lt;=0.8,"Alta","Muy Alta"))))),""))," ")</f>
        <v/>
      </c>
      <c r="AT123" s="203" t="str">
        <f t="shared" si="56"/>
        <v/>
      </c>
      <c r="AU123" s="470" t="str">
        <f t="shared" si="57"/>
        <v/>
      </c>
      <c r="AV123" s="203" t="str">
        <f t="shared" si="94"/>
        <v/>
      </c>
      <c r="AW123" s="204" t="str">
        <f t="shared" si="58"/>
        <v/>
      </c>
      <c r="AX123" s="818"/>
      <c r="AY123" s="795"/>
      <c r="AZ123" s="798"/>
      <c r="BA123" s="801"/>
      <c r="BB123" s="256"/>
      <c r="BC123" s="368"/>
      <c r="BD123" s="369"/>
      <c r="BE123" s="369"/>
      <c r="BF123" s="474"/>
      <c r="BG123" s="474"/>
      <c r="BH123" s="474"/>
      <c r="BI123" s="368"/>
      <c r="BJ123" s="765"/>
      <c r="BK123" s="411"/>
      <c r="BL123" s="409"/>
      <c r="BM123" s="409"/>
      <c r="BN123" s="409"/>
      <c r="BO123" s="410"/>
      <c r="BP123" s="410"/>
      <c r="BQ123" s="410"/>
      <c r="BR123" s="453"/>
      <c r="BS123" s="453"/>
      <c r="BT123" s="454"/>
      <c r="BU123" s="509"/>
      <c r="BV123" s="509"/>
      <c r="BW123" s="509"/>
      <c r="BX123" s="509"/>
      <c r="BY123" s="182"/>
      <c r="BZ123" s="182"/>
      <c r="CA123" s="182"/>
      <c r="CB123" s="182"/>
      <c r="CC123" s="182"/>
      <c r="CD123" s="182"/>
      <c r="CE123" s="182"/>
      <c r="CF123" s="182"/>
      <c r="CG123" s="182"/>
      <c r="CH123" s="182"/>
      <c r="CI123" s="182"/>
      <c r="CJ123" s="182"/>
      <c r="CK123" s="182"/>
      <c r="CL123" s="182"/>
      <c r="CM123" s="182"/>
      <c r="CN123" s="182"/>
      <c r="CO123" s="182"/>
    </row>
    <row r="124" spans="1:93" ht="171" customHeight="1">
      <c r="A124" s="848"/>
      <c r="B124" s="779"/>
      <c r="C124" s="781"/>
      <c r="D124" s="781" t="str">
        <f>IFERROR((VLOOKUP($B124,'Listados Datos'!$D$3:$F$18,3,FALSE))," ")</f>
        <v xml:space="preserve"> </v>
      </c>
      <c r="E124" s="764"/>
      <c r="F124" s="764"/>
      <c r="G124" s="783">
        <v>20</v>
      </c>
      <c r="H124" s="442">
        <v>20</v>
      </c>
      <c r="I124" s="784" t="s">
        <v>3299</v>
      </c>
      <c r="J124" s="785" t="s">
        <v>236</v>
      </c>
      <c r="K124" s="785" t="s">
        <v>1087</v>
      </c>
      <c r="L124" s="785" t="s">
        <v>1082</v>
      </c>
      <c r="M124" s="785" t="s">
        <v>1338</v>
      </c>
      <c r="N124" s="785" t="s">
        <v>106</v>
      </c>
      <c r="O124" s="785" t="s">
        <v>825</v>
      </c>
      <c r="P124" s="786">
        <v>228</v>
      </c>
      <c r="Q124" s="787"/>
      <c r="R124" s="788"/>
      <c r="S124" s="788"/>
      <c r="T124" s="788"/>
      <c r="U124" s="819" t="str">
        <f>IF(ISBLANK(AB124),(IF(P124&lt;=0,"",IF(P124&lt;=2,"Muy Baja",IF(P124&lt;=24,"Baja",IF(P124&lt;=500,"Media",IF(P124&lt;=5000,"Alta","Muy Alta"))))))," ")</f>
        <v xml:space="preserve"> </v>
      </c>
      <c r="V124" s="804" t="str">
        <f t="shared" ref="V124" si="95">IF(ISBLANK(AB124),(IF(U124="","",IF(U124="Muy Baja",20%,IF(U124="Baja",40%,IF(U124="Media",60%,IF(U124="Alta",80%,IF(U124="Muy Alta",100%,0)))))))," ")</f>
        <v xml:space="preserve"> </v>
      </c>
      <c r="W124" s="822"/>
      <c r="X124" s="825" t="str">
        <f>IF(W124&gt;0,IF(NOT(ISERROR(MATCH(W124,'Listados Datos'!$N$3:$N$4,0))),'Listados Datos'!$N$6&amp;"Por favor no seleccionar este criterios de impacto (Afectación Económica o presupuestal y/o Pérdida Reputacional)",'Listados Datos'!$N$7),"")</f>
        <v/>
      </c>
      <c r="Y124" s="828" t="str">
        <f>IF(OR(W124='Listados Datos'!$R$3,W124='Listados Datos'!$S$3),"Leve",IF(OR(W124='Listados Datos'!$R$4,W124='Listados Datos'!$S$4),"Menor",IF(OR(W124='Listados Datos'!$R$5,W124='Listados Datos'!$S$5),"Moderado",IF(OR(W124='Listados Datos'!$R$6,W124='Listados Datos'!$S$6),"Mayor",IF(OR(W124='Listados Datos'!$R$7,W124='Listados Datos'!$S$7),"Catastrófico","")))))</f>
        <v/>
      </c>
      <c r="Z124" s="804" t="str">
        <f>IF(Y124="","",IF(Y124="Leve",20%,IF(Y124="Menor",40%,IF(Y124="Moderado",60%,IF(Y124="Mayor",80%,IF(Y124="Catastrófico",100%,0))))))</f>
        <v/>
      </c>
      <c r="AA124" s="807" t="str">
        <f>IF(OR(AND(U124="Muy Baja",Y124="Leve"),AND(U124="Muy Baja",Y124="Menor"),AND(U124="Baja",Y124="Leve")),"Bajo",IF(OR(AND(U124="Muy baja",Y124="Moderado"),AND(U124="Baja",Y124="Menor"),AND(U124="Baja",Y124="Moderado"),AND(U124="Media",Y124="Leve"),AND(U124="Media",Y124="Menor"),AND(U124="Media",Y124="Moderado"),AND(U124="Alta",Y124="Leve"),AND(U124="Alta",Y124="Menor")),"Moderado",IF(OR(AND(U124="Muy Baja",Y124="Mayor"),AND(U124="Baja",Y124="Mayor"),AND(U124="Media",Y124="Mayor"),AND(U124="Alta",Y124="Moderado"),AND(U124="Alta",Y124="Mayor"),AND(U124="Muy Alta",Y124="Leve"),AND(U124="Muy Alta",Y124="Menor"),AND(U124="Muy Alta",Y124="Moderado"),AND(U124="Muy Alta",Y124="Mayor")),"Alto",IF(OR(AND(U124="Muy Baja",Y124="Catastrófico"),AND(U124="Baja",Y124="Catastrófico"),AND(U124="Media",Y124="Catastrófico"),AND(U124="Alta",Y124="Catastrófico"),AND(U124="Muy Alta",Y124="Catastrófico")),"Extremo",""))))</f>
        <v/>
      </c>
      <c r="AB124" s="810" t="s">
        <v>339</v>
      </c>
      <c r="AC124" s="813" t="s">
        <v>11</v>
      </c>
      <c r="AD124" s="796" t="str">
        <f t="shared" ref="AD124" si="96">IF(AND(AB124="Rara Vez",AC124="Insignificante"),("BAJA"),IF(AND(AB124="Rara Vez",AC124="Menor"),("BAJA"),IF(AND(AB124="Rara Vez",AC124="Moderado"),("MODERADA"),IF(AND(AB124="Rara Vez",AC124="Mayor"),("ALTA"),IF(AND(AB124="Improbable",AC124="Insignificante"),("BAJA"),IF(AND(AB124="Improbable",AC124="Menor"),("BAJA"),IF(AND(AB124="Improbable",AC124="Moderado"),("MODERADA"),IF(AND(AB124="Improbable",AC124="Mayor"),("ALTA"),IF(AND(AB124="Posible",AC124="Insignificante"),("BAJA"),IF(AND(AB124="Posible",AC124="Menor"),("MODERADA"),IF(AND(AB124="Posible",AC124="Moderado"),("ALTA"),IF(AND(AB124="Posible",AC124="Mayor"),("EXTREMA"),IF(AND(AB124="Probable",AC124="Insignificante"),("MODERADA"),IF(AND(AB124="Probable",AC124="Menor"),("ALTA"),IF(AND(AB124="Probable",AC124="Moderado"),("ALTA"),IF(AND(AB124="Probable",AC124="Mayor"),("EXTREMA"),IF(AND(AB124="Casi Seguro",AC124="Insignificante"),("ALTA"),IF(AND(AB124="Casi Seguro",AC124="Menor"),("ALTA"),IF(AND(AB124="Casi Seguro",AC124="Moderado"),("EXTREMA"),IF(AND(AB124="Casi Seguro",AC124="Mayor"),("EXTREMA"),IF(AC124="Catastrófico","EXTREMA","VALORAR")))))))))))))))))))))</f>
        <v>ALTA</v>
      </c>
      <c r="AE124" s="178">
        <v>1</v>
      </c>
      <c r="AF124" s="401"/>
      <c r="AG124" s="444" t="s">
        <v>3206</v>
      </c>
      <c r="AH124" s="393"/>
      <c r="AI124" s="393"/>
      <c r="AJ124" s="393"/>
      <c r="AK124" s="395" t="str">
        <f t="shared" si="54"/>
        <v>Probabilidad</v>
      </c>
      <c r="AL124" s="253" t="s">
        <v>305</v>
      </c>
      <c r="AM124" s="253" t="s">
        <v>310</v>
      </c>
      <c r="AN124" s="201" t="str">
        <f t="shared" si="55"/>
        <v>40%</v>
      </c>
      <c r="AO124" s="254" t="s">
        <v>314</v>
      </c>
      <c r="AP124" s="254" t="s">
        <v>318</v>
      </c>
      <c r="AQ124" s="255" t="s">
        <v>321</v>
      </c>
      <c r="AR124" s="202" t="str">
        <f>IF(ISBLANK(AC124),(IFERROR(IF(AK124="Probabilidad",(V124-(+V124*AN124)),IF(AK124="Impacto",V124,"")),""))," ")</f>
        <v xml:space="preserve"> </v>
      </c>
      <c r="AS124" s="154" t="str">
        <f>IF(ISBLANK(AC124), (IFERROR(IF(AR124="","",IF(AR124&lt;=0.2,"Muy Baja",IF(AR124&lt;=0.4,"Baja",IF(AR124&lt;=0.6,"Media",IF(AR124&lt;=0.8,"Alta","Muy Alta"))))),""))," ")</f>
        <v xml:space="preserve"> </v>
      </c>
      <c r="AT124" s="203" t="str">
        <f t="shared" si="56"/>
        <v xml:space="preserve"> </v>
      </c>
      <c r="AU124" s="470" t="str">
        <f t="shared" si="57"/>
        <v/>
      </c>
      <c r="AV124" s="203" t="str">
        <f>IFERROR(IF(AK124="Impacto",(Z124-(+Z124*AN124)),IF(AK124="Probabilidad",Z124,"")),"")</f>
        <v/>
      </c>
      <c r="AW124" s="204" t="str">
        <f t="shared" si="58"/>
        <v/>
      </c>
      <c r="AX124" s="816" t="s">
        <v>339</v>
      </c>
      <c r="AY124" s="793" t="str">
        <f>IF(ISBLANK(AC124), " ", AC124)</f>
        <v>Mayor</v>
      </c>
      <c r="AZ124" s="796" t="str">
        <f t="shared" ref="AZ124" si="97">IF(AND(AX124="Rara Vez",AY124="Insignificante"),("BAJA"),IF(AND(AX124="Rara Vez",AY124="Menor"),("BAJA"),IF(AND(AX124="Rara Vez",AY124="Moderado"),("MODERADA"),IF(AND(AX124="Rara Vez",AY124="Mayor"),("ALTA"),IF(AND(AX124="Improbable",AY124="Insignificante"),("BAJA"),IF(AND(AX124="Improbable",AY124="Menor"),("BAJA"),IF(AND(AX124="Improbable",AY124="Moderado"),("MODERADA"),IF(AND(AX124="Improbable",AY124="Mayor"),("ALTA"),IF(AND(AX124="Posible",AY124="Insignificante"),("BAJA"),IF(AND(AX124="Posible",AY124="Menor"),("MODERADA"),IF(AND(AX124="Posible",AY124="Moderado"),("ALTA"),IF(AND(AX124="Posible",AY124="Mayor"),("EXTREMA"),IF(AND(AX124="Probable",AY124="Insignificante"),("MODERADA"),IF(AND(AX124="Probable",AY124="Menor"),("ALTA"),IF(AND(AX124="Probable",AY124="Moderado"),("ALTA"),IF(AND(AX124="Probable",AY124="Mayor"),("EXTREMA"),IF(AND(AX124="Casi Seguro",AY124="Insignificante"),("ALTA"),IF(AND(AX124="Casi Seguro",AY124="Menor"),("ALTA"),IF(AND(AX124="Casi Seguro",AY124="Moderado"),("EXTREMA"),IF(AND(AX124="Casi Seguro",AY124="Mayor"),("EXTREMA"),IF(AY124="Catastrófico","EXTREMA","VALORAR")))))))))))))))))))))</f>
        <v>ALTA</v>
      </c>
      <c r="BA124" s="799" t="s">
        <v>328</v>
      </c>
      <c r="BB124" s="425" t="s">
        <v>1091</v>
      </c>
      <c r="BC124" s="368" t="s">
        <v>3132</v>
      </c>
      <c r="BD124" s="369" t="s">
        <v>950</v>
      </c>
      <c r="BE124" s="369" t="s">
        <v>1028</v>
      </c>
      <c r="BF124" s="474">
        <v>44927</v>
      </c>
      <c r="BG124" s="474">
        <v>45291</v>
      </c>
      <c r="BH124" s="474" t="s">
        <v>3133</v>
      </c>
      <c r="BI124" s="474" t="s">
        <v>3134</v>
      </c>
      <c r="BJ124" s="785" t="s">
        <v>1090</v>
      </c>
      <c r="BK124" s="411" t="s">
        <v>110</v>
      </c>
      <c r="BL124" s="409" t="s">
        <v>3549</v>
      </c>
      <c r="BM124" s="410">
        <v>13</v>
      </c>
      <c r="BN124" s="421">
        <v>46265</v>
      </c>
      <c r="BO124" s="410" t="s">
        <v>1330</v>
      </c>
      <c r="BP124" s="423" t="s">
        <v>3552</v>
      </c>
      <c r="BQ124" s="410" t="s">
        <v>111</v>
      </c>
      <c r="BR124" s="453" t="s">
        <v>111</v>
      </c>
      <c r="BS124" s="453" t="s">
        <v>1423</v>
      </c>
      <c r="BT124" s="454" t="s">
        <v>1423</v>
      </c>
      <c r="BU124" s="508" t="s">
        <v>3642</v>
      </c>
      <c r="BV124" s="510" t="s">
        <v>3712</v>
      </c>
      <c r="BW124" s="508" t="s">
        <v>3622</v>
      </c>
      <c r="BX124" s="508" t="s">
        <v>3623</v>
      </c>
      <c r="BY124" s="182"/>
      <c r="BZ124" s="182"/>
      <c r="CA124" s="182"/>
      <c r="CB124" s="182"/>
      <c r="CC124" s="182"/>
      <c r="CD124" s="182"/>
      <c r="CE124" s="182"/>
      <c r="CF124" s="182"/>
      <c r="CG124" s="182"/>
      <c r="CH124" s="182"/>
      <c r="CI124" s="182"/>
      <c r="CJ124" s="182"/>
      <c r="CK124" s="182"/>
      <c r="CL124" s="182"/>
      <c r="CM124" s="182"/>
      <c r="CN124" s="182"/>
      <c r="CO124" s="182"/>
    </row>
    <row r="125" spans="1:93" ht="108.75" customHeight="1">
      <c r="A125" s="848"/>
      <c r="B125" s="779"/>
      <c r="C125" s="781"/>
      <c r="D125" s="781"/>
      <c r="E125" s="764"/>
      <c r="F125" s="764"/>
      <c r="G125" s="783"/>
      <c r="H125" s="442">
        <v>20</v>
      </c>
      <c r="I125" s="775"/>
      <c r="J125" s="764"/>
      <c r="K125" s="764"/>
      <c r="L125" s="764"/>
      <c r="M125" s="764">
        <v>0</v>
      </c>
      <c r="N125" s="764"/>
      <c r="O125" s="764"/>
      <c r="P125" s="766"/>
      <c r="Q125" s="768"/>
      <c r="R125" s="770"/>
      <c r="S125" s="770"/>
      <c r="T125" s="770"/>
      <c r="U125" s="820"/>
      <c r="V125" s="805"/>
      <c r="W125" s="823"/>
      <c r="X125" s="826"/>
      <c r="Y125" s="829"/>
      <c r="Z125" s="805"/>
      <c r="AA125" s="808"/>
      <c r="AB125" s="811"/>
      <c r="AC125" s="814"/>
      <c r="AD125" s="797"/>
      <c r="AE125" s="178">
        <v>2</v>
      </c>
      <c r="AF125" s="401"/>
      <c r="AG125" s="444" t="s">
        <v>3207</v>
      </c>
      <c r="AH125" s="393"/>
      <c r="AI125" s="393"/>
      <c r="AJ125" s="393"/>
      <c r="AK125" s="395" t="str">
        <f t="shared" si="54"/>
        <v>Probabilidad</v>
      </c>
      <c r="AL125" s="253" t="s">
        <v>305</v>
      </c>
      <c r="AM125" s="253" t="s">
        <v>310</v>
      </c>
      <c r="AN125" s="201" t="str">
        <f t="shared" si="55"/>
        <v>40%</v>
      </c>
      <c r="AO125" s="254" t="s">
        <v>314</v>
      </c>
      <c r="AP125" s="254" t="s">
        <v>318</v>
      </c>
      <c r="AQ125" s="255" t="s">
        <v>321</v>
      </c>
      <c r="AR125" s="202" t="str">
        <f>IF(ISBLANK(AC124),(IFERROR(IF(AND(AK124="Probabilidad",AK125="Probabilidad"),(AT124-(+AT124*AN125)),IF(AK125="Probabilidad",(V124-(+V124*AN125)),IF(AK125="Impacto",AT124,""))),""))," ")</f>
        <v xml:space="preserve"> </v>
      </c>
      <c r="AS125" s="154" t="str">
        <f>IF(ISBLANK(AC124),(IFERROR(IF(AR125="","",IF(AR125&lt;=0.2,"Muy Baja",IF(AR125&lt;=0.4,"Baja",IF(AR125&lt;=0.6,"Media",IF(AR125&lt;=0.8,"Alta","Muy Alta"))))),""))," ")</f>
        <v xml:space="preserve"> </v>
      </c>
      <c r="AT125" s="203" t="str">
        <f t="shared" si="56"/>
        <v xml:space="preserve"> </v>
      </c>
      <c r="AU125" s="470" t="str">
        <f t="shared" si="57"/>
        <v/>
      </c>
      <c r="AV125" s="203" t="str">
        <f>IFERROR(IF(AND(AK124="Impacto",AK125="Impacto"),(AV124-(+AV124*AN125)),IF(AK125="Impacto",(Z124-(+Z124*AN125)),IF(AK125="Probabilidad",AV124,""))),"")</f>
        <v/>
      </c>
      <c r="AW125" s="204" t="str">
        <f t="shared" si="58"/>
        <v/>
      </c>
      <c r="AX125" s="817"/>
      <c r="AY125" s="794"/>
      <c r="AZ125" s="797"/>
      <c r="BA125" s="800"/>
      <c r="BB125" s="256" t="s">
        <v>1092</v>
      </c>
      <c r="BC125" s="368" t="s">
        <v>1104</v>
      </c>
      <c r="BD125" s="369" t="s">
        <v>950</v>
      </c>
      <c r="BE125" s="369" t="s">
        <v>1028</v>
      </c>
      <c r="BF125" s="474">
        <v>44927</v>
      </c>
      <c r="BG125" s="474">
        <v>45291</v>
      </c>
      <c r="BH125" s="368" t="s">
        <v>1104</v>
      </c>
      <c r="BI125" s="368" t="s">
        <v>1105</v>
      </c>
      <c r="BJ125" s="764"/>
      <c r="BK125" s="411" t="s">
        <v>110</v>
      </c>
      <c r="BL125" s="409" t="s">
        <v>3550</v>
      </c>
      <c r="BM125" s="409">
        <v>7</v>
      </c>
      <c r="BN125" s="421">
        <v>46265</v>
      </c>
      <c r="BO125" s="410" t="s">
        <v>3551</v>
      </c>
      <c r="BP125" s="423" t="s">
        <v>3553</v>
      </c>
      <c r="BQ125" s="410" t="s">
        <v>111</v>
      </c>
      <c r="BR125" s="453" t="s">
        <v>111</v>
      </c>
      <c r="BS125" s="453" t="s">
        <v>1423</v>
      </c>
      <c r="BT125" s="454" t="s">
        <v>1423</v>
      </c>
      <c r="BU125" s="508" t="s">
        <v>3653</v>
      </c>
      <c r="BV125" s="510" t="s">
        <v>3712</v>
      </c>
      <c r="BW125" s="508" t="s">
        <v>3654</v>
      </c>
      <c r="BX125" s="508" t="s">
        <v>3655</v>
      </c>
      <c r="BY125" s="182"/>
      <c r="BZ125" s="182"/>
      <c r="CA125" s="182"/>
      <c r="CB125" s="182"/>
      <c r="CC125" s="182"/>
      <c r="CD125" s="182"/>
      <c r="CE125" s="182"/>
      <c r="CF125" s="182"/>
      <c r="CG125" s="182"/>
      <c r="CH125" s="182"/>
      <c r="CI125" s="182"/>
      <c r="CJ125" s="182"/>
      <c r="CK125" s="182"/>
      <c r="CL125" s="182"/>
      <c r="CM125" s="182"/>
      <c r="CN125" s="182"/>
      <c r="CO125" s="182"/>
    </row>
    <row r="126" spans="1:93" ht="28.5" customHeight="1">
      <c r="A126" s="848"/>
      <c r="B126" s="779"/>
      <c r="C126" s="781"/>
      <c r="D126" s="781"/>
      <c r="E126" s="764"/>
      <c r="F126" s="764"/>
      <c r="G126" s="783"/>
      <c r="H126" s="442">
        <v>20</v>
      </c>
      <c r="I126" s="775"/>
      <c r="J126" s="764"/>
      <c r="K126" s="764"/>
      <c r="L126" s="764"/>
      <c r="M126" s="764">
        <v>0</v>
      </c>
      <c r="N126" s="764"/>
      <c r="O126" s="764"/>
      <c r="P126" s="766"/>
      <c r="Q126" s="768"/>
      <c r="R126" s="770"/>
      <c r="S126" s="770"/>
      <c r="T126" s="770"/>
      <c r="U126" s="820"/>
      <c r="V126" s="805"/>
      <c r="W126" s="823"/>
      <c r="X126" s="826"/>
      <c r="Y126" s="829"/>
      <c r="Z126" s="805"/>
      <c r="AA126" s="808"/>
      <c r="AB126" s="811"/>
      <c r="AC126" s="814"/>
      <c r="AD126" s="797"/>
      <c r="AE126" s="178">
        <v>3</v>
      </c>
      <c r="AF126" s="401"/>
      <c r="AG126" s="444"/>
      <c r="AH126" s="393"/>
      <c r="AI126" s="393"/>
      <c r="AJ126" s="393"/>
      <c r="AK126" s="395" t="str">
        <f t="shared" si="54"/>
        <v/>
      </c>
      <c r="AL126" s="253"/>
      <c r="AM126" s="253"/>
      <c r="AN126" s="201" t="str">
        <f t="shared" si="55"/>
        <v/>
      </c>
      <c r="AO126" s="254"/>
      <c r="AP126" s="254"/>
      <c r="AQ126" s="255"/>
      <c r="AR126" s="202" t="str">
        <f>IF(ISBLANK(AC124),(IFERROR(IF(AND(AK125="Probabilidad",AK126="Probabilidad"),(AT125-(+AT125*AN126)),IF(AND(AK125="Impacto",AK126="Probabilidad"),(AT124-(+AT124*AN126)),IF(AK126="Impacto",AT125,""))),""))," ")</f>
        <v xml:space="preserve"> </v>
      </c>
      <c r="AS126" s="154" t="str">
        <f>IF(ISBLANK(AC124),(IFERROR(IF(AR126="","",IF(AR126&lt;=0.2,"Muy Baja",IF(AR126&lt;=0.4,"Baja",IF(AR126&lt;=0.6,"Media",IF(AR126&lt;=0.8,"Alta","Muy Alta"))))),""))," ")</f>
        <v xml:space="preserve"> </v>
      </c>
      <c r="AT126" s="203" t="str">
        <f t="shared" si="56"/>
        <v xml:space="preserve"> </v>
      </c>
      <c r="AU126" s="470" t="str">
        <f t="shared" si="57"/>
        <v/>
      </c>
      <c r="AV126" s="203" t="str">
        <f t="shared" ref="AV126:AV129" si="98">IFERROR(IF(AND(AK125="Impacto",AK126="Impacto"),(AV125-(+AV125*AN126)),IF(AND(AK125="Probabilidad",AK126="Impacto"),(AV124-(+AV124*AN126)),IF(AK126="Probabilidad",AV125,""))),"")</f>
        <v/>
      </c>
      <c r="AW126" s="204" t="str">
        <f t="shared" si="58"/>
        <v/>
      </c>
      <c r="AX126" s="817"/>
      <c r="AY126" s="794"/>
      <c r="AZ126" s="797"/>
      <c r="BA126" s="800"/>
      <c r="BB126" s="256"/>
      <c r="BC126" s="368"/>
      <c r="BD126" s="369"/>
      <c r="BE126" s="369"/>
      <c r="BF126" s="474"/>
      <c r="BG126" s="474"/>
      <c r="BH126" s="474"/>
      <c r="BI126" s="368"/>
      <c r="BJ126" s="764"/>
      <c r="BK126" s="411"/>
      <c r="BL126" s="409"/>
      <c r="BM126" s="409"/>
      <c r="BN126" s="409"/>
      <c r="BO126" s="410"/>
      <c r="BP126" s="410"/>
      <c r="BQ126" s="410"/>
      <c r="BR126" s="453"/>
      <c r="BS126" s="453"/>
      <c r="BT126" s="454"/>
      <c r="BU126" s="509"/>
      <c r="BV126" s="509"/>
      <c r="BW126" s="509"/>
      <c r="BX126" s="509"/>
      <c r="BY126" s="182"/>
      <c r="BZ126" s="182"/>
      <c r="CA126" s="182"/>
      <c r="CB126" s="182"/>
      <c r="CC126" s="182"/>
      <c r="CD126" s="182"/>
      <c r="CE126" s="182"/>
      <c r="CF126" s="182"/>
      <c r="CG126" s="182"/>
      <c r="CH126" s="182"/>
      <c r="CI126" s="182"/>
      <c r="CJ126" s="182"/>
      <c r="CK126" s="182"/>
      <c r="CL126" s="182"/>
      <c r="CM126" s="182"/>
      <c r="CN126" s="182"/>
      <c r="CO126" s="182"/>
    </row>
    <row r="127" spans="1:93" ht="28.5" customHeight="1">
      <c r="A127" s="848"/>
      <c r="B127" s="779"/>
      <c r="C127" s="781"/>
      <c r="D127" s="781"/>
      <c r="E127" s="764"/>
      <c r="F127" s="764"/>
      <c r="G127" s="783"/>
      <c r="H127" s="442">
        <v>20</v>
      </c>
      <c r="I127" s="775"/>
      <c r="J127" s="764"/>
      <c r="K127" s="764"/>
      <c r="L127" s="764"/>
      <c r="M127" s="764">
        <v>0</v>
      </c>
      <c r="N127" s="764"/>
      <c r="O127" s="764"/>
      <c r="P127" s="766"/>
      <c r="Q127" s="768"/>
      <c r="R127" s="770"/>
      <c r="S127" s="770"/>
      <c r="T127" s="770"/>
      <c r="U127" s="820"/>
      <c r="V127" s="805"/>
      <c r="W127" s="823"/>
      <c r="X127" s="826"/>
      <c r="Y127" s="829"/>
      <c r="Z127" s="805"/>
      <c r="AA127" s="808"/>
      <c r="AB127" s="811"/>
      <c r="AC127" s="814"/>
      <c r="AD127" s="797"/>
      <c r="AE127" s="178">
        <v>4</v>
      </c>
      <c r="AF127" s="401"/>
      <c r="AG127" s="444"/>
      <c r="AH127" s="393"/>
      <c r="AI127" s="393"/>
      <c r="AJ127" s="393"/>
      <c r="AK127" s="395" t="str">
        <f t="shared" si="54"/>
        <v/>
      </c>
      <c r="AL127" s="253"/>
      <c r="AM127" s="253"/>
      <c r="AN127" s="201" t="str">
        <f t="shared" si="55"/>
        <v/>
      </c>
      <c r="AO127" s="254"/>
      <c r="AP127" s="254"/>
      <c r="AQ127" s="255"/>
      <c r="AR127" s="202" t="str">
        <f>IF(ISBLANK(AC124),(IFERROR(IF(AND(AK126="Probabilidad",AK127="Probabilidad"),(AT126-(+AT126*AN127)),IF(AND(AK126="Impacto",AK127="Probabilidad"),(AT125-(+AT125*AN127)),IF(AK127="Impacto",AT126,""))),""))," ")</f>
        <v xml:space="preserve"> </v>
      </c>
      <c r="AS127" s="154" t="str">
        <f>IF(ISBLANK(AC124),(IFERROR(IF(AR127="","",IF(AR127&lt;=0.2,"Muy Baja",IF(AR127&lt;=0.4,"Baja",IF(AR127&lt;=0.6,"Media",IF(AR127&lt;=0.8,"Alta","Muy Alta"))))),""))," ")</f>
        <v xml:space="preserve"> </v>
      </c>
      <c r="AT127" s="203" t="str">
        <f t="shared" si="56"/>
        <v xml:space="preserve"> </v>
      </c>
      <c r="AU127" s="470" t="str">
        <f t="shared" si="57"/>
        <v/>
      </c>
      <c r="AV127" s="203" t="str">
        <f t="shared" si="98"/>
        <v/>
      </c>
      <c r="AW127" s="204" t="str">
        <f t="shared" si="58"/>
        <v/>
      </c>
      <c r="AX127" s="817"/>
      <c r="AY127" s="794"/>
      <c r="AZ127" s="797"/>
      <c r="BA127" s="800"/>
      <c r="BB127" s="256"/>
      <c r="BC127" s="368"/>
      <c r="BD127" s="369"/>
      <c r="BE127" s="369"/>
      <c r="BF127" s="474"/>
      <c r="BG127" s="474"/>
      <c r="BH127" s="474"/>
      <c r="BI127" s="368"/>
      <c r="BJ127" s="764"/>
      <c r="BK127" s="411"/>
      <c r="BL127" s="409"/>
      <c r="BM127" s="409"/>
      <c r="BN127" s="409"/>
      <c r="BO127" s="410"/>
      <c r="BP127" s="410"/>
      <c r="BQ127" s="410"/>
      <c r="BR127" s="453"/>
      <c r="BS127" s="453"/>
      <c r="BT127" s="454"/>
      <c r="BU127" s="509"/>
      <c r="BV127" s="509"/>
      <c r="BW127" s="509"/>
      <c r="BX127" s="509"/>
      <c r="BY127" s="182"/>
      <c r="BZ127" s="182"/>
      <c r="CA127" s="182"/>
      <c r="CB127" s="182"/>
      <c r="CC127" s="182"/>
      <c r="CD127" s="182"/>
      <c r="CE127" s="182"/>
      <c r="CF127" s="182"/>
      <c r="CG127" s="182"/>
      <c r="CH127" s="182"/>
      <c r="CI127" s="182"/>
      <c r="CJ127" s="182"/>
      <c r="CK127" s="182"/>
      <c r="CL127" s="182"/>
      <c r="CM127" s="182"/>
      <c r="CN127" s="182"/>
      <c r="CO127" s="182"/>
    </row>
    <row r="128" spans="1:93" ht="28.5" customHeight="1">
      <c r="A128" s="848"/>
      <c r="B128" s="779"/>
      <c r="C128" s="781"/>
      <c r="D128" s="781"/>
      <c r="E128" s="764"/>
      <c r="F128" s="764"/>
      <c r="G128" s="783"/>
      <c r="H128" s="442">
        <v>20</v>
      </c>
      <c r="I128" s="775"/>
      <c r="J128" s="764"/>
      <c r="K128" s="764"/>
      <c r="L128" s="764"/>
      <c r="M128" s="764">
        <v>0</v>
      </c>
      <c r="N128" s="764"/>
      <c r="O128" s="764"/>
      <c r="P128" s="766"/>
      <c r="Q128" s="768"/>
      <c r="R128" s="770"/>
      <c r="S128" s="770"/>
      <c r="T128" s="770"/>
      <c r="U128" s="820"/>
      <c r="V128" s="805"/>
      <c r="W128" s="823"/>
      <c r="X128" s="826"/>
      <c r="Y128" s="829"/>
      <c r="Z128" s="805"/>
      <c r="AA128" s="808"/>
      <c r="AB128" s="811"/>
      <c r="AC128" s="814"/>
      <c r="AD128" s="797"/>
      <c r="AE128" s="178">
        <v>5</v>
      </c>
      <c r="AF128" s="401"/>
      <c r="AG128" s="444"/>
      <c r="AH128" s="393"/>
      <c r="AI128" s="393"/>
      <c r="AJ128" s="393"/>
      <c r="AK128" s="395" t="str">
        <f t="shared" si="54"/>
        <v/>
      </c>
      <c r="AL128" s="253"/>
      <c r="AM128" s="253"/>
      <c r="AN128" s="201" t="str">
        <f t="shared" si="55"/>
        <v/>
      </c>
      <c r="AO128" s="254"/>
      <c r="AP128" s="254"/>
      <c r="AQ128" s="255"/>
      <c r="AR128" s="202" t="str">
        <f>IF(ISBLANK(AC124),(IFERROR(IF(AND(AK127="Probabilidad",AK128="Probabilidad"),(AT127-(+AT127*AN128)),IF(AND(AK127="Impacto",AK128="Probabilidad"),(AT126-(+AT126*AN128)),IF(AK128="Impacto",AT127,""))),""))," ")</f>
        <v xml:space="preserve"> </v>
      </c>
      <c r="AS128" s="154" t="str">
        <f>IF(ISBLANK(AC124),(IFERROR(IF(AR128="","",IF(AR128&lt;=0.2,"Muy Baja",IF(AR128&lt;=0.4,"Baja",IF(AR128&lt;=0.6,"Media",IF(AR128&lt;=0.8,"Alta","Muy Alta"))))),""))," ")</f>
        <v xml:space="preserve"> </v>
      </c>
      <c r="AT128" s="203" t="str">
        <f t="shared" si="56"/>
        <v xml:space="preserve"> </v>
      </c>
      <c r="AU128" s="470" t="str">
        <f t="shared" si="57"/>
        <v/>
      </c>
      <c r="AV128" s="203" t="str">
        <f t="shared" si="98"/>
        <v/>
      </c>
      <c r="AW128" s="204" t="str">
        <f t="shared" si="58"/>
        <v/>
      </c>
      <c r="AX128" s="817"/>
      <c r="AY128" s="794"/>
      <c r="AZ128" s="797"/>
      <c r="BA128" s="800"/>
      <c r="BB128" s="256"/>
      <c r="BC128" s="368"/>
      <c r="BD128" s="369"/>
      <c r="BE128" s="369"/>
      <c r="BF128" s="474"/>
      <c r="BG128" s="474"/>
      <c r="BH128" s="474"/>
      <c r="BI128" s="368"/>
      <c r="BJ128" s="764"/>
      <c r="BK128" s="411"/>
      <c r="BL128" s="409"/>
      <c r="BM128" s="409"/>
      <c r="BN128" s="409"/>
      <c r="BO128" s="410"/>
      <c r="BP128" s="410"/>
      <c r="BQ128" s="410"/>
      <c r="BR128" s="453"/>
      <c r="BS128" s="453"/>
      <c r="BT128" s="454"/>
      <c r="BU128" s="509"/>
      <c r="BV128" s="509"/>
      <c r="BW128" s="509"/>
      <c r="BX128" s="509"/>
      <c r="BY128" s="182"/>
      <c r="BZ128" s="182"/>
      <c r="CA128" s="182"/>
      <c r="CB128" s="182"/>
      <c r="CC128" s="182"/>
      <c r="CD128" s="182"/>
      <c r="CE128" s="182"/>
      <c r="CF128" s="182"/>
      <c r="CG128" s="182"/>
      <c r="CH128" s="182"/>
      <c r="CI128" s="182"/>
      <c r="CJ128" s="182"/>
      <c r="CK128" s="182"/>
      <c r="CL128" s="182"/>
      <c r="CM128" s="182"/>
      <c r="CN128" s="182"/>
      <c r="CO128" s="182"/>
    </row>
    <row r="129" spans="1:93" ht="28.5" customHeight="1">
      <c r="A129" s="848"/>
      <c r="B129" s="779"/>
      <c r="C129" s="781"/>
      <c r="D129" s="781"/>
      <c r="E129" s="764"/>
      <c r="F129" s="764"/>
      <c r="G129" s="783"/>
      <c r="H129" s="442">
        <v>20</v>
      </c>
      <c r="I129" s="776"/>
      <c r="J129" s="765"/>
      <c r="K129" s="765"/>
      <c r="L129" s="765"/>
      <c r="M129" s="765">
        <v>0</v>
      </c>
      <c r="N129" s="765"/>
      <c r="O129" s="765"/>
      <c r="P129" s="767"/>
      <c r="Q129" s="769"/>
      <c r="R129" s="771"/>
      <c r="S129" s="771"/>
      <c r="T129" s="771"/>
      <c r="U129" s="821"/>
      <c r="V129" s="806"/>
      <c r="W129" s="824"/>
      <c r="X129" s="827"/>
      <c r="Y129" s="830"/>
      <c r="Z129" s="806"/>
      <c r="AA129" s="809"/>
      <c r="AB129" s="812"/>
      <c r="AC129" s="815"/>
      <c r="AD129" s="798"/>
      <c r="AE129" s="178">
        <v>6</v>
      </c>
      <c r="AF129" s="401"/>
      <c r="AG129" s="444"/>
      <c r="AH129" s="393"/>
      <c r="AI129" s="393"/>
      <c r="AJ129" s="393"/>
      <c r="AK129" s="395" t="str">
        <f t="shared" si="54"/>
        <v/>
      </c>
      <c r="AL129" s="253"/>
      <c r="AM129" s="253"/>
      <c r="AN129" s="201" t="str">
        <f t="shared" si="55"/>
        <v/>
      </c>
      <c r="AO129" s="254"/>
      <c r="AP129" s="254"/>
      <c r="AQ129" s="255"/>
      <c r="AR129" s="202" t="str">
        <f>IF(ISBLANK(AC124),(IFERROR(IF(AND(AK128="Probabilidad",AK129="Probabilidad"),(AT128-(+AT128*AN129)),IF(AND(AK128="Impacto",AK129="Probabilidad"),(AT127-(+AT127*AN129)),IF(AK129="Impacto",AT128,""))),""))," ")</f>
        <v xml:space="preserve"> </v>
      </c>
      <c r="AS129" s="154" t="str">
        <f>IF(ISBLANK(AC124),(IFERROR(IF(AR129="","",IF(AR129&lt;=0.2,"Muy Baja",IF(AR129&lt;=0.4,"Baja",IF(AR129&lt;=0.6,"Media",IF(AR129&lt;=0.8,"Alta","Muy Alta"))))),""))," ")</f>
        <v xml:space="preserve"> </v>
      </c>
      <c r="AT129" s="203" t="str">
        <f t="shared" si="56"/>
        <v xml:space="preserve"> </v>
      </c>
      <c r="AU129" s="470" t="str">
        <f t="shared" si="57"/>
        <v/>
      </c>
      <c r="AV129" s="203" t="str">
        <f t="shared" si="98"/>
        <v/>
      </c>
      <c r="AW129" s="204" t="str">
        <f t="shared" si="58"/>
        <v/>
      </c>
      <c r="AX129" s="818"/>
      <c r="AY129" s="795"/>
      <c r="AZ129" s="798"/>
      <c r="BA129" s="801"/>
      <c r="BB129" s="256"/>
      <c r="BC129" s="368"/>
      <c r="BD129" s="369"/>
      <c r="BE129" s="369"/>
      <c r="BF129" s="474"/>
      <c r="BG129" s="474"/>
      <c r="BH129" s="474"/>
      <c r="BI129" s="368"/>
      <c r="BJ129" s="765"/>
      <c r="BK129" s="411"/>
      <c r="BL129" s="409"/>
      <c r="BM129" s="409"/>
      <c r="BN129" s="409"/>
      <c r="BO129" s="410"/>
      <c r="BP129" s="410"/>
      <c r="BQ129" s="410"/>
      <c r="BR129" s="453"/>
      <c r="BS129" s="453"/>
      <c r="BT129" s="454"/>
      <c r="BU129" s="509"/>
      <c r="BV129" s="509"/>
      <c r="BW129" s="509"/>
      <c r="BX129" s="509"/>
      <c r="BY129" s="182"/>
      <c r="BZ129" s="182"/>
      <c r="CA129" s="182"/>
      <c r="CB129" s="182"/>
      <c r="CC129" s="182"/>
      <c r="CD129" s="182"/>
      <c r="CE129" s="182"/>
      <c r="CF129" s="182"/>
      <c r="CG129" s="182"/>
      <c r="CH129" s="182"/>
      <c r="CI129" s="182"/>
      <c r="CJ129" s="182"/>
      <c r="CK129" s="182"/>
      <c r="CL129" s="182"/>
      <c r="CM129" s="182"/>
      <c r="CN129" s="182"/>
      <c r="CO129" s="182"/>
    </row>
    <row r="130" spans="1:93" ht="172.5" customHeight="1">
      <c r="A130" s="848"/>
      <c r="B130" s="779"/>
      <c r="C130" s="781"/>
      <c r="D130" s="781"/>
      <c r="E130" s="764"/>
      <c r="F130" s="764"/>
      <c r="G130" s="783">
        <v>21</v>
      </c>
      <c r="H130" s="442">
        <v>21</v>
      </c>
      <c r="I130" s="784" t="s">
        <v>3300</v>
      </c>
      <c r="J130" s="785" t="s">
        <v>236</v>
      </c>
      <c r="K130" s="785" t="s">
        <v>1350</v>
      </c>
      <c r="L130" s="785" t="s">
        <v>1345</v>
      </c>
      <c r="M130" s="785" t="s">
        <v>1344</v>
      </c>
      <c r="N130" s="785" t="s">
        <v>106</v>
      </c>
      <c r="O130" s="785" t="s">
        <v>240</v>
      </c>
      <c r="P130" s="786">
        <v>228</v>
      </c>
      <c r="Q130" s="787"/>
      <c r="R130" s="788"/>
      <c r="S130" s="788"/>
      <c r="T130" s="788"/>
      <c r="U130" s="819" t="str">
        <f>IF(ISBLANK(AB130),(IF(P130&lt;=0,"",IF(P130&lt;=2,"Muy Baja",IF(P130&lt;=24,"Baja",IF(P130&lt;=500,"Media",IF(P130&lt;=5000,"Alta","Muy Alta"))))))," ")</f>
        <v xml:space="preserve"> </v>
      </c>
      <c r="V130" s="804" t="str">
        <f t="shared" ref="V130" si="99">IF(ISBLANK(AB130),(IF(U130="","",IF(U130="Muy Baja",20%,IF(U130="Baja",40%,IF(U130="Media",60%,IF(U130="Alta",80%,IF(U130="Muy Alta",100%,0)))))))," ")</f>
        <v xml:space="preserve"> </v>
      </c>
      <c r="W130" s="822" t="s">
        <v>1405</v>
      </c>
      <c r="X130" s="825" t="str">
        <f>IF(W130&gt;0,IF(NOT(ISERROR(MATCH(W130,'Listados Datos'!$N$3:$N$4,0))),'Listados Datos'!$N$6&amp;"Por favor no seleccionar este criterios de impacto (Afectación Económica o presupuestal y/o Pérdida Reputacional)",'Listados Datos'!$N$7),"")</f>
        <v>✔</v>
      </c>
      <c r="Y130" s="828" t="str">
        <f>IF(OR(W130='Listados Datos'!$R$3,W130='Listados Datos'!$S$3),"Leve",IF(OR(W130='Listados Datos'!$R$4,W130='Listados Datos'!$S$4),"Menor",IF(OR(W130='Listados Datos'!$R$5,W130='Listados Datos'!$S$5),"Moderado",IF(OR(W130='Listados Datos'!$R$6,W130='Listados Datos'!$S$6),"Mayor",IF(OR(W130='Listados Datos'!$R$7,W130='Listados Datos'!$S$7),"Catastrófico","")))))</f>
        <v>Mayor</v>
      </c>
      <c r="Z130" s="804">
        <f>IF(Y130="","",IF(Y130="Leve",20%,IF(Y130="Menor",40%,IF(Y130="Moderado",60%,IF(Y130="Mayor",80%,IF(Y130="Catastrófico",100%,0))))))</f>
        <v>0.8</v>
      </c>
      <c r="AA130" s="807" t="str">
        <f>IF(OR(AND(U130="Muy Baja",Y130="Leve"),AND(U130="Muy Baja",Y130="Menor"),AND(U130="Baja",Y130="Leve")),"Bajo",IF(OR(AND(U130="Muy baja",Y130="Moderado"),AND(U130="Baja",Y130="Menor"),AND(U130="Baja",Y130="Moderado"),AND(U130="Media",Y130="Leve"),AND(U130="Media",Y130="Menor"),AND(U130="Media",Y130="Moderado"),AND(U130="Alta",Y130="Leve"),AND(U130="Alta",Y130="Menor")),"Moderado",IF(OR(AND(U130="Muy Baja",Y130="Mayor"),AND(U130="Baja",Y130="Mayor"),AND(U130="Media",Y130="Mayor"),AND(U130="Alta",Y130="Moderado"),AND(U130="Alta",Y130="Mayor"),AND(U130="Muy Alta",Y130="Leve"),AND(U130="Muy Alta",Y130="Menor"),AND(U130="Muy Alta",Y130="Moderado"),AND(U130="Muy Alta",Y130="Mayor")),"Alto",IF(OR(AND(U130="Muy Baja",Y130="Catastrófico"),AND(U130="Baja",Y130="Catastrófico"),AND(U130="Media",Y130="Catastrófico"),AND(U130="Alta",Y130="Catastrófico"),AND(U130="Muy Alta",Y130="Catastrófico")),"Extremo",""))))</f>
        <v/>
      </c>
      <c r="AB130" s="810" t="s">
        <v>339</v>
      </c>
      <c r="AC130" s="813" t="s">
        <v>12</v>
      </c>
      <c r="AD130" s="796" t="str">
        <f t="shared" ref="AD130" si="100">IF(AND(AB130="Rara Vez",AC130="Insignificante"),("BAJA"),IF(AND(AB130="Rara Vez",AC130="Menor"),("BAJA"),IF(AND(AB130="Rara Vez",AC130="Moderado"),("MODERADA"),IF(AND(AB130="Rara Vez",AC130="Mayor"),("ALTA"),IF(AND(AB130="Improbable",AC130="Insignificante"),("BAJA"),IF(AND(AB130="Improbable",AC130="Menor"),("BAJA"),IF(AND(AB130="Improbable",AC130="Moderado"),("MODERADA"),IF(AND(AB130="Improbable",AC130="Mayor"),("ALTA"),IF(AND(AB130="Posible",AC130="Insignificante"),("BAJA"),IF(AND(AB130="Posible",AC130="Menor"),("MODERADA"),IF(AND(AB130="Posible",AC130="Moderado"),("ALTA"),IF(AND(AB130="Posible",AC130="Mayor"),("EXTREMA"),IF(AND(AB130="Probable",AC130="Insignificante"),("MODERADA"),IF(AND(AB130="Probable",AC130="Menor"),("ALTA"),IF(AND(AB130="Probable",AC130="Moderado"),("ALTA"),IF(AND(AB130="Probable",AC130="Mayor"),("EXTREMA"),IF(AND(AB130="Casi Seguro",AC130="Insignificante"),("ALTA"),IF(AND(AB130="Casi Seguro",AC130="Menor"),("ALTA"),IF(AND(AB130="Casi Seguro",AC130="Moderado"),("EXTREMA"),IF(AND(AB130="Casi Seguro",AC130="Mayor"),("EXTREMA"),IF(AC130="Catastrófico","EXTREMA","VALORAR")))))))))))))))))))))</f>
        <v>MODERADA</v>
      </c>
      <c r="AE130" s="178">
        <v>1</v>
      </c>
      <c r="AF130" s="401"/>
      <c r="AG130" s="444" t="s">
        <v>1346</v>
      </c>
      <c r="AH130" s="393"/>
      <c r="AI130" s="393"/>
      <c r="AJ130" s="393"/>
      <c r="AK130" s="395" t="str">
        <f t="shared" si="54"/>
        <v>Probabilidad</v>
      </c>
      <c r="AL130" s="253" t="s">
        <v>305</v>
      </c>
      <c r="AM130" s="253" t="s">
        <v>310</v>
      </c>
      <c r="AN130" s="201" t="str">
        <f t="shared" si="55"/>
        <v>40%</v>
      </c>
      <c r="AO130" s="254" t="s">
        <v>314</v>
      </c>
      <c r="AP130" s="254" t="s">
        <v>318</v>
      </c>
      <c r="AQ130" s="255" t="s">
        <v>321</v>
      </c>
      <c r="AR130" s="202" t="str">
        <f>IF(ISBLANK(AC130),(IFERROR(IF(AK130="Probabilidad",(V130-(+V130*AN130)),IF(AK130="Impacto",V130,"")),""))," ")</f>
        <v xml:space="preserve"> </v>
      </c>
      <c r="AS130" s="154" t="str">
        <f>IF(ISBLANK(AC130), (IFERROR(IF(AR130="","",IF(AR130&lt;=0.2,"Muy Baja",IF(AR130&lt;=0.4,"Baja",IF(AR130&lt;=0.6,"Media",IF(AR130&lt;=0.8,"Alta","Muy Alta"))))),""))," ")</f>
        <v xml:space="preserve"> </v>
      </c>
      <c r="AT130" s="203" t="str">
        <f t="shared" si="56"/>
        <v xml:space="preserve"> </v>
      </c>
      <c r="AU130" s="470" t="str">
        <f t="shared" si="57"/>
        <v>Mayor</v>
      </c>
      <c r="AV130" s="203">
        <f>IFERROR(IF(AK130="Impacto",(Z130-(+Z130*AN130)),IF(AK130="Probabilidad",Z130,"")),"")</f>
        <v>0.8</v>
      </c>
      <c r="AW130" s="204" t="str">
        <f t="shared" si="58"/>
        <v/>
      </c>
      <c r="AX130" s="816" t="s">
        <v>339</v>
      </c>
      <c r="AY130" s="793" t="str">
        <f>IF(ISBLANK(AC130), " ", AC130)</f>
        <v>Moderado</v>
      </c>
      <c r="AZ130" s="796" t="str">
        <f t="shared" ref="AZ130" si="101">IF(AND(AX130="Rara Vez",AY130="Insignificante"),("BAJA"),IF(AND(AX130="Rara Vez",AY130="Menor"),("BAJA"),IF(AND(AX130="Rara Vez",AY130="Moderado"),("MODERADA"),IF(AND(AX130="Rara Vez",AY130="Mayor"),("ALTA"),IF(AND(AX130="Improbable",AY130="Insignificante"),("BAJA"),IF(AND(AX130="Improbable",AY130="Menor"),("BAJA"),IF(AND(AX130="Improbable",AY130="Moderado"),("MODERADA"),IF(AND(AX130="Improbable",AY130="Mayor"),("ALTA"),IF(AND(AX130="Posible",AY130="Insignificante"),("BAJA"),IF(AND(AX130="Posible",AY130="Menor"),("MODERADA"),IF(AND(AX130="Posible",AY130="Moderado"),("ALTA"),IF(AND(AX130="Posible",AY130="Mayor"),("EXTREMA"),IF(AND(AX130="Probable",AY130="Insignificante"),("MODERADA"),IF(AND(AX130="Probable",AY130="Menor"),("ALTA"),IF(AND(AX130="Probable",AY130="Moderado"),("ALTA"),IF(AND(AX130="Probable",AY130="Mayor"),("EXTREMA"),IF(AND(AX130="Casi Seguro",AY130="Insignificante"),("ALTA"),IF(AND(AX130="Casi Seguro",AY130="Menor"),("ALTA"),IF(AND(AX130="Casi Seguro",AY130="Moderado"),("EXTREMA"),IF(AND(AX130="Casi Seguro",AY130="Mayor"),("EXTREMA"),IF(AY130="Catastrófico","EXTREMA","VALORAR")))))))))))))))))))))</f>
        <v>MODERADA</v>
      </c>
      <c r="BA130" s="799" t="s">
        <v>328</v>
      </c>
      <c r="BB130" s="425" t="s">
        <v>1347</v>
      </c>
      <c r="BC130" s="368" t="s">
        <v>1348</v>
      </c>
      <c r="BD130" s="369" t="s">
        <v>950</v>
      </c>
      <c r="BE130" s="369" t="s">
        <v>1115</v>
      </c>
      <c r="BF130" s="474">
        <v>44927</v>
      </c>
      <c r="BG130" s="474">
        <v>45291</v>
      </c>
      <c r="BH130" s="474" t="s">
        <v>1283</v>
      </c>
      <c r="BI130" s="474" t="s">
        <v>3135</v>
      </c>
      <c r="BJ130" s="785" t="s">
        <v>1349</v>
      </c>
      <c r="BK130" s="411" t="s">
        <v>110</v>
      </c>
      <c r="BL130" s="409" t="s">
        <v>3555</v>
      </c>
      <c r="BM130" s="409">
        <v>21</v>
      </c>
      <c r="BN130" s="421">
        <v>45169</v>
      </c>
      <c r="BO130" s="410" t="s">
        <v>3557</v>
      </c>
      <c r="BP130" s="423" t="s">
        <v>3556</v>
      </c>
      <c r="BQ130" s="410" t="s">
        <v>111</v>
      </c>
      <c r="BR130" s="453" t="s">
        <v>111</v>
      </c>
      <c r="BS130" s="453" t="s">
        <v>1423</v>
      </c>
      <c r="BT130" s="454" t="s">
        <v>1423</v>
      </c>
      <c r="BU130" s="508" t="s">
        <v>3624</v>
      </c>
      <c r="BV130" s="510" t="s">
        <v>3712</v>
      </c>
      <c r="BW130" s="508" t="s">
        <v>3625</v>
      </c>
      <c r="BX130" s="517" t="s">
        <v>3651</v>
      </c>
      <c r="BY130" s="182"/>
      <c r="BZ130" s="182"/>
      <c r="CA130" s="182"/>
      <c r="CB130" s="182"/>
      <c r="CC130" s="182"/>
      <c r="CD130" s="182"/>
      <c r="CE130" s="182"/>
      <c r="CF130" s="182"/>
      <c r="CG130" s="182"/>
      <c r="CH130" s="182"/>
      <c r="CI130" s="182"/>
      <c r="CJ130" s="182"/>
      <c r="CK130" s="182"/>
      <c r="CL130" s="182"/>
      <c r="CM130" s="182"/>
      <c r="CN130" s="182"/>
      <c r="CO130" s="182"/>
    </row>
    <row r="131" spans="1:93" ht="18" customHeight="1">
      <c r="A131" s="848"/>
      <c r="B131" s="779"/>
      <c r="C131" s="781"/>
      <c r="D131" s="781"/>
      <c r="E131" s="764"/>
      <c r="F131" s="764"/>
      <c r="G131" s="783"/>
      <c r="H131" s="442">
        <v>21</v>
      </c>
      <c r="I131" s="775"/>
      <c r="J131" s="764"/>
      <c r="K131" s="764"/>
      <c r="L131" s="764"/>
      <c r="M131" s="764"/>
      <c r="N131" s="764"/>
      <c r="O131" s="764"/>
      <c r="P131" s="766"/>
      <c r="Q131" s="768"/>
      <c r="R131" s="770"/>
      <c r="S131" s="770"/>
      <c r="T131" s="770"/>
      <c r="U131" s="820"/>
      <c r="V131" s="805"/>
      <c r="W131" s="823"/>
      <c r="X131" s="826"/>
      <c r="Y131" s="829"/>
      <c r="Z131" s="805"/>
      <c r="AA131" s="808"/>
      <c r="AB131" s="811"/>
      <c r="AC131" s="814"/>
      <c r="AD131" s="797"/>
      <c r="AE131" s="178">
        <v>2</v>
      </c>
      <c r="AF131" s="401"/>
      <c r="AG131" s="444"/>
      <c r="AH131" s="393"/>
      <c r="AI131" s="393"/>
      <c r="AJ131" s="393"/>
      <c r="AK131" s="395" t="str">
        <f t="shared" si="54"/>
        <v/>
      </c>
      <c r="AL131" s="253"/>
      <c r="AM131" s="253"/>
      <c r="AN131" s="201" t="str">
        <f t="shared" si="55"/>
        <v/>
      </c>
      <c r="AO131" s="254"/>
      <c r="AP131" s="254"/>
      <c r="AQ131" s="255"/>
      <c r="AR131" s="202" t="str">
        <f>IF(ISBLANK(AC130),(IFERROR(IF(AND(AK130="Probabilidad",AK131="Probabilidad"),(AT130-(+AT130*AN131)),IF(AK131="Probabilidad",(V130-(+V130*AN131)),IF(AK131="Impacto",AT130,""))),""))," ")</f>
        <v xml:space="preserve"> </v>
      </c>
      <c r="AS131" s="154" t="str">
        <f>IF(ISBLANK(AC130),(IFERROR(IF(AR131="","",IF(AR131&lt;=0.2,"Muy Baja",IF(AR131&lt;=0.4,"Baja",IF(AR131&lt;=0.6,"Media",IF(AR131&lt;=0.8,"Alta","Muy Alta"))))),""))," ")</f>
        <v xml:space="preserve"> </v>
      </c>
      <c r="AT131" s="203" t="str">
        <f t="shared" si="56"/>
        <v xml:space="preserve"> </v>
      </c>
      <c r="AU131" s="470" t="str">
        <f t="shared" si="57"/>
        <v/>
      </c>
      <c r="AV131" s="203" t="str">
        <f>IFERROR(IF(AND(AK130="Impacto",AK131="Impacto"),(AV130-(+AV130*AN131)),IF(AK131="Impacto",(Z130-(+Z130*AN131)),IF(AK131="Probabilidad",AV130,""))),"")</f>
        <v/>
      </c>
      <c r="AW131" s="204" t="str">
        <f t="shared" si="58"/>
        <v/>
      </c>
      <c r="AX131" s="817"/>
      <c r="AY131" s="794"/>
      <c r="AZ131" s="797"/>
      <c r="BA131" s="800"/>
      <c r="BB131" s="256"/>
      <c r="BC131" s="368"/>
      <c r="BD131" s="369"/>
      <c r="BE131" s="369"/>
      <c r="BF131" s="474"/>
      <c r="BG131" s="474"/>
      <c r="BH131" s="368"/>
      <c r="BI131" s="368"/>
      <c r="BJ131" s="764"/>
      <c r="BK131" s="411"/>
      <c r="BL131" s="409"/>
      <c r="BM131" s="409"/>
      <c r="BN131" s="409"/>
      <c r="BO131" s="410"/>
      <c r="BP131" s="410"/>
      <c r="BQ131" s="410"/>
      <c r="BR131" s="453"/>
      <c r="BS131" s="453"/>
      <c r="BT131" s="454"/>
      <c r="BU131" s="509"/>
      <c r="BV131" s="509"/>
      <c r="BW131" s="509"/>
      <c r="BX131" s="509"/>
      <c r="BY131" s="182"/>
      <c r="BZ131" s="182"/>
      <c r="CA131" s="182"/>
      <c r="CB131" s="182"/>
      <c r="CC131" s="182"/>
      <c r="CD131" s="182"/>
      <c r="CE131" s="182"/>
      <c r="CF131" s="182"/>
      <c r="CG131" s="182"/>
      <c r="CH131" s="182"/>
      <c r="CI131" s="182"/>
      <c r="CJ131" s="182"/>
      <c r="CK131" s="182"/>
      <c r="CL131" s="182"/>
      <c r="CM131" s="182"/>
      <c r="CN131" s="182"/>
      <c r="CO131" s="182"/>
    </row>
    <row r="132" spans="1:93" ht="28.5" customHeight="1">
      <c r="A132" s="848"/>
      <c r="B132" s="779"/>
      <c r="C132" s="781"/>
      <c r="D132" s="781"/>
      <c r="E132" s="764"/>
      <c r="F132" s="764"/>
      <c r="G132" s="783"/>
      <c r="H132" s="442">
        <v>21</v>
      </c>
      <c r="I132" s="775"/>
      <c r="J132" s="764"/>
      <c r="K132" s="764"/>
      <c r="L132" s="764"/>
      <c r="M132" s="764"/>
      <c r="N132" s="764"/>
      <c r="O132" s="764"/>
      <c r="P132" s="766"/>
      <c r="Q132" s="768"/>
      <c r="R132" s="770"/>
      <c r="S132" s="770"/>
      <c r="T132" s="770"/>
      <c r="U132" s="820"/>
      <c r="V132" s="805"/>
      <c r="W132" s="823"/>
      <c r="X132" s="826"/>
      <c r="Y132" s="829"/>
      <c r="Z132" s="805"/>
      <c r="AA132" s="808"/>
      <c r="AB132" s="811"/>
      <c r="AC132" s="814"/>
      <c r="AD132" s="797"/>
      <c r="AE132" s="178">
        <v>3</v>
      </c>
      <c r="AF132" s="401"/>
      <c r="AG132" s="444"/>
      <c r="AH132" s="393"/>
      <c r="AI132" s="393"/>
      <c r="AJ132" s="393"/>
      <c r="AK132" s="395" t="str">
        <f t="shared" si="54"/>
        <v/>
      </c>
      <c r="AL132" s="253"/>
      <c r="AM132" s="253"/>
      <c r="AN132" s="201" t="str">
        <f t="shared" si="55"/>
        <v/>
      </c>
      <c r="AO132" s="254"/>
      <c r="AP132" s="254"/>
      <c r="AQ132" s="255"/>
      <c r="AR132" s="202" t="str">
        <f>IF(ISBLANK(AC130),(IFERROR(IF(AND(AK131="Probabilidad",AK132="Probabilidad"),(AT131-(+AT131*AN132)),IF(AND(AK131="Impacto",AK132="Probabilidad"),(AT130-(+AT130*AN132)),IF(AK132="Impacto",AT131,""))),""))," ")</f>
        <v xml:space="preserve"> </v>
      </c>
      <c r="AS132" s="154" t="str">
        <f>IF(ISBLANK(AC130),(IFERROR(IF(AR132="","",IF(AR132&lt;=0.2,"Muy Baja",IF(AR132&lt;=0.4,"Baja",IF(AR132&lt;=0.6,"Media",IF(AR132&lt;=0.8,"Alta","Muy Alta"))))),""))," ")</f>
        <v xml:space="preserve"> </v>
      </c>
      <c r="AT132" s="203" t="str">
        <f t="shared" si="56"/>
        <v xml:space="preserve"> </v>
      </c>
      <c r="AU132" s="470" t="str">
        <f t="shared" si="57"/>
        <v/>
      </c>
      <c r="AV132" s="203" t="str">
        <f t="shared" ref="AV132:AV135" si="102">IFERROR(IF(AND(AK131="Impacto",AK132="Impacto"),(AV131-(+AV131*AN132)),IF(AND(AK131="Probabilidad",AK132="Impacto"),(AV130-(+AV130*AN132)),IF(AK132="Probabilidad",AV131,""))),"")</f>
        <v/>
      </c>
      <c r="AW132" s="204" t="str">
        <f t="shared" si="58"/>
        <v/>
      </c>
      <c r="AX132" s="817"/>
      <c r="AY132" s="794"/>
      <c r="AZ132" s="797"/>
      <c r="BA132" s="800"/>
      <c r="BB132" s="256"/>
      <c r="BC132" s="368"/>
      <c r="BD132" s="369"/>
      <c r="BE132" s="369"/>
      <c r="BF132" s="474"/>
      <c r="BG132" s="474"/>
      <c r="BH132" s="474"/>
      <c r="BI132" s="368"/>
      <c r="BJ132" s="764"/>
      <c r="BK132" s="411"/>
      <c r="BL132" s="409"/>
      <c r="BM132" s="409"/>
      <c r="BN132" s="409"/>
      <c r="BO132" s="410"/>
      <c r="BP132" s="410"/>
      <c r="BQ132" s="410"/>
      <c r="BR132" s="453"/>
      <c r="BS132" s="453"/>
      <c r="BT132" s="454"/>
      <c r="BU132" s="509"/>
      <c r="BV132" s="509"/>
      <c r="BW132" s="509"/>
      <c r="BX132" s="509"/>
      <c r="BY132" s="182"/>
      <c r="BZ132" s="182"/>
      <c r="CA132" s="182"/>
      <c r="CB132" s="182"/>
      <c r="CC132" s="182"/>
      <c r="CD132" s="182"/>
      <c r="CE132" s="182"/>
      <c r="CF132" s="182"/>
      <c r="CG132" s="182"/>
      <c r="CH132" s="182"/>
      <c r="CI132" s="182"/>
      <c r="CJ132" s="182"/>
      <c r="CK132" s="182"/>
      <c r="CL132" s="182"/>
      <c r="CM132" s="182"/>
      <c r="CN132" s="182"/>
      <c r="CO132" s="182"/>
    </row>
    <row r="133" spans="1:93" ht="28.5" customHeight="1">
      <c r="A133" s="848"/>
      <c r="B133" s="779"/>
      <c r="C133" s="781"/>
      <c r="D133" s="781"/>
      <c r="E133" s="764"/>
      <c r="F133" s="764"/>
      <c r="G133" s="783"/>
      <c r="H133" s="442">
        <v>21</v>
      </c>
      <c r="I133" s="775"/>
      <c r="J133" s="764"/>
      <c r="K133" s="764"/>
      <c r="L133" s="764"/>
      <c r="M133" s="764"/>
      <c r="N133" s="764"/>
      <c r="O133" s="764"/>
      <c r="P133" s="766"/>
      <c r="Q133" s="768"/>
      <c r="R133" s="770"/>
      <c r="S133" s="770"/>
      <c r="T133" s="770"/>
      <c r="U133" s="820"/>
      <c r="V133" s="805"/>
      <c r="W133" s="823"/>
      <c r="X133" s="826"/>
      <c r="Y133" s="829"/>
      <c r="Z133" s="805"/>
      <c r="AA133" s="808"/>
      <c r="AB133" s="811"/>
      <c r="AC133" s="814"/>
      <c r="AD133" s="797"/>
      <c r="AE133" s="178">
        <v>4</v>
      </c>
      <c r="AF133" s="401"/>
      <c r="AG133" s="444"/>
      <c r="AH133" s="393"/>
      <c r="AI133" s="393"/>
      <c r="AJ133" s="393"/>
      <c r="AK133" s="395" t="str">
        <f t="shared" si="54"/>
        <v/>
      </c>
      <c r="AL133" s="253"/>
      <c r="AM133" s="253"/>
      <c r="AN133" s="201" t="str">
        <f t="shared" si="55"/>
        <v/>
      </c>
      <c r="AO133" s="254"/>
      <c r="AP133" s="254"/>
      <c r="AQ133" s="255"/>
      <c r="AR133" s="202" t="str">
        <f>IF(ISBLANK(AC130),(IFERROR(IF(AND(AK132="Probabilidad",AK133="Probabilidad"),(AT132-(+AT132*AN133)),IF(AND(AK132="Impacto",AK133="Probabilidad"),(AT131-(+AT131*AN133)),IF(AK133="Impacto",AT132,""))),""))," ")</f>
        <v xml:space="preserve"> </v>
      </c>
      <c r="AS133" s="154" t="str">
        <f>IF(ISBLANK(AC130),(IFERROR(IF(AR133="","",IF(AR133&lt;=0.2,"Muy Baja",IF(AR133&lt;=0.4,"Baja",IF(AR133&lt;=0.6,"Media",IF(AR133&lt;=0.8,"Alta","Muy Alta"))))),""))," ")</f>
        <v xml:space="preserve"> </v>
      </c>
      <c r="AT133" s="203" t="str">
        <f t="shared" si="56"/>
        <v xml:space="preserve"> </v>
      </c>
      <c r="AU133" s="470" t="str">
        <f t="shared" si="57"/>
        <v/>
      </c>
      <c r="AV133" s="203" t="str">
        <f t="shared" si="102"/>
        <v/>
      </c>
      <c r="AW133" s="204" t="str">
        <f t="shared" si="58"/>
        <v/>
      </c>
      <c r="AX133" s="817"/>
      <c r="AY133" s="794"/>
      <c r="AZ133" s="797"/>
      <c r="BA133" s="800"/>
      <c r="BB133" s="256"/>
      <c r="BC133" s="368"/>
      <c r="BD133" s="369"/>
      <c r="BE133" s="369"/>
      <c r="BF133" s="474"/>
      <c r="BG133" s="474"/>
      <c r="BH133" s="474"/>
      <c r="BI133" s="368"/>
      <c r="BJ133" s="764"/>
      <c r="BK133" s="411"/>
      <c r="BL133" s="409"/>
      <c r="BM133" s="409"/>
      <c r="BN133" s="409"/>
      <c r="BO133" s="410"/>
      <c r="BP133" s="410"/>
      <c r="BQ133" s="410"/>
      <c r="BR133" s="453"/>
      <c r="BS133" s="453"/>
      <c r="BT133" s="454"/>
      <c r="BU133" s="509"/>
      <c r="BV133" s="509"/>
      <c r="BW133" s="509"/>
      <c r="BX133" s="509"/>
      <c r="BY133" s="182"/>
      <c r="BZ133" s="182"/>
      <c r="CA133" s="182"/>
      <c r="CB133" s="182"/>
      <c r="CC133" s="182"/>
      <c r="CD133" s="182"/>
      <c r="CE133" s="182"/>
      <c r="CF133" s="182"/>
      <c r="CG133" s="182"/>
      <c r="CH133" s="182"/>
      <c r="CI133" s="182"/>
      <c r="CJ133" s="182"/>
      <c r="CK133" s="182"/>
      <c r="CL133" s="182"/>
      <c r="CM133" s="182"/>
      <c r="CN133" s="182"/>
      <c r="CO133" s="182"/>
    </row>
    <row r="134" spans="1:93" ht="28.5" customHeight="1">
      <c r="A134" s="848"/>
      <c r="B134" s="779"/>
      <c r="C134" s="781"/>
      <c r="D134" s="781"/>
      <c r="E134" s="764"/>
      <c r="F134" s="764"/>
      <c r="G134" s="783"/>
      <c r="H134" s="442">
        <v>21</v>
      </c>
      <c r="I134" s="775"/>
      <c r="J134" s="764"/>
      <c r="K134" s="764"/>
      <c r="L134" s="764"/>
      <c r="M134" s="764"/>
      <c r="N134" s="764"/>
      <c r="O134" s="764"/>
      <c r="P134" s="766"/>
      <c r="Q134" s="768"/>
      <c r="R134" s="770"/>
      <c r="S134" s="770"/>
      <c r="T134" s="770"/>
      <c r="U134" s="820"/>
      <c r="V134" s="805"/>
      <c r="W134" s="823"/>
      <c r="X134" s="826"/>
      <c r="Y134" s="829"/>
      <c r="Z134" s="805"/>
      <c r="AA134" s="808"/>
      <c r="AB134" s="811"/>
      <c r="AC134" s="814"/>
      <c r="AD134" s="797"/>
      <c r="AE134" s="178">
        <v>5</v>
      </c>
      <c r="AF134" s="401"/>
      <c r="AG134" s="444"/>
      <c r="AH134" s="393"/>
      <c r="AI134" s="393"/>
      <c r="AJ134" s="393"/>
      <c r="AK134" s="395" t="str">
        <f t="shared" si="54"/>
        <v/>
      </c>
      <c r="AL134" s="253"/>
      <c r="AM134" s="253"/>
      <c r="AN134" s="201" t="str">
        <f t="shared" si="55"/>
        <v/>
      </c>
      <c r="AO134" s="254"/>
      <c r="AP134" s="254"/>
      <c r="AQ134" s="255"/>
      <c r="AR134" s="202" t="str">
        <f>IF(ISBLANK(AC130),(IFERROR(IF(AND(AK133="Probabilidad",AK134="Probabilidad"),(AT133-(+AT133*AN134)),IF(AND(AK133="Impacto",AK134="Probabilidad"),(AT132-(+AT132*AN134)),IF(AK134="Impacto",AT133,""))),""))," ")</f>
        <v xml:space="preserve"> </v>
      </c>
      <c r="AS134" s="154" t="str">
        <f>IF(ISBLANK(AC130),(IFERROR(IF(AR134="","",IF(AR134&lt;=0.2,"Muy Baja",IF(AR134&lt;=0.4,"Baja",IF(AR134&lt;=0.6,"Media",IF(AR134&lt;=0.8,"Alta","Muy Alta"))))),""))," ")</f>
        <v xml:space="preserve"> </v>
      </c>
      <c r="AT134" s="203" t="str">
        <f t="shared" si="56"/>
        <v xml:space="preserve"> </v>
      </c>
      <c r="AU134" s="470" t="str">
        <f t="shared" si="57"/>
        <v/>
      </c>
      <c r="AV134" s="203" t="str">
        <f t="shared" si="102"/>
        <v/>
      </c>
      <c r="AW134" s="204" t="str">
        <f t="shared" si="58"/>
        <v/>
      </c>
      <c r="AX134" s="817"/>
      <c r="AY134" s="794"/>
      <c r="AZ134" s="797"/>
      <c r="BA134" s="800"/>
      <c r="BB134" s="256"/>
      <c r="BC134" s="368"/>
      <c r="BD134" s="369"/>
      <c r="BE134" s="369"/>
      <c r="BF134" s="474"/>
      <c r="BG134" s="474"/>
      <c r="BH134" s="474"/>
      <c r="BI134" s="368"/>
      <c r="BJ134" s="764"/>
      <c r="BK134" s="411"/>
      <c r="BL134" s="409"/>
      <c r="BM134" s="409"/>
      <c r="BN134" s="409"/>
      <c r="BO134" s="410"/>
      <c r="BP134" s="410"/>
      <c r="BQ134" s="410"/>
      <c r="BR134" s="453"/>
      <c r="BS134" s="453"/>
      <c r="BT134" s="454"/>
      <c r="BU134" s="509"/>
      <c r="BV134" s="509"/>
      <c r="BW134" s="509"/>
      <c r="BX134" s="509"/>
      <c r="BY134" s="182"/>
      <c r="BZ134" s="182"/>
      <c r="CA134" s="182"/>
      <c r="CB134" s="182"/>
      <c r="CC134" s="182"/>
      <c r="CD134" s="182"/>
      <c r="CE134" s="182"/>
      <c r="CF134" s="182"/>
      <c r="CG134" s="182"/>
      <c r="CH134" s="182"/>
      <c r="CI134" s="182"/>
      <c r="CJ134" s="182"/>
      <c r="CK134" s="182"/>
      <c r="CL134" s="182"/>
      <c r="CM134" s="182"/>
      <c r="CN134" s="182"/>
      <c r="CO134" s="182"/>
    </row>
    <row r="135" spans="1:93" ht="28.5" customHeight="1">
      <c r="A135" s="848"/>
      <c r="B135" s="779"/>
      <c r="C135" s="781"/>
      <c r="D135" s="781"/>
      <c r="E135" s="764"/>
      <c r="F135" s="764"/>
      <c r="G135" s="783"/>
      <c r="H135" s="442">
        <v>21</v>
      </c>
      <c r="I135" s="776"/>
      <c r="J135" s="765"/>
      <c r="K135" s="765"/>
      <c r="L135" s="765"/>
      <c r="M135" s="765"/>
      <c r="N135" s="765"/>
      <c r="O135" s="765"/>
      <c r="P135" s="767"/>
      <c r="Q135" s="769"/>
      <c r="R135" s="771"/>
      <c r="S135" s="771"/>
      <c r="T135" s="771"/>
      <c r="U135" s="821"/>
      <c r="V135" s="806"/>
      <c r="W135" s="824"/>
      <c r="X135" s="827"/>
      <c r="Y135" s="830"/>
      <c r="Z135" s="806"/>
      <c r="AA135" s="809"/>
      <c r="AB135" s="812"/>
      <c r="AC135" s="815"/>
      <c r="AD135" s="798"/>
      <c r="AE135" s="178">
        <v>6</v>
      </c>
      <c r="AF135" s="401"/>
      <c r="AG135" s="444"/>
      <c r="AH135" s="393"/>
      <c r="AI135" s="393"/>
      <c r="AJ135" s="393"/>
      <c r="AK135" s="395" t="str">
        <f t="shared" si="54"/>
        <v/>
      </c>
      <c r="AL135" s="253"/>
      <c r="AM135" s="253"/>
      <c r="AN135" s="201" t="str">
        <f t="shared" si="55"/>
        <v/>
      </c>
      <c r="AO135" s="254"/>
      <c r="AP135" s="254"/>
      <c r="AQ135" s="255"/>
      <c r="AR135" s="202" t="str">
        <f>IF(ISBLANK(AC130),(IFERROR(IF(AND(AK134="Probabilidad",AK135="Probabilidad"),(AT134-(+AT134*AN135)),IF(AND(AK134="Impacto",AK135="Probabilidad"),(AT133-(+AT133*AN135)),IF(AK135="Impacto",AT134,""))),""))," ")</f>
        <v xml:space="preserve"> </v>
      </c>
      <c r="AS135" s="154" t="str">
        <f>IF(ISBLANK(AC130),(IFERROR(IF(AR135="","",IF(AR135&lt;=0.2,"Muy Baja",IF(AR135&lt;=0.4,"Baja",IF(AR135&lt;=0.6,"Media",IF(AR135&lt;=0.8,"Alta","Muy Alta"))))),""))," ")</f>
        <v xml:space="preserve"> </v>
      </c>
      <c r="AT135" s="203" t="str">
        <f t="shared" si="56"/>
        <v xml:space="preserve"> </v>
      </c>
      <c r="AU135" s="470" t="str">
        <f t="shared" si="57"/>
        <v/>
      </c>
      <c r="AV135" s="203" t="str">
        <f t="shared" si="102"/>
        <v/>
      </c>
      <c r="AW135" s="204" t="str">
        <f t="shared" si="58"/>
        <v/>
      </c>
      <c r="AX135" s="818"/>
      <c r="AY135" s="795"/>
      <c r="AZ135" s="798"/>
      <c r="BA135" s="801"/>
      <c r="BB135" s="256"/>
      <c r="BC135" s="368"/>
      <c r="BD135" s="369"/>
      <c r="BE135" s="369"/>
      <c r="BF135" s="474"/>
      <c r="BG135" s="474"/>
      <c r="BH135" s="474"/>
      <c r="BI135" s="368"/>
      <c r="BJ135" s="765"/>
      <c r="BK135" s="411"/>
      <c r="BL135" s="409"/>
      <c r="BM135" s="409"/>
      <c r="BN135" s="409"/>
      <c r="BO135" s="410"/>
      <c r="BP135" s="410"/>
      <c r="BQ135" s="410"/>
      <c r="BR135" s="453"/>
      <c r="BS135" s="453"/>
      <c r="BT135" s="454"/>
      <c r="BU135" s="509"/>
      <c r="BV135" s="509"/>
      <c r="BW135" s="509"/>
      <c r="BX135" s="509"/>
      <c r="BY135" s="182"/>
      <c r="BZ135" s="182"/>
      <c r="CA135" s="182"/>
      <c r="CB135" s="182"/>
      <c r="CC135" s="182"/>
      <c r="CD135" s="182"/>
      <c r="CE135" s="182"/>
      <c r="CF135" s="182"/>
      <c r="CG135" s="182"/>
      <c r="CH135" s="182"/>
      <c r="CI135" s="182"/>
      <c r="CJ135" s="182"/>
      <c r="CK135" s="182"/>
      <c r="CL135" s="182"/>
      <c r="CM135" s="182"/>
      <c r="CN135" s="182"/>
      <c r="CO135" s="182"/>
    </row>
    <row r="136" spans="1:93" ht="89.25" customHeight="1">
      <c r="A136" s="848"/>
      <c r="B136" s="779"/>
      <c r="C136" s="781"/>
      <c r="D136" s="781" t="str">
        <f>IFERROR((VLOOKUP($B136,'Listados Datos'!$D$3:$F$18,3,FALSE))," ")</f>
        <v xml:space="preserve"> </v>
      </c>
      <c r="E136" s="764"/>
      <c r="F136" s="764"/>
      <c r="G136" s="783">
        <v>21</v>
      </c>
      <c r="H136" s="297">
        <v>21</v>
      </c>
      <c r="I136" s="784" t="s">
        <v>1078</v>
      </c>
      <c r="J136" s="785" t="s">
        <v>236</v>
      </c>
      <c r="K136" s="785" t="s">
        <v>1078</v>
      </c>
      <c r="L136" s="785" t="s">
        <v>1081</v>
      </c>
      <c r="M136" s="785" t="s">
        <v>3208</v>
      </c>
      <c r="N136" s="785" t="s">
        <v>917</v>
      </c>
      <c r="O136" s="785" t="s">
        <v>826</v>
      </c>
      <c r="P136" s="786">
        <v>228</v>
      </c>
      <c r="Q136" s="787" t="s">
        <v>149</v>
      </c>
      <c r="R136" s="788" t="s">
        <v>1079</v>
      </c>
      <c r="S136" s="788" t="s">
        <v>1080</v>
      </c>
      <c r="T136" s="788"/>
      <c r="U136" s="819" t="str">
        <f>IF(ISBLANK(AB136),(IF(P136&lt;=0,"",IF(P136&lt;=2,"Muy Baja",IF(P136&lt;=24,"Baja",IF(P136&lt;=500,"Media",IF(P136&lt;=5000,"Alta","Muy Alta"))))))," ")</f>
        <v>Media</v>
      </c>
      <c r="V136" s="804">
        <f t="shared" ref="V136" si="103">IF(ISBLANK(AB136),(IF(U136="","",IF(U136="Muy Baja",20%,IF(U136="Baja",40%,IF(U136="Media",60%,IF(U136="Alta",80%,IF(U136="Muy Alta",100%,0)))))))," ")</f>
        <v>0.6</v>
      </c>
      <c r="W136" s="822" t="s">
        <v>299</v>
      </c>
      <c r="X136" s="825" t="str">
        <f>IF(W136&gt;0,IF(NOT(ISERROR(MATCH(W136,'Listados Datos'!$N$3:$N$4,0))),'Listados Datos'!$N$6&amp;"Por favor no seleccionar este criterios de impacto (Afectación Económica o presupuestal y/o Pérdida Reputacional)",'Listados Datos'!$N$7),"")</f>
        <v>✔</v>
      </c>
      <c r="Y136" s="828" t="str">
        <f>IF(OR(W136='Listados Datos'!$R$3,W136='Listados Datos'!$S$3),"Leve",IF(OR(W136='Listados Datos'!$R$4,W136='Listados Datos'!$S$4),"Menor",IF(OR(W136='Listados Datos'!$R$5,W136='Listados Datos'!$S$5),"Moderado",IF(OR(W136='Listados Datos'!$R$6,W136='Listados Datos'!$S$6),"Mayor",IF(OR(W136='Listados Datos'!$R$7,W136='Listados Datos'!$S$7),"Catastrófico","")))))</f>
        <v>Moderado</v>
      </c>
      <c r="Z136" s="804">
        <f>IF(Y136="","",IF(Y136="Leve",20%,IF(Y136="Menor",40%,IF(Y136="Moderado",60%,IF(Y136="Mayor",80%,IF(Y136="Catastrófico",100%,0))))))</f>
        <v>0.6</v>
      </c>
      <c r="AA136" s="807" t="str">
        <f>IF(OR(AND(U136="Muy Baja",Y136="Leve"),AND(U136="Muy Baja",Y136="Menor"),AND(U136="Baja",Y136="Leve")),"Bajo",IF(OR(AND(U136="Muy baja",Y136="Moderado"),AND(U136="Baja",Y136="Menor"),AND(U136="Baja",Y136="Moderado"),AND(U136="Media",Y136="Leve"),AND(U136="Media",Y136="Menor"),AND(U136="Media",Y136="Moderado"),AND(U136="Alta",Y136="Leve"),AND(U136="Alta",Y136="Menor")),"Moderado",IF(OR(AND(U136="Muy Baja",Y136="Mayor"),AND(U136="Baja",Y136="Mayor"),AND(U136="Media",Y136="Mayor"),AND(U136="Alta",Y136="Moderado"),AND(U136="Alta",Y136="Mayor"),AND(U136="Muy Alta",Y136="Leve"),AND(U136="Muy Alta",Y136="Menor"),AND(U136="Muy Alta",Y136="Moderado"),AND(U136="Muy Alta",Y136="Mayor")),"Alto",IF(OR(AND(U136="Muy Baja",Y136="Catastrófico"),AND(U136="Baja",Y136="Catastrófico"),AND(U136="Media",Y136="Catastrófico"),AND(U136="Alta",Y136="Catastrófico"),AND(U136="Muy Alta",Y136="Catastrófico")),"Extremo",""))))</f>
        <v>Moderado</v>
      </c>
      <c r="AB136" s="810"/>
      <c r="AC136" s="813"/>
      <c r="AD136" s="796" t="str">
        <f t="shared" ref="AD136" si="104">IF(AND(AB136="Rara Vez",AC136="Insignificante"),("BAJA"),IF(AND(AB136="Rara Vez",AC136="Menor"),("BAJA"),IF(AND(AB136="Rara Vez",AC136="Moderado"),("MODERADA"),IF(AND(AB136="Rara Vez",AC136="Mayor"),("ALTA"),IF(AND(AB136="Improbable",AC136="Insignificante"),("BAJA"),IF(AND(AB136="Improbable",AC136="Menor"),("BAJA"),IF(AND(AB136="Improbable",AC136="Moderado"),("MODERADA"),IF(AND(AB136="Improbable",AC136="Mayor"),("ALTA"),IF(AND(AB136="Posible",AC136="Insignificante"),("BAJA"),IF(AND(AB136="Posible",AC136="Menor"),("MODERADA"),IF(AND(AB136="Posible",AC136="Moderado"),("ALTA"),IF(AND(AB136="Posible",AC136="Mayor"),("EXTREMA"),IF(AND(AB136="Probable",AC136="Insignificante"),("MODERADA"),IF(AND(AB136="Probable",AC136="Menor"),("ALTA"),IF(AND(AB136="Probable",AC136="Moderado"),("ALTA"),IF(AND(AB136="Probable",AC136="Mayor"),("EXTREMA"),IF(AND(AB136="Casi Seguro",AC136="Insignificante"),("ALTA"),IF(AND(AB136="Casi Seguro",AC136="Menor"),("ALTA"),IF(AND(AB136="Casi Seguro",AC136="Moderado"),("EXTREMA"),IF(AND(AB136="Casi Seguro",AC136="Mayor"),("EXTREMA"),IF(AC136="Catastrófico","EXTREMA","VALORAR")))))))))))))))))))))</f>
        <v>VALORAR</v>
      </c>
      <c r="AE136" s="178">
        <v>1</v>
      </c>
      <c r="AF136" s="401"/>
      <c r="AG136" s="444" t="s">
        <v>3209</v>
      </c>
      <c r="AH136" s="393"/>
      <c r="AI136" s="393"/>
      <c r="AJ136" s="393"/>
      <c r="AK136" s="395" t="str">
        <f t="shared" si="54"/>
        <v>Probabilidad</v>
      </c>
      <c r="AL136" s="253" t="s">
        <v>305</v>
      </c>
      <c r="AM136" s="253" t="s">
        <v>310</v>
      </c>
      <c r="AN136" s="201" t="str">
        <f t="shared" si="55"/>
        <v>40%</v>
      </c>
      <c r="AO136" s="254" t="s">
        <v>314</v>
      </c>
      <c r="AP136" s="254" t="s">
        <v>318</v>
      </c>
      <c r="AQ136" s="255" t="s">
        <v>321</v>
      </c>
      <c r="AR136" s="202">
        <f>IF(ISBLANK(AC136),(IFERROR(IF(AK136="Probabilidad",(V136-(+V136*AN136)),IF(AK136="Impacto",V136,"")),""))," ")</f>
        <v>0.36</v>
      </c>
      <c r="AS136" s="154" t="str">
        <f>IF(ISBLANK(AC136), (IFERROR(IF(AR136="","",IF(AR136&lt;=0.2,"Muy Baja",IF(AR136&lt;=0.4,"Baja",IF(AR136&lt;=0.6,"Media",IF(AR136&lt;=0.8,"Alta","Muy Alta"))))),""))," ")</f>
        <v>Baja</v>
      </c>
      <c r="AT136" s="203">
        <f t="shared" si="56"/>
        <v>0.36</v>
      </c>
      <c r="AU136" s="470" t="str">
        <f t="shared" si="57"/>
        <v>Moderado</v>
      </c>
      <c r="AV136" s="203">
        <f>IFERROR(IF(AK136="Impacto",(Z136-(+Z136*AN136)),IF(AK136="Probabilidad",Z136,"")),"")</f>
        <v>0.6</v>
      </c>
      <c r="AW136" s="204" t="str">
        <f t="shared" si="58"/>
        <v>Moderado</v>
      </c>
      <c r="AX136" s="816"/>
      <c r="AY136" s="793" t="str">
        <f>IF(ISBLANK(AC136), " ", AC136)</f>
        <v xml:space="preserve"> </v>
      </c>
      <c r="AZ136" s="796" t="str">
        <f t="shared" ref="AZ136" si="105">IF(AND(AX136="Rara Vez",AY136="Insignificante"),("BAJA"),IF(AND(AX136="Rara Vez",AY136="Menor"),("BAJA"),IF(AND(AX136="Rara Vez",AY136="Moderado"),("MODERADA"),IF(AND(AX136="Rara Vez",AY136="Mayor"),("ALTA"),IF(AND(AX136="Improbable",AY136="Insignificante"),("BAJA"),IF(AND(AX136="Improbable",AY136="Menor"),("BAJA"),IF(AND(AX136="Improbable",AY136="Moderado"),("MODERADA"),IF(AND(AX136="Improbable",AY136="Mayor"),("ALTA"),IF(AND(AX136="Posible",AY136="Insignificante"),("BAJA"),IF(AND(AX136="Posible",AY136="Menor"),("MODERADA"),IF(AND(AX136="Posible",AY136="Moderado"),("ALTA"),IF(AND(AX136="Posible",AY136="Mayor"),("EXTREMA"),IF(AND(AX136="Probable",AY136="Insignificante"),("MODERADA"),IF(AND(AX136="Probable",AY136="Menor"),("ALTA"),IF(AND(AX136="Probable",AY136="Moderado"),("ALTA"),IF(AND(AX136="Probable",AY136="Mayor"),("EXTREMA"),IF(AND(AX136="Casi Seguro",AY136="Insignificante"),("ALTA"),IF(AND(AX136="Casi Seguro",AY136="Menor"),("ALTA"),IF(AND(AX136="Casi Seguro",AY136="Moderado"),("EXTREMA"),IF(AND(AX136="Casi Seguro",AY136="Mayor"),("EXTREMA"),IF(AY136="Catastrófico","EXTREMA","VALORAR")))))))))))))))))))))</f>
        <v>VALORAR</v>
      </c>
      <c r="BA136" s="799" t="s">
        <v>328</v>
      </c>
      <c r="BB136" s="256" t="s">
        <v>1091</v>
      </c>
      <c r="BC136" s="368" t="s">
        <v>3132</v>
      </c>
      <c r="BD136" s="369" t="s">
        <v>950</v>
      </c>
      <c r="BE136" s="369" t="s">
        <v>1028</v>
      </c>
      <c r="BF136" s="474">
        <v>44927</v>
      </c>
      <c r="BG136" s="474">
        <v>45291</v>
      </c>
      <c r="BH136" s="474" t="s">
        <v>3133</v>
      </c>
      <c r="BI136" s="474" t="s">
        <v>1103</v>
      </c>
      <c r="BJ136" s="785" t="s">
        <v>1090</v>
      </c>
      <c r="BK136" s="411" t="s">
        <v>110</v>
      </c>
      <c r="BL136" s="409" t="s">
        <v>3583</v>
      </c>
      <c r="BM136" s="409">
        <v>1</v>
      </c>
      <c r="BN136" s="421">
        <v>45169</v>
      </c>
      <c r="BO136" s="410" t="s">
        <v>3584</v>
      </c>
      <c r="BP136" s="410" t="s">
        <v>3608</v>
      </c>
      <c r="BQ136" s="410"/>
      <c r="BR136" s="453"/>
      <c r="BS136" s="453"/>
      <c r="BT136" s="454"/>
      <c r="BU136" s="504" t="s">
        <v>3798</v>
      </c>
      <c r="BV136" s="505" t="s">
        <v>3713</v>
      </c>
      <c r="BW136" s="504" t="s">
        <v>3799</v>
      </c>
      <c r="BX136" s="449" t="s">
        <v>3800</v>
      </c>
      <c r="BY136" s="182"/>
      <c r="BZ136" s="182"/>
      <c r="CA136" s="182"/>
      <c r="CB136" s="182"/>
      <c r="CC136" s="182"/>
      <c r="CD136" s="182"/>
      <c r="CE136" s="182"/>
      <c r="CF136" s="182"/>
      <c r="CG136" s="182"/>
      <c r="CH136" s="182"/>
      <c r="CI136" s="182"/>
      <c r="CJ136" s="182"/>
      <c r="CK136" s="182"/>
      <c r="CL136" s="182"/>
      <c r="CM136" s="182"/>
      <c r="CN136" s="182"/>
      <c r="CO136" s="182"/>
    </row>
    <row r="137" spans="1:93" ht="165" customHeight="1">
      <c r="A137" s="848"/>
      <c r="B137" s="779"/>
      <c r="C137" s="781"/>
      <c r="D137" s="781"/>
      <c r="E137" s="764"/>
      <c r="F137" s="764"/>
      <c r="G137" s="783"/>
      <c r="H137" s="297">
        <v>21</v>
      </c>
      <c r="I137" s="775"/>
      <c r="J137" s="764"/>
      <c r="K137" s="764"/>
      <c r="L137" s="764"/>
      <c r="M137" s="764" t="s">
        <v>1396</v>
      </c>
      <c r="N137" s="764"/>
      <c r="O137" s="764"/>
      <c r="P137" s="766"/>
      <c r="Q137" s="768"/>
      <c r="R137" s="770"/>
      <c r="S137" s="770"/>
      <c r="T137" s="770"/>
      <c r="U137" s="820"/>
      <c r="V137" s="805"/>
      <c r="W137" s="823"/>
      <c r="X137" s="826"/>
      <c r="Y137" s="829"/>
      <c r="Z137" s="805"/>
      <c r="AA137" s="808"/>
      <c r="AB137" s="811"/>
      <c r="AC137" s="814"/>
      <c r="AD137" s="797"/>
      <c r="AE137" s="178">
        <v>2</v>
      </c>
      <c r="AF137" s="401"/>
      <c r="AG137" s="444" t="s">
        <v>3127</v>
      </c>
      <c r="AH137" s="393"/>
      <c r="AI137" s="393"/>
      <c r="AJ137" s="393"/>
      <c r="AK137" s="395" t="str">
        <f t="shared" si="54"/>
        <v>Probabilidad</v>
      </c>
      <c r="AL137" s="253" t="s">
        <v>305</v>
      </c>
      <c r="AM137" s="253" t="s">
        <v>310</v>
      </c>
      <c r="AN137" s="201" t="str">
        <f t="shared" si="55"/>
        <v>40%</v>
      </c>
      <c r="AO137" s="254" t="s">
        <v>314</v>
      </c>
      <c r="AP137" s="254" t="s">
        <v>318</v>
      </c>
      <c r="AQ137" s="255" t="s">
        <v>321</v>
      </c>
      <c r="AR137" s="202">
        <f>IF(ISBLANK(AC136),(IFERROR(IF(AND(AK136="Probabilidad",AK137="Probabilidad"),(AT136-(+AT136*AN137)),IF(AK137="Probabilidad",(V136-(+V136*AN137)),IF(AK137="Impacto",AT136,""))),""))," ")</f>
        <v>0.216</v>
      </c>
      <c r="AS137" s="154" t="str">
        <f>IF(ISBLANK(AC136),(IFERROR(IF(AR137="","",IF(AR137&lt;=0.2,"Muy Baja",IF(AR137&lt;=0.4,"Baja",IF(AR137&lt;=0.6,"Media",IF(AR137&lt;=0.8,"Alta","Muy Alta"))))),""))," ")</f>
        <v>Baja</v>
      </c>
      <c r="AT137" s="203">
        <f t="shared" si="56"/>
        <v>0.216</v>
      </c>
      <c r="AU137" s="470" t="str">
        <f t="shared" si="57"/>
        <v>Moderado</v>
      </c>
      <c r="AV137" s="203">
        <f>IFERROR(IF(AND(AK136="Impacto",AK137="Impacto"),(AV136-(+AV136*AN137)),IF(AK137="Impacto",(Z136-(+Z136*AN137)),IF(AK137="Probabilidad",AV136,""))),"")</f>
        <v>0.6</v>
      </c>
      <c r="AW137" s="204" t="str">
        <f t="shared" si="58"/>
        <v>Moderado</v>
      </c>
      <c r="AX137" s="817"/>
      <c r="AY137" s="794"/>
      <c r="AZ137" s="797"/>
      <c r="BA137" s="800"/>
      <c r="BB137" s="256" t="s">
        <v>1106</v>
      </c>
      <c r="BC137" s="368" t="s">
        <v>1104</v>
      </c>
      <c r="BD137" s="369" t="s">
        <v>950</v>
      </c>
      <c r="BE137" s="369" t="s">
        <v>1028</v>
      </c>
      <c r="BF137" s="474">
        <v>44927</v>
      </c>
      <c r="BG137" s="474">
        <v>45291</v>
      </c>
      <c r="BH137" s="368" t="s">
        <v>1104</v>
      </c>
      <c r="BI137" s="368" t="s">
        <v>1105</v>
      </c>
      <c r="BJ137" s="764"/>
      <c r="BK137" s="411" t="s">
        <v>110</v>
      </c>
      <c r="BL137" s="409" t="s">
        <v>3583</v>
      </c>
      <c r="BM137" s="409">
        <v>1</v>
      </c>
      <c r="BN137" s="421">
        <v>45169</v>
      </c>
      <c r="BO137" s="410" t="s">
        <v>3584</v>
      </c>
      <c r="BP137" s="410" t="s">
        <v>3608</v>
      </c>
      <c r="BQ137" s="410"/>
      <c r="BR137" s="453"/>
      <c r="BS137" s="453"/>
      <c r="BT137" s="454"/>
      <c r="BU137" s="504" t="s">
        <v>3801</v>
      </c>
      <c r="BV137" s="505" t="s">
        <v>3713</v>
      </c>
      <c r="BW137" s="504" t="s">
        <v>3802</v>
      </c>
      <c r="BX137" s="508" t="s">
        <v>3803</v>
      </c>
      <c r="BY137" s="182"/>
      <c r="BZ137" s="182"/>
      <c r="CA137" s="182"/>
      <c r="CB137" s="182"/>
      <c r="CC137" s="182"/>
      <c r="CD137" s="182"/>
      <c r="CE137" s="182"/>
      <c r="CF137" s="182"/>
      <c r="CG137" s="182"/>
      <c r="CH137" s="182"/>
      <c r="CI137" s="182"/>
      <c r="CJ137" s="182"/>
      <c r="CK137" s="182"/>
      <c r="CL137" s="182"/>
      <c r="CM137" s="182"/>
      <c r="CN137" s="182"/>
      <c r="CO137" s="182"/>
    </row>
    <row r="138" spans="1:93" ht="28.5" customHeight="1">
      <c r="A138" s="848"/>
      <c r="B138" s="779"/>
      <c r="C138" s="781"/>
      <c r="D138" s="781"/>
      <c r="E138" s="764"/>
      <c r="F138" s="764"/>
      <c r="G138" s="783"/>
      <c r="H138" s="297">
        <v>21</v>
      </c>
      <c r="I138" s="775"/>
      <c r="J138" s="764"/>
      <c r="K138" s="764"/>
      <c r="L138" s="764"/>
      <c r="M138" s="764" t="s">
        <v>1396</v>
      </c>
      <c r="N138" s="764"/>
      <c r="O138" s="764"/>
      <c r="P138" s="766"/>
      <c r="Q138" s="768"/>
      <c r="R138" s="770"/>
      <c r="S138" s="770"/>
      <c r="T138" s="770"/>
      <c r="U138" s="820"/>
      <c r="V138" s="805"/>
      <c r="W138" s="823"/>
      <c r="X138" s="826"/>
      <c r="Y138" s="829"/>
      <c r="Z138" s="805"/>
      <c r="AA138" s="808"/>
      <c r="AB138" s="811"/>
      <c r="AC138" s="814"/>
      <c r="AD138" s="797"/>
      <c r="AE138" s="178">
        <v>3</v>
      </c>
      <c r="AF138" s="401"/>
      <c r="AG138" s="444"/>
      <c r="AH138" s="393"/>
      <c r="AI138" s="393"/>
      <c r="AJ138" s="393"/>
      <c r="AK138" s="395" t="str">
        <f t="shared" ref="AK138:AK203" si="106">IF(OR(AL138="Preventivo",AL138="Detectivo"),"Probabilidad",IF(AL138="Correctivo","Impacto",""))</f>
        <v/>
      </c>
      <c r="AL138" s="253"/>
      <c r="AM138" s="253"/>
      <c r="AN138" s="201" t="str">
        <f t="shared" ref="AN138:AN203" si="107">IF(AND(AL138="Preventivo",AM138="Automático"),"50%",IF(AND(AL138="Preventivo",AM138="Manual"),"40%",IF(AND(AL138="Detectivo",AM138="Automático"),"40%",IF(AND(AL138="Detectivo",AM138="Manual"),"30%",IF(AND(AL138="Correctivo",AM138="Automático"),"35%",IF(AND(AL138="Correctivo",AM138="Manual"),"25%",""))))))</f>
        <v/>
      </c>
      <c r="AO138" s="254"/>
      <c r="AP138" s="254"/>
      <c r="AQ138" s="255"/>
      <c r="AR138" s="202" t="str">
        <f>IF(ISBLANK(AC136),(IFERROR(IF(AND(AK137="Probabilidad",AK138="Probabilidad"),(AT137-(+AT137*AN138)),IF(AND(AK137="Impacto",AK138="Probabilidad"),(AT136-(+AT136*AN138)),IF(AK138="Impacto",AT137,""))),""))," ")</f>
        <v/>
      </c>
      <c r="AS138" s="154" t="str">
        <f>IF(ISBLANK(AC136),(IFERROR(IF(AR138="","",IF(AR138&lt;=0.2,"Muy Baja",IF(AR138&lt;=0.4,"Baja",IF(AR138&lt;=0.6,"Media",IF(AR138&lt;=0.8,"Alta","Muy Alta"))))),""))," ")</f>
        <v/>
      </c>
      <c r="AT138" s="203" t="str">
        <f t="shared" ref="AT138:AT201" si="108">+AR138</f>
        <v/>
      </c>
      <c r="AU138" s="470" t="str">
        <f t="shared" ref="AU138:AU201" si="109">IFERROR(IF(AV138="","",IF(AV138&lt;=0.2,"Leve",IF(AV138&lt;=0.4,"Menor",IF(AV138&lt;=0.6,"Moderado",IF(AV138&lt;=0.8,"Mayor","Catastrófico"))))),"")</f>
        <v/>
      </c>
      <c r="AV138" s="203" t="str">
        <f t="shared" ref="AV138:AV141" si="110">IFERROR(IF(AND(AK137="Impacto",AK138="Impacto"),(AV137-(+AV137*AN138)),IF(AND(AK137="Probabilidad",AK138="Impacto"),(AV136-(+AV136*AN138)),IF(AK138="Probabilidad",AV137,""))),"")</f>
        <v/>
      </c>
      <c r="AW138" s="204" t="str">
        <f t="shared" ref="AW138:AW201" si="111">IFERROR(IF(OR(AND(AS138="Muy Baja",AU138="Leve"),AND(AS138="Muy Baja",AU138="Menor"),AND(AS138="Baja",AU138="Leve")),"Bajo",IF(OR(AND(AS138="Muy baja",AU138="Moderado"),AND(AS138="Baja",AU138="Menor"),AND(AS138="Baja",AU138="Moderado"),AND(AS138="Media",AU138="Leve"),AND(AS138="Media",AU138="Menor"),AND(AS138="Media",AU138="Moderado"),AND(AS138="Alta",AU138="Leve"),AND(AS138="Alta",AU138="Menor")),"Moderado",IF(OR(AND(AS138="Muy Baja",AU138="Mayor"),AND(AS138="Baja",AU138="Mayor"),AND(AS138="Media",AU138="Mayor"),AND(AS138="Alta",AU138="Moderado"),AND(AS138="Alta",AU138="Mayor"),AND(AS138="Muy Alta",AU138="Leve"),AND(AS138="Muy Alta",AU138="Menor"),AND(AS138="Muy Alta",AU138="Moderado"),AND(AS138="Muy Alta",AU138="Mayor")),"Alto",IF(OR(AND(AS138="Muy Baja",AU138="Catastrófico"),AND(AS138="Baja",AU138="Catastrófico"),AND(AS138="Media",AU138="Catastrófico"),AND(AS138="Alta",AU138="Catastrófico"),AND(AS138="Muy Alta",AU138="Catastrófico")),"Extremo","")))),"")</f>
        <v/>
      </c>
      <c r="AX138" s="817"/>
      <c r="AY138" s="794"/>
      <c r="AZ138" s="797"/>
      <c r="BA138" s="800"/>
      <c r="BB138" s="256"/>
      <c r="BC138" s="368"/>
      <c r="BD138" s="369"/>
      <c r="BE138" s="369"/>
      <c r="BF138" s="474"/>
      <c r="BG138" s="474"/>
      <c r="BH138" s="474"/>
      <c r="BI138" s="368"/>
      <c r="BJ138" s="764"/>
      <c r="BK138" s="411"/>
      <c r="BL138" s="409"/>
      <c r="BM138" s="409"/>
      <c r="BN138" s="409"/>
      <c r="BO138" s="410"/>
      <c r="BP138" s="410"/>
      <c r="BQ138" s="410"/>
      <c r="BR138" s="453"/>
      <c r="BS138" s="453"/>
      <c r="BT138" s="454"/>
      <c r="BU138" s="509"/>
      <c r="BV138" s="509"/>
      <c r="BW138" s="509"/>
      <c r="BX138" s="509"/>
      <c r="BY138" s="182"/>
      <c r="BZ138" s="182"/>
      <c r="CA138" s="182"/>
      <c r="CB138" s="182"/>
      <c r="CC138" s="182"/>
      <c r="CD138" s="182"/>
      <c r="CE138" s="182"/>
      <c r="CF138" s="182"/>
      <c r="CG138" s="182"/>
      <c r="CH138" s="182"/>
      <c r="CI138" s="182"/>
      <c r="CJ138" s="182"/>
      <c r="CK138" s="182"/>
      <c r="CL138" s="182"/>
      <c r="CM138" s="182"/>
      <c r="CN138" s="182"/>
      <c r="CO138" s="182"/>
    </row>
    <row r="139" spans="1:93" ht="28.5" customHeight="1">
      <c r="A139" s="848"/>
      <c r="B139" s="779"/>
      <c r="C139" s="781"/>
      <c r="D139" s="781"/>
      <c r="E139" s="764"/>
      <c r="F139" s="764"/>
      <c r="G139" s="783"/>
      <c r="H139" s="297">
        <v>21</v>
      </c>
      <c r="I139" s="775"/>
      <c r="J139" s="764"/>
      <c r="K139" s="764"/>
      <c r="L139" s="764"/>
      <c r="M139" s="764" t="s">
        <v>1396</v>
      </c>
      <c r="N139" s="764"/>
      <c r="O139" s="764"/>
      <c r="P139" s="766"/>
      <c r="Q139" s="768"/>
      <c r="R139" s="770"/>
      <c r="S139" s="770"/>
      <c r="T139" s="770"/>
      <c r="U139" s="820"/>
      <c r="V139" s="805"/>
      <c r="W139" s="823"/>
      <c r="X139" s="826"/>
      <c r="Y139" s="829"/>
      <c r="Z139" s="805"/>
      <c r="AA139" s="808"/>
      <c r="AB139" s="811"/>
      <c r="AC139" s="814"/>
      <c r="AD139" s="797"/>
      <c r="AE139" s="178">
        <v>4</v>
      </c>
      <c r="AF139" s="401"/>
      <c r="AG139" s="444"/>
      <c r="AH139" s="393"/>
      <c r="AI139" s="393"/>
      <c r="AJ139" s="393"/>
      <c r="AK139" s="395" t="str">
        <f t="shared" si="106"/>
        <v/>
      </c>
      <c r="AL139" s="253"/>
      <c r="AM139" s="253"/>
      <c r="AN139" s="201" t="str">
        <f t="shared" si="107"/>
        <v/>
      </c>
      <c r="AO139" s="254"/>
      <c r="AP139" s="254"/>
      <c r="AQ139" s="255"/>
      <c r="AR139" s="202" t="str">
        <f>IF(ISBLANK(AC136),(IFERROR(IF(AND(AK138="Probabilidad",AK139="Probabilidad"),(AT138-(+AT138*AN139)),IF(AND(AK138="Impacto",AK139="Probabilidad"),(AT137-(+AT137*AN139)),IF(AK139="Impacto",AT138,""))),""))," ")</f>
        <v/>
      </c>
      <c r="AS139" s="154" t="str">
        <f>IF(ISBLANK(AC136),(IFERROR(IF(AR139="","",IF(AR139&lt;=0.2,"Muy Baja",IF(AR139&lt;=0.4,"Baja",IF(AR139&lt;=0.6,"Media",IF(AR139&lt;=0.8,"Alta","Muy Alta"))))),""))," ")</f>
        <v/>
      </c>
      <c r="AT139" s="203" t="str">
        <f t="shared" si="108"/>
        <v/>
      </c>
      <c r="AU139" s="470" t="str">
        <f t="shared" si="109"/>
        <v/>
      </c>
      <c r="AV139" s="203" t="str">
        <f t="shared" si="110"/>
        <v/>
      </c>
      <c r="AW139" s="204" t="str">
        <f t="shared" si="111"/>
        <v/>
      </c>
      <c r="AX139" s="817"/>
      <c r="AY139" s="794"/>
      <c r="AZ139" s="797"/>
      <c r="BA139" s="800"/>
      <c r="BB139" s="256"/>
      <c r="BC139" s="368"/>
      <c r="BD139" s="369"/>
      <c r="BE139" s="369"/>
      <c r="BF139" s="474"/>
      <c r="BG139" s="474"/>
      <c r="BH139" s="474"/>
      <c r="BI139" s="368"/>
      <c r="BJ139" s="764"/>
      <c r="BK139" s="411"/>
      <c r="BL139" s="409"/>
      <c r="BM139" s="409"/>
      <c r="BN139" s="409"/>
      <c r="BO139" s="410"/>
      <c r="BP139" s="410"/>
      <c r="BQ139" s="410"/>
      <c r="BR139" s="453"/>
      <c r="BS139" s="453"/>
      <c r="BT139" s="454"/>
      <c r="BU139" s="509"/>
      <c r="BV139" s="509"/>
      <c r="BW139" s="509"/>
      <c r="BX139" s="509"/>
      <c r="BY139" s="182"/>
      <c r="BZ139" s="182"/>
      <c r="CA139" s="182"/>
      <c r="CB139" s="182"/>
      <c r="CC139" s="182"/>
      <c r="CD139" s="182"/>
      <c r="CE139" s="182"/>
      <c r="CF139" s="182"/>
      <c r="CG139" s="182"/>
      <c r="CH139" s="182"/>
      <c r="CI139" s="182"/>
      <c r="CJ139" s="182"/>
      <c r="CK139" s="182"/>
      <c r="CL139" s="182"/>
      <c r="CM139" s="182"/>
      <c r="CN139" s="182"/>
      <c r="CO139" s="182"/>
    </row>
    <row r="140" spans="1:93" ht="28.5" customHeight="1">
      <c r="A140" s="848"/>
      <c r="B140" s="779"/>
      <c r="C140" s="781"/>
      <c r="D140" s="781"/>
      <c r="E140" s="764"/>
      <c r="F140" s="764"/>
      <c r="G140" s="783"/>
      <c r="H140" s="297">
        <v>21</v>
      </c>
      <c r="I140" s="775"/>
      <c r="J140" s="764"/>
      <c r="K140" s="764"/>
      <c r="L140" s="764"/>
      <c r="M140" s="764" t="s">
        <v>1396</v>
      </c>
      <c r="N140" s="764"/>
      <c r="O140" s="764"/>
      <c r="P140" s="766"/>
      <c r="Q140" s="768"/>
      <c r="R140" s="770"/>
      <c r="S140" s="770"/>
      <c r="T140" s="770"/>
      <c r="U140" s="820"/>
      <c r="V140" s="805"/>
      <c r="W140" s="823"/>
      <c r="X140" s="826"/>
      <c r="Y140" s="829"/>
      <c r="Z140" s="805"/>
      <c r="AA140" s="808"/>
      <c r="AB140" s="811"/>
      <c r="AC140" s="814"/>
      <c r="AD140" s="797"/>
      <c r="AE140" s="178">
        <v>5</v>
      </c>
      <c r="AF140" s="401"/>
      <c r="AG140" s="444"/>
      <c r="AH140" s="393"/>
      <c r="AI140" s="393"/>
      <c r="AJ140" s="393"/>
      <c r="AK140" s="395" t="str">
        <f t="shared" si="106"/>
        <v/>
      </c>
      <c r="AL140" s="253"/>
      <c r="AM140" s="253"/>
      <c r="AN140" s="201" t="str">
        <f t="shared" si="107"/>
        <v/>
      </c>
      <c r="AO140" s="254"/>
      <c r="AP140" s="254"/>
      <c r="AQ140" s="255"/>
      <c r="AR140" s="202" t="str">
        <f>IF(ISBLANK(AC136),(IFERROR(IF(AND(AK139="Probabilidad",AK140="Probabilidad"),(AT139-(+AT139*AN140)),IF(AND(AK139="Impacto",AK140="Probabilidad"),(AT138-(+AT138*AN140)),IF(AK140="Impacto",AT139,""))),""))," ")</f>
        <v/>
      </c>
      <c r="AS140" s="154" t="str">
        <f>IF(ISBLANK(AC136),(IFERROR(IF(AR140="","",IF(AR140&lt;=0.2,"Muy Baja",IF(AR140&lt;=0.4,"Baja",IF(AR140&lt;=0.6,"Media",IF(AR140&lt;=0.8,"Alta","Muy Alta"))))),""))," ")</f>
        <v/>
      </c>
      <c r="AT140" s="203" t="str">
        <f t="shared" si="108"/>
        <v/>
      </c>
      <c r="AU140" s="470" t="str">
        <f t="shared" si="109"/>
        <v/>
      </c>
      <c r="AV140" s="203" t="str">
        <f t="shared" si="110"/>
        <v/>
      </c>
      <c r="AW140" s="204" t="str">
        <f t="shared" si="111"/>
        <v/>
      </c>
      <c r="AX140" s="817"/>
      <c r="AY140" s="794"/>
      <c r="AZ140" s="797"/>
      <c r="BA140" s="800"/>
      <c r="BB140" s="256"/>
      <c r="BC140" s="368"/>
      <c r="BD140" s="369"/>
      <c r="BE140" s="369"/>
      <c r="BF140" s="474"/>
      <c r="BG140" s="474"/>
      <c r="BH140" s="474"/>
      <c r="BI140" s="368"/>
      <c r="BJ140" s="764"/>
      <c r="BK140" s="411"/>
      <c r="BL140" s="409"/>
      <c r="BM140" s="409"/>
      <c r="BN140" s="409"/>
      <c r="BO140" s="410"/>
      <c r="BP140" s="410"/>
      <c r="BQ140" s="410"/>
      <c r="BR140" s="453"/>
      <c r="BS140" s="453"/>
      <c r="BT140" s="454"/>
      <c r="BU140" s="509"/>
      <c r="BV140" s="509"/>
      <c r="BW140" s="509"/>
      <c r="BX140" s="509"/>
      <c r="BY140" s="182"/>
      <c r="BZ140" s="182"/>
      <c r="CA140" s="182"/>
      <c r="CB140" s="182"/>
      <c r="CC140" s="182"/>
      <c r="CD140" s="182"/>
      <c r="CE140" s="182"/>
      <c r="CF140" s="182"/>
      <c r="CG140" s="182"/>
      <c r="CH140" s="182"/>
      <c r="CI140" s="182"/>
      <c r="CJ140" s="182"/>
      <c r="CK140" s="182"/>
      <c r="CL140" s="182"/>
      <c r="CM140" s="182"/>
      <c r="CN140" s="182"/>
      <c r="CO140" s="182"/>
    </row>
    <row r="141" spans="1:93" ht="28.5" customHeight="1">
      <c r="A141" s="849"/>
      <c r="B141" s="780"/>
      <c r="C141" s="782"/>
      <c r="D141" s="782"/>
      <c r="E141" s="765"/>
      <c r="F141" s="765"/>
      <c r="G141" s="783"/>
      <c r="H141" s="297">
        <v>21</v>
      </c>
      <c r="I141" s="776"/>
      <c r="J141" s="765"/>
      <c r="K141" s="765"/>
      <c r="L141" s="765"/>
      <c r="M141" s="765" t="s">
        <v>1396</v>
      </c>
      <c r="N141" s="765"/>
      <c r="O141" s="765"/>
      <c r="P141" s="767"/>
      <c r="Q141" s="769"/>
      <c r="R141" s="771"/>
      <c r="S141" s="771"/>
      <c r="T141" s="771"/>
      <c r="U141" s="821"/>
      <c r="V141" s="806"/>
      <c r="W141" s="824"/>
      <c r="X141" s="827"/>
      <c r="Y141" s="830"/>
      <c r="Z141" s="806"/>
      <c r="AA141" s="809"/>
      <c r="AB141" s="812"/>
      <c r="AC141" s="815"/>
      <c r="AD141" s="798"/>
      <c r="AE141" s="178">
        <v>6</v>
      </c>
      <c r="AF141" s="401"/>
      <c r="AG141" s="444"/>
      <c r="AH141" s="393"/>
      <c r="AI141" s="393"/>
      <c r="AJ141" s="393"/>
      <c r="AK141" s="395" t="str">
        <f t="shared" si="106"/>
        <v/>
      </c>
      <c r="AL141" s="253"/>
      <c r="AM141" s="253"/>
      <c r="AN141" s="201" t="str">
        <f t="shared" si="107"/>
        <v/>
      </c>
      <c r="AO141" s="254"/>
      <c r="AP141" s="254"/>
      <c r="AQ141" s="255"/>
      <c r="AR141" s="202" t="str">
        <f>IF(ISBLANK(AC136),(IFERROR(IF(AND(AK140="Probabilidad",AK141="Probabilidad"),(AT140-(+AT140*AN141)),IF(AND(AK140="Impacto",AK141="Probabilidad"),(AT139-(+AT139*AN141)),IF(AK141="Impacto",AT140,""))),""))," ")</f>
        <v/>
      </c>
      <c r="AS141" s="154" t="str">
        <f>IF(ISBLANK(AC136),(IFERROR(IF(AR141="","",IF(AR141&lt;=0.2,"Muy Baja",IF(AR141&lt;=0.4,"Baja",IF(AR141&lt;=0.6,"Media",IF(AR141&lt;=0.8,"Alta","Muy Alta"))))),""))," ")</f>
        <v/>
      </c>
      <c r="AT141" s="203" t="str">
        <f t="shared" si="108"/>
        <v/>
      </c>
      <c r="AU141" s="470" t="str">
        <f t="shared" si="109"/>
        <v/>
      </c>
      <c r="AV141" s="203" t="str">
        <f t="shared" si="110"/>
        <v/>
      </c>
      <c r="AW141" s="204" t="str">
        <f t="shared" si="111"/>
        <v/>
      </c>
      <c r="AX141" s="818"/>
      <c r="AY141" s="795"/>
      <c r="AZ141" s="798"/>
      <c r="BA141" s="801"/>
      <c r="BB141" s="256"/>
      <c r="BC141" s="368"/>
      <c r="BD141" s="369"/>
      <c r="BE141" s="369"/>
      <c r="BF141" s="474"/>
      <c r="BG141" s="474"/>
      <c r="BH141" s="474"/>
      <c r="BI141" s="368"/>
      <c r="BJ141" s="765"/>
      <c r="BK141" s="411"/>
      <c r="BL141" s="409"/>
      <c r="BM141" s="409"/>
      <c r="BN141" s="409"/>
      <c r="BO141" s="410"/>
      <c r="BP141" s="410"/>
      <c r="BQ141" s="410"/>
      <c r="BR141" s="453"/>
      <c r="BS141" s="453"/>
      <c r="BT141" s="454"/>
      <c r="BU141" s="509"/>
      <c r="BV141" s="509"/>
      <c r="BW141" s="509"/>
      <c r="BX141" s="509"/>
      <c r="BY141" s="182"/>
      <c r="BZ141" s="182"/>
      <c r="CA141" s="182"/>
      <c r="CB141" s="182"/>
      <c r="CC141" s="182"/>
      <c r="CD141" s="182"/>
      <c r="CE141" s="182"/>
      <c r="CF141" s="182"/>
      <c r="CG141" s="182"/>
      <c r="CH141" s="182"/>
      <c r="CI141" s="182"/>
      <c r="CJ141" s="182"/>
      <c r="CK141" s="182"/>
      <c r="CL141" s="182"/>
      <c r="CM141" s="182"/>
      <c r="CN141" s="182"/>
      <c r="CO141" s="182"/>
    </row>
    <row r="142" spans="1:93" ht="107.25" customHeight="1">
      <c r="A142" s="847">
        <v>5</v>
      </c>
      <c r="B142" s="844" t="s">
        <v>933</v>
      </c>
      <c r="C142" s="845" t="str">
        <f>IFERROR((VLOOKUP($B142,'Listados Datos'!$D$3:$E$18,2,FALSE))," ")</f>
        <v>Ejercer el manejo efectivo del Inventario General de espacio público y de bienes fiscales a cargo del Departamento Administrativo de la Defensoría de Espacio Público.</v>
      </c>
      <c r="D142" s="845" t="str">
        <f>IFERROR((VLOOKUP($B142,'Listados Datos'!$D$3:$F$18,3,FALSE))," ")</f>
        <v>Inicia con la consulta en el Sistema de Información del Departamento Administrativo de la Defensoría de Espacio Público y finaliza con el seguimiento a los bienes inmuebles.</v>
      </c>
      <c r="E142" s="785" t="s">
        <v>1107</v>
      </c>
      <c r="F142" s="785" t="s">
        <v>2919</v>
      </c>
      <c r="G142" s="783">
        <v>22</v>
      </c>
      <c r="H142" s="297">
        <v>22</v>
      </c>
      <c r="I142" s="784" t="s">
        <v>1397</v>
      </c>
      <c r="J142" s="785" t="s">
        <v>237</v>
      </c>
      <c r="K142" s="785" t="s">
        <v>1365</v>
      </c>
      <c r="L142" s="785" t="s">
        <v>1398</v>
      </c>
      <c r="M142" s="785" t="s">
        <v>1399</v>
      </c>
      <c r="N142" s="785" t="s">
        <v>105</v>
      </c>
      <c r="O142" s="785" t="s">
        <v>828</v>
      </c>
      <c r="P142" s="786">
        <v>228</v>
      </c>
      <c r="Q142" s="787"/>
      <c r="R142" s="788"/>
      <c r="S142" s="788"/>
      <c r="T142" s="788"/>
      <c r="U142" s="819" t="str">
        <f>IF(ISBLANK(AB142),(IF(P142&lt;=0,"",IF(P142&lt;=2,"Muy Baja",IF(P142&lt;=24,"Baja",IF(P142&lt;=500,"Media",IF(P142&lt;=5000,"Alta","Muy Alta"))))))," ")</f>
        <v>Media</v>
      </c>
      <c r="V142" s="804">
        <f t="shared" ref="V142" si="112">IF(ISBLANK(AB142),(IF(U142="","",IF(U142="Muy Baja",20%,IF(U142="Baja",40%,IF(U142="Media",60%,IF(U142="Alta",80%,IF(U142="Muy Alta",100%,0)))))))," ")</f>
        <v>0.6</v>
      </c>
      <c r="W142" s="822" t="s">
        <v>297</v>
      </c>
      <c r="X142" s="825" t="str">
        <f>IF(W142&gt;0,IF(NOT(ISERROR(MATCH(W142,'Listados Datos'!$N$3:$N$4,0))),'Listados Datos'!$N$6&amp;"Por favor no seleccionar este criterios de impacto (Afectación Económica o presupuestal y/o Pérdida Reputacional)",'Listados Datos'!$N$7),"")</f>
        <v>✔</v>
      </c>
      <c r="Y142" s="828" t="str">
        <f>IF(OR(W142='Listados Datos'!$R$3,W142='Listados Datos'!$S$3),"Leve",IF(OR(W142='Listados Datos'!$R$4,W142='Listados Datos'!$S$4),"Menor",IF(OR(W142='Listados Datos'!$R$5,W142='Listados Datos'!$S$5),"Moderado",IF(OR(W142='Listados Datos'!$R$6,W142='Listados Datos'!$S$6),"Mayor",IF(OR(W142='Listados Datos'!$R$7,W142='Listados Datos'!$S$7),"Catastrófico","")))))</f>
        <v>Catastrófico</v>
      </c>
      <c r="Z142" s="804">
        <f>IF(Y142="","",IF(Y142="Leve",20%,IF(Y142="Menor",40%,IF(Y142="Moderado",60%,IF(Y142="Mayor",80%,IF(Y142="Catastrófico",100%,0))))))</f>
        <v>1</v>
      </c>
      <c r="AA142" s="807" t="str">
        <f>IF(OR(AND(U142="Muy Baja",Y142="Leve"),AND(U142="Muy Baja",Y142="Menor"),AND(U142="Baja",Y142="Leve")),"Bajo",IF(OR(AND(U142="Muy baja",Y142="Moderado"),AND(U142="Baja",Y142="Menor"),AND(U142="Baja",Y142="Moderado"),AND(U142="Media",Y142="Leve"),AND(U142="Media",Y142="Menor"),AND(U142="Media",Y142="Moderado"),AND(U142="Alta",Y142="Leve"),AND(U142="Alta",Y142="Menor")),"Moderado",IF(OR(AND(U142="Muy Baja",Y142="Mayor"),AND(U142="Baja",Y142="Mayor"),AND(U142="Media",Y142="Mayor"),AND(U142="Alta",Y142="Moderado"),AND(U142="Alta",Y142="Mayor"),AND(U142="Muy Alta",Y142="Leve"),AND(U142="Muy Alta",Y142="Menor"),AND(U142="Muy Alta",Y142="Moderado"),AND(U142="Muy Alta",Y142="Mayor")),"Alto",IF(OR(AND(U142="Muy Baja",Y142="Catastrófico"),AND(U142="Baja",Y142="Catastrófico"),AND(U142="Media",Y142="Catastrófico"),AND(U142="Alta",Y142="Catastrófico"),AND(U142="Muy Alta",Y142="Catastrófico")),"Extremo",""))))</f>
        <v>Extremo</v>
      </c>
      <c r="AB142" s="810"/>
      <c r="AC142" s="813"/>
      <c r="AD142" s="796" t="str">
        <f t="shared" ref="AD142" si="113">IF(AND(AB142="Rara Vez",AC142="Insignificante"),("BAJA"),IF(AND(AB142="Rara Vez",AC142="Menor"),("BAJA"),IF(AND(AB142="Rara Vez",AC142="Moderado"),("MODERADA"),IF(AND(AB142="Rara Vez",AC142="Mayor"),("ALTA"),IF(AND(AB142="Improbable",AC142="Insignificante"),("BAJA"),IF(AND(AB142="Improbable",AC142="Menor"),("BAJA"),IF(AND(AB142="Improbable",AC142="Moderado"),("MODERADA"),IF(AND(AB142="Improbable",AC142="Mayor"),("ALTA"),IF(AND(AB142="Posible",AC142="Insignificante"),("BAJA"),IF(AND(AB142="Posible",AC142="Menor"),("MODERADA"),IF(AND(AB142="Posible",AC142="Moderado"),("ALTA"),IF(AND(AB142="Posible",AC142="Mayor"),("EXTREMA"),IF(AND(AB142="Probable",AC142="Insignificante"),("MODERADA"),IF(AND(AB142="Probable",AC142="Menor"),("ALTA"),IF(AND(AB142="Probable",AC142="Moderado"),("ALTA"),IF(AND(AB142="Probable",AC142="Mayor"),("EXTREMA"),IF(AND(AB142="Casi Seguro",AC142="Insignificante"),("ALTA"),IF(AND(AB142="Casi Seguro",AC142="Menor"),("ALTA"),IF(AND(AB142="Casi Seguro",AC142="Moderado"),("EXTREMA"),IF(AND(AB142="Casi Seguro",AC142="Mayor"),("EXTREMA"),IF(AC142="Catastrófico","EXTREMA","VALORAR")))))))))))))))))))))</f>
        <v>VALORAR</v>
      </c>
      <c r="AE142" s="178">
        <v>1</v>
      </c>
      <c r="AF142" s="401"/>
      <c r="AG142" s="444" t="s">
        <v>3301</v>
      </c>
      <c r="AH142" s="393"/>
      <c r="AI142" s="393"/>
      <c r="AJ142" s="393"/>
      <c r="AK142" s="395" t="str">
        <f t="shared" si="106"/>
        <v>Probabilidad</v>
      </c>
      <c r="AL142" s="253" t="s">
        <v>305</v>
      </c>
      <c r="AM142" s="253" t="s">
        <v>310</v>
      </c>
      <c r="AN142" s="201" t="str">
        <f t="shared" si="107"/>
        <v>40%</v>
      </c>
      <c r="AO142" s="254" t="s">
        <v>314</v>
      </c>
      <c r="AP142" s="254" t="s">
        <v>318</v>
      </c>
      <c r="AQ142" s="255" t="s">
        <v>321</v>
      </c>
      <c r="AR142" s="202">
        <f>IF(ISBLANK(AC142),(IFERROR(IF(AK142="Probabilidad",(V142-(+V142*AN142)),IF(AK142="Impacto",V142,"")),""))," ")</f>
        <v>0.36</v>
      </c>
      <c r="AS142" s="154" t="str">
        <f>IF(ISBLANK(AC142), (IFERROR(IF(AR142="","",IF(AR142&lt;=0.2,"Muy Baja",IF(AR142&lt;=0.4,"Baja",IF(AR142&lt;=0.6,"Media",IF(AR142&lt;=0.8,"Alta","Muy Alta"))))),""))," ")</f>
        <v>Baja</v>
      </c>
      <c r="AT142" s="203">
        <f t="shared" si="108"/>
        <v>0.36</v>
      </c>
      <c r="AU142" s="470" t="str">
        <f t="shared" si="109"/>
        <v>Catastrófico</v>
      </c>
      <c r="AV142" s="203">
        <f>IFERROR(IF(AK142="Impacto",(Z142-(+Z142*AN142)),IF(AK142="Probabilidad",Z142,"")),"")</f>
        <v>1</v>
      </c>
      <c r="AW142" s="204" t="str">
        <f t="shared" si="111"/>
        <v>Extremo</v>
      </c>
      <c r="AX142" s="816"/>
      <c r="AY142" s="793" t="str">
        <f>IF(ISBLANK(AC142), " ", AC142)</f>
        <v xml:space="preserve"> </v>
      </c>
      <c r="AZ142" s="796" t="str">
        <f t="shared" ref="AZ142" si="114">IF(AND(AX142="Rara Vez",AY142="Insignificante"),("BAJA"),IF(AND(AX142="Rara Vez",AY142="Menor"),("BAJA"),IF(AND(AX142="Rara Vez",AY142="Moderado"),("MODERADA"),IF(AND(AX142="Rara Vez",AY142="Mayor"),("ALTA"),IF(AND(AX142="Improbable",AY142="Insignificante"),("BAJA"),IF(AND(AX142="Improbable",AY142="Menor"),("BAJA"),IF(AND(AX142="Improbable",AY142="Moderado"),("MODERADA"),IF(AND(AX142="Improbable",AY142="Mayor"),("ALTA"),IF(AND(AX142="Posible",AY142="Insignificante"),("BAJA"),IF(AND(AX142="Posible",AY142="Menor"),("MODERADA"),IF(AND(AX142="Posible",AY142="Moderado"),("ALTA"),IF(AND(AX142="Posible",AY142="Mayor"),("EXTREMA"),IF(AND(AX142="Probable",AY142="Insignificante"),("MODERADA"),IF(AND(AX142="Probable",AY142="Menor"),("ALTA"),IF(AND(AX142="Probable",AY142="Moderado"),("ALTA"),IF(AND(AX142="Probable",AY142="Mayor"),("EXTREMA"),IF(AND(AX142="Casi Seguro",AY142="Insignificante"),("ALTA"),IF(AND(AX142="Casi Seguro",AY142="Menor"),("ALTA"),IF(AND(AX142="Casi Seguro",AY142="Moderado"),("EXTREMA"),IF(AND(AX142="Casi Seguro",AY142="Mayor"),("EXTREMA"),IF(AY142="Catastrófico","EXTREMA","VALORAR")))))))))))))))))))))</f>
        <v>VALORAR</v>
      </c>
      <c r="BA142" s="799" t="s">
        <v>328</v>
      </c>
      <c r="BB142" s="256" t="s">
        <v>1366</v>
      </c>
      <c r="BC142" s="368" t="s">
        <v>1367</v>
      </c>
      <c r="BD142" s="369" t="s">
        <v>3303</v>
      </c>
      <c r="BE142" s="369" t="s">
        <v>1028</v>
      </c>
      <c r="BF142" s="474">
        <v>44927</v>
      </c>
      <c r="BG142" s="474">
        <v>45291</v>
      </c>
      <c r="BH142" s="474" t="s">
        <v>1368</v>
      </c>
      <c r="BI142" s="474" t="s">
        <v>1369</v>
      </c>
      <c r="BJ142" s="785" t="s">
        <v>1400</v>
      </c>
      <c r="BK142" s="411" t="s">
        <v>110</v>
      </c>
      <c r="BL142" s="409" t="s">
        <v>3541</v>
      </c>
      <c r="BM142" s="409">
        <v>242</v>
      </c>
      <c r="BN142" s="421">
        <v>45169</v>
      </c>
      <c r="BO142" s="410" t="s">
        <v>3586</v>
      </c>
      <c r="BP142" s="423" t="s">
        <v>3585</v>
      </c>
      <c r="BQ142" s="410" t="s">
        <v>111</v>
      </c>
      <c r="BR142" s="453" t="s">
        <v>111</v>
      </c>
      <c r="BS142" s="453" t="s">
        <v>1423</v>
      </c>
      <c r="BT142" s="454" t="s">
        <v>1423</v>
      </c>
      <c r="BU142" s="504" t="s">
        <v>3804</v>
      </c>
      <c r="BV142" s="505" t="s">
        <v>3713</v>
      </c>
      <c r="BW142" s="504" t="s">
        <v>3805</v>
      </c>
      <c r="BX142" s="505" t="s">
        <v>3806</v>
      </c>
      <c r="BY142" s="182"/>
      <c r="BZ142" s="182"/>
      <c r="CA142" s="182"/>
      <c r="CB142" s="182"/>
      <c r="CC142" s="182"/>
      <c r="CD142" s="182"/>
      <c r="CE142" s="182"/>
      <c r="CF142" s="182"/>
      <c r="CG142" s="182"/>
      <c r="CH142" s="182"/>
      <c r="CI142" s="182"/>
      <c r="CJ142" s="182"/>
      <c r="CK142" s="182"/>
      <c r="CL142" s="182"/>
      <c r="CM142" s="182"/>
      <c r="CN142" s="182"/>
      <c r="CO142" s="182"/>
    </row>
    <row r="143" spans="1:93" ht="120.75" customHeight="1">
      <c r="A143" s="848"/>
      <c r="B143" s="779"/>
      <c r="C143" s="781"/>
      <c r="D143" s="781"/>
      <c r="E143" s="764"/>
      <c r="F143" s="764"/>
      <c r="G143" s="783"/>
      <c r="H143" s="297">
        <v>22</v>
      </c>
      <c r="I143" s="775"/>
      <c r="J143" s="764"/>
      <c r="K143" s="764"/>
      <c r="L143" s="764"/>
      <c r="M143" s="764"/>
      <c r="N143" s="764"/>
      <c r="O143" s="764"/>
      <c r="P143" s="766"/>
      <c r="Q143" s="768"/>
      <c r="R143" s="770"/>
      <c r="S143" s="770"/>
      <c r="T143" s="770"/>
      <c r="U143" s="820"/>
      <c r="V143" s="805"/>
      <c r="W143" s="823"/>
      <c r="X143" s="826"/>
      <c r="Y143" s="829"/>
      <c r="Z143" s="805"/>
      <c r="AA143" s="808"/>
      <c r="AB143" s="811"/>
      <c r="AC143" s="814"/>
      <c r="AD143" s="797"/>
      <c r="AE143" s="178">
        <v>2</v>
      </c>
      <c r="AF143" s="401"/>
      <c r="AG143" s="444" t="s">
        <v>3302</v>
      </c>
      <c r="AH143" s="393"/>
      <c r="AI143" s="393"/>
      <c r="AJ143" s="393"/>
      <c r="AK143" s="395" t="str">
        <f t="shared" si="106"/>
        <v>Impacto</v>
      </c>
      <c r="AL143" s="253" t="s">
        <v>307</v>
      </c>
      <c r="AM143" s="253" t="s">
        <v>310</v>
      </c>
      <c r="AN143" s="201" t="str">
        <f t="shared" si="107"/>
        <v>25%</v>
      </c>
      <c r="AO143" s="254" t="s">
        <v>314</v>
      </c>
      <c r="AP143" s="254" t="s">
        <v>318</v>
      </c>
      <c r="AQ143" s="255" t="s">
        <v>321</v>
      </c>
      <c r="AR143" s="202">
        <f>IF(ISBLANK(AC142),(IFERROR(IF(AND(AK142="Probabilidad",AK143="Probabilidad"),(AT142-(+AT142*AN143)),IF(AK143="Probabilidad",(V142-(+V142*AN143)),IF(AK143="Impacto",AT142,""))),""))," ")</f>
        <v>0.36</v>
      </c>
      <c r="AS143" s="154" t="str">
        <f>IF(ISBLANK(AC142),(IFERROR(IF(AR143="","",IF(AR143&lt;=0.2,"Muy Baja",IF(AR143&lt;=0.4,"Baja",IF(AR143&lt;=0.6,"Media",IF(AR143&lt;=0.8,"Alta","Muy Alta"))))),""))," ")</f>
        <v>Baja</v>
      </c>
      <c r="AT143" s="203">
        <f t="shared" si="108"/>
        <v>0.36</v>
      </c>
      <c r="AU143" s="470" t="str">
        <f t="shared" si="109"/>
        <v>Mayor</v>
      </c>
      <c r="AV143" s="203">
        <f>IFERROR(IF(AND(AK142="Impacto",AK143="Impacto"),(AV142-(+AV142*AN143)),IF(AK143="Impacto",(Z142-(+Z142*AN143)),IF(AK143="Probabilidad",AV142,""))),"")</f>
        <v>0.75</v>
      </c>
      <c r="AW143" s="204" t="str">
        <f t="shared" si="111"/>
        <v>Alto</v>
      </c>
      <c r="AX143" s="817"/>
      <c r="AY143" s="794"/>
      <c r="AZ143" s="797"/>
      <c r="BA143" s="800"/>
      <c r="BB143" s="256" t="s">
        <v>1370</v>
      </c>
      <c r="BC143" s="368" t="s">
        <v>1371</v>
      </c>
      <c r="BD143" s="369" t="s">
        <v>3303</v>
      </c>
      <c r="BE143" s="369" t="s">
        <v>1028</v>
      </c>
      <c r="BF143" s="474">
        <v>44927</v>
      </c>
      <c r="BG143" s="474">
        <v>45291</v>
      </c>
      <c r="BH143" s="474" t="s">
        <v>1372</v>
      </c>
      <c r="BI143" s="474" t="s">
        <v>1373</v>
      </c>
      <c r="BJ143" s="764"/>
      <c r="BK143" s="411" t="s">
        <v>110</v>
      </c>
      <c r="BL143" s="409" t="s">
        <v>3542</v>
      </c>
      <c r="BM143" s="409">
        <v>650</v>
      </c>
      <c r="BN143" s="421">
        <v>45169</v>
      </c>
      <c r="BO143" s="410" t="s">
        <v>3587</v>
      </c>
      <c r="BP143" s="423" t="s">
        <v>3588</v>
      </c>
      <c r="BQ143" s="410" t="s">
        <v>111</v>
      </c>
      <c r="BR143" s="453" t="s">
        <v>111</v>
      </c>
      <c r="BS143" s="453" t="s">
        <v>1423</v>
      </c>
      <c r="BT143" s="454" t="s">
        <v>1423</v>
      </c>
      <c r="BU143" s="504" t="s">
        <v>3807</v>
      </c>
      <c r="BV143" s="505" t="s">
        <v>3713</v>
      </c>
      <c r="BW143" s="536" t="s">
        <v>3808</v>
      </c>
      <c r="BX143" s="504" t="s">
        <v>3809</v>
      </c>
      <c r="BY143" s="182"/>
      <c r="BZ143" s="182"/>
      <c r="CA143" s="182"/>
      <c r="CB143" s="182"/>
      <c r="CC143" s="182"/>
      <c r="CD143" s="182"/>
      <c r="CE143" s="182"/>
      <c r="CF143" s="182"/>
      <c r="CG143" s="182"/>
      <c r="CH143" s="182"/>
      <c r="CI143" s="182"/>
      <c r="CJ143" s="182"/>
      <c r="CK143" s="182"/>
      <c r="CL143" s="182"/>
      <c r="CM143" s="182"/>
      <c r="CN143" s="182"/>
      <c r="CO143" s="182"/>
    </row>
    <row r="144" spans="1:93" ht="28.5" customHeight="1">
      <c r="A144" s="848"/>
      <c r="B144" s="779"/>
      <c r="C144" s="781"/>
      <c r="D144" s="781"/>
      <c r="E144" s="764"/>
      <c r="F144" s="764"/>
      <c r="G144" s="783"/>
      <c r="H144" s="297">
        <v>22</v>
      </c>
      <c r="I144" s="775"/>
      <c r="J144" s="764"/>
      <c r="K144" s="764"/>
      <c r="L144" s="764"/>
      <c r="M144" s="764"/>
      <c r="N144" s="764"/>
      <c r="O144" s="764"/>
      <c r="P144" s="766"/>
      <c r="Q144" s="768"/>
      <c r="R144" s="770"/>
      <c r="S144" s="770"/>
      <c r="T144" s="770"/>
      <c r="U144" s="820"/>
      <c r="V144" s="805"/>
      <c r="W144" s="823"/>
      <c r="X144" s="826"/>
      <c r="Y144" s="829"/>
      <c r="Z144" s="805"/>
      <c r="AA144" s="808"/>
      <c r="AB144" s="811"/>
      <c r="AC144" s="814"/>
      <c r="AD144" s="797"/>
      <c r="AE144" s="178">
        <v>3</v>
      </c>
      <c r="AF144" s="401"/>
      <c r="AG144" s="444"/>
      <c r="AH144" s="393"/>
      <c r="AI144" s="393"/>
      <c r="AJ144" s="393"/>
      <c r="AK144" s="395" t="str">
        <f t="shared" si="106"/>
        <v/>
      </c>
      <c r="AL144" s="253"/>
      <c r="AM144" s="253"/>
      <c r="AN144" s="201" t="str">
        <f t="shared" si="107"/>
        <v/>
      </c>
      <c r="AO144" s="254"/>
      <c r="AP144" s="254"/>
      <c r="AQ144" s="255"/>
      <c r="AR144" s="202" t="str">
        <f>IF(ISBLANK(AC142),(IFERROR(IF(AND(AK143="Probabilidad",AK144="Probabilidad"),(AT143-(+AT143*AN144)),IF(AND(AK143="Impacto",AK144="Probabilidad"),(AT142-(+AT142*AN144)),IF(AK144="Impacto",AT143,""))),""))," ")</f>
        <v/>
      </c>
      <c r="AS144" s="154" t="str">
        <f>IF(ISBLANK(AC142),(IFERROR(IF(AR144="","",IF(AR144&lt;=0.2,"Muy Baja",IF(AR144&lt;=0.4,"Baja",IF(AR144&lt;=0.6,"Media",IF(AR144&lt;=0.8,"Alta","Muy Alta"))))),""))," ")</f>
        <v/>
      </c>
      <c r="AT144" s="203" t="str">
        <f t="shared" si="108"/>
        <v/>
      </c>
      <c r="AU144" s="470" t="str">
        <f t="shared" si="109"/>
        <v/>
      </c>
      <c r="AV144" s="203" t="str">
        <f t="shared" ref="AV144:AV147" si="115">IFERROR(IF(AND(AK143="Impacto",AK144="Impacto"),(AV143-(+AV143*AN144)),IF(AND(AK143="Probabilidad",AK144="Impacto"),(AV142-(+AV142*AN144)),IF(AK144="Probabilidad",AV143,""))),"")</f>
        <v/>
      </c>
      <c r="AW144" s="204" t="str">
        <f t="shared" si="111"/>
        <v/>
      </c>
      <c r="AX144" s="817"/>
      <c r="AY144" s="794"/>
      <c r="AZ144" s="797"/>
      <c r="BA144" s="800"/>
      <c r="BB144" s="256"/>
      <c r="BC144" s="368"/>
      <c r="BD144" s="369"/>
      <c r="BE144" s="369"/>
      <c r="BF144" s="474"/>
      <c r="BG144" s="474"/>
      <c r="BH144" s="474"/>
      <c r="BI144" s="368"/>
      <c r="BJ144" s="764"/>
      <c r="BK144" s="411"/>
      <c r="BL144" s="409"/>
      <c r="BM144" s="409"/>
      <c r="BN144" s="409"/>
      <c r="BO144" s="410"/>
      <c r="BP144" s="410"/>
      <c r="BQ144" s="410"/>
      <c r="BR144" s="453"/>
      <c r="BS144" s="453"/>
      <c r="BT144" s="454"/>
      <c r="BU144" s="509"/>
      <c r="BV144" s="509"/>
      <c r="BW144" s="509"/>
      <c r="BX144" s="509"/>
      <c r="BY144" s="182"/>
      <c r="BZ144" s="182"/>
      <c r="CA144" s="182"/>
      <c r="CB144" s="182"/>
      <c r="CC144" s="182"/>
      <c r="CD144" s="182"/>
      <c r="CE144" s="182"/>
      <c r="CF144" s="182"/>
      <c r="CG144" s="182"/>
      <c r="CH144" s="182"/>
      <c r="CI144" s="182"/>
      <c r="CJ144" s="182"/>
      <c r="CK144" s="182"/>
      <c r="CL144" s="182"/>
      <c r="CM144" s="182"/>
      <c r="CN144" s="182"/>
      <c r="CO144" s="182"/>
    </row>
    <row r="145" spans="1:93" ht="28.5" customHeight="1">
      <c r="A145" s="848"/>
      <c r="B145" s="779"/>
      <c r="C145" s="781"/>
      <c r="D145" s="781"/>
      <c r="E145" s="764"/>
      <c r="F145" s="764"/>
      <c r="G145" s="783"/>
      <c r="H145" s="297">
        <v>22</v>
      </c>
      <c r="I145" s="775"/>
      <c r="J145" s="764"/>
      <c r="K145" s="764"/>
      <c r="L145" s="764"/>
      <c r="M145" s="764"/>
      <c r="N145" s="764"/>
      <c r="O145" s="764"/>
      <c r="P145" s="766"/>
      <c r="Q145" s="768"/>
      <c r="R145" s="770"/>
      <c r="S145" s="770"/>
      <c r="T145" s="770"/>
      <c r="U145" s="820"/>
      <c r="V145" s="805"/>
      <c r="W145" s="823"/>
      <c r="X145" s="826"/>
      <c r="Y145" s="829"/>
      <c r="Z145" s="805"/>
      <c r="AA145" s="808"/>
      <c r="AB145" s="811"/>
      <c r="AC145" s="814"/>
      <c r="AD145" s="797"/>
      <c r="AE145" s="178">
        <v>4</v>
      </c>
      <c r="AF145" s="401"/>
      <c r="AG145" s="444"/>
      <c r="AH145" s="393"/>
      <c r="AI145" s="393"/>
      <c r="AJ145" s="393"/>
      <c r="AK145" s="395" t="str">
        <f t="shared" si="106"/>
        <v/>
      </c>
      <c r="AL145" s="253"/>
      <c r="AM145" s="253"/>
      <c r="AN145" s="201" t="str">
        <f t="shared" si="107"/>
        <v/>
      </c>
      <c r="AO145" s="254"/>
      <c r="AP145" s="254"/>
      <c r="AQ145" s="255"/>
      <c r="AR145" s="202" t="str">
        <f>IF(ISBLANK(AC142),(IFERROR(IF(AND(AK144="Probabilidad",AK145="Probabilidad"),(AT144-(+AT144*AN145)),IF(AND(AK144="Impacto",AK145="Probabilidad"),(AT143-(+AT143*AN145)),IF(AK145="Impacto",AT144,""))),""))," ")</f>
        <v/>
      </c>
      <c r="AS145" s="154" t="str">
        <f>IF(ISBLANK(AC142),(IFERROR(IF(AR145="","",IF(AR145&lt;=0.2,"Muy Baja",IF(AR145&lt;=0.4,"Baja",IF(AR145&lt;=0.6,"Media",IF(AR145&lt;=0.8,"Alta","Muy Alta"))))),""))," ")</f>
        <v/>
      </c>
      <c r="AT145" s="203" t="str">
        <f t="shared" si="108"/>
        <v/>
      </c>
      <c r="AU145" s="470" t="str">
        <f t="shared" si="109"/>
        <v/>
      </c>
      <c r="AV145" s="203" t="str">
        <f t="shared" si="115"/>
        <v/>
      </c>
      <c r="AW145" s="204" t="str">
        <f t="shared" si="111"/>
        <v/>
      </c>
      <c r="AX145" s="817"/>
      <c r="AY145" s="794"/>
      <c r="AZ145" s="797"/>
      <c r="BA145" s="800"/>
      <c r="BB145" s="256"/>
      <c r="BC145" s="368"/>
      <c r="BD145" s="369"/>
      <c r="BE145" s="369"/>
      <c r="BF145" s="474"/>
      <c r="BG145" s="474"/>
      <c r="BH145" s="474"/>
      <c r="BI145" s="368"/>
      <c r="BJ145" s="764"/>
      <c r="BK145" s="411"/>
      <c r="BL145" s="409"/>
      <c r="BM145" s="409"/>
      <c r="BN145" s="409"/>
      <c r="BO145" s="410"/>
      <c r="BP145" s="410"/>
      <c r="BQ145" s="410"/>
      <c r="BR145" s="453"/>
      <c r="BS145" s="453"/>
      <c r="BT145" s="454"/>
      <c r="BU145" s="509"/>
      <c r="BV145" s="509"/>
      <c r="BW145" s="509"/>
      <c r="BX145" s="509"/>
      <c r="BY145" s="182"/>
      <c r="BZ145" s="182"/>
      <c r="CA145" s="182"/>
      <c r="CB145" s="182"/>
      <c r="CC145" s="182"/>
      <c r="CD145" s="182"/>
      <c r="CE145" s="182"/>
      <c r="CF145" s="182"/>
      <c r="CG145" s="182"/>
      <c r="CH145" s="182"/>
      <c r="CI145" s="182"/>
      <c r="CJ145" s="182"/>
      <c r="CK145" s="182"/>
      <c r="CL145" s="182"/>
      <c r="CM145" s="182"/>
      <c r="CN145" s="182"/>
      <c r="CO145" s="182"/>
    </row>
    <row r="146" spans="1:93" ht="28.5" customHeight="1">
      <c r="A146" s="848"/>
      <c r="B146" s="779"/>
      <c r="C146" s="781"/>
      <c r="D146" s="781"/>
      <c r="E146" s="764"/>
      <c r="F146" s="764"/>
      <c r="G146" s="783"/>
      <c r="H146" s="297">
        <v>22</v>
      </c>
      <c r="I146" s="775"/>
      <c r="J146" s="764"/>
      <c r="K146" s="764"/>
      <c r="L146" s="764"/>
      <c r="M146" s="764"/>
      <c r="N146" s="764"/>
      <c r="O146" s="764"/>
      <c r="P146" s="766"/>
      <c r="Q146" s="768"/>
      <c r="R146" s="770"/>
      <c r="S146" s="770"/>
      <c r="T146" s="770"/>
      <c r="U146" s="820"/>
      <c r="V146" s="805"/>
      <c r="W146" s="823"/>
      <c r="X146" s="826"/>
      <c r="Y146" s="829"/>
      <c r="Z146" s="805"/>
      <c r="AA146" s="808"/>
      <c r="AB146" s="811"/>
      <c r="AC146" s="814"/>
      <c r="AD146" s="797"/>
      <c r="AE146" s="178">
        <v>5</v>
      </c>
      <c r="AF146" s="401"/>
      <c r="AG146" s="444"/>
      <c r="AH146" s="393"/>
      <c r="AI146" s="393"/>
      <c r="AJ146" s="393"/>
      <c r="AK146" s="395" t="str">
        <f t="shared" si="106"/>
        <v/>
      </c>
      <c r="AL146" s="253"/>
      <c r="AM146" s="253"/>
      <c r="AN146" s="201" t="str">
        <f t="shared" si="107"/>
        <v/>
      </c>
      <c r="AO146" s="254"/>
      <c r="AP146" s="254"/>
      <c r="AQ146" s="255"/>
      <c r="AR146" s="202" t="str">
        <f>IF(ISBLANK(AC142),(IFERROR(IF(AND(AK145="Probabilidad",AK146="Probabilidad"),(AT145-(+AT145*AN146)),IF(AND(AK145="Impacto",AK146="Probabilidad"),(AT144-(+AT144*AN146)),IF(AK146="Impacto",AT145,""))),""))," ")</f>
        <v/>
      </c>
      <c r="AS146" s="154" t="str">
        <f>IF(ISBLANK(AC142),(IFERROR(IF(AR146="","",IF(AR146&lt;=0.2,"Muy Baja",IF(AR146&lt;=0.4,"Baja",IF(AR146&lt;=0.6,"Media",IF(AR146&lt;=0.8,"Alta","Muy Alta"))))),""))," ")</f>
        <v/>
      </c>
      <c r="AT146" s="203" t="str">
        <f t="shared" si="108"/>
        <v/>
      </c>
      <c r="AU146" s="470" t="str">
        <f t="shared" si="109"/>
        <v/>
      </c>
      <c r="AV146" s="203" t="str">
        <f t="shared" si="115"/>
        <v/>
      </c>
      <c r="AW146" s="204" t="str">
        <f t="shared" si="111"/>
        <v/>
      </c>
      <c r="AX146" s="817"/>
      <c r="AY146" s="794"/>
      <c r="AZ146" s="797"/>
      <c r="BA146" s="800"/>
      <c r="BB146" s="256"/>
      <c r="BC146" s="368"/>
      <c r="BD146" s="369"/>
      <c r="BE146" s="369"/>
      <c r="BF146" s="474"/>
      <c r="BG146" s="474"/>
      <c r="BH146" s="474"/>
      <c r="BI146" s="368"/>
      <c r="BJ146" s="764"/>
      <c r="BK146" s="411"/>
      <c r="BL146" s="409"/>
      <c r="BM146" s="409"/>
      <c r="BN146" s="409"/>
      <c r="BO146" s="410"/>
      <c r="BP146" s="410"/>
      <c r="BQ146" s="410"/>
      <c r="BR146" s="453"/>
      <c r="BS146" s="453"/>
      <c r="BT146" s="454"/>
      <c r="BU146" s="509"/>
      <c r="BV146" s="509"/>
      <c r="BW146" s="509"/>
      <c r="BX146" s="509"/>
      <c r="BY146" s="182"/>
      <c r="BZ146" s="182"/>
      <c r="CA146" s="182"/>
      <c r="CB146" s="182"/>
      <c r="CC146" s="182"/>
      <c r="CD146" s="182"/>
      <c r="CE146" s="182"/>
      <c r="CF146" s="182"/>
      <c r="CG146" s="182"/>
      <c r="CH146" s="182"/>
      <c r="CI146" s="182"/>
      <c r="CJ146" s="182"/>
      <c r="CK146" s="182"/>
      <c r="CL146" s="182"/>
      <c r="CM146" s="182"/>
      <c r="CN146" s="182"/>
      <c r="CO146" s="182"/>
    </row>
    <row r="147" spans="1:93" ht="28.5" customHeight="1">
      <c r="A147" s="848"/>
      <c r="B147" s="779"/>
      <c r="C147" s="781"/>
      <c r="D147" s="781"/>
      <c r="E147" s="764"/>
      <c r="F147" s="764"/>
      <c r="G147" s="783"/>
      <c r="H147" s="297">
        <v>22</v>
      </c>
      <c r="I147" s="776"/>
      <c r="J147" s="765"/>
      <c r="K147" s="765"/>
      <c r="L147" s="765"/>
      <c r="M147" s="765"/>
      <c r="N147" s="765"/>
      <c r="O147" s="765"/>
      <c r="P147" s="767"/>
      <c r="Q147" s="769"/>
      <c r="R147" s="771"/>
      <c r="S147" s="771"/>
      <c r="T147" s="771"/>
      <c r="U147" s="821"/>
      <c r="V147" s="806"/>
      <c r="W147" s="824"/>
      <c r="X147" s="827"/>
      <c r="Y147" s="830"/>
      <c r="Z147" s="806"/>
      <c r="AA147" s="809"/>
      <c r="AB147" s="812"/>
      <c r="AC147" s="815"/>
      <c r="AD147" s="798"/>
      <c r="AE147" s="178">
        <v>6</v>
      </c>
      <c r="AF147" s="401"/>
      <c r="AG147" s="444"/>
      <c r="AH147" s="393"/>
      <c r="AI147" s="393"/>
      <c r="AJ147" s="393"/>
      <c r="AK147" s="395" t="str">
        <f t="shared" si="106"/>
        <v/>
      </c>
      <c r="AL147" s="253"/>
      <c r="AM147" s="253"/>
      <c r="AN147" s="201" t="str">
        <f t="shared" si="107"/>
        <v/>
      </c>
      <c r="AO147" s="254"/>
      <c r="AP147" s="254"/>
      <c r="AQ147" s="255"/>
      <c r="AR147" s="202" t="str">
        <f>IF(ISBLANK(AC142),(IFERROR(IF(AND(AK146="Probabilidad",AK147="Probabilidad"),(AT146-(+AT146*AN147)),IF(AND(AK146="Impacto",AK147="Probabilidad"),(AT145-(+AT145*AN147)),IF(AK147="Impacto",AT146,""))),""))," ")</f>
        <v/>
      </c>
      <c r="AS147" s="154" t="str">
        <f>IF(ISBLANK(AC142),(IFERROR(IF(AR147="","",IF(AR147&lt;=0.2,"Muy Baja",IF(AR147&lt;=0.4,"Baja",IF(AR147&lt;=0.6,"Media",IF(AR147&lt;=0.8,"Alta","Muy Alta"))))),""))," ")</f>
        <v/>
      </c>
      <c r="AT147" s="203" t="str">
        <f t="shared" si="108"/>
        <v/>
      </c>
      <c r="AU147" s="470" t="str">
        <f t="shared" si="109"/>
        <v/>
      </c>
      <c r="AV147" s="203" t="str">
        <f t="shared" si="115"/>
        <v/>
      </c>
      <c r="AW147" s="204" t="str">
        <f t="shared" si="111"/>
        <v/>
      </c>
      <c r="AX147" s="818"/>
      <c r="AY147" s="795"/>
      <c r="AZ147" s="798"/>
      <c r="BA147" s="801"/>
      <c r="BB147" s="256"/>
      <c r="BC147" s="368"/>
      <c r="BD147" s="369"/>
      <c r="BE147" s="369"/>
      <c r="BF147" s="474"/>
      <c r="BG147" s="474"/>
      <c r="BH147" s="474"/>
      <c r="BI147" s="368"/>
      <c r="BJ147" s="765"/>
      <c r="BK147" s="411"/>
      <c r="BL147" s="409"/>
      <c r="BM147" s="409"/>
      <c r="BN147" s="409"/>
      <c r="BO147" s="410"/>
      <c r="BP147" s="410"/>
      <c r="BQ147" s="410"/>
      <c r="BR147" s="453"/>
      <c r="BS147" s="453"/>
      <c r="BT147" s="454"/>
      <c r="BU147" s="509"/>
      <c r="BV147" s="509"/>
      <c r="BW147" s="509"/>
      <c r="BX147" s="509"/>
      <c r="BY147" s="182"/>
      <c r="BZ147" s="182"/>
      <c r="CA147" s="182"/>
      <c r="CB147" s="182"/>
      <c r="CC147" s="182"/>
      <c r="CD147" s="182"/>
      <c r="CE147" s="182"/>
      <c r="CF147" s="182"/>
      <c r="CG147" s="182"/>
      <c r="CH147" s="182"/>
      <c r="CI147" s="182"/>
      <c r="CJ147" s="182"/>
      <c r="CK147" s="182"/>
      <c r="CL147" s="182"/>
      <c r="CM147" s="182"/>
      <c r="CN147" s="182"/>
      <c r="CO147" s="182"/>
    </row>
    <row r="148" spans="1:93" ht="149.1" customHeight="1">
      <c r="A148" s="848"/>
      <c r="B148" s="779"/>
      <c r="C148" s="781"/>
      <c r="D148" s="781" t="str">
        <f>IFERROR((VLOOKUP($B148,'Listados Datos'!$D$3:$F$18,3,FALSE))," ")</f>
        <v xml:space="preserve"> </v>
      </c>
      <c r="E148" s="764"/>
      <c r="F148" s="764" t="s">
        <v>951</v>
      </c>
      <c r="G148" s="783">
        <v>23</v>
      </c>
      <c r="H148" s="297">
        <v>23</v>
      </c>
      <c r="I148" s="784" t="s">
        <v>1374</v>
      </c>
      <c r="J148" s="785" t="s">
        <v>236</v>
      </c>
      <c r="K148" s="785" t="s">
        <v>1375</v>
      </c>
      <c r="L148" s="785" t="s">
        <v>1110</v>
      </c>
      <c r="M148" s="785" t="s">
        <v>1377</v>
      </c>
      <c r="N148" s="785" t="s">
        <v>105</v>
      </c>
      <c r="O148" s="785" t="s">
        <v>825</v>
      </c>
      <c r="P148" s="786">
        <v>228</v>
      </c>
      <c r="Q148" s="787"/>
      <c r="R148" s="788"/>
      <c r="S148" s="788"/>
      <c r="T148" s="788"/>
      <c r="U148" s="819" t="str">
        <f>IF(ISBLANK(AB148),(IF(P148&lt;=0,"",IF(P148&lt;=2,"Muy Baja",IF(P148&lt;=24,"Baja",IF(P148&lt;=500,"Media",IF(P148&lt;=5000,"Alta","Muy Alta"))))))," ")</f>
        <v>Media</v>
      </c>
      <c r="V148" s="804">
        <f t="shared" ref="V148" si="116">IF(ISBLANK(AB148),(IF(U148="","",IF(U148="Muy Baja",20%,IF(U148="Baja",40%,IF(U148="Media",60%,IF(U148="Alta",80%,IF(U148="Muy Alta",100%,0)))))))," ")</f>
        <v>0.6</v>
      </c>
      <c r="W148" s="822" t="s">
        <v>298</v>
      </c>
      <c r="X148" s="825" t="str">
        <f>IF(W148&gt;0,IF(NOT(ISERROR(MATCH(W148,'Listados Datos'!$N$3:$N$4,0))),'Listados Datos'!$N$6&amp;"Por favor no seleccionar este criterios de impacto (Afectación Económica o presupuestal y/o Pérdida Reputacional)",'Listados Datos'!$N$7),"")</f>
        <v>✔</v>
      </c>
      <c r="Y148" s="828" t="str">
        <f>IF(OR(W148='Listados Datos'!$R$3,W148='Listados Datos'!$S$3),"Leve",IF(OR(W148='Listados Datos'!$R$4,W148='Listados Datos'!$S$4),"Menor",IF(OR(W148='Listados Datos'!$R$5,W148='Listados Datos'!$S$5),"Moderado",IF(OR(W148='Listados Datos'!$R$6,W148='Listados Datos'!$S$6),"Mayor",IF(OR(W148='Listados Datos'!$R$7,W148='Listados Datos'!$S$7),"Catastrófico","")))))</f>
        <v>Leve</v>
      </c>
      <c r="Z148" s="804">
        <f>IF(Y148="","",IF(Y148="Leve",20%,IF(Y148="Menor",40%,IF(Y148="Moderado",60%,IF(Y148="Mayor",80%,IF(Y148="Catastrófico",100%,0))))))</f>
        <v>0.2</v>
      </c>
      <c r="AA148" s="807" t="str">
        <f>IF(OR(AND(U148="Muy Baja",Y148="Leve"),AND(U148="Muy Baja",Y148="Menor"),AND(U148="Baja",Y148="Leve")),"Bajo",IF(OR(AND(U148="Muy baja",Y148="Moderado"),AND(U148="Baja",Y148="Menor"),AND(U148="Baja",Y148="Moderado"),AND(U148="Media",Y148="Leve"),AND(U148="Media",Y148="Menor"),AND(U148="Media",Y148="Moderado"),AND(U148="Alta",Y148="Leve"),AND(U148="Alta",Y148="Menor")),"Moderado",IF(OR(AND(U148="Muy Baja",Y148="Mayor"),AND(U148="Baja",Y148="Mayor"),AND(U148="Media",Y148="Mayor"),AND(U148="Alta",Y148="Moderado"),AND(U148="Alta",Y148="Mayor"),AND(U148="Muy Alta",Y148="Leve"),AND(U148="Muy Alta",Y148="Menor"),AND(U148="Muy Alta",Y148="Moderado"),AND(U148="Muy Alta",Y148="Mayor")),"Alto",IF(OR(AND(U148="Muy Baja",Y148="Catastrófico"),AND(U148="Baja",Y148="Catastrófico"),AND(U148="Media",Y148="Catastrófico"),AND(U148="Alta",Y148="Catastrófico"),AND(U148="Muy Alta",Y148="Catastrófico")),"Extremo",""))))</f>
        <v>Moderado</v>
      </c>
      <c r="AB148" s="810"/>
      <c r="AC148" s="813"/>
      <c r="AD148" s="796" t="str">
        <f t="shared" ref="AD148" si="117">IF(AND(AB148="Rara Vez",AC148="Insignificante"),("BAJA"),IF(AND(AB148="Rara Vez",AC148="Menor"),("BAJA"),IF(AND(AB148="Rara Vez",AC148="Moderado"),("MODERADA"),IF(AND(AB148="Rara Vez",AC148="Mayor"),("ALTA"),IF(AND(AB148="Improbable",AC148="Insignificante"),("BAJA"),IF(AND(AB148="Improbable",AC148="Menor"),("BAJA"),IF(AND(AB148="Improbable",AC148="Moderado"),("MODERADA"),IF(AND(AB148="Improbable",AC148="Mayor"),("ALTA"),IF(AND(AB148="Posible",AC148="Insignificante"),("BAJA"),IF(AND(AB148="Posible",AC148="Menor"),("MODERADA"),IF(AND(AB148="Posible",AC148="Moderado"),("ALTA"),IF(AND(AB148="Posible",AC148="Mayor"),("EXTREMA"),IF(AND(AB148="Probable",AC148="Insignificante"),("MODERADA"),IF(AND(AB148="Probable",AC148="Menor"),("ALTA"),IF(AND(AB148="Probable",AC148="Moderado"),("ALTA"),IF(AND(AB148="Probable",AC148="Mayor"),("EXTREMA"),IF(AND(AB148="Casi Seguro",AC148="Insignificante"),("ALTA"),IF(AND(AB148="Casi Seguro",AC148="Menor"),("ALTA"),IF(AND(AB148="Casi Seguro",AC148="Moderado"),("EXTREMA"),IF(AND(AB148="Casi Seguro",AC148="Mayor"),("EXTREMA"),IF(AC148="Catastrófico","EXTREMA","VALORAR")))))))))))))))))))))</f>
        <v>VALORAR</v>
      </c>
      <c r="AE148" s="178">
        <v>1</v>
      </c>
      <c r="AF148" s="401"/>
      <c r="AG148" s="444" t="s">
        <v>3327</v>
      </c>
      <c r="AH148" s="393"/>
      <c r="AI148" s="393"/>
      <c r="AJ148" s="393"/>
      <c r="AK148" s="395" t="str">
        <f t="shared" si="106"/>
        <v>Probabilidad</v>
      </c>
      <c r="AL148" s="253" t="s">
        <v>305</v>
      </c>
      <c r="AM148" s="253" t="s">
        <v>310</v>
      </c>
      <c r="AN148" s="201" t="str">
        <f t="shared" si="107"/>
        <v>40%</v>
      </c>
      <c r="AO148" s="254" t="s">
        <v>314</v>
      </c>
      <c r="AP148" s="254" t="s">
        <v>318</v>
      </c>
      <c r="AQ148" s="255" t="s">
        <v>321</v>
      </c>
      <c r="AR148" s="202">
        <f>IF(ISBLANK(AC148),(IFERROR(IF(AK148="Probabilidad",(V148-(+V148*AN148)),IF(AK148="Impacto",V148,"")),""))," ")</f>
        <v>0.36</v>
      </c>
      <c r="AS148" s="154" t="str">
        <f>IF(ISBLANK(AC148), (IFERROR(IF(AR148="","",IF(AR148&lt;=0.2,"Muy Baja",IF(AR148&lt;=0.4,"Baja",IF(AR148&lt;=0.6,"Media",IF(AR148&lt;=0.8,"Alta","Muy Alta"))))),""))," ")</f>
        <v>Baja</v>
      </c>
      <c r="AT148" s="203">
        <f t="shared" si="108"/>
        <v>0.36</v>
      </c>
      <c r="AU148" s="470" t="str">
        <f t="shared" si="109"/>
        <v>Leve</v>
      </c>
      <c r="AV148" s="203">
        <f>IFERROR(IF(AK148="Impacto",(Z148-(+Z148*AN148)),IF(AK148="Probabilidad",Z148,"")),"")</f>
        <v>0.2</v>
      </c>
      <c r="AW148" s="204" t="str">
        <f t="shared" si="111"/>
        <v>Bajo</v>
      </c>
      <c r="AX148" s="816"/>
      <c r="AY148" s="793" t="str">
        <f>IF(ISBLANK(AC148), " ", AC148)</f>
        <v xml:space="preserve"> </v>
      </c>
      <c r="AZ148" s="796" t="str">
        <f t="shared" ref="AZ148" si="118">IF(AND(AX148="Rara Vez",AY148="Insignificante"),("BAJA"),IF(AND(AX148="Rara Vez",AY148="Menor"),("BAJA"),IF(AND(AX148="Rara Vez",AY148="Moderado"),("MODERADA"),IF(AND(AX148="Rara Vez",AY148="Mayor"),("ALTA"),IF(AND(AX148="Improbable",AY148="Insignificante"),("BAJA"),IF(AND(AX148="Improbable",AY148="Menor"),("BAJA"),IF(AND(AX148="Improbable",AY148="Moderado"),("MODERADA"),IF(AND(AX148="Improbable",AY148="Mayor"),("ALTA"),IF(AND(AX148="Posible",AY148="Insignificante"),("BAJA"),IF(AND(AX148="Posible",AY148="Menor"),("MODERADA"),IF(AND(AX148="Posible",AY148="Moderado"),("ALTA"),IF(AND(AX148="Posible",AY148="Mayor"),("EXTREMA"),IF(AND(AX148="Probable",AY148="Insignificante"),("MODERADA"),IF(AND(AX148="Probable",AY148="Menor"),("ALTA"),IF(AND(AX148="Probable",AY148="Moderado"),("ALTA"),IF(AND(AX148="Probable",AY148="Mayor"),("EXTREMA"),IF(AND(AX148="Casi Seguro",AY148="Insignificante"),("ALTA"),IF(AND(AX148="Casi Seguro",AY148="Menor"),("ALTA"),IF(AND(AX148="Casi Seguro",AY148="Moderado"),("EXTREMA"),IF(AND(AX148="Casi Seguro",AY148="Mayor"),("EXTREMA"),IF(AY148="Catastrófico","EXTREMA","VALORAR")))))))))))))))))))))</f>
        <v>VALORAR</v>
      </c>
      <c r="BA148" s="799" t="s">
        <v>328</v>
      </c>
      <c r="BB148" s="256" t="s">
        <v>1378</v>
      </c>
      <c r="BC148" s="368" t="s">
        <v>1379</v>
      </c>
      <c r="BD148" s="369" t="s">
        <v>3303</v>
      </c>
      <c r="BE148" s="369" t="s">
        <v>1115</v>
      </c>
      <c r="BF148" s="474">
        <v>44927</v>
      </c>
      <c r="BG148" s="474">
        <v>45291</v>
      </c>
      <c r="BH148" s="474" t="s">
        <v>1380</v>
      </c>
      <c r="BI148" s="474" t="s">
        <v>1381</v>
      </c>
      <c r="BJ148" s="785" t="s">
        <v>1382</v>
      </c>
      <c r="BK148" s="411" t="s">
        <v>110</v>
      </c>
      <c r="BL148" s="409" t="s">
        <v>3589</v>
      </c>
      <c r="BM148" s="409">
        <v>13</v>
      </c>
      <c r="BN148" s="421">
        <v>45169</v>
      </c>
      <c r="BO148" s="410" t="s">
        <v>3590</v>
      </c>
      <c r="BP148" s="423" t="s">
        <v>3591</v>
      </c>
      <c r="BQ148" s="410" t="s">
        <v>111</v>
      </c>
      <c r="BR148" s="453" t="s">
        <v>111</v>
      </c>
      <c r="BS148" s="453" t="s">
        <v>1423</v>
      </c>
      <c r="BT148" s="454" t="s">
        <v>1423</v>
      </c>
      <c r="BU148" s="504" t="s">
        <v>3810</v>
      </c>
      <c r="BV148" s="505" t="s">
        <v>3713</v>
      </c>
      <c r="BW148" s="449" t="s">
        <v>3811</v>
      </c>
      <c r="BX148" s="505" t="s">
        <v>3812</v>
      </c>
      <c r="BY148" s="182"/>
      <c r="BZ148" s="182"/>
      <c r="CA148" s="182"/>
      <c r="CB148" s="182"/>
      <c r="CC148" s="182"/>
      <c r="CD148" s="182"/>
      <c r="CE148" s="182"/>
      <c r="CF148" s="182"/>
      <c r="CG148" s="182"/>
      <c r="CH148" s="182"/>
      <c r="CI148" s="182"/>
      <c r="CJ148" s="182"/>
      <c r="CK148" s="182"/>
      <c r="CL148" s="182"/>
      <c r="CM148" s="182"/>
      <c r="CN148" s="182"/>
      <c r="CO148" s="182"/>
    </row>
    <row r="149" spans="1:93" ht="28.5" customHeight="1">
      <c r="A149" s="848"/>
      <c r="B149" s="779"/>
      <c r="C149" s="781"/>
      <c r="D149" s="781"/>
      <c r="E149" s="764"/>
      <c r="F149" s="764"/>
      <c r="G149" s="783"/>
      <c r="H149" s="297">
        <v>23</v>
      </c>
      <c r="I149" s="775"/>
      <c r="J149" s="764"/>
      <c r="K149" s="764"/>
      <c r="L149" s="764"/>
      <c r="M149" s="764"/>
      <c r="N149" s="764"/>
      <c r="O149" s="764"/>
      <c r="P149" s="766"/>
      <c r="Q149" s="768"/>
      <c r="R149" s="770"/>
      <c r="S149" s="770"/>
      <c r="T149" s="770"/>
      <c r="U149" s="820"/>
      <c r="V149" s="805"/>
      <c r="W149" s="823"/>
      <c r="X149" s="826"/>
      <c r="Y149" s="829"/>
      <c r="Z149" s="805"/>
      <c r="AA149" s="808"/>
      <c r="AB149" s="811"/>
      <c r="AC149" s="814"/>
      <c r="AD149" s="797"/>
      <c r="AE149" s="178">
        <v>2</v>
      </c>
      <c r="AF149" s="401"/>
      <c r="AG149" s="444"/>
      <c r="AH149" s="393"/>
      <c r="AI149" s="393"/>
      <c r="AJ149" s="393"/>
      <c r="AK149" s="395" t="str">
        <f t="shared" si="106"/>
        <v/>
      </c>
      <c r="AL149" s="253"/>
      <c r="AM149" s="253"/>
      <c r="AN149" s="201" t="str">
        <f t="shared" si="107"/>
        <v/>
      </c>
      <c r="AO149" s="254"/>
      <c r="AP149" s="254"/>
      <c r="AQ149" s="255"/>
      <c r="AR149" s="202" t="str">
        <f>IF(ISBLANK(AC148),(IFERROR(IF(AND(AK148="Probabilidad",AK149="Probabilidad"),(AT148-(+AT148*AN149)),IF(AK149="Probabilidad",(V148-(+V148*AN149)),IF(AK149="Impacto",AT148,""))),""))," ")</f>
        <v/>
      </c>
      <c r="AS149" s="154" t="str">
        <f>IF(ISBLANK(AC148),(IFERROR(IF(AR149="","",IF(AR149&lt;=0.2,"Muy Baja",IF(AR149&lt;=0.4,"Baja",IF(AR149&lt;=0.6,"Media",IF(AR149&lt;=0.8,"Alta","Muy Alta"))))),""))," ")</f>
        <v/>
      </c>
      <c r="AT149" s="203" t="str">
        <f t="shared" si="108"/>
        <v/>
      </c>
      <c r="AU149" s="470" t="str">
        <f t="shared" si="109"/>
        <v/>
      </c>
      <c r="AV149" s="203" t="str">
        <f>IFERROR(IF(AND(AK148="Impacto",AK149="Impacto"),(AV148-(+AV148*AN149)),IF(AK149="Impacto",(Z148-(+Z148*AN149)),IF(AK149="Probabilidad",AV148,""))),"")</f>
        <v/>
      </c>
      <c r="AW149" s="204" t="str">
        <f t="shared" si="111"/>
        <v/>
      </c>
      <c r="AX149" s="817"/>
      <c r="AY149" s="794"/>
      <c r="AZ149" s="797"/>
      <c r="BA149" s="800"/>
      <c r="BB149" s="256"/>
      <c r="BC149" s="368"/>
      <c r="BD149" s="369"/>
      <c r="BE149" s="369"/>
      <c r="BF149" s="474"/>
      <c r="BG149" s="474"/>
      <c r="BH149" s="474"/>
      <c r="BI149" s="368"/>
      <c r="BJ149" s="764"/>
      <c r="BK149" s="411"/>
      <c r="BL149" s="409"/>
      <c r="BM149" s="409"/>
      <c r="BN149" s="409"/>
      <c r="BO149" s="410"/>
      <c r="BP149" s="410"/>
      <c r="BQ149" s="410"/>
      <c r="BR149" s="453"/>
      <c r="BS149" s="453"/>
      <c r="BT149" s="454"/>
      <c r="BU149" s="509"/>
      <c r="BV149" s="509"/>
      <c r="BW149" s="509"/>
      <c r="BX149" s="509"/>
      <c r="BY149" s="182"/>
      <c r="BZ149" s="182"/>
      <c r="CA149" s="182"/>
      <c r="CB149" s="182"/>
      <c r="CC149" s="182"/>
      <c r="CD149" s="182"/>
      <c r="CE149" s="182"/>
      <c r="CF149" s="182"/>
      <c r="CG149" s="182"/>
      <c r="CH149" s="182"/>
      <c r="CI149" s="182"/>
      <c r="CJ149" s="182"/>
      <c r="CK149" s="182"/>
      <c r="CL149" s="182"/>
      <c r="CM149" s="182"/>
      <c r="CN149" s="182"/>
      <c r="CO149" s="182"/>
    </row>
    <row r="150" spans="1:93" ht="28.5" customHeight="1">
      <c r="A150" s="848"/>
      <c r="B150" s="779"/>
      <c r="C150" s="781"/>
      <c r="D150" s="781"/>
      <c r="E150" s="764"/>
      <c r="F150" s="764"/>
      <c r="G150" s="783"/>
      <c r="H150" s="297">
        <v>23</v>
      </c>
      <c r="I150" s="775"/>
      <c r="J150" s="764"/>
      <c r="K150" s="764"/>
      <c r="L150" s="764"/>
      <c r="M150" s="764"/>
      <c r="N150" s="764"/>
      <c r="O150" s="764"/>
      <c r="P150" s="766"/>
      <c r="Q150" s="768"/>
      <c r="R150" s="770"/>
      <c r="S150" s="770"/>
      <c r="T150" s="770"/>
      <c r="U150" s="820"/>
      <c r="V150" s="805"/>
      <c r="W150" s="823"/>
      <c r="X150" s="826"/>
      <c r="Y150" s="829"/>
      <c r="Z150" s="805"/>
      <c r="AA150" s="808"/>
      <c r="AB150" s="811"/>
      <c r="AC150" s="814"/>
      <c r="AD150" s="797"/>
      <c r="AE150" s="178">
        <v>3</v>
      </c>
      <c r="AF150" s="401"/>
      <c r="AG150" s="444"/>
      <c r="AH150" s="393"/>
      <c r="AI150" s="393"/>
      <c r="AJ150" s="393"/>
      <c r="AK150" s="395" t="str">
        <f t="shared" si="106"/>
        <v/>
      </c>
      <c r="AL150" s="253"/>
      <c r="AM150" s="253"/>
      <c r="AN150" s="201" t="str">
        <f t="shared" si="107"/>
        <v/>
      </c>
      <c r="AO150" s="254"/>
      <c r="AP150" s="254"/>
      <c r="AQ150" s="255"/>
      <c r="AR150" s="202" t="str">
        <f>IF(ISBLANK(AC148),(IFERROR(IF(AND(AK149="Probabilidad",AK150="Probabilidad"),(AT149-(+AT149*AN150)),IF(AND(AK149="Impacto",AK150="Probabilidad"),(AT148-(+AT148*AN150)),IF(AK150="Impacto",AT149,""))),""))," ")</f>
        <v/>
      </c>
      <c r="AS150" s="154" t="str">
        <f>IF(ISBLANK(AC148),(IFERROR(IF(AR150="","",IF(AR150&lt;=0.2,"Muy Baja",IF(AR150&lt;=0.4,"Baja",IF(AR150&lt;=0.6,"Media",IF(AR150&lt;=0.8,"Alta","Muy Alta"))))),""))," ")</f>
        <v/>
      </c>
      <c r="AT150" s="203" t="str">
        <f t="shared" si="108"/>
        <v/>
      </c>
      <c r="AU150" s="470" t="str">
        <f t="shared" si="109"/>
        <v/>
      </c>
      <c r="AV150" s="203" t="str">
        <f t="shared" ref="AV150:AV153" si="119">IFERROR(IF(AND(AK149="Impacto",AK150="Impacto"),(AV149-(+AV149*AN150)),IF(AND(AK149="Probabilidad",AK150="Impacto"),(AV148-(+AV148*AN150)),IF(AK150="Probabilidad",AV149,""))),"")</f>
        <v/>
      </c>
      <c r="AW150" s="204" t="str">
        <f t="shared" si="111"/>
        <v/>
      </c>
      <c r="AX150" s="817"/>
      <c r="AY150" s="794"/>
      <c r="AZ150" s="797"/>
      <c r="BA150" s="800"/>
      <c r="BB150" s="256"/>
      <c r="BC150" s="368"/>
      <c r="BD150" s="369"/>
      <c r="BE150" s="369"/>
      <c r="BF150" s="474"/>
      <c r="BG150" s="474"/>
      <c r="BH150" s="474"/>
      <c r="BI150" s="368"/>
      <c r="BJ150" s="764"/>
      <c r="BK150" s="411"/>
      <c r="BL150" s="409"/>
      <c r="BM150" s="409"/>
      <c r="BN150" s="409"/>
      <c r="BO150" s="410"/>
      <c r="BP150" s="410"/>
      <c r="BQ150" s="410"/>
      <c r="BR150" s="453"/>
      <c r="BS150" s="453"/>
      <c r="BT150" s="454"/>
      <c r="BU150" s="509"/>
      <c r="BV150" s="509"/>
      <c r="BW150" s="509"/>
      <c r="BX150" s="509"/>
      <c r="BY150" s="182"/>
      <c r="BZ150" s="182"/>
      <c r="CA150" s="182"/>
      <c r="CB150" s="182"/>
      <c r="CC150" s="182"/>
      <c r="CD150" s="182"/>
      <c r="CE150" s="182"/>
      <c r="CF150" s="182"/>
      <c r="CG150" s="182"/>
      <c r="CH150" s="182"/>
      <c r="CI150" s="182"/>
      <c r="CJ150" s="182"/>
      <c r="CK150" s="182"/>
      <c r="CL150" s="182"/>
      <c r="CM150" s="182"/>
      <c r="CN150" s="182"/>
      <c r="CO150" s="182"/>
    </row>
    <row r="151" spans="1:93" ht="28.5" customHeight="1">
      <c r="A151" s="848"/>
      <c r="B151" s="779"/>
      <c r="C151" s="781"/>
      <c r="D151" s="781"/>
      <c r="E151" s="764"/>
      <c r="F151" s="764"/>
      <c r="G151" s="783"/>
      <c r="H151" s="297">
        <v>23</v>
      </c>
      <c r="I151" s="775"/>
      <c r="J151" s="764"/>
      <c r="K151" s="764"/>
      <c r="L151" s="764"/>
      <c r="M151" s="764"/>
      <c r="N151" s="764"/>
      <c r="O151" s="764"/>
      <c r="P151" s="766"/>
      <c r="Q151" s="768"/>
      <c r="R151" s="770"/>
      <c r="S151" s="770"/>
      <c r="T151" s="770"/>
      <c r="U151" s="820"/>
      <c r="V151" s="805"/>
      <c r="W151" s="823"/>
      <c r="X151" s="826"/>
      <c r="Y151" s="829"/>
      <c r="Z151" s="805"/>
      <c r="AA151" s="808"/>
      <c r="AB151" s="811"/>
      <c r="AC151" s="814"/>
      <c r="AD151" s="797"/>
      <c r="AE151" s="178">
        <v>4</v>
      </c>
      <c r="AF151" s="401"/>
      <c r="AG151" s="444"/>
      <c r="AH151" s="393"/>
      <c r="AI151" s="393"/>
      <c r="AJ151" s="393"/>
      <c r="AK151" s="395" t="str">
        <f t="shared" si="106"/>
        <v/>
      </c>
      <c r="AL151" s="253"/>
      <c r="AM151" s="253"/>
      <c r="AN151" s="201" t="str">
        <f t="shared" si="107"/>
        <v/>
      </c>
      <c r="AO151" s="254"/>
      <c r="AP151" s="254"/>
      <c r="AQ151" s="255"/>
      <c r="AR151" s="202" t="str">
        <f>IF(ISBLANK(AC148),(IFERROR(IF(AND(AK150="Probabilidad",AK151="Probabilidad"),(AT150-(+AT150*AN151)),IF(AND(AK150="Impacto",AK151="Probabilidad"),(AT149-(+AT149*AN151)),IF(AK151="Impacto",AT150,""))),""))," ")</f>
        <v/>
      </c>
      <c r="AS151" s="154" t="str">
        <f>IF(ISBLANK(AC148),(IFERROR(IF(AR151="","",IF(AR151&lt;=0.2,"Muy Baja",IF(AR151&lt;=0.4,"Baja",IF(AR151&lt;=0.6,"Media",IF(AR151&lt;=0.8,"Alta","Muy Alta"))))),""))," ")</f>
        <v/>
      </c>
      <c r="AT151" s="203" t="str">
        <f t="shared" si="108"/>
        <v/>
      </c>
      <c r="AU151" s="470" t="str">
        <f t="shared" si="109"/>
        <v/>
      </c>
      <c r="AV151" s="203" t="str">
        <f t="shared" si="119"/>
        <v/>
      </c>
      <c r="AW151" s="204" t="str">
        <f t="shared" si="111"/>
        <v/>
      </c>
      <c r="AX151" s="817"/>
      <c r="AY151" s="794"/>
      <c r="AZ151" s="797"/>
      <c r="BA151" s="800"/>
      <c r="BB151" s="256"/>
      <c r="BC151" s="368"/>
      <c r="BD151" s="369"/>
      <c r="BE151" s="369"/>
      <c r="BF151" s="474"/>
      <c r="BG151" s="474"/>
      <c r="BH151" s="474"/>
      <c r="BI151" s="368"/>
      <c r="BJ151" s="764"/>
      <c r="BK151" s="411"/>
      <c r="BL151" s="409"/>
      <c r="BM151" s="409"/>
      <c r="BN151" s="409"/>
      <c r="BO151" s="410"/>
      <c r="BP151" s="410"/>
      <c r="BQ151" s="410"/>
      <c r="BR151" s="453"/>
      <c r="BS151" s="453"/>
      <c r="BT151" s="454"/>
      <c r="BU151" s="509"/>
      <c r="BV151" s="509"/>
      <c r="BW151" s="509"/>
      <c r="BX151" s="509"/>
      <c r="BY151" s="182"/>
      <c r="BZ151" s="182"/>
      <c r="CA151" s="182"/>
      <c r="CB151" s="182"/>
      <c r="CC151" s="182"/>
      <c r="CD151" s="182"/>
      <c r="CE151" s="182"/>
      <c r="CF151" s="182"/>
      <c r="CG151" s="182"/>
      <c r="CH151" s="182"/>
      <c r="CI151" s="182"/>
      <c r="CJ151" s="182"/>
      <c r="CK151" s="182"/>
      <c r="CL151" s="182"/>
      <c r="CM151" s="182"/>
      <c r="CN151" s="182"/>
      <c r="CO151" s="182"/>
    </row>
    <row r="152" spans="1:93" ht="28.5" customHeight="1">
      <c r="A152" s="848"/>
      <c r="B152" s="779"/>
      <c r="C152" s="781"/>
      <c r="D152" s="781"/>
      <c r="E152" s="764"/>
      <c r="F152" s="764"/>
      <c r="G152" s="783"/>
      <c r="H152" s="297">
        <v>23</v>
      </c>
      <c r="I152" s="775"/>
      <c r="J152" s="764"/>
      <c r="K152" s="764"/>
      <c r="L152" s="764"/>
      <c r="M152" s="764"/>
      <c r="N152" s="764"/>
      <c r="O152" s="764"/>
      <c r="P152" s="766"/>
      <c r="Q152" s="768"/>
      <c r="R152" s="770"/>
      <c r="S152" s="770"/>
      <c r="T152" s="770"/>
      <c r="U152" s="820"/>
      <c r="V152" s="805"/>
      <c r="W152" s="823"/>
      <c r="X152" s="826"/>
      <c r="Y152" s="829"/>
      <c r="Z152" s="805"/>
      <c r="AA152" s="808"/>
      <c r="AB152" s="811"/>
      <c r="AC152" s="814"/>
      <c r="AD152" s="797"/>
      <c r="AE152" s="178">
        <v>5</v>
      </c>
      <c r="AF152" s="401"/>
      <c r="AG152" s="444"/>
      <c r="AH152" s="393"/>
      <c r="AI152" s="393"/>
      <c r="AJ152" s="393"/>
      <c r="AK152" s="395" t="str">
        <f t="shared" si="106"/>
        <v/>
      </c>
      <c r="AL152" s="253"/>
      <c r="AM152" s="253"/>
      <c r="AN152" s="201" t="str">
        <f t="shared" si="107"/>
        <v/>
      </c>
      <c r="AO152" s="254"/>
      <c r="AP152" s="254"/>
      <c r="AQ152" s="255"/>
      <c r="AR152" s="202" t="str">
        <f>IF(ISBLANK(AC148),(IFERROR(IF(AND(AK151="Probabilidad",AK152="Probabilidad"),(AT151-(+AT151*AN152)),IF(AND(AK151="Impacto",AK152="Probabilidad"),(AT150-(+AT150*AN152)),IF(AK152="Impacto",AT151,""))),""))," ")</f>
        <v/>
      </c>
      <c r="AS152" s="154" t="str">
        <f>IF(ISBLANK(AC148),(IFERROR(IF(AR152="","",IF(AR152&lt;=0.2,"Muy Baja",IF(AR152&lt;=0.4,"Baja",IF(AR152&lt;=0.6,"Media",IF(AR152&lt;=0.8,"Alta","Muy Alta"))))),""))," ")</f>
        <v/>
      </c>
      <c r="AT152" s="203" t="str">
        <f t="shared" si="108"/>
        <v/>
      </c>
      <c r="AU152" s="470" t="str">
        <f t="shared" si="109"/>
        <v/>
      </c>
      <c r="AV152" s="203" t="str">
        <f t="shared" si="119"/>
        <v/>
      </c>
      <c r="AW152" s="204" t="str">
        <f t="shared" si="111"/>
        <v/>
      </c>
      <c r="AX152" s="817"/>
      <c r="AY152" s="794"/>
      <c r="AZ152" s="797"/>
      <c r="BA152" s="800"/>
      <c r="BB152" s="256"/>
      <c r="BC152" s="368"/>
      <c r="BD152" s="369"/>
      <c r="BE152" s="369"/>
      <c r="BF152" s="474"/>
      <c r="BG152" s="474"/>
      <c r="BH152" s="474"/>
      <c r="BI152" s="368"/>
      <c r="BJ152" s="764"/>
      <c r="BK152" s="411"/>
      <c r="BL152" s="409"/>
      <c r="BM152" s="409"/>
      <c r="BN152" s="409"/>
      <c r="BO152" s="410"/>
      <c r="BP152" s="410"/>
      <c r="BQ152" s="410"/>
      <c r="BR152" s="453"/>
      <c r="BS152" s="453"/>
      <c r="BT152" s="454"/>
      <c r="BU152" s="509"/>
      <c r="BV152" s="509"/>
      <c r="BW152" s="509"/>
      <c r="BX152" s="509"/>
      <c r="BY152" s="182"/>
      <c r="BZ152" s="182"/>
      <c r="CA152" s="182"/>
      <c r="CB152" s="182"/>
      <c r="CC152" s="182"/>
      <c r="CD152" s="182"/>
      <c r="CE152" s="182"/>
      <c r="CF152" s="182"/>
      <c r="CG152" s="182"/>
      <c r="CH152" s="182"/>
      <c r="CI152" s="182"/>
      <c r="CJ152" s="182"/>
      <c r="CK152" s="182"/>
      <c r="CL152" s="182"/>
      <c r="CM152" s="182"/>
      <c r="CN152" s="182"/>
      <c r="CO152" s="182"/>
    </row>
    <row r="153" spans="1:93" ht="28.5" customHeight="1">
      <c r="A153" s="848"/>
      <c r="B153" s="779"/>
      <c r="C153" s="781"/>
      <c r="D153" s="781"/>
      <c r="E153" s="764"/>
      <c r="F153" s="764"/>
      <c r="G153" s="783"/>
      <c r="H153" s="297">
        <v>23</v>
      </c>
      <c r="I153" s="776"/>
      <c r="J153" s="765"/>
      <c r="K153" s="765"/>
      <c r="L153" s="765"/>
      <c r="M153" s="765"/>
      <c r="N153" s="765"/>
      <c r="O153" s="765"/>
      <c r="P153" s="767"/>
      <c r="Q153" s="769"/>
      <c r="R153" s="771"/>
      <c r="S153" s="771"/>
      <c r="T153" s="771"/>
      <c r="U153" s="821"/>
      <c r="V153" s="806"/>
      <c r="W153" s="824"/>
      <c r="X153" s="827"/>
      <c r="Y153" s="830"/>
      <c r="Z153" s="806"/>
      <c r="AA153" s="809"/>
      <c r="AB153" s="812"/>
      <c r="AC153" s="815"/>
      <c r="AD153" s="798"/>
      <c r="AE153" s="178">
        <v>6</v>
      </c>
      <c r="AF153" s="401"/>
      <c r="AG153" s="444"/>
      <c r="AH153" s="393"/>
      <c r="AI153" s="393"/>
      <c r="AJ153" s="393"/>
      <c r="AK153" s="395" t="str">
        <f t="shared" si="106"/>
        <v/>
      </c>
      <c r="AL153" s="253"/>
      <c r="AM153" s="253"/>
      <c r="AN153" s="201" t="str">
        <f t="shared" si="107"/>
        <v/>
      </c>
      <c r="AO153" s="254"/>
      <c r="AP153" s="254"/>
      <c r="AQ153" s="255"/>
      <c r="AR153" s="202" t="str">
        <f>IF(ISBLANK(AC148),(IFERROR(IF(AND(AK152="Probabilidad",AK153="Probabilidad"),(AT152-(+AT152*AN153)),IF(AND(AK152="Impacto",AK153="Probabilidad"),(AT151-(+AT151*AN153)),IF(AK153="Impacto",AT152,""))),""))," ")</f>
        <v/>
      </c>
      <c r="AS153" s="154" t="str">
        <f>IF(ISBLANK(AC148),(IFERROR(IF(AR153="","",IF(AR153&lt;=0.2,"Muy Baja",IF(AR153&lt;=0.4,"Baja",IF(AR153&lt;=0.6,"Media",IF(AR153&lt;=0.8,"Alta","Muy Alta"))))),""))," ")</f>
        <v/>
      </c>
      <c r="AT153" s="203" t="str">
        <f t="shared" si="108"/>
        <v/>
      </c>
      <c r="AU153" s="470" t="str">
        <f t="shared" si="109"/>
        <v/>
      </c>
      <c r="AV153" s="203" t="str">
        <f t="shared" si="119"/>
        <v/>
      </c>
      <c r="AW153" s="204" t="str">
        <f t="shared" si="111"/>
        <v/>
      </c>
      <c r="AX153" s="818"/>
      <c r="AY153" s="795"/>
      <c r="AZ153" s="798"/>
      <c r="BA153" s="801"/>
      <c r="BB153" s="256"/>
      <c r="BC153" s="368"/>
      <c r="BD153" s="369"/>
      <c r="BE153" s="369"/>
      <c r="BF153" s="474"/>
      <c r="BG153" s="474"/>
      <c r="BH153" s="474"/>
      <c r="BI153" s="368"/>
      <c r="BJ153" s="765"/>
      <c r="BK153" s="411"/>
      <c r="BL153" s="409"/>
      <c r="BM153" s="409"/>
      <c r="BN153" s="409"/>
      <c r="BO153" s="410"/>
      <c r="BP153" s="410"/>
      <c r="BQ153" s="410"/>
      <c r="BR153" s="453"/>
      <c r="BS153" s="453"/>
      <c r="BT153" s="454"/>
      <c r="BU153" s="509"/>
      <c r="BV153" s="509"/>
      <c r="BW153" s="509"/>
      <c r="BX153" s="509"/>
      <c r="BY153" s="182"/>
      <c r="BZ153" s="182"/>
      <c r="CA153" s="182"/>
      <c r="CB153" s="182"/>
      <c r="CC153" s="182"/>
      <c r="CD153" s="182"/>
      <c r="CE153" s="182"/>
      <c r="CF153" s="182"/>
      <c r="CG153" s="182"/>
      <c r="CH153" s="182"/>
      <c r="CI153" s="182"/>
      <c r="CJ153" s="182"/>
      <c r="CK153" s="182"/>
      <c r="CL153" s="182"/>
      <c r="CM153" s="182"/>
      <c r="CN153" s="182"/>
      <c r="CO153" s="182"/>
    </row>
    <row r="154" spans="1:93" ht="163.5" customHeight="1">
      <c r="A154" s="848"/>
      <c r="B154" s="779"/>
      <c r="C154" s="781"/>
      <c r="D154" s="781" t="str">
        <f>IFERROR((VLOOKUP($B154,'Listados Datos'!$D$3:$F$18,3,FALSE))," ")</f>
        <v xml:space="preserve"> </v>
      </c>
      <c r="E154" s="764"/>
      <c r="F154" s="764" t="s">
        <v>951</v>
      </c>
      <c r="G154" s="783">
        <v>24</v>
      </c>
      <c r="H154" s="297">
        <v>24</v>
      </c>
      <c r="I154" s="784" t="s">
        <v>1376</v>
      </c>
      <c r="J154" s="785" t="s">
        <v>237</v>
      </c>
      <c r="K154" s="785" t="s">
        <v>1383</v>
      </c>
      <c r="L154" s="785" t="s">
        <v>1384</v>
      </c>
      <c r="M154" s="785" t="s">
        <v>1385</v>
      </c>
      <c r="N154" s="785" t="s">
        <v>105</v>
      </c>
      <c r="O154" s="785" t="s">
        <v>825</v>
      </c>
      <c r="P154" s="786">
        <v>228</v>
      </c>
      <c r="Q154" s="787"/>
      <c r="R154" s="788"/>
      <c r="S154" s="788"/>
      <c r="T154" s="788"/>
      <c r="U154" s="819" t="str">
        <f>IF(ISBLANK(AB154),(IF(P154&lt;=0,"",IF(P154&lt;=2,"Muy Baja",IF(P154&lt;=24,"Baja",IF(P154&lt;=500,"Media",IF(P154&lt;=5000,"Alta","Muy Alta"))))))," ")</f>
        <v>Media</v>
      </c>
      <c r="V154" s="804">
        <f t="shared" ref="V154" si="120">IF(ISBLANK(AB154),(IF(U154="","",IF(U154="Muy Baja",20%,IF(U154="Baja",40%,IF(U154="Media",60%,IF(U154="Alta",80%,IF(U154="Muy Alta",100%,0)))))))," ")</f>
        <v>0.6</v>
      </c>
      <c r="W154" s="822" t="s">
        <v>299</v>
      </c>
      <c r="X154" s="825" t="str">
        <f>IF(W154&gt;0,IF(NOT(ISERROR(MATCH(W154,'Listados Datos'!$N$3:$N$4,0))),'Listados Datos'!$N$6&amp;"Por favor no seleccionar este criterios de impacto (Afectación Económica o presupuestal y/o Pérdida Reputacional)",'Listados Datos'!$N$7),"")</f>
        <v>✔</v>
      </c>
      <c r="Y154" s="828" t="str">
        <f>IF(OR(W154='Listados Datos'!$R$3,W154='Listados Datos'!$S$3),"Leve",IF(OR(W154='Listados Datos'!$R$4,W154='Listados Datos'!$S$4),"Menor",IF(OR(W154='Listados Datos'!$R$5,W154='Listados Datos'!$S$5),"Moderado",IF(OR(W154='Listados Datos'!$R$6,W154='Listados Datos'!$S$6),"Mayor",IF(OR(W154='Listados Datos'!$R$7,W154='Listados Datos'!$S$7),"Catastrófico","")))))</f>
        <v>Moderado</v>
      </c>
      <c r="Z154" s="804">
        <f>IF(Y154="","",IF(Y154="Leve",20%,IF(Y154="Menor",40%,IF(Y154="Moderado",60%,IF(Y154="Mayor",80%,IF(Y154="Catastrófico",100%,0))))))</f>
        <v>0.6</v>
      </c>
      <c r="AA154" s="807" t="str">
        <f>IF(OR(AND(U154="Muy Baja",Y154="Leve"),AND(U154="Muy Baja",Y154="Menor"),AND(U154="Baja",Y154="Leve")),"Bajo",IF(OR(AND(U154="Muy baja",Y154="Moderado"),AND(U154="Baja",Y154="Menor"),AND(U154="Baja",Y154="Moderado"),AND(U154="Media",Y154="Leve"),AND(U154="Media",Y154="Menor"),AND(U154="Media",Y154="Moderado"),AND(U154="Alta",Y154="Leve"),AND(U154="Alta",Y154="Menor")),"Moderado",IF(OR(AND(U154="Muy Baja",Y154="Mayor"),AND(U154="Baja",Y154="Mayor"),AND(U154="Media",Y154="Mayor"),AND(U154="Alta",Y154="Moderado"),AND(U154="Alta",Y154="Mayor"),AND(U154="Muy Alta",Y154="Leve"),AND(U154="Muy Alta",Y154="Menor"),AND(U154="Muy Alta",Y154="Moderado"),AND(U154="Muy Alta",Y154="Mayor")),"Alto",IF(OR(AND(U154="Muy Baja",Y154="Catastrófico"),AND(U154="Baja",Y154="Catastrófico"),AND(U154="Media",Y154="Catastrófico"),AND(U154="Alta",Y154="Catastrófico"),AND(U154="Muy Alta",Y154="Catastrófico")),"Extremo",""))))</f>
        <v>Moderado</v>
      </c>
      <c r="AB154" s="810"/>
      <c r="AC154" s="813"/>
      <c r="AD154" s="796" t="str">
        <f t="shared" ref="AD154" si="121">IF(AND(AB154="Rara Vez",AC154="Insignificante"),("BAJA"),IF(AND(AB154="Rara Vez",AC154="Menor"),("BAJA"),IF(AND(AB154="Rara Vez",AC154="Moderado"),("MODERADA"),IF(AND(AB154="Rara Vez",AC154="Mayor"),("ALTA"),IF(AND(AB154="Improbable",AC154="Insignificante"),("BAJA"),IF(AND(AB154="Improbable",AC154="Menor"),("BAJA"),IF(AND(AB154="Improbable",AC154="Moderado"),("MODERADA"),IF(AND(AB154="Improbable",AC154="Mayor"),("ALTA"),IF(AND(AB154="Posible",AC154="Insignificante"),("BAJA"),IF(AND(AB154="Posible",AC154="Menor"),("MODERADA"),IF(AND(AB154="Posible",AC154="Moderado"),("ALTA"),IF(AND(AB154="Posible",AC154="Mayor"),("EXTREMA"),IF(AND(AB154="Probable",AC154="Insignificante"),("MODERADA"),IF(AND(AB154="Probable",AC154="Menor"),("ALTA"),IF(AND(AB154="Probable",AC154="Moderado"),("ALTA"),IF(AND(AB154="Probable",AC154="Mayor"),("EXTREMA"),IF(AND(AB154="Casi Seguro",AC154="Insignificante"),("ALTA"),IF(AND(AB154="Casi Seguro",AC154="Menor"),("ALTA"),IF(AND(AB154="Casi Seguro",AC154="Moderado"),("EXTREMA"),IF(AND(AB154="Casi Seguro",AC154="Mayor"),("EXTREMA"),IF(AC154="Catastrófico","EXTREMA","VALORAR")))))))))))))))))))))</f>
        <v>VALORAR</v>
      </c>
      <c r="AE154" s="178">
        <v>1</v>
      </c>
      <c r="AF154" s="401"/>
      <c r="AG154" s="444" t="s">
        <v>3328</v>
      </c>
      <c r="AH154" s="393"/>
      <c r="AI154" s="393"/>
      <c r="AJ154" s="393"/>
      <c r="AK154" s="395" t="str">
        <f t="shared" si="106"/>
        <v>Probabilidad</v>
      </c>
      <c r="AL154" s="253" t="s">
        <v>305</v>
      </c>
      <c r="AM154" s="253" t="s">
        <v>310</v>
      </c>
      <c r="AN154" s="201" t="str">
        <f t="shared" si="107"/>
        <v>40%</v>
      </c>
      <c r="AO154" s="254" t="s">
        <v>314</v>
      </c>
      <c r="AP154" s="254" t="s">
        <v>318</v>
      </c>
      <c r="AQ154" s="255" t="s">
        <v>321</v>
      </c>
      <c r="AR154" s="202">
        <f>IF(ISBLANK(AC154),(IFERROR(IF(AK154="Probabilidad",(V154-(+V154*AN154)),IF(AK154="Impacto",V154,"")),""))," ")</f>
        <v>0.36</v>
      </c>
      <c r="AS154" s="154" t="str">
        <f>IF(ISBLANK(AC154), (IFERROR(IF(AR154="","",IF(AR154&lt;=0.2,"Muy Baja",IF(AR154&lt;=0.4,"Baja",IF(AR154&lt;=0.6,"Media",IF(AR154&lt;=0.8,"Alta","Muy Alta"))))),""))," ")</f>
        <v>Baja</v>
      </c>
      <c r="AT154" s="203">
        <f t="shared" si="108"/>
        <v>0.36</v>
      </c>
      <c r="AU154" s="470" t="str">
        <f t="shared" si="109"/>
        <v>Moderado</v>
      </c>
      <c r="AV154" s="203">
        <f>IFERROR(IF(AK154="Impacto",(Z154-(+Z154*AN154)),IF(AK154="Probabilidad",Z154,"")),"")</f>
        <v>0.6</v>
      </c>
      <c r="AW154" s="204" t="str">
        <f t="shared" si="111"/>
        <v>Moderado</v>
      </c>
      <c r="AX154" s="816"/>
      <c r="AY154" s="793" t="str">
        <f>IF(ISBLANK(AC154), " ", AC154)</f>
        <v xml:space="preserve"> </v>
      </c>
      <c r="AZ154" s="796" t="str">
        <f t="shared" ref="AZ154" si="122">IF(AND(AX154="Rara Vez",AY154="Insignificante"),("BAJA"),IF(AND(AX154="Rara Vez",AY154="Menor"),("BAJA"),IF(AND(AX154="Rara Vez",AY154="Moderado"),("MODERADA"),IF(AND(AX154="Rara Vez",AY154="Mayor"),("ALTA"),IF(AND(AX154="Improbable",AY154="Insignificante"),("BAJA"),IF(AND(AX154="Improbable",AY154="Menor"),("BAJA"),IF(AND(AX154="Improbable",AY154="Moderado"),("MODERADA"),IF(AND(AX154="Improbable",AY154="Mayor"),("ALTA"),IF(AND(AX154="Posible",AY154="Insignificante"),("BAJA"),IF(AND(AX154="Posible",AY154="Menor"),("MODERADA"),IF(AND(AX154="Posible",AY154="Moderado"),("ALTA"),IF(AND(AX154="Posible",AY154="Mayor"),("EXTREMA"),IF(AND(AX154="Probable",AY154="Insignificante"),("MODERADA"),IF(AND(AX154="Probable",AY154="Menor"),("ALTA"),IF(AND(AX154="Probable",AY154="Moderado"),("ALTA"),IF(AND(AX154="Probable",AY154="Mayor"),("EXTREMA"),IF(AND(AX154="Casi Seguro",AY154="Insignificante"),("ALTA"),IF(AND(AX154="Casi Seguro",AY154="Menor"),("ALTA"),IF(AND(AX154="Casi Seguro",AY154="Moderado"),("EXTREMA"),IF(AND(AX154="Casi Seguro",AY154="Mayor"),("EXTREMA"),IF(AY154="Catastrófico","EXTREMA","VALORAR")))))))))))))))))))))</f>
        <v>VALORAR</v>
      </c>
      <c r="BA154" s="799" t="s">
        <v>328</v>
      </c>
      <c r="BB154" s="256" t="s">
        <v>1386</v>
      </c>
      <c r="BC154" s="368" t="s">
        <v>1387</v>
      </c>
      <c r="BD154" s="369" t="s">
        <v>3303</v>
      </c>
      <c r="BE154" s="369" t="s">
        <v>1115</v>
      </c>
      <c r="BF154" s="474">
        <v>44927</v>
      </c>
      <c r="BG154" s="474">
        <v>45291</v>
      </c>
      <c r="BH154" s="474" t="s">
        <v>1388</v>
      </c>
      <c r="BI154" s="368" t="s">
        <v>1389</v>
      </c>
      <c r="BJ154" s="785" t="s">
        <v>1390</v>
      </c>
      <c r="BK154" s="411" t="s">
        <v>110</v>
      </c>
      <c r="BL154" s="409" t="s">
        <v>3592</v>
      </c>
      <c r="BM154" s="409">
        <f>(114/152)*100%</f>
        <v>0.75</v>
      </c>
      <c r="BN154" s="421">
        <v>45169</v>
      </c>
      <c r="BO154" s="410" t="s">
        <v>1388</v>
      </c>
      <c r="BP154" s="423" t="s">
        <v>3593</v>
      </c>
      <c r="BQ154" s="410" t="s">
        <v>111</v>
      </c>
      <c r="BR154" s="453" t="s">
        <v>111</v>
      </c>
      <c r="BS154" s="453" t="s">
        <v>1423</v>
      </c>
      <c r="BT154" s="454" t="s">
        <v>1423</v>
      </c>
      <c r="BU154" s="524" t="s">
        <v>3890</v>
      </c>
      <c r="BV154" s="527" t="s">
        <v>3713</v>
      </c>
      <c r="BW154" s="524" t="s">
        <v>3891</v>
      </c>
      <c r="BX154" s="527" t="s">
        <v>3812</v>
      </c>
      <c r="BY154" s="182"/>
      <c r="BZ154" s="182"/>
      <c r="CA154" s="182"/>
      <c r="CB154" s="182"/>
      <c r="CC154" s="182"/>
      <c r="CD154" s="182"/>
      <c r="CE154" s="182"/>
      <c r="CF154" s="182"/>
      <c r="CG154" s="182"/>
      <c r="CH154" s="182"/>
      <c r="CI154" s="182"/>
      <c r="CJ154" s="182"/>
      <c r="CK154" s="182"/>
      <c r="CL154" s="182"/>
      <c r="CM154" s="182"/>
      <c r="CN154" s="182"/>
      <c r="CO154" s="182"/>
    </row>
    <row r="155" spans="1:93" ht="28.5" customHeight="1">
      <c r="A155" s="848"/>
      <c r="B155" s="779"/>
      <c r="C155" s="781"/>
      <c r="D155" s="781"/>
      <c r="E155" s="764"/>
      <c r="F155" s="764"/>
      <c r="G155" s="783"/>
      <c r="H155" s="297">
        <v>24</v>
      </c>
      <c r="I155" s="775"/>
      <c r="J155" s="764"/>
      <c r="K155" s="764"/>
      <c r="L155" s="764"/>
      <c r="M155" s="764"/>
      <c r="N155" s="764"/>
      <c r="O155" s="764"/>
      <c r="P155" s="766"/>
      <c r="Q155" s="768"/>
      <c r="R155" s="770"/>
      <c r="S155" s="770"/>
      <c r="T155" s="770"/>
      <c r="U155" s="820"/>
      <c r="V155" s="805"/>
      <c r="W155" s="823"/>
      <c r="X155" s="826"/>
      <c r="Y155" s="829"/>
      <c r="Z155" s="805"/>
      <c r="AA155" s="808"/>
      <c r="AB155" s="811"/>
      <c r="AC155" s="814"/>
      <c r="AD155" s="797"/>
      <c r="AE155" s="178">
        <v>2</v>
      </c>
      <c r="AF155" s="401"/>
      <c r="AG155" s="444"/>
      <c r="AH155" s="393"/>
      <c r="AI155" s="393"/>
      <c r="AJ155" s="393"/>
      <c r="AK155" s="395" t="str">
        <f t="shared" si="106"/>
        <v/>
      </c>
      <c r="AL155" s="253"/>
      <c r="AM155" s="253"/>
      <c r="AN155" s="201" t="str">
        <f t="shared" si="107"/>
        <v/>
      </c>
      <c r="AO155" s="254"/>
      <c r="AP155" s="254"/>
      <c r="AQ155" s="255"/>
      <c r="AR155" s="202" t="str">
        <f>IF(ISBLANK(AC154),(IFERROR(IF(AND(AK154="Probabilidad",AK155="Probabilidad"),(AT154-(+AT154*AN155)),IF(AK155="Probabilidad",(V154-(+V154*AN155)),IF(AK155="Impacto",AT154,""))),""))," ")</f>
        <v/>
      </c>
      <c r="AS155" s="154" t="str">
        <f>IF(ISBLANK(AC154),(IFERROR(IF(AR155="","",IF(AR155&lt;=0.2,"Muy Baja",IF(AR155&lt;=0.4,"Baja",IF(AR155&lt;=0.6,"Media",IF(AR155&lt;=0.8,"Alta","Muy Alta"))))),""))," ")</f>
        <v/>
      </c>
      <c r="AT155" s="203" t="str">
        <f t="shared" si="108"/>
        <v/>
      </c>
      <c r="AU155" s="470" t="str">
        <f t="shared" si="109"/>
        <v/>
      </c>
      <c r="AV155" s="203" t="str">
        <f>IFERROR(IF(AND(AK154="Impacto",AK155="Impacto"),(AV154-(+AV154*AN155)),IF(AK155="Impacto",(Z154-(+Z154*AN155)),IF(AK155="Probabilidad",AV154,""))),"")</f>
        <v/>
      </c>
      <c r="AW155" s="204" t="str">
        <f t="shared" si="111"/>
        <v/>
      </c>
      <c r="AX155" s="817"/>
      <c r="AY155" s="794"/>
      <c r="AZ155" s="797"/>
      <c r="BA155" s="800"/>
      <c r="BB155" s="256"/>
      <c r="BC155" s="368"/>
      <c r="BD155" s="369"/>
      <c r="BE155" s="369"/>
      <c r="BF155" s="474"/>
      <c r="BG155" s="474"/>
      <c r="BH155" s="474"/>
      <c r="BI155" s="368"/>
      <c r="BJ155" s="764"/>
      <c r="BK155" s="411"/>
      <c r="BL155" s="409"/>
      <c r="BM155" s="409"/>
      <c r="BN155" s="409"/>
      <c r="BO155" s="410"/>
      <c r="BP155" s="410"/>
      <c r="BQ155" s="410"/>
      <c r="BR155" s="453"/>
      <c r="BS155" s="453"/>
      <c r="BT155" s="454"/>
      <c r="BU155" s="509"/>
      <c r="BV155" s="509"/>
      <c r="BW155" s="509"/>
      <c r="BX155" s="509"/>
      <c r="BY155" s="182"/>
      <c r="BZ155" s="182"/>
      <c r="CA155" s="182"/>
      <c r="CB155" s="182"/>
      <c r="CC155" s="182"/>
      <c r="CD155" s="182"/>
      <c r="CE155" s="182"/>
      <c r="CF155" s="182"/>
      <c r="CG155" s="182"/>
      <c r="CH155" s="182"/>
      <c r="CI155" s="182"/>
      <c r="CJ155" s="182"/>
      <c r="CK155" s="182"/>
      <c r="CL155" s="182"/>
      <c r="CM155" s="182"/>
      <c r="CN155" s="182"/>
      <c r="CO155" s="182"/>
    </row>
    <row r="156" spans="1:93" ht="28.5" customHeight="1">
      <c r="A156" s="848"/>
      <c r="B156" s="779"/>
      <c r="C156" s="781"/>
      <c r="D156" s="781"/>
      <c r="E156" s="764"/>
      <c r="F156" s="764"/>
      <c r="G156" s="783"/>
      <c r="H156" s="297">
        <v>24</v>
      </c>
      <c r="I156" s="775"/>
      <c r="J156" s="764"/>
      <c r="K156" s="764"/>
      <c r="L156" s="764"/>
      <c r="M156" s="764"/>
      <c r="N156" s="764"/>
      <c r="O156" s="764"/>
      <c r="P156" s="766"/>
      <c r="Q156" s="768"/>
      <c r="R156" s="770"/>
      <c r="S156" s="770"/>
      <c r="T156" s="770"/>
      <c r="U156" s="820"/>
      <c r="V156" s="805"/>
      <c r="W156" s="823"/>
      <c r="X156" s="826"/>
      <c r="Y156" s="829"/>
      <c r="Z156" s="805"/>
      <c r="AA156" s="808"/>
      <c r="AB156" s="811"/>
      <c r="AC156" s="814"/>
      <c r="AD156" s="797"/>
      <c r="AE156" s="178">
        <v>3</v>
      </c>
      <c r="AF156" s="401"/>
      <c r="AG156" s="444"/>
      <c r="AH156" s="393"/>
      <c r="AI156" s="393"/>
      <c r="AJ156" s="393"/>
      <c r="AK156" s="395" t="str">
        <f t="shared" si="106"/>
        <v/>
      </c>
      <c r="AL156" s="253"/>
      <c r="AM156" s="253"/>
      <c r="AN156" s="201" t="str">
        <f t="shared" si="107"/>
        <v/>
      </c>
      <c r="AO156" s="254"/>
      <c r="AP156" s="254"/>
      <c r="AQ156" s="255"/>
      <c r="AR156" s="202" t="str">
        <f>IF(ISBLANK(AC154),(IFERROR(IF(AND(AK155="Probabilidad",AK156="Probabilidad"),(AT155-(+AT155*AN156)),IF(AND(AK155="Impacto",AK156="Probabilidad"),(AT154-(+AT154*AN156)),IF(AK156="Impacto",AT155,""))),""))," ")</f>
        <v/>
      </c>
      <c r="AS156" s="154" t="str">
        <f>IF(ISBLANK(AC154),(IFERROR(IF(AR156="","",IF(AR156&lt;=0.2,"Muy Baja",IF(AR156&lt;=0.4,"Baja",IF(AR156&lt;=0.6,"Media",IF(AR156&lt;=0.8,"Alta","Muy Alta"))))),""))," ")</f>
        <v/>
      </c>
      <c r="AT156" s="203" t="str">
        <f t="shared" si="108"/>
        <v/>
      </c>
      <c r="AU156" s="470" t="str">
        <f t="shared" si="109"/>
        <v/>
      </c>
      <c r="AV156" s="203" t="str">
        <f t="shared" ref="AV156:AV159" si="123">IFERROR(IF(AND(AK155="Impacto",AK156="Impacto"),(AV155-(+AV155*AN156)),IF(AND(AK155="Probabilidad",AK156="Impacto"),(AV154-(+AV154*AN156)),IF(AK156="Probabilidad",AV155,""))),"")</f>
        <v/>
      </c>
      <c r="AW156" s="204" t="str">
        <f t="shared" si="111"/>
        <v/>
      </c>
      <c r="AX156" s="817"/>
      <c r="AY156" s="794"/>
      <c r="AZ156" s="797"/>
      <c r="BA156" s="800"/>
      <c r="BB156" s="256"/>
      <c r="BC156" s="368"/>
      <c r="BD156" s="369"/>
      <c r="BE156" s="369"/>
      <c r="BF156" s="474"/>
      <c r="BG156" s="474"/>
      <c r="BH156" s="474"/>
      <c r="BI156" s="368"/>
      <c r="BJ156" s="764"/>
      <c r="BK156" s="411"/>
      <c r="BL156" s="409"/>
      <c r="BM156" s="409"/>
      <c r="BN156" s="409"/>
      <c r="BO156" s="410"/>
      <c r="BP156" s="410"/>
      <c r="BQ156" s="410"/>
      <c r="BR156" s="453"/>
      <c r="BS156" s="453"/>
      <c r="BT156" s="454"/>
      <c r="BU156" s="509"/>
      <c r="BV156" s="509"/>
      <c r="BW156" s="509"/>
      <c r="BX156" s="509"/>
      <c r="BY156" s="182"/>
      <c r="BZ156" s="182"/>
      <c r="CA156" s="182"/>
      <c r="CB156" s="182"/>
      <c r="CC156" s="182"/>
      <c r="CD156" s="182"/>
      <c r="CE156" s="182"/>
      <c r="CF156" s="182"/>
      <c r="CG156" s="182"/>
      <c r="CH156" s="182"/>
      <c r="CI156" s="182"/>
      <c r="CJ156" s="182"/>
      <c r="CK156" s="182"/>
      <c r="CL156" s="182"/>
      <c r="CM156" s="182"/>
      <c r="CN156" s="182"/>
      <c r="CO156" s="182"/>
    </row>
    <row r="157" spans="1:93" ht="28.5" customHeight="1">
      <c r="A157" s="848"/>
      <c r="B157" s="779"/>
      <c r="C157" s="781"/>
      <c r="D157" s="781"/>
      <c r="E157" s="764"/>
      <c r="F157" s="764"/>
      <c r="G157" s="783"/>
      <c r="H157" s="297">
        <v>24</v>
      </c>
      <c r="I157" s="775"/>
      <c r="J157" s="764"/>
      <c r="K157" s="764"/>
      <c r="L157" s="764"/>
      <c r="M157" s="764"/>
      <c r="N157" s="764"/>
      <c r="O157" s="764"/>
      <c r="P157" s="766"/>
      <c r="Q157" s="768"/>
      <c r="R157" s="770"/>
      <c r="S157" s="770"/>
      <c r="T157" s="770"/>
      <c r="U157" s="820"/>
      <c r="V157" s="805"/>
      <c r="W157" s="823"/>
      <c r="X157" s="826"/>
      <c r="Y157" s="829"/>
      <c r="Z157" s="805"/>
      <c r="AA157" s="808"/>
      <c r="AB157" s="811"/>
      <c r="AC157" s="814"/>
      <c r="AD157" s="797"/>
      <c r="AE157" s="178">
        <v>4</v>
      </c>
      <c r="AF157" s="401"/>
      <c r="AG157" s="444"/>
      <c r="AH157" s="393"/>
      <c r="AI157" s="393"/>
      <c r="AJ157" s="393"/>
      <c r="AK157" s="395" t="str">
        <f t="shared" si="106"/>
        <v/>
      </c>
      <c r="AL157" s="253"/>
      <c r="AM157" s="253"/>
      <c r="AN157" s="201" t="str">
        <f t="shared" si="107"/>
        <v/>
      </c>
      <c r="AO157" s="254"/>
      <c r="AP157" s="254"/>
      <c r="AQ157" s="255"/>
      <c r="AR157" s="202" t="str">
        <f>IF(ISBLANK(AC154),(IFERROR(IF(AND(AK156="Probabilidad",AK157="Probabilidad"),(AT156-(+AT156*AN157)),IF(AND(AK156="Impacto",AK157="Probabilidad"),(AT155-(+AT155*AN157)),IF(AK157="Impacto",AT156,""))),""))," ")</f>
        <v/>
      </c>
      <c r="AS157" s="154" t="str">
        <f>IF(ISBLANK(AC154),(IFERROR(IF(AR157="","",IF(AR157&lt;=0.2,"Muy Baja",IF(AR157&lt;=0.4,"Baja",IF(AR157&lt;=0.6,"Media",IF(AR157&lt;=0.8,"Alta","Muy Alta"))))),""))," ")</f>
        <v/>
      </c>
      <c r="AT157" s="203" t="str">
        <f t="shared" si="108"/>
        <v/>
      </c>
      <c r="AU157" s="470" t="str">
        <f t="shared" si="109"/>
        <v/>
      </c>
      <c r="AV157" s="203" t="str">
        <f t="shared" si="123"/>
        <v/>
      </c>
      <c r="AW157" s="204" t="str">
        <f t="shared" si="111"/>
        <v/>
      </c>
      <c r="AX157" s="817"/>
      <c r="AY157" s="794"/>
      <c r="AZ157" s="797"/>
      <c r="BA157" s="800"/>
      <c r="BB157" s="256"/>
      <c r="BC157" s="368"/>
      <c r="BD157" s="369"/>
      <c r="BE157" s="369"/>
      <c r="BF157" s="474"/>
      <c r="BG157" s="474"/>
      <c r="BH157" s="474"/>
      <c r="BI157" s="368"/>
      <c r="BJ157" s="764"/>
      <c r="BK157" s="411"/>
      <c r="BL157" s="409"/>
      <c r="BM157" s="409"/>
      <c r="BN157" s="409"/>
      <c r="BO157" s="410"/>
      <c r="BP157" s="410"/>
      <c r="BQ157" s="410"/>
      <c r="BR157" s="453"/>
      <c r="BS157" s="453"/>
      <c r="BT157" s="454"/>
      <c r="BU157" s="509"/>
      <c r="BV157" s="509"/>
      <c r="BW157" s="509"/>
      <c r="BX157" s="509"/>
      <c r="BY157" s="182"/>
      <c r="BZ157" s="182"/>
      <c r="CA157" s="182"/>
      <c r="CB157" s="182"/>
      <c r="CC157" s="182"/>
      <c r="CD157" s="182"/>
      <c r="CE157" s="182"/>
      <c r="CF157" s="182"/>
      <c r="CG157" s="182"/>
      <c r="CH157" s="182"/>
      <c r="CI157" s="182"/>
      <c r="CJ157" s="182"/>
      <c r="CK157" s="182"/>
      <c r="CL157" s="182"/>
      <c r="CM157" s="182"/>
      <c r="CN157" s="182"/>
      <c r="CO157" s="182"/>
    </row>
    <row r="158" spans="1:93" ht="28.5" customHeight="1">
      <c r="A158" s="848"/>
      <c r="B158" s="779"/>
      <c r="C158" s="781"/>
      <c r="D158" s="781"/>
      <c r="E158" s="764"/>
      <c r="F158" s="764"/>
      <c r="G158" s="783"/>
      <c r="H158" s="297">
        <v>24</v>
      </c>
      <c r="I158" s="775"/>
      <c r="J158" s="764"/>
      <c r="K158" s="764"/>
      <c r="L158" s="764"/>
      <c r="M158" s="764"/>
      <c r="N158" s="764"/>
      <c r="O158" s="764"/>
      <c r="P158" s="766"/>
      <c r="Q158" s="768"/>
      <c r="R158" s="770"/>
      <c r="S158" s="770"/>
      <c r="T158" s="770"/>
      <c r="U158" s="820"/>
      <c r="V158" s="805"/>
      <c r="W158" s="823"/>
      <c r="X158" s="826"/>
      <c r="Y158" s="829"/>
      <c r="Z158" s="805"/>
      <c r="AA158" s="808"/>
      <c r="AB158" s="811"/>
      <c r="AC158" s="814"/>
      <c r="AD158" s="797"/>
      <c r="AE158" s="178">
        <v>5</v>
      </c>
      <c r="AF158" s="401"/>
      <c r="AG158" s="444"/>
      <c r="AH158" s="393"/>
      <c r="AI158" s="393"/>
      <c r="AJ158" s="393"/>
      <c r="AK158" s="395" t="str">
        <f t="shared" si="106"/>
        <v/>
      </c>
      <c r="AL158" s="253"/>
      <c r="AM158" s="253"/>
      <c r="AN158" s="201" t="str">
        <f t="shared" si="107"/>
        <v/>
      </c>
      <c r="AO158" s="254"/>
      <c r="AP158" s="254"/>
      <c r="AQ158" s="255"/>
      <c r="AR158" s="202" t="str">
        <f>IF(ISBLANK(AC154),(IFERROR(IF(AND(AK157="Probabilidad",AK158="Probabilidad"),(AT157-(+AT157*AN158)),IF(AND(AK157="Impacto",AK158="Probabilidad"),(AT156-(+AT156*AN158)),IF(AK158="Impacto",AT157,""))),""))," ")</f>
        <v/>
      </c>
      <c r="AS158" s="154" t="str">
        <f>IF(ISBLANK(AC154),(IFERROR(IF(AR158="","",IF(AR158&lt;=0.2,"Muy Baja",IF(AR158&lt;=0.4,"Baja",IF(AR158&lt;=0.6,"Media",IF(AR158&lt;=0.8,"Alta","Muy Alta"))))),""))," ")</f>
        <v/>
      </c>
      <c r="AT158" s="203" t="str">
        <f t="shared" si="108"/>
        <v/>
      </c>
      <c r="AU158" s="470" t="str">
        <f t="shared" si="109"/>
        <v/>
      </c>
      <c r="AV158" s="203" t="str">
        <f t="shared" si="123"/>
        <v/>
      </c>
      <c r="AW158" s="204" t="str">
        <f t="shared" si="111"/>
        <v/>
      </c>
      <c r="AX158" s="817"/>
      <c r="AY158" s="794"/>
      <c r="AZ158" s="797"/>
      <c r="BA158" s="800"/>
      <c r="BB158" s="256"/>
      <c r="BC158" s="368"/>
      <c r="BD158" s="369"/>
      <c r="BE158" s="369"/>
      <c r="BF158" s="474"/>
      <c r="BG158" s="474"/>
      <c r="BH158" s="474"/>
      <c r="BI158" s="368"/>
      <c r="BJ158" s="764"/>
      <c r="BK158" s="411"/>
      <c r="BL158" s="409"/>
      <c r="BM158" s="409"/>
      <c r="BN158" s="409"/>
      <c r="BO158" s="410"/>
      <c r="BP158" s="410"/>
      <c r="BQ158" s="410"/>
      <c r="BR158" s="453"/>
      <c r="BS158" s="453"/>
      <c r="BT158" s="454"/>
      <c r="BU158" s="509"/>
      <c r="BV158" s="509"/>
      <c r="BW158" s="509"/>
      <c r="BX158" s="509"/>
      <c r="BY158" s="182"/>
      <c r="BZ158" s="182"/>
      <c r="CA158" s="182"/>
      <c r="CB158" s="182"/>
      <c r="CC158" s="182"/>
      <c r="CD158" s="182"/>
      <c r="CE158" s="182"/>
      <c r="CF158" s="182"/>
      <c r="CG158" s="182"/>
      <c r="CH158" s="182"/>
      <c r="CI158" s="182"/>
      <c r="CJ158" s="182"/>
      <c r="CK158" s="182"/>
      <c r="CL158" s="182"/>
      <c r="CM158" s="182"/>
      <c r="CN158" s="182"/>
      <c r="CO158" s="182"/>
    </row>
    <row r="159" spans="1:93" ht="28.5" customHeight="1">
      <c r="A159" s="848"/>
      <c r="B159" s="779"/>
      <c r="C159" s="781"/>
      <c r="D159" s="781"/>
      <c r="E159" s="764"/>
      <c r="F159" s="764"/>
      <c r="G159" s="783"/>
      <c r="H159" s="297">
        <v>24</v>
      </c>
      <c r="I159" s="776"/>
      <c r="J159" s="765"/>
      <c r="K159" s="765"/>
      <c r="L159" s="765"/>
      <c r="M159" s="765"/>
      <c r="N159" s="765"/>
      <c r="O159" s="765"/>
      <c r="P159" s="767"/>
      <c r="Q159" s="769"/>
      <c r="R159" s="771"/>
      <c r="S159" s="771"/>
      <c r="T159" s="771"/>
      <c r="U159" s="821"/>
      <c r="V159" s="806"/>
      <c r="W159" s="824"/>
      <c r="X159" s="827"/>
      <c r="Y159" s="830"/>
      <c r="Z159" s="806"/>
      <c r="AA159" s="809"/>
      <c r="AB159" s="812"/>
      <c r="AC159" s="815"/>
      <c r="AD159" s="798"/>
      <c r="AE159" s="178">
        <v>6</v>
      </c>
      <c r="AF159" s="401"/>
      <c r="AG159" s="444"/>
      <c r="AH159" s="393"/>
      <c r="AI159" s="393"/>
      <c r="AJ159" s="393"/>
      <c r="AK159" s="395" t="str">
        <f t="shared" si="106"/>
        <v/>
      </c>
      <c r="AL159" s="253"/>
      <c r="AM159" s="253"/>
      <c r="AN159" s="201" t="str">
        <f t="shared" si="107"/>
        <v/>
      </c>
      <c r="AO159" s="254"/>
      <c r="AP159" s="254"/>
      <c r="AQ159" s="255"/>
      <c r="AR159" s="202" t="str">
        <f>IF(ISBLANK(AC154),(IFERROR(IF(AND(AK158="Probabilidad",AK159="Probabilidad"),(AT158-(+AT158*AN159)),IF(AND(AK158="Impacto",AK159="Probabilidad"),(AT157-(+AT157*AN159)),IF(AK159="Impacto",AT158,""))),""))," ")</f>
        <v/>
      </c>
      <c r="AS159" s="154" t="str">
        <f>IF(ISBLANK(AC154),(IFERROR(IF(AR159="","",IF(AR159&lt;=0.2,"Muy Baja",IF(AR159&lt;=0.4,"Baja",IF(AR159&lt;=0.6,"Media",IF(AR159&lt;=0.8,"Alta","Muy Alta"))))),""))," ")</f>
        <v/>
      </c>
      <c r="AT159" s="203" t="str">
        <f t="shared" si="108"/>
        <v/>
      </c>
      <c r="AU159" s="470" t="str">
        <f t="shared" si="109"/>
        <v/>
      </c>
      <c r="AV159" s="203" t="str">
        <f t="shared" si="123"/>
        <v/>
      </c>
      <c r="AW159" s="204" t="str">
        <f t="shared" si="111"/>
        <v/>
      </c>
      <c r="AX159" s="818"/>
      <c r="AY159" s="795"/>
      <c r="AZ159" s="798"/>
      <c r="BA159" s="801"/>
      <c r="BB159" s="256"/>
      <c r="BC159" s="368"/>
      <c r="BD159" s="369"/>
      <c r="BE159" s="369"/>
      <c r="BF159" s="474"/>
      <c r="BG159" s="474"/>
      <c r="BH159" s="474"/>
      <c r="BI159" s="368"/>
      <c r="BJ159" s="765"/>
      <c r="BK159" s="411"/>
      <c r="BL159" s="409"/>
      <c r="BM159" s="409"/>
      <c r="BN159" s="409"/>
      <c r="BO159" s="410"/>
      <c r="BP159" s="410"/>
      <c r="BQ159" s="410"/>
      <c r="BR159" s="453"/>
      <c r="BS159" s="453"/>
      <c r="BT159" s="454"/>
      <c r="BU159" s="509"/>
      <c r="BV159" s="509"/>
      <c r="BW159" s="509"/>
      <c r="BX159" s="509"/>
      <c r="BY159" s="182"/>
      <c r="BZ159" s="182"/>
      <c r="CA159" s="182"/>
      <c r="CB159" s="182"/>
      <c r="CC159" s="182"/>
      <c r="CD159" s="182"/>
      <c r="CE159" s="182"/>
      <c r="CF159" s="182"/>
      <c r="CG159" s="182"/>
      <c r="CH159" s="182"/>
      <c r="CI159" s="182"/>
      <c r="CJ159" s="182"/>
      <c r="CK159" s="182"/>
      <c r="CL159" s="182"/>
      <c r="CM159" s="182"/>
      <c r="CN159" s="182"/>
      <c r="CO159" s="182"/>
    </row>
    <row r="160" spans="1:93" ht="180.75" customHeight="1">
      <c r="A160" s="848"/>
      <c r="B160" s="779"/>
      <c r="C160" s="781"/>
      <c r="D160" s="781" t="str">
        <f>IFERROR((VLOOKUP($B160,'Listados Datos'!$D$3:$F$18,3,FALSE))," ")</f>
        <v xml:space="preserve"> </v>
      </c>
      <c r="E160" s="764"/>
      <c r="F160" s="764" t="s">
        <v>951</v>
      </c>
      <c r="G160" s="783">
        <v>25</v>
      </c>
      <c r="H160" s="442">
        <v>25</v>
      </c>
      <c r="I160" s="784" t="s">
        <v>3326</v>
      </c>
      <c r="J160" s="785" t="s">
        <v>236</v>
      </c>
      <c r="K160" s="785" t="s">
        <v>1391</v>
      </c>
      <c r="L160" s="785" t="s">
        <v>1392</v>
      </c>
      <c r="M160" s="785" t="s">
        <v>1393</v>
      </c>
      <c r="N160" s="785" t="s">
        <v>106</v>
      </c>
      <c r="O160" s="785" t="s">
        <v>239</v>
      </c>
      <c r="P160" s="786">
        <v>50</v>
      </c>
      <c r="Q160" s="787"/>
      <c r="R160" s="788"/>
      <c r="S160" s="788"/>
      <c r="T160" s="788"/>
      <c r="U160" s="819" t="str">
        <f>IF(ISBLANK(AB160),(IF(P160&lt;=0,"",IF(P160&lt;=2,"Muy Baja",IF(P160&lt;=24,"Baja",IF(P160&lt;=500,"Media",IF(P160&lt;=5000,"Alta","Muy Alta"))))))," ")</f>
        <v xml:space="preserve"> </v>
      </c>
      <c r="V160" s="804" t="str">
        <f t="shared" ref="V160" si="124">IF(ISBLANK(AB160),(IF(U160="","",IF(U160="Muy Baja",20%,IF(U160="Baja",40%,IF(U160="Media",60%,IF(U160="Alta",80%,IF(U160="Muy Alta",100%,0)))))))," ")</f>
        <v xml:space="preserve"> </v>
      </c>
      <c r="W160" s="822"/>
      <c r="X160" s="825" t="str">
        <f>IF(W160&gt;0,IF(NOT(ISERROR(MATCH(W160,'Listados Datos'!$N$3:$N$4,0))),'Listados Datos'!$N$6&amp;"Por favor no seleccionar este criterios de impacto (Afectación Económica o presupuestal y/o Pérdida Reputacional)",'Listados Datos'!$N$7),"")</f>
        <v/>
      </c>
      <c r="Y160" s="828" t="str">
        <f>IF(OR(W160='Listados Datos'!$R$3,W160='Listados Datos'!$S$3),"Leve",IF(OR(W160='Listados Datos'!$R$4,W160='Listados Datos'!$S$4),"Menor",IF(OR(W160='Listados Datos'!$R$5,W160='Listados Datos'!$S$5),"Moderado",IF(OR(W160='Listados Datos'!$R$6,W160='Listados Datos'!$S$6),"Mayor",IF(OR(W160='Listados Datos'!$R$7,W160='Listados Datos'!$S$7),"Catastrófico","")))))</f>
        <v/>
      </c>
      <c r="Z160" s="804" t="str">
        <f>IF(Y160="","",IF(Y160="Leve",20%,IF(Y160="Menor",40%,IF(Y160="Moderado",60%,IF(Y160="Mayor",80%,IF(Y160="Catastrófico",100%,0))))))</f>
        <v/>
      </c>
      <c r="AA160" s="807" t="str">
        <f>IF(OR(AND(U160="Muy Baja",Y160="Leve"),AND(U160="Muy Baja",Y160="Menor"),AND(U160="Baja",Y160="Leve")),"Bajo",IF(OR(AND(U160="Muy baja",Y160="Moderado"),AND(U160="Baja",Y160="Menor"),AND(U160="Baja",Y160="Moderado"),AND(U160="Media",Y160="Leve"),AND(U160="Media",Y160="Menor"),AND(U160="Media",Y160="Moderado"),AND(U160="Alta",Y160="Leve"),AND(U160="Alta",Y160="Menor")),"Moderado",IF(OR(AND(U160="Muy Baja",Y160="Mayor"),AND(U160="Baja",Y160="Mayor"),AND(U160="Media",Y160="Mayor"),AND(U160="Alta",Y160="Moderado"),AND(U160="Alta",Y160="Mayor"),AND(U160="Muy Alta",Y160="Leve"),AND(U160="Muy Alta",Y160="Menor"),AND(U160="Muy Alta",Y160="Moderado"),AND(U160="Muy Alta",Y160="Mayor")),"Alto",IF(OR(AND(U160="Muy Baja",Y160="Catastrófico"),AND(U160="Baja",Y160="Catastrófico"),AND(U160="Media",Y160="Catastrófico"),AND(U160="Alta",Y160="Catastrófico"),AND(U160="Muy Alta",Y160="Catastrófico")),"Extremo",""))))</f>
        <v/>
      </c>
      <c r="AB160" s="810" t="s">
        <v>339</v>
      </c>
      <c r="AC160" s="813" t="s">
        <v>12</v>
      </c>
      <c r="AD160" s="796" t="str">
        <f t="shared" ref="AD160" si="125">IF(AND(AB160="Rara Vez",AC160="Insignificante"),("BAJA"),IF(AND(AB160="Rara Vez",AC160="Menor"),("BAJA"),IF(AND(AB160="Rara Vez",AC160="Moderado"),("MODERADA"),IF(AND(AB160="Rara Vez",AC160="Mayor"),("ALTA"),IF(AND(AB160="Improbable",AC160="Insignificante"),("BAJA"),IF(AND(AB160="Improbable",AC160="Menor"),("BAJA"),IF(AND(AB160="Improbable",AC160="Moderado"),("MODERADA"),IF(AND(AB160="Improbable",AC160="Mayor"),("ALTA"),IF(AND(AB160="Posible",AC160="Insignificante"),("BAJA"),IF(AND(AB160="Posible",AC160="Menor"),("MODERADA"),IF(AND(AB160="Posible",AC160="Moderado"),("ALTA"),IF(AND(AB160="Posible",AC160="Mayor"),("EXTREMA"),IF(AND(AB160="Probable",AC160="Insignificante"),("MODERADA"),IF(AND(AB160="Probable",AC160="Menor"),("ALTA"),IF(AND(AB160="Probable",AC160="Moderado"),("ALTA"),IF(AND(AB160="Probable",AC160="Mayor"),("EXTREMA"),IF(AND(AB160="Casi Seguro",AC160="Insignificante"),("ALTA"),IF(AND(AB160="Casi Seguro",AC160="Menor"),("ALTA"),IF(AND(AB160="Casi Seguro",AC160="Moderado"),("EXTREMA"),IF(AND(AB160="Casi Seguro",AC160="Mayor"),("EXTREMA"),IF(AC160="Catastrófico","EXTREMA","VALORAR")))))))))))))))))))))</f>
        <v>MODERADA</v>
      </c>
      <c r="AE160" s="178">
        <v>1</v>
      </c>
      <c r="AF160" s="401"/>
      <c r="AG160" s="444" t="s">
        <v>3329</v>
      </c>
      <c r="AH160" s="393"/>
      <c r="AI160" s="393"/>
      <c r="AJ160" s="393"/>
      <c r="AK160" s="395" t="str">
        <f t="shared" si="106"/>
        <v>Probabilidad</v>
      </c>
      <c r="AL160" s="253" t="s">
        <v>305</v>
      </c>
      <c r="AM160" s="253" t="s">
        <v>310</v>
      </c>
      <c r="AN160" s="201" t="str">
        <f t="shared" si="107"/>
        <v>40%</v>
      </c>
      <c r="AO160" s="254" t="s">
        <v>314</v>
      </c>
      <c r="AP160" s="254" t="s">
        <v>318</v>
      </c>
      <c r="AQ160" s="255" t="s">
        <v>321</v>
      </c>
      <c r="AR160" s="202" t="str">
        <f>IF(ISBLANK(AC160),(IFERROR(IF(AK160="Probabilidad",(V160-(+V160*AN160)),IF(AK160="Impacto",V160,"")),""))," ")</f>
        <v xml:space="preserve"> </v>
      </c>
      <c r="AS160" s="154" t="str">
        <f>IF(ISBLANK(AC160), (IFERROR(IF(AR160="","",IF(AR160&lt;=0.2,"Muy Baja",IF(AR160&lt;=0.4,"Baja",IF(AR160&lt;=0.6,"Media",IF(AR160&lt;=0.8,"Alta","Muy Alta"))))),""))," ")</f>
        <v xml:space="preserve"> </v>
      </c>
      <c r="AT160" s="203" t="str">
        <f t="shared" si="108"/>
        <v xml:space="preserve"> </v>
      </c>
      <c r="AU160" s="470" t="str">
        <f t="shared" si="109"/>
        <v/>
      </c>
      <c r="AV160" s="203" t="str">
        <f>IFERROR(IF(AK160="Impacto",(Z160-(+Z160*AN160)),IF(AK160="Probabilidad",Z160,"")),"")</f>
        <v/>
      </c>
      <c r="AW160" s="204" t="str">
        <f t="shared" si="111"/>
        <v/>
      </c>
      <c r="AX160" s="816" t="s">
        <v>339</v>
      </c>
      <c r="AY160" s="793" t="str">
        <f>IF(ISBLANK(AC160), " ", AC160)</f>
        <v>Moderado</v>
      </c>
      <c r="AZ160" s="796" t="str">
        <f t="shared" ref="AZ160" si="126">IF(AND(AX160="Rara Vez",AY160="Insignificante"),("BAJA"),IF(AND(AX160="Rara Vez",AY160="Menor"),("BAJA"),IF(AND(AX160="Rara Vez",AY160="Moderado"),("MODERADA"),IF(AND(AX160="Rara Vez",AY160="Mayor"),("ALTA"),IF(AND(AX160="Improbable",AY160="Insignificante"),("BAJA"),IF(AND(AX160="Improbable",AY160="Menor"),("BAJA"),IF(AND(AX160="Improbable",AY160="Moderado"),("MODERADA"),IF(AND(AX160="Improbable",AY160="Mayor"),("ALTA"),IF(AND(AX160="Posible",AY160="Insignificante"),("BAJA"),IF(AND(AX160="Posible",AY160="Menor"),("MODERADA"),IF(AND(AX160="Posible",AY160="Moderado"),("ALTA"),IF(AND(AX160="Posible",AY160="Mayor"),("EXTREMA"),IF(AND(AX160="Probable",AY160="Insignificante"),("MODERADA"),IF(AND(AX160="Probable",AY160="Menor"),("ALTA"),IF(AND(AX160="Probable",AY160="Moderado"),("ALTA"),IF(AND(AX160="Probable",AY160="Mayor"),("EXTREMA"),IF(AND(AX160="Casi Seguro",AY160="Insignificante"),("ALTA"),IF(AND(AX160="Casi Seguro",AY160="Menor"),("ALTA"),IF(AND(AX160="Casi Seguro",AY160="Moderado"),("EXTREMA"),IF(AND(AX160="Casi Seguro",AY160="Mayor"),("EXTREMA"),IF(AY160="Catastrófico","EXTREMA","VALORAR")))))))))))))))))))))</f>
        <v>MODERADA</v>
      </c>
      <c r="BA160" s="799" t="s">
        <v>328</v>
      </c>
      <c r="BB160" s="425" t="s">
        <v>1401</v>
      </c>
      <c r="BC160" s="368" t="s">
        <v>1402</v>
      </c>
      <c r="BD160" s="369" t="s">
        <v>3303</v>
      </c>
      <c r="BE160" s="369" t="s">
        <v>1115</v>
      </c>
      <c r="BF160" s="474">
        <v>44927</v>
      </c>
      <c r="BG160" s="474">
        <v>45291</v>
      </c>
      <c r="BH160" s="474" t="s">
        <v>1394</v>
      </c>
      <c r="BI160" s="368" t="s">
        <v>1395</v>
      </c>
      <c r="BJ160" s="785" t="s">
        <v>1165</v>
      </c>
      <c r="BK160" s="411" t="s">
        <v>110</v>
      </c>
      <c r="BL160" s="409" t="s">
        <v>3543</v>
      </c>
      <c r="BM160" s="409">
        <v>1</v>
      </c>
      <c r="BN160" s="421">
        <v>45169</v>
      </c>
      <c r="BO160" s="410" t="s">
        <v>3544</v>
      </c>
      <c r="BP160" s="423" t="s">
        <v>3594</v>
      </c>
      <c r="BQ160" s="410" t="s">
        <v>111</v>
      </c>
      <c r="BR160" s="453" t="s">
        <v>111</v>
      </c>
      <c r="BS160" s="453" t="s">
        <v>1423</v>
      </c>
      <c r="BT160" s="454" t="s">
        <v>1423</v>
      </c>
      <c r="BU160" s="508" t="s">
        <v>3627</v>
      </c>
      <c r="BV160" s="508" t="s">
        <v>3666</v>
      </c>
      <c r="BW160" s="508" t="s">
        <v>3643</v>
      </c>
      <c r="BX160" s="508" t="s">
        <v>3652</v>
      </c>
      <c r="BY160" s="182"/>
      <c r="BZ160" s="182"/>
      <c r="CA160" s="182"/>
      <c r="CB160" s="182"/>
      <c r="CC160" s="182"/>
      <c r="CD160" s="182"/>
      <c r="CE160" s="182"/>
      <c r="CF160" s="182"/>
      <c r="CG160" s="182"/>
      <c r="CH160" s="182"/>
      <c r="CI160" s="182"/>
      <c r="CJ160" s="182"/>
      <c r="CK160" s="182"/>
      <c r="CL160" s="182"/>
      <c r="CM160" s="182"/>
      <c r="CN160" s="182"/>
      <c r="CO160" s="182"/>
    </row>
    <row r="161" spans="1:93" ht="68.25" customHeight="1">
      <c r="A161" s="848"/>
      <c r="B161" s="779"/>
      <c r="C161" s="781"/>
      <c r="D161" s="781"/>
      <c r="E161" s="764"/>
      <c r="F161" s="764"/>
      <c r="G161" s="783"/>
      <c r="H161" s="442">
        <v>25</v>
      </c>
      <c r="I161" s="775"/>
      <c r="J161" s="764"/>
      <c r="K161" s="764"/>
      <c r="L161" s="764"/>
      <c r="M161" s="764"/>
      <c r="N161" s="764"/>
      <c r="O161" s="764"/>
      <c r="P161" s="766"/>
      <c r="Q161" s="768"/>
      <c r="R161" s="770"/>
      <c r="S161" s="770"/>
      <c r="T161" s="770"/>
      <c r="U161" s="820"/>
      <c r="V161" s="805"/>
      <c r="W161" s="823"/>
      <c r="X161" s="826"/>
      <c r="Y161" s="829"/>
      <c r="Z161" s="805"/>
      <c r="AA161" s="808"/>
      <c r="AB161" s="811"/>
      <c r="AC161" s="814"/>
      <c r="AD161" s="797"/>
      <c r="AE161" s="178">
        <v>2</v>
      </c>
      <c r="AF161" s="401"/>
      <c r="AG161" s="444"/>
      <c r="AH161" s="393"/>
      <c r="AI161" s="393"/>
      <c r="AJ161" s="393"/>
      <c r="AK161" s="395" t="str">
        <f t="shared" si="106"/>
        <v/>
      </c>
      <c r="AL161" s="253"/>
      <c r="AM161" s="253"/>
      <c r="AN161" s="201" t="str">
        <f t="shared" si="107"/>
        <v/>
      </c>
      <c r="AO161" s="254"/>
      <c r="AP161" s="254"/>
      <c r="AQ161" s="255"/>
      <c r="AR161" s="202" t="str">
        <f>IF(ISBLANK(AC160),(IFERROR(IF(AND(AK160="Probabilidad",AK161="Probabilidad"),(AT160-(+AT160*AN161)),IF(AK161="Probabilidad",(V160-(+V160*AN161)),IF(AK161="Impacto",AT160,""))),""))," ")</f>
        <v xml:space="preserve"> </v>
      </c>
      <c r="AS161" s="154" t="str">
        <f>IF(ISBLANK(AC160),(IFERROR(IF(AR161="","",IF(AR161&lt;=0.2,"Muy Baja",IF(AR161&lt;=0.4,"Baja",IF(AR161&lt;=0.6,"Media",IF(AR161&lt;=0.8,"Alta","Muy Alta"))))),""))," ")</f>
        <v xml:space="preserve"> </v>
      </c>
      <c r="AT161" s="203" t="str">
        <f t="shared" si="108"/>
        <v xml:space="preserve"> </v>
      </c>
      <c r="AU161" s="470" t="str">
        <f t="shared" si="109"/>
        <v/>
      </c>
      <c r="AV161" s="203" t="str">
        <f>IFERROR(IF(AND(AK160="Impacto",AK161="Impacto"),(AV160-(+AV160*AN161)),IF(AK161="Impacto",(Z160-(+Z160*AN161)),IF(AK161="Probabilidad",AV160,""))),"")</f>
        <v/>
      </c>
      <c r="AW161" s="204" t="str">
        <f t="shared" si="111"/>
        <v/>
      </c>
      <c r="AX161" s="817"/>
      <c r="AY161" s="794"/>
      <c r="AZ161" s="797"/>
      <c r="BA161" s="800"/>
      <c r="BB161" s="256"/>
      <c r="BC161" s="368"/>
      <c r="BD161" s="369"/>
      <c r="BE161" s="369"/>
      <c r="BF161" s="474"/>
      <c r="BG161" s="474"/>
      <c r="BH161" s="474"/>
      <c r="BI161" s="368"/>
      <c r="BJ161" s="764"/>
      <c r="BK161" s="411"/>
      <c r="BL161" s="409"/>
      <c r="BM161" s="409"/>
      <c r="BN161" s="409"/>
      <c r="BO161" s="410"/>
      <c r="BP161" s="410"/>
      <c r="BQ161" s="410"/>
      <c r="BR161" s="453"/>
      <c r="BS161" s="453"/>
      <c r="BT161" s="454"/>
      <c r="BU161" s="509"/>
      <c r="BV161" s="509"/>
      <c r="BW161" s="509"/>
      <c r="BX161" s="509"/>
      <c r="BY161" s="182"/>
      <c r="BZ161" s="182"/>
      <c r="CA161" s="182"/>
      <c r="CB161" s="182"/>
      <c r="CC161" s="182"/>
      <c r="CD161" s="182"/>
      <c r="CE161" s="182"/>
      <c r="CF161" s="182"/>
      <c r="CG161" s="182"/>
      <c r="CH161" s="182"/>
      <c r="CI161" s="182"/>
      <c r="CJ161" s="182"/>
      <c r="CK161" s="182"/>
      <c r="CL161" s="182"/>
      <c r="CM161" s="182"/>
      <c r="CN161" s="182"/>
      <c r="CO161" s="182"/>
    </row>
    <row r="162" spans="1:93" ht="28.5" customHeight="1">
      <c r="A162" s="848"/>
      <c r="B162" s="779"/>
      <c r="C162" s="781"/>
      <c r="D162" s="781"/>
      <c r="E162" s="764"/>
      <c r="F162" s="764"/>
      <c r="G162" s="783"/>
      <c r="H162" s="442">
        <v>25</v>
      </c>
      <c r="I162" s="775"/>
      <c r="J162" s="764"/>
      <c r="K162" s="764"/>
      <c r="L162" s="764"/>
      <c r="M162" s="764"/>
      <c r="N162" s="764"/>
      <c r="O162" s="764"/>
      <c r="P162" s="766"/>
      <c r="Q162" s="768"/>
      <c r="R162" s="770"/>
      <c r="S162" s="770"/>
      <c r="T162" s="770"/>
      <c r="U162" s="820"/>
      <c r="V162" s="805"/>
      <c r="W162" s="823"/>
      <c r="X162" s="826"/>
      <c r="Y162" s="829"/>
      <c r="Z162" s="805"/>
      <c r="AA162" s="808"/>
      <c r="AB162" s="811"/>
      <c r="AC162" s="814"/>
      <c r="AD162" s="797"/>
      <c r="AE162" s="178">
        <v>3</v>
      </c>
      <c r="AF162" s="401"/>
      <c r="AG162" s="444"/>
      <c r="AH162" s="393"/>
      <c r="AI162" s="393"/>
      <c r="AJ162" s="393"/>
      <c r="AK162" s="395" t="str">
        <f t="shared" si="106"/>
        <v/>
      </c>
      <c r="AL162" s="253"/>
      <c r="AM162" s="253"/>
      <c r="AN162" s="201" t="str">
        <f t="shared" si="107"/>
        <v/>
      </c>
      <c r="AO162" s="254"/>
      <c r="AP162" s="254"/>
      <c r="AQ162" s="255"/>
      <c r="AR162" s="202" t="str">
        <f>IF(ISBLANK(AC160),(IFERROR(IF(AND(AK161="Probabilidad",AK162="Probabilidad"),(AT161-(+AT161*AN162)),IF(AND(AK161="Impacto",AK162="Probabilidad"),(AT160-(+AT160*AN162)),IF(AK162="Impacto",AT161,""))),""))," ")</f>
        <v xml:space="preserve"> </v>
      </c>
      <c r="AS162" s="154" t="str">
        <f>IF(ISBLANK(AC160),(IFERROR(IF(AR162="","",IF(AR162&lt;=0.2,"Muy Baja",IF(AR162&lt;=0.4,"Baja",IF(AR162&lt;=0.6,"Media",IF(AR162&lt;=0.8,"Alta","Muy Alta"))))),""))," ")</f>
        <v xml:space="preserve"> </v>
      </c>
      <c r="AT162" s="203" t="str">
        <f t="shared" si="108"/>
        <v xml:space="preserve"> </v>
      </c>
      <c r="AU162" s="470" t="str">
        <f t="shared" si="109"/>
        <v/>
      </c>
      <c r="AV162" s="203" t="str">
        <f t="shared" ref="AV162:AV165" si="127">IFERROR(IF(AND(AK161="Impacto",AK162="Impacto"),(AV161-(+AV161*AN162)),IF(AND(AK161="Probabilidad",AK162="Impacto"),(AV160-(+AV160*AN162)),IF(AK162="Probabilidad",AV161,""))),"")</f>
        <v/>
      </c>
      <c r="AW162" s="204" t="str">
        <f t="shared" si="111"/>
        <v/>
      </c>
      <c r="AX162" s="817"/>
      <c r="AY162" s="794"/>
      <c r="AZ162" s="797"/>
      <c r="BA162" s="800"/>
      <c r="BB162" s="256"/>
      <c r="BC162" s="368"/>
      <c r="BD162" s="369"/>
      <c r="BE162" s="369"/>
      <c r="BF162" s="474"/>
      <c r="BG162" s="474"/>
      <c r="BH162" s="474"/>
      <c r="BI162" s="368"/>
      <c r="BJ162" s="764"/>
      <c r="BK162" s="411"/>
      <c r="BL162" s="409"/>
      <c r="BM162" s="409"/>
      <c r="BN162" s="409"/>
      <c r="BO162" s="410"/>
      <c r="BP162" s="410"/>
      <c r="BQ162" s="410"/>
      <c r="BR162" s="453"/>
      <c r="BS162" s="453"/>
      <c r="BT162" s="454"/>
      <c r="BU162" s="509"/>
      <c r="BV162" s="509"/>
      <c r="BW162" s="509"/>
      <c r="BX162" s="509"/>
      <c r="BY162" s="182"/>
      <c r="BZ162" s="182"/>
      <c r="CA162" s="182"/>
      <c r="CB162" s="182"/>
      <c r="CC162" s="182"/>
      <c r="CD162" s="182"/>
      <c r="CE162" s="182"/>
      <c r="CF162" s="182"/>
      <c r="CG162" s="182"/>
      <c r="CH162" s="182"/>
      <c r="CI162" s="182"/>
      <c r="CJ162" s="182"/>
      <c r="CK162" s="182"/>
      <c r="CL162" s="182"/>
      <c r="CM162" s="182"/>
      <c r="CN162" s="182"/>
      <c r="CO162" s="182"/>
    </row>
    <row r="163" spans="1:93" ht="28.5" customHeight="1">
      <c r="A163" s="848"/>
      <c r="B163" s="779"/>
      <c r="C163" s="781"/>
      <c r="D163" s="781"/>
      <c r="E163" s="764"/>
      <c r="F163" s="764"/>
      <c r="G163" s="783"/>
      <c r="H163" s="442">
        <v>25</v>
      </c>
      <c r="I163" s="775"/>
      <c r="J163" s="764"/>
      <c r="K163" s="764"/>
      <c r="L163" s="764"/>
      <c r="M163" s="764"/>
      <c r="N163" s="764"/>
      <c r="O163" s="764"/>
      <c r="P163" s="766"/>
      <c r="Q163" s="768"/>
      <c r="R163" s="770"/>
      <c r="S163" s="770"/>
      <c r="T163" s="770"/>
      <c r="U163" s="820"/>
      <c r="V163" s="805"/>
      <c r="W163" s="823"/>
      <c r="X163" s="826"/>
      <c r="Y163" s="829"/>
      <c r="Z163" s="805"/>
      <c r="AA163" s="808"/>
      <c r="AB163" s="811"/>
      <c r="AC163" s="814"/>
      <c r="AD163" s="797"/>
      <c r="AE163" s="178">
        <v>4</v>
      </c>
      <c r="AF163" s="401"/>
      <c r="AG163" s="444"/>
      <c r="AH163" s="393"/>
      <c r="AI163" s="393"/>
      <c r="AJ163" s="393"/>
      <c r="AK163" s="395" t="str">
        <f t="shared" si="106"/>
        <v/>
      </c>
      <c r="AL163" s="253"/>
      <c r="AM163" s="253"/>
      <c r="AN163" s="201" t="str">
        <f t="shared" si="107"/>
        <v/>
      </c>
      <c r="AO163" s="254"/>
      <c r="AP163" s="254"/>
      <c r="AQ163" s="255"/>
      <c r="AR163" s="202" t="str">
        <f>IF(ISBLANK(AC160),(IFERROR(IF(AND(AK162="Probabilidad",AK163="Probabilidad"),(AT162-(+AT162*AN163)),IF(AND(AK162="Impacto",AK163="Probabilidad"),(AT161-(+AT161*AN163)),IF(AK163="Impacto",AT162,""))),""))," ")</f>
        <v xml:space="preserve"> </v>
      </c>
      <c r="AS163" s="154" t="str">
        <f>IF(ISBLANK(AC160),(IFERROR(IF(AR163="","",IF(AR163&lt;=0.2,"Muy Baja",IF(AR163&lt;=0.4,"Baja",IF(AR163&lt;=0.6,"Media",IF(AR163&lt;=0.8,"Alta","Muy Alta"))))),""))," ")</f>
        <v xml:space="preserve"> </v>
      </c>
      <c r="AT163" s="203" t="str">
        <f t="shared" si="108"/>
        <v xml:space="preserve"> </v>
      </c>
      <c r="AU163" s="470" t="str">
        <f t="shared" si="109"/>
        <v/>
      </c>
      <c r="AV163" s="203" t="str">
        <f t="shared" si="127"/>
        <v/>
      </c>
      <c r="AW163" s="204" t="str">
        <f t="shared" si="111"/>
        <v/>
      </c>
      <c r="AX163" s="817"/>
      <c r="AY163" s="794"/>
      <c r="AZ163" s="797"/>
      <c r="BA163" s="800"/>
      <c r="BB163" s="256"/>
      <c r="BC163" s="368"/>
      <c r="BD163" s="369"/>
      <c r="BE163" s="369"/>
      <c r="BF163" s="474"/>
      <c r="BG163" s="474"/>
      <c r="BH163" s="474"/>
      <c r="BI163" s="368"/>
      <c r="BJ163" s="764"/>
      <c r="BK163" s="411"/>
      <c r="BL163" s="409"/>
      <c r="BM163" s="409"/>
      <c r="BN163" s="409"/>
      <c r="BO163" s="410"/>
      <c r="BP163" s="410"/>
      <c r="BQ163" s="410"/>
      <c r="BR163" s="453"/>
      <c r="BS163" s="453"/>
      <c r="BT163" s="454"/>
      <c r="BU163" s="509"/>
      <c r="BV163" s="509"/>
      <c r="BW163" s="509"/>
      <c r="BX163" s="509"/>
      <c r="BY163" s="182"/>
      <c r="BZ163" s="182"/>
      <c r="CA163" s="182"/>
      <c r="CB163" s="182"/>
      <c r="CC163" s="182"/>
      <c r="CD163" s="182"/>
      <c r="CE163" s="182"/>
      <c r="CF163" s="182"/>
      <c r="CG163" s="182"/>
      <c r="CH163" s="182"/>
      <c r="CI163" s="182"/>
      <c r="CJ163" s="182"/>
      <c r="CK163" s="182"/>
      <c r="CL163" s="182"/>
      <c r="CM163" s="182"/>
      <c r="CN163" s="182"/>
      <c r="CO163" s="182"/>
    </row>
    <row r="164" spans="1:93" ht="28.5" customHeight="1">
      <c r="A164" s="848"/>
      <c r="B164" s="779"/>
      <c r="C164" s="781"/>
      <c r="D164" s="781"/>
      <c r="E164" s="764"/>
      <c r="F164" s="764"/>
      <c r="G164" s="783"/>
      <c r="H164" s="442">
        <v>25</v>
      </c>
      <c r="I164" s="775"/>
      <c r="J164" s="764"/>
      <c r="K164" s="764"/>
      <c r="L164" s="764"/>
      <c r="M164" s="764"/>
      <c r="N164" s="764"/>
      <c r="O164" s="764"/>
      <c r="P164" s="766"/>
      <c r="Q164" s="768"/>
      <c r="R164" s="770"/>
      <c r="S164" s="770"/>
      <c r="T164" s="770"/>
      <c r="U164" s="820"/>
      <c r="V164" s="805"/>
      <c r="W164" s="823"/>
      <c r="X164" s="826"/>
      <c r="Y164" s="829"/>
      <c r="Z164" s="805"/>
      <c r="AA164" s="808"/>
      <c r="AB164" s="811"/>
      <c r="AC164" s="814"/>
      <c r="AD164" s="797"/>
      <c r="AE164" s="178">
        <v>5</v>
      </c>
      <c r="AF164" s="401"/>
      <c r="AG164" s="444"/>
      <c r="AH164" s="393"/>
      <c r="AI164" s="393"/>
      <c r="AJ164" s="393"/>
      <c r="AK164" s="395" t="str">
        <f t="shared" si="106"/>
        <v/>
      </c>
      <c r="AL164" s="253"/>
      <c r="AM164" s="253"/>
      <c r="AN164" s="201" t="str">
        <f t="shared" si="107"/>
        <v/>
      </c>
      <c r="AO164" s="254"/>
      <c r="AP164" s="254"/>
      <c r="AQ164" s="255"/>
      <c r="AR164" s="202" t="str">
        <f>IF(ISBLANK(AC160),(IFERROR(IF(AND(AK163="Probabilidad",AK164="Probabilidad"),(AT163-(+AT163*AN164)),IF(AND(AK163="Impacto",AK164="Probabilidad"),(AT162-(+AT162*AN164)),IF(AK164="Impacto",AT163,""))),""))," ")</f>
        <v xml:space="preserve"> </v>
      </c>
      <c r="AS164" s="154" t="str">
        <f>IF(ISBLANK(AC160),(IFERROR(IF(AR164="","",IF(AR164&lt;=0.2,"Muy Baja",IF(AR164&lt;=0.4,"Baja",IF(AR164&lt;=0.6,"Media",IF(AR164&lt;=0.8,"Alta","Muy Alta"))))),""))," ")</f>
        <v xml:space="preserve"> </v>
      </c>
      <c r="AT164" s="203" t="str">
        <f t="shared" si="108"/>
        <v xml:space="preserve"> </v>
      </c>
      <c r="AU164" s="470" t="str">
        <f t="shared" si="109"/>
        <v/>
      </c>
      <c r="AV164" s="203" t="str">
        <f t="shared" si="127"/>
        <v/>
      </c>
      <c r="AW164" s="204" t="str">
        <f t="shared" si="111"/>
        <v/>
      </c>
      <c r="AX164" s="817"/>
      <c r="AY164" s="794"/>
      <c r="AZ164" s="797"/>
      <c r="BA164" s="800"/>
      <c r="BB164" s="256"/>
      <c r="BC164" s="368"/>
      <c r="BD164" s="369"/>
      <c r="BE164" s="369"/>
      <c r="BF164" s="474"/>
      <c r="BG164" s="474"/>
      <c r="BH164" s="474"/>
      <c r="BI164" s="368"/>
      <c r="BJ164" s="764"/>
      <c r="BK164" s="411"/>
      <c r="BL164" s="409"/>
      <c r="BM164" s="409"/>
      <c r="BN164" s="409"/>
      <c r="BO164" s="410"/>
      <c r="BP164" s="410"/>
      <c r="BQ164" s="410"/>
      <c r="BR164" s="453"/>
      <c r="BS164" s="453"/>
      <c r="BT164" s="454"/>
      <c r="BU164" s="509"/>
      <c r="BV164" s="509"/>
      <c r="BW164" s="509"/>
      <c r="BX164" s="509"/>
      <c r="BY164" s="182"/>
      <c r="BZ164" s="182"/>
      <c r="CA164" s="182"/>
      <c r="CB164" s="182"/>
      <c r="CC164" s="182"/>
      <c r="CD164" s="182"/>
      <c r="CE164" s="182"/>
      <c r="CF164" s="182"/>
      <c r="CG164" s="182"/>
      <c r="CH164" s="182"/>
      <c r="CI164" s="182"/>
      <c r="CJ164" s="182"/>
      <c r="CK164" s="182"/>
      <c r="CL164" s="182"/>
      <c r="CM164" s="182"/>
      <c r="CN164" s="182"/>
      <c r="CO164" s="182"/>
    </row>
    <row r="165" spans="1:93" ht="74.650000000000006" customHeight="1">
      <c r="A165" s="848"/>
      <c r="B165" s="779"/>
      <c r="C165" s="781"/>
      <c r="D165" s="781"/>
      <c r="E165" s="764"/>
      <c r="F165" s="764"/>
      <c r="G165" s="783"/>
      <c r="H165" s="442">
        <v>25</v>
      </c>
      <c r="I165" s="776"/>
      <c r="J165" s="765"/>
      <c r="K165" s="765"/>
      <c r="L165" s="765"/>
      <c r="M165" s="765"/>
      <c r="N165" s="765"/>
      <c r="O165" s="765"/>
      <c r="P165" s="767"/>
      <c r="Q165" s="769"/>
      <c r="R165" s="771"/>
      <c r="S165" s="771"/>
      <c r="T165" s="771"/>
      <c r="U165" s="821"/>
      <c r="V165" s="806"/>
      <c r="W165" s="824"/>
      <c r="X165" s="827"/>
      <c r="Y165" s="830"/>
      <c r="Z165" s="806"/>
      <c r="AA165" s="809"/>
      <c r="AB165" s="812"/>
      <c r="AC165" s="815"/>
      <c r="AD165" s="798"/>
      <c r="AE165" s="178">
        <v>6</v>
      </c>
      <c r="AF165" s="401"/>
      <c r="AG165" s="444"/>
      <c r="AH165" s="393"/>
      <c r="AI165" s="393"/>
      <c r="AJ165" s="393"/>
      <c r="AK165" s="395" t="str">
        <f t="shared" si="106"/>
        <v/>
      </c>
      <c r="AL165" s="253"/>
      <c r="AM165" s="253"/>
      <c r="AN165" s="201" t="str">
        <f t="shared" si="107"/>
        <v/>
      </c>
      <c r="AO165" s="254"/>
      <c r="AP165" s="254"/>
      <c r="AQ165" s="255"/>
      <c r="AR165" s="202" t="str">
        <f>IF(ISBLANK(AC160),(IFERROR(IF(AND(AK164="Probabilidad",AK165="Probabilidad"),(AT164-(+AT164*AN165)),IF(AND(AK164="Impacto",AK165="Probabilidad"),(AT163-(+AT163*AN165)),IF(AK165="Impacto",AT164,""))),""))," ")</f>
        <v xml:space="preserve"> </v>
      </c>
      <c r="AS165" s="154" t="str">
        <f>IF(ISBLANK(AC160),(IFERROR(IF(AR165="","",IF(AR165&lt;=0.2,"Muy Baja",IF(AR165&lt;=0.4,"Baja",IF(AR165&lt;=0.6,"Media",IF(AR165&lt;=0.8,"Alta","Muy Alta"))))),""))," ")</f>
        <v xml:space="preserve"> </v>
      </c>
      <c r="AT165" s="203" t="str">
        <f t="shared" si="108"/>
        <v xml:space="preserve"> </v>
      </c>
      <c r="AU165" s="470" t="str">
        <f t="shared" si="109"/>
        <v/>
      </c>
      <c r="AV165" s="203" t="str">
        <f t="shared" si="127"/>
        <v/>
      </c>
      <c r="AW165" s="204" t="str">
        <f t="shared" si="111"/>
        <v/>
      </c>
      <c r="AX165" s="818"/>
      <c r="AY165" s="795"/>
      <c r="AZ165" s="798"/>
      <c r="BA165" s="801"/>
      <c r="BB165" s="256"/>
      <c r="BC165" s="368"/>
      <c r="BD165" s="369"/>
      <c r="BE165" s="369"/>
      <c r="BF165" s="474"/>
      <c r="BG165" s="474"/>
      <c r="BH165" s="474"/>
      <c r="BI165" s="368"/>
      <c r="BJ165" s="765"/>
      <c r="BK165" s="411"/>
      <c r="BL165" s="409"/>
      <c r="BM165" s="409"/>
      <c r="BN165" s="409"/>
      <c r="BO165" s="410"/>
      <c r="BP165" s="410"/>
      <c r="BQ165" s="410"/>
      <c r="BR165" s="453"/>
      <c r="BS165" s="453"/>
      <c r="BT165" s="454"/>
      <c r="BU165" s="509"/>
      <c r="BV165" s="509"/>
      <c r="BW165" s="509"/>
      <c r="BX165" s="509"/>
      <c r="BY165" s="182"/>
      <c r="BZ165" s="182"/>
      <c r="CA165" s="182"/>
      <c r="CB165" s="182"/>
      <c r="CC165" s="182"/>
      <c r="CD165" s="182"/>
      <c r="CE165" s="182"/>
      <c r="CF165" s="182"/>
      <c r="CG165" s="182"/>
      <c r="CH165" s="182"/>
      <c r="CI165" s="182"/>
      <c r="CJ165" s="182"/>
      <c r="CK165" s="182"/>
      <c r="CL165" s="182"/>
      <c r="CM165" s="182"/>
      <c r="CN165" s="182"/>
      <c r="CO165" s="182"/>
    </row>
    <row r="166" spans="1:93" ht="114.75" customHeight="1">
      <c r="A166" s="848"/>
      <c r="B166" s="779"/>
      <c r="C166" s="781"/>
      <c r="D166" s="781" t="str">
        <f>IFERROR((VLOOKUP($B166,'Listados Datos'!$D$3:$F$18,3,FALSE))," ")</f>
        <v xml:space="preserve"> </v>
      </c>
      <c r="E166" s="764"/>
      <c r="F166" s="764" t="s">
        <v>951</v>
      </c>
      <c r="G166" s="783">
        <v>26</v>
      </c>
      <c r="H166" s="297">
        <v>26</v>
      </c>
      <c r="I166" s="784" t="s">
        <v>1404</v>
      </c>
      <c r="J166" s="785" t="s">
        <v>236</v>
      </c>
      <c r="K166" s="785" t="s">
        <v>1404</v>
      </c>
      <c r="L166" s="785" t="s">
        <v>1111</v>
      </c>
      <c r="M166" s="785" t="s">
        <v>1403</v>
      </c>
      <c r="N166" s="785" t="s">
        <v>917</v>
      </c>
      <c r="O166" s="785" t="s">
        <v>826</v>
      </c>
      <c r="P166" s="786">
        <v>228</v>
      </c>
      <c r="Q166" s="787" t="s">
        <v>149</v>
      </c>
      <c r="R166" s="788" t="s">
        <v>1112</v>
      </c>
      <c r="S166" s="788" t="s">
        <v>1113</v>
      </c>
      <c r="T166" s="788"/>
      <c r="U166" s="819" t="str">
        <f>IF(ISBLANK(AB166),(IF(P166&lt;=0,"",IF(P166&lt;=2,"Muy Baja",IF(P166&lt;=24,"Baja",IF(P166&lt;=500,"Media",IF(P166&lt;=5000,"Alta","Muy Alta"))))))," ")</f>
        <v>Media</v>
      </c>
      <c r="V166" s="804">
        <f t="shared" ref="V166" si="128">IF(ISBLANK(AB166),(IF(U166="","",IF(U166="Muy Baja",20%,IF(U166="Baja",40%,IF(U166="Media",60%,IF(U166="Alta",80%,IF(U166="Muy Alta",100%,0)))))))," ")</f>
        <v>0.6</v>
      </c>
      <c r="W166" s="822" t="s">
        <v>1351</v>
      </c>
      <c r="X166" s="825" t="str">
        <f>IF(W166&gt;0,IF(NOT(ISERROR(MATCH(W166,'Listados Datos'!$N$3:$N$4,0))),'Listados Datos'!$N$6&amp;"Por favor no seleccionar este criterios de impacto (Afectación Económica o presupuestal y/o Pérdida Reputacional)",'Listados Datos'!$N$7),"")</f>
        <v>✔</v>
      </c>
      <c r="Y166" s="828" t="str">
        <f>IF(OR(W166='Listados Datos'!$R$3,W166='Listados Datos'!$S$3),"Leve",IF(OR(W166='Listados Datos'!$R$4,W166='Listados Datos'!$S$4),"Menor",IF(OR(W166='Listados Datos'!$R$5,W166='Listados Datos'!$S$5),"Moderado",IF(OR(W166='Listados Datos'!$R$6,W166='Listados Datos'!$S$6),"Mayor",IF(OR(W166='Listados Datos'!$R$7,W166='Listados Datos'!$S$7),"Catastrófico","")))))</f>
        <v>Menor</v>
      </c>
      <c r="Z166" s="804">
        <f>IF(Y166="","",IF(Y166="Leve",20%,IF(Y166="Menor",40%,IF(Y166="Moderado",60%,IF(Y166="Mayor",80%,IF(Y166="Catastrófico",100%,0))))))</f>
        <v>0.4</v>
      </c>
      <c r="AA166" s="807" t="str">
        <f>IF(OR(AND(U166="Muy Baja",Y166="Leve"),AND(U166="Muy Baja",Y166="Menor"),AND(U166="Baja",Y166="Leve")),"Bajo",IF(OR(AND(U166="Muy baja",Y166="Moderado"),AND(U166="Baja",Y166="Menor"),AND(U166="Baja",Y166="Moderado"),AND(U166="Media",Y166="Leve"),AND(U166="Media",Y166="Menor"),AND(U166="Media",Y166="Moderado"),AND(U166="Alta",Y166="Leve"),AND(U166="Alta",Y166="Menor")),"Moderado",IF(OR(AND(U166="Muy Baja",Y166="Mayor"),AND(U166="Baja",Y166="Mayor"),AND(U166="Media",Y166="Mayor"),AND(U166="Alta",Y166="Moderado"),AND(U166="Alta",Y166="Mayor"),AND(U166="Muy Alta",Y166="Leve"),AND(U166="Muy Alta",Y166="Menor"),AND(U166="Muy Alta",Y166="Moderado"),AND(U166="Muy Alta",Y166="Mayor")),"Alto",IF(OR(AND(U166="Muy Baja",Y166="Catastrófico"),AND(U166="Baja",Y166="Catastrófico"),AND(U166="Media",Y166="Catastrófico"),AND(U166="Alta",Y166="Catastrófico"),AND(U166="Muy Alta",Y166="Catastrófico")),"Extremo",""))))</f>
        <v>Moderado</v>
      </c>
      <c r="AB166" s="810"/>
      <c r="AC166" s="813"/>
      <c r="AD166" s="796" t="str">
        <f t="shared" ref="AD166" si="129">IF(AND(AB166="Rara Vez",AC166="Insignificante"),("BAJA"),IF(AND(AB166="Rara Vez",AC166="Menor"),("BAJA"),IF(AND(AB166="Rara Vez",AC166="Moderado"),("MODERADA"),IF(AND(AB166="Rara Vez",AC166="Mayor"),("ALTA"),IF(AND(AB166="Improbable",AC166="Insignificante"),("BAJA"),IF(AND(AB166="Improbable",AC166="Menor"),("BAJA"),IF(AND(AB166="Improbable",AC166="Moderado"),("MODERADA"),IF(AND(AB166="Improbable",AC166="Mayor"),("ALTA"),IF(AND(AB166="Posible",AC166="Insignificante"),("BAJA"),IF(AND(AB166="Posible",AC166="Menor"),("MODERADA"),IF(AND(AB166="Posible",AC166="Moderado"),("ALTA"),IF(AND(AB166="Posible",AC166="Mayor"),("EXTREMA"),IF(AND(AB166="Probable",AC166="Insignificante"),("MODERADA"),IF(AND(AB166="Probable",AC166="Menor"),("ALTA"),IF(AND(AB166="Probable",AC166="Moderado"),("ALTA"),IF(AND(AB166="Probable",AC166="Mayor"),("EXTREMA"),IF(AND(AB166="Casi Seguro",AC166="Insignificante"),("ALTA"),IF(AND(AB166="Casi Seguro",AC166="Menor"),("ALTA"),IF(AND(AB166="Casi Seguro",AC166="Moderado"),("EXTREMA"),IF(AND(AB166="Casi Seguro",AC166="Mayor"),("EXTREMA"),IF(AC166="Catastrófico","EXTREMA","VALORAR")))))))))))))))))))))</f>
        <v>VALORAR</v>
      </c>
      <c r="AE166" s="178">
        <v>1</v>
      </c>
      <c r="AF166" s="401"/>
      <c r="AG166" s="444" t="s">
        <v>3343</v>
      </c>
      <c r="AH166" s="393"/>
      <c r="AI166" s="393"/>
      <c r="AJ166" s="393"/>
      <c r="AK166" s="395" t="str">
        <f t="shared" si="106"/>
        <v>Probabilidad</v>
      </c>
      <c r="AL166" s="253" t="s">
        <v>305</v>
      </c>
      <c r="AM166" s="253" t="s">
        <v>310</v>
      </c>
      <c r="AN166" s="201" t="str">
        <f t="shared" si="107"/>
        <v>40%</v>
      </c>
      <c r="AO166" s="254" t="s">
        <v>314</v>
      </c>
      <c r="AP166" s="254" t="s">
        <v>318</v>
      </c>
      <c r="AQ166" s="255" t="s">
        <v>321</v>
      </c>
      <c r="AR166" s="202">
        <f>IF(ISBLANK(AC166),(IFERROR(IF(AK166="Probabilidad",(V166-(+V166*AN166)),IF(AK166="Impacto",V166,"")),""))," ")</f>
        <v>0.36</v>
      </c>
      <c r="AS166" s="154" t="str">
        <f>IF(ISBLANK(AC166), (IFERROR(IF(AR166="","",IF(AR166&lt;=0.2,"Muy Baja",IF(AR166&lt;=0.4,"Baja",IF(AR166&lt;=0.6,"Media",IF(AR166&lt;=0.8,"Alta","Muy Alta"))))),""))," ")</f>
        <v>Baja</v>
      </c>
      <c r="AT166" s="203">
        <f t="shared" si="108"/>
        <v>0.36</v>
      </c>
      <c r="AU166" s="470" t="str">
        <f t="shared" si="109"/>
        <v>Menor</v>
      </c>
      <c r="AV166" s="203">
        <f>IFERROR(IF(AK166="Impacto",(Z166-(+Z166*AN166)),IF(AK166="Probabilidad",Z166,"")),"")</f>
        <v>0.4</v>
      </c>
      <c r="AW166" s="204" t="str">
        <f t="shared" si="111"/>
        <v>Moderado</v>
      </c>
      <c r="AX166" s="816"/>
      <c r="AY166" s="793" t="str">
        <f>IF(ISBLANK(AC166), " ", AC166)</f>
        <v xml:space="preserve"> </v>
      </c>
      <c r="AZ166" s="796" t="str">
        <f t="shared" ref="AZ166" si="130">IF(AND(AX166="Rara Vez",AY166="Insignificante"),("BAJA"),IF(AND(AX166="Rara Vez",AY166="Menor"),("BAJA"),IF(AND(AX166="Rara Vez",AY166="Moderado"),("MODERADA"),IF(AND(AX166="Rara Vez",AY166="Mayor"),("ALTA"),IF(AND(AX166="Improbable",AY166="Insignificante"),("BAJA"),IF(AND(AX166="Improbable",AY166="Menor"),("BAJA"),IF(AND(AX166="Improbable",AY166="Moderado"),("MODERADA"),IF(AND(AX166="Improbable",AY166="Mayor"),("ALTA"),IF(AND(AX166="Posible",AY166="Insignificante"),("BAJA"),IF(AND(AX166="Posible",AY166="Menor"),("MODERADA"),IF(AND(AX166="Posible",AY166="Moderado"),("ALTA"),IF(AND(AX166="Posible",AY166="Mayor"),("EXTREMA"),IF(AND(AX166="Probable",AY166="Insignificante"),("MODERADA"),IF(AND(AX166="Probable",AY166="Menor"),("ALTA"),IF(AND(AX166="Probable",AY166="Moderado"),("ALTA"),IF(AND(AX166="Probable",AY166="Mayor"),("EXTREMA"),IF(AND(AX166="Casi Seguro",AY166="Insignificante"),("ALTA"),IF(AND(AX166="Casi Seguro",AY166="Menor"),("ALTA"),IF(AND(AX166="Casi Seguro",AY166="Moderado"),("EXTREMA"),IF(AND(AX166="Casi Seguro",AY166="Mayor"),("EXTREMA"),IF(AY166="Catastrófico","EXTREMA","VALORAR")))))))))))))))))))))</f>
        <v>VALORAR</v>
      </c>
      <c r="BA166" s="799" t="s">
        <v>328</v>
      </c>
      <c r="BB166" s="256" t="s">
        <v>1360</v>
      </c>
      <c r="BC166" s="368" t="s">
        <v>1361</v>
      </c>
      <c r="BD166" s="369" t="s">
        <v>3303</v>
      </c>
      <c r="BE166" s="369" t="s">
        <v>1028</v>
      </c>
      <c r="BF166" s="474">
        <v>44927</v>
      </c>
      <c r="BG166" s="474">
        <v>45291</v>
      </c>
      <c r="BH166" s="474" t="s">
        <v>1330</v>
      </c>
      <c r="BI166" s="474" t="s">
        <v>1362</v>
      </c>
      <c r="BJ166" s="785" t="s">
        <v>1090</v>
      </c>
      <c r="BK166" s="411" t="s">
        <v>110</v>
      </c>
      <c r="BL166" s="409" t="s">
        <v>3545</v>
      </c>
      <c r="BM166" s="409">
        <v>1</v>
      </c>
      <c r="BN166" s="421">
        <v>46265</v>
      </c>
      <c r="BO166" s="410" t="s">
        <v>3545</v>
      </c>
      <c r="BP166" s="423" t="s">
        <v>3595</v>
      </c>
      <c r="BQ166" s="410" t="s">
        <v>111</v>
      </c>
      <c r="BR166" s="453" t="s">
        <v>111</v>
      </c>
      <c r="BS166" s="453" t="s">
        <v>1423</v>
      </c>
      <c r="BT166" s="454" t="s">
        <v>1423</v>
      </c>
      <c r="BU166" s="524" t="s">
        <v>3888</v>
      </c>
      <c r="BV166" s="527" t="s">
        <v>3713</v>
      </c>
      <c r="BW166" s="527" t="s">
        <v>3889</v>
      </c>
      <c r="BX166" s="527" t="s">
        <v>3806</v>
      </c>
      <c r="BY166" s="182"/>
      <c r="BZ166" s="182"/>
      <c r="CA166" s="182"/>
      <c r="CB166" s="182"/>
      <c r="CC166" s="182"/>
      <c r="CD166" s="182"/>
      <c r="CE166" s="182"/>
      <c r="CF166" s="182"/>
      <c r="CG166" s="182"/>
      <c r="CH166" s="182"/>
      <c r="CI166" s="182"/>
      <c r="CJ166" s="182"/>
      <c r="CK166" s="182"/>
      <c r="CL166" s="182"/>
      <c r="CM166" s="182"/>
      <c r="CN166" s="182"/>
      <c r="CO166" s="182"/>
    </row>
    <row r="167" spans="1:93" ht="101.25" customHeight="1">
      <c r="A167" s="848"/>
      <c r="B167" s="779"/>
      <c r="C167" s="781"/>
      <c r="D167" s="781"/>
      <c r="E167" s="764"/>
      <c r="F167" s="764"/>
      <c r="G167" s="783"/>
      <c r="H167" s="297">
        <v>26</v>
      </c>
      <c r="I167" s="775"/>
      <c r="J167" s="764"/>
      <c r="K167" s="764"/>
      <c r="L167" s="764"/>
      <c r="M167" s="764" t="s">
        <v>1396</v>
      </c>
      <c r="N167" s="764"/>
      <c r="O167" s="764"/>
      <c r="P167" s="766"/>
      <c r="Q167" s="768"/>
      <c r="R167" s="770"/>
      <c r="S167" s="770"/>
      <c r="T167" s="770"/>
      <c r="U167" s="820"/>
      <c r="V167" s="805"/>
      <c r="W167" s="823"/>
      <c r="X167" s="826"/>
      <c r="Y167" s="829"/>
      <c r="Z167" s="805"/>
      <c r="AA167" s="808"/>
      <c r="AB167" s="811"/>
      <c r="AC167" s="814"/>
      <c r="AD167" s="797"/>
      <c r="AE167" s="178">
        <v>2</v>
      </c>
      <c r="AF167" s="401"/>
      <c r="AG167" s="444" t="s">
        <v>3127</v>
      </c>
      <c r="AH167" s="393"/>
      <c r="AI167" s="393"/>
      <c r="AJ167" s="393"/>
      <c r="AK167" s="395" t="str">
        <f t="shared" si="106"/>
        <v>Probabilidad</v>
      </c>
      <c r="AL167" s="253" t="s">
        <v>305</v>
      </c>
      <c r="AM167" s="253" t="s">
        <v>310</v>
      </c>
      <c r="AN167" s="201" t="str">
        <f t="shared" si="107"/>
        <v>40%</v>
      </c>
      <c r="AO167" s="254" t="s">
        <v>314</v>
      </c>
      <c r="AP167" s="254" t="s">
        <v>318</v>
      </c>
      <c r="AQ167" s="255" t="s">
        <v>321</v>
      </c>
      <c r="AR167" s="202">
        <f>IF(ISBLANK(AC166),(IFERROR(IF(AND(AK166="Probabilidad",AK167="Probabilidad"),(AT166-(+AT166*AN167)),IF(AK167="Probabilidad",(V166-(+V166*AN167)),IF(AK167="Impacto",AT166,""))),""))," ")</f>
        <v>0.216</v>
      </c>
      <c r="AS167" s="154" t="str">
        <f>IF(ISBLANK(AC166),(IFERROR(IF(AR167="","",IF(AR167&lt;=0.2,"Muy Baja",IF(AR167&lt;=0.4,"Baja",IF(AR167&lt;=0.6,"Media",IF(AR167&lt;=0.8,"Alta","Muy Alta"))))),""))," ")</f>
        <v>Baja</v>
      </c>
      <c r="AT167" s="203">
        <f t="shared" si="108"/>
        <v>0.216</v>
      </c>
      <c r="AU167" s="470" t="str">
        <f t="shared" si="109"/>
        <v>Menor</v>
      </c>
      <c r="AV167" s="203">
        <f>IFERROR(IF(AND(AK166="Impacto",AK167="Impacto"),(AV166-(+AV166*AN167)),IF(AK167="Impacto",(Z166-(+Z166*AN167)),IF(AK167="Probabilidad",AV166,""))),"")</f>
        <v>0.4</v>
      </c>
      <c r="AW167" s="204" t="str">
        <f t="shared" si="111"/>
        <v>Moderado</v>
      </c>
      <c r="AX167" s="817"/>
      <c r="AY167" s="794"/>
      <c r="AZ167" s="797"/>
      <c r="BA167" s="800"/>
      <c r="BB167" s="256" t="s">
        <v>1106</v>
      </c>
      <c r="BC167" s="368" t="s">
        <v>1104</v>
      </c>
      <c r="BD167" s="369" t="s">
        <v>3303</v>
      </c>
      <c r="BE167" s="369" t="s">
        <v>1037</v>
      </c>
      <c r="BF167" s="474">
        <v>44927</v>
      </c>
      <c r="BG167" s="474">
        <v>45291</v>
      </c>
      <c r="BH167" s="474" t="s">
        <v>1363</v>
      </c>
      <c r="BI167" s="474" t="s">
        <v>1364</v>
      </c>
      <c r="BJ167" s="764"/>
      <c r="BK167" s="411" t="s">
        <v>110</v>
      </c>
      <c r="BL167" s="409" t="s">
        <v>3546</v>
      </c>
      <c r="BM167" s="409" t="s">
        <v>1423</v>
      </c>
      <c r="BN167" s="421">
        <v>46265</v>
      </c>
      <c r="BO167" s="410" t="s">
        <v>3546</v>
      </c>
      <c r="BP167" s="410" t="s">
        <v>1423</v>
      </c>
      <c r="BQ167" s="410" t="s">
        <v>111</v>
      </c>
      <c r="BR167" s="453" t="s">
        <v>111</v>
      </c>
      <c r="BS167" s="453" t="s">
        <v>1423</v>
      </c>
      <c r="BT167" s="454" t="s">
        <v>1423</v>
      </c>
      <c r="BU167" s="540" t="s">
        <v>3813</v>
      </c>
      <c r="BV167" s="518" t="s">
        <v>1423</v>
      </c>
      <c r="BW167" s="518" t="s">
        <v>1423</v>
      </c>
      <c r="BX167" s="541" t="s">
        <v>3814</v>
      </c>
      <c r="BY167" s="182"/>
      <c r="BZ167" s="182"/>
      <c r="CA167" s="182"/>
      <c r="CB167" s="182"/>
      <c r="CC167" s="182"/>
      <c r="CD167" s="182"/>
      <c r="CE167" s="182"/>
      <c r="CF167" s="182"/>
      <c r="CG167" s="182"/>
      <c r="CH167" s="182"/>
      <c r="CI167" s="182"/>
      <c r="CJ167" s="182"/>
      <c r="CK167" s="182"/>
      <c r="CL167" s="182"/>
      <c r="CM167" s="182"/>
      <c r="CN167" s="182"/>
      <c r="CO167" s="182"/>
    </row>
    <row r="168" spans="1:93" ht="68.25" customHeight="1">
      <c r="A168" s="848"/>
      <c r="B168" s="779"/>
      <c r="C168" s="781"/>
      <c r="D168" s="781"/>
      <c r="E168" s="764"/>
      <c r="F168" s="764"/>
      <c r="G168" s="783"/>
      <c r="H168" s="297">
        <v>26</v>
      </c>
      <c r="I168" s="775"/>
      <c r="J168" s="764"/>
      <c r="K168" s="764"/>
      <c r="L168" s="764"/>
      <c r="M168" s="764" t="s">
        <v>1396</v>
      </c>
      <c r="N168" s="764"/>
      <c r="O168" s="764"/>
      <c r="P168" s="766"/>
      <c r="Q168" s="768"/>
      <c r="R168" s="770"/>
      <c r="S168" s="770"/>
      <c r="T168" s="770"/>
      <c r="U168" s="820"/>
      <c r="V168" s="805"/>
      <c r="W168" s="823"/>
      <c r="X168" s="826"/>
      <c r="Y168" s="829"/>
      <c r="Z168" s="805"/>
      <c r="AA168" s="808"/>
      <c r="AB168" s="811"/>
      <c r="AC168" s="814"/>
      <c r="AD168" s="797"/>
      <c r="AE168" s="178">
        <v>3</v>
      </c>
      <c r="AF168" s="401"/>
      <c r="AG168" s="444"/>
      <c r="AH168" s="393"/>
      <c r="AI168" s="393"/>
      <c r="AJ168" s="393"/>
      <c r="AK168" s="395" t="str">
        <f t="shared" si="106"/>
        <v/>
      </c>
      <c r="AL168" s="253"/>
      <c r="AM168" s="253"/>
      <c r="AN168" s="201" t="str">
        <f t="shared" si="107"/>
        <v/>
      </c>
      <c r="AO168" s="254"/>
      <c r="AP168" s="254"/>
      <c r="AQ168" s="255"/>
      <c r="AR168" s="202" t="str">
        <f>IF(ISBLANK(AC166),(IFERROR(IF(AND(AK167="Probabilidad",AK168="Probabilidad"),(AT167-(+AT167*AN168)),IF(AND(AK167="Impacto",AK168="Probabilidad"),(AT166-(+AT166*AN168)),IF(AK168="Impacto",AT167,""))),""))," ")</f>
        <v/>
      </c>
      <c r="AS168" s="154" t="str">
        <f>IF(ISBLANK(AC166),(IFERROR(IF(AR168="","",IF(AR168&lt;=0.2,"Muy Baja",IF(AR168&lt;=0.4,"Baja",IF(AR168&lt;=0.6,"Media",IF(AR168&lt;=0.8,"Alta","Muy Alta"))))),""))," ")</f>
        <v/>
      </c>
      <c r="AT168" s="203" t="str">
        <f t="shared" si="108"/>
        <v/>
      </c>
      <c r="AU168" s="470" t="str">
        <f t="shared" si="109"/>
        <v/>
      </c>
      <c r="AV168" s="203" t="str">
        <f t="shared" ref="AV168:AV171" si="131">IFERROR(IF(AND(AK167="Impacto",AK168="Impacto"),(AV167-(+AV167*AN168)),IF(AND(AK167="Probabilidad",AK168="Impacto"),(AV166-(+AV166*AN168)),IF(AK168="Probabilidad",AV167,""))),"")</f>
        <v/>
      </c>
      <c r="AW168" s="204" t="str">
        <f t="shared" si="111"/>
        <v/>
      </c>
      <c r="AX168" s="817"/>
      <c r="AY168" s="794"/>
      <c r="AZ168" s="797"/>
      <c r="BA168" s="800"/>
      <c r="BB168" s="256"/>
      <c r="BC168" s="368"/>
      <c r="BD168" s="369"/>
      <c r="BE168" s="369"/>
      <c r="BF168" s="474"/>
      <c r="BG168" s="474"/>
      <c r="BH168" s="474"/>
      <c r="BI168" s="375"/>
      <c r="BJ168" s="764"/>
      <c r="BK168" s="411"/>
      <c r="BL168" s="409"/>
      <c r="BM168" s="409"/>
      <c r="BN168" s="409"/>
      <c r="BO168" s="410"/>
      <c r="BP168" s="410"/>
      <c r="BQ168" s="410"/>
      <c r="BR168" s="453"/>
      <c r="BS168" s="453"/>
      <c r="BT168" s="454"/>
      <c r="BU168" s="509"/>
      <c r="BV168" s="509"/>
      <c r="BW168" s="509"/>
      <c r="BX168" s="509"/>
      <c r="BY168" s="182"/>
      <c r="BZ168" s="182"/>
      <c r="CA168" s="182"/>
      <c r="CB168" s="182"/>
      <c r="CC168" s="182"/>
      <c r="CD168" s="182"/>
      <c r="CE168" s="182"/>
      <c r="CF168" s="182"/>
      <c r="CG168" s="182"/>
      <c r="CH168" s="182"/>
      <c r="CI168" s="182"/>
      <c r="CJ168" s="182"/>
      <c r="CK168" s="182"/>
      <c r="CL168" s="182"/>
      <c r="CM168" s="182"/>
      <c r="CN168" s="182"/>
      <c r="CO168" s="182"/>
    </row>
    <row r="169" spans="1:93" ht="28.5" customHeight="1">
      <c r="A169" s="848"/>
      <c r="B169" s="779"/>
      <c r="C169" s="781"/>
      <c r="D169" s="781"/>
      <c r="E169" s="764"/>
      <c r="F169" s="764"/>
      <c r="G169" s="783"/>
      <c r="H169" s="297">
        <v>26</v>
      </c>
      <c r="I169" s="775"/>
      <c r="J169" s="764"/>
      <c r="K169" s="764"/>
      <c r="L169" s="764"/>
      <c r="M169" s="764" t="s">
        <v>1396</v>
      </c>
      <c r="N169" s="764"/>
      <c r="O169" s="764"/>
      <c r="P169" s="766"/>
      <c r="Q169" s="768"/>
      <c r="R169" s="770"/>
      <c r="S169" s="770"/>
      <c r="T169" s="770"/>
      <c r="U169" s="820"/>
      <c r="V169" s="805"/>
      <c r="W169" s="823"/>
      <c r="X169" s="826"/>
      <c r="Y169" s="829"/>
      <c r="Z169" s="805"/>
      <c r="AA169" s="808"/>
      <c r="AB169" s="811"/>
      <c r="AC169" s="814"/>
      <c r="AD169" s="797"/>
      <c r="AE169" s="178">
        <v>4</v>
      </c>
      <c r="AF169" s="401"/>
      <c r="AG169" s="444"/>
      <c r="AH169" s="393"/>
      <c r="AI169" s="393"/>
      <c r="AJ169" s="393"/>
      <c r="AK169" s="395" t="str">
        <f t="shared" si="106"/>
        <v/>
      </c>
      <c r="AL169" s="253"/>
      <c r="AM169" s="253"/>
      <c r="AN169" s="201" t="str">
        <f t="shared" si="107"/>
        <v/>
      </c>
      <c r="AO169" s="254"/>
      <c r="AP169" s="254"/>
      <c r="AQ169" s="255"/>
      <c r="AR169" s="202" t="str">
        <f>IF(ISBLANK(AC166),(IFERROR(IF(AND(AK168="Probabilidad",AK169="Probabilidad"),(AT168-(+AT168*AN169)),IF(AND(AK168="Impacto",AK169="Probabilidad"),(AT167-(+AT167*AN169)),IF(AK169="Impacto",AT168,""))),""))," ")</f>
        <v/>
      </c>
      <c r="AS169" s="154" t="str">
        <f>IF(ISBLANK(AC166),(IFERROR(IF(AR169="","",IF(AR169&lt;=0.2,"Muy Baja",IF(AR169&lt;=0.4,"Baja",IF(AR169&lt;=0.6,"Media",IF(AR169&lt;=0.8,"Alta","Muy Alta"))))),""))," ")</f>
        <v/>
      </c>
      <c r="AT169" s="203" t="str">
        <f t="shared" si="108"/>
        <v/>
      </c>
      <c r="AU169" s="470" t="str">
        <f t="shared" si="109"/>
        <v/>
      </c>
      <c r="AV169" s="203" t="str">
        <f t="shared" si="131"/>
        <v/>
      </c>
      <c r="AW169" s="204" t="str">
        <f t="shared" si="111"/>
        <v/>
      </c>
      <c r="AX169" s="817"/>
      <c r="AY169" s="794"/>
      <c r="AZ169" s="797"/>
      <c r="BA169" s="800"/>
      <c r="BB169" s="256"/>
      <c r="BC169" s="368"/>
      <c r="BD169" s="369"/>
      <c r="BE169" s="369"/>
      <c r="BF169" s="474"/>
      <c r="BG169" s="474"/>
      <c r="BH169" s="474"/>
      <c r="BI169" s="368"/>
      <c r="BJ169" s="764"/>
      <c r="BK169" s="411"/>
      <c r="BL169" s="409"/>
      <c r="BM169" s="409"/>
      <c r="BN169" s="409"/>
      <c r="BO169" s="410"/>
      <c r="BP169" s="410"/>
      <c r="BQ169" s="410"/>
      <c r="BR169" s="453"/>
      <c r="BS169" s="453"/>
      <c r="BT169" s="454"/>
      <c r="BU169" s="509"/>
      <c r="BV169" s="509"/>
      <c r="BW169" s="509"/>
      <c r="BX169" s="509"/>
      <c r="BY169" s="182"/>
      <c r="BZ169" s="182"/>
      <c r="CA169" s="182"/>
      <c r="CB169" s="182"/>
      <c r="CC169" s="182"/>
      <c r="CD169" s="182"/>
      <c r="CE169" s="182"/>
      <c r="CF169" s="182"/>
      <c r="CG169" s="182"/>
      <c r="CH169" s="182"/>
      <c r="CI169" s="182"/>
      <c r="CJ169" s="182"/>
      <c r="CK169" s="182"/>
      <c r="CL169" s="182"/>
      <c r="CM169" s="182"/>
      <c r="CN169" s="182"/>
      <c r="CO169" s="182"/>
    </row>
    <row r="170" spans="1:93" ht="28.5" customHeight="1">
      <c r="A170" s="848"/>
      <c r="B170" s="779"/>
      <c r="C170" s="781"/>
      <c r="D170" s="781"/>
      <c r="E170" s="764"/>
      <c r="F170" s="764"/>
      <c r="G170" s="783"/>
      <c r="H170" s="297">
        <v>26</v>
      </c>
      <c r="I170" s="775"/>
      <c r="J170" s="764"/>
      <c r="K170" s="764"/>
      <c r="L170" s="764"/>
      <c r="M170" s="764" t="s">
        <v>1396</v>
      </c>
      <c r="N170" s="764"/>
      <c r="O170" s="764"/>
      <c r="P170" s="766"/>
      <c r="Q170" s="768"/>
      <c r="R170" s="770"/>
      <c r="S170" s="770"/>
      <c r="T170" s="770"/>
      <c r="U170" s="820"/>
      <c r="V170" s="805"/>
      <c r="W170" s="823"/>
      <c r="X170" s="826"/>
      <c r="Y170" s="829"/>
      <c r="Z170" s="805"/>
      <c r="AA170" s="808"/>
      <c r="AB170" s="811"/>
      <c r="AC170" s="814"/>
      <c r="AD170" s="797"/>
      <c r="AE170" s="178">
        <v>5</v>
      </c>
      <c r="AF170" s="401"/>
      <c r="AG170" s="444"/>
      <c r="AH170" s="393"/>
      <c r="AI170" s="393"/>
      <c r="AJ170" s="393"/>
      <c r="AK170" s="395" t="str">
        <f t="shared" si="106"/>
        <v/>
      </c>
      <c r="AL170" s="253"/>
      <c r="AM170" s="253"/>
      <c r="AN170" s="201" t="str">
        <f t="shared" si="107"/>
        <v/>
      </c>
      <c r="AO170" s="254"/>
      <c r="AP170" s="254"/>
      <c r="AQ170" s="255"/>
      <c r="AR170" s="202" t="str">
        <f>IF(ISBLANK(AC166),(IFERROR(IF(AND(AK169="Probabilidad",AK170="Probabilidad"),(AT169-(+AT169*AN170)),IF(AND(AK169="Impacto",AK170="Probabilidad"),(AT168-(+AT168*AN170)),IF(AK170="Impacto",AT169,""))),""))," ")</f>
        <v/>
      </c>
      <c r="AS170" s="154" t="str">
        <f>IF(ISBLANK(AC166),(IFERROR(IF(AR170="","",IF(AR170&lt;=0.2,"Muy Baja",IF(AR170&lt;=0.4,"Baja",IF(AR170&lt;=0.6,"Media",IF(AR170&lt;=0.8,"Alta","Muy Alta"))))),""))," ")</f>
        <v/>
      </c>
      <c r="AT170" s="203" t="str">
        <f t="shared" si="108"/>
        <v/>
      </c>
      <c r="AU170" s="470" t="str">
        <f t="shared" si="109"/>
        <v/>
      </c>
      <c r="AV170" s="203" t="str">
        <f t="shared" si="131"/>
        <v/>
      </c>
      <c r="AW170" s="204" t="str">
        <f t="shared" si="111"/>
        <v/>
      </c>
      <c r="AX170" s="817"/>
      <c r="AY170" s="794"/>
      <c r="AZ170" s="797"/>
      <c r="BA170" s="800"/>
      <c r="BB170" s="256"/>
      <c r="BC170" s="368"/>
      <c r="BD170" s="369"/>
      <c r="BE170" s="369"/>
      <c r="BF170" s="474"/>
      <c r="BG170" s="474"/>
      <c r="BH170" s="474"/>
      <c r="BI170" s="368"/>
      <c r="BJ170" s="764"/>
      <c r="BK170" s="411"/>
      <c r="BL170" s="409"/>
      <c r="BM170" s="409"/>
      <c r="BN170" s="409"/>
      <c r="BO170" s="410"/>
      <c r="BP170" s="410"/>
      <c r="BQ170" s="410"/>
      <c r="BR170" s="453"/>
      <c r="BS170" s="453"/>
      <c r="BT170" s="454"/>
      <c r="BU170" s="509"/>
      <c r="BV170" s="509"/>
      <c r="BW170" s="509"/>
      <c r="BX170" s="509"/>
      <c r="BY170" s="182"/>
      <c r="BZ170" s="182"/>
      <c r="CA170" s="182"/>
      <c r="CB170" s="182"/>
      <c r="CC170" s="182"/>
      <c r="CD170" s="182"/>
      <c r="CE170" s="182"/>
      <c r="CF170" s="182"/>
      <c r="CG170" s="182"/>
      <c r="CH170" s="182"/>
      <c r="CI170" s="182"/>
      <c r="CJ170" s="182"/>
      <c r="CK170" s="182"/>
      <c r="CL170" s="182"/>
      <c r="CM170" s="182"/>
      <c r="CN170" s="182"/>
      <c r="CO170" s="182"/>
    </row>
    <row r="171" spans="1:93" ht="28.5" customHeight="1">
      <c r="A171" s="848"/>
      <c r="B171" s="779"/>
      <c r="C171" s="781"/>
      <c r="D171" s="781"/>
      <c r="E171" s="764"/>
      <c r="F171" s="764"/>
      <c r="G171" s="783"/>
      <c r="H171" s="297">
        <v>26</v>
      </c>
      <c r="I171" s="776"/>
      <c r="J171" s="765"/>
      <c r="K171" s="765"/>
      <c r="L171" s="765"/>
      <c r="M171" s="765" t="s">
        <v>1396</v>
      </c>
      <c r="N171" s="765"/>
      <c r="O171" s="765"/>
      <c r="P171" s="767"/>
      <c r="Q171" s="769"/>
      <c r="R171" s="771"/>
      <c r="S171" s="771"/>
      <c r="T171" s="771"/>
      <c r="U171" s="821"/>
      <c r="V171" s="806"/>
      <c r="W171" s="824"/>
      <c r="X171" s="827"/>
      <c r="Y171" s="830"/>
      <c r="Z171" s="806"/>
      <c r="AA171" s="809"/>
      <c r="AB171" s="812"/>
      <c r="AC171" s="815"/>
      <c r="AD171" s="798"/>
      <c r="AE171" s="178">
        <v>6</v>
      </c>
      <c r="AF171" s="401"/>
      <c r="AG171" s="444"/>
      <c r="AH171" s="393"/>
      <c r="AI171" s="393"/>
      <c r="AJ171" s="393"/>
      <c r="AK171" s="395" t="str">
        <f t="shared" si="106"/>
        <v/>
      </c>
      <c r="AL171" s="253"/>
      <c r="AM171" s="253"/>
      <c r="AN171" s="201" t="str">
        <f t="shared" si="107"/>
        <v/>
      </c>
      <c r="AO171" s="254"/>
      <c r="AP171" s="254"/>
      <c r="AQ171" s="255"/>
      <c r="AR171" s="202" t="str">
        <f>IF(ISBLANK(AC166),(IFERROR(IF(AND(AK170="Probabilidad",AK171="Probabilidad"),(AT170-(+AT170*AN171)),IF(AND(AK170="Impacto",AK171="Probabilidad"),(AT169-(+AT169*AN171)),IF(AK171="Impacto",AT170,""))),""))," ")</f>
        <v/>
      </c>
      <c r="AS171" s="154" t="str">
        <f>IF(ISBLANK(AC166),(IFERROR(IF(AR171="","",IF(AR171&lt;=0.2,"Muy Baja",IF(AR171&lt;=0.4,"Baja",IF(AR171&lt;=0.6,"Media",IF(AR171&lt;=0.8,"Alta","Muy Alta"))))),""))," ")</f>
        <v/>
      </c>
      <c r="AT171" s="203" t="str">
        <f t="shared" si="108"/>
        <v/>
      </c>
      <c r="AU171" s="470" t="str">
        <f t="shared" si="109"/>
        <v/>
      </c>
      <c r="AV171" s="203" t="str">
        <f t="shared" si="131"/>
        <v/>
      </c>
      <c r="AW171" s="204" t="str">
        <f t="shared" si="111"/>
        <v/>
      </c>
      <c r="AX171" s="818"/>
      <c r="AY171" s="795"/>
      <c r="AZ171" s="798"/>
      <c r="BA171" s="801"/>
      <c r="BB171" s="256"/>
      <c r="BC171" s="368"/>
      <c r="BD171" s="369"/>
      <c r="BE171" s="369"/>
      <c r="BF171" s="474"/>
      <c r="BG171" s="474"/>
      <c r="BH171" s="474"/>
      <c r="BI171" s="368"/>
      <c r="BJ171" s="765"/>
      <c r="BK171" s="411"/>
      <c r="BL171" s="409"/>
      <c r="BM171" s="409"/>
      <c r="BN171" s="409"/>
      <c r="BO171" s="410"/>
      <c r="BP171" s="410"/>
      <c r="BQ171" s="410"/>
      <c r="BR171" s="453"/>
      <c r="BS171" s="453"/>
      <c r="BT171" s="454"/>
      <c r="BU171" s="509"/>
      <c r="BV171" s="509"/>
      <c r="BW171" s="509"/>
      <c r="BX171" s="509"/>
      <c r="BY171" s="182"/>
      <c r="BZ171" s="182"/>
      <c r="CA171" s="182"/>
      <c r="CB171" s="182"/>
      <c r="CC171" s="182"/>
      <c r="CD171" s="182"/>
      <c r="CE171" s="182"/>
      <c r="CF171" s="182"/>
      <c r="CG171" s="182"/>
      <c r="CH171" s="182"/>
      <c r="CI171" s="182"/>
      <c r="CJ171" s="182"/>
      <c r="CK171" s="182"/>
      <c r="CL171" s="182"/>
      <c r="CM171" s="182"/>
      <c r="CN171" s="182"/>
      <c r="CO171" s="182"/>
    </row>
    <row r="172" spans="1:93" ht="143.25" customHeight="1">
      <c r="A172" s="848"/>
      <c r="B172" s="779"/>
      <c r="C172" s="781"/>
      <c r="D172" s="781" t="str">
        <f>IFERROR((VLOOKUP($B172,'Listados Datos'!$D$3:$F$18,3,FALSE))," ")</f>
        <v xml:space="preserve"> </v>
      </c>
      <c r="E172" s="764"/>
      <c r="F172" s="764" t="s">
        <v>951</v>
      </c>
      <c r="G172" s="783">
        <v>27</v>
      </c>
      <c r="H172" s="297">
        <v>27</v>
      </c>
      <c r="I172" s="850"/>
      <c r="J172" s="785"/>
      <c r="K172" s="785"/>
      <c r="L172" s="785"/>
      <c r="M172" s="785"/>
      <c r="N172" s="785"/>
      <c r="O172" s="785"/>
      <c r="P172" s="786"/>
      <c r="Q172" s="787"/>
      <c r="R172" s="788"/>
      <c r="S172" s="788"/>
      <c r="T172" s="788"/>
      <c r="U172" s="819" t="str">
        <f>IF(ISBLANK(AB172),(IF(P172&lt;=0,"",IF(P172&lt;=2,"Muy Baja",IF(P172&lt;=24,"Baja",IF(P172&lt;=500,"Media",IF(P172&lt;=5000,"Alta","Muy Alta"))))))," ")</f>
        <v/>
      </c>
      <c r="V172" s="804" t="str">
        <f t="shared" ref="V172" si="132">IF(ISBLANK(AB172),(IF(U172="","",IF(U172="Muy Baja",20%,IF(U172="Baja",40%,IF(U172="Media",60%,IF(U172="Alta",80%,IF(U172="Muy Alta",100%,0)))))))," ")</f>
        <v/>
      </c>
      <c r="W172" s="822"/>
      <c r="X172" s="825" t="str">
        <f>IF(W172&gt;0,IF(NOT(ISERROR(MATCH(W172,'Listados Datos'!$N$3:$N$4,0))),'Listados Datos'!$N$6&amp;"Por favor no seleccionar este criterios de impacto (Afectación Económica o presupuestal y/o Pérdida Reputacional)",'Listados Datos'!$N$7),"")</f>
        <v/>
      </c>
      <c r="Y172" s="828" t="str">
        <f>IF(OR(W172='Listados Datos'!$R$3,W172='Listados Datos'!$S$3),"Leve",IF(OR(W172='Listados Datos'!$R$4,W172='Listados Datos'!$S$4),"Menor",IF(OR(W172='Listados Datos'!$R$5,W172='Listados Datos'!$S$5),"Moderado",IF(OR(W172='Listados Datos'!$R$6,W172='Listados Datos'!$S$6),"Mayor",IF(OR(W172='Listados Datos'!$R$7,W172='Listados Datos'!$S$7),"Catastrófico","")))))</f>
        <v/>
      </c>
      <c r="Z172" s="804" t="str">
        <f>IF(Y172="","",IF(Y172="Leve",20%,IF(Y172="Menor",40%,IF(Y172="Moderado",60%,IF(Y172="Mayor",80%,IF(Y172="Catastrófico",100%,0))))))</f>
        <v/>
      </c>
      <c r="AA172" s="807" t="str">
        <f>IF(OR(AND(U172="Muy Baja",Y172="Leve"),AND(U172="Muy Baja",Y172="Menor"),AND(U172="Baja",Y172="Leve")),"Bajo",IF(OR(AND(U172="Muy baja",Y172="Moderado"),AND(U172="Baja",Y172="Menor"),AND(U172="Baja",Y172="Moderado"),AND(U172="Media",Y172="Leve"),AND(U172="Media",Y172="Menor"),AND(U172="Media",Y172="Moderado"),AND(U172="Alta",Y172="Leve"),AND(U172="Alta",Y172="Menor")),"Moderado",IF(OR(AND(U172="Muy Baja",Y172="Mayor"),AND(U172="Baja",Y172="Mayor"),AND(U172="Media",Y172="Mayor"),AND(U172="Alta",Y172="Moderado"),AND(U172="Alta",Y172="Mayor"),AND(U172="Muy Alta",Y172="Leve"),AND(U172="Muy Alta",Y172="Menor"),AND(U172="Muy Alta",Y172="Moderado"),AND(U172="Muy Alta",Y172="Mayor")),"Alto",IF(OR(AND(U172="Muy Baja",Y172="Catastrófico"),AND(U172="Baja",Y172="Catastrófico"),AND(U172="Media",Y172="Catastrófico"),AND(U172="Alta",Y172="Catastrófico"),AND(U172="Muy Alta",Y172="Catastrófico")),"Extremo",""))))</f>
        <v/>
      </c>
      <c r="AB172" s="810"/>
      <c r="AC172" s="813"/>
      <c r="AD172" s="796" t="str">
        <f t="shared" ref="AD172" si="133">IF(AND(AB172="Rara Vez",AC172="Insignificante"),("BAJA"),IF(AND(AB172="Rara Vez",AC172="Menor"),("BAJA"),IF(AND(AB172="Rara Vez",AC172="Moderado"),("MODERADA"),IF(AND(AB172="Rara Vez",AC172="Mayor"),("ALTA"),IF(AND(AB172="Improbable",AC172="Insignificante"),("BAJA"),IF(AND(AB172="Improbable",AC172="Menor"),("BAJA"),IF(AND(AB172="Improbable",AC172="Moderado"),("MODERADA"),IF(AND(AB172="Improbable",AC172="Mayor"),("ALTA"),IF(AND(AB172="Posible",AC172="Insignificante"),("BAJA"),IF(AND(AB172="Posible",AC172="Menor"),("MODERADA"),IF(AND(AB172="Posible",AC172="Moderado"),("ALTA"),IF(AND(AB172="Posible",AC172="Mayor"),("EXTREMA"),IF(AND(AB172="Probable",AC172="Insignificante"),("MODERADA"),IF(AND(AB172="Probable",AC172="Menor"),("ALTA"),IF(AND(AB172="Probable",AC172="Moderado"),("ALTA"),IF(AND(AB172="Probable",AC172="Mayor"),("EXTREMA"),IF(AND(AB172="Casi Seguro",AC172="Insignificante"),("ALTA"),IF(AND(AB172="Casi Seguro",AC172="Menor"),("ALTA"),IF(AND(AB172="Casi Seguro",AC172="Moderado"),("EXTREMA"),IF(AND(AB172="Casi Seguro",AC172="Mayor"),("EXTREMA"),IF(AC172="Catastrófico","EXTREMA","VALORAR")))))))))))))))))))))</f>
        <v>VALORAR</v>
      </c>
      <c r="AE172" s="178">
        <v>1</v>
      </c>
      <c r="AF172" s="401"/>
      <c r="AG172" s="444"/>
      <c r="AH172" s="393"/>
      <c r="AI172" s="393"/>
      <c r="AJ172" s="393"/>
      <c r="AK172" s="395" t="str">
        <f t="shared" si="106"/>
        <v/>
      </c>
      <c r="AL172" s="253"/>
      <c r="AM172" s="253"/>
      <c r="AN172" s="201" t="str">
        <f t="shared" si="107"/>
        <v/>
      </c>
      <c r="AO172" s="254"/>
      <c r="AP172" s="254"/>
      <c r="AQ172" s="255"/>
      <c r="AR172" s="202" t="str">
        <f>IF(ISBLANK(AC172),(IFERROR(IF(AK172="Probabilidad",(V172-(+V172*AN172)),IF(AK172="Impacto",V172,"")),""))," ")</f>
        <v/>
      </c>
      <c r="AS172" s="154" t="str">
        <f>IF(ISBLANK(AC172), (IFERROR(IF(AR172="","",IF(AR172&lt;=0.2,"Muy Baja",IF(AR172&lt;=0.4,"Baja",IF(AR172&lt;=0.6,"Media",IF(AR172&lt;=0.8,"Alta","Muy Alta"))))),""))," ")</f>
        <v/>
      </c>
      <c r="AT172" s="203" t="str">
        <f t="shared" si="108"/>
        <v/>
      </c>
      <c r="AU172" s="470" t="str">
        <f t="shared" si="109"/>
        <v/>
      </c>
      <c r="AV172" s="203" t="str">
        <f>IFERROR(IF(AK172="Impacto",(Z172-(+Z172*AN172)),IF(AK172="Probabilidad",Z172,"")),"")</f>
        <v/>
      </c>
      <c r="AW172" s="204" t="str">
        <f t="shared" si="111"/>
        <v/>
      </c>
      <c r="AX172" s="816"/>
      <c r="AY172" s="793" t="str">
        <f>IF(ISBLANK(AC172), " ", AC172)</f>
        <v xml:space="preserve"> </v>
      </c>
      <c r="AZ172" s="796" t="str">
        <f t="shared" ref="AZ172" si="134">IF(AND(AX172="Rara Vez",AY172="Insignificante"),("BAJA"),IF(AND(AX172="Rara Vez",AY172="Menor"),("BAJA"),IF(AND(AX172="Rara Vez",AY172="Moderado"),("MODERADA"),IF(AND(AX172="Rara Vez",AY172="Mayor"),("ALTA"),IF(AND(AX172="Improbable",AY172="Insignificante"),("BAJA"),IF(AND(AX172="Improbable",AY172="Menor"),("BAJA"),IF(AND(AX172="Improbable",AY172="Moderado"),("MODERADA"),IF(AND(AX172="Improbable",AY172="Mayor"),("ALTA"),IF(AND(AX172="Posible",AY172="Insignificante"),("BAJA"),IF(AND(AX172="Posible",AY172="Menor"),("MODERADA"),IF(AND(AX172="Posible",AY172="Moderado"),("ALTA"),IF(AND(AX172="Posible",AY172="Mayor"),("EXTREMA"),IF(AND(AX172="Probable",AY172="Insignificante"),("MODERADA"),IF(AND(AX172="Probable",AY172="Menor"),("ALTA"),IF(AND(AX172="Probable",AY172="Moderado"),("ALTA"),IF(AND(AX172="Probable",AY172="Mayor"),("EXTREMA"),IF(AND(AX172="Casi Seguro",AY172="Insignificante"),("ALTA"),IF(AND(AX172="Casi Seguro",AY172="Menor"),("ALTA"),IF(AND(AX172="Casi Seguro",AY172="Moderado"),("EXTREMA"),IF(AND(AX172="Casi Seguro",AY172="Mayor"),("EXTREMA"),IF(AY172="Catastrófico","EXTREMA","VALORAR")))))))))))))))))))))</f>
        <v>VALORAR</v>
      </c>
      <c r="BA172" s="799"/>
      <c r="BB172" s="840"/>
      <c r="BC172" s="791"/>
      <c r="BD172" s="791"/>
      <c r="BE172" s="791"/>
      <c r="BF172" s="789"/>
      <c r="BG172" s="789"/>
      <c r="BH172" s="791"/>
      <c r="BI172" s="791"/>
      <c r="BJ172" s="785"/>
      <c r="BK172" s="411"/>
      <c r="BL172" s="409"/>
      <c r="BM172" s="409"/>
      <c r="BN172" s="409"/>
      <c r="BO172" s="410"/>
      <c r="BP172" s="410"/>
      <c r="BQ172" s="410"/>
      <c r="BR172" s="453"/>
      <c r="BS172" s="453"/>
      <c r="BT172" s="454"/>
      <c r="BU172" s="509"/>
      <c r="BV172" s="509"/>
      <c r="BW172" s="509"/>
      <c r="BX172" s="508" t="s">
        <v>3766</v>
      </c>
      <c r="BY172" s="182"/>
      <c r="BZ172" s="182"/>
      <c r="CA172" s="182"/>
      <c r="CB172" s="182"/>
      <c r="CC172" s="182"/>
      <c r="CD172" s="182"/>
      <c r="CE172" s="182"/>
      <c r="CF172" s="182"/>
      <c r="CG172" s="182"/>
      <c r="CH172" s="182"/>
      <c r="CI172" s="182"/>
      <c r="CJ172" s="182"/>
      <c r="CK172" s="182"/>
      <c r="CL172" s="182"/>
      <c r="CM172" s="182"/>
      <c r="CN172" s="182"/>
      <c r="CO172" s="182"/>
    </row>
    <row r="173" spans="1:93" ht="18" customHeight="1">
      <c r="A173" s="848"/>
      <c r="B173" s="779"/>
      <c r="C173" s="781"/>
      <c r="D173" s="781"/>
      <c r="E173" s="764"/>
      <c r="F173" s="764"/>
      <c r="G173" s="783"/>
      <c r="H173" s="297">
        <v>27</v>
      </c>
      <c r="I173" s="851"/>
      <c r="J173" s="764"/>
      <c r="K173" s="764"/>
      <c r="L173" s="764"/>
      <c r="M173" s="764"/>
      <c r="N173" s="764"/>
      <c r="O173" s="764"/>
      <c r="P173" s="766"/>
      <c r="Q173" s="768"/>
      <c r="R173" s="770"/>
      <c r="S173" s="770"/>
      <c r="T173" s="770"/>
      <c r="U173" s="820"/>
      <c r="V173" s="805"/>
      <c r="W173" s="823"/>
      <c r="X173" s="826"/>
      <c r="Y173" s="829"/>
      <c r="Z173" s="805"/>
      <c r="AA173" s="808"/>
      <c r="AB173" s="811"/>
      <c r="AC173" s="814"/>
      <c r="AD173" s="797"/>
      <c r="AE173" s="178">
        <v>2</v>
      </c>
      <c r="AF173" s="401"/>
      <c r="AG173" s="444"/>
      <c r="AH173" s="393"/>
      <c r="AI173" s="393"/>
      <c r="AJ173" s="393"/>
      <c r="AK173" s="395" t="str">
        <f t="shared" si="106"/>
        <v/>
      </c>
      <c r="AL173" s="253"/>
      <c r="AM173" s="253"/>
      <c r="AN173" s="201" t="str">
        <f t="shared" si="107"/>
        <v/>
      </c>
      <c r="AO173" s="254"/>
      <c r="AP173" s="254"/>
      <c r="AQ173" s="255"/>
      <c r="AR173" s="202" t="str">
        <f>IF(ISBLANK(AC172),(IFERROR(IF(AND(AK172="Probabilidad",AK173="Probabilidad"),(AT172-(+AT172*AN173)),IF(AK173="Probabilidad",(V172-(+V172*AN173)),IF(AK173="Impacto",AT172,""))),""))," ")</f>
        <v/>
      </c>
      <c r="AS173" s="154" t="str">
        <f>IF(ISBLANK(AC172),(IFERROR(IF(AR173="","",IF(AR173&lt;=0.2,"Muy Baja",IF(AR173&lt;=0.4,"Baja",IF(AR173&lt;=0.6,"Media",IF(AR173&lt;=0.8,"Alta","Muy Alta"))))),""))," ")</f>
        <v/>
      </c>
      <c r="AT173" s="203" t="str">
        <f t="shared" si="108"/>
        <v/>
      </c>
      <c r="AU173" s="470" t="str">
        <f t="shared" si="109"/>
        <v/>
      </c>
      <c r="AV173" s="203" t="str">
        <f>IFERROR(IF(AND(AK172="Impacto",AK173="Impacto"),(AV172-(+AV172*AN173)),IF(AK173="Impacto",(Z172-(+Z172*AN173)),IF(AK173="Probabilidad",AV172,""))),"")</f>
        <v/>
      </c>
      <c r="AW173" s="204" t="str">
        <f t="shared" si="111"/>
        <v/>
      </c>
      <c r="AX173" s="817"/>
      <c r="AY173" s="794"/>
      <c r="AZ173" s="797"/>
      <c r="BA173" s="800"/>
      <c r="BB173" s="841"/>
      <c r="BC173" s="792"/>
      <c r="BD173" s="792"/>
      <c r="BE173" s="792"/>
      <c r="BF173" s="790"/>
      <c r="BG173" s="790"/>
      <c r="BH173" s="792"/>
      <c r="BI173" s="792"/>
      <c r="BJ173" s="764"/>
      <c r="BK173" s="411"/>
      <c r="BL173" s="409"/>
      <c r="BM173" s="409"/>
      <c r="BN173" s="409"/>
      <c r="BO173" s="410"/>
      <c r="BP173" s="410"/>
      <c r="BQ173" s="410"/>
      <c r="BR173" s="453"/>
      <c r="BS173" s="453"/>
      <c r="BT173" s="454"/>
      <c r="BU173" s="509"/>
      <c r="BV173" s="509"/>
      <c r="BW173" s="509"/>
      <c r="BX173" s="517"/>
      <c r="BY173" s="182"/>
      <c r="BZ173" s="182"/>
      <c r="CA173" s="182"/>
      <c r="CB173" s="182"/>
      <c r="CC173" s="182"/>
      <c r="CD173" s="182"/>
      <c r="CE173" s="182"/>
      <c r="CF173" s="182"/>
      <c r="CG173" s="182"/>
      <c r="CH173" s="182"/>
      <c r="CI173" s="182"/>
      <c r="CJ173" s="182"/>
      <c r="CK173" s="182"/>
      <c r="CL173" s="182"/>
      <c r="CM173" s="182"/>
      <c r="CN173" s="182"/>
      <c r="CO173" s="182"/>
    </row>
    <row r="174" spans="1:93" ht="18" customHeight="1">
      <c r="A174" s="848"/>
      <c r="B174" s="779"/>
      <c r="C174" s="781"/>
      <c r="D174" s="781"/>
      <c r="E174" s="764"/>
      <c r="F174" s="764"/>
      <c r="G174" s="783"/>
      <c r="H174" s="297">
        <v>27</v>
      </c>
      <c r="I174" s="851"/>
      <c r="J174" s="764"/>
      <c r="K174" s="764"/>
      <c r="L174" s="764"/>
      <c r="M174" s="764"/>
      <c r="N174" s="764"/>
      <c r="O174" s="764"/>
      <c r="P174" s="766"/>
      <c r="Q174" s="768"/>
      <c r="R174" s="770"/>
      <c r="S174" s="770"/>
      <c r="T174" s="770"/>
      <c r="U174" s="820"/>
      <c r="V174" s="805"/>
      <c r="W174" s="823"/>
      <c r="X174" s="826"/>
      <c r="Y174" s="829"/>
      <c r="Z174" s="805"/>
      <c r="AA174" s="808"/>
      <c r="AB174" s="811"/>
      <c r="AC174" s="814"/>
      <c r="AD174" s="797"/>
      <c r="AE174" s="178">
        <v>3</v>
      </c>
      <c r="AF174" s="401"/>
      <c r="AG174" s="444"/>
      <c r="AH174" s="393"/>
      <c r="AI174" s="393"/>
      <c r="AJ174" s="393"/>
      <c r="AK174" s="395" t="str">
        <f t="shared" si="106"/>
        <v/>
      </c>
      <c r="AL174" s="253"/>
      <c r="AM174" s="253"/>
      <c r="AN174" s="201" t="str">
        <f t="shared" si="107"/>
        <v/>
      </c>
      <c r="AO174" s="254"/>
      <c r="AP174" s="254"/>
      <c r="AQ174" s="255"/>
      <c r="AR174" s="202" t="str">
        <f>IF(ISBLANK(AC172),(IFERROR(IF(AND(AK173="Probabilidad",AK174="Probabilidad"),(AT173-(+AT173*AN174)),IF(AND(AK173="Impacto",AK174="Probabilidad"),(AT172-(+AT172*AN174)),IF(AK174="Impacto",AT173,""))),""))," ")</f>
        <v/>
      </c>
      <c r="AS174" s="154" t="str">
        <f>IF(ISBLANK(AC172),(IFERROR(IF(AR174="","",IF(AR174&lt;=0.2,"Muy Baja",IF(AR174&lt;=0.4,"Baja",IF(AR174&lt;=0.6,"Media",IF(AR174&lt;=0.8,"Alta","Muy Alta"))))),""))," ")</f>
        <v/>
      </c>
      <c r="AT174" s="203" t="str">
        <f t="shared" si="108"/>
        <v/>
      </c>
      <c r="AU174" s="470" t="str">
        <f t="shared" si="109"/>
        <v/>
      </c>
      <c r="AV174" s="203" t="str">
        <f t="shared" ref="AV174:AV177" si="135">IFERROR(IF(AND(AK173="Impacto",AK174="Impacto"),(AV173-(+AV173*AN174)),IF(AND(AK173="Probabilidad",AK174="Impacto"),(AV172-(+AV172*AN174)),IF(AK174="Probabilidad",AV173,""))),"")</f>
        <v/>
      </c>
      <c r="AW174" s="204" t="str">
        <f t="shared" si="111"/>
        <v/>
      </c>
      <c r="AX174" s="817"/>
      <c r="AY174" s="794"/>
      <c r="AZ174" s="797"/>
      <c r="BA174" s="800"/>
      <c r="BB174" s="256"/>
      <c r="BC174" s="180"/>
      <c r="BD174" s="179"/>
      <c r="BE174" s="179"/>
      <c r="BF174" s="473"/>
      <c r="BG174" s="473"/>
      <c r="BH174" s="473"/>
      <c r="BI174" s="180"/>
      <c r="BJ174" s="764"/>
      <c r="BK174" s="411"/>
      <c r="BL174" s="409"/>
      <c r="BM174" s="409"/>
      <c r="BN174" s="409"/>
      <c r="BO174" s="410"/>
      <c r="BP174" s="410"/>
      <c r="BQ174" s="410"/>
      <c r="BR174" s="453"/>
      <c r="BS174" s="453"/>
      <c r="BT174" s="454"/>
      <c r="BU174" s="509"/>
      <c r="BV174" s="509"/>
      <c r="BW174" s="509"/>
      <c r="BX174" s="517"/>
      <c r="BY174" s="182"/>
      <c r="BZ174" s="182"/>
      <c r="CA174" s="182"/>
      <c r="CB174" s="182"/>
      <c r="CC174" s="182"/>
      <c r="CD174" s="182"/>
      <c r="CE174" s="182"/>
      <c r="CF174" s="182"/>
      <c r="CG174" s="182"/>
      <c r="CH174" s="182"/>
      <c r="CI174" s="182"/>
      <c r="CJ174" s="182"/>
      <c r="CK174" s="182"/>
      <c r="CL174" s="182"/>
      <c r="CM174" s="182"/>
      <c r="CN174" s="182"/>
      <c r="CO174" s="182"/>
    </row>
    <row r="175" spans="1:93" ht="18" customHeight="1">
      <c r="A175" s="848"/>
      <c r="B175" s="779"/>
      <c r="C175" s="781"/>
      <c r="D175" s="781"/>
      <c r="E175" s="764"/>
      <c r="F175" s="764"/>
      <c r="G175" s="783"/>
      <c r="H175" s="297">
        <v>27</v>
      </c>
      <c r="I175" s="851"/>
      <c r="J175" s="764"/>
      <c r="K175" s="764"/>
      <c r="L175" s="764"/>
      <c r="M175" s="764"/>
      <c r="N175" s="764"/>
      <c r="O175" s="764"/>
      <c r="P175" s="766"/>
      <c r="Q175" s="768"/>
      <c r="R175" s="770"/>
      <c r="S175" s="770"/>
      <c r="T175" s="770"/>
      <c r="U175" s="820"/>
      <c r="V175" s="805"/>
      <c r="W175" s="823"/>
      <c r="X175" s="826"/>
      <c r="Y175" s="829"/>
      <c r="Z175" s="805"/>
      <c r="AA175" s="808"/>
      <c r="AB175" s="811"/>
      <c r="AC175" s="814"/>
      <c r="AD175" s="797"/>
      <c r="AE175" s="178">
        <v>4</v>
      </c>
      <c r="AF175" s="401"/>
      <c r="AG175" s="444"/>
      <c r="AH175" s="393"/>
      <c r="AI175" s="393"/>
      <c r="AJ175" s="393"/>
      <c r="AK175" s="395" t="str">
        <f t="shared" si="106"/>
        <v/>
      </c>
      <c r="AL175" s="253"/>
      <c r="AM175" s="253"/>
      <c r="AN175" s="201" t="str">
        <f t="shared" si="107"/>
        <v/>
      </c>
      <c r="AO175" s="254"/>
      <c r="AP175" s="254"/>
      <c r="AQ175" s="255"/>
      <c r="AR175" s="202" t="str">
        <f>IF(ISBLANK(AC172),(IFERROR(IF(AND(AK174="Probabilidad",AK175="Probabilidad"),(AT174-(+AT174*AN175)),IF(AND(AK174="Impacto",AK175="Probabilidad"),(AT173-(+AT173*AN175)),IF(AK175="Impacto",AT174,""))),""))," ")</f>
        <v/>
      </c>
      <c r="AS175" s="154" t="str">
        <f>IF(ISBLANK(AC172),(IFERROR(IF(AR175="","",IF(AR175&lt;=0.2,"Muy Baja",IF(AR175&lt;=0.4,"Baja",IF(AR175&lt;=0.6,"Media",IF(AR175&lt;=0.8,"Alta","Muy Alta"))))),""))," ")</f>
        <v/>
      </c>
      <c r="AT175" s="203" t="str">
        <f t="shared" si="108"/>
        <v/>
      </c>
      <c r="AU175" s="470" t="str">
        <f t="shared" si="109"/>
        <v/>
      </c>
      <c r="AV175" s="203" t="str">
        <f t="shared" si="135"/>
        <v/>
      </c>
      <c r="AW175" s="204" t="str">
        <f t="shared" si="111"/>
        <v/>
      </c>
      <c r="AX175" s="817"/>
      <c r="AY175" s="794"/>
      <c r="AZ175" s="797"/>
      <c r="BA175" s="800"/>
      <c r="BB175" s="256"/>
      <c r="BC175" s="180"/>
      <c r="BD175" s="179"/>
      <c r="BE175" s="179"/>
      <c r="BF175" s="473"/>
      <c r="BG175" s="473"/>
      <c r="BH175" s="473"/>
      <c r="BI175" s="180"/>
      <c r="BJ175" s="764"/>
      <c r="BK175" s="411"/>
      <c r="BL175" s="409"/>
      <c r="BM175" s="409"/>
      <c r="BN175" s="409"/>
      <c r="BO175" s="410"/>
      <c r="BP175" s="410"/>
      <c r="BQ175" s="410"/>
      <c r="BR175" s="453"/>
      <c r="BS175" s="453"/>
      <c r="BT175" s="454"/>
      <c r="BU175" s="509"/>
      <c r="BV175" s="509"/>
      <c r="BW175" s="509"/>
      <c r="BX175" s="517"/>
      <c r="BY175" s="182"/>
      <c r="BZ175" s="182"/>
      <c r="CA175" s="182"/>
      <c r="CB175" s="182"/>
      <c r="CC175" s="182"/>
      <c r="CD175" s="182"/>
      <c r="CE175" s="182"/>
      <c r="CF175" s="182"/>
      <c r="CG175" s="182"/>
      <c r="CH175" s="182"/>
      <c r="CI175" s="182"/>
      <c r="CJ175" s="182"/>
      <c r="CK175" s="182"/>
      <c r="CL175" s="182"/>
      <c r="CM175" s="182"/>
      <c r="CN175" s="182"/>
      <c r="CO175" s="182"/>
    </row>
    <row r="176" spans="1:93" ht="18" customHeight="1">
      <c r="A176" s="848"/>
      <c r="B176" s="779"/>
      <c r="C176" s="781"/>
      <c r="D176" s="781"/>
      <c r="E176" s="764"/>
      <c r="F176" s="764"/>
      <c r="G176" s="783"/>
      <c r="H176" s="297">
        <v>27</v>
      </c>
      <c r="I176" s="851"/>
      <c r="J176" s="764"/>
      <c r="K176" s="764"/>
      <c r="L176" s="764"/>
      <c r="M176" s="764"/>
      <c r="N176" s="764"/>
      <c r="O176" s="764"/>
      <c r="P176" s="766"/>
      <c r="Q176" s="768"/>
      <c r="R176" s="770"/>
      <c r="S176" s="770"/>
      <c r="T176" s="770"/>
      <c r="U176" s="820"/>
      <c r="V176" s="805"/>
      <c r="W176" s="823"/>
      <c r="X176" s="826"/>
      <c r="Y176" s="829"/>
      <c r="Z176" s="805"/>
      <c r="AA176" s="808"/>
      <c r="AB176" s="811"/>
      <c r="AC176" s="814"/>
      <c r="AD176" s="797"/>
      <c r="AE176" s="178">
        <v>5</v>
      </c>
      <c r="AF176" s="401"/>
      <c r="AG176" s="444"/>
      <c r="AH176" s="393"/>
      <c r="AI176" s="393"/>
      <c r="AJ176" s="393"/>
      <c r="AK176" s="395" t="str">
        <f t="shared" si="106"/>
        <v/>
      </c>
      <c r="AL176" s="253"/>
      <c r="AM176" s="253"/>
      <c r="AN176" s="201" t="str">
        <f t="shared" si="107"/>
        <v/>
      </c>
      <c r="AO176" s="254"/>
      <c r="AP176" s="254"/>
      <c r="AQ176" s="255"/>
      <c r="AR176" s="202" t="str">
        <f>IF(ISBLANK(AC172),(IFERROR(IF(AND(AK175="Probabilidad",AK176="Probabilidad"),(AT175-(+AT175*AN176)),IF(AND(AK175="Impacto",AK176="Probabilidad"),(AT174-(+AT174*AN176)),IF(AK176="Impacto",AT175,""))),""))," ")</f>
        <v/>
      </c>
      <c r="AS176" s="154" t="str">
        <f>IF(ISBLANK(AC172),(IFERROR(IF(AR176="","",IF(AR176&lt;=0.2,"Muy Baja",IF(AR176&lt;=0.4,"Baja",IF(AR176&lt;=0.6,"Media",IF(AR176&lt;=0.8,"Alta","Muy Alta"))))),""))," ")</f>
        <v/>
      </c>
      <c r="AT176" s="203" t="str">
        <f t="shared" si="108"/>
        <v/>
      </c>
      <c r="AU176" s="470" t="str">
        <f t="shared" si="109"/>
        <v/>
      </c>
      <c r="AV176" s="203" t="str">
        <f t="shared" si="135"/>
        <v/>
      </c>
      <c r="AW176" s="204" t="str">
        <f t="shared" si="111"/>
        <v/>
      </c>
      <c r="AX176" s="817"/>
      <c r="AY176" s="794"/>
      <c r="AZ176" s="797"/>
      <c r="BA176" s="800"/>
      <c r="BB176" s="256"/>
      <c r="BC176" s="180"/>
      <c r="BD176" s="179"/>
      <c r="BE176" s="179"/>
      <c r="BF176" s="473"/>
      <c r="BG176" s="473"/>
      <c r="BH176" s="473"/>
      <c r="BI176" s="180"/>
      <c r="BJ176" s="764"/>
      <c r="BK176" s="411"/>
      <c r="BL176" s="409"/>
      <c r="BM176" s="409"/>
      <c r="BN176" s="409"/>
      <c r="BO176" s="410"/>
      <c r="BP176" s="410"/>
      <c r="BQ176" s="410"/>
      <c r="BR176" s="453"/>
      <c r="BS176" s="453"/>
      <c r="BT176" s="454"/>
      <c r="BU176" s="509"/>
      <c r="BV176" s="509"/>
      <c r="BW176" s="509"/>
      <c r="BX176" s="517"/>
      <c r="BY176" s="182"/>
      <c r="BZ176" s="182"/>
      <c r="CA176" s="182"/>
      <c r="CB176" s="182"/>
      <c r="CC176" s="182"/>
      <c r="CD176" s="182"/>
      <c r="CE176" s="182"/>
      <c r="CF176" s="182"/>
      <c r="CG176" s="182"/>
      <c r="CH176" s="182"/>
      <c r="CI176" s="182"/>
      <c r="CJ176" s="182"/>
      <c r="CK176" s="182"/>
      <c r="CL176" s="182"/>
      <c r="CM176" s="182"/>
      <c r="CN176" s="182"/>
      <c r="CO176" s="182"/>
    </row>
    <row r="177" spans="1:93" ht="18" customHeight="1">
      <c r="A177" s="848"/>
      <c r="B177" s="779"/>
      <c r="C177" s="781"/>
      <c r="D177" s="781"/>
      <c r="E177" s="764"/>
      <c r="F177" s="764"/>
      <c r="G177" s="783"/>
      <c r="H177" s="297">
        <v>27</v>
      </c>
      <c r="I177" s="852"/>
      <c r="J177" s="765"/>
      <c r="K177" s="765"/>
      <c r="L177" s="765"/>
      <c r="M177" s="765"/>
      <c r="N177" s="765"/>
      <c r="O177" s="765"/>
      <c r="P177" s="767"/>
      <c r="Q177" s="769"/>
      <c r="R177" s="771"/>
      <c r="S177" s="771"/>
      <c r="T177" s="771"/>
      <c r="U177" s="821"/>
      <c r="V177" s="806"/>
      <c r="W177" s="824"/>
      <c r="X177" s="827"/>
      <c r="Y177" s="830"/>
      <c r="Z177" s="806"/>
      <c r="AA177" s="809"/>
      <c r="AB177" s="812"/>
      <c r="AC177" s="815"/>
      <c r="AD177" s="798"/>
      <c r="AE177" s="178">
        <v>6</v>
      </c>
      <c r="AF177" s="401"/>
      <c r="AG177" s="444"/>
      <c r="AH177" s="393"/>
      <c r="AI177" s="393"/>
      <c r="AJ177" s="393"/>
      <c r="AK177" s="395" t="str">
        <f t="shared" si="106"/>
        <v/>
      </c>
      <c r="AL177" s="253"/>
      <c r="AM177" s="253"/>
      <c r="AN177" s="201" t="str">
        <f t="shared" si="107"/>
        <v/>
      </c>
      <c r="AO177" s="254"/>
      <c r="AP177" s="254"/>
      <c r="AQ177" s="255"/>
      <c r="AR177" s="202" t="str">
        <f>IF(ISBLANK(AC172),(IFERROR(IF(AND(AK176="Probabilidad",AK177="Probabilidad"),(AT176-(+AT176*AN177)),IF(AND(AK176="Impacto",AK177="Probabilidad"),(AT175-(+AT175*AN177)),IF(AK177="Impacto",AT176,""))),""))," ")</f>
        <v/>
      </c>
      <c r="AS177" s="154" t="str">
        <f>IF(ISBLANK(AC172),(IFERROR(IF(AR177="","",IF(AR177&lt;=0.2,"Muy Baja",IF(AR177&lt;=0.4,"Baja",IF(AR177&lt;=0.6,"Media",IF(AR177&lt;=0.8,"Alta","Muy Alta"))))),""))," ")</f>
        <v/>
      </c>
      <c r="AT177" s="203" t="str">
        <f t="shared" si="108"/>
        <v/>
      </c>
      <c r="AU177" s="470" t="str">
        <f t="shared" si="109"/>
        <v/>
      </c>
      <c r="AV177" s="203" t="str">
        <f t="shared" si="135"/>
        <v/>
      </c>
      <c r="AW177" s="204" t="str">
        <f t="shared" si="111"/>
        <v/>
      </c>
      <c r="AX177" s="818"/>
      <c r="AY177" s="795"/>
      <c r="AZ177" s="798"/>
      <c r="BA177" s="801"/>
      <c r="BB177" s="256"/>
      <c r="BC177" s="180"/>
      <c r="BD177" s="179"/>
      <c r="BE177" s="179"/>
      <c r="BF177" s="473"/>
      <c r="BG177" s="473"/>
      <c r="BH177" s="473"/>
      <c r="BI177" s="180"/>
      <c r="BJ177" s="765"/>
      <c r="BK177" s="411"/>
      <c r="BL177" s="409"/>
      <c r="BM177" s="409"/>
      <c r="BN177" s="409"/>
      <c r="BO177" s="410"/>
      <c r="BP177" s="410"/>
      <c r="BQ177" s="410"/>
      <c r="BR177" s="453"/>
      <c r="BS177" s="453"/>
      <c r="BT177" s="454"/>
      <c r="BU177" s="509"/>
      <c r="BV177" s="509"/>
      <c r="BW177" s="509"/>
      <c r="BX177" s="517"/>
      <c r="BY177" s="182"/>
      <c r="BZ177" s="182"/>
      <c r="CA177" s="182"/>
      <c r="CB177" s="182"/>
      <c r="CC177" s="182"/>
      <c r="CD177" s="182"/>
      <c r="CE177" s="182"/>
      <c r="CF177" s="182"/>
      <c r="CG177" s="182"/>
      <c r="CH177" s="182"/>
      <c r="CI177" s="182"/>
      <c r="CJ177" s="182"/>
      <c r="CK177" s="182"/>
      <c r="CL177" s="182"/>
      <c r="CM177" s="182"/>
      <c r="CN177" s="182"/>
      <c r="CO177" s="182"/>
    </row>
    <row r="178" spans="1:93" ht="156.75" customHeight="1">
      <c r="A178" s="848"/>
      <c r="B178" s="779"/>
      <c r="C178" s="781"/>
      <c r="D178" s="781" t="str">
        <f>IFERROR((VLOOKUP($B178,'Listados Datos'!$D$3:$F$18,3,FALSE))," ")</f>
        <v xml:space="preserve"> </v>
      </c>
      <c r="E178" s="764"/>
      <c r="F178" s="764" t="s">
        <v>951</v>
      </c>
      <c r="G178" s="783">
        <v>28</v>
      </c>
      <c r="H178" s="297">
        <v>28</v>
      </c>
      <c r="I178" s="853"/>
      <c r="J178" s="785"/>
      <c r="K178" s="785"/>
      <c r="L178" s="785"/>
      <c r="M178" s="785"/>
      <c r="N178" s="785"/>
      <c r="O178" s="785"/>
      <c r="P178" s="786"/>
      <c r="Q178" s="787"/>
      <c r="R178" s="788"/>
      <c r="S178" s="788"/>
      <c r="T178" s="788"/>
      <c r="U178" s="819" t="str">
        <f>IF(ISBLANK(AB178),(IF(P178&lt;=0,"",IF(P178&lt;=2,"Muy Baja",IF(P178&lt;=24,"Baja",IF(P178&lt;=500,"Media",IF(P178&lt;=5000,"Alta","Muy Alta"))))))," ")</f>
        <v/>
      </c>
      <c r="V178" s="804" t="str">
        <f t="shared" ref="V178" si="136">IF(ISBLANK(AB178),(IF(U178="","",IF(U178="Muy Baja",20%,IF(U178="Baja",40%,IF(U178="Media",60%,IF(U178="Alta",80%,IF(U178="Muy Alta",100%,0)))))))," ")</f>
        <v/>
      </c>
      <c r="W178" s="822"/>
      <c r="X178" s="825" t="str">
        <f>IF(W178&gt;0,IF(NOT(ISERROR(MATCH(W178,'Listados Datos'!$N$3:$N$4,0))),'Listados Datos'!$N$6&amp;"Por favor no seleccionar este criterios de impacto (Afectación Económica o presupuestal y/o Pérdida Reputacional)",'Listados Datos'!$N$7),"")</f>
        <v/>
      </c>
      <c r="Y178" s="828" t="str">
        <f>IF(OR(W178='Listados Datos'!$R$3,W178='Listados Datos'!$S$3),"Leve",IF(OR(W178='Listados Datos'!$R$4,W178='Listados Datos'!$S$4),"Menor",IF(OR(W178='Listados Datos'!$R$5,W178='Listados Datos'!$S$5),"Moderado",IF(OR(W178='Listados Datos'!$R$6,W178='Listados Datos'!$S$6),"Mayor",IF(OR(W178='Listados Datos'!$R$7,W178='Listados Datos'!$S$7),"Catastrófico","")))))</f>
        <v/>
      </c>
      <c r="Z178" s="804" t="str">
        <f>IF(Y178="","",IF(Y178="Leve",20%,IF(Y178="Menor",40%,IF(Y178="Moderado",60%,IF(Y178="Mayor",80%,IF(Y178="Catastrófico",100%,0))))))</f>
        <v/>
      </c>
      <c r="AA178" s="807" t="str">
        <f>IF(OR(AND(U178="Muy Baja",Y178="Leve"),AND(U178="Muy Baja",Y178="Menor"),AND(U178="Baja",Y178="Leve")),"Bajo",IF(OR(AND(U178="Muy baja",Y178="Moderado"),AND(U178="Baja",Y178="Menor"),AND(U178="Baja",Y178="Moderado"),AND(U178="Media",Y178="Leve"),AND(U178="Media",Y178="Menor"),AND(U178="Media",Y178="Moderado"),AND(U178="Alta",Y178="Leve"),AND(U178="Alta",Y178="Menor")),"Moderado",IF(OR(AND(U178="Muy Baja",Y178="Mayor"),AND(U178="Baja",Y178="Mayor"),AND(U178="Media",Y178="Mayor"),AND(U178="Alta",Y178="Moderado"),AND(U178="Alta",Y178="Mayor"),AND(U178="Muy Alta",Y178="Leve"),AND(U178="Muy Alta",Y178="Menor"),AND(U178="Muy Alta",Y178="Moderado"),AND(U178="Muy Alta",Y178="Mayor")),"Alto",IF(OR(AND(U178="Muy Baja",Y178="Catastrófico"),AND(U178="Baja",Y178="Catastrófico"),AND(U178="Media",Y178="Catastrófico"),AND(U178="Alta",Y178="Catastrófico"),AND(U178="Muy Alta",Y178="Catastrófico")),"Extremo",""))))</f>
        <v/>
      </c>
      <c r="AB178" s="810"/>
      <c r="AC178" s="813"/>
      <c r="AD178" s="796" t="str">
        <f t="shared" ref="AD178" si="137">IF(AND(AB178="Rara Vez",AC178="Insignificante"),("BAJA"),IF(AND(AB178="Rara Vez",AC178="Menor"),("BAJA"),IF(AND(AB178="Rara Vez",AC178="Moderado"),("MODERADA"),IF(AND(AB178="Rara Vez",AC178="Mayor"),("ALTA"),IF(AND(AB178="Improbable",AC178="Insignificante"),("BAJA"),IF(AND(AB178="Improbable",AC178="Menor"),("BAJA"),IF(AND(AB178="Improbable",AC178="Moderado"),("MODERADA"),IF(AND(AB178="Improbable",AC178="Mayor"),("ALTA"),IF(AND(AB178="Posible",AC178="Insignificante"),("BAJA"),IF(AND(AB178="Posible",AC178="Menor"),("MODERADA"),IF(AND(AB178="Posible",AC178="Moderado"),("ALTA"),IF(AND(AB178="Posible",AC178="Mayor"),("EXTREMA"),IF(AND(AB178="Probable",AC178="Insignificante"),("MODERADA"),IF(AND(AB178="Probable",AC178="Menor"),("ALTA"),IF(AND(AB178="Probable",AC178="Moderado"),("ALTA"),IF(AND(AB178="Probable",AC178="Mayor"),("EXTREMA"),IF(AND(AB178="Casi Seguro",AC178="Insignificante"),("ALTA"),IF(AND(AB178="Casi Seguro",AC178="Menor"),("ALTA"),IF(AND(AB178="Casi Seguro",AC178="Moderado"),("EXTREMA"),IF(AND(AB178="Casi Seguro",AC178="Mayor"),("EXTREMA"),IF(AC178="Catastrófico","EXTREMA","VALORAR")))))))))))))))))))))</f>
        <v>VALORAR</v>
      </c>
      <c r="AE178" s="178">
        <v>1</v>
      </c>
      <c r="AF178" s="401"/>
      <c r="AG178" s="444"/>
      <c r="AH178" s="393"/>
      <c r="AI178" s="393"/>
      <c r="AJ178" s="393"/>
      <c r="AK178" s="395" t="str">
        <f t="shared" si="106"/>
        <v/>
      </c>
      <c r="AL178" s="253"/>
      <c r="AM178" s="253"/>
      <c r="AN178" s="201" t="str">
        <f t="shared" si="107"/>
        <v/>
      </c>
      <c r="AO178" s="254"/>
      <c r="AP178" s="254"/>
      <c r="AQ178" s="255"/>
      <c r="AR178" s="202" t="str">
        <f>IF(ISBLANK(AC178),(IFERROR(IF(AK178="Probabilidad",(V178-(+V178*AN178)),IF(AK178="Impacto",V178,"")),""))," ")</f>
        <v/>
      </c>
      <c r="AS178" s="154" t="str">
        <f>IF(ISBLANK(AC178), (IFERROR(IF(AR178="","",IF(AR178&lt;=0.2,"Muy Baja",IF(AR178&lt;=0.4,"Baja",IF(AR178&lt;=0.6,"Media",IF(AR178&lt;=0.8,"Alta","Muy Alta"))))),""))," ")</f>
        <v/>
      </c>
      <c r="AT178" s="203" t="str">
        <f t="shared" si="108"/>
        <v/>
      </c>
      <c r="AU178" s="470" t="str">
        <f t="shared" si="109"/>
        <v/>
      </c>
      <c r="AV178" s="203" t="str">
        <f>IFERROR(IF(AK178="Impacto",(Z178-(+Z178*AN178)),IF(AK178="Probabilidad",Z178,"")),"")</f>
        <v/>
      </c>
      <c r="AW178" s="204" t="str">
        <f t="shared" si="111"/>
        <v/>
      </c>
      <c r="AX178" s="816"/>
      <c r="AY178" s="793" t="str">
        <f>IF(ISBLANK(AC178), " ", AC178)</f>
        <v xml:space="preserve"> </v>
      </c>
      <c r="AZ178" s="796" t="str">
        <f t="shared" ref="AZ178" si="138">IF(AND(AX178="Rara Vez",AY178="Insignificante"),("BAJA"),IF(AND(AX178="Rara Vez",AY178="Menor"),("BAJA"),IF(AND(AX178="Rara Vez",AY178="Moderado"),("MODERADA"),IF(AND(AX178="Rara Vez",AY178="Mayor"),("ALTA"),IF(AND(AX178="Improbable",AY178="Insignificante"),("BAJA"),IF(AND(AX178="Improbable",AY178="Menor"),("BAJA"),IF(AND(AX178="Improbable",AY178="Moderado"),("MODERADA"),IF(AND(AX178="Improbable",AY178="Mayor"),("ALTA"),IF(AND(AX178="Posible",AY178="Insignificante"),("BAJA"),IF(AND(AX178="Posible",AY178="Menor"),("MODERADA"),IF(AND(AX178="Posible",AY178="Moderado"),("ALTA"),IF(AND(AX178="Posible",AY178="Mayor"),("EXTREMA"),IF(AND(AX178="Probable",AY178="Insignificante"),("MODERADA"),IF(AND(AX178="Probable",AY178="Menor"),("ALTA"),IF(AND(AX178="Probable",AY178="Moderado"),("ALTA"),IF(AND(AX178="Probable",AY178="Mayor"),("EXTREMA"),IF(AND(AX178="Casi Seguro",AY178="Insignificante"),("ALTA"),IF(AND(AX178="Casi Seguro",AY178="Menor"),("ALTA"),IF(AND(AX178="Casi Seguro",AY178="Moderado"),("EXTREMA"),IF(AND(AX178="Casi Seguro",AY178="Mayor"),("EXTREMA"),IF(AY178="Catastrófico","EXTREMA","VALORAR")))))))))))))))))))))</f>
        <v>VALORAR</v>
      </c>
      <c r="BA178" s="799"/>
      <c r="BB178" s="256"/>
      <c r="BC178" s="180"/>
      <c r="BD178" s="179"/>
      <c r="BE178" s="179"/>
      <c r="BF178" s="473"/>
      <c r="BG178" s="473"/>
      <c r="BH178" s="473"/>
      <c r="BI178" s="473"/>
      <c r="BJ178" s="785"/>
      <c r="BK178" s="411"/>
      <c r="BL178" s="409"/>
      <c r="BM178" s="409"/>
      <c r="BN178" s="409"/>
      <c r="BO178" s="410"/>
      <c r="BP178" s="410"/>
      <c r="BQ178" s="410"/>
      <c r="BR178" s="453"/>
      <c r="BS178" s="453"/>
      <c r="BT178" s="454"/>
      <c r="BU178" s="509"/>
      <c r="BV178" s="509"/>
      <c r="BW178" s="509"/>
      <c r="BX178" s="508" t="s">
        <v>3766</v>
      </c>
      <c r="BY178" s="182"/>
      <c r="BZ178" s="182"/>
      <c r="CA178" s="182"/>
      <c r="CB178" s="182"/>
      <c r="CC178" s="182"/>
      <c r="CD178" s="182"/>
      <c r="CE178" s="182"/>
      <c r="CF178" s="182"/>
      <c r="CG178" s="182"/>
      <c r="CH178" s="182"/>
      <c r="CI178" s="182"/>
      <c r="CJ178" s="182"/>
      <c r="CK178" s="182"/>
      <c r="CL178" s="182"/>
      <c r="CM178" s="182"/>
      <c r="CN178" s="182"/>
      <c r="CO178" s="182"/>
    </row>
    <row r="179" spans="1:93" ht="18" customHeight="1">
      <c r="A179" s="848"/>
      <c r="B179" s="779"/>
      <c r="C179" s="781"/>
      <c r="D179" s="781"/>
      <c r="E179" s="764"/>
      <c r="F179" s="764"/>
      <c r="G179" s="783"/>
      <c r="H179" s="297">
        <v>28</v>
      </c>
      <c r="I179" s="854"/>
      <c r="J179" s="764"/>
      <c r="K179" s="764"/>
      <c r="L179" s="764"/>
      <c r="M179" s="764"/>
      <c r="N179" s="764"/>
      <c r="O179" s="764"/>
      <c r="P179" s="766"/>
      <c r="Q179" s="768"/>
      <c r="R179" s="770"/>
      <c r="S179" s="770"/>
      <c r="T179" s="770"/>
      <c r="U179" s="820"/>
      <c r="V179" s="805"/>
      <c r="W179" s="823"/>
      <c r="X179" s="826"/>
      <c r="Y179" s="829"/>
      <c r="Z179" s="805"/>
      <c r="AA179" s="808"/>
      <c r="AB179" s="811"/>
      <c r="AC179" s="814"/>
      <c r="AD179" s="797"/>
      <c r="AE179" s="178">
        <v>2</v>
      </c>
      <c r="AF179" s="401"/>
      <c r="AG179" s="444"/>
      <c r="AH179" s="393"/>
      <c r="AI179" s="393"/>
      <c r="AJ179" s="393"/>
      <c r="AK179" s="395" t="str">
        <f t="shared" si="106"/>
        <v/>
      </c>
      <c r="AL179" s="253"/>
      <c r="AM179" s="253"/>
      <c r="AN179" s="201" t="str">
        <f t="shared" si="107"/>
        <v/>
      </c>
      <c r="AO179" s="254"/>
      <c r="AP179" s="254"/>
      <c r="AQ179" s="255"/>
      <c r="AR179" s="202" t="str">
        <f>IF(ISBLANK(AC178),(IFERROR(IF(AND(AK178="Probabilidad",AK179="Probabilidad"),(AT178-(+AT178*AN179)),IF(AK179="Probabilidad",(V178-(+V178*AN179)),IF(AK179="Impacto",AT178,""))),""))," ")</f>
        <v/>
      </c>
      <c r="AS179" s="154" t="str">
        <f>IF(ISBLANK(AC178),(IFERROR(IF(AR179="","",IF(AR179&lt;=0.2,"Muy Baja",IF(AR179&lt;=0.4,"Baja",IF(AR179&lt;=0.6,"Media",IF(AR179&lt;=0.8,"Alta","Muy Alta"))))),""))," ")</f>
        <v/>
      </c>
      <c r="AT179" s="203" t="str">
        <f t="shared" si="108"/>
        <v/>
      </c>
      <c r="AU179" s="470" t="str">
        <f t="shared" si="109"/>
        <v/>
      </c>
      <c r="AV179" s="203" t="str">
        <f>IFERROR(IF(AND(AK178="Impacto",AK179="Impacto"),(AV178-(+AV178*AN179)),IF(AK179="Impacto",(Z178-(+Z178*AN179)),IF(AK179="Probabilidad",AV178,""))),"")</f>
        <v/>
      </c>
      <c r="AW179" s="204" t="str">
        <f t="shared" si="111"/>
        <v/>
      </c>
      <c r="AX179" s="817"/>
      <c r="AY179" s="794"/>
      <c r="AZ179" s="797"/>
      <c r="BA179" s="800"/>
      <c r="BB179" s="256"/>
      <c r="BC179" s="180"/>
      <c r="BD179" s="179"/>
      <c r="BE179" s="179"/>
      <c r="BF179" s="473"/>
      <c r="BG179" s="473"/>
      <c r="BH179" s="473"/>
      <c r="BI179" s="180"/>
      <c r="BJ179" s="764"/>
      <c r="BK179" s="411"/>
      <c r="BL179" s="409"/>
      <c r="BM179" s="409"/>
      <c r="BN179" s="409"/>
      <c r="BO179" s="410"/>
      <c r="BP179" s="410"/>
      <c r="BQ179" s="410"/>
      <c r="BR179" s="453"/>
      <c r="BS179" s="453"/>
      <c r="BT179" s="454"/>
      <c r="BU179" s="509"/>
      <c r="BV179" s="509"/>
      <c r="BW179" s="509"/>
      <c r="BX179" s="509"/>
      <c r="BY179" s="182"/>
      <c r="BZ179" s="182"/>
      <c r="CA179" s="182"/>
      <c r="CB179" s="182"/>
      <c r="CC179" s="182"/>
      <c r="CD179" s="182"/>
      <c r="CE179" s="182"/>
      <c r="CF179" s="182"/>
      <c r="CG179" s="182"/>
      <c r="CH179" s="182"/>
      <c r="CI179" s="182"/>
      <c r="CJ179" s="182"/>
      <c r="CK179" s="182"/>
      <c r="CL179" s="182"/>
      <c r="CM179" s="182"/>
      <c r="CN179" s="182"/>
      <c r="CO179" s="182"/>
    </row>
    <row r="180" spans="1:93" ht="18" customHeight="1">
      <c r="A180" s="848"/>
      <c r="B180" s="779"/>
      <c r="C180" s="781"/>
      <c r="D180" s="781"/>
      <c r="E180" s="764"/>
      <c r="F180" s="764"/>
      <c r="G180" s="783"/>
      <c r="H180" s="297">
        <v>28</v>
      </c>
      <c r="I180" s="854"/>
      <c r="J180" s="764"/>
      <c r="K180" s="764"/>
      <c r="L180" s="764"/>
      <c r="M180" s="764"/>
      <c r="N180" s="764"/>
      <c r="O180" s="764"/>
      <c r="P180" s="766"/>
      <c r="Q180" s="768"/>
      <c r="R180" s="770"/>
      <c r="S180" s="770"/>
      <c r="T180" s="770"/>
      <c r="U180" s="820"/>
      <c r="V180" s="805"/>
      <c r="W180" s="823"/>
      <c r="X180" s="826"/>
      <c r="Y180" s="829"/>
      <c r="Z180" s="805"/>
      <c r="AA180" s="808"/>
      <c r="AB180" s="811"/>
      <c r="AC180" s="814"/>
      <c r="AD180" s="797"/>
      <c r="AE180" s="178">
        <v>3</v>
      </c>
      <c r="AF180" s="401"/>
      <c r="AG180" s="444"/>
      <c r="AH180" s="393"/>
      <c r="AI180" s="393"/>
      <c r="AJ180" s="393"/>
      <c r="AK180" s="395" t="str">
        <f t="shared" si="106"/>
        <v/>
      </c>
      <c r="AL180" s="253"/>
      <c r="AM180" s="253"/>
      <c r="AN180" s="201" t="str">
        <f t="shared" si="107"/>
        <v/>
      </c>
      <c r="AO180" s="254"/>
      <c r="AP180" s="254"/>
      <c r="AQ180" s="255"/>
      <c r="AR180" s="202" t="str">
        <f>IF(ISBLANK(AC178),(IFERROR(IF(AND(AK179="Probabilidad",AK180="Probabilidad"),(AT179-(+AT179*AN180)),IF(AND(AK179="Impacto",AK180="Probabilidad"),(AT178-(+AT178*AN180)),IF(AK180="Impacto",AT179,""))),""))," ")</f>
        <v/>
      </c>
      <c r="AS180" s="154" t="str">
        <f>IF(ISBLANK(AC178),(IFERROR(IF(AR180="","",IF(AR180&lt;=0.2,"Muy Baja",IF(AR180&lt;=0.4,"Baja",IF(AR180&lt;=0.6,"Media",IF(AR180&lt;=0.8,"Alta","Muy Alta"))))),""))," ")</f>
        <v/>
      </c>
      <c r="AT180" s="203" t="str">
        <f t="shared" si="108"/>
        <v/>
      </c>
      <c r="AU180" s="470" t="str">
        <f t="shared" si="109"/>
        <v/>
      </c>
      <c r="AV180" s="203" t="str">
        <f t="shared" ref="AV180:AV183" si="139">IFERROR(IF(AND(AK179="Impacto",AK180="Impacto"),(AV179-(+AV179*AN180)),IF(AND(AK179="Probabilidad",AK180="Impacto"),(AV178-(+AV178*AN180)),IF(AK180="Probabilidad",AV179,""))),"")</f>
        <v/>
      </c>
      <c r="AW180" s="204" t="str">
        <f t="shared" si="111"/>
        <v/>
      </c>
      <c r="AX180" s="817"/>
      <c r="AY180" s="794"/>
      <c r="AZ180" s="797"/>
      <c r="BA180" s="800"/>
      <c r="BB180" s="256"/>
      <c r="BC180" s="180"/>
      <c r="BD180" s="179"/>
      <c r="BE180" s="179"/>
      <c r="BF180" s="473"/>
      <c r="BG180" s="473"/>
      <c r="BH180" s="473"/>
      <c r="BI180" s="180"/>
      <c r="BJ180" s="764"/>
      <c r="BK180" s="411"/>
      <c r="BL180" s="409"/>
      <c r="BM180" s="409"/>
      <c r="BN180" s="409"/>
      <c r="BO180" s="410"/>
      <c r="BP180" s="410"/>
      <c r="BQ180" s="410"/>
      <c r="BR180" s="453"/>
      <c r="BS180" s="453"/>
      <c r="BT180" s="454"/>
      <c r="BU180" s="509"/>
      <c r="BV180" s="509"/>
      <c r="BW180" s="509"/>
      <c r="BX180" s="509"/>
      <c r="BY180" s="182"/>
      <c r="BZ180" s="182"/>
      <c r="CA180" s="182"/>
      <c r="CB180" s="182"/>
      <c r="CC180" s="182"/>
      <c r="CD180" s="182"/>
      <c r="CE180" s="182"/>
      <c r="CF180" s="182"/>
      <c r="CG180" s="182"/>
      <c r="CH180" s="182"/>
      <c r="CI180" s="182"/>
      <c r="CJ180" s="182"/>
      <c r="CK180" s="182"/>
      <c r="CL180" s="182"/>
      <c r="CM180" s="182"/>
      <c r="CN180" s="182"/>
      <c r="CO180" s="182"/>
    </row>
    <row r="181" spans="1:93" ht="18" customHeight="1">
      <c r="A181" s="848"/>
      <c r="B181" s="779"/>
      <c r="C181" s="781"/>
      <c r="D181" s="781"/>
      <c r="E181" s="764"/>
      <c r="F181" s="764"/>
      <c r="G181" s="783"/>
      <c r="H181" s="297">
        <v>28</v>
      </c>
      <c r="I181" s="854"/>
      <c r="J181" s="764"/>
      <c r="K181" s="764"/>
      <c r="L181" s="764"/>
      <c r="M181" s="764"/>
      <c r="N181" s="764"/>
      <c r="O181" s="764"/>
      <c r="P181" s="766"/>
      <c r="Q181" s="768"/>
      <c r="R181" s="770"/>
      <c r="S181" s="770"/>
      <c r="T181" s="770"/>
      <c r="U181" s="820"/>
      <c r="V181" s="805"/>
      <c r="W181" s="823"/>
      <c r="X181" s="826"/>
      <c r="Y181" s="829"/>
      <c r="Z181" s="805"/>
      <c r="AA181" s="808"/>
      <c r="AB181" s="811"/>
      <c r="AC181" s="814"/>
      <c r="AD181" s="797"/>
      <c r="AE181" s="178">
        <v>4</v>
      </c>
      <c r="AF181" s="401"/>
      <c r="AG181" s="444"/>
      <c r="AH181" s="393"/>
      <c r="AI181" s="393"/>
      <c r="AJ181" s="393"/>
      <c r="AK181" s="395" t="str">
        <f t="shared" si="106"/>
        <v/>
      </c>
      <c r="AL181" s="253"/>
      <c r="AM181" s="253"/>
      <c r="AN181" s="201" t="str">
        <f t="shared" si="107"/>
        <v/>
      </c>
      <c r="AO181" s="254"/>
      <c r="AP181" s="254"/>
      <c r="AQ181" s="255"/>
      <c r="AR181" s="202" t="str">
        <f>IF(ISBLANK(AC178),(IFERROR(IF(AND(AK180="Probabilidad",AK181="Probabilidad"),(AT180-(+AT180*AN181)),IF(AND(AK180="Impacto",AK181="Probabilidad"),(AT179-(+AT179*AN181)),IF(AK181="Impacto",AT180,""))),""))," ")</f>
        <v/>
      </c>
      <c r="AS181" s="154" t="str">
        <f>IF(ISBLANK(AC178),(IFERROR(IF(AR181="","",IF(AR181&lt;=0.2,"Muy Baja",IF(AR181&lt;=0.4,"Baja",IF(AR181&lt;=0.6,"Media",IF(AR181&lt;=0.8,"Alta","Muy Alta"))))),""))," ")</f>
        <v/>
      </c>
      <c r="AT181" s="203" t="str">
        <f t="shared" si="108"/>
        <v/>
      </c>
      <c r="AU181" s="470" t="str">
        <f t="shared" si="109"/>
        <v/>
      </c>
      <c r="AV181" s="203" t="str">
        <f t="shared" si="139"/>
        <v/>
      </c>
      <c r="AW181" s="204" t="str">
        <f t="shared" si="111"/>
        <v/>
      </c>
      <c r="AX181" s="817"/>
      <c r="AY181" s="794"/>
      <c r="AZ181" s="797"/>
      <c r="BA181" s="800"/>
      <c r="BB181" s="256"/>
      <c r="BC181" s="180"/>
      <c r="BD181" s="179"/>
      <c r="BE181" s="179"/>
      <c r="BF181" s="473"/>
      <c r="BG181" s="473"/>
      <c r="BH181" s="473"/>
      <c r="BI181" s="180"/>
      <c r="BJ181" s="764"/>
      <c r="BK181" s="411"/>
      <c r="BL181" s="409"/>
      <c r="BM181" s="409"/>
      <c r="BN181" s="409"/>
      <c r="BO181" s="410"/>
      <c r="BP181" s="410"/>
      <c r="BQ181" s="410"/>
      <c r="BR181" s="453"/>
      <c r="BS181" s="453"/>
      <c r="BT181" s="454"/>
      <c r="BU181" s="509"/>
      <c r="BV181" s="509"/>
      <c r="BW181" s="509"/>
      <c r="BX181" s="509"/>
      <c r="BY181" s="182"/>
      <c r="BZ181" s="182"/>
      <c r="CA181" s="182"/>
      <c r="CB181" s="182"/>
      <c r="CC181" s="182"/>
      <c r="CD181" s="182"/>
      <c r="CE181" s="182"/>
      <c r="CF181" s="182"/>
      <c r="CG181" s="182"/>
      <c r="CH181" s="182"/>
      <c r="CI181" s="182"/>
      <c r="CJ181" s="182"/>
      <c r="CK181" s="182"/>
      <c r="CL181" s="182"/>
      <c r="CM181" s="182"/>
      <c r="CN181" s="182"/>
      <c r="CO181" s="182"/>
    </row>
    <row r="182" spans="1:93" ht="18" customHeight="1">
      <c r="A182" s="848"/>
      <c r="B182" s="779"/>
      <c r="C182" s="781"/>
      <c r="D182" s="781"/>
      <c r="E182" s="764"/>
      <c r="F182" s="764"/>
      <c r="G182" s="783"/>
      <c r="H182" s="297">
        <v>28</v>
      </c>
      <c r="I182" s="854"/>
      <c r="J182" s="764"/>
      <c r="K182" s="764"/>
      <c r="L182" s="764"/>
      <c r="M182" s="764"/>
      <c r="N182" s="764"/>
      <c r="O182" s="764"/>
      <c r="P182" s="766"/>
      <c r="Q182" s="768"/>
      <c r="R182" s="770"/>
      <c r="S182" s="770"/>
      <c r="T182" s="770"/>
      <c r="U182" s="820"/>
      <c r="V182" s="805"/>
      <c r="W182" s="823"/>
      <c r="X182" s="826"/>
      <c r="Y182" s="829"/>
      <c r="Z182" s="805"/>
      <c r="AA182" s="808"/>
      <c r="AB182" s="811"/>
      <c r="AC182" s="814"/>
      <c r="AD182" s="797"/>
      <c r="AE182" s="178">
        <v>5</v>
      </c>
      <c r="AF182" s="401"/>
      <c r="AG182" s="444"/>
      <c r="AH182" s="393"/>
      <c r="AI182" s="393"/>
      <c r="AJ182" s="393"/>
      <c r="AK182" s="395" t="str">
        <f t="shared" si="106"/>
        <v/>
      </c>
      <c r="AL182" s="253"/>
      <c r="AM182" s="253"/>
      <c r="AN182" s="201" t="str">
        <f t="shared" si="107"/>
        <v/>
      </c>
      <c r="AO182" s="254"/>
      <c r="AP182" s="254"/>
      <c r="AQ182" s="255"/>
      <c r="AR182" s="202" t="str">
        <f>IF(ISBLANK(AC178),(IFERROR(IF(AND(AK181="Probabilidad",AK182="Probabilidad"),(AT181-(+AT181*AN182)),IF(AND(AK181="Impacto",AK182="Probabilidad"),(AT180-(+AT180*AN182)),IF(AK182="Impacto",AT181,""))),""))," ")</f>
        <v/>
      </c>
      <c r="AS182" s="154" t="str">
        <f>IF(ISBLANK(AC178),(IFERROR(IF(AR182="","",IF(AR182&lt;=0.2,"Muy Baja",IF(AR182&lt;=0.4,"Baja",IF(AR182&lt;=0.6,"Media",IF(AR182&lt;=0.8,"Alta","Muy Alta"))))),""))," ")</f>
        <v/>
      </c>
      <c r="AT182" s="203" t="str">
        <f t="shared" si="108"/>
        <v/>
      </c>
      <c r="AU182" s="470" t="str">
        <f t="shared" si="109"/>
        <v/>
      </c>
      <c r="AV182" s="203" t="str">
        <f t="shared" si="139"/>
        <v/>
      </c>
      <c r="AW182" s="204" t="str">
        <f t="shared" si="111"/>
        <v/>
      </c>
      <c r="AX182" s="817"/>
      <c r="AY182" s="794"/>
      <c r="AZ182" s="797"/>
      <c r="BA182" s="800"/>
      <c r="BB182" s="256"/>
      <c r="BC182" s="180"/>
      <c r="BD182" s="179"/>
      <c r="BE182" s="179"/>
      <c r="BF182" s="473"/>
      <c r="BG182" s="473"/>
      <c r="BH182" s="473"/>
      <c r="BI182" s="180"/>
      <c r="BJ182" s="764"/>
      <c r="BK182" s="411"/>
      <c r="BL182" s="409"/>
      <c r="BM182" s="409"/>
      <c r="BN182" s="409"/>
      <c r="BO182" s="410"/>
      <c r="BP182" s="410"/>
      <c r="BQ182" s="410"/>
      <c r="BR182" s="453"/>
      <c r="BS182" s="453"/>
      <c r="BT182" s="454"/>
      <c r="BU182" s="509"/>
      <c r="BV182" s="509"/>
      <c r="BW182" s="509"/>
      <c r="BX182" s="509"/>
      <c r="BY182" s="182"/>
      <c r="BZ182" s="182"/>
      <c r="CA182" s="182"/>
      <c r="CB182" s="182"/>
      <c r="CC182" s="182"/>
      <c r="CD182" s="182"/>
      <c r="CE182" s="182"/>
      <c r="CF182" s="182"/>
      <c r="CG182" s="182"/>
      <c r="CH182" s="182"/>
      <c r="CI182" s="182"/>
      <c r="CJ182" s="182"/>
      <c r="CK182" s="182"/>
      <c r="CL182" s="182"/>
      <c r="CM182" s="182"/>
      <c r="CN182" s="182"/>
      <c r="CO182" s="182"/>
    </row>
    <row r="183" spans="1:93" ht="18" customHeight="1">
      <c r="A183" s="848"/>
      <c r="B183" s="779"/>
      <c r="C183" s="781"/>
      <c r="D183" s="781"/>
      <c r="E183" s="764"/>
      <c r="F183" s="764"/>
      <c r="G183" s="783"/>
      <c r="H183" s="297">
        <v>28</v>
      </c>
      <c r="I183" s="855"/>
      <c r="J183" s="765"/>
      <c r="K183" s="765"/>
      <c r="L183" s="765"/>
      <c r="M183" s="765"/>
      <c r="N183" s="765"/>
      <c r="O183" s="765"/>
      <c r="P183" s="767"/>
      <c r="Q183" s="769"/>
      <c r="R183" s="771"/>
      <c r="S183" s="771"/>
      <c r="T183" s="771"/>
      <c r="U183" s="821"/>
      <c r="V183" s="806"/>
      <c r="W183" s="824"/>
      <c r="X183" s="827"/>
      <c r="Y183" s="830"/>
      <c r="Z183" s="806"/>
      <c r="AA183" s="809"/>
      <c r="AB183" s="812"/>
      <c r="AC183" s="815"/>
      <c r="AD183" s="798"/>
      <c r="AE183" s="178">
        <v>6</v>
      </c>
      <c r="AF183" s="401"/>
      <c r="AG183" s="444"/>
      <c r="AH183" s="393"/>
      <c r="AI183" s="393"/>
      <c r="AJ183" s="393"/>
      <c r="AK183" s="395" t="str">
        <f t="shared" si="106"/>
        <v/>
      </c>
      <c r="AL183" s="253"/>
      <c r="AM183" s="253"/>
      <c r="AN183" s="201" t="str">
        <f t="shared" si="107"/>
        <v/>
      </c>
      <c r="AO183" s="254"/>
      <c r="AP183" s="254"/>
      <c r="AQ183" s="255"/>
      <c r="AR183" s="202" t="str">
        <f>IF(ISBLANK(AC178),(IFERROR(IF(AND(AK182="Probabilidad",AK183="Probabilidad"),(AT182-(+AT182*AN183)),IF(AND(AK182="Impacto",AK183="Probabilidad"),(AT181-(+AT181*AN183)),IF(AK183="Impacto",AT182,""))),""))," ")</f>
        <v/>
      </c>
      <c r="AS183" s="154" t="str">
        <f>IF(ISBLANK(AC178),(IFERROR(IF(AR183="","",IF(AR183&lt;=0.2,"Muy Baja",IF(AR183&lt;=0.4,"Baja",IF(AR183&lt;=0.6,"Media",IF(AR183&lt;=0.8,"Alta","Muy Alta"))))),""))," ")</f>
        <v/>
      </c>
      <c r="AT183" s="203" t="str">
        <f t="shared" si="108"/>
        <v/>
      </c>
      <c r="AU183" s="470" t="str">
        <f t="shared" si="109"/>
        <v/>
      </c>
      <c r="AV183" s="203" t="str">
        <f t="shared" si="139"/>
        <v/>
      </c>
      <c r="AW183" s="204" t="str">
        <f t="shared" si="111"/>
        <v/>
      </c>
      <c r="AX183" s="818"/>
      <c r="AY183" s="795"/>
      <c r="AZ183" s="798"/>
      <c r="BA183" s="801"/>
      <c r="BB183" s="256"/>
      <c r="BC183" s="180"/>
      <c r="BD183" s="179"/>
      <c r="BE183" s="179"/>
      <c r="BF183" s="473"/>
      <c r="BG183" s="473"/>
      <c r="BH183" s="473"/>
      <c r="BI183" s="180"/>
      <c r="BJ183" s="765"/>
      <c r="BK183" s="411"/>
      <c r="BL183" s="409"/>
      <c r="BM183" s="409"/>
      <c r="BN183" s="409"/>
      <c r="BO183" s="410"/>
      <c r="BP183" s="410"/>
      <c r="BQ183" s="410"/>
      <c r="BR183" s="453"/>
      <c r="BS183" s="453"/>
      <c r="BT183" s="454"/>
      <c r="BU183" s="509"/>
      <c r="BV183" s="509"/>
      <c r="BW183" s="509"/>
      <c r="BX183" s="509"/>
      <c r="BY183" s="182"/>
      <c r="BZ183" s="182"/>
      <c r="CA183" s="182"/>
      <c r="CB183" s="182"/>
      <c r="CC183" s="182"/>
      <c r="CD183" s="182"/>
      <c r="CE183" s="182"/>
      <c r="CF183" s="182"/>
      <c r="CG183" s="182"/>
      <c r="CH183" s="182"/>
      <c r="CI183" s="182"/>
      <c r="CJ183" s="182"/>
      <c r="CK183" s="182"/>
      <c r="CL183" s="182"/>
      <c r="CM183" s="182"/>
      <c r="CN183" s="182"/>
      <c r="CO183" s="182"/>
    </row>
    <row r="184" spans="1:93" ht="123" customHeight="1">
      <c r="A184" s="848"/>
      <c r="B184" s="779"/>
      <c r="C184" s="781"/>
      <c r="D184" s="781" t="str">
        <f>IFERROR((VLOOKUP($B184,'Listados Datos'!$D$3:$F$18,3,FALSE))," ")</f>
        <v xml:space="preserve"> </v>
      </c>
      <c r="E184" s="764"/>
      <c r="F184" s="764" t="s">
        <v>951</v>
      </c>
      <c r="G184" s="783">
        <v>29</v>
      </c>
      <c r="H184" s="297">
        <v>29</v>
      </c>
      <c r="I184" s="784"/>
      <c r="J184" s="785"/>
      <c r="K184" s="785"/>
      <c r="L184" s="785"/>
      <c r="M184" s="785"/>
      <c r="N184" s="785"/>
      <c r="O184" s="785"/>
      <c r="P184" s="786"/>
      <c r="Q184" s="787"/>
      <c r="R184" s="788"/>
      <c r="S184" s="788"/>
      <c r="T184" s="788"/>
      <c r="U184" s="819" t="str">
        <f>IF(ISBLANK(AB184),(IF(P184&lt;=0,"",IF(P184&lt;=2,"Muy Baja",IF(P184&lt;=24,"Baja",IF(P184&lt;=500,"Media",IF(P184&lt;=5000,"Alta","Muy Alta"))))))," ")</f>
        <v/>
      </c>
      <c r="V184" s="804" t="str">
        <f t="shared" ref="V184" si="140">IF(ISBLANK(AB184),(IF(U184="","",IF(U184="Muy Baja",20%,IF(U184="Baja",40%,IF(U184="Media",60%,IF(U184="Alta",80%,IF(U184="Muy Alta",100%,0)))))))," ")</f>
        <v/>
      </c>
      <c r="W184" s="822"/>
      <c r="X184" s="825" t="str">
        <f>IF(W184&gt;0,IF(NOT(ISERROR(MATCH(W184,'Listados Datos'!$N$3:$N$4,0))),'Listados Datos'!$N$6&amp;"Por favor no seleccionar este criterios de impacto (Afectación Económica o presupuestal y/o Pérdida Reputacional)",'Listados Datos'!$N$7),"")</f>
        <v/>
      </c>
      <c r="Y184" s="828" t="str">
        <f>IF(OR(W184='Listados Datos'!$R$3,W184='Listados Datos'!$S$3),"Leve",IF(OR(W184='Listados Datos'!$R$4,W184='Listados Datos'!$S$4),"Menor",IF(OR(W184='Listados Datos'!$R$5,W184='Listados Datos'!$S$5),"Moderado",IF(OR(W184='Listados Datos'!$R$6,W184='Listados Datos'!$S$6),"Mayor",IF(OR(W184='Listados Datos'!$R$7,W184='Listados Datos'!$S$7),"Catastrófico","")))))</f>
        <v/>
      </c>
      <c r="Z184" s="804" t="str">
        <f>IF(Y184="","",IF(Y184="Leve",20%,IF(Y184="Menor",40%,IF(Y184="Moderado",60%,IF(Y184="Mayor",80%,IF(Y184="Catastrófico",100%,0))))))</f>
        <v/>
      </c>
      <c r="AA184" s="807" t="str">
        <f>IF(OR(AND(U184="Muy Baja",Y184="Leve"),AND(U184="Muy Baja",Y184="Menor"),AND(U184="Baja",Y184="Leve")),"Bajo",IF(OR(AND(U184="Muy baja",Y184="Moderado"),AND(U184="Baja",Y184="Menor"),AND(U184="Baja",Y184="Moderado"),AND(U184="Media",Y184="Leve"),AND(U184="Media",Y184="Menor"),AND(U184="Media",Y184="Moderado"),AND(U184="Alta",Y184="Leve"),AND(U184="Alta",Y184="Menor")),"Moderado",IF(OR(AND(U184="Muy Baja",Y184="Mayor"),AND(U184="Baja",Y184="Mayor"),AND(U184="Media",Y184="Mayor"),AND(U184="Alta",Y184="Moderado"),AND(U184="Alta",Y184="Mayor"),AND(U184="Muy Alta",Y184="Leve"),AND(U184="Muy Alta",Y184="Menor"),AND(U184="Muy Alta",Y184="Moderado"),AND(U184="Muy Alta",Y184="Mayor")),"Alto",IF(OR(AND(U184="Muy Baja",Y184="Catastrófico"),AND(U184="Baja",Y184="Catastrófico"),AND(U184="Media",Y184="Catastrófico"),AND(U184="Alta",Y184="Catastrófico"),AND(U184="Muy Alta",Y184="Catastrófico")),"Extremo",""))))</f>
        <v/>
      </c>
      <c r="AB184" s="810"/>
      <c r="AC184" s="813"/>
      <c r="AD184" s="796" t="str">
        <f t="shared" ref="AD184" si="141">IF(AND(AB184="Rara Vez",AC184="Insignificante"),("BAJA"),IF(AND(AB184="Rara Vez",AC184="Menor"),("BAJA"),IF(AND(AB184="Rara Vez",AC184="Moderado"),("MODERADA"),IF(AND(AB184="Rara Vez",AC184="Mayor"),("ALTA"),IF(AND(AB184="Improbable",AC184="Insignificante"),("BAJA"),IF(AND(AB184="Improbable",AC184="Menor"),("BAJA"),IF(AND(AB184="Improbable",AC184="Moderado"),("MODERADA"),IF(AND(AB184="Improbable",AC184="Mayor"),("ALTA"),IF(AND(AB184="Posible",AC184="Insignificante"),("BAJA"),IF(AND(AB184="Posible",AC184="Menor"),("MODERADA"),IF(AND(AB184="Posible",AC184="Moderado"),("ALTA"),IF(AND(AB184="Posible",AC184="Mayor"),("EXTREMA"),IF(AND(AB184="Probable",AC184="Insignificante"),("MODERADA"),IF(AND(AB184="Probable",AC184="Menor"),("ALTA"),IF(AND(AB184="Probable",AC184="Moderado"),("ALTA"),IF(AND(AB184="Probable",AC184="Mayor"),("EXTREMA"),IF(AND(AB184="Casi Seguro",AC184="Insignificante"),("ALTA"),IF(AND(AB184="Casi Seguro",AC184="Menor"),("ALTA"),IF(AND(AB184="Casi Seguro",AC184="Moderado"),("EXTREMA"),IF(AND(AB184="Casi Seguro",AC184="Mayor"),("EXTREMA"),IF(AC184="Catastrófico","EXTREMA","VALORAR")))))))))))))))))))))</f>
        <v>VALORAR</v>
      </c>
      <c r="AE184" s="178">
        <v>1</v>
      </c>
      <c r="AF184" s="401"/>
      <c r="AG184" s="444"/>
      <c r="AH184" s="393"/>
      <c r="AI184" s="393"/>
      <c r="AJ184" s="393"/>
      <c r="AK184" s="395" t="str">
        <f t="shared" si="106"/>
        <v/>
      </c>
      <c r="AL184" s="253"/>
      <c r="AM184" s="253"/>
      <c r="AN184" s="201" t="str">
        <f t="shared" si="107"/>
        <v/>
      </c>
      <c r="AO184" s="254"/>
      <c r="AP184" s="254"/>
      <c r="AQ184" s="255"/>
      <c r="AR184" s="202" t="str">
        <f>IF(ISBLANK(AC184),(IFERROR(IF(AK184="Probabilidad",(V184-(+V184*AN184)),IF(AK184="Impacto",V184,"")),""))," ")</f>
        <v/>
      </c>
      <c r="AS184" s="154" t="str">
        <f>IF(ISBLANK(AC184), (IFERROR(IF(AR184="","",IF(AR184&lt;=0.2,"Muy Baja",IF(AR184&lt;=0.4,"Baja",IF(AR184&lt;=0.6,"Media",IF(AR184&lt;=0.8,"Alta","Muy Alta"))))),""))," ")</f>
        <v/>
      </c>
      <c r="AT184" s="203" t="str">
        <f t="shared" si="108"/>
        <v/>
      </c>
      <c r="AU184" s="470" t="str">
        <f t="shared" si="109"/>
        <v/>
      </c>
      <c r="AV184" s="203" t="str">
        <f>IFERROR(IF(AK184="Impacto",(Z184-(+Z184*AN184)),IF(AK184="Probabilidad",Z184,"")),"")</f>
        <v/>
      </c>
      <c r="AW184" s="204" t="str">
        <f t="shared" si="111"/>
        <v/>
      </c>
      <c r="AX184" s="816"/>
      <c r="AY184" s="793" t="str">
        <f>IF(ISBLANK(AC184), " ", AC184)</f>
        <v xml:space="preserve"> </v>
      </c>
      <c r="AZ184" s="796" t="str">
        <f t="shared" ref="AZ184" si="142">IF(AND(AX184="Rara Vez",AY184="Insignificante"),("BAJA"),IF(AND(AX184="Rara Vez",AY184="Menor"),("BAJA"),IF(AND(AX184="Rara Vez",AY184="Moderado"),("MODERADA"),IF(AND(AX184="Rara Vez",AY184="Mayor"),("ALTA"),IF(AND(AX184="Improbable",AY184="Insignificante"),("BAJA"),IF(AND(AX184="Improbable",AY184="Menor"),("BAJA"),IF(AND(AX184="Improbable",AY184="Moderado"),("MODERADA"),IF(AND(AX184="Improbable",AY184="Mayor"),("ALTA"),IF(AND(AX184="Posible",AY184="Insignificante"),("BAJA"),IF(AND(AX184="Posible",AY184="Menor"),("MODERADA"),IF(AND(AX184="Posible",AY184="Moderado"),("ALTA"),IF(AND(AX184="Posible",AY184="Mayor"),("EXTREMA"),IF(AND(AX184="Probable",AY184="Insignificante"),("MODERADA"),IF(AND(AX184="Probable",AY184="Menor"),("ALTA"),IF(AND(AX184="Probable",AY184="Moderado"),("ALTA"),IF(AND(AX184="Probable",AY184="Mayor"),("EXTREMA"),IF(AND(AX184="Casi Seguro",AY184="Insignificante"),("ALTA"),IF(AND(AX184="Casi Seguro",AY184="Menor"),("ALTA"),IF(AND(AX184="Casi Seguro",AY184="Moderado"),("EXTREMA"),IF(AND(AX184="Casi Seguro",AY184="Mayor"),("EXTREMA"),IF(AY184="Catastrófico","EXTREMA","VALORAR")))))))))))))))))))))</f>
        <v>VALORAR</v>
      </c>
      <c r="BA184" s="799"/>
      <c r="BB184" s="256"/>
      <c r="BC184" s="180"/>
      <c r="BD184" s="179"/>
      <c r="BE184" s="179"/>
      <c r="BF184" s="473"/>
      <c r="BG184" s="473"/>
      <c r="BH184" s="473"/>
      <c r="BI184" s="473"/>
      <c r="BJ184" s="785"/>
      <c r="BK184" s="411"/>
      <c r="BL184" s="409"/>
      <c r="BM184" s="409"/>
      <c r="BN184" s="409"/>
      <c r="BO184" s="410"/>
      <c r="BP184" s="410"/>
      <c r="BQ184" s="410"/>
      <c r="BR184" s="453"/>
      <c r="BS184" s="453"/>
      <c r="BT184" s="454"/>
      <c r="BU184" s="509"/>
      <c r="BV184" s="509"/>
      <c r="BW184" s="509"/>
      <c r="BX184" s="508" t="s">
        <v>3766</v>
      </c>
      <c r="BY184" s="182"/>
      <c r="BZ184" s="182"/>
      <c r="CA184" s="182"/>
      <c r="CB184" s="182"/>
      <c r="CC184" s="182"/>
      <c r="CD184" s="182"/>
      <c r="CE184" s="182"/>
      <c r="CF184" s="182"/>
      <c r="CG184" s="182"/>
      <c r="CH184" s="182"/>
      <c r="CI184" s="182"/>
      <c r="CJ184" s="182"/>
      <c r="CK184" s="182"/>
      <c r="CL184" s="182"/>
      <c r="CM184" s="182"/>
      <c r="CN184" s="182"/>
      <c r="CO184" s="182"/>
    </row>
    <row r="185" spans="1:93" ht="18" customHeight="1">
      <c r="A185" s="848"/>
      <c r="B185" s="779"/>
      <c r="C185" s="781"/>
      <c r="D185" s="781"/>
      <c r="E185" s="764"/>
      <c r="F185" s="764"/>
      <c r="G185" s="783"/>
      <c r="H185" s="297">
        <v>29</v>
      </c>
      <c r="I185" s="775"/>
      <c r="J185" s="764"/>
      <c r="K185" s="764"/>
      <c r="L185" s="764"/>
      <c r="M185" s="764"/>
      <c r="N185" s="764"/>
      <c r="O185" s="764"/>
      <c r="P185" s="766"/>
      <c r="Q185" s="768"/>
      <c r="R185" s="770"/>
      <c r="S185" s="770"/>
      <c r="T185" s="770"/>
      <c r="U185" s="820"/>
      <c r="V185" s="805"/>
      <c r="W185" s="823"/>
      <c r="X185" s="826"/>
      <c r="Y185" s="829"/>
      <c r="Z185" s="805"/>
      <c r="AA185" s="808"/>
      <c r="AB185" s="811"/>
      <c r="AC185" s="814"/>
      <c r="AD185" s="797"/>
      <c r="AE185" s="178">
        <v>2</v>
      </c>
      <c r="AF185" s="401"/>
      <c r="AG185" s="444"/>
      <c r="AH185" s="393"/>
      <c r="AI185" s="393"/>
      <c r="AJ185" s="393"/>
      <c r="AK185" s="395" t="str">
        <f t="shared" si="106"/>
        <v/>
      </c>
      <c r="AL185" s="253"/>
      <c r="AM185" s="253"/>
      <c r="AN185" s="201" t="str">
        <f t="shared" si="107"/>
        <v/>
      </c>
      <c r="AO185" s="254"/>
      <c r="AP185" s="254"/>
      <c r="AQ185" s="255"/>
      <c r="AR185" s="202" t="str">
        <f>IF(ISBLANK(AC184),(IFERROR(IF(AND(AK184="Probabilidad",AK185="Probabilidad"),(AT184-(+AT184*AN185)),IF(AK185="Probabilidad",(V184-(+V184*AN185)),IF(AK185="Impacto",AT184,""))),""))," ")</f>
        <v/>
      </c>
      <c r="AS185" s="154" t="str">
        <f>IF(ISBLANK(AC184),(IFERROR(IF(AR185="","",IF(AR185&lt;=0.2,"Muy Baja",IF(AR185&lt;=0.4,"Baja",IF(AR185&lt;=0.6,"Media",IF(AR185&lt;=0.8,"Alta","Muy Alta"))))),""))," ")</f>
        <v/>
      </c>
      <c r="AT185" s="203" t="str">
        <f t="shared" si="108"/>
        <v/>
      </c>
      <c r="AU185" s="470" t="str">
        <f t="shared" si="109"/>
        <v/>
      </c>
      <c r="AV185" s="203" t="str">
        <f>IFERROR(IF(AND(AK184="Impacto",AK185="Impacto"),(AV184-(+AV184*AN185)),IF(AK185="Impacto",(Z184-(+Z184*AN185)),IF(AK185="Probabilidad",AV184,""))),"")</f>
        <v/>
      </c>
      <c r="AW185" s="204" t="str">
        <f t="shared" si="111"/>
        <v/>
      </c>
      <c r="AX185" s="817"/>
      <c r="AY185" s="794"/>
      <c r="AZ185" s="797"/>
      <c r="BA185" s="800"/>
      <c r="BB185" s="256"/>
      <c r="BC185" s="180"/>
      <c r="BD185" s="179"/>
      <c r="BE185" s="179"/>
      <c r="BF185" s="473"/>
      <c r="BG185" s="473"/>
      <c r="BH185" s="473"/>
      <c r="BI185" s="791"/>
      <c r="BJ185" s="764"/>
      <c r="BK185" s="411"/>
      <c r="BL185" s="409"/>
      <c r="BM185" s="409"/>
      <c r="BN185" s="409"/>
      <c r="BO185" s="410"/>
      <c r="BP185" s="410"/>
      <c r="BQ185" s="410"/>
      <c r="BR185" s="453"/>
      <c r="BS185" s="453"/>
      <c r="BT185" s="454"/>
      <c r="BU185" s="509"/>
      <c r="BV185" s="509"/>
      <c r="BW185" s="509"/>
      <c r="BX185" s="509"/>
      <c r="BY185" s="182"/>
      <c r="BZ185" s="182"/>
      <c r="CA185" s="182"/>
      <c r="CB185" s="182"/>
      <c r="CC185" s="182"/>
      <c r="CD185" s="182"/>
      <c r="CE185" s="182"/>
      <c r="CF185" s="182"/>
      <c r="CG185" s="182"/>
      <c r="CH185" s="182"/>
      <c r="CI185" s="182"/>
      <c r="CJ185" s="182"/>
      <c r="CK185" s="182"/>
      <c r="CL185" s="182"/>
      <c r="CM185" s="182"/>
      <c r="CN185" s="182"/>
      <c r="CO185" s="182"/>
    </row>
    <row r="186" spans="1:93" ht="18" customHeight="1">
      <c r="A186" s="848"/>
      <c r="B186" s="779"/>
      <c r="C186" s="781"/>
      <c r="D186" s="781"/>
      <c r="E186" s="764"/>
      <c r="F186" s="764"/>
      <c r="G186" s="783"/>
      <c r="H186" s="297">
        <v>29</v>
      </c>
      <c r="I186" s="775"/>
      <c r="J186" s="764"/>
      <c r="K186" s="764"/>
      <c r="L186" s="764"/>
      <c r="M186" s="764"/>
      <c r="N186" s="764"/>
      <c r="O186" s="764"/>
      <c r="P186" s="766"/>
      <c r="Q186" s="768"/>
      <c r="R186" s="770"/>
      <c r="S186" s="770"/>
      <c r="T186" s="770"/>
      <c r="U186" s="820"/>
      <c r="V186" s="805"/>
      <c r="W186" s="823"/>
      <c r="X186" s="826"/>
      <c r="Y186" s="829"/>
      <c r="Z186" s="805"/>
      <c r="AA186" s="808"/>
      <c r="AB186" s="811"/>
      <c r="AC186" s="814"/>
      <c r="AD186" s="797"/>
      <c r="AE186" s="178">
        <v>3</v>
      </c>
      <c r="AF186" s="401"/>
      <c r="AG186" s="444"/>
      <c r="AH186" s="393"/>
      <c r="AI186" s="393"/>
      <c r="AJ186" s="393"/>
      <c r="AK186" s="395" t="str">
        <f t="shared" si="106"/>
        <v/>
      </c>
      <c r="AL186" s="253"/>
      <c r="AM186" s="253"/>
      <c r="AN186" s="201" t="str">
        <f t="shared" si="107"/>
        <v/>
      </c>
      <c r="AO186" s="254"/>
      <c r="AP186" s="254"/>
      <c r="AQ186" s="255"/>
      <c r="AR186" s="202" t="str">
        <f>IF(ISBLANK(AC184),(IFERROR(IF(AND(AK185="Probabilidad",AK186="Probabilidad"),(AT185-(+AT185*AN186)),IF(AND(AK185="Impacto",AK186="Probabilidad"),(AT184-(+AT184*AN186)),IF(AK186="Impacto",AT185,""))),""))," ")</f>
        <v/>
      </c>
      <c r="AS186" s="154" t="str">
        <f>IF(ISBLANK(AC184),(IFERROR(IF(AR186="","",IF(AR186&lt;=0.2,"Muy Baja",IF(AR186&lt;=0.4,"Baja",IF(AR186&lt;=0.6,"Media",IF(AR186&lt;=0.8,"Alta","Muy Alta"))))),""))," ")</f>
        <v/>
      </c>
      <c r="AT186" s="203" t="str">
        <f t="shared" si="108"/>
        <v/>
      </c>
      <c r="AU186" s="470" t="str">
        <f t="shared" si="109"/>
        <v/>
      </c>
      <c r="AV186" s="203" t="str">
        <f t="shared" ref="AV186:AV189" si="143">IFERROR(IF(AND(AK185="Impacto",AK186="Impacto"),(AV185-(+AV185*AN186)),IF(AND(AK185="Probabilidad",AK186="Impacto"),(AV184-(+AV184*AN186)),IF(AK186="Probabilidad",AV185,""))),"")</f>
        <v/>
      </c>
      <c r="AW186" s="204" t="str">
        <f t="shared" si="111"/>
        <v/>
      </c>
      <c r="AX186" s="817"/>
      <c r="AY186" s="794"/>
      <c r="AZ186" s="797"/>
      <c r="BA186" s="800"/>
      <c r="BB186" s="256"/>
      <c r="BC186" s="180"/>
      <c r="BD186" s="179"/>
      <c r="BE186" s="179"/>
      <c r="BF186" s="473"/>
      <c r="BG186" s="473"/>
      <c r="BH186" s="473"/>
      <c r="BI186" s="792"/>
      <c r="BJ186" s="764"/>
      <c r="BK186" s="411"/>
      <c r="BL186" s="409"/>
      <c r="BM186" s="409"/>
      <c r="BN186" s="409"/>
      <c r="BO186" s="410"/>
      <c r="BP186" s="410"/>
      <c r="BQ186" s="410"/>
      <c r="BR186" s="453"/>
      <c r="BS186" s="453"/>
      <c r="BT186" s="454"/>
      <c r="BU186" s="509"/>
      <c r="BV186" s="509"/>
      <c r="BW186" s="509"/>
      <c r="BX186" s="509"/>
      <c r="BY186" s="182"/>
      <c r="BZ186" s="182"/>
      <c r="CA186" s="182"/>
      <c r="CB186" s="182"/>
      <c r="CC186" s="182"/>
      <c r="CD186" s="182"/>
      <c r="CE186" s="182"/>
      <c r="CF186" s="182"/>
      <c r="CG186" s="182"/>
      <c r="CH186" s="182"/>
      <c r="CI186" s="182"/>
      <c r="CJ186" s="182"/>
      <c r="CK186" s="182"/>
      <c r="CL186" s="182"/>
      <c r="CM186" s="182"/>
      <c r="CN186" s="182"/>
      <c r="CO186" s="182"/>
    </row>
    <row r="187" spans="1:93" ht="18" customHeight="1">
      <c r="A187" s="848"/>
      <c r="B187" s="779"/>
      <c r="C187" s="781"/>
      <c r="D187" s="781"/>
      <c r="E187" s="764"/>
      <c r="F187" s="764"/>
      <c r="G187" s="783"/>
      <c r="H187" s="297">
        <v>29</v>
      </c>
      <c r="I187" s="775"/>
      <c r="J187" s="764"/>
      <c r="K187" s="764"/>
      <c r="L187" s="764"/>
      <c r="M187" s="764"/>
      <c r="N187" s="764"/>
      <c r="O187" s="764"/>
      <c r="P187" s="766"/>
      <c r="Q187" s="768"/>
      <c r="R187" s="770"/>
      <c r="S187" s="770"/>
      <c r="T187" s="770"/>
      <c r="U187" s="820"/>
      <c r="V187" s="805"/>
      <c r="W187" s="823"/>
      <c r="X187" s="826"/>
      <c r="Y187" s="829"/>
      <c r="Z187" s="805"/>
      <c r="AA187" s="808"/>
      <c r="AB187" s="811"/>
      <c r="AC187" s="814"/>
      <c r="AD187" s="797"/>
      <c r="AE187" s="178">
        <v>4</v>
      </c>
      <c r="AF187" s="401"/>
      <c r="AG187" s="444"/>
      <c r="AH187" s="393"/>
      <c r="AI187" s="393"/>
      <c r="AJ187" s="393"/>
      <c r="AK187" s="395" t="str">
        <f t="shared" si="106"/>
        <v/>
      </c>
      <c r="AL187" s="253"/>
      <c r="AM187" s="253"/>
      <c r="AN187" s="201" t="str">
        <f t="shared" si="107"/>
        <v/>
      </c>
      <c r="AO187" s="254"/>
      <c r="AP187" s="254"/>
      <c r="AQ187" s="255"/>
      <c r="AR187" s="202" t="str">
        <f>IF(ISBLANK(AC184),(IFERROR(IF(AND(AK186="Probabilidad",AK187="Probabilidad"),(AT186-(+AT186*AN187)),IF(AND(AK186="Impacto",AK187="Probabilidad"),(AT185-(+AT185*AN187)),IF(AK187="Impacto",AT186,""))),""))," ")</f>
        <v/>
      </c>
      <c r="AS187" s="154" t="str">
        <f>IF(ISBLANK(AC184),(IFERROR(IF(AR187="","",IF(AR187&lt;=0.2,"Muy Baja",IF(AR187&lt;=0.4,"Baja",IF(AR187&lt;=0.6,"Media",IF(AR187&lt;=0.8,"Alta","Muy Alta"))))),""))," ")</f>
        <v/>
      </c>
      <c r="AT187" s="203" t="str">
        <f t="shared" si="108"/>
        <v/>
      </c>
      <c r="AU187" s="470" t="str">
        <f t="shared" si="109"/>
        <v/>
      </c>
      <c r="AV187" s="203" t="str">
        <f t="shared" si="143"/>
        <v/>
      </c>
      <c r="AW187" s="204" t="str">
        <f t="shared" si="111"/>
        <v/>
      </c>
      <c r="AX187" s="817"/>
      <c r="AY187" s="794"/>
      <c r="AZ187" s="797"/>
      <c r="BA187" s="800"/>
      <c r="BB187" s="256"/>
      <c r="BC187" s="180"/>
      <c r="BD187" s="179"/>
      <c r="BE187" s="179"/>
      <c r="BF187" s="473"/>
      <c r="BG187" s="473"/>
      <c r="BH187" s="473"/>
      <c r="BI187" s="180"/>
      <c r="BJ187" s="764"/>
      <c r="BK187" s="411"/>
      <c r="BL187" s="409"/>
      <c r="BM187" s="409"/>
      <c r="BN187" s="409"/>
      <c r="BO187" s="410"/>
      <c r="BP187" s="410"/>
      <c r="BQ187" s="410"/>
      <c r="BR187" s="453"/>
      <c r="BS187" s="453"/>
      <c r="BT187" s="454"/>
      <c r="BU187" s="509"/>
      <c r="BV187" s="509"/>
      <c r="BW187" s="509"/>
      <c r="BX187" s="509"/>
      <c r="BY187" s="182"/>
      <c r="BZ187" s="182"/>
      <c r="CA187" s="182"/>
      <c r="CB187" s="182"/>
      <c r="CC187" s="182"/>
      <c r="CD187" s="182"/>
      <c r="CE187" s="182"/>
      <c r="CF187" s="182"/>
      <c r="CG187" s="182"/>
      <c r="CH187" s="182"/>
      <c r="CI187" s="182"/>
      <c r="CJ187" s="182"/>
      <c r="CK187" s="182"/>
      <c r="CL187" s="182"/>
      <c r="CM187" s="182"/>
      <c r="CN187" s="182"/>
      <c r="CO187" s="182"/>
    </row>
    <row r="188" spans="1:93" ht="18" customHeight="1">
      <c r="A188" s="848"/>
      <c r="B188" s="779"/>
      <c r="C188" s="781"/>
      <c r="D188" s="781"/>
      <c r="E188" s="764"/>
      <c r="F188" s="764"/>
      <c r="G188" s="783"/>
      <c r="H188" s="297">
        <v>29</v>
      </c>
      <c r="I188" s="775"/>
      <c r="J188" s="764"/>
      <c r="K188" s="764"/>
      <c r="L188" s="764"/>
      <c r="M188" s="764"/>
      <c r="N188" s="764"/>
      <c r="O188" s="764"/>
      <c r="P188" s="766"/>
      <c r="Q188" s="768"/>
      <c r="R188" s="770"/>
      <c r="S188" s="770"/>
      <c r="T188" s="770"/>
      <c r="U188" s="820"/>
      <c r="V188" s="805"/>
      <c r="W188" s="823"/>
      <c r="X188" s="826"/>
      <c r="Y188" s="829"/>
      <c r="Z188" s="805"/>
      <c r="AA188" s="808"/>
      <c r="AB188" s="811"/>
      <c r="AC188" s="814"/>
      <c r="AD188" s="797"/>
      <c r="AE188" s="178">
        <v>5</v>
      </c>
      <c r="AF188" s="401"/>
      <c r="AG188" s="444"/>
      <c r="AH188" s="393"/>
      <c r="AI188" s="393"/>
      <c r="AJ188" s="393"/>
      <c r="AK188" s="395" t="str">
        <f t="shared" si="106"/>
        <v/>
      </c>
      <c r="AL188" s="253"/>
      <c r="AM188" s="253"/>
      <c r="AN188" s="201" t="str">
        <f t="shared" si="107"/>
        <v/>
      </c>
      <c r="AO188" s="254"/>
      <c r="AP188" s="254"/>
      <c r="AQ188" s="255"/>
      <c r="AR188" s="202" t="str">
        <f>IF(ISBLANK(AC184),(IFERROR(IF(AND(AK187="Probabilidad",AK188="Probabilidad"),(AT187-(+AT187*AN188)),IF(AND(AK187="Impacto",AK188="Probabilidad"),(AT186-(+AT186*AN188)),IF(AK188="Impacto",AT187,""))),""))," ")</f>
        <v/>
      </c>
      <c r="AS188" s="154" t="str">
        <f>IF(ISBLANK(AC184),(IFERROR(IF(AR188="","",IF(AR188&lt;=0.2,"Muy Baja",IF(AR188&lt;=0.4,"Baja",IF(AR188&lt;=0.6,"Media",IF(AR188&lt;=0.8,"Alta","Muy Alta"))))),""))," ")</f>
        <v/>
      </c>
      <c r="AT188" s="203" t="str">
        <f t="shared" si="108"/>
        <v/>
      </c>
      <c r="AU188" s="470" t="str">
        <f t="shared" si="109"/>
        <v/>
      </c>
      <c r="AV188" s="203" t="str">
        <f t="shared" si="143"/>
        <v/>
      </c>
      <c r="AW188" s="204" t="str">
        <f t="shared" si="111"/>
        <v/>
      </c>
      <c r="AX188" s="817"/>
      <c r="AY188" s="794"/>
      <c r="AZ188" s="797"/>
      <c r="BA188" s="800"/>
      <c r="BB188" s="256"/>
      <c r="BC188" s="180"/>
      <c r="BD188" s="179"/>
      <c r="BE188" s="179"/>
      <c r="BF188" s="473"/>
      <c r="BG188" s="473"/>
      <c r="BH188" s="473"/>
      <c r="BI188" s="180"/>
      <c r="BJ188" s="764"/>
      <c r="BK188" s="411"/>
      <c r="BL188" s="409"/>
      <c r="BM188" s="409"/>
      <c r="BN188" s="409"/>
      <c r="BO188" s="410"/>
      <c r="BP188" s="410"/>
      <c r="BQ188" s="410"/>
      <c r="BR188" s="453"/>
      <c r="BS188" s="453"/>
      <c r="BT188" s="454"/>
      <c r="BU188" s="509"/>
      <c r="BV188" s="509"/>
      <c r="BW188" s="509"/>
      <c r="BX188" s="509"/>
      <c r="BY188" s="182"/>
      <c r="BZ188" s="182"/>
      <c r="CA188" s="182"/>
      <c r="CB188" s="182"/>
      <c r="CC188" s="182"/>
      <c r="CD188" s="182"/>
      <c r="CE188" s="182"/>
      <c r="CF188" s="182"/>
      <c r="CG188" s="182"/>
      <c r="CH188" s="182"/>
      <c r="CI188" s="182"/>
      <c r="CJ188" s="182"/>
      <c r="CK188" s="182"/>
      <c r="CL188" s="182"/>
      <c r="CM188" s="182"/>
      <c r="CN188" s="182"/>
      <c r="CO188" s="182"/>
    </row>
    <row r="189" spans="1:93" ht="18" customHeight="1">
      <c r="A189" s="849"/>
      <c r="B189" s="780"/>
      <c r="C189" s="782"/>
      <c r="D189" s="782"/>
      <c r="E189" s="765"/>
      <c r="F189" s="765"/>
      <c r="G189" s="783"/>
      <c r="H189" s="297">
        <v>29</v>
      </c>
      <c r="I189" s="776"/>
      <c r="J189" s="765"/>
      <c r="K189" s="765"/>
      <c r="L189" s="765"/>
      <c r="M189" s="765"/>
      <c r="N189" s="765"/>
      <c r="O189" s="765"/>
      <c r="P189" s="767"/>
      <c r="Q189" s="769"/>
      <c r="R189" s="771"/>
      <c r="S189" s="771"/>
      <c r="T189" s="771"/>
      <c r="U189" s="821"/>
      <c r="V189" s="806"/>
      <c r="W189" s="824"/>
      <c r="X189" s="827"/>
      <c r="Y189" s="830"/>
      <c r="Z189" s="806"/>
      <c r="AA189" s="809"/>
      <c r="AB189" s="812"/>
      <c r="AC189" s="815"/>
      <c r="AD189" s="798"/>
      <c r="AE189" s="178">
        <v>6</v>
      </c>
      <c r="AF189" s="401"/>
      <c r="AG189" s="444"/>
      <c r="AH189" s="393"/>
      <c r="AI189" s="393"/>
      <c r="AJ189" s="393"/>
      <c r="AK189" s="395" t="str">
        <f t="shared" si="106"/>
        <v/>
      </c>
      <c r="AL189" s="253"/>
      <c r="AM189" s="253"/>
      <c r="AN189" s="201" t="str">
        <f t="shared" si="107"/>
        <v/>
      </c>
      <c r="AO189" s="254"/>
      <c r="AP189" s="254"/>
      <c r="AQ189" s="255"/>
      <c r="AR189" s="202" t="str">
        <f>IF(ISBLANK(AC184),(IFERROR(IF(AND(AK188="Probabilidad",AK189="Probabilidad"),(AT188-(+AT188*AN189)),IF(AND(AK188="Impacto",AK189="Probabilidad"),(AT187-(+AT187*AN189)),IF(AK189="Impacto",AT188,""))),""))," ")</f>
        <v/>
      </c>
      <c r="AS189" s="154" t="str">
        <f>IF(ISBLANK(AC184),(IFERROR(IF(AR189="","",IF(AR189&lt;=0.2,"Muy Baja",IF(AR189&lt;=0.4,"Baja",IF(AR189&lt;=0.6,"Media",IF(AR189&lt;=0.8,"Alta","Muy Alta"))))),""))," ")</f>
        <v/>
      </c>
      <c r="AT189" s="203" t="str">
        <f t="shared" si="108"/>
        <v/>
      </c>
      <c r="AU189" s="470" t="str">
        <f t="shared" si="109"/>
        <v/>
      </c>
      <c r="AV189" s="203" t="str">
        <f t="shared" si="143"/>
        <v/>
      </c>
      <c r="AW189" s="204" t="str">
        <f t="shared" si="111"/>
        <v/>
      </c>
      <c r="AX189" s="818"/>
      <c r="AY189" s="795"/>
      <c r="AZ189" s="798"/>
      <c r="BA189" s="801"/>
      <c r="BB189" s="256"/>
      <c r="BC189" s="180"/>
      <c r="BD189" s="179"/>
      <c r="BE189" s="179"/>
      <c r="BF189" s="473"/>
      <c r="BG189" s="473"/>
      <c r="BH189" s="473"/>
      <c r="BI189" s="180"/>
      <c r="BJ189" s="765"/>
      <c r="BK189" s="411"/>
      <c r="BL189" s="409"/>
      <c r="BM189" s="409"/>
      <c r="BN189" s="409"/>
      <c r="BO189" s="410"/>
      <c r="BP189" s="410"/>
      <c r="BQ189" s="410"/>
      <c r="BR189" s="453"/>
      <c r="BS189" s="453"/>
      <c r="BT189" s="454"/>
      <c r="BU189" s="509"/>
      <c r="BV189" s="509"/>
      <c r="BW189" s="509"/>
      <c r="BX189" s="509"/>
      <c r="BY189" s="182"/>
      <c r="BZ189" s="182"/>
      <c r="CA189" s="182"/>
      <c r="CB189" s="182"/>
      <c r="CC189" s="182"/>
      <c r="CD189" s="182"/>
      <c r="CE189" s="182"/>
      <c r="CF189" s="182"/>
      <c r="CG189" s="182"/>
      <c r="CH189" s="182"/>
      <c r="CI189" s="182"/>
      <c r="CJ189" s="182"/>
      <c r="CK189" s="182"/>
      <c r="CL189" s="182"/>
      <c r="CM189" s="182"/>
      <c r="CN189" s="182"/>
      <c r="CO189" s="182"/>
    </row>
    <row r="190" spans="1:93" ht="162" customHeight="1">
      <c r="A190" s="847">
        <v>6</v>
      </c>
      <c r="B190" s="844" t="s">
        <v>934</v>
      </c>
      <c r="C190" s="845" t="str">
        <f>IFERROR((VLOOKUP($B190,'Listados Datos'!$D$3:$E$18,2,FALSE))," ")</f>
        <v>Defender el Patrimonio Inmobiliario Distrital a cargo del Departamento Administrativo de la Defensoría del Espacio público.</v>
      </c>
      <c r="D190" s="845"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785" t="s">
        <v>1072</v>
      </c>
      <c r="F190" s="785" t="s">
        <v>2919</v>
      </c>
      <c r="G190" s="783">
        <v>30</v>
      </c>
      <c r="H190" s="297">
        <v>30</v>
      </c>
      <c r="I190" s="784" t="s">
        <v>1119</v>
      </c>
      <c r="J190" s="785" t="s">
        <v>237</v>
      </c>
      <c r="K190" s="785" t="s">
        <v>1119</v>
      </c>
      <c r="L190" s="785" t="s">
        <v>1231</v>
      </c>
      <c r="M190" s="785" t="s">
        <v>3145</v>
      </c>
      <c r="N190" s="785" t="s">
        <v>105</v>
      </c>
      <c r="O190" s="785" t="s">
        <v>825</v>
      </c>
      <c r="P190" s="786">
        <v>228</v>
      </c>
      <c r="Q190" s="787"/>
      <c r="R190" s="788"/>
      <c r="S190" s="788"/>
      <c r="T190" s="788"/>
      <c r="U190" s="819" t="str">
        <f>IF(ISBLANK(AB190),(IF(P190&lt;=0,"",IF(P190&lt;=2,"Muy Baja",IF(P190&lt;=24,"Baja",IF(P190&lt;=500,"Media",IF(P190&lt;=5000,"Alta","Muy Alta"))))))," ")</f>
        <v>Media</v>
      </c>
      <c r="V190" s="804">
        <f t="shared" ref="V190" si="144">IF(ISBLANK(AB190),(IF(U190="","",IF(U190="Muy Baja",20%,IF(U190="Baja",40%,IF(U190="Media",60%,IF(U190="Alta",80%,IF(U190="Muy Alta",100%,0)))))))," ")</f>
        <v>0.6</v>
      </c>
      <c r="W190" s="822" t="s">
        <v>1351</v>
      </c>
      <c r="X190" s="825" t="str">
        <f>IF(W190&gt;0,IF(NOT(ISERROR(MATCH(W190,'Listados Datos'!$N$3:$N$4,0))),'Listados Datos'!$N$6&amp;"Por favor no seleccionar este criterios de impacto (Afectación Económica o presupuestal y/o Pérdida Reputacional)",'Listados Datos'!$N$7),"")</f>
        <v>✔</v>
      </c>
      <c r="Y190" s="828" t="str">
        <f>IF(OR(W190='Listados Datos'!$R$3,W190='Listados Datos'!$S$3),"Leve",IF(OR(W190='Listados Datos'!$R$4,W190='Listados Datos'!$S$4),"Menor",IF(OR(W190='Listados Datos'!$R$5,W190='Listados Datos'!$S$5),"Moderado",IF(OR(W190='Listados Datos'!$R$6,W190='Listados Datos'!$S$6),"Mayor",IF(OR(W190='Listados Datos'!$R$7,W190='Listados Datos'!$S$7),"Catastrófico","")))))</f>
        <v>Menor</v>
      </c>
      <c r="Z190" s="804">
        <f>IF(Y190="","",IF(Y190="Leve",20%,IF(Y190="Menor",40%,IF(Y190="Moderado",60%,IF(Y190="Mayor",80%,IF(Y190="Catastrófico",100%,0))))))</f>
        <v>0.4</v>
      </c>
      <c r="AA190" s="807" t="str">
        <f>IF(OR(AND(U190="Muy Baja",Y190="Leve"),AND(U190="Muy Baja",Y190="Menor"),AND(U190="Baja",Y190="Leve")),"Bajo",IF(OR(AND(U190="Muy baja",Y190="Moderado"),AND(U190="Baja",Y190="Menor"),AND(U190="Baja",Y190="Moderado"),AND(U190="Media",Y190="Leve"),AND(U190="Media",Y190="Menor"),AND(U190="Media",Y190="Moderado"),AND(U190="Alta",Y190="Leve"),AND(U190="Alta",Y190="Menor")),"Moderado",IF(OR(AND(U190="Muy Baja",Y190="Mayor"),AND(U190="Baja",Y190="Mayor"),AND(U190="Media",Y190="Mayor"),AND(U190="Alta",Y190="Moderado"),AND(U190="Alta",Y190="Mayor"),AND(U190="Muy Alta",Y190="Leve"),AND(U190="Muy Alta",Y190="Menor"),AND(U190="Muy Alta",Y190="Moderado"),AND(U190="Muy Alta",Y190="Mayor")),"Alto",IF(OR(AND(U190="Muy Baja",Y190="Catastrófico"),AND(U190="Baja",Y190="Catastrófico"),AND(U190="Media",Y190="Catastrófico"),AND(U190="Alta",Y190="Catastrófico"),AND(U190="Muy Alta",Y190="Catastrófico")),"Extremo",""))))</f>
        <v>Moderado</v>
      </c>
      <c r="AB190" s="810"/>
      <c r="AC190" s="813"/>
      <c r="AD190" s="796" t="str">
        <f t="shared" ref="AD190" si="145">IF(AND(AB190="Rara Vez",AC190="Insignificante"),("BAJA"),IF(AND(AB190="Rara Vez",AC190="Menor"),("BAJA"),IF(AND(AB190="Rara Vez",AC190="Moderado"),("MODERADA"),IF(AND(AB190="Rara Vez",AC190="Mayor"),("ALTA"),IF(AND(AB190="Improbable",AC190="Insignificante"),("BAJA"),IF(AND(AB190="Improbable",AC190="Menor"),("BAJA"),IF(AND(AB190="Improbable",AC190="Moderado"),("MODERADA"),IF(AND(AB190="Improbable",AC190="Mayor"),("ALTA"),IF(AND(AB190="Posible",AC190="Insignificante"),("BAJA"),IF(AND(AB190="Posible",AC190="Menor"),("MODERADA"),IF(AND(AB190="Posible",AC190="Moderado"),("ALTA"),IF(AND(AB190="Posible",AC190="Mayor"),("EXTREMA"),IF(AND(AB190="Probable",AC190="Insignificante"),("MODERADA"),IF(AND(AB190="Probable",AC190="Menor"),("ALTA"),IF(AND(AB190="Probable",AC190="Moderado"),("ALTA"),IF(AND(AB190="Probable",AC190="Mayor"),("EXTREMA"),IF(AND(AB190="Casi Seguro",AC190="Insignificante"),("ALTA"),IF(AND(AB190="Casi Seguro",AC190="Menor"),("ALTA"),IF(AND(AB190="Casi Seguro",AC190="Moderado"),("EXTREMA"),IF(AND(AB190="Casi Seguro",AC190="Mayor"),("EXTREMA"),IF(AC190="Catastrófico","EXTREMA","VALORAR")))))))))))))))))))))</f>
        <v>VALORAR</v>
      </c>
      <c r="AE190" s="178">
        <v>1</v>
      </c>
      <c r="AF190" s="401"/>
      <c r="AG190" s="444" t="s">
        <v>3330</v>
      </c>
      <c r="AH190" s="393"/>
      <c r="AI190" s="393"/>
      <c r="AJ190" s="393"/>
      <c r="AK190" s="395" t="str">
        <f t="shared" si="106"/>
        <v>Probabilidad</v>
      </c>
      <c r="AL190" s="253" t="s">
        <v>305</v>
      </c>
      <c r="AM190" s="253" t="s">
        <v>310</v>
      </c>
      <c r="AN190" s="201" t="str">
        <f t="shared" si="107"/>
        <v>40%</v>
      </c>
      <c r="AO190" s="254" t="s">
        <v>314</v>
      </c>
      <c r="AP190" s="254" t="s">
        <v>318</v>
      </c>
      <c r="AQ190" s="255" t="s">
        <v>321</v>
      </c>
      <c r="AR190" s="202">
        <f>IF(ISBLANK(AC190),(IFERROR(IF(AK190="Probabilidad",(V190-(+V190*AN190)),IF(AK190="Impacto",V190,"")),""))," ")</f>
        <v>0.36</v>
      </c>
      <c r="AS190" s="154" t="str">
        <f>IF(ISBLANK(AC190), (IFERROR(IF(AR190="","",IF(AR190&lt;=0.2,"Muy Baja",IF(AR190&lt;=0.4,"Baja",IF(AR190&lt;=0.6,"Media",IF(AR190&lt;=0.8,"Alta","Muy Alta"))))),""))," ")</f>
        <v>Baja</v>
      </c>
      <c r="AT190" s="203">
        <f t="shared" si="108"/>
        <v>0.36</v>
      </c>
      <c r="AU190" s="470" t="str">
        <f t="shared" si="109"/>
        <v>Menor</v>
      </c>
      <c r="AV190" s="203">
        <f>IFERROR(IF(AK190="Impacto",(Z190-(+Z190*AN190)),IF(AK190="Probabilidad",Z190,"")),"")</f>
        <v>0.4</v>
      </c>
      <c r="AW190" s="204" t="str">
        <f t="shared" si="111"/>
        <v>Moderado</v>
      </c>
      <c r="AX190" s="816"/>
      <c r="AY190" s="793" t="str">
        <f>IF(ISBLANK(AC190), " ", AC190)</f>
        <v xml:space="preserve"> </v>
      </c>
      <c r="AZ190" s="796" t="str">
        <f t="shared" ref="AZ190" si="146">IF(AND(AX190="Rara Vez",AY190="Insignificante"),("BAJA"),IF(AND(AX190="Rara Vez",AY190="Menor"),("BAJA"),IF(AND(AX190="Rara Vez",AY190="Moderado"),("MODERADA"),IF(AND(AX190="Rara Vez",AY190="Mayor"),("ALTA"),IF(AND(AX190="Improbable",AY190="Insignificante"),("BAJA"),IF(AND(AX190="Improbable",AY190="Menor"),("BAJA"),IF(AND(AX190="Improbable",AY190="Moderado"),("MODERADA"),IF(AND(AX190="Improbable",AY190="Mayor"),("ALTA"),IF(AND(AX190="Posible",AY190="Insignificante"),("BAJA"),IF(AND(AX190="Posible",AY190="Menor"),("MODERADA"),IF(AND(AX190="Posible",AY190="Moderado"),("ALTA"),IF(AND(AX190="Posible",AY190="Mayor"),("EXTREMA"),IF(AND(AX190="Probable",AY190="Insignificante"),("MODERADA"),IF(AND(AX190="Probable",AY190="Menor"),("ALTA"),IF(AND(AX190="Probable",AY190="Moderado"),("ALTA"),IF(AND(AX190="Probable",AY190="Mayor"),("EXTREMA"),IF(AND(AX190="Casi Seguro",AY190="Insignificante"),("ALTA"),IF(AND(AX190="Casi Seguro",AY190="Menor"),("ALTA"),IF(AND(AX190="Casi Seguro",AY190="Moderado"),("EXTREMA"),IF(AND(AX190="Casi Seguro",AY190="Mayor"),("EXTREMA"),IF(AY190="Catastrófico","EXTREMA","VALORAR")))))))))))))))))))))</f>
        <v>VALORAR</v>
      </c>
      <c r="BA190" s="799" t="s">
        <v>328</v>
      </c>
      <c r="BB190" s="256" t="s">
        <v>3333</v>
      </c>
      <c r="BC190" s="368" t="s">
        <v>3334</v>
      </c>
      <c r="BD190" s="369" t="s">
        <v>3144</v>
      </c>
      <c r="BE190" s="369" t="s">
        <v>1037</v>
      </c>
      <c r="BF190" s="474">
        <v>44927</v>
      </c>
      <c r="BG190" s="474">
        <v>45291</v>
      </c>
      <c r="BH190" s="474" t="s">
        <v>3335</v>
      </c>
      <c r="BI190" s="474" t="s">
        <v>3336</v>
      </c>
      <c r="BJ190" s="785" t="s">
        <v>1114</v>
      </c>
      <c r="BK190" s="411" t="s">
        <v>110</v>
      </c>
      <c r="BL190" s="409" t="s">
        <v>3596</v>
      </c>
      <c r="BM190" s="431">
        <f>(177880.45/200000)*100</f>
        <v>88.940225000000012</v>
      </c>
      <c r="BN190" s="421">
        <v>45169</v>
      </c>
      <c r="BO190" s="410" t="s">
        <v>3334</v>
      </c>
      <c r="BP190" s="423" t="s">
        <v>3597</v>
      </c>
      <c r="BQ190" s="410" t="s">
        <v>111</v>
      </c>
      <c r="BR190" s="453" t="s">
        <v>111</v>
      </c>
      <c r="BS190" s="453" t="s">
        <v>1423</v>
      </c>
      <c r="BT190" s="454" t="s">
        <v>1423</v>
      </c>
      <c r="BU190" s="536" t="s">
        <v>3817</v>
      </c>
      <c r="BV190" s="505" t="s">
        <v>3713</v>
      </c>
      <c r="BW190" s="505" t="s">
        <v>3815</v>
      </c>
      <c r="BX190" s="504" t="s">
        <v>3816</v>
      </c>
      <c r="BY190" s="182"/>
      <c r="BZ190" s="182"/>
      <c r="CA190" s="182"/>
      <c r="CB190" s="182"/>
      <c r="CC190" s="182"/>
      <c r="CD190" s="182"/>
      <c r="CE190" s="182"/>
      <c r="CF190" s="182"/>
      <c r="CG190" s="182"/>
      <c r="CH190" s="182"/>
      <c r="CI190" s="182"/>
      <c r="CJ190" s="182"/>
      <c r="CK190" s="182"/>
      <c r="CL190" s="182"/>
      <c r="CM190" s="182"/>
      <c r="CN190" s="182"/>
      <c r="CO190" s="182"/>
    </row>
    <row r="191" spans="1:93" ht="68.25" customHeight="1">
      <c r="A191" s="848"/>
      <c r="B191" s="779"/>
      <c r="C191" s="781"/>
      <c r="D191" s="781"/>
      <c r="E191" s="764"/>
      <c r="F191" s="764"/>
      <c r="G191" s="783"/>
      <c r="H191" s="297">
        <v>30</v>
      </c>
      <c r="I191" s="775"/>
      <c r="J191" s="764"/>
      <c r="K191" s="764"/>
      <c r="L191" s="764"/>
      <c r="M191" s="764"/>
      <c r="N191" s="764"/>
      <c r="O191" s="764"/>
      <c r="P191" s="766"/>
      <c r="Q191" s="768"/>
      <c r="R191" s="770"/>
      <c r="S191" s="770"/>
      <c r="T191" s="770"/>
      <c r="U191" s="820"/>
      <c r="V191" s="805"/>
      <c r="W191" s="823"/>
      <c r="X191" s="826"/>
      <c r="Y191" s="829"/>
      <c r="Z191" s="805"/>
      <c r="AA191" s="808"/>
      <c r="AB191" s="811"/>
      <c r="AC191" s="814"/>
      <c r="AD191" s="797"/>
      <c r="AE191" s="178">
        <v>2</v>
      </c>
      <c r="AF191" s="401"/>
      <c r="AG191" s="444"/>
      <c r="AH191" s="393"/>
      <c r="AI191" s="393"/>
      <c r="AJ191" s="393"/>
      <c r="AK191" s="395" t="str">
        <f t="shared" si="106"/>
        <v/>
      </c>
      <c r="AL191" s="253"/>
      <c r="AM191" s="253"/>
      <c r="AN191" s="201" t="str">
        <f t="shared" si="107"/>
        <v/>
      </c>
      <c r="AO191" s="254"/>
      <c r="AP191" s="254"/>
      <c r="AQ191" s="255"/>
      <c r="AR191" s="202" t="str">
        <f>IF(ISBLANK(AC190),(IFERROR(IF(AND(AK190="Probabilidad",AK191="Probabilidad"),(AT190-(+AT190*AN191)),IF(AK191="Probabilidad",(V190-(+V190*AN191)),IF(AK191="Impacto",AT190,""))),""))," ")</f>
        <v/>
      </c>
      <c r="AS191" s="154" t="str">
        <f>IF(ISBLANK(AC190),(IFERROR(IF(AR191="","",IF(AR191&lt;=0.2,"Muy Baja",IF(AR191&lt;=0.4,"Baja",IF(AR191&lt;=0.6,"Media",IF(AR191&lt;=0.8,"Alta","Muy Alta"))))),""))," ")</f>
        <v/>
      </c>
      <c r="AT191" s="203" t="str">
        <f t="shared" si="108"/>
        <v/>
      </c>
      <c r="AU191" s="470" t="str">
        <f t="shared" si="109"/>
        <v/>
      </c>
      <c r="AV191" s="203" t="str">
        <f>IFERROR(IF(AND(AK190="Impacto",AK191="Impacto"),(AV190-(+AV190*AN191)),IF(AK191="Impacto",(Z190-(+Z190*AN191)),IF(AK191="Probabilidad",AV190,""))),"")</f>
        <v/>
      </c>
      <c r="AW191" s="204" t="str">
        <f t="shared" si="111"/>
        <v/>
      </c>
      <c r="AX191" s="817"/>
      <c r="AY191" s="794"/>
      <c r="AZ191" s="797"/>
      <c r="BA191" s="800"/>
      <c r="BB191" s="256"/>
      <c r="BC191" s="368"/>
      <c r="BD191" s="369"/>
      <c r="BE191" s="369"/>
      <c r="BF191" s="474"/>
      <c r="BG191" s="474"/>
      <c r="BH191" s="474"/>
      <c r="BI191" s="474"/>
      <c r="BJ191" s="764"/>
      <c r="BK191" s="411"/>
      <c r="BL191" s="409"/>
      <c r="BM191" s="409"/>
      <c r="BN191" s="409"/>
      <c r="BO191" s="410"/>
      <c r="BP191" s="410"/>
      <c r="BQ191" s="410"/>
      <c r="BR191" s="453"/>
      <c r="BS191" s="453"/>
      <c r="BT191" s="454"/>
      <c r="BU191" s="509"/>
      <c r="BV191" s="509"/>
      <c r="BW191" s="509"/>
      <c r="BX191" s="509"/>
      <c r="BY191" s="182"/>
      <c r="BZ191" s="182"/>
      <c r="CA191" s="182"/>
      <c r="CB191" s="182"/>
      <c r="CC191" s="182"/>
      <c r="CD191" s="182"/>
      <c r="CE191" s="182"/>
      <c r="CF191" s="182"/>
      <c r="CG191" s="182"/>
      <c r="CH191" s="182"/>
      <c r="CI191" s="182"/>
      <c r="CJ191" s="182"/>
      <c r="CK191" s="182"/>
      <c r="CL191" s="182"/>
      <c r="CM191" s="182"/>
      <c r="CN191" s="182"/>
      <c r="CO191" s="182"/>
    </row>
    <row r="192" spans="1:93" ht="28.5" customHeight="1">
      <c r="A192" s="848"/>
      <c r="B192" s="779"/>
      <c r="C192" s="781"/>
      <c r="D192" s="781"/>
      <c r="E192" s="764"/>
      <c r="F192" s="764"/>
      <c r="G192" s="783"/>
      <c r="H192" s="297">
        <v>30</v>
      </c>
      <c r="I192" s="775"/>
      <c r="J192" s="764"/>
      <c r="K192" s="764"/>
      <c r="L192" s="764"/>
      <c r="M192" s="764"/>
      <c r="N192" s="764"/>
      <c r="O192" s="764"/>
      <c r="P192" s="766"/>
      <c r="Q192" s="768"/>
      <c r="R192" s="770"/>
      <c r="S192" s="770"/>
      <c r="T192" s="770"/>
      <c r="U192" s="820"/>
      <c r="V192" s="805"/>
      <c r="W192" s="823"/>
      <c r="X192" s="826"/>
      <c r="Y192" s="829"/>
      <c r="Z192" s="805"/>
      <c r="AA192" s="808"/>
      <c r="AB192" s="811"/>
      <c r="AC192" s="814"/>
      <c r="AD192" s="797"/>
      <c r="AE192" s="178">
        <v>3</v>
      </c>
      <c r="AF192" s="401"/>
      <c r="AG192" s="444"/>
      <c r="AH192" s="393"/>
      <c r="AI192" s="393"/>
      <c r="AJ192" s="393"/>
      <c r="AK192" s="395" t="str">
        <f t="shared" si="106"/>
        <v/>
      </c>
      <c r="AL192" s="253"/>
      <c r="AM192" s="253"/>
      <c r="AN192" s="201" t="str">
        <f t="shared" si="107"/>
        <v/>
      </c>
      <c r="AO192" s="254"/>
      <c r="AP192" s="254"/>
      <c r="AQ192" s="255"/>
      <c r="AR192" s="202" t="str">
        <f>IF(ISBLANK(AC190),(IFERROR(IF(AND(AK191="Probabilidad",AK192="Probabilidad"),(AT191-(+AT191*AN192)),IF(AND(AK191="Impacto",AK192="Probabilidad"),(AT190-(+AT190*AN192)),IF(AK192="Impacto",AT191,""))),""))," ")</f>
        <v/>
      </c>
      <c r="AS192" s="154" t="str">
        <f>IF(ISBLANK(AC190),(IFERROR(IF(AR192="","",IF(AR192&lt;=0.2,"Muy Baja",IF(AR192&lt;=0.4,"Baja",IF(AR192&lt;=0.6,"Media",IF(AR192&lt;=0.8,"Alta","Muy Alta"))))),""))," ")</f>
        <v/>
      </c>
      <c r="AT192" s="203" t="str">
        <f t="shared" si="108"/>
        <v/>
      </c>
      <c r="AU192" s="470" t="str">
        <f t="shared" si="109"/>
        <v/>
      </c>
      <c r="AV192" s="203" t="str">
        <f t="shared" ref="AV192:AV195" si="147">IFERROR(IF(AND(AK191="Impacto",AK192="Impacto"),(AV191-(+AV191*AN192)),IF(AND(AK191="Probabilidad",AK192="Impacto"),(AV190-(+AV190*AN192)),IF(AK192="Probabilidad",AV191,""))),"")</f>
        <v/>
      </c>
      <c r="AW192" s="204" t="str">
        <f t="shared" si="111"/>
        <v/>
      </c>
      <c r="AX192" s="817"/>
      <c r="AY192" s="794"/>
      <c r="AZ192" s="797"/>
      <c r="BA192" s="800"/>
      <c r="BB192" s="256"/>
      <c r="BC192" s="368"/>
      <c r="BD192" s="369"/>
      <c r="BE192" s="369"/>
      <c r="BF192" s="474"/>
      <c r="BG192" s="474"/>
      <c r="BH192" s="474"/>
      <c r="BI192" s="474"/>
      <c r="BJ192" s="764"/>
      <c r="BK192" s="411"/>
      <c r="BL192" s="409"/>
      <c r="BM192" s="409"/>
      <c r="BN192" s="409"/>
      <c r="BO192" s="410"/>
      <c r="BP192" s="410"/>
      <c r="BQ192" s="410"/>
      <c r="BR192" s="453"/>
      <c r="BS192" s="453"/>
      <c r="BT192" s="454"/>
      <c r="BU192" s="509"/>
      <c r="BV192" s="509"/>
      <c r="BW192" s="509"/>
      <c r="BX192" s="509"/>
      <c r="BY192" s="182"/>
      <c r="BZ192" s="182"/>
      <c r="CA192" s="182"/>
      <c r="CB192" s="182"/>
      <c r="CC192" s="182"/>
      <c r="CD192" s="182"/>
      <c r="CE192" s="182"/>
      <c r="CF192" s="182"/>
      <c r="CG192" s="182"/>
      <c r="CH192" s="182"/>
      <c r="CI192" s="182"/>
      <c r="CJ192" s="182"/>
      <c r="CK192" s="182"/>
      <c r="CL192" s="182"/>
      <c r="CM192" s="182"/>
      <c r="CN192" s="182"/>
      <c r="CO192" s="182"/>
    </row>
    <row r="193" spans="1:93" ht="28.5" customHeight="1">
      <c r="A193" s="848"/>
      <c r="B193" s="779"/>
      <c r="C193" s="781"/>
      <c r="D193" s="781"/>
      <c r="E193" s="764"/>
      <c r="F193" s="764"/>
      <c r="G193" s="783"/>
      <c r="H193" s="297">
        <v>30</v>
      </c>
      <c r="I193" s="775"/>
      <c r="J193" s="764"/>
      <c r="K193" s="764"/>
      <c r="L193" s="764"/>
      <c r="M193" s="764"/>
      <c r="N193" s="764"/>
      <c r="O193" s="764"/>
      <c r="P193" s="766"/>
      <c r="Q193" s="768"/>
      <c r="R193" s="770"/>
      <c r="S193" s="770"/>
      <c r="T193" s="770"/>
      <c r="U193" s="820"/>
      <c r="V193" s="805"/>
      <c r="W193" s="823"/>
      <c r="X193" s="826"/>
      <c r="Y193" s="829"/>
      <c r="Z193" s="805"/>
      <c r="AA193" s="808"/>
      <c r="AB193" s="811"/>
      <c r="AC193" s="814"/>
      <c r="AD193" s="797"/>
      <c r="AE193" s="178">
        <v>4</v>
      </c>
      <c r="AF193" s="401"/>
      <c r="AG193" s="444"/>
      <c r="AH193" s="393"/>
      <c r="AI193" s="393"/>
      <c r="AJ193" s="393"/>
      <c r="AK193" s="395" t="str">
        <f t="shared" si="106"/>
        <v/>
      </c>
      <c r="AL193" s="253"/>
      <c r="AM193" s="253"/>
      <c r="AN193" s="201" t="str">
        <f t="shared" si="107"/>
        <v/>
      </c>
      <c r="AO193" s="254"/>
      <c r="AP193" s="254"/>
      <c r="AQ193" s="255"/>
      <c r="AR193" s="202" t="str">
        <f>IF(ISBLANK(AC190),(IFERROR(IF(AND(AK192="Probabilidad",AK193="Probabilidad"),(AT192-(+AT192*AN193)),IF(AND(AK192="Impacto",AK193="Probabilidad"),(AT191-(+AT191*AN193)),IF(AK193="Impacto",AT192,""))),""))," ")</f>
        <v/>
      </c>
      <c r="AS193" s="154" t="str">
        <f>IF(ISBLANK(AC190),(IFERROR(IF(AR193="","",IF(AR193&lt;=0.2,"Muy Baja",IF(AR193&lt;=0.4,"Baja",IF(AR193&lt;=0.6,"Media",IF(AR193&lt;=0.8,"Alta","Muy Alta"))))),""))," ")</f>
        <v/>
      </c>
      <c r="AT193" s="203" t="str">
        <f t="shared" si="108"/>
        <v/>
      </c>
      <c r="AU193" s="470" t="str">
        <f t="shared" si="109"/>
        <v/>
      </c>
      <c r="AV193" s="203" t="str">
        <f t="shared" si="147"/>
        <v/>
      </c>
      <c r="AW193" s="204" t="str">
        <f t="shared" si="111"/>
        <v/>
      </c>
      <c r="AX193" s="817"/>
      <c r="AY193" s="794"/>
      <c r="AZ193" s="797"/>
      <c r="BA193" s="800"/>
      <c r="BB193" s="256"/>
      <c r="BC193" s="368"/>
      <c r="BD193" s="369"/>
      <c r="BE193" s="369"/>
      <c r="BF193" s="474"/>
      <c r="BG193" s="474"/>
      <c r="BH193" s="474"/>
      <c r="BI193" s="474"/>
      <c r="BJ193" s="764"/>
      <c r="BK193" s="411"/>
      <c r="BL193" s="409"/>
      <c r="BM193" s="409"/>
      <c r="BN193" s="409"/>
      <c r="BO193" s="410"/>
      <c r="BP193" s="410"/>
      <c r="BQ193" s="410"/>
      <c r="BR193" s="453"/>
      <c r="BS193" s="453"/>
      <c r="BT193" s="454"/>
      <c r="BU193" s="509"/>
      <c r="BV193" s="509"/>
      <c r="BW193" s="509"/>
      <c r="BX193" s="509"/>
      <c r="BY193" s="182"/>
      <c r="BZ193" s="182"/>
      <c r="CA193" s="182"/>
      <c r="CB193" s="182"/>
      <c r="CC193" s="182"/>
      <c r="CD193" s="182"/>
      <c r="CE193" s="182"/>
      <c r="CF193" s="182"/>
      <c r="CG193" s="182"/>
      <c r="CH193" s="182"/>
      <c r="CI193" s="182"/>
      <c r="CJ193" s="182"/>
      <c r="CK193" s="182"/>
      <c r="CL193" s="182"/>
      <c r="CM193" s="182"/>
      <c r="CN193" s="182"/>
      <c r="CO193" s="182"/>
    </row>
    <row r="194" spans="1:93" ht="28.5" customHeight="1">
      <c r="A194" s="848"/>
      <c r="B194" s="779"/>
      <c r="C194" s="781"/>
      <c r="D194" s="781"/>
      <c r="E194" s="764"/>
      <c r="F194" s="764"/>
      <c r="G194" s="783"/>
      <c r="H194" s="297">
        <v>30</v>
      </c>
      <c r="I194" s="775"/>
      <c r="J194" s="764"/>
      <c r="K194" s="764"/>
      <c r="L194" s="764"/>
      <c r="M194" s="764"/>
      <c r="N194" s="764"/>
      <c r="O194" s="764"/>
      <c r="P194" s="766"/>
      <c r="Q194" s="768"/>
      <c r="R194" s="770"/>
      <c r="S194" s="770"/>
      <c r="T194" s="770"/>
      <c r="U194" s="820"/>
      <c r="V194" s="805"/>
      <c r="W194" s="823"/>
      <c r="X194" s="826"/>
      <c r="Y194" s="829"/>
      <c r="Z194" s="805"/>
      <c r="AA194" s="808"/>
      <c r="AB194" s="811"/>
      <c r="AC194" s="814"/>
      <c r="AD194" s="797"/>
      <c r="AE194" s="178">
        <v>5</v>
      </c>
      <c r="AF194" s="401"/>
      <c r="AG194" s="444"/>
      <c r="AH194" s="393"/>
      <c r="AI194" s="393"/>
      <c r="AJ194" s="393"/>
      <c r="AK194" s="395" t="str">
        <f t="shared" si="106"/>
        <v/>
      </c>
      <c r="AL194" s="253"/>
      <c r="AM194" s="253"/>
      <c r="AN194" s="201" t="str">
        <f t="shared" si="107"/>
        <v/>
      </c>
      <c r="AO194" s="254"/>
      <c r="AP194" s="254"/>
      <c r="AQ194" s="255"/>
      <c r="AR194" s="202" t="str">
        <f>IF(ISBLANK(AC190),(IFERROR(IF(AND(AK193="Probabilidad",AK194="Probabilidad"),(AT193-(+AT193*AN194)),IF(AND(AK193="Impacto",AK194="Probabilidad"),(AT192-(+AT192*AN194)),IF(AK194="Impacto",AT193,""))),""))," ")</f>
        <v/>
      </c>
      <c r="AS194" s="154" t="str">
        <f>IF(ISBLANK(AC190),(IFERROR(IF(AR194="","",IF(AR194&lt;=0.2,"Muy Baja",IF(AR194&lt;=0.4,"Baja",IF(AR194&lt;=0.6,"Media",IF(AR194&lt;=0.8,"Alta","Muy Alta"))))),""))," ")</f>
        <v/>
      </c>
      <c r="AT194" s="203" t="str">
        <f t="shared" si="108"/>
        <v/>
      </c>
      <c r="AU194" s="470" t="str">
        <f t="shared" si="109"/>
        <v/>
      </c>
      <c r="AV194" s="203" t="str">
        <f t="shared" si="147"/>
        <v/>
      </c>
      <c r="AW194" s="204" t="str">
        <f t="shared" si="111"/>
        <v/>
      </c>
      <c r="AX194" s="817"/>
      <c r="AY194" s="794"/>
      <c r="AZ194" s="797"/>
      <c r="BA194" s="800"/>
      <c r="BB194" s="256"/>
      <c r="BC194" s="368"/>
      <c r="BD194" s="369"/>
      <c r="BE194" s="369"/>
      <c r="BF194" s="474"/>
      <c r="BG194" s="474"/>
      <c r="BH194" s="474"/>
      <c r="BI194" s="474"/>
      <c r="BJ194" s="764"/>
      <c r="BK194" s="411"/>
      <c r="BL194" s="409"/>
      <c r="BM194" s="409"/>
      <c r="BN194" s="409"/>
      <c r="BO194" s="410"/>
      <c r="BP194" s="410"/>
      <c r="BQ194" s="410"/>
      <c r="BR194" s="453"/>
      <c r="BS194" s="453"/>
      <c r="BT194" s="454"/>
      <c r="BU194" s="509"/>
      <c r="BV194" s="509"/>
      <c r="BW194" s="509"/>
      <c r="BX194" s="509"/>
      <c r="BY194" s="182"/>
      <c r="BZ194" s="182"/>
      <c r="CA194" s="182"/>
      <c r="CB194" s="182"/>
      <c r="CC194" s="182"/>
      <c r="CD194" s="182"/>
      <c r="CE194" s="182"/>
      <c r="CF194" s="182"/>
      <c r="CG194" s="182"/>
      <c r="CH194" s="182"/>
      <c r="CI194" s="182"/>
      <c r="CJ194" s="182"/>
      <c r="CK194" s="182"/>
      <c r="CL194" s="182"/>
      <c r="CM194" s="182"/>
      <c r="CN194" s="182"/>
      <c r="CO194" s="182"/>
    </row>
    <row r="195" spans="1:93" ht="28.5" customHeight="1">
      <c r="A195" s="848"/>
      <c r="B195" s="779"/>
      <c r="C195" s="781"/>
      <c r="D195" s="781"/>
      <c r="E195" s="764"/>
      <c r="F195" s="764"/>
      <c r="G195" s="783"/>
      <c r="H195" s="297">
        <v>30</v>
      </c>
      <c r="I195" s="776"/>
      <c r="J195" s="765"/>
      <c r="K195" s="765"/>
      <c r="L195" s="765"/>
      <c r="M195" s="765"/>
      <c r="N195" s="765"/>
      <c r="O195" s="765"/>
      <c r="P195" s="767"/>
      <c r="Q195" s="769"/>
      <c r="R195" s="771"/>
      <c r="S195" s="771"/>
      <c r="T195" s="771"/>
      <c r="U195" s="821"/>
      <c r="V195" s="806"/>
      <c r="W195" s="824"/>
      <c r="X195" s="827"/>
      <c r="Y195" s="830"/>
      <c r="Z195" s="806"/>
      <c r="AA195" s="809"/>
      <c r="AB195" s="812"/>
      <c r="AC195" s="815"/>
      <c r="AD195" s="798"/>
      <c r="AE195" s="178">
        <v>6</v>
      </c>
      <c r="AF195" s="401"/>
      <c r="AG195" s="444"/>
      <c r="AH195" s="393"/>
      <c r="AI195" s="393"/>
      <c r="AJ195" s="393"/>
      <c r="AK195" s="395" t="str">
        <f t="shared" si="106"/>
        <v/>
      </c>
      <c r="AL195" s="253"/>
      <c r="AM195" s="253"/>
      <c r="AN195" s="201" t="str">
        <f t="shared" si="107"/>
        <v/>
      </c>
      <c r="AO195" s="254"/>
      <c r="AP195" s="254"/>
      <c r="AQ195" s="255"/>
      <c r="AR195" s="202" t="str">
        <f>IF(ISBLANK(AC190),(IFERROR(IF(AND(AK194="Probabilidad",AK195="Probabilidad"),(AT194-(+AT194*AN195)),IF(AND(AK194="Impacto",AK195="Probabilidad"),(AT193-(+AT193*AN195)),IF(AK195="Impacto",AT194,""))),""))," ")</f>
        <v/>
      </c>
      <c r="AS195" s="154" t="str">
        <f>IF(ISBLANK(AC190),(IFERROR(IF(AR195="","",IF(AR195&lt;=0.2,"Muy Baja",IF(AR195&lt;=0.4,"Baja",IF(AR195&lt;=0.6,"Media",IF(AR195&lt;=0.8,"Alta","Muy Alta"))))),""))," ")</f>
        <v/>
      </c>
      <c r="AT195" s="203" t="str">
        <f t="shared" si="108"/>
        <v/>
      </c>
      <c r="AU195" s="470" t="str">
        <f t="shared" si="109"/>
        <v/>
      </c>
      <c r="AV195" s="203" t="str">
        <f t="shared" si="147"/>
        <v/>
      </c>
      <c r="AW195" s="204" t="str">
        <f t="shared" si="111"/>
        <v/>
      </c>
      <c r="AX195" s="818"/>
      <c r="AY195" s="795"/>
      <c r="AZ195" s="798"/>
      <c r="BA195" s="801"/>
      <c r="BB195" s="256"/>
      <c r="BC195" s="368"/>
      <c r="BD195" s="369"/>
      <c r="BE195" s="369"/>
      <c r="BF195" s="474"/>
      <c r="BG195" s="474"/>
      <c r="BH195" s="474"/>
      <c r="BI195" s="474"/>
      <c r="BJ195" s="765"/>
      <c r="BK195" s="411"/>
      <c r="BL195" s="409"/>
      <c r="BM195" s="409"/>
      <c r="BN195" s="409"/>
      <c r="BO195" s="410"/>
      <c r="BP195" s="410"/>
      <c r="BQ195" s="410"/>
      <c r="BR195" s="453"/>
      <c r="BS195" s="453"/>
      <c r="BT195" s="454"/>
      <c r="BU195" s="509"/>
      <c r="BV195" s="509"/>
      <c r="BW195" s="509"/>
      <c r="BX195" s="509"/>
      <c r="BY195" s="182"/>
      <c r="BZ195" s="182"/>
      <c r="CA195" s="182"/>
      <c r="CB195" s="182"/>
      <c r="CC195" s="182"/>
      <c r="CD195" s="182"/>
      <c r="CE195" s="182"/>
      <c r="CF195" s="182"/>
      <c r="CG195" s="182"/>
      <c r="CH195" s="182"/>
      <c r="CI195" s="182"/>
      <c r="CJ195" s="182"/>
      <c r="CK195" s="182"/>
      <c r="CL195" s="182"/>
      <c r="CM195" s="182"/>
      <c r="CN195" s="182"/>
      <c r="CO195" s="182"/>
    </row>
    <row r="196" spans="1:93" ht="105.75" customHeight="1">
      <c r="A196" s="848"/>
      <c r="B196" s="779"/>
      <c r="C196" s="781"/>
      <c r="D196" s="781" t="str">
        <f>IFERROR((VLOOKUP($B196,'Listados Datos'!$D$3:$F$18,3,FALSE))," ")</f>
        <v xml:space="preserve"> </v>
      </c>
      <c r="E196" s="764"/>
      <c r="F196" s="764" t="s">
        <v>951</v>
      </c>
      <c r="G196" s="783">
        <v>31</v>
      </c>
      <c r="H196" s="297">
        <v>31</v>
      </c>
      <c r="I196" s="784" t="s">
        <v>1120</v>
      </c>
      <c r="J196" s="785" t="s">
        <v>236</v>
      </c>
      <c r="K196" s="785" t="s">
        <v>1120</v>
      </c>
      <c r="L196" s="785" t="s">
        <v>1232</v>
      </c>
      <c r="M196" s="785" t="s">
        <v>3146</v>
      </c>
      <c r="N196" s="785" t="s">
        <v>105</v>
      </c>
      <c r="O196" s="785" t="s">
        <v>825</v>
      </c>
      <c r="P196" s="786">
        <v>228</v>
      </c>
      <c r="Q196" s="787"/>
      <c r="R196" s="788"/>
      <c r="S196" s="788"/>
      <c r="T196" s="788"/>
      <c r="U196" s="819" t="str">
        <f>IF(ISBLANK(AB196),(IF(P196&lt;=0,"",IF(P196&lt;=2,"Muy Baja",IF(P196&lt;=24,"Baja",IF(P196&lt;=500,"Media",IF(P196&lt;=5000,"Alta","Muy Alta"))))))," ")</f>
        <v>Media</v>
      </c>
      <c r="V196" s="804">
        <f t="shared" ref="V196" si="148">IF(ISBLANK(AB196),(IF(U196="","",IF(U196="Muy Baja",20%,IF(U196="Baja",40%,IF(U196="Media",60%,IF(U196="Alta",80%,IF(U196="Muy Alta",100%,0)))))))," ")</f>
        <v>0.6</v>
      </c>
      <c r="W196" s="822" t="s">
        <v>1351</v>
      </c>
      <c r="X196" s="825" t="str">
        <f>IF(W196&gt;0,IF(NOT(ISERROR(MATCH(W196,'Listados Datos'!$N$3:$N$4,0))),'Listados Datos'!$N$6&amp;"Por favor no seleccionar este criterios de impacto (Afectación Económica o presupuestal y/o Pérdida Reputacional)",'Listados Datos'!$N$7),"")</f>
        <v>✔</v>
      </c>
      <c r="Y196" s="828" t="str">
        <f>IF(OR(W196='Listados Datos'!$R$3,W196='Listados Datos'!$S$3),"Leve",IF(OR(W196='Listados Datos'!$R$4,W196='Listados Datos'!$S$4),"Menor",IF(OR(W196='Listados Datos'!$R$5,W196='Listados Datos'!$S$5),"Moderado",IF(OR(W196='Listados Datos'!$R$6,W196='Listados Datos'!$S$6),"Mayor",IF(OR(W196='Listados Datos'!$R$7,W196='Listados Datos'!$S$7),"Catastrófico","")))))</f>
        <v>Menor</v>
      </c>
      <c r="Z196" s="804">
        <f>IF(Y196="","",IF(Y196="Leve",20%,IF(Y196="Menor",40%,IF(Y196="Moderado",60%,IF(Y196="Mayor",80%,IF(Y196="Catastrófico",100%,0))))))</f>
        <v>0.4</v>
      </c>
      <c r="AA196" s="807" t="str">
        <f>IF(OR(AND(U196="Muy Baja",Y196="Leve"),AND(U196="Muy Baja",Y196="Menor"),AND(U196="Baja",Y196="Leve")),"Bajo",IF(OR(AND(U196="Muy baja",Y196="Moderado"),AND(U196="Baja",Y196="Menor"),AND(U196="Baja",Y196="Moderado"),AND(U196="Media",Y196="Leve"),AND(U196="Media",Y196="Menor"),AND(U196="Media",Y196="Moderado"),AND(U196="Alta",Y196="Leve"),AND(U196="Alta",Y196="Menor")),"Moderado",IF(OR(AND(U196="Muy Baja",Y196="Mayor"),AND(U196="Baja",Y196="Mayor"),AND(U196="Media",Y196="Mayor"),AND(U196="Alta",Y196="Moderado"),AND(U196="Alta",Y196="Mayor"),AND(U196="Muy Alta",Y196="Leve"),AND(U196="Muy Alta",Y196="Menor"),AND(U196="Muy Alta",Y196="Moderado"),AND(U196="Muy Alta",Y196="Mayor")),"Alto",IF(OR(AND(U196="Muy Baja",Y196="Catastrófico"),AND(U196="Baja",Y196="Catastrófico"),AND(U196="Media",Y196="Catastrófico"),AND(U196="Alta",Y196="Catastrófico"),AND(U196="Muy Alta",Y196="Catastrófico")),"Extremo",""))))</f>
        <v>Moderado</v>
      </c>
      <c r="AB196" s="810"/>
      <c r="AC196" s="813"/>
      <c r="AD196" s="796" t="str">
        <f t="shared" ref="AD196" si="149">IF(AND(AB196="Rara Vez",AC196="Insignificante"),("BAJA"),IF(AND(AB196="Rara Vez",AC196="Menor"),("BAJA"),IF(AND(AB196="Rara Vez",AC196="Moderado"),("MODERADA"),IF(AND(AB196="Rara Vez",AC196="Mayor"),("ALTA"),IF(AND(AB196="Improbable",AC196="Insignificante"),("BAJA"),IF(AND(AB196="Improbable",AC196="Menor"),("BAJA"),IF(AND(AB196="Improbable",AC196="Moderado"),("MODERADA"),IF(AND(AB196="Improbable",AC196="Mayor"),("ALTA"),IF(AND(AB196="Posible",AC196="Insignificante"),("BAJA"),IF(AND(AB196="Posible",AC196="Menor"),("MODERADA"),IF(AND(AB196="Posible",AC196="Moderado"),("ALTA"),IF(AND(AB196="Posible",AC196="Mayor"),("EXTREMA"),IF(AND(AB196="Probable",AC196="Insignificante"),("MODERADA"),IF(AND(AB196="Probable",AC196="Menor"),("ALTA"),IF(AND(AB196="Probable",AC196="Moderado"),("ALTA"),IF(AND(AB196="Probable",AC196="Mayor"),("EXTREMA"),IF(AND(AB196="Casi Seguro",AC196="Insignificante"),("ALTA"),IF(AND(AB196="Casi Seguro",AC196="Menor"),("ALTA"),IF(AND(AB196="Casi Seguro",AC196="Moderado"),("EXTREMA"),IF(AND(AB196="Casi Seguro",AC196="Mayor"),("EXTREMA"),IF(AC196="Catastrófico","EXTREMA","VALORAR")))))))))))))))))))))</f>
        <v>VALORAR</v>
      </c>
      <c r="AE196" s="178">
        <v>1</v>
      </c>
      <c r="AF196" s="401"/>
      <c r="AG196" s="444" t="s">
        <v>3331</v>
      </c>
      <c r="AH196" s="393"/>
      <c r="AI196" s="393"/>
      <c r="AJ196" s="393"/>
      <c r="AK196" s="395" t="str">
        <f t="shared" si="106"/>
        <v>Probabilidad</v>
      </c>
      <c r="AL196" s="253" t="s">
        <v>305</v>
      </c>
      <c r="AM196" s="253" t="s">
        <v>310</v>
      </c>
      <c r="AN196" s="201" t="str">
        <f t="shared" si="107"/>
        <v>40%</v>
      </c>
      <c r="AO196" s="254" t="s">
        <v>314</v>
      </c>
      <c r="AP196" s="254" t="s">
        <v>318</v>
      </c>
      <c r="AQ196" s="255" t="s">
        <v>321</v>
      </c>
      <c r="AR196" s="202">
        <f>IF(ISBLANK(AC196),(IFERROR(IF(AK196="Probabilidad",(V196-(+V196*AN196)),IF(AK196="Impacto",V196,"")),""))," ")</f>
        <v>0.36</v>
      </c>
      <c r="AS196" s="154" t="str">
        <f>IF(ISBLANK(AC196), (IFERROR(IF(AR196="","",IF(AR196&lt;=0.2,"Muy Baja",IF(AR196&lt;=0.4,"Baja",IF(AR196&lt;=0.6,"Media",IF(AR196&lt;=0.8,"Alta","Muy Alta"))))),""))," ")</f>
        <v>Baja</v>
      </c>
      <c r="AT196" s="203">
        <f t="shared" si="108"/>
        <v>0.36</v>
      </c>
      <c r="AU196" s="470" t="str">
        <f t="shared" si="109"/>
        <v>Menor</v>
      </c>
      <c r="AV196" s="203">
        <f>IFERROR(IF(AK196="Impacto",(Z196-(+Z196*AN196)),IF(AK196="Probabilidad",Z196,"")),"")</f>
        <v>0.4</v>
      </c>
      <c r="AW196" s="204" t="str">
        <f t="shared" si="111"/>
        <v>Moderado</v>
      </c>
      <c r="AX196" s="816"/>
      <c r="AY196" s="793" t="str">
        <f>IF(ISBLANK(AC196), " ", AC196)</f>
        <v xml:space="preserve"> </v>
      </c>
      <c r="AZ196" s="796" t="str">
        <f t="shared" ref="AZ196" si="150">IF(AND(AX196="Rara Vez",AY196="Insignificante"),("BAJA"),IF(AND(AX196="Rara Vez",AY196="Menor"),("BAJA"),IF(AND(AX196="Rara Vez",AY196="Moderado"),("MODERADA"),IF(AND(AX196="Rara Vez",AY196="Mayor"),("ALTA"),IF(AND(AX196="Improbable",AY196="Insignificante"),("BAJA"),IF(AND(AX196="Improbable",AY196="Menor"),("BAJA"),IF(AND(AX196="Improbable",AY196="Moderado"),("MODERADA"),IF(AND(AX196="Improbable",AY196="Mayor"),("ALTA"),IF(AND(AX196="Posible",AY196="Insignificante"),("BAJA"),IF(AND(AX196="Posible",AY196="Menor"),("MODERADA"),IF(AND(AX196="Posible",AY196="Moderado"),("ALTA"),IF(AND(AX196="Posible",AY196="Mayor"),("EXTREMA"),IF(AND(AX196="Probable",AY196="Insignificante"),("MODERADA"),IF(AND(AX196="Probable",AY196="Menor"),("ALTA"),IF(AND(AX196="Probable",AY196="Moderado"),("ALTA"),IF(AND(AX196="Probable",AY196="Mayor"),("EXTREMA"),IF(AND(AX196="Casi Seguro",AY196="Insignificante"),("ALTA"),IF(AND(AX196="Casi Seguro",AY196="Menor"),("ALTA"),IF(AND(AX196="Casi Seguro",AY196="Moderado"),("EXTREMA"),IF(AND(AX196="Casi Seguro",AY196="Mayor"),("EXTREMA"),IF(AY196="Catastrófico","EXTREMA","VALORAR")))))))))))))))))))))</f>
        <v>VALORAR</v>
      </c>
      <c r="BA196" s="799" t="s">
        <v>328</v>
      </c>
      <c r="BB196" s="256" t="s">
        <v>1280</v>
      </c>
      <c r="BC196" s="368" t="s">
        <v>1279</v>
      </c>
      <c r="BD196" s="369" t="s">
        <v>3144</v>
      </c>
      <c r="BE196" s="369" t="s">
        <v>1115</v>
      </c>
      <c r="BF196" s="474">
        <v>44927</v>
      </c>
      <c r="BG196" s="474">
        <v>45291</v>
      </c>
      <c r="BH196" s="474" t="s">
        <v>3337</v>
      </c>
      <c r="BI196" s="474" t="s">
        <v>3338</v>
      </c>
      <c r="BJ196" s="785" t="s">
        <v>1116</v>
      </c>
      <c r="BK196" s="411" t="s">
        <v>110</v>
      </c>
      <c r="BL196" s="409" t="s">
        <v>3598</v>
      </c>
      <c r="BM196" s="409">
        <v>2</v>
      </c>
      <c r="BN196" s="421">
        <v>45169</v>
      </c>
      <c r="BO196" s="410" t="s">
        <v>3600</v>
      </c>
      <c r="BP196" s="423" t="s">
        <v>3599</v>
      </c>
      <c r="BQ196" s="410" t="s">
        <v>111</v>
      </c>
      <c r="BR196" s="453" t="s">
        <v>111</v>
      </c>
      <c r="BS196" s="453" t="s">
        <v>1423</v>
      </c>
      <c r="BT196" s="454" t="s">
        <v>1423</v>
      </c>
      <c r="BU196" s="504" t="s">
        <v>3818</v>
      </c>
      <c r="BV196" s="505" t="s">
        <v>3713</v>
      </c>
      <c r="BW196" s="505" t="s">
        <v>3819</v>
      </c>
      <c r="BX196" s="505" t="s">
        <v>3806</v>
      </c>
      <c r="BY196" s="182"/>
      <c r="BZ196" s="182"/>
      <c r="CA196" s="182"/>
      <c r="CB196" s="182"/>
      <c r="CC196" s="182"/>
      <c r="CD196" s="182"/>
      <c r="CE196" s="182"/>
      <c r="CF196" s="182"/>
      <c r="CG196" s="182"/>
      <c r="CH196" s="182"/>
      <c r="CI196" s="182"/>
      <c r="CJ196" s="182"/>
      <c r="CK196" s="182"/>
      <c r="CL196" s="182"/>
      <c r="CM196" s="182"/>
      <c r="CN196" s="182"/>
      <c r="CO196" s="182"/>
    </row>
    <row r="197" spans="1:93" ht="28.5" customHeight="1">
      <c r="A197" s="848"/>
      <c r="B197" s="779"/>
      <c r="C197" s="781"/>
      <c r="D197" s="781"/>
      <c r="E197" s="764"/>
      <c r="F197" s="764"/>
      <c r="G197" s="783"/>
      <c r="H197" s="297">
        <v>31</v>
      </c>
      <c r="I197" s="775"/>
      <c r="J197" s="764"/>
      <c r="K197" s="764"/>
      <c r="L197" s="764"/>
      <c r="M197" s="764"/>
      <c r="N197" s="764"/>
      <c r="O197" s="764"/>
      <c r="P197" s="766"/>
      <c r="Q197" s="768"/>
      <c r="R197" s="770"/>
      <c r="S197" s="770"/>
      <c r="T197" s="770"/>
      <c r="U197" s="820"/>
      <c r="V197" s="805"/>
      <c r="W197" s="823"/>
      <c r="X197" s="826"/>
      <c r="Y197" s="829"/>
      <c r="Z197" s="805"/>
      <c r="AA197" s="808"/>
      <c r="AB197" s="811"/>
      <c r="AC197" s="814"/>
      <c r="AD197" s="797"/>
      <c r="AE197" s="178">
        <v>2</v>
      </c>
      <c r="AF197" s="401"/>
      <c r="AG197" s="444"/>
      <c r="AH197" s="393"/>
      <c r="AI197" s="393"/>
      <c r="AJ197" s="393"/>
      <c r="AK197" s="395" t="str">
        <f t="shared" si="106"/>
        <v/>
      </c>
      <c r="AL197" s="253"/>
      <c r="AM197" s="253"/>
      <c r="AN197" s="201" t="str">
        <f t="shared" si="107"/>
        <v/>
      </c>
      <c r="AO197" s="254"/>
      <c r="AP197" s="254"/>
      <c r="AQ197" s="255"/>
      <c r="AR197" s="202" t="str">
        <f>IF(ISBLANK(AC196),(IFERROR(IF(AND(AK196="Probabilidad",AK197="Probabilidad"),(AT196-(+AT196*AN197)),IF(AK197="Probabilidad",(V196-(+V196*AN197)),IF(AK197="Impacto",AT196,""))),""))," ")</f>
        <v/>
      </c>
      <c r="AS197" s="154" t="str">
        <f>IF(ISBLANK(AC196),(IFERROR(IF(AR197="","",IF(AR197&lt;=0.2,"Muy Baja",IF(AR197&lt;=0.4,"Baja",IF(AR197&lt;=0.6,"Media",IF(AR197&lt;=0.8,"Alta","Muy Alta"))))),""))," ")</f>
        <v/>
      </c>
      <c r="AT197" s="203" t="str">
        <f t="shared" si="108"/>
        <v/>
      </c>
      <c r="AU197" s="470" t="str">
        <f t="shared" si="109"/>
        <v/>
      </c>
      <c r="AV197" s="203" t="str">
        <f>IFERROR(IF(AND(AK196="Impacto",AK197="Impacto"),(AV196-(+AV196*AN197)),IF(AK197="Impacto",(Z196-(+Z196*AN197)),IF(AK197="Probabilidad",AV196,""))),"")</f>
        <v/>
      </c>
      <c r="AW197" s="204" t="str">
        <f t="shared" si="111"/>
        <v/>
      </c>
      <c r="AX197" s="817"/>
      <c r="AY197" s="794"/>
      <c r="AZ197" s="797"/>
      <c r="BA197" s="800"/>
      <c r="BB197" s="256"/>
      <c r="BC197" s="368"/>
      <c r="BD197" s="369"/>
      <c r="BE197" s="369"/>
      <c r="BF197" s="474"/>
      <c r="BG197" s="474"/>
      <c r="BH197" s="474"/>
      <c r="BI197" s="474"/>
      <c r="BJ197" s="764"/>
      <c r="BK197" s="411"/>
      <c r="BL197" s="409"/>
      <c r="BM197" s="409"/>
      <c r="BN197" s="409"/>
      <c r="BO197" s="410"/>
      <c r="BP197" s="410"/>
      <c r="BQ197" s="410"/>
      <c r="BR197" s="453"/>
      <c r="BS197" s="453"/>
      <c r="BT197" s="454"/>
      <c r="BU197" s="509"/>
      <c r="BV197" s="509"/>
      <c r="BW197" s="509"/>
      <c r="BX197" s="509"/>
      <c r="BY197" s="182"/>
      <c r="BZ197" s="182"/>
      <c r="CA197" s="182"/>
      <c r="CB197" s="182"/>
      <c r="CC197" s="182"/>
      <c r="CD197" s="182"/>
      <c r="CE197" s="182"/>
      <c r="CF197" s="182"/>
      <c r="CG197" s="182"/>
      <c r="CH197" s="182"/>
      <c r="CI197" s="182"/>
      <c r="CJ197" s="182"/>
      <c r="CK197" s="182"/>
      <c r="CL197" s="182"/>
      <c r="CM197" s="182"/>
      <c r="CN197" s="182"/>
      <c r="CO197" s="182"/>
    </row>
    <row r="198" spans="1:93" ht="28.5" customHeight="1">
      <c r="A198" s="848"/>
      <c r="B198" s="779"/>
      <c r="C198" s="781"/>
      <c r="D198" s="781"/>
      <c r="E198" s="764"/>
      <c r="F198" s="764"/>
      <c r="G198" s="783"/>
      <c r="H198" s="297">
        <v>31</v>
      </c>
      <c r="I198" s="775"/>
      <c r="J198" s="764"/>
      <c r="K198" s="764"/>
      <c r="L198" s="764"/>
      <c r="M198" s="764"/>
      <c r="N198" s="764"/>
      <c r="O198" s="764"/>
      <c r="P198" s="766"/>
      <c r="Q198" s="768"/>
      <c r="R198" s="770"/>
      <c r="S198" s="770"/>
      <c r="T198" s="770"/>
      <c r="U198" s="820"/>
      <c r="V198" s="805"/>
      <c r="W198" s="823"/>
      <c r="X198" s="826"/>
      <c r="Y198" s="829"/>
      <c r="Z198" s="805"/>
      <c r="AA198" s="808"/>
      <c r="AB198" s="811"/>
      <c r="AC198" s="814"/>
      <c r="AD198" s="797"/>
      <c r="AE198" s="178">
        <v>3</v>
      </c>
      <c r="AF198" s="401"/>
      <c r="AG198" s="444"/>
      <c r="AH198" s="393"/>
      <c r="AI198" s="393"/>
      <c r="AJ198" s="393"/>
      <c r="AK198" s="395" t="str">
        <f t="shared" si="106"/>
        <v/>
      </c>
      <c r="AL198" s="253"/>
      <c r="AM198" s="253"/>
      <c r="AN198" s="201" t="str">
        <f t="shared" si="107"/>
        <v/>
      </c>
      <c r="AO198" s="254"/>
      <c r="AP198" s="254"/>
      <c r="AQ198" s="255"/>
      <c r="AR198" s="202" t="str">
        <f>IF(ISBLANK(AC196),(IFERROR(IF(AND(AK197="Probabilidad",AK198="Probabilidad"),(AT197-(+AT197*AN198)),IF(AND(AK197="Impacto",AK198="Probabilidad"),(AT196-(+AT196*AN198)),IF(AK198="Impacto",AT197,""))),""))," ")</f>
        <v/>
      </c>
      <c r="AS198" s="154" t="str">
        <f>IF(ISBLANK(AC196),(IFERROR(IF(AR198="","",IF(AR198&lt;=0.2,"Muy Baja",IF(AR198&lt;=0.4,"Baja",IF(AR198&lt;=0.6,"Media",IF(AR198&lt;=0.8,"Alta","Muy Alta"))))),""))," ")</f>
        <v/>
      </c>
      <c r="AT198" s="203" t="str">
        <f t="shared" si="108"/>
        <v/>
      </c>
      <c r="AU198" s="470" t="str">
        <f t="shared" si="109"/>
        <v/>
      </c>
      <c r="AV198" s="203" t="str">
        <f t="shared" ref="AV198:AV201" si="151">IFERROR(IF(AND(AK197="Impacto",AK198="Impacto"),(AV197-(+AV197*AN198)),IF(AND(AK197="Probabilidad",AK198="Impacto"),(AV196-(+AV196*AN198)),IF(AK198="Probabilidad",AV197,""))),"")</f>
        <v/>
      </c>
      <c r="AW198" s="204" t="str">
        <f t="shared" si="111"/>
        <v/>
      </c>
      <c r="AX198" s="817"/>
      <c r="AY198" s="794"/>
      <c r="AZ198" s="797"/>
      <c r="BA198" s="800"/>
      <c r="BB198" s="256"/>
      <c r="BC198" s="368"/>
      <c r="BD198" s="369"/>
      <c r="BE198" s="369"/>
      <c r="BF198" s="474"/>
      <c r="BG198" s="474"/>
      <c r="BH198" s="474"/>
      <c r="BI198" s="474"/>
      <c r="BJ198" s="764"/>
      <c r="BK198" s="411"/>
      <c r="BL198" s="409"/>
      <c r="BM198" s="409"/>
      <c r="BN198" s="409"/>
      <c r="BO198" s="410"/>
      <c r="BP198" s="410"/>
      <c r="BQ198" s="410"/>
      <c r="BR198" s="453"/>
      <c r="BS198" s="453"/>
      <c r="BT198" s="454"/>
      <c r="BU198" s="509"/>
      <c r="BV198" s="509"/>
      <c r="BW198" s="509"/>
      <c r="BX198" s="509"/>
      <c r="BY198" s="182"/>
      <c r="BZ198" s="182"/>
      <c r="CA198" s="182"/>
      <c r="CB198" s="182"/>
      <c r="CC198" s="182"/>
      <c r="CD198" s="182"/>
      <c r="CE198" s="182"/>
      <c r="CF198" s="182"/>
      <c r="CG198" s="182"/>
      <c r="CH198" s="182"/>
      <c r="CI198" s="182"/>
      <c r="CJ198" s="182"/>
      <c r="CK198" s="182"/>
      <c r="CL198" s="182"/>
      <c r="CM198" s="182"/>
      <c r="CN198" s="182"/>
      <c r="CO198" s="182"/>
    </row>
    <row r="199" spans="1:93" ht="28.5" customHeight="1">
      <c r="A199" s="848"/>
      <c r="B199" s="779"/>
      <c r="C199" s="781"/>
      <c r="D199" s="781"/>
      <c r="E199" s="764"/>
      <c r="F199" s="764"/>
      <c r="G199" s="783"/>
      <c r="H199" s="297">
        <v>31</v>
      </c>
      <c r="I199" s="775"/>
      <c r="J199" s="764"/>
      <c r="K199" s="764"/>
      <c r="L199" s="764"/>
      <c r="M199" s="764"/>
      <c r="N199" s="764"/>
      <c r="O199" s="764"/>
      <c r="P199" s="766"/>
      <c r="Q199" s="768"/>
      <c r="R199" s="770"/>
      <c r="S199" s="770"/>
      <c r="T199" s="770"/>
      <c r="U199" s="820"/>
      <c r="V199" s="805"/>
      <c r="W199" s="823"/>
      <c r="X199" s="826"/>
      <c r="Y199" s="829"/>
      <c r="Z199" s="805"/>
      <c r="AA199" s="808"/>
      <c r="AB199" s="811"/>
      <c r="AC199" s="814"/>
      <c r="AD199" s="797"/>
      <c r="AE199" s="178">
        <v>4</v>
      </c>
      <c r="AF199" s="401"/>
      <c r="AG199" s="444"/>
      <c r="AH199" s="393"/>
      <c r="AI199" s="393"/>
      <c r="AJ199" s="393"/>
      <c r="AK199" s="395" t="str">
        <f t="shared" si="106"/>
        <v/>
      </c>
      <c r="AL199" s="253"/>
      <c r="AM199" s="253"/>
      <c r="AN199" s="201" t="str">
        <f t="shared" si="107"/>
        <v/>
      </c>
      <c r="AO199" s="254"/>
      <c r="AP199" s="254"/>
      <c r="AQ199" s="255"/>
      <c r="AR199" s="202" t="str">
        <f>IF(ISBLANK(AC196),(IFERROR(IF(AND(AK198="Probabilidad",AK199="Probabilidad"),(AT198-(+AT198*AN199)),IF(AND(AK198="Impacto",AK199="Probabilidad"),(AT197-(+AT197*AN199)),IF(AK199="Impacto",AT198,""))),""))," ")</f>
        <v/>
      </c>
      <c r="AS199" s="154" t="str">
        <f>IF(ISBLANK(AC196),(IFERROR(IF(AR199="","",IF(AR199&lt;=0.2,"Muy Baja",IF(AR199&lt;=0.4,"Baja",IF(AR199&lt;=0.6,"Media",IF(AR199&lt;=0.8,"Alta","Muy Alta"))))),""))," ")</f>
        <v/>
      </c>
      <c r="AT199" s="203" t="str">
        <f t="shared" si="108"/>
        <v/>
      </c>
      <c r="AU199" s="470" t="str">
        <f t="shared" si="109"/>
        <v/>
      </c>
      <c r="AV199" s="203" t="str">
        <f t="shared" si="151"/>
        <v/>
      </c>
      <c r="AW199" s="204" t="str">
        <f t="shared" si="111"/>
        <v/>
      </c>
      <c r="AX199" s="817"/>
      <c r="AY199" s="794"/>
      <c r="AZ199" s="797"/>
      <c r="BA199" s="800"/>
      <c r="BB199" s="256"/>
      <c r="BC199" s="368"/>
      <c r="BD199" s="369"/>
      <c r="BE199" s="369"/>
      <c r="BF199" s="474"/>
      <c r="BG199" s="474"/>
      <c r="BH199" s="474"/>
      <c r="BI199" s="474"/>
      <c r="BJ199" s="764"/>
      <c r="BK199" s="411"/>
      <c r="BL199" s="409"/>
      <c r="BM199" s="409"/>
      <c r="BN199" s="409"/>
      <c r="BO199" s="410"/>
      <c r="BP199" s="410"/>
      <c r="BQ199" s="410"/>
      <c r="BR199" s="453"/>
      <c r="BS199" s="453"/>
      <c r="BT199" s="454"/>
      <c r="BU199" s="509"/>
      <c r="BV199" s="509"/>
      <c r="BW199" s="509"/>
      <c r="BX199" s="509"/>
      <c r="BY199" s="182"/>
      <c r="BZ199" s="182"/>
      <c r="CA199" s="182"/>
      <c r="CB199" s="182"/>
      <c r="CC199" s="182"/>
      <c r="CD199" s="182"/>
      <c r="CE199" s="182"/>
      <c r="CF199" s="182"/>
      <c r="CG199" s="182"/>
      <c r="CH199" s="182"/>
      <c r="CI199" s="182"/>
      <c r="CJ199" s="182"/>
      <c r="CK199" s="182"/>
      <c r="CL199" s="182"/>
      <c r="CM199" s="182"/>
      <c r="CN199" s="182"/>
      <c r="CO199" s="182"/>
    </row>
    <row r="200" spans="1:93" ht="28.5" customHeight="1">
      <c r="A200" s="848"/>
      <c r="B200" s="779"/>
      <c r="C200" s="781"/>
      <c r="D200" s="781"/>
      <c r="E200" s="764"/>
      <c r="F200" s="764"/>
      <c r="G200" s="783"/>
      <c r="H200" s="297">
        <v>31</v>
      </c>
      <c r="I200" s="775"/>
      <c r="J200" s="764"/>
      <c r="K200" s="764"/>
      <c r="L200" s="764"/>
      <c r="M200" s="764"/>
      <c r="N200" s="764"/>
      <c r="O200" s="764"/>
      <c r="P200" s="766"/>
      <c r="Q200" s="768"/>
      <c r="R200" s="770"/>
      <c r="S200" s="770"/>
      <c r="T200" s="770"/>
      <c r="U200" s="820"/>
      <c r="V200" s="805"/>
      <c r="W200" s="823"/>
      <c r="X200" s="826"/>
      <c r="Y200" s="829"/>
      <c r="Z200" s="805"/>
      <c r="AA200" s="808"/>
      <c r="AB200" s="811"/>
      <c r="AC200" s="814"/>
      <c r="AD200" s="797"/>
      <c r="AE200" s="178">
        <v>5</v>
      </c>
      <c r="AF200" s="401"/>
      <c r="AG200" s="444"/>
      <c r="AH200" s="393"/>
      <c r="AI200" s="393"/>
      <c r="AJ200" s="393"/>
      <c r="AK200" s="395" t="str">
        <f t="shared" si="106"/>
        <v/>
      </c>
      <c r="AL200" s="253"/>
      <c r="AM200" s="253"/>
      <c r="AN200" s="201" t="str">
        <f t="shared" si="107"/>
        <v/>
      </c>
      <c r="AO200" s="254"/>
      <c r="AP200" s="254"/>
      <c r="AQ200" s="255"/>
      <c r="AR200" s="202" t="str">
        <f>IF(ISBLANK(AC196),(IFERROR(IF(AND(AK199="Probabilidad",AK200="Probabilidad"),(AT199-(+AT199*AN200)),IF(AND(AK199="Impacto",AK200="Probabilidad"),(AT198-(+AT198*AN200)),IF(AK200="Impacto",AT199,""))),""))," ")</f>
        <v/>
      </c>
      <c r="AS200" s="154" t="str">
        <f>IF(ISBLANK(AC196),(IFERROR(IF(AR200="","",IF(AR200&lt;=0.2,"Muy Baja",IF(AR200&lt;=0.4,"Baja",IF(AR200&lt;=0.6,"Media",IF(AR200&lt;=0.8,"Alta","Muy Alta"))))),""))," ")</f>
        <v/>
      </c>
      <c r="AT200" s="203" t="str">
        <f t="shared" si="108"/>
        <v/>
      </c>
      <c r="AU200" s="470" t="str">
        <f t="shared" si="109"/>
        <v/>
      </c>
      <c r="AV200" s="203" t="str">
        <f t="shared" si="151"/>
        <v/>
      </c>
      <c r="AW200" s="204" t="str">
        <f t="shared" si="111"/>
        <v/>
      </c>
      <c r="AX200" s="817"/>
      <c r="AY200" s="794"/>
      <c r="AZ200" s="797"/>
      <c r="BA200" s="800"/>
      <c r="BB200" s="256"/>
      <c r="BC200" s="368"/>
      <c r="BD200" s="369"/>
      <c r="BE200" s="369"/>
      <c r="BF200" s="474"/>
      <c r="BG200" s="474"/>
      <c r="BH200" s="474"/>
      <c r="BI200" s="474"/>
      <c r="BJ200" s="764"/>
      <c r="BK200" s="411"/>
      <c r="BL200" s="409"/>
      <c r="BM200" s="409"/>
      <c r="BN200" s="409"/>
      <c r="BO200" s="410"/>
      <c r="BP200" s="410"/>
      <c r="BQ200" s="410"/>
      <c r="BR200" s="453"/>
      <c r="BS200" s="453"/>
      <c r="BT200" s="454"/>
      <c r="BU200" s="509"/>
      <c r="BV200" s="509"/>
      <c r="BW200" s="509"/>
      <c r="BX200" s="509"/>
      <c r="BY200" s="182"/>
      <c r="BZ200" s="182"/>
      <c r="CA200" s="182"/>
      <c r="CB200" s="182"/>
      <c r="CC200" s="182"/>
      <c r="CD200" s="182"/>
      <c r="CE200" s="182"/>
      <c r="CF200" s="182"/>
      <c r="CG200" s="182"/>
      <c r="CH200" s="182"/>
      <c r="CI200" s="182"/>
      <c r="CJ200" s="182"/>
      <c r="CK200" s="182"/>
      <c r="CL200" s="182"/>
      <c r="CM200" s="182"/>
      <c r="CN200" s="182"/>
      <c r="CO200" s="182"/>
    </row>
    <row r="201" spans="1:93" ht="28.5" customHeight="1">
      <c r="A201" s="848"/>
      <c r="B201" s="779"/>
      <c r="C201" s="781"/>
      <c r="D201" s="781"/>
      <c r="E201" s="764"/>
      <c r="F201" s="764"/>
      <c r="G201" s="783"/>
      <c r="H201" s="297">
        <v>31</v>
      </c>
      <c r="I201" s="776"/>
      <c r="J201" s="765"/>
      <c r="K201" s="765"/>
      <c r="L201" s="765"/>
      <c r="M201" s="765"/>
      <c r="N201" s="765"/>
      <c r="O201" s="765"/>
      <c r="P201" s="767"/>
      <c r="Q201" s="769"/>
      <c r="R201" s="771"/>
      <c r="S201" s="771"/>
      <c r="T201" s="771"/>
      <c r="U201" s="821"/>
      <c r="V201" s="806"/>
      <c r="W201" s="824"/>
      <c r="X201" s="827"/>
      <c r="Y201" s="830"/>
      <c r="Z201" s="806"/>
      <c r="AA201" s="809"/>
      <c r="AB201" s="812"/>
      <c r="AC201" s="815"/>
      <c r="AD201" s="798"/>
      <c r="AE201" s="178">
        <v>6</v>
      </c>
      <c r="AF201" s="401"/>
      <c r="AG201" s="444"/>
      <c r="AH201" s="393"/>
      <c r="AI201" s="393"/>
      <c r="AJ201" s="393"/>
      <c r="AK201" s="395" t="str">
        <f t="shared" si="106"/>
        <v/>
      </c>
      <c r="AL201" s="253"/>
      <c r="AM201" s="253"/>
      <c r="AN201" s="201" t="str">
        <f t="shared" si="107"/>
        <v/>
      </c>
      <c r="AO201" s="254"/>
      <c r="AP201" s="254"/>
      <c r="AQ201" s="255"/>
      <c r="AR201" s="202" t="str">
        <f>IF(ISBLANK(AC196),(IFERROR(IF(AND(AK200="Probabilidad",AK201="Probabilidad"),(AT200-(+AT200*AN201)),IF(AND(AK200="Impacto",AK201="Probabilidad"),(AT199-(+AT199*AN201)),IF(AK201="Impacto",AT200,""))),""))," ")</f>
        <v/>
      </c>
      <c r="AS201" s="154" t="str">
        <f>IF(ISBLANK(AC196),(IFERROR(IF(AR201="","",IF(AR201&lt;=0.2,"Muy Baja",IF(AR201&lt;=0.4,"Baja",IF(AR201&lt;=0.6,"Media",IF(AR201&lt;=0.8,"Alta","Muy Alta"))))),""))," ")</f>
        <v/>
      </c>
      <c r="AT201" s="203" t="str">
        <f t="shared" si="108"/>
        <v/>
      </c>
      <c r="AU201" s="470" t="str">
        <f t="shared" si="109"/>
        <v/>
      </c>
      <c r="AV201" s="203" t="str">
        <f t="shared" si="151"/>
        <v/>
      </c>
      <c r="AW201" s="204" t="str">
        <f t="shared" si="111"/>
        <v/>
      </c>
      <c r="AX201" s="818"/>
      <c r="AY201" s="795"/>
      <c r="AZ201" s="798"/>
      <c r="BA201" s="801"/>
      <c r="BB201" s="256"/>
      <c r="BC201" s="368"/>
      <c r="BD201" s="369"/>
      <c r="BE201" s="369"/>
      <c r="BF201" s="474"/>
      <c r="BG201" s="474"/>
      <c r="BH201" s="474"/>
      <c r="BI201" s="474"/>
      <c r="BJ201" s="765"/>
      <c r="BK201" s="411"/>
      <c r="BL201" s="409"/>
      <c r="BM201" s="409"/>
      <c r="BN201" s="409"/>
      <c r="BO201" s="410"/>
      <c r="BP201" s="410"/>
      <c r="BQ201" s="410"/>
      <c r="BR201" s="453"/>
      <c r="BS201" s="453"/>
      <c r="BT201" s="454"/>
      <c r="BU201" s="509"/>
      <c r="BV201" s="509"/>
      <c r="BW201" s="509"/>
      <c r="BX201" s="509"/>
      <c r="BY201" s="182"/>
      <c r="BZ201" s="182"/>
      <c r="CA201" s="182"/>
      <c r="CB201" s="182"/>
      <c r="CC201" s="182"/>
      <c r="CD201" s="182"/>
      <c r="CE201" s="182"/>
      <c r="CF201" s="182"/>
      <c r="CG201" s="182"/>
      <c r="CH201" s="182"/>
      <c r="CI201" s="182"/>
      <c r="CJ201" s="182"/>
      <c r="CK201" s="182"/>
      <c r="CL201" s="182"/>
      <c r="CM201" s="182"/>
      <c r="CN201" s="182"/>
      <c r="CO201" s="182"/>
    </row>
    <row r="202" spans="1:93" ht="156" customHeight="1">
      <c r="A202" s="848"/>
      <c r="B202" s="779"/>
      <c r="C202" s="781"/>
      <c r="D202" s="781" t="str">
        <f>IFERROR((VLOOKUP($B202,'Listados Datos'!$D$3:$F$18,3,FALSE))," ")</f>
        <v xml:space="preserve"> </v>
      </c>
      <c r="E202" s="764"/>
      <c r="F202" s="764" t="s">
        <v>951</v>
      </c>
      <c r="G202" s="783">
        <v>32</v>
      </c>
      <c r="H202" s="442">
        <v>32</v>
      </c>
      <c r="I202" s="784" t="s">
        <v>1339</v>
      </c>
      <c r="J202" s="785" t="s">
        <v>236</v>
      </c>
      <c r="K202" s="785" t="s">
        <v>1233</v>
      </c>
      <c r="L202" s="785" t="s">
        <v>1234</v>
      </c>
      <c r="M202" s="785" t="s">
        <v>1339</v>
      </c>
      <c r="N202" s="785" t="s">
        <v>106</v>
      </c>
      <c r="O202" s="785" t="s">
        <v>240</v>
      </c>
      <c r="P202" s="786">
        <v>228</v>
      </c>
      <c r="Q202" s="787"/>
      <c r="R202" s="788"/>
      <c r="S202" s="788"/>
      <c r="T202" s="788"/>
      <c r="U202" s="819" t="str">
        <f>IF(ISBLANK(AB202),(IF(P202&lt;=0,"",IF(P202&lt;=2,"Muy Baja",IF(P202&lt;=24,"Baja",IF(P202&lt;=500,"Media",IF(P202&lt;=5000,"Alta","Muy Alta"))))))," ")</f>
        <v xml:space="preserve"> </v>
      </c>
      <c r="V202" s="804" t="str">
        <f t="shared" ref="V202" si="152">IF(ISBLANK(AB202),(IF(U202="","",IF(U202="Muy Baja",20%,IF(U202="Baja",40%,IF(U202="Media",60%,IF(U202="Alta",80%,IF(U202="Muy Alta",100%,0)))))))," ")</f>
        <v xml:space="preserve"> </v>
      </c>
      <c r="W202" s="822"/>
      <c r="X202" s="825" t="str">
        <f>IF(W202&gt;0,IF(NOT(ISERROR(MATCH(W202,'Listados Datos'!$N$3:$N$4,0))),'Listados Datos'!$N$6&amp;"Por favor no seleccionar este criterios de impacto (Afectación Económica o presupuestal y/o Pérdida Reputacional)",'Listados Datos'!$N$7),"")</f>
        <v/>
      </c>
      <c r="Y202" s="828" t="str">
        <f>IF(OR(W202='Listados Datos'!$R$3,W202='Listados Datos'!$S$3),"Leve",IF(OR(W202='Listados Datos'!$R$4,W202='Listados Datos'!$S$4),"Menor",IF(OR(W202='Listados Datos'!$R$5,W202='Listados Datos'!$S$5),"Moderado",IF(OR(W202='Listados Datos'!$R$6,W202='Listados Datos'!$S$6),"Mayor",IF(OR(W202='Listados Datos'!$R$7,W202='Listados Datos'!$S$7),"Catastrófico","")))))</f>
        <v/>
      </c>
      <c r="Z202" s="804" t="str">
        <f>IF(Y202="","",IF(Y202="Leve",20%,IF(Y202="Menor",40%,IF(Y202="Moderado",60%,IF(Y202="Mayor",80%,IF(Y202="Catastrófico",100%,0))))))</f>
        <v/>
      </c>
      <c r="AA202" s="807" t="str">
        <f>IF(OR(AND(U202="Muy Baja",Y202="Leve"),AND(U202="Muy Baja",Y202="Menor"),AND(U202="Baja",Y202="Leve")),"Bajo",IF(OR(AND(U202="Muy baja",Y202="Moderado"),AND(U202="Baja",Y202="Menor"),AND(U202="Baja",Y202="Moderado"),AND(U202="Media",Y202="Leve"),AND(U202="Media",Y202="Menor"),AND(U202="Media",Y202="Moderado"),AND(U202="Alta",Y202="Leve"),AND(U202="Alta",Y202="Menor")),"Moderado",IF(OR(AND(U202="Muy Baja",Y202="Mayor"),AND(U202="Baja",Y202="Mayor"),AND(U202="Media",Y202="Mayor"),AND(U202="Alta",Y202="Moderado"),AND(U202="Alta",Y202="Mayor"),AND(U202="Muy Alta",Y202="Leve"),AND(U202="Muy Alta",Y202="Menor"),AND(U202="Muy Alta",Y202="Moderado"),AND(U202="Muy Alta",Y202="Mayor")),"Alto",IF(OR(AND(U202="Muy Baja",Y202="Catastrófico"),AND(U202="Baja",Y202="Catastrófico"),AND(U202="Media",Y202="Catastrófico"),AND(U202="Alta",Y202="Catastrófico"),AND(U202="Muy Alta",Y202="Catastrófico")),"Extremo",""))))</f>
        <v/>
      </c>
      <c r="AB202" s="810" t="s">
        <v>339</v>
      </c>
      <c r="AC202" s="813" t="s">
        <v>12</v>
      </c>
      <c r="AD202" s="796" t="str">
        <f t="shared" ref="AD202" si="153">IF(AND(AB202="Rara Vez",AC202="Insignificante"),("BAJA"),IF(AND(AB202="Rara Vez",AC202="Menor"),("BAJA"),IF(AND(AB202="Rara Vez",AC202="Moderado"),("MODERADA"),IF(AND(AB202="Rara Vez",AC202="Mayor"),("ALTA"),IF(AND(AB202="Improbable",AC202="Insignificante"),("BAJA"),IF(AND(AB202="Improbable",AC202="Menor"),("BAJA"),IF(AND(AB202="Improbable",AC202="Moderado"),("MODERADA"),IF(AND(AB202="Improbable",AC202="Mayor"),("ALTA"),IF(AND(AB202="Posible",AC202="Insignificante"),("BAJA"),IF(AND(AB202="Posible",AC202="Menor"),("MODERADA"),IF(AND(AB202="Posible",AC202="Moderado"),("ALTA"),IF(AND(AB202="Posible",AC202="Mayor"),("EXTREMA"),IF(AND(AB202="Probable",AC202="Insignificante"),("MODERADA"),IF(AND(AB202="Probable",AC202="Menor"),("ALTA"),IF(AND(AB202="Probable",AC202="Moderado"),("ALTA"),IF(AND(AB202="Probable",AC202="Mayor"),("EXTREMA"),IF(AND(AB202="Casi Seguro",AC202="Insignificante"),("ALTA"),IF(AND(AB202="Casi Seguro",AC202="Menor"),("ALTA"),IF(AND(AB202="Casi Seguro",AC202="Moderado"),("EXTREMA"),IF(AND(AB202="Casi Seguro",AC202="Mayor"),("EXTREMA"),IF(AC202="Catastrófico","EXTREMA","VALORAR")))))))))))))))))))))</f>
        <v>MODERADA</v>
      </c>
      <c r="AE202" s="178">
        <v>1</v>
      </c>
      <c r="AF202" s="401"/>
      <c r="AG202" s="444" t="s">
        <v>3332</v>
      </c>
      <c r="AH202" s="393"/>
      <c r="AI202" s="393"/>
      <c r="AJ202" s="393"/>
      <c r="AK202" s="395" t="str">
        <f t="shared" si="106"/>
        <v>Probabilidad</v>
      </c>
      <c r="AL202" s="253" t="s">
        <v>305</v>
      </c>
      <c r="AM202" s="253" t="s">
        <v>310</v>
      </c>
      <c r="AN202" s="201" t="str">
        <f t="shared" si="107"/>
        <v>40%</v>
      </c>
      <c r="AO202" s="254" t="s">
        <v>314</v>
      </c>
      <c r="AP202" s="254" t="s">
        <v>318</v>
      </c>
      <c r="AQ202" s="255" t="s">
        <v>321</v>
      </c>
      <c r="AR202" s="202" t="str">
        <f>IF(ISBLANK(AC202),(IFERROR(IF(AK202="Probabilidad",(V202-(+V202*AN202)),IF(AK202="Impacto",V202,"")),""))," ")</f>
        <v xml:space="preserve"> </v>
      </c>
      <c r="AS202" s="154" t="str">
        <f>IF(ISBLANK(AC202), (IFERROR(IF(AR202="","",IF(AR202&lt;=0.2,"Muy Baja",IF(AR202&lt;=0.4,"Baja",IF(AR202&lt;=0.6,"Media",IF(AR202&lt;=0.8,"Alta","Muy Alta"))))),""))," ")</f>
        <v xml:space="preserve"> </v>
      </c>
      <c r="AT202" s="203" t="str">
        <f t="shared" ref="AT202:AT265" si="154">+AR202</f>
        <v xml:space="preserve"> </v>
      </c>
      <c r="AU202" s="470" t="str">
        <f t="shared" ref="AU202:AU265" si="155">IFERROR(IF(AV202="","",IF(AV202&lt;=0.2,"Leve",IF(AV202&lt;=0.4,"Menor",IF(AV202&lt;=0.6,"Moderado",IF(AV202&lt;=0.8,"Mayor","Catastrófico"))))),"")</f>
        <v/>
      </c>
      <c r="AV202" s="203" t="str">
        <f>IFERROR(IF(AK202="Impacto",(Z202-(+Z202*AN202)),IF(AK202="Probabilidad",Z202,"")),"")</f>
        <v/>
      </c>
      <c r="AW202" s="204" t="str">
        <f t="shared" ref="AW202:AW265" si="156">IFERROR(IF(OR(AND(AS202="Muy Baja",AU202="Leve"),AND(AS202="Muy Baja",AU202="Menor"),AND(AS202="Baja",AU202="Leve")),"Bajo",IF(OR(AND(AS202="Muy baja",AU202="Moderado"),AND(AS202="Baja",AU202="Menor"),AND(AS202="Baja",AU202="Moderado"),AND(AS202="Media",AU202="Leve"),AND(AS202="Media",AU202="Menor"),AND(AS202="Media",AU202="Moderado"),AND(AS202="Alta",AU202="Leve"),AND(AS202="Alta",AU202="Menor")),"Moderado",IF(OR(AND(AS202="Muy Baja",AU202="Mayor"),AND(AS202="Baja",AU202="Mayor"),AND(AS202="Media",AU202="Mayor"),AND(AS202="Alta",AU202="Moderado"),AND(AS202="Alta",AU202="Mayor"),AND(AS202="Muy Alta",AU202="Leve"),AND(AS202="Muy Alta",AU202="Menor"),AND(AS202="Muy Alta",AU202="Moderado"),AND(AS202="Muy Alta",AU202="Mayor")),"Alto",IF(OR(AND(AS202="Muy Baja",AU202="Catastrófico"),AND(AS202="Baja",AU202="Catastrófico"),AND(AS202="Media",AU202="Catastrófico"),AND(AS202="Alta",AU202="Catastrófico"),AND(AS202="Muy Alta",AU202="Catastrófico")),"Extremo","")))),"")</f>
        <v/>
      </c>
      <c r="AX202" s="816" t="s">
        <v>339</v>
      </c>
      <c r="AY202" s="793" t="str">
        <f>IF(ISBLANK(AC202), " ", AC202)</f>
        <v>Moderado</v>
      </c>
      <c r="AZ202" s="796" t="str">
        <f t="shared" ref="AZ202" si="157">IF(AND(AX202="Rara Vez",AY202="Insignificante"),("BAJA"),IF(AND(AX202="Rara Vez",AY202="Menor"),("BAJA"),IF(AND(AX202="Rara Vez",AY202="Moderado"),("MODERADA"),IF(AND(AX202="Rara Vez",AY202="Mayor"),("ALTA"),IF(AND(AX202="Improbable",AY202="Insignificante"),("BAJA"),IF(AND(AX202="Improbable",AY202="Menor"),("BAJA"),IF(AND(AX202="Improbable",AY202="Moderado"),("MODERADA"),IF(AND(AX202="Improbable",AY202="Mayor"),("ALTA"),IF(AND(AX202="Posible",AY202="Insignificante"),("BAJA"),IF(AND(AX202="Posible",AY202="Menor"),("MODERADA"),IF(AND(AX202="Posible",AY202="Moderado"),("ALTA"),IF(AND(AX202="Posible",AY202="Mayor"),("EXTREMA"),IF(AND(AX202="Probable",AY202="Insignificante"),("MODERADA"),IF(AND(AX202="Probable",AY202="Menor"),("ALTA"),IF(AND(AX202="Probable",AY202="Moderado"),("ALTA"),IF(AND(AX202="Probable",AY202="Mayor"),("EXTREMA"),IF(AND(AX202="Casi Seguro",AY202="Insignificante"),("ALTA"),IF(AND(AX202="Casi Seguro",AY202="Menor"),("ALTA"),IF(AND(AX202="Casi Seguro",AY202="Moderado"),("EXTREMA"),IF(AND(AX202="Casi Seguro",AY202="Mayor"),("EXTREMA"),IF(AY202="Catastrófico","EXTREMA","VALORAR")))))))))))))))))))))</f>
        <v>MODERADA</v>
      </c>
      <c r="BA202" s="799" t="s">
        <v>328</v>
      </c>
      <c r="BB202" s="425" t="s">
        <v>3339</v>
      </c>
      <c r="BC202" s="368" t="s">
        <v>3340</v>
      </c>
      <c r="BD202" s="369" t="s">
        <v>3144</v>
      </c>
      <c r="BE202" s="369" t="s">
        <v>1028</v>
      </c>
      <c r="BF202" s="474">
        <v>44927</v>
      </c>
      <c r="BG202" s="474">
        <v>45291</v>
      </c>
      <c r="BH202" s="474" t="s">
        <v>3341</v>
      </c>
      <c r="BI202" s="474" t="s">
        <v>3342</v>
      </c>
      <c r="BJ202" s="785" t="s">
        <v>1117</v>
      </c>
      <c r="BK202" s="411" t="s">
        <v>110</v>
      </c>
      <c r="BL202" s="409" t="s">
        <v>3547</v>
      </c>
      <c r="BM202" s="409">
        <f>4/4</f>
        <v>1</v>
      </c>
      <c r="BN202" s="421">
        <v>45169</v>
      </c>
      <c r="BO202" s="410" t="s">
        <v>3548</v>
      </c>
      <c r="BP202" s="423" t="s">
        <v>3601</v>
      </c>
      <c r="BQ202" s="410" t="s">
        <v>111</v>
      </c>
      <c r="BR202" s="453" t="s">
        <v>111</v>
      </c>
      <c r="BS202" s="453" t="s">
        <v>1423</v>
      </c>
      <c r="BT202" s="454" t="s">
        <v>1423</v>
      </c>
      <c r="BU202" s="508" t="s">
        <v>3644</v>
      </c>
      <c r="BV202" s="510" t="s">
        <v>3712</v>
      </c>
      <c r="BW202" s="508" t="s">
        <v>3645</v>
      </c>
      <c r="BX202" s="508" t="s">
        <v>3656</v>
      </c>
      <c r="BY202" s="182"/>
      <c r="BZ202" s="182"/>
      <c r="CA202" s="182"/>
      <c r="CB202" s="182"/>
      <c r="CC202" s="182"/>
      <c r="CD202" s="182"/>
      <c r="CE202" s="182"/>
      <c r="CF202" s="182"/>
      <c r="CG202" s="182"/>
      <c r="CH202" s="182"/>
      <c r="CI202" s="182"/>
      <c r="CJ202" s="182"/>
      <c r="CK202" s="182"/>
      <c r="CL202" s="182"/>
      <c r="CM202" s="182"/>
      <c r="CN202" s="182"/>
      <c r="CO202" s="182"/>
    </row>
    <row r="203" spans="1:93" ht="87" customHeight="1">
      <c r="A203" s="848"/>
      <c r="B203" s="779"/>
      <c r="C203" s="781"/>
      <c r="D203" s="781"/>
      <c r="E203" s="764"/>
      <c r="F203" s="764"/>
      <c r="G203" s="783"/>
      <c r="H203" s="442">
        <v>32</v>
      </c>
      <c r="I203" s="775"/>
      <c r="J203" s="764"/>
      <c r="K203" s="764"/>
      <c r="L203" s="764"/>
      <c r="M203" s="764">
        <v>0</v>
      </c>
      <c r="N203" s="764"/>
      <c r="O203" s="764"/>
      <c r="P203" s="766"/>
      <c r="Q203" s="768"/>
      <c r="R203" s="770"/>
      <c r="S203" s="770"/>
      <c r="T203" s="770"/>
      <c r="U203" s="820"/>
      <c r="V203" s="805"/>
      <c r="W203" s="823"/>
      <c r="X203" s="826"/>
      <c r="Y203" s="829"/>
      <c r="Z203" s="805"/>
      <c r="AA203" s="808"/>
      <c r="AB203" s="811"/>
      <c r="AC203" s="814"/>
      <c r="AD203" s="797"/>
      <c r="AE203" s="178">
        <v>2</v>
      </c>
      <c r="AF203" s="401"/>
      <c r="AG203" s="444"/>
      <c r="AH203" s="393"/>
      <c r="AI203" s="393"/>
      <c r="AJ203" s="393"/>
      <c r="AK203" s="395" t="str">
        <f t="shared" si="106"/>
        <v/>
      </c>
      <c r="AL203" s="253"/>
      <c r="AM203" s="253"/>
      <c r="AN203" s="201" t="str">
        <f t="shared" si="107"/>
        <v/>
      </c>
      <c r="AO203" s="254"/>
      <c r="AP203" s="254"/>
      <c r="AQ203" s="255"/>
      <c r="AR203" s="202" t="str">
        <f>IF(ISBLANK(AC202),(IFERROR(IF(AND(AK202="Probabilidad",AK203="Probabilidad"),(AT202-(+AT202*AN203)),IF(AK203="Probabilidad",(V202-(+V202*AN203)),IF(AK203="Impacto",AT202,""))),""))," ")</f>
        <v xml:space="preserve"> </v>
      </c>
      <c r="AS203" s="154" t="str">
        <f>IF(ISBLANK(AC202),(IFERROR(IF(AR203="","",IF(AR203&lt;=0.2,"Muy Baja",IF(AR203&lt;=0.4,"Baja",IF(AR203&lt;=0.6,"Media",IF(AR203&lt;=0.8,"Alta","Muy Alta"))))),""))," ")</f>
        <v xml:space="preserve"> </v>
      </c>
      <c r="AT203" s="203" t="str">
        <f t="shared" si="154"/>
        <v xml:space="preserve"> </v>
      </c>
      <c r="AU203" s="470" t="str">
        <f t="shared" si="155"/>
        <v/>
      </c>
      <c r="AV203" s="203" t="str">
        <f>IFERROR(IF(AND(AK202="Impacto",AK203="Impacto"),(AV202-(+AV202*AN203)),IF(AK203="Impacto",(Z202-(+Z202*AN203)),IF(AK203="Probabilidad",AV202,""))),"")</f>
        <v/>
      </c>
      <c r="AW203" s="204" t="str">
        <f t="shared" si="156"/>
        <v/>
      </c>
      <c r="AX203" s="817"/>
      <c r="AY203" s="794"/>
      <c r="AZ203" s="797"/>
      <c r="BA203" s="800"/>
      <c r="BB203" s="256"/>
      <c r="BC203" s="368"/>
      <c r="BD203" s="369"/>
      <c r="BE203" s="369"/>
      <c r="BF203" s="474"/>
      <c r="BG203" s="474"/>
      <c r="BH203" s="474"/>
      <c r="BI203" s="474"/>
      <c r="BJ203" s="764"/>
      <c r="BK203" s="411"/>
      <c r="BL203" s="409"/>
      <c r="BM203" s="409"/>
      <c r="BN203" s="409"/>
      <c r="BO203" s="410"/>
      <c r="BP203" s="410"/>
      <c r="BQ203" s="410"/>
      <c r="BR203" s="453"/>
      <c r="BS203" s="453"/>
      <c r="BT203" s="454"/>
      <c r="BU203" s="509"/>
      <c r="BV203" s="509"/>
      <c r="BW203" s="509"/>
      <c r="BX203" s="509"/>
      <c r="BY203" s="182"/>
      <c r="BZ203" s="182"/>
      <c r="CA203" s="182"/>
      <c r="CB203" s="182"/>
      <c r="CC203" s="182"/>
      <c r="CD203" s="182"/>
      <c r="CE203" s="182"/>
      <c r="CF203" s="182"/>
      <c r="CG203" s="182"/>
      <c r="CH203" s="182"/>
      <c r="CI203" s="182"/>
      <c r="CJ203" s="182"/>
      <c r="CK203" s="182"/>
      <c r="CL203" s="182"/>
      <c r="CM203" s="182"/>
      <c r="CN203" s="182"/>
      <c r="CO203" s="182"/>
    </row>
    <row r="204" spans="1:93" ht="68.25" customHeight="1">
      <c r="A204" s="848"/>
      <c r="B204" s="779"/>
      <c r="C204" s="781"/>
      <c r="D204" s="781"/>
      <c r="E204" s="764"/>
      <c r="F204" s="764"/>
      <c r="G204" s="783"/>
      <c r="H204" s="442">
        <v>32</v>
      </c>
      <c r="I204" s="775"/>
      <c r="J204" s="764"/>
      <c r="K204" s="764"/>
      <c r="L204" s="764"/>
      <c r="M204" s="764">
        <v>0</v>
      </c>
      <c r="N204" s="764"/>
      <c r="O204" s="764"/>
      <c r="P204" s="766"/>
      <c r="Q204" s="768"/>
      <c r="R204" s="770"/>
      <c r="S204" s="770"/>
      <c r="T204" s="770"/>
      <c r="U204" s="820"/>
      <c r="V204" s="805"/>
      <c r="W204" s="823"/>
      <c r="X204" s="826"/>
      <c r="Y204" s="829"/>
      <c r="Z204" s="805"/>
      <c r="AA204" s="808"/>
      <c r="AB204" s="811"/>
      <c r="AC204" s="814"/>
      <c r="AD204" s="797"/>
      <c r="AE204" s="178">
        <v>3</v>
      </c>
      <c r="AF204" s="401"/>
      <c r="AG204" s="444"/>
      <c r="AH204" s="393"/>
      <c r="AI204" s="393"/>
      <c r="AJ204" s="393"/>
      <c r="AK204" s="395" t="str">
        <f t="shared" ref="AK204:AK269" si="158">IF(OR(AL204="Preventivo",AL204="Detectivo"),"Probabilidad",IF(AL204="Correctivo","Impacto",""))</f>
        <v/>
      </c>
      <c r="AL204" s="253"/>
      <c r="AM204" s="253"/>
      <c r="AN204" s="201" t="str">
        <f t="shared" ref="AN204:AN269" si="159">IF(AND(AL204="Preventivo",AM204="Automático"),"50%",IF(AND(AL204="Preventivo",AM204="Manual"),"40%",IF(AND(AL204="Detectivo",AM204="Automático"),"40%",IF(AND(AL204="Detectivo",AM204="Manual"),"30%",IF(AND(AL204="Correctivo",AM204="Automático"),"35%",IF(AND(AL204="Correctivo",AM204="Manual"),"25%",""))))))</f>
        <v/>
      </c>
      <c r="AO204" s="254"/>
      <c r="AP204" s="254"/>
      <c r="AQ204" s="255"/>
      <c r="AR204" s="202" t="str">
        <f>IF(ISBLANK(AC202),(IFERROR(IF(AND(AK203="Probabilidad",AK204="Probabilidad"),(AT203-(+AT203*AN204)),IF(AND(AK203="Impacto",AK204="Probabilidad"),(AT202-(+AT202*AN204)),IF(AK204="Impacto",AT203,""))),""))," ")</f>
        <v xml:space="preserve"> </v>
      </c>
      <c r="AS204" s="154" t="str">
        <f>IF(ISBLANK(AC202),(IFERROR(IF(AR204="","",IF(AR204&lt;=0.2,"Muy Baja",IF(AR204&lt;=0.4,"Baja",IF(AR204&lt;=0.6,"Media",IF(AR204&lt;=0.8,"Alta","Muy Alta"))))),""))," ")</f>
        <v xml:space="preserve"> </v>
      </c>
      <c r="AT204" s="203" t="str">
        <f t="shared" si="154"/>
        <v xml:space="preserve"> </v>
      </c>
      <c r="AU204" s="470" t="str">
        <f t="shared" si="155"/>
        <v/>
      </c>
      <c r="AV204" s="203" t="str">
        <f t="shared" ref="AV204:AV207" si="160">IFERROR(IF(AND(AK203="Impacto",AK204="Impacto"),(AV203-(+AV203*AN204)),IF(AND(AK203="Probabilidad",AK204="Impacto"),(AV202-(+AV202*AN204)),IF(AK204="Probabilidad",AV203,""))),"")</f>
        <v/>
      </c>
      <c r="AW204" s="204" t="str">
        <f t="shared" si="156"/>
        <v/>
      </c>
      <c r="AX204" s="817"/>
      <c r="AY204" s="794"/>
      <c r="AZ204" s="797"/>
      <c r="BA204" s="800"/>
      <c r="BB204" s="256"/>
      <c r="BC204" s="368"/>
      <c r="BD204" s="369"/>
      <c r="BE204" s="369"/>
      <c r="BF204" s="474"/>
      <c r="BG204" s="474"/>
      <c r="BH204" s="474"/>
      <c r="BI204" s="474"/>
      <c r="BJ204" s="764"/>
      <c r="BK204" s="411"/>
      <c r="BL204" s="409"/>
      <c r="BM204" s="409"/>
      <c r="BN204" s="409"/>
      <c r="BO204" s="410"/>
      <c r="BP204" s="410"/>
      <c r="BQ204" s="410"/>
      <c r="BR204" s="453"/>
      <c r="BS204" s="453"/>
      <c r="BT204" s="454"/>
      <c r="BU204" s="509"/>
      <c r="BV204" s="509"/>
      <c r="BW204" s="509"/>
      <c r="BX204" s="509"/>
      <c r="BY204" s="182"/>
      <c r="BZ204" s="182"/>
      <c r="CA204" s="182"/>
      <c r="CB204" s="182"/>
      <c r="CC204" s="182"/>
      <c r="CD204" s="182"/>
      <c r="CE204" s="182"/>
      <c r="CF204" s="182"/>
      <c r="CG204" s="182"/>
      <c r="CH204" s="182"/>
      <c r="CI204" s="182"/>
      <c r="CJ204" s="182"/>
      <c r="CK204" s="182"/>
      <c r="CL204" s="182"/>
      <c r="CM204" s="182"/>
      <c r="CN204" s="182"/>
      <c r="CO204" s="182"/>
    </row>
    <row r="205" spans="1:93" ht="28.5" customHeight="1">
      <c r="A205" s="848"/>
      <c r="B205" s="779"/>
      <c r="C205" s="781"/>
      <c r="D205" s="781"/>
      <c r="E205" s="764"/>
      <c r="F205" s="764"/>
      <c r="G205" s="783"/>
      <c r="H205" s="442">
        <v>32</v>
      </c>
      <c r="I205" s="775"/>
      <c r="J205" s="764"/>
      <c r="K205" s="764"/>
      <c r="L205" s="764"/>
      <c r="M205" s="764">
        <v>0</v>
      </c>
      <c r="N205" s="764"/>
      <c r="O205" s="764"/>
      <c r="P205" s="766"/>
      <c r="Q205" s="768"/>
      <c r="R205" s="770"/>
      <c r="S205" s="770"/>
      <c r="T205" s="770"/>
      <c r="U205" s="820"/>
      <c r="V205" s="805"/>
      <c r="W205" s="823"/>
      <c r="X205" s="826"/>
      <c r="Y205" s="829"/>
      <c r="Z205" s="805"/>
      <c r="AA205" s="808"/>
      <c r="AB205" s="811"/>
      <c r="AC205" s="814"/>
      <c r="AD205" s="797"/>
      <c r="AE205" s="178">
        <v>4</v>
      </c>
      <c r="AF205" s="401"/>
      <c r="AG205" s="444"/>
      <c r="AH205" s="393"/>
      <c r="AI205" s="393"/>
      <c r="AJ205" s="393"/>
      <c r="AK205" s="395" t="str">
        <f t="shared" si="158"/>
        <v/>
      </c>
      <c r="AL205" s="253"/>
      <c r="AM205" s="253"/>
      <c r="AN205" s="201" t="str">
        <f t="shared" si="159"/>
        <v/>
      </c>
      <c r="AO205" s="254"/>
      <c r="AP205" s="254"/>
      <c r="AQ205" s="255"/>
      <c r="AR205" s="202" t="str">
        <f>IF(ISBLANK(AC202),(IFERROR(IF(AND(AK204="Probabilidad",AK205="Probabilidad"),(AT204-(+AT204*AN205)),IF(AND(AK204="Impacto",AK205="Probabilidad"),(AT203-(+AT203*AN205)),IF(AK205="Impacto",AT204,""))),""))," ")</f>
        <v xml:space="preserve"> </v>
      </c>
      <c r="AS205" s="154" t="str">
        <f>IF(ISBLANK(AC202),(IFERROR(IF(AR205="","",IF(AR205&lt;=0.2,"Muy Baja",IF(AR205&lt;=0.4,"Baja",IF(AR205&lt;=0.6,"Media",IF(AR205&lt;=0.8,"Alta","Muy Alta"))))),""))," ")</f>
        <v xml:space="preserve"> </v>
      </c>
      <c r="AT205" s="203" t="str">
        <f t="shared" si="154"/>
        <v xml:space="preserve"> </v>
      </c>
      <c r="AU205" s="470" t="str">
        <f t="shared" si="155"/>
        <v/>
      </c>
      <c r="AV205" s="203" t="str">
        <f t="shared" si="160"/>
        <v/>
      </c>
      <c r="AW205" s="204" t="str">
        <f t="shared" si="156"/>
        <v/>
      </c>
      <c r="AX205" s="817"/>
      <c r="AY205" s="794"/>
      <c r="AZ205" s="797"/>
      <c r="BA205" s="800"/>
      <c r="BB205" s="256"/>
      <c r="BC205" s="368"/>
      <c r="BD205" s="369"/>
      <c r="BE205" s="369"/>
      <c r="BF205" s="474"/>
      <c r="BG205" s="474"/>
      <c r="BH205" s="474"/>
      <c r="BI205" s="474"/>
      <c r="BJ205" s="764"/>
      <c r="BK205" s="411"/>
      <c r="BL205" s="409"/>
      <c r="BM205" s="409"/>
      <c r="BN205" s="409"/>
      <c r="BO205" s="410"/>
      <c r="BP205" s="410"/>
      <c r="BQ205" s="410"/>
      <c r="BR205" s="453"/>
      <c r="BS205" s="453"/>
      <c r="BT205" s="454"/>
      <c r="BU205" s="509"/>
      <c r="BV205" s="509"/>
      <c r="BW205" s="509"/>
      <c r="BX205" s="509"/>
      <c r="BY205" s="182"/>
      <c r="BZ205" s="182"/>
      <c r="CA205" s="182"/>
      <c r="CB205" s="182"/>
      <c r="CC205" s="182"/>
      <c r="CD205" s="182"/>
      <c r="CE205" s="182"/>
      <c r="CF205" s="182"/>
      <c r="CG205" s="182"/>
      <c r="CH205" s="182"/>
      <c r="CI205" s="182"/>
      <c r="CJ205" s="182"/>
      <c r="CK205" s="182"/>
      <c r="CL205" s="182"/>
      <c r="CM205" s="182"/>
      <c r="CN205" s="182"/>
      <c r="CO205" s="182"/>
    </row>
    <row r="206" spans="1:93" ht="28.5" customHeight="1">
      <c r="A206" s="848"/>
      <c r="B206" s="779"/>
      <c r="C206" s="781"/>
      <c r="D206" s="781"/>
      <c r="E206" s="764"/>
      <c r="F206" s="764"/>
      <c r="G206" s="783"/>
      <c r="H206" s="442">
        <v>32</v>
      </c>
      <c r="I206" s="775"/>
      <c r="J206" s="764"/>
      <c r="K206" s="764"/>
      <c r="L206" s="764"/>
      <c r="M206" s="764">
        <v>0</v>
      </c>
      <c r="N206" s="764"/>
      <c r="O206" s="764"/>
      <c r="P206" s="766"/>
      <c r="Q206" s="768"/>
      <c r="R206" s="770"/>
      <c r="S206" s="770"/>
      <c r="T206" s="770"/>
      <c r="U206" s="820"/>
      <c r="V206" s="805"/>
      <c r="W206" s="823"/>
      <c r="X206" s="826"/>
      <c r="Y206" s="829"/>
      <c r="Z206" s="805"/>
      <c r="AA206" s="808"/>
      <c r="AB206" s="811"/>
      <c r="AC206" s="814"/>
      <c r="AD206" s="797"/>
      <c r="AE206" s="178">
        <v>5</v>
      </c>
      <c r="AF206" s="401"/>
      <c r="AG206" s="444"/>
      <c r="AH206" s="393"/>
      <c r="AI206" s="393"/>
      <c r="AJ206" s="393"/>
      <c r="AK206" s="395" t="str">
        <f t="shared" si="158"/>
        <v/>
      </c>
      <c r="AL206" s="253"/>
      <c r="AM206" s="253"/>
      <c r="AN206" s="201" t="str">
        <f t="shared" si="159"/>
        <v/>
      </c>
      <c r="AO206" s="254"/>
      <c r="AP206" s="254"/>
      <c r="AQ206" s="255"/>
      <c r="AR206" s="202" t="str">
        <f>IF(ISBLANK(AC202),(IFERROR(IF(AND(AK205="Probabilidad",AK206="Probabilidad"),(AT205-(+AT205*AN206)),IF(AND(AK205="Impacto",AK206="Probabilidad"),(AT204-(+AT204*AN206)),IF(AK206="Impacto",AT205,""))),""))," ")</f>
        <v xml:space="preserve"> </v>
      </c>
      <c r="AS206" s="154" t="str">
        <f>IF(ISBLANK(AC202),(IFERROR(IF(AR206="","",IF(AR206&lt;=0.2,"Muy Baja",IF(AR206&lt;=0.4,"Baja",IF(AR206&lt;=0.6,"Media",IF(AR206&lt;=0.8,"Alta","Muy Alta"))))),""))," ")</f>
        <v xml:space="preserve"> </v>
      </c>
      <c r="AT206" s="203" t="str">
        <f t="shared" si="154"/>
        <v xml:space="preserve"> </v>
      </c>
      <c r="AU206" s="470" t="str">
        <f t="shared" si="155"/>
        <v/>
      </c>
      <c r="AV206" s="203" t="str">
        <f t="shared" si="160"/>
        <v/>
      </c>
      <c r="AW206" s="204" t="str">
        <f t="shared" si="156"/>
        <v/>
      </c>
      <c r="AX206" s="817"/>
      <c r="AY206" s="794"/>
      <c r="AZ206" s="797"/>
      <c r="BA206" s="800"/>
      <c r="BB206" s="256"/>
      <c r="BC206" s="368"/>
      <c r="BD206" s="369"/>
      <c r="BE206" s="369"/>
      <c r="BF206" s="474"/>
      <c r="BG206" s="474"/>
      <c r="BH206" s="474"/>
      <c r="BI206" s="474"/>
      <c r="BJ206" s="764"/>
      <c r="BK206" s="411"/>
      <c r="BL206" s="409"/>
      <c r="BM206" s="409"/>
      <c r="BN206" s="409"/>
      <c r="BO206" s="410"/>
      <c r="BP206" s="410"/>
      <c r="BQ206" s="410"/>
      <c r="BR206" s="453"/>
      <c r="BS206" s="453"/>
      <c r="BT206" s="454"/>
      <c r="BU206" s="509"/>
      <c r="BV206" s="509"/>
      <c r="BW206" s="509"/>
      <c r="BX206" s="509"/>
      <c r="BY206" s="182"/>
      <c r="BZ206" s="182"/>
      <c r="CA206" s="182"/>
      <c r="CB206" s="182"/>
      <c r="CC206" s="182"/>
      <c r="CD206" s="182"/>
      <c r="CE206" s="182"/>
      <c r="CF206" s="182"/>
      <c r="CG206" s="182"/>
      <c r="CH206" s="182"/>
      <c r="CI206" s="182"/>
      <c r="CJ206" s="182"/>
      <c r="CK206" s="182"/>
      <c r="CL206" s="182"/>
      <c r="CM206" s="182"/>
      <c r="CN206" s="182"/>
      <c r="CO206" s="182"/>
    </row>
    <row r="207" spans="1:93" ht="28.5" customHeight="1">
      <c r="A207" s="848"/>
      <c r="B207" s="779"/>
      <c r="C207" s="781"/>
      <c r="D207" s="781"/>
      <c r="E207" s="764"/>
      <c r="F207" s="764"/>
      <c r="G207" s="783"/>
      <c r="H207" s="442">
        <v>32</v>
      </c>
      <c r="I207" s="776"/>
      <c r="J207" s="765"/>
      <c r="K207" s="765"/>
      <c r="L207" s="765"/>
      <c r="M207" s="765">
        <v>0</v>
      </c>
      <c r="N207" s="765"/>
      <c r="O207" s="765"/>
      <c r="P207" s="767"/>
      <c r="Q207" s="769"/>
      <c r="R207" s="771"/>
      <c r="S207" s="771"/>
      <c r="T207" s="771"/>
      <c r="U207" s="821"/>
      <c r="V207" s="806"/>
      <c r="W207" s="824"/>
      <c r="X207" s="827"/>
      <c r="Y207" s="830"/>
      <c r="Z207" s="806"/>
      <c r="AA207" s="809"/>
      <c r="AB207" s="812"/>
      <c r="AC207" s="815"/>
      <c r="AD207" s="798"/>
      <c r="AE207" s="178">
        <v>6</v>
      </c>
      <c r="AF207" s="401"/>
      <c r="AG207" s="444"/>
      <c r="AH207" s="393"/>
      <c r="AI207" s="393"/>
      <c r="AJ207" s="393"/>
      <c r="AK207" s="395" t="str">
        <f t="shared" si="158"/>
        <v/>
      </c>
      <c r="AL207" s="253"/>
      <c r="AM207" s="253"/>
      <c r="AN207" s="201" t="str">
        <f t="shared" si="159"/>
        <v/>
      </c>
      <c r="AO207" s="254"/>
      <c r="AP207" s="254"/>
      <c r="AQ207" s="255"/>
      <c r="AR207" s="202" t="str">
        <f>IF(ISBLANK(AC202),(IFERROR(IF(AND(AK206="Probabilidad",AK207="Probabilidad"),(AT206-(+AT206*AN207)),IF(AND(AK206="Impacto",AK207="Probabilidad"),(AT205-(+AT205*AN207)),IF(AK207="Impacto",AT206,""))),""))," ")</f>
        <v xml:space="preserve"> </v>
      </c>
      <c r="AS207" s="154" t="str">
        <f>IF(ISBLANK(AC202),(IFERROR(IF(AR207="","",IF(AR207&lt;=0.2,"Muy Baja",IF(AR207&lt;=0.4,"Baja",IF(AR207&lt;=0.6,"Media",IF(AR207&lt;=0.8,"Alta","Muy Alta"))))),""))," ")</f>
        <v xml:space="preserve"> </v>
      </c>
      <c r="AT207" s="203" t="str">
        <f t="shared" si="154"/>
        <v xml:space="preserve"> </v>
      </c>
      <c r="AU207" s="470" t="str">
        <f t="shared" si="155"/>
        <v/>
      </c>
      <c r="AV207" s="203" t="str">
        <f t="shared" si="160"/>
        <v/>
      </c>
      <c r="AW207" s="204" t="str">
        <f t="shared" si="156"/>
        <v/>
      </c>
      <c r="AX207" s="818"/>
      <c r="AY207" s="795"/>
      <c r="AZ207" s="798"/>
      <c r="BA207" s="801"/>
      <c r="BB207" s="256"/>
      <c r="BC207" s="368"/>
      <c r="BD207" s="369"/>
      <c r="BE207" s="369"/>
      <c r="BF207" s="474"/>
      <c r="BG207" s="474"/>
      <c r="BH207" s="474"/>
      <c r="BI207" s="474"/>
      <c r="BJ207" s="765"/>
      <c r="BK207" s="411"/>
      <c r="BL207" s="409"/>
      <c r="BM207" s="409"/>
      <c r="BN207" s="409"/>
      <c r="BO207" s="410"/>
      <c r="BP207" s="410"/>
      <c r="BQ207" s="410"/>
      <c r="BR207" s="453"/>
      <c r="BS207" s="453"/>
      <c r="BT207" s="454"/>
      <c r="BU207" s="509"/>
      <c r="BV207" s="509"/>
      <c r="BW207" s="509"/>
      <c r="BX207" s="509"/>
      <c r="BY207" s="182"/>
      <c r="BZ207" s="182"/>
      <c r="CA207" s="182"/>
      <c r="CB207" s="182"/>
      <c r="CC207" s="182"/>
      <c r="CD207" s="182"/>
      <c r="CE207" s="182"/>
      <c r="CF207" s="182"/>
      <c r="CG207" s="182"/>
      <c r="CH207" s="182"/>
      <c r="CI207" s="182"/>
      <c r="CJ207" s="182"/>
      <c r="CK207" s="182"/>
      <c r="CL207" s="182"/>
      <c r="CM207" s="182"/>
      <c r="CN207" s="182"/>
      <c r="CO207" s="182"/>
    </row>
    <row r="208" spans="1:93" ht="136.5" customHeight="1">
      <c r="A208" s="848"/>
      <c r="B208" s="779"/>
      <c r="C208" s="781"/>
      <c r="D208" s="781" t="str">
        <f>IFERROR((VLOOKUP($B208,'Listados Datos'!$D$3:$F$18,3,FALSE))," ")</f>
        <v xml:space="preserve"> </v>
      </c>
      <c r="E208" s="764"/>
      <c r="F208" s="764" t="s">
        <v>951</v>
      </c>
      <c r="G208" s="783">
        <v>33</v>
      </c>
      <c r="H208" s="297">
        <v>33</v>
      </c>
      <c r="I208" s="784" t="s">
        <v>1122</v>
      </c>
      <c r="J208" s="785" t="s">
        <v>236</v>
      </c>
      <c r="K208" s="785" t="s">
        <v>1122</v>
      </c>
      <c r="L208" s="785" t="s">
        <v>1111</v>
      </c>
      <c r="M208" s="785" t="s">
        <v>3147</v>
      </c>
      <c r="N208" s="785" t="s">
        <v>917</v>
      </c>
      <c r="O208" s="785" t="s">
        <v>826</v>
      </c>
      <c r="P208" s="786">
        <v>228</v>
      </c>
      <c r="Q208" s="787" t="s">
        <v>149</v>
      </c>
      <c r="R208" s="788" t="s">
        <v>1112</v>
      </c>
      <c r="S208" s="788" t="s">
        <v>1113</v>
      </c>
      <c r="T208" s="788"/>
      <c r="U208" s="819" t="str">
        <f>IF(ISBLANK(AB208),(IF(P208&lt;=0,"",IF(P208&lt;=2,"Muy Baja",IF(P208&lt;=24,"Baja",IF(P208&lt;=500,"Media",IF(P208&lt;=5000,"Alta","Muy Alta"))))))," ")</f>
        <v>Media</v>
      </c>
      <c r="V208" s="804">
        <f t="shared" ref="V208" si="161">IF(ISBLANK(AB208),(IF(U208="","",IF(U208="Muy Baja",20%,IF(U208="Baja",40%,IF(U208="Media",60%,IF(U208="Alta",80%,IF(U208="Muy Alta",100%,0)))))))," ")</f>
        <v>0.6</v>
      </c>
      <c r="W208" s="822" t="s">
        <v>1351</v>
      </c>
      <c r="X208" s="825" t="str">
        <f>IF(W208&gt;0,IF(NOT(ISERROR(MATCH(W208,'Listados Datos'!$N$3:$N$4,0))),'Listados Datos'!$N$6&amp;"Por favor no seleccionar este criterios de impacto (Afectación Económica o presupuestal y/o Pérdida Reputacional)",'Listados Datos'!$N$7),"")</f>
        <v>✔</v>
      </c>
      <c r="Y208" s="828" t="str">
        <f>IF(OR(W208='Listados Datos'!$R$3,W208='Listados Datos'!$S$3),"Leve",IF(OR(W208='Listados Datos'!$R$4,W208='Listados Datos'!$S$4),"Menor",IF(OR(W208='Listados Datos'!$R$5,W208='Listados Datos'!$S$5),"Moderado",IF(OR(W208='Listados Datos'!$R$6,W208='Listados Datos'!$S$6),"Mayor",IF(OR(W208='Listados Datos'!$R$7,W208='Listados Datos'!$S$7),"Catastrófico","")))))</f>
        <v>Menor</v>
      </c>
      <c r="Z208" s="804">
        <f>IF(Y208="","",IF(Y208="Leve",20%,IF(Y208="Menor",40%,IF(Y208="Moderado",60%,IF(Y208="Mayor",80%,IF(Y208="Catastrófico",100%,0))))))</f>
        <v>0.4</v>
      </c>
      <c r="AA208" s="807" t="str">
        <f>IF(OR(AND(U208="Muy Baja",Y208="Leve"),AND(U208="Muy Baja",Y208="Menor"),AND(U208="Baja",Y208="Leve")),"Bajo",IF(OR(AND(U208="Muy baja",Y208="Moderado"),AND(U208="Baja",Y208="Menor"),AND(U208="Baja",Y208="Moderado"),AND(U208="Media",Y208="Leve"),AND(U208="Media",Y208="Menor"),AND(U208="Media",Y208="Moderado"),AND(U208="Alta",Y208="Leve"),AND(U208="Alta",Y208="Menor")),"Moderado",IF(OR(AND(U208="Muy Baja",Y208="Mayor"),AND(U208="Baja",Y208="Mayor"),AND(U208="Media",Y208="Mayor"),AND(U208="Alta",Y208="Moderado"),AND(U208="Alta",Y208="Mayor"),AND(U208="Muy Alta",Y208="Leve"),AND(U208="Muy Alta",Y208="Menor"),AND(U208="Muy Alta",Y208="Moderado"),AND(U208="Muy Alta",Y208="Mayor")),"Alto",IF(OR(AND(U208="Muy Baja",Y208="Catastrófico"),AND(U208="Baja",Y208="Catastrófico"),AND(U208="Media",Y208="Catastrófico"),AND(U208="Alta",Y208="Catastrófico"),AND(U208="Muy Alta",Y208="Catastrófico")),"Extremo",""))))</f>
        <v>Moderado</v>
      </c>
      <c r="AB208" s="810"/>
      <c r="AC208" s="813"/>
      <c r="AD208" s="796" t="str">
        <f t="shared" ref="AD208" si="162">IF(AND(AB208="Rara Vez",AC208="Insignificante"),("BAJA"),IF(AND(AB208="Rara Vez",AC208="Menor"),("BAJA"),IF(AND(AB208="Rara Vez",AC208="Moderado"),("MODERADA"),IF(AND(AB208="Rara Vez",AC208="Mayor"),("ALTA"),IF(AND(AB208="Improbable",AC208="Insignificante"),("BAJA"),IF(AND(AB208="Improbable",AC208="Menor"),("BAJA"),IF(AND(AB208="Improbable",AC208="Moderado"),("MODERADA"),IF(AND(AB208="Improbable",AC208="Mayor"),("ALTA"),IF(AND(AB208="Posible",AC208="Insignificante"),("BAJA"),IF(AND(AB208="Posible",AC208="Menor"),("MODERADA"),IF(AND(AB208="Posible",AC208="Moderado"),("ALTA"),IF(AND(AB208="Posible",AC208="Mayor"),("EXTREMA"),IF(AND(AB208="Probable",AC208="Insignificante"),("MODERADA"),IF(AND(AB208="Probable",AC208="Menor"),("ALTA"),IF(AND(AB208="Probable",AC208="Moderado"),("ALTA"),IF(AND(AB208="Probable",AC208="Mayor"),("EXTREMA"),IF(AND(AB208="Casi Seguro",AC208="Insignificante"),("ALTA"),IF(AND(AB208="Casi Seguro",AC208="Menor"),("ALTA"),IF(AND(AB208="Casi Seguro",AC208="Moderado"),("EXTREMA"),IF(AND(AB208="Casi Seguro",AC208="Mayor"),("EXTREMA"),IF(AC208="Catastrófico","EXTREMA","VALORAR")))))))))))))))))))))</f>
        <v>VALORAR</v>
      </c>
      <c r="AE208" s="178">
        <v>1</v>
      </c>
      <c r="AF208" s="401"/>
      <c r="AG208" s="444" t="s">
        <v>3343</v>
      </c>
      <c r="AH208" s="393"/>
      <c r="AI208" s="393"/>
      <c r="AJ208" s="393"/>
      <c r="AK208" s="395" t="str">
        <f t="shared" si="158"/>
        <v>Probabilidad</v>
      </c>
      <c r="AL208" s="253" t="s">
        <v>305</v>
      </c>
      <c r="AM208" s="253" t="s">
        <v>310</v>
      </c>
      <c r="AN208" s="201" t="str">
        <f t="shared" si="159"/>
        <v>40%</v>
      </c>
      <c r="AO208" s="254" t="s">
        <v>314</v>
      </c>
      <c r="AP208" s="254" t="s">
        <v>318</v>
      </c>
      <c r="AQ208" s="255" t="s">
        <v>321</v>
      </c>
      <c r="AR208" s="202">
        <f>IF(ISBLANK(AC208),(IFERROR(IF(AK208="Probabilidad",(V208-(+V208*AN208)),IF(AK208="Impacto",V208,"")),""))," ")</f>
        <v>0.36</v>
      </c>
      <c r="AS208" s="154" t="str">
        <f>IF(ISBLANK(AC208), (IFERROR(IF(AR208="","",IF(AR208&lt;=0.2,"Muy Baja",IF(AR208&lt;=0.4,"Baja",IF(AR208&lt;=0.6,"Media",IF(AR208&lt;=0.8,"Alta","Muy Alta"))))),""))," ")</f>
        <v>Baja</v>
      </c>
      <c r="AT208" s="203">
        <f t="shared" si="154"/>
        <v>0.36</v>
      </c>
      <c r="AU208" s="470" t="str">
        <f t="shared" si="155"/>
        <v>Menor</v>
      </c>
      <c r="AV208" s="203">
        <f>IFERROR(IF(AK208="Impacto",(Z208-(+Z208*AN208)),IF(AK208="Probabilidad",Z208,"")),"")</f>
        <v>0.4</v>
      </c>
      <c r="AW208" s="204" t="str">
        <f t="shared" si="156"/>
        <v>Moderado</v>
      </c>
      <c r="AX208" s="816"/>
      <c r="AY208" s="793" t="str">
        <f>IF(ISBLANK(AC208), " ", AC208)</f>
        <v xml:space="preserve"> </v>
      </c>
      <c r="AZ208" s="796" t="str">
        <f t="shared" ref="AZ208" si="163">IF(AND(AX208="Rara Vez",AY208="Insignificante"),("BAJA"),IF(AND(AX208="Rara Vez",AY208="Menor"),("BAJA"),IF(AND(AX208="Rara Vez",AY208="Moderado"),("MODERADA"),IF(AND(AX208="Rara Vez",AY208="Mayor"),("ALTA"),IF(AND(AX208="Improbable",AY208="Insignificante"),("BAJA"),IF(AND(AX208="Improbable",AY208="Menor"),("BAJA"),IF(AND(AX208="Improbable",AY208="Moderado"),("MODERADA"),IF(AND(AX208="Improbable",AY208="Mayor"),("ALTA"),IF(AND(AX208="Posible",AY208="Insignificante"),("BAJA"),IF(AND(AX208="Posible",AY208="Menor"),("MODERADA"),IF(AND(AX208="Posible",AY208="Moderado"),("ALTA"),IF(AND(AX208="Posible",AY208="Mayor"),("EXTREMA"),IF(AND(AX208="Probable",AY208="Insignificante"),("MODERADA"),IF(AND(AX208="Probable",AY208="Menor"),("ALTA"),IF(AND(AX208="Probable",AY208="Moderado"),("ALTA"),IF(AND(AX208="Probable",AY208="Mayor"),("EXTREMA"),IF(AND(AX208="Casi Seguro",AY208="Insignificante"),("ALTA"),IF(AND(AX208="Casi Seguro",AY208="Menor"),("ALTA"),IF(AND(AX208="Casi Seguro",AY208="Moderado"),("EXTREMA"),IF(AND(AX208="Casi Seguro",AY208="Mayor"),("EXTREMA"),IF(AY208="Catastrófico","EXTREMA","VALORAR")))))))))))))))))))))</f>
        <v>VALORAR</v>
      </c>
      <c r="BA208" s="799" t="s">
        <v>328</v>
      </c>
      <c r="BB208" s="256" t="s">
        <v>1091</v>
      </c>
      <c r="BC208" s="368" t="s">
        <v>1166</v>
      </c>
      <c r="BD208" s="369" t="s">
        <v>3144</v>
      </c>
      <c r="BE208" s="369" t="s">
        <v>1028</v>
      </c>
      <c r="BF208" s="474">
        <v>44927</v>
      </c>
      <c r="BG208" s="474">
        <v>45291</v>
      </c>
      <c r="BH208" s="474" t="s">
        <v>1282</v>
      </c>
      <c r="BI208" s="474" t="s">
        <v>1286</v>
      </c>
      <c r="BJ208" s="785" t="s">
        <v>1118</v>
      </c>
      <c r="BK208" s="411" t="s">
        <v>110</v>
      </c>
      <c r="BL208" s="409" t="s">
        <v>3545</v>
      </c>
      <c r="BM208" s="409">
        <v>1</v>
      </c>
      <c r="BN208" s="421">
        <v>45169</v>
      </c>
      <c r="BO208" s="410" t="s">
        <v>3602</v>
      </c>
      <c r="BP208" s="423" t="s">
        <v>3603</v>
      </c>
      <c r="BQ208" s="410" t="s">
        <v>111</v>
      </c>
      <c r="BR208" s="453" t="s">
        <v>111</v>
      </c>
      <c r="BS208" s="453" t="s">
        <v>1423</v>
      </c>
      <c r="BT208" s="454" t="s">
        <v>1423</v>
      </c>
      <c r="BU208" s="504" t="s">
        <v>3820</v>
      </c>
      <c r="BV208" s="505" t="s">
        <v>3713</v>
      </c>
      <c r="BW208" s="505" t="s">
        <v>3821</v>
      </c>
      <c r="BX208" s="504" t="s">
        <v>3822</v>
      </c>
      <c r="BY208" s="182"/>
      <c r="BZ208" s="182"/>
      <c r="CA208" s="182"/>
      <c r="CB208" s="182"/>
      <c r="CC208" s="182"/>
      <c r="CD208" s="182"/>
      <c r="CE208" s="182"/>
      <c r="CF208" s="182"/>
      <c r="CG208" s="182"/>
      <c r="CH208" s="182"/>
      <c r="CI208" s="182"/>
      <c r="CJ208" s="182"/>
      <c r="CK208" s="182"/>
      <c r="CL208" s="182"/>
      <c r="CM208" s="182"/>
      <c r="CN208" s="182"/>
      <c r="CO208" s="182"/>
    </row>
    <row r="209" spans="1:93" ht="84.75" customHeight="1">
      <c r="A209" s="848"/>
      <c r="B209" s="779"/>
      <c r="C209" s="781"/>
      <c r="D209" s="781"/>
      <c r="E209" s="764"/>
      <c r="F209" s="764"/>
      <c r="G209" s="783"/>
      <c r="H209" s="297">
        <v>33</v>
      </c>
      <c r="I209" s="775"/>
      <c r="J209" s="764"/>
      <c r="K209" s="764"/>
      <c r="L209" s="764"/>
      <c r="M209" s="764" t="s">
        <v>1396</v>
      </c>
      <c r="N209" s="764"/>
      <c r="O209" s="764"/>
      <c r="P209" s="766"/>
      <c r="Q209" s="768"/>
      <c r="R209" s="770"/>
      <c r="S209" s="770"/>
      <c r="T209" s="770"/>
      <c r="U209" s="820"/>
      <c r="V209" s="805"/>
      <c r="W209" s="823"/>
      <c r="X209" s="826"/>
      <c r="Y209" s="829"/>
      <c r="Z209" s="805"/>
      <c r="AA209" s="808"/>
      <c r="AB209" s="811"/>
      <c r="AC209" s="814"/>
      <c r="AD209" s="797"/>
      <c r="AE209" s="178">
        <v>2</v>
      </c>
      <c r="AF209" s="401"/>
      <c r="AG209" s="444" t="s">
        <v>3127</v>
      </c>
      <c r="AH209" s="393"/>
      <c r="AI209" s="393"/>
      <c r="AJ209" s="393"/>
      <c r="AK209" s="395" t="str">
        <f t="shared" si="158"/>
        <v>Probabilidad</v>
      </c>
      <c r="AL209" s="253" t="s">
        <v>305</v>
      </c>
      <c r="AM209" s="253" t="s">
        <v>310</v>
      </c>
      <c r="AN209" s="201" t="str">
        <f t="shared" si="159"/>
        <v>40%</v>
      </c>
      <c r="AO209" s="254" t="s">
        <v>314</v>
      </c>
      <c r="AP209" s="254" t="s">
        <v>318</v>
      </c>
      <c r="AQ209" s="255" t="s">
        <v>321</v>
      </c>
      <c r="AR209" s="202">
        <f>IF(ISBLANK(AC208),(IFERROR(IF(AND(AK208="Probabilidad",AK209="Probabilidad"),(AT208-(+AT208*AN209)),IF(AK209="Probabilidad",(V208-(+V208*AN209)),IF(AK209="Impacto",AT208,""))),""))," ")</f>
        <v>0.216</v>
      </c>
      <c r="AS209" s="154" t="str">
        <f>IF(ISBLANK(AC208),(IFERROR(IF(AR209="","",IF(AR209&lt;=0.2,"Muy Baja",IF(AR209&lt;=0.4,"Baja",IF(AR209&lt;=0.6,"Media",IF(AR209&lt;=0.8,"Alta","Muy Alta"))))),""))," ")</f>
        <v>Baja</v>
      </c>
      <c r="AT209" s="203">
        <f t="shared" si="154"/>
        <v>0.216</v>
      </c>
      <c r="AU209" s="470" t="str">
        <f t="shared" si="155"/>
        <v>Menor</v>
      </c>
      <c r="AV209" s="203">
        <f>IFERROR(IF(AND(AK208="Impacto",AK209="Impacto"),(AV208-(+AV208*AN209)),IF(AK209="Impacto",(Z208-(+Z208*AN209)),IF(AK209="Probabilidad",AV208,""))),"")</f>
        <v>0.4</v>
      </c>
      <c r="AW209" s="204" t="str">
        <f t="shared" si="156"/>
        <v>Moderado</v>
      </c>
      <c r="AX209" s="817"/>
      <c r="AY209" s="794"/>
      <c r="AZ209" s="797"/>
      <c r="BA209" s="800"/>
      <c r="BB209" s="256" t="s">
        <v>1106</v>
      </c>
      <c r="BC209" s="368" t="s">
        <v>1104</v>
      </c>
      <c r="BD209" s="369" t="s">
        <v>3144</v>
      </c>
      <c r="BE209" s="369" t="s">
        <v>1028</v>
      </c>
      <c r="BF209" s="474">
        <v>44927</v>
      </c>
      <c r="BG209" s="474">
        <v>45291</v>
      </c>
      <c r="BH209" s="474" t="s">
        <v>1167</v>
      </c>
      <c r="BI209" s="474" t="s">
        <v>1287</v>
      </c>
      <c r="BJ209" s="764"/>
      <c r="BK209" s="411" t="s">
        <v>110</v>
      </c>
      <c r="BL209" s="409" t="s">
        <v>3546</v>
      </c>
      <c r="BM209" s="409" t="s">
        <v>1423</v>
      </c>
      <c r="BN209" s="421">
        <v>45169</v>
      </c>
      <c r="BO209" s="410" t="s">
        <v>1423</v>
      </c>
      <c r="BP209" s="410" t="s">
        <v>1423</v>
      </c>
      <c r="BQ209" s="410" t="s">
        <v>111</v>
      </c>
      <c r="BR209" s="453" t="s">
        <v>111</v>
      </c>
      <c r="BS209" s="453" t="s">
        <v>1423</v>
      </c>
      <c r="BT209" s="454" t="s">
        <v>1423</v>
      </c>
      <c r="BU209" s="536" t="s">
        <v>3823</v>
      </c>
      <c r="BV209" s="535" t="s">
        <v>1423</v>
      </c>
      <c r="BW209" s="535" t="s">
        <v>1423</v>
      </c>
      <c r="BX209" s="537" t="s">
        <v>3814</v>
      </c>
      <c r="BY209" s="182"/>
      <c r="BZ209" s="182"/>
      <c r="CA209" s="182"/>
      <c r="CB209" s="182"/>
      <c r="CC209" s="182"/>
      <c r="CD209" s="182"/>
      <c r="CE209" s="182"/>
      <c r="CF209" s="182"/>
      <c r="CG209" s="182"/>
      <c r="CH209" s="182"/>
      <c r="CI209" s="182"/>
      <c r="CJ209" s="182"/>
      <c r="CK209" s="182"/>
      <c r="CL209" s="182"/>
      <c r="CM209" s="182"/>
      <c r="CN209" s="182"/>
      <c r="CO209" s="182"/>
    </row>
    <row r="210" spans="1:93" ht="28.5" customHeight="1">
      <c r="A210" s="848"/>
      <c r="B210" s="779"/>
      <c r="C210" s="781"/>
      <c r="D210" s="781"/>
      <c r="E210" s="764"/>
      <c r="F210" s="764"/>
      <c r="G210" s="783"/>
      <c r="H210" s="297">
        <v>33</v>
      </c>
      <c r="I210" s="775"/>
      <c r="J210" s="764"/>
      <c r="K210" s="764"/>
      <c r="L210" s="764"/>
      <c r="M210" s="764" t="s">
        <v>1396</v>
      </c>
      <c r="N210" s="764"/>
      <c r="O210" s="764"/>
      <c r="P210" s="766"/>
      <c r="Q210" s="768"/>
      <c r="R210" s="770"/>
      <c r="S210" s="770"/>
      <c r="T210" s="770"/>
      <c r="U210" s="820"/>
      <c r="V210" s="805"/>
      <c r="W210" s="823"/>
      <c r="X210" s="826"/>
      <c r="Y210" s="829"/>
      <c r="Z210" s="805"/>
      <c r="AA210" s="808"/>
      <c r="AB210" s="811"/>
      <c r="AC210" s="814"/>
      <c r="AD210" s="797"/>
      <c r="AE210" s="178">
        <v>3</v>
      </c>
      <c r="AF210" s="401"/>
      <c r="AG210" s="444"/>
      <c r="AH210" s="393"/>
      <c r="AI210" s="393"/>
      <c r="AJ210" s="393"/>
      <c r="AK210" s="395" t="str">
        <f t="shared" si="158"/>
        <v/>
      </c>
      <c r="AL210" s="253"/>
      <c r="AM210" s="253"/>
      <c r="AN210" s="201" t="str">
        <f t="shared" si="159"/>
        <v/>
      </c>
      <c r="AO210" s="254"/>
      <c r="AP210" s="254"/>
      <c r="AQ210" s="255"/>
      <c r="AR210" s="202" t="str">
        <f>IF(ISBLANK(AC208),(IFERROR(IF(AND(AK209="Probabilidad",AK210="Probabilidad"),(AT209-(+AT209*AN210)),IF(AND(AK209="Impacto",AK210="Probabilidad"),(AT208-(+AT208*AN210)),IF(AK210="Impacto",AT209,""))),""))," ")</f>
        <v/>
      </c>
      <c r="AS210" s="154" t="str">
        <f>IF(ISBLANK(AC208),(IFERROR(IF(AR210="","",IF(AR210&lt;=0.2,"Muy Baja",IF(AR210&lt;=0.4,"Baja",IF(AR210&lt;=0.6,"Media",IF(AR210&lt;=0.8,"Alta","Muy Alta"))))),""))," ")</f>
        <v/>
      </c>
      <c r="AT210" s="203" t="str">
        <f t="shared" si="154"/>
        <v/>
      </c>
      <c r="AU210" s="470" t="str">
        <f t="shared" si="155"/>
        <v/>
      </c>
      <c r="AV210" s="203" t="str">
        <f t="shared" ref="AV210:AV213" si="164">IFERROR(IF(AND(AK209="Impacto",AK210="Impacto"),(AV209-(+AV209*AN210)),IF(AND(AK209="Probabilidad",AK210="Impacto"),(AV208-(+AV208*AN210)),IF(AK210="Probabilidad",AV209,""))),"")</f>
        <v/>
      </c>
      <c r="AW210" s="204" t="str">
        <f t="shared" si="156"/>
        <v/>
      </c>
      <c r="AX210" s="817"/>
      <c r="AY210" s="794"/>
      <c r="AZ210" s="797"/>
      <c r="BA210" s="800"/>
      <c r="BB210" s="256"/>
      <c r="BC210" s="368"/>
      <c r="BD210" s="369"/>
      <c r="BE210" s="369"/>
      <c r="BF210" s="474"/>
      <c r="BG210" s="474"/>
      <c r="BH210" s="474"/>
      <c r="BI210" s="368"/>
      <c r="BJ210" s="764"/>
      <c r="BK210" s="411"/>
      <c r="BL210" s="409"/>
      <c r="BM210" s="409"/>
      <c r="BN210" s="409"/>
      <c r="BO210" s="410"/>
      <c r="BP210" s="410"/>
      <c r="BQ210" s="410"/>
      <c r="BR210" s="453"/>
      <c r="BS210" s="453"/>
      <c r="BT210" s="454"/>
      <c r="BU210" s="509"/>
      <c r="BV210" s="509"/>
      <c r="BW210" s="509"/>
      <c r="BX210" s="509"/>
      <c r="BY210" s="182"/>
      <c r="BZ210" s="182"/>
      <c r="CA210" s="182"/>
      <c r="CB210" s="182"/>
      <c r="CC210" s="182"/>
      <c r="CD210" s="182"/>
      <c r="CE210" s="182"/>
      <c r="CF210" s="182"/>
      <c r="CG210" s="182"/>
      <c r="CH210" s="182"/>
      <c r="CI210" s="182"/>
      <c r="CJ210" s="182"/>
      <c r="CK210" s="182"/>
      <c r="CL210" s="182"/>
      <c r="CM210" s="182"/>
      <c r="CN210" s="182"/>
      <c r="CO210" s="182"/>
    </row>
    <row r="211" spans="1:93" ht="28.5" customHeight="1">
      <c r="A211" s="848"/>
      <c r="B211" s="779"/>
      <c r="C211" s="781"/>
      <c r="D211" s="781"/>
      <c r="E211" s="764"/>
      <c r="F211" s="764"/>
      <c r="G211" s="783"/>
      <c r="H211" s="297">
        <v>33</v>
      </c>
      <c r="I211" s="775"/>
      <c r="J211" s="764"/>
      <c r="K211" s="764"/>
      <c r="L211" s="764"/>
      <c r="M211" s="764" t="s">
        <v>1396</v>
      </c>
      <c r="N211" s="764"/>
      <c r="O211" s="764"/>
      <c r="P211" s="766"/>
      <c r="Q211" s="768"/>
      <c r="R211" s="770"/>
      <c r="S211" s="770"/>
      <c r="T211" s="770"/>
      <c r="U211" s="820"/>
      <c r="V211" s="805"/>
      <c r="W211" s="823"/>
      <c r="X211" s="826"/>
      <c r="Y211" s="829"/>
      <c r="Z211" s="805"/>
      <c r="AA211" s="808"/>
      <c r="AB211" s="811"/>
      <c r="AC211" s="814"/>
      <c r="AD211" s="797"/>
      <c r="AE211" s="178">
        <v>4</v>
      </c>
      <c r="AF211" s="401"/>
      <c r="AG211" s="444"/>
      <c r="AH211" s="393"/>
      <c r="AI211" s="393"/>
      <c r="AJ211" s="393"/>
      <c r="AK211" s="395" t="str">
        <f t="shared" si="158"/>
        <v/>
      </c>
      <c r="AL211" s="253"/>
      <c r="AM211" s="253"/>
      <c r="AN211" s="201" t="str">
        <f t="shared" si="159"/>
        <v/>
      </c>
      <c r="AO211" s="254"/>
      <c r="AP211" s="254"/>
      <c r="AQ211" s="255"/>
      <c r="AR211" s="202" t="str">
        <f>IF(ISBLANK(AC208),(IFERROR(IF(AND(AK210="Probabilidad",AK211="Probabilidad"),(AT210-(+AT210*AN211)),IF(AND(AK210="Impacto",AK211="Probabilidad"),(AT209-(+AT209*AN211)),IF(AK211="Impacto",AT210,""))),""))," ")</f>
        <v/>
      </c>
      <c r="AS211" s="154" t="str">
        <f>IF(ISBLANK(AC208),(IFERROR(IF(AR211="","",IF(AR211&lt;=0.2,"Muy Baja",IF(AR211&lt;=0.4,"Baja",IF(AR211&lt;=0.6,"Media",IF(AR211&lt;=0.8,"Alta","Muy Alta"))))),""))," ")</f>
        <v/>
      </c>
      <c r="AT211" s="203" t="str">
        <f t="shared" si="154"/>
        <v/>
      </c>
      <c r="AU211" s="470" t="str">
        <f t="shared" si="155"/>
        <v/>
      </c>
      <c r="AV211" s="203" t="str">
        <f t="shared" si="164"/>
        <v/>
      </c>
      <c r="AW211" s="204" t="str">
        <f t="shared" si="156"/>
        <v/>
      </c>
      <c r="AX211" s="817"/>
      <c r="AY211" s="794"/>
      <c r="AZ211" s="797"/>
      <c r="BA211" s="800"/>
      <c r="BB211" s="256"/>
      <c r="BC211" s="368"/>
      <c r="BD211" s="369"/>
      <c r="BE211" s="369"/>
      <c r="BF211" s="474"/>
      <c r="BG211" s="474"/>
      <c r="BH211" s="474"/>
      <c r="BI211" s="368"/>
      <c r="BJ211" s="764"/>
      <c r="BK211" s="411"/>
      <c r="BL211" s="409"/>
      <c r="BM211" s="409"/>
      <c r="BN211" s="409"/>
      <c r="BO211" s="410"/>
      <c r="BP211" s="410"/>
      <c r="BQ211" s="410"/>
      <c r="BR211" s="453"/>
      <c r="BS211" s="453"/>
      <c r="BT211" s="454"/>
      <c r="BU211" s="509"/>
      <c r="BV211" s="509"/>
      <c r="BW211" s="509"/>
      <c r="BX211" s="509"/>
      <c r="BY211" s="182"/>
      <c r="BZ211" s="182"/>
      <c r="CA211" s="182"/>
      <c r="CB211" s="182"/>
      <c r="CC211" s="182"/>
      <c r="CD211" s="182"/>
      <c r="CE211" s="182"/>
      <c r="CF211" s="182"/>
      <c r="CG211" s="182"/>
      <c r="CH211" s="182"/>
      <c r="CI211" s="182"/>
      <c r="CJ211" s="182"/>
      <c r="CK211" s="182"/>
      <c r="CL211" s="182"/>
      <c r="CM211" s="182"/>
      <c r="CN211" s="182"/>
      <c r="CO211" s="182"/>
    </row>
    <row r="212" spans="1:93" ht="28.5" customHeight="1">
      <c r="A212" s="848"/>
      <c r="B212" s="779"/>
      <c r="C212" s="781"/>
      <c r="D212" s="781"/>
      <c r="E212" s="764"/>
      <c r="F212" s="764"/>
      <c r="G212" s="783"/>
      <c r="H212" s="297">
        <v>33</v>
      </c>
      <c r="I212" s="775"/>
      <c r="J212" s="764"/>
      <c r="K212" s="764"/>
      <c r="L212" s="764"/>
      <c r="M212" s="764" t="s">
        <v>1396</v>
      </c>
      <c r="N212" s="764"/>
      <c r="O212" s="764"/>
      <c r="P212" s="766"/>
      <c r="Q212" s="768"/>
      <c r="R212" s="770"/>
      <c r="S212" s="770"/>
      <c r="T212" s="770"/>
      <c r="U212" s="820"/>
      <c r="V212" s="805"/>
      <c r="W212" s="823"/>
      <c r="X212" s="826"/>
      <c r="Y212" s="829"/>
      <c r="Z212" s="805"/>
      <c r="AA212" s="808"/>
      <c r="AB212" s="811"/>
      <c r="AC212" s="814"/>
      <c r="AD212" s="797"/>
      <c r="AE212" s="178">
        <v>5</v>
      </c>
      <c r="AF212" s="401"/>
      <c r="AG212" s="444"/>
      <c r="AH212" s="393"/>
      <c r="AI212" s="393"/>
      <c r="AJ212" s="393"/>
      <c r="AK212" s="395" t="str">
        <f t="shared" si="158"/>
        <v/>
      </c>
      <c r="AL212" s="253"/>
      <c r="AM212" s="253"/>
      <c r="AN212" s="201" t="str">
        <f t="shared" si="159"/>
        <v/>
      </c>
      <c r="AO212" s="254"/>
      <c r="AP212" s="254"/>
      <c r="AQ212" s="255"/>
      <c r="AR212" s="202" t="str">
        <f>IF(ISBLANK(AC208),(IFERROR(IF(AND(AK211="Probabilidad",AK212="Probabilidad"),(AT211-(+AT211*AN212)),IF(AND(AK211="Impacto",AK212="Probabilidad"),(AT210-(+AT210*AN212)),IF(AK212="Impacto",AT211,""))),""))," ")</f>
        <v/>
      </c>
      <c r="AS212" s="154" t="str">
        <f>IF(ISBLANK(AC208),(IFERROR(IF(AR212="","",IF(AR212&lt;=0.2,"Muy Baja",IF(AR212&lt;=0.4,"Baja",IF(AR212&lt;=0.6,"Media",IF(AR212&lt;=0.8,"Alta","Muy Alta"))))),""))," ")</f>
        <v/>
      </c>
      <c r="AT212" s="203" t="str">
        <f t="shared" si="154"/>
        <v/>
      </c>
      <c r="AU212" s="470" t="str">
        <f t="shared" si="155"/>
        <v/>
      </c>
      <c r="AV212" s="203" t="str">
        <f t="shared" si="164"/>
        <v/>
      </c>
      <c r="AW212" s="204" t="str">
        <f t="shared" si="156"/>
        <v/>
      </c>
      <c r="AX212" s="817"/>
      <c r="AY212" s="794"/>
      <c r="AZ212" s="797"/>
      <c r="BA212" s="800"/>
      <c r="BB212" s="256"/>
      <c r="BC212" s="368"/>
      <c r="BD212" s="369"/>
      <c r="BE212" s="369"/>
      <c r="BF212" s="474"/>
      <c r="BG212" s="474"/>
      <c r="BH212" s="474"/>
      <c r="BI212" s="368"/>
      <c r="BJ212" s="764"/>
      <c r="BK212" s="411"/>
      <c r="BL212" s="409"/>
      <c r="BM212" s="409"/>
      <c r="BN212" s="409"/>
      <c r="BO212" s="410"/>
      <c r="BP212" s="410"/>
      <c r="BQ212" s="410"/>
      <c r="BR212" s="453"/>
      <c r="BS212" s="453"/>
      <c r="BT212" s="454"/>
      <c r="BU212" s="509"/>
      <c r="BV212" s="509"/>
      <c r="BW212" s="509"/>
      <c r="BX212" s="509"/>
      <c r="BY212" s="182"/>
      <c r="BZ212" s="182"/>
      <c r="CA212" s="182"/>
      <c r="CB212" s="182"/>
      <c r="CC212" s="182"/>
      <c r="CD212" s="182"/>
      <c r="CE212" s="182"/>
      <c r="CF212" s="182"/>
      <c r="CG212" s="182"/>
      <c r="CH212" s="182"/>
      <c r="CI212" s="182"/>
      <c r="CJ212" s="182"/>
      <c r="CK212" s="182"/>
      <c r="CL212" s="182"/>
      <c r="CM212" s="182"/>
      <c r="CN212" s="182"/>
      <c r="CO212" s="182"/>
    </row>
    <row r="213" spans="1:93" ht="21.75" customHeight="1">
      <c r="A213" s="849"/>
      <c r="B213" s="780"/>
      <c r="C213" s="782"/>
      <c r="D213" s="782"/>
      <c r="E213" s="765"/>
      <c r="F213" s="765"/>
      <c r="G213" s="783"/>
      <c r="H213" s="297">
        <v>33</v>
      </c>
      <c r="I213" s="776"/>
      <c r="J213" s="765"/>
      <c r="K213" s="765"/>
      <c r="L213" s="765"/>
      <c r="M213" s="765" t="s">
        <v>1396</v>
      </c>
      <c r="N213" s="765"/>
      <c r="O213" s="765"/>
      <c r="P213" s="767"/>
      <c r="Q213" s="769"/>
      <c r="R213" s="771"/>
      <c r="S213" s="771"/>
      <c r="T213" s="771"/>
      <c r="U213" s="821"/>
      <c r="V213" s="806"/>
      <c r="W213" s="824"/>
      <c r="X213" s="827"/>
      <c r="Y213" s="830"/>
      <c r="Z213" s="806"/>
      <c r="AA213" s="809"/>
      <c r="AB213" s="812"/>
      <c r="AC213" s="815"/>
      <c r="AD213" s="798"/>
      <c r="AE213" s="178">
        <v>6</v>
      </c>
      <c r="AF213" s="401"/>
      <c r="AG213" s="444"/>
      <c r="AH213" s="393"/>
      <c r="AI213" s="393"/>
      <c r="AJ213" s="393"/>
      <c r="AK213" s="395" t="str">
        <f t="shared" si="158"/>
        <v/>
      </c>
      <c r="AL213" s="253"/>
      <c r="AM213" s="253"/>
      <c r="AN213" s="201" t="str">
        <f t="shared" si="159"/>
        <v/>
      </c>
      <c r="AO213" s="254"/>
      <c r="AP213" s="254"/>
      <c r="AQ213" s="255"/>
      <c r="AR213" s="202" t="str">
        <f>IF(ISBLANK(AC208),(IFERROR(IF(AND(AK212="Probabilidad",AK213="Probabilidad"),(AT212-(+AT212*AN213)),IF(AND(AK212="Impacto",AK213="Probabilidad"),(AT211-(+AT211*AN213)),IF(AK213="Impacto",AT212,""))),""))," ")</f>
        <v/>
      </c>
      <c r="AS213" s="154" t="str">
        <f>IF(ISBLANK(AC208),(IFERROR(IF(AR213="","",IF(AR213&lt;=0.2,"Muy Baja",IF(AR213&lt;=0.4,"Baja",IF(AR213&lt;=0.6,"Media",IF(AR213&lt;=0.8,"Alta","Muy Alta"))))),""))," ")</f>
        <v/>
      </c>
      <c r="AT213" s="203" t="str">
        <f t="shared" si="154"/>
        <v/>
      </c>
      <c r="AU213" s="470" t="str">
        <f t="shared" si="155"/>
        <v/>
      </c>
      <c r="AV213" s="203" t="str">
        <f t="shared" si="164"/>
        <v/>
      </c>
      <c r="AW213" s="204" t="str">
        <f t="shared" si="156"/>
        <v/>
      </c>
      <c r="AX213" s="818"/>
      <c r="AY213" s="795"/>
      <c r="AZ213" s="798"/>
      <c r="BA213" s="801"/>
      <c r="BB213" s="256"/>
      <c r="BC213" s="368"/>
      <c r="BD213" s="369"/>
      <c r="BE213" s="369"/>
      <c r="BF213" s="474"/>
      <c r="BG213" s="474"/>
      <c r="BH213" s="474"/>
      <c r="BI213" s="368"/>
      <c r="BJ213" s="765"/>
      <c r="BK213" s="411"/>
      <c r="BL213" s="409"/>
      <c r="BM213" s="409"/>
      <c r="BN213" s="409"/>
      <c r="BO213" s="410"/>
      <c r="BP213" s="410"/>
      <c r="BQ213" s="410"/>
      <c r="BR213" s="453"/>
      <c r="BS213" s="453"/>
      <c r="BT213" s="454"/>
      <c r="BU213" s="509"/>
      <c r="BV213" s="509"/>
      <c r="BW213" s="509"/>
      <c r="BX213" s="509"/>
      <c r="BY213" s="182"/>
      <c r="BZ213" s="182"/>
      <c r="CA213" s="182"/>
      <c r="CB213" s="182"/>
      <c r="CC213" s="182"/>
      <c r="CD213" s="182"/>
      <c r="CE213" s="182"/>
      <c r="CF213" s="182"/>
      <c r="CG213" s="182"/>
      <c r="CH213" s="182"/>
      <c r="CI213" s="182"/>
      <c r="CJ213" s="182"/>
      <c r="CK213" s="182"/>
      <c r="CL213" s="182"/>
      <c r="CM213" s="182"/>
      <c r="CN213" s="182"/>
      <c r="CO213" s="182"/>
    </row>
    <row r="214" spans="1:93" ht="165.75" customHeight="1">
      <c r="A214" s="856">
        <v>7</v>
      </c>
      <c r="B214" s="859" t="s">
        <v>935</v>
      </c>
      <c r="C214" s="845" t="str">
        <f>IFERROR((VLOOKUP($B214,'Listados Datos'!$D$3:$E$18,2,FALSE))," ")</f>
        <v xml:space="preserve">Garantizar la disponibilidad de las Tecnologías de la Información y Comunicaciones -TIC's, manteniendo la integridad y confidencialidad de la información. </v>
      </c>
      <c r="D214" s="845" t="str">
        <f>IFERROR((VLOOKUP($B214,'Listados Datos'!$D$3:$F$18,3,FALSE))," ")</f>
        <v xml:space="preserve">Disponer de herramientas tecnológicas que apoyen de manera eficiente y oportuna las labores misionales y estratégicas de la entidad. Según lo establecido en el Plan Operativo Anual de la entidad. </v>
      </c>
      <c r="E214" s="785" t="s">
        <v>1132</v>
      </c>
      <c r="F214" s="785" t="s">
        <v>2921</v>
      </c>
      <c r="G214" s="783">
        <v>34</v>
      </c>
      <c r="H214" s="297">
        <v>34</v>
      </c>
      <c r="I214" s="784" t="s">
        <v>3013</v>
      </c>
      <c r="J214" s="785" t="s">
        <v>236</v>
      </c>
      <c r="K214" s="785" t="s">
        <v>3014</v>
      </c>
      <c r="L214" s="785" t="s">
        <v>3215</v>
      </c>
      <c r="M214" s="785" t="s">
        <v>3318</v>
      </c>
      <c r="N214" s="785" t="s">
        <v>105</v>
      </c>
      <c r="O214" s="785" t="s">
        <v>825</v>
      </c>
      <c r="P214" s="786">
        <v>228</v>
      </c>
      <c r="Q214" s="787"/>
      <c r="R214" s="788"/>
      <c r="S214" s="788"/>
      <c r="T214" s="788"/>
      <c r="U214" s="819" t="str">
        <f>IF(ISBLANK(AB214),(IF(P214&lt;=0,"",IF(P214&lt;=2,"Muy Baja",IF(P214&lt;=24,"Baja",IF(P214&lt;=500,"Media",IF(P214&lt;=5000,"Alta","Muy Alta"))))))," ")</f>
        <v>Media</v>
      </c>
      <c r="V214" s="804">
        <f t="shared" ref="V214" si="165">IF(ISBLANK(AB214),(IF(U214="","",IF(U214="Muy Baja",20%,IF(U214="Baja",40%,IF(U214="Media",60%,IF(U214="Alta",80%,IF(U214="Muy Alta",100%,0)))))))," ")</f>
        <v>0.6</v>
      </c>
      <c r="W214" s="822" t="s">
        <v>299</v>
      </c>
      <c r="X214" s="825" t="str">
        <f>IF(W214&gt;0,IF(NOT(ISERROR(MATCH(W214,'Listados Datos'!$N$3:$N$4,0))),'Listados Datos'!$N$6&amp;"Por favor no seleccionar este criterios de impacto (Afectación Económica o presupuestal y/o Pérdida Reputacional)",'Listados Datos'!$N$7),"")</f>
        <v>✔</v>
      </c>
      <c r="Y214" s="828" t="str">
        <f>IF(OR(W214='Listados Datos'!$R$3,W214='Listados Datos'!$S$3),"Leve",IF(OR(W214='Listados Datos'!$R$4,W214='Listados Datos'!$S$4),"Menor",IF(OR(W214='Listados Datos'!$R$5,W214='Listados Datos'!$S$5),"Moderado",IF(OR(W214='Listados Datos'!$R$6,W214='Listados Datos'!$S$6),"Mayor",IF(OR(W214='Listados Datos'!$R$7,W214='Listados Datos'!$S$7),"Catastrófico","")))))</f>
        <v>Moderado</v>
      </c>
      <c r="Z214" s="804">
        <f>IF(Y214="","",IF(Y214="Leve",20%,IF(Y214="Menor",40%,IF(Y214="Moderado",60%,IF(Y214="Mayor",80%,IF(Y214="Catastrófico",100%,0))))))</f>
        <v>0.6</v>
      </c>
      <c r="AA214" s="807" t="str">
        <f>IF(OR(AND(U214="Muy Baja",Y214="Leve"),AND(U214="Muy Baja",Y214="Menor"),AND(U214="Baja",Y214="Leve")),"Bajo",IF(OR(AND(U214="Muy baja",Y214="Moderado"),AND(U214="Baja",Y214="Menor"),AND(U214="Baja",Y214="Moderado"),AND(U214="Media",Y214="Leve"),AND(U214="Media",Y214="Menor"),AND(U214="Media",Y214="Moderado"),AND(U214="Alta",Y214="Leve"),AND(U214="Alta",Y214="Menor")),"Moderado",IF(OR(AND(U214="Muy Baja",Y214="Mayor"),AND(U214="Baja",Y214="Mayor"),AND(U214="Media",Y214="Mayor"),AND(U214="Alta",Y214="Moderado"),AND(U214="Alta",Y214="Mayor"),AND(U214="Muy Alta",Y214="Leve"),AND(U214="Muy Alta",Y214="Menor"),AND(U214="Muy Alta",Y214="Moderado"),AND(U214="Muy Alta",Y214="Mayor")),"Alto",IF(OR(AND(U214="Muy Baja",Y214="Catastrófico"),AND(U214="Baja",Y214="Catastrófico"),AND(U214="Media",Y214="Catastrófico"),AND(U214="Alta",Y214="Catastrófico"),AND(U214="Muy Alta",Y214="Catastrófico")),"Extremo",""))))</f>
        <v>Moderado</v>
      </c>
      <c r="AB214" s="810"/>
      <c r="AC214" s="813"/>
      <c r="AD214" s="796" t="str">
        <f t="shared" ref="AD214" si="166">IF(AND(AB214="Rara Vez",AC214="Insignificante"),("BAJA"),IF(AND(AB214="Rara Vez",AC214="Menor"),("BAJA"),IF(AND(AB214="Rara Vez",AC214="Moderado"),("MODERADA"),IF(AND(AB214="Rara Vez",AC214="Mayor"),("ALTA"),IF(AND(AB214="Improbable",AC214="Insignificante"),("BAJA"),IF(AND(AB214="Improbable",AC214="Menor"),("BAJA"),IF(AND(AB214="Improbable",AC214="Moderado"),("MODERADA"),IF(AND(AB214="Improbable",AC214="Mayor"),("ALTA"),IF(AND(AB214="Posible",AC214="Insignificante"),("BAJA"),IF(AND(AB214="Posible",AC214="Menor"),("MODERADA"),IF(AND(AB214="Posible",AC214="Moderado"),("ALTA"),IF(AND(AB214="Posible",AC214="Mayor"),("EXTREMA"),IF(AND(AB214="Probable",AC214="Insignificante"),("MODERADA"),IF(AND(AB214="Probable",AC214="Menor"),("ALTA"),IF(AND(AB214="Probable",AC214="Moderado"),("ALTA"),IF(AND(AB214="Probable",AC214="Mayor"),("EXTREMA"),IF(AND(AB214="Casi Seguro",AC214="Insignificante"),("ALTA"),IF(AND(AB214="Casi Seguro",AC214="Menor"),("ALTA"),IF(AND(AB214="Casi Seguro",AC214="Moderado"),("EXTREMA"),IF(AND(AB214="Casi Seguro",AC214="Mayor"),("EXTREMA"),IF(AC214="Catastrófico","EXTREMA","VALORAR")))))))))))))))))))))</f>
        <v>VALORAR</v>
      </c>
      <c r="AE214" s="178">
        <v>1</v>
      </c>
      <c r="AF214" s="401"/>
      <c r="AG214" s="444" t="s">
        <v>3021</v>
      </c>
      <c r="AH214" s="393"/>
      <c r="AI214" s="393"/>
      <c r="AJ214" s="393"/>
      <c r="AK214" s="395" t="str">
        <f t="shared" si="158"/>
        <v>Probabilidad</v>
      </c>
      <c r="AL214" s="253" t="s">
        <v>305</v>
      </c>
      <c r="AM214" s="253" t="s">
        <v>311</v>
      </c>
      <c r="AN214" s="201" t="str">
        <f t="shared" si="159"/>
        <v>50%</v>
      </c>
      <c r="AO214" s="254" t="s">
        <v>314</v>
      </c>
      <c r="AP214" s="254" t="s">
        <v>318</v>
      </c>
      <c r="AQ214" s="255" t="s">
        <v>321</v>
      </c>
      <c r="AR214" s="202">
        <f>IF(ISBLANK(AC214),(IFERROR(IF(AK214="Probabilidad",(V214-(+V214*AN214)),IF(AK214="Impacto",V214,"")),""))," ")</f>
        <v>0.3</v>
      </c>
      <c r="AS214" s="154" t="str">
        <f>IF(ISBLANK(AC214), (IFERROR(IF(AR214="","",IF(AR214&lt;=0.2,"Muy Baja",IF(AR214&lt;=0.4,"Baja",IF(AR214&lt;=0.6,"Media",IF(AR214&lt;=0.8,"Alta","Muy Alta"))))),""))," ")</f>
        <v>Baja</v>
      </c>
      <c r="AT214" s="203">
        <f t="shared" si="154"/>
        <v>0.3</v>
      </c>
      <c r="AU214" s="470" t="str">
        <f t="shared" si="155"/>
        <v>Moderado</v>
      </c>
      <c r="AV214" s="203">
        <f>IFERROR(IF(AK214="Impacto",(Z214-(+Z214*AN214)),IF(AK214="Probabilidad",Z214,"")),"")</f>
        <v>0.6</v>
      </c>
      <c r="AW214" s="204" t="str">
        <f t="shared" si="156"/>
        <v>Moderado</v>
      </c>
      <c r="AX214" s="816"/>
      <c r="AY214" s="793" t="str">
        <f>IF(ISBLANK(AC214), " ", AC214)</f>
        <v xml:space="preserve"> </v>
      </c>
      <c r="AZ214" s="796" t="str">
        <f t="shared" ref="AZ214" si="167">IF(AND(AX214="Rara Vez",AY214="Insignificante"),("BAJA"),IF(AND(AX214="Rara Vez",AY214="Menor"),("BAJA"),IF(AND(AX214="Rara Vez",AY214="Moderado"),("MODERADA"),IF(AND(AX214="Rara Vez",AY214="Mayor"),("ALTA"),IF(AND(AX214="Improbable",AY214="Insignificante"),("BAJA"),IF(AND(AX214="Improbable",AY214="Menor"),("BAJA"),IF(AND(AX214="Improbable",AY214="Moderado"),("MODERADA"),IF(AND(AX214="Improbable",AY214="Mayor"),("ALTA"),IF(AND(AX214="Posible",AY214="Insignificante"),("BAJA"),IF(AND(AX214="Posible",AY214="Menor"),("MODERADA"),IF(AND(AX214="Posible",AY214="Moderado"),("ALTA"),IF(AND(AX214="Posible",AY214="Mayor"),("EXTREMA"),IF(AND(AX214="Probable",AY214="Insignificante"),("MODERADA"),IF(AND(AX214="Probable",AY214="Menor"),("ALTA"),IF(AND(AX214="Probable",AY214="Moderado"),("ALTA"),IF(AND(AX214="Probable",AY214="Mayor"),("EXTREMA"),IF(AND(AX214="Casi Seguro",AY214="Insignificante"),("ALTA"),IF(AND(AX214="Casi Seguro",AY214="Menor"),("ALTA"),IF(AND(AX214="Casi Seguro",AY214="Moderado"),("EXTREMA"),IF(AND(AX214="Casi Seguro",AY214="Mayor"),("EXTREMA"),IF(AY214="Catastrófico","EXTREMA","VALORAR")))))))))))))))))))))</f>
        <v>VALORAR</v>
      </c>
      <c r="BA214" s="799" t="s">
        <v>328</v>
      </c>
      <c r="BB214" s="382" t="s">
        <v>3041</v>
      </c>
      <c r="BC214" s="385" t="s">
        <v>3042</v>
      </c>
      <c r="BD214" s="383" t="s">
        <v>2921</v>
      </c>
      <c r="BE214" s="383" t="s">
        <v>1219</v>
      </c>
      <c r="BF214" s="384">
        <v>44927</v>
      </c>
      <c r="BG214" s="384">
        <v>44938</v>
      </c>
      <c r="BH214" s="384" t="s">
        <v>3043</v>
      </c>
      <c r="BI214" s="385" t="s">
        <v>3044</v>
      </c>
      <c r="BJ214" s="785" t="s">
        <v>3045</v>
      </c>
      <c r="BK214" s="411" t="s">
        <v>110</v>
      </c>
      <c r="BL214" s="409" t="s">
        <v>3449</v>
      </c>
      <c r="BM214" s="409">
        <v>3</v>
      </c>
      <c r="BN214" s="421">
        <v>46265</v>
      </c>
      <c r="BO214" s="410" t="s">
        <v>3453</v>
      </c>
      <c r="BP214" s="423" t="s">
        <v>3450</v>
      </c>
      <c r="BQ214" s="410" t="s">
        <v>111</v>
      </c>
      <c r="BR214" s="453" t="s">
        <v>111</v>
      </c>
      <c r="BS214" s="453" t="s">
        <v>1423</v>
      </c>
      <c r="BT214" s="454" t="s">
        <v>1423</v>
      </c>
      <c r="BU214" s="524" t="s">
        <v>3824</v>
      </c>
      <c r="BV214" s="524" t="s">
        <v>3712</v>
      </c>
      <c r="BW214" s="524" t="s">
        <v>3825</v>
      </c>
      <c r="BX214" s="524" t="s">
        <v>3826</v>
      </c>
      <c r="BY214" s="182"/>
      <c r="BZ214" s="182"/>
      <c r="CA214" s="182"/>
      <c r="CB214" s="182"/>
      <c r="CC214" s="182"/>
      <c r="CD214" s="182"/>
      <c r="CE214" s="182"/>
      <c r="CF214" s="182"/>
      <c r="CG214" s="182"/>
      <c r="CH214" s="182"/>
      <c r="CI214" s="182"/>
      <c r="CJ214" s="182"/>
      <c r="CK214" s="182"/>
      <c r="CL214" s="182"/>
      <c r="CM214" s="182"/>
      <c r="CN214" s="182"/>
      <c r="CO214" s="182"/>
    </row>
    <row r="215" spans="1:93" ht="85.5" customHeight="1">
      <c r="A215" s="857"/>
      <c r="B215" s="860"/>
      <c r="C215" s="781"/>
      <c r="D215" s="781"/>
      <c r="E215" s="764"/>
      <c r="F215" s="764"/>
      <c r="G215" s="783"/>
      <c r="H215" s="297">
        <v>34</v>
      </c>
      <c r="I215" s="775"/>
      <c r="J215" s="764"/>
      <c r="K215" s="764"/>
      <c r="L215" s="764"/>
      <c r="M215" s="764"/>
      <c r="N215" s="764"/>
      <c r="O215" s="764"/>
      <c r="P215" s="766"/>
      <c r="Q215" s="768"/>
      <c r="R215" s="770"/>
      <c r="S215" s="770"/>
      <c r="T215" s="770"/>
      <c r="U215" s="820"/>
      <c r="V215" s="805"/>
      <c r="W215" s="823"/>
      <c r="X215" s="826"/>
      <c r="Y215" s="829"/>
      <c r="Z215" s="805"/>
      <c r="AA215" s="808"/>
      <c r="AB215" s="811"/>
      <c r="AC215" s="814"/>
      <c r="AD215" s="797"/>
      <c r="AE215" s="178">
        <v>2</v>
      </c>
      <c r="AF215" s="401"/>
      <c r="AG215" s="444" t="s">
        <v>3022</v>
      </c>
      <c r="AH215" s="393"/>
      <c r="AI215" s="393"/>
      <c r="AJ215" s="393"/>
      <c r="AK215" s="395" t="str">
        <f t="shared" si="158"/>
        <v>Probabilidad</v>
      </c>
      <c r="AL215" s="253" t="s">
        <v>305</v>
      </c>
      <c r="AM215" s="253" t="s">
        <v>311</v>
      </c>
      <c r="AN215" s="201" t="str">
        <f t="shared" si="159"/>
        <v>50%</v>
      </c>
      <c r="AO215" s="254" t="s">
        <v>314</v>
      </c>
      <c r="AP215" s="254" t="s">
        <v>318</v>
      </c>
      <c r="AQ215" s="255" t="s">
        <v>321</v>
      </c>
      <c r="AR215" s="202">
        <f>IF(ISBLANK(AC214),(IFERROR(IF(AND(AK214="Probabilidad",AK215="Probabilidad"),(AT214-(+AT214*AN215)),IF(AK215="Probabilidad",(V214-(+V214*AN215)),IF(AK215="Impacto",AT214,""))),""))," ")</f>
        <v>0.15</v>
      </c>
      <c r="AS215" s="154" t="str">
        <f>IF(ISBLANK(AC214),(IFERROR(IF(AR215="","",IF(AR215&lt;=0.2,"Muy Baja",IF(AR215&lt;=0.4,"Baja",IF(AR215&lt;=0.6,"Media",IF(AR215&lt;=0.8,"Alta","Muy Alta"))))),""))," ")</f>
        <v>Muy Baja</v>
      </c>
      <c r="AT215" s="203">
        <f t="shared" si="154"/>
        <v>0.15</v>
      </c>
      <c r="AU215" s="470" t="str">
        <f t="shared" si="155"/>
        <v>Moderado</v>
      </c>
      <c r="AV215" s="203">
        <f>IFERROR(IF(AND(AK214="Impacto",AK215="Impacto"),(AV214-(+AV214*AN215)),IF(AK215="Impacto",(Z214-(+Z214*AN215)),IF(AK215="Probabilidad",AV214,""))),"")</f>
        <v>0.6</v>
      </c>
      <c r="AW215" s="204" t="str">
        <f t="shared" si="156"/>
        <v>Moderado</v>
      </c>
      <c r="AX215" s="817"/>
      <c r="AY215" s="794"/>
      <c r="AZ215" s="797"/>
      <c r="BA215" s="800"/>
      <c r="BB215" s="382" t="s">
        <v>3148</v>
      </c>
      <c r="BC215" s="385" t="s">
        <v>3046</v>
      </c>
      <c r="BD215" s="383" t="s">
        <v>2921</v>
      </c>
      <c r="BE215" s="383" t="s">
        <v>1037</v>
      </c>
      <c r="BF215" s="384">
        <v>44927</v>
      </c>
      <c r="BG215" s="384">
        <v>44938</v>
      </c>
      <c r="BH215" s="384" t="s">
        <v>3047</v>
      </c>
      <c r="BI215" s="385" t="s">
        <v>3149</v>
      </c>
      <c r="BJ215" s="764"/>
      <c r="BK215" s="411" t="s">
        <v>110</v>
      </c>
      <c r="BL215" s="409" t="s">
        <v>3451</v>
      </c>
      <c r="BM215" s="409" t="s">
        <v>1423</v>
      </c>
      <c r="BN215" s="409" t="s">
        <v>1423</v>
      </c>
      <c r="BO215" s="410" t="s">
        <v>1423</v>
      </c>
      <c r="BP215" s="410" t="s">
        <v>1423</v>
      </c>
      <c r="BQ215" s="410" t="s">
        <v>1423</v>
      </c>
      <c r="BR215" s="453" t="s">
        <v>111</v>
      </c>
      <c r="BS215" s="453" t="s">
        <v>1423</v>
      </c>
      <c r="BT215" s="454" t="s">
        <v>1423</v>
      </c>
      <c r="BU215" s="524" t="s">
        <v>3827</v>
      </c>
      <c r="BV215" s="535" t="s">
        <v>1423</v>
      </c>
      <c r="BW215" s="535" t="s">
        <v>1423</v>
      </c>
      <c r="BX215" s="524" t="s">
        <v>3828</v>
      </c>
      <c r="BY215" s="182"/>
      <c r="BZ215" s="182"/>
      <c r="CA215" s="182"/>
      <c r="CB215" s="182"/>
      <c r="CC215" s="182"/>
      <c r="CD215" s="182"/>
      <c r="CE215" s="182"/>
      <c r="CF215" s="182"/>
      <c r="CG215" s="182"/>
      <c r="CH215" s="182"/>
      <c r="CI215" s="182"/>
      <c r="CJ215" s="182"/>
      <c r="CK215" s="182"/>
      <c r="CL215" s="182"/>
      <c r="CM215" s="182"/>
      <c r="CN215" s="182"/>
      <c r="CO215" s="182"/>
    </row>
    <row r="216" spans="1:93" ht="17.25" customHeight="1">
      <c r="A216" s="857"/>
      <c r="B216" s="860"/>
      <c r="C216" s="781"/>
      <c r="D216" s="781"/>
      <c r="E216" s="764"/>
      <c r="F216" s="764"/>
      <c r="G216" s="783"/>
      <c r="H216" s="297">
        <v>34</v>
      </c>
      <c r="I216" s="775"/>
      <c r="J216" s="764"/>
      <c r="K216" s="764"/>
      <c r="L216" s="764"/>
      <c r="M216" s="764"/>
      <c r="N216" s="764"/>
      <c r="O216" s="764"/>
      <c r="P216" s="766"/>
      <c r="Q216" s="768"/>
      <c r="R216" s="770"/>
      <c r="S216" s="770"/>
      <c r="T216" s="770"/>
      <c r="U216" s="820"/>
      <c r="V216" s="805"/>
      <c r="W216" s="823"/>
      <c r="X216" s="826"/>
      <c r="Y216" s="829"/>
      <c r="Z216" s="805"/>
      <c r="AA216" s="808"/>
      <c r="AB216" s="811"/>
      <c r="AC216" s="814"/>
      <c r="AD216" s="797"/>
      <c r="AE216" s="178">
        <v>3</v>
      </c>
      <c r="AF216" s="401"/>
      <c r="AG216" s="444"/>
      <c r="AH216" s="393"/>
      <c r="AI216" s="393"/>
      <c r="AJ216" s="393"/>
      <c r="AK216" s="395" t="str">
        <f t="shared" si="158"/>
        <v/>
      </c>
      <c r="AL216" s="253"/>
      <c r="AM216" s="253"/>
      <c r="AN216" s="201" t="str">
        <f t="shared" si="159"/>
        <v/>
      </c>
      <c r="AO216" s="254"/>
      <c r="AP216" s="254"/>
      <c r="AQ216" s="255"/>
      <c r="AR216" s="202" t="str">
        <f>IF(ISBLANK(AC214),(IFERROR(IF(AND(AK215="Probabilidad",AK216="Probabilidad"),(AT215-(+AT215*AN216)),IF(AND(AK215="Impacto",AK216="Probabilidad"),(AT214-(+AT214*AN216)),IF(AK216="Impacto",AT215,""))),""))," ")</f>
        <v/>
      </c>
      <c r="AS216" s="154" t="str">
        <f>IF(ISBLANK(AC214),(IFERROR(IF(AR216="","",IF(AR216&lt;=0.2,"Muy Baja",IF(AR216&lt;=0.4,"Baja",IF(AR216&lt;=0.6,"Media",IF(AR216&lt;=0.8,"Alta","Muy Alta"))))),""))," ")</f>
        <v/>
      </c>
      <c r="AT216" s="203" t="str">
        <f t="shared" si="154"/>
        <v/>
      </c>
      <c r="AU216" s="470" t="str">
        <f t="shared" si="155"/>
        <v/>
      </c>
      <c r="AV216" s="203" t="str">
        <f t="shared" ref="AV216:AV219" si="168">IFERROR(IF(AND(AK215="Impacto",AK216="Impacto"),(AV215-(+AV215*AN216)),IF(AND(AK215="Probabilidad",AK216="Impacto"),(AV214-(+AV214*AN216)),IF(AK216="Probabilidad",AV215,""))),"")</f>
        <v/>
      </c>
      <c r="AW216" s="204" t="str">
        <f t="shared" si="156"/>
        <v/>
      </c>
      <c r="AX216" s="817"/>
      <c r="AY216" s="794"/>
      <c r="AZ216" s="797"/>
      <c r="BA216" s="800"/>
      <c r="BB216" s="256"/>
      <c r="BC216" s="368"/>
      <c r="BD216" s="369"/>
      <c r="BE216" s="369"/>
      <c r="BF216" s="474"/>
      <c r="BG216" s="474"/>
      <c r="BH216" s="474"/>
      <c r="BI216" s="368"/>
      <c r="BJ216" s="764"/>
      <c r="BK216" s="411"/>
      <c r="BL216" s="409"/>
      <c r="BM216" s="409"/>
      <c r="BN216" s="409"/>
      <c r="BO216" s="410"/>
      <c r="BP216" s="410"/>
      <c r="BQ216" s="410"/>
      <c r="BR216" s="453"/>
      <c r="BS216" s="453"/>
      <c r="BT216" s="454"/>
      <c r="BU216" s="509"/>
      <c r="BV216" s="509"/>
      <c r="BW216" s="509"/>
      <c r="BX216" s="509"/>
      <c r="BY216" s="182"/>
      <c r="BZ216" s="182"/>
      <c r="CA216" s="182"/>
      <c r="CB216" s="182"/>
      <c r="CC216" s="182"/>
      <c r="CD216" s="182"/>
      <c r="CE216" s="182"/>
      <c r="CF216" s="182"/>
      <c r="CG216" s="182"/>
      <c r="CH216" s="182"/>
      <c r="CI216" s="182"/>
      <c r="CJ216" s="182"/>
      <c r="CK216" s="182"/>
      <c r="CL216" s="182"/>
      <c r="CM216" s="182"/>
      <c r="CN216" s="182"/>
      <c r="CO216" s="182"/>
    </row>
    <row r="217" spans="1:93" ht="22.5" customHeight="1">
      <c r="A217" s="857"/>
      <c r="B217" s="860"/>
      <c r="C217" s="781"/>
      <c r="D217" s="781"/>
      <c r="E217" s="764"/>
      <c r="F217" s="764"/>
      <c r="G217" s="783"/>
      <c r="H217" s="297">
        <v>34</v>
      </c>
      <c r="I217" s="775"/>
      <c r="J217" s="764"/>
      <c r="K217" s="764"/>
      <c r="L217" s="764"/>
      <c r="M217" s="764"/>
      <c r="N217" s="764"/>
      <c r="O217" s="764"/>
      <c r="P217" s="766"/>
      <c r="Q217" s="768"/>
      <c r="R217" s="770"/>
      <c r="S217" s="770"/>
      <c r="T217" s="770"/>
      <c r="U217" s="820"/>
      <c r="V217" s="805"/>
      <c r="W217" s="823"/>
      <c r="X217" s="826"/>
      <c r="Y217" s="829"/>
      <c r="Z217" s="805"/>
      <c r="AA217" s="808"/>
      <c r="AB217" s="811"/>
      <c r="AC217" s="814"/>
      <c r="AD217" s="797"/>
      <c r="AE217" s="178">
        <v>4</v>
      </c>
      <c r="AF217" s="401"/>
      <c r="AG217" s="444"/>
      <c r="AH217" s="393"/>
      <c r="AI217" s="393"/>
      <c r="AJ217" s="393"/>
      <c r="AK217" s="395" t="str">
        <f t="shared" si="158"/>
        <v/>
      </c>
      <c r="AL217" s="253"/>
      <c r="AM217" s="253"/>
      <c r="AN217" s="201" t="str">
        <f t="shared" si="159"/>
        <v/>
      </c>
      <c r="AO217" s="254"/>
      <c r="AP217" s="254"/>
      <c r="AQ217" s="255"/>
      <c r="AR217" s="202" t="str">
        <f>IF(ISBLANK(AC214),(IFERROR(IF(AND(AK216="Probabilidad",AK217="Probabilidad"),(AT216-(+AT216*AN217)),IF(AND(AK216="Impacto",AK217="Probabilidad"),(AT215-(+AT215*AN217)),IF(AK217="Impacto",AT216,""))),""))," ")</f>
        <v/>
      </c>
      <c r="AS217" s="154" t="str">
        <f>IF(ISBLANK(AC214),(IFERROR(IF(AR217="","",IF(AR217&lt;=0.2,"Muy Baja",IF(AR217&lt;=0.4,"Baja",IF(AR217&lt;=0.6,"Media",IF(AR217&lt;=0.8,"Alta","Muy Alta"))))),""))," ")</f>
        <v/>
      </c>
      <c r="AT217" s="203" t="str">
        <f t="shared" si="154"/>
        <v/>
      </c>
      <c r="AU217" s="470" t="str">
        <f t="shared" si="155"/>
        <v/>
      </c>
      <c r="AV217" s="203" t="str">
        <f t="shared" si="168"/>
        <v/>
      </c>
      <c r="AW217" s="204" t="str">
        <f t="shared" si="156"/>
        <v/>
      </c>
      <c r="AX217" s="817"/>
      <c r="AY217" s="794"/>
      <c r="AZ217" s="797"/>
      <c r="BA217" s="800"/>
      <c r="BB217" s="256"/>
      <c r="BC217" s="368"/>
      <c r="BD217" s="369"/>
      <c r="BE217" s="369"/>
      <c r="BF217" s="474"/>
      <c r="BG217" s="474"/>
      <c r="BH217" s="474"/>
      <c r="BI217" s="368"/>
      <c r="BJ217" s="764"/>
      <c r="BK217" s="411"/>
      <c r="BL217" s="409"/>
      <c r="BM217" s="409"/>
      <c r="BN217" s="409"/>
      <c r="BO217" s="410"/>
      <c r="BP217" s="410"/>
      <c r="BQ217" s="410"/>
      <c r="BR217" s="453"/>
      <c r="BS217" s="453"/>
      <c r="BT217" s="454"/>
      <c r="BU217" s="509"/>
      <c r="BV217" s="509"/>
      <c r="BW217" s="509"/>
      <c r="BX217" s="509"/>
      <c r="BY217" s="182"/>
      <c r="BZ217" s="182"/>
      <c r="CA217" s="182"/>
      <c r="CB217" s="182"/>
      <c r="CC217" s="182"/>
      <c r="CD217" s="182"/>
      <c r="CE217" s="182"/>
      <c r="CF217" s="182"/>
      <c r="CG217" s="182"/>
      <c r="CH217" s="182"/>
      <c r="CI217" s="182"/>
      <c r="CJ217" s="182"/>
      <c r="CK217" s="182"/>
      <c r="CL217" s="182"/>
      <c r="CM217" s="182"/>
      <c r="CN217" s="182"/>
      <c r="CO217" s="182"/>
    </row>
    <row r="218" spans="1:93" ht="27" customHeight="1">
      <c r="A218" s="857"/>
      <c r="B218" s="860"/>
      <c r="C218" s="781"/>
      <c r="D218" s="781"/>
      <c r="E218" s="764"/>
      <c r="F218" s="764"/>
      <c r="G218" s="783"/>
      <c r="H218" s="297">
        <v>34</v>
      </c>
      <c r="I218" s="775"/>
      <c r="J218" s="764"/>
      <c r="K218" s="764"/>
      <c r="L218" s="764"/>
      <c r="M218" s="764"/>
      <c r="N218" s="764"/>
      <c r="O218" s="764"/>
      <c r="P218" s="766"/>
      <c r="Q218" s="768"/>
      <c r="R218" s="770"/>
      <c r="S218" s="770"/>
      <c r="T218" s="770"/>
      <c r="U218" s="820"/>
      <c r="V218" s="805"/>
      <c r="W218" s="823"/>
      <c r="X218" s="826"/>
      <c r="Y218" s="829"/>
      <c r="Z218" s="805"/>
      <c r="AA218" s="808"/>
      <c r="AB218" s="811"/>
      <c r="AC218" s="814"/>
      <c r="AD218" s="797"/>
      <c r="AE218" s="178">
        <v>5</v>
      </c>
      <c r="AF218" s="401"/>
      <c r="AG218" s="444"/>
      <c r="AH218" s="393"/>
      <c r="AI218" s="393"/>
      <c r="AJ218" s="393"/>
      <c r="AK218" s="395" t="str">
        <f t="shared" si="158"/>
        <v/>
      </c>
      <c r="AL218" s="253"/>
      <c r="AM218" s="253"/>
      <c r="AN218" s="201" t="str">
        <f t="shared" si="159"/>
        <v/>
      </c>
      <c r="AO218" s="254"/>
      <c r="AP218" s="254"/>
      <c r="AQ218" s="255"/>
      <c r="AR218" s="202" t="str">
        <f>IF(ISBLANK(AC214),(IFERROR(IF(AND(AK217="Probabilidad",AK218="Probabilidad"),(AT217-(+AT217*AN218)),IF(AND(AK217="Impacto",AK218="Probabilidad"),(AT216-(+AT216*AN218)),IF(AK218="Impacto",AT217,""))),""))," ")</f>
        <v/>
      </c>
      <c r="AS218" s="154" t="str">
        <f>IF(ISBLANK(AC214),(IFERROR(IF(AR218="","",IF(AR218&lt;=0.2,"Muy Baja",IF(AR218&lt;=0.4,"Baja",IF(AR218&lt;=0.6,"Media",IF(AR218&lt;=0.8,"Alta","Muy Alta"))))),""))," ")</f>
        <v/>
      </c>
      <c r="AT218" s="203" t="str">
        <f t="shared" si="154"/>
        <v/>
      </c>
      <c r="AU218" s="470" t="str">
        <f t="shared" si="155"/>
        <v/>
      </c>
      <c r="AV218" s="203" t="str">
        <f t="shared" si="168"/>
        <v/>
      </c>
      <c r="AW218" s="204" t="str">
        <f t="shared" si="156"/>
        <v/>
      </c>
      <c r="AX218" s="817"/>
      <c r="AY218" s="794"/>
      <c r="AZ218" s="797"/>
      <c r="BA218" s="800"/>
      <c r="BB218" s="256"/>
      <c r="BC218" s="368"/>
      <c r="BD218" s="369"/>
      <c r="BE218" s="369"/>
      <c r="BF218" s="474"/>
      <c r="BG218" s="474"/>
      <c r="BH218" s="474"/>
      <c r="BI218" s="368"/>
      <c r="BJ218" s="764"/>
      <c r="BK218" s="411"/>
      <c r="BL218" s="409"/>
      <c r="BM218" s="409"/>
      <c r="BN218" s="409"/>
      <c r="BO218" s="410"/>
      <c r="BP218" s="410"/>
      <c r="BQ218" s="410"/>
      <c r="BR218" s="453"/>
      <c r="BS218" s="453"/>
      <c r="BT218" s="454"/>
      <c r="BU218" s="509"/>
      <c r="BV218" s="509"/>
      <c r="BW218" s="509"/>
      <c r="BX218" s="509"/>
      <c r="BY218" s="182"/>
      <c r="BZ218" s="182"/>
      <c r="CA218" s="182"/>
      <c r="CB218" s="182"/>
      <c r="CC218" s="182"/>
      <c r="CD218" s="182"/>
      <c r="CE218" s="182"/>
      <c r="CF218" s="182"/>
      <c r="CG218" s="182"/>
      <c r="CH218" s="182"/>
      <c r="CI218" s="182"/>
      <c r="CJ218" s="182"/>
      <c r="CK218" s="182"/>
      <c r="CL218" s="182"/>
      <c r="CM218" s="182"/>
      <c r="CN218" s="182"/>
      <c r="CO218" s="182"/>
    </row>
    <row r="219" spans="1:93" ht="17.25" customHeight="1">
      <c r="A219" s="857"/>
      <c r="B219" s="860"/>
      <c r="C219" s="781"/>
      <c r="D219" s="781"/>
      <c r="E219" s="764"/>
      <c r="F219" s="764"/>
      <c r="G219" s="783"/>
      <c r="H219" s="297">
        <v>34</v>
      </c>
      <c r="I219" s="776"/>
      <c r="J219" s="765"/>
      <c r="K219" s="765"/>
      <c r="L219" s="765"/>
      <c r="M219" s="765"/>
      <c r="N219" s="765"/>
      <c r="O219" s="765"/>
      <c r="P219" s="767"/>
      <c r="Q219" s="769"/>
      <c r="R219" s="771"/>
      <c r="S219" s="771"/>
      <c r="T219" s="771"/>
      <c r="U219" s="821"/>
      <c r="V219" s="806"/>
      <c r="W219" s="824"/>
      <c r="X219" s="827"/>
      <c r="Y219" s="830"/>
      <c r="Z219" s="806"/>
      <c r="AA219" s="809"/>
      <c r="AB219" s="812"/>
      <c r="AC219" s="815"/>
      <c r="AD219" s="798"/>
      <c r="AE219" s="178">
        <v>6</v>
      </c>
      <c r="AF219" s="401"/>
      <c r="AG219" s="444"/>
      <c r="AH219" s="393"/>
      <c r="AI219" s="393"/>
      <c r="AJ219" s="393"/>
      <c r="AK219" s="395" t="str">
        <f t="shared" si="158"/>
        <v/>
      </c>
      <c r="AL219" s="253"/>
      <c r="AM219" s="253"/>
      <c r="AN219" s="201" t="str">
        <f t="shared" si="159"/>
        <v/>
      </c>
      <c r="AO219" s="254"/>
      <c r="AP219" s="254"/>
      <c r="AQ219" s="255"/>
      <c r="AR219" s="202" t="str">
        <f>IF(ISBLANK(AC214),(IFERROR(IF(AND(AK218="Probabilidad",AK219="Probabilidad"),(AT218-(+AT218*AN219)),IF(AND(AK218="Impacto",AK219="Probabilidad"),(AT217-(+AT217*AN219)),IF(AK219="Impacto",AT218,""))),""))," ")</f>
        <v/>
      </c>
      <c r="AS219" s="154" t="str">
        <f>IF(ISBLANK(AC214),(IFERROR(IF(AR219="","",IF(AR219&lt;=0.2,"Muy Baja",IF(AR219&lt;=0.4,"Baja",IF(AR219&lt;=0.6,"Media",IF(AR219&lt;=0.8,"Alta","Muy Alta"))))),""))," ")</f>
        <v/>
      </c>
      <c r="AT219" s="203" t="str">
        <f t="shared" si="154"/>
        <v/>
      </c>
      <c r="AU219" s="470" t="str">
        <f t="shared" si="155"/>
        <v/>
      </c>
      <c r="AV219" s="203" t="str">
        <f t="shared" si="168"/>
        <v/>
      </c>
      <c r="AW219" s="204" t="str">
        <f t="shared" si="156"/>
        <v/>
      </c>
      <c r="AX219" s="818"/>
      <c r="AY219" s="795"/>
      <c r="AZ219" s="798"/>
      <c r="BA219" s="801"/>
      <c r="BB219" s="256"/>
      <c r="BC219" s="368"/>
      <c r="BD219" s="369"/>
      <c r="BE219" s="369"/>
      <c r="BF219" s="474"/>
      <c r="BG219" s="474"/>
      <c r="BH219" s="474"/>
      <c r="BI219" s="368"/>
      <c r="BJ219" s="765"/>
      <c r="BK219" s="411"/>
      <c r="BL219" s="409"/>
      <c r="BM219" s="409"/>
      <c r="BN219" s="409"/>
      <c r="BO219" s="410"/>
      <c r="BP219" s="410"/>
      <c r="BQ219" s="410"/>
      <c r="BR219" s="453"/>
      <c r="BS219" s="453"/>
      <c r="BT219" s="454"/>
      <c r="BU219" s="509"/>
      <c r="BV219" s="509"/>
      <c r="BW219" s="509"/>
      <c r="BX219" s="509"/>
      <c r="BY219" s="182"/>
      <c r="BZ219" s="182"/>
      <c r="CA219" s="182"/>
      <c r="CB219" s="182"/>
      <c r="CC219" s="182"/>
      <c r="CD219" s="182"/>
      <c r="CE219" s="182"/>
      <c r="CF219" s="182"/>
      <c r="CG219" s="182"/>
      <c r="CH219" s="182"/>
      <c r="CI219" s="182"/>
      <c r="CJ219" s="182"/>
      <c r="CK219" s="182"/>
      <c r="CL219" s="182"/>
      <c r="CM219" s="182"/>
      <c r="CN219" s="182"/>
      <c r="CO219" s="182"/>
    </row>
    <row r="220" spans="1:93" ht="204" customHeight="1">
      <c r="A220" s="857"/>
      <c r="B220" s="860" t="s">
        <v>935</v>
      </c>
      <c r="C220" s="781"/>
      <c r="D220" s="781" t="str">
        <f>IFERROR((VLOOKUP($B220,'Listados Datos'!$D$3:$F$18,3,FALSE))," ")</f>
        <v xml:space="preserve">Disponer de herramientas tecnológicas que apoyen de manera eficiente y oportuna las labores misionales y estratégicas de la entidad. Según lo establecido en el Plan Operativo Anual de la entidad. </v>
      </c>
      <c r="E220" s="764"/>
      <c r="F220" s="764" t="s">
        <v>949</v>
      </c>
      <c r="G220" s="783">
        <v>35</v>
      </c>
      <c r="H220" s="297">
        <v>35</v>
      </c>
      <c r="I220" s="784" t="s">
        <v>3015</v>
      </c>
      <c r="J220" s="785" t="s">
        <v>236</v>
      </c>
      <c r="K220" s="785" t="s">
        <v>3016</v>
      </c>
      <c r="L220" s="785" t="s">
        <v>3017</v>
      </c>
      <c r="M220" s="785" t="s">
        <v>3319</v>
      </c>
      <c r="N220" s="785" t="s">
        <v>105</v>
      </c>
      <c r="O220" s="785" t="s">
        <v>825</v>
      </c>
      <c r="P220" s="786">
        <v>228</v>
      </c>
      <c r="Q220" s="787"/>
      <c r="R220" s="788"/>
      <c r="S220" s="788"/>
      <c r="T220" s="788"/>
      <c r="U220" s="819" t="str">
        <f>IF(ISBLANK(AB220),(IF(P220&lt;=0,"",IF(P220&lt;=2,"Muy Baja",IF(P220&lt;=24,"Baja",IF(P220&lt;=500,"Media",IF(P220&lt;=5000,"Alta","Muy Alta"))))))," ")</f>
        <v>Media</v>
      </c>
      <c r="V220" s="804">
        <f t="shared" ref="V220" si="169">IF(ISBLANK(AB220),(IF(U220="","",IF(U220="Muy Baja",20%,IF(U220="Baja",40%,IF(U220="Media",60%,IF(U220="Alta",80%,IF(U220="Muy Alta",100%,0)))))))," ")</f>
        <v>0.6</v>
      </c>
      <c r="W220" s="822" t="s">
        <v>1405</v>
      </c>
      <c r="X220" s="825" t="str">
        <f>IF(W220&gt;0,IF(NOT(ISERROR(MATCH(W220,'Listados Datos'!$N$3:$N$4,0))),'Listados Datos'!$N$6&amp;"Por favor no seleccionar este criterios de impacto (Afectación Económica o presupuestal y/o Pérdida Reputacional)",'Listados Datos'!$N$7),"")</f>
        <v>✔</v>
      </c>
      <c r="Y220" s="828" t="str">
        <f>IF(OR(W220='Listados Datos'!$R$3,W220='Listados Datos'!$S$3),"Leve",IF(OR(W220='Listados Datos'!$R$4,W220='Listados Datos'!$S$4),"Menor",IF(OR(W220='Listados Datos'!$R$5,W220='Listados Datos'!$S$5),"Moderado",IF(OR(W220='Listados Datos'!$R$6,W220='Listados Datos'!$S$6),"Mayor",IF(OR(W220='Listados Datos'!$R$7,W220='Listados Datos'!$S$7),"Catastrófico","")))))</f>
        <v>Mayor</v>
      </c>
      <c r="Z220" s="804">
        <f>IF(Y220="","",IF(Y220="Leve",20%,IF(Y220="Menor",40%,IF(Y220="Moderado",60%,IF(Y220="Mayor",80%,IF(Y220="Catastrófico",100%,0))))))</f>
        <v>0.8</v>
      </c>
      <c r="AA220" s="807" t="str">
        <f>IF(OR(AND(U220="Muy Baja",Y220="Leve"),AND(U220="Muy Baja",Y220="Menor"),AND(U220="Baja",Y220="Leve")),"Bajo",IF(OR(AND(U220="Muy baja",Y220="Moderado"),AND(U220="Baja",Y220="Menor"),AND(U220="Baja",Y220="Moderado"),AND(U220="Media",Y220="Leve"),AND(U220="Media",Y220="Menor"),AND(U220="Media",Y220="Moderado"),AND(U220="Alta",Y220="Leve"),AND(U220="Alta",Y220="Menor")),"Moderado",IF(OR(AND(U220="Muy Baja",Y220="Mayor"),AND(U220="Baja",Y220="Mayor"),AND(U220="Media",Y220="Mayor"),AND(U220="Alta",Y220="Moderado"),AND(U220="Alta",Y220="Mayor"),AND(U220="Muy Alta",Y220="Leve"),AND(U220="Muy Alta",Y220="Menor"),AND(U220="Muy Alta",Y220="Moderado"),AND(U220="Muy Alta",Y220="Mayor")),"Alto",IF(OR(AND(U220="Muy Baja",Y220="Catastrófico"),AND(U220="Baja",Y220="Catastrófico"),AND(U220="Media",Y220="Catastrófico"),AND(U220="Alta",Y220="Catastrófico"),AND(U220="Muy Alta",Y220="Catastrófico")),"Extremo",""))))</f>
        <v>Alto</v>
      </c>
      <c r="AB220" s="810"/>
      <c r="AC220" s="813"/>
      <c r="AD220" s="796" t="str">
        <f t="shared" ref="AD220" si="170">IF(AND(AB220="Rara Vez",AC220="Insignificante"),("BAJA"),IF(AND(AB220="Rara Vez",AC220="Menor"),("BAJA"),IF(AND(AB220="Rara Vez",AC220="Moderado"),("MODERADA"),IF(AND(AB220="Rara Vez",AC220="Mayor"),("ALTA"),IF(AND(AB220="Improbable",AC220="Insignificante"),("BAJA"),IF(AND(AB220="Improbable",AC220="Menor"),("BAJA"),IF(AND(AB220="Improbable",AC220="Moderado"),("MODERADA"),IF(AND(AB220="Improbable",AC220="Mayor"),("ALTA"),IF(AND(AB220="Posible",AC220="Insignificante"),("BAJA"),IF(AND(AB220="Posible",AC220="Menor"),("MODERADA"),IF(AND(AB220="Posible",AC220="Moderado"),("ALTA"),IF(AND(AB220="Posible",AC220="Mayor"),("EXTREMA"),IF(AND(AB220="Probable",AC220="Insignificante"),("MODERADA"),IF(AND(AB220="Probable",AC220="Menor"),("ALTA"),IF(AND(AB220="Probable",AC220="Moderado"),("ALTA"),IF(AND(AB220="Probable",AC220="Mayor"),("EXTREMA"),IF(AND(AB220="Casi Seguro",AC220="Insignificante"),("ALTA"),IF(AND(AB220="Casi Seguro",AC220="Menor"),("ALTA"),IF(AND(AB220="Casi Seguro",AC220="Moderado"),("EXTREMA"),IF(AND(AB220="Casi Seguro",AC220="Mayor"),("EXTREMA"),IF(AC220="Catastrófico","EXTREMA","VALORAR")))))))))))))))))))))</f>
        <v>VALORAR</v>
      </c>
      <c r="AE220" s="178">
        <v>1</v>
      </c>
      <c r="AF220" s="401"/>
      <c r="AG220" s="444" t="s">
        <v>3308</v>
      </c>
      <c r="AH220" s="393"/>
      <c r="AI220" s="393"/>
      <c r="AJ220" s="393"/>
      <c r="AK220" s="395" t="str">
        <f t="shared" si="158"/>
        <v>Probabilidad</v>
      </c>
      <c r="AL220" s="253" t="s">
        <v>305</v>
      </c>
      <c r="AM220" s="253" t="s">
        <v>311</v>
      </c>
      <c r="AN220" s="201" t="str">
        <f t="shared" si="159"/>
        <v>50%</v>
      </c>
      <c r="AO220" s="254" t="s">
        <v>314</v>
      </c>
      <c r="AP220" s="254" t="s">
        <v>318</v>
      </c>
      <c r="AQ220" s="255" t="s">
        <v>321</v>
      </c>
      <c r="AR220" s="202">
        <f>IF(ISBLANK(AC220),(IFERROR(IF(AK220="Probabilidad",(V220-(+V220*AN220)),IF(AK220="Impacto",V220,"")),""))," ")</f>
        <v>0.3</v>
      </c>
      <c r="AS220" s="154" t="str">
        <f>IF(ISBLANK(AC220), (IFERROR(IF(AR220="","",IF(AR220&lt;=0.2,"Muy Baja",IF(AR220&lt;=0.4,"Baja",IF(AR220&lt;=0.6,"Media",IF(AR220&lt;=0.8,"Alta","Muy Alta"))))),""))," ")</f>
        <v>Baja</v>
      </c>
      <c r="AT220" s="203">
        <f t="shared" si="154"/>
        <v>0.3</v>
      </c>
      <c r="AU220" s="470" t="str">
        <f t="shared" si="155"/>
        <v>Mayor</v>
      </c>
      <c r="AV220" s="203">
        <f>IFERROR(IF(AK220="Impacto",(Z220-(+Z220*AN220)),IF(AK220="Probabilidad",Z220,"")),"")</f>
        <v>0.8</v>
      </c>
      <c r="AW220" s="204" t="str">
        <f t="shared" si="156"/>
        <v>Alto</v>
      </c>
      <c r="AX220" s="816"/>
      <c r="AY220" s="793" t="str">
        <f>IF(ISBLANK(AC220), " ", AC220)</f>
        <v xml:space="preserve"> </v>
      </c>
      <c r="AZ220" s="796" t="str">
        <f t="shared" ref="AZ220" si="171">IF(AND(AX220="Rara Vez",AY220="Insignificante"),("BAJA"),IF(AND(AX220="Rara Vez",AY220="Menor"),("BAJA"),IF(AND(AX220="Rara Vez",AY220="Moderado"),("MODERADA"),IF(AND(AX220="Rara Vez",AY220="Mayor"),("ALTA"),IF(AND(AX220="Improbable",AY220="Insignificante"),("BAJA"),IF(AND(AX220="Improbable",AY220="Menor"),("BAJA"),IF(AND(AX220="Improbable",AY220="Moderado"),("MODERADA"),IF(AND(AX220="Improbable",AY220="Mayor"),("ALTA"),IF(AND(AX220="Posible",AY220="Insignificante"),("BAJA"),IF(AND(AX220="Posible",AY220="Menor"),("MODERADA"),IF(AND(AX220="Posible",AY220="Moderado"),("ALTA"),IF(AND(AX220="Posible",AY220="Mayor"),("EXTREMA"),IF(AND(AX220="Probable",AY220="Insignificante"),("MODERADA"),IF(AND(AX220="Probable",AY220="Menor"),("ALTA"),IF(AND(AX220="Probable",AY220="Moderado"),("ALTA"),IF(AND(AX220="Probable",AY220="Mayor"),("EXTREMA"),IF(AND(AX220="Casi Seguro",AY220="Insignificante"),("ALTA"),IF(AND(AX220="Casi Seguro",AY220="Menor"),("ALTA"),IF(AND(AX220="Casi Seguro",AY220="Moderado"),("EXTREMA"),IF(AND(AX220="Casi Seguro",AY220="Mayor"),("EXTREMA"),IF(AY220="Catastrófico","EXTREMA","VALORAR")))))))))))))))))))))</f>
        <v>VALORAR</v>
      </c>
      <c r="BA220" s="799" t="s">
        <v>328</v>
      </c>
      <c r="BB220" s="256" t="s">
        <v>3048</v>
      </c>
      <c r="BC220" s="368" t="s">
        <v>3049</v>
      </c>
      <c r="BD220" s="369" t="s">
        <v>2921</v>
      </c>
      <c r="BE220" s="369" t="s">
        <v>1173</v>
      </c>
      <c r="BF220" s="386">
        <v>44927</v>
      </c>
      <c r="BG220" s="474">
        <v>44938</v>
      </c>
      <c r="BH220" s="474" t="s">
        <v>3049</v>
      </c>
      <c r="BI220" s="387" t="s">
        <v>3050</v>
      </c>
      <c r="BJ220" s="786" t="s">
        <v>3045</v>
      </c>
      <c r="BK220" s="411" t="s">
        <v>110</v>
      </c>
      <c r="BL220" s="409" t="s">
        <v>3452</v>
      </c>
      <c r="BM220" s="409">
        <v>1</v>
      </c>
      <c r="BN220" s="421">
        <v>46265</v>
      </c>
      <c r="BO220" s="410" t="s">
        <v>3376</v>
      </c>
      <c r="BP220" s="423" t="s">
        <v>3454</v>
      </c>
      <c r="BQ220" s="410" t="s">
        <v>111</v>
      </c>
      <c r="BR220" s="453" t="s">
        <v>111</v>
      </c>
      <c r="BS220" s="453" t="s">
        <v>1423</v>
      </c>
      <c r="BT220" s="454" t="s">
        <v>1423</v>
      </c>
      <c r="BU220" s="504" t="s">
        <v>3829</v>
      </c>
      <c r="BV220" s="504" t="s">
        <v>3712</v>
      </c>
      <c r="BW220" s="504" t="s">
        <v>3830</v>
      </c>
      <c r="BX220" s="504" t="s">
        <v>3831</v>
      </c>
      <c r="BY220" s="182"/>
      <c r="BZ220" s="182"/>
      <c r="CA220" s="182"/>
      <c r="CB220" s="182"/>
      <c r="CC220" s="182"/>
      <c r="CD220" s="182"/>
      <c r="CE220" s="182"/>
      <c r="CF220" s="182"/>
      <c r="CG220" s="182"/>
      <c r="CH220" s="182"/>
      <c r="CI220" s="182"/>
      <c r="CJ220" s="182"/>
      <c r="CK220" s="182"/>
      <c r="CL220" s="182"/>
      <c r="CM220" s="182"/>
      <c r="CN220" s="182"/>
      <c r="CO220" s="182"/>
    </row>
    <row r="221" spans="1:93" ht="24.75" customHeight="1">
      <c r="A221" s="857"/>
      <c r="B221" s="860"/>
      <c r="C221" s="781"/>
      <c r="D221" s="781"/>
      <c r="E221" s="764"/>
      <c r="F221" s="764"/>
      <c r="G221" s="783"/>
      <c r="H221" s="297">
        <v>35</v>
      </c>
      <c r="I221" s="775"/>
      <c r="J221" s="764"/>
      <c r="K221" s="764"/>
      <c r="L221" s="764"/>
      <c r="M221" s="764"/>
      <c r="N221" s="764"/>
      <c r="O221" s="764"/>
      <c r="P221" s="766"/>
      <c r="Q221" s="768"/>
      <c r="R221" s="770"/>
      <c r="S221" s="770"/>
      <c r="T221" s="770"/>
      <c r="U221" s="820"/>
      <c r="V221" s="805"/>
      <c r="W221" s="823"/>
      <c r="X221" s="826"/>
      <c r="Y221" s="829"/>
      <c r="Z221" s="805"/>
      <c r="AA221" s="808"/>
      <c r="AB221" s="811"/>
      <c r="AC221" s="814"/>
      <c r="AD221" s="797"/>
      <c r="AE221" s="178">
        <v>2</v>
      </c>
      <c r="AF221" s="401"/>
      <c r="AG221" s="444"/>
      <c r="AH221" s="393"/>
      <c r="AI221" s="393"/>
      <c r="AJ221" s="393"/>
      <c r="AK221" s="395" t="str">
        <f t="shared" si="158"/>
        <v/>
      </c>
      <c r="AL221" s="253"/>
      <c r="AM221" s="253"/>
      <c r="AN221" s="201" t="str">
        <f t="shared" si="159"/>
        <v/>
      </c>
      <c r="AO221" s="254"/>
      <c r="AP221" s="254"/>
      <c r="AQ221" s="255"/>
      <c r="AR221" s="202" t="str">
        <f>IF(ISBLANK(AC220),(IFERROR(IF(AND(AK220="Probabilidad",AK221="Probabilidad"),(AT220-(+AT220*AN221)),IF(AK221="Probabilidad",(V220-(+V220*AN221)),IF(AK221="Impacto",AT220,""))),""))," ")</f>
        <v/>
      </c>
      <c r="AS221" s="154" t="str">
        <f>IF(ISBLANK(AC220),(IFERROR(IF(AR221="","",IF(AR221&lt;=0.2,"Muy Baja",IF(AR221&lt;=0.4,"Baja",IF(AR221&lt;=0.6,"Media",IF(AR221&lt;=0.8,"Alta","Muy Alta"))))),""))," ")</f>
        <v/>
      </c>
      <c r="AT221" s="203" t="str">
        <f t="shared" si="154"/>
        <v/>
      </c>
      <c r="AU221" s="470" t="str">
        <f t="shared" si="155"/>
        <v/>
      </c>
      <c r="AV221" s="203" t="str">
        <f>IFERROR(IF(AND(AK220="Impacto",AK221="Impacto"),(AV220-(+AV220*AN221)),IF(AK221="Impacto",(Z220-(+Z220*AN221)),IF(AK221="Probabilidad",AV220,""))),"")</f>
        <v/>
      </c>
      <c r="AW221" s="204" t="str">
        <f t="shared" si="156"/>
        <v/>
      </c>
      <c r="AX221" s="817"/>
      <c r="AY221" s="794"/>
      <c r="AZ221" s="797"/>
      <c r="BA221" s="800"/>
      <c r="BB221" s="256"/>
      <c r="BC221" s="368"/>
      <c r="BD221" s="369"/>
      <c r="BE221" s="369"/>
      <c r="BF221" s="386"/>
      <c r="BG221" s="474"/>
      <c r="BH221" s="474"/>
      <c r="BI221" s="387"/>
      <c r="BJ221" s="766"/>
      <c r="BK221" s="411"/>
      <c r="BL221" s="409"/>
      <c r="BM221" s="409"/>
      <c r="BN221" s="409"/>
      <c r="BO221" s="410"/>
      <c r="BP221" s="410"/>
      <c r="BQ221" s="410"/>
      <c r="BR221" s="453"/>
      <c r="BS221" s="453"/>
      <c r="BT221" s="454"/>
      <c r="BU221" s="509"/>
      <c r="BV221" s="509"/>
      <c r="BW221" s="509"/>
      <c r="BX221" s="509"/>
      <c r="BY221" s="182"/>
      <c r="BZ221" s="182"/>
      <c r="CA221" s="182"/>
      <c r="CB221" s="182"/>
      <c r="CC221" s="182"/>
      <c r="CD221" s="182"/>
      <c r="CE221" s="182"/>
      <c r="CF221" s="182"/>
      <c r="CG221" s="182"/>
      <c r="CH221" s="182"/>
      <c r="CI221" s="182"/>
      <c r="CJ221" s="182"/>
      <c r="CK221" s="182"/>
      <c r="CL221" s="182"/>
      <c r="CM221" s="182"/>
      <c r="CN221" s="182"/>
      <c r="CO221" s="182"/>
    </row>
    <row r="222" spans="1:93" ht="26.25" customHeight="1">
      <c r="A222" s="857"/>
      <c r="B222" s="860"/>
      <c r="C222" s="781"/>
      <c r="D222" s="781"/>
      <c r="E222" s="764"/>
      <c r="F222" s="764"/>
      <c r="G222" s="783"/>
      <c r="H222" s="297">
        <v>35</v>
      </c>
      <c r="I222" s="775"/>
      <c r="J222" s="764"/>
      <c r="K222" s="764"/>
      <c r="L222" s="764"/>
      <c r="M222" s="764"/>
      <c r="N222" s="764"/>
      <c r="O222" s="764"/>
      <c r="P222" s="766"/>
      <c r="Q222" s="768"/>
      <c r="R222" s="770"/>
      <c r="S222" s="770"/>
      <c r="T222" s="770"/>
      <c r="U222" s="820"/>
      <c r="V222" s="805"/>
      <c r="W222" s="823"/>
      <c r="X222" s="826"/>
      <c r="Y222" s="829"/>
      <c r="Z222" s="805"/>
      <c r="AA222" s="808"/>
      <c r="AB222" s="811"/>
      <c r="AC222" s="814"/>
      <c r="AD222" s="797"/>
      <c r="AE222" s="178">
        <v>3</v>
      </c>
      <c r="AF222" s="401"/>
      <c r="AG222" s="444"/>
      <c r="AH222" s="393"/>
      <c r="AI222" s="393"/>
      <c r="AJ222" s="393"/>
      <c r="AK222" s="395" t="str">
        <f t="shared" si="158"/>
        <v/>
      </c>
      <c r="AL222" s="253"/>
      <c r="AM222" s="253"/>
      <c r="AN222" s="201" t="str">
        <f t="shared" si="159"/>
        <v/>
      </c>
      <c r="AO222" s="254"/>
      <c r="AP222" s="254"/>
      <c r="AQ222" s="255"/>
      <c r="AR222" s="202" t="str">
        <f>IF(ISBLANK(AC220),(IFERROR(IF(AND(AK221="Probabilidad",AK222="Probabilidad"),(AT221-(+AT221*AN222)),IF(AND(AK221="Impacto",AK222="Probabilidad"),(AT220-(+AT220*AN222)),IF(AK222="Impacto",AT221,""))),""))," ")</f>
        <v/>
      </c>
      <c r="AS222" s="154" t="str">
        <f>IF(ISBLANK(AC220),(IFERROR(IF(AR222="","",IF(AR222&lt;=0.2,"Muy Baja",IF(AR222&lt;=0.4,"Baja",IF(AR222&lt;=0.6,"Media",IF(AR222&lt;=0.8,"Alta","Muy Alta"))))),""))," ")</f>
        <v/>
      </c>
      <c r="AT222" s="203" t="str">
        <f t="shared" si="154"/>
        <v/>
      </c>
      <c r="AU222" s="470" t="str">
        <f t="shared" si="155"/>
        <v/>
      </c>
      <c r="AV222" s="203" t="str">
        <f t="shared" ref="AV222:AV225" si="172">IFERROR(IF(AND(AK221="Impacto",AK222="Impacto"),(AV221-(+AV221*AN222)),IF(AND(AK221="Probabilidad",AK222="Impacto"),(AV220-(+AV220*AN222)),IF(AK222="Probabilidad",AV221,""))),"")</f>
        <v/>
      </c>
      <c r="AW222" s="204" t="str">
        <f t="shared" si="156"/>
        <v/>
      </c>
      <c r="AX222" s="817"/>
      <c r="AY222" s="794"/>
      <c r="AZ222" s="797"/>
      <c r="BA222" s="800"/>
      <c r="BB222" s="256"/>
      <c r="BC222" s="368"/>
      <c r="BD222" s="369"/>
      <c r="BE222" s="369"/>
      <c r="BF222" s="386"/>
      <c r="BG222" s="474"/>
      <c r="BH222" s="474"/>
      <c r="BI222" s="387"/>
      <c r="BJ222" s="766"/>
      <c r="BK222" s="411"/>
      <c r="BL222" s="409"/>
      <c r="BM222" s="409"/>
      <c r="BN222" s="409"/>
      <c r="BO222" s="410"/>
      <c r="BP222" s="410"/>
      <c r="BQ222" s="410"/>
      <c r="BR222" s="453"/>
      <c r="BS222" s="453"/>
      <c r="BT222" s="454"/>
      <c r="BU222" s="509"/>
      <c r="BV222" s="509"/>
      <c r="BW222" s="509"/>
      <c r="BX222" s="509"/>
      <c r="BY222" s="182"/>
      <c r="BZ222" s="182"/>
      <c r="CA222" s="182"/>
      <c r="CB222" s="182"/>
      <c r="CC222" s="182"/>
      <c r="CD222" s="182"/>
      <c r="CE222" s="182"/>
      <c r="CF222" s="182"/>
      <c r="CG222" s="182"/>
      <c r="CH222" s="182"/>
      <c r="CI222" s="182"/>
      <c r="CJ222" s="182"/>
      <c r="CK222" s="182"/>
      <c r="CL222" s="182"/>
      <c r="CM222" s="182"/>
      <c r="CN222" s="182"/>
      <c r="CO222" s="182"/>
    </row>
    <row r="223" spans="1:93" ht="20.25" customHeight="1">
      <c r="A223" s="857"/>
      <c r="B223" s="860"/>
      <c r="C223" s="781"/>
      <c r="D223" s="781"/>
      <c r="E223" s="764"/>
      <c r="F223" s="764"/>
      <c r="G223" s="783"/>
      <c r="H223" s="297">
        <v>35</v>
      </c>
      <c r="I223" s="775"/>
      <c r="J223" s="764"/>
      <c r="K223" s="764"/>
      <c r="L223" s="764"/>
      <c r="M223" s="764"/>
      <c r="N223" s="764"/>
      <c r="O223" s="764"/>
      <c r="P223" s="766"/>
      <c r="Q223" s="768"/>
      <c r="R223" s="770"/>
      <c r="S223" s="770"/>
      <c r="T223" s="770"/>
      <c r="U223" s="820"/>
      <c r="V223" s="805"/>
      <c r="W223" s="823"/>
      <c r="X223" s="826"/>
      <c r="Y223" s="829"/>
      <c r="Z223" s="805"/>
      <c r="AA223" s="808"/>
      <c r="AB223" s="811"/>
      <c r="AC223" s="814"/>
      <c r="AD223" s="797"/>
      <c r="AE223" s="178">
        <v>4</v>
      </c>
      <c r="AF223" s="401"/>
      <c r="AG223" s="444"/>
      <c r="AH223" s="393"/>
      <c r="AI223" s="393"/>
      <c r="AJ223" s="393"/>
      <c r="AK223" s="395" t="str">
        <f t="shared" si="158"/>
        <v/>
      </c>
      <c r="AL223" s="253"/>
      <c r="AM223" s="253"/>
      <c r="AN223" s="201" t="str">
        <f t="shared" si="159"/>
        <v/>
      </c>
      <c r="AO223" s="254"/>
      <c r="AP223" s="254"/>
      <c r="AQ223" s="255"/>
      <c r="AR223" s="202" t="str">
        <f>IF(ISBLANK(AC220),(IFERROR(IF(AND(AK222="Probabilidad",AK223="Probabilidad"),(AT222-(+AT222*AN223)),IF(AND(AK222="Impacto",AK223="Probabilidad"),(AT221-(+AT221*AN223)),IF(AK223="Impacto",AT222,""))),""))," ")</f>
        <v/>
      </c>
      <c r="AS223" s="154" t="str">
        <f>IF(ISBLANK(AC220),(IFERROR(IF(AR223="","",IF(AR223&lt;=0.2,"Muy Baja",IF(AR223&lt;=0.4,"Baja",IF(AR223&lt;=0.6,"Media",IF(AR223&lt;=0.8,"Alta","Muy Alta"))))),""))," ")</f>
        <v/>
      </c>
      <c r="AT223" s="203" t="str">
        <f t="shared" si="154"/>
        <v/>
      </c>
      <c r="AU223" s="470" t="str">
        <f t="shared" si="155"/>
        <v/>
      </c>
      <c r="AV223" s="203" t="str">
        <f t="shared" si="172"/>
        <v/>
      </c>
      <c r="AW223" s="204" t="str">
        <f t="shared" si="156"/>
        <v/>
      </c>
      <c r="AX223" s="817"/>
      <c r="AY223" s="794"/>
      <c r="AZ223" s="797"/>
      <c r="BA223" s="800"/>
      <c r="BB223" s="256"/>
      <c r="BC223" s="368"/>
      <c r="BD223" s="369"/>
      <c r="BE223" s="369"/>
      <c r="BF223" s="386"/>
      <c r="BG223" s="474"/>
      <c r="BH223" s="474"/>
      <c r="BI223" s="387"/>
      <c r="BJ223" s="766"/>
      <c r="BK223" s="411"/>
      <c r="BL223" s="409"/>
      <c r="BM223" s="409"/>
      <c r="BN223" s="409"/>
      <c r="BO223" s="410"/>
      <c r="BP223" s="410"/>
      <c r="BQ223" s="410"/>
      <c r="BR223" s="453"/>
      <c r="BS223" s="453"/>
      <c r="BT223" s="454"/>
      <c r="BU223" s="509"/>
      <c r="BV223" s="509"/>
      <c r="BW223" s="509"/>
      <c r="BX223" s="509"/>
      <c r="BY223" s="182"/>
      <c r="BZ223" s="182"/>
      <c r="CA223" s="182"/>
      <c r="CB223" s="182"/>
      <c r="CC223" s="182"/>
      <c r="CD223" s="182"/>
      <c r="CE223" s="182"/>
      <c r="CF223" s="182"/>
      <c r="CG223" s="182"/>
      <c r="CH223" s="182"/>
      <c r="CI223" s="182"/>
      <c r="CJ223" s="182"/>
      <c r="CK223" s="182"/>
      <c r="CL223" s="182"/>
      <c r="CM223" s="182"/>
      <c r="CN223" s="182"/>
      <c r="CO223" s="182"/>
    </row>
    <row r="224" spans="1:93" ht="20.25" customHeight="1">
      <c r="A224" s="857"/>
      <c r="B224" s="860"/>
      <c r="C224" s="781"/>
      <c r="D224" s="781"/>
      <c r="E224" s="764"/>
      <c r="F224" s="764"/>
      <c r="G224" s="783"/>
      <c r="H224" s="297">
        <v>35</v>
      </c>
      <c r="I224" s="775"/>
      <c r="J224" s="764"/>
      <c r="K224" s="764"/>
      <c r="L224" s="764"/>
      <c r="M224" s="764"/>
      <c r="N224" s="764"/>
      <c r="O224" s="764"/>
      <c r="P224" s="766"/>
      <c r="Q224" s="768"/>
      <c r="R224" s="770"/>
      <c r="S224" s="770"/>
      <c r="T224" s="770"/>
      <c r="U224" s="820"/>
      <c r="V224" s="805"/>
      <c r="W224" s="823"/>
      <c r="X224" s="826"/>
      <c r="Y224" s="829"/>
      <c r="Z224" s="805"/>
      <c r="AA224" s="808"/>
      <c r="AB224" s="811"/>
      <c r="AC224" s="814"/>
      <c r="AD224" s="797"/>
      <c r="AE224" s="178">
        <v>5</v>
      </c>
      <c r="AF224" s="401"/>
      <c r="AG224" s="444"/>
      <c r="AH224" s="393"/>
      <c r="AI224" s="393"/>
      <c r="AJ224" s="393"/>
      <c r="AK224" s="395" t="str">
        <f t="shared" si="158"/>
        <v/>
      </c>
      <c r="AL224" s="253"/>
      <c r="AM224" s="253"/>
      <c r="AN224" s="201" t="str">
        <f t="shared" si="159"/>
        <v/>
      </c>
      <c r="AO224" s="254"/>
      <c r="AP224" s="254"/>
      <c r="AQ224" s="255"/>
      <c r="AR224" s="202" t="str">
        <f>IF(ISBLANK(AC220),(IFERROR(IF(AND(AK223="Probabilidad",AK224="Probabilidad"),(AT223-(+AT223*AN224)),IF(AND(AK223="Impacto",AK224="Probabilidad"),(AT222-(+AT222*AN224)),IF(AK224="Impacto",AT223,""))),""))," ")</f>
        <v/>
      </c>
      <c r="AS224" s="154" t="str">
        <f>IF(ISBLANK(AC220),(IFERROR(IF(AR224="","",IF(AR224&lt;=0.2,"Muy Baja",IF(AR224&lt;=0.4,"Baja",IF(AR224&lt;=0.6,"Media",IF(AR224&lt;=0.8,"Alta","Muy Alta"))))),""))," ")</f>
        <v/>
      </c>
      <c r="AT224" s="203" t="str">
        <f t="shared" si="154"/>
        <v/>
      </c>
      <c r="AU224" s="470" t="str">
        <f t="shared" si="155"/>
        <v/>
      </c>
      <c r="AV224" s="203" t="str">
        <f t="shared" si="172"/>
        <v/>
      </c>
      <c r="AW224" s="204" t="str">
        <f t="shared" si="156"/>
        <v/>
      </c>
      <c r="AX224" s="817"/>
      <c r="AY224" s="794"/>
      <c r="AZ224" s="797"/>
      <c r="BA224" s="800"/>
      <c r="BB224" s="256"/>
      <c r="BC224" s="368"/>
      <c r="BD224" s="369"/>
      <c r="BE224" s="369"/>
      <c r="BF224" s="386"/>
      <c r="BG224" s="474"/>
      <c r="BH224" s="474"/>
      <c r="BI224" s="387"/>
      <c r="BJ224" s="766"/>
      <c r="BK224" s="411"/>
      <c r="BL224" s="409"/>
      <c r="BM224" s="409"/>
      <c r="BN224" s="409"/>
      <c r="BO224" s="410"/>
      <c r="BP224" s="410"/>
      <c r="BQ224" s="410"/>
      <c r="BR224" s="453"/>
      <c r="BS224" s="453"/>
      <c r="BT224" s="454"/>
      <c r="BU224" s="509"/>
      <c r="BV224" s="509"/>
      <c r="BW224" s="509"/>
      <c r="BX224" s="509"/>
      <c r="BY224" s="182"/>
      <c r="BZ224" s="182"/>
      <c r="CA224" s="182"/>
      <c r="CB224" s="182"/>
      <c r="CC224" s="182"/>
      <c r="CD224" s="182"/>
      <c r="CE224" s="182"/>
      <c r="CF224" s="182"/>
      <c r="CG224" s="182"/>
      <c r="CH224" s="182"/>
      <c r="CI224" s="182"/>
      <c r="CJ224" s="182"/>
      <c r="CK224" s="182"/>
      <c r="CL224" s="182"/>
      <c r="CM224" s="182"/>
      <c r="CN224" s="182"/>
      <c r="CO224" s="182"/>
    </row>
    <row r="225" spans="1:93" ht="25.5" customHeight="1">
      <c r="A225" s="857"/>
      <c r="B225" s="860"/>
      <c r="C225" s="781"/>
      <c r="D225" s="781"/>
      <c r="E225" s="764"/>
      <c r="F225" s="764"/>
      <c r="G225" s="783"/>
      <c r="H225" s="297">
        <v>35</v>
      </c>
      <c r="I225" s="776"/>
      <c r="J225" s="765"/>
      <c r="K225" s="765"/>
      <c r="L225" s="765"/>
      <c r="M225" s="765"/>
      <c r="N225" s="765"/>
      <c r="O225" s="765"/>
      <c r="P225" s="767"/>
      <c r="Q225" s="769"/>
      <c r="R225" s="771"/>
      <c r="S225" s="771"/>
      <c r="T225" s="771"/>
      <c r="U225" s="821"/>
      <c r="V225" s="806"/>
      <c r="W225" s="824"/>
      <c r="X225" s="827"/>
      <c r="Y225" s="830"/>
      <c r="Z225" s="806"/>
      <c r="AA225" s="809"/>
      <c r="AB225" s="812"/>
      <c r="AC225" s="815"/>
      <c r="AD225" s="798"/>
      <c r="AE225" s="178">
        <v>6</v>
      </c>
      <c r="AF225" s="401"/>
      <c r="AG225" s="444"/>
      <c r="AH225" s="393"/>
      <c r="AI225" s="393"/>
      <c r="AJ225" s="393"/>
      <c r="AK225" s="395" t="str">
        <f t="shared" si="158"/>
        <v/>
      </c>
      <c r="AL225" s="253"/>
      <c r="AM225" s="253"/>
      <c r="AN225" s="201" t="str">
        <f t="shared" si="159"/>
        <v/>
      </c>
      <c r="AO225" s="254"/>
      <c r="AP225" s="254"/>
      <c r="AQ225" s="255"/>
      <c r="AR225" s="202" t="str">
        <f>IF(ISBLANK(AC220),(IFERROR(IF(AND(AK224="Probabilidad",AK225="Probabilidad"),(AT224-(+AT224*AN225)),IF(AND(AK224="Impacto",AK225="Probabilidad"),(AT223-(+AT223*AN225)),IF(AK225="Impacto",AT224,""))),""))," ")</f>
        <v/>
      </c>
      <c r="AS225" s="154" t="str">
        <f>IF(ISBLANK(AC220),(IFERROR(IF(AR225="","",IF(AR225&lt;=0.2,"Muy Baja",IF(AR225&lt;=0.4,"Baja",IF(AR225&lt;=0.6,"Media",IF(AR225&lt;=0.8,"Alta","Muy Alta"))))),""))," ")</f>
        <v/>
      </c>
      <c r="AT225" s="203" t="str">
        <f t="shared" si="154"/>
        <v/>
      </c>
      <c r="AU225" s="470" t="str">
        <f t="shared" si="155"/>
        <v/>
      </c>
      <c r="AV225" s="203" t="str">
        <f t="shared" si="172"/>
        <v/>
      </c>
      <c r="AW225" s="204" t="str">
        <f t="shared" si="156"/>
        <v/>
      </c>
      <c r="AX225" s="818"/>
      <c r="AY225" s="795"/>
      <c r="AZ225" s="798"/>
      <c r="BA225" s="801"/>
      <c r="BB225" s="256"/>
      <c r="BC225" s="368"/>
      <c r="BD225" s="369"/>
      <c r="BE225" s="369"/>
      <c r="BF225" s="386"/>
      <c r="BG225" s="474"/>
      <c r="BH225" s="474"/>
      <c r="BI225" s="387"/>
      <c r="BJ225" s="767"/>
      <c r="BK225" s="411"/>
      <c r="BL225" s="409"/>
      <c r="BM225" s="409"/>
      <c r="BN225" s="409"/>
      <c r="BO225" s="410"/>
      <c r="BP225" s="410"/>
      <c r="BQ225" s="410"/>
      <c r="BR225" s="453"/>
      <c r="BS225" s="453"/>
      <c r="BT225" s="454"/>
      <c r="BU225" s="509"/>
      <c r="BV225" s="509"/>
      <c r="BW225" s="509"/>
      <c r="BX225" s="509"/>
      <c r="BY225" s="182"/>
      <c r="BZ225" s="182"/>
      <c r="CA225" s="182"/>
      <c r="CB225" s="182"/>
      <c r="CC225" s="182"/>
      <c r="CD225" s="182"/>
      <c r="CE225" s="182"/>
      <c r="CF225" s="182"/>
      <c r="CG225" s="182"/>
      <c r="CH225" s="182"/>
      <c r="CI225" s="182"/>
      <c r="CJ225" s="182"/>
      <c r="CK225" s="182"/>
      <c r="CL225" s="182"/>
      <c r="CM225" s="182"/>
      <c r="CN225" s="182"/>
      <c r="CO225" s="182"/>
    </row>
    <row r="226" spans="1:93" ht="125.25" customHeight="1">
      <c r="A226" s="857"/>
      <c r="B226" s="860"/>
      <c r="C226" s="781"/>
      <c r="D226" s="781"/>
      <c r="E226" s="764"/>
      <c r="F226" s="764"/>
      <c r="G226" s="783">
        <v>36</v>
      </c>
      <c r="H226" s="442">
        <f>+G226</f>
        <v>36</v>
      </c>
      <c r="I226" s="784" t="s">
        <v>3018</v>
      </c>
      <c r="J226" s="785" t="s">
        <v>236</v>
      </c>
      <c r="K226" s="785" t="s">
        <v>3019</v>
      </c>
      <c r="L226" s="785" t="s">
        <v>3020</v>
      </c>
      <c r="M226" s="785" t="s">
        <v>3018</v>
      </c>
      <c r="N226" s="785" t="s">
        <v>106</v>
      </c>
      <c r="O226" s="785" t="s">
        <v>240</v>
      </c>
      <c r="P226" s="786">
        <v>228</v>
      </c>
      <c r="Q226" s="787"/>
      <c r="R226" s="788"/>
      <c r="S226" s="788"/>
      <c r="T226" s="788"/>
      <c r="U226" s="819" t="str">
        <f>IF(ISBLANK(AB226),(IF(P226&lt;=0,"",IF(P226&lt;=2,"Muy Baja",IF(P226&lt;=24,"Baja",IF(P226&lt;=500,"Media",IF(P226&lt;=5000,"Alta","Muy Alta"))))))," ")</f>
        <v xml:space="preserve"> </v>
      </c>
      <c r="V226" s="804" t="str">
        <f t="shared" ref="V226" si="173">IF(ISBLANK(AB226),(IF(U226="","",IF(U226="Muy Baja",20%,IF(U226="Baja",40%,IF(U226="Media",60%,IF(U226="Alta",80%,IF(U226="Muy Alta",100%,0)))))))," ")</f>
        <v xml:space="preserve"> </v>
      </c>
      <c r="W226" s="822"/>
      <c r="X226" s="825" t="str">
        <f>IF(W226&gt;0,IF(NOT(ISERROR(MATCH(W226,'Listados Datos'!$N$3:$N$4,0))),'Listados Datos'!$N$6&amp;"Por favor no seleccionar este criterios de impacto (Afectación Económica o presupuestal y/o Pérdida Reputacional)",'Listados Datos'!$N$7),"")</f>
        <v/>
      </c>
      <c r="Y226" s="828" t="str">
        <f>IF(OR(W226='Listados Datos'!$R$3,W226='Listados Datos'!$S$3),"Leve",IF(OR(W226='Listados Datos'!$R$4,W226='Listados Datos'!$S$4),"Menor",IF(OR(W226='Listados Datos'!$R$5,W226='Listados Datos'!$S$5),"Moderado",IF(OR(W226='Listados Datos'!$R$6,W226='Listados Datos'!$S$6),"Mayor",IF(OR(W226='Listados Datos'!$R$7,W226='Listados Datos'!$S$7),"Catastrófico","")))))</f>
        <v/>
      </c>
      <c r="Z226" s="804" t="str">
        <f>IF(Y226="","",IF(Y226="Leve",20%,IF(Y226="Menor",40%,IF(Y226="Moderado",60%,IF(Y226="Mayor",80%,IF(Y226="Catastrófico",100%,0))))))</f>
        <v/>
      </c>
      <c r="AA226" s="807" t="str">
        <f>IF(OR(AND(U226="Muy Baja",Y226="Leve"),AND(U226="Muy Baja",Y226="Menor"),AND(U226="Baja",Y226="Leve")),"Bajo",IF(OR(AND(U226="Muy baja",Y226="Moderado"),AND(U226="Baja",Y226="Menor"),AND(U226="Baja",Y226="Moderado"),AND(U226="Media",Y226="Leve"),AND(U226="Media",Y226="Menor"),AND(U226="Media",Y226="Moderado"),AND(U226="Alta",Y226="Leve"),AND(U226="Alta",Y226="Menor")),"Moderado",IF(OR(AND(U226="Muy Baja",Y226="Mayor"),AND(U226="Baja",Y226="Mayor"),AND(U226="Media",Y226="Mayor"),AND(U226="Alta",Y226="Moderado"),AND(U226="Alta",Y226="Mayor"),AND(U226="Muy Alta",Y226="Leve"),AND(U226="Muy Alta",Y226="Menor"),AND(U226="Muy Alta",Y226="Moderado"),AND(U226="Muy Alta",Y226="Mayor")),"Alto",IF(OR(AND(U226="Muy Baja",Y226="Catastrófico"),AND(U226="Baja",Y226="Catastrófico"),AND(U226="Media",Y226="Catastrófico"),AND(U226="Alta",Y226="Catastrófico"),AND(U226="Muy Alta",Y226="Catastrófico")),"Extremo",""))))</f>
        <v/>
      </c>
      <c r="AB226" s="810" t="s">
        <v>339</v>
      </c>
      <c r="AC226" s="813" t="s">
        <v>12</v>
      </c>
      <c r="AD226" s="796" t="str">
        <f t="shared" ref="AD226" si="174">IF(AND(AB226="Rara Vez",AC226="Insignificante"),("BAJA"),IF(AND(AB226="Rara Vez",AC226="Menor"),("BAJA"),IF(AND(AB226="Rara Vez",AC226="Moderado"),("MODERADA"),IF(AND(AB226="Rara Vez",AC226="Mayor"),("ALTA"),IF(AND(AB226="Improbable",AC226="Insignificante"),("BAJA"),IF(AND(AB226="Improbable",AC226="Menor"),("BAJA"),IF(AND(AB226="Improbable",AC226="Moderado"),("MODERADA"),IF(AND(AB226="Improbable",AC226="Mayor"),("ALTA"),IF(AND(AB226="Posible",AC226="Insignificante"),("BAJA"),IF(AND(AB226="Posible",AC226="Menor"),("MODERADA"),IF(AND(AB226="Posible",AC226="Moderado"),("ALTA"),IF(AND(AB226="Posible",AC226="Mayor"),("EXTREMA"),IF(AND(AB226="Probable",AC226="Insignificante"),("MODERADA"),IF(AND(AB226="Probable",AC226="Menor"),("ALTA"),IF(AND(AB226="Probable",AC226="Moderado"),("ALTA"),IF(AND(AB226="Probable",AC226="Mayor"),("EXTREMA"),IF(AND(AB226="Casi Seguro",AC226="Insignificante"),("ALTA"),IF(AND(AB226="Casi Seguro",AC226="Menor"),("ALTA"),IF(AND(AB226="Casi Seguro",AC226="Moderado"),("EXTREMA"),IF(AND(AB226="Casi Seguro",AC226="Mayor"),("EXTREMA"),IF(AC226="Catastrófico","EXTREMA","VALORAR")))))))))))))))))))))</f>
        <v>MODERADA</v>
      </c>
      <c r="AE226" s="178">
        <v>1</v>
      </c>
      <c r="AF226" s="401"/>
      <c r="AG226" s="444" t="s">
        <v>3150</v>
      </c>
      <c r="AH226" s="393"/>
      <c r="AI226" s="393"/>
      <c r="AJ226" s="393"/>
      <c r="AK226" s="395" t="str">
        <f t="shared" si="158"/>
        <v>Probabilidad</v>
      </c>
      <c r="AL226" s="253" t="s">
        <v>305</v>
      </c>
      <c r="AM226" s="253" t="s">
        <v>311</v>
      </c>
      <c r="AN226" s="201" t="str">
        <f t="shared" si="159"/>
        <v>50%</v>
      </c>
      <c r="AO226" s="254" t="s">
        <v>314</v>
      </c>
      <c r="AP226" s="254" t="s">
        <v>318</v>
      </c>
      <c r="AQ226" s="255" t="s">
        <v>321</v>
      </c>
      <c r="AR226" s="202" t="str">
        <f>IF(ISBLANK(AC226),(IFERROR(IF(AK226="Probabilidad",(V226-(+V226*AN226)),IF(AK226="Impacto",V226,"")),""))," ")</f>
        <v xml:space="preserve"> </v>
      </c>
      <c r="AS226" s="154" t="str">
        <f>IF(ISBLANK(AC226), (IFERROR(IF(AR226="","",IF(AR226&lt;=0.2,"Muy Baja",IF(AR226&lt;=0.4,"Baja",IF(AR226&lt;=0.6,"Media",IF(AR226&lt;=0.8,"Alta","Muy Alta"))))),""))," ")</f>
        <v xml:space="preserve"> </v>
      </c>
      <c r="AT226" s="203" t="str">
        <f t="shared" si="154"/>
        <v xml:space="preserve"> </v>
      </c>
      <c r="AU226" s="470" t="str">
        <f t="shared" si="155"/>
        <v/>
      </c>
      <c r="AV226" s="203" t="str">
        <f>IFERROR(IF(AK226="Impacto",(Z226-(+Z226*AN226)),IF(AK226="Probabilidad",Z226,"")),"")</f>
        <v/>
      </c>
      <c r="AW226" s="204" t="str">
        <f t="shared" si="156"/>
        <v/>
      </c>
      <c r="AX226" s="816" t="s">
        <v>339</v>
      </c>
      <c r="AY226" s="793" t="str">
        <f>IF(ISBLANK(AC226), " ", AC226)</f>
        <v>Moderado</v>
      </c>
      <c r="AZ226" s="796" t="str">
        <f t="shared" ref="AZ226" si="175">IF(AND(AX226="Rara Vez",AY226="Insignificante"),("BAJA"),IF(AND(AX226="Rara Vez",AY226="Menor"),("BAJA"),IF(AND(AX226="Rara Vez",AY226="Moderado"),("MODERADA"),IF(AND(AX226="Rara Vez",AY226="Mayor"),("ALTA"),IF(AND(AX226="Improbable",AY226="Insignificante"),("BAJA"),IF(AND(AX226="Improbable",AY226="Menor"),("BAJA"),IF(AND(AX226="Improbable",AY226="Moderado"),("MODERADA"),IF(AND(AX226="Improbable",AY226="Mayor"),("ALTA"),IF(AND(AX226="Posible",AY226="Insignificante"),("BAJA"),IF(AND(AX226="Posible",AY226="Menor"),("MODERADA"),IF(AND(AX226="Posible",AY226="Moderado"),("ALTA"),IF(AND(AX226="Posible",AY226="Mayor"),("EXTREMA"),IF(AND(AX226="Probable",AY226="Insignificante"),("MODERADA"),IF(AND(AX226="Probable",AY226="Menor"),("ALTA"),IF(AND(AX226="Probable",AY226="Moderado"),("ALTA"),IF(AND(AX226="Probable",AY226="Mayor"),("EXTREMA"),IF(AND(AX226="Casi Seguro",AY226="Insignificante"),("ALTA"),IF(AND(AX226="Casi Seguro",AY226="Menor"),("ALTA"),IF(AND(AX226="Casi Seguro",AY226="Moderado"),("EXTREMA"),IF(AND(AX226="Casi Seguro",AY226="Mayor"),("EXTREMA"),IF(AY226="Catastrófico","EXTREMA","VALORAR")))))))))))))))))))))</f>
        <v>MODERADA</v>
      </c>
      <c r="BA226" s="799" t="s">
        <v>328</v>
      </c>
      <c r="BB226" s="425" t="s">
        <v>3051</v>
      </c>
      <c r="BC226" s="385" t="s">
        <v>3151</v>
      </c>
      <c r="BD226" s="383" t="s">
        <v>2921</v>
      </c>
      <c r="BE226" s="383" t="s">
        <v>1026</v>
      </c>
      <c r="BF226" s="388">
        <v>44927</v>
      </c>
      <c r="BG226" s="389">
        <v>45291</v>
      </c>
      <c r="BH226" s="389" t="s">
        <v>3052</v>
      </c>
      <c r="BI226" s="390" t="s">
        <v>3053</v>
      </c>
      <c r="BJ226" s="786" t="s">
        <v>3045</v>
      </c>
      <c r="BK226" s="411" t="s">
        <v>110</v>
      </c>
      <c r="BL226" s="409" t="s">
        <v>3455</v>
      </c>
      <c r="BM226" s="409">
        <v>1723</v>
      </c>
      <c r="BN226" s="421">
        <v>45169</v>
      </c>
      <c r="BO226" s="410" t="s">
        <v>3456</v>
      </c>
      <c r="BP226" s="837" t="s">
        <v>3457</v>
      </c>
      <c r="BQ226" s="831" t="s">
        <v>111</v>
      </c>
      <c r="BR226" s="831" t="s">
        <v>111</v>
      </c>
      <c r="BS226" s="831" t="s">
        <v>1423</v>
      </c>
      <c r="BT226" s="833" t="s">
        <v>1423</v>
      </c>
      <c r="BU226" s="508" t="s">
        <v>3630</v>
      </c>
      <c r="BV226" s="510" t="s">
        <v>3712</v>
      </c>
      <c r="BW226" s="508" t="s">
        <v>3629</v>
      </c>
      <c r="BX226" s="508" t="s">
        <v>3646</v>
      </c>
      <c r="BY226" s="182"/>
      <c r="BZ226" s="182"/>
      <c r="CA226" s="182"/>
      <c r="CB226" s="182"/>
      <c r="CC226" s="182"/>
      <c r="CD226" s="182"/>
      <c r="CE226" s="182"/>
      <c r="CF226" s="182"/>
      <c r="CG226" s="182"/>
      <c r="CH226" s="182"/>
      <c r="CI226" s="182"/>
      <c r="CJ226" s="182"/>
      <c r="CK226" s="182"/>
      <c r="CL226" s="182"/>
      <c r="CM226" s="182"/>
      <c r="CN226" s="182"/>
      <c r="CO226" s="182"/>
    </row>
    <row r="227" spans="1:93" ht="114.75" customHeight="1">
      <c r="A227" s="857"/>
      <c r="B227" s="860"/>
      <c r="C227" s="781"/>
      <c r="D227" s="781"/>
      <c r="E227" s="764"/>
      <c r="F227" s="764"/>
      <c r="G227" s="783"/>
      <c r="H227" s="442">
        <f>+H226</f>
        <v>36</v>
      </c>
      <c r="I227" s="775"/>
      <c r="J227" s="764"/>
      <c r="K227" s="764"/>
      <c r="L227" s="764"/>
      <c r="M227" s="764"/>
      <c r="N227" s="764"/>
      <c r="O227" s="764"/>
      <c r="P227" s="766"/>
      <c r="Q227" s="768"/>
      <c r="R227" s="770"/>
      <c r="S227" s="770"/>
      <c r="T227" s="770"/>
      <c r="U227" s="820"/>
      <c r="V227" s="805"/>
      <c r="W227" s="823"/>
      <c r="X227" s="826"/>
      <c r="Y227" s="829"/>
      <c r="Z227" s="805"/>
      <c r="AA227" s="808"/>
      <c r="AB227" s="811"/>
      <c r="AC227" s="814"/>
      <c r="AD227" s="797"/>
      <c r="AE227" s="178">
        <v>2</v>
      </c>
      <c r="AF227" s="401"/>
      <c r="AG227" s="444" t="s">
        <v>3309</v>
      </c>
      <c r="AH227" s="393"/>
      <c r="AI227" s="393"/>
      <c r="AJ227" s="393"/>
      <c r="AK227" s="395" t="str">
        <f t="shared" si="158"/>
        <v>Probabilidad</v>
      </c>
      <c r="AL227" s="253" t="s">
        <v>305</v>
      </c>
      <c r="AM227" s="253" t="s">
        <v>311</v>
      </c>
      <c r="AN227" s="201" t="str">
        <f t="shared" si="159"/>
        <v>50%</v>
      </c>
      <c r="AO227" s="254" t="s">
        <v>314</v>
      </c>
      <c r="AP227" s="254" t="s">
        <v>318</v>
      </c>
      <c r="AQ227" s="255" t="s">
        <v>321</v>
      </c>
      <c r="AR227" s="202" t="str">
        <f>IF(ISBLANK(AC226),(IFERROR(IF(AND(AK226="Probabilidad",AK227="Probabilidad"),(AT226-(+AT226*AN227)),IF(AK227="Probabilidad",(V226-(+V226*AN227)),IF(AK227="Impacto",AT226,""))),""))," ")</f>
        <v xml:space="preserve"> </v>
      </c>
      <c r="AS227" s="154" t="str">
        <f>IF(ISBLANK(AC226),(IFERROR(IF(AR227="","",IF(AR227&lt;=0.2,"Muy Baja",IF(AR227&lt;=0.4,"Baja",IF(AR227&lt;=0.6,"Media",IF(AR227&lt;=0.8,"Alta","Muy Alta"))))),""))," ")</f>
        <v xml:space="preserve"> </v>
      </c>
      <c r="AT227" s="203" t="str">
        <f t="shared" si="154"/>
        <v xml:space="preserve"> </v>
      </c>
      <c r="AU227" s="470" t="str">
        <f t="shared" si="155"/>
        <v/>
      </c>
      <c r="AV227" s="203" t="str">
        <f>IFERROR(IF(AND(AK226="Impacto",AK227="Impacto"),(AV226-(+AV226*AN227)),IF(AK227="Impacto",(Z226-(+Z226*AN227)),IF(AK227="Probabilidad",AV226,""))),"")</f>
        <v/>
      </c>
      <c r="AW227" s="204" t="str">
        <f t="shared" si="156"/>
        <v/>
      </c>
      <c r="AX227" s="817"/>
      <c r="AY227" s="794"/>
      <c r="AZ227" s="797"/>
      <c r="BA227" s="800"/>
      <c r="BB227" s="256" t="s">
        <v>3054</v>
      </c>
      <c r="BC227" s="368" t="s">
        <v>1296</v>
      </c>
      <c r="BD227" s="369" t="s">
        <v>2921</v>
      </c>
      <c r="BE227" s="369" t="s">
        <v>1028</v>
      </c>
      <c r="BF227" s="388">
        <v>44927</v>
      </c>
      <c r="BG227" s="391">
        <v>45291</v>
      </c>
      <c r="BH227" s="458" t="s">
        <v>1284</v>
      </c>
      <c r="BI227" s="368" t="s">
        <v>1285</v>
      </c>
      <c r="BJ227" s="766"/>
      <c r="BK227" s="411" t="s">
        <v>110</v>
      </c>
      <c r="BL227" s="409" t="s">
        <v>1284</v>
      </c>
      <c r="BM227" s="409">
        <v>7</v>
      </c>
      <c r="BN227" s="421">
        <v>45169</v>
      </c>
      <c r="BO227" s="410" t="s">
        <v>1296</v>
      </c>
      <c r="BP227" s="832"/>
      <c r="BQ227" s="832"/>
      <c r="BR227" s="832"/>
      <c r="BS227" s="832"/>
      <c r="BT227" s="834"/>
      <c r="BU227" s="512" t="s">
        <v>3658</v>
      </c>
      <c r="BV227" s="510" t="s">
        <v>3712</v>
      </c>
      <c r="BW227" s="512" t="s">
        <v>3629</v>
      </c>
      <c r="BX227" s="508" t="s">
        <v>3657</v>
      </c>
      <c r="BY227" s="182"/>
      <c r="BZ227" s="182"/>
      <c r="CA227" s="182"/>
      <c r="CB227" s="182"/>
      <c r="CC227" s="182"/>
      <c r="CD227" s="182"/>
      <c r="CE227" s="182"/>
      <c r="CF227" s="182"/>
      <c r="CG227" s="182"/>
      <c r="CH227" s="182"/>
      <c r="CI227" s="182"/>
      <c r="CJ227" s="182"/>
      <c r="CK227" s="182"/>
      <c r="CL227" s="182"/>
      <c r="CM227" s="182"/>
      <c r="CN227" s="182"/>
      <c r="CO227" s="182"/>
    </row>
    <row r="228" spans="1:93" ht="28.5" customHeight="1">
      <c r="A228" s="857"/>
      <c r="B228" s="860"/>
      <c r="C228" s="781"/>
      <c r="D228" s="781"/>
      <c r="E228" s="764"/>
      <c r="F228" s="764"/>
      <c r="G228" s="783"/>
      <c r="H228" s="442">
        <f t="shared" ref="H228:H231" si="176">+H227</f>
        <v>36</v>
      </c>
      <c r="I228" s="775"/>
      <c r="J228" s="764"/>
      <c r="K228" s="764"/>
      <c r="L228" s="764"/>
      <c r="M228" s="764"/>
      <c r="N228" s="764"/>
      <c r="O228" s="764"/>
      <c r="P228" s="766"/>
      <c r="Q228" s="768"/>
      <c r="R228" s="770"/>
      <c r="S228" s="770"/>
      <c r="T228" s="770"/>
      <c r="U228" s="820"/>
      <c r="V228" s="805"/>
      <c r="W228" s="823"/>
      <c r="X228" s="826"/>
      <c r="Y228" s="829"/>
      <c r="Z228" s="805"/>
      <c r="AA228" s="808"/>
      <c r="AB228" s="811"/>
      <c r="AC228" s="814"/>
      <c r="AD228" s="797"/>
      <c r="AE228" s="178">
        <v>3</v>
      </c>
      <c r="AF228" s="401"/>
      <c r="AG228" s="444"/>
      <c r="AH228" s="393"/>
      <c r="AI228" s="393"/>
      <c r="AJ228" s="393"/>
      <c r="AK228" s="395" t="str">
        <f t="shared" si="158"/>
        <v/>
      </c>
      <c r="AL228" s="253"/>
      <c r="AM228" s="253"/>
      <c r="AN228" s="201" t="str">
        <f t="shared" si="159"/>
        <v/>
      </c>
      <c r="AO228" s="254"/>
      <c r="AP228" s="254"/>
      <c r="AQ228" s="255"/>
      <c r="AR228" s="202" t="str">
        <f>IF(ISBLANK(AC226),(IFERROR(IF(AND(AK227="Probabilidad",AK228="Probabilidad"),(AT227-(+AT227*AN228)),IF(AND(AK227="Impacto",AK228="Probabilidad"),(AT226-(+AT226*AN228)),IF(AK228="Impacto",AT227,""))),""))," ")</f>
        <v xml:space="preserve"> </v>
      </c>
      <c r="AS228" s="154" t="str">
        <f>IF(ISBLANK(AC226),(IFERROR(IF(AR228="","",IF(AR228&lt;=0.2,"Muy Baja",IF(AR228&lt;=0.4,"Baja",IF(AR228&lt;=0.6,"Media",IF(AR228&lt;=0.8,"Alta","Muy Alta"))))),""))," ")</f>
        <v xml:space="preserve"> </v>
      </c>
      <c r="AT228" s="203" t="str">
        <f t="shared" si="154"/>
        <v xml:space="preserve"> </v>
      </c>
      <c r="AU228" s="470" t="str">
        <f t="shared" si="155"/>
        <v/>
      </c>
      <c r="AV228" s="203" t="str">
        <f t="shared" ref="AV228:AV231" si="177">IFERROR(IF(AND(AK227="Impacto",AK228="Impacto"),(AV227-(+AV227*AN228)),IF(AND(AK227="Probabilidad",AK228="Impacto"),(AV226-(+AV226*AN228)),IF(AK228="Probabilidad",AV227,""))),"")</f>
        <v/>
      </c>
      <c r="AW228" s="204" t="str">
        <f t="shared" si="156"/>
        <v/>
      </c>
      <c r="AX228" s="817"/>
      <c r="AY228" s="794"/>
      <c r="AZ228" s="797"/>
      <c r="BA228" s="800"/>
      <c r="BB228" s="256"/>
      <c r="BC228" s="368"/>
      <c r="BD228" s="369"/>
      <c r="BE228" s="369"/>
      <c r="BF228" s="474"/>
      <c r="BG228" s="474"/>
      <c r="BH228" s="474"/>
      <c r="BI228" s="368"/>
      <c r="BJ228" s="766"/>
      <c r="BK228" s="411"/>
      <c r="BL228" s="409"/>
      <c r="BM228" s="409"/>
      <c r="BN228" s="409"/>
      <c r="BO228" s="410"/>
      <c r="BP228" s="410"/>
      <c r="BQ228" s="410"/>
      <c r="BR228" s="453"/>
      <c r="BS228" s="453"/>
      <c r="BT228" s="454"/>
      <c r="BU228" s="509"/>
      <c r="BV228" s="509"/>
      <c r="BW228" s="509"/>
      <c r="BX228" s="509"/>
      <c r="BY228" s="182"/>
      <c r="BZ228" s="182"/>
      <c r="CA228" s="182"/>
      <c r="CB228" s="182"/>
      <c r="CC228" s="182"/>
      <c r="CD228" s="182"/>
      <c r="CE228" s="182"/>
      <c r="CF228" s="182"/>
      <c r="CG228" s="182"/>
      <c r="CH228" s="182"/>
      <c r="CI228" s="182"/>
      <c r="CJ228" s="182"/>
      <c r="CK228" s="182"/>
      <c r="CL228" s="182"/>
      <c r="CM228" s="182"/>
      <c r="CN228" s="182"/>
      <c r="CO228" s="182"/>
    </row>
    <row r="229" spans="1:93" ht="28.5" customHeight="1">
      <c r="A229" s="857"/>
      <c r="B229" s="860"/>
      <c r="C229" s="781"/>
      <c r="D229" s="781"/>
      <c r="E229" s="764"/>
      <c r="F229" s="764"/>
      <c r="G229" s="783"/>
      <c r="H229" s="442">
        <f t="shared" si="176"/>
        <v>36</v>
      </c>
      <c r="I229" s="775"/>
      <c r="J229" s="764"/>
      <c r="K229" s="764"/>
      <c r="L229" s="764"/>
      <c r="M229" s="764"/>
      <c r="N229" s="764"/>
      <c r="O229" s="764"/>
      <c r="P229" s="766"/>
      <c r="Q229" s="768"/>
      <c r="R229" s="770"/>
      <c r="S229" s="770"/>
      <c r="T229" s="770"/>
      <c r="U229" s="820"/>
      <c r="V229" s="805"/>
      <c r="W229" s="823"/>
      <c r="X229" s="826"/>
      <c r="Y229" s="829"/>
      <c r="Z229" s="805"/>
      <c r="AA229" s="808"/>
      <c r="AB229" s="811"/>
      <c r="AC229" s="814"/>
      <c r="AD229" s="797"/>
      <c r="AE229" s="178">
        <v>4</v>
      </c>
      <c r="AF229" s="401"/>
      <c r="AG229" s="444"/>
      <c r="AH229" s="393"/>
      <c r="AI229" s="393"/>
      <c r="AJ229" s="393"/>
      <c r="AK229" s="395" t="str">
        <f t="shared" si="158"/>
        <v/>
      </c>
      <c r="AL229" s="253"/>
      <c r="AM229" s="253"/>
      <c r="AN229" s="201" t="str">
        <f t="shared" si="159"/>
        <v/>
      </c>
      <c r="AO229" s="254"/>
      <c r="AP229" s="254"/>
      <c r="AQ229" s="255"/>
      <c r="AR229" s="202" t="str">
        <f>IF(ISBLANK(AC226),(IFERROR(IF(AND(AK228="Probabilidad",AK229="Probabilidad"),(AT228-(+AT228*AN229)),IF(AND(AK228="Impacto",AK229="Probabilidad"),(AT227-(+AT227*AN229)),IF(AK229="Impacto",AT228,""))),""))," ")</f>
        <v xml:space="preserve"> </v>
      </c>
      <c r="AS229" s="154" t="str">
        <f>IF(ISBLANK(AC226),(IFERROR(IF(AR229="","",IF(AR229&lt;=0.2,"Muy Baja",IF(AR229&lt;=0.4,"Baja",IF(AR229&lt;=0.6,"Media",IF(AR229&lt;=0.8,"Alta","Muy Alta"))))),""))," ")</f>
        <v xml:space="preserve"> </v>
      </c>
      <c r="AT229" s="203" t="str">
        <f t="shared" si="154"/>
        <v xml:space="preserve"> </v>
      </c>
      <c r="AU229" s="470" t="str">
        <f t="shared" si="155"/>
        <v/>
      </c>
      <c r="AV229" s="203" t="str">
        <f t="shared" si="177"/>
        <v/>
      </c>
      <c r="AW229" s="204" t="str">
        <f t="shared" si="156"/>
        <v/>
      </c>
      <c r="AX229" s="817"/>
      <c r="AY229" s="794"/>
      <c r="AZ229" s="797"/>
      <c r="BA229" s="800"/>
      <c r="BB229" s="256"/>
      <c r="BC229" s="368"/>
      <c r="BD229" s="369"/>
      <c r="BE229" s="369"/>
      <c r="BF229" s="474"/>
      <c r="BG229" s="474"/>
      <c r="BH229" s="474"/>
      <c r="BI229" s="368"/>
      <c r="BJ229" s="766"/>
      <c r="BK229" s="411"/>
      <c r="BL229" s="409"/>
      <c r="BM229" s="409"/>
      <c r="BN229" s="409"/>
      <c r="BO229" s="410"/>
      <c r="BP229" s="410"/>
      <c r="BQ229" s="410"/>
      <c r="BR229" s="453"/>
      <c r="BS229" s="453"/>
      <c r="BT229" s="454"/>
      <c r="BU229" s="509"/>
      <c r="BV229" s="509"/>
      <c r="BW229" s="509"/>
      <c r="BX229" s="509"/>
      <c r="BY229" s="182"/>
      <c r="BZ229" s="182"/>
      <c r="CA229" s="182"/>
      <c r="CB229" s="182"/>
      <c r="CC229" s="182"/>
      <c r="CD229" s="182"/>
      <c r="CE229" s="182"/>
      <c r="CF229" s="182"/>
      <c r="CG229" s="182"/>
      <c r="CH229" s="182"/>
      <c r="CI229" s="182"/>
      <c r="CJ229" s="182"/>
      <c r="CK229" s="182"/>
      <c r="CL229" s="182"/>
      <c r="CM229" s="182"/>
      <c r="CN229" s="182"/>
      <c r="CO229" s="182"/>
    </row>
    <row r="230" spans="1:93" ht="28.5" customHeight="1">
      <c r="A230" s="857"/>
      <c r="B230" s="860"/>
      <c r="C230" s="781"/>
      <c r="D230" s="781"/>
      <c r="E230" s="764"/>
      <c r="F230" s="764"/>
      <c r="G230" s="783"/>
      <c r="H230" s="442">
        <f t="shared" si="176"/>
        <v>36</v>
      </c>
      <c r="I230" s="775"/>
      <c r="J230" s="764"/>
      <c r="K230" s="764"/>
      <c r="L230" s="764"/>
      <c r="M230" s="764"/>
      <c r="N230" s="764"/>
      <c r="O230" s="764"/>
      <c r="P230" s="766"/>
      <c r="Q230" s="768"/>
      <c r="R230" s="770"/>
      <c r="S230" s="770"/>
      <c r="T230" s="770"/>
      <c r="U230" s="820"/>
      <c r="V230" s="805"/>
      <c r="W230" s="823"/>
      <c r="X230" s="826"/>
      <c r="Y230" s="829"/>
      <c r="Z230" s="805"/>
      <c r="AA230" s="808"/>
      <c r="AB230" s="811"/>
      <c r="AC230" s="814"/>
      <c r="AD230" s="797"/>
      <c r="AE230" s="178">
        <v>5</v>
      </c>
      <c r="AF230" s="401"/>
      <c r="AG230" s="444"/>
      <c r="AH230" s="393"/>
      <c r="AI230" s="393"/>
      <c r="AJ230" s="393"/>
      <c r="AK230" s="395" t="str">
        <f t="shared" si="158"/>
        <v/>
      </c>
      <c r="AL230" s="253"/>
      <c r="AM230" s="253"/>
      <c r="AN230" s="201" t="str">
        <f t="shared" si="159"/>
        <v/>
      </c>
      <c r="AO230" s="254"/>
      <c r="AP230" s="254"/>
      <c r="AQ230" s="255"/>
      <c r="AR230" s="202" t="str">
        <f>IF(ISBLANK(AC226),(IFERROR(IF(AND(AK229="Probabilidad",AK230="Probabilidad"),(AT229-(+AT229*AN230)),IF(AND(AK229="Impacto",AK230="Probabilidad"),(AT228-(+AT228*AN230)),IF(AK230="Impacto",AT229,""))),""))," ")</f>
        <v xml:space="preserve"> </v>
      </c>
      <c r="AS230" s="154" t="str">
        <f>IF(ISBLANK(AC226),(IFERROR(IF(AR230="","",IF(AR230&lt;=0.2,"Muy Baja",IF(AR230&lt;=0.4,"Baja",IF(AR230&lt;=0.6,"Media",IF(AR230&lt;=0.8,"Alta","Muy Alta"))))),""))," ")</f>
        <v xml:space="preserve"> </v>
      </c>
      <c r="AT230" s="203" t="str">
        <f t="shared" si="154"/>
        <v xml:space="preserve"> </v>
      </c>
      <c r="AU230" s="470" t="str">
        <f t="shared" si="155"/>
        <v/>
      </c>
      <c r="AV230" s="203" t="str">
        <f t="shared" si="177"/>
        <v/>
      </c>
      <c r="AW230" s="204" t="str">
        <f t="shared" si="156"/>
        <v/>
      </c>
      <c r="AX230" s="817"/>
      <c r="AY230" s="794"/>
      <c r="AZ230" s="797"/>
      <c r="BA230" s="800"/>
      <c r="BB230" s="256"/>
      <c r="BC230" s="368"/>
      <c r="BD230" s="369"/>
      <c r="BE230" s="369"/>
      <c r="BF230" s="474"/>
      <c r="BG230" s="474"/>
      <c r="BH230" s="474"/>
      <c r="BI230" s="368"/>
      <c r="BJ230" s="766"/>
      <c r="BK230" s="411"/>
      <c r="BL230" s="409"/>
      <c r="BM230" s="409"/>
      <c r="BN230" s="409"/>
      <c r="BO230" s="410"/>
      <c r="BP230" s="410"/>
      <c r="BQ230" s="410"/>
      <c r="BR230" s="453"/>
      <c r="BS230" s="453"/>
      <c r="BT230" s="454"/>
      <c r="BU230" s="509"/>
      <c r="BV230" s="509"/>
      <c r="BW230" s="509"/>
      <c r="BX230" s="509"/>
      <c r="BY230" s="182"/>
      <c r="BZ230" s="182"/>
      <c r="CA230" s="182"/>
      <c r="CB230" s="182"/>
      <c r="CC230" s="182"/>
      <c r="CD230" s="182"/>
      <c r="CE230" s="182"/>
      <c r="CF230" s="182"/>
      <c r="CG230" s="182"/>
      <c r="CH230" s="182"/>
      <c r="CI230" s="182"/>
      <c r="CJ230" s="182"/>
      <c r="CK230" s="182"/>
      <c r="CL230" s="182"/>
      <c r="CM230" s="182"/>
      <c r="CN230" s="182"/>
      <c r="CO230" s="182"/>
    </row>
    <row r="231" spans="1:93" ht="19.5">
      <c r="A231" s="857"/>
      <c r="B231" s="860"/>
      <c r="C231" s="781"/>
      <c r="D231" s="781"/>
      <c r="E231" s="764"/>
      <c r="F231" s="764"/>
      <c r="G231" s="783"/>
      <c r="H231" s="442">
        <f t="shared" si="176"/>
        <v>36</v>
      </c>
      <c r="I231" s="776"/>
      <c r="J231" s="765"/>
      <c r="K231" s="765"/>
      <c r="L231" s="765"/>
      <c r="M231" s="765"/>
      <c r="N231" s="765"/>
      <c r="O231" s="765"/>
      <c r="P231" s="767"/>
      <c r="Q231" s="769"/>
      <c r="R231" s="771"/>
      <c r="S231" s="771"/>
      <c r="T231" s="771"/>
      <c r="U231" s="821"/>
      <c r="V231" s="806"/>
      <c r="W231" s="824"/>
      <c r="X231" s="827"/>
      <c r="Y231" s="830"/>
      <c r="Z231" s="806"/>
      <c r="AA231" s="809"/>
      <c r="AB231" s="812"/>
      <c r="AC231" s="815"/>
      <c r="AD231" s="798"/>
      <c r="AE231" s="178">
        <v>6</v>
      </c>
      <c r="AF231" s="401"/>
      <c r="AG231" s="444"/>
      <c r="AH231" s="393"/>
      <c r="AI231" s="393"/>
      <c r="AJ231" s="393"/>
      <c r="AK231" s="395" t="str">
        <f t="shared" si="158"/>
        <v/>
      </c>
      <c r="AL231" s="253"/>
      <c r="AM231" s="253"/>
      <c r="AN231" s="201" t="str">
        <f t="shared" si="159"/>
        <v/>
      </c>
      <c r="AO231" s="254"/>
      <c r="AP231" s="254"/>
      <c r="AQ231" s="255"/>
      <c r="AR231" s="202" t="str">
        <f>IF(ISBLANK(AC226),(IFERROR(IF(AND(AK230="Probabilidad",AK231="Probabilidad"),(AT230-(+AT230*AN231)),IF(AND(AK230="Impacto",AK231="Probabilidad"),(AT229-(+AT229*AN231)),IF(AK231="Impacto",AT230,""))),""))," ")</f>
        <v xml:space="preserve"> </v>
      </c>
      <c r="AS231" s="154" t="str">
        <f>IF(ISBLANK(AC226),(IFERROR(IF(AR231="","",IF(AR231&lt;=0.2,"Muy Baja",IF(AR231&lt;=0.4,"Baja",IF(AR231&lt;=0.6,"Media",IF(AR231&lt;=0.8,"Alta","Muy Alta"))))),""))," ")</f>
        <v xml:space="preserve"> </v>
      </c>
      <c r="AT231" s="203" t="str">
        <f t="shared" si="154"/>
        <v xml:space="preserve"> </v>
      </c>
      <c r="AU231" s="470" t="str">
        <f t="shared" si="155"/>
        <v/>
      </c>
      <c r="AV231" s="203" t="str">
        <f t="shared" si="177"/>
        <v/>
      </c>
      <c r="AW231" s="204" t="str">
        <f t="shared" si="156"/>
        <v/>
      </c>
      <c r="AX231" s="818"/>
      <c r="AY231" s="795"/>
      <c r="AZ231" s="798"/>
      <c r="BA231" s="801"/>
      <c r="BB231" s="256"/>
      <c r="BC231" s="368"/>
      <c r="BD231" s="369"/>
      <c r="BE231" s="369"/>
      <c r="BF231" s="474"/>
      <c r="BG231" s="474"/>
      <c r="BH231" s="474"/>
      <c r="BI231" s="368"/>
      <c r="BJ231" s="767"/>
      <c r="BK231" s="411"/>
      <c r="BL231" s="409"/>
      <c r="BM231" s="409"/>
      <c r="BN231" s="409"/>
      <c r="BO231" s="410"/>
      <c r="BP231" s="410"/>
      <c r="BQ231" s="410"/>
      <c r="BR231" s="453"/>
      <c r="BS231" s="453"/>
      <c r="BT231" s="454"/>
      <c r="BU231" s="509"/>
      <c r="BV231" s="509"/>
      <c r="BW231" s="509"/>
      <c r="BX231" s="509"/>
      <c r="BY231" s="182"/>
      <c r="BZ231" s="182"/>
      <c r="CA231" s="182"/>
      <c r="CB231" s="182"/>
      <c r="CC231" s="182"/>
      <c r="CD231" s="182"/>
      <c r="CE231" s="182"/>
      <c r="CF231" s="182"/>
      <c r="CG231" s="182"/>
      <c r="CH231" s="182"/>
      <c r="CI231" s="182"/>
      <c r="CJ231" s="182"/>
      <c r="CK231" s="182"/>
      <c r="CL231" s="182"/>
      <c r="CM231" s="182"/>
      <c r="CN231" s="182"/>
      <c r="CO231" s="182"/>
    </row>
    <row r="232" spans="1:93" ht="87.75" customHeight="1">
      <c r="A232" s="857"/>
      <c r="B232" s="860" t="s">
        <v>935</v>
      </c>
      <c r="C232" s="781"/>
      <c r="D232" s="781" t="str">
        <f>IFERROR((VLOOKUP($B232,'Listados Datos'!$D$3:$F$18,3,FALSE))," ")</f>
        <v xml:space="preserve">Disponer de herramientas tecnológicas que apoyen de manera eficiente y oportuna las labores misionales y estratégicas de la entidad. Según lo establecido en el Plan Operativo Anual de la entidad. </v>
      </c>
      <c r="E232" s="764"/>
      <c r="F232" s="764" t="s">
        <v>949</v>
      </c>
      <c r="G232" s="783">
        <v>37</v>
      </c>
      <c r="H232" s="297">
        <f t="shared" ref="H232" si="178">+G232</f>
        <v>37</v>
      </c>
      <c r="I232" s="784" t="s">
        <v>1123</v>
      </c>
      <c r="J232" s="785" t="s">
        <v>236</v>
      </c>
      <c r="K232" s="785" t="s">
        <v>1123</v>
      </c>
      <c r="L232" s="785" t="s">
        <v>1235</v>
      </c>
      <c r="M232" s="785" t="s">
        <v>3152</v>
      </c>
      <c r="N232" s="785" t="s">
        <v>917</v>
      </c>
      <c r="O232" s="785" t="s">
        <v>826</v>
      </c>
      <c r="P232" s="786">
        <v>228</v>
      </c>
      <c r="Q232" s="787" t="s">
        <v>89</v>
      </c>
      <c r="R232" s="788" t="s">
        <v>1244</v>
      </c>
      <c r="S232" s="788" t="s">
        <v>466</v>
      </c>
      <c r="T232" s="788" t="s">
        <v>506</v>
      </c>
      <c r="U232" s="819" t="str">
        <f>IF(ISBLANK(AB232),(IF(P232&lt;=0,"",IF(P232&lt;=2,"Muy Baja",IF(P232&lt;=24,"Baja",IF(P232&lt;=500,"Media",IF(P232&lt;=5000,"Alta","Muy Alta"))))))," ")</f>
        <v>Media</v>
      </c>
      <c r="V232" s="804">
        <f t="shared" ref="V232" si="179">IF(ISBLANK(AB232),(IF(U232="","",IF(U232="Muy Baja",20%,IF(U232="Baja",40%,IF(U232="Media",60%,IF(U232="Alta",80%,IF(U232="Muy Alta",100%,0)))))))," ")</f>
        <v>0.6</v>
      </c>
      <c r="W232" s="822" t="s">
        <v>299</v>
      </c>
      <c r="X232" s="825" t="str">
        <f>IF(W232&gt;0,IF(NOT(ISERROR(MATCH(W232,'Listados Datos'!$N$3:$N$4,0))),'Listados Datos'!$N$6&amp;"Por favor no seleccionar este criterios de impacto (Afectación Económica o presupuestal y/o Pérdida Reputacional)",'Listados Datos'!$N$7),"")</f>
        <v>✔</v>
      </c>
      <c r="Y232" s="828" t="str">
        <f>IF(OR(W232='Listados Datos'!$R$3,W232='Listados Datos'!$S$3),"Leve",IF(OR(W232='Listados Datos'!$R$4,W232='Listados Datos'!$S$4),"Menor",IF(OR(W232='Listados Datos'!$R$5,W232='Listados Datos'!$S$5),"Moderado",IF(OR(W232='Listados Datos'!$R$6,W232='Listados Datos'!$S$6),"Mayor",IF(OR(W232='Listados Datos'!$R$7,W232='Listados Datos'!$S$7),"Catastrófico","")))))</f>
        <v>Moderado</v>
      </c>
      <c r="Z232" s="804">
        <f>IF(Y232="","",IF(Y232="Leve",20%,IF(Y232="Menor",40%,IF(Y232="Moderado",60%,IF(Y232="Mayor",80%,IF(Y232="Catastrófico",100%,0))))))</f>
        <v>0.6</v>
      </c>
      <c r="AA232" s="807" t="str">
        <f>IF(OR(AND(U232="Muy Baja",Y232="Leve"),AND(U232="Muy Baja",Y232="Menor"),AND(U232="Baja",Y232="Leve")),"Bajo",IF(OR(AND(U232="Muy baja",Y232="Moderado"),AND(U232="Baja",Y232="Menor"),AND(U232="Baja",Y232="Moderado"),AND(U232="Media",Y232="Leve"),AND(U232="Media",Y232="Menor"),AND(U232="Media",Y232="Moderado"),AND(U232="Alta",Y232="Leve"),AND(U232="Alta",Y232="Menor")),"Moderado",IF(OR(AND(U232="Muy Baja",Y232="Mayor"),AND(U232="Baja",Y232="Mayor"),AND(U232="Media",Y232="Mayor"),AND(U232="Alta",Y232="Moderado"),AND(U232="Alta",Y232="Mayor"),AND(U232="Muy Alta",Y232="Leve"),AND(U232="Muy Alta",Y232="Menor"),AND(U232="Muy Alta",Y232="Moderado"),AND(U232="Muy Alta",Y232="Mayor")),"Alto",IF(OR(AND(U232="Muy Baja",Y232="Catastrófico"),AND(U232="Baja",Y232="Catastrófico"),AND(U232="Media",Y232="Catastrófico"),AND(U232="Alta",Y232="Catastrófico"),AND(U232="Muy Alta",Y232="Catastrófico")),"Extremo",""))))</f>
        <v>Moderado</v>
      </c>
      <c r="AB232" s="810"/>
      <c r="AC232" s="813"/>
      <c r="AD232" s="796" t="str">
        <f t="shared" ref="AD232" si="180">IF(AND(AB232="Rara Vez",AC232="Insignificante"),("BAJA"),IF(AND(AB232="Rara Vez",AC232="Menor"),("BAJA"),IF(AND(AB232="Rara Vez",AC232="Moderado"),("MODERADA"),IF(AND(AB232="Rara Vez",AC232="Mayor"),("ALTA"),IF(AND(AB232="Improbable",AC232="Insignificante"),("BAJA"),IF(AND(AB232="Improbable",AC232="Menor"),("BAJA"),IF(AND(AB232="Improbable",AC232="Moderado"),("MODERADA"),IF(AND(AB232="Improbable",AC232="Mayor"),("ALTA"),IF(AND(AB232="Posible",AC232="Insignificante"),("BAJA"),IF(AND(AB232="Posible",AC232="Menor"),("MODERADA"),IF(AND(AB232="Posible",AC232="Moderado"),("ALTA"),IF(AND(AB232="Posible",AC232="Mayor"),("EXTREMA"),IF(AND(AB232="Probable",AC232="Insignificante"),("MODERADA"),IF(AND(AB232="Probable",AC232="Menor"),("ALTA"),IF(AND(AB232="Probable",AC232="Moderado"),("ALTA"),IF(AND(AB232="Probable",AC232="Mayor"),("EXTREMA"),IF(AND(AB232="Casi Seguro",AC232="Insignificante"),("ALTA"),IF(AND(AB232="Casi Seguro",AC232="Menor"),("ALTA"),IF(AND(AB232="Casi Seguro",AC232="Moderado"),("EXTREMA"),IF(AND(AB232="Casi Seguro",AC232="Mayor"),("EXTREMA"),IF(AC232="Catastrófico","EXTREMA","VALORAR")))))))))))))))))))))</f>
        <v>VALORAR</v>
      </c>
      <c r="AE232" s="178">
        <v>1</v>
      </c>
      <c r="AF232" s="401"/>
      <c r="AG232" s="444" t="s">
        <v>3023</v>
      </c>
      <c r="AH232" s="393"/>
      <c r="AI232" s="393"/>
      <c r="AJ232" s="393"/>
      <c r="AK232" s="395" t="str">
        <f t="shared" si="158"/>
        <v>Probabilidad</v>
      </c>
      <c r="AL232" s="253" t="s">
        <v>305</v>
      </c>
      <c r="AM232" s="253" t="s">
        <v>311</v>
      </c>
      <c r="AN232" s="201" t="str">
        <f t="shared" si="159"/>
        <v>50%</v>
      </c>
      <c r="AO232" s="254" t="s">
        <v>314</v>
      </c>
      <c r="AP232" s="254" t="s">
        <v>318</v>
      </c>
      <c r="AQ232" s="255" t="s">
        <v>321</v>
      </c>
      <c r="AR232" s="202">
        <f>IF(ISBLANK(AC232),(IFERROR(IF(AK232="Probabilidad",(V232-(+V232*AN232)),IF(AK232="Impacto",V232,"")),""))," ")</f>
        <v>0.3</v>
      </c>
      <c r="AS232" s="154" t="str">
        <f>IF(ISBLANK(AC232), (IFERROR(IF(AR232="","",IF(AR232&lt;=0.2,"Muy Baja",IF(AR232&lt;=0.4,"Baja",IF(AR232&lt;=0.6,"Media",IF(AR232&lt;=0.8,"Alta","Muy Alta"))))),""))," ")</f>
        <v>Baja</v>
      </c>
      <c r="AT232" s="203">
        <f t="shared" si="154"/>
        <v>0.3</v>
      </c>
      <c r="AU232" s="470" t="str">
        <f t="shared" si="155"/>
        <v>Moderado</v>
      </c>
      <c r="AV232" s="203">
        <f>IFERROR(IF(AK232="Impacto",(Z232-(+Z232*AN232)),IF(AK232="Probabilidad",Z232,"")),"")</f>
        <v>0.6</v>
      </c>
      <c r="AW232" s="204" t="str">
        <f t="shared" si="156"/>
        <v>Moderado</v>
      </c>
      <c r="AX232" s="816"/>
      <c r="AY232" s="793" t="str">
        <f>IF(ISBLANK(AC232), " ", AC232)</f>
        <v xml:space="preserve"> </v>
      </c>
      <c r="AZ232" s="796" t="str">
        <f t="shared" ref="AZ232" si="181">IF(AND(AX232="Rara Vez",AY232="Insignificante"),("BAJA"),IF(AND(AX232="Rara Vez",AY232="Menor"),("BAJA"),IF(AND(AX232="Rara Vez",AY232="Moderado"),("MODERADA"),IF(AND(AX232="Rara Vez",AY232="Mayor"),("ALTA"),IF(AND(AX232="Improbable",AY232="Insignificante"),("BAJA"),IF(AND(AX232="Improbable",AY232="Menor"),("BAJA"),IF(AND(AX232="Improbable",AY232="Moderado"),("MODERADA"),IF(AND(AX232="Improbable",AY232="Mayor"),("ALTA"),IF(AND(AX232="Posible",AY232="Insignificante"),("BAJA"),IF(AND(AX232="Posible",AY232="Menor"),("MODERADA"),IF(AND(AX232="Posible",AY232="Moderado"),("ALTA"),IF(AND(AX232="Posible",AY232="Mayor"),("EXTREMA"),IF(AND(AX232="Probable",AY232="Insignificante"),("MODERADA"),IF(AND(AX232="Probable",AY232="Menor"),("ALTA"),IF(AND(AX232="Probable",AY232="Moderado"),("ALTA"),IF(AND(AX232="Probable",AY232="Mayor"),("EXTREMA"),IF(AND(AX232="Casi Seguro",AY232="Insignificante"),("ALTA"),IF(AND(AX232="Casi Seguro",AY232="Menor"),("ALTA"),IF(AND(AX232="Casi Seguro",AY232="Moderado"),("EXTREMA"),IF(AND(AX232="Casi Seguro",AY232="Mayor"),("EXTREMA"),IF(AY232="Catastrófico","EXTREMA","VALORAR")))))))))))))))))))))</f>
        <v>VALORAR</v>
      </c>
      <c r="BA232" s="799" t="s">
        <v>328</v>
      </c>
      <c r="BB232" s="840" t="s">
        <v>1291</v>
      </c>
      <c r="BC232" s="791" t="s">
        <v>1290</v>
      </c>
      <c r="BD232" s="791" t="s">
        <v>2921</v>
      </c>
      <c r="BE232" s="791" t="s">
        <v>1028</v>
      </c>
      <c r="BF232" s="789">
        <v>44927</v>
      </c>
      <c r="BG232" s="789" t="s">
        <v>2964</v>
      </c>
      <c r="BH232" s="791" t="s">
        <v>1288</v>
      </c>
      <c r="BI232" s="791" t="s">
        <v>1289</v>
      </c>
      <c r="BJ232" s="785" t="s">
        <v>1168</v>
      </c>
      <c r="BK232" s="838" t="s">
        <v>110</v>
      </c>
      <c r="BL232" s="831" t="s">
        <v>3458</v>
      </c>
      <c r="BM232" s="831">
        <v>15</v>
      </c>
      <c r="BN232" s="836">
        <v>46265</v>
      </c>
      <c r="BO232" s="831" t="s">
        <v>3461</v>
      </c>
      <c r="BP232" s="837" t="s">
        <v>3459</v>
      </c>
      <c r="BQ232" s="831" t="s">
        <v>111</v>
      </c>
      <c r="BR232" s="831" t="s">
        <v>111</v>
      </c>
      <c r="BS232" s="831" t="s">
        <v>1423</v>
      </c>
      <c r="BT232" s="833" t="s">
        <v>1423</v>
      </c>
      <c r="BU232" s="527" t="s">
        <v>3834</v>
      </c>
      <c r="BV232" s="527" t="s">
        <v>3712</v>
      </c>
      <c r="BW232" s="527" t="s">
        <v>3835</v>
      </c>
      <c r="BX232" s="511" t="s">
        <v>3836</v>
      </c>
      <c r="BY232" s="182"/>
      <c r="BZ232" s="182"/>
      <c r="CA232" s="182"/>
      <c r="CB232" s="182"/>
      <c r="CC232" s="182"/>
      <c r="CD232" s="182"/>
      <c r="CE232" s="182"/>
      <c r="CF232" s="182"/>
      <c r="CG232" s="182"/>
      <c r="CH232" s="182"/>
      <c r="CI232" s="182"/>
      <c r="CJ232" s="182"/>
      <c r="CK232" s="182"/>
      <c r="CL232" s="182"/>
      <c r="CM232" s="182"/>
      <c r="CN232" s="182"/>
      <c r="CO232" s="182"/>
    </row>
    <row r="233" spans="1:93" ht="99" customHeight="1">
      <c r="A233" s="857"/>
      <c r="B233" s="860"/>
      <c r="C233" s="781"/>
      <c r="D233" s="781"/>
      <c r="E233" s="764"/>
      <c r="F233" s="764"/>
      <c r="G233" s="783"/>
      <c r="H233" s="297">
        <f t="shared" ref="H233:H296" si="182">+H232</f>
        <v>37</v>
      </c>
      <c r="I233" s="775"/>
      <c r="J233" s="764"/>
      <c r="K233" s="764"/>
      <c r="L233" s="764"/>
      <c r="M233" s="764" t="s">
        <v>1396</v>
      </c>
      <c r="N233" s="764"/>
      <c r="O233" s="764"/>
      <c r="P233" s="766"/>
      <c r="Q233" s="768"/>
      <c r="R233" s="770"/>
      <c r="S233" s="770"/>
      <c r="T233" s="770"/>
      <c r="U233" s="820"/>
      <c r="V233" s="805"/>
      <c r="W233" s="823"/>
      <c r="X233" s="826"/>
      <c r="Y233" s="829"/>
      <c r="Z233" s="805"/>
      <c r="AA233" s="808"/>
      <c r="AB233" s="811"/>
      <c r="AC233" s="814"/>
      <c r="AD233" s="797"/>
      <c r="AE233" s="178">
        <v>2</v>
      </c>
      <c r="AF233" s="401"/>
      <c r="AG233" s="444" t="s">
        <v>3024</v>
      </c>
      <c r="AH233" s="393"/>
      <c r="AI233" s="393"/>
      <c r="AJ233" s="393"/>
      <c r="AK233" s="395" t="str">
        <f t="shared" si="158"/>
        <v>Probabilidad</v>
      </c>
      <c r="AL233" s="253" t="s">
        <v>305</v>
      </c>
      <c r="AM233" s="253" t="s">
        <v>310</v>
      </c>
      <c r="AN233" s="201" t="str">
        <f t="shared" si="159"/>
        <v>40%</v>
      </c>
      <c r="AO233" s="254" t="s">
        <v>314</v>
      </c>
      <c r="AP233" s="254" t="s">
        <v>318</v>
      </c>
      <c r="AQ233" s="255" t="s">
        <v>321</v>
      </c>
      <c r="AR233" s="202">
        <f>IF(ISBLANK(AC232),(IFERROR(IF(AND(AK232="Probabilidad",AK233="Probabilidad"),(AT232-(+AT232*AN233)),IF(AK233="Probabilidad",(V232-(+V232*AN233)),IF(AK233="Impacto",AT232,""))),""))," ")</f>
        <v>0.18</v>
      </c>
      <c r="AS233" s="154" t="str">
        <f>IF(ISBLANK(AC232),(IFERROR(IF(AR233="","",IF(AR233&lt;=0.2,"Muy Baja",IF(AR233&lt;=0.4,"Baja",IF(AR233&lt;=0.6,"Media",IF(AR233&lt;=0.8,"Alta","Muy Alta"))))),""))," ")</f>
        <v>Muy Baja</v>
      </c>
      <c r="AT233" s="203">
        <f t="shared" si="154"/>
        <v>0.18</v>
      </c>
      <c r="AU233" s="470" t="str">
        <f t="shared" si="155"/>
        <v>Moderado</v>
      </c>
      <c r="AV233" s="203">
        <f>IFERROR(IF(AND(AK232="Impacto",AK233="Impacto"),(AV232-(+AV232*AN233)),IF(AK233="Impacto",(Z232-(+Z232*AN233)),IF(AK233="Probabilidad",AV232,""))),"")</f>
        <v>0.6</v>
      </c>
      <c r="AW233" s="204" t="str">
        <f t="shared" si="156"/>
        <v>Moderado</v>
      </c>
      <c r="AX233" s="817"/>
      <c r="AY233" s="794"/>
      <c r="AZ233" s="797"/>
      <c r="BA233" s="800"/>
      <c r="BB233" s="864"/>
      <c r="BC233" s="863"/>
      <c r="BD233" s="863"/>
      <c r="BE233" s="863"/>
      <c r="BF233" s="862"/>
      <c r="BG233" s="862"/>
      <c r="BH233" s="863"/>
      <c r="BI233" s="863"/>
      <c r="BJ233" s="764"/>
      <c r="BK233" s="839"/>
      <c r="BL233" s="832"/>
      <c r="BM233" s="832"/>
      <c r="BN233" s="832"/>
      <c r="BO233" s="832"/>
      <c r="BP233" s="832"/>
      <c r="BQ233" s="832"/>
      <c r="BR233" s="832"/>
      <c r="BS233" s="832"/>
      <c r="BT233" s="834"/>
      <c r="BU233" s="527" t="s">
        <v>3832</v>
      </c>
      <c r="BV233" s="535" t="s">
        <v>1423</v>
      </c>
      <c r="BW233" s="535" t="s">
        <v>1423</v>
      </c>
      <c r="BX233" s="511" t="s">
        <v>3833</v>
      </c>
      <c r="BY233" s="182"/>
      <c r="BZ233" s="182"/>
      <c r="CA233" s="182"/>
      <c r="CB233" s="182"/>
      <c r="CC233" s="182"/>
      <c r="CD233" s="182"/>
      <c r="CE233" s="182"/>
      <c r="CF233" s="182"/>
      <c r="CG233" s="182"/>
      <c r="CH233" s="182"/>
      <c r="CI233" s="182"/>
      <c r="CJ233" s="182"/>
      <c r="CK233" s="182"/>
      <c r="CL233" s="182"/>
      <c r="CM233" s="182"/>
      <c r="CN233" s="182"/>
      <c r="CO233" s="182"/>
    </row>
    <row r="234" spans="1:93" ht="90.75" customHeight="1">
      <c r="A234" s="857"/>
      <c r="B234" s="860"/>
      <c r="C234" s="781"/>
      <c r="D234" s="781"/>
      <c r="E234" s="764"/>
      <c r="F234" s="764"/>
      <c r="G234" s="783"/>
      <c r="H234" s="297">
        <f t="shared" si="182"/>
        <v>37</v>
      </c>
      <c r="I234" s="775"/>
      <c r="J234" s="764"/>
      <c r="K234" s="764"/>
      <c r="L234" s="764"/>
      <c r="M234" s="764" t="s">
        <v>1396</v>
      </c>
      <c r="N234" s="764"/>
      <c r="O234" s="764"/>
      <c r="P234" s="766"/>
      <c r="Q234" s="768"/>
      <c r="R234" s="770"/>
      <c r="S234" s="770"/>
      <c r="T234" s="770"/>
      <c r="U234" s="820"/>
      <c r="V234" s="805"/>
      <c r="W234" s="823"/>
      <c r="X234" s="826"/>
      <c r="Y234" s="829"/>
      <c r="Z234" s="805"/>
      <c r="AA234" s="808"/>
      <c r="AB234" s="811"/>
      <c r="AC234" s="814"/>
      <c r="AD234" s="797"/>
      <c r="AE234" s="178">
        <v>3</v>
      </c>
      <c r="AF234" s="401"/>
      <c r="AG234" s="444" t="s">
        <v>3025</v>
      </c>
      <c r="AH234" s="393"/>
      <c r="AI234" s="393"/>
      <c r="AJ234" s="393"/>
      <c r="AK234" s="395" t="str">
        <f t="shared" si="158"/>
        <v>Probabilidad</v>
      </c>
      <c r="AL234" s="253" t="s">
        <v>305</v>
      </c>
      <c r="AM234" s="253" t="s">
        <v>310</v>
      </c>
      <c r="AN234" s="201" t="str">
        <f t="shared" si="159"/>
        <v>40%</v>
      </c>
      <c r="AO234" s="254" t="s">
        <v>314</v>
      </c>
      <c r="AP234" s="254" t="s">
        <v>318</v>
      </c>
      <c r="AQ234" s="255" t="s">
        <v>321</v>
      </c>
      <c r="AR234" s="202">
        <f>IF(ISBLANK(AC232),(IFERROR(IF(AND(AK233="Probabilidad",AK234="Probabilidad"),(AT233-(+AT233*AN234)),IF(AND(AK233="Impacto",AK234="Probabilidad"),(AT232-(+AT232*AN234)),IF(AK234="Impacto",AT233,""))),""))," ")</f>
        <v>0.108</v>
      </c>
      <c r="AS234" s="154" t="str">
        <f>IF(ISBLANK(AC232),(IFERROR(IF(AR234="","",IF(AR234&lt;=0.2,"Muy Baja",IF(AR234&lt;=0.4,"Baja",IF(AR234&lt;=0.6,"Media",IF(AR234&lt;=0.8,"Alta","Muy Alta"))))),""))," ")</f>
        <v>Muy Baja</v>
      </c>
      <c r="AT234" s="203">
        <f t="shared" si="154"/>
        <v>0.108</v>
      </c>
      <c r="AU234" s="470" t="str">
        <f t="shared" si="155"/>
        <v>Moderado</v>
      </c>
      <c r="AV234" s="203">
        <f t="shared" ref="AV234:AV237" si="183">IFERROR(IF(AND(AK233="Impacto",AK234="Impacto"),(AV233-(+AV233*AN234)),IF(AND(AK233="Probabilidad",AK234="Impacto"),(AV232-(+AV232*AN234)),IF(AK234="Probabilidad",AV233,""))),"")</f>
        <v>0.6</v>
      </c>
      <c r="AW234" s="204" t="str">
        <f t="shared" si="156"/>
        <v>Moderado</v>
      </c>
      <c r="AX234" s="817"/>
      <c r="AY234" s="794"/>
      <c r="AZ234" s="797"/>
      <c r="BA234" s="800"/>
      <c r="BB234" s="864"/>
      <c r="BC234" s="863"/>
      <c r="BD234" s="863"/>
      <c r="BE234" s="863"/>
      <c r="BF234" s="862"/>
      <c r="BG234" s="862"/>
      <c r="BH234" s="863"/>
      <c r="BI234" s="863"/>
      <c r="BJ234" s="764"/>
      <c r="BK234" s="411"/>
      <c r="BL234" s="409"/>
      <c r="BM234" s="409"/>
      <c r="BN234" s="409"/>
      <c r="BO234" s="410"/>
      <c r="BP234" s="410"/>
      <c r="BQ234" s="410"/>
      <c r="BR234" s="453"/>
      <c r="BS234" s="453"/>
      <c r="BT234" s="454"/>
      <c r="BU234" s="527" t="s">
        <v>3832</v>
      </c>
      <c r="BV234" s="535" t="s">
        <v>1423</v>
      </c>
      <c r="BW234" s="535" t="s">
        <v>1423</v>
      </c>
      <c r="BX234" s="511" t="s">
        <v>3833</v>
      </c>
      <c r="BY234" s="182"/>
      <c r="BZ234" s="182"/>
      <c r="CA234" s="182"/>
      <c r="CB234" s="182"/>
      <c r="CC234" s="182"/>
      <c r="CD234" s="182"/>
      <c r="CE234" s="182"/>
      <c r="CF234" s="182"/>
      <c r="CG234" s="182"/>
      <c r="CH234" s="182"/>
      <c r="CI234" s="182"/>
      <c r="CJ234" s="182"/>
      <c r="CK234" s="182"/>
      <c r="CL234" s="182"/>
      <c r="CM234" s="182"/>
      <c r="CN234" s="182"/>
      <c r="CO234" s="182"/>
    </row>
    <row r="235" spans="1:93" ht="91.5" customHeight="1">
      <c r="A235" s="857"/>
      <c r="B235" s="860"/>
      <c r="C235" s="781"/>
      <c r="D235" s="781"/>
      <c r="E235" s="764"/>
      <c r="F235" s="764"/>
      <c r="G235" s="783"/>
      <c r="H235" s="297">
        <f t="shared" si="182"/>
        <v>37</v>
      </c>
      <c r="I235" s="775"/>
      <c r="J235" s="764"/>
      <c r="K235" s="764"/>
      <c r="L235" s="764"/>
      <c r="M235" s="764" t="s">
        <v>1396</v>
      </c>
      <c r="N235" s="764"/>
      <c r="O235" s="764"/>
      <c r="P235" s="766"/>
      <c r="Q235" s="768"/>
      <c r="R235" s="770"/>
      <c r="S235" s="770"/>
      <c r="T235" s="770"/>
      <c r="U235" s="820"/>
      <c r="V235" s="805"/>
      <c r="W235" s="823"/>
      <c r="X235" s="826"/>
      <c r="Y235" s="829"/>
      <c r="Z235" s="805"/>
      <c r="AA235" s="808"/>
      <c r="AB235" s="811"/>
      <c r="AC235" s="814"/>
      <c r="AD235" s="797"/>
      <c r="AE235" s="178">
        <v>4</v>
      </c>
      <c r="AF235" s="401"/>
      <c r="AG235" s="444" t="s">
        <v>3153</v>
      </c>
      <c r="AH235" s="393"/>
      <c r="AI235" s="393"/>
      <c r="AJ235" s="393"/>
      <c r="AK235" s="395" t="str">
        <f t="shared" si="158"/>
        <v>Probabilidad</v>
      </c>
      <c r="AL235" s="253" t="s">
        <v>305</v>
      </c>
      <c r="AM235" s="253" t="s">
        <v>310</v>
      </c>
      <c r="AN235" s="201" t="str">
        <f t="shared" si="159"/>
        <v>40%</v>
      </c>
      <c r="AO235" s="254" t="s">
        <v>314</v>
      </c>
      <c r="AP235" s="254" t="s">
        <v>318</v>
      </c>
      <c r="AQ235" s="255" t="s">
        <v>321</v>
      </c>
      <c r="AR235" s="202">
        <f>IF(ISBLANK(AC232),(IFERROR(IF(AND(AK234="Probabilidad",AK235="Probabilidad"),(AT234-(+AT234*AN235)),IF(AND(AK234="Impacto",AK235="Probabilidad"),(AT233-(+AT233*AN235)),IF(AK235="Impacto",AT234,""))),""))," ")</f>
        <v>6.4799999999999996E-2</v>
      </c>
      <c r="AS235" s="154" t="str">
        <f>IF(ISBLANK(AC232),(IFERROR(IF(AR235="","",IF(AR235&lt;=0.2,"Muy Baja",IF(AR235&lt;=0.4,"Baja",IF(AR235&lt;=0.6,"Media",IF(AR235&lt;=0.8,"Alta","Muy Alta"))))),""))," ")</f>
        <v>Muy Baja</v>
      </c>
      <c r="AT235" s="203">
        <f t="shared" si="154"/>
        <v>6.4799999999999996E-2</v>
      </c>
      <c r="AU235" s="470" t="str">
        <f t="shared" si="155"/>
        <v>Moderado</v>
      </c>
      <c r="AV235" s="203">
        <f t="shared" si="183"/>
        <v>0.6</v>
      </c>
      <c r="AW235" s="204" t="str">
        <f t="shared" si="156"/>
        <v>Moderado</v>
      </c>
      <c r="AX235" s="817"/>
      <c r="AY235" s="794"/>
      <c r="AZ235" s="797"/>
      <c r="BA235" s="800"/>
      <c r="BB235" s="864"/>
      <c r="BC235" s="863"/>
      <c r="BD235" s="863"/>
      <c r="BE235" s="863"/>
      <c r="BF235" s="862"/>
      <c r="BG235" s="862"/>
      <c r="BH235" s="863"/>
      <c r="BI235" s="863"/>
      <c r="BJ235" s="764"/>
      <c r="BK235" s="411"/>
      <c r="BL235" s="409"/>
      <c r="BM235" s="409"/>
      <c r="BN235" s="409"/>
      <c r="BO235" s="410"/>
      <c r="BP235" s="410"/>
      <c r="BQ235" s="410"/>
      <c r="BR235" s="453"/>
      <c r="BS235" s="453"/>
      <c r="BT235" s="454"/>
      <c r="BU235" s="527" t="s">
        <v>3832</v>
      </c>
      <c r="BV235" s="535" t="s">
        <v>1423</v>
      </c>
      <c r="BW235" s="535" t="s">
        <v>1423</v>
      </c>
      <c r="BX235" s="511" t="s">
        <v>3833</v>
      </c>
      <c r="BY235" s="182"/>
      <c r="BZ235" s="182"/>
      <c r="CA235" s="182"/>
      <c r="CB235" s="182"/>
      <c r="CC235" s="182"/>
      <c r="CD235" s="182"/>
      <c r="CE235" s="182"/>
      <c r="CF235" s="182"/>
      <c r="CG235" s="182"/>
      <c r="CH235" s="182"/>
      <c r="CI235" s="182"/>
      <c r="CJ235" s="182"/>
      <c r="CK235" s="182"/>
      <c r="CL235" s="182"/>
      <c r="CM235" s="182"/>
      <c r="CN235" s="182"/>
      <c r="CO235" s="182"/>
    </row>
    <row r="236" spans="1:93" ht="85.5" customHeight="1">
      <c r="A236" s="857"/>
      <c r="B236" s="860"/>
      <c r="C236" s="781"/>
      <c r="D236" s="781"/>
      <c r="E236" s="764"/>
      <c r="F236" s="764"/>
      <c r="G236" s="783"/>
      <c r="H236" s="297">
        <f t="shared" si="182"/>
        <v>37</v>
      </c>
      <c r="I236" s="775"/>
      <c r="J236" s="764"/>
      <c r="K236" s="764"/>
      <c r="L236" s="764"/>
      <c r="M236" s="764" t="s">
        <v>1396</v>
      </c>
      <c r="N236" s="764"/>
      <c r="O236" s="764"/>
      <c r="P236" s="766"/>
      <c r="Q236" s="768"/>
      <c r="R236" s="770"/>
      <c r="S236" s="770"/>
      <c r="T236" s="770"/>
      <c r="U236" s="820"/>
      <c r="V236" s="805"/>
      <c r="W236" s="823"/>
      <c r="X236" s="826"/>
      <c r="Y236" s="829"/>
      <c r="Z236" s="805"/>
      <c r="AA236" s="808"/>
      <c r="AB236" s="811"/>
      <c r="AC236" s="814"/>
      <c r="AD236" s="797"/>
      <c r="AE236" s="178">
        <v>5</v>
      </c>
      <c r="AF236" s="401"/>
      <c r="AG236" s="444" t="s">
        <v>3026</v>
      </c>
      <c r="AH236" s="393"/>
      <c r="AI236" s="393"/>
      <c r="AJ236" s="393"/>
      <c r="AK236" s="395" t="str">
        <f t="shared" si="158"/>
        <v>Probabilidad</v>
      </c>
      <c r="AL236" s="253" t="s">
        <v>305</v>
      </c>
      <c r="AM236" s="253" t="s">
        <v>310</v>
      </c>
      <c r="AN236" s="201" t="str">
        <f t="shared" si="159"/>
        <v>40%</v>
      </c>
      <c r="AO236" s="254" t="s">
        <v>314</v>
      </c>
      <c r="AP236" s="254" t="s">
        <v>318</v>
      </c>
      <c r="AQ236" s="255" t="s">
        <v>321</v>
      </c>
      <c r="AR236" s="202">
        <f>IF(ISBLANK(AC232),(IFERROR(IF(AND(AK235="Probabilidad",AK236="Probabilidad"),(AT235-(+AT235*AN236)),IF(AND(AK235="Impacto",AK236="Probabilidad"),(AT234-(+AT234*AN236)),IF(AK236="Impacto",AT235,""))),""))," ")</f>
        <v>3.8879999999999998E-2</v>
      </c>
      <c r="AS236" s="154" t="str">
        <f>IF(ISBLANK(AC232),(IFERROR(IF(AR236="","",IF(AR236&lt;=0.2,"Muy Baja",IF(AR236&lt;=0.4,"Baja",IF(AR236&lt;=0.6,"Media",IF(AR236&lt;=0.8,"Alta","Muy Alta"))))),""))," ")</f>
        <v>Muy Baja</v>
      </c>
      <c r="AT236" s="203">
        <f t="shared" si="154"/>
        <v>3.8879999999999998E-2</v>
      </c>
      <c r="AU236" s="470" t="str">
        <f t="shared" si="155"/>
        <v>Moderado</v>
      </c>
      <c r="AV236" s="203">
        <f t="shared" si="183"/>
        <v>0.6</v>
      </c>
      <c r="AW236" s="204" t="str">
        <f t="shared" si="156"/>
        <v>Moderado</v>
      </c>
      <c r="AX236" s="817"/>
      <c r="AY236" s="794"/>
      <c r="AZ236" s="797"/>
      <c r="BA236" s="800"/>
      <c r="BB236" s="841"/>
      <c r="BC236" s="792"/>
      <c r="BD236" s="792"/>
      <c r="BE236" s="792"/>
      <c r="BF236" s="790"/>
      <c r="BG236" s="790"/>
      <c r="BH236" s="792"/>
      <c r="BI236" s="792"/>
      <c r="BJ236" s="764"/>
      <c r="BK236" s="411"/>
      <c r="BL236" s="409"/>
      <c r="BM236" s="409"/>
      <c r="BN236" s="409"/>
      <c r="BO236" s="410"/>
      <c r="BP236" s="410"/>
      <c r="BQ236" s="410"/>
      <c r="BR236" s="453"/>
      <c r="BS236" s="453"/>
      <c r="BT236" s="454"/>
      <c r="BU236" s="527" t="s">
        <v>3832</v>
      </c>
      <c r="BV236" s="535" t="s">
        <v>1423</v>
      </c>
      <c r="BW236" s="535" t="s">
        <v>1423</v>
      </c>
      <c r="BX236" s="511" t="s">
        <v>3833</v>
      </c>
      <c r="BY236" s="182"/>
      <c r="BZ236" s="182"/>
      <c r="CA236" s="182"/>
      <c r="CB236" s="182"/>
      <c r="CC236" s="182"/>
      <c r="CD236" s="182"/>
      <c r="CE236" s="182"/>
      <c r="CF236" s="182"/>
      <c r="CG236" s="182"/>
      <c r="CH236" s="182"/>
      <c r="CI236" s="182"/>
      <c r="CJ236" s="182"/>
      <c r="CK236" s="182"/>
      <c r="CL236" s="182"/>
      <c r="CM236" s="182"/>
      <c r="CN236" s="182"/>
      <c r="CO236" s="182"/>
    </row>
    <row r="237" spans="1:93" ht="19.5">
      <c r="A237" s="857"/>
      <c r="B237" s="860"/>
      <c r="C237" s="781"/>
      <c r="D237" s="781"/>
      <c r="E237" s="764"/>
      <c r="F237" s="764"/>
      <c r="G237" s="783"/>
      <c r="H237" s="297">
        <f t="shared" si="182"/>
        <v>37</v>
      </c>
      <c r="I237" s="776"/>
      <c r="J237" s="765"/>
      <c r="K237" s="765"/>
      <c r="L237" s="765"/>
      <c r="M237" s="765" t="s">
        <v>1396</v>
      </c>
      <c r="N237" s="765"/>
      <c r="O237" s="765"/>
      <c r="P237" s="767"/>
      <c r="Q237" s="769"/>
      <c r="R237" s="771"/>
      <c r="S237" s="771"/>
      <c r="T237" s="771"/>
      <c r="U237" s="821"/>
      <c r="V237" s="806"/>
      <c r="W237" s="824"/>
      <c r="X237" s="827"/>
      <c r="Y237" s="830"/>
      <c r="Z237" s="806"/>
      <c r="AA237" s="809"/>
      <c r="AB237" s="812"/>
      <c r="AC237" s="815"/>
      <c r="AD237" s="798"/>
      <c r="AE237" s="178">
        <v>6</v>
      </c>
      <c r="AF237" s="401"/>
      <c r="AG237" s="444"/>
      <c r="AH237" s="393"/>
      <c r="AI237" s="393"/>
      <c r="AJ237" s="393"/>
      <c r="AK237" s="395" t="str">
        <f t="shared" si="158"/>
        <v/>
      </c>
      <c r="AL237" s="253"/>
      <c r="AM237" s="253"/>
      <c r="AN237" s="201" t="str">
        <f t="shared" si="159"/>
        <v/>
      </c>
      <c r="AO237" s="254"/>
      <c r="AP237" s="254"/>
      <c r="AQ237" s="255"/>
      <c r="AR237" s="202" t="str">
        <f>IF(ISBLANK(AC232),(IFERROR(IF(AND(AK236="Probabilidad",AK237="Probabilidad"),(AT236-(+AT236*AN237)),IF(AND(AK236="Impacto",AK237="Probabilidad"),(AT235-(+AT235*AN237)),IF(AK237="Impacto",AT236,""))),""))," ")</f>
        <v/>
      </c>
      <c r="AS237" s="154" t="str">
        <f>IF(ISBLANK(AC232),(IFERROR(IF(AR237="","",IF(AR237&lt;=0.2,"Muy Baja",IF(AR237&lt;=0.4,"Baja",IF(AR237&lt;=0.6,"Media",IF(AR237&lt;=0.8,"Alta","Muy Alta"))))),""))," ")</f>
        <v/>
      </c>
      <c r="AT237" s="203" t="str">
        <f t="shared" si="154"/>
        <v/>
      </c>
      <c r="AU237" s="470" t="str">
        <f t="shared" si="155"/>
        <v/>
      </c>
      <c r="AV237" s="203" t="str">
        <f t="shared" si="183"/>
        <v/>
      </c>
      <c r="AW237" s="204" t="str">
        <f t="shared" si="156"/>
        <v/>
      </c>
      <c r="AX237" s="818"/>
      <c r="AY237" s="795"/>
      <c r="AZ237" s="798"/>
      <c r="BA237" s="801"/>
      <c r="BB237" s="256"/>
      <c r="BC237" s="368"/>
      <c r="BD237" s="369"/>
      <c r="BE237" s="369"/>
      <c r="BF237" s="474"/>
      <c r="BG237" s="474"/>
      <c r="BH237" s="474"/>
      <c r="BI237" s="368"/>
      <c r="BJ237" s="765"/>
      <c r="BK237" s="411"/>
      <c r="BL237" s="409"/>
      <c r="BM237" s="409"/>
      <c r="BN237" s="409"/>
      <c r="BO237" s="410"/>
      <c r="BP237" s="410"/>
      <c r="BQ237" s="410"/>
      <c r="BR237" s="453"/>
      <c r="BS237" s="453"/>
      <c r="BT237" s="454"/>
      <c r="BU237" s="509"/>
      <c r="BV237" s="509"/>
      <c r="BW237" s="509"/>
      <c r="BX237" s="509"/>
      <c r="BY237" s="182"/>
      <c r="BZ237" s="182"/>
      <c r="CA237" s="182"/>
      <c r="CB237" s="182"/>
      <c r="CC237" s="182"/>
      <c r="CD237" s="182"/>
      <c r="CE237" s="182"/>
      <c r="CF237" s="182"/>
      <c r="CG237" s="182"/>
      <c r="CH237" s="182"/>
      <c r="CI237" s="182"/>
      <c r="CJ237" s="182"/>
      <c r="CK237" s="182"/>
      <c r="CL237" s="182"/>
      <c r="CM237" s="182"/>
      <c r="CN237" s="182"/>
      <c r="CO237" s="182"/>
    </row>
    <row r="238" spans="1:93" ht="93" customHeight="1">
      <c r="A238" s="857"/>
      <c r="B238" s="860" t="s">
        <v>935</v>
      </c>
      <c r="C238" s="781"/>
      <c r="D238" s="781" t="str">
        <f>IFERROR((VLOOKUP($B238,'Listados Datos'!$D$3:$F$18,3,FALSE))," ")</f>
        <v xml:space="preserve">Disponer de herramientas tecnológicas que apoyen de manera eficiente y oportuna las labores misionales y estratégicas de la entidad. Según lo establecido en el Plan Operativo Anual de la entidad. </v>
      </c>
      <c r="E238" s="764"/>
      <c r="F238" s="764" t="s">
        <v>949</v>
      </c>
      <c r="G238" s="783">
        <v>38</v>
      </c>
      <c r="H238" s="297">
        <f t="shared" ref="H238" si="184">+G238</f>
        <v>38</v>
      </c>
      <c r="I238" s="784" t="s">
        <v>1124</v>
      </c>
      <c r="J238" s="785" t="s">
        <v>236</v>
      </c>
      <c r="K238" s="785" t="s">
        <v>1124</v>
      </c>
      <c r="L238" s="785" t="s">
        <v>1236</v>
      </c>
      <c r="M238" s="785" t="s">
        <v>3154</v>
      </c>
      <c r="N238" s="785" t="s">
        <v>917</v>
      </c>
      <c r="O238" s="785" t="s">
        <v>826</v>
      </c>
      <c r="P238" s="786">
        <v>228</v>
      </c>
      <c r="Q238" s="787" t="s">
        <v>85</v>
      </c>
      <c r="R238" s="788" t="s">
        <v>1244</v>
      </c>
      <c r="S238" s="788" t="s">
        <v>466</v>
      </c>
      <c r="T238" s="788" t="s">
        <v>506</v>
      </c>
      <c r="U238" s="819" t="str">
        <f>IF(ISBLANK(AB238),(IF(P238&lt;=0,"",IF(P238&lt;=2,"Muy Baja",IF(P238&lt;=24,"Baja",IF(P238&lt;=500,"Media",IF(P238&lt;=5000,"Alta","Muy Alta"))))))," ")</f>
        <v>Media</v>
      </c>
      <c r="V238" s="804">
        <f t="shared" ref="V238" si="185">IF(ISBLANK(AB238),(IF(U238="","",IF(U238="Muy Baja",20%,IF(U238="Baja",40%,IF(U238="Media",60%,IF(U238="Alta",80%,IF(U238="Muy Alta",100%,0)))))))," ")</f>
        <v>0.6</v>
      </c>
      <c r="W238" s="822" t="s">
        <v>299</v>
      </c>
      <c r="X238" s="825" t="str">
        <f>IF(W238&gt;0,IF(NOT(ISERROR(MATCH(W238,'Listados Datos'!$N$3:$N$4,0))),'Listados Datos'!$N$6&amp;"Por favor no seleccionar este criterios de impacto (Afectación Económica o presupuestal y/o Pérdida Reputacional)",'Listados Datos'!$N$7),"")</f>
        <v>✔</v>
      </c>
      <c r="Y238" s="828" t="str">
        <f>IF(OR(W238='Listados Datos'!$R$3,W238='Listados Datos'!$S$3),"Leve",IF(OR(W238='Listados Datos'!$R$4,W238='Listados Datos'!$S$4),"Menor",IF(OR(W238='Listados Datos'!$R$5,W238='Listados Datos'!$S$5),"Moderado",IF(OR(W238='Listados Datos'!$R$6,W238='Listados Datos'!$S$6),"Mayor",IF(OR(W238='Listados Datos'!$R$7,W238='Listados Datos'!$S$7),"Catastrófico","")))))</f>
        <v>Moderado</v>
      </c>
      <c r="Z238" s="804">
        <f>IF(Y238="","",IF(Y238="Leve",20%,IF(Y238="Menor",40%,IF(Y238="Moderado",60%,IF(Y238="Mayor",80%,IF(Y238="Catastrófico",100%,0))))))</f>
        <v>0.6</v>
      </c>
      <c r="AA238" s="807" t="str">
        <f>IF(OR(AND(U238="Muy Baja",Y238="Leve"),AND(U238="Muy Baja",Y238="Menor"),AND(U238="Baja",Y238="Leve")),"Bajo",IF(OR(AND(U238="Muy baja",Y238="Moderado"),AND(U238="Baja",Y238="Menor"),AND(U238="Baja",Y238="Moderado"),AND(U238="Media",Y238="Leve"),AND(U238="Media",Y238="Menor"),AND(U238="Media",Y238="Moderado"),AND(U238="Alta",Y238="Leve"),AND(U238="Alta",Y238="Menor")),"Moderado",IF(OR(AND(U238="Muy Baja",Y238="Mayor"),AND(U238="Baja",Y238="Mayor"),AND(U238="Media",Y238="Mayor"),AND(U238="Alta",Y238="Moderado"),AND(U238="Alta",Y238="Mayor"),AND(U238="Muy Alta",Y238="Leve"),AND(U238="Muy Alta",Y238="Menor"),AND(U238="Muy Alta",Y238="Moderado"),AND(U238="Muy Alta",Y238="Mayor")),"Alto",IF(OR(AND(U238="Muy Baja",Y238="Catastrófico"),AND(U238="Baja",Y238="Catastrófico"),AND(U238="Media",Y238="Catastrófico"),AND(U238="Alta",Y238="Catastrófico"),AND(U238="Muy Alta",Y238="Catastrófico")),"Extremo",""))))</f>
        <v>Moderado</v>
      </c>
      <c r="AB238" s="810"/>
      <c r="AC238" s="813"/>
      <c r="AD238" s="796" t="str">
        <f t="shared" ref="AD238" si="186">IF(AND(AB238="Rara Vez",AC238="Insignificante"),("BAJA"),IF(AND(AB238="Rara Vez",AC238="Menor"),("BAJA"),IF(AND(AB238="Rara Vez",AC238="Moderado"),("MODERADA"),IF(AND(AB238="Rara Vez",AC238="Mayor"),("ALTA"),IF(AND(AB238="Improbable",AC238="Insignificante"),("BAJA"),IF(AND(AB238="Improbable",AC238="Menor"),("BAJA"),IF(AND(AB238="Improbable",AC238="Moderado"),("MODERADA"),IF(AND(AB238="Improbable",AC238="Mayor"),("ALTA"),IF(AND(AB238="Posible",AC238="Insignificante"),("BAJA"),IF(AND(AB238="Posible",AC238="Menor"),("MODERADA"),IF(AND(AB238="Posible",AC238="Moderado"),("ALTA"),IF(AND(AB238="Posible",AC238="Mayor"),("EXTREMA"),IF(AND(AB238="Probable",AC238="Insignificante"),("MODERADA"),IF(AND(AB238="Probable",AC238="Menor"),("ALTA"),IF(AND(AB238="Probable",AC238="Moderado"),("ALTA"),IF(AND(AB238="Probable",AC238="Mayor"),("EXTREMA"),IF(AND(AB238="Casi Seguro",AC238="Insignificante"),("ALTA"),IF(AND(AB238="Casi Seguro",AC238="Menor"),("ALTA"),IF(AND(AB238="Casi Seguro",AC238="Moderado"),("EXTREMA"),IF(AND(AB238="Casi Seguro",AC238="Mayor"),("EXTREMA"),IF(AC238="Catastrófico","EXTREMA","VALORAR")))))))))))))))))))))</f>
        <v>VALORAR</v>
      </c>
      <c r="AE238" s="178">
        <v>1</v>
      </c>
      <c r="AF238" s="401"/>
      <c r="AG238" s="444" t="s">
        <v>3321</v>
      </c>
      <c r="AH238" s="393"/>
      <c r="AI238" s="393"/>
      <c r="AJ238" s="393"/>
      <c r="AK238" s="395" t="str">
        <f t="shared" si="158"/>
        <v>Probabilidad</v>
      </c>
      <c r="AL238" s="253" t="s">
        <v>305</v>
      </c>
      <c r="AM238" s="253" t="s">
        <v>310</v>
      </c>
      <c r="AN238" s="201" t="str">
        <f t="shared" si="159"/>
        <v>40%</v>
      </c>
      <c r="AO238" s="254" t="s">
        <v>314</v>
      </c>
      <c r="AP238" s="254" t="s">
        <v>318</v>
      </c>
      <c r="AQ238" s="255" t="s">
        <v>321</v>
      </c>
      <c r="AR238" s="202">
        <f>IF(ISBLANK(AC238),(IFERROR(IF(AK238="Probabilidad",(V238-(+V238*AN238)),IF(AK238="Impacto",V238,"")),""))," ")</f>
        <v>0.36</v>
      </c>
      <c r="AS238" s="154" t="str">
        <f>IF(ISBLANK(AC238), (IFERROR(IF(AR238="","",IF(AR238&lt;=0.2,"Muy Baja",IF(AR238&lt;=0.4,"Baja",IF(AR238&lt;=0.6,"Media",IF(AR238&lt;=0.8,"Alta","Muy Alta"))))),""))," ")</f>
        <v>Baja</v>
      </c>
      <c r="AT238" s="203">
        <f t="shared" si="154"/>
        <v>0.36</v>
      </c>
      <c r="AU238" s="470" t="str">
        <f t="shared" si="155"/>
        <v>Moderado</v>
      </c>
      <c r="AV238" s="203">
        <f>IFERROR(IF(AK238="Impacto",(Z238-(+Z238*AN238)),IF(AK238="Probabilidad",Z238,"")),"")</f>
        <v>0.6</v>
      </c>
      <c r="AW238" s="204" t="str">
        <f t="shared" si="156"/>
        <v>Moderado</v>
      </c>
      <c r="AX238" s="816"/>
      <c r="AY238" s="793" t="str">
        <f>IF(ISBLANK(AC238), " ", AC238)</f>
        <v xml:space="preserve"> </v>
      </c>
      <c r="AZ238" s="796" t="str">
        <f t="shared" ref="AZ238" si="187">IF(AND(AX238="Rara Vez",AY238="Insignificante"),("BAJA"),IF(AND(AX238="Rara Vez",AY238="Menor"),("BAJA"),IF(AND(AX238="Rara Vez",AY238="Moderado"),("MODERADA"),IF(AND(AX238="Rara Vez",AY238="Mayor"),("ALTA"),IF(AND(AX238="Improbable",AY238="Insignificante"),("BAJA"),IF(AND(AX238="Improbable",AY238="Menor"),("BAJA"),IF(AND(AX238="Improbable",AY238="Moderado"),("MODERADA"),IF(AND(AX238="Improbable",AY238="Mayor"),("ALTA"),IF(AND(AX238="Posible",AY238="Insignificante"),("BAJA"),IF(AND(AX238="Posible",AY238="Menor"),("MODERADA"),IF(AND(AX238="Posible",AY238="Moderado"),("ALTA"),IF(AND(AX238="Posible",AY238="Mayor"),("EXTREMA"),IF(AND(AX238="Probable",AY238="Insignificante"),("MODERADA"),IF(AND(AX238="Probable",AY238="Menor"),("ALTA"),IF(AND(AX238="Probable",AY238="Moderado"),("ALTA"),IF(AND(AX238="Probable",AY238="Mayor"),("EXTREMA"),IF(AND(AX238="Casi Seguro",AY238="Insignificante"),("ALTA"),IF(AND(AX238="Casi Seguro",AY238="Menor"),("ALTA"),IF(AND(AX238="Casi Seguro",AY238="Moderado"),("EXTREMA"),IF(AND(AX238="Casi Seguro",AY238="Mayor"),("EXTREMA"),IF(AY238="Catastrófico","EXTREMA","VALORAR")))))))))))))))))))))</f>
        <v>VALORAR</v>
      </c>
      <c r="BA238" s="799" t="s">
        <v>328</v>
      </c>
      <c r="BB238" s="256" t="s">
        <v>3210</v>
      </c>
      <c r="BC238" s="368" t="s">
        <v>3211</v>
      </c>
      <c r="BD238" s="369" t="s">
        <v>2921</v>
      </c>
      <c r="BE238" s="369" t="s">
        <v>3212</v>
      </c>
      <c r="BF238" s="474">
        <v>44927</v>
      </c>
      <c r="BG238" s="474">
        <v>45291</v>
      </c>
      <c r="BH238" s="474" t="s">
        <v>3213</v>
      </c>
      <c r="BI238" s="368" t="s">
        <v>3214</v>
      </c>
      <c r="BJ238" s="785" t="s">
        <v>1168</v>
      </c>
      <c r="BK238" s="411" t="s">
        <v>110</v>
      </c>
      <c r="BL238" s="409" t="s">
        <v>3460</v>
      </c>
      <c r="BM238" s="409">
        <v>1</v>
      </c>
      <c r="BN238" s="421">
        <v>46265</v>
      </c>
      <c r="BO238" s="410" t="s">
        <v>3462</v>
      </c>
      <c r="BP238" s="423" t="s">
        <v>3463</v>
      </c>
      <c r="BQ238" s="410" t="s">
        <v>111</v>
      </c>
      <c r="BR238" s="453" t="s">
        <v>111</v>
      </c>
      <c r="BS238" s="453" t="s">
        <v>1423</v>
      </c>
      <c r="BT238" s="454" t="s">
        <v>1423</v>
      </c>
      <c r="BU238" s="524" t="s">
        <v>3837</v>
      </c>
      <c r="BV238" s="527" t="s">
        <v>3712</v>
      </c>
      <c r="BW238" s="524" t="s">
        <v>3838</v>
      </c>
      <c r="BX238" s="524" t="s">
        <v>3839</v>
      </c>
      <c r="BY238" s="182"/>
      <c r="BZ238" s="182"/>
      <c r="CA238" s="182"/>
      <c r="CB238" s="182"/>
      <c r="CC238" s="182"/>
      <c r="CD238" s="182"/>
      <c r="CE238" s="182"/>
      <c r="CF238" s="182"/>
      <c r="CG238" s="182"/>
      <c r="CH238" s="182"/>
      <c r="CI238" s="182"/>
      <c r="CJ238" s="182"/>
      <c r="CK238" s="182"/>
      <c r="CL238" s="182"/>
      <c r="CM238" s="182"/>
      <c r="CN238" s="182"/>
      <c r="CO238" s="182"/>
    </row>
    <row r="239" spans="1:93" ht="28.5" customHeight="1">
      <c r="A239" s="857"/>
      <c r="B239" s="860"/>
      <c r="C239" s="781"/>
      <c r="D239" s="781"/>
      <c r="E239" s="764"/>
      <c r="F239" s="764"/>
      <c r="G239" s="783"/>
      <c r="H239" s="297">
        <f t="shared" ref="H239" si="188">+H238</f>
        <v>38</v>
      </c>
      <c r="I239" s="775"/>
      <c r="J239" s="764"/>
      <c r="K239" s="764"/>
      <c r="L239" s="764"/>
      <c r="M239" s="764" t="s">
        <v>1396</v>
      </c>
      <c r="N239" s="764"/>
      <c r="O239" s="764"/>
      <c r="P239" s="766"/>
      <c r="Q239" s="768"/>
      <c r="R239" s="770"/>
      <c r="S239" s="770"/>
      <c r="T239" s="770"/>
      <c r="U239" s="820"/>
      <c r="V239" s="805"/>
      <c r="W239" s="823"/>
      <c r="X239" s="826"/>
      <c r="Y239" s="829"/>
      <c r="Z239" s="805"/>
      <c r="AA239" s="808"/>
      <c r="AB239" s="811"/>
      <c r="AC239" s="814"/>
      <c r="AD239" s="797"/>
      <c r="AE239" s="178">
        <v>2</v>
      </c>
      <c r="AF239" s="401"/>
      <c r="AG239" s="444"/>
      <c r="AH239" s="393"/>
      <c r="AI239" s="393"/>
      <c r="AJ239" s="393"/>
      <c r="AK239" s="395" t="str">
        <f t="shared" si="158"/>
        <v/>
      </c>
      <c r="AL239" s="253"/>
      <c r="AM239" s="253"/>
      <c r="AN239" s="201" t="str">
        <f t="shared" si="159"/>
        <v/>
      </c>
      <c r="AO239" s="254"/>
      <c r="AP239" s="254"/>
      <c r="AQ239" s="255"/>
      <c r="AR239" s="202" t="str">
        <f>IF(ISBLANK(AC238),(IFERROR(IF(AND(AK238="Probabilidad",AK239="Probabilidad"),(AT238-(+AT238*AN239)),IF(AK239="Probabilidad",(V238-(+V238*AN239)),IF(AK239="Impacto",AT238,""))),""))," ")</f>
        <v/>
      </c>
      <c r="AS239" s="154" t="str">
        <f>IF(ISBLANK(AC238),(IFERROR(IF(AR239="","",IF(AR239&lt;=0.2,"Muy Baja",IF(AR239&lt;=0.4,"Baja",IF(AR239&lt;=0.6,"Media",IF(AR239&lt;=0.8,"Alta","Muy Alta"))))),""))," ")</f>
        <v/>
      </c>
      <c r="AT239" s="203" t="str">
        <f t="shared" si="154"/>
        <v/>
      </c>
      <c r="AU239" s="470" t="str">
        <f t="shared" si="155"/>
        <v/>
      </c>
      <c r="AV239" s="203" t="str">
        <f>IFERROR(IF(AND(AK238="Impacto",AK239="Impacto"),(AV238-(+AV238*AN239)),IF(AK239="Impacto",(Z238-(+Z238*AN239)),IF(AK239="Probabilidad",AV238,""))),"")</f>
        <v/>
      </c>
      <c r="AW239" s="204" t="str">
        <f t="shared" si="156"/>
        <v/>
      </c>
      <c r="AX239" s="817"/>
      <c r="AY239" s="794"/>
      <c r="AZ239" s="797"/>
      <c r="BA239" s="800"/>
      <c r="BB239" s="382"/>
      <c r="BC239" s="385"/>
      <c r="BD239" s="383"/>
      <c r="BE239" s="383"/>
      <c r="BF239" s="384"/>
      <c r="BG239" s="384"/>
      <c r="BH239" s="384"/>
      <c r="BI239" s="384"/>
      <c r="BJ239" s="865"/>
      <c r="BK239" s="411"/>
      <c r="BL239" s="409"/>
      <c r="BM239" s="409"/>
      <c r="BN239" s="409"/>
      <c r="BO239" s="410"/>
      <c r="BP239" s="410"/>
      <c r="BQ239" s="410"/>
      <c r="BR239" s="453"/>
      <c r="BS239" s="453"/>
      <c r="BT239" s="454"/>
      <c r="BU239" s="509"/>
      <c r="BV239" s="509"/>
      <c r="BW239" s="509"/>
      <c r="BX239" s="509"/>
      <c r="BY239" s="182"/>
      <c r="BZ239" s="182"/>
      <c r="CA239" s="182"/>
      <c r="CB239" s="182"/>
      <c r="CC239" s="182"/>
      <c r="CD239" s="182"/>
      <c r="CE239" s="182"/>
      <c r="CF239" s="182"/>
      <c r="CG239" s="182"/>
      <c r="CH239" s="182"/>
      <c r="CI239" s="182"/>
      <c r="CJ239" s="182"/>
      <c r="CK239" s="182"/>
      <c r="CL239" s="182"/>
      <c r="CM239" s="182"/>
      <c r="CN239" s="182"/>
      <c r="CO239" s="182"/>
    </row>
    <row r="240" spans="1:93" ht="28.5" customHeight="1">
      <c r="A240" s="857"/>
      <c r="B240" s="860"/>
      <c r="C240" s="781"/>
      <c r="D240" s="781"/>
      <c r="E240" s="764"/>
      <c r="F240" s="764"/>
      <c r="G240" s="783"/>
      <c r="H240" s="297">
        <f t="shared" si="182"/>
        <v>38</v>
      </c>
      <c r="I240" s="775"/>
      <c r="J240" s="764"/>
      <c r="K240" s="764"/>
      <c r="L240" s="764"/>
      <c r="M240" s="764" t="s">
        <v>1396</v>
      </c>
      <c r="N240" s="764"/>
      <c r="O240" s="764"/>
      <c r="P240" s="766"/>
      <c r="Q240" s="768"/>
      <c r="R240" s="770"/>
      <c r="S240" s="770"/>
      <c r="T240" s="770"/>
      <c r="U240" s="820"/>
      <c r="V240" s="805"/>
      <c r="W240" s="823"/>
      <c r="X240" s="826"/>
      <c r="Y240" s="829"/>
      <c r="Z240" s="805"/>
      <c r="AA240" s="808"/>
      <c r="AB240" s="811"/>
      <c r="AC240" s="814"/>
      <c r="AD240" s="797"/>
      <c r="AE240" s="178">
        <v>3</v>
      </c>
      <c r="AF240" s="401"/>
      <c r="AG240" s="444"/>
      <c r="AH240" s="393"/>
      <c r="AI240" s="393"/>
      <c r="AJ240" s="393"/>
      <c r="AK240" s="395" t="str">
        <f t="shared" si="158"/>
        <v/>
      </c>
      <c r="AL240" s="253"/>
      <c r="AM240" s="253"/>
      <c r="AN240" s="201" t="str">
        <f t="shared" si="159"/>
        <v/>
      </c>
      <c r="AO240" s="254"/>
      <c r="AP240" s="254"/>
      <c r="AQ240" s="255"/>
      <c r="AR240" s="202" t="str">
        <f>IF(ISBLANK(AC238),(IFERROR(IF(AND(AK239="Probabilidad",AK240="Probabilidad"),(AT239-(+AT239*AN240)),IF(AND(AK239="Impacto",AK240="Probabilidad"),(AT238-(+AT238*AN240)),IF(AK240="Impacto",AT239,""))),""))," ")</f>
        <v/>
      </c>
      <c r="AS240" s="154" t="str">
        <f>IF(ISBLANK(AC238),(IFERROR(IF(AR240="","",IF(AR240&lt;=0.2,"Muy Baja",IF(AR240&lt;=0.4,"Baja",IF(AR240&lt;=0.6,"Media",IF(AR240&lt;=0.8,"Alta","Muy Alta"))))),""))," ")</f>
        <v/>
      </c>
      <c r="AT240" s="203" t="str">
        <f t="shared" si="154"/>
        <v/>
      </c>
      <c r="AU240" s="470" t="str">
        <f t="shared" si="155"/>
        <v/>
      </c>
      <c r="AV240" s="203" t="str">
        <f t="shared" ref="AV240:AV243" si="189">IFERROR(IF(AND(AK239="Impacto",AK240="Impacto"),(AV239-(+AV239*AN240)),IF(AND(AK239="Probabilidad",AK240="Impacto"),(AV238-(+AV238*AN240)),IF(AK240="Probabilidad",AV239,""))),"")</f>
        <v/>
      </c>
      <c r="AW240" s="204" t="str">
        <f t="shared" si="156"/>
        <v/>
      </c>
      <c r="AX240" s="817"/>
      <c r="AY240" s="794"/>
      <c r="AZ240" s="797"/>
      <c r="BA240" s="800"/>
      <c r="BB240" s="382"/>
      <c r="BC240" s="385"/>
      <c r="BD240" s="383"/>
      <c r="BE240" s="383"/>
      <c r="BF240" s="384"/>
      <c r="BG240" s="384"/>
      <c r="BH240" s="384"/>
      <c r="BI240" s="385"/>
      <c r="BJ240" s="865"/>
      <c r="BK240" s="411"/>
      <c r="BL240" s="409"/>
      <c r="BM240" s="409"/>
      <c r="BN240" s="409"/>
      <c r="BO240" s="410"/>
      <c r="BP240" s="410"/>
      <c r="BQ240" s="410"/>
      <c r="BR240" s="453"/>
      <c r="BS240" s="453"/>
      <c r="BT240" s="454"/>
      <c r="BU240" s="509"/>
      <c r="BV240" s="509"/>
      <c r="BW240" s="509"/>
      <c r="BX240" s="509"/>
      <c r="BY240" s="182"/>
      <c r="BZ240" s="182"/>
      <c r="CA240" s="182"/>
      <c r="CB240" s="182"/>
      <c r="CC240" s="182"/>
      <c r="CD240" s="182"/>
      <c r="CE240" s="182"/>
      <c r="CF240" s="182"/>
      <c r="CG240" s="182"/>
      <c r="CH240" s="182"/>
      <c r="CI240" s="182"/>
      <c r="CJ240" s="182"/>
      <c r="CK240" s="182"/>
      <c r="CL240" s="182"/>
      <c r="CM240" s="182"/>
      <c r="CN240" s="182"/>
      <c r="CO240" s="182"/>
    </row>
    <row r="241" spans="1:93" ht="28.5" customHeight="1">
      <c r="A241" s="857"/>
      <c r="B241" s="860"/>
      <c r="C241" s="781"/>
      <c r="D241" s="781"/>
      <c r="E241" s="764"/>
      <c r="F241" s="764"/>
      <c r="G241" s="783"/>
      <c r="H241" s="297">
        <f t="shared" si="182"/>
        <v>38</v>
      </c>
      <c r="I241" s="775"/>
      <c r="J241" s="764"/>
      <c r="K241" s="764"/>
      <c r="L241" s="764"/>
      <c r="M241" s="764" t="s">
        <v>1396</v>
      </c>
      <c r="N241" s="764"/>
      <c r="O241" s="764"/>
      <c r="P241" s="766"/>
      <c r="Q241" s="768"/>
      <c r="R241" s="770"/>
      <c r="S241" s="770"/>
      <c r="T241" s="770"/>
      <c r="U241" s="820"/>
      <c r="V241" s="805"/>
      <c r="W241" s="823"/>
      <c r="X241" s="826"/>
      <c r="Y241" s="829"/>
      <c r="Z241" s="805"/>
      <c r="AA241" s="808"/>
      <c r="AB241" s="811"/>
      <c r="AC241" s="814"/>
      <c r="AD241" s="797"/>
      <c r="AE241" s="178">
        <v>4</v>
      </c>
      <c r="AF241" s="401"/>
      <c r="AG241" s="444"/>
      <c r="AH241" s="393"/>
      <c r="AI241" s="393"/>
      <c r="AJ241" s="393"/>
      <c r="AK241" s="395" t="str">
        <f t="shared" si="158"/>
        <v/>
      </c>
      <c r="AL241" s="253"/>
      <c r="AM241" s="253"/>
      <c r="AN241" s="201" t="str">
        <f t="shared" si="159"/>
        <v/>
      </c>
      <c r="AO241" s="254"/>
      <c r="AP241" s="254"/>
      <c r="AQ241" s="255"/>
      <c r="AR241" s="202" t="str">
        <f>IF(ISBLANK(AC238),(IFERROR(IF(AND(AK240="Probabilidad",AK241="Probabilidad"),(AT240-(+AT240*AN241)),IF(AND(AK240="Impacto",AK241="Probabilidad"),(AT239-(+AT239*AN241)),IF(AK241="Impacto",AT240,""))),""))," ")</f>
        <v/>
      </c>
      <c r="AS241" s="154" t="str">
        <f>IF(ISBLANK(AC238),(IFERROR(IF(AR241="","",IF(AR241&lt;=0.2,"Muy Baja",IF(AR241&lt;=0.4,"Baja",IF(AR241&lt;=0.6,"Media",IF(AR241&lt;=0.8,"Alta","Muy Alta"))))),""))," ")</f>
        <v/>
      </c>
      <c r="AT241" s="203" t="str">
        <f t="shared" si="154"/>
        <v/>
      </c>
      <c r="AU241" s="470" t="str">
        <f t="shared" si="155"/>
        <v/>
      </c>
      <c r="AV241" s="203" t="str">
        <f t="shared" si="189"/>
        <v/>
      </c>
      <c r="AW241" s="204" t="str">
        <f t="shared" si="156"/>
        <v/>
      </c>
      <c r="AX241" s="817"/>
      <c r="AY241" s="794"/>
      <c r="AZ241" s="797"/>
      <c r="BA241" s="800"/>
      <c r="BB241" s="382"/>
      <c r="BC241" s="385"/>
      <c r="BD241" s="383"/>
      <c r="BE241" s="383"/>
      <c r="BF241" s="384"/>
      <c r="BG241" s="384"/>
      <c r="BH241" s="384"/>
      <c r="BI241" s="385"/>
      <c r="BJ241" s="865"/>
      <c r="BK241" s="411"/>
      <c r="BL241" s="409"/>
      <c r="BM241" s="409"/>
      <c r="BN241" s="409"/>
      <c r="BO241" s="410"/>
      <c r="BP241" s="410"/>
      <c r="BQ241" s="410"/>
      <c r="BR241" s="453"/>
      <c r="BS241" s="453"/>
      <c r="BT241" s="454"/>
      <c r="BU241" s="509"/>
      <c r="BV241" s="509"/>
      <c r="BW241" s="509"/>
      <c r="BX241" s="509"/>
      <c r="BY241" s="182"/>
      <c r="BZ241" s="182"/>
      <c r="CA241" s="182"/>
      <c r="CB241" s="182"/>
      <c r="CC241" s="182"/>
      <c r="CD241" s="182"/>
      <c r="CE241" s="182"/>
      <c r="CF241" s="182"/>
      <c r="CG241" s="182"/>
      <c r="CH241" s="182"/>
      <c r="CI241" s="182"/>
      <c r="CJ241" s="182"/>
      <c r="CK241" s="182"/>
      <c r="CL241" s="182"/>
      <c r="CM241" s="182"/>
      <c r="CN241" s="182"/>
      <c r="CO241" s="182"/>
    </row>
    <row r="242" spans="1:93" ht="28.5" customHeight="1">
      <c r="A242" s="857"/>
      <c r="B242" s="860"/>
      <c r="C242" s="781"/>
      <c r="D242" s="781"/>
      <c r="E242" s="764"/>
      <c r="F242" s="764"/>
      <c r="G242" s="783"/>
      <c r="H242" s="297">
        <f t="shared" si="182"/>
        <v>38</v>
      </c>
      <c r="I242" s="775"/>
      <c r="J242" s="764"/>
      <c r="K242" s="764"/>
      <c r="L242" s="764"/>
      <c r="M242" s="764" t="s">
        <v>1396</v>
      </c>
      <c r="N242" s="764"/>
      <c r="O242" s="764"/>
      <c r="P242" s="766"/>
      <c r="Q242" s="768"/>
      <c r="R242" s="770"/>
      <c r="S242" s="770"/>
      <c r="T242" s="770"/>
      <c r="U242" s="820"/>
      <c r="V242" s="805"/>
      <c r="W242" s="823"/>
      <c r="X242" s="826"/>
      <c r="Y242" s="829"/>
      <c r="Z242" s="805"/>
      <c r="AA242" s="808"/>
      <c r="AB242" s="811"/>
      <c r="AC242" s="814"/>
      <c r="AD242" s="797"/>
      <c r="AE242" s="178">
        <v>5</v>
      </c>
      <c r="AF242" s="401"/>
      <c r="AG242" s="444"/>
      <c r="AH242" s="393"/>
      <c r="AI242" s="393"/>
      <c r="AJ242" s="393"/>
      <c r="AK242" s="395" t="str">
        <f t="shared" si="158"/>
        <v/>
      </c>
      <c r="AL242" s="253"/>
      <c r="AM242" s="253"/>
      <c r="AN242" s="201" t="str">
        <f t="shared" si="159"/>
        <v/>
      </c>
      <c r="AO242" s="254"/>
      <c r="AP242" s="254"/>
      <c r="AQ242" s="255"/>
      <c r="AR242" s="202" t="str">
        <f>IF(ISBLANK(AC238),(IFERROR(IF(AND(AK241="Probabilidad",AK242="Probabilidad"),(AT241-(+AT241*AN242)),IF(AND(AK241="Impacto",AK242="Probabilidad"),(AT240-(+AT240*AN242)),IF(AK242="Impacto",AT241,""))),""))," ")</f>
        <v/>
      </c>
      <c r="AS242" s="154" t="str">
        <f>IF(ISBLANK(AC238),(IFERROR(IF(AR242="","",IF(AR242&lt;=0.2,"Muy Baja",IF(AR242&lt;=0.4,"Baja",IF(AR242&lt;=0.6,"Media",IF(AR242&lt;=0.8,"Alta","Muy Alta"))))),""))," ")</f>
        <v/>
      </c>
      <c r="AT242" s="203" t="str">
        <f t="shared" si="154"/>
        <v/>
      </c>
      <c r="AU242" s="470" t="str">
        <f t="shared" si="155"/>
        <v/>
      </c>
      <c r="AV242" s="203" t="str">
        <f t="shared" si="189"/>
        <v/>
      </c>
      <c r="AW242" s="204" t="str">
        <f t="shared" si="156"/>
        <v/>
      </c>
      <c r="AX242" s="817"/>
      <c r="AY242" s="794"/>
      <c r="AZ242" s="797"/>
      <c r="BA242" s="800"/>
      <c r="BB242" s="382"/>
      <c r="BC242" s="385"/>
      <c r="BD242" s="383"/>
      <c r="BE242" s="383"/>
      <c r="BF242" s="384"/>
      <c r="BG242" s="384"/>
      <c r="BH242" s="384"/>
      <c r="BI242" s="385"/>
      <c r="BJ242" s="865"/>
      <c r="BK242" s="411"/>
      <c r="BL242" s="409"/>
      <c r="BM242" s="409"/>
      <c r="BN242" s="409"/>
      <c r="BO242" s="410"/>
      <c r="BP242" s="410"/>
      <c r="BQ242" s="410"/>
      <c r="BR242" s="453"/>
      <c r="BS242" s="453"/>
      <c r="BT242" s="454"/>
      <c r="BU242" s="509"/>
      <c r="BV242" s="509"/>
      <c r="BW242" s="509"/>
      <c r="BX242" s="509"/>
      <c r="BY242" s="182"/>
      <c r="BZ242" s="182"/>
      <c r="CA242" s="182"/>
      <c r="CB242" s="182"/>
      <c r="CC242" s="182"/>
      <c r="CD242" s="182"/>
      <c r="CE242" s="182"/>
      <c r="CF242" s="182"/>
      <c r="CG242" s="182"/>
      <c r="CH242" s="182"/>
      <c r="CI242" s="182"/>
      <c r="CJ242" s="182"/>
      <c r="CK242" s="182"/>
      <c r="CL242" s="182"/>
      <c r="CM242" s="182"/>
      <c r="CN242" s="182"/>
      <c r="CO242" s="182"/>
    </row>
    <row r="243" spans="1:93" ht="28.5" customHeight="1">
      <c r="A243" s="857"/>
      <c r="B243" s="860"/>
      <c r="C243" s="781"/>
      <c r="D243" s="781"/>
      <c r="E243" s="764"/>
      <c r="F243" s="764"/>
      <c r="G243" s="783"/>
      <c r="H243" s="297">
        <f t="shared" si="182"/>
        <v>38</v>
      </c>
      <c r="I243" s="776"/>
      <c r="J243" s="765"/>
      <c r="K243" s="765"/>
      <c r="L243" s="765"/>
      <c r="M243" s="765" t="s">
        <v>1396</v>
      </c>
      <c r="N243" s="765"/>
      <c r="O243" s="765"/>
      <c r="P243" s="767"/>
      <c r="Q243" s="769"/>
      <c r="R243" s="771"/>
      <c r="S243" s="771"/>
      <c r="T243" s="771"/>
      <c r="U243" s="821"/>
      <c r="V243" s="806"/>
      <c r="W243" s="824"/>
      <c r="X243" s="827"/>
      <c r="Y243" s="830"/>
      <c r="Z243" s="806"/>
      <c r="AA243" s="809"/>
      <c r="AB243" s="812"/>
      <c r="AC243" s="815"/>
      <c r="AD243" s="798"/>
      <c r="AE243" s="178">
        <v>6</v>
      </c>
      <c r="AF243" s="401"/>
      <c r="AG243" s="444"/>
      <c r="AH243" s="393"/>
      <c r="AI243" s="393"/>
      <c r="AJ243" s="393"/>
      <c r="AK243" s="395" t="str">
        <f t="shared" si="158"/>
        <v/>
      </c>
      <c r="AL243" s="253"/>
      <c r="AM243" s="253"/>
      <c r="AN243" s="201" t="str">
        <f t="shared" si="159"/>
        <v/>
      </c>
      <c r="AO243" s="254"/>
      <c r="AP243" s="254"/>
      <c r="AQ243" s="255"/>
      <c r="AR243" s="202" t="str">
        <f>IF(ISBLANK(AC238),(IFERROR(IF(AND(AK242="Probabilidad",AK243="Probabilidad"),(AT242-(+AT242*AN243)),IF(AND(AK242="Impacto",AK243="Probabilidad"),(AT241-(+AT241*AN243)),IF(AK243="Impacto",AT242,""))),""))," ")</f>
        <v/>
      </c>
      <c r="AS243" s="154" t="str">
        <f>IF(ISBLANK(AC238),(IFERROR(IF(AR243="","",IF(AR243&lt;=0.2,"Muy Baja",IF(AR243&lt;=0.4,"Baja",IF(AR243&lt;=0.6,"Media",IF(AR243&lt;=0.8,"Alta","Muy Alta"))))),""))," ")</f>
        <v/>
      </c>
      <c r="AT243" s="203" t="str">
        <f t="shared" si="154"/>
        <v/>
      </c>
      <c r="AU243" s="470" t="str">
        <f t="shared" si="155"/>
        <v/>
      </c>
      <c r="AV243" s="203" t="str">
        <f t="shared" si="189"/>
        <v/>
      </c>
      <c r="AW243" s="204" t="str">
        <f t="shared" si="156"/>
        <v/>
      </c>
      <c r="AX243" s="818"/>
      <c r="AY243" s="795"/>
      <c r="AZ243" s="798"/>
      <c r="BA243" s="801"/>
      <c r="BB243" s="382"/>
      <c r="BC243" s="385"/>
      <c r="BD243" s="383"/>
      <c r="BE243" s="383"/>
      <c r="BF243" s="384"/>
      <c r="BG243" s="472"/>
      <c r="BH243" s="472"/>
      <c r="BI243" s="455"/>
      <c r="BJ243" s="866"/>
      <c r="BK243" s="411"/>
      <c r="BL243" s="409"/>
      <c r="BM243" s="409"/>
      <c r="BN243" s="409"/>
      <c r="BO243" s="410"/>
      <c r="BP243" s="410"/>
      <c r="BQ243" s="410"/>
      <c r="BR243" s="453"/>
      <c r="BS243" s="453"/>
      <c r="BT243" s="454"/>
      <c r="BU243" s="509"/>
      <c r="BV243" s="509"/>
      <c r="BW243" s="509"/>
      <c r="BX243" s="509"/>
      <c r="BY243" s="182"/>
      <c r="BZ243" s="182"/>
      <c r="CA243" s="182"/>
      <c r="CB243" s="182"/>
      <c r="CC243" s="182"/>
      <c r="CD243" s="182"/>
      <c r="CE243" s="182"/>
      <c r="CF243" s="182"/>
      <c r="CG243" s="182"/>
      <c r="CH243" s="182"/>
      <c r="CI243" s="182"/>
      <c r="CJ243" s="182"/>
      <c r="CK243" s="182"/>
      <c r="CL243" s="182"/>
      <c r="CM243" s="182"/>
      <c r="CN243" s="182"/>
      <c r="CO243" s="182"/>
    </row>
    <row r="244" spans="1:93" ht="116.25" customHeight="1">
      <c r="A244" s="857"/>
      <c r="B244" s="860" t="s">
        <v>935</v>
      </c>
      <c r="C244" s="781"/>
      <c r="D244" s="781" t="str">
        <f>IFERROR((VLOOKUP($B244,'Listados Datos'!$D$3:$F$18,3,FALSE))," ")</f>
        <v xml:space="preserve">Disponer de herramientas tecnológicas que apoyen de manera eficiente y oportuna las labores misionales y estratégicas de la entidad. Según lo establecido en el Plan Operativo Anual de la entidad. </v>
      </c>
      <c r="E244" s="764"/>
      <c r="F244" s="764" t="s">
        <v>949</v>
      </c>
      <c r="G244" s="783">
        <v>39</v>
      </c>
      <c r="H244" s="297">
        <f t="shared" ref="H244" si="190">+G244</f>
        <v>39</v>
      </c>
      <c r="I244" s="784" t="s">
        <v>1125</v>
      </c>
      <c r="J244" s="785" t="s">
        <v>236</v>
      </c>
      <c r="K244" s="785" t="s">
        <v>1125</v>
      </c>
      <c r="L244" s="785" t="s">
        <v>1237</v>
      </c>
      <c r="M244" s="785" t="s">
        <v>3155</v>
      </c>
      <c r="N244" s="785" t="s">
        <v>917</v>
      </c>
      <c r="O244" s="785" t="s">
        <v>826</v>
      </c>
      <c r="P244" s="786">
        <v>228</v>
      </c>
      <c r="Q244" s="787" t="s">
        <v>85</v>
      </c>
      <c r="R244" s="788" t="s">
        <v>1244</v>
      </c>
      <c r="S244" s="788" t="s">
        <v>466</v>
      </c>
      <c r="T244" s="788" t="s">
        <v>506</v>
      </c>
      <c r="U244" s="819" t="str">
        <f>IF(ISBLANK(AB244),(IF(P244&lt;=0,"",IF(P244&lt;=2,"Muy Baja",IF(P244&lt;=24,"Baja",IF(P244&lt;=500,"Media",IF(P244&lt;=5000,"Alta","Muy Alta"))))))," ")</f>
        <v>Media</v>
      </c>
      <c r="V244" s="804">
        <f t="shared" ref="V244" si="191">IF(ISBLANK(AB244),(IF(U244="","",IF(U244="Muy Baja",20%,IF(U244="Baja",40%,IF(U244="Media",60%,IF(U244="Alta",80%,IF(U244="Muy Alta",100%,0)))))))," ")</f>
        <v>0.6</v>
      </c>
      <c r="W244" s="822" t="s">
        <v>299</v>
      </c>
      <c r="X244" s="825" t="str">
        <f>IF(W244&gt;0,IF(NOT(ISERROR(MATCH(W244,'Listados Datos'!$N$3:$N$4,0))),'Listados Datos'!$N$6&amp;"Por favor no seleccionar este criterios de impacto (Afectación Económica o presupuestal y/o Pérdida Reputacional)",'Listados Datos'!$N$7),"")</f>
        <v>✔</v>
      </c>
      <c r="Y244" s="828" t="str">
        <f>IF(OR(W244='Listados Datos'!$R$3,W244='Listados Datos'!$S$3),"Leve",IF(OR(W244='Listados Datos'!$R$4,W244='Listados Datos'!$S$4),"Menor",IF(OR(W244='Listados Datos'!$R$5,W244='Listados Datos'!$S$5),"Moderado",IF(OR(W244='Listados Datos'!$R$6,W244='Listados Datos'!$S$6),"Mayor",IF(OR(W244='Listados Datos'!$R$7,W244='Listados Datos'!$S$7),"Catastrófico","")))))</f>
        <v>Moderado</v>
      </c>
      <c r="Z244" s="804">
        <f>IF(Y244="","",IF(Y244="Leve",20%,IF(Y244="Menor",40%,IF(Y244="Moderado",60%,IF(Y244="Mayor",80%,IF(Y244="Catastrófico",100%,0))))))</f>
        <v>0.6</v>
      </c>
      <c r="AA244" s="807" t="str">
        <f>IF(OR(AND(U244="Muy Baja",Y244="Leve"),AND(U244="Muy Baja",Y244="Menor"),AND(U244="Baja",Y244="Leve")),"Bajo",IF(OR(AND(U244="Muy baja",Y244="Moderado"),AND(U244="Baja",Y244="Menor"),AND(U244="Baja",Y244="Moderado"),AND(U244="Media",Y244="Leve"),AND(U244="Media",Y244="Menor"),AND(U244="Media",Y244="Moderado"),AND(U244="Alta",Y244="Leve"),AND(U244="Alta",Y244="Menor")),"Moderado",IF(OR(AND(U244="Muy Baja",Y244="Mayor"),AND(U244="Baja",Y244="Mayor"),AND(U244="Media",Y244="Mayor"),AND(U244="Alta",Y244="Moderado"),AND(U244="Alta",Y244="Mayor"),AND(U244="Muy Alta",Y244="Leve"),AND(U244="Muy Alta",Y244="Menor"),AND(U244="Muy Alta",Y244="Moderado"),AND(U244="Muy Alta",Y244="Mayor")),"Alto",IF(OR(AND(U244="Muy Baja",Y244="Catastrófico"),AND(U244="Baja",Y244="Catastrófico"),AND(U244="Media",Y244="Catastrófico"),AND(U244="Alta",Y244="Catastrófico"),AND(U244="Muy Alta",Y244="Catastrófico")),"Extremo",""))))</f>
        <v>Moderado</v>
      </c>
      <c r="AB244" s="810"/>
      <c r="AC244" s="813"/>
      <c r="AD244" s="796" t="str">
        <f t="shared" ref="AD244" si="192">IF(AND(AB244="Rara Vez",AC244="Insignificante"),("BAJA"),IF(AND(AB244="Rara Vez",AC244="Menor"),("BAJA"),IF(AND(AB244="Rara Vez",AC244="Moderado"),("MODERADA"),IF(AND(AB244="Rara Vez",AC244="Mayor"),("ALTA"),IF(AND(AB244="Improbable",AC244="Insignificante"),("BAJA"),IF(AND(AB244="Improbable",AC244="Menor"),("BAJA"),IF(AND(AB244="Improbable",AC244="Moderado"),("MODERADA"),IF(AND(AB244="Improbable",AC244="Mayor"),("ALTA"),IF(AND(AB244="Posible",AC244="Insignificante"),("BAJA"),IF(AND(AB244="Posible",AC244="Menor"),("MODERADA"),IF(AND(AB244="Posible",AC244="Moderado"),("ALTA"),IF(AND(AB244="Posible",AC244="Mayor"),("EXTREMA"),IF(AND(AB244="Probable",AC244="Insignificante"),("MODERADA"),IF(AND(AB244="Probable",AC244="Menor"),("ALTA"),IF(AND(AB244="Probable",AC244="Moderado"),("ALTA"),IF(AND(AB244="Probable",AC244="Mayor"),("EXTREMA"),IF(AND(AB244="Casi Seguro",AC244="Insignificante"),("ALTA"),IF(AND(AB244="Casi Seguro",AC244="Menor"),("ALTA"),IF(AND(AB244="Casi Seguro",AC244="Moderado"),("EXTREMA"),IF(AND(AB244="Casi Seguro",AC244="Mayor"),("EXTREMA"),IF(AC244="Catastrófico","EXTREMA","VALORAR")))))))))))))))))))))</f>
        <v>VALORAR</v>
      </c>
      <c r="AE244" s="178">
        <v>1</v>
      </c>
      <c r="AF244" s="401"/>
      <c r="AG244" s="444" t="s">
        <v>3027</v>
      </c>
      <c r="AH244" s="393"/>
      <c r="AI244" s="393"/>
      <c r="AJ244" s="393"/>
      <c r="AK244" s="395" t="str">
        <f t="shared" si="158"/>
        <v>Probabilidad</v>
      </c>
      <c r="AL244" s="253" t="s">
        <v>305</v>
      </c>
      <c r="AM244" s="253" t="s">
        <v>310</v>
      </c>
      <c r="AN244" s="201" t="str">
        <f t="shared" si="159"/>
        <v>40%</v>
      </c>
      <c r="AO244" s="254" t="s">
        <v>314</v>
      </c>
      <c r="AP244" s="254" t="s">
        <v>318</v>
      </c>
      <c r="AQ244" s="255" t="s">
        <v>321</v>
      </c>
      <c r="AR244" s="202">
        <f>IF(ISBLANK(AC244),(IFERROR(IF(AK244="Probabilidad",(V244-(+V244*AN244)),IF(AK244="Impacto",V244,"")),""))," ")</f>
        <v>0.36</v>
      </c>
      <c r="AS244" s="154" t="str">
        <f>IF(ISBLANK(AC244), (IFERROR(IF(AR244="","",IF(AR244&lt;=0.2,"Muy Baja",IF(AR244&lt;=0.4,"Baja",IF(AR244&lt;=0.6,"Media",IF(AR244&lt;=0.8,"Alta","Muy Alta"))))),""))," ")</f>
        <v>Baja</v>
      </c>
      <c r="AT244" s="203">
        <f t="shared" si="154"/>
        <v>0.36</v>
      </c>
      <c r="AU244" s="470" t="str">
        <f t="shared" si="155"/>
        <v>Moderado</v>
      </c>
      <c r="AV244" s="203">
        <f>IFERROR(IF(AK244="Impacto",(Z244-(+Z244*AN244)),IF(AK244="Probabilidad",Z244,"")),"")</f>
        <v>0.6</v>
      </c>
      <c r="AW244" s="204" t="str">
        <f t="shared" si="156"/>
        <v>Moderado</v>
      </c>
      <c r="AX244" s="816"/>
      <c r="AY244" s="793" t="str">
        <f>IF(ISBLANK(AC244), " ", AC244)</f>
        <v xml:space="preserve"> </v>
      </c>
      <c r="AZ244" s="796" t="str">
        <f t="shared" ref="AZ244" si="193">IF(AND(AX244="Rara Vez",AY244="Insignificante"),("BAJA"),IF(AND(AX244="Rara Vez",AY244="Menor"),("BAJA"),IF(AND(AX244="Rara Vez",AY244="Moderado"),("MODERADA"),IF(AND(AX244="Rara Vez",AY244="Mayor"),("ALTA"),IF(AND(AX244="Improbable",AY244="Insignificante"),("BAJA"),IF(AND(AX244="Improbable",AY244="Menor"),("BAJA"),IF(AND(AX244="Improbable",AY244="Moderado"),("MODERADA"),IF(AND(AX244="Improbable",AY244="Mayor"),("ALTA"),IF(AND(AX244="Posible",AY244="Insignificante"),("BAJA"),IF(AND(AX244="Posible",AY244="Menor"),("MODERADA"),IF(AND(AX244="Posible",AY244="Moderado"),("ALTA"),IF(AND(AX244="Posible",AY244="Mayor"),("EXTREMA"),IF(AND(AX244="Probable",AY244="Insignificante"),("MODERADA"),IF(AND(AX244="Probable",AY244="Menor"),("ALTA"),IF(AND(AX244="Probable",AY244="Moderado"),("ALTA"),IF(AND(AX244="Probable",AY244="Mayor"),("EXTREMA"),IF(AND(AX244="Casi Seguro",AY244="Insignificante"),("ALTA"),IF(AND(AX244="Casi Seguro",AY244="Menor"),("ALTA"),IF(AND(AX244="Casi Seguro",AY244="Moderado"),("EXTREMA"),IF(AND(AX244="Casi Seguro",AY244="Mayor"),("EXTREMA"),IF(AY244="Catastrófico","EXTREMA","VALORAR")))))))))))))))))))))</f>
        <v>VALORAR</v>
      </c>
      <c r="BA244" s="799" t="s">
        <v>328</v>
      </c>
      <c r="BB244" s="382" t="s">
        <v>3055</v>
      </c>
      <c r="BC244" s="385" t="s">
        <v>3056</v>
      </c>
      <c r="BD244" s="383" t="s">
        <v>2921</v>
      </c>
      <c r="BE244" s="383" t="s">
        <v>1026</v>
      </c>
      <c r="BF244" s="388">
        <v>44927</v>
      </c>
      <c r="BG244" s="391">
        <v>45291</v>
      </c>
      <c r="BH244" s="392" t="s">
        <v>3057</v>
      </c>
      <c r="BI244" s="392" t="s">
        <v>3058</v>
      </c>
      <c r="BJ244" s="867" t="s">
        <v>1169</v>
      </c>
      <c r="BK244" s="411" t="s">
        <v>110</v>
      </c>
      <c r="BL244" s="409" t="s">
        <v>3464</v>
      </c>
      <c r="BM244" s="409">
        <v>3</v>
      </c>
      <c r="BN244" s="421">
        <v>46265</v>
      </c>
      <c r="BO244" s="410" t="s">
        <v>3456</v>
      </c>
      <c r="BP244" s="423" t="s">
        <v>3469</v>
      </c>
      <c r="BQ244" s="410" t="s">
        <v>111</v>
      </c>
      <c r="BR244" s="453" t="s">
        <v>111</v>
      </c>
      <c r="BS244" s="453" t="s">
        <v>1423</v>
      </c>
      <c r="BT244" s="454" t="s">
        <v>1423</v>
      </c>
      <c r="BU244" s="524" t="s">
        <v>3840</v>
      </c>
      <c r="BV244" s="527" t="s">
        <v>3712</v>
      </c>
      <c r="BW244" s="527" t="s">
        <v>3841</v>
      </c>
      <c r="BX244" s="524" t="s">
        <v>3842</v>
      </c>
      <c r="BY244" s="182"/>
      <c r="BZ244" s="182"/>
      <c r="CA244" s="182"/>
      <c r="CB244" s="182"/>
      <c r="CC244" s="182"/>
      <c r="CD244" s="182"/>
      <c r="CE244" s="182"/>
      <c r="CF244" s="182"/>
      <c r="CG244" s="182"/>
      <c r="CH244" s="182"/>
      <c r="CI244" s="182"/>
      <c r="CJ244" s="182"/>
      <c r="CK244" s="182"/>
      <c r="CL244" s="182"/>
      <c r="CM244" s="182"/>
      <c r="CN244" s="182"/>
      <c r="CO244" s="182"/>
    </row>
    <row r="245" spans="1:93" ht="84" customHeight="1">
      <c r="A245" s="857"/>
      <c r="B245" s="860"/>
      <c r="C245" s="781"/>
      <c r="D245" s="781"/>
      <c r="E245" s="764"/>
      <c r="F245" s="764"/>
      <c r="G245" s="783"/>
      <c r="H245" s="297">
        <f t="shared" ref="H245" si="194">+H244</f>
        <v>39</v>
      </c>
      <c r="I245" s="775"/>
      <c r="J245" s="764"/>
      <c r="K245" s="764"/>
      <c r="L245" s="764"/>
      <c r="M245" s="764" t="s">
        <v>1396</v>
      </c>
      <c r="N245" s="764"/>
      <c r="O245" s="764"/>
      <c r="P245" s="766"/>
      <c r="Q245" s="768"/>
      <c r="R245" s="770"/>
      <c r="S245" s="770"/>
      <c r="T245" s="770"/>
      <c r="U245" s="820"/>
      <c r="V245" s="805"/>
      <c r="W245" s="823"/>
      <c r="X245" s="826"/>
      <c r="Y245" s="829"/>
      <c r="Z245" s="805"/>
      <c r="AA245" s="808"/>
      <c r="AB245" s="811"/>
      <c r="AC245" s="814"/>
      <c r="AD245" s="797"/>
      <c r="AE245" s="178">
        <v>2</v>
      </c>
      <c r="AF245" s="401"/>
      <c r="AG245" s="444" t="s">
        <v>3028</v>
      </c>
      <c r="AH245" s="393"/>
      <c r="AI245" s="393"/>
      <c r="AJ245" s="393"/>
      <c r="AK245" s="395" t="str">
        <f t="shared" si="158"/>
        <v>Probabilidad</v>
      </c>
      <c r="AL245" s="253" t="s">
        <v>305</v>
      </c>
      <c r="AM245" s="253" t="s">
        <v>310</v>
      </c>
      <c r="AN245" s="201" t="str">
        <f t="shared" si="159"/>
        <v>40%</v>
      </c>
      <c r="AO245" s="254" t="s">
        <v>314</v>
      </c>
      <c r="AP245" s="254" t="s">
        <v>318</v>
      </c>
      <c r="AQ245" s="255" t="s">
        <v>321</v>
      </c>
      <c r="AR245" s="202">
        <f>IF(ISBLANK(AC244),(IFERROR(IF(AND(AK244="Probabilidad",AK245="Probabilidad"),(AT244-(+AT244*AN245)),IF(AK245="Probabilidad",(V244-(+V244*AN245)),IF(AK245="Impacto",AT244,""))),""))," ")</f>
        <v>0.216</v>
      </c>
      <c r="AS245" s="154" t="str">
        <f>IF(ISBLANK(AC244),(IFERROR(IF(AR245="","",IF(AR245&lt;=0.2,"Muy Baja",IF(AR245&lt;=0.4,"Baja",IF(AR245&lt;=0.6,"Media",IF(AR245&lt;=0.8,"Alta","Muy Alta"))))),""))," ")</f>
        <v>Baja</v>
      </c>
      <c r="AT245" s="203">
        <f t="shared" si="154"/>
        <v>0.216</v>
      </c>
      <c r="AU245" s="470" t="str">
        <f t="shared" si="155"/>
        <v>Moderado</v>
      </c>
      <c r="AV245" s="203">
        <f>IFERROR(IF(AND(AK244="Impacto",AK245="Impacto"),(AV244-(+AV244*AN245)),IF(AK245="Impacto",(Z244-(+Z244*AN245)),IF(AK245="Probabilidad",AV244,""))),"")</f>
        <v>0.6</v>
      </c>
      <c r="AW245" s="204" t="str">
        <f t="shared" si="156"/>
        <v>Moderado</v>
      </c>
      <c r="AX245" s="817"/>
      <c r="AY245" s="794"/>
      <c r="AZ245" s="797"/>
      <c r="BA245" s="800"/>
      <c r="BB245" s="382" t="s">
        <v>3059</v>
      </c>
      <c r="BC245" s="385" t="s">
        <v>3060</v>
      </c>
      <c r="BD245" s="383" t="s">
        <v>2921</v>
      </c>
      <c r="BE245" s="383" t="s">
        <v>1026</v>
      </c>
      <c r="BF245" s="384">
        <v>44927</v>
      </c>
      <c r="BG245" s="384" t="s">
        <v>2964</v>
      </c>
      <c r="BH245" s="384" t="s">
        <v>1293</v>
      </c>
      <c r="BI245" s="385" t="s">
        <v>1292</v>
      </c>
      <c r="BJ245" s="868"/>
      <c r="BK245" s="411" t="s">
        <v>110</v>
      </c>
      <c r="BL245" s="409" t="s">
        <v>3465</v>
      </c>
      <c r="BM245" s="409">
        <v>636</v>
      </c>
      <c r="BN245" s="421">
        <v>46265</v>
      </c>
      <c r="BO245" s="410" t="s">
        <v>3467</v>
      </c>
      <c r="BP245" s="423" t="s">
        <v>3468</v>
      </c>
      <c r="BQ245" s="410" t="s">
        <v>111</v>
      </c>
      <c r="BR245" s="453" t="s">
        <v>111</v>
      </c>
      <c r="BS245" s="453" t="s">
        <v>1423</v>
      </c>
      <c r="BT245" s="454" t="s">
        <v>1423</v>
      </c>
      <c r="BU245" s="524" t="s">
        <v>3843</v>
      </c>
      <c r="BV245" s="527" t="s">
        <v>3712</v>
      </c>
      <c r="BW245" s="524" t="s">
        <v>3844</v>
      </c>
      <c r="BX245" s="524" t="s">
        <v>3845</v>
      </c>
      <c r="BY245" s="182"/>
      <c r="BZ245" s="182"/>
      <c r="CA245" s="182"/>
      <c r="CB245" s="182"/>
      <c r="CC245" s="182"/>
      <c r="CD245" s="182"/>
      <c r="CE245" s="182"/>
      <c r="CF245" s="182"/>
      <c r="CG245" s="182"/>
      <c r="CH245" s="182"/>
      <c r="CI245" s="182"/>
      <c r="CJ245" s="182"/>
      <c r="CK245" s="182"/>
      <c r="CL245" s="182"/>
      <c r="CM245" s="182"/>
      <c r="CN245" s="182"/>
      <c r="CO245" s="182"/>
    </row>
    <row r="246" spans="1:93" ht="107.25" customHeight="1">
      <c r="A246" s="857"/>
      <c r="B246" s="860"/>
      <c r="C246" s="781"/>
      <c r="D246" s="781"/>
      <c r="E246" s="764"/>
      <c r="F246" s="764"/>
      <c r="G246" s="783"/>
      <c r="H246" s="297">
        <f t="shared" si="182"/>
        <v>39</v>
      </c>
      <c r="I246" s="775"/>
      <c r="J246" s="764"/>
      <c r="K246" s="764"/>
      <c r="L246" s="764"/>
      <c r="M246" s="764" t="s">
        <v>1396</v>
      </c>
      <c r="N246" s="764"/>
      <c r="O246" s="764"/>
      <c r="P246" s="766"/>
      <c r="Q246" s="768"/>
      <c r="R246" s="770"/>
      <c r="S246" s="770"/>
      <c r="T246" s="770"/>
      <c r="U246" s="820"/>
      <c r="V246" s="805"/>
      <c r="W246" s="823"/>
      <c r="X246" s="826"/>
      <c r="Y246" s="829"/>
      <c r="Z246" s="805"/>
      <c r="AA246" s="808"/>
      <c r="AB246" s="811"/>
      <c r="AC246" s="814"/>
      <c r="AD246" s="797"/>
      <c r="AE246" s="178">
        <v>3</v>
      </c>
      <c r="AF246" s="401"/>
      <c r="AG246" s="444" t="s">
        <v>3156</v>
      </c>
      <c r="AH246" s="393"/>
      <c r="AI246" s="393"/>
      <c r="AJ246" s="393"/>
      <c r="AK246" s="395" t="str">
        <f t="shared" si="158"/>
        <v>Probabilidad</v>
      </c>
      <c r="AL246" s="253" t="s">
        <v>305</v>
      </c>
      <c r="AM246" s="253" t="s">
        <v>310</v>
      </c>
      <c r="AN246" s="201" t="str">
        <f t="shared" si="159"/>
        <v>40%</v>
      </c>
      <c r="AO246" s="254" t="s">
        <v>314</v>
      </c>
      <c r="AP246" s="254" t="s">
        <v>318</v>
      </c>
      <c r="AQ246" s="255" t="s">
        <v>321</v>
      </c>
      <c r="AR246" s="202">
        <f>IF(ISBLANK(AC244),(IFERROR(IF(AND(AK245="Probabilidad",AK246="Probabilidad"),(AT245-(+AT245*AN246)),IF(AND(AK245="Impacto",AK246="Probabilidad"),(AT244-(+AT244*AN246)),IF(AK246="Impacto",AT245,""))),""))," ")</f>
        <v>0.12959999999999999</v>
      </c>
      <c r="AS246" s="154" t="str">
        <f>IF(ISBLANK(AC244),(IFERROR(IF(AR246="","",IF(AR246&lt;=0.2,"Muy Baja",IF(AR246&lt;=0.4,"Baja",IF(AR246&lt;=0.6,"Media",IF(AR246&lt;=0.8,"Alta","Muy Alta"))))),""))," ")</f>
        <v>Muy Baja</v>
      </c>
      <c r="AT246" s="203">
        <f t="shared" si="154"/>
        <v>0.12959999999999999</v>
      </c>
      <c r="AU246" s="470" t="str">
        <f t="shared" si="155"/>
        <v>Moderado</v>
      </c>
      <c r="AV246" s="203">
        <f t="shared" ref="AV246:AV249" si="195">IFERROR(IF(AND(AK245="Impacto",AK246="Impacto"),(AV245-(+AV245*AN246)),IF(AND(AK245="Probabilidad",AK246="Impacto"),(AV244-(+AV244*AN246)),IF(AK246="Probabilidad",AV245,""))),"")</f>
        <v>0.6</v>
      </c>
      <c r="AW246" s="204" t="str">
        <f t="shared" si="156"/>
        <v>Moderado</v>
      </c>
      <c r="AX246" s="817"/>
      <c r="AY246" s="794"/>
      <c r="AZ246" s="797"/>
      <c r="BA246" s="800"/>
      <c r="BB246" s="382" t="s">
        <v>3157</v>
      </c>
      <c r="BC246" s="385" t="s">
        <v>3061</v>
      </c>
      <c r="BD246" s="383" t="s">
        <v>2921</v>
      </c>
      <c r="BE246" s="383" t="s">
        <v>1028</v>
      </c>
      <c r="BF246" s="384">
        <v>44927</v>
      </c>
      <c r="BG246" s="384" t="s">
        <v>2964</v>
      </c>
      <c r="BH246" s="384" t="s">
        <v>1098</v>
      </c>
      <c r="BI246" s="385" t="s">
        <v>3158</v>
      </c>
      <c r="BJ246" s="868"/>
      <c r="BK246" s="411" t="s">
        <v>110</v>
      </c>
      <c r="BL246" s="409" t="s">
        <v>3466</v>
      </c>
      <c r="BM246" s="409">
        <v>1</v>
      </c>
      <c r="BN246" s="421">
        <v>46265</v>
      </c>
      <c r="BO246" s="410" t="s">
        <v>3471</v>
      </c>
      <c r="BP246" s="423" t="s">
        <v>3470</v>
      </c>
      <c r="BQ246" s="410" t="s">
        <v>111</v>
      </c>
      <c r="BR246" s="453" t="s">
        <v>111</v>
      </c>
      <c r="BS246" s="453" t="s">
        <v>1423</v>
      </c>
      <c r="BT246" s="454" t="s">
        <v>1423</v>
      </c>
      <c r="BU246" s="524" t="s">
        <v>3846</v>
      </c>
      <c r="BV246" s="527" t="s">
        <v>3712</v>
      </c>
      <c r="BW246" s="524" t="s">
        <v>3847</v>
      </c>
      <c r="BX246" s="524" t="s">
        <v>3848</v>
      </c>
      <c r="BY246" s="182"/>
      <c r="BZ246" s="182"/>
      <c r="CA246" s="182"/>
      <c r="CB246" s="182"/>
      <c r="CC246" s="182"/>
      <c r="CD246" s="182"/>
      <c r="CE246" s="182"/>
      <c r="CF246" s="182"/>
      <c r="CG246" s="182"/>
      <c r="CH246" s="182"/>
      <c r="CI246" s="182"/>
      <c r="CJ246" s="182"/>
      <c r="CK246" s="182"/>
      <c r="CL246" s="182"/>
      <c r="CM246" s="182"/>
      <c r="CN246" s="182"/>
      <c r="CO246" s="182"/>
    </row>
    <row r="247" spans="1:93" ht="28.5" customHeight="1">
      <c r="A247" s="857"/>
      <c r="B247" s="860"/>
      <c r="C247" s="781"/>
      <c r="D247" s="781"/>
      <c r="E247" s="764"/>
      <c r="F247" s="764"/>
      <c r="G247" s="783"/>
      <c r="H247" s="297">
        <f t="shared" si="182"/>
        <v>39</v>
      </c>
      <c r="I247" s="775"/>
      <c r="J247" s="764"/>
      <c r="K247" s="764"/>
      <c r="L247" s="764"/>
      <c r="M247" s="764" t="s">
        <v>1396</v>
      </c>
      <c r="N247" s="764"/>
      <c r="O247" s="764"/>
      <c r="P247" s="766"/>
      <c r="Q247" s="768"/>
      <c r="R247" s="770"/>
      <c r="S247" s="770"/>
      <c r="T247" s="770"/>
      <c r="U247" s="820"/>
      <c r="V247" s="805"/>
      <c r="W247" s="823"/>
      <c r="X247" s="826"/>
      <c r="Y247" s="829"/>
      <c r="Z247" s="805"/>
      <c r="AA247" s="808"/>
      <c r="AB247" s="811"/>
      <c r="AC247" s="814"/>
      <c r="AD247" s="797"/>
      <c r="AE247" s="178">
        <v>4</v>
      </c>
      <c r="AF247" s="401"/>
      <c r="AG247" s="444"/>
      <c r="AH247" s="393"/>
      <c r="AI247" s="393"/>
      <c r="AJ247" s="393"/>
      <c r="AK247" s="395" t="str">
        <f t="shared" si="158"/>
        <v/>
      </c>
      <c r="AL247" s="253"/>
      <c r="AM247" s="253"/>
      <c r="AN247" s="201" t="str">
        <f t="shared" si="159"/>
        <v/>
      </c>
      <c r="AO247" s="254"/>
      <c r="AP247" s="254"/>
      <c r="AQ247" s="255"/>
      <c r="AR247" s="202" t="str">
        <f>IF(ISBLANK(AC244),(IFERROR(IF(AND(AK246="Probabilidad",AK247="Probabilidad"),(AT246-(+AT246*AN247)),IF(AND(AK246="Impacto",AK247="Probabilidad"),(AT245-(+AT245*AN247)),IF(AK247="Impacto",AT246,""))),""))," ")</f>
        <v/>
      </c>
      <c r="AS247" s="154" t="str">
        <f>IF(ISBLANK(AC244),(IFERROR(IF(AR247="","",IF(AR247&lt;=0.2,"Muy Baja",IF(AR247&lt;=0.4,"Baja",IF(AR247&lt;=0.6,"Media",IF(AR247&lt;=0.8,"Alta","Muy Alta"))))),""))," ")</f>
        <v/>
      </c>
      <c r="AT247" s="203" t="str">
        <f t="shared" si="154"/>
        <v/>
      </c>
      <c r="AU247" s="470" t="str">
        <f t="shared" si="155"/>
        <v/>
      </c>
      <c r="AV247" s="203" t="str">
        <f t="shared" si="195"/>
        <v/>
      </c>
      <c r="AW247" s="204" t="str">
        <f t="shared" si="156"/>
        <v/>
      </c>
      <c r="AX247" s="817"/>
      <c r="AY247" s="794"/>
      <c r="AZ247" s="797"/>
      <c r="BA247" s="800"/>
      <c r="BB247" s="382"/>
      <c r="BC247" s="385"/>
      <c r="BD247" s="383"/>
      <c r="BE247" s="383"/>
      <c r="BF247" s="384"/>
      <c r="BG247" s="384"/>
      <c r="BH247" s="384"/>
      <c r="BI247" s="385"/>
      <c r="BJ247" s="868"/>
      <c r="BK247" s="411"/>
      <c r="BL247" s="409"/>
      <c r="BM247" s="409"/>
      <c r="BN247" s="409"/>
      <c r="BO247" s="410"/>
      <c r="BP247" s="410"/>
      <c r="BQ247" s="410"/>
      <c r="BR247" s="453"/>
      <c r="BS247" s="453"/>
      <c r="BT247" s="454"/>
      <c r="BU247" s="509"/>
      <c r="BV247" s="509"/>
      <c r="BW247" s="509"/>
      <c r="BX247" s="509"/>
      <c r="BY247" s="182"/>
      <c r="BZ247" s="182"/>
      <c r="CA247" s="182"/>
      <c r="CB247" s="182"/>
      <c r="CC247" s="182"/>
      <c r="CD247" s="182"/>
      <c r="CE247" s="182"/>
      <c r="CF247" s="182"/>
      <c r="CG247" s="182"/>
      <c r="CH247" s="182"/>
      <c r="CI247" s="182"/>
      <c r="CJ247" s="182"/>
      <c r="CK247" s="182"/>
      <c r="CL247" s="182"/>
      <c r="CM247" s="182"/>
      <c r="CN247" s="182"/>
      <c r="CO247" s="182"/>
    </row>
    <row r="248" spans="1:93" ht="28.5" customHeight="1">
      <c r="A248" s="857"/>
      <c r="B248" s="860"/>
      <c r="C248" s="781"/>
      <c r="D248" s="781"/>
      <c r="E248" s="764"/>
      <c r="F248" s="764"/>
      <c r="G248" s="783"/>
      <c r="H248" s="297">
        <f t="shared" si="182"/>
        <v>39</v>
      </c>
      <c r="I248" s="775"/>
      <c r="J248" s="764"/>
      <c r="K248" s="764"/>
      <c r="L248" s="764"/>
      <c r="M248" s="764" t="s">
        <v>1396</v>
      </c>
      <c r="N248" s="764"/>
      <c r="O248" s="764"/>
      <c r="P248" s="766"/>
      <c r="Q248" s="768"/>
      <c r="R248" s="770"/>
      <c r="S248" s="770"/>
      <c r="T248" s="770"/>
      <c r="U248" s="820"/>
      <c r="V248" s="805"/>
      <c r="W248" s="823"/>
      <c r="X248" s="826"/>
      <c r="Y248" s="829"/>
      <c r="Z248" s="805"/>
      <c r="AA248" s="808"/>
      <c r="AB248" s="811"/>
      <c r="AC248" s="814"/>
      <c r="AD248" s="797"/>
      <c r="AE248" s="178">
        <v>5</v>
      </c>
      <c r="AF248" s="401"/>
      <c r="AG248" s="444"/>
      <c r="AH248" s="393"/>
      <c r="AI248" s="393"/>
      <c r="AJ248" s="393"/>
      <c r="AK248" s="395" t="str">
        <f t="shared" si="158"/>
        <v/>
      </c>
      <c r="AL248" s="253"/>
      <c r="AM248" s="253"/>
      <c r="AN248" s="201" t="str">
        <f t="shared" si="159"/>
        <v/>
      </c>
      <c r="AO248" s="254"/>
      <c r="AP248" s="254"/>
      <c r="AQ248" s="255"/>
      <c r="AR248" s="202" t="str">
        <f>IF(ISBLANK(AC244),(IFERROR(IF(AND(AK247="Probabilidad",AK248="Probabilidad"),(AT247-(+AT247*AN248)),IF(AND(AK247="Impacto",AK248="Probabilidad"),(AT246-(+AT246*AN248)),IF(AK248="Impacto",AT247,""))),""))," ")</f>
        <v/>
      </c>
      <c r="AS248" s="154" t="str">
        <f>IF(ISBLANK(AC244),(IFERROR(IF(AR248="","",IF(AR248&lt;=0.2,"Muy Baja",IF(AR248&lt;=0.4,"Baja",IF(AR248&lt;=0.6,"Media",IF(AR248&lt;=0.8,"Alta","Muy Alta"))))),""))," ")</f>
        <v/>
      </c>
      <c r="AT248" s="203" t="str">
        <f t="shared" si="154"/>
        <v/>
      </c>
      <c r="AU248" s="470" t="str">
        <f t="shared" si="155"/>
        <v/>
      </c>
      <c r="AV248" s="203" t="str">
        <f t="shared" si="195"/>
        <v/>
      </c>
      <c r="AW248" s="204" t="str">
        <f t="shared" si="156"/>
        <v/>
      </c>
      <c r="AX248" s="817"/>
      <c r="AY248" s="794"/>
      <c r="AZ248" s="797"/>
      <c r="BA248" s="800"/>
      <c r="BB248" s="382"/>
      <c r="BC248" s="385"/>
      <c r="BD248" s="383"/>
      <c r="BE248" s="383"/>
      <c r="BF248" s="384"/>
      <c r="BG248" s="384"/>
      <c r="BH248" s="384"/>
      <c r="BI248" s="385"/>
      <c r="BJ248" s="868"/>
      <c r="BK248" s="411"/>
      <c r="BL248" s="409"/>
      <c r="BM248" s="409"/>
      <c r="BN248" s="409"/>
      <c r="BO248" s="410"/>
      <c r="BP248" s="410"/>
      <c r="BQ248" s="410"/>
      <c r="BR248" s="453"/>
      <c r="BS248" s="453"/>
      <c r="BT248" s="454"/>
      <c r="BU248" s="509"/>
      <c r="BV248" s="509"/>
      <c r="BW248" s="509"/>
      <c r="BX248" s="509"/>
      <c r="BY248" s="182"/>
      <c r="BZ248" s="182"/>
      <c r="CA248" s="182"/>
      <c r="CB248" s="182"/>
      <c r="CC248" s="182"/>
      <c r="CD248" s="182"/>
      <c r="CE248" s="182"/>
      <c r="CF248" s="182"/>
      <c r="CG248" s="182"/>
      <c r="CH248" s="182"/>
      <c r="CI248" s="182"/>
      <c r="CJ248" s="182"/>
      <c r="CK248" s="182"/>
      <c r="CL248" s="182"/>
      <c r="CM248" s="182"/>
      <c r="CN248" s="182"/>
      <c r="CO248" s="182"/>
    </row>
    <row r="249" spans="1:93" ht="28.5" customHeight="1">
      <c r="A249" s="857"/>
      <c r="B249" s="860"/>
      <c r="C249" s="781"/>
      <c r="D249" s="781"/>
      <c r="E249" s="764"/>
      <c r="F249" s="764"/>
      <c r="G249" s="783"/>
      <c r="H249" s="297">
        <f t="shared" si="182"/>
        <v>39</v>
      </c>
      <c r="I249" s="776"/>
      <c r="J249" s="765"/>
      <c r="K249" s="765"/>
      <c r="L249" s="765"/>
      <c r="M249" s="765" t="s">
        <v>1396</v>
      </c>
      <c r="N249" s="765"/>
      <c r="O249" s="765"/>
      <c r="P249" s="767"/>
      <c r="Q249" s="769"/>
      <c r="R249" s="771"/>
      <c r="S249" s="771"/>
      <c r="T249" s="771"/>
      <c r="U249" s="821"/>
      <c r="V249" s="806"/>
      <c r="W249" s="824"/>
      <c r="X249" s="827"/>
      <c r="Y249" s="830"/>
      <c r="Z249" s="806"/>
      <c r="AA249" s="809"/>
      <c r="AB249" s="812"/>
      <c r="AC249" s="815"/>
      <c r="AD249" s="798"/>
      <c r="AE249" s="178">
        <v>6</v>
      </c>
      <c r="AF249" s="401"/>
      <c r="AG249" s="444"/>
      <c r="AH249" s="393"/>
      <c r="AI249" s="393"/>
      <c r="AJ249" s="393"/>
      <c r="AK249" s="395" t="str">
        <f t="shared" si="158"/>
        <v/>
      </c>
      <c r="AL249" s="253"/>
      <c r="AM249" s="253"/>
      <c r="AN249" s="201" t="str">
        <f t="shared" si="159"/>
        <v/>
      </c>
      <c r="AO249" s="254"/>
      <c r="AP249" s="254"/>
      <c r="AQ249" s="255"/>
      <c r="AR249" s="202" t="str">
        <f>IF(ISBLANK(AC244),(IFERROR(IF(AND(AK248="Probabilidad",AK249="Probabilidad"),(AT248-(+AT248*AN249)),IF(AND(AK248="Impacto",AK249="Probabilidad"),(AT247-(+AT247*AN249)),IF(AK249="Impacto",AT248,""))),""))," ")</f>
        <v/>
      </c>
      <c r="AS249" s="154" t="str">
        <f>IF(ISBLANK(AC244),(IFERROR(IF(AR249="","",IF(AR249&lt;=0.2,"Muy Baja",IF(AR249&lt;=0.4,"Baja",IF(AR249&lt;=0.6,"Media",IF(AR249&lt;=0.8,"Alta","Muy Alta"))))),""))," ")</f>
        <v/>
      </c>
      <c r="AT249" s="203" t="str">
        <f t="shared" si="154"/>
        <v/>
      </c>
      <c r="AU249" s="470" t="str">
        <f t="shared" si="155"/>
        <v/>
      </c>
      <c r="AV249" s="203" t="str">
        <f t="shared" si="195"/>
        <v/>
      </c>
      <c r="AW249" s="204" t="str">
        <f t="shared" si="156"/>
        <v/>
      </c>
      <c r="AX249" s="818"/>
      <c r="AY249" s="795"/>
      <c r="AZ249" s="798"/>
      <c r="BA249" s="801"/>
      <c r="BB249" s="382"/>
      <c r="BC249" s="385"/>
      <c r="BD249" s="383"/>
      <c r="BE249" s="383"/>
      <c r="BF249" s="384"/>
      <c r="BG249" s="384"/>
      <c r="BH249" s="384"/>
      <c r="BI249" s="385"/>
      <c r="BJ249" s="869"/>
      <c r="BK249" s="411"/>
      <c r="BL249" s="409"/>
      <c r="BM249" s="409"/>
      <c r="BN249" s="409"/>
      <c r="BO249" s="410"/>
      <c r="BP249" s="410"/>
      <c r="BQ249" s="410"/>
      <c r="BR249" s="453"/>
      <c r="BS249" s="453"/>
      <c r="BT249" s="454"/>
      <c r="BU249" s="509"/>
      <c r="BV249" s="509"/>
      <c r="BW249" s="509"/>
      <c r="BX249" s="509"/>
      <c r="BY249" s="182"/>
      <c r="BZ249" s="182"/>
      <c r="CA249" s="182"/>
      <c r="CB249" s="182"/>
      <c r="CC249" s="182"/>
      <c r="CD249" s="182"/>
      <c r="CE249" s="182"/>
      <c r="CF249" s="182"/>
      <c r="CG249" s="182"/>
      <c r="CH249" s="182"/>
      <c r="CI249" s="182"/>
      <c r="CJ249" s="182"/>
      <c r="CK249" s="182"/>
      <c r="CL249" s="182"/>
      <c r="CM249" s="182"/>
      <c r="CN249" s="182"/>
      <c r="CO249" s="182"/>
    </row>
    <row r="250" spans="1:93" ht="67.5" customHeight="1">
      <c r="A250" s="857"/>
      <c r="B250" s="860" t="s">
        <v>935</v>
      </c>
      <c r="C250" s="781"/>
      <c r="D250" s="781" t="str">
        <f>IFERROR((VLOOKUP($B250,'Listados Datos'!$D$3:$F$18,3,FALSE))," ")</f>
        <v xml:space="preserve">Disponer de herramientas tecnológicas que apoyen de manera eficiente y oportuna las labores misionales y estratégicas de la entidad. Según lo establecido en el Plan Operativo Anual de la entidad. </v>
      </c>
      <c r="E250" s="764"/>
      <c r="F250" s="764" t="s">
        <v>949</v>
      </c>
      <c r="G250" s="783">
        <v>40</v>
      </c>
      <c r="H250" s="297">
        <f t="shared" ref="H250" si="196">+G250</f>
        <v>40</v>
      </c>
      <c r="I250" s="784" t="s">
        <v>1126</v>
      </c>
      <c r="J250" s="785" t="s">
        <v>236</v>
      </c>
      <c r="K250" s="785" t="s">
        <v>1126</v>
      </c>
      <c r="L250" s="785" t="s">
        <v>1238</v>
      </c>
      <c r="M250" s="785" t="s">
        <v>3159</v>
      </c>
      <c r="N250" s="785" t="s">
        <v>917</v>
      </c>
      <c r="O250" s="785" t="s">
        <v>826</v>
      </c>
      <c r="P250" s="786">
        <v>228</v>
      </c>
      <c r="Q250" s="787" t="s">
        <v>86</v>
      </c>
      <c r="R250" s="788" t="s">
        <v>1244</v>
      </c>
      <c r="S250" s="788" t="s">
        <v>462</v>
      </c>
      <c r="T250" s="788" t="s">
        <v>507</v>
      </c>
      <c r="U250" s="819" t="str">
        <f>IF(ISBLANK(AB250),(IF(P250&lt;=0,"",IF(P250&lt;=2,"Muy Baja",IF(P250&lt;=24,"Baja",IF(P250&lt;=500,"Media",IF(P250&lt;=5000,"Alta","Muy Alta"))))))," ")</f>
        <v>Media</v>
      </c>
      <c r="V250" s="804">
        <f t="shared" ref="V250" si="197">IF(ISBLANK(AB250),(IF(U250="","",IF(U250="Muy Baja",20%,IF(U250="Baja",40%,IF(U250="Media",60%,IF(U250="Alta",80%,IF(U250="Muy Alta",100%,0)))))))," ")</f>
        <v>0.6</v>
      </c>
      <c r="W250" s="822" t="s">
        <v>299</v>
      </c>
      <c r="X250" s="825" t="str">
        <f>IF(W250&gt;0,IF(NOT(ISERROR(MATCH(W250,'Listados Datos'!$N$3:$N$4,0))),'Listados Datos'!$N$6&amp;"Por favor no seleccionar este criterios de impacto (Afectación Económica o presupuestal y/o Pérdida Reputacional)",'Listados Datos'!$N$7),"")</f>
        <v>✔</v>
      </c>
      <c r="Y250" s="828" t="str">
        <f>IF(OR(W250='Listados Datos'!$R$3,W250='Listados Datos'!$S$3),"Leve",IF(OR(W250='Listados Datos'!$R$4,W250='Listados Datos'!$S$4),"Menor",IF(OR(W250='Listados Datos'!$R$5,W250='Listados Datos'!$S$5),"Moderado",IF(OR(W250='Listados Datos'!$R$6,W250='Listados Datos'!$S$6),"Mayor",IF(OR(W250='Listados Datos'!$R$7,W250='Listados Datos'!$S$7),"Catastrófico","")))))</f>
        <v>Moderado</v>
      </c>
      <c r="Z250" s="804">
        <f>IF(Y250="","",IF(Y250="Leve",20%,IF(Y250="Menor",40%,IF(Y250="Moderado",60%,IF(Y250="Mayor",80%,IF(Y250="Catastrófico",100%,0))))))</f>
        <v>0.6</v>
      </c>
      <c r="AA250" s="807" t="str">
        <f>IF(OR(AND(U250="Muy Baja",Y250="Leve"),AND(U250="Muy Baja",Y250="Menor"),AND(U250="Baja",Y250="Leve")),"Bajo",IF(OR(AND(U250="Muy baja",Y250="Moderado"),AND(U250="Baja",Y250="Menor"),AND(U250="Baja",Y250="Moderado"),AND(U250="Media",Y250="Leve"),AND(U250="Media",Y250="Menor"),AND(U250="Media",Y250="Moderado"),AND(U250="Alta",Y250="Leve"),AND(U250="Alta",Y250="Menor")),"Moderado",IF(OR(AND(U250="Muy Baja",Y250="Mayor"),AND(U250="Baja",Y250="Mayor"),AND(U250="Media",Y250="Mayor"),AND(U250="Alta",Y250="Moderado"),AND(U250="Alta",Y250="Mayor"),AND(U250="Muy Alta",Y250="Leve"),AND(U250="Muy Alta",Y250="Menor"),AND(U250="Muy Alta",Y250="Moderado"),AND(U250="Muy Alta",Y250="Mayor")),"Alto",IF(OR(AND(U250="Muy Baja",Y250="Catastrófico"),AND(U250="Baja",Y250="Catastrófico"),AND(U250="Media",Y250="Catastrófico"),AND(U250="Alta",Y250="Catastrófico"),AND(U250="Muy Alta",Y250="Catastrófico")),"Extremo",""))))</f>
        <v>Moderado</v>
      </c>
      <c r="AB250" s="810"/>
      <c r="AC250" s="813"/>
      <c r="AD250" s="796" t="str">
        <f t="shared" ref="AD250" si="198">IF(AND(AB250="Rara Vez",AC250="Insignificante"),("BAJA"),IF(AND(AB250="Rara Vez",AC250="Menor"),("BAJA"),IF(AND(AB250="Rara Vez",AC250="Moderado"),("MODERADA"),IF(AND(AB250="Rara Vez",AC250="Mayor"),("ALTA"),IF(AND(AB250="Improbable",AC250="Insignificante"),("BAJA"),IF(AND(AB250="Improbable",AC250="Menor"),("BAJA"),IF(AND(AB250="Improbable",AC250="Moderado"),("MODERADA"),IF(AND(AB250="Improbable",AC250="Mayor"),("ALTA"),IF(AND(AB250="Posible",AC250="Insignificante"),("BAJA"),IF(AND(AB250="Posible",AC250="Menor"),("MODERADA"),IF(AND(AB250="Posible",AC250="Moderado"),("ALTA"),IF(AND(AB250="Posible",AC250="Mayor"),("EXTREMA"),IF(AND(AB250="Probable",AC250="Insignificante"),("MODERADA"),IF(AND(AB250="Probable",AC250="Menor"),("ALTA"),IF(AND(AB250="Probable",AC250="Moderado"),("ALTA"),IF(AND(AB250="Probable",AC250="Mayor"),("EXTREMA"),IF(AND(AB250="Casi Seguro",AC250="Insignificante"),("ALTA"),IF(AND(AB250="Casi Seguro",AC250="Menor"),("ALTA"),IF(AND(AB250="Casi Seguro",AC250="Moderado"),("EXTREMA"),IF(AND(AB250="Casi Seguro",AC250="Mayor"),("EXTREMA"),IF(AC250="Catastrófico","EXTREMA","VALORAR")))))))))))))))))))))</f>
        <v>VALORAR</v>
      </c>
      <c r="AE250" s="178">
        <v>1</v>
      </c>
      <c r="AF250" s="401"/>
      <c r="AG250" s="444" t="s">
        <v>3322</v>
      </c>
      <c r="AH250" s="393"/>
      <c r="AI250" s="393"/>
      <c r="AJ250" s="393"/>
      <c r="AK250" s="395" t="str">
        <f t="shared" si="158"/>
        <v>Probabilidad</v>
      </c>
      <c r="AL250" s="253" t="s">
        <v>305</v>
      </c>
      <c r="AM250" s="253" t="s">
        <v>310</v>
      </c>
      <c r="AN250" s="201" t="str">
        <f t="shared" si="159"/>
        <v>40%</v>
      </c>
      <c r="AO250" s="254" t="s">
        <v>314</v>
      </c>
      <c r="AP250" s="254" t="s">
        <v>318</v>
      </c>
      <c r="AQ250" s="255" t="s">
        <v>321</v>
      </c>
      <c r="AR250" s="202">
        <f>IF(ISBLANK(AC250),(IFERROR(IF(AK250="Probabilidad",(V250-(+V250*AN250)),IF(AK250="Impacto",V250,"")),""))," ")</f>
        <v>0.36</v>
      </c>
      <c r="AS250" s="154" t="str">
        <f>IF(ISBLANK(AC250), (IFERROR(IF(AR250="","",IF(AR250&lt;=0.2,"Muy Baja",IF(AR250&lt;=0.4,"Baja",IF(AR250&lt;=0.6,"Media",IF(AR250&lt;=0.8,"Alta","Muy Alta"))))),""))," ")</f>
        <v>Baja</v>
      </c>
      <c r="AT250" s="203">
        <f t="shared" si="154"/>
        <v>0.36</v>
      </c>
      <c r="AU250" s="470" t="str">
        <f t="shared" si="155"/>
        <v>Moderado</v>
      </c>
      <c r="AV250" s="203">
        <f>IFERROR(IF(AK250="Impacto",(Z250-(+Z250*AN250)),IF(AK250="Probabilidad",Z250,"")),"")</f>
        <v>0.6</v>
      </c>
      <c r="AW250" s="204" t="str">
        <f t="shared" si="156"/>
        <v>Moderado</v>
      </c>
      <c r="AX250" s="816"/>
      <c r="AY250" s="793" t="str">
        <f>IF(ISBLANK(AC250), " ", AC250)</f>
        <v xml:space="preserve"> </v>
      </c>
      <c r="AZ250" s="796" t="str">
        <f t="shared" ref="AZ250" si="199">IF(AND(AX250="Rara Vez",AY250="Insignificante"),("BAJA"),IF(AND(AX250="Rara Vez",AY250="Menor"),("BAJA"),IF(AND(AX250="Rara Vez",AY250="Moderado"),("MODERADA"),IF(AND(AX250="Rara Vez",AY250="Mayor"),("ALTA"),IF(AND(AX250="Improbable",AY250="Insignificante"),("BAJA"),IF(AND(AX250="Improbable",AY250="Menor"),("BAJA"),IF(AND(AX250="Improbable",AY250="Moderado"),("MODERADA"),IF(AND(AX250="Improbable",AY250="Mayor"),("ALTA"),IF(AND(AX250="Posible",AY250="Insignificante"),("BAJA"),IF(AND(AX250="Posible",AY250="Menor"),("MODERADA"),IF(AND(AX250="Posible",AY250="Moderado"),("ALTA"),IF(AND(AX250="Posible",AY250="Mayor"),("EXTREMA"),IF(AND(AX250="Probable",AY250="Insignificante"),("MODERADA"),IF(AND(AX250="Probable",AY250="Menor"),("ALTA"),IF(AND(AX250="Probable",AY250="Moderado"),("ALTA"),IF(AND(AX250="Probable",AY250="Mayor"),("EXTREMA"),IF(AND(AX250="Casi Seguro",AY250="Insignificante"),("ALTA"),IF(AND(AX250="Casi Seguro",AY250="Menor"),("ALTA"),IF(AND(AX250="Casi Seguro",AY250="Moderado"),("EXTREMA"),IF(AND(AX250="Casi Seguro",AY250="Mayor"),("EXTREMA"),IF(AY250="Catastrófico","EXTREMA","VALORAR")))))))))))))))))))))</f>
        <v>VALORAR</v>
      </c>
      <c r="BA250" s="799" t="s">
        <v>328</v>
      </c>
      <c r="BB250" s="870" t="s">
        <v>1294</v>
      </c>
      <c r="BC250" s="872" t="s">
        <v>1296</v>
      </c>
      <c r="BD250" s="872" t="s">
        <v>2921</v>
      </c>
      <c r="BE250" s="872" t="s">
        <v>1028</v>
      </c>
      <c r="BF250" s="874">
        <v>44927</v>
      </c>
      <c r="BG250" s="874" t="s">
        <v>2964</v>
      </c>
      <c r="BH250" s="872" t="s">
        <v>1284</v>
      </c>
      <c r="BI250" s="872" t="s">
        <v>1285</v>
      </c>
      <c r="BJ250" s="877" t="s">
        <v>1170</v>
      </c>
      <c r="BK250" s="838" t="s">
        <v>110</v>
      </c>
      <c r="BL250" s="831" t="s">
        <v>3472</v>
      </c>
      <c r="BM250" s="831">
        <v>2</v>
      </c>
      <c r="BN250" s="836">
        <v>46265</v>
      </c>
      <c r="BO250" s="831" t="s">
        <v>3481</v>
      </c>
      <c r="BP250" s="837" t="s">
        <v>3477</v>
      </c>
      <c r="BQ250" s="831" t="s">
        <v>111</v>
      </c>
      <c r="BR250" s="831" t="s">
        <v>111</v>
      </c>
      <c r="BS250" s="831" t="s">
        <v>1423</v>
      </c>
      <c r="BT250" s="833" t="s">
        <v>1423</v>
      </c>
      <c r="BU250" s="524" t="s">
        <v>3849</v>
      </c>
      <c r="BV250" s="527" t="s">
        <v>3712</v>
      </c>
      <c r="BW250" s="524" t="s">
        <v>3850</v>
      </c>
      <c r="BX250" s="524" t="s">
        <v>3851</v>
      </c>
      <c r="BY250" s="182"/>
      <c r="BZ250" s="182"/>
      <c r="CA250" s="182"/>
      <c r="CB250" s="182"/>
      <c r="CC250" s="182"/>
      <c r="CD250" s="182"/>
      <c r="CE250" s="182"/>
      <c r="CF250" s="182"/>
      <c r="CG250" s="182"/>
      <c r="CH250" s="182"/>
      <c r="CI250" s="182"/>
      <c r="CJ250" s="182"/>
      <c r="CK250" s="182"/>
      <c r="CL250" s="182"/>
      <c r="CM250" s="182"/>
      <c r="CN250" s="182"/>
      <c r="CO250" s="182"/>
    </row>
    <row r="251" spans="1:93" ht="67.5" customHeight="1">
      <c r="A251" s="857"/>
      <c r="B251" s="860"/>
      <c r="C251" s="781"/>
      <c r="D251" s="781"/>
      <c r="E251" s="764"/>
      <c r="F251" s="764"/>
      <c r="G251" s="783"/>
      <c r="H251" s="297">
        <f t="shared" ref="H251" si="200">+H250</f>
        <v>40</v>
      </c>
      <c r="I251" s="775"/>
      <c r="J251" s="764"/>
      <c r="K251" s="764"/>
      <c r="L251" s="764"/>
      <c r="M251" s="764" t="s">
        <v>1396</v>
      </c>
      <c r="N251" s="764"/>
      <c r="O251" s="764"/>
      <c r="P251" s="766"/>
      <c r="Q251" s="768"/>
      <c r="R251" s="770"/>
      <c r="S251" s="770"/>
      <c r="T251" s="770"/>
      <c r="U251" s="820"/>
      <c r="V251" s="805"/>
      <c r="W251" s="823"/>
      <c r="X251" s="826"/>
      <c r="Y251" s="829"/>
      <c r="Z251" s="805"/>
      <c r="AA251" s="808"/>
      <c r="AB251" s="811"/>
      <c r="AC251" s="814"/>
      <c r="AD251" s="797"/>
      <c r="AE251" s="178">
        <v>2</v>
      </c>
      <c r="AF251" s="401"/>
      <c r="AG251" s="444" t="s">
        <v>3160</v>
      </c>
      <c r="AH251" s="393"/>
      <c r="AI251" s="393"/>
      <c r="AJ251" s="393"/>
      <c r="AK251" s="395" t="str">
        <f t="shared" si="158"/>
        <v>Probabilidad</v>
      </c>
      <c r="AL251" s="253" t="s">
        <v>305</v>
      </c>
      <c r="AM251" s="253" t="s">
        <v>310</v>
      </c>
      <c r="AN251" s="201" t="str">
        <f t="shared" si="159"/>
        <v>40%</v>
      </c>
      <c r="AO251" s="254" t="s">
        <v>314</v>
      </c>
      <c r="AP251" s="254" t="s">
        <v>318</v>
      </c>
      <c r="AQ251" s="255" t="s">
        <v>321</v>
      </c>
      <c r="AR251" s="202">
        <f>IF(ISBLANK(AC250),(IFERROR(IF(AND(AK250="Probabilidad",AK251="Probabilidad"),(AT250-(+AT250*AN251)),IF(AK251="Probabilidad",(V250-(+V250*AN251)),IF(AK251="Impacto",AT250,""))),""))," ")</f>
        <v>0.216</v>
      </c>
      <c r="AS251" s="154" t="str">
        <f>IF(ISBLANK(AC250),(IFERROR(IF(AR251="","",IF(AR251&lt;=0.2,"Muy Baja",IF(AR251&lt;=0.4,"Baja",IF(AR251&lt;=0.6,"Media",IF(AR251&lt;=0.8,"Alta","Muy Alta"))))),""))," ")</f>
        <v>Baja</v>
      </c>
      <c r="AT251" s="203">
        <f t="shared" si="154"/>
        <v>0.216</v>
      </c>
      <c r="AU251" s="470" t="str">
        <f t="shared" si="155"/>
        <v>Moderado</v>
      </c>
      <c r="AV251" s="203">
        <f>IFERROR(IF(AND(AK250="Impacto",AK251="Impacto"),(AV250-(+AV250*AN251)),IF(AK251="Impacto",(Z250-(+Z250*AN251)),IF(AK251="Probabilidad",AV250,""))),"")</f>
        <v>0.6</v>
      </c>
      <c r="AW251" s="204" t="str">
        <f t="shared" si="156"/>
        <v>Moderado</v>
      </c>
      <c r="AX251" s="817"/>
      <c r="AY251" s="794"/>
      <c r="AZ251" s="797"/>
      <c r="BA251" s="800"/>
      <c r="BB251" s="871"/>
      <c r="BC251" s="873"/>
      <c r="BD251" s="873"/>
      <c r="BE251" s="873"/>
      <c r="BF251" s="875"/>
      <c r="BG251" s="875"/>
      <c r="BH251" s="873"/>
      <c r="BI251" s="873"/>
      <c r="BJ251" s="865"/>
      <c r="BK251" s="839"/>
      <c r="BL251" s="832"/>
      <c r="BM251" s="832"/>
      <c r="BN251" s="832"/>
      <c r="BO251" s="832"/>
      <c r="BP251" s="876"/>
      <c r="BQ251" s="832"/>
      <c r="BR251" s="832"/>
      <c r="BS251" s="832"/>
      <c r="BT251" s="834"/>
      <c r="BU251" s="524" t="s">
        <v>3852</v>
      </c>
      <c r="BV251" s="527" t="s">
        <v>3712</v>
      </c>
      <c r="BW251" s="524" t="s">
        <v>3850</v>
      </c>
      <c r="BX251" s="524" t="s">
        <v>3853</v>
      </c>
      <c r="BY251" s="182"/>
      <c r="BZ251" s="182"/>
      <c r="CA251" s="182"/>
      <c r="CB251" s="182"/>
      <c r="CC251" s="182"/>
      <c r="CD251" s="182"/>
      <c r="CE251" s="182"/>
      <c r="CF251" s="182"/>
      <c r="CG251" s="182"/>
      <c r="CH251" s="182"/>
      <c r="CI251" s="182"/>
      <c r="CJ251" s="182"/>
      <c r="CK251" s="182"/>
      <c r="CL251" s="182"/>
      <c r="CM251" s="182"/>
      <c r="CN251" s="182"/>
      <c r="CO251" s="182"/>
    </row>
    <row r="252" spans="1:93" ht="92.25" customHeight="1">
      <c r="A252" s="857"/>
      <c r="B252" s="860"/>
      <c r="C252" s="781"/>
      <c r="D252" s="781"/>
      <c r="E252" s="764"/>
      <c r="F252" s="764"/>
      <c r="G252" s="783"/>
      <c r="H252" s="297">
        <f t="shared" si="182"/>
        <v>40</v>
      </c>
      <c r="I252" s="775"/>
      <c r="J252" s="764"/>
      <c r="K252" s="764"/>
      <c r="L252" s="764"/>
      <c r="M252" s="764" t="s">
        <v>1396</v>
      </c>
      <c r="N252" s="764"/>
      <c r="O252" s="764"/>
      <c r="P252" s="766"/>
      <c r="Q252" s="768"/>
      <c r="R252" s="770"/>
      <c r="S252" s="770"/>
      <c r="T252" s="770"/>
      <c r="U252" s="820"/>
      <c r="V252" s="805"/>
      <c r="W252" s="823"/>
      <c r="X252" s="826"/>
      <c r="Y252" s="829"/>
      <c r="Z252" s="805"/>
      <c r="AA252" s="808"/>
      <c r="AB252" s="811"/>
      <c r="AC252" s="814"/>
      <c r="AD252" s="797"/>
      <c r="AE252" s="178">
        <v>3</v>
      </c>
      <c r="AF252" s="401"/>
      <c r="AG252" s="444" t="s">
        <v>3029</v>
      </c>
      <c r="AH252" s="393"/>
      <c r="AI252" s="393"/>
      <c r="AJ252" s="393"/>
      <c r="AK252" s="395" t="str">
        <f t="shared" si="158"/>
        <v>Probabilidad</v>
      </c>
      <c r="AL252" s="253" t="s">
        <v>305</v>
      </c>
      <c r="AM252" s="253" t="s">
        <v>310</v>
      </c>
      <c r="AN252" s="201" t="str">
        <f t="shared" si="159"/>
        <v>40%</v>
      </c>
      <c r="AO252" s="254" t="s">
        <v>314</v>
      </c>
      <c r="AP252" s="254" t="s">
        <v>318</v>
      </c>
      <c r="AQ252" s="255" t="s">
        <v>321</v>
      </c>
      <c r="AR252" s="202">
        <f>IF(ISBLANK(AC250),(IFERROR(IF(AND(AK251="Probabilidad",AK252="Probabilidad"),(AT251-(+AT251*AN252)),IF(AND(AK251="Impacto",AK252="Probabilidad"),(AT250-(+AT250*AN252)),IF(AK252="Impacto",AT251,""))),""))," ")</f>
        <v>0.12959999999999999</v>
      </c>
      <c r="AS252" s="154" t="str">
        <f>IF(ISBLANK(AC250),(IFERROR(IF(AR252="","",IF(AR252&lt;=0.2,"Muy Baja",IF(AR252&lt;=0.4,"Baja",IF(AR252&lt;=0.6,"Media",IF(AR252&lt;=0.8,"Alta","Muy Alta"))))),""))," ")</f>
        <v>Muy Baja</v>
      </c>
      <c r="AT252" s="203">
        <f t="shared" si="154"/>
        <v>0.12959999999999999</v>
      </c>
      <c r="AU252" s="470" t="str">
        <f t="shared" si="155"/>
        <v>Moderado</v>
      </c>
      <c r="AV252" s="203">
        <f t="shared" ref="AV252:AV255" si="201">IFERROR(IF(AND(AK251="Impacto",AK252="Impacto"),(AV251-(+AV251*AN252)),IF(AND(AK251="Probabilidad",AK252="Impacto"),(AV250-(+AV250*AN252)),IF(AK252="Probabilidad",AV251,""))),"")</f>
        <v>0.6</v>
      </c>
      <c r="AW252" s="204" t="str">
        <f t="shared" si="156"/>
        <v>Moderado</v>
      </c>
      <c r="AX252" s="817"/>
      <c r="AY252" s="794"/>
      <c r="AZ252" s="797"/>
      <c r="BA252" s="800"/>
      <c r="BB252" s="870" t="s">
        <v>1295</v>
      </c>
      <c r="BC252" s="872" t="s">
        <v>1247</v>
      </c>
      <c r="BD252" s="872" t="s">
        <v>2921</v>
      </c>
      <c r="BE252" s="872" t="s">
        <v>1026</v>
      </c>
      <c r="BF252" s="874">
        <v>44927</v>
      </c>
      <c r="BG252" s="874" t="s">
        <v>2964</v>
      </c>
      <c r="BH252" s="872" t="s">
        <v>1293</v>
      </c>
      <c r="BI252" s="872" t="s">
        <v>1292</v>
      </c>
      <c r="BJ252" s="865"/>
      <c r="BK252" s="838" t="s">
        <v>110</v>
      </c>
      <c r="BL252" s="831" t="s">
        <v>3473</v>
      </c>
      <c r="BM252" s="831">
        <v>636</v>
      </c>
      <c r="BN252" s="836">
        <v>46265</v>
      </c>
      <c r="BO252" s="831" t="s">
        <v>3474</v>
      </c>
      <c r="BP252" s="837" t="s">
        <v>3475</v>
      </c>
      <c r="BQ252" s="831" t="s">
        <v>111</v>
      </c>
      <c r="BR252" s="831" t="s">
        <v>111</v>
      </c>
      <c r="BS252" s="831" t="s">
        <v>1423</v>
      </c>
      <c r="BT252" s="833" t="s">
        <v>1423</v>
      </c>
      <c r="BU252" s="524" t="s">
        <v>3843</v>
      </c>
      <c r="BV252" s="527" t="s">
        <v>3712</v>
      </c>
      <c r="BW252" s="524" t="s">
        <v>3844</v>
      </c>
      <c r="BX252" s="524" t="s">
        <v>3845</v>
      </c>
      <c r="BY252" s="182"/>
      <c r="BZ252" s="182"/>
      <c r="CA252" s="182"/>
      <c r="CB252" s="182"/>
      <c r="CC252" s="182"/>
      <c r="CD252" s="182"/>
      <c r="CE252" s="182"/>
      <c r="CF252" s="182"/>
      <c r="CG252" s="182"/>
      <c r="CH252" s="182"/>
      <c r="CI252" s="182"/>
      <c r="CJ252" s="182"/>
      <c r="CK252" s="182"/>
      <c r="CL252" s="182"/>
      <c r="CM252" s="182"/>
      <c r="CN252" s="182"/>
      <c r="CO252" s="182"/>
    </row>
    <row r="253" spans="1:93" ht="84.75" customHeight="1">
      <c r="A253" s="857"/>
      <c r="B253" s="860"/>
      <c r="C253" s="781"/>
      <c r="D253" s="781"/>
      <c r="E253" s="764"/>
      <c r="F253" s="764"/>
      <c r="G253" s="783"/>
      <c r="H253" s="297">
        <f t="shared" si="182"/>
        <v>40</v>
      </c>
      <c r="I253" s="775"/>
      <c r="J253" s="764"/>
      <c r="K253" s="764"/>
      <c r="L253" s="764"/>
      <c r="M253" s="764" t="s">
        <v>1396</v>
      </c>
      <c r="N253" s="764"/>
      <c r="O253" s="764"/>
      <c r="P253" s="766"/>
      <c r="Q253" s="768"/>
      <c r="R253" s="770"/>
      <c r="S253" s="770"/>
      <c r="T253" s="770"/>
      <c r="U253" s="820"/>
      <c r="V253" s="805"/>
      <c r="W253" s="823"/>
      <c r="X253" s="826"/>
      <c r="Y253" s="829"/>
      <c r="Z253" s="805"/>
      <c r="AA253" s="808"/>
      <c r="AB253" s="811"/>
      <c r="AC253" s="814"/>
      <c r="AD253" s="797"/>
      <c r="AE253" s="178">
        <v>4</v>
      </c>
      <c r="AF253" s="401"/>
      <c r="AG253" s="444" t="s">
        <v>3323</v>
      </c>
      <c r="AH253" s="393"/>
      <c r="AI253" s="393"/>
      <c r="AJ253" s="393"/>
      <c r="AK253" s="395" t="str">
        <f t="shared" si="158"/>
        <v>Probabilidad</v>
      </c>
      <c r="AL253" s="253" t="s">
        <v>305</v>
      </c>
      <c r="AM253" s="253" t="s">
        <v>310</v>
      </c>
      <c r="AN253" s="201" t="str">
        <f t="shared" si="159"/>
        <v>40%</v>
      </c>
      <c r="AO253" s="254" t="s">
        <v>314</v>
      </c>
      <c r="AP253" s="254" t="s">
        <v>318</v>
      </c>
      <c r="AQ253" s="255" t="s">
        <v>321</v>
      </c>
      <c r="AR253" s="202">
        <f>IF(ISBLANK(AC250),(IFERROR(IF(AND(AK252="Probabilidad",AK253="Probabilidad"),(AT252-(+AT252*AN253)),IF(AND(AK252="Impacto",AK253="Probabilidad"),(AT251-(+AT251*AN253)),IF(AK253="Impacto",AT252,""))),""))," ")</f>
        <v>7.7759999999999996E-2</v>
      </c>
      <c r="AS253" s="154" t="str">
        <f>IF(ISBLANK(AC250),(IFERROR(IF(AR253="","",IF(AR253&lt;=0.2,"Muy Baja",IF(AR253&lt;=0.4,"Baja",IF(AR253&lt;=0.6,"Media",IF(AR253&lt;=0.8,"Alta","Muy Alta"))))),""))," ")</f>
        <v>Muy Baja</v>
      </c>
      <c r="AT253" s="203">
        <f t="shared" si="154"/>
        <v>7.7759999999999996E-2</v>
      </c>
      <c r="AU253" s="470" t="str">
        <f t="shared" si="155"/>
        <v>Moderado</v>
      </c>
      <c r="AV253" s="203">
        <f t="shared" si="201"/>
        <v>0.6</v>
      </c>
      <c r="AW253" s="204" t="str">
        <f t="shared" si="156"/>
        <v>Moderado</v>
      </c>
      <c r="AX253" s="817"/>
      <c r="AY253" s="794"/>
      <c r="AZ253" s="797"/>
      <c r="BA253" s="800"/>
      <c r="BB253" s="871"/>
      <c r="BC253" s="873"/>
      <c r="BD253" s="873"/>
      <c r="BE253" s="873"/>
      <c r="BF253" s="875"/>
      <c r="BG253" s="875"/>
      <c r="BH253" s="873"/>
      <c r="BI253" s="873"/>
      <c r="BJ253" s="865"/>
      <c r="BK253" s="839"/>
      <c r="BL253" s="832"/>
      <c r="BM253" s="832"/>
      <c r="BN253" s="832"/>
      <c r="BO253" s="832"/>
      <c r="BP253" s="832"/>
      <c r="BQ253" s="832"/>
      <c r="BR253" s="832"/>
      <c r="BS253" s="832"/>
      <c r="BT253" s="834"/>
      <c r="BU253" s="524" t="s">
        <v>3843</v>
      </c>
      <c r="BV253" s="527" t="s">
        <v>3712</v>
      </c>
      <c r="BW253" s="524" t="s">
        <v>3844</v>
      </c>
      <c r="BX253" s="524" t="s">
        <v>3845</v>
      </c>
      <c r="BY253" s="182"/>
      <c r="BZ253" s="182"/>
      <c r="CA253" s="182"/>
      <c r="CB253" s="182"/>
      <c r="CC253" s="182"/>
      <c r="CD253" s="182"/>
      <c r="CE253" s="182"/>
      <c r="CF253" s="182"/>
      <c r="CG253" s="182"/>
      <c r="CH253" s="182"/>
      <c r="CI253" s="182"/>
      <c r="CJ253" s="182"/>
      <c r="CK253" s="182"/>
      <c r="CL253" s="182"/>
      <c r="CM253" s="182"/>
      <c r="CN253" s="182"/>
      <c r="CO253" s="182"/>
    </row>
    <row r="254" spans="1:93" ht="28.5" customHeight="1">
      <c r="A254" s="857"/>
      <c r="B254" s="860"/>
      <c r="C254" s="781"/>
      <c r="D254" s="781"/>
      <c r="E254" s="764"/>
      <c r="F254" s="764"/>
      <c r="G254" s="783"/>
      <c r="H254" s="297">
        <f t="shared" si="182"/>
        <v>40</v>
      </c>
      <c r="I254" s="775"/>
      <c r="J254" s="764"/>
      <c r="K254" s="764"/>
      <c r="L254" s="764"/>
      <c r="M254" s="764" t="s">
        <v>1396</v>
      </c>
      <c r="N254" s="764"/>
      <c r="O254" s="764"/>
      <c r="P254" s="766"/>
      <c r="Q254" s="768"/>
      <c r="R254" s="770"/>
      <c r="S254" s="770"/>
      <c r="T254" s="770"/>
      <c r="U254" s="820"/>
      <c r="V254" s="805"/>
      <c r="W254" s="823"/>
      <c r="X254" s="826"/>
      <c r="Y254" s="829"/>
      <c r="Z254" s="805"/>
      <c r="AA254" s="808"/>
      <c r="AB254" s="811"/>
      <c r="AC254" s="814"/>
      <c r="AD254" s="797"/>
      <c r="AE254" s="178">
        <v>5</v>
      </c>
      <c r="AF254" s="401"/>
      <c r="AG254" s="444"/>
      <c r="AH254" s="393"/>
      <c r="AI254" s="393"/>
      <c r="AJ254" s="393"/>
      <c r="AK254" s="395" t="str">
        <f t="shared" si="158"/>
        <v/>
      </c>
      <c r="AL254" s="253"/>
      <c r="AM254" s="253"/>
      <c r="AN254" s="201" t="str">
        <f t="shared" si="159"/>
        <v/>
      </c>
      <c r="AO254" s="254"/>
      <c r="AP254" s="254"/>
      <c r="AQ254" s="255"/>
      <c r="AR254" s="202" t="str">
        <f>IF(ISBLANK(AC250),(IFERROR(IF(AND(AK253="Probabilidad",AK254="Probabilidad"),(AT253-(+AT253*AN254)),IF(AND(AK253="Impacto",AK254="Probabilidad"),(AT252-(+AT252*AN254)),IF(AK254="Impacto",AT253,""))),""))," ")</f>
        <v/>
      </c>
      <c r="AS254" s="154" t="str">
        <f>IF(ISBLANK(AC250),(IFERROR(IF(AR254="","",IF(AR254&lt;=0.2,"Muy Baja",IF(AR254&lt;=0.4,"Baja",IF(AR254&lt;=0.6,"Media",IF(AR254&lt;=0.8,"Alta","Muy Alta"))))),""))," ")</f>
        <v/>
      </c>
      <c r="AT254" s="203" t="str">
        <f t="shared" si="154"/>
        <v/>
      </c>
      <c r="AU254" s="470" t="str">
        <f t="shared" si="155"/>
        <v/>
      </c>
      <c r="AV254" s="203" t="str">
        <f t="shared" si="201"/>
        <v/>
      </c>
      <c r="AW254" s="204" t="str">
        <f t="shared" si="156"/>
        <v/>
      </c>
      <c r="AX254" s="817"/>
      <c r="AY254" s="794"/>
      <c r="AZ254" s="797"/>
      <c r="BA254" s="800"/>
      <c r="BB254" s="382"/>
      <c r="BC254" s="385"/>
      <c r="BD254" s="383"/>
      <c r="BE254" s="383"/>
      <c r="BF254" s="384"/>
      <c r="BG254" s="384"/>
      <c r="BH254" s="384"/>
      <c r="BI254" s="385"/>
      <c r="BJ254" s="865"/>
      <c r="BK254" s="411"/>
      <c r="BL254" s="409"/>
      <c r="BM254" s="409"/>
      <c r="BN254" s="409"/>
      <c r="BO254" s="410"/>
      <c r="BP254" s="410"/>
      <c r="BQ254" s="410"/>
      <c r="BR254" s="453"/>
      <c r="BS254" s="453"/>
      <c r="BT254" s="454"/>
      <c r="BU254" s="509"/>
      <c r="BV254" s="509"/>
      <c r="BW254" s="509"/>
      <c r="BX254" s="509"/>
      <c r="BY254" s="182"/>
      <c r="BZ254" s="182"/>
      <c r="CA254" s="182"/>
      <c r="CB254" s="182"/>
      <c r="CC254" s="182"/>
      <c r="CD254" s="182"/>
      <c r="CE254" s="182"/>
      <c r="CF254" s="182"/>
      <c r="CG254" s="182"/>
      <c r="CH254" s="182"/>
      <c r="CI254" s="182"/>
      <c r="CJ254" s="182"/>
      <c r="CK254" s="182"/>
      <c r="CL254" s="182"/>
      <c r="CM254" s="182"/>
      <c r="CN254" s="182"/>
      <c r="CO254" s="182"/>
    </row>
    <row r="255" spans="1:93" ht="28.5" customHeight="1">
      <c r="A255" s="857"/>
      <c r="B255" s="860"/>
      <c r="C255" s="781"/>
      <c r="D255" s="781"/>
      <c r="E255" s="764"/>
      <c r="F255" s="764"/>
      <c r="G255" s="783"/>
      <c r="H255" s="297">
        <f t="shared" si="182"/>
        <v>40</v>
      </c>
      <c r="I255" s="776"/>
      <c r="J255" s="765"/>
      <c r="K255" s="765"/>
      <c r="L255" s="765"/>
      <c r="M255" s="765" t="s">
        <v>1396</v>
      </c>
      <c r="N255" s="765"/>
      <c r="O255" s="765"/>
      <c r="P255" s="767"/>
      <c r="Q255" s="769"/>
      <c r="R255" s="771"/>
      <c r="S255" s="771"/>
      <c r="T255" s="771"/>
      <c r="U255" s="821"/>
      <c r="V255" s="806"/>
      <c r="W255" s="824"/>
      <c r="X255" s="827"/>
      <c r="Y255" s="830"/>
      <c r="Z255" s="806"/>
      <c r="AA255" s="809"/>
      <c r="AB255" s="812"/>
      <c r="AC255" s="815"/>
      <c r="AD255" s="798"/>
      <c r="AE255" s="178">
        <v>6</v>
      </c>
      <c r="AF255" s="401"/>
      <c r="AG255" s="444"/>
      <c r="AH255" s="393"/>
      <c r="AI255" s="393"/>
      <c r="AJ255" s="393"/>
      <c r="AK255" s="395" t="str">
        <f t="shared" si="158"/>
        <v/>
      </c>
      <c r="AL255" s="253"/>
      <c r="AM255" s="253"/>
      <c r="AN255" s="201" t="str">
        <f t="shared" si="159"/>
        <v/>
      </c>
      <c r="AO255" s="254"/>
      <c r="AP255" s="254"/>
      <c r="AQ255" s="255"/>
      <c r="AR255" s="202" t="str">
        <f>IF(ISBLANK(AC250),(IFERROR(IF(AND(AK254="Probabilidad",AK255="Probabilidad"),(AT254-(+AT254*AN255)),IF(AND(AK254="Impacto",AK255="Probabilidad"),(AT253-(+AT253*AN255)),IF(AK255="Impacto",AT254,""))),""))," ")</f>
        <v/>
      </c>
      <c r="AS255" s="154" t="str">
        <f>IF(ISBLANK(AC250),(IFERROR(IF(AR255="","",IF(AR255&lt;=0.2,"Muy Baja",IF(AR255&lt;=0.4,"Baja",IF(AR255&lt;=0.6,"Media",IF(AR255&lt;=0.8,"Alta","Muy Alta"))))),""))," ")</f>
        <v/>
      </c>
      <c r="AT255" s="203" t="str">
        <f t="shared" si="154"/>
        <v/>
      </c>
      <c r="AU255" s="470" t="str">
        <f t="shared" si="155"/>
        <v/>
      </c>
      <c r="AV255" s="203" t="str">
        <f t="shared" si="201"/>
        <v/>
      </c>
      <c r="AW255" s="204" t="str">
        <f t="shared" si="156"/>
        <v/>
      </c>
      <c r="AX255" s="818"/>
      <c r="AY255" s="795"/>
      <c r="AZ255" s="798"/>
      <c r="BA255" s="801"/>
      <c r="BB255" s="382"/>
      <c r="BC255" s="385"/>
      <c r="BD255" s="383"/>
      <c r="BE255" s="383"/>
      <c r="BF255" s="384"/>
      <c r="BG255" s="384"/>
      <c r="BH255" s="384"/>
      <c r="BI255" s="385"/>
      <c r="BJ255" s="866"/>
      <c r="BK255" s="411"/>
      <c r="BL255" s="409"/>
      <c r="BM255" s="409"/>
      <c r="BN255" s="409"/>
      <c r="BO255" s="410"/>
      <c r="BP255" s="410"/>
      <c r="BQ255" s="410"/>
      <c r="BR255" s="453"/>
      <c r="BS255" s="453"/>
      <c r="BT255" s="454"/>
      <c r="BU255" s="509"/>
      <c r="BV255" s="509"/>
      <c r="BW255" s="509"/>
      <c r="BX255" s="509"/>
      <c r="BY255" s="182"/>
      <c r="BZ255" s="182"/>
      <c r="CA255" s="182"/>
      <c r="CB255" s="182"/>
      <c r="CC255" s="182"/>
      <c r="CD255" s="182"/>
      <c r="CE255" s="182"/>
      <c r="CF255" s="182"/>
      <c r="CG255" s="182"/>
      <c r="CH255" s="182"/>
      <c r="CI255" s="182"/>
      <c r="CJ255" s="182"/>
      <c r="CK255" s="182"/>
      <c r="CL255" s="182"/>
      <c r="CM255" s="182"/>
      <c r="CN255" s="182"/>
      <c r="CO255" s="182"/>
    </row>
    <row r="256" spans="1:93" ht="71.650000000000006" customHeight="1">
      <c r="A256" s="857"/>
      <c r="B256" s="860" t="s">
        <v>935</v>
      </c>
      <c r="C256" s="781"/>
      <c r="D256" s="781" t="str">
        <f>IFERROR((VLOOKUP($B256,'Listados Datos'!$D$3:$F$18,3,FALSE))," ")</f>
        <v xml:space="preserve">Disponer de herramientas tecnológicas que apoyen de manera eficiente y oportuna las labores misionales y estratégicas de la entidad. Según lo establecido en el Plan Operativo Anual de la entidad. </v>
      </c>
      <c r="E256" s="764"/>
      <c r="F256" s="764" t="s">
        <v>949</v>
      </c>
      <c r="G256" s="783">
        <v>41</v>
      </c>
      <c r="H256" s="297">
        <f t="shared" ref="H256" si="202">+G256</f>
        <v>41</v>
      </c>
      <c r="I256" s="784" t="s">
        <v>1358</v>
      </c>
      <c r="J256" s="785" t="s">
        <v>236</v>
      </c>
      <c r="K256" s="785" t="s">
        <v>1127</v>
      </c>
      <c r="L256" s="785" t="s">
        <v>1239</v>
      </c>
      <c r="M256" s="785" t="s">
        <v>3161</v>
      </c>
      <c r="N256" s="785" t="s">
        <v>917</v>
      </c>
      <c r="O256" s="785" t="s">
        <v>826</v>
      </c>
      <c r="P256" s="786">
        <v>228</v>
      </c>
      <c r="Q256" s="787" t="s">
        <v>88</v>
      </c>
      <c r="R256" s="788" t="s">
        <v>1244</v>
      </c>
      <c r="S256" s="788" t="s">
        <v>463</v>
      </c>
      <c r="T256" s="788" t="s">
        <v>506</v>
      </c>
      <c r="U256" s="819" t="str">
        <f>IF(ISBLANK(AB256),(IF(P256&lt;=0,"",IF(P256&lt;=2,"Muy Baja",IF(P256&lt;=24,"Baja",IF(P256&lt;=500,"Media",IF(P256&lt;=5000,"Alta","Muy Alta"))))))," ")</f>
        <v>Media</v>
      </c>
      <c r="V256" s="804">
        <f t="shared" ref="V256" si="203">IF(ISBLANK(AB256),(IF(U256="","",IF(U256="Muy Baja",20%,IF(U256="Baja",40%,IF(U256="Media",60%,IF(U256="Alta",80%,IF(U256="Muy Alta",100%,0)))))))," ")</f>
        <v>0.6</v>
      </c>
      <c r="W256" s="822" t="s">
        <v>299</v>
      </c>
      <c r="X256" s="825" t="str">
        <f>IF(W256&gt;0,IF(NOT(ISERROR(MATCH(W256,'Listados Datos'!$N$3:$N$4,0))),'Listados Datos'!$N$6&amp;"Por favor no seleccionar este criterios de impacto (Afectación Económica o presupuestal y/o Pérdida Reputacional)",'Listados Datos'!$N$7),"")</f>
        <v>✔</v>
      </c>
      <c r="Y256" s="828" t="str">
        <f>IF(OR(W256='Listados Datos'!$R$3,W256='Listados Datos'!$S$3),"Leve",IF(OR(W256='Listados Datos'!$R$4,W256='Listados Datos'!$S$4),"Menor",IF(OR(W256='Listados Datos'!$R$5,W256='Listados Datos'!$S$5),"Moderado",IF(OR(W256='Listados Datos'!$R$6,W256='Listados Datos'!$S$6),"Mayor",IF(OR(W256='Listados Datos'!$R$7,W256='Listados Datos'!$S$7),"Catastrófico","")))))</f>
        <v>Moderado</v>
      </c>
      <c r="Z256" s="804">
        <f>IF(Y256="","",IF(Y256="Leve",20%,IF(Y256="Menor",40%,IF(Y256="Moderado",60%,IF(Y256="Mayor",80%,IF(Y256="Catastrófico",100%,0))))))</f>
        <v>0.6</v>
      </c>
      <c r="AA256" s="807" t="str">
        <f>IF(OR(AND(U256="Muy Baja",Y256="Leve"),AND(U256="Muy Baja",Y256="Menor"),AND(U256="Baja",Y256="Leve")),"Bajo",IF(OR(AND(U256="Muy baja",Y256="Moderado"),AND(U256="Baja",Y256="Menor"),AND(U256="Baja",Y256="Moderado"),AND(U256="Media",Y256="Leve"),AND(U256="Media",Y256="Menor"),AND(U256="Media",Y256="Moderado"),AND(U256="Alta",Y256="Leve"),AND(U256="Alta",Y256="Menor")),"Moderado",IF(OR(AND(U256="Muy Baja",Y256="Mayor"),AND(U256="Baja",Y256="Mayor"),AND(U256="Media",Y256="Mayor"),AND(U256="Alta",Y256="Moderado"),AND(U256="Alta",Y256="Mayor"),AND(U256="Muy Alta",Y256="Leve"),AND(U256="Muy Alta",Y256="Menor"),AND(U256="Muy Alta",Y256="Moderado"),AND(U256="Muy Alta",Y256="Mayor")),"Alto",IF(OR(AND(U256="Muy Baja",Y256="Catastrófico"),AND(U256="Baja",Y256="Catastrófico"),AND(U256="Media",Y256="Catastrófico"),AND(U256="Alta",Y256="Catastrófico"),AND(U256="Muy Alta",Y256="Catastrófico")),"Extremo",""))))</f>
        <v>Moderado</v>
      </c>
      <c r="AB256" s="810"/>
      <c r="AC256" s="813"/>
      <c r="AD256" s="796" t="str">
        <f t="shared" ref="AD256" si="204">IF(AND(AB256="Rara Vez",AC256="Insignificante"),("BAJA"),IF(AND(AB256="Rara Vez",AC256="Menor"),("BAJA"),IF(AND(AB256="Rara Vez",AC256="Moderado"),("MODERADA"),IF(AND(AB256="Rara Vez",AC256="Mayor"),("ALTA"),IF(AND(AB256="Improbable",AC256="Insignificante"),("BAJA"),IF(AND(AB256="Improbable",AC256="Menor"),("BAJA"),IF(AND(AB256="Improbable",AC256="Moderado"),("MODERADA"),IF(AND(AB256="Improbable",AC256="Mayor"),("ALTA"),IF(AND(AB256="Posible",AC256="Insignificante"),("BAJA"),IF(AND(AB256="Posible",AC256="Menor"),("MODERADA"),IF(AND(AB256="Posible",AC256="Moderado"),("ALTA"),IF(AND(AB256="Posible",AC256="Mayor"),("EXTREMA"),IF(AND(AB256="Probable",AC256="Insignificante"),("MODERADA"),IF(AND(AB256="Probable",AC256="Menor"),("ALTA"),IF(AND(AB256="Probable",AC256="Moderado"),("ALTA"),IF(AND(AB256="Probable",AC256="Mayor"),("EXTREMA"),IF(AND(AB256="Casi Seguro",AC256="Insignificante"),("ALTA"),IF(AND(AB256="Casi Seguro",AC256="Menor"),("ALTA"),IF(AND(AB256="Casi Seguro",AC256="Moderado"),("EXTREMA"),IF(AND(AB256="Casi Seguro",AC256="Mayor"),("EXTREMA"),IF(AC256="Catastrófico","EXTREMA","VALORAR")))))))))))))))))))))</f>
        <v>VALORAR</v>
      </c>
      <c r="AE256" s="178">
        <v>1</v>
      </c>
      <c r="AF256" s="401"/>
      <c r="AG256" s="444" t="s">
        <v>3324</v>
      </c>
      <c r="AH256" s="393"/>
      <c r="AI256" s="393"/>
      <c r="AJ256" s="393"/>
      <c r="AK256" s="395" t="str">
        <f t="shared" si="158"/>
        <v>Probabilidad</v>
      </c>
      <c r="AL256" s="253" t="s">
        <v>305</v>
      </c>
      <c r="AM256" s="253" t="s">
        <v>310</v>
      </c>
      <c r="AN256" s="201" t="str">
        <f t="shared" si="159"/>
        <v>40%</v>
      </c>
      <c r="AO256" s="254" t="s">
        <v>314</v>
      </c>
      <c r="AP256" s="254" t="s">
        <v>318</v>
      </c>
      <c r="AQ256" s="255" t="s">
        <v>321</v>
      </c>
      <c r="AR256" s="202">
        <f>IF(ISBLANK(AC256),(IFERROR(IF(AK256="Probabilidad",(V256-(+V256*AN256)),IF(AK256="Impacto",V256,"")),""))," ")</f>
        <v>0.36</v>
      </c>
      <c r="AS256" s="154" t="str">
        <f>IF(ISBLANK(AC256), (IFERROR(IF(AR256="","",IF(AR256&lt;=0.2,"Muy Baja",IF(AR256&lt;=0.4,"Baja",IF(AR256&lt;=0.6,"Media",IF(AR256&lt;=0.8,"Alta","Muy Alta"))))),""))," ")</f>
        <v>Baja</v>
      </c>
      <c r="AT256" s="203">
        <f t="shared" si="154"/>
        <v>0.36</v>
      </c>
      <c r="AU256" s="470" t="str">
        <f t="shared" si="155"/>
        <v>Moderado</v>
      </c>
      <c r="AV256" s="203">
        <f>IFERROR(IF(AK256="Impacto",(Z256-(+Z256*AN256)),IF(AK256="Probabilidad",Z256,"")),"")</f>
        <v>0.6</v>
      </c>
      <c r="AW256" s="204" t="str">
        <f t="shared" si="156"/>
        <v>Moderado</v>
      </c>
      <c r="AX256" s="816"/>
      <c r="AY256" s="793" t="str">
        <f>IF(ISBLANK(AC256), " ", AC256)</f>
        <v xml:space="preserve"> </v>
      </c>
      <c r="AZ256" s="796" t="str">
        <f t="shared" ref="AZ256" si="205">IF(AND(AX256="Rara Vez",AY256="Insignificante"),("BAJA"),IF(AND(AX256="Rara Vez",AY256="Menor"),("BAJA"),IF(AND(AX256="Rara Vez",AY256="Moderado"),("MODERADA"),IF(AND(AX256="Rara Vez",AY256="Mayor"),("ALTA"),IF(AND(AX256="Improbable",AY256="Insignificante"),("BAJA"),IF(AND(AX256="Improbable",AY256="Menor"),("BAJA"),IF(AND(AX256="Improbable",AY256="Moderado"),("MODERADA"),IF(AND(AX256="Improbable",AY256="Mayor"),("ALTA"),IF(AND(AX256="Posible",AY256="Insignificante"),("BAJA"),IF(AND(AX256="Posible",AY256="Menor"),("MODERADA"),IF(AND(AX256="Posible",AY256="Moderado"),("ALTA"),IF(AND(AX256="Posible",AY256="Mayor"),("EXTREMA"),IF(AND(AX256="Probable",AY256="Insignificante"),("MODERADA"),IF(AND(AX256="Probable",AY256="Menor"),("ALTA"),IF(AND(AX256="Probable",AY256="Moderado"),("ALTA"),IF(AND(AX256="Probable",AY256="Mayor"),("EXTREMA"),IF(AND(AX256="Casi Seguro",AY256="Insignificante"),("ALTA"),IF(AND(AX256="Casi Seguro",AY256="Menor"),("ALTA"),IF(AND(AX256="Casi Seguro",AY256="Moderado"),("EXTREMA"),IF(AND(AX256="Casi Seguro",AY256="Mayor"),("EXTREMA"),IF(AY256="Catastrófico","EXTREMA","VALORAR")))))))))))))))))))))</f>
        <v>VALORAR</v>
      </c>
      <c r="BA256" s="799" t="s">
        <v>328</v>
      </c>
      <c r="BB256" s="382" t="s">
        <v>1297</v>
      </c>
      <c r="BC256" s="385" t="s">
        <v>3151</v>
      </c>
      <c r="BD256" s="383" t="s">
        <v>2921</v>
      </c>
      <c r="BE256" s="383" t="s">
        <v>1026</v>
      </c>
      <c r="BF256" s="384">
        <v>44927</v>
      </c>
      <c r="BG256" s="384">
        <v>45291</v>
      </c>
      <c r="BH256" s="384" t="s">
        <v>3062</v>
      </c>
      <c r="BI256" s="385" t="s">
        <v>3063</v>
      </c>
      <c r="BJ256" s="877" t="s">
        <v>1171</v>
      </c>
      <c r="BK256" s="411" t="s">
        <v>110</v>
      </c>
      <c r="BL256" s="409" t="s">
        <v>3455</v>
      </c>
      <c r="BM256" s="409">
        <v>21</v>
      </c>
      <c r="BN256" s="421">
        <v>46265</v>
      </c>
      <c r="BO256" s="410" t="s">
        <v>3456</v>
      </c>
      <c r="BP256" s="423" t="s">
        <v>3480</v>
      </c>
      <c r="BQ256" s="410" t="s">
        <v>111</v>
      </c>
      <c r="BR256" s="453" t="s">
        <v>111</v>
      </c>
      <c r="BS256" s="453" t="s">
        <v>1423</v>
      </c>
      <c r="BT256" s="454" t="s">
        <v>1423</v>
      </c>
      <c r="BU256" s="524" t="s">
        <v>3854</v>
      </c>
      <c r="BV256" s="527" t="s">
        <v>3712</v>
      </c>
      <c r="BW256" s="527" t="s">
        <v>3841</v>
      </c>
      <c r="BX256" s="524" t="s">
        <v>3855</v>
      </c>
      <c r="BY256" s="182"/>
      <c r="BZ256" s="182"/>
      <c r="CA256" s="182"/>
      <c r="CB256" s="182"/>
      <c r="CC256" s="182"/>
      <c r="CD256" s="182"/>
      <c r="CE256" s="182"/>
      <c r="CF256" s="182"/>
      <c r="CG256" s="182"/>
      <c r="CH256" s="182"/>
      <c r="CI256" s="182"/>
      <c r="CJ256" s="182"/>
      <c r="CK256" s="182"/>
      <c r="CL256" s="182"/>
      <c r="CM256" s="182"/>
      <c r="CN256" s="182"/>
      <c r="CO256" s="182"/>
    </row>
    <row r="257" spans="1:93" ht="60.6" customHeight="1">
      <c r="A257" s="857"/>
      <c r="B257" s="860"/>
      <c r="C257" s="781"/>
      <c r="D257" s="781"/>
      <c r="E257" s="764"/>
      <c r="F257" s="764"/>
      <c r="G257" s="783"/>
      <c r="H257" s="297">
        <f t="shared" ref="H257" si="206">+H256</f>
        <v>41</v>
      </c>
      <c r="I257" s="775"/>
      <c r="J257" s="764"/>
      <c r="K257" s="764"/>
      <c r="L257" s="764"/>
      <c r="M257" s="764" t="s">
        <v>1396</v>
      </c>
      <c r="N257" s="764"/>
      <c r="O257" s="764"/>
      <c r="P257" s="766"/>
      <c r="Q257" s="768"/>
      <c r="R257" s="770"/>
      <c r="S257" s="770"/>
      <c r="T257" s="770"/>
      <c r="U257" s="820"/>
      <c r="V257" s="805"/>
      <c r="W257" s="823"/>
      <c r="X257" s="826"/>
      <c r="Y257" s="829"/>
      <c r="Z257" s="805"/>
      <c r="AA257" s="808"/>
      <c r="AB257" s="811"/>
      <c r="AC257" s="814"/>
      <c r="AD257" s="797"/>
      <c r="AE257" s="178">
        <v>2</v>
      </c>
      <c r="AF257" s="401"/>
      <c r="AG257" s="444" t="s">
        <v>3162</v>
      </c>
      <c r="AH257" s="393"/>
      <c r="AI257" s="393"/>
      <c r="AJ257" s="393"/>
      <c r="AK257" s="395" t="str">
        <f t="shared" si="158"/>
        <v>Probabilidad</v>
      </c>
      <c r="AL257" s="253" t="s">
        <v>305</v>
      </c>
      <c r="AM257" s="253" t="s">
        <v>310</v>
      </c>
      <c r="AN257" s="201" t="str">
        <f t="shared" si="159"/>
        <v>40%</v>
      </c>
      <c r="AO257" s="254" t="s">
        <v>314</v>
      </c>
      <c r="AP257" s="254" t="s">
        <v>318</v>
      </c>
      <c r="AQ257" s="255" t="s">
        <v>321</v>
      </c>
      <c r="AR257" s="202">
        <f>IF(ISBLANK(AC256),(IFERROR(IF(AND(AK256="Probabilidad",AK257="Probabilidad"),(AT256-(+AT256*AN257)),IF(AK257="Probabilidad",(V256-(+V256*AN257)),IF(AK257="Impacto",AT256,""))),""))," ")</f>
        <v>0.216</v>
      </c>
      <c r="AS257" s="154" t="str">
        <f>IF(ISBLANK(AC256),(IFERROR(IF(AR257="","",IF(AR257&lt;=0.2,"Muy Baja",IF(AR257&lt;=0.4,"Baja",IF(AR257&lt;=0.6,"Media",IF(AR257&lt;=0.8,"Alta","Muy Alta"))))),""))," ")</f>
        <v>Baja</v>
      </c>
      <c r="AT257" s="203">
        <f t="shared" si="154"/>
        <v>0.216</v>
      </c>
      <c r="AU257" s="470" t="str">
        <f t="shared" si="155"/>
        <v>Moderado</v>
      </c>
      <c r="AV257" s="203">
        <f>IFERROR(IF(AND(AK256="Impacto",AK257="Impacto"),(AV256-(+AV256*AN257)),IF(AK257="Impacto",(Z256-(+Z256*AN257)),IF(AK257="Probabilidad",AV256,""))),"")</f>
        <v>0.6</v>
      </c>
      <c r="AW257" s="204" t="str">
        <f t="shared" si="156"/>
        <v>Moderado</v>
      </c>
      <c r="AX257" s="817"/>
      <c r="AY257" s="794"/>
      <c r="AZ257" s="797"/>
      <c r="BA257" s="800"/>
      <c r="BB257" s="870" t="s">
        <v>1298</v>
      </c>
      <c r="BC257" s="872" t="s">
        <v>3163</v>
      </c>
      <c r="BD257" s="872" t="s">
        <v>2921</v>
      </c>
      <c r="BE257" s="872" t="s">
        <v>1026</v>
      </c>
      <c r="BF257" s="874">
        <v>44927</v>
      </c>
      <c r="BG257" s="874" t="s">
        <v>2964</v>
      </c>
      <c r="BH257" s="872" t="s">
        <v>1299</v>
      </c>
      <c r="BI257" s="872" t="s">
        <v>1300</v>
      </c>
      <c r="BJ257" s="865"/>
      <c r="BK257" s="838" t="s">
        <v>110</v>
      </c>
      <c r="BL257" s="831" t="s">
        <v>3476</v>
      </c>
      <c r="BM257" s="831">
        <v>1</v>
      </c>
      <c r="BN257" s="836">
        <v>46265</v>
      </c>
      <c r="BO257" s="831" t="s">
        <v>3478</v>
      </c>
      <c r="BP257" s="837" t="s">
        <v>3479</v>
      </c>
      <c r="BQ257" s="831" t="s">
        <v>111</v>
      </c>
      <c r="BR257" s="831" t="s">
        <v>111</v>
      </c>
      <c r="BS257" s="831" t="s">
        <v>1423</v>
      </c>
      <c r="BT257" s="833" t="s">
        <v>1423</v>
      </c>
      <c r="BU257" s="527" t="s">
        <v>3856</v>
      </c>
      <c r="BV257" s="527" t="s">
        <v>3712</v>
      </c>
      <c r="BW257" s="527" t="s">
        <v>3857</v>
      </c>
      <c r="BX257" s="524" t="s">
        <v>3858</v>
      </c>
      <c r="BY257" s="182"/>
      <c r="BZ257" s="182"/>
      <c r="CA257" s="182"/>
      <c r="CB257" s="182"/>
      <c r="CC257" s="182"/>
      <c r="CD257" s="182"/>
      <c r="CE257" s="182"/>
      <c r="CF257" s="182"/>
      <c r="CG257" s="182"/>
      <c r="CH257" s="182"/>
      <c r="CI257" s="182"/>
      <c r="CJ257" s="182"/>
      <c r="CK257" s="182"/>
      <c r="CL257" s="182"/>
      <c r="CM257" s="182"/>
      <c r="CN257" s="182"/>
      <c r="CO257" s="182"/>
    </row>
    <row r="258" spans="1:93" ht="60.6" customHeight="1">
      <c r="A258" s="857"/>
      <c r="B258" s="860"/>
      <c r="C258" s="781"/>
      <c r="D258" s="781"/>
      <c r="E258" s="764"/>
      <c r="F258" s="764"/>
      <c r="G258" s="783"/>
      <c r="H258" s="297">
        <f t="shared" si="182"/>
        <v>41</v>
      </c>
      <c r="I258" s="775"/>
      <c r="J258" s="764"/>
      <c r="K258" s="764"/>
      <c r="L258" s="764"/>
      <c r="M258" s="764" t="s">
        <v>1396</v>
      </c>
      <c r="N258" s="764"/>
      <c r="O258" s="764"/>
      <c r="P258" s="766"/>
      <c r="Q258" s="768"/>
      <c r="R258" s="770"/>
      <c r="S258" s="770"/>
      <c r="T258" s="770"/>
      <c r="U258" s="820"/>
      <c r="V258" s="805"/>
      <c r="W258" s="823"/>
      <c r="X258" s="826"/>
      <c r="Y258" s="829"/>
      <c r="Z258" s="805"/>
      <c r="AA258" s="808"/>
      <c r="AB258" s="811"/>
      <c r="AC258" s="814"/>
      <c r="AD258" s="797"/>
      <c r="AE258" s="178">
        <v>3</v>
      </c>
      <c r="AF258" s="401"/>
      <c r="AG258" s="444" t="s">
        <v>3164</v>
      </c>
      <c r="AH258" s="393"/>
      <c r="AI258" s="393"/>
      <c r="AJ258" s="393"/>
      <c r="AK258" s="395" t="str">
        <f t="shared" si="158"/>
        <v>Probabilidad</v>
      </c>
      <c r="AL258" s="253" t="s">
        <v>305</v>
      </c>
      <c r="AM258" s="253" t="s">
        <v>310</v>
      </c>
      <c r="AN258" s="201" t="str">
        <f t="shared" si="159"/>
        <v>40%</v>
      </c>
      <c r="AO258" s="254" t="s">
        <v>314</v>
      </c>
      <c r="AP258" s="254" t="s">
        <v>318</v>
      </c>
      <c r="AQ258" s="255" t="s">
        <v>321</v>
      </c>
      <c r="AR258" s="202">
        <f>IF(ISBLANK(AC256),(IFERROR(IF(AND(AK257="Probabilidad",AK258="Probabilidad"),(AT257-(+AT257*AN258)),IF(AND(AK257="Impacto",AK258="Probabilidad"),(AT256-(+AT256*AN258)),IF(AK258="Impacto",AT257,""))),""))," ")</f>
        <v>0.12959999999999999</v>
      </c>
      <c r="AS258" s="154" t="str">
        <f>IF(ISBLANK(AC256),(IFERROR(IF(AR258="","",IF(AR258&lt;=0.2,"Muy Baja",IF(AR258&lt;=0.4,"Baja",IF(AR258&lt;=0.6,"Media",IF(AR258&lt;=0.8,"Alta","Muy Alta"))))),""))," ")</f>
        <v>Muy Baja</v>
      </c>
      <c r="AT258" s="203">
        <f t="shared" si="154"/>
        <v>0.12959999999999999</v>
      </c>
      <c r="AU258" s="470" t="str">
        <f t="shared" si="155"/>
        <v>Moderado</v>
      </c>
      <c r="AV258" s="203">
        <f t="shared" ref="AV258:AV261" si="207">IFERROR(IF(AND(AK257="Impacto",AK258="Impacto"),(AV257-(+AV257*AN258)),IF(AND(AK257="Probabilidad",AK258="Impacto"),(AV256-(+AV256*AN258)),IF(AK258="Probabilidad",AV257,""))),"")</f>
        <v>0.6</v>
      </c>
      <c r="AW258" s="204" t="str">
        <f t="shared" si="156"/>
        <v>Moderado</v>
      </c>
      <c r="AX258" s="817"/>
      <c r="AY258" s="794"/>
      <c r="AZ258" s="797"/>
      <c r="BA258" s="800"/>
      <c r="BB258" s="871"/>
      <c r="BC258" s="873"/>
      <c r="BD258" s="873"/>
      <c r="BE258" s="873"/>
      <c r="BF258" s="875"/>
      <c r="BG258" s="875"/>
      <c r="BH258" s="873"/>
      <c r="BI258" s="873"/>
      <c r="BJ258" s="865"/>
      <c r="BK258" s="839"/>
      <c r="BL258" s="832"/>
      <c r="BM258" s="832"/>
      <c r="BN258" s="832"/>
      <c r="BO258" s="832"/>
      <c r="BP258" s="832"/>
      <c r="BQ258" s="832"/>
      <c r="BR258" s="832"/>
      <c r="BS258" s="832"/>
      <c r="BT258" s="834"/>
      <c r="BU258" s="527" t="s">
        <v>3856</v>
      </c>
      <c r="BV258" s="527" t="s">
        <v>3712</v>
      </c>
      <c r="BW258" s="527" t="s">
        <v>3857</v>
      </c>
      <c r="BX258" s="524" t="s">
        <v>3859</v>
      </c>
      <c r="BY258" s="182"/>
      <c r="BZ258" s="182"/>
      <c r="CA258" s="182"/>
      <c r="CB258" s="182"/>
      <c r="CC258" s="182"/>
      <c r="CD258" s="182"/>
      <c r="CE258" s="182"/>
      <c r="CF258" s="182"/>
      <c r="CG258" s="182"/>
      <c r="CH258" s="182"/>
      <c r="CI258" s="182"/>
      <c r="CJ258" s="182"/>
      <c r="CK258" s="182"/>
      <c r="CL258" s="182"/>
      <c r="CM258" s="182"/>
      <c r="CN258" s="182"/>
      <c r="CO258" s="182"/>
    </row>
    <row r="259" spans="1:93" ht="28.5" customHeight="1">
      <c r="A259" s="857"/>
      <c r="B259" s="860"/>
      <c r="C259" s="781"/>
      <c r="D259" s="781"/>
      <c r="E259" s="764"/>
      <c r="F259" s="764"/>
      <c r="G259" s="783"/>
      <c r="H259" s="297">
        <f t="shared" si="182"/>
        <v>41</v>
      </c>
      <c r="I259" s="775"/>
      <c r="J259" s="764"/>
      <c r="K259" s="764"/>
      <c r="L259" s="764"/>
      <c r="M259" s="764" t="s">
        <v>1396</v>
      </c>
      <c r="N259" s="764"/>
      <c r="O259" s="764"/>
      <c r="P259" s="766"/>
      <c r="Q259" s="768"/>
      <c r="R259" s="770"/>
      <c r="S259" s="770"/>
      <c r="T259" s="770"/>
      <c r="U259" s="820"/>
      <c r="V259" s="805"/>
      <c r="W259" s="823"/>
      <c r="X259" s="826"/>
      <c r="Y259" s="829"/>
      <c r="Z259" s="805"/>
      <c r="AA259" s="808"/>
      <c r="AB259" s="811"/>
      <c r="AC259" s="814"/>
      <c r="AD259" s="797"/>
      <c r="AE259" s="178">
        <v>4</v>
      </c>
      <c r="AF259" s="401"/>
      <c r="AG259" s="444"/>
      <c r="AH259" s="393"/>
      <c r="AI259" s="393"/>
      <c r="AJ259" s="393"/>
      <c r="AK259" s="395" t="str">
        <f t="shared" si="158"/>
        <v/>
      </c>
      <c r="AL259" s="253"/>
      <c r="AM259" s="253"/>
      <c r="AN259" s="201" t="str">
        <f t="shared" si="159"/>
        <v/>
      </c>
      <c r="AO259" s="254"/>
      <c r="AP259" s="254"/>
      <c r="AQ259" s="255"/>
      <c r="AR259" s="202" t="str">
        <f>IF(ISBLANK(AC256),(IFERROR(IF(AND(AK258="Probabilidad",AK259="Probabilidad"),(AT258-(+AT258*AN259)),IF(AND(AK258="Impacto",AK259="Probabilidad"),(AT257-(+AT257*AN259)),IF(AK259="Impacto",AT258,""))),""))," ")</f>
        <v/>
      </c>
      <c r="AS259" s="154" t="str">
        <f>IF(ISBLANK(AC256),(IFERROR(IF(AR259="","",IF(AR259&lt;=0.2,"Muy Baja",IF(AR259&lt;=0.4,"Baja",IF(AR259&lt;=0.6,"Media",IF(AR259&lt;=0.8,"Alta","Muy Alta"))))),""))," ")</f>
        <v/>
      </c>
      <c r="AT259" s="203" t="str">
        <f t="shared" si="154"/>
        <v/>
      </c>
      <c r="AU259" s="470" t="str">
        <f t="shared" si="155"/>
        <v/>
      </c>
      <c r="AV259" s="203" t="str">
        <f t="shared" si="207"/>
        <v/>
      </c>
      <c r="AW259" s="204" t="str">
        <f t="shared" si="156"/>
        <v/>
      </c>
      <c r="AX259" s="817"/>
      <c r="AY259" s="794"/>
      <c r="AZ259" s="797"/>
      <c r="BA259" s="800"/>
      <c r="BB259" s="382"/>
      <c r="BC259" s="385"/>
      <c r="BD259" s="383"/>
      <c r="BE259" s="383"/>
      <c r="BF259" s="384"/>
      <c r="BG259" s="384"/>
      <c r="BH259" s="384"/>
      <c r="BI259" s="385"/>
      <c r="BJ259" s="865"/>
      <c r="BK259" s="411"/>
      <c r="BL259" s="409"/>
      <c r="BM259" s="409"/>
      <c r="BN259" s="409"/>
      <c r="BO259" s="410"/>
      <c r="BP259" s="410"/>
      <c r="BQ259" s="410"/>
      <c r="BR259" s="453"/>
      <c r="BS259" s="453"/>
      <c r="BT259" s="454"/>
      <c r="BU259" s="509"/>
      <c r="BV259" s="509"/>
      <c r="BW259" s="509"/>
      <c r="BX259" s="509"/>
      <c r="BY259" s="182"/>
      <c r="BZ259" s="182"/>
      <c r="CA259" s="182"/>
      <c r="CB259" s="182"/>
      <c r="CC259" s="182"/>
      <c r="CD259" s="182"/>
      <c r="CE259" s="182"/>
      <c r="CF259" s="182"/>
      <c r="CG259" s="182"/>
      <c r="CH259" s="182"/>
      <c r="CI259" s="182"/>
      <c r="CJ259" s="182"/>
      <c r="CK259" s="182"/>
      <c r="CL259" s="182"/>
      <c r="CM259" s="182"/>
      <c r="CN259" s="182"/>
      <c r="CO259" s="182"/>
    </row>
    <row r="260" spans="1:93" ht="28.5" customHeight="1">
      <c r="A260" s="857"/>
      <c r="B260" s="860"/>
      <c r="C260" s="781"/>
      <c r="D260" s="781"/>
      <c r="E260" s="764"/>
      <c r="F260" s="764"/>
      <c r="G260" s="783"/>
      <c r="H260" s="297">
        <f t="shared" si="182"/>
        <v>41</v>
      </c>
      <c r="I260" s="775"/>
      <c r="J260" s="764"/>
      <c r="K260" s="764"/>
      <c r="L260" s="764"/>
      <c r="M260" s="764" t="s">
        <v>1396</v>
      </c>
      <c r="N260" s="764"/>
      <c r="O260" s="764"/>
      <c r="P260" s="766"/>
      <c r="Q260" s="768"/>
      <c r="R260" s="770"/>
      <c r="S260" s="770"/>
      <c r="T260" s="770"/>
      <c r="U260" s="820"/>
      <c r="V260" s="805"/>
      <c r="W260" s="823"/>
      <c r="X260" s="826"/>
      <c r="Y260" s="829"/>
      <c r="Z260" s="805"/>
      <c r="AA260" s="808"/>
      <c r="AB260" s="811"/>
      <c r="AC260" s="814"/>
      <c r="AD260" s="797"/>
      <c r="AE260" s="178">
        <v>5</v>
      </c>
      <c r="AF260" s="401"/>
      <c r="AG260" s="444"/>
      <c r="AH260" s="393"/>
      <c r="AI260" s="393"/>
      <c r="AJ260" s="393"/>
      <c r="AK260" s="395" t="str">
        <f t="shared" si="158"/>
        <v/>
      </c>
      <c r="AL260" s="253"/>
      <c r="AM260" s="253"/>
      <c r="AN260" s="201" t="str">
        <f t="shared" si="159"/>
        <v/>
      </c>
      <c r="AO260" s="254"/>
      <c r="AP260" s="254"/>
      <c r="AQ260" s="255"/>
      <c r="AR260" s="202" t="str">
        <f>IF(ISBLANK(AC256),(IFERROR(IF(AND(AK259="Probabilidad",AK260="Probabilidad"),(AT259-(+AT259*AN260)),IF(AND(AK259="Impacto",AK260="Probabilidad"),(AT258-(+AT258*AN260)),IF(AK260="Impacto",AT259,""))),""))," ")</f>
        <v/>
      </c>
      <c r="AS260" s="154" t="str">
        <f>IF(ISBLANK(AC256),(IFERROR(IF(AR260="","",IF(AR260&lt;=0.2,"Muy Baja",IF(AR260&lt;=0.4,"Baja",IF(AR260&lt;=0.6,"Media",IF(AR260&lt;=0.8,"Alta","Muy Alta"))))),""))," ")</f>
        <v/>
      </c>
      <c r="AT260" s="203" t="str">
        <f t="shared" si="154"/>
        <v/>
      </c>
      <c r="AU260" s="470" t="str">
        <f t="shared" si="155"/>
        <v/>
      </c>
      <c r="AV260" s="203" t="str">
        <f t="shared" si="207"/>
        <v/>
      </c>
      <c r="AW260" s="204" t="str">
        <f t="shared" si="156"/>
        <v/>
      </c>
      <c r="AX260" s="817"/>
      <c r="AY260" s="794"/>
      <c r="AZ260" s="797"/>
      <c r="BA260" s="800"/>
      <c r="BB260" s="382"/>
      <c r="BC260" s="385"/>
      <c r="BD260" s="383"/>
      <c r="BE260" s="383"/>
      <c r="BF260" s="384"/>
      <c r="BG260" s="384"/>
      <c r="BH260" s="384"/>
      <c r="BI260" s="385"/>
      <c r="BJ260" s="865"/>
      <c r="BK260" s="411"/>
      <c r="BL260" s="409"/>
      <c r="BM260" s="409"/>
      <c r="BN260" s="409"/>
      <c r="BO260" s="410"/>
      <c r="BP260" s="410"/>
      <c r="BQ260" s="410"/>
      <c r="BR260" s="453"/>
      <c r="BS260" s="453"/>
      <c r="BT260" s="454"/>
      <c r="BU260" s="509"/>
      <c r="BV260" s="509"/>
      <c r="BW260" s="509"/>
      <c r="BX260" s="509"/>
      <c r="BY260" s="182"/>
      <c r="BZ260" s="182"/>
      <c r="CA260" s="182"/>
      <c r="CB260" s="182"/>
      <c r="CC260" s="182"/>
      <c r="CD260" s="182"/>
      <c r="CE260" s="182"/>
      <c r="CF260" s="182"/>
      <c r="CG260" s="182"/>
      <c r="CH260" s="182"/>
      <c r="CI260" s="182"/>
      <c r="CJ260" s="182"/>
      <c r="CK260" s="182"/>
      <c r="CL260" s="182"/>
      <c r="CM260" s="182"/>
      <c r="CN260" s="182"/>
      <c r="CO260" s="182"/>
    </row>
    <row r="261" spans="1:93" ht="28.5" customHeight="1">
      <c r="A261" s="857"/>
      <c r="B261" s="860"/>
      <c r="C261" s="781"/>
      <c r="D261" s="781"/>
      <c r="E261" s="764"/>
      <c r="F261" s="764"/>
      <c r="G261" s="783"/>
      <c r="H261" s="297">
        <f t="shared" si="182"/>
        <v>41</v>
      </c>
      <c r="I261" s="776"/>
      <c r="J261" s="765"/>
      <c r="K261" s="765"/>
      <c r="L261" s="765"/>
      <c r="M261" s="765" t="s">
        <v>1396</v>
      </c>
      <c r="N261" s="765"/>
      <c r="O261" s="765"/>
      <c r="P261" s="767"/>
      <c r="Q261" s="769"/>
      <c r="R261" s="771"/>
      <c r="S261" s="771"/>
      <c r="T261" s="771"/>
      <c r="U261" s="821"/>
      <c r="V261" s="806"/>
      <c r="W261" s="824"/>
      <c r="X261" s="827"/>
      <c r="Y261" s="830"/>
      <c r="Z261" s="806"/>
      <c r="AA261" s="809"/>
      <c r="AB261" s="812"/>
      <c r="AC261" s="815"/>
      <c r="AD261" s="798"/>
      <c r="AE261" s="178">
        <v>6</v>
      </c>
      <c r="AF261" s="401"/>
      <c r="AG261" s="444"/>
      <c r="AH261" s="393"/>
      <c r="AI261" s="393"/>
      <c r="AJ261" s="393"/>
      <c r="AK261" s="395" t="str">
        <f t="shared" si="158"/>
        <v/>
      </c>
      <c r="AL261" s="253"/>
      <c r="AM261" s="253"/>
      <c r="AN261" s="201" t="str">
        <f t="shared" si="159"/>
        <v/>
      </c>
      <c r="AO261" s="254"/>
      <c r="AP261" s="254"/>
      <c r="AQ261" s="255"/>
      <c r="AR261" s="202" t="str">
        <f>IF(ISBLANK(AC256),(IFERROR(IF(AND(AK260="Probabilidad",AK261="Probabilidad"),(AT260-(+AT260*AN261)),IF(AND(AK260="Impacto",AK261="Probabilidad"),(AT259-(+AT259*AN261)),IF(AK261="Impacto",AT260,""))),""))," ")</f>
        <v/>
      </c>
      <c r="AS261" s="154" t="str">
        <f>IF(ISBLANK(AC256),(IFERROR(IF(AR261="","",IF(AR261&lt;=0.2,"Muy Baja",IF(AR261&lt;=0.4,"Baja",IF(AR261&lt;=0.6,"Media",IF(AR261&lt;=0.8,"Alta","Muy Alta"))))),""))," ")</f>
        <v/>
      </c>
      <c r="AT261" s="203" t="str">
        <f t="shared" si="154"/>
        <v/>
      </c>
      <c r="AU261" s="470" t="str">
        <f t="shared" si="155"/>
        <v/>
      </c>
      <c r="AV261" s="203" t="str">
        <f t="shared" si="207"/>
        <v/>
      </c>
      <c r="AW261" s="204" t="str">
        <f t="shared" si="156"/>
        <v/>
      </c>
      <c r="AX261" s="818"/>
      <c r="AY261" s="795"/>
      <c r="AZ261" s="798"/>
      <c r="BA261" s="801"/>
      <c r="BB261" s="382"/>
      <c r="BC261" s="385"/>
      <c r="BD261" s="383"/>
      <c r="BE261" s="383"/>
      <c r="BF261" s="384"/>
      <c r="BG261" s="384"/>
      <c r="BH261" s="384"/>
      <c r="BI261" s="385"/>
      <c r="BJ261" s="866"/>
      <c r="BK261" s="411"/>
      <c r="BL261" s="409"/>
      <c r="BM261" s="409"/>
      <c r="BN261" s="409"/>
      <c r="BO261" s="410"/>
      <c r="BP261" s="410"/>
      <c r="BQ261" s="410"/>
      <c r="BR261" s="453"/>
      <c r="BS261" s="453"/>
      <c r="BT261" s="454"/>
      <c r="BU261" s="509"/>
      <c r="BV261" s="509"/>
      <c r="BW261" s="509"/>
      <c r="BX261" s="509"/>
      <c r="BY261" s="182"/>
      <c r="BZ261" s="182"/>
      <c r="CA261" s="182"/>
      <c r="CB261" s="182"/>
      <c r="CC261" s="182"/>
      <c r="CD261" s="182"/>
      <c r="CE261" s="182"/>
      <c r="CF261" s="182"/>
      <c r="CG261" s="182"/>
      <c r="CH261" s="182"/>
      <c r="CI261" s="182"/>
      <c r="CJ261" s="182"/>
      <c r="CK261" s="182"/>
      <c r="CL261" s="182"/>
      <c r="CM261" s="182"/>
      <c r="CN261" s="182"/>
      <c r="CO261" s="182"/>
    </row>
    <row r="262" spans="1:93" ht="101.1" customHeight="1">
      <c r="A262" s="857"/>
      <c r="B262" s="860" t="s">
        <v>935</v>
      </c>
      <c r="C262" s="781"/>
      <c r="D262" s="781" t="str">
        <f>IFERROR((VLOOKUP($B262,'Listados Datos'!$D$3:$F$18,3,FALSE))," ")</f>
        <v xml:space="preserve">Disponer de herramientas tecnológicas que apoyen de manera eficiente y oportuna las labores misionales y estratégicas de la entidad. Según lo establecido en el Plan Operativo Anual de la entidad. </v>
      </c>
      <c r="E262" s="764"/>
      <c r="F262" s="764" t="s">
        <v>949</v>
      </c>
      <c r="G262" s="783">
        <v>42</v>
      </c>
      <c r="H262" s="297">
        <f t="shared" ref="H262" si="208">+G262</f>
        <v>42</v>
      </c>
      <c r="I262" s="784" t="s">
        <v>1128</v>
      </c>
      <c r="J262" s="785" t="s">
        <v>237</v>
      </c>
      <c r="K262" s="785" t="s">
        <v>1128</v>
      </c>
      <c r="L262" s="785" t="s">
        <v>1240</v>
      </c>
      <c r="M262" s="785" t="s">
        <v>3165</v>
      </c>
      <c r="N262" s="785" t="s">
        <v>917</v>
      </c>
      <c r="O262" s="785" t="s">
        <v>826</v>
      </c>
      <c r="P262" s="786">
        <v>228</v>
      </c>
      <c r="Q262" s="787" t="s">
        <v>88</v>
      </c>
      <c r="R262" s="788" t="s">
        <v>1245</v>
      </c>
      <c r="S262" s="788" t="s">
        <v>458</v>
      </c>
      <c r="T262" s="788" t="s">
        <v>498</v>
      </c>
      <c r="U262" s="819" t="str">
        <f>IF(ISBLANK(AB262),(IF(P262&lt;=0,"",IF(P262&lt;=2,"Muy Baja",IF(P262&lt;=24,"Baja",IF(P262&lt;=500,"Media",IF(P262&lt;=5000,"Alta","Muy Alta"))))))," ")</f>
        <v>Media</v>
      </c>
      <c r="V262" s="804">
        <f t="shared" ref="V262" si="209">IF(ISBLANK(AB262),(IF(U262="","",IF(U262="Muy Baja",20%,IF(U262="Baja",40%,IF(U262="Media",60%,IF(U262="Alta",80%,IF(U262="Muy Alta",100%,0)))))))," ")</f>
        <v>0.6</v>
      </c>
      <c r="W262" s="822" t="s">
        <v>299</v>
      </c>
      <c r="X262" s="825" t="str">
        <f>IF(W262&gt;0,IF(NOT(ISERROR(MATCH(W262,'Listados Datos'!$N$3:$N$4,0))),'Listados Datos'!$N$6&amp;"Por favor no seleccionar este criterios de impacto (Afectación Económica o presupuestal y/o Pérdida Reputacional)",'Listados Datos'!$N$7),"")</f>
        <v>✔</v>
      </c>
      <c r="Y262" s="828" t="str">
        <f>IF(OR(W262='Listados Datos'!$R$3,W262='Listados Datos'!$S$3),"Leve",IF(OR(W262='Listados Datos'!$R$4,W262='Listados Datos'!$S$4),"Menor",IF(OR(W262='Listados Datos'!$R$5,W262='Listados Datos'!$S$5),"Moderado",IF(OR(W262='Listados Datos'!$R$6,W262='Listados Datos'!$S$6),"Mayor",IF(OR(W262='Listados Datos'!$R$7,W262='Listados Datos'!$S$7),"Catastrófico","")))))</f>
        <v>Moderado</v>
      </c>
      <c r="Z262" s="804">
        <f>IF(Y262="","",IF(Y262="Leve",20%,IF(Y262="Menor",40%,IF(Y262="Moderado",60%,IF(Y262="Mayor",80%,IF(Y262="Catastrófico",100%,0))))))</f>
        <v>0.6</v>
      </c>
      <c r="AA262" s="807" t="str">
        <f>IF(OR(AND(U262="Muy Baja",Y262="Leve"),AND(U262="Muy Baja",Y262="Menor"),AND(U262="Baja",Y262="Leve")),"Bajo",IF(OR(AND(U262="Muy baja",Y262="Moderado"),AND(U262="Baja",Y262="Menor"),AND(U262="Baja",Y262="Moderado"),AND(U262="Media",Y262="Leve"),AND(U262="Media",Y262="Menor"),AND(U262="Media",Y262="Moderado"),AND(U262="Alta",Y262="Leve"),AND(U262="Alta",Y262="Menor")),"Moderado",IF(OR(AND(U262="Muy Baja",Y262="Mayor"),AND(U262="Baja",Y262="Mayor"),AND(U262="Media",Y262="Mayor"),AND(U262="Alta",Y262="Moderado"),AND(U262="Alta",Y262="Mayor"),AND(U262="Muy Alta",Y262="Leve"),AND(U262="Muy Alta",Y262="Menor"),AND(U262="Muy Alta",Y262="Moderado"),AND(U262="Muy Alta",Y262="Mayor")),"Alto",IF(OR(AND(U262="Muy Baja",Y262="Catastrófico"),AND(U262="Baja",Y262="Catastrófico"),AND(U262="Media",Y262="Catastrófico"),AND(U262="Alta",Y262="Catastrófico"),AND(U262="Muy Alta",Y262="Catastrófico")),"Extremo",""))))</f>
        <v>Moderado</v>
      </c>
      <c r="AB262" s="810"/>
      <c r="AC262" s="813"/>
      <c r="AD262" s="796" t="str">
        <f t="shared" ref="AD262" si="210">IF(AND(AB262="Rara Vez",AC262="Insignificante"),("BAJA"),IF(AND(AB262="Rara Vez",AC262="Menor"),("BAJA"),IF(AND(AB262="Rara Vez",AC262="Moderado"),("MODERADA"),IF(AND(AB262="Rara Vez",AC262="Mayor"),("ALTA"),IF(AND(AB262="Improbable",AC262="Insignificante"),("BAJA"),IF(AND(AB262="Improbable",AC262="Menor"),("BAJA"),IF(AND(AB262="Improbable",AC262="Moderado"),("MODERADA"),IF(AND(AB262="Improbable",AC262="Mayor"),("ALTA"),IF(AND(AB262="Posible",AC262="Insignificante"),("BAJA"),IF(AND(AB262="Posible",AC262="Menor"),("MODERADA"),IF(AND(AB262="Posible",AC262="Moderado"),("ALTA"),IF(AND(AB262="Posible",AC262="Mayor"),("EXTREMA"),IF(AND(AB262="Probable",AC262="Insignificante"),("MODERADA"),IF(AND(AB262="Probable",AC262="Menor"),("ALTA"),IF(AND(AB262="Probable",AC262="Moderado"),("ALTA"),IF(AND(AB262="Probable",AC262="Mayor"),("EXTREMA"),IF(AND(AB262="Casi Seguro",AC262="Insignificante"),("ALTA"),IF(AND(AB262="Casi Seguro",AC262="Menor"),("ALTA"),IF(AND(AB262="Casi Seguro",AC262="Moderado"),("EXTREMA"),IF(AND(AB262="Casi Seguro",AC262="Mayor"),("EXTREMA"),IF(AC262="Catastrófico","EXTREMA","VALORAR")))))))))))))))))))))</f>
        <v>VALORAR</v>
      </c>
      <c r="AE262" s="178">
        <v>1</v>
      </c>
      <c r="AF262" s="401"/>
      <c r="AG262" s="444" t="s">
        <v>3325</v>
      </c>
      <c r="AH262" s="393"/>
      <c r="AI262" s="393"/>
      <c r="AJ262" s="393"/>
      <c r="AK262" s="395" t="str">
        <f t="shared" si="158"/>
        <v>Probabilidad</v>
      </c>
      <c r="AL262" s="253" t="s">
        <v>305</v>
      </c>
      <c r="AM262" s="253" t="s">
        <v>310</v>
      </c>
      <c r="AN262" s="201" t="str">
        <f t="shared" si="159"/>
        <v>40%</v>
      </c>
      <c r="AO262" s="254" t="s">
        <v>314</v>
      </c>
      <c r="AP262" s="254" t="s">
        <v>318</v>
      </c>
      <c r="AQ262" s="255" t="s">
        <v>321</v>
      </c>
      <c r="AR262" s="202">
        <f>IF(ISBLANK(AC262),(IFERROR(IF(AK262="Probabilidad",(V262-(+V262*AN262)),IF(AK262="Impacto",V262,"")),""))," ")</f>
        <v>0.36</v>
      </c>
      <c r="AS262" s="154" t="str">
        <f>IF(ISBLANK(AC262), (IFERROR(IF(AR262="","",IF(AR262&lt;=0.2,"Muy Baja",IF(AR262&lt;=0.4,"Baja",IF(AR262&lt;=0.6,"Media",IF(AR262&lt;=0.8,"Alta","Muy Alta"))))),""))," ")</f>
        <v>Baja</v>
      </c>
      <c r="AT262" s="203">
        <f t="shared" si="154"/>
        <v>0.36</v>
      </c>
      <c r="AU262" s="470" t="str">
        <f t="shared" si="155"/>
        <v>Moderado</v>
      </c>
      <c r="AV262" s="203">
        <f>IFERROR(IF(AK262="Impacto",(Z262-(+Z262*AN262)),IF(AK262="Probabilidad",Z262,"")),"")</f>
        <v>0.6</v>
      </c>
      <c r="AW262" s="204" t="str">
        <f t="shared" si="156"/>
        <v>Moderado</v>
      </c>
      <c r="AX262" s="816"/>
      <c r="AY262" s="793" t="str">
        <f>IF(ISBLANK(AC262), " ", AC262)</f>
        <v xml:space="preserve"> </v>
      </c>
      <c r="AZ262" s="796" t="str">
        <f t="shared" ref="AZ262" si="211">IF(AND(AX262="Rara Vez",AY262="Insignificante"),("BAJA"),IF(AND(AX262="Rara Vez",AY262="Menor"),("BAJA"),IF(AND(AX262="Rara Vez",AY262="Moderado"),("MODERADA"),IF(AND(AX262="Rara Vez",AY262="Mayor"),("ALTA"),IF(AND(AX262="Improbable",AY262="Insignificante"),("BAJA"),IF(AND(AX262="Improbable",AY262="Menor"),("BAJA"),IF(AND(AX262="Improbable",AY262="Moderado"),("MODERADA"),IF(AND(AX262="Improbable",AY262="Mayor"),("ALTA"),IF(AND(AX262="Posible",AY262="Insignificante"),("BAJA"),IF(AND(AX262="Posible",AY262="Menor"),("MODERADA"),IF(AND(AX262="Posible",AY262="Moderado"),("ALTA"),IF(AND(AX262="Posible",AY262="Mayor"),("EXTREMA"),IF(AND(AX262="Probable",AY262="Insignificante"),("MODERADA"),IF(AND(AX262="Probable",AY262="Menor"),("ALTA"),IF(AND(AX262="Probable",AY262="Moderado"),("ALTA"),IF(AND(AX262="Probable",AY262="Mayor"),("EXTREMA"),IF(AND(AX262="Casi Seguro",AY262="Insignificante"),("ALTA"),IF(AND(AX262="Casi Seguro",AY262="Menor"),("ALTA"),IF(AND(AX262="Casi Seguro",AY262="Moderado"),("EXTREMA"),IF(AND(AX262="Casi Seguro",AY262="Mayor"),("EXTREMA"),IF(AY262="Catastrófico","EXTREMA","VALORAR")))))))))))))))))))))</f>
        <v>VALORAR</v>
      </c>
      <c r="BA262" s="799" t="s">
        <v>328</v>
      </c>
      <c r="BB262" s="870" t="s">
        <v>3310</v>
      </c>
      <c r="BC262" s="872" t="s">
        <v>3064</v>
      </c>
      <c r="BD262" s="872" t="s">
        <v>2921</v>
      </c>
      <c r="BE262" s="872" t="s">
        <v>1026</v>
      </c>
      <c r="BF262" s="874">
        <v>44927</v>
      </c>
      <c r="BG262" s="874" t="s">
        <v>2964</v>
      </c>
      <c r="BH262" s="872" t="s">
        <v>1301</v>
      </c>
      <c r="BI262" s="872" t="s">
        <v>3065</v>
      </c>
      <c r="BJ262" s="877" t="s">
        <v>1172</v>
      </c>
      <c r="BK262" s="838" t="s">
        <v>110</v>
      </c>
      <c r="BL262" s="831" t="s">
        <v>3482</v>
      </c>
      <c r="BM262" s="831">
        <v>214</v>
      </c>
      <c r="BN262" s="836">
        <v>46265</v>
      </c>
      <c r="BO262" s="831" t="s">
        <v>3483</v>
      </c>
      <c r="BP262" s="837" t="s">
        <v>3484</v>
      </c>
      <c r="BQ262" s="831" t="s">
        <v>111</v>
      </c>
      <c r="BR262" s="831" t="s">
        <v>111</v>
      </c>
      <c r="BS262" s="831" t="s">
        <v>1423</v>
      </c>
      <c r="BT262" s="833" t="s">
        <v>1423</v>
      </c>
      <c r="BU262" s="527" t="s">
        <v>3860</v>
      </c>
      <c r="BV262" s="527" t="s">
        <v>3712</v>
      </c>
      <c r="BW262" s="527" t="s">
        <v>3861</v>
      </c>
      <c r="BX262" s="524" t="s">
        <v>3862</v>
      </c>
      <c r="BY262" s="182"/>
      <c r="BZ262" s="182"/>
      <c r="CA262" s="182"/>
      <c r="CB262" s="182"/>
      <c r="CC262" s="182"/>
      <c r="CD262" s="182"/>
      <c r="CE262" s="182"/>
      <c r="CF262" s="182"/>
      <c r="CG262" s="182"/>
      <c r="CH262" s="182"/>
      <c r="CI262" s="182"/>
      <c r="CJ262" s="182"/>
      <c r="CK262" s="182"/>
      <c r="CL262" s="182"/>
      <c r="CM262" s="182"/>
      <c r="CN262" s="182"/>
      <c r="CO262" s="182"/>
    </row>
    <row r="263" spans="1:93" ht="61.15" customHeight="1">
      <c r="A263" s="857"/>
      <c r="B263" s="860"/>
      <c r="C263" s="781"/>
      <c r="D263" s="781"/>
      <c r="E263" s="764"/>
      <c r="F263" s="764"/>
      <c r="G263" s="783"/>
      <c r="H263" s="297">
        <f t="shared" ref="H263" si="212">+H262</f>
        <v>42</v>
      </c>
      <c r="I263" s="775"/>
      <c r="J263" s="764"/>
      <c r="K263" s="764"/>
      <c r="L263" s="764"/>
      <c r="M263" s="764" t="s">
        <v>1396</v>
      </c>
      <c r="N263" s="764"/>
      <c r="O263" s="764"/>
      <c r="P263" s="766"/>
      <c r="Q263" s="768"/>
      <c r="R263" s="770"/>
      <c r="S263" s="770"/>
      <c r="T263" s="770"/>
      <c r="U263" s="820"/>
      <c r="V263" s="805"/>
      <c r="W263" s="823"/>
      <c r="X263" s="826"/>
      <c r="Y263" s="829"/>
      <c r="Z263" s="805"/>
      <c r="AA263" s="808"/>
      <c r="AB263" s="811"/>
      <c r="AC263" s="814"/>
      <c r="AD263" s="797"/>
      <c r="AE263" s="178">
        <v>2</v>
      </c>
      <c r="AF263" s="401"/>
      <c r="AG263" s="444" t="s">
        <v>3030</v>
      </c>
      <c r="AH263" s="393"/>
      <c r="AI263" s="393"/>
      <c r="AJ263" s="393"/>
      <c r="AK263" s="395" t="str">
        <f t="shared" si="158"/>
        <v>Probabilidad</v>
      </c>
      <c r="AL263" s="253" t="s">
        <v>305</v>
      </c>
      <c r="AM263" s="253" t="s">
        <v>310</v>
      </c>
      <c r="AN263" s="201" t="str">
        <f t="shared" si="159"/>
        <v>40%</v>
      </c>
      <c r="AO263" s="254" t="s">
        <v>314</v>
      </c>
      <c r="AP263" s="254" t="s">
        <v>318</v>
      </c>
      <c r="AQ263" s="255" t="s">
        <v>321</v>
      </c>
      <c r="AR263" s="202">
        <f>IF(ISBLANK(AC262),(IFERROR(IF(AND(AK262="Probabilidad",AK263="Probabilidad"),(AT262-(+AT262*AN263)),IF(AK263="Probabilidad",(V262-(+V262*AN263)),IF(AK263="Impacto",AT262,""))),""))," ")</f>
        <v>0.216</v>
      </c>
      <c r="AS263" s="154" t="str">
        <f>IF(ISBLANK(AC262),(IFERROR(IF(AR263="","",IF(AR263&lt;=0.2,"Muy Baja",IF(AR263&lt;=0.4,"Baja",IF(AR263&lt;=0.6,"Media",IF(AR263&lt;=0.8,"Alta","Muy Alta"))))),""))," ")</f>
        <v>Baja</v>
      </c>
      <c r="AT263" s="203">
        <f t="shared" si="154"/>
        <v>0.216</v>
      </c>
      <c r="AU263" s="470" t="str">
        <f t="shared" si="155"/>
        <v>Moderado</v>
      </c>
      <c r="AV263" s="203">
        <f>IFERROR(IF(AND(AK262="Impacto",AK263="Impacto"),(AV262-(+AV262*AN263)),IF(AK263="Impacto",(Z262-(+Z262*AN263)),IF(AK263="Probabilidad",AV262,""))),"")</f>
        <v>0.6</v>
      </c>
      <c r="AW263" s="204" t="str">
        <f t="shared" si="156"/>
        <v>Moderado</v>
      </c>
      <c r="AX263" s="817"/>
      <c r="AY263" s="794"/>
      <c r="AZ263" s="797"/>
      <c r="BA263" s="800"/>
      <c r="BB263" s="883"/>
      <c r="BC263" s="881"/>
      <c r="BD263" s="881"/>
      <c r="BE263" s="881"/>
      <c r="BF263" s="882"/>
      <c r="BG263" s="882"/>
      <c r="BH263" s="881"/>
      <c r="BI263" s="881"/>
      <c r="BJ263" s="865"/>
      <c r="BK263" s="879"/>
      <c r="BL263" s="880"/>
      <c r="BM263" s="880"/>
      <c r="BN263" s="880"/>
      <c r="BO263" s="880"/>
      <c r="BP263" s="880"/>
      <c r="BQ263" s="880"/>
      <c r="BR263" s="880"/>
      <c r="BS263" s="880"/>
      <c r="BT263" s="878"/>
      <c r="BU263" s="527" t="s">
        <v>3860</v>
      </c>
      <c r="BV263" s="527" t="s">
        <v>3712</v>
      </c>
      <c r="BW263" s="527" t="s">
        <v>3861</v>
      </c>
      <c r="BX263" s="524" t="s">
        <v>3863</v>
      </c>
      <c r="BY263" s="182"/>
      <c r="BZ263" s="182"/>
      <c r="CA263" s="182"/>
      <c r="CB263" s="182"/>
      <c r="CC263" s="182"/>
      <c r="CD263" s="182"/>
      <c r="CE263" s="182"/>
      <c r="CF263" s="182"/>
      <c r="CG263" s="182"/>
      <c r="CH263" s="182"/>
      <c r="CI263" s="182"/>
      <c r="CJ263" s="182"/>
      <c r="CK263" s="182"/>
      <c r="CL263" s="182"/>
      <c r="CM263" s="182"/>
      <c r="CN263" s="182"/>
      <c r="CO263" s="182"/>
    </row>
    <row r="264" spans="1:93" ht="61.15" customHeight="1">
      <c r="A264" s="857"/>
      <c r="B264" s="860"/>
      <c r="C264" s="781"/>
      <c r="D264" s="781"/>
      <c r="E264" s="764"/>
      <c r="F264" s="764"/>
      <c r="G264" s="783"/>
      <c r="H264" s="297">
        <f t="shared" si="182"/>
        <v>42</v>
      </c>
      <c r="I264" s="775"/>
      <c r="J264" s="764"/>
      <c r="K264" s="764"/>
      <c r="L264" s="764"/>
      <c r="M264" s="764" t="s">
        <v>1396</v>
      </c>
      <c r="N264" s="764"/>
      <c r="O264" s="764"/>
      <c r="P264" s="766"/>
      <c r="Q264" s="768"/>
      <c r="R264" s="770"/>
      <c r="S264" s="770"/>
      <c r="T264" s="770"/>
      <c r="U264" s="820"/>
      <c r="V264" s="805"/>
      <c r="W264" s="823"/>
      <c r="X264" s="826"/>
      <c r="Y264" s="829"/>
      <c r="Z264" s="805"/>
      <c r="AA264" s="808"/>
      <c r="AB264" s="811"/>
      <c r="AC264" s="814"/>
      <c r="AD264" s="797"/>
      <c r="AE264" s="178">
        <v>3</v>
      </c>
      <c r="AF264" s="401"/>
      <c r="AG264" s="444" t="s">
        <v>3031</v>
      </c>
      <c r="AH264" s="393"/>
      <c r="AI264" s="393"/>
      <c r="AJ264" s="393"/>
      <c r="AK264" s="395" t="str">
        <f t="shared" si="158"/>
        <v>Probabilidad</v>
      </c>
      <c r="AL264" s="253" t="s">
        <v>305</v>
      </c>
      <c r="AM264" s="253" t="s">
        <v>310</v>
      </c>
      <c r="AN264" s="201" t="str">
        <f t="shared" si="159"/>
        <v>40%</v>
      </c>
      <c r="AO264" s="254" t="s">
        <v>314</v>
      </c>
      <c r="AP264" s="254" t="s">
        <v>318</v>
      </c>
      <c r="AQ264" s="255" t="s">
        <v>321</v>
      </c>
      <c r="AR264" s="202">
        <f>IF(ISBLANK(AC262),(IFERROR(IF(AND(AK263="Probabilidad",AK264="Probabilidad"),(AT263-(+AT263*AN264)),IF(AND(AK263="Impacto",AK264="Probabilidad"),(AT262-(+AT262*AN264)),IF(AK264="Impacto",AT263,""))),""))," ")</f>
        <v>0.12959999999999999</v>
      </c>
      <c r="AS264" s="154" t="str">
        <f>IF(ISBLANK(AC262),(IFERROR(IF(AR264="","",IF(AR264&lt;=0.2,"Muy Baja",IF(AR264&lt;=0.4,"Baja",IF(AR264&lt;=0.6,"Media",IF(AR264&lt;=0.8,"Alta","Muy Alta"))))),""))," ")</f>
        <v>Muy Baja</v>
      </c>
      <c r="AT264" s="203">
        <f t="shared" si="154"/>
        <v>0.12959999999999999</v>
      </c>
      <c r="AU264" s="470" t="str">
        <f t="shared" si="155"/>
        <v>Moderado</v>
      </c>
      <c r="AV264" s="203">
        <f t="shared" ref="AV264:AV267" si="213">IFERROR(IF(AND(AK263="Impacto",AK264="Impacto"),(AV263-(+AV263*AN264)),IF(AND(AK263="Probabilidad",AK264="Impacto"),(AV262-(+AV262*AN264)),IF(AK264="Probabilidad",AV263,""))),"")</f>
        <v>0.6</v>
      </c>
      <c r="AW264" s="204" t="str">
        <f t="shared" si="156"/>
        <v>Moderado</v>
      </c>
      <c r="AX264" s="817"/>
      <c r="AY264" s="794"/>
      <c r="AZ264" s="797"/>
      <c r="BA264" s="800"/>
      <c r="BB264" s="871"/>
      <c r="BC264" s="873"/>
      <c r="BD264" s="873"/>
      <c r="BE264" s="873"/>
      <c r="BF264" s="875"/>
      <c r="BG264" s="875"/>
      <c r="BH264" s="873"/>
      <c r="BI264" s="873"/>
      <c r="BJ264" s="865"/>
      <c r="BK264" s="839"/>
      <c r="BL264" s="832"/>
      <c r="BM264" s="832"/>
      <c r="BN264" s="832"/>
      <c r="BO264" s="832"/>
      <c r="BP264" s="832"/>
      <c r="BQ264" s="832"/>
      <c r="BR264" s="832"/>
      <c r="BS264" s="832"/>
      <c r="BT264" s="834"/>
      <c r="BU264" s="527" t="s">
        <v>3860</v>
      </c>
      <c r="BV264" s="527" t="s">
        <v>3712</v>
      </c>
      <c r="BW264" s="527" t="s">
        <v>3861</v>
      </c>
      <c r="BX264" s="524" t="s">
        <v>3864</v>
      </c>
      <c r="BY264" s="182"/>
      <c r="BZ264" s="182"/>
      <c r="CA264" s="182"/>
      <c r="CB264" s="182"/>
      <c r="CC264" s="182"/>
      <c r="CD264" s="182"/>
      <c r="CE264" s="182"/>
      <c r="CF264" s="182"/>
      <c r="CG264" s="182"/>
      <c r="CH264" s="182"/>
      <c r="CI264" s="182"/>
      <c r="CJ264" s="182"/>
      <c r="CK264" s="182"/>
      <c r="CL264" s="182"/>
      <c r="CM264" s="182"/>
      <c r="CN264" s="182"/>
      <c r="CO264" s="182"/>
    </row>
    <row r="265" spans="1:93" ht="28.5" customHeight="1">
      <c r="A265" s="857"/>
      <c r="B265" s="860"/>
      <c r="C265" s="781"/>
      <c r="D265" s="781"/>
      <c r="E265" s="764"/>
      <c r="F265" s="764"/>
      <c r="G265" s="783"/>
      <c r="H265" s="297">
        <f t="shared" si="182"/>
        <v>42</v>
      </c>
      <c r="I265" s="775"/>
      <c r="J265" s="764"/>
      <c r="K265" s="764"/>
      <c r="L265" s="764"/>
      <c r="M265" s="764" t="s">
        <v>1396</v>
      </c>
      <c r="N265" s="764"/>
      <c r="O265" s="764"/>
      <c r="P265" s="766"/>
      <c r="Q265" s="768"/>
      <c r="R265" s="770"/>
      <c r="S265" s="770"/>
      <c r="T265" s="770"/>
      <c r="U265" s="820"/>
      <c r="V265" s="805"/>
      <c r="W265" s="823"/>
      <c r="X265" s="826"/>
      <c r="Y265" s="829"/>
      <c r="Z265" s="805"/>
      <c r="AA265" s="808"/>
      <c r="AB265" s="811"/>
      <c r="AC265" s="814"/>
      <c r="AD265" s="797"/>
      <c r="AE265" s="178">
        <v>4</v>
      </c>
      <c r="AF265" s="401"/>
      <c r="AG265" s="444"/>
      <c r="AH265" s="393"/>
      <c r="AI265" s="393"/>
      <c r="AJ265" s="393"/>
      <c r="AK265" s="395" t="str">
        <f t="shared" si="158"/>
        <v/>
      </c>
      <c r="AL265" s="253"/>
      <c r="AM265" s="253"/>
      <c r="AN265" s="201" t="str">
        <f t="shared" si="159"/>
        <v/>
      </c>
      <c r="AO265" s="254"/>
      <c r="AP265" s="254"/>
      <c r="AQ265" s="255"/>
      <c r="AR265" s="202" t="str">
        <f>IF(ISBLANK(AC262),(IFERROR(IF(AND(AK264="Probabilidad",AK265="Probabilidad"),(AT264-(+AT264*AN265)),IF(AND(AK264="Impacto",AK265="Probabilidad"),(AT263-(+AT263*AN265)),IF(AK265="Impacto",AT264,""))),""))," ")</f>
        <v/>
      </c>
      <c r="AS265" s="154" t="str">
        <f>IF(ISBLANK(AC262),(IFERROR(IF(AR265="","",IF(AR265&lt;=0.2,"Muy Baja",IF(AR265&lt;=0.4,"Baja",IF(AR265&lt;=0.6,"Media",IF(AR265&lt;=0.8,"Alta","Muy Alta"))))),""))," ")</f>
        <v/>
      </c>
      <c r="AT265" s="203" t="str">
        <f t="shared" si="154"/>
        <v/>
      </c>
      <c r="AU265" s="470" t="str">
        <f t="shared" si="155"/>
        <v/>
      </c>
      <c r="AV265" s="203" t="str">
        <f t="shared" si="213"/>
        <v/>
      </c>
      <c r="AW265" s="204" t="str">
        <f t="shared" si="156"/>
        <v/>
      </c>
      <c r="AX265" s="817"/>
      <c r="AY265" s="794"/>
      <c r="AZ265" s="797"/>
      <c r="BA265" s="800"/>
      <c r="BB265" s="382"/>
      <c r="BC265" s="385"/>
      <c r="BD265" s="383"/>
      <c r="BE265" s="383"/>
      <c r="BF265" s="384"/>
      <c r="BG265" s="384"/>
      <c r="BH265" s="384"/>
      <c r="BI265" s="385"/>
      <c r="BJ265" s="865"/>
      <c r="BK265" s="411"/>
      <c r="BL265" s="409"/>
      <c r="BM265" s="409"/>
      <c r="BN265" s="409"/>
      <c r="BO265" s="410"/>
      <c r="BP265" s="410"/>
      <c r="BQ265" s="410"/>
      <c r="BR265" s="453"/>
      <c r="BS265" s="453"/>
      <c r="BT265" s="454"/>
      <c r="BU265" s="509"/>
      <c r="BV265" s="509"/>
      <c r="BW265" s="509"/>
      <c r="BX265" s="509"/>
      <c r="BY265" s="182"/>
      <c r="BZ265" s="182"/>
      <c r="CA265" s="182"/>
      <c r="CB265" s="182"/>
      <c r="CC265" s="182"/>
      <c r="CD265" s="182"/>
      <c r="CE265" s="182"/>
      <c r="CF265" s="182"/>
      <c r="CG265" s="182"/>
      <c r="CH265" s="182"/>
      <c r="CI265" s="182"/>
      <c r="CJ265" s="182"/>
      <c r="CK265" s="182"/>
      <c r="CL265" s="182"/>
      <c r="CM265" s="182"/>
      <c r="CN265" s="182"/>
      <c r="CO265" s="182"/>
    </row>
    <row r="266" spans="1:93" ht="28.5" customHeight="1">
      <c r="A266" s="857"/>
      <c r="B266" s="860"/>
      <c r="C266" s="781"/>
      <c r="D266" s="781"/>
      <c r="E266" s="764"/>
      <c r="F266" s="764"/>
      <c r="G266" s="783"/>
      <c r="H266" s="297">
        <f t="shared" si="182"/>
        <v>42</v>
      </c>
      <c r="I266" s="775"/>
      <c r="J266" s="764"/>
      <c r="K266" s="764"/>
      <c r="L266" s="764"/>
      <c r="M266" s="764" t="s">
        <v>1396</v>
      </c>
      <c r="N266" s="764"/>
      <c r="O266" s="764"/>
      <c r="P266" s="766"/>
      <c r="Q266" s="768"/>
      <c r="R266" s="770"/>
      <c r="S266" s="770"/>
      <c r="T266" s="770"/>
      <c r="U266" s="820"/>
      <c r="V266" s="805"/>
      <c r="W266" s="823"/>
      <c r="X266" s="826"/>
      <c r="Y266" s="829"/>
      <c r="Z266" s="805"/>
      <c r="AA266" s="808"/>
      <c r="AB266" s="811"/>
      <c r="AC266" s="814"/>
      <c r="AD266" s="797"/>
      <c r="AE266" s="178">
        <v>5</v>
      </c>
      <c r="AF266" s="401"/>
      <c r="AG266" s="444"/>
      <c r="AH266" s="393"/>
      <c r="AI266" s="393"/>
      <c r="AJ266" s="393"/>
      <c r="AK266" s="395" t="str">
        <f t="shared" si="158"/>
        <v/>
      </c>
      <c r="AL266" s="253"/>
      <c r="AM266" s="253"/>
      <c r="AN266" s="201" t="str">
        <f t="shared" si="159"/>
        <v/>
      </c>
      <c r="AO266" s="254"/>
      <c r="AP266" s="254"/>
      <c r="AQ266" s="255"/>
      <c r="AR266" s="202" t="str">
        <f>IF(ISBLANK(AC262),(IFERROR(IF(AND(AK265="Probabilidad",AK266="Probabilidad"),(AT265-(+AT265*AN266)),IF(AND(AK265="Impacto",AK266="Probabilidad"),(AT264-(+AT264*AN266)),IF(AK266="Impacto",AT265,""))),""))," ")</f>
        <v/>
      </c>
      <c r="AS266" s="154" t="str">
        <f>IF(ISBLANK(AC262),(IFERROR(IF(AR266="","",IF(AR266&lt;=0.2,"Muy Baja",IF(AR266&lt;=0.4,"Baja",IF(AR266&lt;=0.6,"Media",IF(AR266&lt;=0.8,"Alta","Muy Alta"))))),""))," ")</f>
        <v/>
      </c>
      <c r="AT266" s="203" t="str">
        <f t="shared" ref="AT266:AT335" si="214">+AR266</f>
        <v/>
      </c>
      <c r="AU266" s="470" t="str">
        <f t="shared" ref="AU266:AU335" si="215">IFERROR(IF(AV266="","",IF(AV266&lt;=0.2,"Leve",IF(AV266&lt;=0.4,"Menor",IF(AV266&lt;=0.6,"Moderado",IF(AV266&lt;=0.8,"Mayor","Catastrófico"))))),"")</f>
        <v/>
      </c>
      <c r="AV266" s="203" t="str">
        <f t="shared" si="213"/>
        <v/>
      </c>
      <c r="AW266" s="204" t="str">
        <f t="shared" ref="AW266:AW335" si="216">IFERROR(IF(OR(AND(AS266="Muy Baja",AU266="Leve"),AND(AS266="Muy Baja",AU266="Menor"),AND(AS266="Baja",AU266="Leve")),"Bajo",IF(OR(AND(AS266="Muy baja",AU266="Moderado"),AND(AS266="Baja",AU266="Menor"),AND(AS266="Baja",AU266="Moderado"),AND(AS266="Media",AU266="Leve"),AND(AS266="Media",AU266="Menor"),AND(AS266="Media",AU266="Moderado"),AND(AS266="Alta",AU266="Leve"),AND(AS266="Alta",AU266="Menor")),"Moderado",IF(OR(AND(AS266="Muy Baja",AU266="Mayor"),AND(AS266="Baja",AU266="Mayor"),AND(AS266="Media",AU266="Mayor"),AND(AS266="Alta",AU266="Moderado"),AND(AS266="Alta",AU266="Mayor"),AND(AS266="Muy Alta",AU266="Leve"),AND(AS266="Muy Alta",AU266="Menor"),AND(AS266="Muy Alta",AU266="Moderado"),AND(AS266="Muy Alta",AU266="Mayor")),"Alto",IF(OR(AND(AS266="Muy Baja",AU266="Catastrófico"),AND(AS266="Baja",AU266="Catastrófico"),AND(AS266="Media",AU266="Catastrófico"),AND(AS266="Alta",AU266="Catastrófico"),AND(AS266="Muy Alta",AU266="Catastrófico")),"Extremo","")))),"")</f>
        <v/>
      </c>
      <c r="AX266" s="817"/>
      <c r="AY266" s="794"/>
      <c r="AZ266" s="797"/>
      <c r="BA266" s="800"/>
      <c r="BB266" s="382"/>
      <c r="BC266" s="385"/>
      <c r="BD266" s="383"/>
      <c r="BE266" s="383"/>
      <c r="BF266" s="384"/>
      <c r="BG266" s="384"/>
      <c r="BH266" s="384"/>
      <c r="BI266" s="385"/>
      <c r="BJ266" s="865"/>
      <c r="BK266" s="411"/>
      <c r="BL266" s="409"/>
      <c r="BM266" s="409"/>
      <c r="BN266" s="409"/>
      <c r="BO266" s="410"/>
      <c r="BP266" s="410"/>
      <c r="BQ266" s="410"/>
      <c r="BR266" s="453"/>
      <c r="BS266" s="453"/>
      <c r="BT266" s="454"/>
      <c r="BU266" s="509"/>
      <c r="BV266" s="509"/>
      <c r="BW266" s="509"/>
      <c r="BX266" s="509"/>
      <c r="BY266" s="182"/>
      <c r="BZ266" s="182"/>
      <c r="CA266" s="182"/>
      <c r="CB266" s="182"/>
      <c r="CC266" s="182"/>
      <c r="CD266" s="182"/>
      <c r="CE266" s="182"/>
      <c r="CF266" s="182"/>
      <c r="CG266" s="182"/>
      <c r="CH266" s="182"/>
      <c r="CI266" s="182"/>
      <c r="CJ266" s="182"/>
      <c r="CK266" s="182"/>
      <c r="CL266" s="182"/>
      <c r="CM266" s="182"/>
      <c r="CN266" s="182"/>
      <c r="CO266" s="182"/>
    </row>
    <row r="267" spans="1:93" ht="28.5" customHeight="1">
      <c r="A267" s="857"/>
      <c r="B267" s="860"/>
      <c r="C267" s="781"/>
      <c r="D267" s="781"/>
      <c r="E267" s="764"/>
      <c r="F267" s="764"/>
      <c r="G267" s="783"/>
      <c r="H267" s="297">
        <f t="shared" si="182"/>
        <v>42</v>
      </c>
      <c r="I267" s="776"/>
      <c r="J267" s="765"/>
      <c r="K267" s="765"/>
      <c r="L267" s="765"/>
      <c r="M267" s="765" t="s">
        <v>1396</v>
      </c>
      <c r="N267" s="765"/>
      <c r="O267" s="765"/>
      <c r="P267" s="767"/>
      <c r="Q267" s="769"/>
      <c r="R267" s="771"/>
      <c r="S267" s="771"/>
      <c r="T267" s="771"/>
      <c r="U267" s="821"/>
      <c r="V267" s="806"/>
      <c r="W267" s="824"/>
      <c r="X267" s="827"/>
      <c r="Y267" s="830"/>
      <c r="Z267" s="806"/>
      <c r="AA267" s="809"/>
      <c r="AB267" s="812"/>
      <c r="AC267" s="815"/>
      <c r="AD267" s="798"/>
      <c r="AE267" s="178">
        <v>6</v>
      </c>
      <c r="AF267" s="401"/>
      <c r="AG267" s="444"/>
      <c r="AH267" s="393"/>
      <c r="AI267" s="393"/>
      <c r="AJ267" s="393"/>
      <c r="AK267" s="395" t="str">
        <f t="shared" si="158"/>
        <v/>
      </c>
      <c r="AL267" s="253"/>
      <c r="AM267" s="253"/>
      <c r="AN267" s="201" t="str">
        <f t="shared" si="159"/>
        <v/>
      </c>
      <c r="AO267" s="254"/>
      <c r="AP267" s="254"/>
      <c r="AQ267" s="255"/>
      <c r="AR267" s="202" t="str">
        <f>IF(ISBLANK(AC262),(IFERROR(IF(AND(AK266="Probabilidad",AK267="Probabilidad"),(AT266-(+AT266*AN267)),IF(AND(AK266="Impacto",AK267="Probabilidad"),(AT265-(+AT265*AN267)),IF(AK267="Impacto",AT266,""))),""))," ")</f>
        <v/>
      </c>
      <c r="AS267" s="154" t="str">
        <f>IF(ISBLANK(AC262),(IFERROR(IF(AR267="","",IF(AR267&lt;=0.2,"Muy Baja",IF(AR267&lt;=0.4,"Baja",IF(AR267&lt;=0.6,"Media",IF(AR267&lt;=0.8,"Alta","Muy Alta"))))),""))," ")</f>
        <v/>
      </c>
      <c r="AT267" s="203" t="str">
        <f t="shared" si="214"/>
        <v/>
      </c>
      <c r="AU267" s="470" t="str">
        <f t="shared" si="215"/>
        <v/>
      </c>
      <c r="AV267" s="203" t="str">
        <f t="shared" si="213"/>
        <v/>
      </c>
      <c r="AW267" s="204" t="str">
        <f t="shared" si="216"/>
        <v/>
      </c>
      <c r="AX267" s="818"/>
      <c r="AY267" s="795"/>
      <c r="AZ267" s="798"/>
      <c r="BA267" s="801"/>
      <c r="BB267" s="382"/>
      <c r="BC267" s="385"/>
      <c r="BD267" s="383"/>
      <c r="BE267" s="383"/>
      <c r="BF267" s="384"/>
      <c r="BG267" s="384"/>
      <c r="BH267" s="384"/>
      <c r="BI267" s="385"/>
      <c r="BJ267" s="866"/>
      <c r="BK267" s="411"/>
      <c r="BL267" s="409"/>
      <c r="BM267" s="409"/>
      <c r="BN267" s="409"/>
      <c r="BO267" s="410"/>
      <c r="BP267" s="410"/>
      <c r="BQ267" s="410"/>
      <c r="BR267" s="453"/>
      <c r="BS267" s="453"/>
      <c r="BT267" s="454"/>
      <c r="BU267" s="509"/>
      <c r="BV267" s="509"/>
      <c r="BW267" s="509"/>
      <c r="BX267" s="509"/>
      <c r="BY267" s="182"/>
      <c r="BZ267" s="182"/>
      <c r="CA267" s="182"/>
      <c r="CB267" s="182"/>
      <c r="CC267" s="182"/>
      <c r="CD267" s="182"/>
      <c r="CE267" s="182"/>
      <c r="CF267" s="182"/>
      <c r="CG267" s="182"/>
      <c r="CH267" s="182"/>
      <c r="CI267" s="182"/>
      <c r="CJ267" s="182"/>
      <c r="CK267" s="182"/>
      <c r="CL267" s="182"/>
      <c r="CM267" s="182"/>
      <c r="CN267" s="182"/>
      <c r="CO267" s="182"/>
    </row>
    <row r="268" spans="1:93" ht="87" customHeight="1">
      <c r="A268" s="857"/>
      <c r="B268" s="860" t="s">
        <v>935</v>
      </c>
      <c r="C268" s="781"/>
      <c r="D268" s="781" t="str">
        <f>IFERROR((VLOOKUP($B268,'Listados Datos'!$D$3:$F$18,3,FALSE))," ")</f>
        <v xml:space="preserve">Disponer de herramientas tecnológicas que apoyen de manera eficiente y oportuna las labores misionales y estratégicas de la entidad. Según lo establecido en el Plan Operativo Anual de la entidad. </v>
      </c>
      <c r="E268" s="764"/>
      <c r="F268" s="764" t="s">
        <v>949</v>
      </c>
      <c r="G268" s="783">
        <v>43</v>
      </c>
      <c r="H268" s="297">
        <f t="shared" ref="H268" si="217">+G268</f>
        <v>43</v>
      </c>
      <c r="I268" s="784" t="s">
        <v>1129</v>
      </c>
      <c r="J268" s="785" t="s">
        <v>236</v>
      </c>
      <c r="K268" s="785" t="s">
        <v>1129</v>
      </c>
      <c r="L268" s="785" t="s">
        <v>1241</v>
      </c>
      <c r="M268" s="785" t="s">
        <v>3166</v>
      </c>
      <c r="N268" s="785" t="s">
        <v>917</v>
      </c>
      <c r="O268" s="785" t="s">
        <v>826</v>
      </c>
      <c r="P268" s="786">
        <v>228</v>
      </c>
      <c r="Q268" s="787" t="s">
        <v>86</v>
      </c>
      <c r="R268" s="788" t="s">
        <v>1244</v>
      </c>
      <c r="S268" s="788" t="s">
        <v>458</v>
      </c>
      <c r="T268" s="788" t="s">
        <v>506</v>
      </c>
      <c r="U268" s="819" t="str">
        <f>IF(ISBLANK(AB268),(IF(P268&lt;=0,"",IF(P268&lt;=2,"Muy Baja",IF(P268&lt;=24,"Baja",IF(P268&lt;=500,"Media",IF(P268&lt;=5000,"Alta","Muy Alta"))))))," ")</f>
        <v>Media</v>
      </c>
      <c r="V268" s="804">
        <f t="shared" ref="V268" si="218">IF(ISBLANK(AB268),(IF(U268="","",IF(U268="Muy Baja",20%,IF(U268="Baja",40%,IF(U268="Media",60%,IF(U268="Alta",80%,IF(U268="Muy Alta",100%,0)))))))," ")</f>
        <v>0.6</v>
      </c>
      <c r="W268" s="822" t="s">
        <v>299</v>
      </c>
      <c r="X268" s="825" t="str">
        <f>IF(W268&gt;0,IF(NOT(ISERROR(MATCH(W268,'Listados Datos'!$N$3:$N$4,0))),'Listados Datos'!$N$6&amp;"Por favor no seleccionar este criterios de impacto (Afectación Económica o presupuestal y/o Pérdida Reputacional)",'Listados Datos'!$N$7),"")</f>
        <v>✔</v>
      </c>
      <c r="Y268" s="828" t="str">
        <f>IF(OR(W268='Listados Datos'!$R$3,W268='Listados Datos'!$S$3),"Leve",IF(OR(W268='Listados Datos'!$R$4,W268='Listados Datos'!$S$4),"Menor",IF(OR(W268='Listados Datos'!$R$5,W268='Listados Datos'!$S$5),"Moderado",IF(OR(W268='Listados Datos'!$R$6,W268='Listados Datos'!$S$6),"Mayor",IF(OR(W268='Listados Datos'!$R$7,W268='Listados Datos'!$S$7),"Catastrófico","")))))</f>
        <v>Moderado</v>
      </c>
      <c r="Z268" s="804">
        <f>IF(Y268="","",IF(Y268="Leve",20%,IF(Y268="Menor",40%,IF(Y268="Moderado",60%,IF(Y268="Mayor",80%,IF(Y268="Catastrófico",100%,0))))))</f>
        <v>0.6</v>
      </c>
      <c r="AA268" s="807" t="str">
        <f>IF(OR(AND(U268="Muy Baja",Y268="Leve"),AND(U268="Muy Baja",Y268="Menor"),AND(U268="Baja",Y268="Leve")),"Bajo",IF(OR(AND(U268="Muy baja",Y268="Moderado"),AND(U268="Baja",Y268="Menor"),AND(U268="Baja",Y268="Moderado"),AND(U268="Media",Y268="Leve"),AND(U268="Media",Y268="Menor"),AND(U268="Media",Y268="Moderado"),AND(U268="Alta",Y268="Leve"),AND(U268="Alta",Y268="Menor")),"Moderado",IF(OR(AND(U268="Muy Baja",Y268="Mayor"),AND(U268="Baja",Y268="Mayor"),AND(U268="Media",Y268="Mayor"),AND(U268="Alta",Y268="Moderado"),AND(U268="Alta",Y268="Mayor"),AND(U268="Muy Alta",Y268="Leve"),AND(U268="Muy Alta",Y268="Menor"),AND(U268="Muy Alta",Y268="Moderado"),AND(U268="Muy Alta",Y268="Mayor")),"Alto",IF(OR(AND(U268="Muy Baja",Y268="Catastrófico"),AND(U268="Baja",Y268="Catastrófico"),AND(U268="Media",Y268="Catastrófico"),AND(U268="Alta",Y268="Catastrófico"),AND(U268="Muy Alta",Y268="Catastrófico")),"Extremo",""))))</f>
        <v>Moderado</v>
      </c>
      <c r="AB268" s="810"/>
      <c r="AC268" s="813"/>
      <c r="AD268" s="796" t="str">
        <f t="shared" ref="AD268" si="219">IF(AND(AB268="Rara Vez",AC268="Insignificante"),("BAJA"),IF(AND(AB268="Rara Vez",AC268="Menor"),("BAJA"),IF(AND(AB268="Rara Vez",AC268="Moderado"),("MODERADA"),IF(AND(AB268="Rara Vez",AC268="Mayor"),("ALTA"),IF(AND(AB268="Improbable",AC268="Insignificante"),("BAJA"),IF(AND(AB268="Improbable",AC268="Menor"),("BAJA"),IF(AND(AB268="Improbable",AC268="Moderado"),("MODERADA"),IF(AND(AB268="Improbable",AC268="Mayor"),("ALTA"),IF(AND(AB268="Posible",AC268="Insignificante"),("BAJA"),IF(AND(AB268="Posible",AC268="Menor"),("MODERADA"),IF(AND(AB268="Posible",AC268="Moderado"),("ALTA"),IF(AND(AB268="Posible",AC268="Mayor"),("EXTREMA"),IF(AND(AB268="Probable",AC268="Insignificante"),("MODERADA"),IF(AND(AB268="Probable",AC268="Menor"),("ALTA"),IF(AND(AB268="Probable",AC268="Moderado"),("ALTA"),IF(AND(AB268="Probable",AC268="Mayor"),("EXTREMA"),IF(AND(AB268="Casi Seguro",AC268="Insignificante"),("ALTA"),IF(AND(AB268="Casi Seguro",AC268="Menor"),("ALTA"),IF(AND(AB268="Casi Seguro",AC268="Moderado"),("EXTREMA"),IF(AND(AB268="Casi Seguro",AC268="Mayor"),("EXTREMA"),IF(AC268="Catastrófico","EXTREMA","VALORAR")))))))))))))))))))))</f>
        <v>VALORAR</v>
      </c>
      <c r="AE268" s="178">
        <v>1</v>
      </c>
      <c r="AF268" s="401"/>
      <c r="AG268" s="444" t="s">
        <v>3032</v>
      </c>
      <c r="AH268" s="393"/>
      <c r="AI268" s="393"/>
      <c r="AJ268" s="393"/>
      <c r="AK268" s="395" t="str">
        <f t="shared" si="158"/>
        <v>Probabilidad</v>
      </c>
      <c r="AL268" s="253" t="s">
        <v>305</v>
      </c>
      <c r="AM268" s="253" t="s">
        <v>310</v>
      </c>
      <c r="AN268" s="201" t="str">
        <f t="shared" si="159"/>
        <v>40%</v>
      </c>
      <c r="AO268" s="254" t="s">
        <v>314</v>
      </c>
      <c r="AP268" s="254" t="s">
        <v>318</v>
      </c>
      <c r="AQ268" s="255" t="s">
        <v>321</v>
      </c>
      <c r="AR268" s="202">
        <f>IF(ISBLANK(AC268),(IFERROR(IF(AK268="Probabilidad",(V268-(+V268*AN268)),IF(AK268="Impacto",V268,"")),""))," ")</f>
        <v>0.36</v>
      </c>
      <c r="AS268" s="154" t="str">
        <f>IF(ISBLANK(AC268), (IFERROR(IF(AR268="","",IF(AR268&lt;=0.2,"Muy Baja",IF(AR268&lt;=0.4,"Baja",IF(AR268&lt;=0.6,"Media",IF(AR268&lt;=0.8,"Alta","Muy Alta"))))),""))," ")</f>
        <v>Baja</v>
      </c>
      <c r="AT268" s="203">
        <f t="shared" si="214"/>
        <v>0.36</v>
      </c>
      <c r="AU268" s="470" t="str">
        <f t="shared" si="215"/>
        <v>Moderado</v>
      </c>
      <c r="AV268" s="203">
        <f>IFERROR(IF(AK268="Impacto",(Z268-(+Z268*AN268)),IF(AK268="Probabilidad",Z268,"")),"")</f>
        <v>0.6</v>
      </c>
      <c r="AW268" s="204" t="str">
        <f t="shared" si="216"/>
        <v>Moderado</v>
      </c>
      <c r="AX268" s="816"/>
      <c r="AY268" s="793" t="str">
        <f>IF(ISBLANK(AC268), " ", AC268)</f>
        <v xml:space="preserve"> </v>
      </c>
      <c r="AZ268" s="796" t="str">
        <f t="shared" ref="AZ268" si="220">IF(AND(AX268="Rara Vez",AY268="Insignificante"),("BAJA"),IF(AND(AX268="Rara Vez",AY268="Menor"),("BAJA"),IF(AND(AX268="Rara Vez",AY268="Moderado"),("MODERADA"),IF(AND(AX268="Rara Vez",AY268="Mayor"),("ALTA"),IF(AND(AX268="Improbable",AY268="Insignificante"),("BAJA"),IF(AND(AX268="Improbable",AY268="Menor"),("BAJA"),IF(AND(AX268="Improbable",AY268="Moderado"),("MODERADA"),IF(AND(AX268="Improbable",AY268="Mayor"),("ALTA"),IF(AND(AX268="Posible",AY268="Insignificante"),("BAJA"),IF(AND(AX268="Posible",AY268="Menor"),("MODERADA"),IF(AND(AX268="Posible",AY268="Moderado"),("ALTA"),IF(AND(AX268="Posible",AY268="Mayor"),("EXTREMA"),IF(AND(AX268="Probable",AY268="Insignificante"),("MODERADA"),IF(AND(AX268="Probable",AY268="Menor"),("ALTA"),IF(AND(AX268="Probable",AY268="Moderado"),("ALTA"),IF(AND(AX268="Probable",AY268="Mayor"),("EXTREMA"),IF(AND(AX268="Casi Seguro",AY268="Insignificante"),("ALTA"),IF(AND(AX268="Casi Seguro",AY268="Menor"),("ALTA"),IF(AND(AX268="Casi Seguro",AY268="Moderado"),("EXTREMA"),IF(AND(AX268="Casi Seguro",AY268="Mayor"),("EXTREMA"),IF(AY268="Catastrófico","EXTREMA","VALORAR")))))))))))))))))))))</f>
        <v>VALORAR</v>
      </c>
      <c r="BA268" s="799" t="s">
        <v>328</v>
      </c>
      <c r="BB268" s="870" t="s">
        <v>1302</v>
      </c>
      <c r="BC268" s="872" t="s">
        <v>3066</v>
      </c>
      <c r="BD268" s="872" t="s">
        <v>2921</v>
      </c>
      <c r="BE268" s="872" t="s">
        <v>1173</v>
      </c>
      <c r="BF268" s="874">
        <v>44927</v>
      </c>
      <c r="BG268" s="874" t="s">
        <v>2964</v>
      </c>
      <c r="BH268" s="872" t="s">
        <v>3067</v>
      </c>
      <c r="BI268" s="872" t="s">
        <v>3068</v>
      </c>
      <c r="BJ268" s="877" t="s">
        <v>1174</v>
      </c>
      <c r="BK268" s="838" t="s">
        <v>110</v>
      </c>
      <c r="BL268" s="831" t="s">
        <v>3485</v>
      </c>
      <c r="BM268" s="831">
        <v>4</v>
      </c>
      <c r="BN268" s="836">
        <v>46265</v>
      </c>
      <c r="BO268" s="831" t="s">
        <v>3486</v>
      </c>
      <c r="BP268" s="837" t="s">
        <v>3487</v>
      </c>
      <c r="BQ268" s="831" t="s">
        <v>3433</v>
      </c>
      <c r="BR268" s="831" t="s">
        <v>111</v>
      </c>
      <c r="BS268" s="831" t="s">
        <v>1423</v>
      </c>
      <c r="BT268" s="833" t="s">
        <v>1423</v>
      </c>
      <c r="BU268" s="533" t="s">
        <v>3865</v>
      </c>
      <c r="BV268" s="480" t="s">
        <v>3712</v>
      </c>
      <c r="BW268" s="533" t="s">
        <v>3866</v>
      </c>
      <c r="BX268" s="533" t="s">
        <v>3867</v>
      </c>
      <c r="BY268" s="182"/>
      <c r="BZ268" s="182"/>
      <c r="CA268" s="182"/>
      <c r="CB268" s="182"/>
      <c r="CC268" s="182"/>
      <c r="CD268" s="182"/>
      <c r="CE268" s="182"/>
      <c r="CF268" s="182"/>
      <c r="CG268" s="182"/>
      <c r="CH268" s="182"/>
      <c r="CI268" s="182"/>
      <c r="CJ268" s="182"/>
      <c r="CK268" s="182"/>
      <c r="CL268" s="182"/>
      <c r="CM268" s="182"/>
      <c r="CN268" s="182"/>
      <c r="CO268" s="182"/>
    </row>
    <row r="269" spans="1:93" ht="89.25" customHeight="1">
      <c r="A269" s="857"/>
      <c r="B269" s="860"/>
      <c r="C269" s="781"/>
      <c r="D269" s="781"/>
      <c r="E269" s="764"/>
      <c r="F269" s="764"/>
      <c r="G269" s="783"/>
      <c r="H269" s="297">
        <f t="shared" ref="H269" si="221">+H268</f>
        <v>43</v>
      </c>
      <c r="I269" s="775"/>
      <c r="J269" s="764"/>
      <c r="K269" s="764"/>
      <c r="L269" s="764"/>
      <c r="M269" s="764" t="s">
        <v>1396</v>
      </c>
      <c r="N269" s="764"/>
      <c r="O269" s="764"/>
      <c r="P269" s="766"/>
      <c r="Q269" s="768"/>
      <c r="R269" s="770"/>
      <c r="S269" s="770"/>
      <c r="T269" s="770"/>
      <c r="U269" s="820"/>
      <c r="V269" s="805"/>
      <c r="W269" s="823"/>
      <c r="X269" s="826"/>
      <c r="Y269" s="829"/>
      <c r="Z269" s="805"/>
      <c r="AA269" s="808"/>
      <c r="AB269" s="811"/>
      <c r="AC269" s="814"/>
      <c r="AD269" s="797"/>
      <c r="AE269" s="178">
        <v>2</v>
      </c>
      <c r="AF269" s="401"/>
      <c r="AG269" s="444" t="s">
        <v>3033</v>
      </c>
      <c r="AH269" s="393"/>
      <c r="AI269" s="393"/>
      <c r="AJ269" s="393"/>
      <c r="AK269" s="395" t="str">
        <f t="shared" si="158"/>
        <v>Probabilidad</v>
      </c>
      <c r="AL269" s="253" t="s">
        <v>305</v>
      </c>
      <c r="AM269" s="253" t="s">
        <v>310</v>
      </c>
      <c r="AN269" s="201" t="str">
        <f t="shared" si="159"/>
        <v>40%</v>
      </c>
      <c r="AO269" s="254" t="s">
        <v>314</v>
      </c>
      <c r="AP269" s="254" t="s">
        <v>318</v>
      </c>
      <c r="AQ269" s="255" t="s">
        <v>321</v>
      </c>
      <c r="AR269" s="202">
        <f>IF(ISBLANK(AC268),(IFERROR(IF(AND(AK268="Probabilidad",AK269="Probabilidad"),(AT268-(+AT268*AN269)),IF(AK269="Probabilidad",(V268-(+V268*AN269)),IF(AK269="Impacto",AT268,""))),""))," ")</f>
        <v>0.216</v>
      </c>
      <c r="AS269" s="154" t="str">
        <f>IF(ISBLANK(AC268),(IFERROR(IF(AR269="","",IF(AR269&lt;=0.2,"Muy Baja",IF(AR269&lt;=0.4,"Baja",IF(AR269&lt;=0.6,"Media",IF(AR269&lt;=0.8,"Alta","Muy Alta"))))),""))," ")</f>
        <v>Baja</v>
      </c>
      <c r="AT269" s="203">
        <f t="shared" si="214"/>
        <v>0.216</v>
      </c>
      <c r="AU269" s="470" t="str">
        <f t="shared" si="215"/>
        <v>Moderado</v>
      </c>
      <c r="AV269" s="203">
        <f>IFERROR(IF(AND(AK268="Impacto",AK269="Impacto"),(AV268-(+AV268*AN269)),IF(AK269="Impacto",(Z268-(+Z268*AN269)),IF(AK269="Probabilidad",AV268,""))),"")</f>
        <v>0.6</v>
      </c>
      <c r="AW269" s="204" t="str">
        <f t="shared" si="216"/>
        <v>Moderado</v>
      </c>
      <c r="AX269" s="817"/>
      <c r="AY269" s="794"/>
      <c r="AZ269" s="797"/>
      <c r="BA269" s="800"/>
      <c r="BB269" s="883"/>
      <c r="BC269" s="881"/>
      <c r="BD269" s="881"/>
      <c r="BE269" s="881"/>
      <c r="BF269" s="882"/>
      <c r="BG269" s="882"/>
      <c r="BH269" s="881"/>
      <c r="BI269" s="881"/>
      <c r="BJ269" s="865"/>
      <c r="BK269" s="879"/>
      <c r="BL269" s="880"/>
      <c r="BM269" s="880"/>
      <c r="BN269" s="880"/>
      <c r="BO269" s="880"/>
      <c r="BP269" s="880"/>
      <c r="BQ269" s="880"/>
      <c r="BR269" s="880"/>
      <c r="BS269" s="880"/>
      <c r="BT269" s="878"/>
      <c r="BU269" s="533" t="s">
        <v>3868</v>
      </c>
      <c r="BV269" s="480" t="s">
        <v>3712</v>
      </c>
      <c r="BW269" s="533" t="s">
        <v>3866</v>
      </c>
      <c r="BX269" s="533" t="s">
        <v>3869</v>
      </c>
      <c r="BY269" s="182"/>
      <c r="BZ269" s="182"/>
      <c r="CA269" s="182"/>
      <c r="CB269" s="182"/>
      <c r="CC269" s="182"/>
      <c r="CD269" s="182"/>
      <c r="CE269" s="182"/>
      <c r="CF269" s="182"/>
      <c r="CG269" s="182"/>
      <c r="CH269" s="182"/>
      <c r="CI269" s="182"/>
      <c r="CJ269" s="182"/>
      <c r="CK269" s="182"/>
      <c r="CL269" s="182"/>
      <c r="CM269" s="182"/>
      <c r="CN269" s="182"/>
      <c r="CO269" s="182"/>
    </row>
    <row r="270" spans="1:93" ht="81" customHeight="1">
      <c r="A270" s="857"/>
      <c r="B270" s="860"/>
      <c r="C270" s="781"/>
      <c r="D270" s="781"/>
      <c r="E270" s="764"/>
      <c r="F270" s="764"/>
      <c r="G270" s="783"/>
      <c r="H270" s="297">
        <f t="shared" si="182"/>
        <v>43</v>
      </c>
      <c r="I270" s="775"/>
      <c r="J270" s="764"/>
      <c r="K270" s="764"/>
      <c r="L270" s="764"/>
      <c r="M270" s="764" t="s">
        <v>1396</v>
      </c>
      <c r="N270" s="764"/>
      <c r="O270" s="764"/>
      <c r="P270" s="766"/>
      <c r="Q270" s="768"/>
      <c r="R270" s="770"/>
      <c r="S270" s="770"/>
      <c r="T270" s="770"/>
      <c r="U270" s="820"/>
      <c r="V270" s="805"/>
      <c r="W270" s="823"/>
      <c r="X270" s="826"/>
      <c r="Y270" s="829"/>
      <c r="Z270" s="805"/>
      <c r="AA270" s="808"/>
      <c r="AB270" s="811"/>
      <c r="AC270" s="814"/>
      <c r="AD270" s="797"/>
      <c r="AE270" s="178">
        <v>3</v>
      </c>
      <c r="AF270" s="401"/>
      <c r="AG270" s="444" t="s">
        <v>3034</v>
      </c>
      <c r="AH270" s="393"/>
      <c r="AI270" s="393"/>
      <c r="AJ270" s="393"/>
      <c r="AK270" s="395" t="str">
        <f t="shared" ref="AK270:AK333" si="222">IF(OR(AL270="Preventivo",AL270="Detectivo"),"Probabilidad",IF(AL270="Correctivo","Impacto",""))</f>
        <v>Probabilidad</v>
      </c>
      <c r="AL270" s="253" t="s">
        <v>305</v>
      </c>
      <c r="AM270" s="253" t="s">
        <v>310</v>
      </c>
      <c r="AN270" s="201" t="str">
        <f t="shared" ref="AN270:AN333" si="223">IF(AND(AL270="Preventivo",AM270="Automático"),"50%",IF(AND(AL270="Preventivo",AM270="Manual"),"40%",IF(AND(AL270="Detectivo",AM270="Automático"),"40%",IF(AND(AL270="Detectivo",AM270="Manual"),"30%",IF(AND(AL270="Correctivo",AM270="Automático"),"35%",IF(AND(AL270="Correctivo",AM270="Manual"),"25%",""))))))</f>
        <v>40%</v>
      </c>
      <c r="AO270" s="254" t="s">
        <v>314</v>
      </c>
      <c r="AP270" s="254" t="s">
        <v>318</v>
      </c>
      <c r="AQ270" s="255" t="s">
        <v>321</v>
      </c>
      <c r="AR270" s="202">
        <f>IF(ISBLANK(AC268),(IFERROR(IF(AND(AK269="Probabilidad",AK270="Probabilidad"),(AT269-(+AT269*AN270)),IF(AND(AK269="Impacto",AK270="Probabilidad"),(AT268-(+AT268*AN270)),IF(AK270="Impacto",AT269,""))),""))," ")</f>
        <v>0.12959999999999999</v>
      </c>
      <c r="AS270" s="154" t="str">
        <f>IF(ISBLANK(AC268),(IFERROR(IF(AR270="","",IF(AR270&lt;=0.2,"Muy Baja",IF(AR270&lt;=0.4,"Baja",IF(AR270&lt;=0.6,"Media",IF(AR270&lt;=0.8,"Alta","Muy Alta"))))),""))," ")</f>
        <v>Muy Baja</v>
      </c>
      <c r="AT270" s="203">
        <f t="shared" si="214"/>
        <v>0.12959999999999999</v>
      </c>
      <c r="AU270" s="470" t="str">
        <f t="shared" si="215"/>
        <v>Moderado</v>
      </c>
      <c r="AV270" s="203">
        <f t="shared" ref="AV270:AV273" si="224">IFERROR(IF(AND(AK269="Impacto",AK270="Impacto"),(AV269-(+AV269*AN270)),IF(AND(AK269="Probabilidad",AK270="Impacto"),(AV268-(+AV268*AN270)),IF(AK270="Probabilidad",AV269,""))),"")</f>
        <v>0.6</v>
      </c>
      <c r="AW270" s="204" t="str">
        <f t="shared" si="216"/>
        <v>Moderado</v>
      </c>
      <c r="AX270" s="817"/>
      <c r="AY270" s="794"/>
      <c r="AZ270" s="797"/>
      <c r="BA270" s="800"/>
      <c r="BB270" s="883"/>
      <c r="BC270" s="881"/>
      <c r="BD270" s="881"/>
      <c r="BE270" s="881"/>
      <c r="BF270" s="882"/>
      <c r="BG270" s="882"/>
      <c r="BH270" s="881"/>
      <c r="BI270" s="881"/>
      <c r="BJ270" s="865"/>
      <c r="BK270" s="879"/>
      <c r="BL270" s="880"/>
      <c r="BM270" s="880"/>
      <c r="BN270" s="880"/>
      <c r="BO270" s="880"/>
      <c r="BP270" s="880"/>
      <c r="BQ270" s="880"/>
      <c r="BR270" s="880"/>
      <c r="BS270" s="880"/>
      <c r="BT270" s="878"/>
      <c r="BU270" s="533" t="s">
        <v>3870</v>
      </c>
      <c r="BV270" s="480" t="s">
        <v>3712</v>
      </c>
      <c r="BW270" s="533" t="s">
        <v>3866</v>
      </c>
      <c r="BX270" s="533" t="s">
        <v>3867</v>
      </c>
      <c r="BY270" s="182"/>
      <c r="BZ270" s="182"/>
      <c r="CA270" s="182"/>
      <c r="CB270" s="182"/>
      <c r="CC270" s="182"/>
      <c r="CD270" s="182"/>
      <c r="CE270" s="182"/>
      <c r="CF270" s="182"/>
      <c r="CG270" s="182"/>
      <c r="CH270" s="182"/>
      <c r="CI270" s="182"/>
      <c r="CJ270" s="182"/>
      <c r="CK270" s="182"/>
      <c r="CL270" s="182"/>
      <c r="CM270" s="182"/>
      <c r="CN270" s="182"/>
      <c r="CO270" s="182"/>
    </row>
    <row r="271" spans="1:93" ht="87" customHeight="1">
      <c r="A271" s="857"/>
      <c r="B271" s="860"/>
      <c r="C271" s="781"/>
      <c r="D271" s="781"/>
      <c r="E271" s="764"/>
      <c r="F271" s="764"/>
      <c r="G271" s="783"/>
      <c r="H271" s="297">
        <f t="shared" si="182"/>
        <v>43</v>
      </c>
      <c r="I271" s="775"/>
      <c r="J271" s="764"/>
      <c r="K271" s="764"/>
      <c r="L271" s="764"/>
      <c r="M271" s="764" t="s">
        <v>1396</v>
      </c>
      <c r="N271" s="764"/>
      <c r="O271" s="764"/>
      <c r="P271" s="766"/>
      <c r="Q271" s="768"/>
      <c r="R271" s="770"/>
      <c r="S271" s="770"/>
      <c r="T271" s="770"/>
      <c r="U271" s="820"/>
      <c r="V271" s="805"/>
      <c r="W271" s="823"/>
      <c r="X271" s="826"/>
      <c r="Y271" s="829"/>
      <c r="Z271" s="805"/>
      <c r="AA271" s="808"/>
      <c r="AB271" s="811"/>
      <c r="AC271" s="814"/>
      <c r="AD271" s="797"/>
      <c r="AE271" s="178">
        <v>4</v>
      </c>
      <c r="AF271" s="401"/>
      <c r="AG271" s="444" t="s">
        <v>3035</v>
      </c>
      <c r="AH271" s="393"/>
      <c r="AI271" s="393"/>
      <c r="AJ271" s="393"/>
      <c r="AK271" s="395" t="str">
        <f t="shared" si="222"/>
        <v>Probabilidad</v>
      </c>
      <c r="AL271" s="253" t="s">
        <v>305</v>
      </c>
      <c r="AM271" s="253" t="s">
        <v>310</v>
      </c>
      <c r="AN271" s="201" t="str">
        <f t="shared" si="223"/>
        <v>40%</v>
      </c>
      <c r="AO271" s="254" t="s">
        <v>314</v>
      </c>
      <c r="AP271" s="254" t="s">
        <v>318</v>
      </c>
      <c r="AQ271" s="255" t="s">
        <v>321</v>
      </c>
      <c r="AR271" s="202">
        <f>IF(ISBLANK(AC268),(IFERROR(IF(AND(AK270="Probabilidad",AK271="Probabilidad"),(AT270-(+AT270*AN271)),IF(AND(AK270="Impacto",AK271="Probabilidad"),(AT269-(+AT269*AN271)),IF(AK271="Impacto",AT270,""))),""))," ")</f>
        <v>7.7759999999999996E-2</v>
      </c>
      <c r="AS271" s="154" t="str">
        <f>IF(ISBLANK(AC268),(IFERROR(IF(AR271="","",IF(AR271&lt;=0.2,"Muy Baja",IF(AR271&lt;=0.4,"Baja",IF(AR271&lt;=0.6,"Media",IF(AR271&lt;=0.8,"Alta","Muy Alta"))))),""))," ")</f>
        <v>Muy Baja</v>
      </c>
      <c r="AT271" s="203">
        <f t="shared" si="214"/>
        <v>7.7759999999999996E-2</v>
      </c>
      <c r="AU271" s="470" t="str">
        <f t="shared" si="215"/>
        <v>Moderado</v>
      </c>
      <c r="AV271" s="203">
        <f t="shared" si="224"/>
        <v>0.6</v>
      </c>
      <c r="AW271" s="204" t="str">
        <f t="shared" si="216"/>
        <v>Moderado</v>
      </c>
      <c r="AX271" s="817"/>
      <c r="AY271" s="794"/>
      <c r="AZ271" s="797"/>
      <c r="BA271" s="800"/>
      <c r="BB271" s="871"/>
      <c r="BC271" s="873"/>
      <c r="BD271" s="873"/>
      <c r="BE271" s="873"/>
      <c r="BF271" s="875"/>
      <c r="BG271" s="875"/>
      <c r="BH271" s="873"/>
      <c r="BI271" s="873"/>
      <c r="BJ271" s="865"/>
      <c r="BK271" s="839"/>
      <c r="BL271" s="832"/>
      <c r="BM271" s="832"/>
      <c r="BN271" s="832"/>
      <c r="BO271" s="832"/>
      <c r="BP271" s="832"/>
      <c r="BQ271" s="832"/>
      <c r="BR271" s="832"/>
      <c r="BS271" s="832"/>
      <c r="BT271" s="834"/>
      <c r="BU271" s="533" t="s">
        <v>3871</v>
      </c>
      <c r="BV271" s="480" t="s">
        <v>3712</v>
      </c>
      <c r="BW271" s="533" t="s">
        <v>3866</v>
      </c>
      <c r="BX271" s="533" t="s">
        <v>3867</v>
      </c>
      <c r="BY271" s="182"/>
      <c r="BZ271" s="182"/>
      <c r="CA271" s="182"/>
      <c r="CB271" s="182"/>
      <c r="CC271" s="182"/>
      <c r="CD271" s="182"/>
      <c r="CE271" s="182"/>
      <c r="CF271" s="182"/>
      <c r="CG271" s="182"/>
      <c r="CH271" s="182"/>
      <c r="CI271" s="182"/>
      <c r="CJ271" s="182"/>
      <c r="CK271" s="182"/>
      <c r="CL271" s="182"/>
      <c r="CM271" s="182"/>
      <c r="CN271" s="182"/>
      <c r="CO271" s="182"/>
    </row>
    <row r="272" spans="1:93" ht="28.5" customHeight="1">
      <c r="A272" s="857"/>
      <c r="B272" s="860"/>
      <c r="C272" s="781"/>
      <c r="D272" s="781"/>
      <c r="E272" s="764"/>
      <c r="F272" s="764"/>
      <c r="G272" s="783"/>
      <c r="H272" s="297">
        <f t="shared" si="182"/>
        <v>43</v>
      </c>
      <c r="I272" s="775"/>
      <c r="J272" s="764"/>
      <c r="K272" s="764"/>
      <c r="L272" s="764"/>
      <c r="M272" s="764" t="s">
        <v>1396</v>
      </c>
      <c r="N272" s="764"/>
      <c r="O272" s="764"/>
      <c r="P272" s="766"/>
      <c r="Q272" s="768"/>
      <c r="R272" s="770"/>
      <c r="S272" s="770"/>
      <c r="T272" s="770"/>
      <c r="U272" s="820"/>
      <c r="V272" s="805"/>
      <c r="W272" s="823"/>
      <c r="X272" s="826"/>
      <c r="Y272" s="829"/>
      <c r="Z272" s="805"/>
      <c r="AA272" s="808"/>
      <c r="AB272" s="811"/>
      <c r="AC272" s="814"/>
      <c r="AD272" s="797"/>
      <c r="AE272" s="178">
        <v>5</v>
      </c>
      <c r="AF272" s="401"/>
      <c r="AG272" s="444"/>
      <c r="AH272" s="393"/>
      <c r="AI272" s="393"/>
      <c r="AJ272" s="393"/>
      <c r="AK272" s="395" t="str">
        <f t="shared" si="222"/>
        <v/>
      </c>
      <c r="AL272" s="253"/>
      <c r="AM272" s="253"/>
      <c r="AN272" s="201" t="str">
        <f t="shared" si="223"/>
        <v/>
      </c>
      <c r="AO272" s="254"/>
      <c r="AP272" s="254"/>
      <c r="AQ272" s="255"/>
      <c r="AR272" s="202" t="str">
        <f>IF(ISBLANK(AC268),(IFERROR(IF(AND(AK271="Probabilidad",AK272="Probabilidad"),(AT271-(+AT271*AN272)),IF(AND(AK271="Impacto",AK272="Probabilidad"),(AT270-(+AT270*AN272)),IF(AK272="Impacto",AT271,""))),""))," ")</f>
        <v/>
      </c>
      <c r="AS272" s="154" t="str">
        <f>IF(ISBLANK(AC268),(IFERROR(IF(AR272="","",IF(AR272&lt;=0.2,"Muy Baja",IF(AR272&lt;=0.4,"Baja",IF(AR272&lt;=0.6,"Media",IF(AR272&lt;=0.8,"Alta","Muy Alta"))))),""))," ")</f>
        <v/>
      </c>
      <c r="AT272" s="203" t="str">
        <f t="shared" si="214"/>
        <v/>
      </c>
      <c r="AU272" s="470" t="str">
        <f t="shared" si="215"/>
        <v/>
      </c>
      <c r="AV272" s="203" t="str">
        <f t="shared" si="224"/>
        <v/>
      </c>
      <c r="AW272" s="204" t="str">
        <f t="shared" si="216"/>
        <v/>
      </c>
      <c r="AX272" s="817"/>
      <c r="AY272" s="794"/>
      <c r="AZ272" s="797"/>
      <c r="BA272" s="800"/>
      <c r="BB272" s="382"/>
      <c r="BC272" s="385"/>
      <c r="BD272" s="383"/>
      <c r="BE272" s="383"/>
      <c r="BF272" s="384"/>
      <c r="BG272" s="384"/>
      <c r="BH272" s="384"/>
      <c r="BI272" s="385"/>
      <c r="BJ272" s="865"/>
      <c r="BK272" s="411"/>
      <c r="BL272" s="409"/>
      <c r="BM272" s="409"/>
      <c r="BN272" s="409"/>
      <c r="BO272" s="410"/>
      <c r="BP272" s="410"/>
      <c r="BQ272" s="410"/>
      <c r="BR272" s="453"/>
      <c r="BS272" s="453"/>
      <c r="BT272" s="454"/>
      <c r="BU272" s="509"/>
      <c r="BV272" s="509"/>
      <c r="BW272" s="509"/>
      <c r="BX272" s="509"/>
      <c r="BY272" s="182"/>
      <c r="BZ272" s="182"/>
      <c r="CA272" s="182"/>
      <c r="CB272" s="182"/>
      <c r="CC272" s="182"/>
      <c r="CD272" s="182"/>
      <c r="CE272" s="182"/>
      <c r="CF272" s="182"/>
      <c r="CG272" s="182"/>
      <c r="CH272" s="182"/>
      <c r="CI272" s="182"/>
      <c r="CJ272" s="182"/>
      <c r="CK272" s="182"/>
      <c r="CL272" s="182"/>
      <c r="CM272" s="182"/>
      <c r="CN272" s="182"/>
      <c r="CO272" s="182"/>
    </row>
    <row r="273" spans="1:93" ht="28.5" customHeight="1">
      <c r="A273" s="857"/>
      <c r="B273" s="860"/>
      <c r="C273" s="781"/>
      <c r="D273" s="781"/>
      <c r="E273" s="764"/>
      <c r="F273" s="764"/>
      <c r="G273" s="783"/>
      <c r="H273" s="297">
        <f t="shared" si="182"/>
        <v>43</v>
      </c>
      <c r="I273" s="776"/>
      <c r="J273" s="765"/>
      <c r="K273" s="765"/>
      <c r="L273" s="765"/>
      <c r="M273" s="765" t="s">
        <v>1396</v>
      </c>
      <c r="N273" s="765"/>
      <c r="O273" s="765"/>
      <c r="P273" s="767"/>
      <c r="Q273" s="769"/>
      <c r="R273" s="771"/>
      <c r="S273" s="771"/>
      <c r="T273" s="771"/>
      <c r="U273" s="821"/>
      <c r="V273" s="806"/>
      <c r="W273" s="824"/>
      <c r="X273" s="827"/>
      <c r="Y273" s="830"/>
      <c r="Z273" s="806"/>
      <c r="AA273" s="809"/>
      <c r="AB273" s="812"/>
      <c r="AC273" s="815"/>
      <c r="AD273" s="798"/>
      <c r="AE273" s="178">
        <v>6</v>
      </c>
      <c r="AF273" s="401"/>
      <c r="AG273" s="444"/>
      <c r="AH273" s="393"/>
      <c r="AI273" s="393"/>
      <c r="AJ273" s="393"/>
      <c r="AK273" s="395" t="str">
        <f t="shared" si="222"/>
        <v/>
      </c>
      <c r="AL273" s="253"/>
      <c r="AM273" s="253"/>
      <c r="AN273" s="201" t="str">
        <f t="shared" si="223"/>
        <v/>
      </c>
      <c r="AO273" s="254"/>
      <c r="AP273" s="254"/>
      <c r="AQ273" s="255"/>
      <c r="AR273" s="202" t="str">
        <f>IF(ISBLANK(AC268),(IFERROR(IF(AND(AK272="Probabilidad",AK273="Probabilidad"),(AT272-(+AT272*AN273)),IF(AND(AK272="Impacto",AK273="Probabilidad"),(AT271-(+AT271*AN273)),IF(AK273="Impacto",AT272,""))),""))," ")</f>
        <v/>
      </c>
      <c r="AS273" s="154" t="str">
        <f>IF(ISBLANK(AC268),(IFERROR(IF(AR273="","",IF(AR273&lt;=0.2,"Muy Baja",IF(AR273&lt;=0.4,"Baja",IF(AR273&lt;=0.6,"Media",IF(AR273&lt;=0.8,"Alta","Muy Alta"))))),""))," ")</f>
        <v/>
      </c>
      <c r="AT273" s="203" t="str">
        <f t="shared" si="214"/>
        <v/>
      </c>
      <c r="AU273" s="470" t="str">
        <f t="shared" si="215"/>
        <v/>
      </c>
      <c r="AV273" s="203" t="str">
        <f t="shared" si="224"/>
        <v/>
      </c>
      <c r="AW273" s="204" t="str">
        <f t="shared" si="216"/>
        <v/>
      </c>
      <c r="AX273" s="818"/>
      <c r="AY273" s="795"/>
      <c r="AZ273" s="798"/>
      <c r="BA273" s="801"/>
      <c r="BB273" s="382"/>
      <c r="BC273" s="385"/>
      <c r="BD273" s="383"/>
      <c r="BE273" s="383"/>
      <c r="BF273" s="384"/>
      <c r="BG273" s="384"/>
      <c r="BH273" s="384"/>
      <c r="BI273" s="385"/>
      <c r="BJ273" s="866"/>
      <c r="BK273" s="411"/>
      <c r="BL273" s="409"/>
      <c r="BM273" s="409"/>
      <c r="BN273" s="409"/>
      <c r="BO273" s="410"/>
      <c r="BP273" s="410"/>
      <c r="BQ273" s="410"/>
      <c r="BR273" s="453"/>
      <c r="BS273" s="453"/>
      <c r="BT273" s="454"/>
      <c r="BU273" s="509"/>
      <c r="BV273" s="509"/>
      <c r="BW273" s="509"/>
      <c r="BX273" s="509"/>
      <c r="BY273" s="182"/>
      <c r="BZ273" s="182"/>
      <c r="CA273" s="182"/>
      <c r="CB273" s="182"/>
      <c r="CC273" s="182"/>
      <c r="CD273" s="182"/>
      <c r="CE273" s="182"/>
      <c r="CF273" s="182"/>
      <c r="CG273" s="182"/>
      <c r="CH273" s="182"/>
      <c r="CI273" s="182"/>
      <c r="CJ273" s="182"/>
      <c r="CK273" s="182"/>
      <c r="CL273" s="182"/>
      <c r="CM273" s="182"/>
      <c r="CN273" s="182"/>
      <c r="CO273" s="182"/>
    </row>
    <row r="274" spans="1:93" ht="90.6" customHeight="1">
      <c r="A274" s="857"/>
      <c r="B274" s="860" t="s">
        <v>935</v>
      </c>
      <c r="C274" s="781"/>
      <c r="D274" s="781" t="str">
        <f>IFERROR((VLOOKUP($B274,'Listados Datos'!$D$3:$F$18,3,FALSE))," ")</f>
        <v xml:space="preserve">Disponer de herramientas tecnológicas que apoyen de manera eficiente y oportuna las labores misionales y estratégicas de la entidad. Según lo establecido en el Plan Operativo Anual de la entidad. </v>
      </c>
      <c r="E274" s="764"/>
      <c r="F274" s="764" t="s">
        <v>949</v>
      </c>
      <c r="G274" s="783">
        <v>44</v>
      </c>
      <c r="H274" s="297">
        <f t="shared" ref="H274" si="225">+G274</f>
        <v>44</v>
      </c>
      <c r="I274" s="784" t="s">
        <v>1130</v>
      </c>
      <c r="J274" s="785" t="s">
        <v>236</v>
      </c>
      <c r="K274" s="785" t="s">
        <v>1130</v>
      </c>
      <c r="L274" s="785" t="s">
        <v>1242</v>
      </c>
      <c r="M274" s="785" t="s">
        <v>3167</v>
      </c>
      <c r="N274" s="785" t="s">
        <v>917</v>
      </c>
      <c r="O274" s="785" t="s">
        <v>826</v>
      </c>
      <c r="P274" s="786">
        <v>228</v>
      </c>
      <c r="Q274" s="787" t="s">
        <v>86</v>
      </c>
      <c r="R274" s="788" t="s">
        <v>3320</v>
      </c>
      <c r="S274" s="788" t="s">
        <v>504</v>
      </c>
      <c r="T274" s="788" t="s">
        <v>507</v>
      </c>
      <c r="U274" s="819" t="str">
        <f>IF(ISBLANK(AB274),(IF(P274&lt;=0,"",IF(P274&lt;=2,"Muy Baja",IF(P274&lt;=24,"Baja",IF(P274&lt;=500,"Media",IF(P274&lt;=5000,"Alta","Muy Alta"))))))," ")</f>
        <v>Media</v>
      </c>
      <c r="V274" s="804">
        <f t="shared" ref="V274" si="226">IF(ISBLANK(AB274),(IF(U274="","",IF(U274="Muy Baja",20%,IF(U274="Baja",40%,IF(U274="Media",60%,IF(U274="Alta",80%,IF(U274="Muy Alta",100%,0)))))))," ")</f>
        <v>0.6</v>
      </c>
      <c r="W274" s="822" t="s">
        <v>299</v>
      </c>
      <c r="X274" s="825" t="str">
        <f>IF(W274&gt;0,IF(NOT(ISERROR(MATCH(W274,'Listados Datos'!$N$3:$N$4,0))),'Listados Datos'!$N$6&amp;"Por favor no seleccionar este criterios de impacto (Afectación Económica o presupuestal y/o Pérdida Reputacional)",'Listados Datos'!$N$7),"")</f>
        <v>✔</v>
      </c>
      <c r="Y274" s="828" t="str">
        <f>IF(OR(W274='Listados Datos'!$R$3,W274='Listados Datos'!$S$3),"Leve",IF(OR(W274='Listados Datos'!$R$4,W274='Listados Datos'!$S$4),"Menor",IF(OR(W274='Listados Datos'!$R$5,W274='Listados Datos'!$S$5),"Moderado",IF(OR(W274='Listados Datos'!$R$6,W274='Listados Datos'!$S$6),"Mayor",IF(OR(W274='Listados Datos'!$R$7,W274='Listados Datos'!$S$7),"Catastrófico","")))))</f>
        <v>Moderado</v>
      </c>
      <c r="Z274" s="804">
        <f>IF(Y274="","",IF(Y274="Leve",20%,IF(Y274="Menor",40%,IF(Y274="Moderado",60%,IF(Y274="Mayor",80%,IF(Y274="Catastrófico",100%,0))))))</f>
        <v>0.6</v>
      </c>
      <c r="AA274" s="807" t="str">
        <f>IF(OR(AND(U274="Muy Baja",Y274="Leve"),AND(U274="Muy Baja",Y274="Menor"),AND(U274="Baja",Y274="Leve")),"Bajo",IF(OR(AND(U274="Muy baja",Y274="Moderado"),AND(U274="Baja",Y274="Menor"),AND(U274="Baja",Y274="Moderado"),AND(U274="Media",Y274="Leve"),AND(U274="Media",Y274="Menor"),AND(U274="Media",Y274="Moderado"),AND(U274="Alta",Y274="Leve"),AND(U274="Alta",Y274="Menor")),"Moderado",IF(OR(AND(U274="Muy Baja",Y274="Mayor"),AND(U274="Baja",Y274="Mayor"),AND(U274="Media",Y274="Mayor"),AND(U274="Alta",Y274="Moderado"),AND(U274="Alta",Y274="Mayor"),AND(U274="Muy Alta",Y274="Leve"),AND(U274="Muy Alta",Y274="Menor"),AND(U274="Muy Alta",Y274="Moderado"),AND(U274="Muy Alta",Y274="Mayor")),"Alto",IF(OR(AND(U274="Muy Baja",Y274="Catastrófico"),AND(U274="Baja",Y274="Catastrófico"),AND(U274="Media",Y274="Catastrófico"),AND(U274="Alta",Y274="Catastrófico"),AND(U274="Muy Alta",Y274="Catastrófico")),"Extremo",""))))</f>
        <v>Moderado</v>
      </c>
      <c r="AB274" s="810"/>
      <c r="AC274" s="813"/>
      <c r="AD274" s="796" t="str">
        <f t="shared" ref="AD274" si="227">IF(AND(AB274="Rara Vez",AC274="Insignificante"),("BAJA"),IF(AND(AB274="Rara Vez",AC274="Menor"),("BAJA"),IF(AND(AB274="Rara Vez",AC274="Moderado"),("MODERADA"),IF(AND(AB274="Rara Vez",AC274="Mayor"),("ALTA"),IF(AND(AB274="Improbable",AC274="Insignificante"),("BAJA"),IF(AND(AB274="Improbable",AC274="Menor"),("BAJA"),IF(AND(AB274="Improbable",AC274="Moderado"),("MODERADA"),IF(AND(AB274="Improbable",AC274="Mayor"),("ALTA"),IF(AND(AB274="Posible",AC274="Insignificante"),("BAJA"),IF(AND(AB274="Posible",AC274="Menor"),("MODERADA"),IF(AND(AB274="Posible",AC274="Moderado"),("ALTA"),IF(AND(AB274="Posible",AC274="Mayor"),("EXTREMA"),IF(AND(AB274="Probable",AC274="Insignificante"),("MODERADA"),IF(AND(AB274="Probable",AC274="Menor"),("ALTA"),IF(AND(AB274="Probable",AC274="Moderado"),("ALTA"),IF(AND(AB274="Probable",AC274="Mayor"),("EXTREMA"),IF(AND(AB274="Casi Seguro",AC274="Insignificante"),("ALTA"),IF(AND(AB274="Casi Seguro",AC274="Menor"),("ALTA"),IF(AND(AB274="Casi Seguro",AC274="Moderado"),("EXTREMA"),IF(AND(AB274="Casi Seguro",AC274="Mayor"),("EXTREMA"),IF(AC274="Catastrófico","EXTREMA","VALORAR")))))))))))))))))))))</f>
        <v>VALORAR</v>
      </c>
      <c r="AE274" s="178">
        <v>1</v>
      </c>
      <c r="AF274" s="401"/>
      <c r="AG274" s="444" t="s">
        <v>3036</v>
      </c>
      <c r="AH274" s="393"/>
      <c r="AI274" s="393"/>
      <c r="AJ274" s="393"/>
      <c r="AK274" s="395" t="str">
        <f t="shared" si="222"/>
        <v>Probabilidad</v>
      </c>
      <c r="AL274" s="253" t="s">
        <v>305</v>
      </c>
      <c r="AM274" s="253" t="s">
        <v>310</v>
      </c>
      <c r="AN274" s="201" t="str">
        <f t="shared" si="223"/>
        <v>40%</v>
      </c>
      <c r="AO274" s="254" t="s">
        <v>314</v>
      </c>
      <c r="AP274" s="254" t="s">
        <v>318</v>
      </c>
      <c r="AQ274" s="255" t="s">
        <v>321</v>
      </c>
      <c r="AR274" s="202">
        <f>IF(ISBLANK(AC274),(IFERROR(IF(AK274="Probabilidad",(V274-(+V274*AN274)),IF(AK274="Impacto",V274,"")),""))," ")</f>
        <v>0.36</v>
      </c>
      <c r="AS274" s="154" t="str">
        <f>IF(ISBLANK(AC274), (IFERROR(IF(AR274="","",IF(AR274&lt;=0.2,"Muy Baja",IF(AR274&lt;=0.4,"Baja",IF(AR274&lt;=0.6,"Media",IF(AR274&lt;=0.8,"Alta","Muy Alta"))))),""))," ")</f>
        <v>Baja</v>
      </c>
      <c r="AT274" s="203">
        <f t="shared" si="214"/>
        <v>0.36</v>
      </c>
      <c r="AU274" s="470" t="str">
        <f t="shared" si="215"/>
        <v>Moderado</v>
      </c>
      <c r="AV274" s="203">
        <f>IFERROR(IF(AK274="Impacto",(Z274-(+Z274*AN274)),IF(AK274="Probabilidad",Z274,"")),"")</f>
        <v>0.6</v>
      </c>
      <c r="AW274" s="204" t="str">
        <f t="shared" si="216"/>
        <v>Moderado</v>
      </c>
      <c r="AX274" s="816"/>
      <c r="AY274" s="793" t="str">
        <f>IF(ISBLANK(AC274), " ", AC274)</f>
        <v xml:space="preserve"> </v>
      </c>
      <c r="AZ274" s="796" t="str">
        <f t="shared" ref="AZ274" si="228">IF(AND(AX274="Rara Vez",AY274="Insignificante"),("BAJA"),IF(AND(AX274="Rara Vez",AY274="Menor"),("BAJA"),IF(AND(AX274="Rara Vez",AY274="Moderado"),("MODERADA"),IF(AND(AX274="Rara Vez",AY274="Mayor"),("ALTA"),IF(AND(AX274="Improbable",AY274="Insignificante"),("BAJA"),IF(AND(AX274="Improbable",AY274="Menor"),("BAJA"),IF(AND(AX274="Improbable",AY274="Moderado"),("MODERADA"),IF(AND(AX274="Improbable",AY274="Mayor"),("ALTA"),IF(AND(AX274="Posible",AY274="Insignificante"),("BAJA"),IF(AND(AX274="Posible",AY274="Menor"),("MODERADA"),IF(AND(AX274="Posible",AY274="Moderado"),("ALTA"),IF(AND(AX274="Posible",AY274="Mayor"),("EXTREMA"),IF(AND(AX274="Probable",AY274="Insignificante"),("MODERADA"),IF(AND(AX274="Probable",AY274="Menor"),("ALTA"),IF(AND(AX274="Probable",AY274="Moderado"),("ALTA"),IF(AND(AX274="Probable",AY274="Mayor"),("EXTREMA"),IF(AND(AX274="Casi Seguro",AY274="Insignificante"),("ALTA"),IF(AND(AX274="Casi Seguro",AY274="Menor"),("ALTA"),IF(AND(AX274="Casi Seguro",AY274="Moderado"),("EXTREMA"),IF(AND(AX274="Casi Seguro",AY274="Mayor"),("EXTREMA"),IF(AY274="Catastrófico","EXTREMA","VALORAR")))))))))))))))))))))</f>
        <v>VALORAR</v>
      </c>
      <c r="BA274" s="799" t="s">
        <v>328</v>
      </c>
      <c r="BB274" s="870" t="s">
        <v>3069</v>
      </c>
      <c r="BC274" s="872" t="s">
        <v>3070</v>
      </c>
      <c r="BD274" s="872" t="s">
        <v>2921</v>
      </c>
      <c r="BE274" s="872" t="s">
        <v>1026</v>
      </c>
      <c r="BF274" s="874">
        <v>44927</v>
      </c>
      <c r="BG274" s="874">
        <v>45291</v>
      </c>
      <c r="BH274" s="872" t="s">
        <v>3071</v>
      </c>
      <c r="BI274" s="872" t="s">
        <v>3488</v>
      </c>
      <c r="BJ274" s="877" t="s">
        <v>1175</v>
      </c>
      <c r="BK274" s="838" t="s">
        <v>110</v>
      </c>
      <c r="BL274" s="831" t="s">
        <v>3489</v>
      </c>
      <c r="BM274" s="831">
        <v>8</v>
      </c>
      <c r="BN274" s="836">
        <v>46265</v>
      </c>
      <c r="BO274" s="831" t="s">
        <v>3490</v>
      </c>
      <c r="BP274" s="837" t="s">
        <v>3491</v>
      </c>
      <c r="BQ274" s="831" t="s">
        <v>111</v>
      </c>
      <c r="BR274" s="831" t="s">
        <v>111</v>
      </c>
      <c r="BS274" s="831" t="s">
        <v>1423</v>
      </c>
      <c r="BT274" s="833" t="s">
        <v>1423</v>
      </c>
      <c r="BU274" s="524" t="s">
        <v>3872</v>
      </c>
      <c r="BV274" s="524" t="s">
        <v>3712</v>
      </c>
      <c r="BW274" s="511" t="s">
        <v>3873</v>
      </c>
      <c r="BX274" s="524" t="s">
        <v>3874</v>
      </c>
      <c r="BY274" s="182"/>
      <c r="BZ274" s="182"/>
      <c r="CA274" s="182"/>
      <c r="CB274" s="182"/>
      <c r="CC274" s="182"/>
      <c r="CD274" s="182"/>
      <c r="CE274" s="182"/>
      <c r="CF274" s="182"/>
      <c r="CG274" s="182"/>
      <c r="CH274" s="182"/>
      <c r="CI274" s="182"/>
      <c r="CJ274" s="182"/>
      <c r="CK274" s="182"/>
      <c r="CL274" s="182"/>
      <c r="CM274" s="182"/>
      <c r="CN274" s="182"/>
      <c r="CO274" s="182"/>
    </row>
    <row r="275" spans="1:93" ht="84.75" customHeight="1">
      <c r="A275" s="857"/>
      <c r="B275" s="860"/>
      <c r="C275" s="781"/>
      <c r="D275" s="781"/>
      <c r="E275" s="764"/>
      <c r="F275" s="764"/>
      <c r="G275" s="783"/>
      <c r="H275" s="297">
        <f t="shared" ref="H275" si="229">+H274</f>
        <v>44</v>
      </c>
      <c r="I275" s="775"/>
      <c r="J275" s="764"/>
      <c r="K275" s="764"/>
      <c r="L275" s="764"/>
      <c r="M275" s="764" t="s">
        <v>1396</v>
      </c>
      <c r="N275" s="764"/>
      <c r="O275" s="764"/>
      <c r="P275" s="766"/>
      <c r="Q275" s="768"/>
      <c r="R275" s="770"/>
      <c r="S275" s="770"/>
      <c r="T275" s="770"/>
      <c r="U275" s="820"/>
      <c r="V275" s="805"/>
      <c r="W275" s="823"/>
      <c r="X275" s="826"/>
      <c r="Y275" s="829"/>
      <c r="Z275" s="805"/>
      <c r="AA275" s="808"/>
      <c r="AB275" s="811"/>
      <c r="AC275" s="814"/>
      <c r="AD275" s="797"/>
      <c r="AE275" s="178">
        <v>2</v>
      </c>
      <c r="AF275" s="401"/>
      <c r="AG275" s="444" t="s">
        <v>3033</v>
      </c>
      <c r="AH275" s="393"/>
      <c r="AI275" s="393"/>
      <c r="AJ275" s="393"/>
      <c r="AK275" s="395" t="str">
        <f t="shared" si="222"/>
        <v>Probabilidad</v>
      </c>
      <c r="AL275" s="253" t="s">
        <v>305</v>
      </c>
      <c r="AM275" s="253" t="s">
        <v>310</v>
      </c>
      <c r="AN275" s="201" t="str">
        <f t="shared" si="223"/>
        <v>40%</v>
      </c>
      <c r="AO275" s="254" t="s">
        <v>314</v>
      </c>
      <c r="AP275" s="254" t="s">
        <v>318</v>
      </c>
      <c r="AQ275" s="255" t="s">
        <v>321</v>
      </c>
      <c r="AR275" s="202">
        <f>IF(ISBLANK(AC274),(IFERROR(IF(AND(AK274="Probabilidad",AK275="Probabilidad"),(AT274-(+AT274*AN275)),IF(AK275="Probabilidad",(V274-(+V274*AN275)),IF(AK275="Impacto",AT274,""))),""))," ")</f>
        <v>0.216</v>
      </c>
      <c r="AS275" s="154" t="str">
        <f>IF(ISBLANK(AC274),(IFERROR(IF(AR275="","",IF(AR275&lt;=0.2,"Muy Baja",IF(AR275&lt;=0.4,"Baja",IF(AR275&lt;=0.6,"Media",IF(AR275&lt;=0.8,"Alta","Muy Alta"))))),""))," ")</f>
        <v>Baja</v>
      </c>
      <c r="AT275" s="203">
        <f t="shared" si="214"/>
        <v>0.216</v>
      </c>
      <c r="AU275" s="470" t="str">
        <f t="shared" si="215"/>
        <v>Moderado</v>
      </c>
      <c r="AV275" s="203">
        <f>IFERROR(IF(AND(AK274="Impacto",AK275="Impacto"),(AV274-(+AV274*AN275)),IF(AK275="Impacto",(Z274-(+Z274*AN275)),IF(AK275="Probabilidad",AV274,""))),"")</f>
        <v>0.6</v>
      </c>
      <c r="AW275" s="204" t="str">
        <f t="shared" si="216"/>
        <v>Moderado</v>
      </c>
      <c r="AX275" s="817"/>
      <c r="AY275" s="794"/>
      <c r="AZ275" s="797"/>
      <c r="BA275" s="800"/>
      <c r="BB275" s="883"/>
      <c r="BC275" s="881"/>
      <c r="BD275" s="881"/>
      <c r="BE275" s="881"/>
      <c r="BF275" s="882"/>
      <c r="BG275" s="882"/>
      <c r="BH275" s="881"/>
      <c r="BI275" s="881"/>
      <c r="BJ275" s="865"/>
      <c r="BK275" s="879"/>
      <c r="BL275" s="880"/>
      <c r="BM275" s="880"/>
      <c r="BN275" s="880"/>
      <c r="BO275" s="880"/>
      <c r="BP275" s="880"/>
      <c r="BQ275" s="880"/>
      <c r="BR275" s="880"/>
      <c r="BS275" s="880"/>
      <c r="BT275" s="878"/>
      <c r="BU275" s="524" t="s">
        <v>3875</v>
      </c>
      <c r="BV275" s="527" t="s">
        <v>3712</v>
      </c>
      <c r="BW275" s="511" t="s">
        <v>3873</v>
      </c>
      <c r="BX275" s="524" t="s">
        <v>3876</v>
      </c>
      <c r="BY275" s="182"/>
      <c r="BZ275" s="182"/>
      <c r="CA275" s="182"/>
      <c r="CB275" s="182"/>
      <c r="CC275" s="182"/>
      <c r="CD275" s="182"/>
      <c r="CE275" s="182"/>
      <c r="CF275" s="182"/>
      <c r="CG275" s="182"/>
      <c r="CH275" s="182"/>
      <c r="CI275" s="182"/>
      <c r="CJ275" s="182"/>
      <c r="CK275" s="182"/>
      <c r="CL275" s="182"/>
      <c r="CM275" s="182"/>
      <c r="CN275" s="182"/>
      <c r="CO275" s="182"/>
    </row>
    <row r="276" spans="1:93" ht="90" customHeight="1">
      <c r="A276" s="857"/>
      <c r="B276" s="860"/>
      <c r="C276" s="781"/>
      <c r="D276" s="781"/>
      <c r="E276" s="764"/>
      <c r="F276" s="764"/>
      <c r="G276" s="783"/>
      <c r="H276" s="297">
        <f t="shared" si="182"/>
        <v>44</v>
      </c>
      <c r="I276" s="775"/>
      <c r="J276" s="764"/>
      <c r="K276" s="764"/>
      <c r="L276" s="764"/>
      <c r="M276" s="764" t="s">
        <v>1396</v>
      </c>
      <c r="N276" s="764"/>
      <c r="O276" s="764"/>
      <c r="P276" s="766"/>
      <c r="Q276" s="768"/>
      <c r="R276" s="770"/>
      <c r="S276" s="770"/>
      <c r="T276" s="770"/>
      <c r="U276" s="820"/>
      <c r="V276" s="805"/>
      <c r="W276" s="823"/>
      <c r="X276" s="826"/>
      <c r="Y276" s="829"/>
      <c r="Z276" s="805"/>
      <c r="AA276" s="808"/>
      <c r="AB276" s="811"/>
      <c r="AC276" s="814"/>
      <c r="AD276" s="797"/>
      <c r="AE276" s="178">
        <v>3</v>
      </c>
      <c r="AF276" s="401"/>
      <c r="AG276" s="444" t="s">
        <v>3037</v>
      </c>
      <c r="AH276" s="393"/>
      <c r="AI276" s="393"/>
      <c r="AJ276" s="393"/>
      <c r="AK276" s="395" t="str">
        <f t="shared" si="222"/>
        <v>Probabilidad</v>
      </c>
      <c r="AL276" s="253" t="s">
        <v>305</v>
      </c>
      <c r="AM276" s="253" t="s">
        <v>310</v>
      </c>
      <c r="AN276" s="201" t="str">
        <f t="shared" si="223"/>
        <v>40%</v>
      </c>
      <c r="AO276" s="254" t="s">
        <v>314</v>
      </c>
      <c r="AP276" s="254" t="s">
        <v>318</v>
      </c>
      <c r="AQ276" s="255" t="s">
        <v>321</v>
      </c>
      <c r="AR276" s="202">
        <f>IF(ISBLANK(AC274),(IFERROR(IF(AND(AK275="Probabilidad",AK276="Probabilidad"),(AT275-(+AT275*AN276)),IF(AND(AK275="Impacto",AK276="Probabilidad"),(AT274-(+AT274*AN276)),IF(AK276="Impacto",AT275,""))),""))," ")</f>
        <v>0.12959999999999999</v>
      </c>
      <c r="AS276" s="154" t="str">
        <f>IF(ISBLANK(AC274),(IFERROR(IF(AR276="","",IF(AR276&lt;=0.2,"Muy Baja",IF(AR276&lt;=0.4,"Baja",IF(AR276&lt;=0.6,"Media",IF(AR276&lt;=0.8,"Alta","Muy Alta"))))),""))," ")</f>
        <v>Muy Baja</v>
      </c>
      <c r="AT276" s="203">
        <f t="shared" si="214"/>
        <v>0.12959999999999999</v>
      </c>
      <c r="AU276" s="470" t="str">
        <f t="shared" si="215"/>
        <v>Moderado</v>
      </c>
      <c r="AV276" s="203">
        <f t="shared" ref="AV276:AV279" si="230">IFERROR(IF(AND(AK275="Impacto",AK276="Impacto"),(AV275-(+AV275*AN276)),IF(AND(AK275="Probabilidad",AK276="Impacto"),(AV274-(+AV274*AN276)),IF(AK276="Probabilidad",AV275,""))),"")</f>
        <v>0.6</v>
      </c>
      <c r="AW276" s="204" t="str">
        <f t="shared" si="216"/>
        <v>Moderado</v>
      </c>
      <c r="AX276" s="817"/>
      <c r="AY276" s="794"/>
      <c r="AZ276" s="797"/>
      <c r="BA276" s="800"/>
      <c r="BB276" s="883"/>
      <c r="BC276" s="881"/>
      <c r="BD276" s="881"/>
      <c r="BE276" s="881"/>
      <c r="BF276" s="882"/>
      <c r="BG276" s="882"/>
      <c r="BH276" s="881"/>
      <c r="BI276" s="881"/>
      <c r="BJ276" s="865"/>
      <c r="BK276" s="879"/>
      <c r="BL276" s="880"/>
      <c r="BM276" s="880"/>
      <c r="BN276" s="880"/>
      <c r="BO276" s="880"/>
      <c r="BP276" s="880"/>
      <c r="BQ276" s="880"/>
      <c r="BR276" s="880"/>
      <c r="BS276" s="880"/>
      <c r="BT276" s="878"/>
      <c r="BU276" s="524" t="s">
        <v>3877</v>
      </c>
      <c r="BV276" s="527" t="s">
        <v>3712</v>
      </c>
      <c r="BW276" s="511" t="s">
        <v>3873</v>
      </c>
      <c r="BX276" s="524" t="s">
        <v>3878</v>
      </c>
      <c r="BY276" s="182"/>
      <c r="BZ276" s="182"/>
      <c r="CA276" s="182"/>
      <c r="CB276" s="182"/>
      <c r="CC276" s="182"/>
      <c r="CD276" s="182"/>
      <c r="CE276" s="182"/>
      <c r="CF276" s="182"/>
      <c r="CG276" s="182"/>
      <c r="CH276" s="182"/>
      <c r="CI276" s="182"/>
      <c r="CJ276" s="182"/>
      <c r="CK276" s="182"/>
      <c r="CL276" s="182"/>
      <c r="CM276" s="182"/>
      <c r="CN276" s="182"/>
      <c r="CO276" s="182"/>
    </row>
    <row r="277" spans="1:93" ht="90" customHeight="1">
      <c r="A277" s="857"/>
      <c r="B277" s="860"/>
      <c r="C277" s="781"/>
      <c r="D277" s="781"/>
      <c r="E277" s="764"/>
      <c r="F277" s="764"/>
      <c r="G277" s="783"/>
      <c r="H277" s="297">
        <f t="shared" si="182"/>
        <v>44</v>
      </c>
      <c r="I277" s="775"/>
      <c r="J277" s="764"/>
      <c r="K277" s="764"/>
      <c r="L277" s="764"/>
      <c r="M277" s="764" t="s">
        <v>1396</v>
      </c>
      <c r="N277" s="764"/>
      <c r="O277" s="764"/>
      <c r="P277" s="766"/>
      <c r="Q277" s="768"/>
      <c r="R277" s="770"/>
      <c r="S277" s="770"/>
      <c r="T277" s="770"/>
      <c r="U277" s="820"/>
      <c r="V277" s="805"/>
      <c r="W277" s="823"/>
      <c r="X277" s="826"/>
      <c r="Y277" s="829"/>
      <c r="Z277" s="805"/>
      <c r="AA277" s="808"/>
      <c r="AB277" s="811"/>
      <c r="AC277" s="814"/>
      <c r="AD277" s="797"/>
      <c r="AE277" s="178">
        <v>4</v>
      </c>
      <c r="AF277" s="401"/>
      <c r="AG277" s="444" t="s">
        <v>3035</v>
      </c>
      <c r="AH277" s="393"/>
      <c r="AI277" s="393"/>
      <c r="AJ277" s="393"/>
      <c r="AK277" s="395" t="str">
        <f t="shared" si="222"/>
        <v>Probabilidad</v>
      </c>
      <c r="AL277" s="253" t="s">
        <v>305</v>
      </c>
      <c r="AM277" s="253" t="s">
        <v>310</v>
      </c>
      <c r="AN277" s="201" t="str">
        <f t="shared" si="223"/>
        <v>40%</v>
      </c>
      <c r="AO277" s="254" t="s">
        <v>314</v>
      </c>
      <c r="AP277" s="254" t="s">
        <v>318</v>
      </c>
      <c r="AQ277" s="255" t="s">
        <v>321</v>
      </c>
      <c r="AR277" s="202">
        <f>IF(ISBLANK(AC274),(IFERROR(IF(AND(AK276="Probabilidad",AK277="Probabilidad"),(AT276-(+AT276*AN277)),IF(AND(AK276="Impacto",AK277="Probabilidad"),(AT275-(+AT275*AN277)),IF(AK277="Impacto",AT276,""))),""))," ")</f>
        <v>7.7759999999999996E-2</v>
      </c>
      <c r="AS277" s="154" t="str">
        <f>IF(ISBLANK(AC274),(IFERROR(IF(AR277="","",IF(AR277&lt;=0.2,"Muy Baja",IF(AR277&lt;=0.4,"Baja",IF(AR277&lt;=0.6,"Media",IF(AR277&lt;=0.8,"Alta","Muy Alta"))))),""))," ")</f>
        <v>Muy Baja</v>
      </c>
      <c r="AT277" s="203">
        <f t="shared" si="214"/>
        <v>7.7759999999999996E-2</v>
      </c>
      <c r="AU277" s="470" t="str">
        <f t="shared" si="215"/>
        <v>Moderado</v>
      </c>
      <c r="AV277" s="203">
        <f t="shared" si="230"/>
        <v>0.6</v>
      </c>
      <c r="AW277" s="204" t="str">
        <f t="shared" si="216"/>
        <v>Moderado</v>
      </c>
      <c r="AX277" s="817"/>
      <c r="AY277" s="794"/>
      <c r="AZ277" s="797"/>
      <c r="BA277" s="800"/>
      <c r="BB277" s="871"/>
      <c r="BC277" s="873"/>
      <c r="BD277" s="873"/>
      <c r="BE277" s="873"/>
      <c r="BF277" s="875"/>
      <c r="BG277" s="875"/>
      <c r="BH277" s="873"/>
      <c r="BI277" s="873"/>
      <c r="BJ277" s="865"/>
      <c r="BK277" s="839"/>
      <c r="BL277" s="832"/>
      <c r="BM277" s="832"/>
      <c r="BN277" s="832"/>
      <c r="BO277" s="832"/>
      <c r="BP277" s="832"/>
      <c r="BQ277" s="832"/>
      <c r="BR277" s="832"/>
      <c r="BS277" s="832"/>
      <c r="BT277" s="834"/>
      <c r="BU277" s="524" t="s">
        <v>3879</v>
      </c>
      <c r="BV277" s="527" t="s">
        <v>3712</v>
      </c>
      <c r="BW277" s="511" t="s">
        <v>3873</v>
      </c>
      <c r="BX277" s="524" t="s">
        <v>3880</v>
      </c>
      <c r="BY277" s="182"/>
      <c r="BZ277" s="182"/>
      <c r="CA277" s="182"/>
      <c r="CB277" s="182"/>
      <c r="CC277" s="182"/>
      <c r="CD277" s="182"/>
      <c r="CE277" s="182"/>
      <c r="CF277" s="182"/>
      <c r="CG277" s="182"/>
      <c r="CH277" s="182"/>
      <c r="CI277" s="182"/>
      <c r="CJ277" s="182"/>
      <c r="CK277" s="182"/>
      <c r="CL277" s="182"/>
      <c r="CM277" s="182"/>
      <c r="CN277" s="182"/>
      <c r="CO277" s="182"/>
    </row>
    <row r="278" spans="1:93" ht="28.5" customHeight="1">
      <c r="A278" s="857"/>
      <c r="B278" s="860"/>
      <c r="C278" s="781"/>
      <c r="D278" s="781"/>
      <c r="E278" s="764"/>
      <c r="F278" s="764"/>
      <c r="G278" s="783"/>
      <c r="H278" s="297">
        <f t="shared" si="182"/>
        <v>44</v>
      </c>
      <c r="I278" s="775"/>
      <c r="J278" s="764"/>
      <c r="K278" s="764"/>
      <c r="L278" s="764"/>
      <c r="M278" s="764" t="s">
        <v>1396</v>
      </c>
      <c r="N278" s="764"/>
      <c r="O278" s="764"/>
      <c r="P278" s="766"/>
      <c r="Q278" s="768"/>
      <c r="R278" s="770"/>
      <c r="S278" s="770"/>
      <c r="T278" s="770"/>
      <c r="U278" s="820"/>
      <c r="V278" s="805"/>
      <c r="W278" s="823"/>
      <c r="X278" s="826"/>
      <c r="Y278" s="829"/>
      <c r="Z278" s="805"/>
      <c r="AA278" s="808"/>
      <c r="AB278" s="811"/>
      <c r="AC278" s="814"/>
      <c r="AD278" s="797"/>
      <c r="AE278" s="178">
        <v>5</v>
      </c>
      <c r="AF278" s="401"/>
      <c r="AG278" s="444"/>
      <c r="AH278" s="393"/>
      <c r="AI278" s="393"/>
      <c r="AJ278" s="393"/>
      <c r="AK278" s="395" t="str">
        <f t="shared" si="222"/>
        <v/>
      </c>
      <c r="AL278" s="253"/>
      <c r="AM278" s="253"/>
      <c r="AN278" s="201" t="str">
        <f t="shared" si="223"/>
        <v/>
      </c>
      <c r="AO278" s="254"/>
      <c r="AP278" s="254"/>
      <c r="AQ278" s="255"/>
      <c r="AR278" s="202" t="str">
        <f>IF(ISBLANK(AC274),(IFERROR(IF(AND(AK277="Probabilidad",AK278="Probabilidad"),(AT277-(+AT277*AN278)),IF(AND(AK277="Impacto",AK278="Probabilidad"),(AT276-(+AT276*AN278)),IF(AK278="Impacto",AT277,""))),""))," ")</f>
        <v/>
      </c>
      <c r="AS278" s="154" t="str">
        <f>IF(ISBLANK(AC274),(IFERROR(IF(AR278="","",IF(AR278&lt;=0.2,"Muy Baja",IF(AR278&lt;=0.4,"Baja",IF(AR278&lt;=0.6,"Media",IF(AR278&lt;=0.8,"Alta","Muy Alta"))))),""))," ")</f>
        <v/>
      </c>
      <c r="AT278" s="203" t="str">
        <f t="shared" si="214"/>
        <v/>
      </c>
      <c r="AU278" s="470" t="str">
        <f t="shared" si="215"/>
        <v/>
      </c>
      <c r="AV278" s="203" t="str">
        <f t="shared" si="230"/>
        <v/>
      </c>
      <c r="AW278" s="204" t="str">
        <f t="shared" si="216"/>
        <v/>
      </c>
      <c r="AX278" s="817"/>
      <c r="AY278" s="794"/>
      <c r="AZ278" s="797"/>
      <c r="BA278" s="800"/>
      <c r="BB278" s="382"/>
      <c r="BC278" s="385"/>
      <c r="BD278" s="383"/>
      <c r="BE278" s="383"/>
      <c r="BF278" s="384"/>
      <c r="BG278" s="384"/>
      <c r="BH278" s="384"/>
      <c r="BI278" s="385"/>
      <c r="BJ278" s="865"/>
      <c r="BK278" s="411"/>
      <c r="BL278" s="409"/>
      <c r="BM278" s="409"/>
      <c r="BN278" s="409"/>
      <c r="BO278" s="410"/>
      <c r="BP278" s="410"/>
      <c r="BQ278" s="410"/>
      <c r="BR278" s="453"/>
      <c r="BS278" s="453"/>
      <c r="BT278" s="454"/>
      <c r="BU278" s="509"/>
      <c r="BV278" s="509"/>
      <c r="BW278" s="509"/>
      <c r="BX278" s="509"/>
      <c r="BY278" s="182"/>
      <c r="BZ278" s="182"/>
      <c r="CA278" s="182"/>
      <c r="CB278" s="182"/>
      <c r="CC278" s="182"/>
      <c r="CD278" s="182"/>
      <c r="CE278" s="182"/>
      <c r="CF278" s="182"/>
      <c r="CG278" s="182"/>
      <c r="CH278" s="182"/>
      <c r="CI278" s="182"/>
      <c r="CJ278" s="182"/>
      <c r="CK278" s="182"/>
      <c r="CL278" s="182"/>
      <c r="CM278" s="182"/>
      <c r="CN278" s="182"/>
      <c r="CO278" s="182"/>
    </row>
    <row r="279" spans="1:93" ht="28.5" customHeight="1">
      <c r="A279" s="857"/>
      <c r="B279" s="860"/>
      <c r="C279" s="781"/>
      <c r="D279" s="781"/>
      <c r="E279" s="764"/>
      <c r="F279" s="764"/>
      <c r="G279" s="783"/>
      <c r="H279" s="297">
        <f t="shared" si="182"/>
        <v>44</v>
      </c>
      <c r="I279" s="776"/>
      <c r="J279" s="765"/>
      <c r="K279" s="765"/>
      <c r="L279" s="765"/>
      <c r="M279" s="765" t="s">
        <v>1396</v>
      </c>
      <c r="N279" s="765"/>
      <c r="O279" s="765"/>
      <c r="P279" s="767"/>
      <c r="Q279" s="769"/>
      <c r="R279" s="771"/>
      <c r="S279" s="771"/>
      <c r="T279" s="771"/>
      <c r="U279" s="821"/>
      <c r="V279" s="806"/>
      <c r="W279" s="824"/>
      <c r="X279" s="827"/>
      <c r="Y279" s="830"/>
      <c r="Z279" s="806"/>
      <c r="AA279" s="809"/>
      <c r="AB279" s="812"/>
      <c r="AC279" s="815"/>
      <c r="AD279" s="798"/>
      <c r="AE279" s="178">
        <v>6</v>
      </c>
      <c r="AF279" s="401"/>
      <c r="AG279" s="444"/>
      <c r="AH279" s="393"/>
      <c r="AI279" s="393"/>
      <c r="AJ279" s="393"/>
      <c r="AK279" s="395" t="str">
        <f t="shared" si="222"/>
        <v/>
      </c>
      <c r="AL279" s="253"/>
      <c r="AM279" s="253"/>
      <c r="AN279" s="201" t="str">
        <f t="shared" si="223"/>
        <v/>
      </c>
      <c r="AO279" s="254"/>
      <c r="AP279" s="254"/>
      <c r="AQ279" s="255"/>
      <c r="AR279" s="202" t="str">
        <f>IF(ISBLANK(AC274),(IFERROR(IF(AND(AK278="Probabilidad",AK279="Probabilidad"),(AT278-(+AT278*AN279)),IF(AND(AK278="Impacto",AK279="Probabilidad"),(AT277-(+AT277*AN279)),IF(AK279="Impacto",AT278,""))),""))," ")</f>
        <v/>
      </c>
      <c r="AS279" s="154" t="str">
        <f>IF(ISBLANK(AC274),(IFERROR(IF(AR279="","",IF(AR279&lt;=0.2,"Muy Baja",IF(AR279&lt;=0.4,"Baja",IF(AR279&lt;=0.6,"Media",IF(AR279&lt;=0.8,"Alta","Muy Alta"))))),""))," ")</f>
        <v/>
      </c>
      <c r="AT279" s="203" t="str">
        <f t="shared" si="214"/>
        <v/>
      </c>
      <c r="AU279" s="470" t="str">
        <f t="shared" si="215"/>
        <v/>
      </c>
      <c r="AV279" s="203" t="str">
        <f t="shared" si="230"/>
        <v/>
      </c>
      <c r="AW279" s="204" t="str">
        <f t="shared" si="216"/>
        <v/>
      </c>
      <c r="AX279" s="818"/>
      <c r="AY279" s="795"/>
      <c r="AZ279" s="798"/>
      <c r="BA279" s="801"/>
      <c r="BB279" s="382"/>
      <c r="BC279" s="385"/>
      <c r="BD279" s="383"/>
      <c r="BE279" s="383"/>
      <c r="BF279" s="384"/>
      <c r="BG279" s="384"/>
      <c r="BH279" s="384"/>
      <c r="BI279" s="385"/>
      <c r="BJ279" s="866"/>
      <c r="BK279" s="411"/>
      <c r="BL279" s="409"/>
      <c r="BM279" s="409"/>
      <c r="BN279" s="409"/>
      <c r="BO279" s="410"/>
      <c r="BP279" s="410"/>
      <c r="BQ279" s="410"/>
      <c r="BR279" s="453"/>
      <c r="BS279" s="453"/>
      <c r="BT279" s="454"/>
      <c r="BU279" s="509"/>
      <c r="BV279" s="509"/>
      <c r="BW279" s="509"/>
      <c r="BX279" s="509"/>
      <c r="BY279" s="182"/>
      <c r="BZ279" s="182"/>
      <c r="CA279" s="182"/>
      <c r="CB279" s="182"/>
      <c r="CC279" s="182"/>
      <c r="CD279" s="182"/>
      <c r="CE279" s="182"/>
      <c r="CF279" s="182"/>
      <c r="CG279" s="182"/>
      <c r="CH279" s="182"/>
      <c r="CI279" s="182"/>
      <c r="CJ279" s="182"/>
      <c r="CK279" s="182"/>
      <c r="CL279" s="182"/>
      <c r="CM279" s="182"/>
      <c r="CN279" s="182"/>
      <c r="CO279" s="182"/>
    </row>
    <row r="280" spans="1:93" ht="85.15" customHeight="1">
      <c r="A280" s="857"/>
      <c r="B280" s="860" t="s">
        <v>935</v>
      </c>
      <c r="C280" s="781"/>
      <c r="D280" s="781" t="str">
        <f>IFERROR((VLOOKUP($B280,'Listados Datos'!$D$3:$F$18,3,FALSE))," ")</f>
        <v xml:space="preserve">Disponer de herramientas tecnológicas que apoyen de manera eficiente y oportuna las labores misionales y estratégicas de la entidad. Según lo establecido en el Plan Operativo Anual de la entidad. </v>
      </c>
      <c r="E280" s="764"/>
      <c r="F280" s="764" t="s">
        <v>949</v>
      </c>
      <c r="G280" s="783">
        <v>45</v>
      </c>
      <c r="H280" s="297">
        <f t="shared" ref="H280" si="231">+G280</f>
        <v>45</v>
      </c>
      <c r="I280" s="784" t="s">
        <v>1359</v>
      </c>
      <c r="J280" s="785" t="s">
        <v>236</v>
      </c>
      <c r="K280" s="785" t="s">
        <v>1131</v>
      </c>
      <c r="L280" s="785" t="s">
        <v>1243</v>
      </c>
      <c r="M280" s="785" t="s">
        <v>3168</v>
      </c>
      <c r="N280" s="785" t="s">
        <v>917</v>
      </c>
      <c r="O280" s="785" t="s">
        <v>826</v>
      </c>
      <c r="P280" s="786">
        <v>228</v>
      </c>
      <c r="Q280" s="787" t="s">
        <v>89</v>
      </c>
      <c r="R280" s="788" t="s">
        <v>1246</v>
      </c>
      <c r="S280" s="788" t="s">
        <v>458</v>
      </c>
      <c r="T280" s="788" t="s">
        <v>506</v>
      </c>
      <c r="U280" s="819" t="str">
        <f>IF(ISBLANK(AB280),(IF(P280&lt;=0,"",IF(P280&lt;=2,"Muy Baja",IF(P280&lt;=24,"Baja",IF(P280&lt;=500,"Media",IF(P280&lt;=5000,"Alta","Muy Alta"))))))," ")</f>
        <v>Media</v>
      </c>
      <c r="V280" s="804">
        <f t="shared" ref="V280" si="232">IF(ISBLANK(AB280),(IF(U280="","",IF(U280="Muy Baja",20%,IF(U280="Baja",40%,IF(U280="Media",60%,IF(U280="Alta",80%,IF(U280="Muy Alta",100%,0)))))))," ")</f>
        <v>0.6</v>
      </c>
      <c r="W280" s="822" t="s">
        <v>299</v>
      </c>
      <c r="X280" s="825" t="str">
        <f>IF(W280&gt;0,IF(NOT(ISERROR(MATCH(W280,'Listados Datos'!$N$3:$N$4,0))),'Listados Datos'!$N$6&amp;"Por favor no seleccionar este criterios de impacto (Afectación Económica o presupuestal y/o Pérdida Reputacional)",'Listados Datos'!$N$7),"")</f>
        <v>✔</v>
      </c>
      <c r="Y280" s="828" t="str">
        <f>IF(OR(W280='Listados Datos'!$R$3,W280='Listados Datos'!$S$3),"Leve",IF(OR(W280='Listados Datos'!$R$4,W280='Listados Datos'!$S$4),"Menor",IF(OR(W280='Listados Datos'!$R$5,W280='Listados Datos'!$S$5),"Moderado",IF(OR(W280='Listados Datos'!$R$6,W280='Listados Datos'!$S$6),"Mayor",IF(OR(W280='Listados Datos'!$R$7,W280='Listados Datos'!$S$7),"Catastrófico","")))))</f>
        <v>Moderado</v>
      </c>
      <c r="Z280" s="804">
        <f>IF(Y280="","",IF(Y280="Leve",20%,IF(Y280="Menor",40%,IF(Y280="Moderado",60%,IF(Y280="Mayor",80%,IF(Y280="Catastrófico",100%,0))))))</f>
        <v>0.6</v>
      </c>
      <c r="AA280" s="807" t="str">
        <f>IF(OR(AND(U280="Muy Baja",Y280="Leve"),AND(U280="Muy Baja",Y280="Menor"),AND(U280="Baja",Y280="Leve")),"Bajo",IF(OR(AND(U280="Muy baja",Y280="Moderado"),AND(U280="Baja",Y280="Menor"),AND(U280="Baja",Y280="Moderado"),AND(U280="Media",Y280="Leve"),AND(U280="Media",Y280="Menor"),AND(U280="Media",Y280="Moderado"),AND(U280="Alta",Y280="Leve"),AND(U280="Alta",Y280="Menor")),"Moderado",IF(OR(AND(U280="Muy Baja",Y280="Mayor"),AND(U280="Baja",Y280="Mayor"),AND(U280="Media",Y280="Mayor"),AND(U280="Alta",Y280="Moderado"),AND(U280="Alta",Y280="Mayor"),AND(U280="Muy Alta",Y280="Leve"),AND(U280="Muy Alta",Y280="Menor"),AND(U280="Muy Alta",Y280="Moderado"),AND(U280="Muy Alta",Y280="Mayor")),"Alto",IF(OR(AND(U280="Muy Baja",Y280="Catastrófico"),AND(U280="Baja",Y280="Catastrófico"),AND(U280="Media",Y280="Catastrófico"),AND(U280="Alta",Y280="Catastrófico"),AND(U280="Muy Alta",Y280="Catastrófico")),"Extremo",""))))</f>
        <v>Moderado</v>
      </c>
      <c r="AB280" s="810"/>
      <c r="AC280" s="813"/>
      <c r="AD280" s="796" t="str">
        <f t="shared" ref="AD280" si="233">IF(AND(AB280="Rara Vez",AC280="Insignificante"),("BAJA"),IF(AND(AB280="Rara Vez",AC280="Menor"),("BAJA"),IF(AND(AB280="Rara Vez",AC280="Moderado"),("MODERADA"),IF(AND(AB280="Rara Vez",AC280="Mayor"),("ALTA"),IF(AND(AB280="Improbable",AC280="Insignificante"),("BAJA"),IF(AND(AB280="Improbable",AC280="Menor"),("BAJA"),IF(AND(AB280="Improbable",AC280="Moderado"),("MODERADA"),IF(AND(AB280="Improbable",AC280="Mayor"),("ALTA"),IF(AND(AB280="Posible",AC280="Insignificante"),("BAJA"),IF(AND(AB280="Posible",AC280="Menor"),("MODERADA"),IF(AND(AB280="Posible",AC280="Moderado"),("ALTA"),IF(AND(AB280="Posible",AC280="Mayor"),("EXTREMA"),IF(AND(AB280="Probable",AC280="Insignificante"),("MODERADA"),IF(AND(AB280="Probable",AC280="Menor"),("ALTA"),IF(AND(AB280="Probable",AC280="Moderado"),("ALTA"),IF(AND(AB280="Probable",AC280="Mayor"),("EXTREMA"),IF(AND(AB280="Casi Seguro",AC280="Insignificante"),("ALTA"),IF(AND(AB280="Casi Seguro",AC280="Menor"),("ALTA"),IF(AND(AB280="Casi Seguro",AC280="Moderado"),("EXTREMA"),IF(AND(AB280="Casi Seguro",AC280="Mayor"),("EXTREMA"),IF(AC280="Catastrófico","EXTREMA","VALORAR")))))))))))))))))))))</f>
        <v>VALORAR</v>
      </c>
      <c r="AE280" s="178">
        <v>1</v>
      </c>
      <c r="AF280" s="401"/>
      <c r="AG280" s="444" t="s">
        <v>3038</v>
      </c>
      <c r="AH280" s="393"/>
      <c r="AI280" s="393"/>
      <c r="AJ280" s="393"/>
      <c r="AK280" s="395" t="str">
        <f t="shared" si="222"/>
        <v>Probabilidad</v>
      </c>
      <c r="AL280" s="253" t="s">
        <v>305</v>
      </c>
      <c r="AM280" s="253" t="s">
        <v>310</v>
      </c>
      <c r="AN280" s="201" t="str">
        <f t="shared" si="223"/>
        <v>40%</v>
      </c>
      <c r="AO280" s="254" t="s">
        <v>314</v>
      </c>
      <c r="AP280" s="254" t="s">
        <v>318</v>
      </c>
      <c r="AQ280" s="255" t="s">
        <v>321</v>
      </c>
      <c r="AR280" s="202">
        <f>IF(ISBLANK(AC280),(IFERROR(IF(AK280="Probabilidad",(V280-(+V280*AN280)),IF(AK280="Impacto",V280,"")),""))," ")</f>
        <v>0.36</v>
      </c>
      <c r="AS280" s="154" t="str">
        <f>IF(ISBLANK(AC280), (IFERROR(IF(AR280="","",IF(AR280&lt;=0.2,"Muy Baja",IF(AR280&lt;=0.4,"Baja",IF(AR280&lt;=0.6,"Media",IF(AR280&lt;=0.8,"Alta","Muy Alta"))))),""))," ")</f>
        <v>Baja</v>
      </c>
      <c r="AT280" s="203">
        <f t="shared" si="214"/>
        <v>0.36</v>
      </c>
      <c r="AU280" s="470" t="str">
        <f t="shared" si="215"/>
        <v>Moderado</v>
      </c>
      <c r="AV280" s="203">
        <f>IFERROR(IF(AK280="Impacto",(Z280-(+Z280*AN280)),IF(AK280="Probabilidad",Z280,"")),"")</f>
        <v>0.6</v>
      </c>
      <c r="AW280" s="204" t="str">
        <f t="shared" si="216"/>
        <v>Moderado</v>
      </c>
      <c r="AX280" s="816"/>
      <c r="AY280" s="793" t="str">
        <f>IF(ISBLANK(AC280), " ", AC280)</f>
        <v xml:space="preserve"> </v>
      </c>
      <c r="AZ280" s="796" t="str">
        <f t="shared" ref="AZ280" si="234">IF(AND(AX280="Rara Vez",AY280="Insignificante"),("BAJA"),IF(AND(AX280="Rara Vez",AY280="Menor"),("BAJA"),IF(AND(AX280="Rara Vez",AY280="Moderado"),("MODERADA"),IF(AND(AX280="Rara Vez",AY280="Mayor"),("ALTA"),IF(AND(AX280="Improbable",AY280="Insignificante"),("BAJA"),IF(AND(AX280="Improbable",AY280="Menor"),("BAJA"),IF(AND(AX280="Improbable",AY280="Moderado"),("MODERADA"),IF(AND(AX280="Improbable",AY280="Mayor"),("ALTA"),IF(AND(AX280="Posible",AY280="Insignificante"),("BAJA"),IF(AND(AX280="Posible",AY280="Menor"),("MODERADA"),IF(AND(AX280="Posible",AY280="Moderado"),("ALTA"),IF(AND(AX280="Posible",AY280="Mayor"),("EXTREMA"),IF(AND(AX280="Probable",AY280="Insignificante"),("MODERADA"),IF(AND(AX280="Probable",AY280="Menor"),("ALTA"),IF(AND(AX280="Probable",AY280="Moderado"),("ALTA"),IF(AND(AX280="Probable",AY280="Mayor"),("EXTREMA"),IF(AND(AX280="Casi Seguro",AY280="Insignificante"),("ALTA"),IF(AND(AX280="Casi Seguro",AY280="Menor"),("ALTA"),IF(AND(AX280="Casi Seguro",AY280="Moderado"),("EXTREMA"),IF(AND(AX280="Casi Seguro",AY280="Mayor"),("EXTREMA"),IF(AY280="Catastrófico","EXTREMA","VALORAR")))))))))))))))))))))</f>
        <v>VALORAR</v>
      </c>
      <c r="BA280" s="799" t="s">
        <v>328</v>
      </c>
      <c r="BB280" s="870" t="s">
        <v>3072</v>
      </c>
      <c r="BC280" s="872" t="s">
        <v>3073</v>
      </c>
      <c r="BD280" s="872" t="s">
        <v>2921</v>
      </c>
      <c r="BE280" s="872" t="s">
        <v>1173</v>
      </c>
      <c r="BF280" s="874">
        <v>44927</v>
      </c>
      <c r="BG280" s="874">
        <v>45291</v>
      </c>
      <c r="BH280" s="872" t="s">
        <v>3074</v>
      </c>
      <c r="BI280" s="872" t="s">
        <v>3075</v>
      </c>
      <c r="BJ280" s="877" t="s">
        <v>1176</v>
      </c>
      <c r="BK280" s="838" t="s">
        <v>110</v>
      </c>
      <c r="BL280" s="831" t="s">
        <v>3492</v>
      </c>
      <c r="BM280" s="831">
        <v>4</v>
      </c>
      <c r="BN280" s="836">
        <v>46265</v>
      </c>
      <c r="BO280" s="831" t="s">
        <v>3493</v>
      </c>
      <c r="BP280" s="837" t="s">
        <v>3494</v>
      </c>
      <c r="BQ280" s="831" t="s">
        <v>111</v>
      </c>
      <c r="BR280" s="831" t="s">
        <v>111</v>
      </c>
      <c r="BS280" s="831" t="s">
        <v>1423</v>
      </c>
      <c r="BT280" s="833" t="s">
        <v>1423</v>
      </c>
      <c r="BU280" s="540" t="s">
        <v>3881</v>
      </c>
      <c r="BV280" s="527" t="s">
        <v>3712</v>
      </c>
      <c r="BW280" s="524" t="s">
        <v>3882</v>
      </c>
      <c r="BX280" s="539" t="s">
        <v>3883</v>
      </c>
      <c r="BY280" s="182"/>
      <c r="BZ280" s="182"/>
      <c r="CA280" s="182"/>
      <c r="CB280" s="182"/>
      <c r="CC280" s="182"/>
      <c r="CD280" s="182"/>
      <c r="CE280" s="182"/>
      <c r="CF280" s="182"/>
      <c r="CG280" s="182"/>
      <c r="CH280" s="182"/>
      <c r="CI280" s="182"/>
      <c r="CJ280" s="182"/>
      <c r="CK280" s="182"/>
      <c r="CL280" s="182"/>
      <c r="CM280" s="182"/>
      <c r="CN280" s="182"/>
      <c r="CO280" s="182"/>
    </row>
    <row r="281" spans="1:93" ht="80.25" customHeight="1">
      <c r="A281" s="857"/>
      <c r="B281" s="860"/>
      <c r="C281" s="781"/>
      <c r="D281" s="781"/>
      <c r="E281" s="764"/>
      <c r="F281" s="764"/>
      <c r="G281" s="783"/>
      <c r="H281" s="297">
        <f t="shared" ref="H281" si="235">+H280</f>
        <v>45</v>
      </c>
      <c r="I281" s="775"/>
      <c r="J281" s="764"/>
      <c r="K281" s="764"/>
      <c r="L281" s="764"/>
      <c r="M281" s="764" t="s">
        <v>1396</v>
      </c>
      <c r="N281" s="764"/>
      <c r="O281" s="764"/>
      <c r="P281" s="766"/>
      <c r="Q281" s="768"/>
      <c r="R281" s="770"/>
      <c r="S281" s="770"/>
      <c r="T281" s="770"/>
      <c r="U281" s="820"/>
      <c r="V281" s="805"/>
      <c r="W281" s="823"/>
      <c r="X281" s="826"/>
      <c r="Y281" s="829"/>
      <c r="Z281" s="805"/>
      <c r="AA281" s="808"/>
      <c r="AB281" s="811"/>
      <c r="AC281" s="814"/>
      <c r="AD281" s="797"/>
      <c r="AE281" s="178">
        <v>2</v>
      </c>
      <c r="AF281" s="401"/>
      <c r="AG281" s="444" t="s">
        <v>3039</v>
      </c>
      <c r="AH281" s="393"/>
      <c r="AI281" s="393"/>
      <c r="AJ281" s="393"/>
      <c r="AK281" s="395" t="str">
        <f t="shared" si="222"/>
        <v>Probabilidad</v>
      </c>
      <c r="AL281" s="253" t="s">
        <v>305</v>
      </c>
      <c r="AM281" s="253" t="s">
        <v>310</v>
      </c>
      <c r="AN281" s="201" t="str">
        <f t="shared" si="223"/>
        <v>40%</v>
      </c>
      <c r="AO281" s="254" t="s">
        <v>314</v>
      </c>
      <c r="AP281" s="254" t="s">
        <v>318</v>
      </c>
      <c r="AQ281" s="255" t="s">
        <v>321</v>
      </c>
      <c r="AR281" s="202">
        <f>IF(ISBLANK(AC280),(IFERROR(IF(AND(AK280="Probabilidad",AK281="Probabilidad"),(AT280-(+AT280*AN281)),IF(AK281="Probabilidad",(V280-(+V280*AN281)),IF(AK281="Impacto",AT280,""))),""))," ")</f>
        <v>0.216</v>
      </c>
      <c r="AS281" s="154" t="str">
        <f>IF(ISBLANK(AC280),(IFERROR(IF(AR281="","",IF(AR281&lt;=0.2,"Muy Baja",IF(AR281&lt;=0.4,"Baja",IF(AR281&lt;=0.6,"Media",IF(AR281&lt;=0.8,"Alta","Muy Alta"))))),""))," ")</f>
        <v>Baja</v>
      </c>
      <c r="AT281" s="203">
        <f t="shared" si="214"/>
        <v>0.216</v>
      </c>
      <c r="AU281" s="470" t="str">
        <f t="shared" si="215"/>
        <v>Moderado</v>
      </c>
      <c r="AV281" s="203">
        <f>IFERROR(IF(AND(AK280="Impacto",AK281="Impacto"),(AV280-(+AV280*AN281)),IF(AK281="Impacto",(Z280-(+Z280*AN281)),IF(AK281="Probabilidad",AV280,""))),"")</f>
        <v>0.6</v>
      </c>
      <c r="AW281" s="204" t="str">
        <f t="shared" si="216"/>
        <v>Moderado</v>
      </c>
      <c r="AX281" s="817"/>
      <c r="AY281" s="794"/>
      <c r="AZ281" s="797"/>
      <c r="BA281" s="800"/>
      <c r="BB281" s="883"/>
      <c r="BC281" s="881"/>
      <c r="BD281" s="881"/>
      <c r="BE281" s="881"/>
      <c r="BF281" s="882"/>
      <c r="BG281" s="882"/>
      <c r="BH281" s="881"/>
      <c r="BI281" s="881"/>
      <c r="BJ281" s="865"/>
      <c r="BK281" s="879"/>
      <c r="BL281" s="880"/>
      <c r="BM281" s="880"/>
      <c r="BN281" s="880"/>
      <c r="BO281" s="880"/>
      <c r="BP281" s="880"/>
      <c r="BQ281" s="880"/>
      <c r="BR281" s="880"/>
      <c r="BS281" s="880"/>
      <c r="BT281" s="878"/>
      <c r="BU281" s="540" t="s">
        <v>3884</v>
      </c>
      <c r="BV281" s="527" t="s">
        <v>3712</v>
      </c>
      <c r="BW281" s="524" t="s">
        <v>3882</v>
      </c>
      <c r="BX281" s="539" t="s">
        <v>3885</v>
      </c>
      <c r="BY281" s="182"/>
      <c r="BZ281" s="182"/>
      <c r="CA281" s="182"/>
      <c r="CB281" s="182"/>
      <c r="CC281" s="182"/>
      <c r="CD281" s="182"/>
      <c r="CE281" s="182"/>
      <c r="CF281" s="182"/>
      <c r="CG281" s="182"/>
      <c r="CH281" s="182"/>
      <c r="CI281" s="182"/>
      <c r="CJ281" s="182"/>
      <c r="CK281" s="182"/>
      <c r="CL281" s="182"/>
      <c r="CM281" s="182"/>
      <c r="CN281" s="182"/>
      <c r="CO281" s="182"/>
    </row>
    <row r="282" spans="1:93" ht="84" customHeight="1">
      <c r="A282" s="857"/>
      <c r="B282" s="860"/>
      <c r="C282" s="781"/>
      <c r="D282" s="781"/>
      <c r="E282" s="764"/>
      <c r="F282" s="764"/>
      <c r="G282" s="783"/>
      <c r="H282" s="297">
        <f t="shared" si="182"/>
        <v>45</v>
      </c>
      <c r="I282" s="775"/>
      <c r="J282" s="764"/>
      <c r="K282" s="764"/>
      <c r="L282" s="764"/>
      <c r="M282" s="764" t="s">
        <v>1396</v>
      </c>
      <c r="N282" s="764"/>
      <c r="O282" s="764"/>
      <c r="P282" s="766"/>
      <c r="Q282" s="768"/>
      <c r="R282" s="770"/>
      <c r="S282" s="770"/>
      <c r="T282" s="770"/>
      <c r="U282" s="820"/>
      <c r="V282" s="805"/>
      <c r="W282" s="823"/>
      <c r="X282" s="826"/>
      <c r="Y282" s="829"/>
      <c r="Z282" s="805"/>
      <c r="AA282" s="808"/>
      <c r="AB282" s="811"/>
      <c r="AC282" s="814"/>
      <c r="AD282" s="797"/>
      <c r="AE282" s="178">
        <v>3</v>
      </c>
      <c r="AF282" s="401"/>
      <c r="AG282" s="444" t="s">
        <v>3040</v>
      </c>
      <c r="AH282" s="393"/>
      <c r="AI282" s="393"/>
      <c r="AJ282" s="393"/>
      <c r="AK282" s="395" t="str">
        <f t="shared" si="222"/>
        <v>Probabilidad</v>
      </c>
      <c r="AL282" s="253" t="s">
        <v>305</v>
      </c>
      <c r="AM282" s="253" t="s">
        <v>310</v>
      </c>
      <c r="AN282" s="201" t="str">
        <f t="shared" si="223"/>
        <v>40%</v>
      </c>
      <c r="AO282" s="254" t="s">
        <v>314</v>
      </c>
      <c r="AP282" s="254" t="s">
        <v>318</v>
      </c>
      <c r="AQ282" s="255" t="s">
        <v>321</v>
      </c>
      <c r="AR282" s="202">
        <f>IF(ISBLANK(AC280),(IFERROR(IF(AND(AK281="Probabilidad",AK282="Probabilidad"),(AT281-(+AT281*AN282)),IF(AND(AK281="Impacto",AK282="Probabilidad"),(AT280-(+AT280*AN282)),IF(AK282="Impacto",AT281,""))),""))," ")</f>
        <v>0.12959999999999999</v>
      </c>
      <c r="AS282" s="154" t="str">
        <f>IF(ISBLANK(AC280),(IFERROR(IF(AR282="","",IF(AR282&lt;=0.2,"Muy Baja",IF(AR282&lt;=0.4,"Baja",IF(AR282&lt;=0.6,"Media",IF(AR282&lt;=0.8,"Alta","Muy Alta"))))),""))," ")</f>
        <v>Muy Baja</v>
      </c>
      <c r="AT282" s="203">
        <f t="shared" si="214"/>
        <v>0.12959999999999999</v>
      </c>
      <c r="AU282" s="470" t="str">
        <f t="shared" si="215"/>
        <v>Moderado</v>
      </c>
      <c r="AV282" s="203">
        <f t="shared" ref="AV282:AV285" si="236">IFERROR(IF(AND(AK281="Impacto",AK282="Impacto"),(AV281-(+AV281*AN282)),IF(AND(AK281="Probabilidad",AK282="Impacto"),(AV280-(+AV280*AN282)),IF(AK282="Probabilidad",AV281,""))),"")</f>
        <v>0.6</v>
      </c>
      <c r="AW282" s="204" t="str">
        <f t="shared" si="216"/>
        <v>Moderado</v>
      </c>
      <c r="AX282" s="817"/>
      <c r="AY282" s="794"/>
      <c r="AZ282" s="797"/>
      <c r="BA282" s="800"/>
      <c r="BB282" s="871"/>
      <c r="BC282" s="873"/>
      <c r="BD282" s="873"/>
      <c r="BE282" s="873"/>
      <c r="BF282" s="875"/>
      <c r="BG282" s="875"/>
      <c r="BH282" s="873"/>
      <c r="BI282" s="873"/>
      <c r="BJ282" s="865"/>
      <c r="BK282" s="839"/>
      <c r="BL282" s="832"/>
      <c r="BM282" s="832"/>
      <c r="BN282" s="832"/>
      <c r="BO282" s="832"/>
      <c r="BP282" s="832"/>
      <c r="BQ282" s="832"/>
      <c r="BR282" s="832"/>
      <c r="BS282" s="832"/>
      <c r="BT282" s="834"/>
      <c r="BU282" s="540" t="s">
        <v>3886</v>
      </c>
      <c r="BV282" s="527" t="s">
        <v>3712</v>
      </c>
      <c r="BW282" s="524" t="s">
        <v>3882</v>
      </c>
      <c r="BX282" s="539" t="s">
        <v>3887</v>
      </c>
      <c r="BY282" s="182"/>
      <c r="BZ282" s="182"/>
      <c r="CA282" s="182"/>
      <c r="CB282" s="182"/>
      <c r="CC282" s="182"/>
      <c r="CD282" s="182"/>
      <c r="CE282" s="182"/>
      <c r="CF282" s="182"/>
      <c r="CG282" s="182"/>
      <c r="CH282" s="182"/>
      <c r="CI282" s="182"/>
      <c r="CJ282" s="182"/>
      <c r="CK282" s="182"/>
      <c r="CL282" s="182"/>
      <c r="CM282" s="182"/>
      <c r="CN282" s="182"/>
      <c r="CO282" s="182"/>
    </row>
    <row r="283" spans="1:93" ht="28.5" customHeight="1">
      <c r="A283" s="857"/>
      <c r="B283" s="860"/>
      <c r="C283" s="781"/>
      <c r="D283" s="781"/>
      <c r="E283" s="764"/>
      <c r="F283" s="764"/>
      <c r="G283" s="783"/>
      <c r="H283" s="297">
        <f t="shared" si="182"/>
        <v>45</v>
      </c>
      <c r="I283" s="775"/>
      <c r="J283" s="764"/>
      <c r="K283" s="764"/>
      <c r="L283" s="764"/>
      <c r="M283" s="764" t="s">
        <v>1396</v>
      </c>
      <c r="N283" s="764"/>
      <c r="O283" s="764"/>
      <c r="P283" s="766"/>
      <c r="Q283" s="768"/>
      <c r="R283" s="770"/>
      <c r="S283" s="770"/>
      <c r="T283" s="770"/>
      <c r="U283" s="820"/>
      <c r="V283" s="805"/>
      <c r="W283" s="823"/>
      <c r="X283" s="826"/>
      <c r="Y283" s="829"/>
      <c r="Z283" s="805"/>
      <c r="AA283" s="808"/>
      <c r="AB283" s="811"/>
      <c r="AC283" s="814"/>
      <c r="AD283" s="797"/>
      <c r="AE283" s="178">
        <v>4</v>
      </c>
      <c r="AF283" s="401"/>
      <c r="AG283" s="444"/>
      <c r="AH283" s="393"/>
      <c r="AI283" s="393"/>
      <c r="AJ283" s="393"/>
      <c r="AK283" s="395" t="str">
        <f t="shared" si="222"/>
        <v/>
      </c>
      <c r="AL283" s="253"/>
      <c r="AM283" s="253"/>
      <c r="AN283" s="201" t="str">
        <f t="shared" si="223"/>
        <v/>
      </c>
      <c r="AO283" s="254"/>
      <c r="AP283" s="254"/>
      <c r="AQ283" s="255"/>
      <c r="AR283" s="202" t="str">
        <f>IF(ISBLANK(AC280),(IFERROR(IF(AND(AK282="Probabilidad",AK283="Probabilidad"),(AT282-(+AT282*AN283)),IF(AND(AK282="Impacto",AK283="Probabilidad"),(AT281-(+AT281*AN283)),IF(AK283="Impacto",AT282,""))),""))," ")</f>
        <v/>
      </c>
      <c r="AS283" s="154" t="str">
        <f>IF(ISBLANK(AC280),(IFERROR(IF(AR283="","",IF(AR283&lt;=0.2,"Muy Baja",IF(AR283&lt;=0.4,"Baja",IF(AR283&lt;=0.6,"Media",IF(AR283&lt;=0.8,"Alta","Muy Alta"))))),""))," ")</f>
        <v/>
      </c>
      <c r="AT283" s="203" t="str">
        <f t="shared" si="214"/>
        <v/>
      </c>
      <c r="AU283" s="470" t="str">
        <f t="shared" si="215"/>
        <v/>
      </c>
      <c r="AV283" s="203" t="str">
        <f t="shared" si="236"/>
        <v/>
      </c>
      <c r="AW283" s="204" t="str">
        <f t="shared" si="216"/>
        <v/>
      </c>
      <c r="AX283" s="817"/>
      <c r="AY283" s="794"/>
      <c r="AZ283" s="797"/>
      <c r="BA283" s="800"/>
      <c r="BB283" s="382"/>
      <c r="BC283" s="385"/>
      <c r="BD283" s="383"/>
      <c r="BE283" s="383"/>
      <c r="BF283" s="384"/>
      <c r="BG283" s="384"/>
      <c r="BH283" s="384"/>
      <c r="BI283" s="385"/>
      <c r="BJ283" s="865"/>
      <c r="BK283" s="411"/>
      <c r="BL283" s="409"/>
      <c r="BM283" s="409"/>
      <c r="BN283" s="409"/>
      <c r="BO283" s="410"/>
      <c r="BP283" s="410"/>
      <c r="BQ283" s="410"/>
      <c r="BR283" s="453"/>
      <c r="BS283" s="453"/>
      <c r="BT283" s="454"/>
      <c r="BU283" s="509"/>
      <c r="BV283" s="509"/>
      <c r="BW283" s="509"/>
      <c r="BX283" s="509"/>
      <c r="BY283" s="182"/>
      <c r="BZ283" s="182"/>
      <c r="CA283" s="182"/>
      <c r="CB283" s="182"/>
      <c r="CC283" s="182"/>
      <c r="CD283" s="182"/>
      <c r="CE283" s="182"/>
      <c r="CF283" s="182"/>
      <c r="CG283" s="182"/>
      <c r="CH283" s="182"/>
      <c r="CI283" s="182"/>
      <c r="CJ283" s="182"/>
      <c r="CK283" s="182"/>
      <c r="CL283" s="182"/>
      <c r="CM283" s="182"/>
      <c r="CN283" s="182"/>
      <c r="CO283" s="182"/>
    </row>
    <row r="284" spans="1:93" ht="28.5" customHeight="1">
      <c r="A284" s="857"/>
      <c r="B284" s="860"/>
      <c r="C284" s="781"/>
      <c r="D284" s="781"/>
      <c r="E284" s="764"/>
      <c r="F284" s="764"/>
      <c r="G284" s="783"/>
      <c r="H284" s="297">
        <f t="shared" si="182"/>
        <v>45</v>
      </c>
      <c r="I284" s="775"/>
      <c r="J284" s="764"/>
      <c r="K284" s="764"/>
      <c r="L284" s="764"/>
      <c r="M284" s="764" t="s">
        <v>1396</v>
      </c>
      <c r="N284" s="764"/>
      <c r="O284" s="764"/>
      <c r="P284" s="766"/>
      <c r="Q284" s="768"/>
      <c r="R284" s="770"/>
      <c r="S284" s="770"/>
      <c r="T284" s="770"/>
      <c r="U284" s="820"/>
      <c r="V284" s="805"/>
      <c r="W284" s="823"/>
      <c r="X284" s="826"/>
      <c r="Y284" s="829"/>
      <c r="Z284" s="805"/>
      <c r="AA284" s="808"/>
      <c r="AB284" s="811"/>
      <c r="AC284" s="814"/>
      <c r="AD284" s="797"/>
      <c r="AE284" s="178">
        <v>5</v>
      </c>
      <c r="AF284" s="401"/>
      <c r="AG284" s="444"/>
      <c r="AH284" s="393"/>
      <c r="AI284" s="393"/>
      <c r="AJ284" s="393"/>
      <c r="AK284" s="395" t="str">
        <f t="shared" si="222"/>
        <v/>
      </c>
      <c r="AL284" s="253"/>
      <c r="AM284" s="253"/>
      <c r="AN284" s="201" t="str">
        <f t="shared" si="223"/>
        <v/>
      </c>
      <c r="AO284" s="254"/>
      <c r="AP284" s="254"/>
      <c r="AQ284" s="255"/>
      <c r="AR284" s="202" t="str">
        <f>IF(ISBLANK(AC280),(IFERROR(IF(AND(AK283="Probabilidad",AK284="Probabilidad"),(AT283-(+AT283*AN284)),IF(AND(AK283="Impacto",AK284="Probabilidad"),(AT282-(+AT282*AN284)),IF(AK284="Impacto",AT283,""))),""))," ")</f>
        <v/>
      </c>
      <c r="AS284" s="154" t="str">
        <f>IF(ISBLANK(AC280),(IFERROR(IF(AR284="","",IF(AR284&lt;=0.2,"Muy Baja",IF(AR284&lt;=0.4,"Baja",IF(AR284&lt;=0.6,"Media",IF(AR284&lt;=0.8,"Alta","Muy Alta"))))),""))," ")</f>
        <v/>
      </c>
      <c r="AT284" s="203" t="str">
        <f t="shared" si="214"/>
        <v/>
      </c>
      <c r="AU284" s="470" t="str">
        <f t="shared" si="215"/>
        <v/>
      </c>
      <c r="AV284" s="203" t="str">
        <f t="shared" si="236"/>
        <v/>
      </c>
      <c r="AW284" s="204" t="str">
        <f t="shared" si="216"/>
        <v/>
      </c>
      <c r="AX284" s="817"/>
      <c r="AY284" s="794"/>
      <c r="AZ284" s="797"/>
      <c r="BA284" s="800"/>
      <c r="BB284" s="382"/>
      <c r="BC284" s="385"/>
      <c r="BD284" s="383"/>
      <c r="BE284" s="383"/>
      <c r="BF284" s="384"/>
      <c r="BG284" s="384"/>
      <c r="BH284" s="384"/>
      <c r="BI284" s="385"/>
      <c r="BJ284" s="865"/>
      <c r="BK284" s="411"/>
      <c r="BL284" s="409"/>
      <c r="BM284" s="409"/>
      <c r="BN284" s="409"/>
      <c r="BO284" s="410"/>
      <c r="BP284" s="410"/>
      <c r="BQ284" s="410"/>
      <c r="BR284" s="453"/>
      <c r="BS284" s="453"/>
      <c r="BT284" s="454"/>
      <c r="BU284" s="509"/>
      <c r="BV284" s="509"/>
      <c r="BW284" s="509"/>
      <c r="BX284" s="509"/>
      <c r="BY284" s="182"/>
      <c r="BZ284" s="182"/>
      <c r="CA284" s="182"/>
      <c r="CB284" s="182"/>
      <c r="CC284" s="182"/>
      <c r="CD284" s="182"/>
      <c r="CE284" s="182"/>
      <c r="CF284" s="182"/>
      <c r="CG284" s="182"/>
      <c r="CH284" s="182"/>
      <c r="CI284" s="182"/>
      <c r="CJ284" s="182"/>
      <c r="CK284" s="182"/>
      <c r="CL284" s="182"/>
      <c r="CM284" s="182"/>
      <c r="CN284" s="182"/>
      <c r="CO284" s="182"/>
    </row>
    <row r="285" spans="1:93" ht="28.5" customHeight="1">
      <c r="A285" s="858"/>
      <c r="B285" s="861"/>
      <c r="C285" s="782"/>
      <c r="D285" s="782"/>
      <c r="E285" s="765"/>
      <c r="F285" s="765"/>
      <c r="G285" s="783"/>
      <c r="H285" s="297">
        <f t="shared" si="182"/>
        <v>45</v>
      </c>
      <c r="I285" s="776"/>
      <c r="J285" s="765"/>
      <c r="K285" s="765"/>
      <c r="L285" s="765"/>
      <c r="M285" s="765" t="s">
        <v>1396</v>
      </c>
      <c r="N285" s="765"/>
      <c r="O285" s="765"/>
      <c r="P285" s="767"/>
      <c r="Q285" s="769"/>
      <c r="R285" s="771"/>
      <c r="S285" s="771"/>
      <c r="T285" s="771"/>
      <c r="U285" s="821"/>
      <c r="V285" s="806"/>
      <c r="W285" s="824"/>
      <c r="X285" s="827"/>
      <c r="Y285" s="830"/>
      <c r="Z285" s="806"/>
      <c r="AA285" s="809"/>
      <c r="AB285" s="812"/>
      <c r="AC285" s="815"/>
      <c r="AD285" s="798"/>
      <c r="AE285" s="178">
        <v>6</v>
      </c>
      <c r="AF285" s="401"/>
      <c r="AG285" s="444"/>
      <c r="AH285" s="393"/>
      <c r="AI285" s="393"/>
      <c r="AJ285" s="393"/>
      <c r="AK285" s="395" t="str">
        <f t="shared" si="222"/>
        <v/>
      </c>
      <c r="AL285" s="253"/>
      <c r="AM285" s="253"/>
      <c r="AN285" s="201" t="str">
        <f t="shared" si="223"/>
        <v/>
      </c>
      <c r="AO285" s="254"/>
      <c r="AP285" s="254"/>
      <c r="AQ285" s="255"/>
      <c r="AR285" s="202" t="str">
        <f>IF(ISBLANK(AC280),(IFERROR(IF(AND(AK284="Probabilidad",AK285="Probabilidad"),(AT284-(+AT284*AN285)),IF(AND(AK284="Impacto",AK285="Probabilidad"),(AT283-(+AT283*AN285)),IF(AK285="Impacto",AT284,""))),""))," ")</f>
        <v/>
      </c>
      <c r="AS285" s="154" t="str">
        <f>IF(ISBLANK(AC280),(IFERROR(IF(AR285="","",IF(AR285&lt;=0.2,"Muy Baja",IF(AR285&lt;=0.4,"Baja",IF(AR285&lt;=0.6,"Media",IF(AR285&lt;=0.8,"Alta","Muy Alta"))))),""))," ")</f>
        <v/>
      </c>
      <c r="AT285" s="203" t="str">
        <f t="shared" si="214"/>
        <v/>
      </c>
      <c r="AU285" s="470" t="str">
        <f t="shared" si="215"/>
        <v/>
      </c>
      <c r="AV285" s="203" t="str">
        <f t="shared" si="236"/>
        <v/>
      </c>
      <c r="AW285" s="204" t="str">
        <f t="shared" si="216"/>
        <v/>
      </c>
      <c r="AX285" s="818"/>
      <c r="AY285" s="795"/>
      <c r="AZ285" s="798"/>
      <c r="BA285" s="801"/>
      <c r="BB285" s="382"/>
      <c r="BC285" s="385"/>
      <c r="BD285" s="383"/>
      <c r="BE285" s="383"/>
      <c r="BF285" s="384"/>
      <c r="BG285" s="384"/>
      <c r="BH285" s="384"/>
      <c r="BI285" s="385"/>
      <c r="BJ285" s="866"/>
      <c r="BK285" s="411"/>
      <c r="BL285" s="409"/>
      <c r="BM285" s="409"/>
      <c r="BN285" s="409"/>
      <c r="BO285" s="410"/>
      <c r="BP285" s="410"/>
      <c r="BQ285" s="410"/>
      <c r="BR285" s="453"/>
      <c r="BS285" s="453"/>
      <c r="BT285" s="454"/>
      <c r="BU285" s="509"/>
      <c r="BV285" s="509"/>
      <c r="BW285" s="509"/>
      <c r="BX285" s="509"/>
      <c r="BY285" s="182"/>
      <c r="BZ285" s="182"/>
      <c r="CA285" s="182"/>
      <c r="CB285" s="182"/>
      <c r="CC285" s="182"/>
      <c r="CD285" s="182"/>
      <c r="CE285" s="182"/>
      <c r="CF285" s="182"/>
      <c r="CG285" s="182"/>
      <c r="CH285" s="182"/>
      <c r="CI285" s="182"/>
      <c r="CJ285" s="182"/>
      <c r="CK285" s="182"/>
      <c r="CL285" s="182"/>
      <c r="CM285" s="182"/>
      <c r="CN285" s="182"/>
      <c r="CO285" s="182"/>
    </row>
    <row r="286" spans="1:93" ht="128.65" customHeight="1">
      <c r="A286" s="856">
        <v>8</v>
      </c>
      <c r="B286" s="859" t="s">
        <v>877</v>
      </c>
      <c r="C286" s="845" t="str">
        <f>IFERROR((VLOOKUP($B286,'Listados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6" s="845"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785" t="s">
        <v>1133</v>
      </c>
      <c r="F286" s="785" t="s">
        <v>2917</v>
      </c>
      <c r="G286" s="783">
        <v>46</v>
      </c>
      <c r="H286" s="297">
        <f t="shared" ref="H286" si="237">+G286</f>
        <v>46</v>
      </c>
      <c r="I286" s="784" t="s">
        <v>1134</v>
      </c>
      <c r="J286" s="785" t="s">
        <v>237</v>
      </c>
      <c r="K286" s="785" t="s">
        <v>1134</v>
      </c>
      <c r="L286" s="785" t="s">
        <v>1248</v>
      </c>
      <c r="M286" s="785" t="s">
        <v>3136</v>
      </c>
      <c r="N286" s="785" t="s">
        <v>105</v>
      </c>
      <c r="O286" s="785" t="s">
        <v>825</v>
      </c>
      <c r="P286" s="786">
        <v>228</v>
      </c>
      <c r="Q286" s="787"/>
      <c r="R286" s="788"/>
      <c r="S286" s="788"/>
      <c r="T286" s="788"/>
      <c r="U286" s="819" t="str">
        <f>IF(ISBLANK(AB286),(IF(P286&lt;=0,"",IF(P286&lt;=2,"Muy Baja",IF(P286&lt;=24,"Baja",IF(P286&lt;=500,"Media",IF(P286&lt;=5000,"Alta","Muy Alta"))))))," ")</f>
        <v>Media</v>
      </c>
      <c r="V286" s="804">
        <f t="shared" ref="V286" si="238">IF(ISBLANK(AB286),(IF(U286="","",IF(U286="Muy Baja",20%,IF(U286="Baja",40%,IF(U286="Media",60%,IF(U286="Alta",80%,IF(U286="Muy Alta",100%,0)))))))," ")</f>
        <v>0.6</v>
      </c>
      <c r="W286" s="822" t="s">
        <v>1351</v>
      </c>
      <c r="X286" s="825" t="str">
        <f>IF(W286&gt;0,IF(NOT(ISERROR(MATCH(W286,'Listados Datos'!$N$3:$N$4,0))),'Listados Datos'!$N$6&amp;"Por favor no seleccionar este criterios de impacto (Afectación Económica o presupuestal y/o Pérdida Reputacional)",'Listados Datos'!$N$7),"")</f>
        <v>✔</v>
      </c>
      <c r="Y286" s="828" t="str">
        <f>IF(OR(W286='Listados Datos'!$R$3,W286='Listados Datos'!$S$3),"Leve",IF(OR(W286='Listados Datos'!$R$4,W286='Listados Datos'!$S$4),"Menor",IF(OR(W286='Listados Datos'!$R$5,W286='Listados Datos'!$S$5),"Moderado",IF(OR(W286='Listados Datos'!$R$6,W286='Listados Datos'!$S$6),"Mayor",IF(OR(W286='Listados Datos'!$R$7,W286='Listados Datos'!$S$7),"Catastrófico","")))))</f>
        <v>Menor</v>
      </c>
      <c r="Z286" s="804">
        <f>IF(Y286="","",IF(Y286="Leve",20%,IF(Y286="Menor",40%,IF(Y286="Moderado",60%,IF(Y286="Mayor",80%,IF(Y286="Catastrófico",100%,0))))))</f>
        <v>0.4</v>
      </c>
      <c r="AA286" s="807" t="str">
        <f>IF(OR(AND(U286="Muy Baja",Y286="Leve"),AND(U286="Muy Baja",Y286="Menor"),AND(U286="Baja",Y286="Leve")),"Bajo",IF(OR(AND(U286="Muy baja",Y286="Moderado"),AND(U286="Baja",Y286="Menor"),AND(U286="Baja",Y286="Moderado"),AND(U286="Media",Y286="Leve"),AND(U286="Media",Y286="Menor"),AND(U286="Media",Y286="Moderado"),AND(U286="Alta",Y286="Leve"),AND(U286="Alta",Y286="Menor")),"Moderado",IF(OR(AND(U286="Muy Baja",Y286="Mayor"),AND(U286="Baja",Y286="Mayor"),AND(U286="Media",Y286="Mayor"),AND(U286="Alta",Y286="Moderado"),AND(U286="Alta",Y286="Mayor"),AND(U286="Muy Alta",Y286="Leve"),AND(U286="Muy Alta",Y286="Menor"),AND(U286="Muy Alta",Y286="Moderado"),AND(U286="Muy Alta",Y286="Mayor")),"Alto",IF(OR(AND(U286="Muy Baja",Y286="Catastrófico"),AND(U286="Baja",Y286="Catastrófico"),AND(U286="Media",Y286="Catastrófico"),AND(U286="Alta",Y286="Catastrófico"),AND(U286="Muy Alta",Y286="Catastrófico")),"Extremo",""))))</f>
        <v>Moderado</v>
      </c>
      <c r="AB286" s="810"/>
      <c r="AC286" s="813"/>
      <c r="AD286" s="796" t="str">
        <f t="shared" ref="AD286" si="239">IF(AND(AB286="Rara Vez",AC286="Insignificante"),("BAJA"),IF(AND(AB286="Rara Vez",AC286="Menor"),("BAJA"),IF(AND(AB286="Rara Vez",AC286="Moderado"),("MODERADA"),IF(AND(AB286="Rara Vez",AC286="Mayor"),("ALTA"),IF(AND(AB286="Improbable",AC286="Insignificante"),("BAJA"),IF(AND(AB286="Improbable",AC286="Menor"),("BAJA"),IF(AND(AB286="Improbable",AC286="Moderado"),("MODERADA"),IF(AND(AB286="Improbable",AC286="Mayor"),("ALTA"),IF(AND(AB286="Posible",AC286="Insignificante"),("BAJA"),IF(AND(AB286="Posible",AC286="Menor"),("MODERADA"),IF(AND(AB286="Posible",AC286="Moderado"),("ALTA"),IF(AND(AB286="Posible",AC286="Mayor"),("EXTREMA"),IF(AND(AB286="Probable",AC286="Insignificante"),("MODERADA"),IF(AND(AB286="Probable",AC286="Menor"),("ALTA"),IF(AND(AB286="Probable",AC286="Moderado"),("ALTA"),IF(AND(AB286="Probable",AC286="Mayor"),("EXTREMA"),IF(AND(AB286="Casi Seguro",AC286="Insignificante"),("ALTA"),IF(AND(AB286="Casi Seguro",AC286="Menor"),("ALTA"),IF(AND(AB286="Casi Seguro",AC286="Moderado"),("EXTREMA"),IF(AND(AB286="Casi Seguro",AC286="Mayor"),("EXTREMA"),IF(AC286="Catastrófico","EXTREMA","VALORAR")))))))))))))))))))))</f>
        <v>VALORAR</v>
      </c>
      <c r="AE286" s="178">
        <v>1</v>
      </c>
      <c r="AF286" s="401"/>
      <c r="AG286" s="445" t="s">
        <v>3076</v>
      </c>
      <c r="AH286" s="393"/>
      <c r="AI286" s="393"/>
      <c r="AJ286" s="393"/>
      <c r="AK286" s="395" t="str">
        <f t="shared" si="222"/>
        <v>Probabilidad</v>
      </c>
      <c r="AL286" s="253" t="s">
        <v>305</v>
      </c>
      <c r="AM286" s="253" t="s">
        <v>310</v>
      </c>
      <c r="AN286" s="201" t="str">
        <f t="shared" si="223"/>
        <v>40%</v>
      </c>
      <c r="AO286" s="254" t="s">
        <v>314</v>
      </c>
      <c r="AP286" s="254" t="s">
        <v>318</v>
      </c>
      <c r="AQ286" s="255" t="s">
        <v>321</v>
      </c>
      <c r="AR286" s="202">
        <f>IF(ISBLANK(AC286),(IFERROR(IF(AK286="Probabilidad",(V286-(+V286*AN286)),IF(AK286="Impacto",V286,"")),""))," ")</f>
        <v>0.36</v>
      </c>
      <c r="AS286" s="154" t="str">
        <f>IF(ISBLANK(AC286), (IFERROR(IF(AR286="","",IF(AR286&lt;=0.2,"Muy Baja",IF(AR286&lt;=0.4,"Baja",IF(AR286&lt;=0.6,"Media",IF(AR286&lt;=0.8,"Alta","Muy Alta"))))),""))," ")</f>
        <v>Baja</v>
      </c>
      <c r="AT286" s="203">
        <f t="shared" si="214"/>
        <v>0.36</v>
      </c>
      <c r="AU286" s="470" t="str">
        <f t="shared" si="215"/>
        <v>Menor</v>
      </c>
      <c r="AV286" s="203">
        <f>IFERROR(IF(AK286="Impacto",(Z286-(+Z286*AN286)),IF(AK286="Probabilidad",Z286,"")),"")</f>
        <v>0.4</v>
      </c>
      <c r="AW286" s="204" t="str">
        <f t="shared" si="216"/>
        <v>Moderado</v>
      </c>
      <c r="AX286" s="816"/>
      <c r="AY286" s="793" t="str">
        <f>IF(ISBLANK(AC286), " ", AC286)</f>
        <v xml:space="preserve"> </v>
      </c>
      <c r="AZ286" s="796" t="str">
        <f t="shared" ref="AZ286" si="240">IF(AND(AX286="Rara Vez",AY286="Insignificante"),("BAJA"),IF(AND(AX286="Rara Vez",AY286="Menor"),("BAJA"),IF(AND(AX286="Rara Vez",AY286="Moderado"),("MODERADA"),IF(AND(AX286="Rara Vez",AY286="Mayor"),("ALTA"),IF(AND(AX286="Improbable",AY286="Insignificante"),("BAJA"),IF(AND(AX286="Improbable",AY286="Menor"),("BAJA"),IF(AND(AX286="Improbable",AY286="Moderado"),("MODERADA"),IF(AND(AX286="Improbable",AY286="Mayor"),("ALTA"),IF(AND(AX286="Posible",AY286="Insignificante"),("BAJA"),IF(AND(AX286="Posible",AY286="Menor"),("MODERADA"),IF(AND(AX286="Posible",AY286="Moderado"),("ALTA"),IF(AND(AX286="Posible",AY286="Mayor"),("EXTREMA"),IF(AND(AX286="Probable",AY286="Insignificante"),("MODERADA"),IF(AND(AX286="Probable",AY286="Menor"),("ALTA"),IF(AND(AX286="Probable",AY286="Moderado"),("ALTA"),IF(AND(AX286="Probable",AY286="Mayor"),("EXTREMA"),IF(AND(AX286="Casi Seguro",AY286="Insignificante"),("ALTA"),IF(AND(AX286="Casi Seguro",AY286="Menor"),("ALTA"),IF(AND(AX286="Casi Seguro",AY286="Moderado"),("EXTREMA"),IF(AND(AX286="Casi Seguro",AY286="Mayor"),("EXTREMA"),IF(AY286="Catastrófico","EXTREMA","VALORAR")))))))))))))))))))))</f>
        <v>VALORAR</v>
      </c>
      <c r="BA286" s="799" t="s">
        <v>328</v>
      </c>
      <c r="BB286" s="256" t="s">
        <v>3169</v>
      </c>
      <c r="BC286" s="368" t="s">
        <v>1177</v>
      </c>
      <c r="BD286" s="369" t="s">
        <v>2917</v>
      </c>
      <c r="BE286" s="369" t="s">
        <v>1115</v>
      </c>
      <c r="BF286" s="474">
        <v>44927</v>
      </c>
      <c r="BG286" s="474">
        <v>45291</v>
      </c>
      <c r="BH286" s="474" t="s">
        <v>1098</v>
      </c>
      <c r="BI286" s="368" t="s">
        <v>1303</v>
      </c>
      <c r="BJ286" s="785" t="s">
        <v>1178</v>
      </c>
      <c r="BK286" s="411" t="s">
        <v>110</v>
      </c>
      <c r="BL286" s="409" t="s">
        <v>3495</v>
      </c>
      <c r="BM286" s="409">
        <v>8</v>
      </c>
      <c r="BN286" s="421">
        <v>45107</v>
      </c>
      <c r="BO286" s="410" t="s">
        <v>3496</v>
      </c>
      <c r="BP286" s="423" t="s">
        <v>3497</v>
      </c>
      <c r="BQ286" s="410" t="s">
        <v>111</v>
      </c>
      <c r="BR286" s="453" t="s">
        <v>111</v>
      </c>
      <c r="BS286" s="453" t="s">
        <v>1423</v>
      </c>
      <c r="BT286" s="454" t="s">
        <v>1423</v>
      </c>
      <c r="BU286" s="510" t="s">
        <v>3750</v>
      </c>
      <c r="BV286" s="510" t="s">
        <v>3712</v>
      </c>
      <c r="BW286" s="518" t="s">
        <v>3633</v>
      </c>
      <c r="BX286" s="519" t="s">
        <v>3750</v>
      </c>
      <c r="BY286" s="182"/>
      <c r="BZ286" s="182"/>
      <c r="CA286" s="182"/>
      <c r="CB286" s="182"/>
      <c r="CC286" s="182"/>
      <c r="CD286" s="182"/>
      <c r="CE286" s="182"/>
      <c r="CF286" s="182"/>
      <c r="CG286" s="182"/>
      <c r="CH286" s="182"/>
      <c r="CI286" s="182"/>
      <c r="CJ286" s="182"/>
      <c r="CK286" s="182"/>
      <c r="CL286" s="182"/>
      <c r="CM286" s="182"/>
      <c r="CN286" s="182"/>
      <c r="CO286" s="182"/>
    </row>
    <row r="287" spans="1:93" ht="28.5" customHeight="1">
      <c r="A287" s="857"/>
      <c r="B287" s="860"/>
      <c r="C287" s="781"/>
      <c r="D287" s="781"/>
      <c r="E287" s="764"/>
      <c r="F287" s="764"/>
      <c r="G287" s="783"/>
      <c r="H287" s="297">
        <f t="shared" ref="H287" si="241">+H286</f>
        <v>46</v>
      </c>
      <c r="I287" s="775"/>
      <c r="J287" s="764"/>
      <c r="K287" s="764"/>
      <c r="L287" s="764"/>
      <c r="M287" s="764"/>
      <c r="N287" s="764"/>
      <c r="O287" s="764"/>
      <c r="P287" s="766"/>
      <c r="Q287" s="768"/>
      <c r="R287" s="770"/>
      <c r="S287" s="770"/>
      <c r="T287" s="770"/>
      <c r="U287" s="820"/>
      <c r="V287" s="805"/>
      <c r="W287" s="823"/>
      <c r="X287" s="826"/>
      <c r="Y287" s="829"/>
      <c r="Z287" s="805"/>
      <c r="AA287" s="808"/>
      <c r="AB287" s="811"/>
      <c r="AC287" s="814"/>
      <c r="AD287" s="797"/>
      <c r="AE287" s="178">
        <v>2</v>
      </c>
      <c r="AF287" s="401"/>
      <c r="AG287" s="445"/>
      <c r="AH287" s="393"/>
      <c r="AI287" s="393"/>
      <c r="AJ287" s="393"/>
      <c r="AK287" s="395" t="str">
        <f t="shared" si="222"/>
        <v/>
      </c>
      <c r="AL287" s="253"/>
      <c r="AM287" s="253"/>
      <c r="AN287" s="201" t="str">
        <f t="shared" si="223"/>
        <v/>
      </c>
      <c r="AO287" s="254"/>
      <c r="AP287" s="254"/>
      <c r="AQ287" s="255"/>
      <c r="AR287" s="202" t="str">
        <f>IF(ISBLANK(AC286),(IFERROR(IF(AND(AK286="Probabilidad",AK287="Probabilidad"),(AT286-(+AT286*AN287)),IF(AK287="Probabilidad",(V286-(+V286*AN287)),IF(AK287="Impacto",AT286,""))),""))," ")</f>
        <v/>
      </c>
      <c r="AS287" s="154" t="str">
        <f>IF(ISBLANK(AC286),(IFERROR(IF(AR287="","",IF(AR287&lt;=0.2,"Muy Baja",IF(AR287&lt;=0.4,"Baja",IF(AR287&lt;=0.6,"Media",IF(AR287&lt;=0.8,"Alta","Muy Alta"))))),""))," ")</f>
        <v/>
      </c>
      <c r="AT287" s="203" t="str">
        <f t="shared" si="214"/>
        <v/>
      </c>
      <c r="AU287" s="470" t="str">
        <f t="shared" si="215"/>
        <v/>
      </c>
      <c r="AV287" s="203" t="str">
        <f>IFERROR(IF(AND(AK286="Impacto",AK287="Impacto"),(AV286-(+AV286*AN287)),IF(AK287="Impacto",(Z286-(+Z286*AN287)),IF(AK287="Probabilidad",AV286,""))),"")</f>
        <v/>
      </c>
      <c r="AW287" s="204" t="str">
        <f t="shared" si="216"/>
        <v/>
      </c>
      <c r="AX287" s="817"/>
      <c r="AY287" s="794"/>
      <c r="AZ287" s="797"/>
      <c r="BA287" s="800"/>
      <c r="BB287" s="256"/>
      <c r="BC287" s="368"/>
      <c r="BD287" s="369"/>
      <c r="BE287" s="369"/>
      <c r="BF287" s="474"/>
      <c r="BG287" s="474"/>
      <c r="BH287" s="474"/>
      <c r="BI287" s="368"/>
      <c r="BJ287" s="764"/>
      <c r="BK287" s="411"/>
      <c r="BL287" s="409"/>
      <c r="BM287" s="409"/>
      <c r="BN287" s="409"/>
      <c r="BO287" s="410"/>
      <c r="BP287" s="410"/>
      <c r="BQ287" s="410"/>
      <c r="BR287" s="453"/>
      <c r="BS287" s="453"/>
      <c r="BT287" s="454"/>
      <c r="BU287" s="509"/>
      <c r="BV287" s="509"/>
      <c r="BW287" s="509"/>
      <c r="BX287" s="509"/>
      <c r="BY287" s="182"/>
      <c r="BZ287" s="182"/>
      <c r="CA287" s="182"/>
      <c r="CB287" s="182"/>
      <c r="CC287" s="182"/>
      <c r="CD287" s="182"/>
      <c r="CE287" s="182"/>
      <c r="CF287" s="182"/>
      <c r="CG287" s="182"/>
      <c r="CH287" s="182"/>
      <c r="CI287" s="182"/>
      <c r="CJ287" s="182"/>
      <c r="CK287" s="182"/>
      <c r="CL287" s="182"/>
      <c r="CM287" s="182"/>
      <c r="CN287" s="182"/>
      <c r="CO287" s="182"/>
    </row>
    <row r="288" spans="1:93" ht="28.5" customHeight="1">
      <c r="A288" s="857"/>
      <c r="B288" s="860"/>
      <c r="C288" s="781"/>
      <c r="D288" s="781"/>
      <c r="E288" s="764"/>
      <c r="F288" s="764"/>
      <c r="G288" s="783"/>
      <c r="H288" s="297">
        <f t="shared" si="182"/>
        <v>46</v>
      </c>
      <c r="I288" s="775"/>
      <c r="J288" s="764"/>
      <c r="K288" s="764"/>
      <c r="L288" s="764"/>
      <c r="M288" s="764"/>
      <c r="N288" s="764"/>
      <c r="O288" s="764"/>
      <c r="P288" s="766"/>
      <c r="Q288" s="768"/>
      <c r="R288" s="770"/>
      <c r="S288" s="770"/>
      <c r="T288" s="770"/>
      <c r="U288" s="820"/>
      <c r="V288" s="805"/>
      <c r="W288" s="823"/>
      <c r="X288" s="826"/>
      <c r="Y288" s="829"/>
      <c r="Z288" s="805"/>
      <c r="AA288" s="808"/>
      <c r="AB288" s="811"/>
      <c r="AC288" s="814"/>
      <c r="AD288" s="797"/>
      <c r="AE288" s="178">
        <v>3</v>
      </c>
      <c r="AF288" s="401"/>
      <c r="AG288" s="445"/>
      <c r="AH288" s="393"/>
      <c r="AI288" s="393"/>
      <c r="AJ288" s="393"/>
      <c r="AK288" s="395" t="str">
        <f t="shared" si="222"/>
        <v/>
      </c>
      <c r="AL288" s="253"/>
      <c r="AM288" s="253"/>
      <c r="AN288" s="201" t="str">
        <f t="shared" si="223"/>
        <v/>
      </c>
      <c r="AO288" s="254"/>
      <c r="AP288" s="254"/>
      <c r="AQ288" s="255"/>
      <c r="AR288" s="202" t="str">
        <f>IF(ISBLANK(AC286),(IFERROR(IF(AND(AK287="Probabilidad",AK288="Probabilidad"),(AT287-(+AT287*AN288)),IF(AND(AK287="Impacto",AK288="Probabilidad"),(AT286-(+AT286*AN288)),IF(AK288="Impacto",AT287,""))),""))," ")</f>
        <v/>
      </c>
      <c r="AS288" s="154" t="str">
        <f>IF(ISBLANK(AC286),(IFERROR(IF(AR288="","",IF(AR288&lt;=0.2,"Muy Baja",IF(AR288&lt;=0.4,"Baja",IF(AR288&lt;=0.6,"Media",IF(AR288&lt;=0.8,"Alta","Muy Alta"))))),""))," ")</f>
        <v/>
      </c>
      <c r="AT288" s="203" t="str">
        <f t="shared" si="214"/>
        <v/>
      </c>
      <c r="AU288" s="470" t="str">
        <f t="shared" si="215"/>
        <v/>
      </c>
      <c r="AV288" s="203" t="str">
        <f t="shared" ref="AV288:AV291" si="242">IFERROR(IF(AND(AK287="Impacto",AK288="Impacto"),(AV287-(+AV287*AN288)),IF(AND(AK287="Probabilidad",AK288="Impacto"),(AV286-(+AV286*AN288)),IF(AK288="Probabilidad",AV287,""))),"")</f>
        <v/>
      </c>
      <c r="AW288" s="204" t="str">
        <f t="shared" si="216"/>
        <v/>
      </c>
      <c r="AX288" s="817"/>
      <c r="AY288" s="794"/>
      <c r="AZ288" s="797"/>
      <c r="BA288" s="800"/>
      <c r="BB288" s="256"/>
      <c r="BC288" s="368"/>
      <c r="BD288" s="369"/>
      <c r="BE288" s="369"/>
      <c r="BF288" s="474"/>
      <c r="BG288" s="474"/>
      <c r="BH288" s="474"/>
      <c r="BI288" s="368"/>
      <c r="BJ288" s="764"/>
      <c r="BK288" s="411"/>
      <c r="BL288" s="409"/>
      <c r="BM288" s="409"/>
      <c r="BN288" s="409"/>
      <c r="BO288" s="410"/>
      <c r="BP288" s="410"/>
      <c r="BQ288" s="410"/>
      <c r="BR288" s="453"/>
      <c r="BS288" s="453"/>
      <c r="BT288" s="454"/>
      <c r="BU288" s="509"/>
      <c r="BV288" s="509"/>
      <c r="BW288" s="509"/>
      <c r="BX288" s="509"/>
      <c r="BY288" s="182"/>
      <c r="BZ288" s="182"/>
      <c r="CA288" s="182"/>
      <c r="CB288" s="182"/>
      <c r="CC288" s="182"/>
      <c r="CD288" s="182"/>
      <c r="CE288" s="182"/>
      <c r="CF288" s="182"/>
      <c r="CG288" s="182"/>
      <c r="CH288" s="182"/>
      <c r="CI288" s="182"/>
      <c r="CJ288" s="182"/>
      <c r="CK288" s="182"/>
      <c r="CL288" s="182"/>
      <c r="CM288" s="182"/>
      <c r="CN288" s="182"/>
      <c r="CO288" s="182"/>
    </row>
    <row r="289" spans="1:93" ht="28.5" customHeight="1">
      <c r="A289" s="857"/>
      <c r="B289" s="860"/>
      <c r="C289" s="781"/>
      <c r="D289" s="781"/>
      <c r="E289" s="764"/>
      <c r="F289" s="764"/>
      <c r="G289" s="783"/>
      <c r="H289" s="297">
        <f t="shared" si="182"/>
        <v>46</v>
      </c>
      <c r="I289" s="775"/>
      <c r="J289" s="764"/>
      <c r="K289" s="764"/>
      <c r="L289" s="764"/>
      <c r="M289" s="764"/>
      <c r="N289" s="764"/>
      <c r="O289" s="764"/>
      <c r="P289" s="766"/>
      <c r="Q289" s="768"/>
      <c r="R289" s="770"/>
      <c r="S289" s="770"/>
      <c r="T289" s="770"/>
      <c r="U289" s="820"/>
      <c r="V289" s="805"/>
      <c r="W289" s="823"/>
      <c r="X289" s="826"/>
      <c r="Y289" s="829"/>
      <c r="Z289" s="805"/>
      <c r="AA289" s="808"/>
      <c r="AB289" s="811"/>
      <c r="AC289" s="814"/>
      <c r="AD289" s="797"/>
      <c r="AE289" s="178">
        <v>4</v>
      </c>
      <c r="AF289" s="401"/>
      <c r="AG289" s="445"/>
      <c r="AH289" s="393"/>
      <c r="AI289" s="393"/>
      <c r="AJ289" s="393"/>
      <c r="AK289" s="395" t="str">
        <f t="shared" si="222"/>
        <v/>
      </c>
      <c r="AL289" s="253"/>
      <c r="AM289" s="253"/>
      <c r="AN289" s="201" t="str">
        <f t="shared" si="223"/>
        <v/>
      </c>
      <c r="AO289" s="254"/>
      <c r="AP289" s="254"/>
      <c r="AQ289" s="255"/>
      <c r="AR289" s="202" t="str">
        <f>IF(ISBLANK(AC286),(IFERROR(IF(AND(AK288="Probabilidad",AK289="Probabilidad"),(AT288-(+AT288*AN289)),IF(AND(AK288="Impacto",AK289="Probabilidad"),(AT287-(+AT287*AN289)),IF(AK289="Impacto",AT288,""))),""))," ")</f>
        <v/>
      </c>
      <c r="AS289" s="154" t="str">
        <f>IF(ISBLANK(AC286),(IFERROR(IF(AR289="","",IF(AR289&lt;=0.2,"Muy Baja",IF(AR289&lt;=0.4,"Baja",IF(AR289&lt;=0.6,"Media",IF(AR289&lt;=0.8,"Alta","Muy Alta"))))),""))," ")</f>
        <v/>
      </c>
      <c r="AT289" s="203" t="str">
        <f t="shared" si="214"/>
        <v/>
      </c>
      <c r="AU289" s="470" t="str">
        <f t="shared" si="215"/>
        <v/>
      </c>
      <c r="AV289" s="203" t="str">
        <f t="shared" si="242"/>
        <v/>
      </c>
      <c r="AW289" s="204" t="str">
        <f t="shared" si="216"/>
        <v/>
      </c>
      <c r="AX289" s="817"/>
      <c r="AY289" s="794"/>
      <c r="AZ289" s="797"/>
      <c r="BA289" s="800"/>
      <c r="BB289" s="256"/>
      <c r="BC289" s="368"/>
      <c r="BD289" s="369"/>
      <c r="BE289" s="369"/>
      <c r="BF289" s="474"/>
      <c r="BG289" s="474"/>
      <c r="BH289" s="474"/>
      <c r="BI289" s="368"/>
      <c r="BJ289" s="764"/>
      <c r="BK289" s="411"/>
      <c r="BL289" s="409"/>
      <c r="BM289" s="409"/>
      <c r="BN289" s="409"/>
      <c r="BO289" s="410"/>
      <c r="BP289" s="410"/>
      <c r="BQ289" s="410"/>
      <c r="BR289" s="453"/>
      <c r="BS289" s="453"/>
      <c r="BT289" s="454"/>
      <c r="BU289" s="509"/>
      <c r="BV289" s="509"/>
      <c r="BW289" s="509"/>
      <c r="BX289" s="509"/>
      <c r="BY289" s="182"/>
      <c r="BZ289" s="182"/>
      <c r="CA289" s="182"/>
      <c r="CB289" s="182"/>
      <c r="CC289" s="182"/>
      <c r="CD289" s="182"/>
      <c r="CE289" s="182"/>
      <c r="CF289" s="182"/>
      <c r="CG289" s="182"/>
      <c r="CH289" s="182"/>
      <c r="CI289" s="182"/>
      <c r="CJ289" s="182"/>
      <c r="CK289" s="182"/>
      <c r="CL289" s="182"/>
      <c r="CM289" s="182"/>
      <c r="CN289" s="182"/>
      <c r="CO289" s="182"/>
    </row>
    <row r="290" spans="1:93" ht="28.5" customHeight="1">
      <c r="A290" s="857"/>
      <c r="B290" s="860"/>
      <c r="C290" s="781"/>
      <c r="D290" s="781"/>
      <c r="E290" s="764"/>
      <c r="F290" s="764"/>
      <c r="G290" s="783"/>
      <c r="H290" s="297">
        <f t="shared" si="182"/>
        <v>46</v>
      </c>
      <c r="I290" s="775"/>
      <c r="J290" s="764"/>
      <c r="K290" s="764"/>
      <c r="L290" s="764"/>
      <c r="M290" s="764"/>
      <c r="N290" s="764"/>
      <c r="O290" s="764"/>
      <c r="P290" s="766"/>
      <c r="Q290" s="768"/>
      <c r="R290" s="770"/>
      <c r="S290" s="770"/>
      <c r="T290" s="770"/>
      <c r="U290" s="820"/>
      <c r="V290" s="805"/>
      <c r="W290" s="823"/>
      <c r="X290" s="826"/>
      <c r="Y290" s="829"/>
      <c r="Z290" s="805"/>
      <c r="AA290" s="808"/>
      <c r="AB290" s="811"/>
      <c r="AC290" s="814"/>
      <c r="AD290" s="797"/>
      <c r="AE290" s="178">
        <v>5</v>
      </c>
      <c r="AF290" s="401"/>
      <c r="AG290" s="445"/>
      <c r="AH290" s="393"/>
      <c r="AI290" s="393"/>
      <c r="AJ290" s="393"/>
      <c r="AK290" s="395" t="str">
        <f t="shared" si="222"/>
        <v/>
      </c>
      <c r="AL290" s="253"/>
      <c r="AM290" s="253"/>
      <c r="AN290" s="201" t="str">
        <f t="shared" si="223"/>
        <v/>
      </c>
      <c r="AO290" s="254"/>
      <c r="AP290" s="254"/>
      <c r="AQ290" s="255"/>
      <c r="AR290" s="202" t="str">
        <f>IF(ISBLANK(AC286),(IFERROR(IF(AND(AK289="Probabilidad",AK290="Probabilidad"),(AT289-(+AT289*AN290)),IF(AND(AK289="Impacto",AK290="Probabilidad"),(AT288-(+AT288*AN290)),IF(AK290="Impacto",AT289,""))),""))," ")</f>
        <v/>
      </c>
      <c r="AS290" s="154" t="str">
        <f>IF(ISBLANK(AC286),(IFERROR(IF(AR290="","",IF(AR290&lt;=0.2,"Muy Baja",IF(AR290&lt;=0.4,"Baja",IF(AR290&lt;=0.6,"Media",IF(AR290&lt;=0.8,"Alta","Muy Alta"))))),""))," ")</f>
        <v/>
      </c>
      <c r="AT290" s="203" t="str">
        <f t="shared" si="214"/>
        <v/>
      </c>
      <c r="AU290" s="470" t="str">
        <f t="shared" si="215"/>
        <v/>
      </c>
      <c r="AV290" s="203" t="str">
        <f t="shared" si="242"/>
        <v/>
      </c>
      <c r="AW290" s="204" t="str">
        <f t="shared" si="216"/>
        <v/>
      </c>
      <c r="AX290" s="817"/>
      <c r="AY290" s="794"/>
      <c r="AZ290" s="797"/>
      <c r="BA290" s="800"/>
      <c r="BB290" s="256"/>
      <c r="BC290" s="368"/>
      <c r="BD290" s="369"/>
      <c r="BE290" s="369"/>
      <c r="BF290" s="474"/>
      <c r="BG290" s="474"/>
      <c r="BH290" s="474"/>
      <c r="BI290" s="368"/>
      <c r="BJ290" s="764"/>
      <c r="BK290" s="411"/>
      <c r="BL290" s="409"/>
      <c r="BM290" s="409"/>
      <c r="BN290" s="409"/>
      <c r="BO290" s="410"/>
      <c r="BP290" s="410"/>
      <c r="BQ290" s="410"/>
      <c r="BR290" s="453"/>
      <c r="BS290" s="453"/>
      <c r="BT290" s="454"/>
      <c r="BU290" s="509"/>
      <c r="BV290" s="509"/>
      <c r="BW290" s="509"/>
      <c r="BX290" s="509"/>
      <c r="BY290" s="182"/>
      <c r="BZ290" s="182"/>
      <c r="CA290" s="182"/>
      <c r="CB290" s="182"/>
      <c r="CC290" s="182"/>
      <c r="CD290" s="182"/>
      <c r="CE290" s="182"/>
      <c r="CF290" s="182"/>
      <c r="CG290" s="182"/>
      <c r="CH290" s="182"/>
      <c r="CI290" s="182"/>
      <c r="CJ290" s="182"/>
      <c r="CK290" s="182"/>
      <c r="CL290" s="182"/>
      <c r="CM290" s="182"/>
      <c r="CN290" s="182"/>
      <c r="CO290" s="182"/>
    </row>
    <row r="291" spans="1:93" ht="28.5" customHeight="1">
      <c r="A291" s="857"/>
      <c r="B291" s="860"/>
      <c r="C291" s="781"/>
      <c r="D291" s="781"/>
      <c r="E291" s="764"/>
      <c r="F291" s="764"/>
      <c r="G291" s="783"/>
      <c r="H291" s="297">
        <f t="shared" si="182"/>
        <v>46</v>
      </c>
      <c r="I291" s="776"/>
      <c r="J291" s="765"/>
      <c r="K291" s="765"/>
      <c r="L291" s="765"/>
      <c r="M291" s="765"/>
      <c r="N291" s="765"/>
      <c r="O291" s="765"/>
      <c r="P291" s="767"/>
      <c r="Q291" s="769"/>
      <c r="R291" s="771"/>
      <c r="S291" s="771"/>
      <c r="T291" s="771"/>
      <c r="U291" s="821"/>
      <c r="V291" s="806"/>
      <c r="W291" s="824"/>
      <c r="X291" s="827"/>
      <c r="Y291" s="830"/>
      <c r="Z291" s="806"/>
      <c r="AA291" s="809"/>
      <c r="AB291" s="812"/>
      <c r="AC291" s="815"/>
      <c r="AD291" s="798"/>
      <c r="AE291" s="178">
        <v>6</v>
      </c>
      <c r="AF291" s="401"/>
      <c r="AG291" s="445"/>
      <c r="AH291" s="393"/>
      <c r="AI291" s="393"/>
      <c r="AJ291" s="393"/>
      <c r="AK291" s="395" t="str">
        <f t="shared" si="222"/>
        <v/>
      </c>
      <c r="AL291" s="253"/>
      <c r="AM291" s="253"/>
      <c r="AN291" s="201" t="str">
        <f t="shared" si="223"/>
        <v/>
      </c>
      <c r="AO291" s="254"/>
      <c r="AP291" s="254"/>
      <c r="AQ291" s="255"/>
      <c r="AR291" s="202" t="str">
        <f>IF(ISBLANK(AC286),(IFERROR(IF(AND(AK290="Probabilidad",AK291="Probabilidad"),(AT290-(+AT290*AN291)),IF(AND(AK290="Impacto",AK291="Probabilidad"),(AT289-(+AT289*AN291)),IF(AK291="Impacto",AT290,""))),""))," ")</f>
        <v/>
      </c>
      <c r="AS291" s="154" t="str">
        <f>IF(ISBLANK(AC286),(IFERROR(IF(AR291="","",IF(AR291&lt;=0.2,"Muy Baja",IF(AR291&lt;=0.4,"Baja",IF(AR291&lt;=0.6,"Media",IF(AR291&lt;=0.8,"Alta","Muy Alta"))))),""))," ")</f>
        <v/>
      </c>
      <c r="AT291" s="203" t="str">
        <f t="shared" si="214"/>
        <v/>
      </c>
      <c r="AU291" s="470" t="str">
        <f t="shared" si="215"/>
        <v/>
      </c>
      <c r="AV291" s="203" t="str">
        <f t="shared" si="242"/>
        <v/>
      </c>
      <c r="AW291" s="204" t="str">
        <f t="shared" si="216"/>
        <v/>
      </c>
      <c r="AX291" s="818"/>
      <c r="AY291" s="795"/>
      <c r="AZ291" s="798"/>
      <c r="BA291" s="801"/>
      <c r="BB291" s="256"/>
      <c r="BC291" s="368"/>
      <c r="BD291" s="369"/>
      <c r="BE291" s="369"/>
      <c r="BF291" s="474"/>
      <c r="BG291" s="474"/>
      <c r="BH291" s="474"/>
      <c r="BI291" s="368"/>
      <c r="BJ291" s="765"/>
      <c r="BK291" s="411"/>
      <c r="BL291" s="409"/>
      <c r="BM291" s="409"/>
      <c r="BN291" s="409"/>
      <c r="BO291" s="410"/>
      <c r="BP291" s="410"/>
      <c r="BQ291" s="410"/>
      <c r="BR291" s="453"/>
      <c r="BS291" s="453"/>
      <c r="BT291" s="454"/>
      <c r="BU291" s="509"/>
      <c r="BV291" s="509"/>
      <c r="BW291" s="509"/>
      <c r="BX291" s="509"/>
      <c r="BY291" s="182"/>
      <c r="BZ291" s="182"/>
      <c r="CA291" s="182"/>
      <c r="CB291" s="182"/>
      <c r="CC291" s="182"/>
      <c r="CD291" s="182"/>
      <c r="CE291" s="182"/>
      <c r="CF291" s="182"/>
      <c r="CG291" s="182"/>
      <c r="CH291" s="182"/>
      <c r="CI291" s="182"/>
      <c r="CJ291" s="182"/>
      <c r="CK291" s="182"/>
      <c r="CL291" s="182"/>
      <c r="CM291" s="182"/>
      <c r="CN291" s="182"/>
      <c r="CO291" s="182"/>
    </row>
    <row r="292" spans="1:93" ht="238.5" customHeight="1">
      <c r="A292" s="857"/>
      <c r="B292" s="860" t="s">
        <v>877</v>
      </c>
      <c r="C292" s="781"/>
      <c r="D292" s="781"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764"/>
      <c r="F292" s="764" t="s">
        <v>944</v>
      </c>
      <c r="G292" s="783">
        <v>47</v>
      </c>
      <c r="H292" s="297">
        <f t="shared" ref="H292" si="243">+G292</f>
        <v>47</v>
      </c>
      <c r="I292" s="784" t="s">
        <v>1135</v>
      </c>
      <c r="J292" s="785" t="s">
        <v>236</v>
      </c>
      <c r="K292" s="785" t="s">
        <v>1135</v>
      </c>
      <c r="L292" s="785" t="s">
        <v>1249</v>
      </c>
      <c r="M292" s="785" t="s">
        <v>3137</v>
      </c>
      <c r="N292" s="785" t="s">
        <v>105</v>
      </c>
      <c r="O292" s="785" t="s">
        <v>825</v>
      </c>
      <c r="P292" s="786">
        <v>12</v>
      </c>
      <c r="Q292" s="787"/>
      <c r="R292" s="788"/>
      <c r="S292" s="788"/>
      <c r="T292" s="788"/>
      <c r="U292" s="819" t="str">
        <f>IF(ISBLANK(AB292),(IF(P292&lt;=0,"",IF(P292&lt;=2,"Muy Baja",IF(P292&lt;=24,"Baja",IF(P292&lt;=500,"Media",IF(P292&lt;=5000,"Alta","Muy Alta"))))))," ")</f>
        <v>Baja</v>
      </c>
      <c r="V292" s="804">
        <f t="shared" ref="V292" si="244">IF(ISBLANK(AB292),(IF(U292="","",IF(U292="Muy Baja",20%,IF(U292="Baja",40%,IF(U292="Media",60%,IF(U292="Alta",80%,IF(U292="Muy Alta",100%,0)))))))," ")</f>
        <v>0.4</v>
      </c>
      <c r="W292" s="822" t="s">
        <v>299</v>
      </c>
      <c r="X292" s="825" t="str">
        <f>IF(W292&gt;0,IF(NOT(ISERROR(MATCH(W292,'Listados Datos'!$N$3:$N$4,0))),'Listados Datos'!$N$6&amp;"Por favor no seleccionar este criterios de impacto (Afectación Económica o presupuestal y/o Pérdida Reputacional)",'Listados Datos'!$N$7),"")</f>
        <v>✔</v>
      </c>
      <c r="Y292" s="828" t="str">
        <f>IF(OR(W292='Listados Datos'!$R$3,W292='Listados Datos'!$S$3),"Leve",IF(OR(W292='Listados Datos'!$R$4,W292='Listados Datos'!$S$4),"Menor",IF(OR(W292='Listados Datos'!$R$5,W292='Listados Datos'!$S$5),"Moderado",IF(OR(W292='Listados Datos'!$R$6,W292='Listados Datos'!$S$6),"Mayor",IF(OR(W292='Listados Datos'!$R$7,W292='Listados Datos'!$S$7),"Catastrófico","")))))</f>
        <v>Moderado</v>
      </c>
      <c r="Z292" s="804">
        <f>IF(Y292="","",IF(Y292="Leve",20%,IF(Y292="Menor",40%,IF(Y292="Moderado",60%,IF(Y292="Mayor",80%,IF(Y292="Catastrófico",100%,0))))))</f>
        <v>0.6</v>
      </c>
      <c r="AA292" s="807" t="str">
        <f>IF(OR(AND(U292="Muy Baja",Y292="Leve"),AND(U292="Muy Baja",Y292="Menor"),AND(U292="Baja",Y292="Leve")),"Bajo",IF(OR(AND(U292="Muy baja",Y292="Moderado"),AND(U292="Baja",Y292="Menor"),AND(U292="Baja",Y292="Moderado"),AND(U292="Media",Y292="Leve"),AND(U292="Media",Y292="Menor"),AND(U292="Media",Y292="Moderado"),AND(U292="Alta",Y292="Leve"),AND(U292="Alta",Y292="Menor")),"Moderado",IF(OR(AND(U292="Muy Baja",Y292="Mayor"),AND(U292="Baja",Y292="Mayor"),AND(U292="Media",Y292="Mayor"),AND(U292="Alta",Y292="Moderado"),AND(U292="Alta",Y292="Mayor"),AND(U292="Muy Alta",Y292="Leve"),AND(U292="Muy Alta",Y292="Menor"),AND(U292="Muy Alta",Y292="Moderado"),AND(U292="Muy Alta",Y292="Mayor")),"Alto",IF(OR(AND(U292="Muy Baja",Y292="Catastrófico"),AND(U292="Baja",Y292="Catastrófico"),AND(U292="Media",Y292="Catastrófico"),AND(U292="Alta",Y292="Catastrófico"),AND(U292="Muy Alta",Y292="Catastrófico")),"Extremo",""))))</f>
        <v>Moderado</v>
      </c>
      <c r="AB292" s="810"/>
      <c r="AC292" s="813"/>
      <c r="AD292" s="796" t="str">
        <f t="shared" ref="AD292" si="245">IF(AND(AB292="Rara Vez",AC292="Insignificante"),("BAJA"),IF(AND(AB292="Rara Vez",AC292="Menor"),("BAJA"),IF(AND(AB292="Rara Vez",AC292="Moderado"),("MODERADA"),IF(AND(AB292="Rara Vez",AC292="Mayor"),("ALTA"),IF(AND(AB292="Improbable",AC292="Insignificante"),("BAJA"),IF(AND(AB292="Improbable",AC292="Menor"),("BAJA"),IF(AND(AB292="Improbable",AC292="Moderado"),("MODERADA"),IF(AND(AB292="Improbable",AC292="Mayor"),("ALTA"),IF(AND(AB292="Posible",AC292="Insignificante"),("BAJA"),IF(AND(AB292="Posible",AC292="Menor"),("MODERADA"),IF(AND(AB292="Posible",AC292="Moderado"),("ALTA"),IF(AND(AB292="Posible",AC292="Mayor"),("EXTREMA"),IF(AND(AB292="Probable",AC292="Insignificante"),("MODERADA"),IF(AND(AB292="Probable",AC292="Menor"),("ALTA"),IF(AND(AB292="Probable",AC292="Moderado"),("ALTA"),IF(AND(AB292="Probable",AC292="Mayor"),("EXTREMA"),IF(AND(AB292="Casi Seguro",AC292="Insignificante"),("ALTA"),IF(AND(AB292="Casi Seguro",AC292="Menor"),("ALTA"),IF(AND(AB292="Casi Seguro",AC292="Moderado"),("EXTREMA"),IF(AND(AB292="Casi Seguro",AC292="Mayor"),("EXTREMA"),IF(AC292="Catastrófico","EXTREMA","VALORAR")))))))))))))))))))))</f>
        <v>VALORAR</v>
      </c>
      <c r="AE292" s="178">
        <v>1</v>
      </c>
      <c r="AF292" s="401"/>
      <c r="AG292" s="445" t="s">
        <v>3170</v>
      </c>
      <c r="AH292" s="393"/>
      <c r="AI292" s="393"/>
      <c r="AJ292" s="393"/>
      <c r="AK292" s="395" t="str">
        <f t="shared" si="222"/>
        <v>Probabilidad</v>
      </c>
      <c r="AL292" s="253" t="s">
        <v>305</v>
      </c>
      <c r="AM292" s="253" t="s">
        <v>310</v>
      </c>
      <c r="AN292" s="201" t="str">
        <f t="shared" si="223"/>
        <v>40%</v>
      </c>
      <c r="AO292" s="254" t="s">
        <v>314</v>
      </c>
      <c r="AP292" s="254" t="s">
        <v>318</v>
      </c>
      <c r="AQ292" s="255" t="s">
        <v>321</v>
      </c>
      <c r="AR292" s="202">
        <f>IF(ISBLANK(AC292),(IFERROR(IF(AK292="Probabilidad",(V292-(+V292*AN292)),IF(AK292="Impacto",V292,"")),""))," ")</f>
        <v>0.24</v>
      </c>
      <c r="AS292" s="154" t="str">
        <f>IF(ISBLANK(AC292), (IFERROR(IF(AR292="","",IF(AR292&lt;=0.2,"Muy Baja",IF(AR292&lt;=0.4,"Baja",IF(AR292&lt;=0.6,"Media",IF(AR292&lt;=0.8,"Alta","Muy Alta"))))),""))," ")</f>
        <v>Baja</v>
      </c>
      <c r="AT292" s="203">
        <f t="shared" si="214"/>
        <v>0.24</v>
      </c>
      <c r="AU292" s="470" t="str">
        <f t="shared" si="215"/>
        <v>Moderado</v>
      </c>
      <c r="AV292" s="203">
        <f>IFERROR(IF(AK292="Impacto",(Z292-(+Z292*AN292)),IF(AK292="Probabilidad",Z292,"")),"")</f>
        <v>0.6</v>
      </c>
      <c r="AW292" s="204" t="str">
        <f t="shared" si="216"/>
        <v>Moderado</v>
      </c>
      <c r="AX292" s="816"/>
      <c r="AY292" s="793" t="str">
        <f>IF(ISBLANK(AC292), " ", AC292)</f>
        <v xml:space="preserve"> </v>
      </c>
      <c r="AZ292" s="796" t="str">
        <f t="shared" ref="AZ292" si="246">IF(AND(AX292="Rara Vez",AY292="Insignificante"),("BAJA"),IF(AND(AX292="Rara Vez",AY292="Menor"),("BAJA"),IF(AND(AX292="Rara Vez",AY292="Moderado"),("MODERADA"),IF(AND(AX292="Rara Vez",AY292="Mayor"),("ALTA"),IF(AND(AX292="Improbable",AY292="Insignificante"),("BAJA"),IF(AND(AX292="Improbable",AY292="Menor"),("BAJA"),IF(AND(AX292="Improbable",AY292="Moderado"),("MODERADA"),IF(AND(AX292="Improbable",AY292="Mayor"),("ALTA"),IF(AND(AX292="Posible",AY292="Insignificante"),("BAJA"),IF(AND(AX292="Posible",AY292="Menor"),("MODERADA"),IF(AND(AX292="Posible",AY292="Moderado"),("ALTA"),IF(AND(AX292="Posible",AY292="Mayor"),("EXTREMA"),IF(AND(AX292="Probable",AY292="Insignificante"),("MODERADA"),IF(AND(AX292="Probable",AY292="Menor"),("ALTA"),IF(AND(AX292="Probable",AY292="Moderado"),("ALTA"),IF(AND(AX292="Probable",AY292="Mayor"),("EXTREMA"),IF(AND(AX292="Casi Seguro",AY292="Insignificante"),("ALTA"),IF(AND(AX292="Casi Seguro",AY292="Menor"),("ALTA"),IF(AND(AX292="Casi Seguro",AY292="Moderado"),("EXTREMA"),IF(AND(AX292="Casi Seguro",AY292="Mayor"),("EXTREMA"),IF(AY292="Catastrófico","EXTREMA","VALORAR")))))))))))))))))))))</f>
        <v>VALORAR</v>
      </c>
      <c r="BA292" s="799" t="s">
        <v>328</v>
      </c>
      <c r="BB292" s="256" t="s">
        <v>1304</v>
      </c>
      <c r="BC292" s="368" t="s">
        <v>1179</v>
      </c>
      <c r="BD292" s="369" t="s">
        <v>2917</v>
      </c>
      <c r="BE292" s="369" t="s">
        <v>1115</v>
      </c>
      <c r="BF292" s="474">
        <v>44927</v>
      </c>
      <c r="BG292" s="474">
        <v>45291</v>
      </c>
      <c r="BH292" s="474" t="s">
        <v>1179</v>
      </c>
      <c r="BI292" s="368" t="s">
        <v>1179</v>
      </c>
      <c r="BJ292" s="785" t="s">
        <v>1180</v>
      </c>
      <c r="BK292" s="411" t="s">
        <v>110</v>
      </c>
      <c r="BL292" s="409" t="s">
        <v>3499</v>
      </c>
      <c r="BM292" s="409">
        <v>1</v>
      </c>
      <c r="BN292" s="421">
        <v>45169</v>
      </c>
      <c r="BO292" s="410" t="s">
        <v>3500</v>
      </c>
      <c r="BP292" s="410" t="s">
        <v>3501</v>
      </c>
      <c r="BQ292" s="410" t="s">
        <v>111</v>
      </c>
      <c r="BR292" s="453" t="s">
        <v>111</v>
      </c>
      <c r="BS292" s="453" t="s">
        <v>1423</v>
      </c>
      <c r="BT292" s="454" t="s">
        <v>1423</v>
      </c>
      <c r="BU292" s="508" t="s">
        <v>3751</v>
      </c>
      <c r="BV292" s="510" t="s">
        <v>3712</v>
      </c>
      <c r="BW292" s="510" t="s">
        <v>3752</v>
      </c>
      <c r="BX292" s="508" t="s">
        <v>3753</v>
      </c>
      <c r="BY292" s="182"/>
      <c r="BZ292" s="182"/>
      <c r="CA292" s="182"/>
      <c r="CB292" s="182"/>
      <c r="CC292" s="182"/>
      <c r="CD292" s="182"/>
      <c r="CE292" s="182"/>
      <c r="CF292" s="182"/>
      <c r="CG292" s="182"/>
      <c r="CH292" s="182"/>
      <c r="CI292" s="182"/>
      <c r="CJ292" s="182"/>
      <c r="CK292" s="182"/>
      <c r="CL292" s="182"/>
      <c r="CM292" s="182"/>
      <c r="CN292" s="182"/>
      <c r="CO292" s="182"/>
    </row>
    <row r="293" spans="1:93" ht="28.5" customHeight="1">
      <c r="A293" s="857"/>
      <c r="B293" s="860"/>
      <c r="C293" s="781"/>
      <c r="D293" s="781"/>
      <c r="E293" s="764"/>
      <c r="F293" s="764"/>
      <c r="G293" s="783"/>
      <c r="H293" s="297">
        <f t="shared" ref="H293" si="247">+H292</f>
        <v>47</v>
      </c>
      <c r="I293" s="775"/>
      <c r="J293" s="764"/>
      <c r="K293" s="764"/>
      <c r="L293" s="764"/>
      <c r="M293" s="764"/>
      <c r="N293" s="764"/>
      <c r="O293" s="764"/>
      <c r="P293" s="766"/>
      <c r="Q293" s="768"/>
      <c r="R293" s="770"/>
      <c r="S293" s="770"/>
      <c r="T293" s="770"/>
      <c r="U293" s="820"/>
      <c r="V293" s="805"/>
      <c r="W293" s="823"/>
      <c r="X293" s="826"/>
      <c r="Y293" s="829"/>
      <c r="Z293" s="805"/>
      <c r="AA293" s="808"/>
      <c r="AB293" s="811"/>
      <c r="AC293" s="814"/>
      <c r="AD293" s="797"/>
      <c r="AE293" s="178">
        <v>2</v>
      </c>
      <c r="AF293" s="401"/>
      <c r="AG293" s="445"/>
      <c r="AH293" s="393"/>
      <c r="AI293" s="393"/>
      <c r="AJ293" s="393"/>
      <c r="AK293" s="395" t="str">
        <f t="shared" si="222"/>
        <v/>
      </c>
      <c r="AL293" s="253"/>
      <c r="AM293" s="253"/>
      <c r="AN293" s="201" t="str">
        <f t="shared" si="223"/>
        <v/>
      </c>
      <c r="AO293" s="254"/>
      <c r="AP293" s="254"/>
      <c r="AQ293" s="255"/>
      <c r="AR293" s="202" t="str">
        <f>IF(ISBLANK(AC292),(IFERROR(IF(AND(AK292="Probabilidad",AK293="Probabilidad"),(AT292-(+AT292*AN293)),IF(AK293="Probabilidad",(V292-(+V292*AN293)),IF(AK293="Impacto",AT292,""))),""))," ")</f>
        <v/>
      </c>
      <c r="AS293" s="154" t="str">
        <f>IF(ISBLANK(AC292),(IFERROR(IF(AR293="","",IF(AR293&lt;=0.2,"Muy Baja",IF(AR293&lt;=0.4,"Baja",IF(AR293&lt;=0.6,"Media",IF(AR293&lt;=0.8,"Alta","Muy Alta"))))),""))," ")</f>
        <v/>
      </c>
      <c r="AT293" s="203" t="str">
        <f t="shared" si="214"/>
        <v/>
      </c>
      <c r="AU293" s="470" t="str">
        <f t="shared" si="215"/>
        <v/>
      </c>
      <c r="AV293" s="203" t="str">
        <f>IFERROR(IF(AND(AK292="Impacto",AK293="Impacto"),(AV292-(+AV292*AN293)),IF(AK293="Impacto",(Z292-(+Z292*AN293)),IF(AK293="Probabilidad",AV292,""))),"")</f>
        <v/>
      </c>
      <c r="AW293" s="204" t="str">
        <f t="shared" si="216"/>
        <v/>
      </c>
      <c r="AX293" s="817"/>
      <c r="AY293" s="794"/>
      <c r="AZ293" s="797"/>
      <c r="BA293" s="800"/>
      <c r="BB293" s="256"/>
      <c r="BC293" s="368"/>
      <c r="BD293" s="369"/>
      <c r="BE293" s="369"/>
      <c r="BF293" s="474"/>
      <c r="BG293" s="474"/>
      <c r="BH293" s="474"/>
      <c r="BI293" s="368"/>
      <c r="BJ293" s="764"/>
      <c r="BK293" s="411"/>
      <c r="BL293" s="409"/>
      <c r="BM293" s="409"/>
      <c r="BN293" s="409"/>
      <c r="BO293" s="410"/>
      <c r="BP293" s="410"/>
      <c r="BQ293" s="410"/>
      <c r="BR293" s="453"/>
      <c r="BS293" s="453"/>
      <c r="BT293" s="454"/>
      <c r="BU293" s="517"/>
      <c r="BV293" s="509"/>
      <c r="BW293" s="509"/>
      <c r="BX293" s="509"/>
      <c r="BY293" s="182"/>
      <c r="BZ293" s="182"/>
      <c r="CA293" s="182"/>
      <c r="CB293" s="182"/>
      <c r="CC293" s="182"/>
      <c r="CD293" s="182"/>
      <c r="CE293" s="182"/>
      <c r="CF293" s="182"/>
      <c r="CG293" s="182"/>
      <c r="CH293" s="182"/>
      <c r="CI293" s="182"/>
      <c r="CJ293" s="182"/>
      <c r="CK293" s="182"/>
      <c r="CL293" s="182"/>
      <c r="CM293" s="182"/>
      <c r="CN293" s="182"/>
      <c r="CO293" s="182"/>
    </row>
    <row r="294" spans="1:93" ht="28.5" customHeight="1">
      <c r="A294" s="857"/>
      <c r="B294" s="860"/>
      <c r="C294" s="781"/>
      <c r="D294" s="781"/>
      <c r="E294" s="764"/>
      <c r="F294" s="764"/>
      <c r="G294" s="783"/>
      <c r="H294" s="297">
        <f t="shared" si="182"/>
        <v>47</v>
      </c>
      <c r="I294" s="775"/>
      <c r="J294" s="764"/>
      <c r="K294" s="764"/>
      <c r="L294" s="764"/>
      <c r="M294" s="764"/>
      <c r="N294" s="764"/>
      <c r="O294" s="764"/>
      <c r="P294" s="766"/>
      <c r="Q294" s="768"/>
      <c r="R294" s="770"/>
      <c r="S294" s="770"/>
      <c r="T294" s="770"/>
      <c r="U294" s="820"/>
      <c r="V294" s="805"/>
      <c r="W294" s="823"/>
      <c r="X294" s="826"/>
      <c r="Y294" s="829"/>
      <c r="Z294" s="805"/>
      <c r="AA294" s="808"/>
      <c r="AB294" s="811"/>
      <c r="AC294" s="814"/>
      <c r="AD294" s="797"/>
      <c r="AE294" s="178">
        <v>3</v>
      </c>
      <c r="AF294" s="401"/>
      <c r="AG294" s="445"/>
      <c r="AH294" s="393"/>
      <c r="AI294" s="393"/>
      <c r="AJ294" s="393"/>
      <c r="AK294" s="395" t="str">
        <f t="shared" si="222"/>
        <v/>
      </c>
      <c r="AL294" s="253"/>
      <c r="AM294" s="253"/>
      <c r="AN294" s="201" t="str">
        <f t="shared" si="223"/>
        <v/>
      </c>
      <c r="AO294" s="254"/>
      <c r="AP294" s="254"/>
      <c r="AQ294" s="255"/>
      <c r="AR294" s="202" t="str">
        <f>IF(ISBLANK(AC292),(IFERROR(IF(AND(AK293="Probabilidad",AK294="Probabilidad"),(AT293-(+AT293*AN294)),IF(AND(AK293="Impacto",AK294="Probabilidad"),(AT292-(+AT292*AN294)),IF(AK294="Impacto",AT293,""))),""))," ")</f>
        <v/>
      </c>
      <c r="AS294" s="154" t="str">
        <f>IF(ISBLANK(AC292),(IFERROR(IF(AR294="","",IF(AR294&lt;=0.2,"Muy Baja",IF(AR294&lt;=0.4,"Baja",IF(AR294&lt;=0.6,"Media",IF(AR294&lt;=0.8,"Alta","Muy Alta"))))),""))," ")</f>
        <v/>
      </c>
      <c r="AT294" s="203" t="str">
        <f t="shared" si="214"/>
        <v/>
      </c>
      <c r="AU294" s="470" t="str">
        <f t="shared" si="215"/>
        <v/>
      </c>
      <c r="AV294" s="203" t="str">
        <f t="shared" ref="AV294:AV297" si="248">IFERROR(IF(AND(AK293="Impacto",AK294="Impacto"),(AV293-(+AV293*AN294)),IF(AND(AK293="Probabilidad",AK294="Impacto"),(AV292-(+AV292*AN294)),IF(AK294="Probabilidad",AV293,""))),"")</f>
        <v/>
      </c>
      <c r="AW294" s="204" t="str">
        <f t="shared" si="216"/>
        <v/>
      </c>
      <c r="AX294" s="817"/>
      <c r="AY294" s="794"/>
      <c r="AZ294" s="797"/>
      <c r="BA294" s="800"/>
      <c r="BB294" s="256"/>
      <c r="BC294" s="368"/>
      <c r="BD294" s="369"/>
      <c r="BE294" s="369"/>
      <c r="BF294" s="474"/>
      <c r="BG294" s="474"/>
      <c r="BH294" s="474"/>
      <c r="BI294" s="368"/>
      <c r="BJ294" s="764"/>
      <c r="BK294" s="411"/>
      <c r="BL294" s="409"/>
      <c r="BM294" s="409"/>
      <c r="BN294" s="409"/>
      <c r="BO294" s="410"/>
      <c r="BP294" s="410"/>
      <c r="BQ294" s="410"/>
      <c r="BR294" s="453"/>
      <c r="BS294" s="453"/>
      <c r="BT294" s="454"/>
      <c r="BU294" s="517"/>
      <c r="BV294" s="509"/>
      <c r="BW294" s="509"/>
      <c r="BX294" s="509"/>
      <c r="BY294" s="182"/>
      <c r="BZ294" s="182"/>
      <c r="CA294" s="182"/>
      <c r="CB294" s="182"/>
      <c r="CC294" s="182"/>
      <c r="CD294" s="182"/>
      <c r="CE294" s="182"/>
      <c r="CF294" s="182"/>
      <c r="CG294" s="182"/>
      <c r="CH294" s="182"/>
      <c r="CI294" s="182"/>
      <c r="CJ294" s="182"/>
      <c r="CK294" s="182"/>
      <c r="CL294" s="182"/>
      <c r="CM294" s="182"/>
      <c r="CN294" s="182"/>
      <c r="CO294" s="182"/>
    </row>
    <row r="295" spans="1:93" ht="28.5" customHeight="1">
      <c r="A295" s="857"/>
      <c r="B295" s="860"/>
      <c r="C295" s="781"/>
      <c r="D295" s="781"/>
      <c r="E295" s="764"/>
      <c r="F295" s="764"/>
      <c r="G295" s="783"/>
      <c r="H295" s="297">
        <f t="shared" si="182"/>
        <v>47</v>
      </c>
      <c r="I295" s="775"/>
      <c r="J295" s="764"/>
      <c r="K295" s="764"/>
      <c r="L295" s="764"/>
      <c r="M295" s="764"/>
      <c r="N295" s="764"/>
      <c r="O295" s="764"/>
      <c r="P295" s="766"/>
      <c r="Q295" s="768"/>
      <c r="R295" s="770"/>
      <c r="S295" s="770"/>
      <c r="T295" s="770"/>
      <c r="U295" s="820"/>
      <c r="V295" s="805"/>
      <c r="W295" s="823"/>
      <c r="X295" s="826"/>
      <c r="Y295" s="829"/>
      <c r="Z295" s="805"/>
      <c r="AA295" s="808"/>
      <c r="AB295" s="811"/>
      <c r="AC295" s="814"/>
      <c r="AD295" s="797"/>
      <c r="AE295" s="178">
        <v>4</v>
      </c>
      <c r="AF295" s="401"/>
      <c r="AG295" s="445"/>
      <c r="AH295" s="393"/>
      <c r="AI295" s="393"/>
      <c r="AJ295" s="393"/>
      <c r="AK295" s="395" t="str">
        <f t="shared" si="222"/>
        <v/>
      </c>
      <c r="AL295" s="253"/>
      <c r="AM295" s="253"/>
      <c r="AN295" s="201" t="str">
        <f t="shared" si="223"/>
        <v/>
      </c>
      <c r="AO295" s="254"/>
      <c r="AP295" s="254"/>
      <c r="AQ295" s="255"/>
      <c r="AR295" s="202" t="str">
        <f>IF(ISBLANK(AC292),(IFERROR(IF(AND(AK294="Probabilidad",AK295="Probabilidad"),(AT294-(+AT294*AN295)),IF(AND(AK294="Impacto",AK295="Probabilidad"),(AT293-(+AT293*AN295)),IF(AK295="Impacto",AT294,""))),""))," ")</f>
        <v/>
      </c>
      <c r="AS295" s="154" t="str">
        <f>IF(ISBLANK(AC292),(IFERROR(IF(AR295="","",IF(AR295&lt;=0.2,"Muy Baja",IF(AR295&lt;=0.4,"Baja",IF(AR295&lt;=0.6,"Media",IF(AR295&lt;=0.8,"Alta","Muy Alta"))))),""))," ")</f>
        <v/>
      </c>
      <c r="AT295" s="203" t="str">
        <f t="shared" si="214"/>
        <v/>
      </c>
      <c r="AU295" s="470" t="str">
        <f t="shared" si="215"/>
        <v/>
      </c>
      <c r="AV295" s="203" t="str">
        <f t="shared" si="248"/>
        <v/>
      </c>
      <c r="AW295" s="204" t="str">
        <f t="shared" si="216"/>
        <v/>
      </c>
      <c r="AX295" s="817"/>
      <c r="AY295" s="794"/>
      <c r="AZ295" s="797"/>
      <c r="BA295" s="800"/>
      <c r="BB295" s="256"/>
      <c r="BC295" s="368"/>
      <c r="BD295" s="369"/>
      <c r="BE295" s="369"/>
      <c r="BF295" s="474"/>
      <c r="BG295" s="474"/>
      <c r="BH295" s="474"/>
      <c r="BI295" s="368"/>
      <c r="BJ295" s="764"/>
      <c r="BK295" s="411"/>
      <c r="BL295" s="409"/>
      <c r="BM295" s="409"/>
      <c r="BN295" s="409"/>
      <c r="BO295" s="410"/>
      <c r="BP295" s="410"/>
      <c r="BQ295" s="410"/>
      <c r="BR295" s="453"/>
      <c r="BS295" s="453"/>
      <c r="BT295" s="454"/>
      <c r="BU295" s="517"/>
      <c r="BV295" s="509"/>
      <c r="BW295" s="509"/>
      <c r="BX295" s="509"/>
      <c r="BY295" s="182"/>
      <c r="BZ295" s="182"/>
      <c r="CA295" s="182"/>
      <c r="CB295" s="182"/>
      <c r="CC295" s="182"/>
      <c r="CD295" s="182"/>
      <c r="CE295" s="182"/>
      <c r="CF295" s="182"/>
      <c r="CG295" s="182"/>
      <c r="CH295" s="182"/>
      <c r="CI295" s="182"/>
      <c r="CJ295" s="182"/>
      <c r="CK295" s="182"/>
      <c r="CL295" s="182"/>
      <c r="CM295" s="182"/>
      <c r="CN295" s="182"/>
      <c r="CO295" s="182"/>
    </row>
    <row r="296" spans="1:93" ht="28.5" customHeight="1">
      <c r="A296" s="857"/>
      <c r="B296" s="860"/>
      <c r="C296" s="781"/>
      <c r="D296" s="781"/>
      <c r="E296" s="764"/>
      <c r="F296" s="764"/>
      <c r="G296" s="783"/>
      <c r="H296" s="297">
        <f t="shared" si="182"/>
        <v>47</v>
      </c>
      <c r="I296" s="775"/>
      <c r="J296" s="764"/>
      <c r="K296" s="764"/>
      <c r="L296" s="764"/>
      <c r="M296" s="764"/>
      <c r="N296" s="764"/>
      <c r="O296" s="764"/>
      <c r="P296" s="766"/>
      <c r="Q296" s="768"/>
      <c r="R296" s="770"/>
      <c r="S296" s="770"/>
      <c r="T296" s="770"/>
      <c r="U296" s="820"/>
      <c r="V296" s="805"/>
      <c r="W296" s="823"/>
      <c r="X296" s="826"/>
      <c r="Y296" s="829"/>
      <c r="Z296" s="805"/>
      <c r="AA296" s="808"/>
      <c r="AB296" s="811"/>
      <c r="AC296" s="814"/>
      <c r="AD296" s="797"/>
      <c r="AE296" s="178">
        <v>5</v>
      </c>
      <c r="AF296" s="401"/>
      <c r="AG296" s="445"/>
      <c r="AH296" s="393"/>
      <c r="AI296" s="393"/>
      <c r="AJ296" s="393"/>
      <c r="AK296" s="395" t="str">
        <f t="shared" si="222"/>
        <v/>
      </c>
      <c r="AL296" s="253"/>
      <c r="AM296" s="253"/>
      <c r="AN296" s="201" t="str">
        <f t="shared" si="223"/>
        <v/>
      </c>
      <c r="AO296" s="254"/>
      <c r="AP296" s="254"/>
      <c r="AQ296" s="255"/>
      <c r="AR296" s="202" t="str">
        <f>IF(ISBLANK(AC292),(IFERROR(IF(AND(AK295="Probabilidad",AK296="Probabilidad"),(AT295-(+AT295*AN296)),IF(AND(AK295="Impacto",AK296="Probabilidad"),(AT294-(+AT294*AN296)),IF(AK296="Impacto",AT295,""))),""))," ")</f>
        <v/>
      </c>
      <c r="AS296" s="154" t="str">
        <f>IF(ISBLANK(AC292),(IFERROR(IF(AR296="","",IF(AR296&lt;=0.2,"Muy Baja",IF(AR296&lt;=0.4,"Baja",IF(AR296&lt;=0.6,"Media",IF(AR296&lt;=0.8,"Alta","Muy Alta"))))),""))," ")</f>
        <v/>
      </c>
      <c r="AT296" s="203" t="str">
        <f t="shared" si="214"/>
        <v/>
      </c>
      <c r="AU296" s="470" t="str">
        <f t="shared" si="215"/>
        <v/>
      </c>
      <c r="AV296" s="203" t="str">
        <f t="shared" si="248"/>
        <v/>
      </c>
      <c r="AW296" s="204" t="str">
        <f t="shared" si="216"/>
        <v/>
      </c>
      <c r="AX296" s="817"/>
      <c r="AY296" s="794"/>
      <c r="AZ296" s="797"/>
      <c r="BA296" s="800"/>
      <c r="BB296" s="256"/>
      <c r="BC296" s="368"/>
      <c r="BD296" s="369"/>
      <c r="BE296" s="369"/>
      <c r="BF296" s="474"/>
      <c r="BG296" s="474"/>
      <c r="BH296" s="474"/>
      <c r="BI296" s="368"/>
      <c r="BJ296" s="764"/>
      <c r="BK296" s="411"/>
      <c r="BL296" s="409"/>
      <c r="BM296" s="409"/>
      <c r="BN296" s="409"/>
      <c r="BO296" s="410"/>
      <c r="BP296" s="410"/>
      <c r="BQ296" s="410"/>
      <c r="BR296" s="453"/>
      <c r="BS296" s="453"/>
      <c r="BT296" s="454"/>
      <c r="BU296" s="517"/>
      <c r="BV296" s="509"/>
      <c r="BW296" s="509"/>
      <c r="BX296" s="509"/>
      <c r="BY296" s="182"/>
      <c r="BZ296" s="182"/>
      <c r="CA296" s="182"/>
      <c r="CB296" s="182"/>
      <c r="CC296" s="182"/>
      <c r="CD296" s="182"/>
      <c r="CE296" s="182"/>
      <c r="CF296" s="182"/>
      <c r="CG296" s="182"/>
      <c r="CH296" s="182"/>
      <c r="CI296" s="182"/>
      <c r="CJ296" s="182"/>
      <c r="CK296" s="182"/>
      <c r="CL296" s="182"/>
      <c r="CM296" s="182"/>
      <c r="CN296" s="182"/>
      <c r="CO296" s="182"/>
    </row>
    <row r="297" spans="1:93" ht="28.5" customHeight="1">
      <c r="A297" s="857"/>
      <c r="B297" s="860"/>
      <c r="C297" s="781"/>
      <c r="D297" s="781"/>
      <c r="E297" s="764"/>
      <c r="F297" s="764"/>
      <c r="G297" s="783"/>
      <c r="H297" s="297">
        <f t="shared" ref="H297:H360" si="249">+H296</f>
        <v>47</v>
      </c>
      <c r="I297" s="776"/>
      <c r="J297" s="765"/>
      <c r="K297" s="765"/>
      <c r="L297" s="765"/>
      <c r="M297" s="765"/>
      <c r="N297" s="765"/>
      <c r="O297" s="765"/>
      <c r="P297" s="767"/>
      <c r="Q297" s="769"/>
      <c r="R297" s="771"/>
      <c r="S297" s="771"/>
      <c r="T297" s="771"/>
      <c r="U297" s="821"/>
      <c r="V297" s="806"/>
      <c r="W297" s="824"/>
      <c r="X297" s="827"/>
      <c r="Y297" s="830"/>
      <c r="Z297" s="806"/>
      <c r="AA297" s="809"/>
      <c r="AB297" s="812"/>
      <c r="AC297" s="815"/>
      <c r="AD297" s="798"/>
      <c r="AE297" s="178">
        <v>6</v>
      </c>
      <c r="AF297" s="401"/>
      <c r="AG297" s="445"/>
      <c r="AH297" s="393"/>
      <c r="AI297" s="393"/>
      <c r="AJ297" s="393"/>
      <c r="AK297" s="395" t="str">
        <f t="shared" si="222"/>
        <v/>
      </c>
      <c r="AL297" s="253"/>
      <c r="AM297" s="253"/>
      <c r="AN297" s="201" t="str">
        <f t="shared" si="223"/>
        <v/>
      </c>
      <c r="AO297" s="254"/>
      <c r="AP297" s="254"/>
      <c r="AQ297" s="255"/>
      <c r="AR297" s="202" t="str">
        <f>IF(ISBLANK(AC292),(IFERROR(IF(AND(AK296="Probabilidad",AK297="Probabilidad"),(AT296-(+AT296*AN297)),IF(AND(AK296="Impacto",AK297="Probabilidad"),(AT295-(+AT295*AN297)),IF(AK297="Impacto",AT296,""))),""))," ")</f>
        <v/>
      </c>
      <c r="AS297" s="154" t="str">
        <f>IF(ISBLANK(AC292),(IFERROR(IF(AR297="","",IF(AR297&lt;=0.2,"Muy Baja",IF(AR297&lt;=0.4,"Baja",IF(AR297&lt;=0.6,"Media",IF(AR297&lt;=0.8,"Alta","Muy Alta"))))),""))," ")</f>
        <v/>
      </c>
      <c r="AT297" s="203" t="str">
        <f t="shared" si="214"/>
        <v/>
      </c>
      <c r="AU297" s="470" t="str">
        <f t="shared" si="215"/>
        <v/>
      </c>
      <c r="AV297" s="203" t="str">
        <f t="shared" si="248"/>
        <v/>
      </c>
      <c r="AW297" s="204" t="str">
        <f t="shared" si="216"/>
        <v/>
      </c>
      <c r="AX297" s="818"/>
      <c r="AY297" s="795"/>
      <c r="AZ297" s="798"/>
      <c r="BA297" s="801"/>
      <c r="BB297" s="256"/>
      <c r="BC297" s="368"/>
      <c r="BD297" s="369"/>
      <c r="BE297" s="369"/>
      <c r="BF297" s="474"/>
      <c r="BG297" s="474"/>
      <c r="BH297" s="474"/>
      <c r="BI297" s="368"/>
      <c r="BJ297" s="765"/>
      <c r="BK297" s="411"/>
      <c r="BL297" s="409"/>
      <c r="BM297" s="409"/>
      <c r="BN297" s="409"/>
      <c r="BO297" s="410"/>
      <c r="BP297" s="410"/>
      <c r="BQ297" s="410"/>
      <c r="BR297" s="453"/>
      <c r="BS297" s="453"/>
      <c r="BT297" s="454"/>
      <c r="BU297" s="517"/>
      <c r="BV297" s="509"/>
      <c r="BW297" s="509"/>
      <c r="BX297" s="509"/>
      <c r="BY297" s="182"/>
      <c r="BZ297" s="182"/>
      <c r="CA297" s="182"/>
      <c r="CB297" s="182"/>
      <c r="CC297" s="182"/>
      <c r="CD297" s="182"/>
      <c r="CE297" s="182"/>
      <c r="CF297" s="182"/>
      <c r="CG297" s="182"/>
      <c r="CH297" s="182"/>
      <c r="CI297" s="182"/>
      <c r="CJ297" s="182"/>
      <c r="CK297" s="182"/>
      <c r="CL297" s="182"/>
      <c r="CM297" s="182"/>
      <c r="CN297" s="182"/>
      <c r="CO297" s="182"/>
    </row>
    <row r="298" spans="1:93" ht="207" customHeight="1">
      <c r="A298" s="857"/>
      <c r="B298" s="860" t="s">
        <v>877</v>
      </c>
      <c r="C298" s="781"/>
      <c r="D298" s="781"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764"/>
      <c r="F298" s="764" t="s">
        <v>944</v>
      </c>
      <c r="G298" s="783">
        <v>48</v>
      </c>
      <c r="H298" s="297">
        <f t="shared" ref="H298" si="250">+G298</f>
        <v>48</v>
      </c>
      <c r="I298" s="784" t="s">
        <v>1136</v>
      </c>
      <c r="J298" s="785" t="s">
        <v>236</v>
      </c>
      <c r="K298" s="785" t="s">
        <v>1136</v>
      </c>
      <c r="L298" s="785" t="s">
        <v>1250</v>
      </c>
      <c r="M298" s="785" t="s">
        <v>3138</v>
      </c>
      <c r="N298" s="785" t="s">
        <v>105</v>
      </c>
      <c r="O298" s="785" t="s">
        <v>825</v>
      </c>
      <c r="P298" s="786">
        <v>12</v>
      </c>
      <c r="Q298" s="787"/>
      <c r="R298" s="788"/>
      <c r="S298" s="788"/>
      <c r="T298" s="788"/>
      <c r="U298" s="819" t="str">
        <f>IF(ISBLANK(AB298),(IF(P298&lt;=0,"",IF(P298&lt;=2,"Muy Baja",IF(P298&lt;=24,"Baja",IF(P298&lt;=500,"Media",IF(P298&lt;=5000,"Alta","Muy Alta"))))))," ")</f>
        <v>Baja</v>
      </c>
      <c r="V298" s="804">
        <f t="shared" ref="V298" si="251">IF(ISBLANK(AB298),(IF(U298="","",IF(U298="Muy Baja",20%,IF(U298="Baja",40%,IF(U298="Media",60%,IF(U298="Alta",80%,IF(U298="Muy Alta",100%,0)))))))," ")</f>
        <v>0.4</v>
      </c>
      <c r="W298" s="822" t="s">
        <v>299</v>
      </c>
      <c r="X298" s="825" t="str">
        <f>IF(W298&gt;0,IF(NOT(ISERROR(MATCH(W298,'Listados Datos'!$N$3:$N$4,0))),'Listados Datos'!$N$6&amp;"Por favor no seleccionar este criterios de impacto (Afectación Económica o presupuestal y/o Pérdida Reputacional)",'Listados Datos'!$N$7),"")</f>
        <v>✔</v>
      </c>
      <c r="Y298" s="828" t="str">
        <f>IF(OR(W298='Listados Datos'!$R$3,W298='Listados Datos'!$S$3),"Leve",IF(OR(W298='Listados Datos'!$R$4,W298='Listados Datos'!$S$4),"Menor",IF(OR(W298='Listados Datos'!$R$5,W298='Listados Datos'!$S$5),"Moderado",IF(OR(W298='Listados Datos'!$R$6,W298='Listados Datos'!$S$6),"Mayor",IF(OR(W298='Listados Datos'!$R$7,W298='Listados Datos'!$S$7),"Catastrófico","")))))</f>
        <v>Moderado</v>
      </c>
      <c r="Z298" s="804">
        <f>IF(Y298="","",IF(Y298="Leve",20%,IF(Y298="Menor",40%,IF(Y298="Moderado",60%,IF(Y298="Mayor",80%,IF(Y298="Catastrófico",100%,0))))))</f>
        <v>0.6</v>
      </c>
      <c r="AA298" s="807" t="str">
        <f>IF(OR(AND(U298="Muy Baja",Y298="Leve"),AND(U298="Muy Baja",Y298="Menor"),AND(U298="Baja",Y298="Leve")),"Bajo",IF(OR(AND(U298="Muy baja",Y298="Moderado"),AND(U298="Baja",Y298="Menor"),AND(U298="Baja",Y298="Moderado"),AND(U298="Media",Y298="Leve"),AND(U298="Media",Y298="Menor"),AND(U298="Media",Y298="Moderado"),AND(U298="Alta",Y298="Leve"),AND(U298="Alta",Y298="Menor")),"Moderado",IF(OR(AND(U298="Muy Baja",Y298="Mayor"),AND(U298="Baja",Y298="Mayor"),AND(U298="Media",Y298="Mayor"),AND(U298="Alta",Y298="Moderado"),AND(U298="Alta",Y298="Mayor"),AND(U298="Muy Alta",Y298="Leve"),AND(U298="Muy Alta",Y298="Menor"),AND(U298="Muy Alta",Y298="Moderado"),AND(U298="Muy Alta",Y298="Mayor")),"Alto",IF(OR(AND(U298="Muy Baja",Y298="Catastrófico"),AND(U298="Baja",Y298="Catastrófico"),AND(U298="Media",Y298="Catastrófico"),AND(U298="Alta",Y298="Catastrófico"),AND(U298="Muy Alta",Y298="Catastrófico")),"Extremo",""))))</f>
        <v>Moderado</v>
      </c>
      <c r="AB298" s="810"/>
      <c r="AC298" s="813"/>
      <c r="AD298" s="796" t="str">
        <f t="shared" ref="AD298" si="252">IF(AND(AB298="Rara Vez",AC298="Insignificante"),("BAJA"),IF(AND(AB298="Rara Vez",AC298="Menor"),("BAJA"),IF(AND(AB298="Rara Vez",AC298="Moderado"),("MODERADA"),IF(AND(AB298="Rara Vez",AC298="Mayor"),("ALTA"),IF(AND(AB298="Improbable",AC298="Insignificante"),("BAJA"),IF(AND(AB298="Improbable",AC298="Menor"),("BAJA"),IF(AND(AB298="Improbable",AC298="Moderado"),("MODERADA"),IF(AND(AB298="Improbable",AC298="Mayor"),("ALTA"),IF(AND(AB298="Posible",AC298="Insignificante"),("BAJA"),IF(AND(AB298="Posible",AC298="Menor"),("MODERADA"),IF(AND(AB298="Posible",AC298="Moderado"),("ALTA"),IF(AND(AB298="Posible",AC298="Mayor"),("EXTREMA"),IF(AND(AB298="Probable",AC298="Insignificante"),("MODERADA"),IF(AND(AB298="Probable",AC298="Menor"),("ALTA"),IF(AND(AB298="Probable",AC298="Moderado"),("ALTA"),IF(AND(AB298="Probable",AC298="Mayor"),("EXTREMA"),IF(AND(AB298="Casi Seguro",AC298="Insignificante"),("ALTA"),IF(AND(AB298="Casi Seguro",AC298="Menor"),("ALTA"),IF(AND(AB298="Casi Seguro",AC298="Moderado"),("EXTREMA"),IF(AND(AB298="Casi Seguro",AC298="Mayor"),("EXTREMA"),IF(AC298="Catastrófico","EXTREMA","VALORAR")))))))))))))))))))))</f>
        <v>VALORAR</v>
      </c>
      <c r="AE298" s="178">
        <v>1</v>
      </c>
      <c r="AF298" s="401"/>
      <c r="AG298" s="445" t="s">
        <v>3077</v>
      </c>
      <c r="AH298" s="393"/>
      <c r="AI298" s="393"/>
      <c r="AJ298" s="393"/>
      <c r="AK298" s="395" t="str">
        <f t="shared" si="222"/>
        <v>Probabilidad</v>
      </c>
      <c r="AL298" s="253" t="s">
        <v>305</v>
      </c>
      <c r="AM298" s="253" t="s">
        <v>310</v>
      </c>
      <c r="AN298" s="201" t="str">
        <f t="shared" si="223"/>
        <v>40%</v>
      </c>
      <c r="AO298" s="254" t="s">
        <v>314</v>
      </c>
      <c r="AP298" s="254" t="s">
        <v>318</v>
      </c>
      <c r="AQ298" s="255" t="s">
        <v>321</v>
      </c>
      <c r="AR298" s="202">
        <f>IF(ISBLANK(AC298),(IFERROR(IF(AK298="Probabilidad",(V298-(+V298*AN298)),IF(AK298="Impacto",V298,"")),""))," ")</f>
        <v>0.24</v>
      </c>
      <c r="AS298" s="154" t="str">
        <f>IF(ISBLANK(AC298), (IFERROR(IF(AR298="","",IF(AR298&lt;=0.2,"Muy Baja",IF(AR298&lt;=0.4,"Baja",IF(AR298&lt;=0.6,"Media",IF(AR298&lt;=0.8,"Alta","Muy Alta"))))),""))," ")</f>
        <v>Baja</v>
      </c>
      <c r="AT298" s="203">
        <f t="shared" si="214"/>
        <v>0.24</v>
      </c>
      <c r="AU298" s="470" t="str">
        <f t="shared" si="215"/>
        <v>Moderado</v>
      </c>
      <c r="AV298" s="203">
        <f>IFERROR(IF(AK298="Impacto",(Z298-(+Z298*AN298)),IF(AK298="Probabilidad",Z298,"")),"")</f>
        <v>0.6</v>
      </c>
      <c r="AW298" s="204" t="str">
        <f t="shared" si="216"/>
        <v>Moderado</v>
      </c>
      <c r="AX298" s="816"/>
      <c r="AY298" s="793" t="str">
        <f>IF(ISBLANK(AC298), " ", AC298)</f>
        <v xml:space="preserve"> </v>
      </c>
      <c r="AZ298" s="796" t="str">
        <f t="shared" ref="AZ298" si="253">IF(AND(AX298="Rara Vez",AY298="Insignificante"),("BAJA"),IF(AND(AX298="Rara Vez",AY298="Menor"),("BAJA"),IF(AND(AX298="Rara Vez",AY298="Moderado"),("MODERADA"),IF(AND(AX298="Rara Vez",AY298="Mayor"),("ALTA"),IF(AND(AX298="Improbable",AY298="Insignificante"),("BAJA"),IF(AND(AX298="Improbable",AY298="Menor"),("BAJA"),IF(AND(AX298="Improbable",AY298="Moderado"),("MODERADA"),IF(AND(AX298="Improbable",AY298="Mayor"),("ALTA"),IF(AND(AX298="Posible",AY298="Insignificante"),("BAJA"),IF(AND(AX298="Posible",AY298="Menor"),("MODERADA"),IF(AND(AX298="Posible",AY298="Moderado"),("ALTA"),IF(AND(AX298="Posible",AY298="Mayor"),("EXTREMA"),IF(AND(AX298="Probable",AY298="Insignificante"),("MODERADA"),IF(AND(AX298="Probable",AY298="Menor"),("ALTA"),IF(AND(AX298="Probable",AY298="Moderado"),("ALTA"),IF(AND(AX298="Probable",AY298="Mayor"),("EXTREMA"),IF(AND(AX298="Casi Seguro",AY298="Insignificante"),("ALTA"),IF(AND(AX298="Casi Seguro",AY298="Menor"),("ALTA"),IF(AND(AX298="Casi Seguro",AY298="Moderado"),("EXTREMA"),IF(AND(AX298="Casi Seguro",AY298="Mayor"),("EXTREMA"),IF(AY298="Catastrófico","EXTREMA","VALORAR")))))))))))))))))))))</f>
        <v>VALORAR</v>
      </c>
      <c r="BA298" s="799" t="s">
        <v>328</v>
      </c>
      <c r="BB298" s="256" t="s">
        <v>1305</v>
      </c>
      <c r="BC298" s="368" t="s">
        <v>1181</v>
      </c>
      <c r="BD298" s="369" t="s">
        <v>2917</v>
      </c>
      <c r="BE298" s="369" t="s">
        <v>1115</v>
      </c>
      <c r="BF298" s="474">
        <v>44927</v>
      </c>
      <c r="BG298" s="474">
        <v>45291</v>
      </c>
      <c r="BH298" s="474" t="s">
        <v>1181</v>
      </c>
      <c r="BI298" s="368" t="s">
        <v>1181</v>
      </c>
      <c r="BJ298" s="785" t="s">
        <v>1182</v>
      </c>
      <c r="BK298" s="411" t="s">
        <v>110</v>
      </c>
      <c r="BL298" s="409" t="s">
        <v>3498</v>
      </c>
      <c r="BM298" s="409">
        <v>2</v>
      </c>
      <c r="BN298" s="421">
        <v>45169</v>
      </c>
      <c r="BO298" s="410" t="s">
        <v>3503</v>
      </c>
      <c r="BP298" s="423" t="s">
        <v>3502</v>
      </c>
      <c r="BQ298" s="410" t="s">
        <v>111</v>
      </c>
      <c r="BR298" s="453" t="s">
        <v>111</v>
      </c>
      <c r="BS298" s="453" t="s">
        <v>1423</v>
      </c>
      <c r="BT298" s="454" t="s">
        <v>1423</v>
      </c>
      <c r="BU298" s="508" t="s">
        <v>3754</v>
      </c>
      <c r="BV298" s="510" t="s">
        <v>3712</v>
      </c>
      <c r="BW298" s="508" t="s">
        <v>3755</v>
      </c>
      <c r="BX298" s="508" t="s">
        <v>3756</v>
      </c>
      <c r="BY298" s="182"/>
      <c r="BZ298" s="182"/>
      <c r="CA298" s="182"/>
      <c r="CB298" s="182"/>
      <c r="CC298" s="182"/>
      <c r="CD298" s="182"/>
      <c r="CE298" s="182"/>
      <c r="CF298" s="182"/>
      <c r="CG298" s="182"/>
      <c r="CH298" s="182"/>
      <c r="CI298" s="182"/>
      <c r="CJ298" s="182"/>
      <c r="CK298" s="182"/>
      <c r="CL298" s="182"/>
      <c r="CM298" s="182"/>
      <c r="CN298" s="182"/>
      <c r="CO298" s="182"/>
    </row>
    <row r="299" spans="1:93" ht="28.5" customHeight="1">
      <c r="A299" s="857"/>
      <c r="B299" s="860"/>
      <c r="C299" s="781"/>
      <c r="D299" s="781"/>
      <c r="E299" s="764"/>
      <c r="F299" s="764"/>
      <c r="G299" s="783"/>
      <c r="H299" s="297">
        <f t="shared" ref="H299" si="254">+H298</f>
        <v>48</v>
      </c>
      <c r="I299" s="775"/>
      <c r="J299" s="764"/>
      <c r="K299" s="764"/>
      <c r="L299" s="764"/>
      <c r="M299" s="764"/>
      <c r="N299" s="764"/>
      <c r="O299" s="764"/>
      <c r="P299" s="766"/>
      <c r="Q299" s="768"/>
      <c r="R299" s="770"/>
      <c r="S299" s="770"/>
      <c r="T299" s="770"/>
      <c r="U299" s="820"/>
      <c r="V299" s="805"/>
      <c r="W299" s="823"/>
      <c r="X299" s="826"/>
      <c r="Y299" s="829"/>
      <c r="Z299" s="805"/>
      <c r="AA299" s="808"/>
      <c r="AB299" s="811"/>
      <c r="AC299" s="814"/>
      <c r="AD299" s="797"/>
      <c r="AE299" s="178">
        <v>2</v>
      </c>
      <c r="AF299" s="401"/>
      <c r="AG299" s="445"/>
      <c r="AH299" s="393"/>
      <c r="AI299" s="393"/>
      <c r="AJ299" s="393"/>
      <c r="AK299" s="395" t="str">
        <f t="shared" si="222"/>
        <v/>
      </c>
      <c r="AL299" s="253"/>
      <c r="AM299" s="253"/>
      <c r="AN299" s="201" t="str">
        <f t="shared" si="223"/>
        <v/>
      </c>
      <c r="AO299" s="254"/>
      <c r="AP299" s="254"/>
      <c r="AQ299" s="255"/>
      <c r="AR299" s="202" t="str">
        <f>IF(ISBLANK(AC298),(IFERROR(IF(AND(AK298="Probabilidad",AK299="Probabilidad"),(AT298-(+AT298*AN299)),IF(AK299="Probabilidad",(V298-(+V298*AN299)),IF(AK299="Impacto",AT298,""))),""))," ")</f>
        <v/>
      </c>
      <c r="AS299" s="154" t="str">
        <f>IF(ISBLANK(AC298),(IFERROR(IF(AR299="","",IF(AR299&lt;=0.2,"Muy Baja",IF(AR299&lt;=0.4,"Baja",IF(AR299&lt;=0.6,"Media",IF(AR299&lt;=0.8,"Alta","Muy Alta"))))),""))," ")</f>
        <v/>
      </c>
      <c r="AT299" s="203" t="str">
        <f t="shared" si="214"/>
        <v/>
      </c>
      <c r="AU299" s="470" t="str">
        <f t="shared" si="215"/>
        <v/>
      </c>
      <c r="AV299" s="203" t="str">
        <f>IFERROR(IF(AND(AK298="Impacto",AK299="Impacto"),(AV298-(+AV298*AN299)),IF(AK299="Impacto",(Z298-(+Z298*AN299)),IF(AK299="Probabilidad",AV298,""))),"")</f>
        <v/>
      </c>
      <c r="AW299" s="204" t="str">
        <f t="shared" si="216"/>
        <v/>
      </c>
      <c r="AX299" s="817"/>
      <c r="AY299" s="794"/>
      <c r="AZ299" s="797"/>
      <c r="BA299" s="800"/>
      <c r="BB299" s="256"/>
      <c r="BC299" s="368"/>
      <c r="BD299" s="369"/>
      <c r="BE299" s="369"/>
      <c r="BF299" s="474"/>
      <c r="BG299" s="474"/>
      <c r="BH299" s="474"/>
      <c r="BI299" s="368"/>
      <c r="BJ299" s="764"/>
      <c r="BK299" s="411"/>
      <c r="BL299" s="409"/>
      <c r="BM299" s="409"/>
      <c r="BN299" s="409"/>
      <c r="BO299" s="410"/>
      <c r="BP299" s="410"/>
      <c r="BQ299" s="410"/>
      <c r="BR299" s="453"/>
      <c r="BS299" s="453"/>
      <c r="BT299" s="454"/>
      <c r="BU299" s="509"/>
      <c r="BV299" s="509"/>
      <c r="BW299" s="509"/>
      <c r="BX299" s="509"/>
      <c r="BY299" s="182"/>
      <c r="BZ299" s="182"/>
      <c r="CA299" s="182"/>
      <c r="CB299" s="182"/>
      <c r="CC299" s="182"/>
      <c r="CD299" s="182"/>
      <c r="CE299" s="182"/>
      <c r="CF299" s="182"/>
      <c r="CG299" s="182"/>
      <c r="CH299" s="182"/>
      <c r="CI299" s="182"/>
      <c r="CJ299" s="182"/>
      <c r="CK299" s="182"/>
      <c r="CL299" s="182"/>
      <c r="CM299" s="182"/>
      <c r="CN299" s="182"/>
      <c r="CO299" s="182"/>
    </row>
    <row r="300" spans="1:93" ht="28.5" customHeight="1">
      <c r="A300" s="857"/>
      <c r="B300" s="860"/>
      <c r="C300" s="781"/>
      <c r="D300" s="781"/>
      <c r="E300" s="764"/>
      <c r="F300" s="764"/>
      <c r="G300" s="783"/>
      <c r="H300" s="297">
        <f t="shared" si="249"/>
        <v>48</v>
      </c>
      <c r="I300" s="775"/>
      <c r="J300" s="764"/>
      <c r="K300" s="764"/>
      <c r="L300" s="764"/>
      <c r="M300" s="764"/>
      <c r="N300" s="764"/>
      <c r="O300" s="764"/>
      <c r="P300" s="766"/>
      <c r="Q300" s="768"/>
      <c r="R300" s="770"/>
      <c r="S300" s="770"/>
      <c r="T300" s="770"/>
      <c r="U300" s="820"/>
      <c r="V300" s="805"/>
      <c r="W300" s="823"/>
      <c r="X300" s="826"/>
      <c r="Y300" s="829"/>
      <c r="Z300" s="805"/>
      <c r="AA300" s="808"/>
      <c r="AB300" s="811"/>
      <c r="AC300" s="814"/>
      <c r="AD300" s="797"/>
      <c r="AE300" s="178">
        <v>3</v>
      </c>
      <c r="AF300" s="401"/>
      <c r="AG300" s="445"/>
      <c r="AH300" s="393"/>
      <c r="AI300" s="393"/>
      <c r="AJ300" s="393"/>
      <c r="AK300" s="395" t="str">
        <f t="shared" si="222"/>
        <v/>
      </c>
      <c r="AL300" s="253"/>
      <c r="AM300" s="253"/>
      <c r="AN300" s="201" t="str">
        <f t="shared" si="223"/>
        <v/>
      </c>
      <c r="AO300" s="254"/>
      <c r="AP300" s="254"/>
      <c r="AQ300" s="255"/>
      <c r="AR300" s="202" t="str">
        <f>IF(ISBLANK(AC298),(IFERROR(IF(AND(AK299="Probabilidad",AK300="Probabilidad"),(AT299-(+AT299*AN300)),IF(AND(AK299="Impacto",AK300="Probabilidad"),(AT298-(+AT298*AN300)),IF(AK300="Impacto",AT299,""))),""))," ")</f>
        <v/>
      </c>
      <c r="AS300" s="154" t="str">
        <f>IF(ISBLANK(AC298),(IFERROR(IF(AR300="","",IF(AR300&lt;=0.2,"Muy Baja",IF(AR300&lt;=0.4,"Baja",IF(AR300&lt;=0.6,"Media",IF(AR300&lt;=0.8,"Alta","Muy Alta"))))),""))," ")</f>
        <v/>
      </c>
      <c r="AT300" s="203" t="str">
        <f t="shared" si="214"/>
        <v/>
      </c>
      <c r="AU300" s="470" t="str">
        <f t="shared" si="215"/>
        <v/>
      </c>
      <c r="AV300" s="203" t="str">
        <f t="shared" ref="AV300:AV303" si="255">IFERROR(IF(AND(AK299="Impacto",AK300="Impacto"),(AV299-(+AV299*AN300)),IF(AND(AK299="Probabilidad",AK300="Impacto"),(AV298-(+AV298*AN300)),IF(AK300="Probabilidad",AV299,""))),"")</f>
        <v/>
      </c>
      <c r="AW300" s="204" t="str">
        <f t="shared" si="216"/>
        <v/>
      </c>
      <c r="AX300" s="817"/>
      <c r="AY300" s="794"/>
      <c r="AZ300" s="797"/>
      <c r="BA300" s="800"/>
      <c r="BB300" s="256"/>
      <c r="BC300" s="368"/>
      <c r="BD300" s="369"/>
      <c r="BE300" s="369"/>
      <c r="BF300" s="474"/>
      <c r="BG300" s="474"/>
      <c r="BH300" s="474"/>
      <c r="BI300" s="368"/>
      <c r="BJ300" s="764"/>
      <c r="BK300" s="411"/>
      <c r="BL300" s="409"/>
      <c r="BM300" s="409"/>
      <c r="BN300" s="409"/>
      <c r="BO300" s="410"/>
      <c r="BP300" s="410"/>
      <c r="BQ300" s="410"/>
      <c r="BR300" s="453"/>
      <c r="BS300" s="453"/>
      <c r="BT300" s="454"/>
      <c r="BU300" s="509"/>
      <c r="BV300" s="509"/>
      <c r="BW300" s="509"/>
      <c r="BX300" s="509"/>
      <c r="BY300" s="182"/>
      <c r="BZ300" s="182"/>
      <c r="CA300" s="182"/>
      <c r="CB300" s="182"/>
      <c r="CC300" s="182"/>
      <c r="CD300" s="182"/>
      <c r="CE300" s="182"/>
      <c r="CF300" s="182"/>
      <c r="CG300" s="182"/>
      <c r="CH300" s="182"/>
      <c r="CI300" s="182"/>
      <c r="CJ300" s="182"/>
      <c r="CK300" s="182"/>
      <c r="CL300" s="182"/>
      <c r="CM300" s="182"/>
      <c r="CN300" s="182"/>
      <c r="CO300" s="182"/>
    </row>
    <row r="301" spans="1:93" ht="28.5" customHeight="1">
      <c r="A301" s="857"/>
      <c r="B301" s="860"/>
      <c r="C301" s="781"/>
      <c r="D301" s="781"/>
      <c r="E301" s="764"/>
      <c r="F301" s="764"/>
      <c r="G301" s="783"/>
      <c r="H301" s="297">
        <f t="shared" si="249"/>
        <v>48</v>
      </c>
      <c r="I301" s="775"/>
      <c r="J301" s="764"/>
      <c r="K301" s="764"/>
      <c r="L301" s="764"/>
      <c r="M301" s="764"/>
      <c r="N301" s="764"/>
      <c r="O301" s="764"/>
      <c r="P301" s="766"/>
      <c r="Q301" s="768"/>
      <c r="R301" s="770"/>
      <c r="S301" s="770"/>
      <c r="T301" s="770"/>
      <c r="U301" s="820"/>
      <c r="V301" s="805"/>
      <c r="W301" s="823"/>
      <c r="X301" s="826"/>
      <c r="Y301" s="829"/>
      <c r="Z301" s="805"/>
      <c r="AA301" s="808"/>
      <c r="AB301" s="811"/>
      <c r="AC301" s="814"/>
      <c r="AD301" s="797"/>
      <c r="AE301" s="178">
        <v>4</v>
      </c>
      <c r="AF301" s="401"/>
      <c r="AG301" s="445"/>
      <c r="AH301" s="393"/>
      <c r="AI301" s="393"/>
      <c r="AJ301" s="393"/>
      <c r="AK301" s="395" t="str">
        <f t="shared" si="222"/>
        <v/>
      </c>
      <c r="AL301" s="253"/>
      <c r="AM301" s="253"/>
      <c r="AN301" s="201" t="str">
        <f t="shared" si="223"/>
        <v/>
      </c>
      <c r="AO301" s="254"/>
      <c r="AP301" s="254"/>
      <c r="AQ301" s="255"/>
      <c r="AR301" s="202" t="str">
        <f>IF(ISBLANK(AC298),(IFERROR(IF(AND(AK300="Probabilidad",AK301="Probabilidad"),(AT300-(+AT300*AN301)),IF(AND(AK300="Impacto",AK301="Probabilidad"),(AT299-(+AT299*AN301)),IF(AK301="Impacto",AT300,""))),""))," ")</f>
        <v/>
      </c>
      <c r="AS301" s="154" t="str">
        <f>IF(ISBLANK(AC298),(IFERROR(IF(AR301="","",IF(AR301&lt;=0.2,"Muy Baja",IF(AR301&lt;=0.4,"Baja",IF(AR301&lt;=0.6,"Media",IF(AR301&lt;=0.8,"Alta","Muy Alta"))))),""))," ")</f>
        <v/>
      </c>
      <c r="AT301" s="203" t="str">
        <f t="shared" si="214"/>
        <v/>
      </c>
      <c r="AU301" s="470" t="str">
        <f t="shared" si="215"/>
        <v/>
      </c>
      <c r="AV301" s="203" t="str">
        <f t="shared" si="255"/>
        <v/>
      </c>
      <c r="AW301" s="204" t="str">
        <f t="shared" si="216"/>
        <v/>
      </c>
      <c r="AX301" s="817"/>
      <c r="AY301" s="794"/>
      <c r="AZ301" s="797"/>
      <c r="BA301" s="800"/>
      <c r="BB301" s="256"/>
      <c r="BC301" s="368"/>
      <c r="BD301" s="369"/>
      <c r="BE301" s="369"/>
      <c r="BF301" s="474"/>
      <c r="BG301" s="474"/>
      <c r="BH301" s="474"/>
      <c r="BI301" s="368"/>
      <c r="BJ301" s="764"/>
      <c r="BK301" s="411"/>
      <c r="BL301" s="409"/>
      <c r="BM301" s="409"/>
      <c r="BN301" s="409"/>
      <c r="BO301" s="410"/>
      <c r="BP301" s="410"/>
      <c r="BQ301" s="410"/>
      <c r="BR301" s="453"/>
      <c r="BS301" s="453"/>
      <c r="BT301" s="454"/>
      <c r="BU301" s="509"/>
      <c r="BV301" s="509"/>
      <c r="BW301" s="509"/>
      <c r="BX301" s="509"/>
      <c r="BY301" s="182"/>
      <c r="BZ301" s="182"/>
      <c r="CA301" s="182"/>
      <c r="CB301" s="182"/>
      <c r="CC301" s="182"/>
      <c r="CD301" s="182"/>
      <c r="CE301" s="182"/>
      <c r="CF301" s="182"/>
      <c r="CG301" s="182"/>
      <c r="CH301" s="182"/>
      <c r="CI301" s="182"/>
      <c r="CJ301" s="182"/>
      <c r="CK301" s="182"/>
      <c r="CL301" s="182"/>
      <c r="CM301" s="182"/>
      <c r="CN301" s="182"/>
      <c r="CO301" s="182"/>
    </row>
    <row r="302" spans="1:93" ht="28.5" customHeight="1">
      <c r="A302" s="857"/>
      <c r="B302" s="860"/>
      <c r="C302" s="781"/>
      <c r="D302" s="781"/>
      <c r="E302" s="764"/>
      <c r="F302" s="764"/>
      <c r="G302" s="783"/>
      <c r="H302" s="297">
        <f t="shared" si="249"/>
        <v>48</v>
      </c>
      <c r="I302" s="775"/>
      <c r="J302" s="764"/>
      <c r="K302" s="764"/>
      <c r="L302" s="764"/>
      <c r="M302" s="764"/>
      <c r="N302" s="764"/>
      <c r="O302" s="764"/>
      <c r="P302" s="766"/>
      <c r="Q302" s="768"/>
      <c r="R302" s="770"/>
      <c r="S302" s="770"/>
      <c r="T302" s="770"/>
      <c r="U302" s="820"/>
      <c r="V302" s="805"/>
      <c r="W302" s="823"/>
      <c r="X302" s="826"/>
      <c r="Y302" s="829"/>
      <c r="Z302" s="805"/>
      <c r="AA302" s="808"/>
      <c r="AB302" s="811"/>
      <c r="AC302" s="814"/>
      <c r="AD302" s="797"/>
      <c r="AE302" s="178">
        <v>5</v>
      </c>
      <c r="AF302" s="401"/>
      <c r="AG302" s="445"/>
      <c r="AH302" s="393"/>
      <c r="AI302" s="393"/>
      <c r="AJ302" s="393"/>
      <c r="AK302" s="395" t="str">
        <f t="shared" si="222"/>
        <v/>
      </c>
      <c r="AL302" s="253"/>
      <c r="AM302" s="253"/>
      <c r="AN302" s="201" t="str">
        <f t="shared" si="223"/>
        <v/>
      </c>
      <c r="AO302" s="254"/>
      <c r="AP302" s="254"/>
      <c r="AQ302" s="255"/>
      <c r="AR302" s="202" t="str">
        <f>IF(ISBLANK(AC298),(IFERROR(IF(AND(AK301="Probabilidad",AK302="Probabilidad"),(AT301-(+AT301*AN302)),IF(AND(AK301="Impacto",AK302="Probabilidad"),(AT300-(+AT300*AN302)),IF(AK302="Impacto",AT301,""))),""))," ")</f>
        <v/>
      </c>
      <c r="AS302" s="154" t="str">
        <f>IF(ISBLANK(AC298),(IFERROR(IF(AR302="","",IF(AR302&lt;=0.2,"Muy Baja",IF(AR302&lt;=0.4,"Baja",IF(AR302&lt;=0.6,"Media",IF(AR302&lt;=0.8,"Alta","Muy Alta"))))),""))," ")</f>
        <v/>
      </c>
      <c r="AT302" s="203" t="str">
        <f t="shared" si="214"/>
        <v/>
      </c>
      <c r="AU302" s="470" t="str">
        <f t="shared" si="215"/>
        <v/>
      </c>
      <c r="AV302" s="203" t="str">
        <f t="shared" si="255"/>
        <v/>
      </c>
      <c r="AW302" s="204" t="str">
        <f t="shared" si="216"/>
        <v/>
      </c>
      <c r="AX302" s="817"/>
      <c r="AY302" s="794"/>
      <c r="AZ302" s="797"/>
      <c r="BA302" s="800"/>
      <c r="BB302" s="256"/>
      <c r="BC302" s="368"/>
      <c r="BD302" s="369"/>
      <c r="BE302" s="369"/>
      <c r="BF302" s="474"/>
      <c r="BG302" s="474"/>
      <c r="BH302" s="474"/>
      <c r="BI302" s="368"/>
      <c r="BJ302" s="764"/>
      <c r="BK302" s="411"/>
      <c r="BL302" s="409"/>
      <c r="BM302" s="409"/>
      <c r="BN302" s="409"/>
      <c r="BO302" s="410"/>
      <c r="BP302" s="410"/>
      <c r="BQ302" s="410"/>
      <c r="BR302" s="453"/>
      <c r="BS302" s="453"/>
      <c r="BT302" s="454"/>
      <c r="BU302" s="509"/>
      <c r="BV302" s="509"/>
      <c r="BW302" s="509"/>
      <c r="BX302" s="509"/>
      <c r="BY302" s="182"/>
      <c r="BZ302" s="182"/>
      <c r="CA302" s="182"/>
      <c r="CB302" s="182"/>
      <c r="CC302" s="182"/>
      <c r="CD302" s="182"/>
      <c r="CE302" s="182"/>
      <c r="CF302" s="182"/>
      <c r="CG302" s="182"/>
      <c r="CH302" s="182"/>
      <c r="CI302" s="182"/>
      <c r="CJ302" s="182"/>
      <c r="CK302" s="182"/>
      <c r="CL302" s="182"/>
      <c r="CM302" s="182"/>
      <c r="CN302" s="182"/>
      <c r="CO302" s="182"/>
    </row>
    <row r="303" spans="1:93" ht="28.5" customHeight="1">
      <c r="A303" s="857"/>
      <c r="B303" s="860"/>
      <c r="C303" s="781"/>
      <c r="D303" s="781"/>
      <c r="E303" s="764"/>
      <c r="F303" s="764"/>
      <c r="G303" s="783"/>
      <c r="H303" s="297">
        <f t="shared" si="249"/>
        <v>48</v>
      </c>
      <c r="I303" s="776"/>
      <c r="J303" s="765"/>
      <c r="K303" s="765"/>
      <c r="L303" s="765"/>
      <c r="M303" s="765"/>
      <c r="N303" s="765"/>
      <c r="O303" s="765"/>
      <c r="P303" s="767"/>
      <c r="Q303" s="769"/>
      <c r="R303" s="771"/>
      <c r="S303" s="771"/>
      <c r="T303" s="771"/>
      <c r="U303" s="821"/>
      <c r="V303" s="806"/>
      <c r="W303" s="824"/>
      <c r="X303" s="827"/>
      <c r="Y303" s="830"/>
      <c r="Z303" s="806"/>
      <c r="AA303" s="809"/>
      <c r="AB303" s="812"/>
      <c r="AC303" s="815"/>
      <c r="AD303" s="798"/>
      <c r="AE303" s="178">
        <v>6</v>
      </c>
      <c r="AF303" s="401"/>
      <c r="AG303" s="445"/>
      <c r="AH303" s="393"/>
      <c r="AI303" s="393"/>
      <c r="AJ303" s="393"/>
      <c r="AK303" s="395" t="str">
        <f t="shared" si="222"/>
        <v/>
      </c>
      <c r="AL303" s="253"/>
      <c r="AM303" s="253"/>
      <c r="AN303" s="201" t="str">
        <f t="shared" si="223"/>
        <v/>
      </c>
      <c r="AO303" s="254"/>
      <c r="AP303" s="254"/>
      <c r="AQ303" s="255"/>
      <c r="AR303" s="202" t="str">
        <f>IF(ISBLANK(AC298),(IFERROR(IF(AND(AK302="Probabilidad",AK303="Probabilidad"),(AT302-(+AT302*AN303)),IF(AND(AK302="Impacto",AK303="Probabilidad"),(AT301-(+AT301*AN303)),IF(AK303="Impacto",AT302,""))),""))," ")</f>
        <v/>
      </c>
      <c r="AS303" s="154" t="str">
        <f>IF(ISBLANK(AC298),(IFERROR(IF(AR303="","",IF(AR303&lt;=0.2,"Muy Baja",IF(AR303&lt;=0.4,"Baja",IF(AR303&lt;=0.6,"Media",IF(AR303&lt;=0.8,"Alta","Muy Alta"))))),""))," ")</f>
        <v/>
      </c>
      <c r="AT303" s="203" t="str">
        <f t="shared" si="214"/>
        <v/>
      </c>
      <c r="AU303" s="470" t="str">
        <f t="shared" si="215"/>
        <v/>
      </c>
      <c r="AV303" s="203" t="str">
        <f t="shared" si="255"/>
        <v/>
      </c>
      <c r="AW303" s="204" t="str">
        <f t="shared" si="216"/>
        <v/>
      </c>
      <c r="AX303" s="818"/>
      <c r="AY303" s="795"/>
      <c r="AZ303" s="798"/>
      <c r="BA303" s="801"/>
      <c r="BB303" s="256"/>
      <c r="BC303" s="368"/>
      <c r="BD303" s="369"/>
      <c r="BE303" s="369"/>
      <c r="BF303" s="474"/>
      <c r="BG303" s="474"/>
      <c r="BH303" s="474"/>
      <c r="BI303" s="368"/>
      <c r="BJ303" s="765"/>
      <c r="BK303" s="411"/>
      <c r="BL303" s="409"/>
      <c r="BM303" s="409"/>
      <c r="BN303" s="409"/>
      <c r="BO303" s="410"/>
      <c r="BP303" s="410"/>
      <c r="BQ303" s="410"/>
      <c r="BR303" s="453"/>
      <c r="BS303" s="453"/>
      <c r="BT303" s="454"/>
      <c r="BU303" s="509"/>
      <c r="BV303" s="509"/>
      <c r="BW303" s="509"/>
      <c r="BX303" s="509"/>
      <c r="BY303" s="182"/>
      <c r="BZ303" s="182"/>
      <c r="CA303" s="182"/>
      <c r="CB303" s="182"/>
      <c r="CC303" s="182"/>
      <c r="CD303" s="182"/>
      <c r="CE303" s="182"/>
      <c r="CF303" s="182"/>
      <c r="CG303" s="182"/>
      <c r="CH303" s="182"/>
      <c r="CI303" s="182"/>
      <c r="CJ303" s="182"/>
      <c r="CK303" s="182"/>
      <c r="CL303" s="182"/>
      <c r="CM303" s="182"/>
      <c r="CN303" s="182"/>
      <c r="CO303" s="182"/>
    </row>
    <row r="304" spans="1:93" ht="207.75" customHeight="1">
      <c r="A304" s="857"/>
      <c r="B304" s="860" t="s">
        <v>877</v>
      </c>
      <c r="C304" s="781"/>
      <c r="D304" s="781"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764"/>
      <c r="F304" s="764" t="s">
        <v>944</v>
      </c>
      <c r="G304" s="783">
        <v>49</v>
      </c>
      <c r="H304" s="297">
        <f t="shared" ref="H304" si="256">+G304</f>
        <v>49</v>
      </c>
      <c r="I304" s="784" t="s">
        <v>1137</v>
      </c>
      <c r="J304" s="785" t="s">
        <v>236</v>
      </c>
      <c r="K304" s="785" t="s">
        <v>1137</v>
      </c>
      <c r="L304" s="785" t="s">
        <v>1251</v>
      </c>
      <c r="M304" s="785" t="s">
        <v>3139</v>
      </c>
      <c r="N304" s="785" t="s">
        <v>105</v>
      </c>
      <c r="O304" s="785" t="s">
        <v>825</v>
      </c>
      <c r="P304" s="786">
        <v>12</v>
      </c>
      <c r="Q304" s="787"/>
      <c r="R304" s="788"/>
      <c r="S304" s="788"/>
      <c r="T304" s="788"/>
      <c r="U304" s="819" t="str">
        <f>IF(ISBLANK(AB304),(IF(P304&lt;=0,"",IF(P304&lt;=2,"Muy Baja",IF(P304&lt;=24,"Baja",IF(P304&lt;=500,"Media",IF(P304&lt;=5000,"Alta","Muy Alta"))))))," ")</f>
        <v>Baja</v>
      </c>
      <c r="V304" s="804">
        <f t="shared" ref="V304" si="257">IF(ISBLANK(AB304),(IF(U304="","",IF(U304="Muy Baja",20%,IF(U304="Baja",40%,IF(U304="Media",60%,IF(U304="Alta",80%,IF(U304="Muy Alta",100%,0)))))))," ")</f>
        <v>0.4</v>
      </c>
      <c r="W304" s="822" t="s">
        <v>299</v>
      </c>
      <c r="X304" s="825" t="str">
        <f>IF(W304&gt;0,IF(NOT(ISERROR(MATCH(W304,'Listados Datos'!$N$3:$N$4,0))),'Listados Datos'!$N$6&amp;"Por favor no seleccionar este criterios de impacto (Afectación Económica o presupuestal y/o Pérdida Reputacional)",'Listados Datos'!$N$7),"")</f>
        <v>✔</v>
      </c>
      <c r="Y304" s="828" t="str">
        <f>IF(OR(W304='Listados Datos'!$R$3,W304='Listados Datos'!$S$3),"Leve",IF(OR(W304='Listados Datos'!$R$4,W304='Listados Datos'!$S$4),"Menor",IF(OR(W304='Listados Datos'!$R$5,W304='Listados Datos'!$S$5),"Moderado",IF(OR(W304='Listados Datos'!$R$6,W304='Listados Datos'!$S$6),"Mayor",IF(OR(W304='Listados Datos'!$R$7,W304='Listados Datos'!$S$7),"Catastrófico","")))))</f>
        <v>Moderado</v>
      </c>
      <c r="Z304" s="804">
        <f>IF(Y304="","",IF(Y304="Leve",20%,IF(Y304="Menor",40%,IF(Y304="Moderado",60%,IF(Y304="Mayor",80%,IF(Y304="Catastrófico",100%,0))))))</f>
        <v>0.6</v>
      </c>
      <c r="AA304" s="807" t="str">
        <f>IF(OR(AND(U304="Muy Baja",Y304="Leve"),AND(U304="Muy Baja",Y304="Menor"),AND(U304="Baja",Y304="Leve")),"Bajo",IF(OR(AND(U304="Muy baja",Y304="Moderado"),AND(U304="Baja",Y304="Menor"),AND(U304="Baja",Y304="Moderado"),AND(U304="Media",Y304="Leve"),AND(U304="Media",Y304="Menor"),AND(U304="Media",Y304="Moderado"),AND(U304="Alta",Y304="Leve"),AND(U304="Alta",Y304="Menor")),"Moderado",IF(OR(AND(U304="Muy Baja",Y304="Mayor"),AND(U304="Baja",Y304="Mayor"),AND(U304="Media",Y304="Mayor"),AND(U304="Alta",Y304="Moderado"),AND(U304="Alta",Y304="Mayor"),AND(U304="Muy Alta",Y304="Leve"),AND(U304="Muy Alta",Y304="Menor"),AND(U304="Muy Alta",Y304="Moderado"),AND(U304="Muy Alta",Y304="Mayor")),"Alto",IF(OR(AND(U304="Muy Baja",Y304="Catastrófico"),AND(U304="Baja",Y304="Catastrófico"),AND(U304="Media",Y304="Catastrófico"),AND(U304="Alta",Y304="Catastrófico"),AND(U304="Muy Alta",Y304="Catastrófico")),"Extremo",""))))</f>
        <v>Moderado</v>
      </c>
      <c r="AB304" s="810"/>
      <c r="AC304" s="813"/>
      <c r="AD304" s="796" t="str">
        <f t="shared" ref="AD304" si="258">IF(AND(AB304="Rara Vez",AC304="Insignificante"),("BAJA"),IF(AND(AB304="Rara Vez",AC304="Menor"),("BAJA"),IF(AND(AB304="Rara Vez",AC304="Moderado"),("MODERADA"),IF(AND(AB304="Rara Vez",AC304="Mayor"),("ALTA"),IF(AND(AB304="Improbable",AC304="Insignificante"),("BAJA"),IF(AND(AB304="Improbable",AC304="Menor"),("BAJA"),IF(AND(AB304="Improbable",AC304="Moderado"),("MODERADA"),IF(AND(AB304="Improbable",AC304="Mayor"),("ALTA"),IF(AND(AB304="Posible",AC304="Insignificante"),("BAJA"),IF(AND(AB304="Posible",AC304="Menor"),("MODERADA"),IF(AND(AB304="Posible",AC304="Moderado"),("ALTA"),IF(AND(AB304="Posible",AC304="Mayor"),("EXTREMA"),IF(AND(AB304="Probable",AC304="Insignificante"),("MODERADA"),IF(AND(AB304="Probable",AC304="Menor"),("ALTA"),IF(AND(AB304="Probable",AC304="Moderado"),("ALTA"),IF(AND(AB304="Probable",AC304="Mayor"),("EXTREMA"),IF(AND(AB304="Casi Seguro",AC304="Insignificante"),("ALTA"),IF(AND(AB304="Casi Seguro",AC304="Menor"),("ALTA"),IF(AND(AB304="Casi Seguro",AC304="Moderado"),("EXTREMA"),IF(AND(AB304="Casi Seguro",AC304="Mayor"),("EXTREMA"),IF(AC304="Catastrófico","EXTREMA","VALORAR")))))))))))))))))))))</f>
        <v>VALORAR</v>
      </c>
      <c r="AE304" s="178">
        <v>1</v>
      </c>
      <c r="AF304" s="401"/>
      <c r="AG304" s="445" t="s">
        <v>3078</v>
      </c>
      <c r="AH304" s="393"/>
      <c r="AI304" s="393"/>
      <c r="AJ304" s="393"/>
      <c r="AK304" s="395" t="str">
        <f t="shared" si="222"/>
        <v>Probabilidad</v>
      </c>
      <c r="AL304" s="253" t="s">
        <v>305</v>
      </c>
      <c r="AM304" s="253" t="s">
        <v>310</v>
      </c>
      <c r="AN304" s="201" t="str">
        <f t="shared" si="223"/>
        <v>40%</v>
      </c>
      <c r="AO304" s="254" t="s">
        <v>314</v>
      </c>
      <c r="AP304" s="254" t="s">
        <v>318</v>
      </c>
      <c r="AQ304" s="255" t="s">
        <v>321</v>
      </c>
      <c r="AR304" s="202">
        <f>IF(ISBLANK(AC304),(IFERROR(IF(AK304="Probabilidad",(V304-(+V304*AN304)),IF(AK304="Impacto",V304,"")),""))," ")</f>
        <v>0.24</v>
      </c>
      <c r="AS304" s="154" t="str">
        <f>IF(ISBLANK(AC304), (IFERROR(IF(AR304="","",IF(AR304&lt;=0.2,"Muy Baja",IF(AR304&lt;=0.4,"Baja",IF(AR304&lt;=0.6,"Media",IF(AR304&lt;=0.8,"Alta","Muy Alta"))))),""))," ")</f>
        <v>Baja</v>
      </c>
      <c r="AT304" s="203">
        <f t="shared" si="214"/>
        <v>0.24</v>
      </c>
      <c r="AU304" s="470" t="str">
        <f t="shared" si="215"/>
        <v>Moderado</v>
      </c>
      <c r="AV304" s="203">
        <f>IFERROR(IF(AK304="Impacto",(Z304-(+Z304*AN304)),IF(AK304="Probabilidad",Z304,"")),"")</f>
        <v>0.6</v>
      </c>
      <c r="AW304" s="204" t="str">
        <f t="shared" si="216"/>
        <v>Moderado</v>
      </c>
      <c r="AX304" s="816"/>
      <c r="AY304" s="793" t="str">
        <f>IF(ISBLANK(AC304), " ", AC304)</f>
        <v xml:space="preserve"> </v>
      </c>
      <c r="AZ304" s="796" t="str">
        <f t="shared" ref="AZ304" si="259">IF(AND(AX304="Rara Vez",AY304="Insignificante"),("BAJA"),IF(AND(AX304="Rara Vez",AY304="Menor"),("BAJA"),IF(AND(AX304="Rara Vez",AY304="Moderado"),("MODERADA"),IF(AND(AX304="Rara Vez",AY304="Mayor"),("ALTA"),IF(AND(AX304="Improbable",AY304="Insignificante"),("BAJA"),IF(AND(AX304="Improbable",AY304="Menor"),("BAJA"),IF(AND(AX304="Improbable",AY304="Moderado"),("MODERADA"),IF(AND(AX304="Improbable",AY304="Mayor"),("ALTA"),IF(AND(AX304="Posible",AY304="Insignificante"),("BAJA"),IF(AND(AX304="Posible",AY304="Menor"),("MODERADA"),IF(AND(AX304="Posible",AY304="Moderado"),("ALTA"),IF(AND(AX304="Posible",AY304="Mayor"),("EXTREMA"),IF(AND(AX304="Probable",AY304="Insignificante"),("MODERADA"),IF(AND(AX304="Probable",AY304="Menor"),("ALTA"),IF(AND(AX304="Probable",AY304="Moderado"),("ALTA"),IF(AND(AX304="Probable",AY304="Mayor"),("EXTREMA"),IF(AND(AX304="Casi Seguro",AY304="Insignificante"),("ALTA"),IF(AND(AX304="Casi Seguro",AY304="Menor"),("ALTA"),IF(AND(AX304="Casi Seguro",AY304="Moderado"),("EXTREMA"),IF(AND(AX304="Casi Seguro",AY304="Mayor"),("EXTREMA"),IF(AY304="Catastrófico","EXTREMA","VALORAR")))))))))))))))))))))</f>
        <v>VALORAR</v>
      </c>
      <c r="BA304" s="799" t="s">
        <v>328</v>
      </c>
      <c r="BB304" s="256" t="s">
        <v>1306</v>
      </c>
      <c r="BC304" s="368" t="s">
        <v>1183</v>
      </c>
      <c r="BD304" s="369" t="s">
        <v>2917</v>
      </c>
      <c r="BE304" s="369" t="s">
        <v>1115</v>
      </c>
      <c r="BF304" s="474">
        <v>44927</v>
      </c>
      <c r="BG304" s="474">
        <v>45291</v>
      </c>
      <c r="BH304" s="474" t="s">
        <v>1183</v>
      </c>
      <c r="BI304" s="368" t="s">
        <v>1183</v>
      </c>
      <c r="BJ304" s="785" t="s">
        <v>1184</v>
      </c>
      <c r="BK304" s="411" t="s">
        <v>110</v>
      </c>
      <c r="BL304" s="409" t="s">
        <v>3504</v>
      </c>
      <c r="BM304" s="409">
        <v>5</v>
      </c>
      <c r="BN304" s="421">
        <v>45169</v>
      </c>
      <c r="BO304" s="409" t="s">
        <v>3500</v>
      </c>
      <c r="BP304" s="409" t="s">
        <v>3508</v>
      </c>
      <c r="BQ304" s="409" t="s">
        <v>111</v>
      </c>
      <c r="BR304" s="453" t="s">
        <v>111</v>
      </c>
      <c r="BS304" s="453" t="s">
        <v>1423</v>
      </c>
      <c r="BT304" s="454" t="s">
        <v>1423</v>
      </c>
      <c r="BU304" s="508" t="s">
        <v>3757</v>
      </c>
      <c r="BV304" s="510" t="s">
        <v>3712</v>
      </c>
      <c r="BW304" s="508" t="s">
        <v>3758</v>
      </c>
      <c r="BX304" s="508" t="s">
        <v>3759</v>
      </c>
      <c r="BY304" s="182"/>
      <c r="BZ304" s="182"/>
      <c r="CA304" s="182"/>
      <c r="CB304" s="182"/>
      <c r="CC304" s="182"/>
      <c r="CD304" s="182"/>
      <c r="CE304" s="182"/>
      <c r="CF304" s="182"/>
      <c r="CG304" s="182"/>
      <c r="CH304" s="182"/>
      <c r="CI304" s="182"/>
      <c r="CJ304" s="182"/>
      <c r="CK304" s="182"/>
      <c r="CL304" s="182"/>
      <c r="CM304" s="182"/>
      <c r="CN304" s="182"/>
      <c r="CO304" s="182"/>
    </row>
    <row r="305" spans="1:93" ht="28.5" customHeight="1">
      <c r="A305" s="857"/>
      <c r="B305" s="860"/>
      <c r="C305" s="781"/>
      <c r="D305" s="781"/>
      <c r="E305" s="764"/>
      <c r="F305" s="764"/>
      <c r="G305" s="783"/>
      <c r="H305" s="297">
        <f t="shared" ref="H305" si="260">+H304</f>
        <v>49</v>
      </c>
      <c r="I305" s="775"/>
      <c r="J305" s="764"/>
      <c r="K305" s="764"/>
      <c r="L305" s="764"/>
      <c r="M305" s="764"/>
      <c r="N305" s="764"/>
      <c r="O305" s="764"/>
      <c r="P305" s="766"/>
      <c r="Q305" s="768"/>
      <c r="R305" s="770"/>
      <c r="S305" s="770"/>
      <c r="T305" s="770"/>
      <c r="U305" s="820"/>
      <c r="V305" s="805"/>
      <c r="W305" s="823"/>
      <c r="X305" s="826"/>
      <c r="Y305" s="829"/>
      <c r="Z305" s="805"/>
      <c r="AA305" s="808"/>
      <c r="AB305" s="811"/>
      <c r="AC305" s="814"/>
      <c r="AD305" s="797"/>
      <c r="AE305" s="178">
        <v>2</v>
      </c>
      <c r="AF305" s="401"/>
      <c r="AG305" s="445"/>
      <c r="AH305" s="393"/>
      <c r="AI305" s="393"/>
      <c r="AJ305" s="393"/>
      <c r="AK305" s="395" t="str">
        <f t="shared" si="222"/>
        <v/>
      </c>
      <c r="AL305" s="253"/>
      <c r="AM305" s="253"/>
      <c r="AN305" s="201" t="str">
        <f t="shared" si="223"/>
        <v/>
      </c>
      <c r="AO305" s="254"/>
      <c r="AP305" s="254"/>
      <c r="AQ305" s="255"/>
      <c r="AR305" s="202" t="str">
        <f>IF(ISBLANK(AC304),(IFERROR(IF(AND(AK304="Probabilidad",AK305="Probabilidad"),(AT304-(+AT304*AN305)),IF(AK305="Probabilidad",(V304-(+V304*AN305)),IF(AK305="Impacto",AT304,""))),""))," ")</f>
        <v/>
      </c>
      <c r="AS305" s="154" t="str">
        <f>IF(ISBLANK(AC304),(IFERROR(IF(AR305="","",IF(AR305&lt;=0.2,"Muy Baja",IF(AR305&lt;=0.4,"Baja",IF(AR305&lt;=0.6,"Media",IF(AR305&lt;=0.8,"Alta","Muy Alta"))))),""))," ")</f>
        <v/>
      </c>
      <c r="AT305" s="203" t="str">
        <f t="shared" si="214"/>
        <v/>
      </c>
      <c r="AU305" s="470" t="str">
        <f t="shared" si="215"/>
        <v/>
      </c>
      <c r="AV305" s="203" t="str">
        <f>IFERROR(IF(AND(AK304="Impacto",AK305="Impacto"),(AV304-(+AV304*AN305)),IF(AK305="Impacto",(Z304-(+Z304*AN305)),IF(AK305="Probabilidad",AV304,""))),"")</f>
        <v/>
      </c>
      <c r="AW305" s="204" t="str">
        <f t="shared" si="216"/>
        <v/>
      </c>
      <c r="AX305" s="817"/>
      <c r="AY305" s="794"/>
      <c r="AZ305" s="797"/>
      <c r="BA305" s="800"/>
      <c r="BB305" s="256"/>
      <c r="BC305" s="368"/>
      <c r="BD305" s="369"/>
      <c r="BE305" s="369"/>
      <c r="BF305" s="474"/>
      <c r="BG305" s="474"/>
      <c r="BH305" s="474"/>
      <c r="BI305" s="368"/>
      <c r="BJ305" s="764"/>
      <c r="BK305" s="411"/>
      <c r="BL305" s="409"/>
      <c r="BM305" s="409"/>
      <c r="BN305" s="409"/>
      <c r="BO305" s="410"/>
      <c r="BP305" s="410"/>
      <c r="BQ305" s="410"/>
      <c r="BR305" s="453"/>
      <c r="BS305" s="453"/>
      <c r="BT305" s="454"/>
      <c r="BU305" s="509"/>
      <c r="BV305" s="509"/>
      <c r="BW305" s="509"/>
      <c r="BX305" s="509"/>
      <c r="BY305" s="182"/>
      <c r="BZ305" s="182"/>
      <c r="CA305" s="182"/>
      <c r="CB305" s="182"/>
      <c r="CC305" s="182"/>
      <c r="CD305" s="182"/>
      <c r="CE305" s="182"/>
      <c r="CF305" s="182"/>
      <c r="CG305" s="182"/>
      <c r="CH305" s="182"/>
      <c r="CI305" s="182"/>
      <c r="CJ305" s="182"/>
      <c r="CK305" s="182"/>
      <c r="CL305" s="182"/>
      <c r="CM305" s="182"/>
      <c r="CN305" s="182"/>
      <c r="CO305" s="182"/>
    </row>
    <row r="306" spans="1:93" ht="28.5" customHeight="1">
      <c r="A306" s="857"/>
      <c r="B306" s="860"/>
      <c r="C306" s="781"/>
      <c r="D306" s="781"/>
      <c r="E306" s="764"/>
      <c r="F306" s="764"/>
      <c r="G306" s="783"/>
      <c r="H306" s="297">
        <f t="shared" si="249"/>
        <v>49</v>
      </c>
      <c r="I306" s="775"/>
      <c r="J306" s="764"/>
      <c r="K306" s="764"/>
      <c r="L306" s="764"/>
      <c r="M306" s="764"/>
      <c r="N306" s="764"/>
      <c r="O306" s="764"/>
      <c r="P306" s="766"/>
      <c r="Q306" s="768"/>
      <c r="R306" s="770"/>
      <c r="S306" s="770"/>
      <c r="T306" s="770"/>
      <c r="U306" s="820"/>
      <c r="V306" s="805"/>
      <c r="W306" s="823"/>
      <c r="X306" s="826"/>
      <c r="Y306" s="829"/>
      <c r="Z306" s="805"/>
      <c r="AA306" s="808"/>
      <c r="AB306" s="811"/>
      <c r="AC306" s="814"/>
      <c r="AD306" s="797"/>
      <c r="AE306" s="178">
        <v>3</v>
      </c>
      <c r="AF306" s="401"/>
      <c r="AG306" s="445"/>
      <c r="AH306" s="393"/>
      <c r="AI306" s="393"/>
      <c r="AJ306" s="393"/>
      <c r="AK306" s="395" t="str">
        <f t="shared" si="222"/>
        <v/>
      </c>
      <c r="AL306" s="253"/>
      <c r="AM306" s="253"/>
      <c r="AN306" s="201" t="str">
        <f t="shared" si="223"/>
        <v/>
      </c>
      <c r="AO306" s="254"/>
      <c r="AP306" s="254"/>
      <c r="AQ306" s="255"/>
      <c r="AR306" s="202" t="str">
        <f>IF(ISBLANK(AC304),(IFERROR(IF(AND(AK305="Probabilidad",AK306="Probabilidad"),(AT305-(+AT305*AN306)),IF(AND(AK305="Impacto",AK306="Probabilidad"),(AT304-(+AT304*AN306)),IF(AK306="Impacto",AT305,""))),""))," ")</f>
        <v/>
      </c>
      <c r="AS306" s="154" t="str">
        <f>IF(ISBLANK(AC304),(IFERROR(IF(AR306="","",IF(AR306&lt;=0.2,"Muy Baja",IF(AR306&lt;=0.4,"Baja",IF(AR306&lt;=0.6,"Media",IF(AR306&lt;=0.8,"Alta","Muy Alta"))))),""))," ")</f>
        <v/>
      </c>
      <c r="AT306" s="203" t="str">
        <f t="shared" si="214"/>
        <v/>
      </c>
      <c r="AU306" s="470" t="str">
        <f t="shared" si="215"/>
        <v/>
      </c>
      <c r="AV306" s="203" t="str">
        <f t="shared" ref="AV306:AV309" si="261">IFERROR(IF(AND(AK305="Impacto",AK306="Impacto"),(AV305-(+AV305*AN306)),IF(AND(AK305="Probabilidad",AK306="Impacto"),(AV304-(+AV304*AN306)),IF(AK306="Probabilidad",AV305,""))),"")</f>
        <v/>
      </c>
      <c r="AW306" s="204" t="str">
        <f t="shared" si="216"/>
        <v/>
      </c>
      <c r="AX306" s="817"/>
      <c r="AY306" s="794"/>
      <c r="AZ306" s="797"/>
      <c r="BA306" s="800"/>
      <c r="BB306" s="256"/>
      <c r="BC306" s="368"/>
      <c r="BD306" s="369"/>
      <c r="BE306" s="369"/>
      <c r="BF306" s="474"/>
      <c r="BG306" s="474"/>
      <c r="BH306" s="474"/>
      <c r="BI306" s="368"/>
      <c r="BJ306" s="764"/>
      <c r="BK306" s="411"/>
      <c r="BL306" s="409"/>
      <c r="BM306" s="409"/>
      <c r="BN306" s="409"/>
      <c r="BO306" s="410"/>
      <c r="BP306" s="410"/>
      <c r="BQ306" s="410"/>
      <c r="BR306" s="453"/>
      <c r="BS306" s="453"/>
      <c r="BT306" s="454"/>
      <c r="BU306" s="509"/>
      <c r="BV306" s="509"/>
      <c r="BW306" s="509"/>
      <c r="BX306" s="509"/>
      <c r="BY306" s="182"/>
      <c r="BZ306" s="182"/>
      <c r="CA306" s="182"/>
      <c r="CB306" s="182"/>
      <c r="CC306" s="182"/>
      <c r="CD306" s="182"/>
      <c r="CE306" s="182"/>
      <c r="CF306" s="182"/>
      <c r="CG306" s="182"/>
      <c r="CH306" s="182"/>
      <c r="CI306" s="182"/>
      <c r="CJ306" s="182"/>
      <c r="CK306" s="182"/>
      <c r="CL306" s="182"/>
      <c r="CM306" s="182"/>
      <c r="CN306" s="182"/>
      <c r="CO306" s="182"/>
    </row>
    <row r="307" spans="1:93" ht="28.5" customHeight="1">
      <c r="A307" s="857"/>
      <c r="B307" s="860"/>
      <c r="C307" s="781"/>
      <c r="D307" s="781"/>
      <c r="E307" s="764"/>
      <c r="F307" s="764"/>
      <c r="G307" s="783"/>
      <c r="H307" s="297">
        <f t="shared" si="249"/>
        <v>49</v>
      </c>
      <c r="I307" s="775"/>
      <c r="J307" s="764"/>
      <c r="K307" s="764"/>
      <c r="L307" s="764"/>
      <c r="M307" s="764"/>
      <c r="N307" s="764"/>
      <c r="O307" s="764"/>
      <c r="P307" s="766"/>
      <c r="Q307" s="768"/>
      <c r="R307" s="770"/>
      <c r="S307" s="770"/>
      <c r="T307" s="770"/>
      <c r="U307" s="820"/>
      <c r="V307" s="805"/>
      <c r="W307" s="823"/>
      <c r="X307" s="826"/>
      <c r="Y307" s="829"/>
      <c r="Z307" s="805"/>
      <c r="AA307" s="808"/>
      <c r="AB307" s="811"/>
      <c r="AC307" s="814"/>
      <c r="AD307" s="797"/>
      <c r="AE307" s="178">
        <v>4</v>
      </c>
      <c r="AF307" s="401"/>
      <c r="AG307" s="445"/>
      <c r="AH307" s="393"/>
      <c r="AI307" s="393"/>
      <c r="AJ307" s="393"/>
      <c r="AK307" s="395" t="str">
        <f t="shared" si="222"/>
        <v/>
      </c>
      <c r="AL307" s="253"/>
      <c r="AM307" s="253"/>
      <c r="AN307" s="201" t="str">
        <f t="shared" si="223"/>
        <v/>
      </c>
      <c r="AO307" s="254"/>
      <c r="AP307" s="254"/>
      <c r="AQ307" s="255"/>
      <c r="AR307" s="202" t="str">
        <f>IF(ISBLANK(AC304),(IFERROR(IF(AND(AK306="Probabilidad",AK307="Probabilidad"),(AT306-(+AT306*AN307)),IF(AND(AK306="Impacto",AK307="Probabilidad"),(AT305-(+AT305*AN307)),IF(AK307="Impacto",AT306,""))),""))," ")</f>
        <v/>
      </c>
      <c r="AS307" s="154" t="str">
        <f>IF(ISBLANK(AC304),(IFERROR(IF(AR307="","",IF(AR307&lt;=0.2,"Muy Baja",IF(AR307&lt;=0.4,"Baja",IF(AR307&lt;=0.6,"Media",IF(AR307&lt;=0.8,"Alta","Muy Alta"))))),""))," ")</f>
        <v/>
      </c>
      <c r="AT307" s="203" t="str">
        <f t="shared" si="214"/>
        <v/>
      </c>
      <c r="AU307" s="470" t="str">
        <f t="shared" si="215"/>
        <v/>
      </c>
      <c r="AV307" s="203" t="str">
        <f t="shared" si="261"/>
        <v/>
      </c>
      <c r="AW307" s="204" t="str">
        <f t="shared" si="216"/>
        <v/>
      </c>
      <c r="AX307" s="817"/>
      <c r="AY307" s="794"/>
      <c r="AZ307" s="797"/>
      <c r="BA307" s="800"/>
      <c r="BB307" s="256"/>
      <c r="BC307" s="368"/>
      <c r="BD307" s="369"/>
      <c r="BE307" s="369"/>
      <c r="BF307" s="474"/>
      <c r="BG307" s="474"/>
      <c r="BH307" s="474"/>
      <c r="BI307" s="368"/>
      <c r="BJ307" s="764"/>
      <c r="BK307" s="411"/>
      <c r="BL307" s="409"/>
      <c r="BM307" s="409"/>
      <c r="BN307" s="409"/>
      <c r="BO307" s="410"/>
      <c r="BP307" s="410"/>
      <c r="BQ307" s="410"/>
      <c r="BR307" s="453"/>
      <c r="BS307" s="453"/>
      <c r="BT307" s="454"/>
      <c r="BU307" s="509"/>
      <c r="BV307" s="509"/>
      <c r="BW307" s="509"/>
      <c r="BX307" s="509"/>
      <c r="BY307" s="182"/>
      <c r="BZ307" s="182"/>
      <c r="CA307" s="182"/>
      <c r="CB307" s="182"/>
      <c r="CC307" s="182"/>
      <c r="CD307" s="182"/>
      <c r="CE307" s="182"/>
      <c r="CF307" s="182"/>
      <c r="CG307" s="182"/>
      <c r="CH307" s="182"/>
      <c r="CI307" s="182"/>
      <c r="CJ307" s="182"/>
      <c r="CK307" s="182"/>
      <c r="CL307" s="182"/>
      <c r="CM307" s="182"/>
      <c r="CN307" s="182"/>
      <c r="CO307" s="182"/>
    </row>
    <row r="308" spans="1:93" ht="28.5" customHeight="1">
      <c r="A308" s="857"/>
      <c r="B308" s="860"/>
      <c r="C308" s="781"/>
      <c r="D308" s="781"/>
      <c r="E308" s="764"/>
      <c r="F308" s="764"/>
      <c r="G308" s="783"/>
      <c r="H308" s="297">
        <f t="shared" si="249"/>
        <v>49</v>
      </c>
      <c r="I308" s="775"/>
      <c r="J308" s="764"/>
      <c r="K308" s="764"/>
      <c r="L308" s="764"/>
      <c r="M308" s="764"/>
      <c r="N308" s="764"/>
      <c r="O308" s="764"/>
      <c r="P308" s="766"/>
      <c r="Q308" s="768"/>
      <c r="R308" s="770"/>
      <c r="S308" s="770"/>
      <c r="T308" s="770"/>
      <c r="U308" s="820"/>
      <c r="V308" s="805"/>
      <c r="W308" s="823"/>
      <c r="X308" s="826"/>
      <c r="Y308" s="829"/>
      <c r="Z308" s="805"/>
      <c r="AA308" s="808"/>
      <c r="AB308" s="811"/>
      <c r="AC308" s="814"/>
      <c r="AD308" s="797"/>
      <c r="AE308" s="178">
        <v>5</v>
      </c>
      <c r="AF308" s="401"/>
      <c r="AG308" s="445"/>
      <c r="AH308" s="393"/>
      <c r="AI308" s="393"/>
      <c r="AJ308" s="393"/>
      <c r="AK308" s="395" t="str">
        <f t="shared" si="222"/>
        <v/>
      </c>
      <c r="AL308" s="253"/>
      <c r="AM308" s="253"/>
      <c r="AN308" s="201" t="str">
        <f t="shared" si="223"/>
        <v/>
      </c>
      <c r="AO308" s="254"/>
      <c r="AP308" s="254"/>
      <c r="AQ308" s="255"/>
      <c r="AR308" s="202" t="str">
        <f>IF(ISBLANK(AC304),(IFERROR(IF(AND(AK307="Probabilidad",AK308="Probabilidad"),(AT307-(+AT307*AN308)),IF(AND(AK307="Impacto",AK308="Probabilidad"),(AT306-(+AT306*AN308)),IF(AK308="Impacto",AT307,""))),""))," ")</f>
        <v/>
      </c>
      <c r="AS308" s="154" t="str">
        <f>IF(ISBLANK(AC304),(IFERROR(IF(AR308="","",IF(AR308&lt;=0.2,"Muy Baja",IF(AR308&lt;=0.4,"Baja",IF(AR308&lt;=0.6,"Media",IF(AR308&lt;=0.8,"Alta","Muy Alta"))))),""))," ")</f>
        <v/>
      </c>
      <c r="AT308" s="203" t="str">
        <f t="shared" si="214"/>
        <v/>
      </c>
      <c r="AU308" s="470" t="str">
        <f t="shared" si="215"/>
        <v/>
      </c>
      <c r="AV308" s="203" t="str">
        <f t="shared" si="261"/>
        <v/>
      </c>
      <c r="AW308" s="204" t="str">
        <f t="shared" si="216"/>
        <v/>
      </c>
      <c r="AX308" s="817"/>
      <c r="AY308" s="794"/>
      <c r="AZ308" s="797"/>
      <c r="BA308" s="800"/>
      <c r="BB308" s="256"/>
      <c r="BC308" s="368"/>
      <c r="BD308" s="369"/>
      <c r="BE308" s="369"/>
      <c r="BF308" s="474"/>
      <c r="BG308" s="474"/>
      <c r="BH308" s="474"/>
      <c r="BI308" s="368"/>
      <c r="BJ308" s="764"/>
      <c r="BK308" s="411"/>
      <c r="BL308" s="409"/>
      <c r="BM308" s="409"/>
      <c r="BN308" s="409"/>
      <c r="BO308" s="410"/>
      <c r="BP308" s="410"/>
      <c r="BQ308" s="410"/>
      <c r="BR308" s="453"/>
      <c r="BS308" s="453"/>
      <c r="BT308" s="454"/>
      <c r="BU308" s="509"/>
      <c r="BV308" s="509"/>
      <c r="BW308" s="509"/>
      <c r="BX308" s="509"/>
      <c r="BY308" s="182"/>
      <c r="BZ308" s="182"/>
      <c r="CA308" s="182"/>
      <c r="CB308" s="182"/>
      <c r="CC308" s="182"/>
      <c r="CD308" s="182"/>
      <c r="CE308" s="182"/>
      <c r="CF308" s="182"/>
      <c r="CG308" s="182"/>
      <c r="CH308" s="182"/>
      <c r="CI308" s="182"/>
      <c r="CJ308" s="182"/>
      <c r="CK308" s="182"/>
      <c r="CL308" s="182"/>
      <c r="CM308" s="182"/>
      <c r="CN308" s="182"/>
      <c r="CO308" s="182"/>
    </row>
    <row r="309" spans="1:93" ht="28.5" customHeight="1">
      <c r="A309" s="857"/>
      <c r="B309" s="860"/>
      <c r="C309" s="781"/>
      <c r="D309" s="781"/>
      <c r="E309" s="764"/>
      <c r="F309" s="764"/>
      <c r="G309" s="783"/>
      <c r="H309" s="297">
        <f t="shared" si="249"/>
        <v>49</v>
      </c>
      <c r="I309" s="776"/>
      <c r="J309" s="765"/>
      <c r="K309" s="765"/>
      <c r="L309" s="765"/>
      <c r="M309" s="765"/>
      <c r="N309" s="765"/>
      <c r="O309" s="765"/>
      <c r="P309" s="767"/>
      <c r="Q309" s="769"/>
      <c r="R309" s="771"/>
      <c r="S309" s="771"/>
      <c r="T309" s="771"/>
      <c r="U309" s="821"/>
      <c r="V309" s="806"/>
      <c r="W309" s="824"/>
      <c r="X309" s="827"/>
      <c r="Y309" s="830"/>
      <c r="Z309" s="806"/>
      <c r="AA309" s="809"/>
      <c r="AB309" s="812"/>
      <c r="AC309" s="815"/>
      <c r="AD309" s="798"/>
      <c r="AE309" s="178">
        <v>6</v>
      </c>
      <c r="AF309" s="401"/>
      <c r="AG309" s="445"/>
      <c r="AH309" s="393"/>
      <c r="AI309" s="393"/>
      <c r="AJ309" s="393"/>
      <c r="AK309" s="395" t="str">
        <f t="shared" si="222"/>
        <v/>
      </c>
      <c r="AL309" s="253"/>
      <c r="AM309" s="253"/>
      <c r="AN309" s="201" t="str">
        <f t="shared" si="223"/>
        <v/>
      </c>
      <c r="AO309" s="254"/>
      <c r="AP309" s="254"/>
      <c r="AQ309" s="255"/>
      <c r="AR309" s="202" t="str">
        <f>IF(ISBLANK(AC304),(IFERROR(IF(AND(AK308="Probabilidad",AK309="Probabilidad"),(AT308-(+AT308*AN309)),IF(AND(AK308="Impacto",AK309="Probabilidad"),(AT307-(+AT307*AN309)),IF(AK309="Impacto",AT308,""))),""))," ")</f>
        <v/>
      </c>
      <c r="AS309" s="154" t="str">
        <f>IF(ISBLANK(AC304),(IFERROR(IF(AR309="","",IF(AR309&lt;=0.2,"Muy Baja",IF(AR309&lt;=0.4,"Baja",IF(AR309&lt;=0.6,"Media",IF(AR309&lt;=0.8,"Alta","Muy Alta"))))),""))," ")</f>
        <v/>
      </c>
      <c r="AT309" s="203" t="str">
        <f t="shared" si="214"/>
        <v/>
      </c>
      <c r="AU309" s="470" t="str">
        <f t="shared" si="215"/>
        <v/>
      </c>
      <c r="AV309" s="203" t="str">
        <f t="shared" si="261"/>
        <v/>
      </c>
      <c r="AW309" s="204" t="str">
        <f t="shared" si="216"/>
        <v/>
      </c>
      <c r="AX309" s="818"/>
      <c r="AY309" s="795"/>
      <c r="AZ309" s="798"/>
      <c r="BA309" s="801"/>
      <c r="BB309" s="256"/>
      <c r="BC309" s="368"/>
      <c r="BD309" s="369"/>
      <c r="BE309" s="369"/>
      <c r="BF309" s="474"/>
      <c r="BG309" s="474"/>
      <c r="BH309" s="474"/>
      <c r="BI309" s="368"/>
      <c r="BJ309" s="765"/>
      <c r="BK309" s="411"/>
      <c r="BL309" s="409"/>
      <c r="BM309" s="409"/>
      <c r="BN309" s="409"/>
      <c r="BO309" s="410"/>
      <c r="BP309" s="410"/>
      <c r="BQ309" s="410"/>
      <c r="BR309" s="453"/>
      <c r="BS309" s="453"/>
      <c r="BT309" s="454"/>
      <c r="BU309" s="509"/>
      <c r="BV309" s="509"/>
      <c r="BW309" s="509"/>
      <c r="BX309" s="509"/>
      <c r="BY309" s="182"/>
      <c r="BZ309" s="182"/>
      <c r="CA309" s="182"/>
      <c r="CB309" s="182"/>
      <c r="CC309" s="182"/>
      <c r="CD309" s="182"/>
      <c r="CE309" s="182"/>
      <c r="CF309" s="182"/>
      <c r="CG309" s="182"/>
      <c r="CH309" s="182"/>
      <c r="CI309" s="182"/>
      <c r="CJ309" s="182"/>
      <c r="CK309" s="182"/>
      <c r="CL309" s="182"/>
      <c r="CM309" s="182"/>
      <c r="CN309" s="182"/>
      <c r="CO309" s="182"/>
    </row>
    <row r="310" spans="1:93" ht="223.5" customHeight="1">
      <c r="A310" s="857"/>
      <c r="B310" s="860" t="s">
        <v>877</v>
      </c>
      <c r="C310" s="781"/>
      <c r="D310" s="781"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764"/>
      <c r="F310" s="764" t="s">
        <v>944</v>
      </c>
      <c r="G310" s="783">
        <v>50</v>
      </c>
      <c r="H310" s="297">
        <f t="shared" ref="H310" si="262">+G310</f>
        <v>50</v>
      </c>
      <c r="I310" s="784" t="s">
        <v>1138</v>
      </c>
      <c r="J310" s="785" t="s">
        <v>237</v>
      </c>
      <c r="K310" s="785" t="s">
        <v>1138</v>
      </c>
      <c r="L310" s="785" t="s">
        <v>1252</v>
      </c>
      <c r="M310" s="785" t="s">
        <v>3140</v>
      </c>
      <c r="N310" s="785" t="s">
        <v>105</v>
      </c>
      <c r="O310" s="785" t="s">
        <v>825</v>
      </c>
      <c r="P310" s="786">
        <v>228</v>
      </c>
      <c r="Q310" s="787"/>
      <c r="R310" s="788"/>
      <c r="S310" s="788"/>
      <c r="T310" s="788"/>
      <c r="U310" s="819" t="str">
        <f>IF(ISBLANK(AB310),(IF(P310&lt;=0,"",IF(P310&lt;=2,"Muy Baja",IF(P310&lt;=24,"Baja",IF(P310&lt;=500,"Media",IF(P310&lt;=5000,"Alta","Muy Alta"))))))," ")</f>
        <v>Media</v>
      </c>
      <c r="V310" s="804">
        <f t="shared" ref="V310" si="263">IF(ISBLANK(AB310),(IF(U310="","",IF(U310="Muy Baja",20%,IF(U310="Baja",40%,IF(U310="Media",60%,IF(U310="Alta",80%,IF(U310="Muy Alta",100%,0)))))))," ")</f>
        <v>0.6</v>
      </c>
      <c r="W310" s="822" t="s">
        <v>299</v>
      </c>
      <c r="X310" s="825" t="str">
        <f>IF(W310&gt;0,IF(NOT(ISERROR(MATCH(W310,'Listados Datos'!$N$3:$N$4,0))),'Listados Datos'!$N$6&amp;"Por favor no seleccionar este criterios de impacto (Afectación Económica o presupuestal y/o Pérdida Reputacional)",'Listados Datos'!$N$7),"")</f>
        <v>✔</v>
      </c>
      <c r="Y310" s="828" t="str">
        <f>IF(OR(W310='Listados Datos'!$R$3,W310='Listados Datos'!$S$3),"Leve",IF(OR(W310='Listados Datos'!$R$4,W310='Listados Datos'!$S$4),"Menor",IF(OR(W310='Listados Datos'!$R$5,W310='Listados Datos'!$S$5),"Moderado",IF(OR(W310='Listados Datos'!$R$6,W310='Listados Datos'!$S$6),"Mayor",IF(OR(W310='Listados Datos'!$R$7,W310='Listados Datos'!$S$7),"Catastrófico","")))))</f>
        <v>Moderado</v>
      </c>
      <c r="Z310" s="804">
        <f>IF(Y310="","",IF(Y310="Leve",20%,IF(Y310="Menor",40%,IF(Y310="Moderado",60%,IF(Y310="Mayor",80%,IF(Y310="Catastrófico",100%,0))))))</f>
        <v>0.6</v>
      </c>
      <c r="AA310" s="807" t="str">
        <f>IF(OR(AND(U310="Muy Baja",Y310="Leve"),AND(U310="Muy Baja",Y310="Menor"),AND(U310="Baja",Y310="Leve")),"Bajo",IF(OR(AND(U310="Muy baja",Y310="Moderado"),AND(U310="Baja",Y310="Menor"),AND(U310="Baja",Y310="Moderado"),AND(U310="Media",Y310="Leve"),AND(U310="Media",Y310="Menor"),AND(U310="Media",Y310="Moderado"),AND(U310="Alta",Y310="Leve"),AND(U310="Alta",Y310="Menor")),"Moderado",IF(OR(AND(U310="Muy Baja",Y310="Mayor"),AND(U310="Baja",Y310="Mayor"),AND(U310="Media",Y310="Mayor"),AND(U310="Alta",Y310="Moderado"),AND(U310="Alta",Y310="Mayor"),AND(U310="Muy Alta",Y310="Leve"),AND(U310="Muy Alta",Y310="Menor"),AND(U310="Muy Alta",Y310="Moderado"),AND(U310="Muy Alta",Y310="Mayor")),"Alto",IF(OR(AND(U310="Muy Baja",Y310="Catastrófico"),AND(U310="Baja",Y310="Catastrófico"),AND(U310="Media",Y310="Catastrófico"),AND(U310="Alta",Y310="Catastrófico"),AND(U310="Muy Alta",Y310="Catastrófico")),"Extremo",""))))</f>
        <v>Moderado</v>
      </c>
      <c r="AB310" s="810"/>
      <c r="AC310" s="813"/>
      <c r="AD310" s="796" t="str">
        <f t="shared" ref="AD310" si="264">IF(AND(AB310="Rara Vez",AC310="Insignificante"),("BAJA"),IF(AND(AB310="Rara Vez",AC310="Menor"),("BAJA"),IF(AND(AB310="Rara Vez",AC310="Moderado"),("MODERADA"),IF(AND(AB310="Rara Vez",AC310="Mayor"),("ALTA"),IF(AND(AB310="Improbable",AC310="Insignificante"),("BAJA"),IF(AND(AB310="Improbable",AC310="Menor"),("BAJA"),IF(AND(AB310="Improbable",AC310="Moderado"),("MODERADA"),IF(AND(AB310="Improbable",AC310="Mayor"),("ALTA"),IF(AND(AB310="Posible",AC310="Insignificante"),("BAJA"),IF(AND(AB310="Posible",AC310="Menor"),("MODERADA"),IF(AND(AB310="Posible",AC310="Moderado"),("ALTA"),IF(AND(AB310="Posible",AC310="Mayor"),("EXTREMA"),IF(AND(AB310="Probable",AC310="Insignificante"),("MODERADA"),IF(AND(AB310="Probable",AC310="Menor"),("ALTA"),IF(AND(AB310="Probable",AC310="Moderado"),("ALTA"),IF(AND(AB310="Probable",AC310="Mayor"),("EXTREMA"),IF(AND(AB310="Casi Seguro",AC310="Insignificante"),("ALTA"),IF(AND(AB310="Casi Seguro",AC310="Menor"),("ALTA"),IF(AND(AB310="Casi Seguro",AC310="Moderado"),("EXTREMA"),IF(AND(AB310="Casi Seguro",AC310="Mayor"),("EXTREMA"),IF(AC310="Catastrófico","EXTREMA","VALORAR")))))))))))))))))))))</f>
        <v>VALORAR</v>
      </c>
      <c r="AE310" s="178">
        <v>1</v>
      </c>
      <c r="AF310" s="401"/>
      <c r="AG310" s="445" t="s">
        <v>3079</v>
      </c>
      <c r="AH310" s="393"/>
      <c r="AI310" s="393"/>
      <c r="AJ310" s="393"/>
      <c r="AK310" s="395" t="str">
        <f t="shared" si="222"/>
        <v>Probabilidad</v>
      </c>
      <c r="AL310" s="253" t="s">
        <v>305</v>
      </c>
      <c r="AM310" s="253" t="s">
        <v>310</v>
      </c>
      <c r="AN310" s="201" t="str">
        <f t="shared" si="223"/>
        <v>40%</v>
      </c>
      <c r="AO310" s="254" t="s">
        <v>314</v>
      </c>
      <c r="AP310" s="254" t="s">
        <v>318</v>
      </c>
      <c r="AQ310" s="255" t="s">
        <v>321</v>
      </c>
      <c r="AR310" s="202">
        <f>IF(ISBLANK(AC310),(IFERROR(IF(AK310="Probabilidad",(V310-(+V310*AN310)),IF(AK310="Impacto",V310,"")),""))," ")</f>
        <v>0.36</v>
      </c>
      <c r="AS310" s="154" t="str">
        <f>IF(ISBLANK(AC310), (IFERROR(IF(AR310="","",IF(AR310&lt;=0.2,"Muy Baja",IF(AR310&lt;=0.4,"Baja",IF(AR310&lt;=0.6,"Media",IF(AR310&lt;=0.8,"Alta","Muy Alta"))))),""))," ")</f>
        <v>Baja</v>
      </c>
      <c r="AT310" s="203">
        <f t="shared" si="214"/>
        <v>0.36</v>
      </c>
      <c r="AU310" s="470" t="str">
        <f t="shared" si="215"/>
        <v>Moderado</v>
      </c>
      <c r="AV310" s="203">
        <f>IFERROR(IF(AK310="Impacto",(Z310-(+Z310*AN310)),IF(AK310="Probabilidad",Z310,"")),"")</f>
        <v>0.6</v>
      </c>
      <c r="AW310" s="204" t="str">
        <f t="shared" si="216"/>
        <v>Moderado</v>
      </c>
      <c r="AX310" s="816"/>
      <c r="AY310" s="793" t="str">
        <f>IF(ISBLANK(AC310), " ", AC310)</f>
        <v xml:space="preserve"> </v>
      </c>
      <c r="AZ310" s="796" t="str">
        <f t="shared" ref="AZ310" si="265">IF(AND(AX310="Rara Vez",AY310="Insignificante"),("BAJA"),IF(AND(AX310="Rara Vez",AY310="Menor"),("BAJA"),IF(AND(AX310="Rara Vez",AY310="Moderado"),("MODERADA"),IF(AND(AX310="Rara Vez",AY310="Mayor"),("ALTA"),IF(AND(AX310="Improbable",AY310="Insignificante"),("BAJA"),IF(AND(AX310="Improbable",AY310="Menor"),("BAJA"),IF(AND(AX310="Improbable",AY310="Moderado"),("MODERADA"),IF(AND(AX310="Improbable",AY310="Mayor"),("ALTA"),IF(AND(AX310="Posible",AY310="Insignificante"),("BAJA"),IF(AND(AX310="Posible",AY310="Menor"),("MODERADA"),IF(AND(AX310="Posible",AY310="Moderado"),("ALTA"),IF(AND(AX310="Posible",AY310="Mayor"),("EXTREMA"),IF(AND(AX310="Probable",AY310="Insignificante"),("MODERADA"),IF(AND(AX310="Probable",AY310="Menor"),("ALTA"),IF(AND(AX310="Probable",AY310="Moderado"),("ALTA"),IF(AND(AX310="Probable",AY310="Mayor"),("EXTREMA"),IF(AND(AX310="Casi Seguro",AY310="Insignificante"),("ALTA"),IF(AND(AX310="Casi Seguro",AY310="Menor"),("ALTA"),IF(AND(AX310="Casi Seguro",AY310="Moderado"),("EXTREMA"),IF(AND(AX310="Casi Seguro",AY310="Mayor"),("EXTREMA"),IF(AY310="Catastrófico","EXTREMA","VALORAR")))))))))))))))))))))</f>
        <v>VALORAR</v>
      </c>
      <c r="BA310" s="799" t="s">
        <v>328</v>
      </c>
      <c r="BB310" s="840" t="s">
        <v>1307</v>
      </c>
      <c r="BC310" s="791" t="s">
        <v>1185</v>
      </c>
      <c r="BD310" s="791" t="s">
        <v>2917</v>
      </c>
      <c r="BE310" s="791" t="s">
        <v>1115</v>
      </c>
      <c r="BF310" s="789">
        <v>44927</v>
      </c>
      <c r="BG310" s="789">
        <v>45291</v>
      </c>
      <c r="BH310" s="791" t="s">
        <v>1185</v>
      </c>
      <c r="BI310" s="791" t="s">
        <v>1185</v>
      </c>
      <c r="BJ310" s="785" t="s">
        <v>1180</v>
      </c>
      <c r="BK310" s="831" t="s">
        <v>110</v>
      </c>
      <c r="BL310" s="831" t="s">
        <v>3505</v>
      </c>
      <c r="BM310" s="831">
        <v>1</v>
      </c>
      <c r="BN310" s="836">
        <v>45169</v>
      </c>
      <c r="BO310" s="831" t="s">
        <v>3507</v>
      </c>
      <c r="BP310" s="837" t="s">
        <v>3506</v>
      </c>
      <c r="BQ310" s="831" t="s">
        <v>111</v>
      </c>
      <c r="BR310" s="831" t="s">
        <v>111</v>
      </c>
      <c r="BS310" s="831" t="s">
        <v>1423</v>
      </c>
      <c r="BT310" s="833" t="s">
        <v>1423</v>
      </c>
      <c r="BU310" s="508" t="s">
        <v>3760</v>
      </c>
      <c r="BV310" s="510" t="s">
        <v>3712</v>
      </c>
      <c r="BW310" s="510" t="s">
        <v>3761</v>
      </c>
      <c r="BX310" s="508" t="s">
        <v>3762</v>
      </c>
      <c r="BY310" s="182"/>
      <c r="BZ310" s="182"/>
      <c r="CA310" s="182"/>
      <c r="CB310" s="182"/>
      <c r="CC310" s="182"/>
      <c r="CD310" s="182"/>
      <c r="CE310" s="182"/>
      <c r="CF310" s="182"/>
      <c r="CG310" s="182"/>
      <c r="CH310" s="182"/>
      <c r="CI310" s="182"/>
      <c r="CJ310" s="182"/>
      <c r="CK310" s="182"/>
      <c r="CL310" s="182"/>
      <c r="CM310" s="182"/>
      <c r="CN310" s="182"/>
      <c r="CO310" s="182"/>
    </row>
    <row r="311" spans="1:93" ht="229.5" customHeight="1">
      <c r="A311" s="857"/>
      <c r="B311" s="860"/>
      <c r="C311" s="781"/>
      <c r="D311" s="781"/>
      <c r="E311" s="764"/>
      <c r="F311" s="764"/>
      <c r="G311" s="783"/>
      <c r="H311" s="297">
        <f t="shared" ref="H311" si="266">+H310</f>
        <v>50</v>
      </c>
      <c r="I311" s="775"/>
      <c r="J311" s="764"/>
      <c r="K311" s="764"/>
      <c r="L311" s="764"/>
      <c r="M311" s="764"/>
      <c r="N311" s="764"/>
      <c r="O311" s="764"/>
      <c r="P311" s="766"/>
      <c r="Q311" s="768"/>
      <c r="R311" s="770"/>
      <c r="S311" s="770"/>
      <c r="T311" s="770"/>
      <c r="U311" s="820"/>
      <c r="V311" s="805"/>
      <c r="W311" s="823"/>
      <c r="X311" s="826"/>
      <c r="Y311" s="829"/>
      <c r="Z311" s="805"/>
      <c r="AA311" s="808"/>
      <c r="AB311" s="811"/>
      <c r="AC311" s="814"/>
      <c r="AD311" s="797"/>
      <c r="AE311" s="178">
        <v>2</v>
      </c>
      <c r="AF311" s="401"/>
      <c r="AG311" s="445" t="s">
        <v>3080</v>
      </c>
      <c r="AH311" s="393"/>
      <c r="AI311" s="393"/>
      <c r="AJ311" s="393"/>
      <c r="AK311" s="395" t="str">
        <f t="shared" si="222"/>
        <v>Probabilidad</v>
      </c>
      <c r="AL311" s="253" t="s">
        <v>305</v>
      </c>
      <c r="AM311" s="253" t="s">
        <v>310</v>
      </c>
      <c r="AN311" s="201" t="str">
        <f t="shared" si="223"/>
        <v>40%</v>
      </c>
      <c r="AO311" s="254" t="s">
        <v>314</v>
      </c>
      <c r="AP311" s="254" t="s">
        <v>318</v>
      </c>
      <c r="AQ311" s="255" t="s">
        <v>321</v>
      </c>
      <c r="AR311" s="202">
        <f>IF(ISBLANK(AC310),(IFERROR(IF(AND(AK310="Probabilidad",AK311="Probabilidad"),(AT310-(+AT310*AN311)),IF(AK311="Probabilidad",(V310-(+V310*AN311)),IF(AK311="Impacto",AT310,""))),""))," ")</f>
        <v>0.216</v>
      </c>
      <c r="AS311" s="154" t="str">
        <f>IF(ISBLANK(AC310),(IFERROR(IF(AR311="","",IF(AR311&lt;=0.2,"Muy Baja",IF(AR311&lt;=0.4,"Baja",IF(AR311&lt;=0.6,"Media",IF(AR311&lt;=0.8,"Alta","Muy Alta"))))),""))," ")</f>
        <v>Baja</v>
      </c>
      <c r="AT311" s="203">
        <f t="shared" si="214"/>
        <v>0.216</v>
      </c>
      <c r="AU311" s="470" t="str">
        <f t="shared" si="215"/>
        <v>Moderado</v>
      </c>
      <c r="AV311" s="203">
        <f>IFERROR(IF(AND(AK310="Impacto",AK311="Impacto"),(AV310-(+AV310*AN311)),IF(AK311="Impacto",(Z310-(+Z310*AN311)),IF(AK311="Probabilidad",AV310,""))),"")</f>
        <v>0.6</v>
      </c>
      <c r="AW311" s="204" t="str">
        <f t="shared" si="216"/>
        <v>Moderado</v>
      </c>
      <c r="AX311" s="817"/>
      <c r="AY311" s="794"/>
      <c r="AZ311" s="797"/>
      <c r="BA311" s="800"/>
      <c r="BB311" s="841"/>
      <c r="BC311" s="792"/>
      <c r="BD311" s="792"/>
      <c r="BE311" s="792"/>
      <c r="BF311" s="790"/>
      <c r="BG311" s="790"/>
      <c r="BH311" s="792"/>
      <c r="BI311" s="792"/>
      <c r="BJ311" s="764"/>
      <c r="BK311" s="832"/>
      <c r="BL311" s="832"/>
      <c r="BM311" s="832"/>
      <c r="BN311" s="884"/>
      <c r="BO311" s="832"/>
      <c r="BP311" s="876"/>
      <c r="BQ311" s="832"/>
      <c r="BR311" s="832"/>
      <c r="BS311" s="832"/>
      <c r="BT311" s="834"/>
      <c r="BU311" s="508" t="s">
        <v>3760</v>
      </c>
      <c r="BV311" s="510" t="s">
        <v>3712</v>
      </c>
      <c r="BW311" s="510" t="s">
        <v>3761</v>
      </c>
      <c r="BX311" s="508" t="s">
        <v>3762</v>
      </c>
      <c r="BY311" s="182"/>
      <c r="BZ311" s="182"/>
      <c r="CA311" s="182"/>
      <c r="CB311" s="182"/>
      <c r="CC311" s="182"/>
      <c r="CD311" s="182"/>
      <c r="CE311" s="182"/>
      <c r="CF311" s="182"/>
      <c r="CG311" s="182"/>
      <c r="CH311" s="182"/>
      <c r="CI311" s="182"/>
      <c r="CJ311" s="182"/>
      <c r="CK311" s="182"/>
      <c r="CL311" s="182"/>
      <c r="CM311" s="182"/>
      <c r="CN311" s="182"/>
      <c r="CO311" s="182"/>
    </row>
    <row r="312" spans="1:93" ht="28.5" customHeight="1">
      <c r="A312" s="857"/>
      <c r="B312" s="860"/>
      <c r="C312" s="781"/>
      <c r="D312" s="781"/>
      <c r="E312" s="764"/>
      <c r="F312" s="764"/>
      <c r="G312" s="783"/>
      <c r="H312" s="297">
        <f t="shared" si="249"/>
        <v>50</v>
      </c>
      <c r="I312" s="775"/>
      <c r="J312" s="764"/>
      <c r="K312" s="764"/>
      <c r="L312" s="764"/>
      <c r="M312" s="764"/>
      <c r="N312" s="764"/>
      <c r="O312" s="764"/>
      <c r="P312" s="766"/>
      <c r="Q312" s="768"/>
      <c r="R312" s="770"/>
      <c r="S312" s="770"/>
      <c r="T312" s="770"/>
      <c r="U312" s="820"/>
      <c r="V312" s="805"/>
      <c r="W312" s="823"/>
      <c r="X312" s="826"/>
      <c r="Y312" s="829"/>
      <c r="Z312" s="805"/>
      <c r="AA312" s="808"/>
      <c r="AB312" s="811"/>
      <c r="AC312" s="814"/>
      <c r="AD312" s="797"/>
      <c r="AE312" s="178">
        <v>3</v>
      </c>
      <c r="AF312" s="401"/>
      <c r="AG312" s="445"/>
      <c r="AH312" s="393"/>
      <c r="AI312" s="393"/>
      <c r="AJ312" s="393"/>
      <c r="AK312" s="395" t="str">
        <f t="shared" si="222"/>
        <v/>
      </c>
      <c r="AL312" s="253"/>
      <c r="AM312" s="253"/>
      <c r="AN312" s="201" t="str">
        <f t="shared" si="223"/>
        <v/>
      </c>
      <c r="AO312" s="254"/>
      <c r="AP312" s="254"/>
      <c r="AQ312" s="255"/>
      <c r="AR312" s="202" t="str">
        <f>IF(ISBLANK(AC310),(IFERROR(IF(AND(AK311="Probabilidad",AK312="Probabilidad"),(AT311-(+AT311*AN312)),IF(AND(AK311="Impacto",AK312="Probabilidad"),(AT310-(+AT310*AN312)),IF(AK312="Impacto",AT311,""))),""))," ")</f>
        <v/>
      </c>
      <c r="AS312" s="154" t="str">
        <f>IF(ISBLANK(AC310),(IFERROR(IF(AR312="","",IF(AR312&lt;=0.2,"Muy Baja",IF(AR312&lt;=0.4,"Baja",IF(AR312&lt;=0.6,"Media",IF(AR312&lt;=0.8,"Alta","Muy Alta"))))),""))," ")</f>
        <v/>
      </c>
      <c r="AT312" s="203" t="str">
        <f t="shared" si="214"/>
        <v/>
      </c>
      <c r="AU312" s="470" t="str">
        <f t="shared" si="215"/>
        <v/>
      </c>
      <c r="AV312" s="203" t="str">
        <f t="shared" ref="AV312:AV315" si="267">IFERROR(IF(AND(AK311="Impacto",AK312="Impacto"),(AV311-(+AV311*AN312)),IF(AND(AK311="Probabilidad",AK312="Impacto"),(AV310-(+AV310*AN312)),IF(AK312="Probabilidad",AV311,""))),"")</f>
        <v/>
      </c>
      <c r="AW312" s="204" t="str">
        <f t="shared" si="216"/>
        <v/>
      </c>
      <c r="AX312" s="817"/>
      <c r="AY312" s="794"/>
      <c r="AZ312" s="797"/>
      <c r="BA312" s="800"/>
      <c r="BB312" s="256"/>
      <c r="BC312" s="368"/>
      <c r="BD312" s="369"/>
      <c r="BE312" s="369"/>
      <c r="BF312" s="474"/>
      <c r="BG312" s="474"/>
      <c r="BH312" s="474"/>
      <c r="BI312" s="368"/>
      <c r="BJ312" s="764"/>
      <c r="BK312" s="411"/>
      <c r="BL312" s="409"/>
      <c r="BM312" s="409"/>
      <c r="BN312" s="409"/>
      <c r="BO312" s="410"/>
      <c r="BP312" s="410"/>
      <c r="BQ312" s="410"/>
      <c r="BR312" s="453"/>
      <c r="BS312" s="453"/>
      <c r="BT312" s="454"/>
      <c r="BU312" s="509"/>
      <c r="BV312" s="509"/>
      <c r="BW312" s="509"/>
      <c r="BX312" s="509"/>
      <c r="BY312" s="182"/>
      <c r="BZ312" s="182"/>
      <c r="CA312" s="182"/>
      <c r="CB312" s="182"/>
      <c r="CC312" s="182"/>
      <c r="CD312" s="182"/>
      <c r="CE312" s="182"/>
      <c r="CF312" s="182"/>
      <c r="CG312" s="182"/>
      <c r="CH312" s="182"/>
      <c r="CI312" s="182"/>
      <c r="CJ312" s="182"/>
      <c r="CK312" s="182"/>
      <c r="CL312" s="182"/>
      <c r="CM312" s="182"/>
      <c r="CN312" s="182"/>
      <c r="CO312" s="182"/>
    </row>
    <row r="313" spans="1:93" ht="28.5" customHeight="1">
      <c r="A313" s="857"/>
      <c r="B313" s="860"/>
      <c r="C313" s="781"/>
      <c r="D313" s="781"/>
      <c r="E313" s="764"/>
      <c r="F313" s="764"/>
      <c r="G313" s="783"/>
      <c r="H313" s="297">
        <f t="shared" si="249"/>
        <v>50</v>
      </c>
      <c r="I313" s="775"/>
      <c r="J313" s="764"/>
      <c r="K313" s="764"/>
      <c r="L313" s="764"/>
      <c r="M313" s="764"/>
      <c r="N313" s="764"/>
      <c r="O313" s="764"/>
      <c r="P313" s="766"/>
      <c r="Q313" s="768"/>
      <c r="R313" s="770"/>
      <c r="S313" s="770"/>
      <c r="T313" s="770"/>
      <c r="U313" s="820"/>
      <c r="V313" s="805"/>
      <c r="W313" s="823"/>
      <c r="X313" s="826"/>
      <c r="Y313" s="829"/>
      <c r="Z313" s="805"/>
      <c r="AA313" s="808"/>
      <c r="AB313" s="811"/>
      <c r="AC313" s="814"/>
      <c r="AD313" s="797"/>
      <c r="AE313" s="178">
        <v>4</v>
      </c>
      <c r="AF313" s="401"/>
      <c r="AG313" s="445"/>
      <c r="AH313" s="393"/>
      <c r="AI313" s="393"/>
      <c r="AJ313" s="393"/>
      <c r="AK313" s="395" t="str">
        <f t="shared" si="222"/>
        <v/>
      </c>
      <c r="AL313" s="253"/>
      <c r="AM313" s="253"/>
      <c r="AN313" s="201" t="str">
        <f t="shared" si="223"/>
        <v/>
      </c>
      <c r="AO313" s="254"/>
      <c r="AP313" s="254"/>
      <c r="AQ313" s="255"/>
      <c r="AR313" s="202" t="str">
        <f>IF(ISBLANK(AC310),(IFERROR(IF(AND(AK312="Probabilidad",AK313="Probabilidad"),(AT312-(+AT312*AN313)),IF(AND(AK312="Impacto",AK313="Probabilidad"),(AT311-(+AT311*AN313)),IF(AK313="Impacto",AT312,""))),""))," ")</f>
        <v/>
      </c>
      <c r="AS313" s="154" t="str">
        <f>IF(ISBLANK(AC310),(IFERROR(IF(AR313="","",IF(AR313&lt;=0.2,"Muy Baja",IF(AR313&lt;=0.4,"Baja",IF(AR313&lt;=0.6,"Media",IF(AR313&lt;=0.8,"Alta","Muy Alta"))))),""))," ")</f>
        <v/>
      </c>
      <c r="AT313" s="203" t="str">
        <f t="shared" si="214"/>
        <v/>
      </c>
      <c r="AU313" s="470" t="str">
        <f t="shared" si="215"/>
        <v/>
      </c>
      <c r="AV313" s="203" t="str">
        <f t="shared" si="267"/>
        <v/>
      </c>
      <c r="AW313" s="204" t="str">
        <f t="shared" si="216"/>
        <v/>
      </c>
      <c r="AX313" s="817"/>
      <c r="AY313" s="794"/>
      <c r="AZ313" s="797"/>
      <c r="BA313" s="800"/>
      <c r="BB313" s="256"/>
      <c r="BC313" s="368"/>
      <c r="BD313" s="369"/>
      <c r="BE313" s="369"/>
      <c r="BF313" s="474"/>
      <c r="BG313" s="474"/>
      <c r="BH313" s="474"/>
      <c r="BI313" s="368"/>
      <c r="BJ313" s="764"/>
      <c r="BK313" s="411"/>
      <c r="BL313" s="409"/>
      <c r="BM313" s="409"/>
      <c r="BN313" s="409"/>
      <c r="BO313" s="410"/>
      <c r="BP313" s="410"/>
      <c r="BQ313" s="410"/>
      <c r="BR313" s="453"/>
      <c r="BS313" s="453"/>
      <c r="BT313" s="454"/>
      <c r="BU313" s="509"/>
      <c r="BV313" s="509"/>
      <c r="BW313" s="509"/>
      <c r="BX313" s="509"/>
      <c r="BY313" s="182"/>
      <c r="BZ313" s="182"/>
      <c r="CA313" s="182"/>
      <c r="CB313" s="182"/>
      <c r="CC313" s="182"/>
      <c r="CD313" s="182"/>
      <c r="CE313" s="182"/>
      <c r="CF313" s="182"/>
      <c r="CG313" s="182"/>
      <c r="CH313" s="182"/>
      <c r="CI313" s="182"/>
      <c r="CJ313" s="182"/>
      <c r="CK313" s="182"/>
      <c r="CL313" s="182"/>
      <c r="CM313" s="182"/>
      <c r="CN313" s="182"/>
      <c r="CO313" s="182"/>
    </row>
    <row r="314" spans="1:93" ht="28.5" customHeight="1">
      <c r="A314" s="857"/>
      <c r="B314" s="860"/>
      <c r="C314" s="781"/>
      <c r="D314" s="781"/>
      <c r="E314" s="764"/>
      <c r="F314" s="764"/>
      <c r="G314" s="783"/>
      <c r="H314" s="297">
        <f t="shared" si="249"/>
        <v>50</v>
      </c>
      <c r="I314" s="775"/>
      <c r="J314" s="764"/>
      <c r="K314" s="764"/>
      <c r="L314" s="764"/>
      <c r="M314" s="764"/>
      <c r="N314" s="764"/>
      <c r="O314" s="764"/>
      <c r="P314" s="766"/>
      <c r="Q314" s="768"/>
      <c r="R314" s="770"/>
      <c r="S314" s="770"/>
      <c r="T314" s="770"/>
      <c r="U314" s="820"/>
      <c r="V314" s="805"/>
      <c r="W314" s="823"/>
      <c r="X314" s="826"/>
      <c r="Y314" s="829"/>
      <c r="Z314" s="805"/>
      <c r="AA314" s="808"/>
      <c r="AB314" s="811"/>
      <c r="AC314" s="814"/>
      <c r="AD314" s="797"/>
      <c r="AE314" s="178">
        <v>5</v>
      </c>
      <c r="AF314" s="401"/>
      <c r="AG314" s="445"/>
      <c r="AH314" s="393"/>
      <c r="AI314" s="393"/>
      <c r="AJ314" s="393"/>
      <c r="AK314" s="395" t="str">
        <f t="shared" si="222"/>
        <v/>
      </c>
      <c r="AL314" s="253"/>
      <c r="AM314" s="253"/>
      <c r="AN314" s="201" t="str">
        <f t="shared" si="223"/>
        <v/>
      </c>
      <c r="AO314" s="254"/>
      <c r="AP314" s="254"/>
      <c r="AQ314" s="255"/>
      <c r="AR314" s="202" t="str">
        <f>IF(ISBLANK(AC310),(IFERROR(IF(AND(AK313="Probabilidad",AK314="Probabilidad"),(AT313-(+AT313*AN314)),IF(AND(AK313="Impacto",AK314="Probabilidad"),(AT312-(+AT312*AN314)),IF(AK314="Impacto",AT313,""))),""))," ")</f>
        <v/>
      </c>
      <c r="AS314" s="154" t="str">
        <f>IF(ISBLANK(AC310),(IFERROR(IF(AR314="","",IF(AR314&lt;=0.2,"Muy Baja",IF(AR314&lt;=0.4,"Baja",IF(AR314&lt;=0.6,"Media",IF(AR314&lt;=0.8,"Alta","Muy Alta"))))),""))," ")</f>
        <v/>
      </c>
      <c r="AT314" s="203" t="str">
        <f t="shared" si="214"/>
        <v/>
      </c>
      <c r="AU314" s="470" t="str">
        <f t="shared" si="215"/>
        <v/>
      </c>
      <c r="AV314" s="203" t="str">
        <f t="shared" si="267"/>
        <v/>
      </c>
      <c r="AW314" s="204" t="str">
        <f t="shared" si="216"/>
        <v/>
      </c>
      <c r="AX314" s="817"/>
      <c r="AY314" s="794"/>
      <c r="AZ314" s="797"/>
      <c r="BA314" s="800"/>
      <c r="BB314" s="256"/>
      <c r="BC314" s="368"/>
      <c r="BD314" s="369"/>
      <c r="BE314" s="369"/>
      <c r="BF314" s="474"/>
      <c r="BG314" s="474"/>
      <c r="BH314" s="474"/>
      <c r="BI314" s="368"/>
      <c r="BJ314" s="764"/>
      <c r="BK314" s="411"/>
      <c r="BL314" s="409"/>
      <c r="BM314" s="409"/>
      <c r="BN314" s="409"/>
      <c r="BO314" s="410"/>
      <c r="BP314" s="410"/>
      <c r="BQ314" s="410"/>
      <c r="BR314" s="453"/>
      <c r="BS314" s="453"/>
      <c r="BT314" s="454"/>
      <c r="BU314" s="509"/>
      <c r="BV314" s="509"/>
      <c r="BW314" s="509"/>
      <c r="BX314" s="509"/>
      <c r="BY314" s="182"/>
      <c r="BZ314" s="182"/>
      <c r="CA314" s="182"/>
      <c r="CB314" s="182"/>
      <c r="CC314" s="182"/>
      <c r="CD314" s="182"/>
      <c r="CE314" s="182"/>
      <c r="CF314" s="182"/>
      <c r="CG314" s="182"/>
      <c r="CH314" s="182"/>
      <c r="CI314" s="182"/>
      <c r="CJ314" s="182"/>
      <c r="CK314" s="182"/>
      <c r="CL314" s="182"/>
      <c r="CM314" s="182"/>
      <c r="CN314" s="182"/>
      <c r="CO314" s="182"/>
    </row>
    <row r="315" spans="1:93" ht="28.5" customHeight="1">
      <c r="A315" s="857"/>
      <c r="B315" s="860"/>
      <c r="C315" s="781"/>
      <c r="D315" s="781"/>
      <c r="E315" s="764"/>
      <c r="F315" s="764"/>
      <c r="G315" s="783"/>
      <c r="H315" s="297">
        <f t="shared" si="249"/>
        <v>50</v>
      </c>
      <c r="I315" s="776"/>
      <c r="J315" s="765"/>
      <c r="K315" s="765"/>
      <c r="L315" s="765"/>
      <c r="M315" s="765"/>
      <c r="N315" s="765"/>
      <c r="O315" s="765"/>
      <c r="P315" s="767"/>
      <c r="Q315" s="769"/>
      <c r="R315" s="771"/>
      <c r="S315" s="771"/>
      <c r="T315" s="771"/>
      <c r="U315" s="821"/>
      <c r="V315" s="806"/>
      <c r="W315" s="824"/>
      <c r="X315" s="827"/>
      <c r="Y315" s="830"/>
      <c r="Z315" s="806"/>
      <c r="AA315" s="809"/>
      <c r="AB315" s="812"/>
      <c r="AC315" s="815"/>
      <c r="AD315" s="798"/>
      <c r="AE315" s="178">
        <v>6</v>
      </c>
      <c r="AF315" s="401"/>
      <c r="AG315" s="445"/>
      <c r="AH315" s="393"/>
      <c r="AI315" s="393"/>
      <c r="AJ315" s="393"/>
      <c r="AK315" s="395" t="str">
        <f t="shared" si="222"/>
        <v/>
      </c>
      <c r="AL315" s="253"/>
      <c r="AM315" s="253"/>
      <c r="AN315" s="201" t="str">
        <f t="shared" si="223"/>
        <v/>
      </c>
      <c r="AO315" s="254"/>
      <c r="AP315" s="254"/>
      <c r="AQ315" s="255"/>
      <c r="AR315" s="202" t="str">
        <f>IF(ISBLANK(AC310),(IFERROR(IF(AND(AK314="Probabilidad",AK315="Probabilidad"),(AT314-(+AT314*AN315)),IF(AND(AK314="Impacto",AK315="Probabilidad"),(AT313-(+AT313*AN315)),IF(AK315="Impacto",AT314,""))),""))," ")</f>
        <v/>
      </c>
      <c r="AS315" s="154" t="str">
        <f>IF(ISBLANK(AC310),(IFERROR(IF(AR315="","",IF(AR315&lt;=0.2,"Muy Baja",IF(AR315&lt;=0.4,"Baja",IF(AR315&lt;=0.6,"Media",IF(AR315&lt;=0.8,"Alta","Muy Alta"))))),""))," ")</f>
        <v/>
      </c>
      <c r="AT315" s="203" t="str">
        <f t="shared" si="214"/>
        <v/>
      </c>
      <c r="AU315" s="470" t="str">
        <f t="shared" si="215"/>
        <v/>
      </c>
      <c r="AV315" s="203" t="str">
        <f t="shared" si="267"/>
        <v/>
      </c>
      <c r="AW315" s="204" t="str">
        <f t="shared" si="216"/>
        <v/>
      </c>
      <c r="AX315" s="818"/>
      <c r="AY315" s="795"/>
      <c r="AZ315" s="798"/>
      <c r="BA315" s="801"/>
      <c r="BB315" s="256"/>
      <c r="BC315" s="368"/>
      <c r="BD315" s="369"/>
      <c r="BE315" s="369"/>
      <c r="BF315" s="474"/>
      <c r="BG315" s="474"/>
      <c r="BH315" s="474"/>
      <c r="BI315" s="368"/>
      <c r="BJ315" s="765"/>
      <c r="BK315" s="411"/>
      <c r="BL315" s="409"/>
      <c r="BM315" s="409"/>
      <c r="BN315" s="409"/>
      <c r="BO315" s="410"/>
      <c r="BP315" s="410"/>
      <c r="BQ315" s="410"/>
      <c r="BR315" s="453"/>
      <c r="BS315" s="453"/>
      <c r="BT315" s="454"/>
      <c r="BU315" s="509"/>
      <c r="BV315" s="509"/>
      <c r="BW315" s="509"/>
      <c r="BX315" s="509"/>
      <c r="BY315" s="182"/>
      <c r="BZ315" s="182"/>
      <c r="CA315" s="182"/>
      <c r="CB315" s="182"/>
      <c r="CC315" s="182"/>
      <c r="CD315" s="182"/>
      <c r="CE315" s="182"/>
      <c r="CF315" s="182"/>
      <c r="CG315" s="182"/>
      <c r="CH315" s="182"/>
      <c r="CI315" s="182"/>
      <c r="CJ315" s="182"/>
      <c r="CK315" s="182"/>
      <c r="CL315" s="182"/>
      <c r="CM315" s="182"/>
      <c r="CN315" s="182"/>
      <c r="CO315" s="182"/>
    </row>
    <row r="316" spans="1:93" ht="239.25" customHeight="1">
      <c r="A316" s="857"/>
      <c r="B316" s="860" t="s">
        <v>877</v>
      </c>
      <c r="C316" s="781"/>
      <c r="D316" s="781"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764"/>
      <c r="F316" s="764" t="s">
        <v>944</v>
      </c>
      <c r="G316" s="783">
        <v>51</v>
      </c>
      <c r="H316" s="297">
        <f t="shared" ref="H316" si="268">+G316</f>
        <v>51</v>
      </c>
      <c r="I316" s="784" t="s">
        <v>1139</v>
      </c>
      <c r="J316" s="785" t="s">
        <v>237</v>
      </c>
      <c r="K316" s="785" t="s">
        <v>1139</v>
      </c>
      <c r="L316" s="785" t="s">
        <v>1253</v>
      </c>
      <c r="M316" s="785" t="s">
        <v>3141</v>
      </c>
      <c r="N316" s="785" t="s">
        <v>105</v>
      </c>
      <c r="O316" s="785" t="s">
        <v>825</v>
      </c>
      <c r="P316" s="786">
        <v>228</v>
      </c>
      <c r="Q316" s="787"/>
      <c r="R316" s="788"/>
      <c r="S316" s="788"/>
      <c r="T316" s="788"/>
      <c r="U316" s="819" t="str">
        <f>IF(ISBLANK(AB316),(IF(P316&lt;=0,"",IF(P316&lt;=2,"Muy Baja",IF(P316&lt;=24,"Baja",IF(P316&lt;=500,"Media",IF(P316&lt;=5000,"Alta","Muy Alta"))))))," ")</f>
        <v>Media</v>
      </c>
      <c r="V316" s="804">
        <f t="shared" ref="V316" si="269">IF(ISBLANK(AB316),(IF(U316="","",IF(U316="Muy Baja",20%,IF(U316="Baja",40%,IF(U316="Media",60%,IF(U316="Alta",80%,IF(U316="Muy Alta",100%,0)))))))," ")</f>
        <v>0.6</v>
      </c>
      <c r="W316" s="822" t="s">
        <v>299</v>
      </c>
      <c r="X316" s="825" t="str">
        <f>IF(W316&gt;0,IF(NOT(ISERROR(MATCH(W316,'Listados Datos'!$N$3:$N$4,0))),'Listados Datos'!$N$6&amp;"Por favor no seleccionar este criterios de impacto (Afectación Económica o presupuestal y/o Pérdida Reputacional)",'Listados Datos'!$N$7),"")</f>
        <v>✔</v>
      </c>
      <c r="Y316" s="828" t="str">
        <f>IF(OR(W316='Listados Datos'!$R$3,W316='Listados Datos'!$S$3),"Leve",IF(OR(W316='Listados Datos'!$R$4,W316='Listados Datos'!$S$4),"Menor",IF(OR(W316='Listados Datos'!$R$5,W316='Listados Datos'!$S$5),"Moderado",IF(OR(W316='Listados Datos'!$R$6,W316='Listados Datos'!$S$6),"Mayor",IF(OR(W316='Listados Datos'!$R$7,W316='Listados Datos'!$S$7),"Catastrófico","")))))</f>
        <v>Moderado</v>
      </c>
      <c r="Z316" s="804">
        <f>IF(Y316="","",IF(Y316="Leve",20%,IF(Y316="Menor",40%,IF(Y316="Moderado",60%,IF(Y316="Mayor",80%,IF(Y316="Catastrófico",100%,0))))))</f>
        <v>0.6</v>
      </c>
      <c r="AA316" s="807" t="str">
        <f>IF(OR(AND(U316="Muy Baja",Y316="Leve"),AND(U316="Muy Baja",Y316="Menor"),AND(U316="Baja",Y316="Leve")),"Bajo",IF(OR(AND(U316="Muy baja",Y316="Moderado"),AND(U316="Baja",Y316="Menor"),AND(U316="Baja",Y316="Moderado"),AND(U316="Media",Y316="Leve"),AND(U316="Media",Y316="Menor"),AND(U316="Media",Y316="Moderado"),AND(U316="Alta",Y316="Leve"),AND(U316="Alta",Y316="Menor")),"Moderado",IF(OR(AND(U316="Muy Baja",Y316="Mayor"),AND(U316="Baja",Y316="Mayor"),AND(U316="Media",Y316="Mayor"),AND(U316="Alta",Y316="Moderado"),AND(U316="Alta",Y316="Mayor"),AND(U316="Muy Alta",Y316="Leve"),AND(U316="Muy Alta",Y316="Menor"),AND(U316="Muy Alta",Y316="Moderado"),AND(U316="Muy Alta",Y316="Mayor")),"Alto",IF(OR(AND(U316="Muy Baja",Y316="Catastrófico"),AND(U316="Baja",Y316="Catastrófico"),AND(U316="Media",Y316="Catastrófico"),AND(U316="Alta",Y316="Catastrófico"),AND(U316="Muy Alta",Y316="Catastrófico")),"Extremo",""))))</f>
        <v>Moderado</v>
      </c>
      <c r="AB316" s="810"/>
      <c r="AC316" s="813"/>
      <c r="AD316" s="796" t="str">
        <f t="shared" ref="AD316" si="270">IF(AND(AB316="Rara Vez",AC316="Insignificante"),("BAJA"),IF(AND(AB316="Rara Vez",AC316="Menor"),("BAJA"),IF(AND(AB316="Rara Vez",AC316="Moderado"),("MODERADA"),IF(AND(AB316="Rara Vez",AC316="Mayor"),("ALTA"),IF(AND(AB316="Improbable",AC316="Insignificante"),("BAJA"),IF(AND(AB316="Improbable",AC316="Menor"),("BAJA"),IF(AND(AB316="Improbable",AC316="Moderado"),("MODERADA"),IF(AND(AB316="Improbable",AC316="Mayor"),("ALTA"),IF(AND(AB316="Posible",AC316="Insignificante"),("BAJA"),IF(AND(AB316="Posible",AC316="Menor"),("MODERADA"),IF(AND(AB316="Posible",AC316="Moderado"),("ALTA"),IF(AND(AB316="Posible",AC316="Mayor"),("EXTREMA"),IF(AND(AB316="Probable",AC316="Insignificante"),("MODERADA"),IF(AND(AB316="Probable",AC316="Menor"),("ALTA"),IF(AND(AB316="Probable",AC316="Moderado"),("ALTA"),IF(AND(AB316="Probable",AC316="Mayor"),("EXTREMA"),IF(AND(AB316="Casi Seguro",AC316="Insignificante"),("ALTA"),IF(AND(AB316="Casi Seguro",AC316="Menor"),("ALTA"),IF(AND(AB316="Casi Seguro",AC316="Moderado"),("EXTREMA"),IF(AND(AB316="Casi Seguro",AC316="Mayor"),("EXTREMA"),IF(AC316="Catastrófico","EXTREMA","VALORAR")))))))))))))))))))))</f>
        <v>VALORAR</v>
      </c>
      <c r="AE316" s="178">
        <v>1</v>
      </c>
      <c r="AF316" s="401"/>
      <c r="AG316" s="445" t="s">
        <v>3081</v>
      </c>
      <c r="AH316" s="393"/>
      <c r="AI316" s="393"/>
      <c r="AJ316" s="393"/>
      <c r="AK316" s="395" t="str">
        <f t="shared" si="222"/>
        <v>Probabilidad</v>
      </c>
      <c r="AL316" s="253" t="s">
        <v>305</v>
      </c>
      <c r="AM316" s="253" t="s">
        <v>310</v>
      </c>
      <c r="AN316" s="201" t="str">
        <f t="shared" si="223"/>
        <v>40%</v>
      </c>
      <c r="AO316" s="254" t="s">
        <v>314</v>
      </c>
      <c r="AP316" s="254" t="s">
        <v>318</v>
      </c>
      <c r="AQ316" s="255" t="s">
        <v>321</v>
      </c>
      <c r="AR316" s="202">
        <f>IF(ISBLANK(AC316),(IFERROR(IF(AK316="Probabilidad",(V316-(+V316*AN316)),IF(AK316="Impacto",V316,"")),""))," ")</f>
        <v>0.36</v>
      </c>
      <c r="AS316" s="154" t="str">
        <f>IF(ISBLANK(AC316), (IFERROR(IF(AR316="","",IF(AR316&lt;=0.2,"Muy Baja",IF(AR316&lt;=0.4,"Baja",IF(AR316&lt;=0.6,"Media",IF(AR316&lt;=0.8,"Alta","Muy Alta"))))),""))," ")</f>
        <v>Baja</v>
      </c>
      <c r="AT316" s="203">
        <f t="shared" si="214"/>
        <v>0.36</v>
      </c>
      <c r="AU316" s="470" t="str">
        <f t="shared" si="215"/>
        <v>Moderado</v>
      </c>
      <c r="AV316" s="203">
        <f>IFERROR(IF(AK316="Impacto",(Z316-(+Z316*AN316)),IF(AK316="Probabilidad",Z316,"")),"")</f>
        <v>0.6</v>
      </c>
      <c r="AW316" s="204" t="str">
        <f t="shared" si="216"/>
        <v>Moderado</v>
      </c>
      <c r="AX316" s="816"/>
      <c r="AY316" s="793" t="str">
        <f>IF(ISBLANK(AC316), " ", AC316)</f>
        <v xml:space="preserve"> </v>
      </c>
      <c r="AZ316" s="796" t="str">
        <f t="shared" ref="AZ316" si="271">IF(AND(AX316="Rara Vez",AY316="Insignificante"),("BAJA"),IF(AND(AX316="Rara Vez",AY316="Menor"),("BAJA"),IF(AND(AX316="Rara Vez",AY316="Moderado"),("MODERADA"),IF(AND(AX316="Rara Vez",AY316="Mayor"),("ALTA"),IF(AND(AX316="Improbable",AY316="Insignificante"),("BAJA"),IF(AND(AX316="Improbable",AY316="Menor"),("BAJA"),IF(AND(AX316="Improbable",AY316="Moderado"),("MODERADA"),IF(AND(AX316="Improbable",AY316="Mayor"),("ALTA"),IF(AND(AX316="Posible",AY316="Insignificante"),("BAJA"),IF(AND(AX316="Posible",AY316="Menor"),("MODERADA"),IF(AND(AX316="Posible",AY316="Moderado"),("ALTA"),IF(AND(AX316="Posible",AY316="Mayor"),("EXTREMA"),IF(AND(AX316="Probable",AY316="Insignificante"),("MODERADA"),IF(AND(AX316="Probable",AY316="Menor"),("ALTA"),IF(AND(AX316="Probable",AY316="Moderado"),("ALTA"),IF(AND(AX316="Probable",AY316="Mayor"),("EXTREMA"),IF(AND(AX316="Casi Seguro",AY316="Insignificante"),("ALTA"),IF(AND(AX316="Casi Seguro",AY316="Menor"),("ALTA"),IF(AND(AX316="Casi Seguro",AY316="Moderado"),("EXTREMA"),IF(AND(AX316="Casi Seguro",AY316="Mayor"),("EXTREMA"),IF(AY316="Catastrófico","EXTREMA","VALORAR")))))))))))))))))))))</f>
        <v>VALORAR</v>
      </c>
      <c r="BA316" s="799" t="s">
        <v>328</v>
      </c>
      <c r="BB316" s="256" t="s">
        <v>3391</v>
      </c>
      <c r="BC316" s="368" t="s">
        <v>1185</v>
      </c>
      <c r="BD316" s="369" t="s">
        <v>2917</v>
      </c>
      <c r="BE316" s="369" t="s">
        <v>1115</v>
      </c>
      <c r="BF316" s="474">
        <v>44927</v>
      </c>
      <c r="BG316" s="474">
        <v>45291</v>
      </c>
      <c r="BH316" s="474" t="s">
        <v>1185</v>
      </c>
      <c r="BI316" s="474" t="s">
        <v>1185</v>
      </c>
      <c r="BJ316" s="785" t="s">
        <v>1186</v>
      </c>
      <c r="BK316" s="411" t="s">
        <v>110</v>
      </c>
      <c r="BL316" s="409" t="s">
        <v>3505</v>
      </c>
      <c r="BM316" s="409">
        <v>1</v>
      </c>
      <c r="BN316" s="421">
        <v>45169</v>
      </c>
      <c r="BO316" s="410" t="s">
        <v>3507</v>
      </c>
      <c r="BP316" s="423" t="s">
        <v>3506</v>
      </c>
      <c r="BQ316" s="410" t="s">
        <v>111</v>
      </c>
      <c r="BR316" s="453" t="s">
        <v>111</v>
      </c>
      <c r="BS316" s="453" t="s">
        <v>1423</v>
      </c>
      <c r="BT316" s="454" t="s">
        <v>1423</v>
      </c>
      <c r="BU316" s="532" t="s">
        <v>3760</v>
      </c>
      <c r="BV316" s="510" t="s">
        <v>3911</v>
      </c>
      <c r="BW316" s="510" t="s">
        <v>3761</v>
      </c>
      <c r="BX316" s="532" t="s">
        <v>3912</v>
      </c>
      <c r="BY316" s="182"/>
      <c r="BZ316" s="182"/>
      <c r="CA316" s="182"/>
      <c r="CB316" s="182"/>
      <c r="CC316" s="182"/>
      <c r="CD316" s="182"/>
      <c r="CE316" s="182"/>
      <c r="CF316" s="182"/>
      <c r="CG316" s="182"/>
      <c r="CH316" s="182"/>
      <c r="CI316" s="182"/>
      <c r="CJ316" s="182"/>
      <c r="CK316" s="182"/>
      <c r="CL316" s="182"/>
      <c r="CM316" s="182"/>
      <c r="CN316" s="182"/>
      <c r="CO316" s="182"/>
    </row>
    <row r="317" spans="1:93" ht="59.65" customHeight="1">
      <c r="A317" s="857"/>
      <c r="B317" s="860"/>
      <c r="C317" s="781"/>
      <c r="D317" s="781"/>
      <c r="E317" s="764"/>
      <c r="F317" s="764"/>
      <c r="G317" s="783"/>
      <c r="H317" s="297">
        <f t="shared" ref="H317" si="272">+H316</f>
        <v>51</v>
      </c>
      <c r="I317" s="775"/>
      <c r="J317" s="764"/>
      <c r="K317" s="764"/>
      <c r="L317" s="764"/>
      <c r="M317" s="764"/>
      <c r="N317" s="764"/>
      <c r="O317" s="764"/>
      <c r="P317" s="766"/>
      <c r="Q317" s="768"/>
      <c r="R317" s="770"/>
      <c r="S317" s="770"/>
      <c r="T317" s="770"/>
      <c r="U317" s="820"/>
      <c r="V317" s="805"/>
      <c r="W317" s="823"/>
      <c r="X317" s="826"/>
      <c r="Y317" s="829"/>
      <c r="Z317" s="805"/>
      <c r="AA317" s="808"/>
      <c r="AB317" s="811"/>
      <c r="AC317" s="814"/>
      <c r="AD317" s="797"/>
      <c r="AE317" s="178">
        <v>2</v>
      </c>
      <c r="AF317" s="401"/>
      <c r="AG317" s="445"/>
      <c r="AH317" s="393"/>
      <c r="AI317" s="393"/>
      <c r="AJ317" s="393"/>
      <c r="AK317" s="395" t="str">
        <f t="shared" si="222"/>
        <v/>
      </c>
      <c r="AL317" s="253"/>
      <c r="AM317" s="253"/>
      <c r="AN317" s="201" t="str">
        <f t="shared" si="223"/>
        <v/>
      </c>
      <c r="AO317" s="254"/>
      <c r="AP317" s="254"/>
      <c r="AQ317" s="255"/>
      <c r="AR317" s="202" t="str">
        <f>IF(ISBLANK(AC316),(IFERROR(IF(AND(AK316="Probabilidad",AK317="Probabilidad"),(AT316-(+AT316*AN317)),IF(AK317="Probabilidad",(V316-(+V316*AN317)),IF(AK317="Impacto",AT316,""))),""))," ")</f>
        <v/>
      </c>
      <c r="AS317" s="154" t="str">
        <f>IF(ISBLANK(AC316),(IFERROR(IF(AR317="","",IF(AR317&lt;=0.2,"Muy Baja",IF(AR317&lt;=0.4,"Baja",IF(AR317&lt;=0.6,"Media",IF(AR317&lt;=0.8,"Alta","Muy Alta"))))),""))," ")</f>
        <v/>
      </c>
      <c r="AT317" s="203" t="str">
        <f t="shared" si="214"/>
        <v/>
      </c>
      <c r="AU317" s="470" t="str">
        <f t="shared" si="215"/>
        <v/>
      </c>
      <c r="AV317" s="203" t="str">
        <f>IFERROR(IF(AND(AK316="Impacto",AK317="Impacto"),(AV316-(+AV316*AN317)),IF(AK317="Impacto",(Z316-(+Z316*AN317)),IF(AK317="Probabilidad",AV316,""))),"")</f>
        <v/>
      </c>
      <c r="AW317" s="204" t="str">
        <f t="shared" si="216"/>
        <v/>
      </c>
      <c r="AX317" s="817"/>
      <c r="AY317" s="794"/>
      <c r="AZ317" s="797"/>
      <c r="BA317" s="800"/>
      <c r="BB317" s="256"/>
      <c r="BC317" s="368"/>
      <c r="BD317" s="369"/>
      <c r="BE317" s="369"/>
      <c r="BF317" s="474"/>
      <c r="BG317" s="474"/>
      <c r="BH317" s="474"/>
      <c r="BI317" s="368"/>
      <c r="BJ317" s="764"/>
      <c r="BK317" s="411"/>
      <c r="BL317" s="409"/>
      <c r="BM317" s="409"/>
      <c r="BN317" s="409"/>
      <c r="BO317" s="410"/>
      <c r="BP317" s="410"/>
      <c r="BQ317" s="410"/>
      <c r="BR317" s="453"/>
      <c r="BS317" s="453"/>
      <c r="BT317" s="454"/>
      <c r="BU317" s="517"/>
      <c r="BV317" s="517"/>
      <c r="BW317" s="517"/>
      <c r="BX317" s="517"/>
      <c r="BY317" s="182"/>
      <c r="BZ317" s="182"/>
      <c r="CA317" s="182"/>
      <c r="CB317" s="182"/>
      <c r="CC317" s="182"/>
      <c r="CD317" s="182"/>
      <c r="CE317" s="182"/>
      <c r="CF317" s="182"/>
      <c r="CG317" s="182"/>
      <c r="CH317" s="182"/>
      <c r="CI317" s="182"/>
      <c r="CJ317" s="182"/>
      <c r="CK317" s="182"/>
      <c r="CL317" s="182"/>
      <c r="CM317" s="182"/>
      <c r="CN317" s="182"/>
      <c r="CO317" s="182"/>
    </row>
    <row r="318" spans="1:93" ht="28.5" customHeight="1">
      <c r="A318" s="857"/>
      <c r="B318" s="860"/>
      <c r="C318" s="781"/>
      <c r="D318" s="781"/>
      <c r="E318" s="764"/>
      <c r="F318" s="764"/>
      <c r="G318" s="783"/>
      <c r="H318" s="297">
        <f t="shared" si="249"/>
        <v>51</v>
      </c>
      <c r="I318" s="775"/>
      <c r="J318" s="764"/>
      <c r="K318" s="764"/>
      <c r="L318" s="764"/>
      <c r="M318" s="764"/>
      <c r="N318" s="764"/>
      <c r="O318" s="764"/>
      <c r="P318" s="766"/>
      <c r="Q318" s="768"/>
      <c r="R318" s="770"/>
      <c r="S318" s="770"/>
      <c r="T318" s="770"/>
      <c r="U318" s="820"/>
      <c r="V318" s="805"/>
      <c r="W318" s="823"/>
      <c r="X318" s="826"/>
      <c r="Y318" s="829"/>
      <c r="Z318" s="805"/>
      <c r="AA318" s="808"/>
      <c r="AB318" s="811"/>
      <c r="AC318" s="814"/>
      <c r="AD318" s="797"/>
      <c r="AE318" s="178">
        <v>3</v>
      </c>
      <c r="AF318" s="401"/>
      <c r="AG318" s="445"/>
      <c r="AH318" s="393"/>
      <c r="AI318" s="393"/>
      <c r="AJ318" s="393"/>
      <c r="AK318" s="395" t="str">
        <f t="shared" si="222"/>
        <v/>
      </c>
      <c r="AL318" s="253"/>
      <c r="AM318" s="253"/>
      <c r="AN318" s="201" t="str">
        <f t="shared" si="223"/>
        <v/>
      </c>
      <c r="AO318" s="254"/>
      <c r="AP318" s="254"/>
      <c r="AQ318" s="255"/>
      <c r="AR318" s="202" t="str">
        <f>IF(ISBLANK(AC316),(IFERROR(IF(AND(AK317="Probabilidad",AK318="Probabilidad"),(AT317-(+AT317*AN318)),IF(AND(AK317="Impacto",AK318="Probabilidad"),(AT316-(+AT316*AN318)),IF(AK318="Impacto",AT317,""))),""))," ")</f>
        <v/>
      </c>
      <c r="AS318" s="154" t="str">
        <f>IF(ISBLANK(AC316),(IFERROR(IF(AR318="","",IF(AR318&lt;=0.2,"Muy Baja",IF(AR318&lt;=0.4,"Baja",IF(AR318&lt;=0.6,"Media",IF(AR318&lt;=0.8,"Alta","Muy Alta"))))),""))," ")</f>
        <v/>
      </c>
      <c r="AT318" s="203" t="str">
        <f t="shared" si="214"/>
        <v/>
      </c>
      <c r="AU318" s="470" t="str">
        <f t="shared" si="215"/>
        <v/>
      </c>
      <c r="AV318" s="203" t="str">
        <f t="shared" ref="AV318:AV321" si="273">IFERROR(IF(AND(AK317="Impacto",AK318="Impacto"),(AV317-(+AV317*AN318)),IF(AND(AK317="Probabilidad",AK318="Impacto"),(AV316-(+AV316*AN318)),IF(AK318="Probabilidad",AV317,""))),"")</f>
        <v/>
      </c>
      <c r="AW318" s="204" t="str">
        <f t="shared" si="216"/>
        <v/>
      </c>
      <c r="AX318" s="817"/>
      <c r="AY318" s="794"/>
      <c r="AZ318" s="797"/>
      <c r="BA318" s="800"/>
      <c r="BB318" s="256"/>
      <c r="BC318" s="368"/>
      <c r="BD318" s="369"/>
      <c r="BE318" s="369"/>
      <c r="BF318" s="474"/>
      <c r="BG318" s="474"/>
      <c r="BH318" s="474"/>
      <c r="BI318" s="368"/>
      <c r="BJ318" s="764"/>
      <c r="BK318" s="411"/>
      <c r="BL318" s="409"/>
      <c r="BM318" s="409"/>
      <c r="BN318" s="409"/>
      <c r="BO318" s="410"/>
      <c r="BP318" s="410"/>
      <c r="BQ318" s="410"/>
      <c r="BR318" s="453"/>
      <c r="BS318" s="453"/>
      <c r="BT318" s="454"/>
      <c r="BU318" s="517"/>
      <c r="BV318" s="517"/>
      <c r="BW318" s="517"/>
      <c r="BX318" s="517"/>
      <c r="BY318" s="182"/>
      <c r="BZ318" s="182"/>
      <c r="CA318" s="182"/>
      <c r="CB318" s="182"/>
      <c r="CC318" s="182"/>
      <c r="CD318" s="182"/>
      <c r="CE318" s="182"/>
      <c r="CF318" s="182"/>
      <c r="CG318" s="182"/>
      <c r="CH318" s="182"/>
      <c r="CI318" s="182"/>
      <c r="CJ318" s="182"/>
      <c r="CK318" s="182"/>
      <c r="CL318" s="182"/>
      <c r="CM318" s="182"/>
      <c r="CN318" s="182"/>
      <c r="CO318" s="182"/>
    </row>
    <row r="319" spans="1:93" ht="28.5" customHeight="1">
      <c r="A319" s="857"/>
      <c r="B319" s="860"/>
      <c r="C319" s="781"/>
      <c r="D319" s="781"/>
      <c r="E319" s="764"/>
      <c r="F319" s="764"/>
      <c r="G319" s="783"/>
      <c r="H319" s="297">
        <f t="shared" si="249"/>
        <v>51</v>
      </c>
      <c r="I319" s="775"/>
      <c r="J319" s="764"/>
      <c r="K319" s="764"/>
      <c r="L319" s="764"/>
      <c r="M319" s="764"/>
      <c r="N319" s="764"/>
      <c r="O319" s="764"/>
      <c r="P319" s="766"/>
      <c r="Q319" s="768"/>
      <c r="R319" s="770"/>
      <c r="S319" s="770"/>
      <c r="T319" s="770"/>
      <c r="U319" s="820"/>
      <c r="V319" s="805"/>
      <c r="W319" s="823"/>
      <c r="X319" s="826"/>
      <c r="Y319" s="829"/>
      <c r="Z319" s="805"/>
      <c r="AA319" s="808"/>
      <c r="AB319" s="811"/>
      <c r="AC319" s="814"/>
      <c r="AD319" s="797"/>
      <c r="AE319" s="178">
        <v>4</v>
      </c>
      <c r="AF319" s="401"/>
      <c r="AG319" s="445"/>
      <c r="AH319" s="393"/>
      <c r="AI319" s="393"/>
      <c r="AJ319" s="393"/>
      <c r="AK319" s="395" t="str">
        <f t="shared" si="222"/>
        <v/>
      </c>
      <c r="AL319" s="253"/>
      <c r="AM319" s="253"/>
      <c r="AN319" s="201" t="str">
        <f t="shared" si="223"/>
        <v/>
      </c>
      <c r="AO319" s="254"/>
      <c r="AP319" s="254"/>
      <c r="AQ319" s="255"/>
      <c r="AR319" s="202" t="str">
        <f>IF(ISBLANK(AC316),(IFERROR(IF(AND(AK318="Probabilidad",AK319="Probabilidad"),(AT318-(+AT318*AN319)),IF(AND(AK318="Impacto",AK319="Probabilidad"),(AT317-(+AT317*AN319)),IF(AK319="Impacto",AT318,""))),""))," ")</f>
        <v/>
      </c>
      <c r="AS319" s="154" t="str">
        <f>IF(ISBLANK(AC316),(IFERROR(IF(AR319="","",IF(AR319&lt;=0.2,"Muy Baja",IF(AR319&lt;=0.4,"Baja",IF(AR319&lt;=0.6,"Media",IF(AR319&lt;=0.8,"Alta","Muy Alta"))))),""))," ")</f>
        <v/>
      </c>
      <c r="AT319" s="203" t="str">
        <f t="shared" si="214"/>
        <v/>
      </c>
      <c r="AU319" s="470" t="str">
        <f t="shared" si="215"/>
        <v/>
      </c>
      <c r="AV319" s="203" t="str">
        <f t="shared" si="273"/>
        <v/>
      </c>
      <c r="AW319" s="204" t="str">
        <f t="shared" si="216"/>
        <v/>
      </c>
      <c r="AX319" s="817"/>
      <c r="AY319" s="794"/>
      <c r="AZ319" s="797"/>
      <c r="BA319" s="800"/>
      <c r="BB319" s="256"/>
      <c r="BC319" s="368"/>
      <c r="BD319" s="369"/>
      <c r="BE319" s="369"/>
      <c r="BF319" s="474"/>
      <c r="BG319" s="474"/>
      <c r="BH319" s="474"/>
      <c r="BI319" s="368"/>
      <c r="BJ319" s="764"/>
      <c r="BK319" s="411"/>
      <c r="BL319" s="409"/>
      <c r="BM319" s="409"/>
      <c r="BN319" s="409"/>
      <c r="BO319" s="410"/>
      <c r="BP319" s="410"/>
      <c r="BQ319" s="410"/>
      <c r="BR319" s="453"/>
      <c r="BS319" s="453"/>
      <c r="BT319" s="454"/>
      <c r="BU319" s="517"/>
      <c r="BV319" s="517"/>
      <c r="BW319" s="517"/>
      <c r="BX319" s="517"/>
      <c r="BY319" s="182"/>
      <c r="BZ319" s="182"/>
      <c r="CA319" s="182"/>
      <c r="CB319" s="182"/>
      <c r="CC319" s="182"/>
      <c r="CD319" s="182"/>
      <c r="CE319" s="182"/>
      <c r="CF319" s="182"/>
      <c r="CG319" s="182"/>
      <c r="CH319" s="182"/>
      <c r="CI319" s="182"/>
      <c r="CJ319" s="182"/>
      <c r="CK319" s="182"/>
      <c r="CL319" s="182"/>
      <c r="CM319" s="182"/>
      <c r="CN319" s="182"/>
      <c r="CO319" s="182"/>
    </row>
    <row r="320" spans="1:93" ht="28.5" customHeight="1">
      <c r="A320" s="857"/>
      <c r="B320" s="860"/>
      <c r="C320" s="781"/>
      <c r="D320" s="781"/>
      <c r="E320" s="764"/>
      <c r="F320" s="764"/>
      <c r="G320" s="783"/>
      <c r="H320" s="297">
        <f t="shared" si="249"/>
        <v>51</v>
      </c>
      <c r="I320" s="775"/>
      <c r="J320" s="764"/>
      <c r="K320" s="764"/>
      <c r="L320" s="764"/>
      <c r="M320" s="764"/>
      <c r="N320" s="764"/>
      <c r="O320" s="764"/>
      <c r="P320" s="766"/>
      <c r="Q320" s="768"/>
      <c r="R320" s="770"/>
      <c r="S320" s="770"/>
      <c r="T320" s="770"/>
      <c r="U320" s="820"/>
      <c r="V320" s="805"/>
      <c r="W320" s="823"/>
      <c r="X320" s="826"/>
      <c r="Y320" s="829"/>
      <c r="Z320" s="805"/>
      <c r="AA320" s="808"/>
      <c r="AB320" s="811"/>
      <c r="AC320" s="814"/>
      <c r="AD320" s="797"/>
      <c r="AE320" s="178">
        <v>5</v>
      </c>
      <c r="AF320" s="401"/>
      <c r="AG320" s="445"/>
      <c r="AH320" s="393"/>
      <c r="AI320" s="393"/>
      <c r="AJ320" s="393"/>
      <c r="AK320" s="395" t="str">
        <f t="shared" si="222"/>
        <v/>
      </c>
      <c r="AL320" s="253"/>
      <c r="AM320" s="253"/>
      <c r="AN320" s="201" t="str">
        <f t="shared" si="223"/>
        <v/>
      </c>
      <c r="AO320" s="254"/>
      <c r="AP320" s="254"/>
      <c r="AQ320" s="255"/>
      <c r="AR320" s="202" t="str">
        <f>IF(ISBLANK(AC316),(IFERROR(IF(AND(AK319="Probabilidad",AK320="Probabilidad"),(AT319-(+AT319*AN320)),IF(AND(AK319="Impacto",AK320="Probabilidad"),(AT318-(+AT318*AN320)),IF(AK320="Impacto",AT319,""))),""))," ")</f>
        <v/>
      </c>
      <c r="AS320" s="154" t="str">
        <f>IF(ISBLANK(AC316),(IFERROR(IF(AR320="","",IF(AR320&lt;=0.2,"Muy Baja",IF(AR320&lt;=0.4,"Baja",IF(AR320&lt;=0.6,"Media",IF(AR320&lt;=0.8,"Alta","Muy Alta"))))),""))," ")</f>
        <v/>
      </c>
      <c r="AT320" s="203" t="str">
        <f t="shared" si="214"/>
        <v/>
      </c>
      <c r="AU320" s="470" t="str">
        <f t="shared" si="215"/>
        <v/>
      </c>
      <c r="AV320" s="203" t="str">
        <f t="shared" si="273"/>
        <v/>
      </c>
      <c r="AW320" s="204" t="str">
        <f t="shared" si="216"/>
        <v/>
      </c>
      <c r="AX320" s="817"/>
      <c r="AY320" s="794"/>
      <c r="AZ320" s="797"/>
      <c r="BA320" s="800"/>
      <c r="BB320" s="256"/>
      <c r="BC320" s="368"/>
      <c r="BD320" s="369"/>
      <c r="BE320" s="369"/>
      <c r="BF320" s="474"/>
      <c r="BG320" s="474"/>
      <c r="BH320" s="474"/>
      <c r="BI320" s="368"/>
      <c r="BJ320" s="764"/>
      <c r="BK320" s="411"/>
      <c r="BL320" s="409"/>
      <c r="BM320" s="409"/>
      <c r="BN320" s="409"/>
      <c r="BO320" s="410"/>
      <c r="BP320" s="410"/>
      <c r="BQ320" s="410"/>
      <c r="BR320" s="453"/>
      <c r="BS320" s="453"/>
      <c r="BT320" s="454"/>
      <c r="BU320" s="517"/>
      <c r="BV320" s="517"/>
      <c r="BW320" s="517"/>
      <c r="BX320" s="517"/>
      <c r="BY320" s="182"/>
      <c r="BZ320" s="182"/>
      <c r="CA320" s="182"/>
      <c r="CB320" s="182"/>
      <c r="CC320" s="182"/>
      <c r="CD320" s="182"/>
      <c r="CE320" s="182"/>
      <c r="CF320" s="182"/>
      <c r="CG320" s="182"/>
      <c r="CH320" s="182"/>
      <c r="CI320" s="182"/>
      <c r="CJ320" s="182"/>
      <c r="CK320" s="182"/>
      <c r="CL320" s="182"/>
      <c r="CM320" s="182"/>
      <c r="CN320" s="182"/>
      <c r="CO320" s="182"/>
    </row>
    <row r="321" spans="1:93" ht="28.5" customHeight="1">
      <c r="A321" s="857"/>
      <c r="B321" s="860"/>
      <c r="C321" s="781"/>
      <c r="D321" s="781"/>
      <c r="E321" s="764"/>
      <c r="F321" s="764"/>
      <c r="G321" s="783"/>
      <c r="H321" s="297">
        <f t="shared" si="249"/>
        <v>51</v>
      </c>
      <c r="I321" s="776"/>
      <c r="J321" s="765"/>
      <c r="K321" s="765"/>
      <c r="L321" s="765"/>
      <c r="M321" s="765"/>
      <c r="N321" s="765"/>
      <c r="O321" s="765"/>
      <c r="P321" s="767"/>
      <c r="Q321" s="769"/>
      <c r="R321" s="771"/>
      <c r="S321" s="771"/>
      <c r="T321" s="771"/>
      <c r="U321" s="821"/>
      <c r="V321" s="806"/>
      <c r="W321" s="824"/>
      <c r="X321" s="827"/>
      <c r="Y321" s="830"/>
      <c r="Z321" s="806"/>
      <c r="AA321" s="809"/>
      <c r="AB321" s="812"/>
      <c r="AC321" s="815"/>
      <c r="AD321" s="798"/>
      <c r="AE321" s="178">
        <v>6</v>
      </c>
      <c r="AF321" s="401"/>
      <c r="AG321" s="445"/>
      <c r="AH321" s="393"/>
      <c r="AI321" s="393"/>
      <c r="AJ321" s="393"/>
      <c r="AK321" s="395" t="str">
        <f t="shared" si="222"/>
        <v/>
      </c>
      <c r="AL321" s="253"/>
      <c r="AM321" s="253"/>
      <c r="AN321" s="201" t="str">
        <f t="shared" si="223"/>
        <v/>
      </c>
      <c r="AO321" s="254"/>
      <c r="AP321" s="254"/>
      <c r="AQ321" s="255"/>
      <c r="AR321" s="202" t="str">
        <f>IF(ISBLANK(AC316),(IFERROR(IF(AND(AK320="Probabilidad",AK321="Probabilidad"),(AT320-(+AT320*AN321)),IF(AND(AK320="Impacto",AK321="Probabilidad"),(AT319-(+AT319*AN321)),IF(AK321="Impacto",AT320,""))),""))," ")</f>
        <v/>
      </c>
      <c r="AS321" s="154" t="str">
        <f>IF(ISBLANK(AC316),(IFERROR(IF(AR321="","",IF(AR321&lt;=0.2,"Muy Baja",IF(AR321&lt;=0.4,"Baja",IF(AR321&lt;=0.6,"Media",IF(AR321&lt;=0.8,"Alta","Muy Alta"))))),""))," ")</f>
        <v/>
      </c>
      <c r="AT321" s="203" t="str">
        <f t="shared" si="214"/>
        <v/>
      </c>
      <c r="AU321" s="470" t="str">
        <f t="shared" si="215"/>
        <v/>
      </c>
      <c r="AV321" s="203" t="str">
        <f t="shared" si="273"/>
        <v/>
      </c>
      <c r="AW321" s="204" t="str">
        <f t="shared" si="216"/>
        <v/>
      </c>
      <c r="AX321" s="818"/>
      <c r="AY321" s="795"/>
      <c r="AZ321" s="798"/>
      <c r="BA321" s="801"/>
      <c r="BB321" s="256"/>
      <c r="BC321" s="368"/>
      <c r="BD321" s="369"/>
      <c r="BE321" s="369"/>
      <c r="BF321" s="474"/>
      <c r="BG321" s="474"/>
      <c r="BH321" s="474"/>
      <c r="BI321" s="368"/>
      <c r="BJ321" s="765"/>
      <c r="BK321" s="411"/>
      <c r="BL321" s="409"/>
      <c r="BM321" s="409"/>
      <c r="BN321" s="409"/>
      <c r="BO321" s="410"/>
      <c r="BP321" s="410"/>
      <c r="BQ321" s="410"/>
      <c r="BR321" s="453"/>
      <c r="BS321" s="453"/>
      <c r="BT321" s="454"/>
      <c r="BU321" s="517"/>
      <c r="BV321" s="517"/>
      <c r="BW321" s="517"/>
      <c r="BX321" s="517"/>
      <c r="BY321" s="182"/>
      <c r="BZ321" s="182"/>
      <c r="CA321" s="182"/>
      <c r="CB321" s="182"/>
      <c r="CC321" s="182"/>
      <c r="CD321" s="182"/>
      <c r="CE321" s="182"/>
      <c r="CF321" s="182"/>
      <c r="CG321" s="182"/>
      <c r="CH321" s="182"/>
      <c r="CI321" s="182"/>
      <c r="CJ321" s="182"/>
      <c r="CK321" s="182"/>
      <c r="CL321" s="182"/>
      <c r="CM321" s="182"/>
      <c r="CN321" s="182"/>
      <c r="CO321" s="182"/>
    </row>
    <row r="322" spans="1:93" ht="154.5" customHeight="1">
      <c r="A322" s="857"/>
      <c r="B322" s="860" t="s">
        <v>877</v>
      </c>
      <c r="C322" s="781"/>
      <c r="D322" s="781"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764"/>
      <c r="F322" s="764" t="s">
        <v>944</v>
      </c>
      <c r="G322" s="783">
        <v>52</v>
      </c>
      <c r="H322" s="297">
        <f t="shared" ref="H322" si="274">+G322</f>
        <v>52</v>
      </c>
      <c r="I322" s="784" t="s">
        <v>1140</v>
      </c>
      <c r="J322" s="785" t="s">
        <v>236</v>
      </c>
      <c r="K322" s="785" t="s">
        <v>1140</v>
      </c>
      <c r="L322" s="785" t="s">
        <v>1254</v>
      </c>
      <c r="M322" s="785" t="s">
        <v>3142</v>
      </c>
      <c r="N322" s="785" t="s">
        <v>105</v>
      </c>
      <c r="O322" s="785" t="s">
        <v>825</v>
      </c>
      <c r="P322" s="786">
        <v>12</v>
      </c>
      <c r="Q322" s="787"/>
      <c r="R322" s="788"/>
      <c r="S322" s="788"/>
      <c r="T322" s="788"/>
      <c r="U322" s="819" t="str">
        <f>IF(ISBLANK(AB322),(IF(P322&lt;=0,"",IF(P322&lt;=2,"Muy Baja",IF(P322&lt;=24,"Baja",IF(P322&lt;=500,"Media",IF(P322&lt;=5000,"Alta","Muy Alta"))))))," ")</f>
        <v>Baja</v>
      </c>
      <c r="V322" s="804">
        <f t="shared" ref="V322" si="275">IF(ISBLANK(AB322),(IF(U322="","",IF(U322="Muy Baja",20%,IF(U322="Baja",40%,IF(U322="Media",60%,IF(U322="Alta",80%,IF(U322="Muy Alta",100%,0)))))))," ")</f>
        <v>0.4</v>
      </c>
      <c r="W322" s="822" t="s">
        <v>299</v>
      </c>
      <c r="X322" s="825" t="str">
        <f>IF(W322&gt;0,IF(NOT(ISERROR(MATCH(W322,'Listados Datos'!$N$3:$N$4,0))),'Listados Datos'!$N$6&amp;"Por favor no seleccionar este criterios de impacto (Afectación Económica o presupuestal y/o Pérdida Reputacional)",'Listados Datos'!$N$7),"")</f>
        <v>✔</v>
      </c>
      <c r="Y322" s="828" t="str">
        <f>IF(OR(W322='Listados Datos'!$R$3,W322='Listados Datos'!$S$3),"Leve",IF(OR(W322='Listados Datos'!$R$4,W322='Listados Datos'!$S$4),"Menor",IF(OR(W322='Listados Datos'!$R$5,W322='Listados Datos'!$S$5),"Moderado",IF(OR(W322='Listados Datos'!$R$6,W322='Listados Datos'!$S$6),"Mayor",IF(OR(W322='Listados Datos'!$R$7,W322='Listados Datos'!$S$7),"Catastrófico","")))))</f>
        <v>Moderado</v>
      </c>
      <c r="Z322" s="804">
        <f>IF(Y322="","",IF(Y322="Leve",20%,IF(Y322="Menor",40%,IF(Y322="Moderado",60%,IF(Y322="Mayor",80%,IF(Y322="Catastrófico",100%,0))))))</f>
        <v>0.6</v>
      </c>
      <c r="AA322" s="807" t="str">
        <f>IF(OR(AND(U322="Muy Baja",Y322="Leve"),AND(U322="Muy Baja",Y322="Menor"),AND(U322="Baja",Y322="Leve")),"Bajo",IF(OR(AND(U322="Muy baja",Y322="Moderado"),AND(U322="Baja",Y322="Menor"),AND(U322="Baja",Y322="Moderado"),AND(U322="Media",Y322="Leve"),AND(U322="Media",Y322="Menor"),AND(U322="Media",Y322="Moderado"),AND(U322="Alta",Y322="Leve"),AND(U322="Alta",Y322="Menor")),"Moderado",IF(OR(AND(U322="Muy Baja",Y322="Mayor"),AND(U322="Baja",Y322="Mayor"),AND(U322="Media",Y322="Mayor"),AND(U322="Alta",Y322="Moderado"),AND(U322="Alta",Y322="Mayor"),AND(U322="Muy Alta",Y322="Leve"),AND(U322="Muy Alta",Y322="Menor"),AND(U322="Muy Alta",Y322="Moderado"),AND(U322="Muy Alta",Y322="Mayor")),"Alto",IF(OR(AND(U322="Muy Baja",Y322="Catastrófico"),AND(U322="Baja",Y322="Catastrófico"),AND(U322="Media",Y322="Catastrófico"),AND(U322="Alta",Y322="Catastrófico"),AND(U322="Muy Alta",Y322="Catastrófico")),"Extremo",""))))</f>
        <v>Moderado</v>
      </c>
      <c r="AB322" s="810"/>
      <c r="AC322" s="813"/>
      <c r="AD322" s="796" t="str">
        <f t="shared" ref="AD322" si="276">IF(AND(AB322="Rara Vez",AC322="Insignificante"),("BAJA"),IF(AND(AB322="Rara Vez",AC322="Menor"),("BAJA"),IF(AND(AB322="Rara Vez",AC322="Moderado"),("MODERADA"),IF(AND(AB322="Rara Vez",AC322="Mayor"),("ALTA"),IF(AND(AB322="Improbable",AC322="Insignificante"),("BAJA"),IF(AND(AB322="Improbable",AC322="Menor"),("BAJA"),IF(AND(AB322="Improbable",AC322="Moderado"),("MODERADA"),IF(AND(AB322="Improbable",AC322="Mayor"),("ALTA"),IF(AND(AB322="Posible",AC322="Insignificante"),("BAJA"),IF(AND(AB322="Posible",AC322="Menor"),("MODERADA"),IF(AND(AB322="Posible",AC322="Moderado"),("ALTA"),IF(AND(AB322="Posible",AC322="Mayor"),("EXTREMA"),IF(AND(AB322="Probable",AC322="Insignificante"),("MODERADA"),IF(AND(AB322="Probable",AC322="Menor"),("ALTA"),IF(AND(AB322="Probable",AC322="Moderado"),("ALTA"),IF(AND(AB322="Probable",AC322="Mayor"),("EXTREMA"),IF(AND(AB322="Casi Seguro",AC322="Insignificante"),("ALTA"),IF(AND(AB322="Casi Seguro",AC322="Menor"),("ALTA"),IF(AND(AB322="Casi Seguro",AC322="Moderado"),("EXTREMA"),IF(AND(AB322="Casi Seguro",AC322="Mayor"),("EXTREMA"),IF(AC322="Catastrófico","EXTREMA","VALORAR")))))))))))))))))))))</f>
        <v>VALORAR</v>
      </c>
      <c r="AE322" s="178">
        <v>1</v>
      </c>
      <c r="AF322" s="401"/>
      <c r="AG322" s="445" t="s">
        <v>3082</v>
      </c>
      <c r="AH322" s="393"/>
      <c r="AI322" s="393"/>
      <c r="AJ322" s="393"/>
      <c r="AK322" s="395" t="str">
        <f t="shared" si="222"/>
        <v>Probabilidad</v>
      </c>
      <c r="AL322" s="253" t="s">
        <v>305</v>
      </c>
      <c r="AM322" s="253" t="s">
        <v>310</v>
      </c>
      <c r="AN322" s="201" t="str">
        <f t="shared" si="223"/>
        <v>40%</v>
      </c>
      <c r="AO322" s="254" t="s">
        <v>314</v>
      </c>
      <c r="AP322" s="254" t="s">
        <v>318</v>
      </c>
      <c r="AQ322" s="255" t="s">
        <v>321</v>
      </c>
      <c r="AR322" s="202">
        <f>IF(ISBLANK(AC322),(IFERROR(IF(AK322="Probabilidad",(V322-(+V322*AN322)),IF(AK322="Impacto",V322,"")),""))," ")</f>
        <v>0.24</v>
      </c>
      <c r="AS322" s="154" t="str">
        <f>IF(ISBLANK(AC322), (IFERROR(IF(AR322="","",IF(AR322&lt;=0.2,"Muy Baja",IF(AR322&lt;=0.4,"Baja",IF(AR322&lt;=0.6,"Media",IF(AR322&lt;=0.8,"Alta","Muy Alta"))))),""))," ")</f>
        <v>Baja</v>
      </c>
      <c r="AT322" s="203">
        <f t="shared" si="214"/>
        <v>0.24</v>
      </c>
      <c r="AU322" s="470" t="str">
        <f t="shared" si="215"/>
        <v>Moderado</v>
      </c>
      <c r="AV322" s="203">
        <f>IFERROR(IF(AK322="Impacto",(Z322-(+Z322*AN322)),IF(AK322="Probabilidad",Z322,"")),"")</f>
        <v>0.6</v>
      </c>
      <c r="AW322" s="204" t="str">
        <f t="shared" si="216"/>
        <v>Moderado</v>
      </c>
      <c r="AX322" s="816"/>
      <c r="AY322" s="793" t="str">
        <f>IF(ISBLANK(AC322), " ", AC322)</f>
        <v xml:space="preserve"> </v>
      </c>
      <c r="AZ322" s="796" t="str">
        <f t="shared" ref="AZ322" si="277">IF(AND(AX322="Rara Vez",AY322="Insignificante"),("BAJA"),IF(AND(AX322="Rara Vez",AY322="Menor"),("BAJA"),IF(AND(AX322="Rara Vez",AY322="Moderado"),("MODERADA"),IF(AND(AX322="Rara Vez",AY322="Mayor"),("ALTA"),IF(AND(AX322="Improbable",AY322="Insignificante"),("BAJA"),IF(AND(AX322="Improbable",AY322="Menor"),("BAJA"),IF(AND(AX322="Improbable",AY322="Moderado"),("MODERADA"),IF(AND(AX322="Improbable",AY322="Mayor"),("ALTA"),IF(AND(AX322="Posible",AY322="Insignificante"),("BAJA"),IF(AND(AX322="Posible",AY322="Menor"),("MODERADA"),IF(AND(AX322="Posible",AY322="Moderado"),("ALTA"),IF(AND(AX322="Posible",AY322="Mayor"),("EXTREMA"),IF(AND(AX322="Probable",AY322="Insignificante"),("MODERADA"),IF(AND(AX322="Probable",AY322="Menor"),("ALTA"),IF(AND(AX322="Probable",AY322="Moderado"),("ALTA"),IF(AND(AX322="Probable",AY322="Mayor"),("EXTREMA"),IF(AND(AX322="Casi Seguro",AY322="Insignificante"),("ALTA"),IF(AND(AX322="Casi Seguro",AY322="Menor"),("ALTA"),IF(AND(AX322="Casi Seguro",AY322="Moderado"),("EXTREMA"),IF(AND(AX322="Casi Seguro",AY322="Mayor"),("EXTREMA"),IF(AY322="Catastrófico","EXTREMA","VALORAR")))))))))))))))))))))</f>
        <v>VALORAR</v>
      </c>
      <c r="BA322" s="799" t="s">
        <v>328</v>
      </c>
      <c r="BB322" s="256" t="s">
        <v>1187</v>
      </c>
      <c r="BC322" s="368" t="s">
        <v>1308</v>
      </c>
      <c r="BD322" s="369" t="s">
        <v>2917</v>
      </c>
      <c r="BE322" s="369" t="s">
        <v>1115</v>
      </c>
      <c r="BF322" s="474">
        <v>44927</v>
      </c>
      <c r="BG322" s="474" t="s">
        <v>3084</v>
      </c>
      <c r="BH322" s="474" t="s">
        <v>1188</v>
      </c>
      <c r="BI322" s="368" t="s">
        <v>1188</v>
      </c>
      <c r="BJ322" s="785" t="s">
        <v>1189</v>
      </c>
      <c r="BK322" s="411" t="s">
        <v>110</v>
      </c>
      <c r="BL322" s="409" t="s">
        <v>3509</v>
      </c>
      <c r="BM322" s="409">
        <v>2</v>
      </c>
      <c r="BN322" s="421">
        <v>45169</v>
      </c>
      <c r="BO322" s="410" t="s">
        <v>2478</v>
      </c>
      <c r="BP322" s="423" t="s">
        <v>3510</v>
      </c>
      <c r="BQ322" s="410" t="s">
        <v>111</v>
      </c>
      <c r="BR322" s="453" t="s">
        <v>111</v>
      </c>
      <c r="BS322" s="453" t="s">
        <v>1423</v>
      </c>
      <c r="BT322" s="454" t="s">
        <v>1423</v>
      </c>
      <c r="BU322" s="508" t="s">
        <v>3763</v>
      </c>
      <c r="BV322" s="510" t="s">
        <v>3712</v>
      </c>
      <c r="BW322" s="510" t="s">
        <v>3764</v>
      </c>
      <c r="BX322" s="508" t="s">
        <v>3765</v>
      </c>
      <c r="BY322" s="182"/>
      <c r="BZ322" s="182"/>
      <c r="CA322" s="182"/>
      <c r="CB322" s="182"/>
      <c r="CC322" s="182"/>
      <c r="CD322" s="182"/>
      <c r="CE322" s="182"/>
      <c r="CF322" s="182"/>
      <c r="CG322" s="182"/>
      <c r="CH322" s="182"/>
      <c r="CI322" s="182"/>
      <c r="CJ322" s="182"/>
      <c r="CK322" s="182"/>
      <c r="CL322" s="182"/>
      <c r="CM322" s="182"/>
      <c r="CN322" s="182"/>
      <c r="CO322" s="182"/>
    </row>
    <row r="323" spans="1:93" ht="28.5" customHeight="1">
      <c r="A323" s="857"/>
      <c r="B323" s="860"/>
      <c r="C323" s="781"/>
      <c r="D323" s="781"/>
      <c r="E323" s="764"/>
      <c r="F323" s="764"/>
      <c r="G323" s="783"/>
      <c r="H323" s="297">
        <f t="shared" ref="H323" si="278">+H322</f>
        <v>52</v>
      </c>
      <c r="I323" s="775"/>
      <c r="J323" s="764"/>
      <c r="K323" s="764"/>
      <c r="L323" s="764"/>
      <c r="M323" s="764"/>
      <c r="N323" s="764"/>
      <c r="O323" s="764"/>
      <c r="P323" s="766"/>
      <c r="Q323" s="768"/>
      <c r="R323" s="770"/>
      <c r="S323" s="770"/>
      <c r="T323" s="770"/>
      <c r="U323" s="820"/>
      <c r="V323" s="805"/>
      <c r="W323" s="823"/>
      <c r="X323" s="826"/>
      <c r="Y323" s="829"/>
      <c r="Z323" s="805"/>
      <c r="AA323" s="808"/>
      <c r="AB323" s="811"/>
      <c r="AC323" s="814"/>
      <c r="AD323" s="797"/>
      <c r="AE323" s="178">
        <v>2</v>
      </c>
      <c r="AF323" s="401"/>
      <c r="AG323" s="445"/>
      <c r="AH323" s="393"/>
      <c r="AI323" s="393"/>
      <c r="AJ323" s="393"/>
      <c r="AK323" s="395" t="str">
        <f t="shared" si="222"/>
        <v/>
      </c>
      <c r="AL323" s="253"/>
      <c r="AM323" s="253"/>
      <c r="AN323" s="201" t="str">
        <f t="shared" si="223"/>
        <v/>
      </c>
      <c r="AO323" s="254"/>
      <c r="AP323" s="254"/>
      <c r="AQ323" s="255"/>
      <c r="AR323" s="202" t="str">
        <f>IF(ISBLANK(AC322),(IFERROR(IF(AND(AK322="Probabilidad",AK323="Probabilidad"),(AT322-(+AT322*AN323)),IF(AK323="Probabilidad",(V322-(+V322*AN323)),IF(AK323="Impacto",AT322,""))),""))," ")</f>
        <v/>
      </c>
      <c r="AS323" s="154" t="str">
        <f>IF(ISBLANK(AC322),(IFERROR(IF(AR323="","",IF(AR323&lt;=0.2,"Muy Baja",IF(AR323&lt;=0.4,"Baja",IF(AR323&lt;=0.6,"Media",IF(AR323&lt;=0.8,"Alta","Muy Alta"))))),""))," ")</f>
        <v/>
      </c>
      <c r="AT323" s="203" t="str">
        <f t="shared" si="214"/>
        <v/>
      </c>
      <c r="AU323" s="470" t="str">
        <f t="shared" si="215"/>
        <v/>
      </c>
      <c r="AV323" s="203" t="str">
        <f>IFERROR(IF(AND(AK322="Impacto",AK323="Impacto"),(AV322-(+AV322*AN323)),IF(AK323="Impacto",(Z322-(+Z322*AN323)),IF(AK323="Probabilidad",AV322,""))),"")</f>
        <v/>
      </c>
      <c r="AW323" s="204" t="str">
        <f t="shared" si="216"/>
        <v/>
      </c>
      <c r="AX323" s="817"/>
      <c r="AY323" s="794"/>
      <c r="AZ323" s="797"/>
      <c r="BA323" s="800"/>
      <c r="BB323" s="256"/>
      <c r="BC323" s="368"/>
      <c r="BD323" s="369"/>
      <c r="BE323" s="369"/>
      <c r="BF323" s="474"/>
      <c r="BG323" s="474"/>
      <c r="BH323" s="474"/>
      <c r="BI323" s="368"/>
      <c r="BJ323" s="764"/>
      <c r="BK323" s="411"/>
      <c r="BL323" s="409"/>
      <c r="BM323" s="409"/>
      <c r="BN323" s="409"/>
      <c r="BO323" s="410"/>
      <c r="BP323" s="410"/>
      <c r="BQ323" s="410"/>
      <c r="BR323" s="453"/>
      <c r="BS323" s="453"/>
      <c r="BT323" s="454"/>
      <c r="BU323" s="509"/>
      <c r="BV323" s="509"/>
      <c r="BW323" s="509"/>
      <c r="BX323" s="509"/>
      <c r="BY323" s="182"/>
      <c r="BZ323" s="182"/>
      <c r="CA323" s="182"/>
      <c r="CB323" s="182"/>
      <c r="CC323" s="182"/>
      <c r="CD323" s="182"/>
      <c r="CE323" s="182"/>
      <c r="CF323" s="182"/>
      <c r="CG323" s="182"/>
      <c r="CH323" s="182"/>
      <c r="CI323" s="182"/>
      <c r="CJ323" s="182"/>
      <c r="CK323" s="182"/>
      <c r="CL323" s="182"/>
      <c r="CM323" s="182"/>
      <c r="CN323" s="182"/>
      <c r="CO323" s="182"/>
    </row>
    <row r="324" spans="1:93" ht="28.5" customHeight="1">
      <c r="A324" s="857"/>
      <c r="B324" s="860"/>
      <c r="C324" s="781"/>
      <c r="D324" s="781"/>
      <c r="E324" s="764"/>
      <c r="F324" s="764"/>
      <c r="G324" s="783"/>
      <c r="H324" s="297">
        <f t="shared" si="249"/>
        <v>52</v>
      </c>
      <c r="I324" s="775"/>
      <c r="J324" s="764"/>
      <c r="K324" s="764"/>
      <c r="L324" s="764"/>
      <c r="M324" s="764"/>
      <c r="N324" s="764"/>
      <c r="O324" s="764"/>
      <c r="P324" s="766"/>
      <c r="Q324" s="768"/>
      <c r="R324" s="770"/>
      <c r="S324" s="770"/>
      <c r="T324" s="770"/>
      <c r="U324" s="820"/>
      <c r="V324" s="805"/>
      <c r="W324" s="823"/>
      <c r="X324" s="826"/>
      <c r="Y324" s="829"/>
      <c r="Z324" s="805"/>
      <c r="AA324" s="808"/>
      <c r="AB324" s="811"/>
      <c r="AC324" s="814"/>
      <c r="AD324" s="797"/>
      <c r="AE324" s="178">
        <v>3</v>
      </c>
      <c r="AF324" s="401"/>
      <c r="AG324" s="445"/>
      <c r="AH324" s="393"/>
      <c r="AI324" s="393"/>
      <c r="AJ324" s="393"/>
      <c r="AK324" s="395" t="str">
        <f t="shared" si="222"/>
        <v/>
      </c>
      <c r="AL324" s="253"/>
      <c r="AM324" s="253"/>
      <c r="AN324" s="201" t="str">
        <f t="shared" si="223"/>
        <v/>
      </c>
      <c r="AO324" s="254"/>
      <c r="AP324" s="254"/>
      <c r="AQ324" s="255"/>
      <c r="AR324" s="202" t="str">
        <f>IF(ISBLANK(AC322),(IFERROR(IF(AND(AK323="Probabilidad",AK324="Probabilidad"),(AT323-(+AT323*AN324)),IF(AND(AK323="Impacto",AK324="Probabilidad"),(AT322-(+AT322*AN324)),IF(AK324="Impacto",AT323,""))),""))," ")</f>
        <v/>
      </c>
      <c r="AS324" s="154" t="str">
        <f>IF(ISBLANK(AC322),(IFERROR(IF(AR324="","",IF(AR324&lt;=0.2,"Muy Baja",IF(AR324&lt;=0.4,"Baja",IF(AR324&lt;=0.6,"Media",IF(AR324&lt;=0.8,"Alta","Muy Alta"))))),""))," ")</f>
        <v/>
      </c>
      <c r="AT324" s="203" t="str">
        <f t="shared" si="214"/>
        <v/>
      </c>
      <c r="AU324" s="470" t="str">
        <f t="shared" si="215"/>
        <v/>
      </c>
      <c r="AV324" s="203" t="str">
        <f t="shared" ref="AV324:AV327" si="279">IFERROR(IF(AND(AK323="Impacto",AK324="Impacto"),(AV323-(+AV323*AN324)),IF(AND(AK323="Probabilidad",AK324="Impacto"),(AV322-(+AV322*AN324)),IF(AK324="Probabilidad",AV323,""))),"")</f>
        <v/>
      </c>
      <c r="AW324" s="204" t="str">
        <f t="shared" si="216"/>
        <v/>
      </c>
      <c r="AX324" s="817"/>
      <c r="AY324" s="794"/>
      <c r="AZ324" s="797"/>
      <c r="BA324" s="800"/>
      <c r="BB324" s="256"/>
      <c r="BC324" s="368"/>
      <c r="BD324" s="369"/>
      <c r="BE324" s="369"/>
      <c r="BF324" s="474"/>
      <c r="BG324" s="474"/>
      <c r="BH324" s="474"/>
      <c r="BI324" s="368"/>
      <c r="BJ324" s="764"/>
      <c r="BK324" s="411"/>
      <c r="BL324" s="409"/>
      <c r="BM324" s="409"/>
      <c r="BN324" s="409"/>
      <c r="BO324" s="410"/>
      <c r="BP324" s="410"/>
      <c r="BQ324" s="410"/>
      <c r="BR324" s="453"/>
      <c r="BS324" s="453"/>
      <c r="BT324" s="454"/>
      <c r="BU324" s="509"/>
      <c r="BV324" s="509"/>
      <c r="BW324" s="509"/>
      <c r="BX324" s="509"/>
      <c r="BY324" s="182"/>
      <c r="BZ324" s="182"/>
      <c r="CA324" s="182"/>
      <c r="CB324" s="182"/>
      <c r="CC324" s="182"/>
      <c r="CD324" s="182"/>
      <c r="CE324" s="182"/>
      <c r="CF324" s="182"/>
      <c r="CG324" s="182"/>
      <c r="CH324" s="182"/>
      <c r="CI324" s="182"/>
      <c r="CJ324" s="182"/>
      <c r="CK324" s="182"/>
      <c r="CL324" s="182"/>
      <c r="CM324" s="182"/>
      <c r="CN324" s="182"/>
      <c r="CO324" s="182"/>
    </row>
    <row r="325" spans="1:93" ht="28.5" customHeight="1">
      <c r="A325" s="857"/>
      <c r="B325" s="860"/>
      <c r="C325" s="781"/>
      <c r="D325" s="781"/>
      <c r="E325" s="764"/>
      <c r="F325" s="764"/>
      <c r="G325" s="783"/>
      <c r="H325" s="297">
        <f t="shared" si="249"/>
        <v>52</v>
      </c>
      <c r="I325" s="775"/>
      <c r="J325" s="764"/>
      <c r="K325" s="764"/>
      <c r="L325" s="764"/>
      <c r="M325" s="764"/>
      <c r="N325" s="764"/>
      <c r="O325" s="764"/>
      <c r="P325" s="766"/>
      <c r="Q325" s="768"/>
      <c r="R325" s="770"/>
      <c r="S325" s="770"/>
      <c r="T325" s="770"/>
      <c r="U325" s="820"/>
      <c r="V325" s="805"/>
      <c r="W325" s="823"/>
      <c r="X325" s="826"/>
      <c r="Y325" s="829"/>
      <c r="Z325" s="805"/>
      <c r="AA325" s="808"/>
      <c r="AB325" s="811"/>
      <c r="AC325" s="814"/>
      <c r="AD325" s="797"/>
      <c r="AE325" s="178">
        <v>4</v>
      </c>
      <c r="AF325" s="401"/>
      <c r="AG325" s="445"/>
      <c r="AH325" s="393"/>
      <c r="AI325" s="393"/>
      <c r="AJ325" s="393"/>
      <c r="AK325" s="395" t="str">
        <f t="shared" si="222"/>
        <v/>
      </c>
      <c r="AL325" s="253"/>
      <c r="AM325" s="253"/>
      <c r="AN325" s="201" t="str">
        <f t="shared" si="223"/>
        <v/>
      </c>
      <c r="AO325" s="254"/>
      <c r="AP325" s="254"/>
      <c r="AQ325" s="255"/>
      <c r="AR325" s="202" t="str">
        <f>IF(ISBLANK(AC322),(IFERROR(IF(AND(AK324="Probabilidad",AK325="Probabilidad"),(AT324-(+AT324*AN325)),IF(AND(AK324="Impacto",AK325="Probabilidad"),(AT323-(+AT323*AN325)),IF(AK325="Impacto",AT324,""))),""))," ")</f>
        <v/>
      </c>
      <c r="AS325" s="154" t="str">
        <f>IF(ISBLANK(AC322),(IFERROR(IF(AR325="","",IF(AR325&lt;=0.2,"Muy Baja",IF(AR325&lt;=0.4,"Baja",IF(AR325&lt;=0.6,"Media",IF(AR325&lt;=0.8,"Alta","Muy Alta"))))),""))," ")</f>
        <v/>
      </c>
      <c r="AT325" s="203" t="str">
        <f t="shared" si="214"/>
        <v/>
      </c>
      <c r="AU325" s="470" t="str">
        <f t="shared" si="215"/>
        <v/>
      </c>
      <c r="AV325" s="203" t="str">
        <f t="shared" si="279"/>
        <v/>
      </c>
      <c r="AW325" s="204" t="str">
        <f t="shared" si="216"/>
        <v/>
      </c>
      <c r="AX325" s="817"/>
      <c r="AY325" s="794"/>
      <c r="AZ325" s="797"/>
      <c r="BA325" s="800"/>
      <c r="BB325" s="256"/>
      <c r="BC325" s="368"/>
      <c r="BD325" s="369"/>
      <c r="BE325" s="369"/>
      <c r="BF325" s="474"/>
      <c r="BG325" s="474"/>
      <c r="BH325" s="474"/>
      <c r="BI325" s="368"/>
      <c r="BJ325" s="764"/>
      <c r="BK325" s="411"/>
      <c r="BL325" s="409"/>
      <c r="BM325" s="409"/>
      <c r="BN325" s="409"/>
      <c r="BO325" s="410"/>
      <c r="BP325" s="410"/>
      <c r="BQ325" s="410"/>
      <c r="BR325" s="453"/>
      <c r="BS325" s="453"/>
      <c r="BT325" s="454"/>
      <c r="BU325" s="509"/>
      <c r="BV325" s="509"/>
      <c r="BW325" s="509"/>
      <c r="BX325" s="509"/>
      <c r="BY325" s="182"/>
      <c r="BZ325" s="182"/>
      <c r="CA325" s="182"/>
      <c r="CB325" s="182"/>
      <c r="CC325" s="182"/>
      <c r="CD325" s="182"/>
      <c r="CE325" s="182"/>
      <c r="CF325" s="182"/>
      <c r="CG325" s="182"/>
      <c r="CH325" s="182"/>
      <c r="CI325" s="182"/>
      <c r="CJ325" s="182"/>
      <c r="CK325" s="182"/>
      <c r="CL325" s="182"/>
      <c r="CM325" s="182"/>
      <c r="CN325" s="182"/>
      <c r="CO325" s="182"/>
    </row>
    <row r="326" spans="1:93" ht="28.5" customHeight="1">
      <c r="A326" s="857"/>
      <c r="B326" s="860"/>
      <c r="C326" s="781"/>
      <c r="D326" s="781"/>
      <c r="E326" s="764"/>
      <c r="F326" s="764"/>
      <c r="G326" s="783"/>
      <c r="H326" s="297">
        <f t="shared" si="249"/>
        <v>52</v>
      </c>
      <c r="I326" s="775"/>
      <c r="J326" s="764"/>
      <c r="K326" s="764"/>
      <c r="L326" s="764"/>
      <c r="M326" s="764"/>
      <c r="N326" s="764"/>
      <c r="O326" s="764"/>
      <c r="P326" s="766"/>
      <c r="Q326" s="768"/>
      <c r="R326" s="770"/>
      <c r="S326" s="770"/>
      <c r="T326" s="770"/>
      <c r="U326" s="820"/>
      <c r="V326" s="805"/>
      <c r="W326" s="823"/>
      <c r="X326" s="826"/>
      <c r="Y326" s="829"/>
      <c r="Z326" s="805"/>
      <c r="AA326" s="808"/>
      <c r="AB326" s="811"/>
      <c r="AC326" s="814"/>
      <c r="AD326" s="797"/>
      <c r="AE326" s="178">
        <v>5</v>
      </c>
      <c r="AF326" s="401"/>
      <c r="AG326" s="445"/>
      <c r="AH326" s="393"/>
      <c r="AI326" s="393"/>
      <c r="AJ326" s="393"/>
      <c r="AK326" s="395" t="str">
        <f t="shared" si="222"/>
        <v/>
      </c>
      <c r="AL326" s="253"/>
      <c r="AM326" s="253"/>
      <c r="AN326" s="201" t="str">
        <f t="shared" si="223"/>
        <v/>
      </c>
      <c r="AO326" s="254"/>
      <c r="AP326" s="254"/>
      <c r="AQ326" s="255"/>
      <c r="AR326" s="202" t="str">
        <f>IF(ISBLANK(AC322),(IFERROR(IF(AND(AK325="Probabilidad",AK326="Probabilidad"),(AT325-(+AT325*AN326)),IF(AND(AK325="Impacto",AK326="Probabilidad"),(AT324-(+AT324*AN326)),IF(AK326="Impacto",AT325,""))),""))," ")</f>
        <v/>
      </c>
      <c r="AS326" s="154" t="str">
        <f>IF(ISBLANK(AC322),(IFERROR(IF(AR326="","",IF(AR326&lt;=0.2,"Muy Baja",IF(AR326&lt;=0.4,"Baja",IF(AR326&lt;=0.6,"Media",IF(AR326&lt;=0.8,"Alta","Muy Alta"))))),""))," ")</f>
        <v/>
      </c>
      <c r="AT326" s="203" t="str">
        <f t="shared" si="214"/>
        <v/>
      </c>
      <c r="AU326" s="470" t="str">
        <f t="shared" si="215"/>
        <v/>
      </c>
      <c r="AV326" s="203" t="str">
        <f t="shared" si="279"/>
        <v/>
      </c>
      <c r="AW326" s="204" t="str">
        <f t="shared" si="216"/>
        <v/>
      </c>
      <c r="AX326" s="817"/>
      <c r="AY326" s="794"/>
      <c r="AZ326" s="797"/>
      <c r="BA326" s="800"/>
      <c r="BB326" s="256"/>
      <c r="BC326" s="368"/>
      <c r="BD326" s="369"/>
      <c r="BE326" s="369"/>
      <c r="BF326" s="474"/>
      <c r="BG326" s="474"/>
      <c r="BH326" s="474"/>
      <c r="BI326" s="368"/>
      <c r="BJ326" s="764"/>
      <c r="BK326" s="411"/>
      <c r="BL326" s="409"/>
      <c r="BM326" s="409"/>
      <c r="BN326" s="409"/>
      <c r="BO326" s="410"/>
      <c r="BP326" s="410"/>
      <c r="BQ326" s="410"/>
      <c r="BR326" s="453"/>
      <c r="BS326" s="453"/>
      <c r="BT326" s="454"/>
      <c r="BU326" s="509"/>
      <c r="BV326" s="509"/>
      <c r="BW326" s="509"/>
      <c r="BX326" s="509"/>
      <c r="BY326" s="182"/>
      <c r="BZ326" s="182"/>
      <c r="CA326" s="182"/>
      <c r="CB326" s="182"/>
      <c r="CC326" s="182"/>
      <c r="CD326" s="182"/>
      <c r="CE326" s="182"/>
      <c r="CF326" s="182"/>
      <c r="CG326" s="182"/>
      <c r="CH326" s="182"/>
      <c r="CI326" s="182"/>
      <c r="CJ326" s="182"/>
      <c r="CK326" s="182"/>
      <c r="CL326" s="182"/>
      <c r="CM326" s="182"/>
      <c r="CN326" s="182"/>
      <c r="CO326" s="182"/>
    </row>
    <row r="327" spans="1:93" ht="28.5" customHeight="1">
      <c r="A327" s="857"/>
      <c r="B327" s="860"/>
      <c r="C327" s="781"/>
      <c r="D327" s="781"/>
      <c r="E327" s="764"/>
      <c r="F327" s="764"/>
      <c r="G327" s="783"/>
      <c r="H327" s="297">
        <f t="shared" si="249"/>
        <v>52</v>
      </c>
      <c r="I327" s="776"/>
      <c r="J327" s="765"/>
      <c r="K327" s="765"/>
      <c r="L327" s="765"/>
      <c r="M327" s="765"/>
      <c r="N327" s="765"/>
      <c r="O327" s="765"/>
      <c r="P327" s="767"/>
      <c r="Q327" s="769"/>
      <c r="R327" s="771"/>
      <c r="S327" s="771"/>
      <c r="T327" s="771"/>
      <c r="U327" s="821"/>
      <c r="V327" s="806"/>
      <c r="W327" s="824"/>
      <c r="X327" s="827"/>
      <c r="Y327" s="830"/>
      <c r="Z327" s="806"/>
      <c r="AA327" s="809"/>
      <c r="AB327" s="812"/>
      <c r="AC327" s="815"/>
      <c r="AD327" s="798"/>
      <c r="AE327" s="178">
        <v>6</v>
      </c>
      <c r="AF327" s="401"/>
      <c r="AG327" s="445"/>
      <c r="AH327" s="393"/>
      <c r="AI327" s="393"/>
      <c r="AJ327" s="393"/>
      <c r="AK327" s="395" t="str">
        <f t="shared" si="222"/>
        <v/>
      </c>
      <c r="AL327" s="253"/>
      <c r="AM327" s="253"/>
      <c r="AN327" s="201" t="str">
        <f t="shared" si="223"/>
        <v/>
      </c>
      <c r="AO327" s="254"/>
      <c r="AP327" s="254"/>
      <c r="AQ327" s="255"/>
      <c r="AR327" s="202" t="str">
        <f>IF(ISBLANK(AC322),(IFERROR(IF(AND(AK326="Probabilidad",AK327="Probabilidad"),(AT326-(+AT326*AN327)),IF(AND(AK326="Impacto",AK327="Probabilidad"),(AT325-(+AT325*AN327)),IF(AK327="Impacto",AT326,""))),""))," ")</f>
        <v/>
      </c>
      <c r="AS327" s="154" t="str">
        <f>IF(ISBLANK(AC322),(IFERROR(IF(AR327="","",IF(AR327&lt;=0.2,"Muy Baja",IF(AR327&lt;=0.4,"Baja",IF(AR327&lt;=0.6,"Media",IF(AR327&lt;=0.8,"Alta","Muy Alta"))))),""))," ")</f>
        <v/>
      </c>
      <c r="AT327" s="203" t="str">
        <f t="shared" si="214"/>
        <v/>
      </c>
      <c r="AU327" s="470" t="str">
        <f t="shared" si="215"/>
        <v/>
      </c>
      <c r="AV327" s="203" t="str">
        <f t="shared" si="279"/>
        <v/>
      </c>
      <c r="AW327" s="204" t="str">
        <f t="shared" si="216"/>
        <v/>
      </c>
      <c r="AX327" s="818"/>
      <c r="AY327" s="795"/>
      <c r="AZ327" s="798"/>
      <c r="BA327" s="801"/>
      <c r="BB327" s="256"/>
      <c r="BC327" s="368"/>
      <c r="BD327" s="369"/>
      <c r="BE327" s="369"/>
      <c r="BF327" s="474"/>
      <c r="BG327" s="474"/>
      <c r="BH327" s="474"/>
      <c r="BI327" s="368"/>
      <c r="BJ327" s="765"/>
      <c r="BK327" s="411"/>
      <c r="BL327" s="409"/>
      <c r="BM327" s="409"/>
      <c r="BN327" s="409"/>
      <c r="BO327" s="410"/>
      <c r="BP327" s="410"/>
      <c r="BQ327" s="410"/>
      <c r="BR327" s="453"/>
      <c r="BS327" s="453"/>
      <c r="BT327" s="454"/>
      <c r="BU327" s="520"/>
      <c r="BV327" s="509"/>
      <c r="BW327" s="509"/>
      <c r="BX327" s="520"/>
      <c r="BY327" s="182"/>
      <c r="BZ327" s="182"/>
      <c r="CA327" s="182"/>
      <c r="CB327" s="182"/>
      <c r="CC327" s="182"/>
      <c r="CD327" s="182"/>
      <c r="CE327" s="182"/>
      <c r="CF327" s="182"/>
      <c r="CG327" s="182"/>
      <c r="CH327" s="182"/>
      <c r="CI327" s="182"/>
      <c r="CJ327" s="182"/>
      <c r="CK327" s="182"/>
      <c r="CL327" s="182"/>
      <c r="CM327" s="182"/>
      <c r="CN327" s="182"/>
      <c r="CO327" s="182"/>
    </row>
    <row r="328" spans="1:93" ht="125.65" customHeight="1">
      <c r="A328" s="857"/>
      <c r="B328" s="860" t="s">
        <v>877</v>
      </c>
      <c r="C328" s="781"/>
      <c r="D328" s="781"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764"/>
      <c r="F328" s="764" t="s">
        <v>944</v>
      </c>
      <c r="G328" s="783">
        <v>53</v>
      </c>
      <c r="H328" s="297">
        <f t="shared" ref="H328" si="280">+G328</f>
        <v>53</v>
      </c>
      <c r="I328" s="784" t="s">
        <v>1141</v>
      </c>
      <c r="J328" s="785" t="s">
        <v>237</v>
      </c>
      <c r="K328" s="785" t="s">
        <v>1141</v>
      </c>
      <c r="L328" s="785" t="s">
        <v>1255</v>
      </c>
      <c r="M328" s="785" t="s">
        <v>3143</v>
      </c>
      <c r="N328" s="785" t="s">
        <v>105</v>
      </c>
      <c r="O328" s="785" t="s">
        <v>825</v>
      </c>
      <c r="P328" s="786">
        <v>12</v>
      </c>
      <c r="Q328" s="787"/>
      <c r="R328" s="788"/>
      <c r="S328" s="788"/>
      <c r="T328" s="788"/>
      <c r="U328" s="819" t="str">
        <f>IF(ISBLANK(AB328),(IF(P328&lt;=0,"",IF(P328&lt;=2,"Muy Baja",IF(P328&lt;=24,"Baja",IF(P328&lt;=500,"Media",IF(P328&lt;=5000,"Alta","Muy Alta"))))))," ")</f>
        <v>Baja</v>
      </c>
      <c r="V328" s="804">
        <f t="shared" ref="V328" si="281">IF(ISBLANK(AB328),(IF(U328="","",IF(U328="Muy Baja",20%,IF(U328="Baja",40%,IF(U328="Media",60%,IF(U328="Alta",80%,IF(U328="Muy Alta",100%,0)))))))," ")</f>
        <v>0.4</v>
      </c>
      <c r="W328" s="822" t="s">
        <v>299</v>
      </c>
      <c r="X328" s="825" t="str">
        <f>IF(W328&gt;0,IF(NOT(ISERROR(MATCH(W328,'Listados Datos'!$N$3:$N$4,0))),'Listados Datos'!$N$6&amp;"Por favor no seleccionar este criterios de impacto (Afectación Económica o presupuestal y/o Pérdida Reputacional)",'Listados Datos'!$N$7),"")</f>
        <v>✔</v>
      </c>
      <c r="Y328" s="828" t="str">
        <f>IF(OR(W328='Listados Datos'!$R$3,W328='Listados Datos'!$S$3),"Leve",IF(OR(W328='Listados Datos'!$R$4,W328='Listados Datos'!$S$4),"Menor",IF(OR(W328='Listados Datos'!$R$5,W328='Listados Datos'!$S$5),"Moderado",IF(OR(W328='Listados Datos'!$R$6,W328='Listados Datos'!$S$6),"Mayor",IF(OR(W328='Listados Datos'!$R$7,W328='Listados Datos'!$S$7),"Catastrófico","")))))</f>
        <v>Moderado</v>
      </c>
      <c r="Z328" s="804">
        <f>IF(Y328="","",IF(Y328="Leve",20%,IF(Y328="Menor",40%,IF(Y328="Moderado",60%,IF(Y328="Mayor",80%,IF(Y328="Catastrófico",100%,0))))))</f>
        <v>0.6</v>
      </c>
      <c r="AA328" s="807" t="str">
        <f>IF(OR(AND(U328="Muy Baja",Y328="Leve"),AND(U328="Muy Baja",Y328="Menor"),AND(U328="Baja",Y328="Leve")),"Bajo",IF(OR(AND(U328="Muy baja",Y328="Moderado"),AND(U328="Baja",Y328="Menor"),AND(U328="Baja",Y328="Moderado"),AND(U328="Media",Y328="Leve"),AND(U328="Media",Y328="Menor"),AND(U328="Media",Y328="Moderado"),AND(U328="Alta",Y328="Leve"),AND(U328="Alta",Y328="Menor")),"Moderado",IF(OR(AND(U328="Muy Baja",Y328="Mayor"),AND(U328="Baja",Y328="Mayor"),AND(U328="Media",Y328="Mayor"),AND(U328="Alta",Y328="Moderado"),AND(U328="Alta",Y328="Mayor"),AND(U328="Muy Alta",Y328="Leve"),AND(U328="Muy Alta",Y328="Menor"),AND(U328="Muy Alta",Y328="Moderado"),AND(U328="Muy Alta",Y328="Mayor")),"Alto",IF(OR(AND(U328="Muy Baja",Y328="Catastrófico"),AND(U328="Baja",Y328="Catastrófico"),AND(U328="Media",Y328="Catastrófico"),AND(U328="Alta",Y328="Catastrófico"),AND(U328="Muy Alta",Y328="Catastrófico")),"Extremo",""))))</f>
        <v>Moderado</v>
      </c>
      <c r="AB328" s="810"/>
      <c r="AC328" s="813"/>
      <c r="AD328" s="796" t="str">
        <f t="shared" ref="AD328" si="282">IF(AND(AB328="Rara Vez",AC328="Insignificante"),("BAJA"),IF(AND(AB328="Rara Vez",AC328="Menor"),("BAJA"),IF(AND(AB328="Rara Vez",AC328="Moderado"),("MODERADA"),IF(AND(AB328="Rara Vez",AC328="Mayor"),("ALTA"),IF(AND(AB328="Improbable",AC328="Insignificante"),("BAJA"),IF(AND(AB328="Improbable",AC328="Menor"),("BAJA"),IF(AND(AB328="Improbable",AC328="Moderado"),("MODERADA"),IF(AND(AB328="Improbable",AC328="Mayor"),("ALTA"),IF(AND(AB328="Posible",AC328="Insignificante"),("BAJA"),IF(AND(AB328="Posible",AC328="Menor"),("MODERADA"),IF(AND(AB328="Posible",AC328="Moderado"),("ALTA"),IF(AND(AB328="Posible",AC328="Mayor"),("EXTREMA"),IF(AND(AB328="Probable",AC328="Insignificante"),("MODERADA"),IF(AND(AB328="Probable",AC328="Menor"),("ALTA"),IF(AND(AB328="Probable",AC328="Moderado"),("ALTA"),IF(AND(AB328="Probable",AC328="Mayor"),("EXTREMA"),IF(AND(AB328="Casi Seguro",AC328="Insignificante"),("ALTA"),IF(AND(AB328="Casi Seguro",AC328="Menor"),("ALTA"),IF(AND(AB328="Casi Seguro",AC328="Moderado"),("EXTREMA"),IF(AND(AB328="Casi Seguro",AC328="Mayor"),("EXTREMA"),IF(AC328="Catastrófico","EXTREMA","VALORAR")))))))))))))))))))))</f>
        <v>VALORAR</v>
      </c>
      <c r="AE328" s="178">
        <v>1</v>
      </c>
      <c r="AF328" s="401"/>
      <c r="AG328" s="445" t="s">
        <v>3171</v>
      </c>
      <c r="AH328" s="393"/>
      <c r="AI328" s="393"/>
      <c r="AJ328" s="393"/>
      <c r="AK328" s="395" t="str">
        <f t="shared" si="222"/>
        <v>Probabilidad</v>
      </c>
      <c r="AL328" s="253" t="s">
        <v>305</v>
      </c>
      <c r="AM328" s="253" t="s">
        <v>310</v>
      </c>
      <c r="AN328" s="201" t="str">
        <f t="shared" si="223"/>
        <v>40%</v>
      </c>
      <c r="AO328" s="254" t="s">
        <v>314</v>
      </c>
      <c r="AP328" s="254" t="s">
        <v>318</v>
      </c>
      <c r="AQ328" s="255" t="s">
        <v>321</v>
      </c>
      <c r="AR328" s="202">
        <f>IF(ISBLANK(AC328),(IFERROR(IF(AK328="Probabilidad",(V328-(+V328*AN328)),IF(AK328="Impacto",V328,"")),""))," ")</f>
        <v>0.24</v>
      </c>
      <c r="AS328" s="154" t="str">
        <f>IF(ISBLANK(AC328), (IFERROR(IF(AR328="","",IF(AR328&lt;=0.2,"Muy Baja",IF(AR328&lt;=0.4,"Baja",IF(AR328&lt;=0.6,"Media",IF(AR328&lt;=0.8,"Alta","Muy Alta"))))),""))," ")</f>
        <v>Baja</v>
      </c>
      <c r="AT328" s="203">
        <f t="shared" si="214"/>
        <v>0.24</v>
      </c>
      <c r="AU328" s="470" t="str">
        <f t="shared" si="215"/>
        <v>Moderado</v>
      </c>
      <c r="AV328" s="203">
        <f>IFERROR(IF(AK328="Impacto",(Z328-(+Z328*AN328)),IF(AK328="Probabilidad",Z328,"")),"")</f>
        <v>0.6</v>
      </c>
      <c r="AW328" s="204" t="str">
        <f t="shared" si="216"/>
        <v>Moderado</v>
      </c>
      <c r="AX328" s="816"/>
      <c r="AY328" s="793" t="str">
        <f>IF(ISBLANK(AC328), " ", AC328)</f>
        <v xml:space="preserve"> </v>
      </c>
      <c r="AZ328" s="796" t="str">
        <f t="shared" ref="AZ328" si="283">IF(AND(AX328="Rara Vez",AY328="Insignificante"),("BAJA"),IF(AND(AX328="Rara Vez",AY328="Menor"),("BAJA"),IF(AND(AX328="Rara Vez",AY328="Moderado"),("MODERADA"),IF(AND(AX328="Rara Vez",AY328="Mayor"),("ALTA"),IF(AND(AX328="Improbable",AY328="Insignificante"),("BAJA"),IF(AND(AX328="Improbable",AY328="Menor"),("BAJA"),IF(AND(AX328="Improbable",AY328="Moderado"),("MODERADA"),IF(AND(AX328="Improbable",AY328="Mayor"),("ALTA"),IF(AND(AX328="Posible",AY328="Insignificante"),("BAJA"),IF(AND(AX328="Posible",AY328="Menor"),("MODERADA"),IF(AND(AX328="Posible",AY328="Moderado"),("ALTA"),IF(AND(AX328="Posible",AY328="Mayor"),("EXTREMA"),IF(AND(AX328="Probable",AY328="Insignificante"),("MODERADA"),IF(AND(AX328="Probable",AY328="Menor"),("ALTA"),IF(AND(AX328="Probable",AY328="Moderado"),("ALTA"),IF(AND(AX328="Probable",AY328="Mayor"),("EXTREMA"),IF(AND(AX328="Casi Seguro",AY328="Insignificante"),("ALTA"),IF(AND(AX328="Casi Seguro",AY328="Menor"),("ALTA"),IF(AND(AX328="Casi Seguro",AY328="Moderado"),("EXTREMA"),IF(AND(AX328="Casi Seguro",AY328="Mayor"),("EXTREMA"),IF(AY328="Catastrófico","EXTREMA","VALORAR")))))))))))))))))))))</f>
        <v>VALORAR</v>
      </c>
      <c r="BA328" s="799" t="s">
        <v>328</v>
      </c>
      <c r="BB328" s="256" t="s">
        <v>1190</v>
      </c>
      <c r="BC328" s="368" t="s">
        <v>1309</v>
      </c>
      <c r="BD328" s="369" t="s">
        <v>2917</v>
      </c>
      <c r="BE328" s="369" t="s">
        <v>1028</v>
      </c>
      <c r="BF328" s="474">
        <v>44927</v>
      </c>
      <c r="BG328" s="474">
        <v>45291</v>
      </c>
      <c r="BH328" s="474" t="s">
        <v>1188</v>
      </c>
      <c r="BI328" s="368" t="s">
        <v>1188</v>
      </c>
      <c r="BJ328" s="785" t="s">
        <v>1191</v>
      </c>
      <c r="BK328" s="411" t="s">
        <v>110</v>
      </c>
      <c r="BL328" s="409" t="s">
        <v>3511</v>
      </c>
      <c r="BM328" s="409">
        <v>2</v>
      </c>
      <c r="BN328" s="421">
        <v>45169</v>
      </c>
      <c r="BO328" s="410" t="s">
        <v>2478</v>
      </c>
      <c r="BP328" s="423" t="s">
        <v>3512</v>
      </c>
      <c r="BQ328" s="410" t="s">
        <v>111</v>
      </c>
      <c r="BR328" s="453" t="s">
        <v>111</v>
      </c>
      <c r="BS328" s="453" t="s">
        <v>1423</v>
      </c>
      <c r="BT328" s="454" t="s">
        <v>1423</v>
      </c>
      <c r="BU328" s="510" t="s">
        <v>3750</v>
      </c>
      <c r="BV328" s="510" t="s">
        <v>3712</v>
      </c>
      <c r="BW328" s="518" t="s">
        <v>3633</v>
      </c>
      <c r="BX328" s="519" t="s">
        <v>3750</v>
      </c>
      <c r="BY328" s="182"/>
      <c r="BZ328" s="182"/>
      <c r="CA328" s="182"/>
      <c r="CB328" s="182"/>
      <c r="CC328" s="182"/>
      <c r="CD328" s="182"/>
      <c r="CE328" s="182"/>
      <c r="CF328" s="182"/>
      <c r="CG328" s="182"/>
      <c r="CH328" s="182"/>
      <c r="CI328" s="182"/>
      <c r="CJ328" s="182"/>
      <c r="CK328" s="182"/>
      <c r="CL328" s="182"/>
      <c r="CM328" s="182"/>
      <c r="CN328" s="182"/>
      <c r="CO328" s="182"/>
    </row>
    <row r="329" spans="1:93" ht="28.5" customHeight="1">
      <c r="A329" s="857"/>
      <c r="B329" s="860"/>
      <c r="C329" s="781"/>
      <c r="D329" s="781"/>
      <c r="E329" s="764"/>
      <c r="F329" s="764"/>
      <c r="G329" s="783"/>
      <c r="H329" s="297">
        <f t="shared" ref="H329" si="284">+H328</f>
        <v>53</v>
      </c>
      <c r="I329" s="775"/>
      <c r="J329" s="764"/>
      <c r="K329" s="764"/>
      <c r="L329" s="764"/>
      <c r="M329" s="764"/>
      <c r="N329" s="764"/>
      <c r="O329" s="764"/>
      <c r="P329" s="766"/>
      <c r="Q329" s="768"/>
      <c r="R329" s="770"/>
      <c r="S329" s="770"/>
      <c r="T329" s="770"/>
      <c r="U329" s="820"/>
      <c r="V329" s="805"/>
      <c r="W329" s="823"/>
      <c r="X329" s="826"/>
      <c r="Y329" s="829"/>
      <c r="Z329" s="805"/>
      <c r="AA329" s="808"/>
      <c r="AB329" s="811"/>
      <c r="AC329" s="814"/>
      <c r="AD329" s="797"/>
      <c r="AE329" s="178">
        <v>2</v>
      </c>
      <c r="AF329" s="401"/>
      <c r="AG329" s="445"/>
      <c r="AH329" s="393"/>
      <c r="AI329" s="393"/>
      <c r="AJ329" s="393"/>
      <c r="AK329" s="395" t="str">
        <f t="shared" si="222"/>
        <v/>
      </c>
      <c r="AL329" s="253"/>
      <c r="AM329" s="253"/>
      <c r="AN329" s="201" t="str">
        <f t="shared" si="223"/>
        <v/>
      </c>
      <c r="AO329" s="254"/>
      <c r="AP329" s="254"/>
      <c r="AQ329" s="255"/>
      <c r="AR329" s="202" t="str">
        <f>IF(ISBLANK(AC328),(IFERROR(IF(AND(AK328="Probabilidad",AK329="Probabilidad"),(AT328-(+AT328*AN329)),IF(AK329="Probabilidad",(V328-(+V328*AN329)),IF(AK329="Impacto",AT328,""))),""))," ")</f>
        <v/>
      </c>
      <c r="AS329" s="154" t="str">
        <f>IF(ISBLANK(AC328),(IFERROR(IF(AR329="","",IF(AR329&lt;=0.2,"Muy Baja",IF(AR329&lt;=0.4,"Baja",IF(AR329&lt;=0.6,"Media",IF(AR329&lt;=0.8,"Alta","Muy Alta"))))),""))," ")</f>
        <v/>
      </c>
      <c r="AT329" s="203" t="str">
        <f t="shared" si="214"/>
        <v/>
      </c>
      <c r="AU329" s="470" t="str">
        <f t="shared" si="215"/>
        <v/>
      </c>
      <c r="AV329" s="203" t="str">
        <f>IFERROR(IF(AND(AK328="Impacto",AK329="Impacto"),(AV328-(+AV328*AN329)),IF(AK329="Impacto",(Z328-(+Z328*AN329)),IF(AK329="Probabilidad",AV328,""))),"")</f>
        <v/>
      </c>
      <c r="AW329" s="204" t="str">
        <f t="shared" si="216"/>
        <v/>
      </c>
      <c r="AX329" s="817"/>
      <c r="AY329" s="794"/>
      <c r="AZ329" s="797"/>
      <c r="BA329" s="800"/>
      <c r="BB329" s="256"/>
      <c r="BC329" s="368"/>
      <c r="BD329" s="369"/>
      <c r="BE329" s="369"/>
      <c r="BF329" s="474"/>
      <c r="BG329" s="474"/>
      <c r="BH329" s="474"/>
      <c r="BI329" s="368"/>
      <c r="BJ329" s="764"/>
      <c r="BK329" s="411"/>
      <c r="BL329" s="409"/>
      <c r="BM329" s="409"/>
      <c r="BN329" s="409"/>
      <c r="BO329" s="410"/>
      <c r="BP329" s="410"/>
      <c r="BQ329" s="410"/>
      <c r="BR329" s="453"/>
      <c r="BS329" s="453"/>
      <c r="BT329" s="454"/>
      <c r="BU329" s="509"/>
      <c r="BV329" s="509"/>
      <c r="BW329" s="509"/>
      <c r="BX329" s="509"/>
      <c r="BY329" s="182"/>
      <c r="BZ329" s="182"/>
      <c r="CA329" s="182"/>
      <c r="CB329" s="182"/>
      <c r="CC329" s="182"/>
      <c r="CD329" s="182"/>
      <c r="CE329" s="182"/>
      <c r="CF329" s="182"/>
      <c r="CG329" s="182"/>
      <c r="CH329" s="182"/>
      <c r="CI329" s="182"/>
      <c r="CJ329" s="182"/>
      <c r="CK329" s="182"/>
      <c r="CL329" s="182"/>
      <c r="CM329" s="182"/>
      <c r="CN329" s="182"/>
      <c r="CO329" s="182"/>
    </row>
    <row r="330" spans="1:93" ht="28.5" customHeight="1">
      <c r="A330" s="857"/>
      <c r="B330" s="860"/>
      <c r="C330" s="781"/>
      <c r="D330" s="781"/>
      <c r="E330" s="764"/>
      <c r="F330" s="764"/>
      <c r="G330" s="783"/>
      <c r="H330" s="297">
        <f t="shared" si="249"/>
        <v>53</v>
      </c>
      <c r="I330" s="775"/>
      <c r="J330" s="764"/>
      <c r="K330" s="764"/>
      <c r="L330" s="764"/>
      <c r="M330" s="764"/>
      <c r="N330" s="764"/>
      <c r="O330" s="764"/>
      <c r="P330" s="766"/>
      <c r="Q330" s="768"/>
      <c r="R330" s="770"/>
      <c r="S330" s="770"/>
      <c r="T330" s="770"/>
      <c r="U330" s="820"/>
      <c r="V330" s="805"/>
      <c r="W330" s="823"/>
      <c r="X330" s="826"/>
      <c r="Y330" s="829"/>
      <c r="Z330" s="805"/>
      <c r="AA330" s="808"/>
      <c r="AB330" s="811"/>
      <c r="AC330" s="814"/>
      <c r="AD330" s="797"/>
      <c r="AE330" s="178">
        <v>3</v>
      </c>
      <c r="AF330" s="401"/>
      <c r="AG330" s="445"/>
      <c r="AH330" s="393"/>
      <c r="AI330" s="393"/>
      <c r="AJ330" s="393"/>
      <c r="AK330" s="395" t="str">
        <f t="shared" si="222"/>
        <v/>
      </c>
      <c r="AL330" s="253"/>
      <c r="AM330" s="253"/>
      <c r="AN330" s="201" t="str">
        <f t="shared" si="223"/>
        <v/>
      </c>
      <c r="AO330" s="254"/>
      <c r="AP330" s="254"/>
      <c r="AQ330" s="255"/>
      <c r="AR330" s="202" t="str">
        <f>IF(ISBLANK(AC328),(IFERROR(IF(AND(AK329="Probabilidad",AK330="Probabilidad"),(AT329-(+AT329*AN330)),IF(AND(AK329="Impacto",AK330="Probabilidad"),(AT328-(+AT328*AN330)),IF(AK330="Impacto",AT329,""))),""))," ")</f>
        <v/>
      </c>
      <c r="AS330" s="154" t="str">
        <f>IF(ISBLANK(AC328),(IFERROR(IF(AR330="","",IF(AR330&lt;=0.2,"Muy Baja",IF(AR330&lt;=0.4,"Baja",IF(AR330&lt;=0.6,"Media",IF(AR330&lt;=0.8,"Alta","Muy Alta"))))),""))," ")</f>
        <v/>
      </c>
      <c r="AT330" s="203" t="str">
        <f t="shared" si="214"/>
        <v/>
      </c>
      <c r="AU330" s="470" t="str">
        <f t="shared" si="215"/>
        <v/>
      </c>
      <c r="AV330" s="203" t="str">
        <f t="shared" ref="AV330:AV333" si="285">IFERROR(IF(AND(AK329="Impacto",AK330="Impacto"),(AV329-(+AV329*AN330)),IF(AND(AK329="Probabilidad",AK330="Impacto"),(AV328-(+AV328*AN330)),IF(AK330="Probabilidad",AV329,""))),"")</f>
        <v/>
      </c>
      <c r="AW330" s="204" t="str">
        <f t="shared" si="216"/>
        <v/>
      </c>
      <c r="AX330" s="817"/>
      <c r="AY330" s="794"/>
      <c r="AZ330" s="797"/>
      <c r="BA330" s="800"/>
      <c r="BB330" s="256"/>
      <c r="BC330" s="368"/>
      <c r="BD330" s="369"/>
      <c r="BE330" s="369"/>
      <c r="BF330" s="474"/>
      <c r="BG330" s="474"/>
      <c r="BH330" s="474"/>
      <c r="BI330" s="368"/>
      <c r="BJ330" s="764"/>
      <c r="BK330" s="411"/>
      <c r="BL330" s="409"/>
      <c r="BM330" s="409"/>
      <c r="BN330" s="409"/>
      <c r="BO330" s="410"/>
      <c r="BP330" s="410"/>
      <c r="BQ330" s="410"/>
      <c r="BR330" s="453"/>
      <c r="BS330" s="453"/>
      <c r="BT330" s="454"/>
      <c r="BU330" s="509"/>
      <c r="BV330" s="509"/>
      <c r="BW330" s="509"/>
      <c r="BX330" s="509"/>
      <c r="BY330" s="182"/>
      <c r="BZ330" s="182"/>
      <c r="CA330" s="182"/>
      <c r="CB330" s="182"/>
      <c r="CC330" s="182"/>
      <c r="CD330" s="182"/>
      <c r="CE330" s="182"/>
      <c r="CF330" s="182"/>
      <c r="CG330" s="182"/>
      <c r="CH330" s="182"/>
      <c r="CI330" s="182"/>
      <c r="CJ330" s="182"/>
      <c r="CK330" s="182"/>
      <c r="CL330" s="182"/>
      <c r="CM330" s="182"/>
      <c r="CN330" s="182"/>
      <c r="CO330" s="182"/>
    </row>
    <row r="331" spans="1:93" ht="28.5" customHeight="1">
      <c r="A331" s="857"/>
      <c r="B331" s="860"/>
      <c r="C331" s="781"/>
      <c r="D331" s="781"/>
      <c r="E331" s="764"/>
      <c r="F331" s="764"/>
      <c r="G331" s="783"/>
      <c r="H331" s="297">
        <f t="shared" si="249"/>
        <v>53</v>
      </c>
      <c r="I331" s="775"/>
      <c r="J331" s="764"/>
      <c r="K331" s="764"/>
      <c r="L331" s="764"/>
      <c r="M331" s="764"/>
      <c r="N331" s="764"/>
      <c r="O331" s="764"/>
      <c r="P331" s="766"/>
      <c r="Q331" s="768"/>
      <c r="R331" s="770"/>
      <c r="S331" s="770"/>
      <c r="T331" s="770"/>
      <c r="U331" s="820"/>
      <c r="V331" s="805"/>
      <c r="W331" s="823"/>
      <c r="X331" s="826"/>
      <c r="Y331" s="829"/>
      <c r="Z331" s="805"/>
      <c r="AA331" s="808"/>
      <c r="AB331" s="811"/>
      <c r="AC331" s="814"/>
      <c r="AD331" s="797"/>
      <c r="AE331" s="178">
        <v>4</v>
      </c>
      <c r="AF331" s="401"/>
      <c r="AG331" s="445"/>
      <c r="AH331" s="393"/>
      <c r="AI331" s="393"/>
      <c r="AJ331" s="393"/>
      <c r="AK331" s="395" t="str">
        <f t="shared" si="222"/>
        <v/>
      </c>
      <c r="AL331" s="253"/>
      <c r="AM331" s="253"/>
      <c r="AN331" s="201" t="str">
        <f t="shared" si="223"/>
        <v/>
      </c>
      <c r="AO331" s="254"/>
      <c r="AP331" s="254"/>
      <c r="AQ331" s="255"/>
      <c r="AR331" s="202" t="str">
        <f>IF(ISBLANK(AC328),(IFERROR(IF(AND(AK330="Probabilidad",AK331="Probabilidad"),(AT330-(+AT330*AN331)),IF(AND(AK330="Impacto",AK331="Probabilidad"),(AT329-(+AT329*AN331)),IF(AK331="Impacto",AT330,""))),""))," ")</f>
        <v/>
      </c>
      <c r="AS331" s="154" t="str">
        <f>IF(ISBLANK(AC328),(IFERROR(IF(AR331="","",IF(AR331&lt;=0.2,"Muy Baja",IF(AR331&lt;=0.4,"Baja",IF(AR331&lt;=0.6,"Media",IF(AR331&lt;=0.8,"Alta","Muy Alta"))))),""))," ")</f>
        <v/>
      </c>
      <c r="AT331" s="203" t="str">
        <f t="shared" si="214"/>
        <v/>
      </c>
      <c r="AU331" s="470" t="str">
        <f t="shared" si="215"/>
        <v/>
      </c>
      <c r="AV331" s="203" t="str">
        <f t="shared" si="285"/>
        <v/>
      </c>
      <c r="AW331" s="204" t="str">
        <f t="shared" si="216"/>
        <v/>
      </c>
      <c r="AX331" s="817"/>
      <c r="AY331" s="794"/>
      <c r="AZ331" s="797"/>
      <c r="BA331" s="800"/>
      <c r="BB331" s="256"/>
      <c r="BC331" s="368"/>
      <c r="BD331" s="369"/>
      <c r="BE331" s="369"/>
      <c r="BF331" s="474"/>
      <c r="BG331" s="474"/>
      <c r="BH331" s="474"/>
      <c r="BI331" s="368"/>
      <c r="BJ331" s="764"/>
      <c r="BK331" s="411"/>
      <c r="BL331" s="409"/>
      <c r="BM331" s="409"/>
      <c r="BN331" s="409"/>
      <c r="BO331" s="410"/>
      <c r="BP331" s="410"/>
      <c r="BQ331" s="410"/>
      <c r="BR331" s="453"/>
      <c r="BS331" s="453"/>
      <c r="BT331" s="454"/>
      <c r="BU331" s="521"/>
      <c r="BV331" s="509"/>
      <c r="BW331" s="509"/>
      <c r="BX331" s="509"/>
      <c r="BY331" s="182"/>
      <c r="BZ331" s="182"/>
      <c r="CA331" s="182"/>
      <c r="CB331" s="182"/>
      <c r="CC331" s="182"/>
      <c r="CD331" s="182"/>
      <c r="CE331" s="182"/>
      <c r="CF331" s="182"/>
      <c r="CG331" s="182"/>
      <c r="CH331" s="182"/>
      <c r="CI331" s="182"/>
      <c r="CJ331" s="182"/>
      <c r="CK331" s="182"/>
      <c r="CL331" s="182"/>
      <c r="CM331" s="182"/>
      <c r="CN331" s="182"/>
      <c r="CO331" s="182"/>
    </row>
    <row r="332" spans="1:93" ht="28.5" customHeight="1">
      <c r="A332" s="857"/>
      <c r="B332" s="860"/>
      <c r="C332" s="781"/>
      <c r="D332" s="781"/>
      <c r="E332" s="764"/>
      <c r="F332" s="764"/>
      <c r="G332" s="783"/>
      <c r="H332" s="297">
        <f t="shared" si="249"/>
        <v>53</v>
      </c>
      <c r="I332" s="775"/>
      <c r="J332" s="764"/>
      <c r="K332" s="764"/>
      <c r="L332" s="764"/>
      <c r="M332" s="764"/>
      <c r="N332" s="764"/>
      <c r="O332" s="764"/>
      <c r="P332" s="766"/>
      <c r="Q332" s="768"/>
      <c r="R332" s="770"/>
      <c r="S332" s="770"/>
      <c r="T332" s="770"/>
      <c r="U332" s="820"/>
      <c r="V332" s="805"/>
      <c r="W332" s="823"/>
      <c r="X332" s="826"/>
      <c r="Y332" s="829"/>
      <c r="Z332" s="805"/>
      <c r="AA332" s="808"/>
      <c r="AB332" s="811"/>
      <c r="AC332" s="814"/>
      <c r="AD332" s="797"/>
      <c r="AE332" s="178">
        <v>5</v>
      </c>
      <c r="AF332" s="401"/>
      <c r="AG332" s="445"/>
      <c r="AH332" s="393"/>
      <c r="AI332" s="393"/>
      <c r="AJ332" s="393"/>
      <c r="AK332" s="395" t="str">
        <f t="shared" si="222"/>
        <v/>
      </c>
      <c r="AL332" s="253"/>
      <c r="AM332" s="253"/>
      <c r="AN332" s="201" t="str">
        <f t="shared" si="223"/>
        <v/>
      </c>
      <c r="AO332" s="254"/>
      <c r="AP332" s="254"/>
      <c r="AQ332" s="255"/>
      <c r="AR332" s="202" t="str">
        <f>IF(ISBLANK(AC328),(IFERROR(IF(AND(AK331="Probabilidad",AK332="Probabilidad"),(AT331-(+AT331*AN332)),IF(AND(AK331="Impacto",AK332="Probabilidad"),(AT330-(+AT330*AN332)),IF(AK332="Impacto",AT331,""))),""))," ")</f>
        <v/>
      </c>
      <c r="AS332" s="154" t="str">
        <f>IF(ISBLANK(AC328),(IFERROR(IF(AR332="","",IF(AR332&lt;=0.2,"Muy Baja",IF(AR332&lt;=0.4,"Baja",IF(AR332&lt;=0.6,"Media",IF(AR332&lt;=0.8,"Alta","Muy Alta"))))),""))," ")</f>
        <v/>
      </c>
      <c r="AT332" s="203" t="str">
        <f t="shared" si="214"/>
        <v/>
      </c>
      <c r="AU332" s="470" t="str">
        <f t="shared" si="215"/>
        <v/>
      </c>
      <c r="AV332" s="203" t="str">
        <f t="shared" si="285"/>
        <v/>
      </c>
      <c r="AW332" s="204" t="str">
        <f t="shared" si="216"/>
        <v/>
      </c>
      <c r="AX332" s="817"/>
      <c r="AY332" s="794"/>
      <c r="AZ332" s="797"/>
      <c r="BA332" s="800"/>
      <c r="BB332" s="256"/>
      <c r="BC332" s="368"/>
      <c r="BD332" s="369"/>
      <c r="BE332" s="369"/>
      <c r="BF332" s="474"/>
      <c r="BG332" s="474"/>
      <c r="BH332" s="474"/>
      <c r="BI332" s="368"/>
      <c r="BJ332" s="764"/>
      <c r="BK332" s="411"/>
      <c r="BL332" s="409"/>
      <c r="BM332" s="409"/>
      <c r="BN332" s="409"/>
      <c r="BO332" s="410"/>
      <c r="BP332" s="410"/>
      <c r="BQ332" s="410"/>
      <c r="BR332" s="453"/>
      <c r="BS332" s="453"/>
      <c r="BT332" s="454"/>
      <c r="BU332" s="521"/>
      <c r="BV332" s="509"/>
      <c r="BW332" s="509"/>
      <c r="BX332" s="509"/>
      <c r="BY332" s="182"/>
      <c r="BZ332" s="182"/>
      <c r="CA332" s="182"/>
      <c r="CB332" s="182"/>
      <c r="CC332" s="182"/>
      <c r="CD332" s="182"/>
      <c r="CE332" s="182"/>
      <c r="CF332" s="182"/>
      <c r="CG332" s="182"/>
      <c r="CH332" s="182"/>
      <c r="CI332" s="182"/>
      <c r="CJ332" s="182"/>
      <c r="CK332" s="182"/>
      <c r="CL332" s="182"/>
      <c r="CM332" s="182"/>
      <c r="CN332" s="182"/>
      <c r="CO332" s="182"/>
    </row>
    <row r="333" spans="1:93" ht="28.5" customHeight="1">
      <c r="A333" s="857"/>
      <c r="B333" s="860"/>
      <c r="C333" s="781"/>
      <c r="D333" s="781"/>
      <c r="E333" s="764"/>
      <c r="F333" s="764"/>
      <c r="G333" s="783"/>
      <c r="H333" s="297">
        <f t="shared" si="249"/>
        <v>53</v>
      </c>
      <c r="I333" s="776"/>
      <c r="J333" s="765"/>
      <c r="K333" s="765"/>
      <c r="L333" s="765"/>
      <c r="M333" s="765"/>
      <c r="N333" s="765"/>
      <c r="O333" s="765"/>
      <c r="P333" s="767"/>
      <c r="Q333" s="769"/>
      <c r="R333" s="771"/>
      <c r="S333" s="771"/>
      <c r="T333" s="771"/>
      <c r="U333" s="821"/>
      <c r="V333" s="806"/>
      <c r="W333" s="824"/>
      <c r="X333" s="827"/>
      <c r="Y333" s="830"/>
      <c r="Z333" s="806"/>
      <c r="AA333" s="809"/>
      <c r="AB333" s="812"/>
      <c r="AC333" s="815"/>
      <c r="AD333" s="798"/>
      <c r="AE333" s="178">
        <v>6</v>
      </c>
      <c r="AF333" s="401"/>
      <c r="AG333" s="445"/>
      <c r="AH333" s="393"/>
      <c r="AI333" s="393"/>
      <c r="AJ333" s="393"/>
      <c r="AK333" s="395" t="str">
        <f t="shared" si="222"/>
        <v/>
      </c>
      <c r="AL333" s="253"/>
      <c r="AM333" s="253"/>
      <c r="AN333" s="201" t="str">
        <f t="shared" si="223"/>
        <v/>
      </c>
      <c r="AO333" s="254"/>
      <c r="AP333" s="254"/>
      <c r="AQ333" s="255"/>
      <c r="AR333" s="202" t="str">
        <f>IF(ISBLANK(AC328),(IFERROR(IF(AND(AK332="Probabilidad",AK333="Probabilidad"),(AT332-(+AT332*AN333)),IF(AND(AK332="Impacto",AK333="Probabilidad"),(AT331-(+AT331*AN333)),IF(AK333="Impacto",AT332,""))),""))," ")</f>
        <v/>
      </c>
      <c r="AS333" s="154" t="str">
        <f>IF(ISBLANK(AC328),(IFERROR(IF(AR333="","",IF(AR333&lt;=0.2,"Muy Baja",IF(AR333&lt;=0.4,"Baja",IF(AR333&lt;=0.6,"Media",IF(AR333&lt;=0.8,"Alta","Muy Alta"))))),""))," ")</f>
        <v/>
      </c>
      <c r="AT333" s="203" t="str">
        <f t="shared" si="214"/>
        <v/>
      </c>
      <c r="AU333" s="470" t="str">
        <f t="shared" si="215"/>
        <v/>
      </c>
      <c r="AV333" s="203" t="str">
        <f t="shared" si="285"/>
        <v/>
      </c>
      <c r="AW333" s="204" t="str">
        <f t="shared" si="216"/>
        <v/>
      </c>
      <c r="AX333" s="818"/>
      <c r="AY333" s="795"/>
      <c r="AZ333" s="798"/>
      <c r="BA333" s="801"/>
      <c r="BB333" s="256"/>
      <c r="BC333" s="368"/>
      <c r="BD333" s="369"/>
      <c r="BE333" s="369"/>
      <c r="BF333" s="474"/>
      <c r="BG333" s="474"/>
      <c r="BH333" s="474"/>
      <c r="BI333" s="368"/>
      <c r="BJ333" s="765"/>
      <c r="BK333" s="411"/>
      <c r="BL333" s="409"/>
      <c r="BM333" s="409"/>
      <c r="BN333" s="409"/>
      <c r="BO333" s="410"/>
      <c r="BP333" s="410"/>
      <c r="BQ333" s="410"/>
      <c r="BR333" s="453"/>
      <c r="BS333" s="453"/>
      <c r="BT333" s="454"/>
      <c r="BU333" s="521"/>
      <c r="BV333" s="509"/>
      <c r="BW333" s="509"/>
      <c r="BX333" s="521"/>
      <c r="BY333" s="182"/>
      <c r="BZ333" s="182"/>
      <c r="CA333" s="182"/>
      <c r="CB333" s="182"/>
      <c r="CC333" s="182"/>
      <c r="CD333" s="182"/>
      <c r="CE333" s="182"/>
      <c r="CF333" s="182"/>
      <c r="CG333" s="182"/>
      <c r="CH333" s="182"/>
      <c r="CI333" s="182"/>
      <c r="CJ333" s="182"/>
      <c r="CK333" s="182"/>
      <c r="CL333" s="182"/>
      <c r="CM333" s="182"/>
      <c r="CN333" s="182"/>
      <c r="CO333" s="182"/>
    </row>
    <row r="334" spans="1:93" ht="140.25" customHeight="1">
      <c r="A334" s="857"/>
      <c r="B334" s="860" t="s">
        <v>877</v>
      </c>
      <c r="C334" s="781"/>
      <c r="D334" s="781"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764"/>
      <c r="F334" s="764" t="s">
        <v>944</v>
      </c>
      <c r="G334" s="783">
        <v>54</v>
      </c>
      <c r="H334" s="442">
        <f t="shared" ref="H334" si="286">+G334</f>
        <v>54</v>
      </c>
      <c r="I334" s="784" t="s">
        <v>1340</v>
      </c>
      <c r="J334" s="785" t="s">
        <v>236</v>
      </c>
      <c r="K334" s="785" t="s">
        <v>1256</v>
      </c>
      <c r="L334" s="785" t="s">
        <v>1332</v>
      </c>
      <c r="M334" s="785" t="s">
        <v>1340</v>
      </c>
      <c r="N334" s="785" t="s">
        <v>106</v>
      </c>
      <c r="O334" s="785" t="s">
        <v>240</v>
      </c>
      <c r="P334" s="786">
        <v>228</v>
      </c>
      <c r="Q334" s="787"/>
      <c r="R334" s="788"/>
      <c r="S334" s="788"/>
      <c r="T334" s="788"/>
      <c r="U334" s="819" t="str">
        <f>IF(ISBLANK(AB334),(IF(P334&lt;=0,"",IF(P334&lt;=2,"Muy Baja",IF(P334&lt;=24,"Baja",IF(P334&lt;=500,"Media",IF(P334&lt;=5000,"Alta","Muy Alta"))))))," ")</f>
        <v xml:space="preserve"> </v>
      </c>
      <c r="V334" s="804" t="str">
        <f t="shared" ref="V334" si="287">IF(ISBLANK(AB334),(IF(U334="","",IF(U334="Muy Baja",20%,IF(U334="Baja",40%,IF(U334="Media",60%,IF(U334="Alta",80%,IF(U334="Muy Alta",100%,0)))))))," ")</f>
        <v xml:space="preserve"> </v>
      </c>
      <c r="W334" s="822"/>
      <c r="X334" s="825" t="str">
        <f>IF(W334&gt;0,IF(NOT(ISERROR(MATCH(W334,'Listados Datos'!$N$3:$N$4,0))),'Listados Datos'!$N$6&amp;"Por favor no seleccionar este criterios de impacto (Afectación Económica o presupuestal y/o Pérdida Reputacional)",'Listados Datos'!$N$7),"")</f>
        <v/>
      </c>
      <c r="Y334" s="828" t="str">
        <f>IF(OR(W334='Listados Datos'!$R$3,W334='Listados Datos'!$S$3),"Leve",IF(OR(W334='Listados Datos'!$R$4,W334='Listados Datos'!$S$4),"Menor",IF(OR(W334='Listados Datos'!$R$5,W334='Listados Datos'!$S$5),"Moderado",IF(OR(W334='Listados Datos'!$R$6,W334='Listados Datos'!$S$6),"Mayor",IF(OR(W334='Listados Datos'!$R$7,W334='Listados Datos'!$S$7),"Catastrófico","")))))</f>
        <v/>
      </c>
      <c r="Z334" s="804" t="str">
        <f>IF(Y334="","",IF(Y334="Leve",20%,IF(Y334="Menor",40%,IF(Y334="Moderado",60%,IF(Y334="Mayor",80%,IF(Y334="Catastrófico",100%,0))))))</f>
        <v/>
      </c>
      <c r="AA334" s="807" t="str">
        <f>IF(OR(AND(U334="Muy Baja",Y334="Leve"),AND(U334="Muy Baja",Y334="Menor"),AND(U334="Baja",Y334="Leve")),"Bajo",IF(OR(AND(U334="Muy baja",Y334="Moderado"),AND(U334="Baja",Y334="Menor"),AND(U334="Baja",Y334="Moderado"),AND(U334="Media",Y334="Leve"),AND(U334="Media",Y334="Menor"),AND(U334="Media",Y334="Moderado"),AND(U334="Alta",Y334="Leve"),AND(U334="Alta",Y334="Menor")),"Moderado",IF(OR(AND(U334="Muy Baja",Y334="Mayor"),AND(U334="Baja",Y334="Mayor"),AND(U334="Media",Y334="Mayor"),AND(U334="Alta",Y334="Moderado"),AND(U334="Alta",Y334="Mayor"),AND(U334="Muy Alta",Y334="Leve"),AND(U334="Muy Alta",Y334="Menor"),AND(U334="Muy Alta",Y334="Moderado"),AND(U334="Muy Alta",Y334="Mayor")),"Alto",IF(OR(AND(U334="Muy Baja",Y334="Catastrófico"),AND(U334="Baja",Y334="Catastrófico"),AND(U334="Media",Y334="Catastrófico"),AND(U334="Alta",Y334="Catastrófico"),AND(U334="Muy Alta",Y334="Catastrófico")),"Extremo",""))))</f>
        <v/>
      </c>
      <c r="AB334" s="810" t="s">
        <v>339</v>
      </c>
      <c r="AC334" s="813" t="s">
        <v>12</v>
      </c>
      <c r="AD334" s="796" t="str">
        <f t="shared" ref="AD334" si="288">IF(AND(AB334="Rara Vez",AC334="Insignificante"),("BAJA"),IF(AND(AB334="Rara Vez",AC334="Menor"),("BAJA"),IF(AND(AB334="Rara Vez",AC334="Moderado"),("MODERADA"),IF(AND(AB334="Rara Vez",AC334="Mayor"),("ALTA"),IF(AND(AB334="Improbable",AC334="Insignificante"),("BAJA"),IF(AND(AB334="Improbable",AC334="Menor"),("BAJA"),IF(AND(AB334="Improbable",AC334="Moderado"),("MODERADA"),IF(AND(AB334="Improbable",AC334="Mayor"),("ALTA"),IF(AND(AB334="Posible",AC334="Insignificante"),("BAJA"),IF(AND(AB334="Posible",AC334="Menor"),("MODERADA"),IF(AND(AB334="Posible",AC334="Moderado"),("ALTA"),IF(AND(AB334="Posible",AC334="Mayor"),("EXTREMA"),IF(AND(AB334="Probable",AC334="Insignificante"),("MODERADA"),IF(AND(AB334="Probable",AC334="Menor"),("ALTA"),IF(AND(AB334="Probable",AC334="Moderado"),("ALTA"),IF(AND(AB334="Probable",AC334="Mayor"),("EXTREMA"),IF(AND(AB334="Casi Seguro",AC334="Insignificante"),("ALTA"),IF(AND(AB334="Casi Seguro",AC334="Menor"),("ALTA"),IF(AND(AB334="Casi Seguro",AC334="Moderado"),("EXTREMA"),IF(AND(AB334="Casi Seguro",AC334="Mayor"),("EXTREMA"),IF(AC334="Catastrófico","EXTREMA","VALORAR")))))))))))))))))))))</f>
        <v>MODERADA</v>
      </c>
      <c r="AE334" s="178">
        <v>1</v>
      </c>
      <c r="AF334" s="401"/>
      <c r="AG334" s="445" t="s">
        <v>3172</v>
      </c>
      <c r="AH334" s="393"/>
      <c r="AI334" s="393"/>
      <c r="AJ334" s="393"/>
      <c r="AK334" s="395" t="str">
        <f t="shared" ref="AK334:AK397" si="289">IF(OR(AL334="Preventivo",AL334="Detectivo"),"Probabilidad",IF(AL334="Correctivo","Impacto",""))</f>
        <v>Probabilidad</v>
      </c>
      <c r="AL334" s="253" t="s">
        <v>305</v>
      </c>
      <c r="AM334" s="253" t="s">
        <v>310</v>
      </c>
      <c r="AN334" s="201" t="str">
        <f t="shared" ref="AN334:AN397" si="290">IF(AND(AL334="Preventivo",AM334="Automático"),"50%",IF(AND(AL334="Preventivo",AM334="Manual"),"40%",IF(AND(AL334="Detectivo",AM334="Automático"),"40%",IF(AND(AL334="Detectivo",AM334="Manual"),"30%",IF(AND(AL334="Correctivo",AM334="Automático"),"35%",IF(AND(AL334="Correctivo",AM334="Manual"),"25%",""))))))</f>
        <v>40%</v>
      </c>
      <c r="AO334" s="254" t="s">
        <v>314</v>
      </c>
      <c r="AP334" s="254" t="s">
        <v>318</v>
      </c>
      <c r="AQ334" s="255" t="s">
        <v>321</v>
      </c>
      <c r="AR334" s="202" t="str">
        <f>IF(ISBLANK(AC334),(IFERROR(IF(AK334="Probabilidad",(V334-(+V334*AN334)),IF(AK334="Impacto",V334,"")),""))," ")</f>
        <v xml:space="preserve"> </v>
      </c>
      <c r="AS334" s="154" t="str">
        <f>IF(ISBLANK(AC334), (IFERROR(IF(AR334="","",IF(AR334&lt;=0.2,"Muy Baja",IF(AR334&lt;=0.4,"Baja",IF(AR334&lt;=0.6,"Media",IF(AR334&lt;=0.8,"Alta","Muy Alta"))))),""))," ")</f>
        <v xml:space="preserve"> </v>
      </c>
      <c r="AT334" s="203" t="str">
        <f t="shared" si="214"/>
        <v xml:space="preserve"> </v>
      </c>
      <c r="AU334" s="470" t="str">
        <f t="shared" si="215"/>
        <v/>
      </c>
      <c r="AV334" s="203" t="str">
        <f>IFERROR(IF(AK334="Impacto",(Z334-(+Z334*AN334)),IF(AK334="Probabilidad",Z334,"")),"")</f>
        <v/>
      </c>
      <c r="AW334" s="204" t="str">
        <f t="shared" si="216"/>
        <v/>
      </c>
      <c r="AX334" s="816" t="s">
        <v>339</v>
      </c>
      <c r="AY334" s="793" t="str">
        <f>IF(ISBLANK(AC334), " ", AC334)</f>
        <v>Moderado</v>
      </c>
      <c r="AZ334" s="796" t="str">
        <f t="shared" ref="AZ334" si="291">IF(AND(AX334="Rara Vez",AY334="Insignificante"),("BAJA"),IF(AND(AX334="Rara Vez",AY334="Menor"),("BAJA"),IF(AND(AX334="Rara Vez",AY334="Moderado"),("MODERADA"),IF(AND(AX334="Rara Vez",AY334="Mayor"),("ALTA"),IF(AND(AX334="Improbable",AY334="Insignificante"),("BAJA"),IF(AND(AX334="Improbable",AY334="Menor"),("BAJA"),IF(AND(AX334="Improbable",AY334="Moderado"),("MODERADA"),IF(AND(AX334="Improbable",AY334="Mayor"),("ALTA"),IF(AND(AX334="Posible",AY334="Insignificante"),("BAJA"),IF(AND(AX334="Posible",AY334="Menor"),("MODERADA"),IF(AND(AX334="Posible",AY334="Moderado"),("ALTA"),IF(AND(AX334="Posible",AY334="Mayor"),("EXTREMA"),IF(AND(AX334="Probable",AY334="Insignificante"),("MODERADA"),IF(AND(AX334="Probable",AY334="Menor"),("ALTA"),IF(AND(AX334="Probable",AY334="Moderado"),("ALTA"),IF(AND(AX334="Probable",AY334="Mayor"),("EXTREMA"),IF(AND(AX334="Casi Seguro",AY334="Insignificante"),("ALTA"),IF(AND(AX334="Casi Seguro",AY334="Menor"),("ALTA"),IF(AND(AX334="Casi Seguro",AY334="Moderado"),("EXTREMA"),IF(AND(AX334="Casi Seguro",AY334="Mayor"),("EXTREMA"),IF(AY334="Catastrófico","EXTREMA","VALORAR")))))))))))))))))))))</f>
        <v>MODERADA</v>
      </c>
      <c r="BA334" s="799" t="s">
        <v>328</v>
      </c>
      <c r="BB334" s="425" t="s">
        <v>1310</v>
      </c>
      <c r="BC334" s="368" t="s">
        <v>1192</v>
      </c>
      <c r="BD334" s="369" t="s">
        <v>2917</v>
      </c>
      <c r="BE334" s="369" t="s">
        <v>1115</v>
      </c>
      <c r="BF334" s="474">
        <v>44927</v>
      </c>
      <c r="BG334" s="474">
        <v>45291</v>
      </c>
      <c r="BH334" s="474" t="s">
        <v>1192</v>
      </c>
      <c r="BI334" s="368" t="s">
        <v>1192</v>
      </c>
      <c r="BJ334" s="785" t="s">
        <v>1193</v>
      </c>
      <c r="BK334" s="411" t="s">
        <v>110</v>
      </c>
      <c r="BL334" s="409" t="s">
        <v>3513</v>
      </c>
      <c r="BM334" s="409">
        <v>1</v>
      </c>
      <c r="BN334" s="421">
        <v>45169</v>
      </c>
      <c r="BO334" s="410" t="s">
        <v>3515</v>
      </c>
      <c r="BP334" s="423" t="s">
        <v>3514</v>
      </c>
      <c r="BQ334" s="410" t="s">
        <v>111</v>
      </c>
      <c r="BR334" s="453" t="s">
        <v>111</v>
      </c>
      <c r="BS334" s="453" t="s">
        <v>1423</v>
      </c>
      <c r="BT334" s="454" t="s">
        <v>1423</v>
      </c>
      <c r="BU334" s="510" t="s">
        <v>3750</v>
      </c>
      <c r="BV334" s="510" t="s">
        <v>3666</v>
      </c>
      <c r="BW334" s="522" t="s">
        <v>3633</v>
      </c>
      <c r="BX334" s="519" t="s">
        <v>3750</v>
      </c>
      <c r="BY334" s="182"/>
      <c r="BZ334" s="182"/>
      <c r="CA334" s="182"/>
      <c r="CB334" s="182"/>
      <c r="CC334" s="182"/>
      <c r="CD334" s="182"/>
      <c r="CE334" s="182"/>
      <c r="CF334" s="182"/>
      <c r="CG334" s="182"/>
      <c r="CH334" s="182"/>
      <c r="CI334" s="182"/>
      <c r="CJ334" s="182"/>
      <c r="CK334" s="182"/>
      <c r="CL334" s="182"/>
      <c r="CM334" s="182"/>
      <c r="CN334" s="182"/>
      <c r="CO334" s="182"/>
    </row>
    <row r="335" spans="1:93" ht="28.5" customHeight="1">
      <c r="A335" s="857"/>
      <c r="B335" s="860"/>
      <c r="C335" s="781"/>
      <c r="D335" s="781"/>
      <c r="E335" s="764"/>
      <c r="F335" s="764"/>
      <c r="G335" s="783"/>
      <c r="H335" s="442">
        <f t="shared" ref="H335" si="292">+H334</f>
        <v>54</v>
      </c>
      <c r="I335" s="775"/>
      <c r="J335" s="764"/>
      <c r="K335" s="764"/>
      <c r="L335" s="764"/>
      <c r="M335" s="764">
        <v>0</v>
      </c>
      <c r="N335" s="764"/>
      <c r="O335" s="764"/>
      <c r="P335" s="766"/>
      <c r="Q335" s="768"/>
      <c r="R335" s="770"/>
      <c r="S335" s="770"/>
      <c r="T335" s="770"/>
      <c r="U335" s="820"/>
      <c r="V335" s="805"/>
      <c r="W335" s="823"/>
      <c r="X335" s="826"/>
      <c r="Y335" s="829"/>
      <c r="Z335" s="805"/>
      <c r="AA335" s="808"/>
      <c r="AB335" s="811"/>
      <c r="AC335" s="814"/>
      <c r="AD335" s="797"/>
      <c r="AE335" s="178">
        <v>2</v>
      </c>
      <c r="AF335" s="401"/>
      <c r="AG335" s="445"/>
      <c r="AH335" s="393"/>
      <c r="AI335" s="393"/>
      <c r="AJ335" s="393"/>
      <c r="AK335" s="395" t="str">
        <f t="shared" si="289"/>
        <v/>
      </c>
      <c r="AL335" s="253"/>
      <c r="AM335" s="253"/>
      <c r="AN335" s="201" t="str">
        <f t="shared" si="290"/>
        <v/>
      </c>
      <c r="AO335" s="254"/>
      <c r="AP335" s="254"/>
      <c r="AQ335" s="255"/>
      <c r="AR335" s="202" t="str">
        <f>IF(ISBLANK(AC334),(IFERROR(IF(AND(AK334="Probabilidad",AK335="Probabilidad"),(AT334-(+AT334*AN335)),IF(AK335="Probabilidad",(V334-(+V334*AN335)),IF(AK335="Impacto",AT334,""))),""))," ")</f>
        <v xml:space="preserve"> </v>
      </c>
      <c r="AS335" s="154" t="str">
        <f>IF(ISBLANK(AC334),(IFERROR(IF(AR335="","",IF(AR335&lt;=0.2,"Muy Baja",IF(AR335&lt;=0.4,"Baja",IF(AR335&lt;=0.6,"Media",IF(AR335&lt;=0.8,"Alta","Muy Alta"))))),""))," ")</f>
        <v xml:space="preserve"> </v>
      </c>
      <c r="AT335" s="203" t="str">
        <f t="shared" si="214"/>
        <v xml:space="preserve"> </v>
      </c>
      <c r="AU335" s="470" t="str">
        <f t="shared" si="215"/>
        <v/>
      </c>
      <c r="AV335" s="203" t="str">
        <f>IFERROR(IF(AND(AK334="Impacto",AK335="Impacto"),(AV334-(+AV334*AN335)),IF(AK335="Impacto",(Z334-(+Z334*AN335)),IF(AK335="Probabilidad",AV334,""))),"")</f>
        <v/>
      </c>
      <c r="AW335" s="204" t="str">
        <f t="shared" si="216"/>
        <v/>
      </c>
      <c r="AX335" s="817"/>
      <c r="AY335" s="794"/>
      <c r="AZ335" s="797"/>
      <c r="BA335" s="800"/>
      <c r="BB335" s="256"/>
      <c r="BC335" s="368"/>
      <c r="BD335" s="369"/>
      <c r="BE335" s="369"/>
      <c r="BF335" s="474"/>
      <c r="BG335" s="474"/>
      <c r="BH335" s="474"/>
      <c r="BI335" s="368"/>
      <c r="BJ335" s="764"/>
      <c r="BK335" s="411"/>
      <c r="BL335" s="409"/>
      <c r="BM335" s="409"/>
      <c r="BN335" s="409"/>
      <c r="BO335" s="410"/>
      <c r="BP335" s="410"/>
      <c r="BQ335" s="410"/>
      <c r="BR335" s="453"/>
      <c r="BS335" s="453"/>
      <c r="BT335" s="454"/>
      <c r="BU335" s="520"/>
      <c r="BV335" s="520"/>
      <c r="BW335" s="520"/>
      <c r="BX335" s="520"/>
      <c r="BY335" s="182"/>
      <c r="BZ335" s="182"/>
      <c r="CA335" s="182"/>
      <c r="CB335" s="182"/>
      <c r="CC335" s="182"/>
      <c r="CD335" s="182"/>
      <c r="CE335" s="182"/>
      <c r="CF335" s="182"/>
      <c r="CG335" s="182"/>
      <c r="CH335" s="182"/>
      <c r="CI335" s="182"/>
      <c r="CJ335" s="182"/>
      <c r="CK335" s="182"/>
      <c r="CL335" s="182"/>
      <c r="CM335" s="182"/>
      <c r="CN335" s="182"/>
      <c r="CO335" s="182"/>
    </row>
    <row r="336" spans="1:93" ht="28.5" customHeight="1">
      <c r="A336" s="857"/>
      <c r="B336" s="860"/>
      <c r="C336" s="781"/>
      <c r="D336" s="781"/>
      <c r="E336" s="764"/>
      <c r="F336" s="764"/>
      <c r="G336" s="783"/>
      <c r="H336" s="442">
        <f t="shared" si="249"/>
        <v>54</v>
      </c>
      <c r="I336" s="775"/>
      <c r="J336" s="764"/>
      <c r="K336" s="764"/>
      <c r="L336" s="764"/>
      <c r="M336" s="764">
        <v>0</v>
      </c>
      <c r="N336" s="764"/>
      <c r="O336" s="764"/>
      <c r="P336" s="766"/>
      <c r="Q336" s="768"/>
      <c r="R336" s="770"/>
      <c r="S336" s="770"/>
      <c r="T336" s="770"/>
      <c r="U336" s="820"/>
      <c r="V336" s="805"/>
      <c r="W336" s="823"/>
      <c r="X336" s="826"/>
      <c r="Y336" s="829"/>
      <c r="Z336" s="805"/>
      <c r="AA336" s="808"/>
      <c r="AB336" s="811"/>
      <c r="AC336" s="814"/>
      <c r="AD336" s="797"/>
      <c r="AE336" s="178">
        <v>3</v>
      </c>
      <c r="AF336" s="401"/>
      <c r="AG336" s="445"/>
      <c r="AH336" s="393"/>
      <c r="AI336" s="393"/>
      <c r="AJ336" s="393"/>
      <c r="AK336" s="395" t="str">
        <f t="shared" si="289"/>
        <v/>
      </c>
      <c r="AL336" s="253"/>
      <c r="AM336" s="253"/>
      <c r="AN336" s="201" t="str">
        <f t="shared" si="290"/>
        <v/>
      </c>
      <c r="AO336" s="254"/>
      <c r="AP336" s="254"/>
      <c r="AQ336" s="255"/>
      <c r="AR336" s="202" t="str">
        <f>IF(ISBLANK(AC334),(IFERROR(IF(AND(AK335="Probabilidad",AK336="Probabilidad"),(AT335-(+AT335*AN336)),IF(AND(AK335="Impacto",AK336="Probabilidad"),(AT334-(+AT334*AN336)),IF(AK336="Impacto",AT335,""))),""))," ")</f>
        <v xml:space="preserve"> </v>
      </c>
      <c r="AS336" s="154" t="str">
        <f>IF(ISBLANK(AC334),(IFERROR(IF(AR336="","",IF(AR336&lt;=0.2,"Muy Baja",IF(AR336&lt;=0.4,"Baja",IF(AR336&lt;=0.6,"Media",IF(AR336&lt;=0.8,"Alta","Muy Alta"))))),""))," ")</f>
        <v xml:space="preserve"> </v>
      </c>
      <c r="AT336" s="203" t="str">
        <f t="shared" ref="AT336:AT399" si="293">+AR336</f>
        <v xml:space="preserve"> </v>
      </c>
      <c r="AU336" s="470" t="str">
        <f t="shared" ref="AU336:AU399" si="294">IFERROR(IF(AV336="","",IF(AV336&lt;=0.2,"Leve",IF(AV336&lt;=0.4,"Menor",IF(AV336&lt;=0.6,"Moderado",IF(AV336&lt;=0.8,"Mayor","Catastrófico"))))),"")</f>
        <v/>
      </c>
      <c r="AV336" s="203" t="str">
        <f t="shared" ref="AV336:AV339" si="295">IFERROR(IF(AND(AK335="Impacto",AK336="Impacto"),(AV335-(+AV335*AN336)),IF(AND(AK335="Probabilidad",AK336="Impacto"),(AV334-(+AV334*AN336)),IF(AK336="Probabilidad",AV335,""))),"")</f>
        <v/>
      </c>
      <c r="AW336" s="204" t="str">
        <f t="shared" ref="AW336:AW399" si="296">IFERROR(IF(OR(AND(AS336="Muy Baja",AU336="Leve"),AND(AS336="Muy Baja",AU336="Menor"),AND(AS336="Baja",AU336="Leve")),"Bajo",IF(OR(AND(AS336="Muy baja",AU336="Moderado"),AND(AS336="Baja",AU336="Menor"),AND(AS336="Baja",AU336="Moderado"),AND(AS336="Media",AU336="Leve"),AND(AS336="Media",AU336="Menor"),AND(AS336="Media",AU336="Moderado"),AND(AS336="Alta",AU336="Leve"),AND(AS336="Alta",AU336="Menor")),"Moderado",IF(OR(AND(AS336="Muy Baja",AU336="Mayor"),AND(AS336="Baja",AU336="Mayor"),AND(AS336="Media",AU336="Mayor"),AND(AS336="Alta",AU336="Moderado"),AND(AS336="Alta",AU336="Mayor"),AND(AS336="Muy Alta",AU336="Leve"),AND(AS336="Muy Alta",AU336="Menor"),AND(AS336="Muy Alta",AU336="Moderado"),AND(AS336="Muy Alta",AU336="Mayor")),"Alto",IF(OR(AND(AS336="Muy Baja",AU336="Catastrófico"),AND(AS336="Baja",AU336="Catastrófico"),AND(AS336="Media",AU336="Catastrófico"),AND(AS336="Alta",AU336="Catastrófico"),AND(AS336="Muy Alta",AU336="Catastrófico")),"Extremo","")))),"")</f>
        <v/>
      </c>
      <c r="AX336" s="817"/>
      <c r="AY336" s="794"/>
      <c r="AZ336" s="797"/>
      <c r="BA336" s="800"/>
      <c r="BB336" s="256"/>
      <c r="BC336" s="368"/>
      <c r="BD336" s="369"/>
      <c r="BE336" s="369"/>
      <c r="BF336" s="474"/>
      <c r="BG336" s="474"/>
      <c r="BH336" s="474"/>
      <c r="BI336" s="368"/>
      <c r="BJ336" s="764"/>
      <c r="BK336" s="411"/>
      <c r="BL336" s="409"/>
      <c r="BM336" s="409"/>
      <c r="BN336" s="409"/>
      <c r="BO336" s="410"/>
      <c r="BP336" s="410"/>
      <c r="BQ336" s="410"/>
      <c r="BR336" s="453"/>
      <c r="BS336" s="453"/>
      <c r="BT336" s="454"/>
      <c r="BU336" s="520"/>
      <c r="BV336" s="520"/>
      <c r="BW336" s="520"/>
      <c r="BX336" s="520"/>
      <c r="BY336" s="182"/>
      <c r="BZ336" s="182"/>
      <c r="CA336" s="182"/>
      <c r="CB336" s="182"/>
      <c r="CC336" s="182"/>
      <c r="CD336" s="182"/>
      <c r="CE336" s="182"/>
      <c r="CF336" s="182"/>
      <c r="CG336" s="182"/>
      <c r="CH336" s="182"/>
      <c r="CI336" s="182"/>
      <c r="CJ336" s="182"/>
      <c r="CK336" s="182"/>
      <c r="CL336" s="182"/>
      <c r="CM336" s="182"/>
      <c r="CN336" s="182"/>
      <c r="CO336" s="182"/>
    </row>
    <row r="337" spans="1:93" ht="28.5" customHeight="1">
      <c r="A337" s="857"/>
      <c r="B337" s="860"/>
      <c r="C337" s="781"/>
      <c r="D337" s="781"/>
      <c r="E337" s="764"/>
      <c r="F337" s="764"/>
      <c r="G337" s="783"/>
      <c r="H337" s="442">
        <f t="shared" si="249"/>
        <v>54</v>
      </c>
      <c r="I337" s="775"/>
      <c r="J337" s="764"/>
      <c r="K337" s="764"/>
      <c r="L337" s="764"/>
      <c r="M337" s="764">
        <v>0</v>
      </c>
      <c r="N337" s="764"/>
      <c r="O337" s="764"/>
      <c r="P337" s="766"/>
      <c r="Q337" s="768"/>
      <c r="R337" s="770"/>
      <c r="S337" s="770"/>
      <c r="T337" s="770"/>
      <c r="U337" s="820"/>
      <c r="V337" s="805"/>
      <c r="W337" s="823"/>
      <c r="X337" s="826"/>
      <c r="Y337" s="829"/>
      <c r="Z337" s="805"/>
      <c r="AA337" s="808"/>
      <c r="AB337" s="811"/>
      <c r="AC337" s="814"/>
      <c r="AD337" s="797"/>
      <c r="AE337" s="178">
        <v>4</v>
      </c>
      <c r="AF337" s="401"/>
      <c r="AG337" s="445"/>
      <c r="AH337" s="393"/>
      <c r="AI337" s="393"/>
      <c r="AJ337" s="393"/>
      <c r="AK337" s="395" t="str">
        <f t="shared" si="289"/>
        <v/>
      </c>
      <c r="AL337" s="253"/>
      <c r="AM337" s="253"/>
      <c r="AN337" s="201" t="str">
        <f t="shared" si="290"/>
        <v/>
      </c>
      <c r="AO337" s="254"/>
      <c r="AP337" s="254"/>
      <c r="AQ337" s="255"/>
      <c r="AR337" s="202" t="str">
        <f>IF(ISBLANK(AC334),(IFERROR(IF(AND(AK336="Probabilidad",AK337="Probabilidad"),(AT336-(+AT336*AN337)),IF(AND(AK336="Impacto",AK337="Probabilidad"),(AT335-(+AT335*AN337)),IF(AK337="Impacto",AT336,""))),""))," ")</f>
        <v xml:space="preserve"> </v>
      </c>
      <c r="AS337" s="154" t="str">
        <f>IF(ISBLANK(AC334),(IFERROR(IF(AR337="","",IF(AR337&lt;=0.2,"Muy Baja",IF(AR337&lt;=0.4,"Baja",IF(AR337&lt;=0.6,"Media",IF(AR337&lt;=0.8,"Alta","Muy Alta"))))),""))," ")</f>
        <v xml:space="preserve"> </v>
      </c>
      <c r="AT337" s="203" t="str">
        <f t="shared" si="293"/>
        <v xml:space="preserve"> </v>
      </c>
      <c r="AU337" s="470" t="str">
        <f t="shared" si="294"/>
        <v/>
      </c>
      <c r="AV337" s="203" t="str">
        <f t="shared" si="295"/>
        <v/>
      </c>
      <c r="AW337" s="204" t="str">
        <f t="shared" si="296"/>
        <v/>
      </c>
      <c r="AX337" s="817"/>
      <c r="AY337" s="794"/>
      <c r="AZ337" s="797"/>
      <c r="BA337" s="800"/>
      <c r="BB337" s="256"/>
      <c r="BC337" s="368"/>
      <c r="BD337" s="369"/>
      <c r="BE337" s="369"/>
      <c r="BF337" s="474"/>
      <c r="BG337" s="474"/>
      <c r="BH337" s="474"/>
      <c r="BI337" s="368"/>
      <c r="BJ337" s="764"/>
      <c r="BK337" s="411"/>
      <c r="BL337" s="409"/>
      <c r="BM337" s="409"/>
      <c r="BN337" s="409"/>
      <c r="BO337" s="410"/>
      <c r="BP337" s="410"/>
      <c r="BQ337" s="410"/>
      <c r="BR337" s="453"/>
      <c r="BS337" s="453"/>
      <c r="BT337" s="454"/>
      <c r="BU337" s="509"/>
      <c r="BV337" s="509"/>
      <c r="BW337" s="509"/>
      <c r="BX337" s="509"/>
      <c r="BY337" s="182"/>
      <c r="BZ337" s="182"/>
      <c r="CA337" s="182"/>
      <c r="CB337" s="182"/>
      <c r="CC337" s="182"/>
      <c r="CD337" s="182"/>
      <c r="CE337" s="182"/>
      <c r="CF337" s="182"/>
      <c r="CG337" s="182"/>
      <c r="CH337" s="182"/>
      <c r="CI337" s="182"/>
      <c r="CJ337" s="182"/>
      <c r="CK337" s="182"/>
      <c r="CL337" s="182"/>
      <c r="CM337" s="182"/>
      <c r="CN337" s="182"/>
      <c r="CO337" s="182"/>
    </row>
    <row r="338" spans="1:93" ht="28.5" customHeight="1">
      <c r="A338" s="857"/>
      <c r="B338" s="860"/>
      <c r="C338" s="781"/>
      <c r="D338" s="781"/>
      <c r="E338" s="764"/>
      <c r="F338" s="764"/>
      <c r="G338" s="783"/>
      <c r="H338" s="442">
        <f t="shared" si="249"/>
        <v>54</v>
      </c>
      <c r="I338" s="775"/>
      <c r="J338" s="764"/>
      <c r="K338" s="764"/>
      <c r="L338" s="764"/>
      <c r="M338" s="764">
        <v>0</v>
      </c>
      <c r="N338" s="764"/>
      <c r="O338" s="764"/>
      <c r="P338" s="766"/>
      <c r="Q338" s="768"/>
      <c r="R338" s="770"/>
      <c r="S338" s="770"/>
      <c r="T338" s="770"/>
      <c r="U338" s="820"/>
      <c r="V338" s="805"/>
      <c r="W338" s="823"/>
      <c r="X338" s="826"/>
      <c r="Y338" s="829"/>
      <c r="Z338" s="805"/>
      <c r="AA338" s="808"/>
      <c r="AB338" s="811"/>
      <c r="AC338" s="814"/>
      <c r="AD338" s="797"/>
      <c r="AE338" s="178">
        <v>5</v>
      </c>
      <c r="AF338" s="401"/>
      <c r="AG338" s="445"/>
      <c r="AH338" s="393"/>
      <c r="AI338" s="393"/>
      <c r="AJ338" s="393"/>
      <c r="AK338" s="395" t="str">
        <f t="shared" si="289"/>
        <v/>
      </c>
      <c r="AL338" s="253"/>
      <c r="AM338" s="253"/>
      <c r="AN338" s="201" t="str">
        <f t="shared" si="290"/>
        <v/>
      </c>
      <c r="AO338" s="254"/>
      <c r="AP338" s="254"/>
      <c r="AQ338" s="255"/>
      <c r="AR338" s="202" t="str">
        <f>IF(ISBLANK(AC334),(IFERROR(IF(AND(AK337="Probabilidad",AK338="Probabilidad"),(AT337-(+AT337*AN338)),IF(AND(AK337="Impacto",AK338="Probabilidad"),(AT336-(+AT336*AN338)),IF(AK338="Impacto",AT337,""))),""))," ")</f>
        <v xml:space="preserve"> </v>
      </c>
      <c r="AS338" s="154" t="str">
        <f>IF(ISBLANK(AC334),(IFERROR(IF(AR338="","",IF(AR338&lt;=0.2,"Muy Baja",IF(AR338&lt;=0.4,"Baja",IF(AR338&lt;=0.6,"Media",IF(AR338&lt;=0.8,"Alta","Muy Alta"))))),""))," ")</f>
        <v xml:space="preserve"> </v>
      </c>
      <c r="AT338" s="203" t="str">
        <f t="shared" si="293"/>
        <v xml:space="preserve"> </v>
      </c>
      <c r="AU338" s="470" t="str">
        <f t="shared" si="294"/>
        <v/>
      </c>
      <c r="AV338" s="203" t="str">
        <f t="shared" si="295"/>
        <v/>
      </c>
      <c r="AW338" s="204" t="str">
        <f t="shared" si="296"/>
        <v/>
      </c>
      <c r="AX338" s="817"/>
      <c r="AY338" s="794"/>
      <c r="AZ338" s="797"/>
      <c r="BA338" s="800"/>
      <c r="BB338" s="256"/>
      <c r="BC338" s="368"/>
      <c r="BD338" s="369"/>
      <c r="BE338" s="369"/>
      <c r="BF338" s="474"/>
      <c r="BG338" s="474"/>
      <c r="BH338" s="474"/>
      <c r="BI338" s="368"/>
      <c r="BJ338" s="764"/>
      <c r="BK338" s="411"/>
      <c r="BL338" s="409"/>
      <c r="BM338" s="409"/>
      <c r="BN338" s="409"/>
      <c r="BO338" s="410"/>
      <c r="BP338" s="410"/>
      <c r="BQ338" s="410"/>
      <c r="BR338" s="453"/>
      <c r="BS338" s="453"/>
      <c r="BT338" s="454"/>
      <c r="BU338" s="509"/>
      <c r="BV338" s="509"/>
      <c r="BW338" s="509"/>
      <c r="BX338" s="509"/>
      <c r="BY338" s="182"/>
      <c r="BZ338" s="182"/>
      <c r="CA338" s="182"/>
      <c r="CB338" s="182"/>
      <c r="CC338" s="182"/>
      <c r="CD338" s="182"/>
      <c r="CE338" s="182"/>
      <c r="CF338" s="182"/>
      <c r="CG338" s="182"/>
      <c r="CH338" s="182"/>
      <c r="CI338" s="182"/>
      <c r="CJ338" s="182"/>
      <c r="CK338" s="182"/>
      <c r="CL338" s="182"/>
      <c r="CM338" s="182"/>
      <c r="CN338" s="182"/>
      <c r="CO338" s="182"/>
    </row>
    <row r="339" spans="1:93" ht="28.5" customHeight="1">
      <c r="A339" s="857"/>
      <c r="B339" s="860"/>
      <c r="C339" s="781"/>
      <c r="D339" s="781"/>
      <c r="E339" s="764"/>
      <c r="F339" s="764"/>
      <c r="G339" s="783"/>
      <c r="H339" s="442">
        <f t="shared" si="249"/>
        <v>54</v>
      </c>
      <c r="I339" s="776"/>
      <c r="J339" s="765"/>
      <c r="K339" s="765"/>
      <c r="L339" s="765"/>
      <c r="M339" s="765">
        <v>0</v>
      </c>
      <c r="N339" s="765"/>
      <c r="O339" s="765"/>
      <c r="P339" s="767"/>
      <c r="Q339" s="769"/>
      <c r="R339" s="771"/>
      <c r="S339" s="771"/>
      <c r="T339" s="771"/>
      <c r="U339" s="821"/>
      <c r="V339" s="806"/>
      <c r="W339" s="824"/>
      <c r="X339" s="827"/>
      <c r="Y339" s="830"/>
      <c r="Z339" s="806"/>
      <c r="AA339" s="809"/>
      <c r="AB339" s="812"/>
      <c r="AC339" s="815"/>
      <c r="AD339" s="798"/>
      <c r="AE339" s="178">
        <v>6</v>
      </c>
      <c r="AF339" s="401"/>
      <c r="AG339" s="445"/>
      <c r="AH339" s="393"/>
      <c r="AI339" s="393"/>
      <c r="AJ339" s="393"/>
      <c r="AK339" s="395" t="str">
        <f t="shared" si="289"/>
        <v/>
      </c>
      <c r="AL339" s="253"/>
      <c r="AM339" s="253"/>
      <c r="AN339" s="201" t="str">
        <f t="shared" si="290"/>
        <v/>
      </c>
      <c r="AO339" s="254"/>
      <c r="AP339" s="254"/>
      <c r="AQ339" s="255"/>
      <c r="AR339" s="202" t="str">
        <f>IF(ISBLANK(AC334),(IFERROR(IF(AND(AK338="Probabilidad",AK339="Probabilidad"),(AT338-(+AT338*AN339)),IF(AND(AK338="Impacto",AK339="Probabilidad"),(AT337-(+AT337*AN339)),IF(AK339="Impacto",AT338,""))),""))," ")</f>
        <v xml:space="preserve"> </v>
      </c>
      <c r="AS339" s="154" t="str">
        <f>IF(ISBLANK(AC334),(IFERROR(IF(AR339="","",IF(AR339&lt;=0.2,"Muy Baja",IF(AR339&lt;=0.4,"Baja",IF(AR339&lt;=0.6,"Media",IF(AR339&lt;=0.8,"Alta","Muy Alta"))))),""))," ")</f>
        <v xml:space="preserve"> </v>
      </c>
      <c r="AT339" s="203" t="str">
        <f t="shared" si="293"/>
        <v xml:space="preserve"> </v>
      </c>
      <c r="AU339" s="470" t="str">
        <f t="shared" si="294"/>
        <v/>
      </c>
      <c r="AV339" s="203" t="str">
        <f t="shared" si="295"/>
        <v/>
      </c>
      <c r="AW339" s="204" t="str">
        <f t="shared" si="296"/>
        <v/>
      </c>
      <c r="AX339" s="818"/>
      <c r="AY339" s="795"/>
      <c r="AZ339" s="798"/>
      <c r="BA339" s="801"/>
      <c r="BB339" s="256"/>
      <c r="BC339" s="368"/>
      <c r="BD339" s="369"/>
      <c r="BE339" s="369"/>
      <c r="BF339" s="474"/>
      <c r="BG339" s="474"/>
      <c r="BH339" s="474"/>
      <c r="BI339" s="368"/>
      <c r="BJ339" s="765"/>
      <c r="BK339" s="411"/>
      <c r="BL339" s="409"/>
      <c r="BM339" s="409"/>
      <c r="BN339" s="409"/>
      <c r="BO339" s="410"/>
      <c r="BP339" s="410"/>
      <c r="BQ339" s="410"/>
      <c r="BR339" s="453"/>
      <c r="BS339" s="453"/>
      <c r="BT339" s="454"/>
      <c r="BU339" s="509"/>
      <c r="BV339" s="509"/>
      <c r="BW339" s="509"/>
      <c r="BX339" s="509"/>
      <c r="BY339" s="182"/>
      <c r="BZ339" s="182"/>
      <c r="CA339" s="182"/>
      <c r="CB339" s="182"/>
      <c r="CC339" s="182"/>
      <c r="CD339" s="182"/>
      <c r="CE339" s="182"/>
      <c r="CF339" s="182"/>
      <c r="CG339" s="182"/>
      <c r="CH339" s="182"/>
      <c r="CI339" s="182"/>
      <c r="CJ339" s="182"/>
      <c r="CK339" s="182"/>
      <c r="CL339" s="182"/>
      <c r="CM339" s="182"/>
      <c r="CN339" s="182"/>
      <c r="CO339" s="182"/>
    </row>
    <row r="340" spans="1:93" ht="222.6" customHeight="1">
      <c r="A340" s="857"/>
      <c r="B340" s="860" t="s">
        <v>877</v>
      </c>
      <c r="C340" s="781"/>
      <c r="D340" s="781"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764"/>
      <c r="F340" s="764" t="s">
        <v>944</v>
      </c>
      <c r="G340" s="783">
        <v>55</v>
      </c>
      <c r="H340" s="442">
        <f t="shared" ref="H340" si="297">+G340</f>
        <v>55</v>
      </c>
      <c r="I340" s="784" t="s">
        <v>1341</v>
      </c>
      <c r="J340" s="785" t="s">
        <v>236</v>
      </c>
      <c r="K340" s="785" t="s">
        <v>1257</v>
      </c>
      <c r="L340" s="785" t="s">
        <v>1333</v>
      </c>
      <c r="M340" s="785" t="s">
        <v>1341</v>
      </c>
      <c r="N340" s="785" t="s">
        <v>106</v>
      </c>
      <c r="O340" s="785" t="s">
        <v>240</v>
      </c>
      <c r="P340" s="786">
        <v>228</v>
      </c>
      <c r="Q340" s="787"/>
      <c r="R340" s="788"/>
      <c r="S340" s="788"/>
      <c r="T340" s="788"/>
      <c r="U340" s="819" t="str">
        <f>IF(ISBLANK(AB340),(IF(P340&lt;=0,"",IF(P340&lt;=2,"Muy Baja",IF(P340&lt;=24,"Baja",IF(P340&lt;=500,"Media",IF(P340&lt;=5000,"Alta","Muy Alta"))))))," ")</f>
        <v xml:space="preserve"> </v>
      </c>
      <c r="V340" s="804" t="str">
        <f t="shared" ref="V340" si="298">IF(ISBLANK(AB340),(IF(U340="","",IF(U340="Muy Baja",20%,IF(U340="Baja",40%,IF(U340="Media",60%,IF(U340="Alta",80%,IF(U340="Muy Alta",100%,0)))))))," ")</f>
        <v xml:space="preserve"> </v>
      </c>
      <c r="W340" s="822"/>
      <c r="X340" s="825" t="str">
        <f>IF(W340&gt;0,IF(NOT(ISERROR(MATCH(W340,'Listados Datos'!$N$3:$N$4,0))),'Listados Datos'!$N$6&amp;"Por favor no seleccionar este criterios de impacto (Afectación Económica o presupuestal y/o Pérdida Reputacional)",'Listados Datos'!$N$7),"")</f>
        <v/>
      </c>
      <c r="Y340" s="828" t="str">
        <f>IF(OR(W340='Listados Datos'!$R$3,W340='Listados Datos'!$S$3),"Leve",IF(OR(W340='Listados Datos'!$R$4,W340='Listados Datos'!$S$4),"Menor",IF(OR(W340='Listados Datos'!$R$5,W340='Listados Datos'!$S$5),"Moderado",IF(OR(W340='Listados Datos'!$R$6,W340='Listados Datos'!$S$6),"Mayor",IF(OR(W340='Listados Datos'!$R$7,W340='Listados Datos'!$S$7),"Catastrófico","")))))</f>
        <v/>
      </c>
      <c r="Z340" s="804" t="str">
        <f>IF(Y340="","",IF(Y340="Leve",20%,IF(Y340="Menor",40%,IF(Y340="Moderado",60%,IF(Y340="Mayor",80%,IF(Y340="Catastrófico",100%,0))))))</f>
        <v/>
      </c>
      <c r="AA340" s="807" t="str">
        <f>IF(OR(AND(U340="Muy Baja",Y340="Leve"),AND(U340="Muy Baja",Y340="Menor"),AND(U340="Baja",Y340="Leve")),"Bajo",IF(OR(AND(U340="Muy baja",Y340="Moderado"),AND(U340="Baja",Y340="Menor"),AND(U340="Baja",Y340="Moderado"),AND(U340="Media",Y340="Leve"),AND(U340="Media",Y340="Menor"),AND(U340="Media",Y340="Moderado"),AND(U340="Alta",Y340="Leve"),AND(U340="Alta",Y340="Menor")),"Moderado",IF(OR(AND(U340="Muy Baja",Y340="Mayor"),AND(U340="Baja",Y340="Mayor"),AND(U340="Media",Y340="Mayor"),AND(U340="Alta",Y340="Moderado"),AND(U340="Alta",Y340="Mayor"),AND(U340="Muy Alta",Y340="Leve"),AND(U340="Muy Alta",Y340="Menor"),AND(U340="Muy Alta",Y340="Moderado"),AND(U340="Muy Alta",Y340="Mayor")),"Alto",IF(OR(AND(U340="Muy Baja",Y340="Catastrófico"),AND(U340="Baja",Y340="Catastrófico"),AND(U340="Media",Y340="Catastrófico"),AND(U340="Alta",Y340="Catastrófico"),AND(U340="Muy Alta",Y340="Catastrófico")),"Extremo",""))))</f>
        <v/>
      </c>
      <c r="AB340" s="810" t="s">
        <v>339</v>
      </c>
      <c r="AC340" s="813" t="s">
        <v>12</v>
      </c>
      <c r="AD340" s="796" t="str">
        <f t="shared" ref="AD340" si="299">IF(AND(AB340="Rara Vez",AC340="Insignificante"),("BAJA"),IF(AND(AB340="Rara Vez",AC340="Menor"),("BAJA"),IF(AND(AB340="Rara Vez",AC340="Moderado"),("MODERADA"),IF(AND(AB340="Rara Vez",AC340="Mayor"),("ALTA"),IF(AND(AB340="Improbable",AC340="Insignificante"),("BAJA"),IF(AND(AB340="Improbable",AC340="Menor"),("BAJA"),IF(AND(AB340="Improbable",AC340="Moderado"),("MODERADA"),IF(AND(AB340="Improbable",AC340="Mayor"),("ALTA"),IF(AND(AB340="Posible",AC340="Insignificante"),("BAJA"),IF(AND(AB340="Posible",AC340="Menor"),("MODERADA"),IF(AND(AB340="Posible",AC340="Moderado"),("ALTA"),IF(AND(AB340="Posible",AC340="Mayor"),("EXTREMA"),IF(AND(AB340="Probable",AC340="Insignificante"),("MODERADA"),IF(AND(AB340="Probable",AC340="Menor"),("ALTA"),IF(AND(AB340="Probable",AC340="Moderado"),("ALTA"),IF(AND(AB340="Probable",AC340="Mayor"),("EXTREMA"),IF(AND(AB340="Casi Seguro",AC340="Insignificante"),("ALTA"),IF(AND(AB340="Casi Seguro",AC340="Menor"),("ALTA"),IF(AND(AB340="Casi Seguro",AC340="Moderado"),("EXTREMA"),IF(AND(AB340="Casi Seguro",AC340="Mayor"),("EXTREMA"),IF(AC340="Catastrófico","EXTREMA","VALORAR")))))))))))))))))))))</f>
        <v>MODERADA</v>
      </c>
      <c r="AE340" s="178">
        <v>1</v>
      </c>
      <c r="AF340" s="401"/>
      <c r="AG340" s="445" t="s">
        <v>3173</v>
      </c>
      <c r="AH340" s="393"/>
      <c r="AI340" s="393"/>
      <c r="AJ340" s="393"/>
      <c r="AK340" s="395" t="str">
        <f t="shared" si="289"/>
        <v>Probabilidad</v>
      </c>
      <c r="AL340" s="253" t="s">
        <v>305</v>
      </c>
      <c r="AM340" s="253" t="s">
        <v>310</v>
      </c>
      <c r="AN340" s="201" t="str">
        <f t="shared" si="290"/>
        <v>40%</v>
      </c>
      <c r="AO340" s="254" t="s">
        <v>314</v>
      </c>
      <c r="AP340" s="254" t="s">
        <v>318</v>
      </c>
      <c r="AQ340" s="255" t="s">
        <v>321</v>
      </c>
      <c r="AR340" s="202" t="str">
        <f>IF(ISBLANK(AC340),(IFERROR(IF(AK340="Probabilidad",(V340-(+V340*AN340)),IF(AK340="Impacto",V340,"")),""))," ")</f>
        <v xml:space="preserve"> </v>
      </c>
      <c r="AS340" s="154" t="str">
        <f>IF(ISBLANK(AC340), (IFERROR(IF(AR340="","",IF(AR340&lt;=0.2,"Muy Baja",IF(AR340&lt;=0.4,"Baja",IF(AR340&lt;=0.6,"Media",IF(AR340&lt;=0.8,"Alta","Muy Alta"))))),""))," ")</f>
        <v xml:space="preserve"> </v>
      </c>
      <c r="AT340" s="203" t="str">
        <f t="shared" si="293"/>
        <v xml:space="preserve"> </v>
      </c>
      <c r="AU340" s="470" t="str">
        <f t="shared" si="294"/>
        <v/>
      </c>
      <c r="AV340" s="203" t="str">
        <f>IFERROR(IF(AK340="Impacto",(Z340-(+Z340*AN340)),IF(AK340="Probabilidad",Z340,"")),"")</f>
        <v/>
      </c>
      <c r="AW340" s="204" t="str">
        <f t="shared" si="296"/>
        <v/>
      </c>
      <c r="AX340" s="816" t="s">
        <v>339</v>
      </c>
      <c r="AY340" s="793" t="str">
        <f>IF(ISBLANK(AC340), " ", AC340)</f>
        <v>Moderado</v>
      </c>
      <c r="AZ340" s="796" t="str">
        <f t="shared" ref="AZ340" si="300">IF(AND(AX340="Rara Vez",AY340="Insignificante"),("BAJA"),IF(AND(AX340="Rara Vez",AY340="Menor"),("BAJA"),IF(AND(AX340="Rara Vez",AY340="Moderado"),("MODERADA"),IF(AND(AX340="Rara Vez",AY340="Mayor"),("ALTA"),IF(AND(AX340="Improbable",AY340="Insignificante"),("BAJA"),IF(AND(AX340="Improbable",AY340="Menor"),("BAJA"),IF(AND(AX340="Improbable",AY340="Moderado"),("MODERADA"),IF(AND(AX340="Improbable",AY340="Mayor"),("ALTA"),IF(AND(AX340="Posible",AY340="Insignificante"),("BAJA"),IF(AND(AX340="Posible",AY340="Menor"),("MODERADA"),IF(AND(AX340="Posible",AY340="Moderado"),("ALTA"),IF(AND(AX340="Posible",AY340="Mayor"),("EXTREMA"),IF(AND(AX340="Probable",AY340="Insignificante"),("MODERADA"),IF(AND(AX340="Probable",AY340="Menor"),("ALTA"),IF(AND(AX340="Probable",AY340="Moderado"),("ALTA"),IF(AND(AX340="Probable",AY340="Mayor"),("EXTREMA"),IF(AND(AX340="Casi Seguro",AY340="Insignificante"),("ALTA"),IF(AND(AX340="Casi Seguro",AY340="Menor"),("ALTA"),IF(AND(AX340="Casi Seguro",AY340="Moderado"),("EXTREMA"),IF(AND(AX340="Casi Seguro",AY340="Mayor"),("EXTREMA"),IF(AY340="Catastrófico","EXTREMA","VALORAR")))))))))))))))))))))</f>
        <v>MODERADA</v>
      </c>
      <c r="BA340" s="799" t="s">
        <v>328</v>
      </c>
      <c r="BB340" s="888" t="s">
        <v>1311</v>
      </c>
      <c r="BC340" s="791" t="s">
        <v>1194</v>
      </c>
      <c r="BD340" s="791" t="s">
        <v>2917</v>
      </c>
      <c r="BE340" s="791" t="s">
        <v>1115</v>
      </c>
      <c r="BF340" s="789">
        <v>44927</v>
      </c>
      <c r="BG340" s="789">
        <v>45291</v>
      </c>
      <c r="BH340" s="791" t="s">
        <v>1194</v>
      </c>
      <c r="BI340" s="791" t="s">
        <v>1194</v>
      </c>
      <c r="BJ340" s="785" t="s">
        <v>1193</v>
      </c>
      <c r="BK340" s="838" t="s">
        <v>110</v>
      </c>
      <c r="BL340" s="831" t="s">
        <v>3516</v>
      </c>
      <c r="BM340" s="831">
        <v>2</v>
      </c>
      <c r="BN340" s="836">
        <v>45169</v>
      </c>
      <c r="BO340" s="831" t="s">
        <v>3517</v>
      </c>
      <c r="BP340" s="837" t="s">
        <v>3518</v>
      </c>
      <c r="BQ340" s="831" t="s">
        <v>111</v>
      </c>
      <c r="BR340" s="831" t="s">
        <v>111</v>
      </c>
      <c r="BS340" s="831" t="s">
        <v>1423</v>
      </c>
      <c r="BT340" s="833" t="s">
        <v>1423</v>
      </c>
      <c r="BU340" s="508" t="s">
        <v>3647</v>
      </c>
      <c r="BV340" s="508" t="s">
        <v>3666</v>
      </c>
      <c r="BW340" s="508" t="s">
        <v>3631</v>
      </c>
      <c r="BX340" s="508" t="s">
        <v>3669</v>
      </c>
      <c r="BY340" s="182"/>
      <c r="BZ340" s="182"/>
      <c r="CA340" s="182"/>
      <c r="CB340" s="182"/>
      <c r="CC340" s="182"/>
      <c r="CD340" s="182"/>
      <c r="CE340" s="182"/>
      <c r="CF340" s="182"/>
      <c r="CG340" s="182"/>
      <c r="CH340" s="182"/>
      <c r="CI340" s="182"/>
      <c r="CJ340" s="182"/>
      <c r="CK340" s="182"/>
      <c r="CL340" s="182"/>
      <c r="CM340" s="182"/>
      <c r="CN340" s="182"/>
      <c r="CO340" s="182"/>
    </row>
    <row r="341" spans="1:93" ht="30" customHeight="1">
      <c r="A341" s="857"/>
      <c r="B341" s="860"/>
      <c r="C341" s="781"/>
      <c r="D341" s="781"/>
      <c r="E341" s="764"/>
      <c r="F341" s="764"/>
      <c r="G341" s="783"/>
      <c r="H341" s="442">
        <f t="shared" ref="H341" si="301">+H340</f>
        <v>55</v>
      </c>
      <c r="I341" s="775"/>
      <c r="J341" s="764"/>
      <c r="K341" s="764"/>
      <c r="L341" s="764"/>
      <c r="M341" s="764">
        <v>0</v>
      </c>
      <c r="N341" s="764"/>
      <c r="O341" s="764"/>
      <c r="P341" s="766"/>
      <c r="Q341" s="768"/>
      <c r="R341" s="770"/>
      <c r="S341" s="770"/>
      <c r="T341" s="770"/>
      <c r="U341" s="820"/>
      <c r="V341" s="805"/>
      <c r="W341" s="823"/>
      <c r="X341" s="826"/>
      <c r="Y341" s="829"/>
      <c r="Z341" s="805"/>
      <c r="AA341" s="808"/>
      <c r="AB341" s="811"/>
      <c r="AC341" s="814"/>
      <c r="AD341" s="797"/>
      <c r="AE341" s="178">
        <v>2</v>
      </c>
      <c r="AF341" s="401"/>
      <c r="AG341" s="445" t="s">
        <v>3083</v>
      </c>
      <c r="AH341" s="393"/>
      <c r="AI341" s="393"/>
      <c r="AJ341" s="393"/>
      <c r="AK341" s="395" t="str">
        <f t="shared" si="289"/>
        <v>Probabilidad</v>
      </c>
      <c r="AL341" s="253" t="s">
        <v>305</v>
      </c>
      <c r="AM341" s="253" t="s">
        <v>310</v>
      </c>
      <c r="AN341" s="201" t="str">
        <f t="shared" si="290"/>
        <v>40%</v>
      </c>
      <c r="AO341" s="254" t="s">
        <v>314</v>
      </c>
      <c r="AP341" s="254" t="s">
        <v>318</v>
      </c>
      <c r="AQ341" s="255" t="s">
        <v>321</v>
      </c>
      <c r="AR341" s="202" t="str">
        <f>IF(ISBLANK(AC340),(IFERROR(IF(AND(AK340="Probabilidad",AK341="Probabilidad"),(AT340-(+AT340*AN341)),IF(AK341="Probabilidad",(V340-(+V340*AN341)),IF(AK341="Impacto",AT340,""))),""))," ")</f>
        <v xml:space="preserve"> </v>
      </c>
      <c r="AS341" s="154" t="str">
        <f>IF(ISBLANK(AC340),(IFERROR(IF(AR341="","",IF(AR341&lt;=0.2,"Muy Baja",IF(AR341&lt;=0.4,"Baja",IF(AR341&lt;=0.6,"Media",IF(AR341&lt;=0.8,"Alta","Muy Alta"))))),""))," ")</f>
        <v xml:space="preserve"> </v>
      </c>
      <c r="AT341" s="203" t="str">
        <f t="shared" si="293"/>
        <v xml:space="preserve"> </v>
      </c>
      <c r="AU341" s="470" t="str">
        <f t="shared" si="294"/>
        <v/>
      </c>
      <c r="AV341" s="203" t="str">
        <f>IFERROR(IF(AND(AK340="Impacto",AK341="Impacto"),(AV340-(+AV340*AN341)),IF(AK341="Impacto",(Z340-(+Z340*AN341)),IF(AK341="Probabilidad",AV340,""))),"")</f>
        <v/>
      </c>
      <c r="AW341" s="204" t="str">
        <f t="shared" si="296"/>
        <v/>
      </c>
      <c r="AX341" s="817"/>
      <c r="AY341" s="794"/>
      <c r="AZ341" s="797"/>
      <c r="BA341" s="800"/>
      <c r="BB341" s="841"/>
      <c r="BC341" s="792"/>
      <c r="BD341" s="792"/>
      <c r="BE341" s="792"/>
      <c r="BF341" s="790"/>
      <c r="BG341" s="790"/>
      <c r="BH341" s="792"/>
      <c r="BI341" s="792"/>
      <c r="BJ341" s="764"/>
      <c r="BK341" s="839"/>
      <c r="BL341" s="832"/>
      <c r="BM341" s="832"/>
      <c r="BN341" s="832"/>
      <c r="BO341" s="832"/>
      <c r="BP341" s="832"/>
      <c r="BQ341" s="832"/>
      <c r="BR341" s="832"/>
      <c r="BS341" s="832"/>
      <c r="BT341" s="834"/>
      <c r="BU341" s="509"/>
      <c r="BV341" s="509"/>
      <c r="BW341" s="509"/>
      <c r="BX341" s="509"/>
      <c r="BY341" s="182"/>
      <c r="BZ341" s="182"/>
      <c r="CA341" s="182"/>
      <c r="CB341" s="182"/>
      <c r="CC341" s="182"/>
      <c r="CD341" s="182"/>
      <c r="CE341" s="182"/>
      <c r="CF341" s="182"/>
      <c r="CG341" s="182"/>
      <c r="CH341" s="182"/>
      <c r="CI341" s="182"/>
      <c r="CJ341" s="182"/>
      <c r="CK341" s="182"/>
      <c r="CL341" s="182"/>
      <c r="CM341" s="182"/>
      <c r="CN341" s="182"/>
      <c r="CO341" s="182"/>
    </row>
    <row r="342" spans="1:93" ht="28.5" customHeight="1">
      <c r="A342" s="857"/>
      <c r="B342" s="860"/>
      <c r="C342" s="781"/>
      <c r="D342" s="781"/>
      <c r="E342" s="764"/>
      <c r="F342" s="764"/>
      <c r="G342" s="783"/>
      <c r="H342" s="442">
        <f t="shared" si="249"/>
        <v>55</v>
      </c>
      <c r="I342" s="775"/>
      <c r="J342" s="764"/>
      <c r="K342" s="764"/>
      <c r="L342" s="764"/>
      <c r="M342" s="764">
        <v>0</v>
      </c>
      <c r="N342" s="764"/>
      <c r="O342" s="764"/>
      <c r="P342" s="766"/>
      <c r="Q342" s="768"/>
      <c r="R342" s="770"/>
      <c r="S342" s="770"/>
      <c r="T342" s="770"/>
      <c r="U342" s="820"/>
      <c r="V342" s="805"/>
      <c r="W342" s="823"/>
      <c r="X342" s="826"/>
      <c r="Y342" s="829"/>
      <c r="Z342" s="805"/>
      <c r="AA342" s="808"/>
      <c r="AB342" s="811"/>
      <c r="AC342" s="814"/>
      <c r="AD342" s="797"/>
      <c r="AE342" s="178">
        <v>3</v>
      </c>
      <c r="AF342" s="401"/>
      <c r="AG342" s="445"/>
      <c r="AH342" s="393"/>
      <c r="AI342" s="393"/>
      <c r="AJ342" s="393"/>
      <c r="AK342" s="395" t="str">
        <f t="shared" si="289"/>
        <v/>
      </c>
      <c r="AL342" s="253"/>
      <c r="AM342" s="253"/>
      <c r="AN342" s="201" t="str">
        <f t="shared" si="290"/>
        <v/>
      </c>
      <c r="AO342" s="254"/>
      <c r="AP342" s="254"/>
      <c r="AQ342" s="255"/>
      <c r="AR342" s="202" t="str">
        <f>IF(ISBLANK(AC340),(IFERROR(IF(AND(AK341="Probabilidad",AK342="Probabilidad"),(AT341-(+AT341*AN342)),IF(AND(AK341="Impacto",AK342="Probabilidad"),(AT340-(+AT340*AN342)),IF(AK342="Impacto",AT341,""))),""))," ")</f>
        <v xml:space="preserve"> </v>
      </c>
      <c r="AS342" s="154" t="str">
        <f>IF(ISBLANK(AC340),(IFERROR(IF(AR342="","",IF(AR342&lt;=0.2,"Muy Baja",IF(AR342&lt;=0.4,"Baja",IF(AR342&lt;=0.6,"Media",IF(AR342&lt;=0.8,"Alta","Muy Alta"))))),""))," ")</f>
        <v xml:space="preserve"> </v>
      </c>
      <c r="AT342" s="203" t="str">
        <f t="shared" si="293"/>
        <v xml:space="preserve"> </v>
      </c>
      <c r="AU342" s="470" t="str">
        <f t="shared" si="294"/>
        <v/>
      </c>
      <c r="AV342" s="203" t="str">
        <f t="shared" ref="AV342:AV345" si="302">IFERROR(IF(AND(AK341="Impacto",AK342="Impacto"),(AV341-(+AV341*AN342)),IF(AND(AK341="Probabilidad",AK342="Impacto"),(AV340-(+AV340*AN342)),IF(AK342="Probabilidad",AV341,""))),"")</f>
        <v/>
      </c>
      <c r="AW342" s="204" t="str">
        <f t="shared" si="296"/>
        <v/>
      </c>
      <c r="AX342" s="817"/>
      <c r="AY342" s="794"/>
      <c r="AZ342" s="797"/>
      <c r="BA342" s="800"/>
      <c r="BB342" s="256"/>
      <c r="BC342" s="368"/>
      <c r="BD342" s="369"/>
      <c r="BE342" s="369"/>
      <c r="BF342" s="474"/>
      <c r="BG342" s="474"/>
      <c r="BH342" s="474"/>
      <c r="BI342" s="368"/>
      <c r="BJ342" s="764"/>
      <c r="BK342" s="411"/>
      <c r="BL342" s="409"/>
      <c r="BM342" s="409"/>
      <c r="BN342" s="409"/>
      <c r="BO342" s="410"/>
      <c r="BP342" s="410"/>
      <c r="BQ342" s="410"/>
      <c r="BR342" s="453"/>
      <c r="BS342" s="453"/>
      <c r="BT342" s="454"/>
      <c r="BU342" s="509"/>
      <c r="BV342" s="509"/>
      <c r="BW342" s="509"/>
      <c r="BX342" s="509"/>
      <c r="BY342" s="182"/>
      <c r="BZ342" s="182"/>
      <c r="CA342" s="182"/>
      <c r="CB342" s="182"/>
      <c r="CC342" s="182"/>
      <c r="CD342" s="182"/>
      <c r="CE342" s="182"/>
      <c r="CF342" s="182"/>
      <c r="CG342" s="182"/>
      <c r="CH342" s="182"/>
      <c r="CI342" s="182"/>
      <c r="CJ342" s="182"/>
      <c r="CK342" s="182"/>
      <c r="CL342" s="182"/>
      <c r="CM342" s="182"/>
      <c r="CN342" s="182"/>
      <c r="CO342" s="182"/>
    </row>
    <row r="343" spans="1:93" ht="28.5" customHeight="1">
      <c r="A343" s="857"/>
      <c r="B343" s="860"/>
      <c r="C343" s="781"/>
      <c r="D343" s="781"/>
      <c r="E343" s="764"/>
      <c r="F343" s="764"/>
      <c r="G343" s="783"/>
      <c r="H343" s="442">
        <f t="shared" si="249"/>
        <v>55</v>
      </c>
      <c r="I343" s="775"/>
      <c r="J343" s="764"/>
      <c r="K343" s="764"/>
      <c r="L343" s="764"/>
      <c r="M343" s="764">
        <v>0</v>
      </c>
      <c r="N343" s="764"/>
      <c r="O343" s="764"/>
      <c r="P343" s="766"/>
      <c r="Q343" s="768"/>
      <c r="R343" s="770"/>
      <c r="S343" s="770"/>
      <c r="T343" s="770"/>
      <c r="U343" s="820"/>
      <c r="V343" s="805"/>
      <c r="W343" s="823"/>
      <c r="X343" s="826"/>
      <c r="Y343" s="829"/>
      <c r="Z343" s="805"/>
      <c r="AA343" s="808"/>
      <c r="AB343" s="811"/>
      <c r="AC343" s="814"/>
      <c r="AD343" s="797"/>
      <c r="AE343" s="178">
        <v>4</v>
      </c>
      <c r="AF343" s="401"/>
      <c r="AG343" s="445"/>
      <c r="AH343" s="393"/>
      <c r="AI343" s="393"/>
      <c r="AJ343" s="393"/>
      <c r="AK343" s="395" t="str">
        <f t="shared" si="289"/>
        <v/>
      </c>
      <c r="AL343" s="253"/>
      <c r="AM343" s="253"/>
      <c r="AN343" s="201" t="str">
        <f t="shared" si="290"/>
        <v/>
      </c>
      <c r="AO343" s="254"/>
      <c r="AP343" s="254"/>
      <c r="AQ343" s="255"/>
      <c r="AR343" s="202" t="str">
        <f>IF(ISBLANK(AC340),(IFERROR(IF(AND(AK342="Probabilidad",AK343="Probabilidad"),(AT342-(+AT342*AN343)),IF(AND(AK342="Impacto",AK343="Probabilidad"),(AT341-(+AT341*AN343)),IF(AK343="Impacto",AT342,""))),""))," ")</f>
        <v xml:space="preserve"> </v>
      </c>
      <c r="AS343" s="154" t="str">
        <f>IF(ISBLANK(AC340),(IFERROR(IF(AR343="","",IF(AR343&lt;=0.2,"Muy Baja",IF(AR343&lt;=0.4,"Baja",IF(AR343&lt;=0.6,"Media",IF(AR343&lt;=0.8,"Alta","Muy Alta"))))),""))," ")</f>
        <v xml:space="preserve"> </v>
      </c>
      <c r="AT343" s="203" t="str">
        <f t="shared" si="293"/>
        <v xml:space="preserve"> </v>
      </c>
      <c r="AU343" s="470" t="str">
        <f t="shared" si="294"/>
        <v/>
      </c>
      <c r="AV343" s="203" t="str">
        <f t="shared" si="302"/>
        <v/>
      </c>
      <c r="AW343" s="204" t="str">
        <f t="shared" si="296"/>
        <v/>
      </c>
      <c r="AX343" s="817"/>
      <c r="AY343" s="794"/>
      <c r="AZ343" s="797"/>
      <c r="BA343" s="800"/>
      <c r="BB343" s="256"/>
      <c r="BC343" s="368"/>
      <c r="BD343" s="369"/>
      <c r="BE343" s="369"/>
      <c r="BF343" s="474"/>
      <c r="BG343" s="474"/>
      <c r="BH343" s="474"/>
      <c r="BI343" s="368"/>
      <c r="BJ343" s="764"/>
      <c r="BK343" s="411"/>
      <c r="BL343" s="409"/>
      <c r="BM343" s="409"/>
      <c r="BN343" s="409"/>
      <c r="BO343" s="410"/>
      <c r="BP343" s="410"/>
      <c r="BQ343" s="410"/>
      <c r="BR343" s="453"/>
      <c r="BS343" s="453"/>
      <c r="BT343" s="454"/>
      <c r="BU343" s="509"/>
      <c r="BV343" s="509"/>
      <c r="BW343" s="509"/>
      <c r="BX343" s="509"/>
      <c r="BY343" s="182"/>
      <c r="BZ343" s="182"/>
      <c r="CA343" s="182"/>
      <c r="CB343" s="182"/>
      <c r="CC343" s="182"/>
      <c r="CD343" s="182"/>
      <c r="CE343" s="182"/>
      <c r="CF343" s="182"/>
      <c r="CG343" s="182"/>
      <c r="CH343" s="182"/>
      <c r="CI343" s="182"/>
      <c r="CJ343" s="182"/>
      <c r="CK343" s="182"/>
      <c r="CL343" s="182"/>
      <c r="CM343" s="182"/>
      <c r="CN343" s="182"/>
      <c r="CO343" s="182"/>
    </row>
    <row r="344" spans="1:93" ht="28.5" customHeight="1">
      <c r="A344" s="857"/>
      <c r="B344" s="860"/>
      <c r="C344" s="781"/>
      <c r="D344" s="781"/>
      <c r="E344" s="764"/>
      <c r="F344" s="764"/>
      <c r="G344" s="783"/>
      <c r="H344" s="442">
        <f t="shared" si="249"/>
        <v>55</v>
      </c>
      <c r="I344" s="775"/>
      <c r="J344" s="764"/>
      <c r="K344" s="764"/>
      <c r="L344" s="764"/>
      <c r="M344" s="764">
        <v>0</v>
      </c>
      <c r="N344" s="764"/>
      <c r="O344" s="764"/>
      <c r="P344" s="766"/>
      <c r="Q344" s="768"/>
      <c r="R344" s="770"/>
      <c r="S344" s="770"/>
      <c r="T344" s="770"/>
      <c r="U344" s="820"/>
      <c r="V344" s="805"/>
      <c r="W344" s="823"/>
      <c r="X344" s="826"/>
      <c r="Y344" s="829"/>
      <c r="Z344" s="805"/>
      <c r="AA344" s="808"/>
      <c r="AB344" s="811"/>
      <c r="AC344" s="814"/>
      <c r="AD344" s="797"/>
      <c r="AE344" s="178">
        <v>5</v>
      </c>
      <c r="AF344" s="401"/>
      <c r="AG344" s="445"/>
      <c r="AH344" s="393"/>
      <c r="AI344" s="393"/>
      <c r="AJ344" s="393"/>
      <c r="AK344" s="395" t="str">
        <f t="shared" si="289"/>
        <v/>
      </c>
      <c r="AL344" s="253"/>
      <c r="AM344" s="253"/>
      <c r="AN344" s="201" t="str">
        <f t="shared" si="290"/>
        <v/>
      </c>
      <c r="AO344" s="254"/>
      <c r="AP344" s="254"/>
      <c r="AQ344" s="255"/>
      <c r="AR344" s="202" t="str">
        <f>IF(ISBLANK(AC340),(IFERROR(IF(AND(AK343="Probabilidad",AK344="Probabilidad"),(AT343-(+AT343*AN344)),IF(AND(AK343="Impacto",AK344="Probabilidad"),(AT342-(+AT342*AN344)),IF(AK344="Impacto",AT343,""))),""))," ")</f>
        <v xml:space="preserve"> </v>
      </c>
      <c r="AS344" s="154" t="str">
        <f>IF(ISBLANK(AC340),(IFERROR(IF(AR344="","",IF(AR344&lt;=0.2,"Muy Baja",IF(AR344&lt;=0.4,"Baja",IF(AR344&lt;=0.6,"Media",IF(AR344&lt;=0.8,"Alta","Muy Alta"))))),""))," ")</f>
        <v xml:space="preserve"> </v>
      </c>
      <c r="AT344" s="203" t="str">
        <f t="shared" si="293"/>
        <v xml:space="preserve"> </v>
      </c>
      <c r="AU344" s="470" t="str">
        <f t="shared" si="294"/>
        <v/>
      </c>
      <c r="AV344" s="203" t="str">
        <f t="shared" si="302"/>
        <v/>
      </c>
      <c r="AW344" s="204" t="str">
        <f t="shared" si="296"/>
        <v/>
      </c>
      <c r="AX344" s="817"/>
      <c r="AY344" s="794"/>
      <c r="AZ344" s="797"/>
      <c r="BA344" s="800"/>
      <c r="BB344" s="256"/>
      <c r="BC344" s="368"/>
      <c r="BD344" s="369"/>
      <c r="BE344" s="369"/>
      <c r="BF344" s="474"/>
      <c r="BG344" s="474"/>
      <c r="BH344" s="474"/>
      <c r="BI344" s="368"/>
      <c r="BJ344" s="764"/>
      <c r="BK344" s="411"/>
      <c r="BL344" s="409"/>
      <c r="BM344" s="409"/>
      <c r="BN344" s="409"/>
      <c r="BO344" s="410"/>
      <c r="BP344" s="410"/>
      <c r="BQ344" s="410"/>
      <c r="BR344" s="453"/>
      <c r="BS344" s="453"/>
      <c r="BT344" s="454"/>
      <c r="BU344" s="509"/>
      <c r="BV344" s="509"/>
      <c r="BW344" s="509"/>
      <c r="BX344" s="509"/>
      <c r="BY344" s="182"/>
      <c r="BZ344" s="182"/>
      <c r="CA344" s="182"/>
      <c r="CB344" s="182"/>
      <c r="CC344" s="182"/>
      <c r="CD344" s="182"/>
      <c r="CE344" s="182"/>
      <c r="CF344" s="182"/>
      <c r="CG344" s="182"/>
      <c r="CH344" s="182"/>
      <c r="CI344" s="182"/>
      <c r="CJ344" s="182"/>
      <c r="CK344" s="182"/>
      <c r="CL344" s="182"/>
      <c r="CM344" s="182"/>
      <c r="CN344" s="182"/>
      <c r="CO344" s="182"/>
    </row>
    <row r="345" spans="1:93" ht="28.5" customHeight="1">
      <c r="A345" s="857"/>
      <c r="B345" s="860"/>
      <c r="C345" s="781"/>
      <c r="D345" s="781"/>
      <c r="E345" s="764"/>
      <c r="F345" s="764"/>
      <c r="G345" s="783"/>
      <c r="H345" s="442">
        <f t="shared" si="249"/>
        <v>55</v>
      </c>
      <c r="I345" s="776"/>
      <c r="J345" s="765"/>
      <c r="K345" s="765"/>
      <c r="L345" s="765"/>
      <c r="M345" s="765">
        <v>0</v>
      </c>
      <c r="N345" s="765"/>
      <c r="O345" s="765"/>
      <c r="P345" s="767"/>
      <c r="Q345" s="769"/>
      <c r="R345" s="771"/>
      <c r="S345" s="771"/>
      <c r="T345" s="771"/>
      <c r="U345" s="821"/>
      <c r="V345" s="806"/>
      <c r="W345" s="824"/>
      <c r="X345" s="827"/>
      <c r="Y345" s="830"/>
      <c r="Z345" s="806"/>
      <c r="AA345" s="809"/>
      <c r="AB345" s="812"/>
      <c r="AC345" s="815"/>
      <c r="AD345" s="798"/>
      <c r="AE345" s="178">
        <v>6</v>
      </c>
      <c r="AF345" s="401"/>
      <c r="AG345" s="445"/>
      <c r="AH345" s="393"/>
      <c r="AI345" s="393"/>
      <c r="AJ345" s="393"/>
      <c r="AK345" s="395" t="str">
        <f t="shared" si="289"/>
        <v/>
      </c>
      <c r="AL345" s="253"/>
      <c r="AM345" s="253"/>
      <c r="AN345" s="201" t="str">
        <f t="shared" si="290"/>
        <v/>
      </c>
      <c r="AO345" s="254"/>
      <c r="AP345" s="254"/>
      <c r="AQ345" s="255"/>
      <c r="AR345" s="202" t="str">
        <f>IF(ISBLANK(AC340),(IFERROR(IF(AND(AK344="Probabilidad",AK345="Probabilidad"),(AT344-(+AT344*AN345)),IF(AND(AK344="Impacto",AK345="Probabilidad"),(AT343-(+AT343*AN345)),IF(AK345="Impacto",AT344,""))),""))," ")</f>
        <v xml:space="preserve"> </v>
      </c>
      <c r="AS345" s="154" t="str">
        <f>IF(ISBLANK(AC340),(IFERROR(IF(AR345="","",IF(AR345&lt;=0.2,"Muy Baja",IF(AR345&lt;=0.4,"Baja",IF(AR345&lt;=0.6,"Media",IF(AR345&lt;=0.8,"Alta","Muy Alta"))))),""))," ")</f>
        <v xml:space="preserve"> </v>
      </c>
      <c r="AT345" s="203" t="str">
        <f t="shared" si="293"/>
        <v xml:space="preserve"> </v>
      </c>
      <c r="AU345" s="470" t="str">
        <f t="shared" si="294"/>
        <v/>
      </c>
      <c r="AV345" s="203" t="str">
        <f t="shared" si="302"/>
        <v/>
      </c>
      <c r="AW345" s="204" t="str">
        <f t="shared" si="296"/>
        <v/>
      </c>
      <c r="AX345" s="818"/>
      <c r="AY345" s="795"/>
      <c r="AZ345" s="798"/>
      <c r="BA345" s="801"/>
      <c r="BB345" s="256"/>
      <c r="BC345" s="368"/>
      <c r="BD345" s="369"/>
      <c r="BE345" s="369"/>
      <c r="BF345" s="474"/>
      <c r="BG345" s="474"/>
      <c r="BH345" s="474"/>
      <c r="BI345" s="368"/>
      <c r="BJ345" s="765"/>
      <c r="BK345" s="411"/>
      <c r="BL345" s="409"/>
      <c r="BM345" s="409"/>
      <c r="BN345" s="409"/>
      <c r="BO345" s="410"/>
      <c r="BP345" s="410"/>
      <c r="BQ345" s="410"/>
      <c r="BR345" s="453"/>
      <c r="BS345" s="453"/>
      <c r="BT345" s="454"/>
      <c r="BU345" s="509"/>
      <c r="BV345" s="509"/>
      <c r="BW345" s="509"/>
      <c r="BX345" s="509"/>
      <c r="BY345" s="182"/>
      <c r="BZ345" s="182"/>
      <c r="CA345" s="182"/>
      <c r="CB345" s="182"/>
      <c r="CC345" s="182"/>
      <c r="CD345" s="182"/>
      <c r="CE345" s="182"/>
      <c r="CF345" s="182"/>
      <c r="CG345" s="182"/>
      <c r="CH345" s="182"/>
      <c r="CI345" s="182"/>
      <c r="CJ345" s="182"/>
      <c r="CK345" s="182"/>
      <c r="CL345" s="182"/>
      <c r="CM345" s="182"/>
      <c r="CN345" s="182"/>
      <c r="CO345" s="182"/>
    </row>
    <row r="346" spans="1:93" ht="114.75">
      <c r="A346" s="857"/>
      <c r="B346" s="860" t="s">
        <v>877</v>
      </c>
      <c r="C346" s="781"/>
      <c r="D346" s="781"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764"/>
      <c r="F346" s="764" t="s">
        <v>944</v>
      </c>
      <c r="G346" s="783">
        <v>56</v>
      </c>
      <c r="H346" s="297">
        <f t="shared" ref="H346" si="303">+G346</f>
        <v>56</v>
      </c>
      <c r="I346" s="885"/>
      <c r="J346" s="785"/>
      <c r="K346" s="785"/>
      <c r="L346" s="785"/>
      <c r="M346" s="785"/>
      <c r="N346" s="785"/>
      <c r="O346" s="785"/>
      <c r="P346" s="786"/>
      <c r="Q346" s="787"/>
      <c r="R346" s="788"/>
      <c r="S346" s="788"/>
      <c r="T346" s="788"/>
      <c r="U346" s="819" t="str">
        <f>IF(ISBLANK(AB346),(IF(P346&lt;=0,"",IF(P346&lt;=2,"Muy Baja",IF(P346&lt;=24,"Baja",IF(P346&lt;=500,"Media",IF(P346&lt;=5000,"Alta","Muy Alta"))))))," ")</f>
        <v/>
      </c>
      <c r="V346" s="804" t="str">
        <f t="shared" ref="V346" si="304">IF(ISBLANK(AB346),(IF(U346="","",IF(U346="Muy Baja",20%,IF(U346="Baja",40%,IF(U346="Media",60%,IF(U346="Alta",80%,IF(U346="Muy Alta",100%,0)))))))," ")</f>
        <v/>
      </c>
      <c r="W346" s="822"/>
      <c r="X346" s="825" t="str">
        <f>IF(W346&gt;0,IF(NOT(ISERROR(MATCH(W346,'Listados Datos'!$N$3:$N$4,0))),'Listados Datos'!$N$6&amp;"Por favor no seleccionar este criterios de impacto (Afectación Económica o presupuestal y/o Pérdida Reputacional)",'Listados Datos'!$N$7),"")</f>
        <v/>
      </c>
      <c r="Y346" s="828" t="str">
        <f>IF(OR(W346='Listados Datos'!$R$3,W346='Listados Datos'!$S$3),"Leve",IF(OR(W346='Listados Datos'!$R$4,W346='Listados Datos'!$S$4),"Menor",IF(OR(W346='Listados Datos'!$R$5,W346='Listados Datos'!$S$5),"Moderado",IF(OR(W346='Listados Datos'!$R$6,W346='Listados Datos'!$S$6),"Mayor",IF(OR(W346='Listados Datos'!$R$7,W346='Listados Datos'!$S$7),"Catastrófico","")))))</f>
        <v/>
      </c>
      <c r="Z346" s="804" t="str">
        <f>IF(Y346="","",IF(Y346="Leve",20%,IF(Y346="Menor",40%,IF(Y346="Moderado",60%,IF(Y346="Mayor",80%,IF(Y346="Catastrófico",100%,0))))))</f>
        <v/>
      </c>
      <c r="AA346" s="807" t="str">
        <f>IF(OR(AND(U346="Muy Baja",Y346="Leve"),AND(U346="Muy Baja",Y346="Menor"),AND(U346="Baja",Y346="Leve")),"Bajo",IF(OR(AND(U346="Muy baja",Y346="Moderado"),AND(U346="Baja",Y346="Menor"),AND(U346="Baja",Y346="Moderado"),AND(U346="Media",Y346="Leve"),AND(U346="Media",Y346="Menor"),AND(U346="Media",Y346="Moderado"),AND(U346="Alta",Y346="Leve"),AND(U346="Alta",Y346="Menor")),"Moderado",IF(OR(AND(U346="Muy Baja",Y346="Mayor"),AND(U346="Baja",Y346="Mayor"),AND(U346="Media",Y346="Mayor"),AND(U346="Alta",Y346="Moderado"),AND(U346="Alta",Y346="Mayor"),AND(U346="Muy Alta",Y346="Leve"),AND(U346="Muy Alta",Y346="Menor"),AND(U346="Muy Alta",Y346="Moderado"),AND(U346="Muy Alta",Y346="Mayor")),"Alto",IF(OR(AND(U346="Muy Baja",Y346="Catastrófico"),AND(U346="Baja",Y346="Catastrófico"),AND(U346="Media",Y346="Catastrófico"),AND(U346="Alta",Y346="Catastrófico"),AND(U346="Muy Alta",Y346="Catastrófico")),"Extremo",""))))</f>
        <v/>
      </c>
      <c r="AB346" s="810"/>
      <c r="AC346" s="813"/>
      <c r="AD346" s="796" t="str">
        <f t="shared" ref="AD346" si="305">IF(AND(AB346="Rara Vez",AC346="Insignificante"),("BAJA"),IF(AND(AB346="Rara Vez",AC346="Menor"),("BAJA"),IF(AND(AB346="Rara Vez",AC346="Moderado"),("MODERADA"),IF(AND(AB346="Rara Vez",AC346="Mayor"),("ALTA"),IF(AND(AB346="Improbable",AC346="Insignificante"),("BAJA"),IF(AND(AB346="Improbable",AC346="Menor"),("BAJA"),IF(AND(AB346="Improbable",AC346="Moderado"),("MODERADA"),IF(AND(AB346="Improbable",AC346="Mayor"),("ALTA"),IF(AND(AB346="Posible",AC346="Insignificante"),("BAJA"),IF(AND(AB346="Posible",AC346="Menor"),("MODERADA"),IF(AND(AB346="Posible",AC346="Moderado"),("ALTA"),IF(AND(AB346="Posible",AC346="Mayor"),("EXTREMA"),IF(AND(AB346="Probable",AC346="Insignificante"),("MODERADA"),IF(AND(AB346="Probable",AC346="Menor"),("ALTA"),IF(AND(AB346="Probable",AC346="Moderado"),("ALTA"),IF(AND(AB346="Probable",AC346="Mayor"),("EXTREMA"),IF(AND(AB346="Casi Seguro",AC346="Insignificante"),("ALTA"),IF(AND(AB346="Casi Seguro",AC346="Menor"),("ALTA"),IF(AND(AB346="Casi Seguro",AC346="Moderado"),("EXTREMA"),IF(AND(AB346="Casi Seguro",AC346="Mayor"),("EXTREMA"),IF(AC346="Catastrófico","EXTREMA","VALORAR")))))))))))))))))))))</f>
        <v>VALORAR</v>
      </c>
      <c r="AE346" s="178">
        <v>1</v>
      </c>
      <c r="AF346" s="401"/>
      <c r="AG346" s="445"/>
      <c r="AH346" s="393"/>
      <c r="AI346" s="393"/>
      <c r="AJ346" s="393"/>
      <c r="AK346" s="395" t="str">
        <f t="shared" si="289"/>
        <v/>
      </c>
      <c r="AL346" s="253"/>
      <c r="AM346" s="253"/>
      <c r="AN346" s="201" t="str">
        <f t="shared" si="290"/>
        <v/>
      </c>
      <c r="AO346" s="254"/>
      <c r="AP346" s="254"/>
      <c r="AQ346" s="255"/>
      <c r="AR346" s="202" t="str">
        <f>IF(ISBLANK(AC346),(IFERROR(IF(AK346="Probabilidad",(V346-(+V346*AN346)),IF(AK346="Impacto",V346,"")),""))," ")</f>
        <v/>
      </c>
      <c r="AS346" s="154" t="str">
        <f>IF(ISBLANK(AC346), (IFERROR(IF(AR346="","",IF(AR346&lt;=0.2,"Muy Baja",IF(AR346&lt;=0.4,"Baja",IF(AR346&lt;=0.6,"Media",IF(AR346&lt;=0.8,"Alta","Muy Alta"))))),""))," ")</f>
        <v/>
      </c>
      <c r="AT346" s="203" t="str">
        <f t="shared" si="293"/>
        <v/>
      </c>
      <c r="AU346" s="470" t="str">
        <f t="shared" si="294"/>
        <v/>
      </c>
      <c r="AV346" s="203" t="str">
        <f>IFERROR(IF(AK346="Impacto",(Z346-(+Z346*AN346)),IF(AK346="Probabilidad",Z346,"")),"")</f>
        <v/>
      </c>
      <c r="AW346" s="204" t="str">
        <f t="shared" si="296"/>
        <v/>
      </c>
      <c r="AX346" s="816"/>
      <c r="AY346" s="793"/>
      <c r="AZ346" s="796" t="str">
        <f t="shared" ref="AZ346" si="306">IF(AND(AX346="Rara Vez",AY346="Insignificante"),("BAJA"),IF(AND(AX346="Rara Vez",AY346="Menor"),("BAJA"),IF(AND(AX346="Rara Vez",AY346="Moderado"),("MODERADA"),IF(AND(AX346="Rara Vez",AY346="Mayor"),("ALTA"),IF(AND(AX346="Improbable",AY346="Insignificante"),("BAJA"),IF(AND(AX346="Improbable",AY346="Menor"),("BAJA"),IF(AND(AX346="Improbable",AY346="Moderado"),("MODERADA"),IF(AND(AX346="Improbable",AY346="Mayor"),("ALTA"),IF(AND(AX346="Posible",AY346="Insignificante"),("BAJA"),IF(AND(AX346="Posible",AY346="Menor"),("MODERADA"),IF(AND(AX346="Posible",AY346="Moderado"),("ALTA"),IF(AND(AX346="Posible",AY346="Mayor"),("EXTREMA"),IF(AND(AX346="Probable",AY346="Insignificante"),("MODERADA"),IF(AND(AX346="Probable",AY346="Menor"),("ALTA"),IF(AND(AX346="Probable",AY346="Moderado"),("ALTA"),IF(AND(AX346="Probable",AY346="Mayor"),("EXTREMA"),IF(AND(AX346="Casi Seguro",AY346="Insignificante"),("ALTA"),IF(AND(AX346="Casi Seguro",AY346="Menor"),("ALTA"),IF(AND(AX346="Casi Seguro",AY346="Moderado"),("EXTREMA"),IF(AND(AX346="Casi Seguro",AY346="Mayor"),("EXTREMA"),IF(AY346="Catastrófico","EXTREMA","VALORAR")))))))))))))))))))))</f>
        <v>VALORAR</v>
      </c>
      <c r="BA346" s="799"/>
      <c r="BB346" s="840"/>
      <c r="BC346" s="791"/>
      <c r="BD346" s="791"/>
      <c r="BE346" s="791"/>
      <c r="BF346" s="789"/>
      <c r="BG346" s="789"/>
      <c r="BH346" s="791"/>
      <c r="BI346" s="791"/>
      <c r="BJ346" s="785"/>
      <c r="BK346" s="411"/>
      <c r="BL346" s="409"/>
      <c r="BM346" s="409"/>
      <c r="BN346" s="409"/>
      <c r="BO346" s="410"/>
      <c r="BP346" s="410"/>
      <c r="BQ346" s="410"/>
      <c r="BR346" s="453"/>
      <c r="BS346" s="453"/>
      <c r="BT346" s="454"/>
      <c r="BU346" s="509"/>
      <c r="BV346" s="509"/>
      <c r="BW346" s="509"/>
      <c r="BX346" s="508" t="s">
        <v>3766</v>
      </c>
      <c r="BY346" s="182"/>
      <c r="BZ346" s="182"/>
      <c r="CA346" s="182"/>
      <c r="CB346" s="182"/>
      <c r="CC346" s="182"/>
      <c r="CD346" s="182"/>
      <c r="CE346" s="182"/>
      <c r="CF346" s="182"/>
      <c r="CG346" s="182"/>
      <c r="CH346" s="182"/>
      <c r="CI346" s="182"/>
      <c r="CJ346" s="182"/>
      <c r="CK346" s="182"/>
      <c r="CL346" s="182"/>
      <c r="CM346" s="182"/>
      <c r="CN346" s="182"/>
      <c r="CO346" s="182"/>
    </row>
    <row r="347" spans="1:93" ht="19.5">
      <c r="A347" s="857"/>
      <c r="B347" s="860"/>
      <c r="C347" s="781"/>
      <c r="D347" s="781"/>
      <c r="E347" s="764"/>
      <c r="F347" s="764"/>
      <c r="G347" s="783"/>
      <c r="H347" s="297">
        <f t="shared" ref="H347" si="307">+H346</f>
        <v>56</v>
      </c>
      <c r="I347" s="886"/>
      <c r="J347" s="764"/>
      <c r="K347" s="764"/>
      <c r="L347" s="764"/>
      <c r="M347" s="764"/>
      <c r="N347" s="764"/>
      <c r="O347" s="764"/>
      <c r="P347" s="766"/>
      <c r="Q347" s="768"/>
      <c r="R347" s="770"/>
      <c r="S347" s="770"/>
      <c r="T347" s="770"/>
      <c r="U347" s="820"/>
      <c r="V347" s="805"/>
      <c r="W347" s="823"/>
      <c r="X347" s="826"/>
      <c r="Y347" s="829"/>
      <c r="Z347" s="805"/>
      <c r="AA347" s="808"/>
      <c r="AB347" s="811"/>
      <c r="AC347" s="814"/>
      <c r="AD347" s="797"/>
      <c r="AE347" s="178">
        <v>2</v>
      </c>
      <c r="AF347" s="401"/>
      <c r="AG347" s="445"/>
      <c r="AH347" s="393"/>
      <c r="AI347" s="393"/>
      <c r="AJ347" s="393"/>
      <c r="AK347" s="395" t="str">
        <f t="shared" si="289"/>
        <v/>
      </c>
      <c r="AL347" s="253"/>
      <c r="AM347" s="253"/>
      <c r="AN347" s="201" t="str">
        <f t="shared" si="290"/>
        <v/>
      </c>
      <c r="AO347" s="254"/>
      <c r="AP347" s="254"/>
      <c r="AQ347" s="255"/>
      <c r="AR347" s="202" t="str">
        <f>IF(ISBLANK(AC346),(IFERROR(IF(AND(AK346="Probabilidad",AK347="Probabilidad"),(AT346-(+AT346*AN347)),IF(AK347="Probabilidad",(V346-(+V346*AN347)),IF(AK347="Impacto",AT346,""))),""))," ")</f>
        <v/>
      </c>
      <c r="AS347" s="154" t="str">
        <f>IF(ISBLANK(AC346),(IFERROR(IF(AR347="","",IF(AR347&lt;=0.2,"Muy Baja",IF(AR347&lt;=0.4,"Baja",IF(AR347&lt;=0.6,"Media",IF(AR347&lt;=0.8,"Alta","Muy Alta"))))),""))," ")</f>
        <v/>
      </c>
      <c r="AT347" s="203" t="str">
        <f t="shared" si="293"/>
        <v/>
      </c>
      <c r="AU347" s="470" t="str">
        <f t="shared" si="294"/>
        <v/>
      </c>
      <c r="AV347" s="203" t="str">
        <f>IFERROR(IF(AND(AK346="Impacto",AK347="Impacto"),(AV346-(+AV346*AN347)),IF(AK347="Impacto",(Z346-(+Z346*AN347)),IF(AK347="Probabilidad",AV346,""))),"")</f>
        <v/>
      </c>
      <c r="AW347" s="204" t="str">
        <f t="shared" si="296"/>
        <v/>
      </c>
      <c r="AX347" s="817"/>
      <c r="AY347" s="794"/>
      <c r="AZ347" s="797"/>
      <c r="BA347" s="800"/>
      <c r="BB347" s="841"/>
      <c r="BC347" s="792"/>
      <c r="BD347" s="792"/>
      <c r="BE347" s="792"/>
      <c r="BF347" s="790"/>
      <c r="BG347" s="790"/>
      <c r="BH347" s="792"/>
      <c r="BI347" s="792"/>
      <c r="BJ347" s="764"/>
      <c r="BK347" s="411"/>
      <c r="BL347" s="409"/>
      <c r="BM347" s="409"/>
      <c r="BN347" s="409"/>
      <c r="BO347" s="410"/>
      <c r="BP347" s="410"/>
      <c r="BQ347" s="410"/>
      <c r="BR347" s="453"/>
      <c r="BS347" s="453"/>
      <c r="BT347" s="454"/>
      <c r="BU347" s="509"/>
      <c r="BV347" s="509"/>
      <c r="BW347" s="509"/>
      <c r="BX347" s="509"/>
      <c r="BY347" s="182"/>
      <c r="BZ347" s="182"/>
      <c r="CA347" s="182"/>
      <c r="CB347" s="182"/>
      <c r="CC347" s="182"/>
      <c r="CD347" s="182"/>
      <c r="CE347" s="182"/>
      <c r="CF347" s="182"/>
      <c r="CG347" s="182"/>
      <c r="CH347" s="182"/>
      <c r="CI347" s="182"/>
      <c r="CJ347" s="182"/>
      <c r="CK347" s="182"/>
      <c r="CL347" s="182"/>
      <c r="CM347" s="182"/>
      <c r="CN347" s="182"/>
      <c r="CO347" s="182"/>
    </row>
    <row r="348" spans="1:93" ht="19.5">
      <c r="A348" s="857"/>
      <c r="B348" s="860"/>
      <c r="C348" s="781"/>
      <c r="D348" s="781"/>
      <c r="E348" s="764"/>
      <c r="F348" s="764"/>
      <c r="G348" s="783"/>
      <c r="H348" s="297">
        <f t="shared" si="249"/>
        <v>56</v>
      </c>
      <c r="I348" s="886"/>
      <c r="J348" s="764"/>
      <c r="K348" s="764"/>
      <c r="L348" s="764"/>
      <c r="M348" s="764"/>
      <c r="N348" s="764"/>
      <c r="O348" s="764"/>
      <c r="P348" s="766"/>
      <c r="Q348" s="768"/>
      <c r="R348" s="770"/>
      <c r="S348" s="770"/>
      <c r="T348" s="770"/>
      <c r="U348" s="820"/>
      <c r="V348" s="805"/>
      <c r="W348" s="823"/>
      <c r="X348" s="826"/>
      <c r="Y348" s="829"/>
      <c r="Z348" s="805"/>
      <c r="AA348" s="808"/>
      <c r="AB348" s="811"/>
      <c r="AC348" s="814"/>
      <c r="AD348" s="797"/>
      <c r="AE348" s="178">
        <v>3</v>
      </c>
      <c r="AF348" s="401"/>
      <c r="AG348" s="445"/>
      <c r="AH348" s="393"/>
      <c r="AI348" s="393"/>
      <c r="AJ348" s="393"/>
      <c r="AK348" s="395" t="str">
        <f t="shared" si="289"/>
        <v/>
      </c>
      <c r="AL348" s="253"/>
      <c r="AM348" s="253"/>
      <c r="AN348" s="201" t="str">
        <f t="shared" si="290"/>
        <v/>
      </c>
      <c r="AO348" s="254"/>
      <c r="AP348" s="254"/>
      <c r="AQ348" s="255"/>
      <c r="AR348" s="202" t="str">
        <f>IF(ISBLANK(AC346),(IFERROR(IF(AND(AK347="Probabilidad",AK348="Probabilidad"),(AT347-(+AT347*AN348)),IF(AND(AK347="Impacto",AK348="Probabilidad"),(AT346-(+AT346*AN348)),IF(AK348="Impacto",AT347,""))),""))," ")</f>
        <v/>
      </c>
      <c r="AS348" s="154" t="str">
        <f>IF(ISBLANK(AC346),(IFERROR(IF(AR348="","",IF(AR348&lt;=0.2,"Muy Baja",IF(AR348&lt;=0.4,"Baja",IF(AR348&lt;=0.6,"Media",IF(AR348&lt;=0.8,"Alta","Muy Alta"))))),""))," ")</f>
        <v/>
      </c>
      <c r="AT348" s="203" t="str">
        <f t="shared" si="293"/>
        <v/>
      </c>
      <c r="AU348" s="470" t="str">
        <f t="shared" si="294"/>
        <v/>
      </c>
      <c r="AV348" s="203" t="str">
        <f t="shared" ref="AV348:AV351" si="308">IFERROR(IF(AND(AK347="Impacto",AK348="Impacto"),(AV347-(+AV347*AN348)),IF(AND(AK347="Probabilidad",AK348="Impacto"),(AV346-(+AV346*AN348)),IF(AK348="Probabilidad",AV347,""))),"")</f>
        <v/>
      </c>
      <c r="AW348" s="204" t="str">
        <f t="shared" si="296"/>
        <v/>
      </c>
      <c r="AX348" s="817"/>
      <c r="AY348" s="794"/>
      <c r="AZ348" s="797"/>
      <c r="BA348" s="800"/>
      <c r="BB348" s="256"/>
      <c r="BC348" s="368"/>
      <c r="BD348" s="369"/>
      <c r="BE348" s="369"/>
      <c r="BF348" s="474"/>
      <c r="BG348" s="474"/>
      <c r="BH348" s="474"/>
      <c r="BI348" s="368"/>
      <c r="BJ348" s="764"/>
      <c r="BK348" s="411"/>
      <c r="BL348" s="409"/>
      <c r="BM348" s="409"/>
      <c r="BN348" s="409"/>
      <c r="BO348" s="410"/>
      <c r="BP348" s="410"/>
      <c r="BQ348" s="410"/>
      <c r="BR348" s="453"/>
      <c r="BS348" s="453"/>
      <c r="BT348" s="454"/>
      <c r="BU348" s="509"/>
      <c r="BV348" s="509"/>
      <c r="BW348" s="509"/>
      <c r="BX348" s="509"/>
      <c r="BY348" s="182"/>
      <c r="BZ348" s="182"/>
      <c r="CA348" s="182"/>
      <c r="CB348" s="182"/>
      <c r="CC348" s="182"/>
      <c r="CD348" s="182"/>
      <c r="CE348" s="182"/>
      <c r="CF348" s="182"/>
      <c r="CG348" s="182"/>
      <c r="CH348" s="182"/>
      <c r="CI348" s="182"/>
      <c r="CJ348" s="182"/>
      <c r="CK348" s="182"/>
      <c r="CL348" s="182"/>
      <c r="CM348" s="182"/>
      <c r="CN348" s="182"/>
      <c r="CO348" s="182"/>
    </row>
    <row r="349" spans="1:93" ht="19.5">
      <c r="A349" s="857"/>
      <c r="B349" s="860"/>
      <c r="C349" s="781"/>
      <c r="D349" s="781"/>
      <c r="E349" s="764"/>
      <c r="F349" s="764"/>
      <c r="G349" s="783"/>
      <c r="H349" s="297">
        <f t="shared" si="249"/>
        <v>56</v>
      </c>
      <c r="I349" s="886"/>
      <c r="J349" s="764"/>
      <c r="K349" s="764"/>
      <c r="L349" s="764"/>
      <c r="M349" s="764"/>
      <c r="N349" s="764"/>
      <c r="O349" s="764"/>
      <c r="P349" s="766"/>
      <c r="Q349" s="768"/>
      <c r="R349" s="770"/>
      <c r="S349" s="770"/>
      <c r="T349" s="770"/>
      <c r="U349" s="820"/>
      <c r="V349" s="805"/>
      <c r="W349" s="823"/>
      <c r="X349" s="826"/>
      <c r="Y349" s="829"/>
      <c r="Z349" s="805"/>
      <c r="AA349" s="808"/>
      <c r="AB349" s="811"/>
      <c r="AC349" s="814"/>
      <c r="AD349" s="797"/>
      <c r="AE349" s="178">
        <v>4</v>
      </c>
      <c r="AF349" s="401"/>
      <c r="AG349" s="445"/>
      <c r="AH349" s="393"/>
      <c r="AI349" s="393"/>
      <c r="AJ349" s="393"/>
      <c r="AK349" s="395" t="str">
        <f t="shared" si="289"/>
        <v/>
      </c>
      <c r="AL349" s="253"/>
      <c r="AM349" s="253"/>
      <c r="AN349" s="201" t="str">
        <f t="shared" si="290"/>
        <v/>
      </c>
      <c r="AO349" s="254"/>
      <c r="AP349" s="254"/>
      <c r="AQ349" s="255"/>
      <c r="AR349" s="202" t="str">
        <f>IF(ISBLANK(AC346),(IFERROR(IF(AND(AK348="Probabilidad",AK349="Probabilidad"),(AT348-(+AT348*AN349)),IF(AND(AK348="Impacto",AK349="Probabilidad"),(AT347-(+AT347*AN349)),IF(AK349="Impacto",AT348,""))),""))," ")</f>
        <v/>
      </c>
      <c r="AS349" s="154" t="str">
        <f>IF(ISBLANK(AC346),(IFERROR(IF(AR349="","",IF(AR349&lt;=0.2,"Muy Baja",IF(AR349&lt;=0.4,"Baja",IF(AR349&lt;=0.6,"Media",IF(AR349&lt;=0.8,"Alta","Muy Alta"))))),""))," ")</f>
        <v/>
      </c>
      <c r="AT349" s="203" t="str">
        <f t="shared" si="293"/>
        <v/>
      </c>
      <c r="AU349" s="470" t="str">
        <f t="shared" si="294"/>
        <v/>
      </c>
      <c r="AV349" s="203" t="str">
        <f t="shared" si="308"/>
        <v/>
      </c>
      <c r="AW349" s="204" t="str">
        <f t="shared" si="296"/>
        <v/>
      </c>
      <c r="AX349" s="817"/>
      <c r="AY349" s="794"/>
      <c r="AZ349" s="797"/>
      <c r="BA349" s="800"/>
      <c r="BB349" s="256"/>
      <c r="BC349" s="368"/>
      <c r="BD349" s="369"/>
      <c r="BE349" s="369"/>
      <c r="BF349" s="474"/>
      <c r="BG349" s="474"/>
      <c r="BH349" s="474"/>
      <c r="BI349" s="368"/>
      <c r="BJ349" s="764"/>
      <c r="BK349" s="411"/>
      <c r="BL349" s="409"/>
      <c r="BM349" s="409"/>
      <c r="BN349" s="409"/>
      <c r="BO349" s="410"/>
      <c r="BP349" s="410"/>
      <c r="BQ349" s="410"/>
      <c r="BR349" s="453"/>
      <c r="BS349" s="453"/>
      <c r="BT349" s="454"/>
      <c r="BU349" s="509"/>
      <c r="BV349" s="509"/>
      <c r="BW349" s="509"/>
      <c r="BX349" s="509"/>
      <c r="BY349" s="182"/>
      <c r="BZ349" s="182"/>
      <c r="CA349" s="182"/>
      <c r="CB349" s="182"/>
      <c r="CC349" s="182"/>
      <c r="CD349" s="182"/>
      <c r="CE349" s="182"/>
      <c r="CF349" s="182"/>
      <c r="CG349" s="182"/>
      <c r="CH349" s="182"/>
      <c r="CI349" s="182"/>
      <c r="CJ349" s="182"/>
      <c r="CK349" s="182"/>
      <c r="CL349" s="182"/>
      <c r="CM349" s="182"/>
      <c r="CN349" s="182"/>
      <c r="CO349" s="182"/>
    </row>
    <row r="350" spans="1:93" ht="19.5">
      <c r="A350" s="857"/>
      <c r="B350" s="860"/>
      <c r="C350" s="781"/>
      <c r="D350" s="781"/>
      <c r="E350" s="764"/>
      <c r="F350" s="764"/>
      <c r="G350" s="783"/>
      <c r="H350" s="297">
        <f t="shared" si="249"/>
        <v>56</v>
      </c>
      <c r="I350" s="886"/>
      <c r="J350" s="764"/>
      <c r="K350" s="764"/>
      <c r="L350" s="764"/>
      <c r="M350" s="764"/>
      <c r="N350" s="764"/>
      <c r="O350" s="764"/>
      <c r="P350" s="766"/>
      <c r="Q350" s="768"/>
      <c r="R350" s="770"/>
      <c r="S350" s="770"/>
      <c r="T350" s="770"/>
      <c r="U350" s="820"/>
      <c r="V350" s="805"/>
      <c r="W350" s="823"/>
      <c r="X350" s="826"/>
      <c r="Y350" s="829"/>
      <c r="Z350" s="805"/>
      <c r="AA350" s="808"/>
      <c r="AB350" s="811"/>
      <c r="AC350" s="814"/>
      <c r="AD350" s="797"/>
      <c r="AE350" s="178">
        <v>5</v>
      </c>
      <c r="AF350" s="401"/>
      <c r="AG350" s="445"/>
      <c r="AH350" s="393"/>
      <c r="AI350" s="393"/>
      <c r="AJ350" s="393"/>
      <c r="AK350" s="395" t="str">
        <f t="shared" si="289"/>
        <v/>
      </c>
      <c r="AL350" s="253"/>
      <c r="AM350" s="253"/>
      <c r="AN350" s="201" t="str">
        <f t="shared" si="290"/>
        <v/>
      </c>
      <c r="AO350" s="254"/>
      <c r="AP350" s="254"/>
      <c r="AQ350" s="255"/>
      <c r="AR350" s="202" t="str">
        <f>IF(ISBLANK(AC346),(IFERROR(IF(AND(AK349="Probabilidad",AK350="Probabilidad"),(AT349-(+AT349*AN350)),IF(AND(AK349="Impacto",AK350="Probabilidad"),(AT348-(+AT348*AN350)),IF(AK350="Impacto",AT349,""))),""))," ")</f>
        <v/>
      </c>
      <c r="AS350" s="154" t="str">
        <f>IF(ISBLANK(AC346),(IFERROR(IF(AR350="","",IF(AR350&lt;=0.2,"Muy Baja",IF(AR350&lt;=0.4,"Baja",IF(AR350&lt;=0.6,"Media",IF(AR350&lt;=0.8,"Alta","Muy Alta"))))),""))," ")</f>
        <v/>
      </c>
      <c r="AT350" s="203" t="str">
        <f t="shared" si="293"/>
        <v/>
      </c>
      <c r="AU350" s="470" t="str">
        <f t="shared" si="294"/>
        <v/>
      </c>
      <c r="AV350" s="203" t="str">
        <f t="shared" si="308"/>
        <v/>
      </c>
      <c r="AW350" s="204" t="str">
        <f t="shared" si="296"/>
        <v/>
      </c>
      <c r="AX350" s="817"/>
      <c r="AY350" s="794"/>
      <c r="AZ350" s="797"/>
      <c r="BA350" s="800"/>
      <c r="BB350" s="256"/>
      <c r="BC350" s="368"/>
      <c r="BD350" s="369"/>
      <c r="BE350" s="369"/>
      <c r="BF350" s="474"/>
      <c r="BG350" s="474"/>
      <c r="BH350" s="474"/>
      <c r="BI350" s="368"/>
      <c r="BJ350" s="764"/>
      <c r="BK350" s="411"/>
      <c r="BL350" s="409"/>
      <c r="BM350" s="409"/>
      <c r="BN350" s="409"/>
      <c r="BO350" s="410"/>
      <c r="BP350" s="410"/>
      <c r="BQ350" s="410"/>
      <c r="BR350" s="453"/>
      <c r="BS350" s="453"/>
      <c r="BT350" s="454"/>
      <c r="BU350" s="509"/>
      <c r="BV350" s="509"/>
      <c r="BW350" s="509"/>
      <c r="BX350" s="509"/>
      <c r="BY350" s="182"/>
      <c r="BZ350" s="182"/>
      <c r="CA350" s="182"/>
      <c r="CB350" s="182"/>
      <c r="CC350" s="182"/>
      <c r="CD350" s="182"/>
      <c r="CE350" s="182"/>
      <c r="CF350" s="182"/>
      <c r="CG350" s="182"/>
      <c r="CH350" s="182"/>
      <c r="CI350" s="182"/>
      <c r="CJ350" s="182"/>
      <c r="CK350" s="182"/>
      <c r="CL350" s="182"/>
      <c r="CM350" s="182"/>
      <c r="CN350" s="182"/>
      <c r="CO350" s="182"/>
    </row>
    <row r="351" spans="1:93" ht="19.5">
      <c r="A351" s="857"/>
      <c r="B351" s="860"/>
      <c r="C351" s="781"/>
      <c r="D351" s="781"/>
      <c r="E351" s="764"/>
      <c r="F351" s="764"/>
      <c r="G351" s="783"/>
      <c r="H351" s="297">
        <f t="shared" si="249"/>
        <v>56</v>
      </c>
      <c r="I351" s="887"/>
      <c r="J351" s="765"/>
      <c r="K351" s="765"/>
      <c r="L351" s="765"/>
      <c r="M351" s="765"/>
      <c r="N351" s="765"/>
      <c r="O351" s="765"/>
      <c r="P351" s="767"/>
      <c r="Q351" s="769"/>
      <c r="R351" s="771"/>
      <c r="S351" s="771"/>
      <c r="T351" s="771"/>
      <c r="U351" s="821"/>
      <c r="V351" s="806"/>
      <c r="W351" s="824"/>
      <c r="X351" s="827"/>
      <c r="Y351" s="830"/>
      <c r="Z351" s="806"/>
      <c r="AA351" s="809"/>
      <c r="AB351" s="812"/>
      <c r="AC351" s="815"/>
      <c r="AD351" s="798"/>
      <c r="AE351" s="178">
        <v>6</v>
      </c>
      <c r="AF351" s="401"/>
      <c r="AG351" s="445"/>
      <c r="AH351" s="393"/>
      <c r="AI351" s="393"/>
      <c r="AJ351" s="393"/>
      <c r="AK351" s="395" t="str">
        <f t="shared" si="289"/>
        <v/>
      </c>
      <c r="AL351" s="253"/>
      <c r="AM351" s="253"/>
      <c r="AN351" s="201" t="str">
        <f t="shared" si="290"/>
        <v/>
      </c>
      <c r="AO351" s="254"/>
      <c r="AP351" s="254"/>
      <c r="AQ351" s="255"/>
      <c r="AR351" s="202" t="str">
        <f>IF(ISBLANK(AC346),(IFERROR(IF(AND(AK350="Probabilidad",AK351="Probabilidad"),(AT350-(+AT350*AN351)),IF(AND(AK350="Impacto",AK351="Probabilidad"),(AT349-(+AT349*AN351)),IF(AK351="Impacto",AT350,""))),""))," ")</f>
        <v/>
      </c>
      <c r="AS351" s="154" t="str">
        <f>IF(ISBLANK(AC346),(IFERROR(IF(AR351="","",IF(AR351&lt;=0.2,"Muy Baja",IF(AR351&lt;=0.4,"Baja",IF(AR351&lt;=0.6,"Media",IF(AR351&lt;=0.8,"Alta","Muy Alta"))))),""))," ")</f>
        <v/>
      </c>
      <c r="AT351" s="203" t="str">
        <f t="shared" si="293"/>
        <v/>
      </c>
      <c r="AU351" s="470" t="str">
        <f t="shared" si="294"/>
        <v/>
      </c>
      <c r="AV351" s="203" t="str">
        <f t="shared" si="308"/>
        <v/>
      </c>
      <c r="AW351" s="204" t="str">
        <f t="shared" si="296"/>
        <v/>
      </c>
      <c r="AX351" s="818"/>
      <c r="AY351" s="795"/>
      <c r="AZ351" s="798"/>
      <c r="BA351" s="801"/>
      <c r="BB351" s="256"/>
      <c r="BC351" s="368"/>
      <c r="BD351" s="369"/>
      <c r="BE351" s="369"/>
      <c r="BF351" s="474"/>
      <c r="BG351" s="474"/>
      <c r="BH351" s="474"/>
      <c r="BI351" s="368"/>
      <c r="BJ351" s="765"/>
      <c r="BK351" s="411"/>
      <c r="BL351" s="409"/>
      <c r="BM351" s="409"/>
      <c r="BN351" s="409"/>
      <c r="BO351" s="410"/>
      <c r="BP351" s="410"/>
      <c r="BQ351" s="410"/>
      <c r="BR351" s="453"/>
      <c r="BS351" s="453"/>
      <c r="BT351" s="454"/>
      <c r="BU351" s="509"/>
      <c r="BV351" s="509"/>
      <c r="BW351" s="509"/>
      <c r="BX351" s="509"/>
      <c r="BY351" s="182"/>
      <c r="BZ351" s="182"/>
      <c r="CA351" s="182"/>
      <c r="CB351" s="182"/>
      <c r="CC351" s="182"/>
      <c r="CD351" s="182"/>
      <c r="CE351" s="182"/>
      <c r="CF351" s="182"/>
      <c r="CG351" s="182"/>
      <c r="CH351" s="182"/>
      <c r="CI351" s="182"/>
      <c r="CJ351" s="182"/>
      <c r="CK351" s="182"/>
      <c r="CL351" s="182"/>
      <c r="CM351" s="182"/>
      <c r="CN351" s="182"/>
      <c r="CO351" s="182"/>
    </row>
    <row r="352" spans="1:93" ht="19.5">
      <c r="A352" s="857"/>
      <c r="B352" s="860" t="s">
        <v>877</v>
      </c>
      <c r="C352" s="781"/>
      <c r="D352" s="781" t="str">
        <f>IFERROR((VLOOKUP($B352,'Listados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52" s="764"/>
      <c r="F352" s="764" t="s">
        <v>944</v>
      </c>
      <c r="G352" s="783">
        <v>57</v>
      </c>
      <c r="H352" s="297">
        <f t="shared" ref="H352" si="309">+G352</f>
        <v>57</v>
      </c>
      <c r="I352" s="885" t="s">
        <v>1144</v>
      </c>
      <c r="J352" s="785"/>
      <c r="K352" s="785" t="s">
        <v>1144</v>
      </c>
      <c r="L352" s="785"/>
      <c r="M352" s="785" t="str">
        <f t="shared" ref="M352:M357" si="310">+CONCATENATE("Posibilidad de perdida de ", Q352, " debido a amenazas como ", S352, "y vulderabilidades,", T352, " afectando a los activos de información de ", R352)</f>
        <v xml:space="preserve">Posibilidad de perdida de  debido a amenazas como y vulderabilidades, afectando a los activos de información de </v>
      </c>
      <c r="N352" s="785" t="s">
        <v>917</v>
      </c>
      <c r="O352" s="785" t="s">
        <v>826</v>
      </c>
      <c r="P352" s="786"/>
      <c r="Q352" s="787"/>
      <c r="R352" s="788"/>
      <c r="S352" s="788"/>
      <c r="T352" s="788"/>
      <c r="U352" s="819" t="str">
        <f>IF(ISBLANK(AB352),(IF(P352&lt;=0,"",IF(P352&lt;=2,"Muy Baja",IF(P352&lt;=24,"Baja",IF(P352&lt;=500,"Media",IF(P352&lt;=5000,"Alta","Muy Alta"))))))," ")</f>
        <v/>
      </c>
      <c r="V352" s="804" t="str">
        <f t="shared" ref="V352" si="311">IF(ISBLANK(AB352),(IF(U352="","",IF(U352="Muy Baja",20%,IF(U352="Baja",40%,IF(U352="Media",60%,IF(U352="Alta",80%,IF(U352="Muy Alta",100%,0)))))))," ")</f>
        <v/>
      </c>
      <c r="W352" s="822"/>
      <c r="X352" s="825" t="str">
        <f>IF(W352&gt;0,IF(NOT(ISERROR(MATCH(W352,'Listados Datos'!$N$3:$N$4,0))),'Listados Datos'!$N$6&amp;"Por favor no seleccionar este criterios de impacto (Afectación Económica o presupuestal y/o Pérdida Reputacional)",'Listados Datos'!$N$7),"")</f>
        <v/>
      </c>
      <c r="Y352" s="828" t="str">
        <f>IF(OR(W352='Listados Datos'!$R$3,W352='Listados Datos'!$S$3),"Leve",IF(OR(W352='Listados Datos'!$R$4,W352='Listados Datos'!$S$4),"Menor",IF(OR(W352='Listados Datos'!$R$5,W352='Listados Datos'!$S$5),"Moderado",IF(OR(W352='Listados Datos'!$R$6,W352='Listados Datos'!$S$6),"Mayor",IF(OR(W352='Listados Datos'!$R$7,W352='Listados Datos'!$S$7),"Catastrófico","")))))</f>
        <v/>
      </c>
      <c r="Z352" s="804" t="str">
        <f>IF(Y352="","",IF(Y352="Leve",20%,IF(Y352="Menor",40%,IF(Y352="Moderado",60%,IF(Y352="Mayor",80%,IF(Y352="Catastrófico",100%,0))))))</f>
        <v/>
      </c>
      <c r="AA352" s="807" t="str">
        <f>IF(OR(AND(U352="Muy Baja",Y352="Leve"),AND(U352="Muy Baja",Y352="Menor"),AND(U352="Baja",Y352="Leve")),"Bajo",IF(OR(AND(U352="Muy baja",Y352="Moderado"),AND(U352="Baja",Y352="Menor"),AND(U352="Baja",Y352="Moderado"),AND(U352="Media",Y352="Leve"),AND(U352="Media",Y352="Menor"),AND(U352="Media",Y352="Moderado"),AND(U352="Alta",Y352="Leve"),AND(U352="Alta",Y352="Menor")),"Moderado",IF(OR(AND(U352="Muy Baja",Y352="Mayor"),AND(U352="Baja",Y352="Mayor"),AND(U352="Media",Y352="Mayor"),AND(U352="Alta",Y352="Moderado"),AND(U352="Alta",Y352="Mayor"),AND(U352="Muy Alta",Y352="Leve"),AND(U352="Muy Alta",Y352="Menor"),AND(U352="Muy Alta",Y352="Moderado"),AND(U352="Muy Alta",Y352="Mayor")),"Alto",IF(OR(AND(U352="Muy Baja",Y352="Catastrófico"),AND(U352="Baja",Y352="Catastrófico"),AND(U352="Media",Y352="Catastrófico"),AND(U352="Alta",Y352="Catastrófico"),AND(U352="Muy Alta",Y352="Catastrófico")),"Extremo",""))))</f>
        <v/>
      </c>
      <c r="AB352" s="810"/>
      <c r="AC352" s="813"/>
      <c r="AD352" s="796" t="str">
        <f t="shared" ref="AD352" si="312">IF(AND(AB352="Rara Vez",AC352="Insignificante"),("BAJA"),IF(AND(AB352="Rara Vez",AC352="Menor"),("BAJA"),IF(AND(AB352="Rara Vez",AC352="Moderado"),("MODERADA"),IF(AND(AB352="Rara Vez",AC352="Mayor"),("ALTA"),IF(AND(AB352="Improbable",AC352="Insignificante"),("BAJA"),IF(AND(AB352="Improbable",AC352="Menor"),("BAJA"),IF(AND(AB352="Improbable",AC352="Moderado"),("MODERADA"),IF(AND(AB352="Improbable",AC352="Mayor"),("ALTA"),IF(AND(AB352="Posible",AC352="Insignificante"),("BAJA"),IF(AND(AB352="Posible",AC352="Menor"),("MODERADA"),IF(AND(AB352="Posible",AC352="Moderado"),("ALTA"),IF(AND(AB352="Posible",AC352="Mayor"),("EXTREMA"),IF(AND(AB352="Probable",AC352="Insignificante"),("MODERADA"),IF(AND(AB352="Probable",AC352="Menor"),("ALTA"),IF(AND(AB352="Probable",AC352="Moderado"),("ALTA"),IF(AND(AB352="Probable",AC352="Mayor"),("EXTREMA"),IF(AND(AB352="Casi Seguro",AC352="Insignificante"),("ALTA"),IF(AND(AB352="Casi Seguro",AC352="Menor"),("ALTA"),IF(AND(AB352="Casi Seguro",AC352="Moderado"),("EXTREMA"),IF(AND(AB352="Casi Seguro",AC352="Mayor"),("EXTREMA"),IF(AC352="Catastrófico","EXTREMA","VALORAR")))))))))))))))))))))</f>
        <v>VALORAR</v>
      </c>
      <c r="AE352" s="178">
        <v>1</v>
      </c>
      <c r="AF352" s="401"/>
      <c r="AG352" s="444"/>
      <c r="AH352" s="393"/>
      <c r="AI352" s="393"/>
      <c r="AJ352" s="393"/>
      <c r="AK352" s="395" t="str">
        <f t="shared" si="289"/>
        <v/>
      </c>
      <c r="AL352" s="253"/>
      <c r="AM352" s="253"/>
      <c r="AN352" s="201" t="str">
        <f t="shared" si="290"/>
        <v/>
      </c>
      <c r="AO352" s="254"/>
      <c r="AP352" s="254"/>
      <c r="AQ352" s="255"/>
      <c r="AR352" s="202" t="str">
        <f>IF(ISBLANK(AC352),(IFERROR(IF(AK352="Probabilidad",(V352-(+V352*AN352)),IF(AK352="Impacto",V352,"")),""))," ")</f>
        <v/>
      </c>
      <c r="AS352" s="154" t="str">
        <f>IF(ISBLANK(AC352), (IFERROR(IF(AR352="","",IF(AR352&lt;=0.2,"Muy Baja",IF(AR352&lt;=0.4,"Baja",IF(AR352&lt;=0.6,"Media",IF(AR352&lt;=0.8,"Alta","Muy Alta"))))),""))," ")</f>
        <v/>
      </c>
      <c r="AT352" s="203" t="str">
        <f t="shared" si="293"/>
        <v/>
      </c>
      <c r="AU352" s="470" t="str">
        <f t="shared" si="294"/>
        <v/>
      </c>
      <c r="AV352" s="203" t="str">
        <f>IFERROR(IF(AK352="Impacto",(Z352-(+Z352*AN352)),IF(AK352="Probabilidad",Z352,"")),"")</f>
        <v/>
      </c>
      <c r="AW352" s="204" t="str">
        <f t="shared" si="296"/>
        <v/>
      </c>
      <c r="AX352" s="816"/>
      <c r="AY352" s="793" t="str">
        <f>IF(ISBLANK(AC352), " ", AC352)</f>
        <v xml:space="preserve"> </v>
      </c>
      <c r="AZ352" s="796" t="str">
        <f t="shared" ref="AZ352" si="313">IF(AND(AX352="Rara Vez",AY352="Insignificante"),("BAJA"),IF(AND(AX352="Rara Vez",AY352="Menor"),("BAJA"),IF(AND(AX352="Rara Vez",AY352="Moderado"),("MODERADA"),IF(AND(AX352="Rara Vez",AY352="Mayor"),("ALTA"),IF(AND(AX352="Improbable",AY352="Insignificante"),("BAJA"),IF(AND(AX352="Improbable",AY352="Menor"),("BAJA"),IF(AND(AX352="Improbable",AY352="Moderado"),("MODERADA"),IF(AND(AX352="Improbable",AY352="Mayor"),("ALTA"),IF(AND(AX352="Posible",AY352="Insignificante"),("BAJA"),IF(AND(AX352="Posible",AY352="Menor"),("MODERADA"),IF(AND(AX352="Posible",AY352="Moderado"),("ALTA"),IF(AND(AX352="Posible",AY352="Mayor"),("EXTREMA"),IF(AND(AX352="Probable",AY352="Insignificante"),("MODERADA"),IF(AND(AX352="Probable",AY352="Menor"),("ALTA"),IF(AND(AX352="Probable",AY352="Moderado"),("ALTA"),IF(AND(AX352="Probable",AY352="Mayor"),("EXTREMA"),IF(AND(AX352="Casi Seguro",AY352="Insignificante"),("ALTA"),IF(AND(AX352="Casi Seguro",AY352="Menor"),("ALTA"),IF(AND(AX352="Casi Seguro",AY352="Moderado"),("EXTREMA"),IF(AND(AX352="Casi Seguro",AY352="Mayor"),("EXTREMA"),IF(AY352="Catastrófico","EXTREMA","VALORAR")))))))))))))))))))))</f>
        <v>VALORAR</v>
      </c>
      <c r="BA352" s="799"/>
      <c r="BB352" s="256"/>
      <c r="BC352" s="180"/>
      <c r="BD352" s="179"/>
      <c r="BE352" s="179"/>
      <c r="BF352" s="473"/>
      <c r="BG352" s="473"/>
      <c r="BH352" s="473"/>
      <c r="BI352" s="180"/>
      <c r="BJ352" s="785"/>
      <c r="BK352" s="411"/>
      <c r="BL352" s="409"/>
      <c r="BM352" s="409"/>
      <c r="BN352" s="409"/>
      <c r="BO352" s="410"/>
      <c r="BP352" s="410"/>
      <c r="BQ352" s="410"/>
      <c r="BR352" s="453"/>
      <c r="BS352" s="453"/>
      <c r="BT352" s="454"/>
      <c r="BU352" s="509"/>
      <c r="BV352" s="509"/>
      <c r="BW352" s="509"/>
      <c r="BX352" s="509"/>
      <c r="BY352" s="182"/>
      <c r="BZ352" s="182"/>
      <c r="CA352" s="182"/>
      <c r="CB352" s="182"/>
      <c r="CC352" s="182"/>
      <c r="CD352" s="182"/>
      <c r="CE352" s="182"/>
      <c r="CF352" s="182"/>
      <c r="CG352" s="182"/>
      <c r="CH352" s="182"/>
      <c r="CI352" s="182"/>
      <c r="CJ352" s="182"/>
      <c r="CK352" s="182"/>
      <c r="CL352" s="182"/>
      <c r="CM352" s="182"/>
      <c r="CN352" s="182"/>
      <c r="CO352" s="182"/>
    </row>
    <row r="353" spans="1:93" ht="19.5">
      <c r="A353" s="857"/>
      <c r="B353" s="860"/>
      <c r="C353" s="781"/>
      <c r="D353" s="781"/>
      <c r="E353" s="764"/>
      <c r="F353" s="764"/>
      <c r="G353" s="783"/>
      <c r="H353" s="297">
        <f t="shared" ref="H353" si="314">+H352</f>
        <v>57</v>
      </c>
      <c r="I353" s="886"/>
      <c r="J353" s="764"/>
      <c r="K353" s="764"/>
      <c r="L353" s="764"/>
      <c r="M353" s="764" t="str">
        <f t="shared" si="310"/>
        <v xml:space="preserve">Posibilidad de perdida de  debido a amenazas como y vulderabilidades, afectando a los activos de información de </v>
      </c>
      <c r="N353" s="764"/>
      <c r="O353" s="764"/>
      <c r="P353" s="766"/>
      <c r="Q353" s="768"/>
      <c r="R353" s="770"/>
      <c r="S353" s="770"/>
      <c r="T353" s="770"/>
      <c r="U353" s="820"/>
      <c r="V353" s="805"/>
      <c r="W353" s="823"/>
      <c r="X353" s="826"/>
      <c r="Y353" s="829"/>
      <c r="Z353" s="805"/>
      <c r="AA353" s="808"/>
      <c r="AB353" s="811"/>
      <c r="AC353" s="814"/>
      <c r="AD353" s="797"/>
      <c r="AE353" s="178">
        <v>2</v>
      </c>
      <c r="AF353" s="401"/>
      <c r="AG353" s="444"/>
      <c r="AH353" s="393"/>
      <c r="AI353" s="393"/>
      <c r="AJ353" s="393"/>
      <c r="AK353" s="395" t="str">
        <f t="shared" si="289"/>
        <v/>
      </c>
      <c r="AL353" s="253"/>
      <c r="AM353" s="253"/>
      <c r="AN353" s="201" t="str">
        <f t="shared" si="290"/>
        <v/>
      </c>
      <c r="AO353" s="254"/>
      <c r="AP353" s="254"/>
      <c r="AQ353" s="255"/>
      <c r="AR353" s="202" t="str">
        <f>IF(ISBLANK(AC352),(IFERROR(IF(AND(AK352="Probabilidad",AK353="Probabilidad"),(AT352-(+AT352*AN353)),IF(AK353="Probabilidad",(V352-(+V352*AN353)),IF(AK353="Impacto",AT352,""))),""))," ")</f>
        <v/>
      </c>
      <c r="AS353" s="154" t="str">
        <f>IF(ISBLANK(AC352),(IFERROR(IF(AR353="","",IF(AR353&lt;=0.2,"Muy Baja",IF(AR353&lt;=0.4,"Baja",IF(AR353&lt;=0.6,"Media",IF(AR353&lt;=0.8,"Alta","Muy Alta"))))),""))," ")</f>
        <v/>
      </c>
      <c r="AT353" s="203" t="str">
        <f t="shared" si="293"/>
        <v/>
      </c>
      <c r="AU353" s="470" t="str">
        <f t="shared" si="294"/>
        <v/>
      </c>
      <c r="AV353" s="203" t="str">
        <f>IFERROR(IF(AND(AK352="Impacto",AK353="Impacto"),(AV352-(+AV352*AN353)),IF(AK353="Impacto",(Z352-(+Z352*AN353)),IF(AK353="Probabilidad",AV352,""))),"")</f>
        <v/>
      </c>
      <c r="AW353" s="204" t="str">
        <f t="shared" si="296"/>
        <v/>
      </c>
      <c r="AX353" s="817"/>
      <c r="AY353" s="794"/>
      <c r="AZ353" s="797"/>
      <c r="BA353" s="800"/>
      <c r="BB353" s="256"/>
      <c r="BC353" s="180"/>
      <c r="BD353" s="179"/>
      <c r="BE353" s="179"/>
      <c r="BF353" s="473"/>
      <c r="BG353" s="473"/>
      <c r="BH353" s="473"/>
      <c r="BI353" s="180"/>
      <c r="BJ353" s="764"/>
      <c r="BK353" s="411"/>
      <c r="BL353" s="409"/>
      <c r="BM353" s="409"/>
      <c r="BN353" s="409"/>
      <c r="BO353" s="410"/>
      <c r="BP353" s="410"/>
      <c r="BQ353" s="410"/>
      <c r="BR353" s="453"/>
      <c r="BS353" s="453"/>
      <c r="BT353" s="454"/>
      <c r="BU353" s="509"/>
      <c r="BV353" s="509"/>
      <c r="BW353" s="509"/>
      <c r="BX353" s="509"/>
      <c r="BY353" s="182"/>
      <c r="BZ353" s="182"/>
      <c r="CA353" s="182"/>
      <c r="CB353" s="182"/>
      <c r="CC353" s="182"/>
      <c r="CD353" s="182"/>
      <c r="CE353" s="182"/>
      <c r="CF353" s="182"/>
      <c r="CG353" s="182"/>
      <c r="CH353" s="182"/>
      <c r="CI353" s="182"/>
      <c r="CJ353" s="182"/>
      <c r="CK353" s="182"/>
      <c r="CL353" s="182"/>
      <c r="CM353" s="182"/>
      <c r="CN353" s="182"/>
      <c r="CO353" s="182"/>
    </row>
    <row r="354" spans="1:93" ht="19.5">
      <c r="A354" s="857"/>
      <c r="B354" s="860"/>
      <c r="C354" s="781"/>
      <c r="D354" s="781"/>
      <c r="E354" s="764"/>
      <c r="F354" s="764"/>
      <c r="G354" s="783"/>
      <c r="H354" s="297">
        <f t="shared" si="249"/>
        <v>57</v>
      </c>
      <c r="I354" s="886"/>
      <c r="J354" s="764"/>
      <c r="K354" s="764"/>
      <c r="L354" s="764"/>
      <c r="M354" s="764" t="str">
        <f t="shared" si="310"/>
        <v xml:space="preserve">Posibilidad de perdida de  debido a amenazas como y vulderabilidades, afectando a los activos de información de </v>
      </c>
      <c r="N354" s="764"/>
      <c r="O354" s="764"/>
      <c r="P354" s="766"/>
      <c r="Q354" s="768"/>
      <c r="R354" s="770"/>
      <c r="S354" s="770"/>
      <c r="T354" s="770"/>
      <c r="U354" s="820"/>
      <c r="V354" s="805"/>
      <c r="W354" s="823"/>
      <c r="X354" s="826"/>
      <c r="Y354" s="829"/>
      <c r="Z354" s="805"/>
      <c r="AA354" s="808"/>
      <c r="AB354" s="811"/>
      <c r="AC354" s="814"/>
      <c r="AD354" s="797"/>
      <c r="AE354" s="178">
        <v>3</v>
      </c>
      <c r="AF354" s="401"/>
      <c r="AG354" s="444"/>
      <c r="AH354" s="393"/>
      <c r="AI354" s="393"/>
      <c r="AJ354" s="393"/>
      <c r="AK354" s="395" t="str">
        <f t="shared" si="289"/>
        <v/>
      </c>
      <c r="AL354" s="253"/>
      <c r="AM354" s="253"/>
      <c r="AN354" s="201" t="str">
        <f t="shared" si="290"/>
        <v/>
      </c>
      <c r="AO354" s="254"/>
      <c r="AP354" s="254"/>
      <c r="AQ354" s="255"/>
      <c r="AR354" s="202" t="str">
        <f>IF(ISBLANK(AC352),(IFERROR(IF(AND(AK353="Probabilidad",AK354="Probabilidad"),(AT353-(+AT353*AN354)),IF(AND(AK353="Impacto",AK354="Probabilidad"),(AT352-(+AT352*AN354)),IF(AK354="Impacto",AT353,""))),""))," ")</f>
        <v/>
      </c>
      <c r="AS354" s="154" t="str">
        <f>IF(ISBLANK(AC352),(IFERROR(IF(AR354="","",IF(AR354&lt;=0.2,"Muy Baja",IF(AR354&lt;=0.4,"Baja",IF(AR354&lt;=0.6,"Media",IF(AR354&lt;=0.8,"Alta","Muy Alta"))))),""))," ")</f>
        <v/>
      </c>
      <c r="AT354" s="203" t="str">
        <f t="shared" si="293"/>
        <v/>
      </c>
      <c r="AU354" s="470" t="str">
        <f t="shared" si="294"/>
        <v/>
      </c>
      <c r="AV354" s="203" t="str">
        <f t="shared" ref="AV354:AV357" si="315">IFERROR(IF(AND(AK353="Impacto",AK354="Impacto"),(AV353-(+AV353*AN354)),IF(AND(AK353="Probabilidad",AK354="Impacto"),(AV352-(+AV352*AN354)),IF(AK354="Probabilidad",AV353,""))),"")</f>
        <v/>
      </c>
      <c r="AW354" s="204" t="str">
        <f t="shared" si="296"/>
        <v/>
      </c>
      <c r="AX354" s="817"/>
      <c r="AY354" s="794"/>
      <c r="AZ354" s="797"/>
      <c r="BA354" s="800"/>
      <c r="BB354" s="256"/>
      <c r="BC354" s="180"/>
      <c r="BD354" s="179"/>
      <c r="BE354" s="179"/>
      <c r="BF354" s="473"/>
      <c r="BG354" s="473"/>
      <c r="BH354" s="473"/>
      <c r="BI354" s="180"/>
      <c r="BJ354" s="764"/>
      <c r="BK354" s="411"/>
      <c r="BL354" s="409"/>
      <c r="BM354" s="409"/>
      <c r="BN354" s="409"/>
      <c r="BO354" s="410"/>
      <c r="BP354" s="410"/>
      <c r="BQ354" s="410"/>
      <c r="BR354" s="453"/>
      <c r="BS354" s="453"/>
      <c r="BT354" s="454"/>
      <c r="BU354" s="509"/>
      <c r="BV354" s="509"/>
      <c r="BW354" s="509"/>
      <c r="BX354" s="509"/>
      <c r="BY354" s="182"/>
      <c r="BZ354" s="182"/>
      <c r="CA354" s="182"/>
      <c r="CB354" s="182"/>
      <c r="CC354" s="182"/>
      <c r="CD354" s="182"/>
      <c r="CE354" s="182"/>
      <c r="CF354" s="182"/>
      <c r="CG354" s="182"/>
      <c r="CH354" s="182"/>
      <c r="CI354" s="182"/>
      <c r="CJ354" s="182"/>
      <c r="CK354" s="182"/>
      <c r="CL354" s="182"/>
      <c r="CM354" s="182"/>
      <c r="CN354" s="182"/>
      <c r="CO354" s="182"/>
    </row>
    <row r="355" spans="1:93" ht="19.5">
      <c r="A355" s="857"/>
      <c r="B355" s="860"/>
      <c r="C355" s="781"/>
      <c r="D355" s="781"/>
      <c r="E355" s="764"/>
      <c r="F355" s="764"/>
      <c r="G355" s="783"/>
      <c r="H355" s="297">
        <f t="shared" si="249"/>
        <v>57</v>
      </c>
      <c r="I355" s="886"/>
      <c r="J355" s="764"/>
      <c r="K355" s="764"/>
      <c r="L355" s="764"/>
      <c r="M355" s="764" t="str">
        <f t="shared" si="310"/>
        <v xml:space="preserve">Posibilidad de perdida de  debido a amenazas como y vulderabilidades, afectando a los activos de información de </v>
      </c>
      <c r="N355" s="764"/>
      <c r="O355" s="764"/>
      <c r="P355" s="766"/>
      <c r="Q355" s="768"/>
      <c r="R355" s="770"/>
      <c r="S355" s="770"/>
      <c r="T355" s="770"/>
      <c r="U355" s="820"/>
      <c r="V355" s="805"/>
      <c r="W355" s="823"/>
      <c r="X355" s="826"/>
      <c r="Y355" s="829"/>
      <c r="Z355" s="805"/>
      <c r="AA355" s="808"/>
      <c r="AB355" s="811"/>
      <c r="AC355" s="814"/>
      <c r="AD355" s="797"/>
      <c r="AE355" s="178">
        <v>4</v>
      </c>
      <c r="AF355" s="401"/>
      <c r="AG355" s="444"/>
      <c r="AH355" s="393"/>
      <c r="AI355" s="393"/>
      <c r="AJ355" s="393"/>
      <c r="AK355" s="395" t="str">
        <f t="shared" si="289"/>
        <v/>
      </c>
      <c r="AL355" s="253"/>
      <c r="AM355" s="253"/>
      <c r="AN355" s="201" t="str">
        <f t="shared" si="290"/>
        <v/>
      </c>
      <c r="AO355" s="254"/>
      <c r="AP355" s="254"/>
      <c r="AQ355" s="255"/>
      <c r="AR355" s="202" t="str">
        <f>IF(ISBLANK(AC352),(IFERROR(IF(AND(AK354="Probabilidad",AK355="Probabilidad"),(AT354-(+AT354*AN355)),IF(AND(AK354="Impacto",AK355="Probabilidad"),(AT353-(+AT353*AN355)),IF(AK355="Impacto",AT354,""))),""))," ")</f>
        <v/>
      </c>
      <c r="AS355" s="154" t="str">
        <f>IF(ISBLANK(AC352),(IFERROR(IF(AR355="","",IF(AR355&lt;=0.2,"Muy Baja",IF(AR355&lt;=0.4,"Baja",IF(AR355&lt;=0.6,"Media",IF(AR355&lt;=0.8,"Alta","Muy Alta"))))),""))," ")</f>
        <v/>
      </c>
      <c r="AT355" s="203" t="str">
        <f t="shared" si="293"/>
        <v/>
      </c>
      <c r="AU355" s="470" t="str">
        <f t="shared" si="294"/>
        <v/>
      </c>
      <c r="AV355" s="203" t="str">
        <f t="shared" si="315"/>
        <v/>
      </c>
      <c r="AW355" s="204" t="str">
        <f t="shared" si="296"/>
        <v/>
      </c>
      <c r="AX355" s="817"/>
      <c r="AY355" s="794"/>
      <c r="AZ355" s="797"/>
      <c r="BA355" s="800"/>
      <c r="BB355" s="256"/>
      <c r="BC355" s="180"/>
      <c r="BD355" s="179"/>
      <c r="BE355" s="179"/>
      <c r="BF355" s="473"/>
      <c r="BG355" s="473"/>
      <c r="BH355" s="473"/>
      <c r="BI355" s="180"/>
      <c r="BJ355" s="764"/>
      <c r="BK355" s="411"/>
      <c r="BL355" s="409"/>
      <c r="BM355" s="409"/>
      <c r="BN355" s="409"/>
      <c r="BO355" s="410"/>
      <c r="BP355" s="410"/>
      <c r="BQ355" s="410"/>
      <c r="BR355" s="453"/>
      <c r="BS355" s="453"/>
      <c r="BT355" s="454"/>
      <c r="BU355" s="509"/>
      <c r="BV355" s="509"/>
      <c r="BW355" s="509"/>
      <c r="BX355" s="509"/>
      <c r="BY355" s="182"/>
      <c r="BZ355" s="182"/>
      <c r="CA355" s="182"/>
      <c r="CB355" s="182"/>
      <c r="CC355" s="182"/>
      <c r="CD355" s="182"/>
      <c r="CE355" s="182"/>
      <c r="CF355" s="182"/>
      <c r="CG355" s="182"/>
      <c r="CH355" s="182"/>
      <c r="CI355" s="182"/>
      <c r="CJ355" s="182"/>
      <c r="CK355" s="182"/>
      <c r="CL355" s="182"/>
      <c r="CM355" s="182"/>
      <c r="CN355" s="182"/>
      <c r="CO355" s="182"/>
    </row>
    <row r="356" spans="1:93" ht="19.5">
      <c r="A356" s="857"/>
      <c r="B356" s="860"/>
      <c r="C356" s="781"/>
      <c r="D356" s="781"/>
      <c r="E356" s="764"/>
      <c r="F356" s="764"/>
      <c r="G356" s="783"/>
      <c r="H356" s="297">
        <f t="shared" si="249"/>
        <v>57</v>
      </c>
      <c r="I356" s="886"/>
      <c r="J356" s="764"/>
      <c r="K356" s="764"/>
      <c r="L356" s="764"/>
      <c r="M356" s="764" t="str">
        <f t="shared" si="310"/>
        <v xml:space="preserve">Posibilidad de perdida de  debido a amenazas como y vulderabilidades, afectando a los activos de información de </v>
      </c>
      <c r="N356" s="764"/>
      <c r="O356" s="764"/>
      <c r="P356" s="766"/>
      <c r="Q356" s="768"/>
      <c r="R356" s="770"/>
      <c r="S356" s="770"/>
      <c r="T356" s="770"/>
      <c r="U356" s="820"/>
      <c r="V356" s="805"/>
      <c r="W356" s="823"/>
      <c r="X356" s="826"/>
      <c r="Y356" s="829"/>
      <c r="Z356" s="805"/>
      <c r="AA356" s="808"/>
      <c r="AB356" s="811"/>
      <c r="AC356" s="814"/>
      <c r="AD356" s="797"/>
      <c r="AE356" s="178">
        <v>5</v>
      </c>
      <c r="AF356" s="401"/>
      <c r="AG356" s="444"/>
      <c r="AH356" s="393"/>
      <c r="AI356" s="393"/>
      <c r="AJ356" s="393"/>
      <c r="AK356" s="395" t="str">
        <f t="shared" si="289"/>
        <v/>
      </c>
      <c r="AL356" s="253"/>
      <c r="AM356" s="253"/>
      <c r="AN356" s="201" t="str">
        <f t="shared" si="290"/>
        <v/>
      </c>
      <c r="AO356" s="254"/>
      <c r="AP356" s="254"/>
      <c r="AQ356" s="255"/>
      <c r="AR356" s="202" t="str">
        <f>IF(ISBLANK(AC352),(IFERROR(IF(AND(AK355="Probabilidad",AK356="Probabilidad"),(AT355-(+AT355*AN356)),IF(AND(AK355="Impacto",AK356="Probabilidad"),(AT354-(+AT354*AN356)),IF(AK356="Impacto",AT355,""))),""))," ")</f>
        <v/>
      </c>
      <c r="AS356" s="154" t="str">
        <f>IF(ISBLANK(AC352),(IFERROR(IF(AR356="","",IF(AR356&lt;=0.2,"Muy Baja",IF(AR356&lt;=0.4,"Baja",IF(AR356&lt;=0.6,"Media",IF(AR356&lt;=0.8,"Alta","Muy Alta"))))),""))," ")</f>
        <v/>
      </c>
      <c r="AT356" s="203" t="str">
        <f t="shared" si="293"/>
        <v/>
      </c>
      <c r="AU356" s="470" t="str">
        <f t="shared" si="294"/>
        <v/>
      </c>
      <c r="AV356" s="203" t="str">
        <f t="shared" si="315"/>
        <v/>
      </c>
      <c r="AW356" s="204" t="str">
        <f t="shared" si="296"/>
        <v/>
      </c>
      <c r="AX356" s="817"/>
      <c r="AY356" s="794"/>
      <c r="AZ356" s="797"/>
      <c r="BA356" s="800"/>
      <c r="BB356" s="256"/>
      <c r="BC356" s="180"/>
      <c r="BD356" s="179"/>
      <c r="BE356" s="179"/>
      <c r="BF356" s="473"/>
      <c r="BG356" s="473"/>
      <c r="BH356" s="473"/>
      <c r="BI356" s="180"/>
      <c r="BJ356" s="764"/>
      <c r="BK356" s="411"/>
      <c r="BL356" s="409"/>
      <c r="BM356" s="409"/>
      <c r="BN356" s="409"/>
      <c r="BO356" s="410"/>
      <c r="BP356" s="410"/>
      <c r="BQ356" s="410"/>
      <c r="BR356" s="453"/>
      <c r="BS356" s="453"/>
      <c r="BT356" s="454"/>
      <c r="BU356" s="509"/>
      <c r="BV356" s="509"/>
      <c r="BW356" s="509"/>
      <c r="BX356" s="509"/>
      <c r="BY356" s="182"/>
      <c r="BZ356" s="182"/>
      <c r="CA356" s="182"/>
      <c r="CB356" s="182"/>
      <c r="CC356" s="182"/>
      <c r="CD356" s="182"/>
      <c r="CE356" s="182"/>
      <c r="CF356" s="182"/>
      <c r="CG356" s="182"/>
      <c r="CH356" s="182"/>
      <c r="CI356" s="182"/>
      <c r="CJ356" s="182"/>
      <c r="CK356" s="182"/>
      <c r="CL356" s="182"/>
      <c r="CM356" s="182"/>
      <c r="CN356" s="182"/>
      <c r="CO356" s="182"/>
    </row>
    <row r="357" spans="1:93" ht="19.5">
      <c r="A357" s="858"/>
      <c r="B357" s="861"/>
      <c r="C357" s="782"/>
      <c r="D357" s="782"/>
      <c r="E357" s="765"/>
      <c r="F357" s="765"/>
      <c r="G357" s="783"/>
      <c r="H357" s="297">
        <f t="shared" si="249"/>
        <v>57</v>
      </c>
      <c r="I357" s="887"/>
      <c r="J357" s="765"/>
      <c r="K357" s="765"/>
      <c r="L357" s="765"/>
      <c r="M357" s="765" t="str">
        <f t="shared" si="310"/>
        <v xml:space="preserve">Posibilidad de perdida de  debido a amenazas como y vulderabilidades, afectando a los activos de información de </v>
      </c>
      <c r="N357" s="765"/>
      <c r="O357" s="765"/>
      <c r="P357" s="767"/>
      <c r="Q357" s="769"/>
      <c r="R357" s="771"/>
      <c r="S357" s="771"/>
      <c r="T357" s="771"/>
      <c r="U357" s="821"/>
      <c r="V357" s="806"/>
      <c r="W357" s="824"/>
      <c r="X357" s="827"/>
      <c r="Y357" s="830"/>
      <c r="Z357" s="806"/>
      <c r="AA357" s="809"/>
      <c r="AB357" s="812"/>
      <c r="AC357" s="815"/>
      <c r="AD357" s="798"/>
      <c r="AE357" s="178">
        <v>6</v>
      </c>
      <c r="AF357" s="401"/>
      <c r="AG357" s="444"/>
      <c r="AH357" s="393"/>
      <c r="AI357" s="393"/>
      <c r="AJ357" s="393"/>
      <c r="AK357" s="395" t="str">
        <f t="shared" si="289"/>
        <v/>
      </c>
      <c r="AL357" s="253"/>
      <c r="AM357" s="253"/>
      <c r="AN357" s="201" t="str">
        <f t="shared" si="290"/>
        <v/>
      </c>
      <c r="AO357" s="254"/>
      <c r="AP357" s="254"/>
      <c r="AQ357" s="255"/>
      <c r="AR357" s="202" t="str">
        <f>IF(ISBLANK(AC352),(IFERROR(IF(AND(AK356="Probabilidad",AK357="Probabilidad"),(AT356-(+AT356*AN357)),IF(AND(AK356="Impacto",AK357="Probabilidad"),(AT355-(+AT355*AN357)),IF(AK357="Impacto",AT356,""))),""))," ")</f>
        <v/>
      </c>
      <c r="AS357" s="154" t="str">
        <f>IF(ISBLANK(AC352),(IFERROR(IF(AR357="","",IF(AR357&lt;=0.2,"Muy Baja",IF(AR357&lt;=0.4,"Baja",IF(AR357&lt;=0.6,"Media",IF(AR357&lt;=0.8,"Alta","Muy Alta"))))),""))," ")</f>
        <v/>
      </c>
      <c r="AT357" s="203" t="str">
        <f t="shared" si="293"/>
        <v/>
      </c>
      <c r="AU357" s="470" t="str">
        <f t="shared" si="294"/>
        <v/>
      </c>
      <c r="AV357" s="203" t="str">
        <f t="shared" si="315"/>
        <v/>
      </c>
      <c r="AW357" s="204" t="str">
        <f t="shared" si="296"/>
        <v/>
      </c>
      <c r="AX357" s="818"/>
      <c r="AY357" s="795"/>
      <c r="AZ357" s="798"/>
      <c r="BA357" s="801"/>
      <c r="BB357" s="256"/>
      <c r="BC357" s="180"/>
      <c r="BD357" s="179"/>
      <c r="BE357" s="179"/>
      <c r="BF357" s="473"/>
      <c r="BG357" s="473"/>
      <c r="BH357" s="473"/>
      <c r="BI357" s="180"/>
      <c r="BJ357" s="765"/>
      <c r="BK357" s="411"/>
      <c r="BL357" s="409"/>
      <c r="BM357" s="409"/>
      <c r="BN357" s="409"/>
      <c r="BO357" s="410"/>
      <c r="BP357" s="410"/>
      <c r="BQ357" s="410"/>
      <c r="BR357" s="453"/>
      <c r="BS357" s="453"/>
      <c r="BT357" s="454"/>
      <c r="BU357" s="509"/>
      <c r="BV357" s="509"/>
      <c r="BW357" s="509"/>
      <c r="BX357" s="509"/>
      <c r="BY357" s="182"/>
      <c r="BZ357" s="182"/>
      <c r="CA357" s="182"/>
      <c r="CB357" s="182"/>
      <c r="CC357" s="182"/>
      <c r="CD357" s="182"/>
      <c r="CE357" s="182"/>
      <c r="CF357" s="182"/>
      <c r="CG357" s="182"/>
      <c r="CH357" s="182"/>
      <c r="CI357" s="182"/>
      <c r="CJ357" s="182"/>
      <c r="CK357" s="182"/>
      <c r="CL357" s="182"/>
      <c r="CM357" s="182"/>
      <c r="CN357" s="182"/>
      <c r="CO357" s="182"/>
    </row>
    <row r="358" spans="1:93" s="304" customFormat="1" ht="235.5" customHeight="1">
      <c r="A358" s="856">
        <v>9</v>
      </c>
      <c r="B358" s="859" t="s">
        <v>936</v>
      </c>
      <c r="C358" s="845" t="str">
        <f>IFERROR((VLOOKUP($B358,'Listados Datos'!$D$3:$E$18,2,FALSE))," ")</f>
        <v>Suministrar oportunamente los bienes y/o servicios que la entidad requiere para cumplir su misión.</v>
      </c>
      <c r="D358" s="845" t="str">
        <f>IFERROR((VLOOKUP($B358,'Listados Datos'!$D$3:$F$18,3,FALSE))," ")</f>
        <v>El proceso inicia con la identificación de las necesidades de recursos y finaliza con la entrega del bien y/o servicio y su registro en los hechos financieros. Aplica a todos los procesos de la entidad.</v>
      </c>
      <c r="E358" s="785" t="s">
        <v>1132</v>
      </c>
      <c r="F358" s="785" t="s">
        <v>2920</v>
      </c>
      <c r="G358" s="783">
        <v>58</v>
      </c>
      <c r="H358" s="297">
        <f t="shared" ref="H358" si="316">+G358</f>
        <v>58</v>
      </c>
      <c r="I358" s="784" t="s">
        <v>3224</v>
      </c>
      <c r="J358" s="785" t="s">
        <v>236</v>
      </c>
      <c r="K358" s="785" t="s">
        <v>3225</v>
      </c>
      <c r="L358" s="785" t="s">
        <v>3174</v>
      </c>
      <c r="M358" s="785" t="str">
        <f>+CONCATENATE("Posibilidad de afectación ", J358, " por ", K358," debido a: ", L358)</f>
        <v>Posibilidad de afectación Reputacional por Incumplimiento en la ejecución del Plan de Gestión Ambiental a través de sus planes asociados (PIGA - PAI - PIMS - RESPEL -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358" s="785" t="s">
        <v>105</v>
      </c>
      <c r="O358" s="785" t="s">
        <v>825</v>
      </c>
      <c r="P358" s="786">
        <v>228</v>
      </c>
      <c r="Q358" s="787"/>
      <c r="R358" s="788"/>
      <c r="S358" s="788"/>
      <c r="T358" s="788"/>
      <c r="U358" s="895" t="str">
        <f>IF(ISBLANK(AB358),(IF(P358&lt;=0,"",IF(P358&lt;=2,"Muy Baja",IF(P358&lt;=24,"Baja",IF(P358&lt;=500,"Media",IF(P358&lt;=5000,"Alta","Muy Alta"))))))," ")</f>
        <v>Media</v>
      </c>
      <c r="V358" s="804">
        <f t="shared" ref="V358" si="317">IF(ISBLANK(AB358),(IF(U358="","",IF(U358="Muy Baja",20%,IF(U358="Baja",40%,IF(U358="Media",60%,IF(U358="Alta",80%,IF(U358="Muy Alta",100%,0)))))))," ")</f>
        <v>0.6</v>
      </c>
      <c r="W358" s="822" t="s">
        <v>1351</v>
      </c>
      <c r="X358" s="825" t="str">
        <f>IF(W358&gt;0,IF(NOT(ISERROR(MATCH(W358,'Listados Datos'!$N$3:$N$4,0))),'Listados Datos'!$N$6&amp;"Por favor no seleccionar este criterios de impacto (Afectación Económica o presupuestal y/o Pérdida Reputacional)",'Listados Datos'!$N$7),"")</f>
        <v>✔</v>
      </c>
      <c r="Y358" s="898" t="str">
        <f>IF(OR(W358='Listados Datos'!$R$3,W358='Listados Datos'!$S$3),"Leve",IF(OR(W358='Listados Datos'!$R$4,W358='Listados Datos'!$S$4),"Menor",IF(OR(W358='Listados Datos'!$R$5,W358='Listados Datos'!$S$5),"Moderado",IF(OR(W358='Listados Datos'!$R$6,W358='Listados Datos'!$S$6),"Mayor",IF(OR(W358='Listados Datos'!$R$7,W358='Listados Datos'!$S$7),"Catastrófico","")))))</f>
        <v>Menor</v>
      </c>
      <c r="Z358" s="804">
        <f>IF(Y358="","",IF(Y358="Leve",20%,IF(Y358="Menor",40%,IF(Y358="Moderado",60%,IF(Y358="Mayor",80%,IF(Y358="Catastrófico",100%,0))))))</f>
        <v>0.4</v>
      </c>
      <c r="AA358" s="807" t="str">
        <f>IF(OR(AND(U358="Muy Baja",Y358="Leve"),AND(U358="Muy Baja",Y358="Menor"),AND(U358="Baja",Y358="Leve")),"Bajo",IF(OR(AND(U358="Muy baja",Y358="Moderado"),AND(U358="Baja",Y358="Menor"),AND(U358="Baja",Y358="Moderado"),AND(U358="Media",Y358="Leve"),AND(U358="Media",Y358="Menor"),AND(U358="Media",Y358="Moderado"),AND(U358="Alta",Y358="Leve"),AND(U358="Alta",Y358="Menor")),"Moderado",IF(OR(AND(U358="Muy Baja",Y358="Mayor"),AND(U358="Baja",Y358="Mayor"),AND(U358="Media",Y358="Mayor"),AND(U358="Alta",Y358="Moderado"),AND(U358="Alta",Y358="Mayor"),AND(U358="Muy Alta",Y358="Leve"),AND(U358="Muy Alta",Y358="Menor"),AND(U358="Muy Alta",Y358="Moderado"),AND(U358="Muy Alta",Y358="Mayor")),"Alto",IF(OR(AND(U358="Muy Baja",Y358="Catastrófico"),AND(U358="Baja",Y358="Catastrófico"),AND(U358="Media",Y358="Catastrófico"),AND(U358="Alta",Y358="Catastrófico"),AND(U358="Muy Alta",Y358="Catastrófico")),"Extremo",""))))</f>
        <v>Moderado</v>
      </c>
      <c r="AB358" s="810"/>
      <c r="AC358" s="813"/>
      <c r="AD358" s="796" t="str">
        <f t="shared" ref="AD358" si="318">IF(AND(AB358="Rara Vez",AC358="Insignificante"),("BAJA"),IF(AND(AB358="Rara Vez",AC358="Menor"),("BAJA"),IF(AND(AB358="Rara Vez",AC358="Moderado"),("MODERADA"),IF(AND(AB358="Rara Vez",AC358="Mayor"),("ALTA"),IF(AND(AB358="Improbable",AC358="Insignificante"),("BAJA"),IF(AND(AB358="Improbable",AC358="Menor"),("BAJA"),IF(AND(AB358="Improbable",AC358="Moderado"),("MODERADA"),IF(AND(AB358="Improbable",AC358="Mayor"),("ALTA"),IF(AND(AB358="Posible",AC358="Insignificante"),("BAJA"),IF(AND(AB358="Posible",AC358="Menor"),("MODERADA"),IF(AND(AB358="Posible",AC358="Moderado"),("ALTA"),IF(AND(AB358="Posible",AC358="Mayor"),("EXTREMA"),IF(AND(AB358="Probable",AC358="Insignificante"),("MODERADA"),IF(AND(AB358="Probable",AC358="Menor"),("ALTA"),IF(AND(AB358="Probable",AC358="Moderado"),("ALTA"),IF(AND(AB358="Probable",AC358="Mayor"),("EXTREMA"),IF(AND(AB358="Casi Seguro",AC358="Insignificante"),("ALTA"),IF(AND(AB358="Casi Seguro",AC358="Menor"),("ALTA"),IF(AND(AB358="Casi Seguro",AC358="Moderado"),("EXTREMA"),IF(AND(AB358="Casi Seguro",AC358="Mayor"),("EXTREMA"),IF(AC358="Catastrófico","EXTREMA","VALORAR")))))))))))))))))))))</f>
        <v>VALORAR</v>
      </c>
      <c r="AE358" s="178">
        <v>1</v>
      </c>
      <c r="AF358" s="401"/>
      <c r="AG358" s="444" t="s">
        <v>3226</v>
      </c>
      <c r="AH358" s="393"/>
      <c r="AI358" s="393"/>
      <c r="AJ358" s="393"/>
      <c r="AK358" s="395" t="str">
        <f t="shared" si="289"/>
        <v>Probabilidad</v>
      </c>
      <c r="AL358" s="253" t="s">
        <v>305</v>
      </c>
      <c r="AM358" s="253" t="s">
        <v>310</v>
      </c>
      <c r="AN358" s="201" t="str">
        <f t="shared" si="290"/>
        <v>40%</v>
      </c>
      <c r="AO358" s="254" t="s">
        <v>314</v>
      </c>
      <c r="AP358" s="254" t="s">
        <v>318</v>
      </c>
      <c r="AQ358" s="255" t="s">
        <v>321</v>
      </c>
      <c r="AR358" s="202">
        <f>IF(ISBLANK(AC358),(IFERROR(IF(AK358="Probabilidad",(V358-(+V358*AN358)),IF(AK358="Impacto",V358,"")),""))," ")</f>
        <v>0.36</v>
      </c>
      <c r="AS358" s="305" t="str">
        <f>IF(ISBLANK(AC358), (IFERROR(IF(AR358="","",IF(AR358&lt;=0.2,"Muy Baja",IF(AR358&lt;=0.4,"Baja",IF(AR358&lt;=0.6,"Media",IF(AR358&lt;=0.8,"Alta","Muy Alta"))))),""))," ")</f>
        <v>Baja</v>
      </c>
      <c r="AT358" s="203">
        <f t="shared" si="293"/>
        <v>0.36</v>
      </c>
      <c r="AU358" s="471" t="str">
        <f t="shared" si="294"/>
        <v>Menor</v>
      </c>
      <c r="AV358" s="203">
        <f>IFERROR(IF(AK358="Impacto",(Z358-(+Z358*AN358)),IF(AK358="Probabilidad",Z358,"")),"")</f>
        <v>0.4</v>
      </c>
      <c r="AW358" s="204" t="str">
        <f t="shared" si="296"/>
        <v>Moderado</v>
      </c>
      <c r="AX358" s="892"/>
      <c r="AY358" s="889" t="str">
        <f>IF(ISBLANK(AC358), " ", AC358)</f>
        <v xml:space="preserve"> </v>
      </c>
      <c r="AZ358" s="796" t="str">
        <f t="shared" ref="AZ358" si="319">IF(AND(AX358="Rara Vez",AY358="Insignificante"),("BAJA"),IF(AND(AX358="Rara Vez",AY358="Menor"),("BAJA"),IF(AND(AX358="Rara Vez",AY358="Moderado"),("MODERADA"),IF(AND(AX358="Rara Vez",AY358="Mayor"),("ALTA"),IF(AND(AX358="Improbable",AY358="Insignificante"),("BAJA"),IF(AND(AX358="Improbable",AY358="Menor"),("BAJA"),IF(AND(AX358="Improbable",AY358="Moderado"),("MODERADA"),IF(AND(AX358="Improbable",AY358="Mayor"),("ALTA"),IF(AND(AX358="Posible",AY358="Insignificante"),("BAJA"),IF(AND(AX358="Posible",AY358="Menor"),("MODERADA"),IF(AND(AX358="Posible",AY358="Moderado"),("ALTA"),IF(AND(AX358="Posible",AY358="Mayor"),("EXTREMA"),IF(AND(AX358="Probable",AY358="Insignificante"),("MODERADA"),IF(AND(AX358="Probable",AY358="Menor"),("ALTA"),IF(AND(AX358="Probable",AY358="Moderado"),("ALTA"),IF(AND(AX358="Probable",AY358="Mayor"),("EXTREMA"),IF(AND(AX358="Casi Seguro",AY358="Insignificante"),("ALTA"),IF(AND(AX358="Casi Seguro",AY358="Menor"),("ALTA"),IF(AND(AX358="Casi Seguro",AY358="Moderado"),("EXTREMA"),IF(AND(AX358="Casi Seguro",AY358="Mayor"),("EXTREMA"),IF(AY358="Catastrófico","EXTREMA","VALORAR")))))))))))))))))))))</f>
        <v>VALORAR</v>
      </c>
      <c r="BA358" s="799" t="s">
        <v>328</v>
      </c>
      <c r="BB358" s="367" t="s">
        <v>1145</v>
      </c>
      <c r="BC358" s="368" t="s">
        <v>1146</v>
      </c>
      <c r="BD358" s="369" t="s">
        <v>2920</v>
      </c>
      <c r="BE358" s="369" t="s">
        <v>1028</v>
      </c>
      <c r="BF358" s="474">
        <v>44927</v>
      </c>
      <c r="BG358" s="474">
        <v>45291</v>
      </c>
      <c r="BH358" s="474" t="s">
        <v>1146</v>
      </c>
      <c r="BI358" s="368" t="s">
        <v>1146</v>
      </c>
      <c r="BJ358" s="786" t="s">
        <v>1147</v>
      </c>
      <c r="BK358" s="411" t="s">
        <v>110</v>
      </c>
      <c r="BL358" s="409" t="s">
        <v>3519</v>
      </c>
      <c r="BM358" s="427">
        <v>1</v>
      </c>
      <c r="BN358" s="421">
        <v>45169</v>
      </c>
      <c r="BO358" s="430" t="s">
        <v>3521</v>
      </c>
      <c r="BP358" s="423" t="s">
        <v>3520</v>
      </c>
      <c r="BQ358" s="410" t="s">
        <v>3522</v>
      </c>
      <c r="BR358" s="475" t="s">
        <v>111</v>
      </c>
      <c r="BS358" s="475" t="s">
        <v>1423</v>
      </c>
      <c r="BT358" s="476" t="s">
        <v>1423</v>
      </c>
      <c r="BU358" s="508" t="s">
        <v>3672</v>
      </c>
      <c r="BV358" s="508" t="s">
        <v>3712</v>
      </c>
      <c r="BW358" s="508" t="s">
        <v>3673</v>
      </c>
      <c r="BX358" s="508" t="s">
        <v>3674</v>
      </c>
      <c r="BY358" s="303"/>
      <c r="BZ358" s="303"/>
      <c r="CA358" s="303"/>
      <c r="CB358" s="303"/>
      <c r="CC358" s="303"/>
      <c r="CD358" s="303"/>
      <c r="CE358" s="303"/>
      <c r="CF358" s="303"/>
      <c r="CG358" s="303"/>
      <c r="CH358" s="303"/>
      <c r="CI358" s="303"/>
      <c r="CJ358" s="303"/>
      <c r="CK358" s="303"/>
      <c r="CL358" s="303"/>
      <c r="CM358" s="303"/>
      <c r="CN358" s="303"/>
      <c r="CO358" s="303"/>
    </row>
    <row r="359" spans="1:93" s="304" customFormat="1" ht="28.5" customHeight="1">
      <c r="A359" s="857"/>
      <c r="B359" s="860"/>
      <c r="C359" s="781"/>
      <c r="D359" s="781"/>
      <c r="E359" s="764"/>
      <c r="F359" s="764"/>
      <c r="G359" s="783"/>
      <c r="H359" s="297">
        <f t="shared" ref="H359" si="320">+H358</f>
        <v>58</v>
      </c>
      <c r="I359" s="775"/>
      <c r="J359" s="764"/>
      <c r="K359" s="764"/>
      <c r="L359" s="764"/>
      <c r="M359" s="764"/>
      <c r="N359" s="764"/>
      <c r="O359" s="764"/>
      <c r="P359" s="766"/>
      <c r="Q359" s="768"/>
      <c r="R359" s="770"/>
      <c r="S359" s="770"/>
      <c r="T359" s="770"/>
      <c r="U359" s="896"/>
      <c r="V359" s="805"/>
      <c r="W359" s="823"/>
      <c r="X359" s="826"/>
      <c r="Y359" s="899"/>
      <c r="Z359" s="805"/>
      <c r="AA359" s="808"/>
      <c r="AB359" s="811"/>
      <c r="AC359" s="814"/>
      <c r="AD359" s="797"/>
      <c r="AE359" s="178">
        <v>2</v>
      </c>
      <c r="AF359" s="401"/>
      <c r="AG359" s="444"/>
      <c r="AH359" s="393"/>
      <c r="AI359" s="393"/>
      <c r="AJ359" s="393"/>
      <c r="AK359" s="395" t="str">
        <f t="shared" si="289"/>
        <v/>
      </c>
      <c r="AL359" s="253"/>
      <c r="AM359" s="253"/>
      <c r="AN359" s="201" t="str">
        <f t="shared" si="290"/>
        <v/>
      </c>
      <c r="AO359" s="254"/>
      <c r="AP359" s="254"/>
      <c r="AQ359" s="255"/>
      <c r="AR359" s="202" t="str">
        <f>IF(ISBLANK(AC358),(IFERROR(IF(AND(AK358="Probabilidad",AK359="Probabilidad"),(AT358-(+AT358*AN359)),IF(AK359="Probabilidad",(V358-(+V358*AN359)),IF(AK359="Impacto",AT358,""))),""))," ")</f>
        <v/>
      </c>
      <c r="AS359" s="305" t="str">
        <f>IF(ISBLANK(AC358),(IFERROR(IF(AR359="","",IF(AR359&lt;=0.2,"Muy Baja",IF(AR359&lt;=0.4,"Baja",IF(AR359&lt;=0.6,"Media",IF(AR359&lt;=0.8,"Alta","Muy Alta"))))),""))," ")</f>
        <v/>
      </c>
      <c r="AT359" s="203" t="str">
        <f t="shared" si="293"/>
        <v/>
      </c>
      <c r="AU359" s="471" t="str">
        <f t="shared" si="294"/>
        <v/>
      </c>
      <c r="AV359" s="203" t="str">
        <f>IFERROR(IF(AND(AK358="Impacto",AK359="Impacto"),(AV358-(+AV358*AN359)),IF(AK359="Impacto",(Z358-(+Z358*AN359)),IF(AK359="Probabilidad",AV358,""))),"")</f>
        <v/>
      </c>
      <c r="AW359" s="204" t="str">
        <f t="shared" si="296"/>
        <v/>
      </c>
      <c r="AX359" s="893"/>
      <c r="AY359" s="890"/>
      <c r="AZ359" s="797"/>
      <c r="BA359" s="800"/>
      <c r="BB359" s="370"/>
      <c r="BC359" s="371"/>
      <c r="BD359" s="372"/>
      <c r="BE359" s="372"/>
      <c r="BF359" s="373"/>
      <c r="BG359" s="373"/>
      <c r="BH359" s="373"/>
      <c r="BI359" s="371"/>
      <c r="BJ359" s="766"/>
      <c r="BK359" s="412"/>
      <c r="BL359" s="413"/>
      <c r="BM359" s="413"/>
      <c r="BN359" s="413"/>
      <c r="BO359" s="414"/>
      <c r="BP359" s="414"/>
      <c r="BQ359" s="414"/>
      <c r="BR359" s="415"/>
      <c r="BS359" s="415"/>
      <c r="BT359" s="477"/>
      <c r="BU359" s="523"/>
      <c r="BV359" s="523"/>
      <c r="BW359" s="523"/>
      <c r="BX359" s="523"/>
      <c r="BY359" s="303"/>
      <c r="BZ359" s="303"/>
      <c r="CA359" s="303"/>
      <c r="CB359" s="303"/>
      <c r="CC359" s="303"/>
      <c r="CD359" s="303"/>
      <c r="CE359" s="303"/>
      <c r="CF359" s="303"/>
      <c r="CG359" s="303"/>
      <c r="CH359" s="303"/>
      <c r="CI359" s="303"/>
      <c r="CJ359" s="303"/>
      <c r="CK359" s="303"/>
      <c r="CL359" s="303"/>
      <c r="CM359" s="303"/>
      <c r="CN359" s="303"/>
      <c r="CO359" s="303"/>
    </row>
    <row r="360" spans="1:93" s="304" customFormat="1" ht="28.5" customHeight="1">
      <c r="A360" s="857"/>
      <c r="B360" s="860"/>
      <c r="C360" s="781"/>
      <c r="D360" s="781"/>
      <c r="E360" s="764"/>
      <c r="F360" s="764"/>
      <c r="G360" s="783"/>
      <c r="H360" s="297">
        <f t="shared" si="249"/>
        <v>58</v>
      </c>
      <c r="I360" s="775"/>
      <c r="J360" s="764"/>
      <c r="K360" s="764"/>
      <c r="L360" s="764"/>
      <c r="M360" s="764"/>
      <c r="N360" s="764"/>
      <c r="O360" s="764"/>
      <c r="P360" s="766"/>
      <c r="Q360" s="768"/>
      <c r="R360" s="770"/>
      <c r="S360" s="770"/>
      <c r="T360" s="770"/>
      <c r="U360" s="896"/>
      <c r="V360" s="805"/>
      <c r="W360" s="823"/>
      <c r="X360" s="826"/>
      <c r="Y360" s="899"/>
      <c r="Z360" s="805"/>
      <c r="AA360" s="808"/>
      <c r="AB360" s="811"/>
      <c r="AC360" s="814"/>
      <c r="AD360" s="797"/>
      <c r="AE360" s="178">
        <v>3</v>
      </c>
      <c r="AF360" s="401"/>
      <c r="AG360" s="444"/>
      <c r="AH360" s="393"/>
      <c r="AI360" s="393"/>
      <c r="AJ360" s="393"/>
      <c r="AK360" s="395" t="str">
        <f t="shared" si="289"/>
        <v/>
      </c>
      <c r="AL360" s="253"/>
      <c r="AM360" s="253"/>
      <c r="AN360" s="201" t="str">
        <f t="shared" si="290"/>
        <v/>
      </c>
      <c r="AO360" s="254"/>
      <c r="AP360" s="254"/>
      <c r="AQ360" s="255"/>
      <c r="AR360" s="202" t="str">
        <f>IF(ISBLANK(AC358),(IFERROR(IF(AND(AK359="Probabilidad",AK360="Probabilidad"),(AT359-(+AT359*AN360)),IF(AND(AK359="Impacto",AK360="Probabilidad"),(AT358-(+AT358*AN360)),IF(AK360="Impacto",AT359,""))),""))," ")</f>
        <v/>
      </c>
      <c r="AS360" s="305" t="str">
        <f>IF(ISBLANK(AC358),(IFERROR(IF(AR360="","",IF(AR360&lt;=0.2,"Muy Baja",IF(AR360&lt;=0.4,"Baja",IF(AR360&lt;=0.6,"Media",IF(AR360&lt;=0.8,"Alta","Muy Alta"))))),""))," ")</f>
        <v/>
      </c>
      <c r="AT360" s="203" t="str">
        <f t="shared" si="293"/>
        <v/>
      </c>
      <c r="AU360" s="471" t="str">
        <f t="shared" si="294"/>
        <v/>
      </c>
      <c r="AV360" s="203" t="str">
        <f t="shared" ref="AV360:AV363" si="321">IFERROR(IF(AND(AK359="Impacto",AK360="Impacto"),(AV359-(+AV359*AN360)),IF(AND(AK359="Probabilidad",AK360="Impacto"),(AV358-(+AV358*AN360)),IF(AK360="Probabilidad",AV359,""))),"")</f>
        <v/>
      </c>
      <c r="AW360" s="204" t="str">
        <f t="shared" si="296"/>
        <v/>
      </c>
      <c r="AX360" s="893"/>
      <c r="AY360" s="890"/>
      <c r="AZ360" s="797"/>
      <c r="BA360" s="800"/>
      <c r="BB360" s="370"/>
      <c r="BC360" s="371"/>
      <c r="BD360" s="372"/>
      <c r="BE360" s="372"/>
      <c r="BF360" s="373"/>
      <c r="BG360" s="373"/>
      <c r="BH360" s="373"/>
      <c r="BI360" s="371"/>
      <c r="BJ360" s="766"/>
      <c r="BK360" s="412"/>
      <c r="BL360" s="413"/>
      <c r="BM360" s="413"/>
      <c r="BN360" s="413"/>
      <c r="BO360" s="414"/>
      <c r="BP360" s="414"/>
      <c r="BQ360" s="414"/>
      <c r="BR360" s="415"/>
      <c r="BS360" s="415"/>
      <c r="BT360" s="477"/>
      <c r="BU360" s="523"/>
      <c r="BV360" s="523"/>
      <c r="BW360" s="523"/>
      <c r="BX360" s="523"/>
      <c r="BY360" s="303"/>
      <c r="BZ360" s="303"/>
      <c r="CA360" s="303"/>
      <c r="CB360" s="303"/>
      <c r="CC360" s="303"/>
      <c r="CD360" s="303"/>
      <c r="CE360" s="303"/>
      <c r="CF360" s="303"/>
      <c r="CG360" s="303"/>
      <c r="CH360" s="303"/>
      <c r="CI360" s="303"/>
      <c r="CJ360" s="303"/>
      <c r="CK360" s="303"/>
      <c r="CL360" s="303"/>
      <c r="CM360" s="303"/>
      <c r="CN360" s="303"/>
      <c r="CO360" s="303"/>
    </row>
    <row r="361" spans="1:93" s="304" customFormat="1" ht="28.5" customHeight="1">
      <c r="A361" s="857"/>
      <c r="B361" s="860"/>
      <c r="C361" s="781"/>
      <c r="D361" s="781"/>
      <c r="E361" s="764"/>
      <c r="F361" s="764"/>
      <c r="G361" s="783"/>
      <c r="H361" s="297">
        <f t="shared" ref="H361:H423" si="322">+H360</f>
        <v>58</v>
      </c>
      <c r="I361" s="775"/>
      <c r="J361" s="764"/>
      <c r="K361" s="764"/>
      <c r="L361" s="764"/>
      <c r="M361" s="764"/>
      <c r="N361" s="764"/>
      <c r="O361" s="764"/>
      <c r="P361" s="766"/>
      <c r="Q361" s="768"/>
      <c r="R361" s="770"/>
      <c r="S361" s="770"/>
      <c r="T361" s="770"/>
      <c r="U361" s="896"/>
      <c r="V361" s="805"/>
      <c r="W361" s="823"/>
      <c r="X361" s="826"/>
      <c r="Y361" s="899"/>
      <c r="Z361" s="805"/>
      <c r="AA361" s="808"/>
      <c r="AB361" s="811"/>
      <c r="AC361" s="814"/>
      <c r="AD361" s="797"/>
      <c r="AE361" s="178">
        <v>4</v>
      </c>
      <c r="AF361" s="401"/>
      <c r="AG361" s="444"/>
      <c r="AH361" s="393"/>
      <c r="AI361" s="393"/>
      <c r="AJ361" s="393"/>
      <c r="AK361" s="395" t="str">
        <f t="shared" si="289"/>
        <v/>
      </c>
      <c r="AL361" s="253"/>
      <c r="AM361" s="253"/>
      <c r="AN361" s="201" t="str">
        <f t="shared" si="290"/>
        <v/>
      </c>
      <c r="AO361" s="254"/>
      <c r="AP361" s="254"/>
      <c r="AQ361" s="255"/>
      <c r="AR361" s="202" t="str">
        <f>IF(ISBLANK(AC358),(IFERROR(IF(AND(AK360="Probabilidad",AK361="Probabilidad"),(AT360-(+AT360*AN361)),IF(AND(AK360="Impacto",AK361="Probabilidad"),(AT359-(+AT359*AN361)),IF(AK361="Impacto",AT360,""))),""))," ")</f>
        <v/>
      </c>
      <c r="AS361" s="305" t="str">
        <f>IF(ISBLANK(AC358),(IFERROR(IF(AR361="","",IF(AR361&lt;=0.2,"Muy Baja",IF(AR361&lt;=0.4,"Baja",IF(AR361&lt;=0.6,"Media",IF(AR361&lt;=0.8,"Alta","Muy Alta"))))),""))," ")</f>
        <v/>
      </c>
      <c r="AT361" s="203" t="str">
        <f t="shared" si="293"/>
        <v/>
      </c>
      <c r="AU361" s="471" t="str">
        <f t="shared" si="294"/>
        <v/>
      </c>
      <c r="AV361" s="203" t="str">
        <f t="shared" si="321"/>
        <v/>
      </c>
      <c r="AW361" s="204" t="str">
        <f t="shared" si="296"/>
        <v/>
      </c>
      <c r="AX361" s="893"/>
      <c r="AY361" s="890"/>
      <c r="AZ361" s="797"/>
      <c r="BA361" s="800"/>
      <c r="BB361" s="370"/>
      <c r="BC361" s="371"/>
      <c r="BD361" s="372"/>
      <c r="BE361" s="372"/>
      <c r="BF361" s="373"/>
      <c r="BG361" s="373"/>
      <c r="BH361" s="373"/>
      <c r="BI361" s="371"/>
      <c r="BJ361" s="766"/>
      <c r="BK361" s="412"/>
      <c r="BL361" s="413"/>
      <c r="BM361" s="413"/>
      <c r="BN361" s="413"/>
      <c r="BO361" s="414"/>
      <c r="BP361" s="414"/>
      <c r="BQ361" s="414"/>
      <c r="BR361" s="415"/>
      <c r="BS361" s="415"/>
      <c r="BT361" s="477"/>
      <c r="BU361" s="523"/>
      <c r="BV361" s="523"/>
      <c r="BW361" s="523"/>
      <c r="BX361" s="523"/>
      <c r="BY361" s="303"/>
      <c r="BZ361" s="303"/>
      <c r="CA361" s="303"/>
      <c r="CB361" s="303"/>
      <c r="CC361" s="303"/>
      <c r="CD361" s="303"/>
      <c r="CE361" s="303"/>
      <c r="CF361" s="303"/>
      <c r="CG361" s="303"/>
      <c r="CH361" s="303"/>
      <c r="CI361" s="303"/>
      <c r="CJ361" s="303"/>
      <c r="CK361" s="303"/>
      <c r="CL361" s="303"/>
      <c r="CM361" s="303"/>
      <c r="CN361" s="303"/>
      <c r="CO361" s="303"/>
    </row>
    <row r="362" spans="1:93" s="304" customFormat="1" ht="28.5" customHeight="1">
      <c r="A362" s="857"/>
      <c r="B362" s="860"/>
      <c r="C362" s="781"/>
      <c r="D362" s="781"/>
      <c r="E362" s="764"/>
      <c r="F362" s="764"/>
      <c r="G362" s="783"/>
      <c r="H362" s="297">
        <f t="shared" si="322"/>
        <v>58</v>
      </c>
      <c r="I362" s="775"/>
      <c r="J362" s="764"/>
      <c r="K362" s="764"/>
      <c r="L362" s="764"/>
      <c r="M362" s="764"/>
      <c r="N362" s="764"/>
      <c r="O362" s="764"/>
      <c r="P362" s="766"/>
      <c r="Q362" s="768"/>
      <c r="R362" s="770"/>
      <c r="S362" s="770"/>
      <c r="T362" s="770"/>
      <c r="U362" s="896"/>
      <c r="V362" s="805"/>
      <c r="W362" s="823"/>
      <c r="X362" s="826"/>
      <c r="Y362" s="899"/>
      <c r="Z362" s="805"/>
      <c r="AA362" s="808"/>
      <c r="AB362" s="811"/>
      <c r="AC362" s="814"/>
      <c r="AD362" s="797"/>
      <c r="AE362" s="178">
        <v>5</v>
      </c>
      <c r="AF362" s="401"/>
      <c r="AG362" s="444"/>
      <c r="AH362" s="393"/>
      <c r="AI362" s="393"/>
      <c r="AJ362" s="393"/>
      <c r="AK362" s="395" t="str">
        <f t="shared" si="289"/>
        <v/>
      </c>
      <c r="AL362" s="253"/>
      <c r="AM362" s="253"/>
      <c r="AN362" s="201" t="str">
        <f t="shared" si="290"/>
        <v/>
      </c>
      <c r="AO362" s="254"/>
      <c r="AP362" s="254"/>
      <c r="AQ362" s="255"/>
      <c r="AR362" s="202" t="str">
        <f>IF(ISBLANK(AC358),(IFERROR(IF(AND(AK361="Probabilidad",AK362="Probabilidad"),(AT361-(+AT361*AN362)),IF(AND(AK361="Impacto",AK362="Probabilidad"),(AT360-(+AT360*AN362)),IF(AK362="Impacto",AT361,""))),""))," ")</f>
        <v/>
      </c>
      <c r="AS362" s="305" t="str">
        <f>IF(ISBLANK(AC358),(IFERROR(IF(AR362="","",IF(AR362&lt;=0.2,"Muy Baja",IF(AR362&lt;=0.4,"Baja",IF(AR362&lt;=0.6,"Media",IF(AR362&lt;=0.8,"Alta","Muy Alta"))))),""))," ")</f>
        <v/>
      </c>
      <c r="AT362" s="203" t="str">
        <f t="shared" si="293"/>
        <v/>
      </c>
      <c r="AU362" s="471" t="str">
        <f t="shared" si="294"/>
        <v/>
      </c>
      <c r="AV362" s="203" t="str">
        <f t="shared" si="321"/>
        <v/>
      </c>
      <c r="AW362" s="204" t="str">
        <f t="shared" si="296"/>
        <v/>
      </c>
      <c r="AX362" s="893"/>
      <c r="AY362" s="890"/>
      <c r="AZ362" s="797"/>
      <c r="BA362" s="800"/>
      <c r="BB362" s="370"/>
      <c r="BC362" s="371"/>
      <c r="BD362" s="372"/>
      <c r="BE362" s="372"/>
      <c r="BF362" s="373"/>
      <c r="BG362" s="373"/>
      <c r="BH362" s="373"/>
      <c r="BI362" s="371"/>
      <c r="BJ362" s="766"/>
      <c r="BK362" s="412"/>
      <c r="BL362" s="413"/>
      <c r="BM362" s="413"/>
      <c r="BN362" s="413"/>
      <c r="BO362" s="414"/>
      <c r="BP362" s="414"/>
      <c r="BQ362" s="414"/>
      <c r="BR362" s="415"/>
      <c r="BS362" s="415"/>
      <c r="BT362" s="477"/>
      <c r="BU362" s="523"/>
      <c r="BV362" s="523"/>
      <c r="BW362" s="523"/>
      <c r="BX362" s="523"/>
      <c r="BY362" s="303"/>
      <c r="BZ362" s="303"/>
      <c r="CA362" s="303"/>
      <c r="CB362" s="303"/>
      <c r="CC362" s="303"/>
      <c r="CD362" s="303"/>
      <c r="CE362" s="303"/>
      <c r="CF362" s="303"/>
      <c r="CG362" s="303"/>
      <c r="CH362" s="303"/>
      <c r="CI362" s="303"/>
      <c r="CJ362" s="303"/>
      <c r="CK362" s="303"/>
      <c r="CL362" s="303"/>
      <c r="CM362" s="303"/>
      <c r="CN362" s="303"/>
      <c r="CO362" s="303"/>
    </row>
    <row r="363" spans="1:93" s="304" customFormat="1" ht="28.5" customHeight="1">
      <c r="A363" s="857"/>
      <c r="B363" s="860"/>
      <c r="C363" s="781"/>
      <c r="D363" s="781"/>
      <c r="E363" s="764"/>
      <c r="F363" s="764"/>
      <c r="G363" s="783"/>
      <c r="H363" s="297">
        <f t="shared" si="322"/>
        <v>58</v>
      </c>
      <c r="I363" s="776"/>
      <c r="J363" s="765"/>
      <c r="K363" s="765"/>
      <c r="L363" s="765"/>
      <c r="M363" s="765"/>
      <c r="N363" s="765"/>
      <c r="O363" s="765"/>
      <c r="P363" s="767"/>
      <c r="Q363" s="769"/>
      <c r="R363" s="771"/>
      <c r="S363" s="771"/>
      <c r="T363" s="771"/>
      <c r="U363" s="897"/>
      <c r="V363" s="806"/>
      <c r="W363" s="824"/>
      <c r="X363" s="827"/>
      <c r="Y363" s="900"/>
      <c r="Z363" s="806"/>
      <c r="AA363" s="809"/>
      <c r="AB363" s="812"/>
      <c r="AC363" s="815"/>
      <c r="AD363" s="798"/>
      <c r="AE363" s="178">
        <v>6</v>
      </c>
      <c r="AF363" s="401"/>
      <c r="AG363" s="444"/>
      <c r="AH363" s="393"/>
      <c r="AI363" s="393"/>
      <c r="AJ363" s="393"/>
      <c r="AK363" s="395" t="str">
        <f t="shared" si="289"/>
        <v/>
      </c>
      <c r="AL363" s="253"/>
      <c r="AM363" s="253"/>
      <c r="AN363" s="201" t="str">
        <f t="shared" si="290"/>
        <v/>
      </c>
      <c r="AO363" s="254"/>
      <c r="AP363" s="254"/>
      <c r="AQ363" s="255"/>
      <c r="AR363" s="202" t="str">
        <f>IF(ISBLANK(AC358),(IFERROR(IF(AND(AK362="Probabilidad",AK363="Probabilidad"),(AT362-(+AT362*AN363)),IF(AND(AK362="Impacto",AK363="Probabilidad"),(AT361-(+AT361*AN363)),IF(AK363="Impacto",AT362,""))),""))," ")</f>
        <v/>
      </c>
      <c r="AS363" s="305" t="str">
        <f>IF(ISBLANK(AC358),(IFERROR(IF(AR363="","",IF(AR363&lt;=0.2,"Muy Baja",IF(AR363&lt;=0.4,"Baja",IF(AR363&lt;=0.6,"Media",IF(AR363&lt;=0.8,"Alta","Muy Alta"))))),""))," ")</f>
        <v/>
      </c>
      <c r="AT363" s="203" t="str">
        <f t="shared" si="293"/>
        <v/>
      </c>
      <c r="AU363" s="471" t="str">
        <f t="shared" si="294"/>
        <v/>
      </c>
      <c r="AV363" s="203" t="str">
        <f t="shared" si="321"/>
        <v/>
      </c>
      <c r="AW363" s="204" t="str">
        <f t="shared" si="296"/>
        <v/>
      </c>
      <c r="AX363" s="894"/>
      <c r="AY363" s="891"/>
      <c r="AZ363" s="798"/>
      <c r="BA363" s="801"/>
      <c r="BB363" s="370"/>
      <c r="BC363" s="371"/>
      <c r="BD363" s="372"/>
      <c r="BE363" s="372"/>
      <c r="BF363" s="373"/>
      <c r="BG363" s="373"/>
      <c r="BH363" s="373"/>
      <c r="BI363" s="371"/>
      <c r="BJ363" s="767"/>
      <c r="BK363" s="412"/>
      <c r="BL363" s="413"/>
      <c r="BM363" s="413"/>
      <c r="BN363" s="413"/>
      <c r="BO363" s="414"/>
      <c r="BP363" s="414"/>
      <c r="BQ363" s="414"/>
      <c r="BR363" s="415"/>
      <c r="BS363" s="415"/>
      <c r="BT363" s="477"/>
      <c r="BU363" s="523"/>
      <c r="BV363" s="523"/>
      <c r="BW363" s="523"/>
      <c r="BX363" s="523"/>
      <c r="BY363" s="303"/>
      <c r="BZ363" s="303"/>
      <c r="CA363" s="303"/>
      <c r="CB363" s="303"/>
      <c r="CC363" s="303"/>
      <c r="CD363" s="303"/>
      <c r="CE363" s="303"/>
      <c r="CF363" s="303"/>
      <c r="CG363" s="303"/>
      <c r="CH363" s="303"/>
      <c r="CI363" s="303"/>
      <c r="CJ363" s="303"/>
      <c r="CK363" s="303"/>
      <c r="CL363" s="303"/>
      <c r="CM363" s="303"/>
      <c r="CN363" s="303"/>
      <c r="CO363" s="303"/>
    </row>
    <row r="364" spans="1:93" ht="384.75" customHeight="1">
      <c r="A364" s="857"/>
      <c r="B364" s="860" t="s">
        <v>936</v>
      </c>
      <c r="C364" s="781"/>
      <c r="D364" s="781" t="str">
        <f>IFERROR((VLOOKUP($B364,'Listados Datos'!$D$3:$F$18,3,FALSE))," ")</f>
        <v>El proceso inicia con la identificación de las necesidades de recursos y finaliza con la entrega del bien y/o servicio y su registro en los hechos financieros. Aplica a todos los procesos de la entidad.</v>
      </c>
      <c r="E364" s="764" t="s">
        <v>1132</v>
      </c>
      <c r="F364" s="764" t="s">
        <v>952</v>
      </c>
      <c r="G364" s="783">
        <v>59</v>
      </c>
      <c r="H364" s="297">
        <f t="shared" ref="H364" si="323">+G364</f>
        <v>59</v>
      </c>
      <c r="I364" s="784" t="s">
        <v>2953</v>
      </c>
      <c r="J364" s="785" t="s">
        <v>237</v>
      </c>
      <c r="K364" s="785" t="s">
        <v>2951</v>
      </c>
      <c r="L364" s="785" t="s">
        <v>2955</v>
      </c>
      <c r="M364" s="785" t="str">
        <f t="shared" ref="M364" si="324">+CONCATENATE("Posibilidad de afectación ", J364, " por ", K364," debido a ", L364)</f>
        <v>Posibilidad de afectación Económico y Reputacional por 1. Deficiencias generadas por falta de planeación de los compromisos.
2. Deficiencia en expedición de CDP y CRP generada por debilidad en el conocimiento del Sistema Bogdata. debido a Falta de conocimiento de los procesos</v>
      </c>
      <c r="N364" s="785" t="s">
        <v>105</v>
      </c>
      <c r="O364" s="785" t="s">
        <v>825</v>
      </c>
      <c r="P364" s="786">
        <v>12</v>
      </c>
      <c r="Q364" s="787"/>
      <c r="R364" s="788"/>
      <c r="S364" s="788"/>
      <c r="T364" s="788"/>
      <c r="U364" s="819" t="str">
        <f>IF(ISBLANK(AB364),(IF(P364&lt;=0,"",IF(P364&lt;=2,"Muy Baja",IF(P364&lt;=24,"Baja",IF(P364&lt;=500,"Media",IF(P364&lt;=5000,"Alta","Muy Alta"))))))," ")</f>
        <v>Baja</v>
      </c>
      <c r="V364" s="804">
        <f t="shared" ref="V364" si="325">IF(ISBLANK(AB364),(IF(U364="","",IF(U364="Muy Baja",20%,IF(U364="Baja",40%,IF(U364="Media",60%,IF(U364="Alta",80%,IF(U364="Muy Alta",100%,0)))))))," ")</f>
        <v>0.4</v>
      </c>
      <c r="W364" s="822" t="s">
        <v>299</v>
      </c>
      <c r="X364" s="825" t="str">
        <f>IF(W364&gt;0,IF(NOT(ISERROR(MATCH(W364,'Listados Datos'!$N$3:$N$4,0))),'Listados Datos'!$N$6&amp;"Por favor no seleccionar este criterios de impacto (Afectación Económica o presupuestal y/o Pérdida Reputacional)",'Listados Datos'!$N$7),"")</f>
        <v>✔</v>
      </c>
      <c r="Y364" s="828" t="str">
        <f>IF(OR(W364='Listados Datos'!$R$3,W364='Listados Datos'!$S$3),"Leve",IF(OR(W364='Listados Datos'!$R$4,W364='Listados Datos'!$S$4),"Menor",IF(OR(W364='Listados Datos'!$R$5,W364='Listados Datos'!$S$5),"Moderado",IF(OR(W364='Listados Datos'!$R$6,W364='Listados Datos'!$S$6),"Mayor",IF(OR(W364='Listados Datos'!$R$7,W364='Listados Datos'!$S$7),"Catastrófico","")))))</f>
        <v>Moderado</v>
      </c>
      <c r="Z364" s="804">
        <f>IF(Y364="","",IF(Y364="Leve",20%,IF(Y364="Menor",40%,IF(Y364="Moderado",60%,IF(Y364="Mayor",80%,IF(Y364="Catastrófico",100%,0))))))</f>
        <v>0.6</v>
      </c>
      <c r="AA364" s="807" t="str">
        <f>IF(OR(AND(U364="Muy Baja",Y364="Leve"),AND(U364="Muy Baja",Y364="Menor"),AND(U364="Baja",Y364="Leve")),"Bajo",IF(OR(AND(U364="Muy baja",Y364="Moderado"),AND(U364="Baja",Y364="Menor"),AND(U364="Baja",Y364="Moderado"),AND(U364="Media",Y364="Leve"),AND(U364="Media",Y364="Menor"),AND(U364="Media",Y364="Moderado"),AND(U364="Alta",Y364="Leve"),AND(U364="Alta",Y364="Menor")),"Moderado",IF(OR(AND(U364="Muy Baja",Y364="Mayor"),AND(U364="Baja",Y364="Mayor"),AND(U364="Media",Y364="Mayor"),AND(U364="Alta",Y364="Moderado"),AND(U364="Alta",Y364="Mayor"),AND(U364="Muy Alta",Y364="Leve"),AND(U364="Muy Alta",Y364="Menor"),AND(U364="Muy Alta",Y364="Moderado"),AND(U364="Muy Alta",Y364="Mayor")),"Alto",IF(OR(AND(U364="Muy Baja",Y364="Catastrófico"),AND(U364="Baja",Y364="Catastrófico"),AND(U364="Media",Y364="Catastrófico"),AND(U364="Alta",Y364="Catastrófico"),AND(U364="Muy Alta",Y364="Catastrófico")),"Extremo",""))))</f>
        <v>Moderado</v>
      </c>
      <c r="AB364" s="810"/>
      <c r="AC364" s="813"/>
      <c r="AD364" s="796" t="str">
        <f t="shared" ref="AD364" si="326">IF(AND(AB364="Rara Vez",AC364="Insignificante"),("BAJA"),IF(AND(AB364="Rara Vez",AC364="Menor"),("BAJA"),IF(AND(AB364="Rara Vez",AC364="Moderado"),("MODERADA"),IF(AND(AB364="Rara Vez",AC364="Mayor"),("ALTA"),IF(AND(AB364="Improbable",AC364="Insignificante"),("BAJA"),IF(AND(AB364="Improbable",AC364="Menor"),("BAJA"),IF(AND(AB364="Improbable",AC364="Moderado"),("MODERADA"),IF(AND(AB364="Improbable",AC364="Mayor"),("ALTA"),IF(AND(AB364="Posible",AC364="Insignificante"),("BAJA"),IF(AND(AB364="Posible",AC364="Menor"),("MODERADA"),IF(AND(AB364="Posible",AC364="Moderado"),("ALTA"),IF(AND(AB364="Posible",AC364="Mayor"),("EXTREMA"),IF(AND(AB364="Probable",AC364="Insignificante"),("MODERADA"),IF(AND(AB364="Probable",AC364="Menor"),("ALTA"),IF(AND(AB364="Probable",AC364="Moderado"),("ALTA"),IF(AND(AB364="Probable",AC364="Mayor"),("EXTREMA"),IF(AND(AB364="Casi Seguro",AC364="Insignificante"),("ALTA"),IF(AND(AB364="Casi Seguro",AC364="Menor"),("ALTA"),IF(AND(AB364="Casi Seguro",AC364="Moderado"),("EXTREMA"),IF(AND(AB364="Casi Seguro",AC364="Mayor"),("EXTREMA"),IF(AC364="Catastrófico","EXTREMA","VALORAR")))))))))))))))))))))</f>
        <v>VALORAR</v>
      </c>
      <c r="AE364" s="178">
        <v>1</v>
      </c>
      <c r="AF364" s="401"/>
      <c r="AG364" s="444" t="s">
        <v>3238</v>
      </c>
      <c r="AH364" s="393"/>
      <c r="AI364" s="393"/>
      <c r="AJ364" s="393"/>
      <c r="AK364" s="395" t="str">
        <f t="shared" si="289"/>
        <v>Probabilidad</v>
      </c>
      <c r="AL364" s="253" t="s">
        <v>305</v>
      </c>
      <c r="AM364" s="253" t="s">
        <v>310</v>
      </c>
      <c r="AN364" s="201" t="str">
        <f t="shared" si="290"/>
        <v>40%</v>
      </c>
      <c r="AO364" s="254" t="s">
        <v>314</v>
      </c>
      <c r="AP364" s="254" t="s">
        <v>318</v>
      </c>
      <c r="AQ364" s="255" t="s">
        <v>321</v>
      </c>
      <c r="AR364" s="202">
        <f>IF(ISBLANK(AC364),(IFERROR(IF(AK364="Probabilidad",(V364-(+V364*AN364)),IF(AK364="Impacto",V364,"")),""))," ")</f>
        <v>0.24</v>
      </c>
      <c r="AS364" s="154" t="str">
        <f>IF(ISBLANK(AC364), (IFERROR(IF(AR364="","",IF(AR364&lt;=0.2,"Muy Baja",IF(AR364&lt;=0.4,"Baja",IF(AR364&lt;=0.6,"Media",IF(AR364&lt;=0.8,"Alta","Muy Alta"))))),""))," ")</f>
        <v>Baja</v>
      </c>
      <c r="AT364" s="203">
        <f t="shared" si="293"/>
        <v>0.24</v>
      </c>
      <c r="AU364" s="470" t="str">
        <f t="shared" si="294"/>
        <v>Moderado</v>
      </c>
      <c r="AV364" s="203">
        <f>IFERROR(IF(AK364="Impacto",(Z364-(+Z364*AN364)),IF(AK364="Probabilidad",Z364,"")),"")</f>
        <v>0.6</v>
      </c>
      <c r="AW364" s="204" t="str">
        <f t="shared" si="296"/>
        <v>Moderado</v>
      </c>
      <c r="AX364" s="816"/>
      <c r="AY364" s="793" t="str">
        <f>IF(ISBLANK(AC364), " ", AC364)</f>
        <v xml:space="preserve"> </v>
      </c>
      <c r="AZ364" s="796" t="str">
        <f t="shared" ref="AZ364" si="327">IF(AND(AX364="Rara Vez",AY364="Insignificante"),("BAJA"),IF(AND(AX364="Rara Vez",AY364="Menor"),("BAJA"),IF(AND(AX364="Rara Vez",AY364="Moderado"),("MODERADA"),IF(AND(AX364="Rara Vez",AY364="Mayor"),("ALTA"),IF(AND(AX364="Improbable",AY364="Insignificante"),("BAJA"),IF(AND(AX364="Improbable",AY364="Menor"),("BAJA"),IF(AND(AX364="Improbable",AY364="Moderado"),("MODERADA"),IF(AND(AX364="Improbable",AY364="Mayor"),("ALTA"),IF(AND(AX364="Posible",AY364="Insignificante"),("BAJA"),IF(AND(AX364="Posible",AY364="Menor"),("MODERADA"),IF(AND(AX364="Posible",AY364="Moderado"),("ALTA"),IF(AND(AX364="Posible",AY364="Mayor"),("EXTREMA"),IF(AND(AX364="Probable",AY364="Insignificante"),("MODERADA"),IF(AND(AX364="Probable",AY364="Menor"),("ALTA"),IF(AND(AX364="Probable",AY364="Moderado"),("ALTA"),IF(AND(AX364="Probable",AY364="Mayor"),("EXTREMA"),IF(AND(AX364="Casi Seguro",AY364="Insignificante"),("ALTA"),IF(AND(AX364="Casi Seguro",AY364="Menor"),("ALTA"),IF(AND(AX364="Casi Seguro",AY364="Moderado"),("EXTREMA"),IF(AND(AX364="Casi Seguro",AY364="Mayor"),("EXTREMA"),IF(AY364="Catastrófico","EXTREMA","VALORAR")))))))))))))))))))))</f>
        <v>VALORAR</v>
      </c>
      <c r="BA364" s="799" t="s">
        <v>328</v>
      </c>
      <c r="BB364" s="256" t="s">
        <v>2956</v>
      </c>
      <c r="BC364" s="368" t="s">
        <v>2957</v>
      </c>
      <c r="BD364" s="369" t="s">
        <v>2920</v>
      </c>
      <c r="BE364" s="369" t="s">
        <v>1115</v>
      </c>
      <c r="BF364" s="474">
        <v>44927</v>
      </c>
      <c r="BG364" s="474">
        <v>45291</v>
      </c>
      <c r="BH364" s="474" t="s">
        <v>2958</v>
      </c>
      <c r="BI364" s="474" t="s">
        <v>2958</v>
      </c>
      <c r="BJ364" s="785" t="s">
        <v>2962</v>
      </c>
      <c r="BK364" s="411" t="s">
        <v>110</v>
      </c>
      <c r="BL364" s="409" t="s">
        <v>3523</v>
      </c>
      <c r="BM364" s="409">
        <v>4</v>
      </c>
      <c r="BN364" s="421">
        <v>45169</v>
      </c>
      <c r="BO364" s="410" t="s">
        <v>3524</v>
      </c>
      <c r="BP364" s="423" t="s">
        <v>3525</v>
      </c>
      <c r="BQ364" s="410" t="s">
        <v>3526</v>
      </c>
      <c r="BR364" s="453" t="s">
        <v>111</v>
      </c>
      <c r="BS364" s="453" t="s">
        <v>1423</v>
      </c>
      <c r="BT364" s="454" t="s">
        <v>1423</v>
      </c>
      <c r="BU364" s="508" t="s">
        <v>3675</v>
      </c>
      <c r="BV364" s="508" t="s">
        <v>3712</v>
      </c>
      <c r="BW364" s="512" t="s">
        <v>3676</v>
      </c>
      <c r="BX364" s="508" t="s">
        <v>3677</v>
      </c>
      <c r="BY364" s="182"/>
      <c r="BZ364" s="182"/>
      <c r="CA364" s="182"/>
      <c r="CB364" s="182"/>
      <c r="CC364" s="182"/>
      <c r="CD364" s="182"/>
      <c r="CE364" s="182"/>
      <c r="CF364" s="182"/>
      <c r="CG364" s="182"/>
      <c r="CH364" s="182"/>
      <c r="CI364" s="182"/>
      <c r="CJ364" s="182"/>
      <c r="CK364" s="182"/>
      <c r="CL364" s="182"/>
      <c r="CM364" s="182"/>
      <c r="CN364" s="182"/>
      <c r="CO364" s="182"/>
    </row>
    <row r="365" spans="1:93" ht="66.400000000000006" customHeight="1">
      <c r="A365" s="857"/>
      <c r="B365" s="860"/>
      <c r="C365" s="781"/>
      <c r="D365" s="781"/>
      <c r="E365" s="764"/>
      <c r="F365" s="764"/>
      <c r="G365" s="783"/>
      <c r="H365" s="297">
        <f t="shared" ref="H365" si="328">+H364</f>
        <v>59</v>
      </c>
      <c r="I365" s="775"/>
      <c r="J365" s="764"/>
      <c r="K365" s="764"/>
      <c r="L365" s="764"/>
      <c r="M365" s="764"/>
      <c r="N365" s="764"/>
      <c r="O365" s="764"/>
      <c r="P365" s="766"/>
      <c r="Q365" s="768"/>
      <c r="R365" s="770"/>
      <c r="S365" s="770"/>
      <c r="T365" s="770"/>
      <c r="U365" s="820"/>
      <c r="V365" s="805"/>
      <c r="W365" s="823"/>
      <c r="X365" s="826"/>
      <c r="Y365" s="829"/>
      <c r="Z365" s="805"/>
      <c r="AA365" s="808"/>
      <c r="AB365" s="811"/>
      <c r="AC365" s="814"/>
      <c r="AD365" s="797"/>
      <c r="AE365" s="178">
        <v>2</v>
      </c>
      <c r="AF365" s="401"/>
      <c r="AG365" s="444"/>
      <c r="AH365" s="393"/>
      <c r="AI365" s="393"/>
      <c r="AJ365" s="393"/>
      <c r="AK365" s="395" t="str">
        <f t="shared" si="289"/>
        <v/>
      </c>
      <c r="AL365" s="253"/>
      <c r="AM365" s="253"/>
      <c r="AN365" s="201" t="str">
        <f t="shared" si="290"/>
        <v/>
      </c>
      <c r="AO365" s="254"/>
      <c r="AP365" s="254"/>
      <c r="AQ365" s="255"/>
      <c r="AR365" s="202" t="str">
        <f>IF(ISBLANK(AC364),(IFERROR(IF(AND(AK364="Probabilidad",AK365="Probabilidad"),(AT364-(+AT364*AN365)),IF(AK365="Probabilidad",(V364-(+V364*AN365)),IF(AK365="Impacto",AT364,""))),""))," ")</f>
        <v/>
      </c>
      <c r="AS365" s="154" t="str">
        <f>IF(ISBLANK(AC364),(IFERROR(IF(AR365="","",IF(AR365&lt;=0.2,"Muy Baja",IF(AR365&lt;=0.4,"Baja",IF(AR365&lt;=0.6,"Media",IF(AR365&lt;=0.8,"Alta","Muy Alta"))))),""))," ")</f>
        <v/>
      </c>
      <c r="AT365" s="203" t="str">
        <f t="shared" si="293"/>
        <v/>
      </c>
      <c r="AU365" s="470" t="str">
        <f t="shared" si="294"/>
        <v/>
      </c>
      <c r="AV365" s="203" t="str">
        <f>IFERROR(IF(AND(AK364="Impacto",AK365="Impacto"),(AV364-(+AV364*AN365)),IF(AK365="Impacto",(Z364-(+Z364*AN365)),IF(AK365="Probabilidad",AV364,""))),"")</f>
        <v/>
      </c>
      <c r="AW365" s="204" t="str">
        <f t="shared" si="296"/>
        <v/>
      </c>
      <c r="AX365" s="817"/>
      <c r="AY365" s="794"/>
      <c r="AZ365" s="797"/>
      <c r="BA365" s="800"/>
      <c r="BB365" s="256"/>
      <c r="BC365" s="368"/>
      <c r="BD365" s="369"/>
      <c r="BE365" s="369"/>
      <c r="BF365" s="474"/>
      <c r="BG365" s="474"/>
      <c r="BH365" s="474"/>
      <c r="BI365" s="368"/>
      <c r="BJ365" s="764"/>
      <c r="BK365" s="411"/>
      <c r="BL365" s="409"/>
      <c r="BM365" s="409"/>
      <c r="BN365" s="409"/>
      <c r="BO365" s="410"/>
      <c r="BP365" s="410"/>
      <c r="BQ365" s="410"/>
      <c r="BR365" s="453"/>
      <c r="BS365" s="453"/>
      <c r="BT365" s="454"/>
      <c r="BU365" s="509"/>
      <c r="BV365" s="509"/>
      <c r="BW365" s="509"/>
      <c r="BX365" s="509"/>
      <c r="BY365" s="182"/>
      <c r="BZ365" s="182"/>
      <c r="CA365" s="182"/>
      <c r="CB365" s="182"/>
      <c r="CC365" s="182"/>
      <c r="CD365" s="182"/>
      <c r="CE365" s="182"/>
      <c r="CF365" s="182"/>
      <c r="CG365" s="182"/>
      <c r="CH365" s="182"/>
      <c r="CI365" s="182"/>
      <c r="CJ365" s="182"/>
      <c r="CK365" s="182"/>
      <c r="CL365" s="182"/>
      <c r="CM365" s="182"/>
      <c r="CN365" s="182"/>
      <c r="CO365" s="182"/>
    </row>
    <row r="366" spans="1:93" ht="46.15" customHeight="1">
      <c r="A366" s="857"/>
      <c r="B366" s="860"/>
      <c r="C366" s="781"/>
      <c r="D366" s="781"/>
      <c r="E366" s="764"/>
      <c r="F366" s="764"/>
      <c r="G366" s="783"/>
      <c r="H366" s="297">
        <f t="shared" si="322"/>
        <v>59</v>
      </c>
      <c r="I366" s="775"/>
      <c r="J366" s="764"/>
      <c r="K366" s="764"/>
      <c r="L366" s="764"/>
      <c r="M366" s="764"/>
      <c r="N366" s="764"/>
      <c r="O366" s="764"/>
      <c r="P366" s="766"/>
      <c r="Q366" s="768"/>
      <c r="R366" s="770"/>
      <c r="S366" s="770"/>
      <c r="T366" s="770"/>
      <c r="U366" s="820"/>
      <c r="V366" s="805"/>
      <c r="W366" s="823"/>
      <c r="X366" s="826"/>
      <c r="Y366" s="829"/>
      <c r="Z366" s="805"/>
      <c r="AA366" s="808"/>
      <c r="AB366" s="811"/>
      <c r="AC366" s="814"/>
      <c r="AD366" s="797"/>
      <c r="AE366" s="178">
        <v>3</v>
      </c>
      <c r="AF366" s="401"/>
      <c r="AG366" s="444"/>
      <c r="AH366" s="393"/>
      <c r="AI366" s="393"/>
      <c r="AJ366" s="393"/>
      <c r="AK366" s="395" t="str">
        <f t="shared" si="289"/>
        <v/>
      </c>
      <c r="AL366" s="253"/>
      <c r="AM366" s="253"/>
      <c r="AN366" s="201" t="str">
        <f t="shared" si="290"/>
        <v/>
      </c>
      <c r="AO366" s="254"/>
      <c r="AP366" s="254"/>
      <c r="AQ366" s="255"/>
      <c r="AR366" s="202" t="str">
        <f>IF(ISBLANK(AC364),(IFERROR(IF(AND(AK365="Probabilidad",AK366="Probabilidad"),(AT365-(+AT365*AN366)),IF(AND(AK365="Impacto",AK366="Probabilidad"),(AT364-(+AT364*AN366)),IF(AK366="Impacto",AT365,""))),""))," ")</f>
        <v/>
      </c>
      <c r="AS366" s="154" t="str">
        <f>IF(ISBLANK(AC364),(IFERROR(IF(AR366="","",IF(AR366&lt;=0.2,"Muy Baja",IF(AR366&lt;=0.4,"Baja",IF(AR366&lt;=0.6,"Media",IF(AR366&lt;=0.8,"Alta","Muy Alta"))))),""))," ")</f>
        <v/>
      </c>
      <c r="AT366" s="203" t="str">
        <f t="shared" si="293"/>
        <v/>
      </c>
      <c r="AU366" s="470" t="str">
        <f t="shared" si="294"/>
        <v/>
      </c>
      <c r="AV366" s="203" t="str">
        <f t="shared" ref="AV366:AV369" si="329">IFERROR(IF(AND(AK365="Impacto",AK366="Impacto"),(AV365-(+AV365*AN366)),IF(AND(AK365="Probabilidad",AK366="Impacto"),(AV364-(+AV364*AN366)),IF(AK366="Probabilidad",AV365,""))),"")</f>
        <v/>
      </c>
      <c r="AW366" s="204" t="str">
        <f t="shared" si="296"/>
        <v/>
      </c>
      <c r="AX366" s="817"/>
      <c r="AY366" s="794"/>
      <c r="AZ366" s="797"/>
      <c r="BA366" s="800"/>
      <c r="BB366" s="256"/>
      <c r="BC366" s="368"/>
      <c r="BD366" s="369"/>
      <c r="BE366" s="369"/>
      <c r="BF366" s="474"/>
      <c r="BG366" s="474"/>
      <c r="BH366" s="474"/>
      <c r="BI366" s="368"/>
      <c r="BJ366" s="764"/>
      <c r="BK366" s="411"/>
      <c r="BL366" s="409"/>
      <c r="BM366" s="409"/>
      <c r="BN366" s="409"/>
      <c r="BO366" s="410"/>
      <c r="BP366" s="410"/>
      <c r="BQ366" s="410"/>
      <c r="BR366" s="453"/>
      <c r="BS366" s="453"/>
      <c r="BT366" s="454"/>
      <c r="BU366" s="509"/>
      <c r="BV366" s="509"/>
      <c r="BW366" s="509"/>
      <c r="BX366" s="509"/>
      <c r="BY366" s="182"/>
      <c r="BZ366" s="182"/>
      <c r="CA366" s="182"/>
      <c r="CB366" s="182"/>
      <c r="CC366" s="182"/>
      <c r="CD366" s="182"/>
      <c r="CE366" s="182"/>
      <c r="CF366" s="182"/>
      <c r="CG366" s="182"/>
      <c r="CH366" s="182"/>
      <c r="CI366" s="182"/>
      <c r="CJ366" s="182"/>
      <c r="CK366" s="182"/>
      <c r="CL366" s="182"/>
      <c r="CM366" s="182"/>
      <c r="CN366" s="182"/>
      <c r="CO366" s="182"/>
    </row>
    <row r="367" spans="1:93" ht="28.5" customHeight="1">
      <c r="A367" s="857"/>
      <c r="B367" s="860"/>
      <c r="C367" s="781"/>
      <c r="D367" s="781"/>
      <c r="E367" s="764"/>
      <c r="F367" s="764"/>
      <c r="G367" s="783"/>
      <c r="H367" s="297">
        <f t="shared" si="322"/>
        <v>59</v>
      </c>
      <c r="I367" s="775"/>
      <c r="J367" s="764"/>
      <c r="K367" s="764"/>
      <c r="L367" s="764"/>
      <c r="M367" s="764"/>
      <c r="N367" s="764"/>
      <c r="O367" s="764"/>
      <c r="P367" s="766"/>
      <c r="Q367" s="768"/>
      <c r="R367" s="770"/>
      <c r="S367" s="770"/>
      <c r="T367" s="770"/>
      <c r="U367" s="820"/>
      <c r="V367" s="805"/>
      <c r="W367" s="823"/>
      <c r="X367" s="826"/>
      <c r="Y367" s="829"/>
      <c r="Z367" s="805"/>
      <c r="AA367" s="808"/>
      <c r="AB367" s="811"/>
      <c r="AC367" s="814"/>
      <c r="AD367" s="797"/>
      <c r="AE367" s="178">
        <v>4</v>
      </c>
      <c r="AF367" s="401"/>
      <c r="AG367" s="444"/>
      <c r="AH367" s="393"/>
      <c r="AI367" s="393"/>
      <c r="AJ367" s="393"/>
      <c r="AK367" s="395" t="str">
        <f t="shared" si="289"/>
        <v/>
      </c>
      <c r="AL367" s="253"/>
      <c r="AM367" s="253"/>
      <c r="AN367" s="201" t="str">
        <f t="shared" si="290"/>
        <v/>
      </c>
      <c r="AO367" s="254"/>
      <c r="AP367" s="254"/>
      <c r="AQ367" s="255"/>
      <c r="AR367" s="202" t="str">
        <f>IF(ISBLANK(AC364),(IFERROR(IF(AND(AK366="Probabilidad",AK367="Probabilidad"),(AT366-(+AT366*AN367)),IF(AND(AK366="Impacto",AK367="Probabilidad"),(AT365-(+AT365*AN367)),IF(AK367="Impacto",AT366,""))),""))," ")</f>
        <v/>
      </c>
      <c r="AS367" s="154" t="str">
        <f>IF(ISBLANK(AC364),(IFERROR(IF(AR367="","",IF(AR367&lt;=0.2,"Muy Baja",IF(AR367&lt;=0.4,"Baja",IF(AR367&lt;=0.6,"Media",IF(AR367&lt;=0.8,"Alta","Muy Alta"))))),""))," ")</f>
        <v/>
      </c>
      <c r="AT367" s="203" t="str">
        <f t="shared" si="293"/>
        <v/>
      </c>
      <c r="AU367" s="470" t="str">
        <f t="shared" si="294"/>
        <v/>
      </c>
      <c r="AV367" s="203" t="str">
        <f t="shared" si="329"/>
        <v/>
      </c>
      <c r="AW367" s="204" t="str">
        <f t="shared" si="296"/>
        <v/>
      </c>
      <c r="AX367" s="817"/>
      <c r="AY367" s="794"/>
      <c r="AZ367" s="797"/>
      <c r="BA367" s="800"/>
      <c r="BB367" s="256"/>
      <c r="BC367" s="368"/>
      <c r="BD367" s="369"/>
      <c r="BE367" s="369"/>
      <c r="BF367" s="474"/>
      <c r="BG367" s="474"/>
      <c r="BH367" s="474"/>
      <c r="BI367" s="368"/>
      <c r="BJ367" s="764"/>
      <c r="BK367" s="411"/>
      <c r="BL367" s="409"/>
      <c r="BM367" s="409"/>
      <c r="BN367" s="409"/>
      <c r="BO367" s="410"/>
      <c r="BP367" s="410"/>
      <c r="BQ367" s="410"/>
      <c r="BR367" s="453"/>
      <c r="BS367" s="453"/>
      <c r="BT367" s="454"/>
      <c r="BU367" s="509"/>
      <c r="BV367" s="509"/>
      <c r="BW367" s="509"/>
      <c r="BX367" s="509"/>
      <c r="BY367" s="182"/>
      <c r="BZ367" s="182"/>
      <c r="CA367" s="182"/>
      <c r="CB367" s="182"/>
      <c r="CC367" s="182"/>
      <c r="CD367" s="182"/>
      <c r="CE367" s="182"/>
      <c r="CF367" s="182"/>
      <c r="CG367" s="182"/>
      <c r="CH367" s="182"/>
      <c r="CI367" s="182"/>
      <c r="CJ367" s="182"/>
      <c r="CK367" s="182"/>
      <c r="CL367" s="182"/>
      <c r="CM367" s="182"/>
      <c r="CN367" s="182"/>
      <c r="CO367" s="182"/>
    </row>
    <row r="368" spans="1:93" ht="28.5" customHeight="1">
      <c r="A368" s="857"/>
      <c r="B368" s="860"/>
      <c r="C368" s="781"/>
      <c r="D368" s="781"/>
      <c r="E368" s="764"/>
      <c r="F368" s="764"/>
      <c r="G368" s="783"/>
      <c r="H368" s="297">
        <f t="shared" si="322"/>
        <v>59</v>
      </c>
      <c r="I368" s="775"/>
      <c r="J368" s="764"/>
      <c r="K368" s="764"/>
      <c r="L368" s="764"/>
      <c r="M368" s="764"/>
      <c r="N368" s="764"/>
      <c r="O368" s="764"/>
      <c r="P368" s="766"/>
      <c r="Q368" s="768"/>
      <c r="R368" s="770"/>
      <c r="S368" s="770"/>
      <c r="T368" s="770"/>
      <c r="U368" s="820"/>
      <c r="V368" s="805"/>
      <c r="W368" s="823"/>
      <c r="X368" s="826"/>
      <c r="Y368" s="829"/>
      <c r="Z368" s="805"/>
      <c r="AA368" s="808"/>
      <c r="AB368" s="811"/>
      <c r="AC368" s="814"/>
      <c r="AD368" s="797"/>
      <c r="AE368" s="178">
        <v>5</v>
      </c>
      <c r="AF368" s="401"/>
      <c r="AG368" s="444"/>
      <c r="AH368" s="393"/>
      <c r="AI368" s="393"/>
      <c r="AJ368" s="393"/>
      <c r="AK368" s="395" t="str">
        <f t="shared" si="289"/>
        <v/>
      </c>
      <c r="AL368" s="253"/>
      <c r="AM368" s="253"/>
      <c r="AN368" s="201" t="str">
        <f t="shared" si="290"/>
        <v/>
      </c>
      <c r="AO368" s="254"/>
      <c r="AP368" s="254"/>
      <c r="AQ368" s="255"/>
      <c r="AR368" s="202" t="str">
        <f>IF(ISBLANK(AC364),(IFERROR(IF(AND(AK367="Probabilidad",AK368="Probabilidad"),(AT367-(+AT367*AN368)),IF(AND(AK367="Impacto",AK368="Probabilidad"),(AT366-(+AT366*AN368)),IF(AK368="Impacto",AT367,""))),""))," ")</f>
        <v/>
      </c>
      <c r="AS368" s="154" t="str">
        <f>IF(ISBLANK(AC364),(IFERROR(IF(AR368="","",IF(AR368&lt;=0.2,"Muy Baja",IF(AR368&lt;=0.4,"Baja",IF(AR368&lt;=0.6,"Media",IF(AR368&lt;=0.8,"Alta","Muy Alta"))))),""))," ")</f>
        <v/>
      </c>
      <c r="AT368" s="203" t="str">
        <f t="shared" si="293"/>
        <v/>
      </c>
      <c r="AU368" s="470" t="str">
        <f t="shared" si="294"/>
        <v/>
      </c>
      <c r="AV368" s="203" t="str">
        <f t="shared" si="329"/>
        <v/>
      </c>
      <c r="AW368" s="204" t="str">
        <f t="shared" si="296"/>
        <v/>
      </c>
      <c r="AX368" s="817"/>
      <c r="AY368" s="794"/>
      <c r="AZ368" s="797"/>
      <c r="BA368" s="800"/>
      <c r="BB368" s="256"/>
      <c r="BC368" s="368"/>
      <c r="BD368" s="369"/>
      <c r="BE368" s="369"/>
      <c r="BF368" s="474"/>
      <c r="BG368" s="474"/>
      <c r="BH368" s="474"/>
      <c r="BI368" s="368"/>
      <c r="BJ368" s="764"/>
      <c r="BK368" s="411"/>
      <c r="BL368" s="409"/>
      <c r="BM368" s="409"/>
      <c r="BN368" s="409"/>
      <c r="BO368" s="410"/>
      <c r="BP368" s="410"/>
      <c r="BQ368" s="410"/>
      <c r="BR368" s="453"/>
      <c r="BS368" s="453"/>
      <c r="BT368" s="454"/>
      <c r="BU368" s="509"/>
      <c r="BV368" s="509"/>
      <c r="BW368" s="509"/>
      <c r="BX368" s="509"/>
      <c r="BY368" s="182"/>
      <c r="BZ368" s="182"/>
      <c r="CA368" s="182"/>
      <c r="CB368" s="182"/>
      <c r="CC368" s="182"/>
      <c r="CD368" s="182"/>
      <c r="CE368" s="182"/>
      <c r="CF368" s="182"/>
      <c r="CG368" s="182"/>
      <c r="CH368" s="182"/>
      <c r="CI368" s="182"/>
      <c r="CJ368" s="182"/>
      <c r="CK368" s="182"/>
      <c r="CL368" s="182"/>
      <c r="CM368" s="182"/>
      <c r="CN368" s="182"/>
      <c r="CO368" s="182"/>
    </row>
    <row r="369" spans="1:93" ht="28.5" customHeight="1">
      <c r="A369" s="857"/>
      <c r="B369" s="860"/>
      <c r="C369" s="781"/>
      <c r="D369" s="781"/>
      <c r="E369" s="764"/>
      <c r="F369" s="764"/>
      <c r="G369" s="783"/>
      <c r="H369" s="297">
        <f t="shared" si="322"/>
        <v>59</v>
      </c>
      <c r="I369" s="776"/>
      <c r="J369" s="765"/>
      <c r="K369" s="765"/>
      <c r="L369" s="765"/>
      <c r="M369" s="765"/>
      <c r="N369" s="765"/>
      <c r="O369" s="765"/>
      <c r="P369" s="767"/>
      <c r="Q369" s="769"/>
      <c r="R369" s="771"/>
      <c r="S369" s="771"/>
      <c r="T369" s="771"/>
      <c r="U369" s="821"/>
      <c r="V369" s="806"/>
      <c r="W369" s="824"/>
      <c r="X369" s="827"/>
      <c r="Y369" s="830"/>
      <c r="Z369" s="806"/>
      <c r="AA369" s="809"/>
      <c r="AB369" s="812"/>
      <c r="AC369" s="815"/>
      <c r="AD369" s="798"/>
      <c r="AE369" s="178">
        <v>6</v>
      </c>
      <c r="AF369" s="401"/>
      <c r="AG369" s="444"/>
      <c r="AH369" s="393"/>
      <c r="AI369" s="393"/>
      <c r="AJ369" s="393"/>
      <c r="AK369" s="395" t="str">
        <f t="shared" si="289"/>
        <v/>
      </c>
      <c r="AL369" s="253"/>
      <c r="AM369" s="253"/>
      <c r="AN369" s="201" t="str">
        <f t="shared" si="290"/>
        <v/>
      </c>
      <c r="AO369" s="254"/>
      <c r="AP369" s="254"/>
      <c r="AQ369" s="255"/>
      <c r="AR369" s="202" t="str">
        <f>IF(ISBLANK(AC364),(IFERROR(IF(AND(AK368="Probabilidad",AK369="Probabilidad"),(AT368-(+AT368*AN369)),IF(AND(AK368="Impacto",AK369="Probabilidad"),(AT367-(+AT367*AN369)),IF(AK369="Impacto",AT368,""))),""))," ")</f>
        <v/>
      </c>
      <c r="AS369" s="154" t="str">
        <f>IF(ISBLANK(AC364),(IFERROR(IF(AR369="","",IF(AR369&lt;=0.2,"Muy Baja",IF(AR369&lt;=0.4,"Baja",IF(AR369&lt;=0.6,"Media",IF(AR369&lt;=0.8,"Alta","Muy Alta"))))),""))," ")</f>
        <v/>
      </c>
      <c r="AT369" s="203" t="str">
        <f t="shared" si="293"/>
        <v/>
      </c>
      <c r="AU369" s="470" t="str">
        <f t="shared" si="294"/>
        <v/>
      </c>
      <c r="AV369" s="203" t="str">
        <f t="shared" si="329"/>
        <v/>
      </c>
      <c r="AW369" s="204" t="str">
        <f t="shared" si="296"/>
        <v/>
      </c>
      <c r="AX369" s="818"/>
      <c r="AY369" s="795"/>
      <c r="AZ369" s="798"/>
      <c r="BA369" s="801"/>
      <c r="BB369" s="256"/>
      <c r="BC369" s="368"/>
      <c r="BD369" s="369"/>
      <c r="BE369" s="369"/>
      <c r="BF369" s="474"/>
      <c r="BG369" s="474"/>
      <c r="BH369" s="474"/>
      <c r="BI369" s="368"/>
      <c r="BJ369" s="765"/>
      <c r="BK369" s="411"/>
      <c r="BL369" s="409"/>
      <c r="BM369" s="409"/>
      <c r="BN369" s="409"/>
      <c r="BO369" s="410"/>
      <c r="BP369" s="410"/>
      <c r="BQ369" s="410"/>
      <c r="BR369" s="453"/>
      <c r="BS369" s="453"/>
      <c r="BT369" s="454"/>
      <c r="BU369" s="509"/>
      <c r="BV369" s="509"/>
      <c r="BW369" s="509"/>
      <c r="BX369" s="509"/>
      <c r="BY369" s="182"/>
      <c r="BZ369" s="182"/>
      <c r="CA369" s="182"/>
      <c r="CB369" s="182"/>
      <c r="CC369" s="182"/>
      <c r="CD369" s="182"/>
      <c r="CE369" s="182"/>
      <c r="CF369" s="182"/>
      <c r="CG369" s="182"/>
      <c r="CH369" s="182"/>
      <c r="CI369" s="182"/>
      <c r="CJ369" s="182"/>
      <c r="CK369" s="182"/>
      <c r="CL369" s="182"/>
      <c r="CM369" s="182"/>
      <c r="CN369" s="182"/>
      <c r="CO369" s="182"/>
    </row>
    <row r="370" spans="1:93" ht="409.5" customHeight="1">
      <c r="A370" s="857"/>
      <c r="B370" s="860" t="s">
        <v>936</v>
      </c>
      <c r="C370" s="781"/>
      <c r="D370" s="781" t="str">
        <f>IFERROR((VLOOKUP($B370,'Listados Datos'!$D$3:$F$18,3,FALSE))," ")</f>
        <v>El proceso inicia con la identificación de las necesidades de recursos y finaliza con la entrega del bien y/o servicio y su registro en los hechos financieros. Aplica a todos los procesos de la entidad.</v>
      </c>
      <c r="E370" s="764" t="s">
        <v>1132</v>
      </c>
      <c r="F370" s="764" t="s">
        <v>952</v>
      </c>
      <c r="G370" s="783">
        <v>60</v>
      </c>
      <c r="H370" s="297">
        <f t="shared" ref="H370" si="330">+G370</f>
        <v>60</v>
      </c>
      <c r="I370" s="784" t="s">
        <v>2954</v>
      </c>
      <c r="J370" s="785" t="s">
        <v>237</v>
      </c>
      <c r="K370" s="785" t="s">
        <v>2952</v>
      </c>
      <c r="L370" s="785" t="s">
        <v>2955</v>
      </c>
      <c r="M370" s="785" t="str">
        <f t="shared" ref="M370" si="331">+CONCATENATE("Posibilidad de afectación ", J370, " por ", K370," debido a ", L370)</f>
        <v>Posibilidad de afectación Económico y Reputacional por  Deficiencias generadas por falta de planeación de los compromisos. debido a Falta de conocimiento de los procesos</v>
      </c>
      <c r="N370" s="785" t="s">
        <v>105</v>
      </c>
      <c r="O370" s="785" t="s">
        <v>825</v>
      </c>
      <c r="P370" s="786">
        <v>12</v>
      </c>
      <c r="Q370" s="787"/>
      <c r="R370" s="788"/>
      <c r="S370" s="788"/>
      <c r="T370" s="788"/>
      <c r="U370" s="819" t="str">
        <f>IF(ISBLANK(AB370),(IF(P370&lt;=0,"",IF(P370&lt;=2,"Muy Baja",IF(P370&lt;=24,"Baja",IF(P370&lt;=500,"Media",IF(P370&lt;=5000,"Alta","Muy Alta"))))))," ")</f>
        <v>Baja</v>
      </c>
      <c r="V370" s="804">
        <f t="shared" ref="V370" si="332">IF(ISBLANK(AB370),(IF(U370="","",IF(U370="Muy Baja",20%,IF(U370="Baja",40%,IF(U370="Media",60%,IF(U370="Alta",80%,IF(U370="Muy Alta",100%,0)))))))," ")</f>
        <v>0.4</v>
      </c>
      <c r="W370" s="822" t="s">
        <v>299</v>
      </c>
      <c r="X370" s="825" t="str">
        <f>IF(W370&gt;0,IF(NOT(ISERROR(MATCH(W370,'Listados Datos'!$N$3:$N$4,0))),'Listados Datos'!$N$6&amp;"Por favor no seleccionar este criterios de impacto (Afectación Económica o presupuestal y/o Pérdida Reputacional)",'Listados Datos'!$N$7),"")</f>
        <v>✔</v>
      </c>
      <c r="Y370" s="828" t="str">
        <f>IF(OR(W370='Listados Datos'!$R$3,W370='Listados Datos'!$S$3),"Leve",IF(OR(W370='Listados Datos'!$R$4,W370='Listados Datos'!$S$4),"Menor",IF(OR(W370='Listados Datos'!$R$5,W370='Listados Datos'!$S$5),"Moderado",IF(OR(W370='Listados Datos'!$R$6,W370='Listados Datos'!$S$6),"Mayor",IF(OR(W370='Listados Datos'!$R$7,W370='Listados Datos'!$S$7),"Catastrófico","")))))</f>
        <v>Moderado</v>
      </c>
      <c r="Z370" s="804">
        <f>IF(Y370="","",IF(Y370="Leve",20%,IF(Y370="Menor",40%,IF(Y370="Moderado",60%,IF(Y370="Mayor",80%,IF(Y370="Catastrófico",100%,0))))))</f>
        <v>0.6</v>
      </c>
      <c r="AA370" s="807" t="str">
        <f>IF(OR(AND(U370="Muy Baja",Y370="Leve"),AND(U370="Muy Baja",Y370="Menor"),AND(U370="Baja",Y370="Leve")),"Bajo",IF(OR(AND(U370="Muy baja",Y370="Moderado"),AND(U370="Baja",Y370="Menor"),AND(U370="Baja",Y370="Moderado"),AND(U370="Media",Y370="Leve"),AND(U370="Media",Y370="Menor"),AND(U370="Media",Y370="Moderado"),AND(U370="Alta",Y370="Leve"),AND(U370="Alta",Y370="Menor")),"Moderado",IF(OR(AND(U370="Muy Baja",Y370="Mayor"),AND(U370="Baja",Y370="Mayor"),AND(U370="Media",Y370="Mayor"),AND(U370="Alta",Y370="Moderado"),AND(U370="Alta",Y370="Mayor"),AND(U370="Muy Alta",Y370="Leve"),AND(U370="Muy Alta",Y370="Menor"),AND(U370="Muy Alta",Y370="Moderado"),AND(U370="Muy Alta",Y370="Mayor")),"Alto",IF(OR(AND(U370="Muy Baja",Y370="Catastrófico"),AND(U370="Baja",Y370="Catastrófico"),AND(U370="Media",Y370="Catastrófico"),AND(U370="Alta",Y370="Catastrófico"),AND(U370="Muy Alta",Y370="Catastrófico")),"Extremo",""))))</f>
        <v>Moderado</v>
      </c>
      <c r="AB370" s="810"/>
      <c r="AC370" s="813"/>
      <c r="AD370" s="796" t="str">
        <f t="shared" ref="AD370" si="333">IF(AND(AB370="Rara Vez",AC370="Insignificante"),("BAJA"),IF(AND(AB370="Rara Vez",AC370="Menor"),("BAJA"),IF(AND(AB370="Rara Vez",AC370="Moderado"),("MODERADA"),IF(AND(AB370="Rara Vez",AC370="Mayor"),("ALTA"),IF(AND(AB370="Improbable",AC370="Insignificante"),("BAJA"),IF(AND(AB370="Improbable",AC370="Menor"),("BAJA"),IF(AND(AB370="Improbable",AC370="Moderado"),("MODERADA"),IF(AND(AB370="Improbable",AC370="Mayor"),("ALTA"),IF(AND(AB370="Posible",AC370="Insignificante"),("BAJA"),IF(AND(AB370="Posible",AC370="Menor"),("MODERADA"),IF(AND(AB370="Posible",AC370="Moderado"),("ALTA"),IF(AND(AB370="Posible",AC370="Mayor"),("EXTREMA"),IF(AND(AB370="Probable",AC370="Insignificante"),("MODERADA"),IF(AND(AB370="Probable",AC370="Menor"),("ALTA"),IF(AND(AB370="Probable",AC370="Moderado"),("ALTA"),IF(AND(AB370="Probable",AC370="Mayor"),("EXTREMA"),IF(AND(AB370="Casi Seguro",AC370="Insignificante"),("ALTA"),IF(AND(AB370="Casi Seguro",AC370="Menor"),("ALTA"),IF(AND(AB370="Casi Seguro",AC370="Moderado"),("EXTREMA"),IF(AND(AB370="Casi Seguro",AC370="Mayor"),("EXTREMA"),IF(AC370="Catastrófico","EXTREMA","VALORAR")))))))))))))))))))))</f>
        <v>VALORAR</v>
      </c>
      <c r="AE370" s="178">
        <v>1</v>
      </c>
      <c r="AF370" s="401"/>
      <c r="AG370" s="444" t="s">
        <v>3239</v>
      </c>
      <c r="AH370" s="393"/>
      <c r="AI370" s="393"/>
      <c r="AJ370" s="393"/>
      <c r="AK370" s="395" t="str">
        <f t="shared" si="289"/>
        <v>Probabilidad</v>
      </c>
      <c r="AL370" s="253" t="s">
        <v>305</v>
      </c>
      <c r="AM370" s="253" t="s">
        <v>310</v>
      </c>
      <c r="AN370" s="201" t="str">
        <f t="shared" si="290"/>
        <v>40%</v>
      </c>
      <c r="AO370" s="254" t="s">
        <v>314</v>
      </c>
      <c r="AP370" s="254" t="s">
        <v>318</v>
      </c>
      <c r="AQ370" s="255" t="s">
        <v>321</v>
      </c>
      <c r="AR370" s="202">
        <f>IF(ISBLANK(AC370),(IFERROR(IF(AK370="Probabilidad",(V370-(+V370*AN370)),IF(AK370="Impacto",V370,"")),""))," ")</f>
        <v>0.24</v>
      </c>
      <c r="AS370" s="154" t="str">
        <f>IF(ISBLANK(AC370), (IFERROR(IF(AR370="","",IF(AR370&lt;=0.2,"Muy Baja",IF(AR370&lt;=0.4,"Baja",IF(AR370&lt;=0.6,"Media",IF(AR370&lt;=0.8,"Alta","Muy Alta"))))),""))," ")</f>
        <v>Baja</v>
      </c>
      <c r="AT370" s="203">
        <f t="shared" si="293"/>
        <v>0.24</v>
      </c>
      <c r="AU370" s="470" t="str">
        <f t="shared" si="294"/>
        <v>Moderado</v>
      </c>
      <c r="AV370" s="203">
        <f>IFERROR(IF(AK370="Impacto",(Z370-(+Z370*AN370)),IF(AK370="Probabilidad",Z370,"")),"")</f>
        <v>0.6</v>
      </c>
      <c r="AW370" s="204" t="str">
        <f t="shared" si="296"/>
        <v>Moderado</v>
      </c>
      <c r="AX370" s="816"/>
      <c r="AY370" s="793" t="str">
        <f>IF(ISBLANK(AC370), " ", AC370)</f>
        <v xml:space="preserve"> </v>
      </c>
      <c r="AZ370" s="796" t="str">
        <f t="shared" ref="AZ370" si="334">IF(AND(AX370="Rara Vez",AY370="Insignificante"),("BAJA"),IF(AND(AX370="Rara Vez",AY370="Menor"),("BAJA"),IF(AND(AX370="Rara Vez",AY370="Moderado"),("MODERADA"),IF(AND(AX370="Rara Vez",AY370="Mayor"),("ALTA"),IF(AND(AX370="Improbable",AY370="Insignificante"),("BAJA"),IF(AND(AX370="Improbable",AY370="Menor"),("BAJA"),IF(AND(AX370="Improbable",AY370="Moderado"),("MODERADA"),IF(AND(AX370="Improbable",AY370="Mayor"),("ALTA"),IF(AND(AX370="Posible",AY370="Insignificante"),("BAJA"),IF(AND(AX370="Posible",AY370="Menor"),("MODERADA"),IF(AND(AX370="Posible",AY370="Moderado"),("ALTA"),IF(AND(AX370="Posible",AY370="Mayor"),("EXTREMA"),IF(AND(AX370="Probable",AY370="Insignificante"),("MODERADA"),IF(AND(AX370="Probable",AY370="Menor"),("ALTA"),IF(AND(AX370="Probable",AY370="Moderado"),("ALTA"),IF(AND(AX370="Probable",AY370="Mayor"),("EXTREMA"),IF(AND(AX370="Casi Seguro",AY370="Insignificante"),("ALTA"),IF(AND(AX370="Casi Seguro",AY370="Menor"),("ALTA"),IF(AND(AX370="Casi Seguro",AY370="Moderado"),("EXTREMA"),IF(AND(AX370="Casi Seguro",AY370="Mayor"),("EXTREMA"),IF(AY370="Catastrófico","EXTREMA","VALORAR")))))))))))))))))))))</f>
        <v>VALORAR</v>
      </c>
      <c r="BA370" s="799" t="s">
        <v>328</v>
      </c>
      <c r="BB370" s="256" t="s">
        <v>2959</v>
      </c>
      <c r="BC370" s="368" t="s">
        <v>2960</v>
      </c>
      <c r="BD370" s="369" t="s">
        <v>2920</v>
      </c>
      <c r="BE370" s="369" t="s">
        <v>1115</v>
      </c>
      <c r="BF370" s="474">
        <v>44927</v>
      </c>
      <c r="BG370" s="474">
        <v>45291</v>
      </c>
      <c r="BH370" s="474" t="s">
        <v>2961</v>
      </c>
      <c r="BI370" s="368" t="s">
        <v>2961</v>
      </c>
      <c r="BJ370" s="785" t="s">
        <v>2963</v>
      </c>
      <c r="BK370" s="411" t="s">
        <v>110</v>
      </c>
      <c r="BL370" s="409" t="s">
        <v>3527</v>
      </c>
      <c r="BM370" s="427">
        <v>1</v>
      </c>
      <c r="BN370" s="421">
        <v>45169</v>
      </c>
      <c r="BO370" s="410" t="s">
        <v>3528</v>
      </c>
      <c r="BP370" s="423" t="s">
        <v>3529</v>
      </c>
      <c r="BQ370" s="410" t="s">
        <v>3530</v>
      </c>
      <c r="BR370" s="453" t="s">
        <v>111</v>
      </c>
      <c r="BS370" s="453" t="s">
        <v>1423</v>
      </c>
      <c r="BT370" s="454" t="s">
        <v>1423</v>
      </c>
      <c r="BU370" s="508" t="s">
        <v>3679</v>
      </c>
      <c r="BV370" s="508" t="s">
        <v>3712</v>
      </c>
      <c r="BW370" s="512" t="s">
        <v>3678</v>
      </c>
      <c r="BX370" s="508" t="s">
        <v>3677</v>
      </c>
      <c r="BY370" s="182"/>
      <c r="BZ370" s="182"/>
      <c r="CA370" s="182"/>
      <c r="CB370" s="182"/>
      <c r="CC370" s="182"/>
      <c r="CD370" s="182"/>
      <c r="CE370" s="182"/>
      <c r="CF370" s="182"/>
      <c r="CG370" s="182"/>
      <c r="CH370" s="182"/>
      <c r="CI370" s="182"/>
      <c r="CJ370" s="182"/>
      <c r="CK370" s="182"/>
      <c r="CL370" s="182"/>
      <c r="CM370" s="182"/>
      <c r="CN370" s="182"/>
      <c r="CO370" s="182"/>
    </row>
    <row r="371" spans="1:93" ht="28.5" customHeight="1">
      <c r="A371" s="857"/>
      <c r="B371" s="860"/>
      <c r="C371" s="781"/>
      <c r="D371" s="781"/>
      <c r="E371" s="764"/>
      <c r="F371" s="764"/>
      <c r="G371" s="783"/>
      <c r="H371" s="297">
        <f t="shared" ref="H371" si="335">+H370</f>
        <v>60</v>
      </c>
      <c r="I371" s="775"/>
      <c r="J371" s="764"/>
      <c r="K371" s="764"/>
      <c r="L371" s="764"/>
      <c r="M371" s="764"/>
      <c r="N371" s="764"/>
      <c r="O371" s="764"/>
      <c r="P371" s="766"/>
      <c r="Q371" s="768"/>
      <c r="R371" s="770"/>
      <c r="S371" s="770"/>
      <c r="T371" s="770"/>
      <c r="U371" s="820"/>
      <c r="V371" s="805"/>
      <c r="W371" s="823"/>
      <c r="X371" s="826"/>
      <c r="Y371" s="829"/>
      <c r="Z371" s="805"/>
      <c r="AA371" s="808"/>
      <c r="AB371" s="811"/>
      <c r="AC371" s="814"/>
      <c r="AD371" s="797"/>
      <c r="AE371" s="178">
        <v>2</v>
      </c>
      <c r="AF371" s="401"/>
      <c r="AG371" s="444"/>
      <c r="AH371" s="393"/>
      <c r="AI371" s="393"/>
      <c r="AJ371" s="393"/>
      <c r="AK371" s="395" t="str">
        <f t="shared" si="289"/>
        <v/>
      </c>
      <c r="AL371" s="253"/>
      <c r="AM371" s="253"/>
      <c r="AN371" s="201" t="str">
        <f t="shared" si="290"/>
        <v/>
      </c>
      <c r="AO371" s="254"/>
      <c r="AP371" s="254"/>
      <c r="AQ371" s="255"/>
      <c r="AR371" s="202" t="str">
        <f>IF(ISBLANK(AC370),(IFERROR(IF(AND(AK370="Probabilidad",AK371="Probabilidad"),(AT370-(+AT370*AN371)),IF(AK371="Probabilidad",(V370-(+V370*AN371)),IF(AK371="Impacto",AT370,""))),""))," ")</f>
        <v/>
      </c>
      <c r="AS371" s="154" t="str">
        <f>IF(ISBLANK(AC370),(IFERROR(IF(AR371="","",IF(AR371&lt;=0.2,"Muy Baja",IF(AR371&lt;=0.4,"Baja",IF(AR371&lt;=0.6,"Media",IF(AR371&lt;=0.8,"Alta","Muy Alta"))))),""))," ")</f>
        <v/>
      </c>
      <c r="AT371" s="203" t="str">
        <f t="shared" si="293"/>
        <v/>
      </c>
      <c r="AU371" s="470" t="str">
        <f t="shared" si="294"/>
        <v/>
      </c>
      <c r="AV371" s="203" t="str">
        <f>IFERROR(IF(AND(AK370="Impacto",AK371="Impacto"),(AV370-(+AV370*AN371)),IF(AK371="Impacto",(Z370-(+Z370*AN371)),IF(AK371="Probabilidad",AV370,""))),"")</f>
        <v/>
      </c>
      <c r="AW371" s="204" t="str">
        <f t="shared" si="296"/>
        <v/>
      </c>
      <c r="AX371" s="817"/>
      <c r="AY371" s="794"/>
      <c r="AZ371" s="797"/>
      <c r="BA371" s="800"/>
      <c r="BB371" s="256"/>
      <c r="BC371" s="368"/>
      <c r="BD371" s="369"/>
      <c r="BE371" s="369"/>
      <c r="BF371" s="474"/>
      <c r="BG371" s="474"/>
      <c r="BH371" s="474"/>
      <c r="BI371" s="368"/>
      <c r="BJ371" s="764"/>
      <c r="BK371" s="411"/>
      <c r="BL371" s="409"/>
      <c r="BM371" s="409"/>
      <c r="BN371" s="409"/>
      <c r="BO371" s="410"/>
      <c r="BP371" s="410"/>
      <c r="BQ371" s="410"/>
      <c r="BR371" s="453"/>
      <c r="BS371" s="453"/>
      <c r="BT371" s="454"/>
      <c r="BU371" s="509"/>
      <c r="BV371" s="509"/>
      <c r="BW371" s="509"/>
      <c r="BX371" s="509"/>
      <c r="BY371" s="182"/>
      <c r="BZ371" s="182"/>
      <c r="CA371" s="182"/>
      <c r="CB371" s="182"/>
      <c r="CC371" s="182"/>
      <c r="CD371" s="182"/>
      <c r="CE371" s="182"/>
      <c r="CF371" s="182"/>
      <c r="CG371" s="182"/>
      <c r="CH371" s="182"/>
      <c r="CI371" s="182"/>
      <c r="CJ371" s="182"/>
      <c r="CK371" s="182"/>
      <c r="CL371" s="182"/>
      <c r="CM371" s="182"/>
      <c r="CN371" s="182"/>
      <c r="CO371" s="182"/>
    </row>
    <row r="372" spans="1:93" ht="28.5" customHeight="1">
      <c r="A372" s="857"/>
      <c r="B372" s="860"/>
      <c r="C372" s="781"/>
      <c r="D372" s="781"/>
      <c r="E372" s="764"/>
      <c r="F372" s="764"/>
      <c r="G372" s="783"/>
      <c r="H372" s="297">
        <f t="shared" si="322"/>
        <v>60</v>
      </c>
      <c r="I372" s="775"/>
      <c r="J372" s="764"/>
      <c r="K372" s="764"/>
      <c r="L372" s="764"/>
      <c r="M372" s="764"/>
      <c r="N372" s="764"/>
      <c r="O372" s="764"/>
      <c r="P372" s="766"/>
      <c r="Q372" s="768"/>
      <c r="R372" s="770"/>
      <c r="S372" s="770"/>
      <c r="T372" s="770"/>
      <c r="U372" s="820"/>
      <c r="V372" s="805"/>
      <c r="W372" s="823"/>
      <c r="X372" s="826"/>
      <c r="Y372" s="829"/>
      <c r="Z372" s="805"/>
      <c r="AA372" s="808"/>
      <c r="AB372" s="811"/>
      <c r="AC372" s="814"/>
      <c r="AD372" s="797"/>
      <c r="AE372" s="178">
        <v>3</v>
      </c>
      <c r="AF372" s="401"/>
      <c r="AG372" s="444"/>
      <c r="AH372" s="393"/>
      <c r="AI372" s="393"/>
      <c r="AJ372" s="393"/>
      <c r="AK372" s="395" t="str">
        <f t="shared" si="289"/>
        <v/>
      </c>
      <c r="AL372" s="253"/>
      <c r="AM372" s="253"/>
      <c r="AN372" s="201" t="str">
        <f t="shared" si="290"/>
        <v/>
      </c>
      <c r="AO372" s="254"/>
      <c r="AP372" s="254"/>
      <c r="AQ372" s="255"/>
      <c r="AR372" s="202" t="str">
        <f>IF(ISBLANK(AC370),(IFERROR(IF(AND(AK371="Probabilidad",AK372="Probabilidad"),(AT371-(+AT371*AN372)),IF(AND(AK371="Impacto",AK372="Probabilidad"),(AT370-(+AT370*AN372)),IF(AK372="Impacto",AT371,""))),""))," ")</f>
        <v/>
      </c>
      <c r="AS372" s="154" t="str">
        <f>IF(ISBLANK(AC370),(IFERROR(IF(AR372="","",IF(AR372&lt;=0.2,"Muy Baja",IF(AR372&lt;=0.4,"Baja",IF(AR372&lt;=0.6,"Media",IF(AR372&lt;=0.8,"Alta","Muy Alta"))))),""))," ")</f>
        <v/>
      </c>
      <c r="AT372" s="203" t="str">
        <f t="shared" si="293"/>
        <v/>
      </c>
      <c r="AU372" s="470" t="str">
        <f t="shared" si="294"/>
        <v/>
      </c>
      <c r="AV372" s="203" t="str">
        <f t="shared" ref="AV372:AV375" si="336">IFERROR(IF(AND(AK371="Impacto",AK372="Impacto"),(AV371-(+AV371*AN372)),IF(AND(AK371="Probabilidad",AK372="Impacto"),(AV370-(+AV370*AN372)),IF(AK372="Probabilidad",AV371,""))),"")</f>
        <v/>
      </c>
      <c r="AW372" s="204" t="str">
        <f t="shared" si="296"/>
        <v/>
      </c>
      <c r="AX372" s="817"/>
      <c r="AY372" s="794"/>
      <c r="AZ372" s="797"/>
      <c r="BA372" s="800"/>
      <c r="BB372" s="256"/>
      <c r="BC372" s="368"/>
      <c r="BD372" s="369"/>
      <c r="BE372" s="369"/>
      <c r="BF372" s="474"/>
      <c r="BG372" s="474"/>
      <c r="BH372" s="474"/>
      <c r="BI372" s="368"/>
      <c r="BJ372" s="764"/>
      <c r="BK372" s="411"/>
      <c r="BL372" s="409"/>
      <c r="BM372" s="409"/>
      <c r="BN372" s="409"/>
      <c r="BO372" s="410"/>
      <c r="BP372" s="410"/>
      <c r="BQ372" s="410"/>
      <c r="BR372" s="453"/>
      <c r="BS372" s="453"/>
      <c r="BT372" s="454"/>
      <c r="BU372" s="509"/>
      <c r="BV372" s="509"/>
      <c r="BW372" s="509"/>
      <c r="BX372" s="509"/>
      <c r="BY372" s="182"/>
      <c r="BZ372" s="182"/>
      <c r="CA372" s="182"/>
      <c r="CB372" s="182"/>
      <c r="CC372" s="182"/>
      <c r="CD372" s="182"/>
      <c r="CE372" s="182"/>
      <c r="CF372" s="182"/>
      <c r="CG372" s="182"/>
      <c r="CH372" s="182"/>
      <c r="CI372" s="182"/>
      <c r="CJ372" s="182"/>
      <c r="CK372" s="182"/>
      <c r="CL372" s="182"/>
      <c r="CM372" s="182"/>
      <c r="CN372" s="182"/>
      <c r="CO372" s="182"/>
    </row>
    <row r="373" spans="1:93" ht="28.5" customHeight="1">
      <c r="A373" s="857"/>
      <c r="B373" s="860"/>
      <c r="C373" s="781"/>
      <c r="D373" s="781"/>
      <c r="E373" s="764"/>
      <c r="F373" s="764"/>
      <c r="G373" s="783"/>
      <c r="H373" s="297">
        <f t="shared" si="322"/>
        <v>60</v>
      </c>
      <c r="I373" s="775"/>
      <c r="J373" s="764"/>
      <c r="K373" s="764"/>
      <c r="L373" s="764"/>
      <c r="M373" s="764"/>
      <c r="N373" s="764"/>
      <c r="O373" s="764"/>
      <c r="P373" s="766"/>
      <c r="Q373" s="768"/>
      <c r="R373" s="770"/>
      <c r="S373" s="770"/>
      <c r="T373" s="770"/>
      <c r="U373" s="820"/>
      <c r="V373" s="805"/>
      <c r="W373" s="823"/>
      <c r="X373" s="826"/>
      <c r="Y373" s="829"/>
      <c r="Z373" s="805"/>
      <c r="AA373" s="808"/>
      <c r="AB373" s="811"/>
      <c r="AC373" s="814"/>
      <c r="AD373" s="797"/>
      <c r="AE373" s="178">
        <v>4</v>
      </c>
      <c r="AF373" s="401"/>
      <c r="AG373" s="444"/>
      <c r="AH373" s="393"/>
      <c r="AI373" s="393"/>
      <c r="AJ373" s="393"/>
      <c r="AK373" s="395" t="str">
        <f t="shared" si="289"/>
        <v/>
      </c>
      <c r="AL373" s="253"/>
      <c r="AM373" s="253"/>
      <c r="AN373" s="201" t="str">
        <f t="shared" si="290"/>
        <v/>
      </c>
      <c r="AO373" s="254"/>
      <c r="AP373" s="254"/>
      <c r="AQ373" s="255"/>
      <c r="AR373" s="202" t="str">
        <f>IF(ISBLANK(AC370),(IFERROR(IF(AND(AK372="Probabilidad",AK373="Probabilidad"),(AT372-(+AT372*AN373)),IF(AND(AK372="Impacto",AK373="Probabilidad"),(AT371-(+AT371*AN373)),IF(AK373="Impacto",AT372,""))),""))," ")</f>
        <v/>
      </c>
      <c r="AS373" s="154" t="str">
        <f>IF(ISBLANK(AC370),(IFERROR(IF(AR373="","",IF(AR373&lt;=0.2,"Muy Baja",IF(AR373&lt;=0.4,"Baja",IF(AR373&lt;=0.6,"Media",IF(AR373&lt;=0.8,"Alta","Muy Alta"))))),""))," ")</f>
        <v/>
      </c>
      <c r="AT373" s="203" t="str">
        <f t="shared" si="293"/>
        <v/>
      </c>
      <c r="AU373" s="470" t="str">
        <f t="shared" si="294"/>
        <v/>
      </c>
      <c r="AV373" s="203" t="str">
        <f t="shared" si="336"/>
        <v/>
      </c>
      <c r="AW373" s="204" t="str">
        <f t="shared" si="296"/>
        <v/>
      </c>
      <c r="AX373" s="817"/>
      <c r="AY373" s="794"/>
      <c r="AZ373" s="797"/>
      <c r="BA373" s="800"/>
      <c r="BB373" s="256"/>
      <c r="BC373" s="368"/>
      <c r="BD373" s="369"/>
      <c r="BE373" s="369"/>
      <c r="BF373" s="474"/>
      <c r="BG373" s="474"/>
      <c r="BH373" s="474"/>
      <c r="BI373" s="368"/>
      <c r="BJ373" s="764"/>
      <c r="BK373" s="411"/>
      <c r="BL373" s="409"/>
      <c r="BM373" s="409"/>
      <c r="BN373" s="409"/>
      <c r="BO373" s="410"/>
      <c r="BP373" s="410"/>
      <c r="BQ373" s="410"/>
      <c r="BR373" s="453"/>
      <c r="BS373" s="453"/>
      <c r="BT373" s="454"/>
      <c r="BU373" s="509"/>
      <c r="BV373" s="509"/>
      <c r="BW373" s="509"/>
      <c r="BX373" s="509"/>
      <c r="BY373" s="182"/>
      <c r="BZ373" s="182"/>
      <c r="CA373" s="182"/>
      <c r="CB373" s="182"/>
      <c r="CC373" s="182"/>
      <c r="CD373" s="182"/>
      <c r="CE373" s="182"/>
      <c r="CF373" s="182"/>
      <c r="CG373" s="182"/>
      <c r="CH373" s="182"/>
      <c r="CI373" s="182"/>
      <c r="CJ373" s="182"/>
      <c r="CK373" s="182"/>
      <c r="CL373" s="182"/>
      <c r="CM373" s="182"/>
      <c r="CN373" s="182"/>
      <c r="CO373" s="182"/>
    </row>
    <row r="374" spans="1:93" ht="28.5" customHeight="1">
      <c r="A374" s="857"/>
      <c r="B374" s="860"/>
      <c r="C374" s="781"/>
      <c r="D374" s="781"/>
      <c r="E374" s="764"/>
      <c r="F374" s="764"/>
      <c r="G374" s="783"/>
      <c r="H374" s="297">
        <f t="shared" si="322"/>
        <v>60</v>
      </c>
      <c r="I374" s="775"/>
      <c r="J374" s="764"/>
      <c r="K374" s="764"/>
      <c r="L374" s="764"/>
      <c r="M374" s="764"/>
      <c r="N374" s="764"/>
      <c r="O374" s="764"/>
      <c r="P374" s="766"/>
      <c r="Q374" s="768"/>
      <c r="R374" s="770"/>
      <c r="S374" s="770"/>
      <c r="T374" s="770"/>
      <c r="U374" s="820"/>
      <c r="V374" s="805"/>
      <c r="W374" s="823"/>
      <c r="X374" s="826"/>
      <c r="Y374" s="829"/>
      <c r="Z374" s="805"/>
      <c r="AA374" s="808"/>
      <c r="AB374" s="811"/>
      <c r="AC374" s="814"/>
      <c r="AD374" s="797"/>
      <c r="AE374" s="178">
        <v>5</v>
      </c>
      <c r="AF374" s="401"/>
      <c r="AG374" s="444"/>
      <c r="AH374" s="393"/>
      <c r="AI374" s="393"/>
      <c r="AJ374" s="393"/>
      <c r="AK374" s="395" t="str">
        <f t="shared" si="289"/>
        <v/>
      </c>
      <c r="AL374" s="253"/>
      <c r="AM374" s="253"/>
      <c r="AN374" s="201" t="str">
        <f t="shared" si="290"/>
        <v/>
      </c>
      <c r="AO374" s="254"/>
      <c r="AP374" s="254"/>
      <c r="AQ374" s="255"/>
      <c r="AR374" s="202" t="str">
        <f>IF(ISBLANK(AC370),(IFERROR(IF(AND(AK373="Probabilidad",AK374="Probabilidad"),(AT373-(+AT373*AN374)),IF(AND(AK373="Impacto",AK374="Probabilidad"),(AT372-(+AT372*AN374)),IF(AK374="Impacto",AT373,""))),""))," ")</f>
        <v/>
      </c>
      <c r="AS374" s="154" t="str">
        <f>IF(ISBLANK(AC370),(IFERROR(IF(AR374="","",IF(AR374&lt;=0.2,"Muy Baja",IF(AR374&lt;=0.4,"Baja",IF(AR374&lt;=0.6,"Media",IF(AR374&lt;=0.8,"Alta","Muy Alta"))))),""))," ")</f>
        <v/>
      </c>
      <c r="AT374" s="203" t="str">
        <f t="shared" si="293"/>
        <v/>
      </c>
      <c r="AU374" s="470" t="str">
        <f t="shared" si="294"/>
        <v/>
      </c>
      <c r="AV374" s="203" t="str">
        <f t="shared" si="336"/>
        <v/>
      </c>
      <c r="AW374" s="204" t="str">
        <f t="shared" si="296"/>
        <v/>
      </c>
      <c r="AX374" s="817"/>
      <c r="AY374" s="794"/>
      <c r="AZ374" s="797"/>
      <c r="BA374" s="800"/>
      <c r="BB374" s="256"/>
      <c r="BC374" s="368"/>
      <c r="BD374" s="369"/>
      <c r="BE374" s="369"/>
      <c r="BF374" s="474"/>
      <c r="BG374" s="474"/>
      <c r="BH374" s="474"/>
      <c r="BI374" s="368"/>
      <c r="BJ374" s="764"/>
      <c r="BK374" s="411"/>
      <c r="BL374" s="409"/>
      <c r="BM374" s="409"/>
      <c r="BN374" s="409"/>
      <c r="BO374" s="410"/>
      <c r="BP374" s="410"/>
      <c r="BQ374" s="410"/>
      <c r="BR374" s="453"/>
      <c r="BS374" s="453"/>
      <c r="BT374" s="454"/>
      <c r="BU374" s="509"/>
      <c r="BV374" s="509"/>
      <c r="BW374" s="509"/>
      <c r="BX374" s="509"/>
      <c r="BY374" s="182"/>
      <c r="BZ374" s="182"/>
      <c r="CA374" s="182"/>
      <c r="CB374" s="182"/>
      <c r="CC374" s="182"/>
      <c r="CD374" s="182"/>
      <c r="CE374" s="182"/>
      <c r="CF374" s="182"/>
      <c r="CG374" s="182"/>
      <c r="CH374" s="182"/>
      <c r="CI374" s="182"/>
      <c r="CJ374" s="182"/>
      <c r="CK374" s="182"/>
      <c r="CL374" s="182"/>
      <c r="CM374" s="182"/>
      <c r="CN374" s="182"/>
      <c r="CO374" s="182"/>
    </row>
    <row r="375" spans="1:93" ht="28.5" customHeight="1">
      <c r="A375" s="857"/>
      <c r="B375" s="860"/>
      <c r="C375" s="781"/>
      <c r="D375" s="781"/>
      <c r="E375" s="764"/>
      <c r="F375" s="764"/>
      <c r="G375" s="783"/>
      <c r="H375" s="297">
        <f t="shared" si="322"/>
        <v>60</v>
      </c>
      <c r="I375" s="776"/>
      <c r="J375" s="765"/>
      <c r="K375" s="765"/>
      <c r="L375" s="765"/>
      <c r="M375" s="765"/>
      <c r="N375" s="765"/>
      <c r="O375" s="765"/>
      <c r="P375" s="767"/>
      <c r="Q375" s="769"/>
      <c r="R375" s="771"/>
      <c r="S375" s="771"/>
      <c r="T375" s="771"/>
      <c r="U375" s="821"/>
      <c r="V375" s="806"/>
      <c r="W375" s="824"/>
      <c r="X375" s="827"/>
      <c r="Y375" s="830"/>
      <c r="Z375" s="806"/>
      <c r="AA375" s="809"/>
      <c r="AB375" s="812"/>
      <c r="AC375" s="815"/>
      <c r="AD375" s="798"/>
      <c r="AE375" s="178">
        <v>6</v>
      </c>
      <c r="AF375" s="401"/>
      <c r="AG375" s="444"/>
      <c r="AH375" s="393"/>
      <c r="AI375" s="393"/>
      <c r="AJ375" s="393"/>
      <c r="AK375" s="395" t="str">
        <f t="shared" si="289"/>
        <v/>
      </c>
      <c r="AL375" s="253"/>
      <c r="AM375" s="253"/>
      <c r="AN375" s="201" t="str">
        <f t="shared" si="290"/>
        <v/>
      </c>
      <c r="AO375" s="254"/>
      <c r="AP375" s="254"/>
      <c r="AQ375" s="255"/>
      <c r="AR375" s="202" t="str">
        <f>IF(ISBLANK(AC370),(IFERROR(IF(AND(AK374="Probabilidad",AK375="Probabilidad"),(AT374-(+AT374*AN375)),IF(AND(AK374="Impacto",AK375="Probabilidad"),(AT373-(+AT373*AN375)),IF(AK375="Impacto",AT374,""))),""))," ")</f>
        <v/>
      </c>
      <c r="AS375" s="154" t="str">
        <f>IF(ISBLANK(AC370),(IFERROR(IF(AR375="","",IF(AR375&lt;=0.2,"Muy Baja",IF(AR375&lt;=0.4,"Baja",IF(AR375&lt;=0.6,"Media",IF(AR375&lt;=0.8,"Alta","Muy Alta"))))),""))," ")</f>
        <v/>
      </c>
      <c r="AT375" s="203" t="str">
        <f t="shared" si="293"/>
        <v/>
      </c>
      <c r="AU375" s="470" t="str">
        <f t="shared" si="294"/>
        <v/>
      </c>
      <c r="AV375" s="203" t="str">
        <f t="shared" si="336"/>
        <v/>
      </c>
      <c r="AW375" s="204" t="str">
        <f t="shared" si="296"/>
        <v/>
      </c>
      <c r="AX375" s="818"/>
      <c r="AY375" s="795"/>
      <c r="AZ375" s="798"/>
      <c r="BA375" s="801"/>
      <c r="BB375" s="256"/>
      <c r="BC375" s="368"/>
      <c r="BD375" s="369"/>
      <c r="BE375" s="369"/>
      <c r="BF375" s="474"/>
      <c r="BG375" s="474"/>
      <c r="BH375" s="474"/>
      <c r="BI375" s="368"/>
      <c r="BJ375" s="765"/>
      <c r="BK375" s="411"/>
      <c r="BL375" s="409"/>
      <c r="BM375" s="409"/>
      <c r="BN375" s="409"/>
      <c r="BO375" s="410"/>
      <c r="BP375" s="410"/>
      <c r="BQ375" s="410"/>
      <c r="BR375" s="453"/>
      <c r="BS375" s="453"/>
      <c r="BT375" s="454"/>
      <c r="BU375" s="509"/>
      <c r="BV375" s="509"/>
      <c r="BW375" s="509"/>
      <c r="BX375" s="509"/>
      <c r="BY375" s="182"/>
      <c r="BZ375" s="182"/>
      <c r="CA375" s="182"/>
      <c r="CB375" s="182"/>
      <c r="CC375" s="182"/>
      <c r="CD375" s="182"/>
      <c r="CE375" s="182"/>
      <c r="CF375" s="182"/>
      <c r="CG375" s="182"/>
      <c r="CH375" s="182"/>
      <c r="CI375" s="182"/>
      <c r="CJ375" s="182"/>
      <c r="CK375" s="182"/>
      <c r="CL375" s="182"/>
      <c r="CM375" s="182"/>
      <c r="CN375" s="182"/>
      <c r="CO375" s="182"/>
    </row>
    <row r="376" spans="1:93" ht="135" customHeight="1">
      <c r="A376" s="857"/>
      <c r="B376" s="860" t="s">
        <v>936</v>
      </c>
      <c r="C376" s="781"/>
      <c r="D376" s="781" t="str">
        <f>IFERROR((VLOOKUP($B376,'Listados Datos'!$D$3:$F$18,3,FALSE))," ")</f>
        <v>El proceso inicia con la identificación de las necesidades de recursos y finaliza con la entrega del bien y/o servicio y su registro en los hechos financieros. Aplica a todos los procesos de la entidad.</v>
      </c>
      <c r="E376" s="764" t="s">
        <v>1132</v>
      </c>
      <c r="F376" s="764" t="s">
        <v>952</v>
      </c>
      <c r="G376" s="783">
        <v>61</v>
      </c>
      <c r="H376" s="297">
        <f t="shared" ref="H376" si="337">+G376</f>
        <v>61</v>
      </c>
      <c r="I376" s="784" t="s">
        <v>2970</v>
      </c>
      <c r="J376" s="785" t="s">
        <v>237</v>
      </c>
      <c r="K376" s="785" t="s">
        <v>1148</v>
      </c>
      <c r="L376" s="785" t="s">
        <v>1258</v>
      </c>
      <c r="M376" s="785" t="s">
        <v>2965</v>
      </c>
      <c r="N376" s="785" t="s">
        <v>105</v>
      </c>
      <c r="O376" s="785" t="s">
        <v>825</v>
      </c>
      <c r="P376" s="786">
        <v>228</v>
      </c>
      <c r="Q376" s="787"/>
      <c r="R376" s="788"/>
      <c r="S376" s="788"/>
      <c r="T376" s="788"/>
      <c r="U376" s="819" t="str">
        <f>IF(ISBLANK(AB376),(IF(P376&lt;=0,"",IF(P376&lt;=2,"Muy Baja",IF(P376&lt;=24,"Baja",IF(P376&lt;=500,"Media",IF(P376&lt;=5000,"Alta","Muy Alta"))))))," ")</f>
        <v>Media</v>
      </c>
      <c r="V376" s="804">
        <f t="shared" ref="V376" si="338">IF(ISBLANK(AB376),(IF(U376="","",IF(U376="Muy Baja",20%,IF(U376="Baja",40%,IF(U376="Media",60%,IF(U376="Alta",80%,IF(U376="Muy Alta",100%,0)))))))," ")</f>
        <v>0.6</v>
      </c>
      <c r="W376" s="822" t="s">
        <v>299</v>
      </c>
      <c r="X376" s="825" t="str">
        <f>IF(W376&gt;0,IF(NOT(ISERROR(MATCH(W376,'Listados Datos'!$N$3:$N$4,0))),'Listados Datos'!$N$6&amp;"Por favor no seleccionar este criterios de impacto (Afectación Económica o presupuestal y/o Pérdida Reputacional)",'Listados Datos'!$N$7),"")</f>
        <v>✔</v>
      </c>
      <c r="Y376" s="828" t="str">
        <f>IF(OR(W376='Listados Datos'!$R$3,W376='Listados Datos'!$S$3),"Leve",IF(OR(W376='Listados Datos'!$R$4,W376='Listados Datos'!$S$4),"Menor",IF(OR(W376='Listados Datos'!$R$5,W376='Listados Datos'!$S$5),"Moderado",IF(OR(W376='Listados Datos'!$R$6,W376='Listados Datos'!$S$6),"Mayor",IF(OR(W376='Listados Datos'!$R$7,W376='Listados Datos'!$S$7),"Catastrófico","")))))</f>
        <v>Moderado</v>
      </c>
      <c r="Z376" s="804">
        <f>IF(Y376="","",IF(Y376="Leve",20%,IF(Y376="Menor",40%,IF(Y376="Moderado",60%,IF(Y376="Mayor",80%,IF(Y376="Catastrófico",100%,0))))))</f>
        <v>0.6</v>
      </c>
      <c r="AA376" s="807" t="str">
        <f>IF(OR(AND(U376="Muy Baja",Y376="Leve"),AND(U376="Muy Baja",Y376="Menor"),AND(U376="Baja",Y376="Leve")),"Bajo",IF(OR(AND(U376="Muy baja",Y376="Moderado"),AND(U376="Baja",Y376="Menor"),AND(U376="Baja",Y376="Moderado"),AND(U376="Media",Y376="Leve"),AND(U376="Media",Y376="Menor"),AND(U376="Media",Y376="Moderado"),AND(U376="Alta",Y376="Leve"),AND(U376="Alta",Y376="Menor")),"Moderado",IF(OR(AND(U376="Muy Baja",Y376="Mayor"),AND(U376="Baja",Y376="Mayor"),AND(U376="Media",Y376="Mayor"),AND(U376="Alta",Y376="Moderado"),AND(U376="Alta",Y376="Mayor"),AND(U376="Muy Alta",Y376="Leve"),AND(U376="Muy Alta",Y376="Menor"),AND(U376="Muy Alta",Y376="Moderado"),AND(U376="Muy Alta",Y376="Mayor")),"Alto",IF(OR(AND(U376="Muy Baja",Y376="Catastrófico"),AND(U376="Baja",Y376="Catastrófico"),AND(U376="Media",Y376="Catastrófico"),AND(U376="Alta",Y376="Catastrófico"),AND(U376="Muy Alta",Y376="Catastrófico")),"Extremo",""))))</f>
        <v>Moderado</v>
      </c>
      <c r="AB376" s="810"/>
      <c r="AC376" s="813"/>
      <c r="AD376" s="796" t="str">
        <f t="shared" ref="AD376" si="339">IF(AND(AB376="Rara Vez",AC376="Insignificante"),("BAJA"),IF(AND(AB376="Rara Vez",AC376="Menor"),("BAJA"),IF(AND(AB376="Rara Vez",AC376="Moderado"),("MODERADA"),IF(AND(AB376="Rara Vez",AC376="Mayor"),("ALTA"),IF(AND(AB376="Improbable",AC376="Insignificante"),("BAJA"),IF(AND(AB376="Improbable",AC376="Menor"),("BAJA"),IF(AND(AB376="Improbable",AC376="Moderado"),("MODERADA"),IF(AND(AB376="Improbable",AC376="Mayor"),("ALTA"),IF(AND(AB376="Posible",AC376="Insignificante"),("BAJA"),IF(AND(AB376="Posible",AC376="Menor"),("MODERADA"),IF(AND(AB376="Posible",AC376="Moderado"),("ALTA"),IF(AND(AB376="Posible",AC376="Mayor"),("EXTREMA"),IF(AND(AB376="Probable",AC376="Insignificante"),("MODERADA"),IF(AND(AB376="Probable",AC376="Menor"),("ALTA"),IF(AND(AB376="Probable",AC376="Moderado"),("ALTA"),IF(AND(AB376="Probable",AC376="Mayor"),("EXTREMA"),IF(AND(AB376="Casi Seguro",AC376="Insignificante"),("ALTA"),IF(AND(AB376="Casi Seguro",AC376="Menor"),("ALTA"),IF(AND(AB376="Casi Seguro",AC376="Moderado"),("EXTREMA"),IF(AND(AB376="Casi Seguro",AC376="Mayor"),("EXTREMA"),IF(AC376="Catastrófico","EXTREMA","VALORAR")))))))))))))))))))))</f>
        <v>VALORAR</v>
      </c>
      <c r="AE376" s="178">
        <v>1</v>
      </c>
      <c r="AF376" s="401"/>
      <c r="AG376" s="444" t="s">
        <v>3227</v>
      </c>
      <c r="AH376" s="393"/>
      <c r="AI376" s="393"/>
      <c r="AJ376" s="393"/>
      <c r="AK376" s="395" t="str">
        <f t="shared" si="289"/>
        <v>Probabilidad</v>
      </c>
      <c r="AL376" s="253" t="s">
        <v>305</v>
      </c>
      <c r="AM376" s="253" t="s">
        <v>310</v>
      </c>
      <c r="AN376" s="201" t="str">
        <f t="shared" si="290"/>
        <v>40%</v>
      </c>
      <c r="AO376" s="254" t="s">
        <v>314</v>
      </c>
      <c r="AP376" s="254" t="s">
        <v>318</v>
      </c>
      <c r="AQ376" s="255" t="s">
        <v>321</v>
      </c>
      <c r="AR376" s="202">
        <f>IF(ISBLANK(AC376),(IFERROR(IF(AK376="Probabilidad",(V376-(+V376*AN376)),IF(AK376="Impacto",V376,"")),""))," ")</f>
        <v>0.36</v>
      </c>
      <c r="AS376" s="154" t="str">
        <f>IF(ISBLANK(AC376), (IFERROR(IF(AR376="","",IF(AR376&lt;=0.2,"Muy Baja",IF(AR376&lt;=0.4,"Baja",IF(AR376&lt;=0.6,"Media",IF(AR376&lt;=0.8,"Alta","Muy Alta"))))),""))," ")</f>
        <v>Baja</v>
      </c>
      <c r="AT376" s="203">
        <f t="shared" si="293"/>
        <v>0.36</v>
      </c>
      <c r="AU376" s="470" t="str">
        <f t="shared" si="294"/>
        <v>Moderado</v>
      </c>
      <c r="AV376" s="203">
        <f>IFERROR(IF(AK376="Impacto",(Z376-(+Z376*AN376)),IF(AK376="Probabilidad",Z376,"")),"")</f>
        <v>0.6</v>
      </c>
      <c r="AW376" s="204" t="str">
        <f t="shared" si="296"/>
        <v>Moderado</v>
      </c>
      <c r="AX376" s="816"/>
      <c r="AY376" s="793" t="str">
        <f>IF(ISBLANK(AC376), " ", AC376)</f>
        <v xml:space="preserve"> </v>
      </c>
      <c r="AZ376" s="796" t="str">
        <f t="shared" ref="AZ376" si="340">IF(AND(AX376="Rara Vez",AY376="Insignificante"),("BAJA"),IF(AND(AX376="Rara Vez",AY376="Menor"),("BAJA"),IF(AND(AX376="Rara Vez",AY376="Moderado"),("MODERADA"),IF(AND(AX376="Rara Vez",AY376="Mayor"),("ALTA"),IF(AND(AX376="Improbable",AY376="Insignificante"),("BAJA"),IF(AND(AX376="Improbable",AY376="Menor"),("BAJA"),IF(AND(AX376="Improbable",AY376="Moderado"),("MODERADA"),IF(AND(AX376="Improbable",AY376="Mayor"),("ALTA"),IF(AND(AX376="Posible",AY376="Insignificante"),("BAJA"),IF(AND(AX376="Posible",AY376="Menor"),("MODERADA"),IF(AND(AX376="Posible",AY376="Moderado"),("ALTA"),IF(AND(AX376="Posible",AY376="Mayor"),("EXTREMA"),IF(AND(AX376="Probable",AY376="Insignificante"),("MODERADA"),IF(AND(AX376="Probable",AY376="Menor"),("ALTA"),IF(AND(AX376="Probable",AY376="Moderado"),("ALTA"),IF(AND(AX376="Probable",AY376="Mayor"),("EXTREMA"),IF(AND(AX376="Casi Seguro",AY376="Insignificante"),("ALTA"),IF(AND(AX376="Casi Seguro",AY376="Menor"),("ALTA"),IF(AND(AX376="Casi Seguro",AY376="Moderado"),("EXTREMA"),IF(AND(AX376="Casi Seguro",AY376="Mayor"),("EXTREMA"),IF(AY376="Catastrófico","EXTREMA","VALORAR")))))))))))))))))))))</f>
        <v>VALORAR</v>
      </c>
      <c r="BA376" s="799" t="s">
        <v>328</v>
      </c>
      <c r="BB376" s="840" t="s">
        <v>1324</v>
      </c>
      <c r="BC376" s="791" t="s">
        <v>1326</v>
      </c>
      <c r="BD376" s="791" t="s">
        <v>2920</v>
      </c>
      <c r="BE376" s="791" t="s">
        <v>1028</v>
      </c>
      <c r="BF376" s="789">
        <v>44927</v>
      </c>
      <c r="BG376" s="789">
        <v>45291</v>
      </c>
      <c r="BH376" s="791" t="s">
        <v>1322</v>
      </c>
      <c r="BI376" s="791" t="s">
        <v>1322</v>
      </c>
      <c r="BJ376" s="785" t="s">
        <v>1195</v>
      </c>
      <c r="BK376" s="838" t="s">
        <v>110</v>
      </c>
      <c r="BL376" s="831" t="s">
        <v>3409</v>
      </c>
      <c r="BM376" s="901">
        <v>1</v>
      </c>
      <c r="BN376" s="836">
        <v>44804</v>
      </c>
      <c r="BO376" s="831" t="s">
        <v>3411</v>
      </c>
      <c r="BP376" s="837" t="s">
        <v>3410</v>
      </c>
      <c r="BQ376" s="831" t="s">
        <v>3412</v>
      </c>
      <c r="BR376" s="831" t="s">
        <v>111</v>
      </c>
      <c r="BS376" s="831" t="s">
        <v>1423</v>
      </c>
      <c r="BT376" s="833" t="s">
        <v>1423</v>
      </c>
      <c r="BU376" s="508" t="s">
        <v>3680</v>
      </c>
      <c r="BV376" s="508" t="s">
        <v>3712</v>
      </c>
      <c r="BW376" s="508" t="s">
        <v>3683</v>
      </c>
      <c r="BX376" s="508" t="s">
        <v>3685</v>
      </c>
      <c r="BY376" s="182"/>
      <c r="BZ376" s="182"/>
      <c r="CA376" s="182"/>
      <c r="CB376" s="182"/>
      <c r="CC376" s="182"/>
      <c r="CD376" s="182"/>
      <c r="CE376" s="182"/>
      <c r="CF376" s="182"/>
      <c r="CG376" s="182"/>
      <c r="CH376" s="182"/>
      <c r="CI376" s="182"/>
      <c r="CJ376" s="182"/>
      <c r="CK376" s="182"/>
      <c r="CL376" s="182"/>
      <c r="CM376" s="182"/>
      <c r="CN376" s="182"/>
      <c r="CO376" s="182"/>
    </row>
    <row r="377" spans="1:93" ht="132" customHeight="1">
      <c r="A377" s="857"/>
      <c r="B377" s="860"/>
      <c r="C377" s="781"/>
      <c r="D377" s="781"/>
      <c r="E377" s="764"/>
      <c r="F377" s="764"/>
      <c r="G377" s="783"/>
      <c r="H377" s="297">
        <f t="shared" ref="H377" si="341">+H376</f>
        <v>61</v>
      </c>
      <c r="I377" s="775"/>
      <c r="J377" s="764"/>
      <c r="K377" s="764"/>
      <c r="L377" s="764"/>
      <c r="M377" s="764"/>
      <c r="N377" s="764"/>
      <c r="O377" s="764"/>
      <c r="P377" s="766"/>
      <c r="Q377" s="768"/>
      <c r="R377" s="770"/>
      <c r="S377" s="770"/>
      <c r="T377" s="770"/>
      <c r="U377" s="820"/>
      <c r="V377" s="805"/>
      <c r="W377" s="823"/>
      <c r="X377" s="826"/>
      <c r="Y377" s="829"/>
      <c r="Z377" s="805"/>
      <c r="AA377" s="808"/>
      <c r="AB377" s="811"/>
      <c r="AC377" s="814"/>
      <c r="AD377" s="797"/>
      <c r="AE377" s="178">
        <v>2</v>
      </c>
      <c r="AF377" s="401"/>
      <c r="AG377" s="444" t="s">
        <v>3228</v>
      </c>
      <c r="AH377" s="393"/>
      <c r="AI377" s="393"/>
      <c r="AJ377" s="393"/>
      <c r="AK377" s="395" t="str">
        <f t="shared" si="289"/>
        <v>Probabilidad</v>
      </c>
      <c r="AL377" s="253" t="s">
        <v>305</v>
      </c>
      <c r="AM377" s="253" t="s">
        <v>310</v>
      </c>
      <c r="AN377" s="201" t="str">
        <f t="shared" si="290"/>
        <v>40%</v>
      </c>
      <c r="AO377" s="254" t="s">
        <v>314</v>
      </c>
      <c r="AP377" s="254" t="s">
        <v>318</v>
      </c>
      <c r="AQ377" s="255" t="s">
        <v>321</v>
      </c>
      <c r="AR377" s="202">
        <f>IF(ISBLANK(AC376),(IFERROR(IF(AND(AK376="Probabilidad",AK377="Probabilidad"),(AT376-(+AT376*AN377)),IF(AK377="Probabilidad",(V376-(+V376*AN377)),IF(AK377="Impacto",AT376,""))),""))," ")</f>
        <v>0.216</v>
      </c>
      <c r="AS377" s="154" t="str">
        <f>IF(ISBLANK(AC376),(IFERROR(IF(AR377="","",IF(AR377&lt;=0.2,"Muy Baja",IF(AR377&lt;=0.4,"Baja",IF(AR377&lt;=0.6,"Media",IF(AR377&lt;=0.8,"Alta","Muy Alta"))))),""))," ")</f>
        <v>Baja</v>
      </c>
      <c r="AT377" s="203">
        <f t="shared" si="293"/>
        <v>0.216</v>
      </c>
      <c r="AU377" s="470" t="str">
        <f t="shared" si="294"/>
        <v>Moderado</v>
      </c>
      <c r="AV377" s="203">
        <f>IFERROR(IF(AND(AK376="Impacto",AK377="Impacto"),(AV376-(+AV376*AN377)),IF(AK377="Impacto",(Z376-(+Z376*AN377)),IF(AK377="Probabilidad",AV376,""))),"")</f>
        <v>0.6</v>
      </c>
      <c r="AW377" s="204" t="str">
        <f t="shared" si="296"/>
        <v>Moderado</v>
      </c>
      <c r="AX377" s="817"/>
      <c r="AY377" s="794"/>
      <c r="AZ377" s="797"/>
      <c r="BA377" s="800"/>
      <c r="BB377" s="841"/>
      <c r="BC377" s="792"/>
      <c r="BD377" s="792"/>
      <c r="BE377" s="792"/>
      <c r="BF377" s="790"/>
      <c r="BG377" s="790"/>
      <c r="BH377" s="792"/>
      <c r="BI377" s="792"/>
      <c r="BJ377" s="764"/>
      <c r="BK377" s="879"/>
      <c r="BL377" s="880"/>
      <c r="BM377" s="880"/>
      <c r="BN377" s="880"/>
      <c r="BO377" s="880"/>
      <c r="BP377" s="880"/>
      <c r="BQ377" s="880"/>
      <c r="BR377" s="880"/>
      <c r="BS377" s="880"/>
      <c r="BT377" s="878"/>
      <c r="BU377" s="508" t="s">
        <v>3681</v>
      </c>
      <c r="BV377" s="508" t="s">
        <v>3712</v>
      </c>
      <c r="BW377" s="508" t="s">
        <v>3683</v>
      </c>
      <c r="BX377" s="508" t="s">
        <v>3686</v>
      </c>
      <c r="BY377" s="182"/>
      <c r="BZ377" s="182"/>
      <c r="CA377" s="182"/>
      <c r="CB377" s="182"/>
      <c r="CC377" s="182"/>
      <c r="CD377" s="182"/>
      <c r="CE377" s="182"/>
      <c r="CF377" s="182"/>
      <c r="CG377" s="182"/>
      <c r="CH377" s="182"/>
      <c r="CI377" s="182"/>
      <c r="CJ377" s="182"/>
      <c r="CK377" s="182"/>
      <c r="CL377" s="182"/>
      <c r="CM377" s="182"/>
      <c r="CN377" s="182"/>
      <c r="CO377" s="182"/>
    </row>
    <row r="378" spans="1:93" ht="109.5" customHeight="1">
      <c r="A378" s="857"/>
      <c r="B378" s="860"/>
      <c r="C378" s="781"/>
      <c r="D378" s="781"/>
      <c r="E378" s="764"/>
      <c r="F378" s="764"/>
      <c r="G378" s="783"/>
      <c r="H378" s="297">
        <f t="shared" si="322"/>
        <v>61</v>
      </c>
      <c r="I378" s="775"/>
      <c r="J378" s="764"/>
      <c r="K378" s="764"/>
      <c r="L378" s="764"/>
      <c r="M378" s="764"/>
      <c r="N378" s="764"/>
      <c r="O378" s="764"/>
      <c r="P378" s="766"/>
      <c r="Q378" s="768"/>
      <c r="R378" s="770"/>
      <c r="S378" s="770"/>
      <c r="T378" s="770"/>
      <c r="U378" s="820"/>
      <c r="V378" s="805"/>
      <c r="W378" s="823"/>
      <c r="X378" s="826"/>
      <c r="Y378" s="829"/>
      <c r="Z378" s="805"/>
      <c r="AA378" s="808"/>
      <c r="AB378" s="811"/>
      <c r="AC378" s="814"/>
      <c r="AD378" s="797"/>
      <c r="AE378" s="178">
        <v>3</v>
      </c>
      <c r="AF378" s="401"/>
      <c r="AG378" s="444" t="s">
        <v>3229</v>
      </c>
      <c r="AH378" s="393"/>
      <c r="AI378" s="393"/>
      <c r="AJ378" s="393"/>
      <c r="AK378" s="395" t="str">
        <f t="shared" si="289"/>
        <v>Probabilidad</v>
      </c>
      <c r="AL378" s="253" t="s">
        <v>305</v>
      </c>
      <c r="AM378" s="253" t="s">
        <v>310</v>
      </c>
      <c r="AN378" s="201" t="str">
        <f t="shared" si="290"/>
        <v>40%</v>
      </c>
      <c r="AO378" s="254" t="s">
        <v>314</v>
      </c>
      <c r="AP378" s="254" t="s">
        <v>318</v>
      </c>
      <c r="AQ378" s="255" t="s">
        <v>321</v>
      </c>
      <c r="AR378" s="202">
        <f>IF(ISBLANK(AC376),(IFERROR(IF(AND(AK377="Probabilidad",AK378="Probabilidad"),(AT377-(+AT377*AN378)),IF(AND(AK377="Impacto",AK378="Probabilidad"),(AT376-(+AT376*AN378)),IF(AK378="Impacto",AT377,""))),""))," ")</f>
        <v>0.12959999999999999</v>
      </c>
      <c r="AS378" s="154" t="str">
        <f>IF(ISBLANK(AC376),(IFERROR(IF(AR378="","",IF(AR378&lt;=0.2,"Muy Baja",IF(AR378&lt;=0.4,"Baja",IF(AR378&lt;=0.6,"Media",IF(AR378&lt;=0.8,"Alta","Muy Alta"))))),""))," ")</f>
        <v>Muy Baja</v>
      </c>
      <c r="AT378" s="203">
        <f t="shared" si="293"/>
        <v>0.12959999999999999</v>
      </c>
      <c r="AU378" s="470" t="str">
        <f t="shared" si="294"/>
        <v>Moderado</v>
      </c>
      <c r="AV378" s="203">
        <f t="shared" ref="AV378:AV381" si="342">IFERROR(IF(AND(AK377="Impacto",AK378="Impacto"),(AV377-(+AV377*AN378)),IF(AND(AK377="Probabilidad",AK378="Impacto"),(AV376-(+AV376*AN378)),IF(AK378="Probabilidad",AV377,""))),"")</f>
        <v>0.6</v>
      </c>
      <c r="AW378" s="204" t="str">
        <f t="shared" si="296"/>
        <v>Moderado</v>
      </c>
      <c r="AX378" s="817"/>
      <c r="AY378" s="794"/>
      <c r="AZ378" s="797"/>
      <c r="BA378" s="800"/>
      <c r="BB378" s="256" t="s">
        <v>1325</v>
      </c>
      <c r="BC378" s="368" t="s">
        <v>1327</v>
      </c>
      <c r="BD378" s="369" t="s">
        <v>2920</v>
      </c>
      <c r="BE378" s="369" t="s">
        <v>1028</v>
      </c>
      <c r="BF378" s="474">
        <v>44927</v>
      </c>
      <c r="BG378" s="474">
        <v>45291</v>
      </c>
      <c r="BH378" s="474" t="s">
        <v>1323</v>
      </c>
      <c r="BI378" s="256" t="s">
        <v>1323</v>
      </c>
      <c r="BJ378" s="764"/>
      <c r="BK378" s="839"/>
      <c r="BL378" s="832"/>
      <c r="BM378" s="832"/>
      <c r="BN378" s="832"/>
      <c r="BO378" s="832"/>
      <c r="BP378" s="832"/>
      <c r="BQ378" s="832"/>
      <c r="BR378" s="832"/>
      <c r="BS378" s="832"/>
      <c r="BT378" s="834"/>
      <c r="BU378" s="508" t="s">
        <v>3682</v>
      </c>
      <c r="BV378" s="508" t="s">
        <v>3712</v>
      </c>
      <c r="BW378" s="517" t="s">
        <v>3687</v>
      </c>
      <c r="BX378" s="508" t="s">
        <v>3684</v>
      </c>
      <c r="BY378" s="182"/>
      <c r="BZ378" s="182"/>
      <c r="CA378" s="182"/>
      <c r="CB378" s="182"/>
      <c r="CC378" s="182"/>
      <c r="CD378" s="182"/>
      <c r="CE378" s="182"/>
      <c r="CF378" s="182"/>
      <c r="CG378" s="182"/>
      <c r="CH378" s="182"/>
      <c r="CI378" s="182"/>
      <c r="CJ378" s="182"/>
      <c r="CK378" s="182"/>
      <c r="CL378" s="182"/>
      <c r="CM378" s="182"/>
      <c r="CN378" s="182"/>
      <c r="CO378" s="182"/>
    </row>
    <row r="379" spans="1:93" ht="68.650000000000006" customHeight="1">
      <c r="A379" s="857"/>
      <c r="B379" s="860"/>
      <c r="C379" s="781"/>
      <c r="D379" s="781"/>
      <c r="E379" s="764"/>
      <c r="F379" s="764"/>
      <c r="G379" s="783"/>
      <c r="H379" s="297">
        <f t="shared" si="322"/>
        <v>61</v>
      </c>
      <c r="I379" s="775"/>
      <c r="J379" s="764"/>
      <c r="K379" s="764"/>
      <c r="L379" s="764"/>
      <c r="M379" s="764"/>
      <c r="N379" s="764"/>
      <c r="O379" s="764"/>
      <c r="P379" s="766"/>
      <c r="Q379" s="768"/>
      <c r="R379" s="770"/>
      <c r="S379" s="770"/>
      <c r="T379" s="770"/>
      <c r="U379" s="820"/>
      <c r="V379" s="805"/>
      <c r="W379" s="823"/>
      <c r="X379" s="826"/>
      <c r="Y379" s="829"/>
      <c r="Z379" s="805"/>
      <c r="AA379" s="808"/>
      <c r="AB379" s="811"/>
      <c r="AC379" s="814"/>
      <c r="AD379" s="797"/>
      <c r="AE379" s="178">
        <v>4</v>
      </c>
      <c r="AF379" s="401"/>
      <c r="AG379" s="444"/>
      <c r="AH379" s="393"/>
      <c r="AI379" s="393"/>
      <c r="AJ379" s="393"/>
      <c r="AK379" s="395" t="str">
        <f t="shared" si="289"/>
        <v/>
      </c>
      <c r="AL379" s="253"/>
      <c r="AM379" s="253"/>
      <c r="AN379" s="201" t="str">
        <f t="shared" si="290"/>
        <v/>
      </c>
      <c r="AO379" s="254"/>
      <c r="AP379" s="254"/>
      <c r="AQ379" s="255"/>
      <c r="AR379" s="202" t="str">
        <f>IF(ISBLANK(AC376),(IFERROR(IF(AND(AK378="Probabilidad",AK379="Probabilidad"),(AT378-(+AT378*AN379)),IF(AND(AK378="Impacto",AK379="Probabilidad"),(AT377-(+AT377*AN379)),IF(AK379="Impacto",AT378,""))),""))," ")</f>
        <v/>
      </c>
      <c r="AS379" s="154" t="str">
        <f>IF(ISBLANK(AC376),(IFERROR(IF(AR379="","",IF(AR379&lt;=0.2,"Muy Baja",IF(AR379&lt;=0.4,"Baja",IF(AR379&lt;=0.6,"Media",IF(AR379&lt;=0.8,"Alta","Muy Alta"))))),""))," ")</f>
        <v/>
      </c>
      <c r="AT379" s="203" t="str">
        <f t="shared" si="293"/>
        <v/>
      </c>
      <c r="AU379" s="470" t="str">
        <f t="shared" si="294"/>
        <v/>
      </c>
      <c r="AV379" s="203" t="str">
        <f t="shared" si="342"/>
        <v/>
      </c>
      <c r="AW379" s="204" t="str">
        <f t="shared" si="296"/>
        <v/>
      </c>
      <c r="AX379" s="817"/>
      <c r="AY379" s="794"/>
      <c r="AZ379" s="797"/>
      <c r="BA379" s="800"/>
      <c r="BB379" s="256"/>
      <c r="BC379" s="368"/>
      <c r="BD379" s="369"/>
      <c r="BE379" s="369"/>
      <c r="BF379" s="474"/>
      <c r="BG379" s="474"/>
      <c r="BH379" s="474"/>
      <c r="BI379" s="256"/>
      <c r="BJ379" s="764"/>
      <c r="BK379" s="411"/>
      <c r="BL379" s="409"/>
      <c r="BM379" s="409"/>
      <c r="BN379" s="409"/>
      <c r="BO379" s="410"/>
      <c r="BP379" s="410"/>
      <c r="BQ379" s="410"/>
      <c r="BR379" s="453"/>
      <c r="BS379" s="453"/>
      <c r="BT379" s="454"/>
      <c r="BU379" s="509"/>
      <c r="BV379" s="509"/>
      <c r="BW379" s="509"/>
      <c r="BX379" s="509"/>
      <c r="BY379" s="182"/>
      <c r="BZ379" s="182"/>
      <c r="CA379" s="182"/>
      <c r="CB379" s="182"/>
      <c r="CC379" s="182"/>
      <c r="CD379" s="182"/>
      <c r="CE379" s="182"/>
      <c r="CF379" s="182"/>
      <c r="CG379" s="182"/>
      <c r="CH379" s="182"/>
      <c r="CI379" s="182"/>
      <c r="CJ379" s="182"/>
      <c r="CK379" s="182"/>
      <c r="CL379" s="182"/>
      <c r="CM379" s="182"/>
      <c r="CN379" s="182"/>
      <c r="CO379" s="182"/>
    </row>
    <row r="380" spans="1:93" ht="28.5" customHeight="1">
      <c r="A380" s="857"/>
      <c r="B380" s="860"/>
      <c r="C380" s="781"/>
      <c r="D380" s="781"/>
      <c r="E380" s="764"/>
      <c r="F380" s="764"/>
      <c r="G380" s="783"/>
      <c r="H380" s="297">
        <f t="shared" si="322"/>
        <v>61</v>
      </c>
      <c r="I380" s="775"/>
      <c r="J380" s="764"/>
      <c r="K380" s="764"/>
      <c r="L380" s="764"/>
      <c r="M380" s="764"/>
      <c r="N380" s="764"/>
      <c r="O380" s="764"/>
      <c r="P380" s="766"/>
      <c r="Q380" s="768"/>
      <c r="R380" s="770"/>
      <c r="S380" s="770"/>
      <c r="T380" s="770"/>
      <c r="U380" s="820"/>
      <c r="V380" s="805"/>
      <c r="W380" s="823"/>
      <c r="X380" s="826"/>
      <c r="Y380" s="829"/>
      <c r="Z380" s="805"/>
      <c r="AA380" s="808"/>
      <c r="AB380" s="811"/>
      <c r="AC380" s="814"/>
      <c r="AD380" s="797"/>
      <c r="AE380" s="178">
        <v>5</v>
      </c>
      <c r="AF380" s="401"/>
      <c r="AG380" s="444"/>
      <c r="AH380" s="393"/>
      <c r="AI380" s="393"/>
      <c r="AJ380" s="393"/>
      <c r="AK380" s="395" t="str">
        <f t="shared" si="289"/>
        <v/>
      </c>
      <c r="AL380" s="253"/>
      <c r="AM380" s="253"/>
      <c r="AN380" s="201" t="str">
        <f t="shared" si="290"/>
        <v/>
      </c>
      <c r="AO380" s="254"/>
      <c r="AP380" s="254"/>
      <c r="AQ380" s="255"/>
      <c r="AR380" s="202" t="str">
        <f>IF(ISBLANK(AC376),(IFERROR(IF(AND(AK379="Probabilidad",AK380="Probabilidad"),(AT379-(+AT379*AN380)),IF(AND(AK379="Impacto",AK380="Probabilidad"),(AT378-(+AT378*AN380)),IF(AK380="Impacto",AT379,""))),""))," ")</f>
        <v/>
      </c>
      <c r="AS380" s="154" t="str">
        <f>IF(ISBLANK(AC376),(IFERROR(IF(AR380="","",IF(AR380&lt;=0.2,"Muy Baja",IF(AR380&lt;=0.4,"Baja",IF(AR380&lt;=0.6,"Media",IF(AR380&lt;=0.8,"Alta","Muy Alta"))))),""))," ")</f>
        <v/>
      </c>
      <c r="AT380" s="203" t="str">
        <f t="shared" si="293"/>
        <v/>
      </c>
      <c r="AU380" s="470" t="str">
        <f t="shared" si="294"/>
        <v/>
      </c>
      <c r="AV380" s="203" t="str">
        <f t="shared" si="342"/>
        <v/>
      </c>
      <c r="AW380" s="204" t="str">
        <f t="shared" si="296"/>
        <v/>
      </c>
      <c r="AX380" s="817"/>
      <c r="AY380" s="794"/>
      <c r="AZ380" s="797"/>
      <c r="BA380" s="800"/>
      <c r="BB380" s="256"/>
      <c r="BC380" s="368"/>
      <c r="BD380" s="369"/>
      <c r="BE380" s="369"/>
      <c r="BF380" s="474"/>
      <c r="BG380" s="474"/>
      <c r="BH380" s="474"/>
      <c r="BI380" s="368"/>
      <c r="BJ380" s="764"/>
      <c r="BK380" s="411"/>
      <c r="BL380" s="409"/>
      <c r="BM380" s="409"/>
      <c r="BN380" s="409"/>
      <c r="BO380" s="410"/>
      <c r="BP380" s="410"/>
      <c r="BQ380" s="410"/>
      <c r="BR380" s="453"/>
      <c r="BS380" s="453"/>
      <c r="BT380" s="454"/>
      <c r="BU380" s="509"/>
      <c r="BV380" s="509"/>
      <c r="BW380" s="509"/>
      <c r="BX380" s="509"/>
      <c r="BY380" s="182"/>
      <c r="BZ380" s="182"/>
      <c r="CA380" s="182"/>
      <c r="CB380" s="182"/>
      <c r="CC380" s="182"/>
      <c r="CD380" s="182"/>
      <c r="CE380" s="182"/>
      <c r="CF380" s="182"/>
      <c r="CG380" s="182"/>
      <c r="CH380" s="182"/>
      <c r="CI380" s="182"/>
      <c r="CJ380" s="182"/>
      <c r="CK380" s="182"/>
      <c r="CL380" s="182"/>
      <c r="CM380" s="182"/>
      <c r="CN380" s="182"/>
      <c r="CO380" s="182"/>
    </row>
    <row r="381" spans="1:93" ht="28.5" customHeight="1">
      <c r="A381" s="857"/>
      <c r="B381" s="860"/>
      <c r="C381" s="781"/>
      <c r="D381" s="781"/>
      <c r="E381" s="764"/>
      <c r="F381" s="764"/>
      <c r="G381" s="783"/>
      <c r="H381" s="297">
        <f t="shared" si="322"/>
        <v>61</v>
      </c>
      <c r="I381" s="776"/>
      <c r="J381" s="765"/>
      <c r="K381" s="765"/>
      <c r="L381" s="765"/>
      <c r="M381" s="765"/>
      <c r="N381" s="765"/>
      <c r="O381" s="765"/>
      <c r="P381" s="767"/>
      <c r="Q381" s="769"/>
      <c r="R381" s="771"/>
      <c r="S381" s="771"/>
      <c r="T381" s="771"/>
      <c r="U381" s="821"/>
      <c r="V381" s="806"/>
      <c r="W381" s="824"/>
      <c r="X381" s="827"/>
      <c r="Y381" s="830"/>
      <c r="Z381" s="806"/>
      <c r="AA381" s="809"/>
      <c r="AB381" s="812"/>
      <c r="AC381" s="815"/>
      <c r="AD381" s="798"/>
      <c r="AE381" s="178">
        <v>6</v>
      </c>
      <c r="AF381" s="401"/>
      <c r="AG381" s="444"/>
      <c r="AH381" s="393"/>
      <c r="AI381" s="393"/>
      <c r="AJ381" s="393"/>
      <c r="AK381" s="395" t="str">
        <f t="shared" si="289"/>
        <v/>
      </c>
      <c r="AL381" s="253"/>
      <c r="AM381" s="253"/>
      <c r="AN381" s="201" t="str">
        <f t="shared" si="290"/>
        <v/>
      </c>
      <c r="AO381" s="254"/>
      <c r="AP381" s="254"/>
      <c r="AQ381" s="255"/>
      <c r="AR381" s="202" t="str">
        <f>IF(ISBLANK(AC376),(IFERROR(IF(AND(AK380="Probabilidad",AK381="Probabilidad"),(AT380-(+AT380*AN381)),IF(AND(AK380="Impacto",AK381="Probabilidad"),(AT379-(+AT379*AN381)),IF(AK381="Impacto",AT380,""))),""))," ")</f>
        <v/>
      </c>
      <c r="AS381" s="154" t="str">
        <f>IF(ISBLANK(AC376),(IFERROR(IF(AR381="","",IF(AR381&lt;=0.2,"Muy Baja",IF(AR381&lt;=0.4,"Baja",IF(AR381&lt;=0.6,"Media",IF(AR381&lt;=0.8,"Alta","Muy Alta"))))),""))," ")</f>
        <v/>
      </c>
      <c r="AT381" s="203" t="str">
        <f t="shared" si="293"/>
        <v/>
      </c>
      <c r="AU381" s="470" t="str">
        <f t="shared" si="294"/>
        <v/>
      </c>
      <c r="AV381" s="203" t="str">
        <f t="shared" si="342"/>
        <v/>
      </c>
      <c r="AW381" s="204" t="str">
        <f t="shared" si="296"/>
        <v/>
      </c>
      <c r="AX381" s="818"/>
      <c r="AY381" s="795"/>
      <c r="AZ381" s="798"/>
      <c r="BA381" s="801"/>
      <c r="BB381" s="256"/>
      <c r="BC381" s="368"/>
      <c r="BD381" s="369"/>
      <c r="BE381" s="369"/>
      <c r="BF381" s="474"/>
      <c r="BG381" s="474"/>
      <c r="BH381" s="474"/>
      <c r="BI381" s="368"/>
      <c r="BJ381" s="765"/>
      <c r="BK381" s="411"/>
      <c r="BL381" s="409"/>
      <c r="BM381" s="409"/>
      <c r="BN381" s="409"/>
      <c r="BO381" s="410"/>
      <c r="BP381" s="410"/>
      <c r="BQ381" s="410"/>
      <c r="BR381" s="453"/>
      <c r="BS381" s="453"/>
      <c r="BT381" s="454"/>
      <c r="BU381" s="509"/>
      <c r="BV381" s="509"/>
      <c r="BW381" s="509"/>
      <c r="BX381" s="509"/>
      <c r="BY381" s="182"/>
      <c r="BZ381" s="182"/>
      <c r="CA381" s="182"/>
      <c r="CB381" s="182"/>
      <c r="CC381" s="182"/>
      <c r="CD381" s="182"/>
      <c r="CE381" s="182"/>
      <c r="CF381" s="182"/>
      <c r="CG381" s="182"/>
      <c r="CH381" s="182"/>
      <c r="CI381" s="182"/>
      <c r="CJ381" s="182"/>
      <c r="CK381" s="182"/>
      <c r="CL381" s="182"/>
      <c r="CM381" s="182"/>
      <c r="CN381" s="182"/>
      <c r="CO381" s="182"/>
    </row>
    <row r="382" spans="1:93" ht="90" customHeight="1">
      <c r="A382" s="857"/>
      <c r="B382" s="860" t="s">
        <v>936</v>
      </c>
      <c r="C382" s="781"/>
      <c r="D382" s="781" t="str">
        <f>IFERROR((VLOOKUP($B382,'Listados Datos'!$D$3:$F$18,3,FALSE))," ")</f>
        <v>El proceso inicia con la identificación de las necesidades de recursos y finaliza con la entrega del bien y/o servicio y su registro en los hechos financieros. Aplica a todos los procesos de la entidad.</v>
      </c>
      <c r="E382" s="764" t="s">
        <v>1132</v>
      </c>
      <c r="F382" s="764" t="s">
        <v>952</v>
      </c>
      <c r="G382" s="783">
        <v>62</v>
      </c>
      <c r="H382" s="297">
        <f t="shared" ref="H382" si="343">+G382</f>
        <v>62</v>
      </c>
      <c r="I382" s="784" t="s">
        <v>2971</v>
      </c>
      <c r="J382" s="785" t="s">
        <v>236</v>
      </c>
      <c r="K382" s="785" t="s">
        <v>1149</v>
      </c>
      <c r="L382" s="785" t="s">
        <v>1259</v>
      </c>
      <c r="M382" s="785" t="s">
        <v>2966</v>
      </c>
      <c r="N382" s="785" t="s">
        <v>105</v>
      </c>
      <c r="O382" s="785" t="s">
        <v>825</v>
      </c>
      <c r="P382" s="786">
        <v>228</v>
      </c>
      <c r="Q382" s="787"/>
      <c r="R382" s="788"/>
      <c r="S382" s="788"/>
      <c r="T382" s="788"/>
      <c r="U382" s="819" t="str">
        <f>IF(ISBLANK(AB382),(IF(P382&lt;=0,"",IF(P382&lt;=2,"Muy Baja",IF(P382&lt;=24,"Baja",IF(P382&lt;=500,"Media",IF(P382&lt;=5000,"Alta","Muy Alta"))))))," ")</f>
        <v>Media</v>
      </c>
      <c r="V382" s="804">
        <f t="shared" ref="V382" si="344">IF(ISBLANK(AB382),(IF(U382="","",IF(U382="Muy Baja",20%,IF(U382="Baja",40%,IF(U382="Media",60%,IF(U382="Alta",80%,IF(U382="Muy Alta",100%,0)))))))," ")</f>
        <v>0.6</v>
      </c>
      <c r="W382" s="822" t="s">
        <v>299</v>
      </c>
      <c r="X382" s="825" t="str">
        <f>IF(W382&gt;0,IF(NOT(ISERROR(MATCH(W382,'Listados Datos'!$N$3:$N$4,0))),'Listados Datos'!$N$6&amp;"Por favor no seleccionar este criterios de impacto (Afectación Económica o presupuestal y/o Pérdida Reputacional)",'Listados Datos'!$N$7),"")</f>
        <v>✔</v>
      </c>
      <c r="Y382" s="828" t="str">
        <f>IF(OR(W382='Listados Datos'!$R$3,W382='Listados Datos'!$S$3),"Leve",IF(OR(W382='Listados Datos'!$R$4,W382='Listados Datos'!$S$4),"Menor",IF(OR(W382='Listados Datos'!$R$5,W382='Listados Datos'!$S$5),"Moderado",IF(OR(W382='Listados Datos'!$R$6,W382='Listados Datos'!$S$6),"Mayor",IF(OR(W382='Listados Datos'!$R$7,W382='Listados Datos'!$S$7),"Catastrófico","")))))</f>
        <v>Moderado</v>
      </c>
      <c r="Z382" s="804">
        <f>IF(Y382="","",IF(Y382="Leve",20%,IF(Y382="Menor",40%,IF(Y382="Moderado",60%,IF(Y382="Mayor",80%,IF(Y382="Catastrófico",100%,0))))))</f>
        <v>0.6</v>
      </c>
      <c r="AA382" s="807" t="str">
        <f>IF(OR(AND(U382="Muy Baja",Y382="Leve"),AND(U382="Muy Baja",Y382="Menor"),AND(U382="Baja",Y382="Leve")),"Bajo",IF(OR(AND(U382="Muy baja",Y382="Moderado"),AND(U382="Baja",Y382="Menor"),AND(U382="Baja",Y382="Moderado"),AND(U382="Media",Y382="Leve"),AND(U382="Media",Y382="Menor"),AND(U382="Media",Y382="Moderado"),AND(U382="Alta",Y382="Leve"),AND(U382="Alta",Y382="Menor")),"Moderado",IF(OR(AND(U382="Muy Baja",Y382="Mayor"),AND(U382="Baja",Y382="Mayor"),AND(U382="Media",Y382="Mayor"),AND(U382="Alta",Y382="Moderado"),AND(U382="Alta",Y382="Mayor"),AND(U382="Muy Alta",Y382="Leve"),AND(U382="Muy Alta",Y382="Menor"),AND(U382="Muy Alta",Y382="Moderado"),AND(U382="Muy Alta",Y382="Mayor")),"Alto",IF(OR(AND(U382="Muy Baja",Y382="Catastrófico"),AND(U382="Baja",Y382="Catastrófico"),AND(U382="Media",Y382="Catastrófico"),AND(U382="Alta",Y382="Catastrófico"),AND(U382="Muy Alta",Y382="Catastrófico")),"Extremo",""))))</f>
        <v>Moderado</v>
      </c>
      <c r="AB382" s="810"/>
      <c r="AC382" s="813"/>
      <c r="AD382" s="796" t="str">
        <f t="shared" ref="AD382" si="345">IF(AND(AB382="Rara Vez",AC382="Insignificante"),("BAJA"),IF(AND(AB382="Rara Vez",AC382="Menor"),("BAJA"),IF(AND(AB382="Rara Vez",AC382="Moderado"),("MODERADA"),IF(AND(AB382="Rara Vez",AC382="Mayor"),("ALTA"),IF(AND(AB382="Improbable",AC382="Insignificante"),("BAJA"),IF(AND(AB382="Improbable",AC382="Menor"),("BAJA"),IF(AND(AB382="Improbable",AC382="Moderado"),("MODERADA"),IF(AND(AB382="Improbable",AC382="Mayor"),("ALTA"),IF(AND(AB382="Posible",AC382="Insignificante"),("BAJA"),IF(AND(AB382="Posible",AC382="Menor"),("MODERADA"),IF(AND(AB382="Posible",AC382="Moderado"),("ALTA"),IF(AND(AB382="Posible",AC382="Mayor"),("EXTREMA"),IF(AND(AB382="Probable",AC382="Insignificante"),("MODERADA"),IF(AND(AB382="Probable",AC382="Menor"),("ALTA"),IF(AND(AB382="Probable",AC382="Moderado"),("ALTA"),IF(AND(AB382="Probable",AC382="Mayor"),("EXTREMA"),IF(AND(AB382="Casi Seguro",AC382="Insignificante"),("ALTA"),IF(AND(AB382="Casi Seguro",AC382="Menor"),("ALTA"),IF(AND(AB382="Casi Seguro",AC382="Moderado"),("EXTREMA"),IF(AND(AB382="Casi Seguro",AC382="Mayor"),("EXTREMA"),IF(AC382="Catastrófico","EXTREMA","VALORAR")))))))))))))))))))))</f>
        <v>VALORAR</v>
      </c>
      <c r="AE382" s="178">
        <v>1</v>
      </c>
      <c r="AF382" s="401"/>
      <c r="AG382" s="444" t="s">
        <v>3230</v>
      </c>
      <c r="AH382" s="393"/>
      <c r="AI382" s="393"/>
      <c r="AJ382" s="393"/>
      <c r="AK382" s="395" t="str">
        <f t="shared" si="289"/>
        <v>Probabilidad</v>
      </c>
      <c r="AL382" s="253" t="s">
        <v>305</v>
      </c>
      <c r="AM382" s="253" t="s">
        <v>310</v>
      </c>
      <c r="AN382" s="201" t="str">
        <f t="shared" si="290"/>
        <v>40%</v>
      </c>
      <c r="AO382" s="254" t="s">
        <v>314</v>
      </c>
      <c r="AP382" s="254" t="s">
        <v>318</v>
      </c>
      <c r="AQ382" s="255" t="s">
        <v>321</v>
      </c>
      <c r="AR382" s="202">
        <f>IF(ISBLANK(AC382),(IFERROR(IF(AK382="Probabilidad",(V382-(+V382*AN382)),IF(AK382="Impacto",V382,"")),""))," ")</f>
        <v>0.36</v>
      </c>
      <c r="AS382" s="154" t="str">
        <f>IF(ISBLANK(AC382), (IFERROR(IF(AR382="","",IF(AR382&lt;=0.2,"Muy Baja",IF(AR382&lt;=0.4,"Baja",IF(AR382&lt;=0.6,"Media",IF(AR382&lt;=0.8,"Alta","Muy Alta"))))),""))," ")</f>
        <v>Baja</v>
      </c>
      <c r="AT382" s="203">
        <f t="shared" si="293"/>
        <v>0.36</v>
      </c>
      <c r="AU382" s="470" t="str">
        <f t="shared" si="294"/>
        <v>Moderado</v>
      </c>
      <c r="AV382" s="203">
        <f>IFERROR(IF(AK382="Impacto",(Z382-(+Z382*AN382)),IF(AK382="Probabilidad",Z382,"")),"")</f>
        <v>0.6</v>
      </c>
      <c r="AW382" s="204" t="str">
        <f t="shared" si="296"/>
        <v>Moderado</v>
      </c>
      <c r="AX382" s="816"/>
      <c r="AY382" s="793" t="str">
        <f>IF(ISBLANK(AC382), " ", AC382)</f>
        <v xml:space="preserve"> </v>
      </c>
      <c r="AZ382" s="796" t="str">
        <f t="shared" ref="AZ382" si="346">IF(AND(AX382="Rara Vez",AY382="Insignificante"),("BAJA"),IF(AND(AX382="Rara Vez",AY382="Menor"),("BAJA"),IF(AND(AX382="Rara Vez",AY382="Moderado"),("MODERADA"),IF(AND(AX382="Rara Vez",AY382="Mayor"),("ALTA"),IF(AND(AX382="Improbable",AY382="Insignificante"),("BAJA"),IF(AND(AX382="Improbable",AY382="Menor"),("BAJA"),IF(AND(AX382="Improbable",AY382="Moderado"),("MODERADA"),IF(AND(AX382="Improbable",AY382="Mayor"),("ALTA"),IF(AND(AX382="Posible",AY382="Insignificante"),("BAJA"),IF(AND(AX382="Posible",AY382="Menor"),("MODERADA"),IF(AND(AX382="Posible",AY382="Moderado"),("ALTA"),IF(AND(AX382="Posible",AY382="Mayor"),("EXTREMA"),IF(AND(AX382="Probable",AY382="Insignificante"),("MODERADA"),IF(AND(AX382="Probable",AY382="Menor"),("ALTA"),IF(AND(AX382="Probable",AY382="Moderado"),("ALTA"),IF(AND(AX382="Probable",AY382="Mayor"),("EXTREMA"),IF(AND(AX382="Casi Seguro",AY382="Insignificante"),("ALTA"),IF(AND(AX382="Casi Seguro",AY382="Menor"),("ALTA"),IF(AND(AX382="Casi Seguro",AY382="Moderado"),("EXTREMA"),IF(AND(AX382="Casi Seguro",AY382="Mayor"),("EXTREMA"),IF(AY382="Catastrófico","EXTREMA","VALORAR")))))))))))))))))))))</f>
        <v>VALORAR</v>
      </c>
      <c r="BA382" s="799" t="s">
        <v>328</v>
      </c>
      <c r="BB382" s="840" t="s">
        <v>1312</v>
      </c>
      <c r="BC382" s="791" t="s">
        <v>1196</v>
      </c>
      <c r="BD382" s="791" t="s">
        <v>2920</v>
      </c>
      <c r="BE382" s="791" t="s">
        <v>1028</v>
      </c>
      <c r="BF382" s="789">
        <v>44927</v>
      </c>
      <c r="BG382" s="789">
        <v>45291</v>
      </c>
      <c r="BH382" s="791" t="s">
        <v>1196</v>
      </c>
      <c r="BI382" s="791" t="s">
        <v>1196</v>
      </c>
      <c r="BJ382" s="785" t="s">
        <v>1197</v>
      </c>
      <c r="BK382" s="838" t="s">
        <v>110</v>
      </c>
      <c r="BL382" s="831" t="s">
        <v>3413</v>
      </c>
      <c r="BM382" s="901" t="s">
        <v>1423</v>
      </c>
      <c r="BN382" s="836" t="s">
        <v>1423</v>
      </c>
      <c r="BO382" s="831" t="s">
        <v>3414</v>
      </c>
      <c r="BP382" s="831" t="s">
        <v>1423</v>
      </c>
      <c r="BQ382" s="831" t="s">
        <v>30</v>
      </c>
      <c r="BR382" s="831" t="s">
        <v>111</v>
      </c>
      <c r="BS382" s="831" t="s">
        <v>1423</v>
      </c>
      <c r="BT382" s="833" t="s">
        <v>1423</v>
      </c>
      <c r="BU382" s="508" t="s">
        <v>3688</v>
      </c>
      <c r="BV382" s="518" t="s">
        <v>3633</v>
      </c>
      <c r="BW382" s="518" t="s">
        <v>3633</v>
      </c>
      <c r="BX382" s="508" t="s">
        <v>3689</v>
      </c>
      <c r="BY382" s="182"/>
      <c r="BZ382" s="182"/>
      <c r="CA382" s="182"/>
      <c r="CB382" s="182"/>
      <c r="CC382" s="182"/>
      <c r="CD382" s="182"/>
      <c r="CE382" s="182"/>
      <c r="CF382" s="182"/>
      <c r="CG382" s="182"/>
      <c r="CH382" s="182"/>
      <c r="CI382" s="182"/>
      <c r="CJ382" s="182"/>
      <c r="CK382" s="182"/>
      <c r="CL382" s="182"/>
      <c r="CM382" s="182"/>
      <c r="CN382" s="182"/>
      <c r="CO382" s="182"/>
    </row>
    <row r="383" spans="1:93" ht="161.25" customHeight="1">
      <c r="A383" s="857"/>
      <c r="B383" s="860"/>
      <c r="C383" s="781"/>
      <c r="D383" s="781"/>
      <c r="E383" s="764"/>
      <c r="F383" s="764"/>
      <c r="G383" s="783"/>
      <c r="H383" s="297">
        <f t="shared" ref="H383" si="347">+H382</f>
        <v>62</v>
      </c>
      <c r="I383" s="775"/>
      <c r="J383" s="764"/>
      <c r="K383" s="764"/>
      <c r="L383" s="764"/>
      <c r="M383" s="764"/>
      <c r="N383" s="764"/>
      <c r="O383" s="764"/>
      <c r="P383" s="766"/>
      <c r="Q383" s="768"/>
      <c r="R383" s="770"/>
      <c r="S383" s="770"/>
      <c r="T383" s="770"/>
      <c r="U383" s="820"/>
      <c r="V383" s="805"/>
      <c r="W383" s="823"/>
      <c r="X383" s="826"/>
      <c r="Y383" s="829"/>
      <c r="Z383" s="805"/>
      <c r="AA383" s="808"/>
      <c r="AB383" s="811"/>
      <c r="AC383" s="814"/>
      <c r="AD383" s="797"/>
      <c r="AE383" s="178">
        <v>2</v>
      </c>
      <c r="AF383" s="401"/>
      <c r="AG383" s="444" t="s">
        <v>3231</v>
      </c>
      <c r="AH383" s="393"/>
      <c r="AI383" s="393"/>
      <c r="AJ383" s="393"/>
      <c r="AK383" s="395" t="str">
        <f t="shared" si="289"/>
        <v>Probabilidad</v>
      </c>
      <c r="AL383" s="253" t="s">
        <v>305</v>
      </c>
      <c r="AM383" s="253" t="s">
        <v>310</v>
      </c>
      <c r="AN383" s="201" t="str">
        <f t="shared" si="290"/>
        <v>40%</v>
      </c>
      <c r="AO383" s="254" t="s">
        <v>314</v>
      </c>
      <c r="AP383" s="254" t="s">
        <v>318</v>
      </c>
      <c r="AQ383" s="255" t="s">
        <v>321</v>
      </c>
      <c r="AR383" s="202">
        <f>IF(ISBLANK(AC382),(IFERROR(IF(AND(AK382="Probabilidad",AK383="Probabilidad"),(AT382-(+AT382*AN383)),IF(AK383="Probabilidad",(V382-(+V382*AN383)),IF(AK383="Impacto",AT382,""))),""))," ")</f>
        <v>0.216</v>
      </c>
      <c r="AS383" s="154" t="str">
        <f>IF(ISBLANK(AC382),(IFERROR(IF(AR383="","",IF(AR383&lt;=0.2,"Muy Baja",IF(AR383&lt;=0.4,"Baja",IF(AR383&lt;=0.6,"Media",IF(AR383&lt;=0.8,"Alta","Muy Alta"))))),""))," ")</f>
        <v>Baja</v>
      </c>
      <c r="AT383" s="203">
        <f t="shared" si="293"/>
        <v>0.216</v>
      </c>
      <c r="AU383" s="470" t="str">
        <f t="shared" si="294"/>
        <v>Moderado</v>
      </c>
      <c r="AV383" s="203">
        <f>IFERROR(IF(AND(AK382="Impacto",AK383="Impacto"),(AV382-(+AV382*AN383)),IF(AK383="Impacto",(Z382-(+Z382*AN383)),IF(AK383="Probabilidad",AV382,""))),"")</f>
        <v>0.6</v>
      </c>
      <c r="AW383" s="204" t="str">
        <f t="shared" si="296"/>
        <v>Moderado</v>
      </c>
      <c r="AX383" s="817"/>
      <c r="AY383" s="794"/>
      <c r="AZ383" s="797"/>
      <c r="BA383" s="800"/>
      <c r="BB383" s="864"/>
      <c r="BC383" s="863"/>
      <c r="BD383" s="863"/>
      <c r="BE383" s="863"/>
      <c r="BF383" s="862"/>
      <c r="BG383" s="862"/>
      <c r="BH383" s="863"/>
      <c r="BI383" s="863"/>
      <c r="BJ383" s="764"/>
      <c r="BK383" s="879"/>
      <c r="BL383" s="880"/>
      <c r="BM383" s="880"/>
      <c r="BN383" s="880"/>
      <c r="BO383" s="880"/>
      <c r="BP383" s="880"/>
      <c r="BQ383" s="880"/>
      <c r="BR383" s="880"/>
      <c r="BS383" s="880"/>
      <c r="BT383" s="878"/>
      <c r="BU383" s="508" t="s">
        <v>3690</v>
      </c>
      <c r="BV383" s="518" t="s">
        <v>3633</v>
      </c>
      <c r="BW383" s="518" t="s">
        <v>3633</v>
      </c>
      <c r="BX383" s="508" t="s">
        <v>3692</v>
      </c>
      <c r="BY383" s="182"/>
      <c r="BZ383" s="182"/>
      <c r="CA383" s="182"/>
      <c r="CB383" s="182"/>
      <c r="CC383" s="182"/>
      <c r="CD383" s="182"/>
      <c r="CE383" s="182"/>
      <c r="CF383" s="182"/>
      <c r="CG383" s="182"/>
      <c r="CH383" s="182"/>
      <c r="CI383" s="182"/>
      <c r="CJ383" s="182"/>
      <c r="CK383" s="182"/>
      <c r="CL383" s="182"/>
      <c r="CM383" s="182"/>
      <c r="CN383" s="182"/>
      <c r="CO383" s="182"/>
    </row>
    <row r="384" spans="1:93" ht="122.25" customHeight="1">
      <c r="A384" s="857"/>
      <c r="B384" s="860"/>
      <c r="C384" s="781"/>
      <c r="D384" s="781"/>
      <c r="E384" s="764"/>
      <c r="F384" s="764"/>
      <c r="G384" s="783"/>
      <c r="H384" s="297">
        <f t="shared" si="322"/>
        <v>62</v>
      </c>
      <c r="I384" s="775"/>
      <c r="J384" s="764"/>
      <c r="K384" s="764"/>
      <c r="L384" s="764"/>
      <c r="M384" s="764"/>
      <c r="N384" s="764"/>
      <c r="O384" s="764"/>
      <c r="P384" s="766"/>
      <c r="Q384" s="768"/>
      <c r="R384" s="770"/>
      <c r="S384" s="770"/>
      <c r="T384" s="770"/>
      <c r="U384" s="820"/>
      <c r="V384" s="805"/>
      <c r="W384" s="823"/>
      <c r="X384" s="826"/>
      <c r="Y384" s="829"/>
      <c r="Z384" s="805"/>
      <c r="AA384" s="808"/>
      <c r="AB384" s="811"/>
      <c r="AC384" s="814"/>
      <c r="AD384" s="797"/>
      <c r="AE384" s="178">
        <v>3</v>
      </c>
      <c r="AF384" s="401"/>
      <c r="AG384" s="444" t="s">
        <v>3229</v>
      </c>
      <c r="AH384" s="393"/>
      <c r="AI384" s="393"/>
      <c r="AJ384" s="393"/>
      <c r="AK384" s="395" t="str">
        <f t="shared" si="289"/>
        <v>Probabilidad</v>
      </c>
      <c r="AL384" s="253" t="s">
        <v>305</v>
      </c>
      <c r="AM384" s="253" t="s">
        <v>310</v>
      </c>
      <c r="AN384" s="201" t="str">
        <f t="shared" si="290"/>
        <v>40%</v>
      </c>
      <c r="AO384" s="254" t="s">
        <v>314</v>
      </c>
      <c r="AP384" s="254" t="s">
        <v>318</v>
      </c>
      <c r="AQ384" s="255" t="s">
        <v>321</v>
      </c>
      <c r="AR384" s="202">
        <f>IF(ISBLANK(AC382),(IFERROR(IF(AND(AK383="Probabilidad",AK384="Probabilidad"),(AT383-(+AT383*AN384)),IF(AND(AK383="Impacto",AK384="Probabilidad"),(AT382-(+AT382*AN384)),IF(AK384="Impacto",AT383,""))),""))," ")</f>
        <v>0.12959999999999999</v>
      </c>
      <c r="AS384" s="154" t="str">
        <f>IF(ISBLANK(AC382),(IFERROR(IF(AR384="","",IF(AR384&lt;=0.2,"Muy Baja",IF(AR384&lt;=0.4,"Baja",IF(AR384&lt;=0.6,"Media",IF(AR384&lt;=0.8,"Alta","Muy Alta"))))),""))," ")</f>
        <v>Muy Baja</v>
      </c>
      <c r="AT384" s="203">
        <f t="shared" si="293"/>
        <v>0.12959999999999999</v>
      </c>
      <c r="AU384" s="470" t="str">
        <f t="shared" si="294"/>
        <v>Moderado</v>
      </c>
      <c r="AV384" s="203">
        <f t="shared" ref="AV384:AV387" si="348">IFERROR(IF(AND(AK383="Impacto",AK384="Impacto"),(AV383-(+AV383*AN384)),IF(AND(AK383="Probabilidad",AK384="Impacto"),(AV382-(+AV382*AN384)),IF(AK384="Probabilidad",AV383,""))),"")</f>
        <v>0.6</v>
      </c>
      <c r="AW384" s="204" t="str">
        <f t="shared" si="296"/>
        <v>Moderado</v>
      </c>
      <c r="AX384" s="817"/>
      <c r="AY384" s="794"/>
      <c r="AZ384" s="797"/>
      <c r="BA384" s="800"/>
      <c r="BB384" s="841"/>
      <c r="BC384" s="792"/>
      <c r="BD384" s="792"/>
      <c r="BE384" s="792"/>
      <c r="BF384" s="790"/>
      <c r="BG384" s="790"/>
      <c r="BH384" s="792"/>
      <c r="BI384" s="792"/>
      <c r="BJ384" s="764"/>
      <c r="BK384" s="839"/>
      <c r="BL384" s="832"/>
      <c r="BM384" s="832"/>
      <c r="BN384" s="832"/>
      <c r="BO384" s="832"/>
      <c r="BP384" s="832"/>
      <c r="BQ384" s="832"/>
      <c r="BR384" s="832"/>
      <c r="BS384" s="832"/>
      <c r="BT384" s="834"/>
      <c r="BU384" s="508" t="s">
        <v>3691</v>
      </c>
      <c r="BV384" s="518" t="s">
        <v>3633</v>
      </c>
      <c r="BW384" s="518" t="s">
        <v>3633</v>
      </c>
      <c r="BX384" s="508" t="s">
        <v>3692</v>
      </c>
      <c r="BY384" s="182"/>
      <c r="BZ384" s="182"/>
      <c r="CA384" s="182"/>
      <c r="CB384" s="182"/>
      <c r="CC384" s="182"/>
      <c r="CD384" s="182"/>
      <c r="CE384" s="182"/>
      <c r="CF384" s="182"/>
      <c r="CG384" s="182"/>
      <c r="CH384" s="182"/>
      <c r="CI384" s="182"/>
      <c r="CJ384" s="182"/>
      <c r="CK384" s="182"/>
      <c r="CL384" s="182"/>
      <c r="CM384" s="182"/>
      <c r="CN384" s="182"/>
      <c r="CO384" s="182"/>
    </row>
    <row r="385" spans="1:93" ht="28.5" customHeight="1">
      <c r="A385" s="857"/>
      <c r="B385" s="860"/>
      <c r="C385" s="781"/>
      <c r="D385" s="781"/>
      <c r="E385" s="764"/>
      <c r="F385" s="764"/>
      <c r="G385" s="783"/>
      <c r="H385" s="297">
        <f t="shared" si="322"/>
        <v>62</v>
      </c>
      <c r="I385" s="775"/>
      <c r="J385" s="764"/>
      <c r="K385" s="764"/>
      <c r="L385" s="764"/>
      <c r="M385" s="764"/>
      <c r="N385" s="764"/>
      <c r="O385" s="764"/>
      <c r="P385" s="766"/>
      <c r="Q385" s="768"/>
      <c r="R385" s="770"/>
      <c r="S385" s="770"/>
      <c r="T385" s="770"/>
      <c r="U385" s="820"/>
      <c r="V385" s="805"/>
      <c r="W385" s="823"/>
      <c r="X385" s="826"/>
      <c r="Y385" s="829"/>
      <c r="Z385" s="805"/>
      <c r="AA385" s="808"/>
      <c r="AB385" s="811"/>
      <c r="AC385" s="814"/>
      <c r="AD385" s="797"/>
      <c r="AE385" s="178">
        <v>4</v>
      </c>
      <c r="AF385" s="401"/>
      <c r="AG385" s="444"/>
      <c r="AH385" s="393"/>
      <c r="AI385" s="393"/>
      <c r="AJ385" s="393"/>
      <c r="AK385" s="395" t="str">
        <f t="shared" si="289"/>
        <v/>
      </c>
      <c r="AL385" s="253"/>
      <c r="AM385" s="253"/>
      <c r="AN385" s="201" t="str">
        <f t="shared" si="290"/>
        <v/>
      </c>
      <c r="AO385" s="254"/>
      <c r="AP385" s="254"/>
      <c r="AQ385" s="255"/>
      <c r="AR385" s="202" t="str">
        <f>IF(ISBLANK(AC382),(IFERROR(IF(AND(AK384="Probabilidad",AK385="Probabilidad"),(AT384-(+AT384*AN385)),IF(AND(AK384="Impacto",AK385="Probabilidad"),(AT383-(+AT383*AN385)),IF(AK385="Impacto",AT384,""))),""))," ")</f>
        <v/>
      </c>
      <c r="AS385" s="154" t="str">
        <f>IF(ISBLANK(AC382),(IFERROR(IF(AR385="","",IF(AR385&lt;=0.2,"Muy Baja",IF(AR385&lt;=0.4,"Baja",IF(AR385&lt;=0.6,"Media",IF(AR385&lt;=0.8,"Alta","Muy Alta"))))),""))," ")</f>
        <v/>
      </c>
      <c r="AT385" s="203" t="str">
        <f t="shared" si="293"/>
        <v/>
      </c>
      <c r="AU385" s="470" t="str">
        <f t="shared" si="294"/>
        <v/>
      </c>
      <c r="AV385" s="203" t="str">
        <f t="shared" si="348"/>
        <v/>
      </c>
      <c r="AW385" s="204" t="str">
        <f t="shared" si="296"/>
        <v/>
      </c>
      <c r="AX385" s="817"/>
      <c r="AY385" s="794"/>
      <c r="AZ385" s="797"/>
      <c r="BA385" s="800"/>
      <c r="BB385" s="256"/>
      <c r="BC385" s="368"/>
      <c r="BD385" s="368"/>
      <c r="BE385" s="368"/>
      <c r="BF385" s="474"/>
      <c r="BG385" s="474"/>
      <c r="BH385" s="368"/>
      <c r="BI385" s="368"/>
      <c r="BJ385" s="764"/>
      <c r="BK385" s="411"/>
      <c r="BL385" s="409"/>
      <c r="BM385" s="409"/>
      <c r="BN385" s="409"/>
      <c r="BO385" s="410"/>
      <c r="BP385" s="410"/>
      <c r="BQ385" s="410"/>
      <c r="BR385" s="453"/>
      <c r="BS385" s="453"/>
      <c r="BT385" s="454"/>
      <c r="BU385" s="509"/>
      <c r="BV385" s="509"/>
      <c r="BW385" s="509"/>
      <c r="BX385" s="509"/>
      <c r="BY385" s="182"/>
      <c r="BZ385" s="182"/>
      <c r="CA385" s="182"/>
      <c r="CB385" s="182"/>
      <c r="CC385" s="182"/>
      <c r="CD385" s="182"/>
      <c r="CE385" s="182"/>
      <c r="CF385" s="182"/>
      <c r="CG385" s="182"/>
      <c r="CH385" s="182"/>
      <c r="CI385" s="182"/>
      <c r="CJ385" s="182"/>
      <c r="CK385" s="182"/>
      <c r="CL385" s="182"/>
      <c r="CM385" s="182"/>
      <c r="CN385" s="182"/>
      <c r="CO385" s="182"/>
    </row>
    <row r="386" spans="1:93" ht="28.5" customHeight="1">
      <c r="A386" s="857"/>
      <c r="B386" s="860"/>
      <c r="C386" s="781"/>
      <c r="D386" s="781"/>
      <c r="E386" s="764"/>
      <c r="F386" s="764"/>
      <c r="G386" s="783"/>
      <c r="H386" s="297">
        <f t="shared" si="322"/>
        <v>62</v>
      </c>
      <c r="I386" s="775"/>
      <c r="J386" s="764"/>
      <c r="K386" s="764"/>
      <c r="L386" s="764"/>
      <c r="M386" s="764"/>
      <c r="N386" s="764"/>
      <c r="O386" s="764"/>
      <c r="P386" s="766"/>
      <c r="Q386" s="768"/>
      <c r="R386" s="770"/>
      <c r="S386" s="770"/>
      <c r="T386" s="770"/>
      <c r="U386" s="820"/>
      <c r="V386" s="805"/>
      <c r="W386" s="823"/>
      <c r="X386" s="826"/>
      <c r="Y386" s="829"/>
      <c r="Z386" s="805"/>
      <c r="AA386" s="808"/>
      <c r="AB386" s="811"/>
      <c r="AC386" s="814"/>
      <c r="AD386" s="797"/>
      <c r="AE386" s="178">
        <v>5</v>
      </c>
      <c r="AF386" s="401"/>
      <c r="AG386" s="444"/>
      <c r="AH386" s="393"/>
      <c r="AI386" s="393"/>
      <c r="AJ386" s="393"/>
      <c r="AK386" s="395" t="str">
        <f t="shared" si="289"/>
        <v/>
      </c>
      <c r="AL386" s="253"/>
      <c r="AM386" s="253"/>
      <c r="AN386" s="201" t="str">
        <f t="shared" si="290"/>
        <v/>
      </c>
      <c r="AO386" s="254"/>
      <c r="AP386" s="254"/>
      <c r="AQ386" s="255"/>
      <c r="AR386" s="202" t="str">
        <f>IF(ISBLANK(AC382),(IFERROR(IF(AND(AK385="Probabilidad",AK386="Probabilidad"),(AT385-(+AT385*AN386)),IF(AND(AK385="Impacto",AK386="Probabilidad"),(AT384-(+AT384*AN386)),IF(AK386="Impacto",AT385,""))),""))," ")</f>
        <v/>
      </c>
      <c r="AS386" s="154" t="str">
        <f>IF(ISBLANK(AC382),(IFERROR(IF(AR386="","",IF(AR386&lt;=0.2,"Muy Baja",IF(AR386&lt;=0.4,"Baja",IF(AR386&lt;=0.6,"Media",IF(AR386&lt;=0.8,"Alta","Muy Alta"))))),""))," ")</f>
        <v/>
      </c>
      <c r="AT386" s="203" t="str">
        <f t="shared" si="293"/>
        <v/>
      </c>
      <c r="AU386" s="470" t="str">
        <f t="shared" si="294"/>
        <v/>
      </c>
      <c r="AV386" s="203" t="str">
        <f t="shared" si="348"/>
        <v/>
      </c>
      <c r="AW386" s="204" t="str">
        <f t="shared" si="296"/>
        <v/>
      </c>
      <c r="AX386" s="817"/>
      <c r="AY386" s="794"/>
      <c r="AZ386" s="797"/>
      <c r="BA386" s="800"/>
      <c r="BB386" s="256"/>
      <c r="BC386" s="368"/>
      <c r="BD386" s="368"/>
      <c r="BE386" s="368"/>
      <c r="BF386" s="474"/>
      <c r="BG386" s="474"/>
      <c r="BH386" s="368"/>
      <c r="BI386" s="368"/>
      <c r="BJ386" s="764"/>
      <c r="BK386" s="411"/>
      <c r="BL386" s="409"/>
      <c r="BM386" s="409"/>
      <c r="BN386" s="409"/>
      <c r="BO386" s="410"/>
      <c r="BP386" s="410"/>
      <c r="BQ386" s="410"/>
      <c r="BR386" s="453"/>
      <c r="BS386" s="453"/>
      <c r="BT386" s="454"/>
      <c r="BU386" s="509"/>
      <c r="BV386" s="509"/>
      <c r="BW386" s="509"/>
      <c r="BX386" s="509"/>
      <c r="BY386" s="182"/>
      <c r="BZ386" s="182"/>
      <c r="CA386" s="182"/>
      <c r="CB386" s="182"/>
      <c r="CC386" s="182"/>
      <c r="CD386" s="182"/>
      <c r="CE386" s="182"/>
      <c r="CF386" s="182"/>
      <c r="CG386" s="182"/>
      <c r="CH386" s="182"/>
      <c r="CI386" s="182"/>
      <c r="CJ386" s="182"/>
      <c r="CK386" s="182"/>
      <c r="CL386" s="182"/>
      <c r="CM386" s="182"/>
      <c r="CN386" s="182"/>
      <c r="CO386" s="182"/>
    </row>
    <row r="387" spans="1:93" ht="28.5" customHeight="1">
      <c r="A387" s="857"/>
      <c r="B387" s="860"/>
      <c r="C387" s="781"/>
      <c r="D387" s="781"/>
      <c r="E387" s="764"/>
      <c r="F387" s="764"/>
      <c r="G387" s="783"/>
      <c r="H387" s="297">
        <f t="shared" si="322"/>
        <v>62</v>
      </c>
      <c r="I387" s="776"/>
      <c r="J387" s="765"/>
      <c r="K387" s="765"/>
      <c r="L387" s="765"/>
      <c r="M387" s="765"/>
      <c r="N387" s="765"/>
      <c r="O387" s="765"/>
      <c r="P387" s="767"/>
      <c r="Q387" s="769"/>
      <c r="R387" s="771"/>
      <c r="S387" s="771"/>
      <c r="T387" s="771"/>
      <c r="U387" s="821"/>
      <c r="V387" s="806"/>
      <c r="W387" s="824"/>
      <c r="X387" s="827"/>
      <c r="Y387" s="830"/>
      <c r="Z387" s="806"/>
      <c r="AA387" s="809"/>
      <c r="AB387" s="812"/>
      <c r="AC387" s="815"/>
      <c r="AD387" s="798"/>
      <c r="AE387" s="178">
        <v>6</v>
      </c>
      <c r="AF387" s="401"/>
      <c r="AG387" s="444"/>
      <c r="AH387" s="393"/>
      <c r="AI387" s="393"/>
      <c r="AJ387" s="393"/>
      <c r="AK387" s="395" t="str">
        <f t="shared" si="289"/>
        <v/>
      </c>
      <c r="AL387" s="253"/>
      <c r="AM387" s="253"/>
      <c r="AN387" s="201" t="str">
        <f t="shared" si="290"/>
        <v/>
      </c>
      <c r="AO387" s="254"/>
      <c r="AP387" s="254"/>
      <c r="AQ387" s="255"/>
      <c r="AR387" s="202" t="str">
        <f>IF(ISBLANK(AC382),(IFERROR(IF(AND(AK386="Probabilidad",AK387="Probabilidad"),(AT386-(+AT386*AN387)),IF(AND(AK386="Impacto",AK387="Probabilidad"),(AT385-(+AT385*AN387)),IF(AK387="Impacto",AT386,""))),""))," ")</f>
        <v/>
      </c>
      <c r="AS387" s="154" t="str">
        <f>IF(ISBLANK(AC382),(IFERROR(IF(AR387="","",IF(AR387&lt;=0.2,"Muy Baja",IF(AR387&lt;=0.4,"Baja",IF(AR387&lt;=0.6,"Media",IF(AR387&lt;=0.8,"Alta","Muy Alta"))))),""))," ")</f>
        <v/>
      </c>
      <c r="AT387" s="203" t="str">
        <f t="shared" si="293"/>
        <v/>
      </c>
      <c r="AU387" s="470" t="str">
        <f t="shared" si="294"/>
        <v/>
      </c>
      <c r="AV387" s="203" t="str">
        <f t="shared" si="348"/>
        <v/>
      </c>
      <c r="AW387" s="204" t="str">
        <f t="shared" si="296"/>
        <v/>
      </c>
      <c r="AX387" s="818"/>
      <c r="AY387" s="795"/>
      <c r="AZ387" s="798"/>
      <c r="BA387" s="801"/>
      <c r="BB387" s="256"/>
      <c r="BC387" s="368"/>
      <c r="BD387" s="368"/>
      <c r="BE387" s="368"/>
      <c r="BF387" s="474"/>
      <c r="BG387" s="474"/>
      <c r="BH387" s="368"/>
      <c r="BI387" s="368"/>
      <c r="BJ387" s="765"/>
      <c r="BK387" s="411"/>
      <c r="BL387" s="409"/>
      <c r="BM387" s="409"/>
      <c r="BN387" s="409"/>
      <c r="BO387" s="410"/>
      <c r="BP387" s="410"/>
      <c r="BQ387" s="410"/>
      <c r="BR387" s="453"/>
      <c r="BS387" s="453"/>
      <c r="BT387" s="454"/>
      <c r="BU387" s="509"/>
      <c r="BV387" s="509"/>
      <c r="BW387" s="509"/>
      <c r="BX387" s="509"/>
      <c r="BY387" s="182"/>
      <c r="BZ387" s="182"/>
      <c r="CA387" s="182"/>
      <c r="CB387" s="182"/>
      <c r="CC387" s="182"/>
      <c r="CD387" s="182"/>
      <c r="CE387" s="182"/>
      <c r="CF387" s="182"/>
      <c r="CG387" s="182"/>
      <c r="CH387" s="182"/>
      <c r="CI387" s="182"/>
      <c r="CJ387" s="182"/>
      <c r="CK387" s="182"/>
      <c r="CL387" s="182"/>
      <c r="CM387" s="182"/>
      <c r="CN387" s="182"/>
      <c r="CO387" s="182"/>
    </row>
    <row r="388" spans="1:93" ht="333.75" customHeight="1">
      <c r="A388" s="857"/>
      <c r="B388" s="860" t="s">
        <v>936</v>
      </c>
      <c r="C388" s="781"/>
      <c r="D388" s="781" t="str">
        <f>IFERROR((VLOOKUP($B388,'Listados Datos'!$D$3:$F$18,3,FALSE))," ")</f>
        <v>El proceso inicia con la identificación de las necesidades de recursos y finaliza con la entrega del bien y/o servicio y su registro en los hechos financieros. Aplica a todos los procesos de la entidad.</v>
      </c>
      <c r="E388" s="764" t="s">
        <v>1133</v>
      </c>
      <c r="F388" s="764" t="s">
        <v>952</v>
      </c>
      <c r="G388" s="783">
        <v>63</v>
      </c>
      <c r="H388" s="297">
        <f t="shared" ref="H388" si="349">+G388</f>
        <v>63</v>
      </c>
      <c r="I388" s="784" t="s">
        <v>2972</v>
      </c>
      <c r="J388" s="785" t="s">
        <v>237</v>
      </c>
      <c r="K388" s="785" t="s">
        <v>1150</v>
      </c>
      <c r="L388" s="785" t="s">
        <v>1260</v>
      </c>
      <c r="M388" s="785" t="s">
        <v>2967</v>
      </c>
      <c r="N388" s="785" t="s">
        <v>105</v>
      </c>
      <c r="O388" s="785" t="s">
        <v>825</v>
      </c>
      <c r="P388" s="786">
        <v>12</v>
      </c>
      <c r="Q388" s="787"/>
      <c r="R388" s="788"/>
      <c r="S388" s="788"/>
      <c r="T388" s="788"/>
      <c r="U388" s="819" t="str">
        <f>IF(ISBLANK(AB388),(IF(P388&lt;=0,"",IF(P388&lt;=2,"Muy Baja",IF(P388&lt;=24,"Baja",IF(P388&lt;=500,"Media",IF(P388&lt;=5000,"Alta","Muy Alta"))))))," ")</f>
        <v>Baja</v>
      </c>
      <c r="V388" s="804">
        <f t="shared" ref="V388" si="350">IF(ISBLANK(AB388),(IF(U388="","",IF(U388="Muy Baja",20%,IF(U388="Baja",40%,IF(U388="Media",60%,IF(U388="Alta",80%,IF(U388="Muy Alta",100%,0)))))))," ")</f>
        <v>0.4</v>
      </c>
      <c r="W388" s="822" t="s">
        <v>299</v>
      </c>
      <c r="X388" s="825" t="str">
        <f>IF(W388&gt;0,IF(NOT(ISERROR(MATCH(W388,'Listados Datos'!$N$3:$N$4,0))),'Listados Datos'!$N$6&amp;"Por favor no seleccionar este criterios de impacto (Afectación Económica o presupuestal y/o Pérdida Reputacional)",'Listados Datos'!$N$7),"")</f>
        <v>✔</v>
      </c>
      <c r="Y388" s="828" t="str">
        <f>IF(OR(W388='Listados Datos'!$R$3,W388='Listados Datos'!$S$3),"Leve",IF(OR(W388='Listados Datos'!$R$4,W388='Listados Datos'!$S$4),"Menor",IF(OR(W388='Listados Datos'!$R$5,W388='Listados Datos'!$S$5),"Moderado",IF(OR(W388='Listados Datos'!$R$6,W388='Listados Datos'!$S$6),"Mayor",IF(OR(W388='Listados Datos'!$R$7,W388='Listados Datos'!$S$7),"Catastrófico","")))))</f>
        <v>Moderado</v>
      </c>
      <c r="Z388" s="804">
        <f>IF(Y388="","",IF(Y388="Leve",20%,IF(Y388="Menor",40%,IF(Y388="Moderado",60%,IF(Y388="Mayor",80%,IF(Y388="Catastrófico",100%,0))))))</f>
        <v>0.6</v>
      </c>
      <c r="AA388" s="807" t="str">
        <f>IF(OR(AND(U388="Muy Baja",Y388="Leve"),AND(U388="Muy Baja",Y388="Menor"),AND(U388="Baja",Y388="Leve")),"Bajo",IF(OR(AND(U388="Muy baja",Y388="Moderado"),AND(U388="Baja",Y388="Menor"),AND(U388="Baja",Y388="Moderado"),AND(U388="Media",Y388="Leve"),AND(U388="Media",Y388="Menor"),AND(U388="Media",Y388="Moderado"),AND(U388="Alta",Y388="Leve"),AND(U388="Alta",Y388="Menor")),"Moderado",IF(OR(AND(U388="Muy Baja",Y388="Mayor"),AND(U388="Baja",Y388="Mayor"),AND(U388="Media",Y388="Mayor"),AND(U388="Alta",Y388="Moderado"),AND(U388="Alta",Y388="Mayor"),AND(U388="Muy Alta",Y388="Leve"),AND(U388="Muy Alta",Y388="Menor"),AND(U388="Muy Alta",Y388="Moderado"),AND(U388="Muy Alta",Y388="Mayor")),"Alto",IF(OR(AND(U388="Muy Baja",Y388="Catastrófico"),AND(U388="Baja",Y388="Catastrófico"),AND(U388="Media",Y388="Catastrófico"),AND(U388="Alta",Y388="Catastrófico"),AND(U388="Muy Alta",Y388="Catastrófico")),"Extremo",""))))</f>
        <v>Moderado</v>
      </c>
      <c r="AB388" s="810"/>
      <c r="AC388" s="813"/>
      <c r="AD388" s="796" t="str">
        <f t="shared" ref="AD388" si="351">IF(AND(AB388="Rara Vez",AC388="Insignificante"),("BAJA"),IF(AND(AB388="Rara Vez",AC388="Menor"),("BAJA"),IF(AND(AB388="Rara Vez",AC388="Moderado"),("MODERADA"),IF(AND(AB388="Rara Vez",AC388="Mayor"),("ALTA"),IF(AND(AB388="Improbable",AC388="Insignificante"),("BAJA"),IF(AND(AB388="Improbable",AC388="Menor"),("BAJA"),IF(AND(AB388="Improbable",AC388="Moderado"),("MODERADA"),IF(AND(AB388="Improbable",AC388="Mayor"),("ALTA"),IF(AND(AB388="Posible",AC388="Insignificante"),("BAJA"),IF(AND(AB388="Posible",AC388="Menor"),("MODERADA"),IF(AND(AB388="Posible",AC388="Moderado"),("ALTA"),IF(AND(AB388="Posible",AC388="Mayor"),("EXTREMA"),IF(AND(AB388="Probable",AC388="Insignificante"),("MODERADA"),IF(AND(AB388="Probable",AC388="Menor"),("ALTA"),IF(AND(AB388="Probable",AC388="Moderado"),("ALTA"),IF(AND(AB388="Probable",AC388="Mayor"),("EXTREMA"),IF(AND(AB388="Casi Seguro",AC388="Insignificante"),("ALTA"),IF(AND(AB388="Casi Seguro",AC388="Menor"),("ALTA"),IF(AND(AB388="Casi Seguro",AC388="Moderado"),("EXTREMA"),IF(AND(AB388="Casi Seguro",AC388="Mayor"),("EXTREMA"),IF(AC388="Catastrófico","EXTREMA","VALORAR")))))))))))))))))))))</f>
        <v>VALORAR</v>
      </c>
      <c r="AE388" s="178">
        <v>1</v>
      </c>
      <c r="AF388" s="401"/>
      <c r="AG388" s="444" t="s">
        <v>3241</v>
      </c>
      <c r="AH388" s="393"/>
      <c r="AI388" s="393"/>
      <c r="AJ388" s="393"/>
      <c r="AK388" s="395" t="str">
        <f t="shared" si="289"/>
        <v>Probabilidad</v>
      </c>
      <c r="AL388" s="253" t="s">
        <v>305</v>
      </c>
      <c r="AM388" s="253" t="s">
        <v>310</v>
      </c>
      <c r="AN388" s="201" t="str">
        <f t="shared" si="290"/>
        <v>40%</v>
      </c>
      <c r="AO388" s="254" t="s">
        <v>314</v>
      </c>
      <c r="AP388" s="254" t="s">
        <v>318</v>
      </c>
      <c r="AQ388" s="255" t="s">
        <v>321</v>
      </c>
      <c r="AR388" s="202">
        <f>IF(ISBLANK(AC388),(IFERROR(IF(AK388="Probabilidad",(V388-(+V388*AN388)),IF(AK388="Impacto",V388,"")),""))," ")</f>
        <v>0.24</v>
      </c>
      <c r="AS388" s="154" t="str">
        <f>IF(ISBLANK(AC388), (IFERROR(IF(AR388="","",IF(AR388&lt;=0.2,"Muy Baja",IF(AR388&lt;=0.4,"Baja",IF(AR388&lt;=0.6,"Media",IF(AR388&lt;=0.8,"Alta","Muy Alta"))))),""))," ")</f>
        <v>Baja</v>
      </c>
      <c r="AT388" s="203">
        <f t="shared" si="293"/>
        <v>0.24</v>
      </c>
      <c r="AU388" s="470" t="str">
        <f t="shared" si="294"/>
        <v>Moderado</v>
      </c>
      <c r="AV388" s="203">
        <f>IFERROR(IF(AK388="Impacto",(Z388-(+Z388*AN388)),IF(AK388="Probabilidad",Z388,"")),"")</f>
        <v>0.6</v>
      </c>
      <c r="AW388" s="204" t="str">
        <f t="shared" si="296"/>
        <v>Moderado</v>
      </c>
      <c r="AX388" s="816"/>
      <c r="AY388" s="793" t="str">
        <f>IF(ISBLANK(AC388), " ", AC388)</f>
        <v xml:space="preserve"> </v>
      </c>
      <c r="AZ388" s="796" t="str">
        <f t="shared" ref="AZ388" si="352">IF(AND(AX388="Rara Vez",AY388="Insignificante"),("BAJA"),IF(AND(AX388="Rara Vez",AY388="Menor"),("BAJA"),IF(AND(AX388="Rara Vez",AY388="Moderado"),("MODERADA"),IF(AND(AX388="Rara Vez",AY388="Mayor"),("ALTA"),IF(AND(AX388="Improbable",AY388="Insignificante"),("BAJA"),IF(AND(AX388="Improbable",AY388="Menor"),("BAJA"),IF(AND(AX388="Improbable",AY388="Moderado"),("MODERADA"),IF(AND(AX388="Improbable",AY388="Mayor"),("ALTA"),IF(AND(AX388="Posible",AY388="Insignificante"),("BAJA"),IF(AND(AX388="Posible",AY388="Menor"),("MODERADA"),IF(AND(AX388="Posible",AY388="Moderado"),("ALTA"),IF(AND(AX388="Posible",AY388="Mayor"),("EXTREMA"),IF(AND(AX388="Probable",AY388="Insignificante"),("MODERADA"),IF(AND(AX388="Probable",AY388="Menor"),("ALTA"),IF(AND(AX388="Probable",AY388="Moderado"),("ALTA"),IF(AND(AX388="Probable",AY388="Mayor"),("EXTREMA"),IF(AND(AX388="Casi Seguro",AY388="Insignificante"),("ALTA"),IF(AND(AX388="Casi Seguro",AY388="Menor"),("ALTA"),IF(AND(AX388="Casi Seguro",AY388="Moderado"),("EXTREMA"),IF(AND(AX388="Casi Seguro",AY388="Mayor"),("EXTREMA"),IF(AY388="Catastrófico","EXTREMA","VALORAR")))))))))))))))))))))</f>
        <v>VALORAR</v>
      </c>
      <c r="BA388" s="799" t="s">
        <v>328</v>
      </c>
      <c r="BB388" s="840" t="s">
        <v>1313</v>
      </c>
      <c r="BC388" s="791" t="s">
        <v>1314</v>
      </c>
      <c r="BD388" s="791" t="s">
        <v>2920</v>
      </c>
      <c r="BE388" s="791" t="s">
        <v>1028</v>
      </c>
      <c r="BF388" s="789">
        <v>44927</v>
      </c>
      <c r="BG388" s="789">
        <v>45291</v>
      </c>
      <c r="BH388" s="791" t="s">
        <v>1198</v>
      </c>
      <c r="BI388" s="791" t="s">
        <v>1198</v>
      </c>
      <c r="BJ388" s="785" t="s">
        <v>1199</v>
      </c>
      <c r="BK388" s="838" t="s">
        <v>110</v>
      </c>
      <c r="BL388" s="831" t="s">
        <v>3415</v>
      </c>
      <c r="BM388" s="901">
        <v>1</v>
      </c>
      <c r="BN388" s="836">
        <v>46265</v>
      </c>
      <c r="BO388" s="428" t="s">
        <v>3416</v>
      </c>
      <c r="BP388" s="429" t="s">
        <v>3419</v>
      </c>
      <c r="BQ388" s="831" t="s">
        <v>3421</v>
      </c>
      <c r="BR388" s="831" t="s">
        <v>111</v>
      </c>
      <c r="BS388" s="831" t="s">
        <v>1423</v>
      </c>
      <c r="BT388" s="833" t="s">
        <v>1423</v>
      </c>
      <c r="BU388" s="508" t="s">
        <v>3693</v>
      </c>
      <c r="BV388" s="508" t="s">
        <v>3712</v>
      </c>
      <c r="BW388" s="512" t="s">
        <v>3694</v>
      </c>
      <c r="BX388" s="508" t="s">
        <v>3697</v>
      </c>
      <c r="BY388" s="182"/>
      <c r="BZ388" s="182"/>
      <c r="CA388" s="182"/>
      <c r="CB388" s="182"/>
      <c r="CC388" s="182"/>
      <c r="CD388" s="182"/>
      <c r="CE388" s="182"/>
      <c r="CF388" s="182"/>
      <c r="CG388" s="182"/>
      <c r="CH388" s="182"/>
      <c r="CI388" s="182"/>
      <c r="CJ388" s="182"/>
      <c r="CK388" s="182"/>
      <c r="CL388" s="182"/>
      <c r="CM388" s="182"/>
      <c r="CN388" s="182"/>
      <c r="CO388" s="182"/>
    </row>
    <row r="389" spans="1:93" ht="365.25" customHeight="1">
      <c r="A389" s="857"/>
      <c r="B389" s="860"/>
      <c r="C389" s="781"/>
      <c r="D389" s="781"/>
      <c r="E389" s="764"/>
      <c r="F389" s="764"/>
      <c r="G389" s="783"/>
      <c r="H389" s="297">
        <f t="shared" ref="H389" si="353">+H388</f>
        <v>63</v>
      </c>
      <c r="I389" s="775"/>
      <c r="J389" s="764"/>
      <c r="K389" s="764"/>
      <c r="L389" s="764"/>
      <c r="M389" s="764"/>
      <c r="N389" s="764"/>
      <c r="O389" s="764"/>
      <c r="P389" s="766"/>
      <c r="Q389" s="768"/>
      <c r="R389" s="770"/>
      <c r="S389" s="770"/>
      <c r="T389" s="770"/>
      <c r="U389" s="820"/>
      <c r="V389" s="805"/>
      <c r="W389" s="823"/>
      <c r="X389" s="826"/>
      <c r="Y389" s="829"/>
      <c r="Z389" s="805"/>
      <c r="AA389" s="808"/>
      <c r="AB389" s="811"/>
      <c r="AC389" s="814"/>
      <c r="AD389" s="797"/>
      <c r="AE389" s="178">
        <v>2</v>
      </c>
      <c r="AF389" s="401"/>
      <c r="AG389" s="444" t="s">
        <v>3240</v>
      </c>
      <c r="AH389" s="393"/>
      <c r="AI389" s="393"/>
      <c r="AJ389" s="393"/>
      <c r="AK389" s="395" t="str">
        <f t="shared" si="289"/>
        <v>Probabilidad</v>
      </c>
      <c r="AL389" s="253" t="s">
        <v>305</v>
      </c>
      <c r="AM389" s="253" t="s">
        <v>310</v>
      </c>
      <c r="AN389" s="201" t="str">
        <f t="shared" si="290"/>
        <v>40%</v>
      </c>
      <c r="AO389" s="254" t="s">
        <v>314</v>
      </c>
      <c r="AP389" s="254" t="s">
        <v>318</v>
      </c>
      <c r="AQ389" s="255" t="s">
        <v>321</v>
      </c>
      <c r="AR389" s="202">
        <f>IF(ISBLANK(AC388),(IFERROR(IF(AND(AK388="Probabilidad",AK389="Probabilidad"),(AT388-(+AT388*AN389)),IF(AK389="Probabilidad",(V388-(+V388*AN389)),IF(AK389="Impacto",AT388,""))),""))," ")</f>
        <v>0.14399999999999999</v>
      </c>
      <c r="AS389" s="154" t="str">
        <f>IF(ISBLANK(AC388),(IFERROR(IF(AR389="","",IF(AR389&lt;=0.2,"Muy Baja",IF(AR389&lt;=0.4,"Baja",IF(AR389&lt;=0.6,"Media",IF(AR389&lt;=0.8,"Alta","Muy Alta"))))),""))," ")</f>
        <v>Muy Baja</v>
      </c>
      <c r="AT389" s="203">
        <f t="shared" si="293"/>
        <v>0.14399999999999999</v>
      </c>
      <c r="AU389" s="470" t="str">
        <f t="shared" si="294"/>
        <v>Moderado</v>
      </c>
      <c r="AV389" s="203">
        <f>IFERROR(IF(AND(AK388="Impacto",AK389="Impacto"),(AV388-(+AV388*AN389)),IF(AK389="Impacto",(Z388-(+Z388*AN389)),IF(AK389="Probabilidad",AV388,""))),"")</f>
        <v>0.6</v>
      </c>
      <c r="AW389" s="204" t="str">
        <f t="shared" si="296"/>
        <v>Moderado</v>
      </c>
      <c r="AX389" s="817"/>
      <c r="AY389" s="794"/>
      <c r="AZ389" s="797"/>
      <c r="BA389" s="800"/>
      <c r="BB389" s="864"/>
      <c r="BC389" s="863"/>
      <c r="BD389" s="863"/>
      <c r="BE389" s="863"/>
      <c r="BF389" s="862"/>
      <c r="BG389" s="862"/>
      <c r="BH389" s="863"/>
      <c r="BI389" s="863"/>
      <c r="BJ389" s="764"/>
      <c r="BK389" s="879"/>
      <c r="BL389" s="880"/>
      <c r="BM389" s="880"/>
      <c r="BN389" s="880"/>
      <c r="BO389" s="428" t="s">
        <v>3417</v>
      </c>
      <c r="BP389" s="429" t="s">
        <v>3420</v>
      </c>
      <c r="BQ389" s="880"/>
      <c r="BR389" s="880"/>
      <c r="BS389" s="880"/>
      <c r="BT389" s="878"/>
      <c r="BU389" s="508" t="s">
        <v>3695</v>
      </c>
      <c r="BV389" s="508" t="s">
        <v>3712</v>
      </c>
      <c r="BW389" s="512" t="s">
        <v>3694</v>
      </c>
      <c r="BX389" s="508" t="s">
        <v>3696</v>
      </c>
      <c r="BY389" s="182"/>
      <c r="BZ389" s="182"/>
      <c r="CA389" s="182"/>
      <c r="CB389" s="182"/>
      <c r="CC389" s="182"/>
      <c r="CD389" s="182"/>
      <c r="CE389" s="182"/>
      <c r="CF389" s="182"/>
      <c r="CG389" s="182"/>
      <c r="CH389" s="182"/>
      <c r="CI389" s="182"/>
      <c r="CJ389" s="182"/>
      <c r="CK389" s="182"/>
      <c r="CL389" s="182"/>
      <c r="CM389" s="182"/>
      <c r="CN389" s="182"/>
      <c r="CO389" s="182"/>
    </row>
    <row r="390" spans="1:93" ht="318.75" customHeight="1">
      <c r="A390" s="857"/>
      <c r="B390" s="860"/>
      <c r="C390" s="781"/>
      <c r="D390" s="781"/>
      <c r="E390" s="764"/>
      <c r="F390" s="764"/>
      <c r="G390" s="783"/>
      <c r="H390" s="297">
        <f t="shared" si="322"/>
        <v>63</v>
      </c>
      <c r="I390" s="775"/>
      <c r="J390" s="764"/>
      <c r="K390" s="764"/>
      <c r="L390" s="764"/>
      <c r="M390" s="764"/>
      <c r="N390" s="764"/>
      <c r="O390" s="764"/>
      <c r="P390" s="766"/>
      <c r="Q390" s="768"/>
      <c r="R390" s="770"/>
      <c r="S390" s="770"/>
      <c r="T390" s="770"/>
      <c r="U390" s="820"/>
      <c r="V390" s="805"/>
      <c r="W390" s="823"/>
      <c r="X390" s="826"/>
      <c r="Y390" s="829"/>
      <c r="Z390" s="805"/>
      <c r="AA390" s="808"/>
      <c r="AB390" s="811"/>
      <c r="AC390" s="814"/>
      <c r="AD390" s="797"/>
      <c r="AE390" s="178">
        <v>3</v>
      </c>
      <c r="AF390" s="401"/>
      <c r="AG390" s="444" t="s">
        <v>3242</v>
      </c>
      <c r="AH390" s="393"/>
      <c r="AI390" s="393"/>
      <c r="AJ390" s="393"/>
      <c r="AK390" s="395" t="str">
        <f t="shared" si="289"/>
        <v>Probabilidad</v>
      </c>
      <c r="AL390" s="253" t="s">
        <v>305</v>
      </c>
      <c r="AM390" s="253" t="s">
        <v>310</v>
      </c>
      <c r="AN390" s="201" t="str">
        <f t="shared" si="290"/>
        <v>40%</v>
      </c>
      <c r="AO390" s="254" t="s">
        <v>314</v>
      </c>
      <c r="AP390" s="254" t="s">
        <v>318</v>
      </c>
      <c r="AQ390" s="255" t="s">
        <v>321</v>
      </c>
      <c r="AR390" s="202">
        <f>IF(ISBLANK(AC388),(IFERROR(IF(AND(AK389="Probabilidad",AK390="Probabilidad"),(AT389-(+AT389*AN390)),IF(AND(AK389="Impacto",AK390="Probabilidad"),(AT388-(+AT388*AN390)),IF(AK390="Impacto",AT389,""))),""))," ")</f>
        <v>8.6399999999999991E-2</v>
      </c>
      <c r="AS390" s="154" t="str">
        <f>IF(ISBLANK(AC388),(IFERROR(IF(AR390="","",IF(AR390&lt;=0.2,"Muy Baja",IF(AR390&lt;=0.4,"Baja",IF(AR390&lt;=0.6,"Media",IF(AR390&lt;=0.8,"Alta","Muy Alta"))))),""))," ")</f>
        <v>Muy Baja</v>
      </c>
      <c r="AT390" s="203">
        <f t="shared" si="293"/>
        <v>8.6399999999999991E-2</v>
      </c>
      <c r="AU390" s="470" t="str">
        <f t="shared" si="294"/>
        <v>Moderado</v>
      </c>
      <c r="AV390" s="203">
        <f t="shared" ref="AV390:AV393" si="354">IFERROR(IF(AND(AK389="Impacto",AK390="Impacto"),(AV389-(+AV389*AN390)),IF(AND(AK389="Probabilidad",AK390="Impacto"),(AV388-(+AV388*AN390)),IF(AK390="Probabilidad",AV389,""))),"")</f>
        <v>0.6</v>
      </c>
      <c r="AW390" s="204" t="str">
        <f t="shared" si="296"/>
        <v>Moderado</v>
      </c>
      <c r="AX390" s="817"/>
      <c r="AY390" s="794"/>
      <c r="AZ390" s="797"/>
      <c r="BA390" s="800"/>
      <c r="BB390" s="841"/>
      <c r="BC390" s="792"/>
      <c r="BD390" s="792"/>
      <c r="BE390" s="792"/>
      <c r="BF390" s="790"/>
      <c r="BG390" s="790"/>
      <c r="BH390" s="792"/>
      <c r="BI390" s="792"/>
      <c r="BJ390" s="764"/>
      <c r="BK390" s="839"/>
      <c r="BL390" s="832"/>
      <c r="BM390" s="832"/>
      <c r="BN390" s="832"/>
      <c r="BO390" s="428" t="s">
        <v>3418</v>
      </c>
      <c r="BP390" s="429" t="s">
        <v>3420</v>
      </c>
      <c r="BQ390" s="832"/>
      <c r="BR390" s="832"/>
      <c r="BS390" s="832"/>
      <c r="BT390" s="834"/>
      <c r="BU390" s="508" t="s">
        <v>3698</v>
      </c>
      <c r="BV390" s="508" t="s">
        <v>3712</v>
      </c>
      <c r="BW390" s="512" t="s">
        <v>3694</v>
      </c>
      <c r="BX390" s="508" t="s">
        <v>3699</v>
      </c>
      <c r="BY390" s="182"/>
      <c r="BZ390" s="182"/>
      <c r="CA390" s="182"/>
      <c r="CB390" s="182"/>
      <c r="CC390" s="182"/>
      <c r="CD390" s="182"/>
      <c r="CE390" s="182"/>
      <c r="CF390" s="182"/>
      <c r="CG390" s="182"/>
      <c r="CH390" s="182"/>
      <c r="CI390" s="182"/>
      <c r="CJ390" s="182"/>
      <c r="CK390" s="182"/>
      <c r="CL390" s="182"/>
      <c r="CM390" s="182"/>
      <c r="CN390" s="182"/>
      <c r="CO390" s="182"/>
    </row>
    <row r="391" spans="1:93" ht="28.5" customHeight="1">
      <c r="A391" s="857"/>
      <c r="B391" s="860"/>
      <c r="C391" s="781"/>
      <c r="D391" s="781"/>
      <c r="E391" s="764"/>
      <c r="F391" s="764"/>
      <c r="G391" s="783"/>
      <c r="H391" s="297">
        <f t="shared" si="322"/>
        <v>63</v>
      </c>
      <c r="I391" s="775"/>
      <c r="J391" s="764"/>
      <c r="K391" s="764"/>
      <c r="L391" s="764"/>
      <c r="M391" s="764"/>
      <c r="N391" s="764"/>
      <c r="O391" s="764"/>
      <c r="P391" s="766"/>
      <c r="Q391" s="768"/>
      <c r="R391" s="770"/>
      <c r="S391" s="770"/>
      <c r="T391" s="770"/>
      <c r="U391" s="820"/>
      <c r="V391" s="805"/>
      <c r="W391" s="823"/>
      <c r="X391" s="826"/>
      <c r="Y391" s="829"/>
      <c r="Z391" s="805"/>
      <c r="AA391" s="808"/>
      <c r="AB391" s="811"/>
      <c r="AC391" s="814"/>
      <c r="AD391" s="797"/>
      <c r="AE391" s="178">
        <v>4</v>
      </c>
      <c r="AF391" s="401"/>
      <c r="AG391" s="444"/>
      <c r="AH391" s="393"/>
      <c r="AI391" s="393"/>
      <c r="AJ391" s="393"/>
      <c r="AK391" s="395" t="str">
        <f t="shared" si="289"/>
        <v/>
      </c>
      <c r="AL391" s="253"/>
      <c r="AM391" s="253"/>
      <c r="AN391" s="201" t="str">
        <f t="shared" si="290"/>
        <v/>
      </c>
      <c r="AO391" s="254"/>
      <c r="AP391" s="254"/>
      <c r="AQ391" s="255"/>
      <c r="AR391" s="202" t="str">
        <f>IF(ISBLANK(AC388),(IFERROR(IF(AND(AK390="Probabilidad",AK391="Probabilidad"),(AT390-(+AT390*AN391)),IF(AND(AK390="Impacto",AK391="Probabilidad"),(AT389-(+AT389*AN391)),IF(AK391="Impacto",AT390,""))),""))," ")</f>
        <v/>
      </c>
      <c r="AS391" s="154" t="str">
        <f>IF(ISBLANK(AC388),(IFERROR(IF(AR391="","",IF(AR391&lt;=0.2,"Muy Baja",IF(AR391&lt;=0.4,"Baja",IF(AR391&lt;=0.6,"Media",IF(AR391&lt;=0.8,"Alta","Muy Alta"))))),""))," ")</f>
        <v/>
      </c>
      <c r="AT391" s="203" t="str">
        <f t="shared" si="293"/>
        <v/>
      </c>
      <c r="AU391" s="470" t="str">
        <f t="shared" si="294"/>
        <v/>
      </c>
      <c r="AV391" s="203" t="str">
        <f t="shared" si="354"/>
        <v/>
      </c>
      <c r="AW391" s="204" t="str">
        <f t="shared" si="296"/>
        <v/>
      </c>
      <c r="AX391" s="817"/>
      <c r="AY391" s="794"/>
      <c r="AZ391" s="797"/>
      <c r="BA391" s="800"/>
      <c r="BB391" s="256"/>
      <c r="BC391" s="368"/>
      <c r="BD391" s="369"/>
      <c r="BE391" s="369"/>
      <c r="BF391" s="474"/>
      <c r="BG391" s="474"/>
      <c r="BH391" s="474"/>
      <c r="BI391" s="368"/>
      <c r="BJ391" s="764"/>
      <c r="BK391" s="411"/>
      <c r="BL391" s="409"/>
      <c r="BM391" s="409"/>
      <c r="BN391" s="409"/>
      <c r="BO391" s="410"/>
      <c r="BP391" s="410"/>
      <c r="BQ391" s="410"/>
      <c r="BR391" s="453"/>
      <c r="BS391" s="453"/>
      <c r="BT391" s="454"/>
      <c r="BU391" s="509"/>
      <c r="BV391" s="509"/>
      <c r="BW391" s="509"/>
      <c r="BX391" s="509"/>
      <c r="BY391" s="182"/>
      <c r="BZ391" s="182"/>
      <c r="CA391" s="182"/>
      <c r="CB391" s="182"/>
      <c r="CC391" s="182"/>
      <c r="CD391" s="182"/>
      <c r="CE391" s="182"/>
      <c r="CF391" s="182"/>
      <c r="CG391" s="182"/>
      <c r="CH391" s="182"/>
      <c r="CI391" s="182"/>
      <c r="CJ391" s="182"/>
      <c r="CK391" s="182"/>
      <c r="CL391" s="182"/>
      <c r="CM391" s="182"/>
      <c r="CN391" s="182"/>
      <c r="CO391" s="182"/>
    </row>
    <row r="392" spans="1:93" ht="28.5" customHeight="1">
      <c r="A392" s="857"/>
      <c r="B392" s="860"/>
      <c r="C392" s="781"/>
      <c r="D392" s="781"/>
      <c r="E392" s="764"/>
      <c r="F392" s="764"/>
      <c r="G392" s="783"/>
      <c r="H392" s="297">
        <f t="shared" si="322"/>
        <v>63</v>
      </c>
      <c r="I392" s="775"/>
      <c r="J392" s="764"/>
      <c r="K392" s="764"/>
      <c r="L392" s="764"/>
      <c r="M392" s="764"/>
      <c r="N392" s="764"/>
      <c r="O392" s="764"/>
      <c r="P392" s="766"/>
      <c r="Q392" s="768"/>
      <c r="R392" s="770"/>
      <c r="S392" s="770"/>
      <c r="T392" s="770"/>
      <c r="U392" s="820"/>
      <c r="V392" s="805"/>
      <c r="W392" s="823"/>
      <c r="X392" s="826"/>
      <c r="Y392" s="829"/>
      <c r="Z392" s="805"/>
      <c r="AA392" s="808"/>
      <c r="AB392" s="811"/>
      <c r="AC392" s="814"/>
      <c r="AD392" s="797"/>
      <c r="AE392" s="178">
        <v>5</v>
      </c>
      <c r="AF392" s="401"/>
      <c r="AG392" s="444"/>
      <c r="AH392" s="393"/>
      <c r="AI392" s="393"/>
      <c r="AJ392" s="393"/>
      <c r="AK392" s="395" t="str">
        <f t="shared" si="289"/>
        <v/>
      </c>
      <c r="AL392" s="253"/>
      <c r="AM392" s="253"/>
      <c r="AN392" s="201" t="str">
        <f t="shared" si="290"/>
        <v/>
      </c>
      <c r="AO392" s="254"/>
      <c r="AP392" s="254"/>
      <c r="AQ392" s="255"/>
      <c r="AR392" s="202" t="str">
        <f>IF(ISBLANK(AC388),(IFERROR(IF(AND(AK391="Probabilidad",AK392="Probabilidad"),(AT391-(+AT391*AN392)),IF(AND(AK391="Impacto",AK392="Probabilidad"),(AT390-(+AT390*AN392)),IF(AK392="Impacto",AT391,""))),""))," ")</f>
        <v/>
      </c>
      <c r="AS392" s="154" t="str">
        <f>IF(ISBLANK(AC388),(IFERROR(IF(AR392="","",IF(AR392&lt;=0.2,"Muy Baja",IF(AR392&lt;=0.4,"Baja",IF(AR392&lt;=0.6,"Media",IF(AR392&lt;=0.8,"Alta","Muy Alta"))))),""))," ")</f>
        <v/>
      </c>
      <c r="AT392" s="203" t="str">
        <f t="shared" si="293"/>
        <v/>
      </c>
      <c r="AU392" s="470" t="str">
        <f t="shared" si="294"/>
        <v/>
      </c>
      <c r="AV392" s="203" t="str">
        <f t="shared" si="354"/>
        <v/>
      </c>
      <c r="AW392" s="204" t="str">
        <f t="shared" si="296"/>
        <v/>
      </c>
      <c r="AX392" s="817"/>
      <c r="AY392" s="794"/>
      <c r="AZ392" s="797"/>
      <c r="BA392" s="800"/>
      <c r="BB392" s="256"/>
      <c r="BC392" s="368"/>
      <c r="BD392" s="369"/>
      <c r="BE392" s="369"/>
      <c r="BF392" s="474"/>
      <c r="BG392" s="474"/>
      <c r="BH392" s="474"/>
      <c r="BI392" s="368"/>
      <c r="BJ392" s="764"/>
      <c r="BK392" s="411"/>
      <c r="BL392" s="409"/>
      <c r="BM392" s="409"/>
      <c r="BN392" s="409"/>
      <c r="BO392" s="410"/>
      <c r="BP392" s="410"/>
      <c r="BQ392" s="410"/>
      <c r="BR392" s="453"/>
      <c r="BS392" s="453"/>
      <c r="BT392" s="454"/>
      <c r="BU392" s="509"/>
      <c r="BV392" s="509"/>
      <c r="BW392" s="509"/>
      <c r="BX392" s="509"/>
      <c r="BY392" s="182"/>
      <c r="BZ392" s="182"/>
      <c r="CA392" s="182"/>
      <c r="CB392" s="182"/>
      <c r="CC392" s="182"/>
      <c r="CD392" s="182"/>
      <c r="CE392" s="182"/>
      <c r="CF392" s="182"/>
      <c r="CG392" s="182"/>
      <c r="CH392" s="182"/>
      <c r="CI392" s="182"/>
      <c r="CJ392" s="182"/>
      <c r="CK392" s="182"/>
      <c r="CL392" s="182"/>
      <c r="CM392" s="182"/>
      <c r="CN392" s="182"/>
      <c r="CO392" s="182"/>
    </row>
    <row r="393" spans="1:93" ht="28.5" customHeight="1">
      <c r="A393" s="857"/>
      <c r="B393" s="860"/>
      <c r="C393" s="781"/>
      <c r="D393" s="781"/>
      <c r="E393" s="764"/>
      <c r="F393" s="764"/>
      <c r="G393" s="783"/>
      <c r="H393" s="297">
        <f t="shared" si="322"/>
        <v>63</v>
      </c>
      <c r="I393" s="776"/>
      <c r="J393" s="765"/>
      <c r="K393" s="765"/>
      <c r="L393" s="765"/>
      <c r="M393" s="765"/>
      <c r="N393" s="765"/>
      <c r="O393" s="765"/>
      <c r="P393" s="767"/>
      <c r="Q393" s="769"/>
      <c r="R393" s="771"/>
      <c r="S393" s="771"/>
      <c r="T393" s="771"/>
      <c r="U393" s="821"/>
      <c r="V393" s="806"/>
      <c r="W393" s="824"/>
      <c r="X393" s="827"/>
      <c r="Y393" s="830"/>
      <c r="Z393" s="806"/>
      <c r="AA393" s="809"/>
      <c r="AB393" s="812"/>
      <c r="AC393" s="815"/>
      <c r="AD393" s="798"/>
      <c r="AE393" s="178">
        <v>6</v>
      </c>
      <c r="AF393" s="401"/>
      <c r="AG393" s="444"/>
      <c r="AH393" s="393"/>
      <c r="AI393" s="393"/>
      <c r="AJ393" s="393"/>
      <c r="AK393" s="395" t="str">
        <f t="shared" si="289"/>
        <v/>
      </c>
      <c r="AL393" s="253"/>
      <c r="AM393" s="253"/>
      <c r="AN393" s="201" t="str">
        <f t="shared" si="290"/>
        <v/>
      </c>
      <c r="AO393" s="254"/>
      <c r="AP393" s="254"/>
      <c r="AQ393" s="255"/>
      <c r="AR393" s="202" t="str">
        <f>IF(ISBLANK(AC388),(IFERROR(IF(AND(AK392="Probabilidad",AK393="Probabilidad"),(AT392-(+AT392*AN393)),IF(AND(AK392="Impacto",AK393="Probabilidad"),(AT391-(+AT391*AN393)),IF(AK393="Impacto",AT392,""))),""))," ")</f>
        <v/>
      </c>
      <c r="AS393" s="154" t="str">
        <f>IF(ISBLANK(AC388),(IFERROR(IF(AR393="","",IF(AR393&lt;=0.2,"Muy Baja",IF(AR393&lt;=0.4,"Baja",IF(AR393&lt;=0.6,"Media",IF(AR393&lt;=0.8,"Alta","Muy Alta"))))),""))," ")</f>
        <v/>
      </c>
      <c r="AT393" s="203" t="str">
        <f t="shared" si="293"/>
        <v/>
      </c>
      <c r="AU393" s="470" t="str">
        <f t="shared" si="294"/>
        <v/>
      </c>
      <c r="AV393" s="203" t="str">
        <f t="shared" si="354"/>
        <v/>
      </c>
      <c r="AW393" s="204" t="str">
        <f t="shared" si="296"/>
        <v/>
      </c>
      <c r="AX393" s="818"/>
      <c r="AY393" s="795"/>
      <c r="AZ393" s="798"/>
      <c r="BA393" s="801"/>
      <c r="BB393" s="256"/>
      <c r="BC393" s="368"/>
      <c r="BD393" s="369"/>
      <c r="BE393" s="369"/>
      <c r="BF393" s="474"/>
      <c r="BG393" s="474"/>
      <c r="BH393" s="474"/>
      <c r="BI393" s="368"/>
      <c r="BJ393" s="765"/>
      <c r="BK393" s="411"/>
      <c r="BL393" s="409"/>
      <c r="BM393" s="409"/>
      <c r="BN393" s="409"/>
      <c r="BO393" s="410"/>
      <c r="BP393" s="410"/>
      <c r="BQ393" s="410"/>
      <c r="BR393" s="453"/>
      <c r="BS393" s="453"/>
      <c r="BT393" s="454"/>
      <c r="BU393" s="509"/>
      <c r="BV393" s="509"/>
      <c r="BW393" s="509"/>
      <c r="BX393" s="509"/>
      <c r="BY393" s="182"/>
      <c r="BZ393" s="182"/>
      <c r="CA393" s="182"/>
      <c r="CB393" s="182"/>
      <c r="CC393" s="182"/>
      <c r="CD393" s="182"/>
      <c r="CE393" s="182"/>
      <c r="CF393" s="182"/>
      <c r="CG393" s="182"/>
      <c r="CH393" s="182"/>
      <c r="CI393" s="182"/>
      <c r="CJ393" s="182"/>
      <c r="CK393" s="182"/>
      <c r="CL393" s="182"/>
      <c r="CM393" s="182"/>
      <c r="CN393" s="182"/>
      <c r="CO393" s="182"/>
    </row>
    <row r="394" spans="1:93" ht="132" customHeight="1">
      <c r="A394" s="857"/>
      <c r="B394" s="860" t="s">
        <v>936</v>
      </c>
      <c r="C394" s="781"/>
      <c r="D394" s="781" t="str">
        <f>IFERROR((VLOOKUP($B394,'Listados Datos'!$D$3:$F$18,3,FALSE))," ")</f>
        <v>El proceso inicia con la identificación de las necesidades de recursos y finaliza con la entrega del bien y/o servicio y su registro en los hechos financieros. Aplica a todos los procesos de la entidad.</v>
      </c>
      <c r="E394" s="764" t="s">
        <v>1133</v>
      </c>
      <c r="F394" s="764" t="s">
        <v>952</v>
      </c>
      <c r="G394" s="783">
        <v>64</v>
      </c>
      <c r="H394" s="442">
        <f t="shared" ref="H394" si="355">+G394</f>
        <v>64</v>
      </c>
      <c r="I394" s="784" t="s">
        <v>3232</v>
      </c>
      <c r="J394" s="785" t="s">
        <v>236</v>
      </c>
      <c r="K394" s="785" t="s">
        <v>3232</v>
      </c>
      <c r="L394" s="785" t="s">
        <v>1021</v>
      </c>
      <c r="M394" s="785" t="s">
        <v>3232</v>
      </c>
      <c r="N394" s="785" t="s">
        <v>106</v>
      </c>
      <c r="O394" s="785" t="s">
        <v>240</v>
      </c>
      <c r="P394" s="786">
        <v>228</v>
      </c>
      <c r="Q394" s="787"/>
      <c r="R394" s="788"/>
      <c r="S394" s="788"/>
      <c r="T394" s="788"/>
      <c r="U394" s="819" t="str">
        <f>IF(ISBLANK(AB394),(IF(P394&lt;=0,"",IF(P394&lt;=2,"Muy Baja",IF(P394&lt;=24,"Baja",IF(P394&lt;=500,"Media",IF(P394&lt;=5000,"Alta","Muy Alta"))))))," ")</f>
        <v xml:space="preserve"> </v>
      </c>
      <c r="V394" s="804" t="str">
        <f t="shared" ref="V394" si="356">IF(ISBLANK(AB394),(IF(U394="","",IF(U394="Muy Baja",20%,IF(U394="Baja",40%,IF(U394="Media",60%,IF(U394="Alta",80%,IF(U394="Muy Alta",100%,0)))))))," ")</f>
        <v xml:space="preserve"> </v>
      </c>
      <c r="W394" s="822"/>
      <c r="X394" s="825" t="str">
        <f>IF(W394&gt;0,IF(NOT(ISERROR(MATCH(W394,'Listados Datos'!$N$3:$N$4,0))),'Listados Datos'!$N$6&amp;"Por favor no seleccionar este criterios de impacto (Afectación Económica o presupuestal y/o Pérdida Reputacional)",'Listados Datos'!$N$7),"")</f>
        <v/>
      </c>
      <c r="Y394" s="828" t="str">
        <f>IF(OR(W394='Listados Datos'!$R$3,W394='Listados Datos'!$S$3),"Leve",IF(OR(W394='Listados Datos'!$R$4,W394='Listados Datos'!$S$4),"Menor",IF(OR(W394='Listados Datos'!$R$5,W394='Listados Datos'!$S$5),"Moderado",IF(OR(W394='Listados Datos'!$R$6,W394='Listados Datos'!$S$6),"Mayor",IF(OR(W394='Listados Datos'!$R$7,W394='Listados Datos'!$S$7),"Catastrófico","")))))</f>
        <v/>
      </c>
      <c r="Z394" s="804" t="str">
        <f>IF(Y394="","",IF(Y394="Leve",20%,IF(Y394="Menor",40%,IF(Y394="Moderado",60%,IF(Y394="Mayor",80%,IF(Y394="Catastrófico",100%,0))))))</f>
        <v/>
      </c>
      <c r="AA394" s="807" t="str">
        <f>IF(OR(AND(U394="Muy Baja",Y394="Leve"),AND(U394="Muy Baja",Y394="Menor"),AND(U394="Baja",Y394="Leve")),"Bajo",IF(OR(AND(U394="Muy baja",Y394="Moderado"),AND(U394="Baja",Y394="Menor"),AND(U394="Baja",Y394="Moderado"),AND(U394="Media",Y394="Leve"),AND(U394="Media",Y394="Menor"),AND(U394="Media",Y394="Moderado"),AND(U394="Alta",Y394="Leve"),AND(U394="Alta",Y394="Menor")),"Moderado",IF(OR(AND(U394="Muy Baja",Y394="Mayor"),AND(U394="Baja",Y394="Mayor"),AND(U394="Media",Y394="Mayor"),AND(U394="Alta",Y394="Moderado"),AND(U394="Alta",Y394="Mayor"),AND(U394="Muy Alta",Y394="Leve"),AND(U394="Muy Alta",Y394="Menor"),AND(U394="Muy Alta",Y394="Moderado"),AND(U394="Muy Alta",Y394="Mayor")),"Alto",IF(OR(AND(U394="Muy Baja",Y394="Catastrófico"),AND(U394="Baja",Y394="Catastrófico"),AND(U394="Media",Y394="Catastrófico"),AND(U394="Alta",Y394="Catastrófico"),AND(U394="Muy Alta",Y394="Catastrófico")),"Extremo",""))))</f>
        <v/>
      </c>
      <c r="AB394" s="810" t="s">
        <v>339</v>
      </c>
      <c r="AC394" s="813" t="s">
        <v>12</v>
      </c>
      <c r="AD394" s="796" t="str">
        <f t="shared" ref="AD394" si="357">IF(AND(AB394="Rara Vez",AC394="Insignificante"),("BAJA"),IF(AND(AB394="Rara Vez",AC394="Menor"),("BAJA"),IF(AND(AB394="Rara Vez",AC394="Moderado"),("MODERADA"),IF(AND(AB394="Rara Vez",AC394="Mayor"),("ALTA"),IF(AND(AB394="Improbable",AC394="Insignificante"),("BAJA"),IF(AND(AB394="Improbable",AC394="Menor"),("BAJA"),IF(AND(AB394="Improbable",AC394="Moderado"),("MODERADA"),IF(AND(AB394="Improbable",AC394="Mayor"),("ALTA"),IF(AND(AB394="Posible",AC394="Insignificante"),("BAJA"),IF(AND(AB394="Posible",AC394="Menor"),("MODERADA"),IF(AND(AB394="Posible",AC394="Moderado"),("ALTA"),IF(AND(AB394="Posible",AC394="Mayor"),("EXTREMA"),IF(AND(AB394="Probable",AC394="Insignificante"),("MODERADA"),IF(AND(AB394="Probable",AC394="Menor"),("ALTA"),IF(AND(AB394="Probable",AC394="Moderado"),("ALTA"),IF(AND(AB394="Probable",AC394="Mayor"),("EXTREMA"),IF(AND(AB394="Casi Seguro",AC394="Insignificante"),("ALTA"),IF(AND(AB394="Casi Seguro",AC394="Menor"),("ALTA"),IF(AND(AB394="Casi Seguro",AC394="Moderado"),("EXTREMA"),IF(AND(AB394="Casi Seguro",AC394="Mayor"),("EXTREMA"),IF(AC394="Catastrófico","EXTREMA","VALORAR")))))))))))))))))))))</f>
        <v>MODERADA</v>
      </c>
      <c r="AE394" s="178">
        <v>1</v>
      </c>
      <c r="AF394" s="401"/>
      <c r="AG394" s="444" t="s">
        <v>3233</v>
      </c>
      <c r="AH394" s="393"/>
      <c r="AI394" s="393"/>
      <c r="AJ394" s="393"/>
      <c r="AK394" s="395" t="str">
        <f t="shared" si="289"/>
        <v>Probabilidad</v>
      </c>
      <c r="AL394" s="253" t="s">
        <v>305</v>
      </c>
      <c r="AM394" s="253" t="s">
        <v>310</v>
      </c>
      <c r="AN394" s="201" t="str">
        <f t="shared" si="290"/>
        <v>40%</v>
      </c>
      <c r="AO394" s="254" t="s">
        <v>314</v>
      </c>
      <c r="AP394" s="254" t="s">
        <v>318</v>
      </c>
      <c r="AQ394" s="255" t="s">
        <v>321</v>
      </c>
      <c r="AR394" s="202" t="str">
        <f>IF(ISBLANK(AC394),(IFERROR(IF(AK394="Probabilidad",(V394-(+V394*AN394)),IF(AK394="Impacto",V394,"")),""))," ")</f>
        <v xml:space="preserve"> </v>
      </c>
      <c r="AS394" s="154" t="str">
        <f>IF(ISBLANK(AC394), (IFERROR(IF(AR394="","",IF(AR394&lt;=0.2,"Muy Baja",IF(AR394&lt;=0.4,"Baja",IF(AR394&lt;=0.6,"Media",IF(AR394&lt;=0.8,"Alta","Muy Alta"))))),""))," ")</f>
        <v xml:space="preserve"> </v>
      </c>
      <c r="AT394" s="203" t="str">
        <f t="shared" si="293"/>
        <v xml:space="preserve"> </v>
      </c>
      <c r="AU394" s="470" t="str">
        <f t="shared" si="294"/>
        <v/>
      </c>
      <c r="AV394" s="203" t="str">
        <f>IFERROR(IF(AK394="Impacto",(Z394-(+Z394*AN394)),IF(AK394="Probabilidad",Z394,"")),"")</f>
        <v/>
      </c>
      <c r="AW394" s="204" t="str">
        <f t="shared" si="296"/>
        <v/>
      </c>
      <c r="AX394" s="816" t="s">
        <v>339</v>
      </c>
      <c r="AY394" s="793" t="str">
        <f>IF(ISBLANK(AC394), " ", AC394)</f>
        <v>Moderado</v>
      </c>
      <c r="AZ394" s="796" t="str">
        <f t="shared" ref="AZ394" si="358">IF(AND(AX394="Rara Vez",AY394="Insignificante"),("BAJA"),IF(AND(AX394="Rara Vez",AY394="Menor"),("BAJA"),IF(AND(AX394="Rara Vez",AY394="Moderado"),("MODERADA"),IF(AND(AX394="Rara Vez",AY394="Mayor"),("ALTA"),IF(AND(AX394="Improbable",AY394="Insignificante"),("BAJA"),IF(AND(AX394="Improbable",AY394="Menor"),("BAJA"),IF(AND(AX394="Improbable",AY394="Moderado"),("MODERADA"),IF(AND(AX394="Improbable",AY394="Mayor"),("ALTA"),IF(AND(AX394="Posible",AY394="Insignificante"),("BAJA"),IF(AND(AX394="Posible",AY394="Menor"),("MODERADA"),IF(AND(AX394="Posible",AY394="Moderado"),("ALTA"),IF(AND(AX394="Posible",AY394="Mayor"),("EXTREMA"),IF(AND(AX394="Probable",AY394="Insignificante"),("MODERADA"),IF(AND(AX394="Probable",AY394="Menor"),("ALTA"),IF(AND(AX394="Probable",AY394="Moderado"),("ALTA"),IF(AND(AX394="Probable",AY394="Mayor"),("EXTREMA"),IF(AND(AX394="Casi Seguro",AY394="Insignificante"),("ALTA"),IF(AND(AX394="Casi Seguro",AY394="Menor"),("ALTA"),IF(AND(AX394="Casi Seguro",AY394="Moderado"),("EXTREMA"),IF(AND(AX394="Casi Seguro",AY394="Mayor"),("EXTREMA"),IF(AY394="Catastrófico","EXTREMA","VALORAR")))))))))))))))))))))</f>
        <v>MODERADA</v>
      </c>
      <c r="BA394" s="799" t="s">
        <v>328</v>
      </c>
      <c r="BB394" s="425" t="s">
        <v>3234</v>
      </c>
      <c r="BC394" s="374" t="s">
        <v>3235</v>
      </c>
      <c r="BD394" s="374" t="s">
        <v>2920</v>
      </c>
      <c r="BE394" s="369" t="s">
        <v>1115</v>
      </c>
      <c r="BF394" s="474">
        <v>44927</v>
      </c>
      <c r="BG394" s="474">
        <v>45291</v>
      </c>
      <c r="BH394" s="474" t="s">
        <v>3236</v>
      </c>
      <c r="BI394" s="368" t="s">
        <v>3237</v>
      </c>
      <c r="BJ394" s="902" t="s">
        <v>1031</v>
      </c>
      <c r="BK394" s="411" t="s">
        <v>110</v>
      </c>
      <c r="BL394" s="409" t="s">
        <v>3422</v>
      </c>
      <c r="BM394" s="427">
        <v>1</v>
      </c>
      <c r="BN394" s="421">
        <v>46265</v>
      </c>
      <c r="BO394" s="410" t="s">
        <v>3423</v>
      </c>
      <c r="BP394" s="423" t="s">
        <v>3424</v>
      </c>
      <c r="BQ394" s="410" t="s">
        <v>3425</v>
      </c>
      <c r="BR394" s="453" t="s">
        <v>111</v>
      </c>
      <c r="BS394" s="453" t="s">
        <v>1423</v>
      </c>
      <c r="BT394" s="454" t="s">
        <v>1423</v>
      </c>
      <c r="BU394" s="508" t="s">
        <v>3660</v>
      </c>
      <c r="BV394" s="508" t="s">
        <v>3666</v>
      </c>
      <c r="BW394" s="508" t="s">
        <v>3659</v>
      </c>
      <c r="BX394" s="508" t="s">
        <v>3626</v>
      </c>
      <c r="BY394" s="182"/>
      <c r="BZ394" s="182"/>
      <c r="CA394" s="182"/>
      <c r="CB394" s="182"/>
      <c r="CC394" s="182"/>
      <c r="CD394" s="182"/>
      <c r="CE394" s="182"/>
      <c r="CF394" s="182"/>
      <c r="CG394" s="182"/>
      <c r="CH394" s="182"/>
      <c r="CI394" s="182"/>
      <c r="CJ394" s="182"/>
      <c r="CK394" s="182"/>
      <c r="CL394" s="182"/>
      <c r="CM394" s="182"/>
      <c r="CN394" s="182"/>
      <c r="CO394" s="182"/>
    </row>
    <row r="395" spans="1:93" ht="28.5" customHeight="1">
      <c r="A395" s="857"/>
      <c r="B395" s="860"/>
      <c r="C395" s="781"/>
      <c r="D395" s="781"/>
      <c r="E395" s="764"/>
      <c r="F395" s="764"/>
      <c r="G395" s="783"/>
      <c r="H395" s="442">
        <f t="shared" ref="H395" si="359">+H394</f>
        <v>64</v>
      </c>
      <c r="I395" s="775"/>
      <c r="J395" s="764"/>
      <c r="K395" s="764"/>
      <c r="L395" s="764"/>
      <c r="M395" s="764">
        <v>0</v>
      </c>
      <c r="N395" s="764"/>
      <c r="O395" s="764"/>
      <c r="P395" s="766"/>
      <c r="Q395" s="768"/>
      <c r="R395" s="770"/>
      <c r="S395" s="770"/>
      <c r="T395" s="770"/>
      <c r="U395" s="820"/>
      <c r="V395" s="805"/>
      <c r="W395" s="823"/>
      <c r="X395" s="826"/>
      <c r="Y395" s="829"/>
      <c r="Z395" s="805"/>
      <c r="AA395" s="808"/>
      <c r="AB395" s="811"/>
      <c r="AC395" s="814"/>
      <c r="AD395" s="797"/>
      <c r="AE395" s="178">
        <v>2</v>
      </c>
      <c r="AF395" s="401"/>
      <c r="AG395" s="444"/>
      <c r="AH395" s="393"/>
      <c r="AI395" s="393"/>
      <c r="AJ395" s="393"/>
      <c r="AK395" s="395" t="str">
        <f t="shared" si="289"/>
        <v/>
      </c>
      <c r="AL395" s="253"/>
      <c r="AM395" s="253"/>
      <c r="AN395" s="201" t="str">
        <f t="shared" si="290"/>
        <v/>
      </c>
      <c r="AO395" s="254"/>
      <c r="AP395" s="254"/>
      <c r="AQ395" s="255"/>
      <c r="AR395" s="202" t="str">
        <f>IF(ISBLANK(AC394),(IFERROR(IF(AND(AK394="Probabilidad",AK395="Probabilidad"),(AT394-(+AT394*AN395)),IF(AK395="Probabilidad",(V394-(+V394*AN395)),IF(AK395="Impacto",AT394,""))),""))," ")</f>
        <v xml:space="preserve"> </v>
      </c>
      <c r="AS395" s="154" t="str">
        <f>IF(ISBLANK(AC394),(IFERROR(IF(AR395="","",IF(AR395&lt;=0.2,"Muy Baja",IF(AR395&lt;=0.4,"Baja",IF(AR395&lt;=0.6,"Media",IF(AR395&lt;=0.8,"Alta","Muy Alta"))))),""))," ")</f>
        <v xml:space="preserve"> </v>
      </c>
      <c r="AT395" s="203" t="str">
        <f t="shared" si="293"/>
        <v xml:space="preserve"> </v>
      </c>
      <c r="AU395" s="470" t="str">
        <f t="shared" si="294"/>
        <v/>
      </c>
      <c r="AV395" s="203" t="str">
        <f>IFERROR(IF(AND(AK394="Impacto",AK395="Impacto"),(AV394-(+AV394*AN395)),IF(AK395="Impacto",(Z394-(+Z394*AN395)),IF(AK395="Probabilidad",AV394,""))),"")</f>
        <v/>
      </c>
      <c r="AW395" s="204" t="str">
        <f t="shared" si="296"/>
        <v/>
      </c>
      <c r="AX395" s="817"/>
      <c r="AY395" s="794"/>
      <c r="AZ395" s="797"/>
      <c r="BA395" s="800"/>
      <c r="BB395" s="256"/>
      <c r="BC395" s="368"/>
      <c r="BD395" s="368"/>
      <c r="BE395" s="368"/>
      <c r="BF395" s="474"/>
      <c r="BG395" s="474"/>
      <c r="BH395" s="474"/>
      <c r="BI395" s="368"/>
      <c r="BJ395" s="903"/>
      <c r="BK395" s="411"/>
      <c r="BL395" s="409"/>
      <c r="BM395" s="409"/>
      <c r="BN395" s="409"/>
      <c r="BO395" s="410"/>
      <c r="BP395" s="410"/>
      <c r="BQ395" s="410"/>
      <c r="BR395" s="453"/>
      <c r="BS395" s="453"/>
      <c r="BT395" s="454"/>
      <c r="BU395" s="509"/>
      <c r="BV395" s="509"/>
      <c r="BW395" s="509"/>
      <c r="BX395" s="509"/>
      <c r="BY395" s="182"/>
      <c r="BZ395" s="182"/>
      <c r="CA395" s="182"/>
      <c r="CB395" s="182"/>
      <c r="CC395" s="182"/>
      <c r="CD395" s="182"/>
      <c r="CE395" s="182"/>
      <c r="CF395" s="182"/>
      <c r="CG395" s="182"/>
      <c r="CH395" s="182"/>
      <c r="CI395" s="182"/>
      <c r="CJ395" s="182"/>
      <c r="CK395" s="182"/>
      <c r="CL395" s="182"/>
      <c r="CM395" s="182"/>
      <c r="CN395" s="182"/>
      <c r="CO395" s="182"/>
    </row>
    <row r="396" spans="1:93" ht="28.5" customHeight="1">
      <c r="A396" s="857"/>
      <c r="B396" s="860"/>
      <c r="C396" s="781"/>
      <c r="D396" s="781"/>
      <c r="E396" s="764"/>
      <c r="F396" s="764"/>
      <c r="G396" s="783"/>
      <c r="H396" s="442">
        <f t="shared" si="322"/>
        <v>64</v>
      </c>
      <c r="I396" s="775"/>
      <c r="J396" s="764"/>
      <c r="K396" s="764"/>
      <c r="L396" s="764"/>
      <c r="M396" s="764">
        <v>0</v>
      </c>
      <c r="N396" s="764"/>
      <c r="O396" s="764"/>
      <c r="P396" s="766"/>
      <c r="Q396" s="768"/>
      <c r="R396" s="770"/>
      <c r="S396" s="770"/>
      <c r="T396" s="770"/>
      <c r="U396" s="820"/>
      <c r="V396" s="805"/>
      <c r="W396" s="823"/>
      <c r="X396" s="826"/>
      <c r="Y396" s="829"/>
      <c r="Z396" s="805"/>
      <c r="AA396" s="808"/>
      <c r="AB396" s="811"/>
      <c r="AC396" s="814"/>
      <c r="AD396" s="797"/>
      <c r="AE396" s="178">
        <v>3</v>
      </c>
      <c r="AF396" s="401"/>
      <c r="AG396" s="444"/>
      <c r="AH396" s="393"/>
      <c r="AI396" s="393"/>
      <c r="AJ396" s="393"/>
      <c r="AK396" s="395" t="str">
        <f t="shared" si="289"/>
        <v/>
      </c>
      <c r="AL396" s="253"/>
      <c r="AM396" s="253"/>
      <c r="AN396" s="201" t="str">
        <f t="shared" si="290"/>
        <v/>
      </c>
      <c r="AO396" s="254"/>
      <c r="AP396" s="254"/>
      <c r="AQ396" s="255"/>
      <c r="AR396" s="202" t="str">
        <f>IF(ISBLANK(AC394),(IFERROR(IF(AND(AK395="Probabilidad",AK396="Probabilidad"),(AT395-(+AT395*AN396)),IF(AND(AK395="Impacto",AK396="Probabilidad"),(AT394-(+AT394*AN396)),IF(AK396="Impacto",AT395,""))),""))," ")</f>
        <v xml:space="preserve"> </v>
      </c>
      <c r="AS396" s="154" t="str">
        <f>IF(ISBLANK(AC394),(IFERROR(IF(AR396="","",IF(AR396&lt;=0.2,"Muy Baja",IF(AR396&lt;=0.4,"Baja",IF(AR396&lt;=0.6,"Media",IF(AR396&lt;=0.8,"Alta","Muy Alta"))))),""))," ")</f>
        <v xml:space="preserve"> </v>
      </c>
      <c r="AT396" s="203" t="str">
        <f t="shared" si="293"/>
        <v xml:space="preserve"> </v>
      </c>
      <c r="AU396" s="470" t="str">
        <f t="shared" si="294"/>
        <v/>
      </c>
      <c r="AV396" s="203" t="str">
        <f t="shared" ref="AV396:AV399" si="360">IFERROR(IF(AND(AK395="Impacto",AK396="Impacto"),(AV395-(+AV395*AN396)),IF(AND(AK395="Probabilidad",AK396="Impacto"),(AV394-(+AV394*AN396)),IF(AK396="Probabilidad",AV395,""))),"")</f>
        <v/>
      </c>
      <c r="AW396" s="204" t="str">
        <f t="shared" si="296"/>
        <v/>
      </c>
      <c r="AX396" s="817"/>
      <c r="AY396" s="794"/>
      <c r="AZ396" s="797"/>
      <c r="BA396" s="800"/>
      <c r="BB396" s="256"/>
      <c r="BC396" s="368"/>
      <c r="BD396" s="368"/>
      <c r="BE396" s="368"/>
      <c r="BF396" s="474"/>
      <c r="BG396" s="474"/>
      <c r="BH396" s="474"/>
      <c r="BI396" s="368"/>
      <c r="BJ396" s="903"/>
      <c r="BK396" s="411"/>
      <c r="BL396" s="409"/>
      <c r="BM396" s="409"/>
      <c r="BN396" s="409"/>
      <c r="BO396" s="410"/>
      <c r="BP396" s="410"/>
      <c r="BQ396" s="410"/>
      <c r="BR396" s="453"/>
      <c r="BS396" s="453"/>
      <c r="BT396" s="454"/>
      <c r="BU396" s="509"/>
      <c r="BV396" s="509"/>
      <c r="BW396" s="509"/>
      <c r="BX396" s="509"/>
      <c r="BY396" s="182"/>
      <c r="BZ396" s="182"/>
      <c r="CA396" s="182"/>
      <c r="CB396" s="182"/>
      <c r="CC396" s="182"/>
      <c r="CD396" s="182"/>
      <c r="CE396" s="182"/>
      <c r="CF396" s="182"/>
      <c r="CG396" s="182"/>
      <c r="CH396" s="182"/>
      <c r="CI396" s="182"/>
      <c r="CJ396" s="182"/>
      <c r="CK396" s="182"/>
      <c r="CL396" s="182"/>
      <c r="CM396" s="182"/>
      <c r="CN396" s="182"/>
      <c r="CO396" s="182"/>
    </row>
    <row r="397" spans="1:93" ht="28.5" customHeight="1">
      <c r="A397" s="857"/>
      <c r="B397" s="860"/>
      <c r="C397" s="781"/>
      <c r="D397" s="781"/>
      <c r="E397" s="764"/>
      <c r="F397" s="764"/>
      <c r="G397" s="783"/>
      <c r="H397" s="442">
        <f t="shared" si="322"/>
        <v>64</v>
      </c>
      <c r="I397" s="775"/>
      <c r="J397" s="764"/>
      <c r="K397" s="764"/>
      <c r="L397" s="764"/>
      <c r="M397" s="764">
        <v>0</v>
      </c>
      <c r="N397" s="764"/>
      <c r="O397" s="764"/>
      <c r="P397" s="766"/>
      <c r="Q397" s="768"/>
      <c r="R397" s="770"/>
      <c r="S397" s="770"/>
      <c r="T397" s="770"/>
      <c r="U397" s="820"/>
      <c r="V397" s="805"/>
      <c r="W397" s="823"/>
      <c r="X397" s="826"/>
      <c r="Y397" s="829"/>
      <c r="Z397" s="805"/>
      <c r="AA397" s="808"/>
      <c r="AB397" s="811"/>
      <c r="AC397" s="814"/>
      <c r="AD397" s="797"/>
      <c r="AE397" s="178">
        <v>4</v>
      </c>
      <c r="AF397" s="401"/>
      <c r="AG397" s="444"/>
      <c r="AH397" s="393"/>
      <c r="AI397" s="393"/>
      <c r="AJ397" s="393"/>
      <c r="AK397" s="395" t="str">
        <f t="shared" si="289"/>
        <v/>
      </c>
      <c r="AL397" s="253"/>
      <c r="AM397" s="253"/>
      <c r="AN397" s="201" t="str">
        <f t="shared" si="290"/>
        <v/>
      </c>
      <c r="AO397" s="254"/>
      <c r="AP397" s="254"/>
      <c r="AQ397" s="255"/>
      <c r="AR397" s="202" t="str">
        <f>IF(ISBLANK(AC394),(IFERROR(IF(AND(AK396="Probabilidad",AK397="Probabilidad"),(AT396-(+AT396*AN397)),IF(AND(AK396="Impacto",AK397="Probabilidad"),(AT395-(+AT395*AN397)),IF(AK397="Impacto",AT396,""))),""))," ")</f>
        <v xml:space="preserve"> </v>
      </c>
      <c r="AS397" s="154" t="str">
        <f>IF(ISBLANK(AC394),(IFERROR(IF(AR397="","",IF(AR397&lt;=0.2,"Muy Baja",IF(AR397&lt;=0.4,"Baja",IF(AR397&lt;=0.6,"Media",IF(AR397&lt;=0.8,"Alta","Muy Alta"))))),""))," ")</f>
        <v xml:space="preserve"> </v>
      </c>
      <c r="AT397" s="203" t="str">
        <f t="shared" si="293"/>
        <v xml:space="preserve"> </v>
      </c>
      <c r="AU397" s="470" t="str">
        <f t="shared" si="294"/>
        <v/>
      </c>
      <c r="AV397" s="203" t="str">
        <f t="shared" si="360"/>
        <v/>
      </c>
      <c r="AW397" s="204" t="str">
        <f t="shared" si="296"/>
        <v/>
      </c>
      <c r="AX397" s="817"/>
      <c r="AY397" s="794"/>
      <c r="AZ397" s="797"/>
      <c r="BA397" s="800"/>
      <c r="BB397" s="256"/>
      <c r="BC397" s="368"/>
      <c r="BD397" s="368"/>
      <c r="BE397" s="368"/>
      <c r="BF397" s="474"/>
      <c r="BG397" s="474"/>
      <c r="BH397" s="474"/>
      <c r="BI397" s="368"/>
      <c r="BJ397" s="903"/>
      <c r="BK397" s="411"/>
      <c r="BL397" s="409"/>
      <c r="BM397" s="409"/>
      <c r="BN397" s="409"/>
      <c r="BO397" s="410"/>
      <c r="BP397" s="410"/>
      <c r="BQ397" s="410"/>
      <c r="BR397" s="453"/>
      <c r="BS397" s="453"/>
      <c r="BT397" s="454"/>
      <c r="BU397" s="509"/>
      <c r="BV397" s="509"/>
      <c r="BW397" s="509"/>
      <c r="BX397" s="509"/>
      <c r="BY397" s="182"/>
      <c r="BZ397" s="182"/>
      <c r="CA397" s="182"/>
      <c r="CB397" s="182"/>
      <c r="CC397" s="182"/>
      <c r="CD397" s="182"/>
      <c r="CE397" s="182"/>
      <c r="CF397" s="182"/>
      <c r="CG397" s="182"/>
      <c r="CH397" s="182"/>
      <c r="CI397" s="182"/>
      <c r="CJ397" s="182"/>
      <c r="CK397" s="182"/>
      <c r="CL397" s="182"/>
      <c r="CM397" s="182"/>
      <c r="CN397" s="182"/>
      <c r="CO397" s="182"/>
    </row>
    <row r="398" spans="1:93" ht="28.5" customHeight="1">
      <c r="A398" s="857"/>
      <c r="B398" s="860"/>
      <c r="C398" s="781"/>
      <c r="D398" s="781"/>
      <c r="E398" s="764"/>
      <c r="F398" s="764"/>
      <c r="G398" s="783"/>
      <c r="H398" s="442">
        <f t="shared" si="322"/>
        <v>64</v>
      </c>
      <c r="I398" s="775"/>
      <c r="J398" s="764"/>
      <c r="K398" s="764"/>
      <c r="L398" s="764"/>
      <c r="M398" s="764">
        <v>0</v>
      </c>
      <c r="N398" s="764"/>
      <c r="O398" s="764"/>
      <c r="P398" s="766"/>
      <c r="Q398" s="768"/>
      <c r="R398" s="770"/>
      <c r="S398" s="770"/>
      <c r="T398" s="770"/>
      <c r="U398" s="820"/>
      <c r="V398" s="805"/>
      <c r="W398" s="823"/>
      <c r="X398" s="826"/>
      <c r="Y398" s="829"/>
      <c r="Z398" s="805"/>
      <c r="AA398" s="808"/>
      <c r="AB398" s="811"/>
      <c r="AC398" s="814"/>
      <c r="AD398" s="797"/>
      <c r="AE398" s="178">
        <v>5</v>
      </c>
      <c r="AF398" s="401"/>
      <c r="AG398" s="444"/>
      <c r="AH398" s="393"/>
      <c r="AI398" s="393"/>
      <c r="AJ398" s="393"/>
      <c r="AK398" s="395" t="str">
        <f t="shared" ref="AK398:AK461" si="361">IF(OR(AL398="Preventivo",AL398="Detectivo"),"Probabilidad",IF(AL398="Correctivo","Impacto",""))</f>
        <v/>
      </c>
      <c r="AL398" s="253"/>
      <c r="AM398" s="253"/>
      <c r="AN398" s="201" t="str">
        <f t="shared" ref="AN398:AN461" si="362">IF(AND(AL398="Preventivo",AM398="Automático"),"50%",IF(AND(AL398="Preventivo",AM398="Manual"),"40%",IF(AND(AL398="Detectivo",AM398="Automático"),"40%",IF(AND(AL398="Detectivo",AM398="Manual"),"30%",IF(AND(AL398="Correctivo",AM398="Automático"),"35%",IF(AND(AL398="Correctivo",AM398="Manual"),"25%",""))))))</f>
        <v/>
      </c>
      <c r="AO398" s="254"/>
      <c r="AP398" s="254"/>
      <c r="AQ398" s="255"/>
      <c r="AR398" s="202" t="str">
        <f>IF(ISBLANK(AC394),(IFERROR(IF(AND(AK397="Probabilidad",AK398="Probabilidad"),(AT397-(+AT397*AN398)),IF(AND(AK397="Impacto",AK398="Probabilidad"),(AT396-(+AT396*AN398)),IF(AK398="Impacto",AT397,""))),""))," ")</f>
        <v xml:space="preserve"> </v>
      </c>
      <c r="AS398" s="154" t="str">
        <f>IF(ISBLANK(AC394),(IFERROR(IF(AR398="","",IF(AR398&lt;=0.2,"Muy Baja",IF(AR398&lt;=0.4,"Baja",IF(AR398&lt;=0.6,"Media",IF(AR398&lt;=0.8,"Alta","Muy Alta"))))),""))," ")</f>
        <v xml:space="preserve"> </v>
      </c>
      <c r="AT398" s="203" t="str">
        <f t="shared" si="293"/>
        <v xml:space="preserve"> </v>
      </c>
      <c r="AU398" s="470" t="str">
        <f t="shared" si="294"/>
        <v/>
      </c>
      <c r="AV398" s="203" t="str">
        <f t="shared" si="360"/>
        <v/>
      </c>
      <c r="AW398" s="204" t="str">
        <f t="shared" si="296"/>
        <v/>
      </c>
      <c r="AX398" s="817"/>
      <c r="AY398" s="794"/>
      <c r="AZ398" s="797"/>
      <c r="BA398" s="800"/>
      <c r="BB398" s="256"/>
      <c r="BC398" s="368"/>
      <c r="BD398" s="368"/>
      <c r="BE398" s="368"/>
      <c r="BF398" s="474"/>
      <c r="BG398" s="474"/>
      <c r="BH398" s="474"/>
      <c r="BI398" s="368"/>
      <c r="BJ398" s="903"/>
      <c r="BK398" s="411"/>
      <c r="BL398" s="409"/>
      <c r="BM398" s="409"/>
      <c r="BN398" s="409"/>
      <c r="BO398" s="410"/>
      <c r="BP398" s="410"/>
      <c r="BQ398" s="410"/>
      <c r="BR398" s="453"/>
      <c r="BS398" s="453"/>
      <c r="BT398" s="454"/>
      <c r="BU398" s="509"/>
      <c r="BV398" s="509"/>
      <c r="BW398" s="509"/>
      <c r="BX398" s="509"/>
      <c r="BY398" s="182"/>
      <c r="BZ398" s="182"/>
      <c r="CA398" s="182"/>
      <c r="CB398" s="182"/>
      <c r="CC398" s="182"/>
      <c r="CD398" s="182"/>
      <c r="CE398" s="182"/>
      <c r="CF398" s="182"/>
      <c r="CG398" s="182"/>
      <c r="CH398" s="182"/>
      <c r="CI398" s="182"/>
      <c r="CJ398" s="182"/>
      <c r="CK398" s="182"/>
      <c r="CL398" s="182"/>
      <c r="CM398" s="182"/>
      <c r="CN398" s="182"/>
      <c r="CO398" s="182"/>
    </row>
    <row r="399" spans="1:93" ht="28.5" customHeight="1">
      <c r="A399" s="857"/>
      <c r="B399" s="860"/>
      <c r="C399" s="781"/>
      <c r="D399" s="781"/>
      <c r="E399" s="764"/>
      <c r="F399" s="764"/>
      <c r="G399" s="783"/>
      <c r="H399" s="442">
        <f t="shared" si="322"/>
        <v>64</v>
      </c>
      <c r="I399" s="776"/>
      <c r="J399" s="765"/>
      <c r="K399" s="765"/>
      <c r="L399" s="765"/>
      <c r="M399" s="765">
        <v>0</v>
      </c>
      <c r="N399" s="765"/>
      <c r="O399" s="765"/>
      <c r="P399" s="767"/>
      <c r="Q399" s="769"/>
      <c r="R399" s="771"/>
      <c r="S399" s="771"/>
      <c r="T399" s="771"/>
      <c r="U399" s="821"/>
      <c r="V399" s="806"/>
      <c r="W399" s="824"/>
      <c r="X399" s="827"/>
      <c r="Y399" s="830"/>
      <c r="Z399" s="806"/>
      <c r="AA399" s="809"/>
      <c r="AB399" s="812"/>
      <c r="AC399" s="815"/>
      <c r="AD399" s="798"/>
      <c r="AE399" s="178">
        <v>6</v>
      </c>
      <c r="AF399" s="401"/>
      <c r="AG399" s="444"/>
      <c r="AH399" s="393"/>
      <c r="AI399" s="393"/>
      <c r="AJ399" s="393"/>
      <c r="AK399" s="395" t="str">
        <f t="shared" si="361"/>
        <v/>
      </c>
      <c r="AL399" s="253"/>
      <c r="AM399" s="253"/>
      <c r="AN399" s="201" t="str">
        <f t="shared" si="362"/>
        <v/>
      </c>
      <c r="AO399" s="254"/>
      <c r="AP399" s="254"/>
      <c r="AQ399" s="255"/>
      <c r="AR399" s="202" t="str">
        <f>IF(ISBLANK(AC394),(IFERROR(IF(AND(AK398="Probabilidad",AK399="Probabilidad"),(AT398-(+AT398*AN399)),IF(AND(AK398="Impacto",AK399="Probabilidad"),(AT397-(+AT397*AN399)),IF(AK399="Impacto",AT398,""))),""))," ")</f>
        <v xml:space="preserve"> </v>
      </c>
      <c r="AS399" s="154" t="str">
        <f>IF(ISBLANK(AC394),(IFERROR(IF(AR399="","",IF(AR399&lt;=0.2,"Muy Baja",IF(AR399&lt;=0.4,"Baja",IF(AR399&lt;=0.6,"Media",IF(AR399&lt;=0.8,"Alta","Muy Alta"))))),""))," ")</f>
        <v xml:space="preserve"> </v>
      </c>
      <c r="AT399" s="203" t="str">
        <f t="shared" si="293"/>
        <v xml:space="preserve"> </v>
      </c>
      <c r="AU399" s="470" t="str">
        <f t="shared" si="294"/>
        <v/>
      </c>
      <c r="AV399" s="203" t="str">
        <f t="shared" si="360"/>
        <v/>
      </c>
      <c r="AW399" s="204" t="str">
        <f t="shared" si="296"/>
        <v/>
      </c>
      <c r="AX399" s="818"/>
      <c r="AY399" s="795"/>
      <c r="AZ399" s="798"/>
      <c r="BA399" s="801"/>
      <c r="BB399" s="256"/>
      <c r="BC399" s="368"/>
      <c r="BD399" s="368"/>
      <c r="BE399" s="368"/>
      <c r="BF399" s="474"/>
      <c r="BG399" s="474"/>
      <c r="BH399" s="474"/>
      <c r="BI399" s="368"/>
      <c r="BJ399" s="904"/>
      <c r="BK399" s="411"/>
      <c r="BL399" s="434"/>
      <c r="BM399" s="409"/>
      <c r="BN399" s="409"/>
      <c r="BO399" s="410"/>
      <c r="BP399" s="410"/>
      <c r="BQ399" s="410"/>
      <c r="BR399" s="453"/>
      <c r="BS399" s="453"/>
      <c r="BT399" s="454"/>
      <c r="BU399" s="509"/>
      <c r="BV399" s="509"/>
      <c r="BW399" s="509"/>
      <c r="BX399" s="509"/>
      <c r="BY399" s="182"/>
      <c r="BZ399" s="182"/>
      <c r="CA399" s="182"/>
      <c r="CB399" s="182"/>
      <c r="CC399" s="182"/>
      <c r="CD399" s="182"/>
      <c r="CE399" s="182"/>
      <c r="CF399" s="182"/>
      <c r="CG399" s="182"/>
      <c r="CH399" s="182"/>
      <c r="CI399" s="182"/>
      <c r="CJ399" s="182"/>
      <c r="CK399" s="182"/>
      <c r="CL399" s="182"/>
      <c r="CM399" s="182"/>
      <c r="CN399" s="182"/>
      <c r="CO399" s="182"/>
    </row>
    <row r="400" spans="1:93" ht="256.5" customHeight="1">
      <c r="A400" s="857"/>
      <c r="B400" s="860" t="s">
        <v>936</v>
      </c>
      <c r="C400" s="781"/>
      <c r="D400" s="781" t="str">
        <f>IFERROR((VLOOKUP($B400,'Listados Datos'!$D$3:$F$18,3,FALSE))," ")</f>
        <v>El proceso inicia con la identificación de las necesidades de recursos y finaliza con la entrega del bien y/o servicio y su registro en los hechos financieros. Aplica a todos los procesos de la entidad.</v>
      </c>
      <c r="E400" s="764" t="s">
        <v>1133</v>
      </c>
      <c r="F400" s="764" t="s">
        <v>952</v>
      </c>
      <c r="G400" s="783">
        <v>65</v>
      </c>
      <c r="H400" s="297">
        <f t="shared" ref="H400" si="363">+G400</f>
        <v>65</v>
      </c>
      <c r="I400" s="784" t="s">
        <v>2973</v>
      </c>
      <c r="J400" s="785" t="s">
        <v>237</v>
      </c>
      <c r="K400" s="785" t="s">
        <v>2968</v>
      </c>
      <c r="L400" s="785" t="s">
        <v>2969</v>
      </c>
      <c r="M400" s="785" t="s">
        <v>3175</v>
      </c>
      <c r="N400" s="785" t="s">
        <v>917</v>
      </c>
      <c r="O400" s="785" t="s">
        <v>240</v>
      </c>
      <c r="P400" s="786">
        <v>228</v>
      </c>
      <c r="Q400" s="787"/>
      <c r="R400" s="788"/>
      <c r="S400" s="788"/>
      <c r="T400" s="788"/>
      <c r="U400" s="819" t="str">
        <f>IF(ISBLANK(AB400),(IF(P400&lt;=0,"",IF(P400&lt;=2,"Muy Baja",IF(P400&lt;=24,"Baja",IF(P400&lt;=500,"Media",IF(P400&lt;=5000,"Alta","Muy Alta"))))))," ")</f>
        <v>Media</v>
      </c>
      <c r="V400" s="804">
        <f t="shared" ref="V400" si="364">IF(ISBLANK(AB400),(IF(U400="","",IF(U400="Muy Baja",20%,IF(U400="Baja",40%,IF(U400="Media",60%,IF(U400="Alta",80%,IF(U400="Muy Alta",100%,0)))))))," ")</f>
        <v>0.6</v>
      </c>
      <c r="W400" s="822" t="s">
        <v>299</v>
      </c>
      <c r="X400" s="825" t="str">
        <f>IF(W400&gt;0,IF(NOT(ISERROR(MATCH(W400,'Listados Datos'!$N$3:$N$4,0))),'Listados Datos'!$N$6&amp;"Por favor no seleccionar este criterios de impacto (Afectación Económica o presupuestal y/o Pérdida Reputacional)",'Listados Datos'!$N$7),"")</f>
        <v>✔</v>
      </c>
      <c r="Y400" s="828" t="str">
        <f>IF(OR(W400='Listados Datos'!$R$3,W400='Listados Datos'!$S$3),"Leve",IF(OR(W400='Listados Datos'!$R$4,W400='Listados Datos'!$S$4),"Menor",IF(OR(W400='Listados Datos'!$R$5,W400='Listados Datos'!$S$5),"Moderado",IF(OR(W400='Listados Datos'!$R$6,W400='Listados Datos'!$S$6),"Mayor",IF(OR(W400='Listados Datos'!$R$7,W400='Listados Datos'!$S$7),"Catastrófico","")))))</f>
        <v>Moderado</v>
      </c>
      <c r="Z400" s="804">
        <f>IF(Y400="","",IF(Y400="Leve",20%,IF(Y400="Menor",40%,IF(Y400="Moderado",60%,IF(Y400="Mayor",80%,IF(Y400="Catastrófico",100%,0))))))</f>
        <v>0.6</v>
      </c>
      <c r="AA400" s="807" t="str">
        <f>IF(OR(AND(U400="Muy Baja",Y400="Leve"),AND(U400="Muy Baja",Y400="Menor"),AND(U400="Baja",Y400="Leve")),"Bajo",IF(OR(AND(U400="Muy baja",Y400="Moderado"),AND(U400="Baja",Y400="Menor"),AND(U400="Baja",Y400="Moderado"),AND(U400="Media",Y400="Leve"),AND(U400="Media",Y400="Menor"),AND(U400="Media",Y400="Moderado"),AND(U400="Alta",Y400="Leve"),AND(U400="Alta",Y400="Menor")),"Moderado",IF(OR(AND(U400="Muy Baja",Y400="Mayor"),AND(U400="Baja",Y400="Mayor"),AND(U400="Media",Y400="Mayor"),AND(U400="Alta",Y400="Moderado"),AND(U400="Alta",Y400="Mayor"),AND(U400="Muy Alta",Y400="Leve"),AND(U400="Muy Alta",Y400="Menor"),AND(U400="Muy Alta",Y400="Moderado"),AND(U400="Muy Alta",Y400="Mayor")),"Alto",IF(OR(AND(U400="Muy Baja",Y400="Catastrófico"),AND(U400="Baja",Y400="Catastrófico"),AND(U400="Media",Y400="Catastrófico"),AND(U400="Alta",Y400="Catastrófico"),AND(U400="Muy Alta",Y400="Catastrófico")),"Extremo",""))))</f>
        <v>Moderado</v>
      </c>
      <c r="AB400" s="810"/>
      <c r="AC400" s="813"/>
      <c r="AD400" s="796" t="str">
        <f t="shared" ref="AD400" si="365">IF(AND(AB400="Rara Vez",AC400="Insignificante"),("BAJA"),IF(AND(AB400="Rara Vez",AC400="Menor"),("BAJA"),IF(AND(AB400="Rara Vez",AC400="Moderado"),("MODERADA"),IF(AND(AB400="Rara Vez",AC400="Mayor"),("ALTA"),IF(AND(AB400="Improbable",AC400="Insignificante"),("BAJA"),IF(AND(AB400="Improbable",AC400="Menor"),("BAJA"),IF(AND(AB400="Improbable",AC400="Moderado"),("MODERADA"),IF(AND(AB400="Improbable",AC400="Mayor"),("ALTA"),IF(AND(AB400="Posible",AC400="Insignificante"),("BAJA"),IF(AND(AB400="Posible",AC400="Menor"),("MODERADA"),IF(AND(AB400="Posible",AC400="Moderado"),("ALTA"),IF(AND(AB400="Posible",AC400="Mayor"),("EXTREMA"),IF(AND(AB400="Probable",AC400="Insignificante"),("MODERADA"),IF(AND(AB400="Probable",AC400="Menor"),("ALTA"),IF(AND(AB400="Probable",AC400="Moderado"),("ALTA"),IF(AND(AB400="Probable",AC400="Mayor"),("EXTREMA"),IF(AND(AB400="Casi Seguro",AC400="Insignificante"),("ALTA"),IF(AND(AB400="Casi Seguro",AC400="Menor"),("ALTA"),IF(AND(AB400="Casi Seguro",AC400="Moderado"),("EXTREMA"),IF(AND(AB400="Casi Seguro",AC400="Mayor"),("EXTREMA"),IF(AC400="Catastrófico","EXTREMA","VALORAR")))))))))))))))))))))</f>
        <v>VALORAR</v>
      </c>
      <c r="AE400" s="178">
        <v>1</v>
      </c>
      <c r="AF400" s="401"/>
      <c r="AG400" s="444" t="s">
        <v>3311</v>
      </c>
      <c r="AH400" s="393"/>
      <c r="AI400" s="393"/>
      <c r="AJ400" s="393"/>
      <c r="AK400" s="395" t="str">
        <f t="shared" si="361"/>
        <v>Probabilidad</v>
      </c>
      <c r="AL400" s="253" t="s">
        <v>305</v>
      </c>
      <c r="AM400" s="253" t="s">
        <v>310</v>
      </c>
      <c r="AN400" s="201" t="str">
        <f t="shared" si="362"/>
        <v>40%</v>
      </c>
      <c r="AO400" s="254" t="s">
        <v>314</v>
      </c>
      <c r="AP400" s="254" t="s">
        <v>318</v>
      </c>
      <c r="AQ400" s="255" t="s">
        <v>321</v>
      </c>
      <c r="AR400" s="202">
        <f>IF(ISBLANK(AC400),(IFERROR(IF(AK400="Probabilidad",(V400-(+V400*AN400)),IF(AK400="Impacto",V400,"")),""))," ")</f>
        <v>0.36</v>
      </c>
      <c r="AS400" s="154" t="str">
        <f>IF(ISBLANK(AC400), (IFERROR(IF(AR400="","",IF(AR400&lt;=0.2,"Muy Baja",IF(AR400&lt;=0.4,"Baja",IF(AR400&lt;=0.6,"Media",IF(AR400&lt;=0.8,"Alta","Muy Alta"))))),""))," ")</f>
        <v>Baja</v>
      </c>
      <c r="AT400" s="203">
        <f t="shared" ref="AT400:AT463" si="366">+AR400</f>
        <v>0.36</v>
      </c>
      <c r="AU400" s="470" t="str">
        <f t="shared" ref="AU400:AU463" si="367">IFERROR(IF(AV400="","",IF(AV400&lt;=0.2,"Leve",IF(AV400&lt;=0.4,"Menor",IF(AV400&lt;=0.6,"Moderado",IF(AV400&lt;=0.8,"Mayor","Catastrófico"))))),"")</f>
        <v>Moderado</v>
      </c>
      <c r="AV400" s="203">
        <f>IFERROR(IF(AK400="Impacto",(Z400-(+Z400*AN400)),IF(AK400="Probabilidad",Z400,"")),"")</f>
        <v>0.6</v>
      </c>
      <c r="AW400" s="204" t="str">
        <f t="shared" ref="AW400:AW463" si="368">IFERROR(IF(OR(AND(AS400="Muy Baja",AU400="Leve"),AND(AS400="Muy Baja",AU400="Menor"),AND(AS400="Baja",AU400="Leve")),"Bajo",IF(OR(AND(AS400="Muy baja",AU400="Moderado"),AND(AS400="Baja",AU400="Menor"),AND(AS400="Baja",AU400="Moderado"),AND(AS400="Media",AU400="Leve"),AND(AS400="Media",AU400="Menor"),AND(AS400="Media",AU400="Moderado"),AND(AS400="Alta",AU400="Leve"),AND(AS400="Alta",AU400="Menor")),"Moderado",IF(OR(AND(AS400="Muy Baja",AU400="Mayor"),AND(AS400="Baja",AU400="Mayor"),AND(AS400="Media",AU400="Mayor"),AND(AS400="Alta",AU400="Moderado"),AND(AS400="Alta",AU400="Mayor"),AND(AS400="Muy Alta",AU400="Leve"),AND(AS400="Muy Alta",AU400="Menor"),AND(AS400="Muy Alta",AU400="Moderado"),AND(AS400="Muy Alta",AU400="Mayor")),"Alto",IF(OR(AND(AS400="Muy Baja",AU400="Catastrófico"),AND(AS400="Baja",AU400="Catastrófico"),AND(AS400="Media",AU400="Catastrófico"),AND(AS400="Alta",AU400="Catastrófico"),AND(AS400="Muy Alta",AU400="Catastrófico")),"Extremo","")))),"")</f>
        <v>Moderado</v>
      </c>
      <c r="AX400" s="816"/>
      <c r="AY400" s="793" t="str">
        <f>IF(ISBLANK(AC400), " ", AC400)</f>
        <v xml:space="preserve"> </v>
      </c>
      <c r="AZ400" s="796" t="str">
        <f t="shared" ref="AZ400" si="369">IF(AND(AX400="Rara Vez",AY400="Insignificante"),("BAJA"),IF(AND(AX400="Rara Vez",AY400="Menor"),("BAJA"),IF(AND(AX400="Rara Vez",AY400="Moderado"),("MODERADA"),IF(AND(AX400="Rara Vez",AY400="Mayor"),("ALTA"),IF(AND(AX400="Improbable",AY400="Insignificante"),("BAJA"),IF(AND(AX400="Improbable",AY400="Menor"),("BAJA"),IF(AND(AX400="Improbable",AY400="Moderado"),("MODERADA"),IF(AND(AX400="Improbable",AY400="Mayor"),("ALTA"),IF(AND(AX400="Posible",AY400="Insignificante"),("BAJA"),IF(AND(AX400="Posible",AY400="Menor"),("MODERADA"),IF(AND(AX400="Posible",AY400="Moderado"),("ALTA"),IF(AND(AX400="Posible",AY400="Mayor"),("EXTREMA"),IF(AND(AX400="Probable",AY400="Insignificante"),("MODERADA"),IF(AND(AX400="Probable",AY400="Menor"),("ALTA"),IF(AND(AX400="Probable",AY400="Moderado"),("ALTA"),IF(AND(AX400="Probable",AY400="Mayor"),("EXTREMA"),IF(AND(AX400="Casi Seguro",AY400="Insignificante"),("ALTA"),IF(AND(AX400="Casi Seguro",AY400="Menor"),("ALTA"),IF(AND(AX400="Casi Seguro",AY400="Moderado"),("EXTREMA"),IF(AND(AX400="Casi Seguro",AY400="Mayor"),("EXTREMA"),IF(AY400="Catastrófico","EXTREMA","VALORAR")))))))))))))))))))))</f>
        <v>VALORAR</v>
      </c>
      <c r="BA400" s="799" t="s">
        <v>328</v>
      </c>
      <c r="BB400" s="256" t="s">
        <v>1315</v>
      </c>
      <c r="BC400" s="374" t="s">
        <v>2975</v>
      </c>
      <c r="BD400" s="374" t="s">
        <v>2920</v>
      </c>
      <c r="BE400" s="369" t="s">
        <v>1115</v>
      </c>
      <c r="BF400" s="474">
        <v>44927</v>
      </c>
      <c r="BG400" s="474">
        <v>45291</v>
      </c>
      <c r="BH400" s="474" t="s">
        <v>2975</v>
      </c>
      <c r="BI400" s="368" t="s">
        <v>2976</v>
      </c>
      <c r="BJ400" s="785" t="s">
        <v>3312</v>
      </c>
      <c r="BK400" s="432" t="s">
        <v>110</v>
      </c>
      <c r="BL400" s="475" t="s">
        <v>3430</v>
      </c>
      <c r="BM400" s="433" t="s">
        <v>1423</v>
      </c>
      <c r="BN400" s="433" t="s">
        <v>1423</v>
      </c>
      <c r="BO400" s="433" t="s">
        <v>1423</v>
      </c>
      <c r="BP400" s="433" t="s">
        <v>1423</v>
      </c>
      <c r="BQ400" s="433" t="s">
        <v>1423</v>
      </c>
      <c r="BR400" s="433" t="s">
        <v>111</v>
      </c>
      <c r="BS400" s="433" t="s">
        <v>1423</v>
      </c>
      <c r="BT400" s="478" t="s">
        <v>1423</v>
      </c>
      <c r="BU400" s="508" t="s">
        <v>3700</v>
      </c>
      <c r="BV400" s="518" t="s">
        <v>3633</v>
      </c>
      <c r="BW400" s="518" t="s">
        <v>3633</v>
      </c>
      <c r="BX400" s="508" t="s">
        <v>3685</v>
      </c>
      <c r="BY400" s="182"/>
      <c r="BZ400" s="182"/>
      <c r="CA400" s="182"/>
      <c r="CB400" s="182"/>
      <c r="CC400" s="182"/>
      <c r="CD400" s="182"/>
      <c r="CE400" s="182"/>
      <c r="CF400" s="182"/>
      <c r="CG400" s="182"/>
      <c r="CH400" s="182"/>
      <c r="CI400" s="182"/>
      <c r="CJ400" s="182"/>
      <c r="CK400" s="182"/>
      <c r="CL400" s="182"/>
      <c r="CM400" s="182"/>
      <c r="CN400" s="182"/>
      <c r="CO400" s="182"/>
    </row>
    <row r="401" spans="1:93" ht="64.150000000000006" customHeight="1">
      <c r="A401" s="857"/>
      <c r="B401" s="860"/>
      <c r="C401" s="781"/>
      <c r="D401" s="781"/>
      <c r="E401" s="764"/>
      <c r="F401" s="764"/>
      <c r="G401" s="783"/>
      <c r="H401" s="297">
        <f t="shared" ref="H401" si="370">+H400</f>
        <v>65</v>
      </c>
      <c r="I401" s="775"/>
      <c r="J401" s="764"/>
      <c r="K401" s="764"/>
      <c r="L401" s="764"/>
      <c r="M401" s="764" t="s">
        <v>1396</v>
      </c>
      <c r="N401" s="764"/>
      <c r="O401" s="764"/>
      <c r="P401" s="766"/>
      <c r="Q401" s="768"/>
      <c r="R401" s="770"/>
      <c r="S401" s="770"/>
      <c r="T401" s="770"/>
      <c r="U401" s="820"/>
      <c r="V401" s="805"/>
      <c r="W401" s="823"/>
      <c r="X401" s="826"/>
      <c r="Y401" s="829"/>
      <c r="Z401" s="805"/>
      <c r="AA401" s="808"/>
      <c r="AB401" s="811"/>
      <c r="AC401" s="814"/>
      <c r="AD401" s="797"/>
      <c r="AE401" s="178">
        <v>2</v>
      </c>
      <c r="AF401" s="401"/>
      <c r="AG401" s="444"/>
      <c r="AH401" s="393"/>
      <c r="AI401" s="393"/>
      <c r="AJ401" s="393"/>
      <c r="AK401" s="395" t="str">
        <f t="shared" si="361"/>
        <v>Probabilidad</v>
      </c>
      <c r="AL401" s="253" t="s">
        <v>305</v>
      </c>
      <c r="AM401" s="253" t="s">
        <v>310</v>
      </c>
      <c r="AN401" s="201" t="str">
        <f t="shared" si="362"/>
        <v>40%</v>
      </c>
      <c r="AO401" s="254" t="s">
        <v>314</v>
      </c>
      <c r="AP401" s="254" t="s">
        <v>318</v>
      </c>
      <c r="AQ401" s="255" t="s">
        <v>321</v>
      </c>
      <c r="AR401" s="202">
        <f>IF(ISBLANK(AC400),(IFERROR(IF(AND(AK400="Probabilidad",AK401="Probabilidad"),(AT400-(+AT400*AN401)),IF(AK401="Probabilidad",(V400-(+V400*AN401)),IF(AK401="Impacto",AT400,""))),""))," ")</f>
        <v>0.216</v>
      </c>
      <c r="AS401" s="154" t="str">
        <f>IF(ISBLANK(AC400),(IFERROR(IF(AR401="","",IF(AR401&lt;=0.2,"Muy Baja",IF(AR401&lt;=0.4,"Baja",IF(AR401&lt;=0.6,"Media",IF(AR401&lt;=0.8,"Alta","Muy Alta"))))),""))," ")</f>
        <v>Baja</v>
      </c>
      <c r="AT401" s="203">
        <f t="shared" si="366"/>
        <v>0.216</v>
      </c>
      <c r="AU401" s="470" t="str">
        <f t="shared" si="367"/>
        <v>Moderado</v>
      </c>
      <c r="AV401" s="203">
        <f>IFERROR(IF(AND(AK400="Impacto",AK401="Impacto"),(AV400-(+AV400*AN401)),IF(AK401="Impacto",(Z400-(+Z400*AN401)),IF(AK401="Probabilidad",AV400,""))),"")</f>
        <v>0.6</v>
      </c>
      <c r="AW401" s="204" t="str">
        <f t="shared" si="368"/>
        <v>Moderado</v>
      </c>
      <c r="AX401" s="817"/>
      <c r="AY401" s="794"/>
      <c r="AZ401" s="797"/>
      <c r="BA401" s="800"/>
      <c r="BB401" s="256"/>
      <c r="BC401" s="374"/>
      <c r="BD401" s="374"/>
      <c r="BE401" s="369"/>
      <c r="BF401" s="474"/>
      <c r="BG401" s="474"/>
      <c r="BH401" s="474"/>
      <c r="BI401" s="368"/>
      <c r="BJ401" s="764"/>
      <c r="BK401" s="411"/>
      <c r="BL401" s="435"/>
      <c r="BM401" s="409"/>
      <c r="BN401" s="409"/>
      <c r="BO401" s="410"/>
      <c r="BP401" s="410"/>
      <c r="BQ401" s="410"/>
      <c r="BR401" s="453"/>
      <c r="BS401" s="453"/>
      <c r="BT401" s="454"/>
      <c r="BU401" s="509"/>
      <c r="BV401" s="509"/>
      <c r="BW401" s="509"/>
      <c r="BX401" s="509"/>
      <c r="BY401" s="182"/>
      <c r="BZ401" s="182"/>
      <c r="CA401" s="182"/>
      <c r="CB401" s="182"/>
      <c r="CC401" s="182"/>
      <c r="CD401" s="182"/>
      <c r="CE401" s="182"/>
      <c r="CF401" s="182"/>
      <c r="CG401" s="182"/>
      <c r="CH401" s="182"/>
      <c r="CI401" s="182"/>
      <c r="CJ401" s="182"/>
      <c r="CK401" s="182"/>
      <c r="CL401" s="182"/>
      <c r="CM401" s="182"/>
      <c r="CN401" s="182"/>
      <c r="CO401" s="182"/>
    </row>
    <row r="402" spans="1:93" ht="64.150000000000006" customHeight="1">
      <c r="A402" s="857"/>
      <c r="B402" s="860"/>
      <c r="C402" s="781"/>
      <c r="D402" s="781"/>
      <c r="E402" s="764"/>
      <c r="F402" s="764"/>
      <c r="G402" s="783"/>
      <c r="H402" s="297">
        <f t="shared" si="322"/>
        <v>65</v>
      </c>
      <c r="I402" s="775"/>
      <c r="J402" s="764"/>
      <c r="K402" s="764"/>
      <c r="L402" s="764"/>
      <c r="M402" s="764" t="s">
        <v>1396</v>
      </c>
      <c r="N402" s="764"/>
      <c r="O402" s="764"/>
      <c r="P402" s="766"/>
      <c r="Q402" s="768"/>
      <c r="R402" s="770"/>
      <c r="S402" s="770"/>
      <c r="T402" s="770"/>
      <c r="U402" s="820"/>
      <c r="V402" s="805"/>
      <c r="W402" s="823"/>
      <c r="X402" s="826"/>
      <c r="Y402" s="829"/>
      <c r="Z402" s="805"/>
      <c r="AA402" s="808"/>
      <c r="AB402" s="811"/>
      <c r="AC402" s="814"/>
      <c r="AD402" s="797"/>
      <c r="AE402" s="178">
        <v>3</v>
      </c>
      <c r="AF402" s="401"/>
      <c r="AG402" s="444"/>
      <c r="AH402" s="393"/>
      <c r="AI402" s="393"/>
      <c r="AJ402" s="393"/>
      <c r="AK402" s="395" t="str">
        <f t="shared" si="361"/>
        <v>Probabilidad</v>
      </c>
      <c r="AL402" s="253" t="s">
        <v>305</v>
      </c>
      <c r="AM402" s="253" t="s">
        <v>310</v>
      </c>
      <c r="AN402" s="201" t="str">
        <f t="shared" si="362"/>
        <v>40%</v>
      </c>
      <c r="AO402" s="254" t="s">
        <v>314</v>
      </c>
      <c r="AP402" s="254" t="s">
        <v>318</v>
      </c>
      <c r="AQ402" s="255" t="s">
        <v>321</v>
      </c>
      <c r="AR402" s="202">
        <f>IF(ISBLANK(AC400),(IFERROR(IF(AND(AK401="Probabilidad",AK402="Probabilidad"),(AT401-(+AT401*AN402)),IF(AND(AK401="Impacto",AK402="Probabilidad"),(AT400-(+AT400*AN402)),IF(AK402="Impacto",AT401,""))),""))," ")</f>
        <v>0.12959999999999999</v>
      </c>
      <c r="AS402" s="154" t="str">
        <f>IF(ISBLANK(AC400),(IFERROR(IF(AR402="","",IF(AR402&lt;=0.2,"Muy Baja",IF(AR402&lt;=0.4,"Baja",IF(AR402&lt;=0.6,"Media",IF(AR402&lt;=0.8,"Alta","Muy Alta"))))),""))," ")</f>
        <v>Muy Baja</v>
      </c>
      <c r="AT402" s="203">
        <f t="shared" si="366"/>
        <v>0.12959999999999999</v>
      </c>
      <c r="AU402" s="470" t="str">
        <f t="shared" si="367"/>
        <v>Moderado</v>
      </c>
      <c r="AV402" s="203">
        <f t="shared" ref="AV402:AV405" si="371">IFERROR(IF(AND(AK401="Impacto",AK402="Impacto"),(AV401-(+AV401*AN402)),IF(AND(AK401="Probabilidad",AK402="Impacto"),(AV400-(+AV400*AN402)),IF(AK402="Probabilidad",AV401,""))),"")</f>
        <v>0.6</v>
      </c>
      <c r="AW402" s="204" t="str">
        <f t="shared" si="368"/>
        <v>Moderado</v>
      </c>
      <c r="AX402" s="817"/>
      <c r="AY402" s="794"/>
      <c r="AZ402" s="797"/>
      <c r="BA402" s="800"/>
      <c r="BB402" s="256"/>
      <c r="BC402" s="374"/>
      <c r="BD402" s="374"/>
      <c r="BE402" s="369"/>
      <c r="BF402" s="474"/>
      <c r="BG402" s="474"/>
      <c r="BH402" s="474"/>
      <c r="BI402" s="368"/>
      <c r="BJ402" s="764"/>
      <c r="BK402" s="411"/>
      <c r="BL402" s="409"/>
      <c r="BM402" s="409"/>
      <c r="BN402" s="409"/>
      <c r="BO402" s="410"/>
      <c r="BP402" s="410"/>
      <c r="BQ402" s="410"/>
      <c r="BR402" s="453"/>
      <c r="BS402" s="453"/>
      <c r="BT402" s="454"/>
      <c r="BU402" s="509"/>
      <c r="BV402" s="509"/>
      <c r="BW402" s="509"/>
      <c r="BX402" s="509"/>
      <c r="BY402" s="182"/>
      <c r="BZ402" s="182"/>
      <c r="CA402" s="182"/>
      <c r="CB402" s="182"/>
      <c r="CC402" s="182"/>
      <c r="CD402" s="182"/>
      <c r="CE402" s="182"/>
      <c r="CF402" s="182"/>
      <c r="CG402" s="182"/>
      <c r="CH402" s="182"/>
      <c r="CI402" s="182"/>
      <c r="CJ402" s="182"/>
      <c r="CK402" s="182"/>
      <c r="CL402" s="182"/>
      <c r="CM402" s="182"/>
      <c r="CN402" s="182"/>
      <c r="CO402" s="182"/>
    </row>
    <row r="403" spans="1:93" ht="28.5" customHeight="1">
      <c r="A403" s="857"/>
      <c r="B403" s="860"/>
      <c r="C403" s="781"/>
      <c r="D403" s="781"/>
      <c r="E403" s="764"/>
      <c r="F403" s="764"/>
      <c r="G403" s="783"/>
      <c r="H403" s="297">
        <f t="shared" si="322"/>
        <v>65</v>
      </c>
      <c r="I403" s="775"/>
      <c r="J403" s="764"/>
      <c r="K403" s="764"/>
      <c r="L403" s="764"/>
      <c r="M403" s="764" t="s">
        <v>1396</v>
      </c>
      <c r="N403" s="764"/>
      <c r="O403" s="764"/>
      <c r="P403" s="766"/>
      <c r="Q403" s="768"/>
      <c r="R403" s="770"/>
      <c r="S403" s="770"/>
      <c r="T403" s="770"/>
      <c r="U403" s="820"/>
      <c r="V403" s="805"/>
      <c r="W403" s="823"/>
      <c r="X403" s="826"/>
      <c r="Y403" s="829"/>
      <c r="Z403" s="805"/>
      <c r="AA403" s="808"/>
      <c r="AB403" s="811"/>
      <c r="AC403" s="814"/>
      <c r="AD403" s="797"/>
      <c r="AE403" s="178">
        <v>4</v>
      </c>
      <c r="AF403" s="401"/>
      <c r="AG403" s="444"/>
      <c r="AH403" s="393"/>
      <c r="AI403" s="393"/>
      <c r="AJ403" s="393"/>
      <c r="AK403" s="395" t="str">
        <f t="shared" si="361"/>
        <v/>
      </c>
      <c r="AL403" s="253"/>
      <c r="AM403" s="253"/>
      <c r="AN403" s="201" t="str">
        <f t="shared" si="362"/>
        <v/>
      </c>
      <c r="AO403" s="254"/>
      <c r="AP403" s="254"/>
      <c r="AQ403" s="255"/>
      <c r="AR403" s="202" t="str">
        <f>IF(ISBLANK(AC400),(IFERROR(IF(AND(AK402="Probabilidad",AK403="Probabilidad"),(AT402-(+AT402*AN403)),IF(AND(AK402="Impacto",AK403="Probabilidad"),(AT401-(+AT401*AN403)),IF(AK403="Impacto",AT402,""))),""))," ")</f>
        <v/>
      </c>
      <c r="AS403" s="154" t="str">
        <f>IF(ISBLANK(AC400),(IFERROR(IF(AR403="","",IF(AR403&lt;=0.2,"Muy Baja",IF(AR403&lt;=0.4,"Baja",IF(AR403&lt;=0.6,"Media",IF(AR403&lt;=0.8,"Alta","Muy Alta"))))),""))," ")</f>
        <v/>
      </c>
      <c r="AT403" s="203" t="str">
        <f t="shared" si="366"/>
        <v/>
      </c>
      <c r="AU403" s="470" t="str">
        <f t="shared" si="367"/>
        <v/>
      </c>
      <c r="AV403" s="203" t="str">
        <f t="shared" si="371"/>
        <v/>
      </c>
      <c r="AW403" s="204" t="str">
        <f t="shared" si="368"/>
        <v/>
      </c>
      <c r="AX403" s="817"/>
      <c r="AY403" s="794"/>
      <c r="AZ403" s="797"/>
      <c r="BA403" s="800"/>
      <c r="BB403" s="256"/>
      <c r="BC403" s="374"/>
      <c r="BD403" s="374"/>
      <c r="BE403" s="369"/>
      <c r="BF403" s="474"/>
      <c r="BG403" s="474"/>
      <c r="BH403" s="474"/>
      <c r="BI403" s="368"/>
      <c r="BJ403" s="764"/>
      <c r="BK403" s="411"/>
      <c r="BL403" s="409"/>
      <c r="BM403" s="409"/>
      <c r="BN403" s="409"/>
      <c r="BO403" s="410"/>
      <c r="BP403" s="410"/>
      <c r="BQ403" s="410"/>
      <c r="BR403" s="453"/>
      <c r="BS403" s="453"/>
      <c r="BT403" s="454"/>
      <c r="BU403" s="509"/>
      <c r="BV403" s="509"/>
      <c r="BW403" s="509"/>
      <c r="BX403" s="509"/>
      <c r="BY403" s="182"/>
      <c r="BZ403" s="182"/>
      <c r="CA403" s="182"/>
      <c r="CB403" s="182"/>
      <c r="CC403" s="182"/>
      <c r="CD403" s="182"/>
      <c r="CE403" s="182"/>
      <c r="CF403" s="182"/>
      <c r="CG403" s="182"/>
      <c r="CH403" s="182"/>
      <c r="CI403" s="182"/>
      <c r="CJ403" s="182"/>
      <c r="CK403" s="182"/>
      <c r="CL403" s="182"/>
      <c r="CM403" s="182"/>
      <c r="CN403" s="182"/>
      <c r="CO403" s="182"/>
    </row>
    <row r="404" spans="1:93" ht="28.5" customHeight="1">
      <c r="A404" s="857"/>
      <c r="B404" s="860"/>
      <c r="C404" s="781"/>
      <c r="D404" s="781"/>
      <c r="E404" s="764"/>
      <c r="F404" s="764"/>
      <c r="G404" s="783"/>
      <c r="H404" s="297">
        <f t="shared" si="322"/>
        <v>65</v>
      </c>
      <c r="I404" s="775"/>
      <c r="J404" s="764"/>
      <c r="K404" s="764"/>
      <c r="L404" s="764"/>
      <c r="M404" s="764" t="s">
        <v>1396</v>
      </c>
      <c r="N404" s="764"/>
      <c r="O404" s="764"/>
      <c r="P404" s="766"/>
      <c r="Q404" s="768"/>
      <c r="R404" s="770"/>
      <c r="S404" s="770"/>
      <c r="T404" s="770"/>
      <c r="U404" s="820"/>
      <c r="V404" s="805"/>
      <c r="W404" s="823"/>
      <c r="X404" s="826"/>
      <c r="Y404" s="829"/>
      <c r="Z404" s="805"/>
      <c r="AA404" s="808"/>
      <c r="AB404" s="811"/>
      <c r="AC404" s="814"/>
      <c r="AD404" s="797"/>
      <c r="AE404" s="178">
        <v>5</v>
      </c>
      <c r="AF404" s="401"/>
      <c r="AG404" s="444"/>
      <c r="AH404" s="393"/>
      <c r="AI404" s="393"/>
      <c r="AJ404" s="393"/>
      <c r="AK404" s="395" t="str">
        <f t="shared" si="361"/>
        <v/>
      </c>
      <c r="AL404" s="253"/>
      <c r="AM404" s="253"/>
      <c r="AN404" s="201" t="str">
        <f t="shared" si="362"/>
        <v/>
      </c>
      <c r="AO404" s="254"/>
      <c r="AP404" s="254"/>
      <c r="AQ404" s="255"/>
      <c r="AR404" s="202" t="str">
        <f>IF(ISBLANK(AC400),(IFERROR(IF(AND(AK403="Probabilidad",AK404="Probabilidad"),(AT403-(+AT403*AN404)),IF(AND(AK403="Impacto",AK404="Probabilidad"),(AT402-(+AT402*AN404)),IF(AK404="Impacto",AT403,""))),""))," ")</f>
        <v/>
      </c>
      <c r="AS404" s="154" t="str">
        <f>IF(ISBLANK(AC400),(IFERROR(IF(AR404="","",IF(AR404&lt;=0.2,"Muy Baja",IF(AR404&lt;=0.4,"Baja",IF(AR404&lt;=0.6,"Media",IF(AR404&lt;=0.8,"Alta","Muy Alta"))))),""))," ")</f>
        <v/>
      </c>
      <c r="AT404" s="203" t="str">
        <f t="shared" si="366"/>
        <v/>
      </c>
      <c r="AU404" s="470" t="str">
        <f t="shared" si="367"/>
        <v/>
      </c>
      <c r="AV404" s="203" t="str">
        <f t="shared" si="371"/>
        <v/>
      </c>
      <c r="AW404" s="204" t="str">
        <f t="shared" si="368"/>
        <v/>
      </c>
      <c r="AX404" s="817"/>
      <c r="AY404" s="794"/>
      <c r="AZ404" s="797"/>
      <c r="BA404" s="800"/>
      <c r="BB404" s="256"/>
      <c r="BC404" s="374"/>
      <c r="BD404" s="374"/>
      <c r="BE404" s="369"/>
      <c r="BF404" s="474"/>
      <c r="BG404" s="474"/>
      <c r="BH404" s="474"/>
      <c r="BI404" s="368"/>
      <c r="BJ404" s="764"/>
      <c r="BK404" s="411"/>
      <c r="BL404" s="409"/>
      <c r="BM404" s="409"/>
      <c r="BN404" s="409"/>
      <c r="BO404" s="410"/>
      <c r="BP404" s="410"/>
      <c r="BQ404" s="410"/>
      <c r="BR404" s="453"/>
      <c r="BS404" s="453"/>
      <c r="BT404" s="454"/>
      <c r="BU404" s="509"/>
      <c r="BV404" s="509"/>
      <c r="BW404" s="509"/>
      <c r="BX404" s="509"/>
      <c r="BY404" s="182"/>
      <c r="BZ404" s="182"/>
      <c r="CA404" s="182"/>
      <c r="CB404" s="182"/>
      <c r="CC404" s="182"/>
      <c r="CD404" s="182"/>
      <c r="CE404" s="182"/>
      <c r="CF404" s="182"/>
      <c r="CG404" s="182"/>
      <c r="CH404" s="182"/>
      <c r="CI404" s="182"/>
      <c r="CJ404" s="182"/>
      <c r="CK404" s="182"/>
      <c r="CL404" s="182"/>
      <c r="CM404" s="182"/>
      <c r="CN404" s="182"/>
      <c r="CO404" s="182"/>
    </row>
    <row r="405" spans="1:93" ht="28.5" customHeight="1">
      <c r="A405" s="858"/>
      <c r="B405" s="861"/>
      <c r="C405" s="782"/>
      <c r="D405" s="782"/>
      <c r="E405" s="765"/>
      <c r="F405" s="765"/>
      <c r="G405" s="783"/>
      <c r="H405" s="297">
        <f t="shared" si="322"/>
        <v>65</v>
      </c>
      <c r="I405" s="776"/>
      <c r="J405" s="765"/>
      <c r="K405" s="765"/>
      <c r="L405" s="765"/>
      <c r="M405" s="765" t="s">
        <v>1396</v>
      </c>
      <c r="N405" s="765"/>
      <c r="O405" s="765"/>
      <c r="P405" s="767"/>
      <c r="Q405" s="769"/>
      <c r="R405" s="771"/>
      <c r="S405" s="771"/>
      <c r="T405" s="771"/>
      <c r="U405" s="821"/>
      <c r="V405" s="806"/>
      <c r="W405" s="824"/>
      <c r="X405" s="827"/>
      <c r="Y405" s="830"/>
      <c r="Z405" s="806"/>
      <c r="AA405" s="809"/>
      <c r="AB405" s="812"/>
      <c r="AC405" s="815"/>
      <c r="AD405" s="798"/>
      <c r="AE405" s="178">
        <v>6</v>
      </c>
      <c r="AF405" s="401"/>
      <c r="AG405" s="444"/>
      <c r="AH405" s="393"/>
      <c r="AI405" s="393"/>
      <c r="AJ405" s="393"/>
      <c r="AK405" s="395" t="str">
        <f t="shared" si="361"/>
        <v/>
      </c>
      <c r="AL405" s="253"/>
      <c r="AM405" s="253"/>
      <c r="AN405" s="201" t="str">
        <f t="shared" si="362"/>
        <v/>
      </c>
      <c r="AO405" s="254"/>
      <c r="AP405" s="254"/>
      <c r="AQ405" s="255"/>
      <c r="AR405" s="202" t="str">
        <f>IF(ISBLANK(AC400),(IFERROR(IF(AND(AK404="Probabilidad",AK405="Probabilidad"),(AT404-(+AT404*AN405)),IF(AND(AK404="Impacto",AK405="Probabilidad"),(AT403-(+AT403*AN405)),IF(AK405="Impacto",AT404,""))),""))," ")</f>
        <v/>
      </c>
      <c r="AS405" s="154" t="str">
        <f>IF(ISBLANK(AC400),(IFERROR(IF(AR405="","",IF(AR405&lt;=0.2,"Muy Baja",IF(AR405&lt;=0.4,"Baja",IF(AR405&lt;=0.6,"Media",IF(AR405&lt;=0.8,"Alta","Muy Alta"))))),""))," ")</f>
        <v/>
      </c>
      <c r="AT405" s="203" t="str">
        <f t="shared" si="366"/>
        <v/>
      </c>
      <c r="AU405" s="470" t="str">
        <f t="shared" si="367"/>
        <v/>
      </c>
      <c r="AV405" s="203" t="str">
        <f t="shared" si="371"/>
        <v/>
      </c>
      <c r="AW405" s="204" t="str">
        <f t="shared" si="368"/>
        <v/>
      </c>
      <c r="AX405" s="818"/>
      <c r="AY405" s="795"/>
      <c r="AZ405" s="798"/>
      <c r="BA405" s="801"/>
      <c r="BB405" s="256"/>
      <c r="BC405" s="374"/>
      <c r="BD405" s="374"/>
      <c r="BE405" s="369"/>
      <c r="BF405" s="474"/>
      <c r="BG405" s="474"/>
      <c r="BH405" s="474"/>
      <c r="BI405" s="368"/>
      <c r="BJ405" s="765"/>
      <c r="BK405" s="411"/>
      <c r="BL405" s="409"/>
      <c r="BM405" s="409"/>
      <c r="BN405" s="409"/>
      <c r="BO405" s="410"/>
      <c r="BP405" s="410"/>
      <c r="BQ405" s="410"/>
      <c r="BR405" s="453"/>
      <c r="BS405" s="453"/>
      <c r="BT405" s="454"/>
      <c r="BU405" s="509"/>
      <c r="BV405" s="509"/>
      <c r="BW405" s="509"/>
      <c r="BX405" s="509"/>
      <c r="BY405" s="182"/>
      <c r="BZ405" s="182"/>
      <c r="CA405" s="182"/>
      <c r="CB405" s="182"/>
      <c r="CC405" s="182"/>
      <c r="CD405" s="182"/>
      <c r="CE405" s="182"/>
      <c r="CF405" s="182"/>
      <c r="CG405" s="182"/>
      <c r="CH405" s="182"/>
      <c r="CI405" s="182"/>
      <c r="CJ405" s="182"/>
      <c r="CK405" s="182"/>
      <c r="CL405" s="182"/>
      <c r="CM405" s="182"/>
      <c r="CN405" s="182"/>
      <c r="CO405" s="182"/>
    </row>
    <row r="406" spans="1:93" ht="185.25" customHeight="1">
      <c r="A406" s="856">
        <v>10</v>
      </c>
      <c r="B406" s="859" t="s">
        <v>876</v>
      </c>
      <c r="C406" s="845" t="str">
        <f>IFERROR((VLOOKUP($B406,'Listados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6" s="845"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785" t="s">
        <v>1133</v>
      </c>
      <c r="F406" s="785" t="s">
        <v>2920</v>
      </c>
      <c r="G406" s="783">
        <v>66</v>
      </c>
      <c r="H406" s="297">
        <f t="shared" ref="H406" si="372">+G406</f>
        <v>66</v>
      </c>
      <c r="I406" s="784" t="s">
        <v>2974</v>
      </c>
      <c r="J406" s="785" t="s">
        <v>237</v>
      </c>
      <c r="K406" s="785" t="s">
        <v>1151</v>
      </c>
      <c r="L406" s="785" t="s">
        <v>1261</v>
      </c>
      <c r="M406" s="785" t="s">
        <v>2977</v>
      </c>
      <c r="N406" s="785" t="s">
        <v>105</v>
      </c>
      <c r="O406" s="785" t="s">
        <v>825</v>
      </c>
      <c r="P406" s="786">
        <v>228</v>
      </c>
      <c r="Q406" s="787"/>
      <c r="R406" s="788"/>
      <c r="S406" s="788"/>
      <c r="T406" s="788"/>
      <c r="U406" s="819" t="str">
        <f>IF(ISBLANK(AB406),(IF(P406&lt;=0,"",IF(P406&lt;=2,"Muy Baja",IF(P406&lt;=24,"Baja",IF(P406&lt;=500,"Media",IF(P406&lt;=5000,"Alta","Muy Alta"))))))," ")</f>
        <v>Media</v>
      </c>
      <c r="V406" s="804">
        <f t="shared" ref="V406" si="373">IF(ISBLANK(AB406),(IF(U406="","",IF(U406="Muy Baja",20%,IF(U406="Baja",40%,IF(U406="Media",60%,IF(U406="Alta",80%,IF(U406="Muy Alta",100%,0)))))))," ")</f>
        <v>0.6</v>
      </c>
      <c r="W406" s="822" t="s">
        <v>299</v>
      </c>
      <c r="X406" s="825" t="str">
        <f>IF(W406&gt;0,IF(NOT(ISERROR(MATCH(W406,'Listados Datos'!$N$3:$N$4,0))),'Listados Datos'!$N$6&amp;"Por favor no seleccionar este criterios de impacto (Afectación Económica o presupuestal y/o Pérdida Reputacional)",'Listados Datos'!$N$7),"")</f>
        <v>✔</v>
      </c>
      <c r="Y406" s="828" t="str">
        <f>IF(OR(W406='Listados Datos'!$R$3,W406='Listados Datos'!$S$3),"Leve",IF(OR(W406='Listados Datos'!$R$4,W406='Listados Datos'!$S$4),"Menor",IF(OR(W406='Listados Datos'!$R$5,W406='Listados Datos'!$S$5),"Moderado",IF(OR(W406='Listados Datos'!$R$6,W406='Listados Datos'!$S$6),"Mayor",IF(OR(W406='Listados Datos'!$R$7,W406='Listados Datos'!$S$7),"Catastrófico","")))))</f>
        <v>Moderado</v>
      </c>
      <c r="Z406" s="804">
        <f>IF(Y406="","",IF(Y406="Leve",20%,IF(Y406="Menor",40%,IF(Y406="Moderado",60%,IF(Y406="Mayor",80%,IF(Y406="Catastrófico",100%,0))))))</f>
        <v>0.6</v>
      </c>
      <c r="AA406" s="807" t="str">
        <f>IF(OR(AND(U406="Muy Baja",Y406="Leve"),AND(U406="Muy Baja",Y406="Menor"),AND(U406="Baja",Y406="Leve")),"Bajo",IF(OR(AND(U406="Muy baja",Y406="Moderado"),AND(U406="Baja",Y406="Menor"),AND(U406="Baja",Y406="Moderado"),AND(U406="Media",Y406="Leve"),AND(U406="Media",Y406="Menor"),AND(U406="Media",Y406="Moderado"),AND(U406="Alta",Y406="Leve"),AND(U406="Alta",Y406="Menor")),"Moderado",IF(OR(AND(U406="Muy Baja",Y406="Mayor"),AND(U406="Baja",Y406="Mayor"),AND(U406="Media",Y406="Mayor"),AND(U406="Alta",Y406="Moderado"),AND(U406="Alta",Y406="Mayor"),AND(U406="Muy Alta",Y406="Leve"),AND(U406="Muy Alta",Y406="Menor"),AND(U406="Muy Alta",Y406="Moderado"),AND(U406="Muy Alta",Y406="Mayor")),"Alto",IF(OR(AND(U406="Muy Baja",Y406="Catastrófico"),AND(U406="Baja",Y406="Catastrófico"),AND(U406="Media",Y406="Catastrófico"),AND(U406="Alta",Y406="Catastrófico"),AND(U406="Muy Alta",Y406="Catastrófico")),"Extremo",""))))</f>
        <v>Moderado</v>
      </c>
      <c r="AB406" s="810"/>
      <c r="AC406" s="813"/>
      <c r="AD406" s="796" t="str">
        <f t="shared" ref="AD406" si="374">IF(AND(AB406="Rara Vez",AC406="Insignificante"),("BAJA"),IF(AND(AB406="Rara Vez",AC406="Menor"),("BAJA"),IF(AND(AB406="Rara Vez",AC406="Moderado"),("MODERADA"),IF(AND(AB406="Rara Vez",AC406="Mayor"),("ALTA"),IF(AND(AB406="Improbable",AC406="Insignificante"),("BAJA"),IF(AND(AB406="Improbable",AC406="Menor"),("BAJA"),IF(AND(AB406="Improbable",AC406="Moderado"),("MODERADA"),IF(AND(AB406="Improbable",AC406="Mayor"),("ALTA"),IF(AND(AB406="Posible",AC406="Insignificante"),("BAJA"),IF(AND(AB406="Posible",AC406="Menor"),("MODERADA"),IF(AND(AB406="Posible",AC406="Moderado"),("ALTA"),IF(AND(AB406="Posible",AC406="Mayor"),("EXTREMA"),IF(AND(AB406="Probable",AC406="Insignificante"),("MODERADA"),IF(AND(AB406="Probable",AC406="Menor"),("ALTA"),IF(AND(AB406="Probable",AC406="Moderado"),("ALTA"),IF(AND(AB406="Probable",AC406="Mayor"),("EXTREMA"),IF(AND(AB406="Casi Seguro",AC406="Insignificante"),("ALTA"),IF(AND(AB406="Casi Seguro",AC406="Menor"),("ALTA"),IF(AND(AB406="Casi Seguro",AC406="Moderado"),("EXTREMA"),IF(AND(AB406="Casi Seguro",AC406="Mayor"),("EXTREMA"),IF(AC406="Catastrófico","EXTREMA","VALORAR")))))))))))))))))))))</f>
        <v>VALORAR</v>
      </c>
      <c r="AE406" s="178">
        <v>1</v>
      </c>
      <c r="AF406" s="401"/>
      <c r="AG406" s="444" t="s">
        <v>3244</v>
      </c>
      <c r="AH406" s="393"/>
      <c r="AI406" s="393"/>
      <c r="AJ406" s="393"/>
      <c r="AK406" s="395" t="str">
        <f t="shared" si="361"/>
        <v>Probabilidad</v>
      </c>
      <c r="AL406" s="253" t="s">
        <v>305</v>
      </c>
      <c r="AM406" s="253" t="s">
        <v>310</v>
      </c>
      <c r="AN406" s="201" t="str">
        <f t="shared" si="362"/>
        <v>40%</v>
      </c>
      <c r="AO406" s="254" t="s">
        <v>314</v>
      </c>
      <c r="AP406" s="254" t="s">
        <v>318</v>
      </c>
      <c r="AQ406" s="255" t="s">
        <v>321</v>
      </c>
      <c r="AR406" s="202">
        <f>IF(ISBLANK(AC406),(IFERROR(IF(AK406="Probabilidad",(V406-(+V406*AN406)),IF(AK406="Impacto",V406,"")),""))," ")</f>
        <v>0.36</v>
      </c>
      <c r="AS406" s="154" t="str">
        <f>IF(ISBLANK(AC406), (IFERROR(IF(AR406="","",IF(AR406&lt;=0.2,"Muy Baja",IF(AR406&lt;=0.4,"Baja",IF(AR406&lt;=0.6,"Media",IF(AR406&lt;=0.8,"Alta","Muy Alta"))))),""))," ")</f>
        <v>Baja</v>
      </c>
      <c r="AT406" s="203">
        <f t="shared" si="366"/>
        <v>0.36</v>
      </c>
      <c r="AU406" s="470" t="str">
        <f t="shared" si="367"/>
        <v>Moderado</v>
      </c>
      <c r="AV406" s="203">
        <f>IFERROR(IF(AK406="Impacto",(Z406-(+Z406*AN406)),IF(AK406="Probabilidad",Z406,"")),"")</f>
        <v>0.6</v>
      </c>
      <c r="AW406" s="204" t="str">
        <f t="shared" si="368"/>
        <v>Moderado</v>
      </c>
      <c r="AX406" s="816"/>
      <c r="AY406" s="793" t="str">
        <f>IF(ISBLANK(AC406), " ", AC406)</f>
        <v xml:space="preserve"> </v>
      </c>
      <c r="AZ406" s="796" t="str">
        <f t="shared" ref="AZ406" si="375">IF(AND(AX406="Rara Vez",AY406="Insignificante"),("BAJA"),IF(AND(AX406="Rara Vez",AY406="Menor"),("BAJA"),IF(AND(AX406="Rara Vez",AY406="Moderado"),("MODERADA"),IF(AND(AX406="Rara Vez",AY406="Mayor"),("ALTA"),IF(AND(AX406="Improbable",AY406="Insignificante"),("BAJA"),IF(AND(AX406="Improbable",AY406="Menor"),("BAJA"),IF(AND(AX406="Improbable",AY406="Moderado"),("MODERADA"),IF(AND(AX406="Improbable",AY406="Mayor"),("ALTA"),IF(AND(AX406="Posible",AY406="Insignificante"),("BAJA"),IF(AND(AX406="Posible",AY406="Menor"),("MODERADA"),IF(AND(AX406="Posible",AY406="Moderado"),("ALTA"),IF(AND(AX406="Posible",AY406="Mayor"),("EXTREMA"),IF(AND(AX406="Probable",AY406="Insignificante"),("MODERADA"),IF(AND(AX406="Probable",AY406="Menor"),("ALTA"),IF(AND(AX406="Probable",AY406="Moderado"),("ALTA"),IF(AND(AX406="Probable",AY406="Mayor"),("EXTREMA"),IF(AND(AX406="Casi Seguro",AY406="Insignificante"),("ALTA"),IF(AND(AX406="Casi Seguro",AY406="Menor"),("ALTA"),IF(AND(AX406="Casi Seguro",AY406="Moderado"),("EXTREMA"),IF(AND(AX406="Casi Seguro",AY406="Mayor"),("EXTREMA"),IF(AY406="Catastrófico","EXTREMA","VALORAR")))))))))))))))))))))</f>
        <v>VALORAR</v>
      </c>
      <c r="BA406" s="799" t="s">
        <v>328</v>
      </c>
      <c r="BB406" s="840" t="s">
        <v>3250</v>
      </c>
      <c r="BC406" s="791" t="s">
        <v>1200</v>
      </c>
      <c r="BD406" s="791" t="s">
        <v>2920</v>
      </c>
      <c r="BE406" s="791" t="s">
        <v>1028</v>
      </c>
      <c r="BF406" s="789">
        <v>44927</v>
      </c>
      <c r="BG406" s="789">
        <v>45291</v>
      </c>
      <c r="BH406" s="791" t="s">
        <v>1201</v>
      </c>
      <c r="BI406" s="791" t="s">
        <v>1201</v>
      </c>
      <c r="BJ406" s="785" t="s">
        <v>1202</v>
      </c>
      <c r="BK406" s="838" t="s">
        <v>110</v>
      </c>
      <c r="BL406" s="831" t="s">
        <v>3426</v>
      </c>
      <c r="BM406" s="901">
        <v>0.33</v>
      </c>
      <c r="BN406" s="836">
        <v>46265</v>
      </c>
      <c r="BO406" s="831" t="s">
        <v>1200</v>
      </c>
      <c r="BP406" s="837" t="s">
        <v>3428</v>
      </c>
      <c r="BQ406" s="831" t="s">
        <v>111</v>
      </c>
      <c r="BR406" s="831" t="s">
        <v>111</v>
      </c>
      <c r="BS406" s="831" t="s">
        <v>1423</v>
      </c>
      <c r="BT406" s="833" t="s">
        <v>1423</v>
      </c>
      <c r="BU406" s="508" t="s">
        <v>3767</v>
      </c>
      <c r="BV406" s="508" t="s">
        <v>3712</v>
      </c>
      <c r="BW406" s="508" t="s">
        <v>3768</v>
      </c>
      <c r="BX406" s="508" t="s">
        <v>3769</v>
      </c>
      <c r="BY406" s="182"/>
      <c r="BZ406" s="182"/>
      <c r="CA406" s="182"/>
      <c r="CB406" s="182"/>
      <c r="CC406" s="182"/>
      <c r="CD406" s="182"/>
      <c r="CE406" s="182"/>
      <c r="CF406" s="182"/>
      <c r="CG406" s="182"/>
      <c r="CH406" s="182"/>
      <c r="CI406" s="182"/>
      <c r="CJ406" s="182"/>
      <c r="CK406" s="182"/>
      <c r="CL406" s="182"/>
      <c r="CM406" s="182"/>
      <c r="CN406" s="182"/>
      <c r="CO406" s="182"/>
    </row>
    <row r="407" spans="1:93" ht="180.75" customHeight="1">
      <c r="A407" s="857"/>
      <c r="B407" s="860"/>
      <c r="C407" s="781"/>
      <c r="D407" s="781"/>
      <c r="E407" s="764"/>
      <c r="F407" s="764"/>
      <c r="G407" s="783"/>
      <c r="H407" s="297">
        <f t="shared" ref="H407" si="376">+H406</f>
        <v>66</v>
      </c>
      <c r="I407" s="775"/>
      <c r="J407" s="764"/>
      <c r="K407" s="764"/>
      <c r="L407" s="764"/>
      <c r="M407" s="764"/>
      <c r="N407" s="764"/>
      <c r="O407" s="764"/>
      <c r="P407" s="766"/>
      <c r="Q407" s="768"/>
      <c r="R407" s="770"/>
      <c r="S407" s="770"/>
      <c r="T407" s="770"/>
      <c r="U407" s="820"/>
      <c r="V407" s="805"/>
      <c r="W407" s="823"/>
      <c r="X407" s="826"/>
      <c r="Y407" s="829"/>
      <c r="Z407" s="805"/>
      <c r="AA407" s="808"/>
      <c r="AB407" s="811"/>
      <c r="AC407" s="814"/>
      <c r="AD407" s="797"/>
      <c r="AE407" s="178">
        <v>2</v>
      </c>
      <c r="AF407" s="401"/>
      <c r="AG407" s="444" t="s">
        <v>3243</v>
      </c>
      <c r="AH407" s="393"/>
      <c r="AI407" s="393"/>
      <c r="AJ407" s="393"/>
      <c r="AK407" s="395" t="str">
        <f t="shared" si="361"/>
        <v>Probabilidad</v>
      </c>
      <c r="AL407" s="253" t="s">
        <v>305</v>
      </c>
      <c r="AM407" s="253" t="s">
        <v>310</v>
      </c>
      <c r="AN407" s="201" t="str">
        <f t="shared" si="362"/>
        <v>40%</v>
      </c>
      <c r="AO407" s="254" t="s">
        <v>314</v>
      </c>
      <c r="AP407" s="254" t="s">
        <v>318</v>
      </c>
      <c r="AQ407" s="255" t="s">
        <v>321</v>
      </c>
      <c r="AR407" s="202">
        <f>IF(ISBLANK(AC406),(IFERROR(IF(AND(AK406="Probabilidad",AK407="Probabilidad"),(AT406-(+AT406*AN407)),IF(AK407="Probabilidad",(V406-(+V406*AN407)),IF(AK407="Impacto",AT406,""))),""))," ")</f>
        <v>0.216</v>
      </c>
      <c r="AS407" s="154" t="str">
        <f>IF(ISBLANK(AC406),(IFERROR(IF(AR407="","",IF(AR407&lt;=0.2,"Muy Baja",IF(AR407&lt;=0.4,"Baja",IF(AR407&lt;=0.6,"Media",IF(AR407&lt;=0.8,"Alta","Muy Alta"))))),""))," ")</f>
        <v>Baja</v>
      </c>
      <c r="AT407" s="203">
        <f t="shared" si="366"/>
        <v>0.216</v>
      </c>
      <c r="AU407" s="470" t="str">
        <f t="shared" si="367"/>
        <v>Moderado</v>
      </c>
      <c r="AV407" s="203">
        <f>IFERROR(IF(AND(AK406="Impacto",AK407="Impacto"),(AV406-(+AV406*AN407)),IF(AK407="Impacto",(Z406-(+Z406*AN407)),IF(AK407="Probabilidad",AV406,""))),"")</f>
        <v>0.6</v>
      </c>
      <c r="AW407" s="204" t="str">
        <f t="shared" si="368"/>
        <v>Moderado</v>
      </c>
      <c r="AX407" s="817"/>
      <c r="AY407" s="794"/>
      <c r="AZ407" s="797"/>
      <c r="BA407" s="800"/>
      <c r="BB407" s="841"/>
      <c r="BC407" s="792"/>
      <c r="BD407" s="792"/>
      <c r="BE407" s="792"/>
      <c r="BF407" s="790"/>
      <c r="BG407" s="790"/>
      <c r="BH407" s="792"/>
      <c r="BI407" s="792"/>
      <c r="BJ407" s="764"/>
      <c r="BK407" s="839"/>
      <c r="BL407" s="832"/>
      <c r="BM407" s="832"/>
      <c r="BN407" s="832"/>
      <c r="BO407" s="832"/>
      <c r="BP407" s="832"/>
      <c r="BQ407" s="832"/>
      <c r="BR407" s="832"/>
      <c r="BS407" s="832"/>
      <c r="BT407" s="834"/>
      <c r="BU407" s="508" t="s">
        <v>3767</v>
      </c>
      <c r="BV407" s="508" t="s">
        <v>3712</v>
      </c>
      <c r="BW407" s="508" t="s">
        <v>3768</v>
      </c>
      <c r="BX407" s="508" t="s">
        <v>3769</v>
      </c>
      <c r="BY407" s="182"/>
      <c r="BZ407" s="182"/>
      <c r="CA407" s="182"/>
      <c r="CB407" s="182"/>
      <c r="CC407" s="182"/>
      <c r="CD407" s="182"/>
      <c r="CE407" s="182"/>
      <c r="CF407" s="182"/>
      <c r="CG407" s="182"/>
      <c r="CH407" s="182"/>
      <c r="CI407" s="182"/>
      <c r="CJ407" s="182"/>
      <c r="CK407" s="182"/>
      <c r="CL407" s="182"/>
      <c r="CM407" s="182"/>
      <c r="CN407" s="182"/>
      <c r="CO407" s="182"/>
    </row>
    <row r="408" spans="1:93" ht="75" customHeight="1">
      <c r="A408" s="857"/>
      <c r="B408" s="860"/>
      <c r="C408" s="781"/>
      <c r="D408" s="781"/>
      <c r="E408" s="764"/>
      <c r="F408" s="764"/>
      <c r="G408" s="783"/>
      <c r="H408" s="297">
        <f t="shared" si="322"/>
        <v>66</v>
      </c>
      <c r="I408" s="775"/>
      <c r="J408" s="764"/>
      <c r="K408" s="764"/>
      <c r="L408" s="764"/>
      <c r="M408" s="764"/>
      <c r="N408" s="764"/>
      <c r="O408" s="764"/>
      <c r="P408" s="766"/>
      <c r="Q408" s="768"/>
      <c r="R408" s="770"/>
      <c r="S408" s="770"/>
      <c r="T408" s="770"/>
      <c r="U408" s="820"/>
      <c r="V408" s="805"/>
      <c r="W408" s="823"/>
      <c r="X408" s="826"/>
      <c r="Y408" s="829"/>
      <c r="Z408" s="805"/>
      <c r="AA408" s="808"/>
      <c r="AB408" s="811"/>
      <c r="AC408" s="814"/>
      <c r="AD408" s="797"/>
      <c r="AE408" s="178">
        <v>3</v>
      </c>
      <c r="AF408" s="401"/>
      <c r="AG408" s="444"/>
      <c r="AH408" s="393"/>
      <c r="AI408" s="393"/>
      <c r="AJ408" s="393"/>
      <c r="AK408" s="395" t="str">
        <f t="shared" si="361"/>
        <v/>
      </c>
      <c r="AL408" s="253"/>
      <c r="AM408" s="253"/>
      <c r="AN408" s="201" t="str">
        <f t="shared" si="362"/>
        <v/>
      </c>
      <c r="AO408" s="254"/>
      <c r="AP408" s="254"/>
      <c r="AQ408" s="255"/>
      <c r="AR408" s="202" t="str">
        <f>IF(ISBLANK(AC406),(IFERROR(IF(AND(AK407="Probabilidad",AK408="Probabilidad"),(AT407-(+AT407*AN408)),IF(AND(AK407="Impacto",AK408="Probabilidad"),(AT406-(+AT406*AN408)),IF(AK408="Impacto",AT407,""))),""))," ")</f>
        <v/>
      </c>
      <c r="AS408" s="154" t="str">
        <f>IF(ISBLANK(AC406),(IFERROR(IF(AR408="","",IF(AR408&lt;=0.2,"Muy Baja",IF(AR408&lt;=0.4,"Baja",IF(AR408&lt;=0.6,"Media",IF(AR408&lt;=0.8,"Alta","Muy Alta"))))),""))," ")</f>
        <v/>
      </c>
      <c r="AT408" s="203" t="str">
        <f t="shared" si="366"/>
        <v/>
      </c>
      <c r="AU408" s="470" t="str">
        <f t="shared" si="367"/>
        <v/>
      </c>
      <c r="AV408" s="203" t="str">
        <f t="shared" ref="AV408:AV411" si="377">IFERROR(IF(AND(AK407="Impacto",AK408="Impacto"),(AV407-(+AV407*AN408)),IF(AND(AK407="Probabilidad",AK408="Impacto"),(AV406-(+AV406*AN408)),IF(AK408="Probabilidad",AV407,""))),"")</f>
        <v/>
      </c>
      <c r="AW408" s="204" t="str">
        <f t="shared" si="368"/>
        <v/>
      </c>
      <c r="AX408" s="817"/>
      <c r="AY408" s="794"/>
      <c r="AZ408" s="797"/>
      <c r="BA408" s="800"/>
      <c r="BB408" s="256"/>
      <c r="BC408" s="368"/>
      <c r="BD408" s="369"/>
      <c r="BE408" s="369"/>
      <c r="BF408" s="474"/>
      <c r="BG408" s="474"/>
      <c r="BH408" s="474"/>
      <c r="BI408" s="368"/>
      <c r="BJ408" s="764"/>
      <c r="BK408" s="411"/>
      <c r="BL408" s="409"/>
      <c r="BM408" s="409"/>
      <c r="BN408" s="409"/>
      <c r="BO408" s="410"/>
      <c r="BP408" s="410"/>
      <c r="BQ408" s="410"/>
      <c r="BR408" s="453"/>
      <c r="BS408" s="453"/>
      <c r="BT408" s="454"/>
      <c r="BU408" s="509"/>
      <c r="BV408" s="509"/>
      <c r="BW408" s="509"/>
      <c r="BX408" s="517"/>
      <c r="BY408" s="182"/>
      <c r="BZ408" s="182"/>
      <c r="CA408" s="182"/>
      <c r="CB408" s="182"/>
      <c r="CC408" s="182"/>
      <c r="CD408" s="182"/>
      <c r="CE408" s="182"/>
      <c r="CF408" s="182"/>
      <c r="CG408" s="182"/>
      <c r="CH408" s="182"/>
      <c r="CI408" s="182"/>
      <c r="CJ408" s="182"/>
      <c r="CK408" s="182"/>
      <c r="CL408" s="182"/>
      <c r="CM408" s="182"/>
      <c r="CN408" s="182"/>
      <c r="CO408" s="182"/>
    </row>
    <row r="409" spans="1:93" ht="28.5" customHeight="1">
      <c r="A409" s="857"/>
      <c r="B409" s="860"/>
      <c r="C409" s="781"/>
      <c r="D409" s="781"/>
      <c r="E409" s="764"/>
      <c r="F409" s="764"/>
      <c r="G409" s="783"/>
      <c r="H409" s="297">
        <f t="shared" si="322"/>
        <v>66</v>
      </c>
      <c r="I409" s="775"/>
      <c r="J409" s="764"/>
      <c r="K409" s="764"/>
      <c r="L409" s="764"/>
      <c r="M409" s="764"/>
      <c r="N409" s="764"/>
      <c r="O409" s="764"/>
      <c r="P409" s="766"/>
      <c r="Q409" s="768"/>
      <c r="R409" s="770"/>
      <c r="S409" s="770"/>
      <c r="T409" s="770"/>
      <c r="U409" s="820"/>
      <c r="V409" s="805"/>
      <c r="W409" s="823"/>
      <c r="X409" s="826"/>
      <c r="Y409" s="829"/>
      <c r="Z409" s="805"/>
      <c r="AA409" s="808"/>
      <c r="AB409" s="811"/>
      <c r="AC409" s="814"/>
      <c r="AD409" s="797"/>
      <c r="AE409" s="178">
        <v>4</v>
      </c>
      <c r="AF409" s="401"/>
      <c r="AG409" s="444"/>
      <c r="AH409" s="393"/>
      <c r="AI409" s="393"/>
      <c r="AJ409" s="393"/>
      <c r="AK409" s="395" t="str">
        <f t="shared" si="361"/>
        <v/>
      </c>
      <c r="AL409" s="253"/>
      <c r="AM409" s="253"/>
      <c r="AN409" s="201" t="str">
        <f t="shared" si="362"/>
        <v/>
      </c>
      <c r="AO409" s="254"/>
      <c r="AP409" s="254"/>
      <c r="AQ409" s="255"/>
      <c r="AR409" s="202" t="str">
        <f>IF(ISBLANK(AC406),(IFERROR(IF(AND(AK408="Probabilidad",AK409="Probabilidad"),(AT408-(+AT408*AN409)),IF(AND(AK408="Impacto",AK409="Probabilidad"),(AT407-(+AT407*AN409)),IF(AK409="Impacto",AT408,""))),""))," ")</f>
        <v/>
      </c>
      <c r="AS409" s="154" t="str">
        <f>IF(ISBLANK(AC406),(IFERROR(IF(AR409="","",IF(AR409&lt;=0.2,"Muy Baja",IF(AR409&lt;=0.4,"Baja",IF(AR409&lt;=0.6,"Media",IF(AR409&lt;=0.8,"Alta","Muy Alta"))))),""))," ")</f>
        <v/>
      </c>
      <c r="AT409" s="203" t="str">
        <f t="shared" si="366"/>
        <v/>
      </c>
      <c r="AU409" s="470" t="str">
        <f t="shared" si="367"/>
        <v/>
      </c>
      <c r="AV409" s="203" t="str">
        <f t="shared" si="377"/>
        <v/>
      </c>
      <c r="AW409" s="204" t="str">
        <f t="shared" si="368"/>
        <v/>
      </c>
      <c r="AX409" s="817"/>
      <c r="AY409" s="794"/>
      <c r="AZ409" s="797"/>
      <c r="BA409" s="800"/>
      <c r="BB409" s="256"/>
      <c r="BC409" s="368"/>
      <c r="BD409" s="369"/>
      <c r="BE409" s="369"/>
      <c r="BF409" s="474"/>
      <c r="BG409" s="474"/>
      <c r="BH409" s="474"/>
      <c r="BI409" s="368"/>
      <c r="BJ409" s="764"/>
      <c r="BK409" s="411"/>
      <c r="BL409" s="409"/>
      <c r="BM409" s="409"/>
      <c r="BN409" s="409"/>
      <c r="BO409" s="410"/>
      <c r="BP409" s="410"/>
      <c r="BQ409" s="410"/>
      <c r="BR409" s="453"/>
      <c r="BS409" s="453"/>
      <c r="BT409" s="454"/>
      <c r="BU409" s="509"/>
      <c r="BV409" s="509"/>
      <c r="BW409" s="509"/>
      <c r="BX409" s="517"/>
      <c r="BY409" s="182"/>
      <c r="BZ409" s="182"/>
      <c r="CA409" s="182"/>
      <c r="CB409" s="182"/>
      <c r="CC409" s="182"/>
      <c r="CD409" s="182"/>
      <c r="CE409" s="182"/>
      <c r="CF409" s="182"/>
      <c r="CG409" s="182"/>
      <c r="CH409" s="182"/>
      <c r="CI409" s="182"/>
      <c r="CJ409" s="182"/>
      <c r="CK409" s="182"/>
      <c r="CL409" s="182"/>
      <c r="CM409" s="182"/>
      <c r="CN409" s="182"/>
      <c r="CO409" s="182"/>
    </row>
    <row r="410" spans="1:93" ht="28.5" customHeight="1">
      <c r="A410" s="857"/>
      <c r="B410" s="860"/>
      <c r="C410" s="781"/>
      <c r="D410" s="781"/>
      <c r="E410" s="764"/>
      <c r="F410" s="764"/>
      <c r="G410" s="783"/>
      <c r="H410" s="297">
        <f t="shared" si="322"/>
        <v>66</v>
      </c>
      <c r="I410" s="775"/>
      <c r="J410" s="764"/>
      <c r="K410" s="764"/>
      <c r="L410" s="764"/>
      <c r="M410" s="764"/>
      <c r="N410" s="764"/>
      <c r="O410" s="764"/>
      <c r="P410" s="766"/>
      <c r="Q410" s="768"/>
      <c r="R410" s="770"/>
      <c r="S410" s="770"/>
      <c r="T410" s="770"/>
      <c r="U410" s="820"/>
      <c r="V410" s="805"/>
      <c r="W410" s="823"/>
      <c r="X410" s="826"/>
      <c r="Y410" s="829"/>
      <c r="Z410" s="805"/>
      <c r="AA410" s="808"/>
      <c r="AB410" s="811"/>
      <c r="AC410" s="814"/>
      <c r="AD410" s="797"/>
      <c r="AE410" s="178">
        <v>5</v>
      </c>
      <c r="AF410" s="401"/>
      <c r="AG410" s="444"/>
      <c r="AH410" s="393"/>
      <c r="AI410" s="393"/>
      <c r="AJ410" s="393"/>
      <c r="AK410" s="395" t="str">
        <f t="shared" si="361"/>
        <v/>
      </c>
      <c r="AL410" s="253"/>
      <c r="AM410" s="253"/>
      <c r="AN410" s="201" t="str">
        <f t="shared" si="362"/>
        <v/>
      </c>
      <c r="AO410" s="254"/>
      <c r="AP410" s="254"/>
      <c r="AQ410" s="255"/>
      <c r="AR410" s="202" t="str">
        <f>IF(ISBLANK(AC406),(IFERROR(IF(AND(AK409="Probabilidad",AK410="Probabilidad"),(AT409-(+AT409*AN410)),IF(AND(AK409="Impacto",AK410="Probabilidad"),(AT408-(+AT408*AN410)),IF(AK410="Impacto",AT409,""))),""))," ")</f>
        <v/>
      </c>
      <c r="AS410" s="154" t="str">
        <f>IF(ISBLANK(AC406),(IFERROR(IF(AR410="","",IF(AR410&lt;=0.2,"Muy Baja",IF(AR410&lt;=0.4,"Baja",IF(AR410&lt;=0.6,"Media",IF(AR410&lt;=0.8,"Alta","Muy Alta"))))),""))," ")</f>
        <v/>
      </c>
      <c r="AT410" s="203" t="str">
        <f t="shared" si="366"/>
        <v/>
      </c>
      <c r="AU410" s="470" t="str">
        <f t="shared" si="367"/>
        <v/>
      </c>
      <c r="AV410" s="203" t="str">
        <f t="shared" si="377"/>
        <v/>
      </c>
      <c r="AW410" s="204" t="str">
        <f t="shared" si="368"/>
        <v/>
      </c>
      <c r="AX410" s="817"/>
      <c r="AY410" s="794"/>
      <c r="AZ410" s="797"/>
      <c r="BA410" s="800"/>
      <c r="BB410" s="256"/>
      <c r="BC410" s="368"/>
      <c r="BD410" s="369"/>
      <c r="BE410" s="369"/>
      <c r="BF410" s="474"/>
      <c r="BG410" s="474"/>
      <c r="BH410" s="474"/>
      <c r="BI410" s="368"/>
      <c r="BJ410" s="764"/>
      <c r="BK410" s="411"/>
      <c r="BL410" s="409"/>
      <c r="BM410" s="409"/>
      <c r="BN410" s="409"/>
      <c r="BO410" s="410"/>
      <c r="BP410" s="410"/>
      <c r="BQ410" s="410"/>
      <c r="BR410" s="453"/>
      <c r="BS410" s="453"/>
      <c r="BT410" s="454"/>
      <c r="BU410" s="509"/>
      <c r="BV410" s="509"/>
      <c r="BW410" s="509"/>
      <c r="BX410" s="517"/>
      <c r="BY410" s="182"/>
      <c r="BZ410" s="182"/>
      <c r="CA410" s="182"/>
      <c r="CB410" s="182"/>
      <c r="CC410" s="182"/>
      <c r="CD410" s="182"/>
      <c r="CE410" s="182"/>
      <c r="CF410" s="182"/>
      <c r="CG410" s="182"/>
      <c r="CH410" s="182"/>
      <c r="CI410" s="182"/>
      <c r="CJ410" s="182"/>
      <c r="CK410" s="182"/>
      <c r="CL410" s="182"/>
      <c r="CM410" s="182"/>
      <c r="CN410" s="182"/>
      <c r="CO410" s="182"/>
    </row>
    <row r="411" spans="1:93" ht="28.5" customHeight="1">
      <c r="A411" s="857"/>
      <c r="B411" s="860"/>
      <c r="C411" s="781"/>
      <c r="D411" s="781"/>
      <c r="E411" s="764"/>
      <c r="F411" s="764"/>
      <c r="G411" s="783"/>
      <c r="H411" s="297">
        <f t="shared" si="322"/>
        <v>66</v>
      </c>
      <c r="I411" s="776"/>
      <c r="J411" s="765"/>
      <c r="K411" s="765"/>
      <c r="L411" s="765"/>
      <c r="M411" s="765"/>
      <c r="N411" s="765"/>
      <c r="O411" s="765"/>
      <c r="P411" s="767"/>
      <c r="Q411" s="769"/>
      <c r="R411" s="771"/>
      <c r="S411" s="771"/>
      <c r="T411" s="771"/>
      <c r="U411" s="821"/>
      <c r="V411" s="806"/>
      <c r="W411" s="824"/>
      <c r="X411" s="827"/>
      <c r="Y411" s="830"/>
      <c r="Z411" s="806"/>
      <c r="AA411" s="809"/>
      <c r="AB411" s="812"/>
      <c r="AC411" s="815"/>
      <c r="AD411" s="798"/>
      <c r="AE411" s="178">
        <v>6</v>
      </c>
      <c r="AF411" s="401"/>
      <c r="AG411" s="444"/>
      <c r="AH411" s="393"/>
      <c r="AI411" s="393"/>
      <c r="AJ411" s="393"/>
      <c r="AK411" s="395" t="str">
        <f t="shared" si="361"/>
        <v/>
      </c>
      <c r="AL411" s="253"/>
      <c r="AM411" s="253"/>
      <c r="AN411" s="201" t="str">
        <f t="shared" si="362"/>
        <v/>
      </c>
      <c r="AO411" s="254"/>
      <c r="AP411" s="254"/>
      <c r="AQ411" s="255"/>
      <c r="AR411" s="202" t="str">
        <f>IF(ISBLANK(AC406),(IFERROR(IF(AND(AK410="Probabilidad",AK411="Probabilidad"),(AT410-(+AT410*AN411)),IF(AND(AK410="Impacto",AK411="Probabilidad"),(AT409-(+AT409*AN411)),IF(AK411="Impacto",AT410,""))),""))," ")</f>
        <v/>
      </c>
      <c r="AS411" s="154" t="str">
        <f>IF(ISBLANK(AC406),(IFERROR(IF(AR411="","",IF(AR411&lt;=0.2,"Muy Baja",IF(AR411&lt;=0.4,"Baja",IF(AR411&lt;=0.6,"Media",IF(AR411&lt;=0.8,"Alta","Muy Alta"))))),""))," ")</f>
        <v/>
      </c>
      <c r="AT411" s="203" t="str">
        <f t="shared" si="366"/>
        <v/>
      </c>
      <c r="AU411" s="470" t="str">
        <f t="shared" si="367"/>
        <v/>
      </c>
      <c r="AV411" s="203" t="str">
        <f t="shared" si="377"/>
        <v/>
      </c>
      <c r="AW411" s="204" t="str">
        <f t="shared" si="368"/>
        <v/>
      </c>
      <c r="AX411" s="818"/>
      <c r="AY411" s="795"/>
      <c r="AZ411" s="798"/>
      <c r="BA411" s="801"/>
      <c r="BB411" s="256"/>
      <c r="BC411" s="368"/>
      <c r="BD411" s="369"/>
      <c r="BE411" s="369"/>
      <c r="BF411" s="474"/>
      <c r="BG411" s="474"/>
      <c r="BH411" s="474"/>
      <c r="BI411" s="368"/>
      <c r="BJ411" s="765"/>
      <c r="BK411" s="411"/>
      <c r="BL411" s="409"/>
      <c r="BM411" s="409"/>
      <c r="BN411" s="409"/>
      <c r="BO411" s="410"/>
      <c r="BP411" s="410"/>
      <c r="BQ411" s="410"/>
      <c r="BR411" s="453"/>
      <c r="BS411" s="453"/>
      <c r="BT411" s="454"/>
      <c r="BU411" s="509"/>
      <c r="BV411" s="509"/>
      <c r="BW411" s="509"/>
      <c r="BX411" s="517"/>
      <c r="BY411" s="182"/>
      <c r="BZ411" s="182"/>
      <c r="CA411" s="182"/>
      <c r="CB411" s="182"/>
      <c r="CC411" s="182"/>
      <c r="CD411" s="182"/>
      <c r="CE411" s="182"/>
      <c r="CF411" s="182"/>
      <c r="CG411" s="182"/>
      <c r="CH411" s="182"/>
      <c r="CI411" s="182"/>
      <c r="CJ411" s="182"/>
      <c r="CK411" s="182"/>
      <c r="CL411" s="182"/>
      <c r="CM411" s="182"/>
      <c r="CN411" s="182"/>
      <c r="CO411" s="182"/>
    </row>
    <row r="412" spans="1:93" ht="195.75" customHeight="1">
      <c r="A412" s="857"/>
      <c r="B412" s="860" t="s">
        <v>876</v>
      </c>
      <c r="C412" s="781"/>
      <c r="D412" s="781"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764" t="s">
        <v>1133</v>
      </c>
      <c r="F412" s="764" t="s">
        <v>952</v>
      </c>
      <c r="G412" s="783">
        <v>67</v>
      </c>
      <c r="H412" s="297">
        <f t="shared" ref="H412" si="378">+G412</f>
        <v>67</v>
      </c>
      <c r="I412" s="784" t="s">
        <v>2979</v>
      </c>
      <c r="J412" s="785" t="s">
        <v>236</v>
      </c>
      <c r="K412" s="785" t="s">
        <v>1152</v>
      </c>
      <c r="L412" s="785" t="s">
        <v>1262</v>
      </c>
      <c r="M412" s="785" t="s">
        <v>2978</v>
      </c>
      <c r="N412" s="785" t="s">
        <v>105</v>
      </c>
      <c r="O412" s="785" t="s">
        <v>825</v>
      </c>
      <c r="P412" s="786">
        <v>228</v>
      </c>
      <c r="Q412" s="787"/>
      <c r="R412" s="788"/>
      <c r="S412" s="788"/>
      <c r="T412" s="788"/>
      <c r="U412" s="819" t="str">
        <f>IF(ISBLANK(AB412),(IF(P412&lt;=0,"",IF(P412&lt;=2,"Muy Baja",IF(P412&lt;=24,"Baja",IF(P412&lt;=500,"Media",IF(P412&lt;=5000,"Alta","Muy Alta"))))))," ")</f>
        <v>Media</v>
      </c>
      <c r="V412" s="804">
        <f t="shared" ref="V412" si="379">IF(ISBLANK(AB412),(IF(U412="","",IF(U412="Muy Baja",20%,IF(U412="Baja",40%,IF(U412="Media",60%,IF(U412="Alta",80%,IF(U412="Muy Alta",100%,0)))))))," ")</f>
        <v>0.6</v>
      </c>
      <c r="W412" s="822" t="s">
        <v>299</v>
      </c>
      <c r="X412" s="825" t="str">
        <f>IF(W412&gt;0,IF(NOT(ISERROR(MATCH(W412,'Listados Datos'!$N$3:$N$4,0))),'Listados Datos'!$N$6&amp;"Por favor no seleccionar este criterios de impacto (Afectación Económica o presupuestal y/o Pérdida Reputacional)",'Listados Datos'!$N$7),"")</f>
        <v>✔</v>
      </c>
      <c r="Y412" s="828" t="str">
        <f>IF(OR(W412='Listados Datos'!$R$3,W412='Listados Datos'!$S$3),"Leve",IF(OR(W412='Listados Datos'!$R$4,W412='Listados Datos'!$S$4),"Menor",IF(OR(W412='Listados Datos'!$R$5,W412='Listados Datos'!$S$5),"Moderado",IF(OR(W412='Listados Datos'!$R$6,W412='Listados Datos'!$S$6),"Mayor",IF(OR(W412='Listados Datos'!$R$7,W412='Listados Datos'!$S$7),"Catastrófico","")))))</f>
        <v>Moderado</v>
      </c>
      <c r="Z412" s="804">
        <f>IF(Y412="","",IF(Y412="Leve",20%,IF(Y412="Menor",40%,IF(Y412="Moderado",60%,IF(Y412="Mayor",80%,IF(Y412="Catastrófico",100%,0))))))</f>
        <v>0.6</v>
      </c>
      <c r="AA412" s="807" t="str">
        <f>IF(OR(AND(U412="Muy Baja",Y412="Leve"),AND(U412="Muy Baja",Y412="Menor"),AND(U412="Baja",Y412="Leve")),"Bajo",IF(OR(AND(U412="Muy baja",Y412="Moderado"),AND(U412="Baja",Y412="Menor"),AND(U412="Baja",Y412="Moderado"),AND(U412="Media",Y412="Leve"),AND(U412="Media",Y412="Menor"),AND(U412="Media",Y412="Moderado"),AND(U412="Alta",Y412="Leve"),AND(U412="Alta",Y412="Menor")),"Moderado",IF(OR(AND(U412="Muy Baja",Y412="Mayor"),AND(U412="Baja",Y412="Mayor"),AND(U412="Media",Y412="Mayor"),AND(U412="Alta",Y412="Moderado"),AND(U412="Alta",Y412="Mayor"),AND(U412="Muy Alta",Y412="Leve"),AND(U412="Muy Alta",Y412="Menor"),AND(U412="Muy Alta",Y412="Moderado"),AND(U412="Muy Alta",Y412="Mayor")),"Alto",IF(OR(AND(U412="Muy Baja",Y412="Catastrófico"),AND(U412="Baja",Y412="Catastrófico"),AND(U412="Media",Y412="Catastrófico"),AND(U412="Alta",Y412="Catastrófico"),AND(U412="Muy Alta",Y412="Catastrófico")),"Extremo",""))))</f>
        <v>Moderado</v>
      </c>
      <c r="AB412" s="810"/>
      <c r="AC412" s="813"/>
      <c r="AD412" s="796" t="str">
        <f t="shared" ref="AD412" si="380">IF(AND(AB412="Rara Vez",AC412="Insignificante"),("BAJA"),IF(AND(AB412="Rara Vez",AC412="Menor"),("BAJA"),IF(AND(AB412="Rara Vez",AC412="Moderado"),("MODERADA"),IF(AND(AB412="Rara Vez",AC412="Mayor"),("ALTA"),IF(AND(AB412="Improbable",AC412="Insignificante"),("BAJA"),IF(AND(AB412="Improbable",AC412="Menor"),("BAJA"),IF(AND(AB412="Improbable",AC412="Moderado"),("MODERADA"),IF(AND(AB412="Improbable",AC412="Mayor"),("ALTA"),IF(AND(AB412="Posible",AC412="Insignificante"),("BAJA"),IF(AND(AB412="Posible",AC412="Menor"),("MODERADA"),IF(AND(AB412="Posible",AC412="Moderado"),("ALTA"),IF(AND(AB412="Posible",AC412="Mayor"),("EXTREMA"),IF(AND(AB412="Probable",AC412="Insignificante"),("MODERADA"),IF(AND(AB412="Probable",AC412="Menor"),("ALTA"),IF(AND(AB412="Probable",AC412="Moderado"),("ALTA"),IF(AND(AB412="Probable",AC412="Mayor"),("EXTREMA"),IF(AND(AB412="Casi Seguro",AC412="Insignificante"),("ALTA"),IF(AND(AB412="Casi Seguro",AC412="Menor"),("ALTA"),IF(AND(AB412="Casi Seguro",AC412="Moderado"),("EXTREMA"),IF(AND(AB412="Casi Seguro",AC412="Mayor"),("EXTREMA"),IF(AC412="Catastrófico","EXTREMA","VALORAR")))))))))))))))))))))</f>
        <v>VALORAR</v>
      </c>
      <c r="AE412" s="178">
        <v>1</v>
      </c>
      <c r="AF412" s="401"/>
      <c r="AG412" s="444" t="s">
        <v>3245</v>
      </c>
      <c r="AH412" s="393"/>
      <c r="AI412" s="393"/>
      <c r="AJ412" s="393"/>
      <c r="AK412" s="395" t="str">
        <f t="shared" si="361"/>
        <v>Probabilidad</v>
      </c>
      <c r="AL412" s="253" t="s">
        <v>305</v>
      </c>
      <c r="AM412" s="253" t="s">
        <v>310</v>
      </c>
      <c r="AN412" s="201" t="str">
        <f t="shared" si="362"/>
        <v>40%</v>
      </c>
      <c r="AO412" s="254" t="s">
        <v>314</v>
      </c>
      <c r="AP412" s="254" t="s">
        <v>318</v>
      </c>
      <c r="AQ412" s="255" t="s">
        <v>321</v>
      </c>
      <c r="AR412" s="202">
        <f>IF(ISBLANK(AC412),(IFERROR(IF(AK412="Probabilidad",(V412-(+V412*AN412)),IF(AK412="Impacto",V412,"")),""))," ")</f>
        <v>0.36</v>
      </c>
      <c r="AS412" s="154" t="str">
        <f>IF(ISBLANK(AC412), (IFERROR(IF(AR412="","",IF(AR412&lt;=0.2,"Muy Baja",IF(AR412&lt;=0.4,"Baja",IF(AR412&lt;=0.6,"Media",IF(AR412&lt;=0.8,"Alta","Muy Alta"))))),""))," ")</f>
        <v>Baja</v>
      </c>
      <c r="AT412" s="203">
        <f t="shared" si="366"/>
        <v>0.36</v>
      </c>
      <c r="AU412" s="470" t="str">
        <f t="shared" si="367"/>
        <v>Moderado</v>
      </c>
      <c r="AV412" s="203">
        <f>IFERROR(IF(AK412="Impacto",(Z412-(+Z412*AN412)),IF(AK412="Probabilidad",Z412,"")),"")</f>
        <v>0.6</v>
      </c>
      <c r="AW412" s="204" t="str">
        <f t="shared" si="368"/>
        <v>Moderado</v>
      </c>
      <c r="AX412" s="816"/>
      <c r="AY412" s="793" t="str">
        <f>IF(ISBLANK(AC412), " ", AC412)</f>
        <v xml:space="preserve"> </v>
      </c>
      <c r="AZ412" s="796" t="str">
        <f t="shared" ref="AZ412" si="381">IF(AND(AX412="Rara Vez",AY412="Insignificante"),("BAJA"),IF(AND(AX412="Rara Vez",AY412="Menor"),("BAJA"),IF(AND(AX412="Rara Vez",AY412="Moderado"),("MODERADA"),IF(AND(AX412="Rara Vez",AY412="Mayor"),("ALTA"),IF(AND(AX412="Improbable",AY412="Insignificante"),("BAJA"),IF(AND(AX412="Improbable",AY412="Menor"),("BAJA"),IF(AND(AX412="Improbable",AY412="Moderado"),("MODERADA"),IF(AND(AX412="Improbable",AY412="Mayor"),("ALTA"),IF(AND(AX412="Posible",AY412="Insignificante"),("BAJA"),IF(AND(AX412="Posible",AY412="Menor"),("MODERADA"),IF(AND(AX412="Posible",AY412="Moderado"),("ALTA"),IF(AND(AX412="Posible",AY412="Mayor"),("EXTREMA"),IF(AND(AX412="Probable",AY412="Insignificante"),("MODERADA"),IF(AND(AX412="Probable",AY412="Menor"),("ALTA"),IF(AND(AX412="Probable",AY412="Moderado"),("ALTA"),IF(AND(AX412="Probable",AY412="Mayor"),("EXTREMA"),IF(AND(AX412="Casi Seguro",AY412="Insignificante"),("ALTA"),IF(AND(AX412="Casi Seguro",AY412="Menor"),("ALTA"),IF(AND(AX412="Casi Seguro",AY412="Moderado"),("EXTREMA"),IF(AND(AX412="Casi Seguro",AY412="Mayor"),("EXTREMA"),IF(AY412="Catastrófico","EXTREMA","VALORAR")))))))))))))))))))))</f>
        <v>VALORAR</v>
      </c>
      <c r="BA412" s="799" t="s">
        <v>328</v>
      </c>
      <c r="BB412" s="840" t="s">
        <v>1316</v>
      </c>
      <c r="BC412" s="791" t="s">
        <v>3251</v>
      </c>
      <c r="BD412" s="791" t="s">
        <v>2920</v>
      </c>
      <c r="BE412" s="791" t="s">
        <v>1028</v>
      </c>
      <c r="BF412" s="789">
        <v>44927</v>
      </c>
      <c r="BG412" s="789">
        <v>45291</v>
      </c>
      <c r="BH412" s="791" t="s">
        <v>3252</v>
      </c>
      <c r="BI412" s="791" t="s">
        <v>3253</v>
      </c>
      <c r="BJ412" s="785" t="s">
        <v>1203</v>
      </c>
      <c r="BK412" s="838" t="s">
        <v>110</v>
      </c>
      <c r="BL412" s="831" t="s">
        <v>3429</v>
      </c>
      <c r="BM412" s="901">
        <v>0.33</v>
      </c>
      <c r="BN412" s="836">
        <v>45169</v>
      </c>
      <c r="BO412" s="831" t="s">
        <v>3431</v>
      </c>
      <c r="BP412" s="837" t="s">
        <v>3432</v>
      </c>
      <c r="BQ412" s="831" t="s">
        <v>3433</v>
      </c>
      <c r="BR412" s="831" t="s">
        <v>111</v>
      </c>
      <c r="BS412" s="831" t="s">
        <v>1423</v>
      </c>
      <c r="BT412" s="833" t="s">
        <v>1423</v>
      </c>
      <c r="BU412" s="507" t="s">
        <v>3770</v>
      </c>
      <c r="BV412" s="508" t="s">
        <v>3712</v>
      </c>
      <c r="BW412" s="508" t="s">
        <v>3771</v>
      </c>
      <c r="BX412" s="508" t="s">
        <v>3772</v>
      </c>
      <c r="BY412" s="182"/>
      <c r="BZ412" s="182"/>
      <c r="CA412" s="182"/>
      <c r="CB412" s="182"/>
      <c r="CC412" s="182"/>
      <c r="CD412" s="182"/>
      <c r="CE412" s="182"/>
      <c r="CF412" s="182"/>
      <c r="CG412" s="182"/>
      <c r="CH412" s="182"/>
      <c r="CI412" s="182"/>
      <c r="CJ412" s="182"/>
      <c r="CK412" s="182"/>
      <c r="CL412" s="182"/>
      <c r="CM412" s="182"/>
      <c r="CN412" s="182"/>
      <c r="CO412" s="182"/>
    </row>
    <row r="413" spans="1:93" ht="214.5" customHeight="1">
      <c r="A413" s="857"/>
      <c r="B413" s="860"/>
      <c r="C413" s="781"/>
      <c r="D413" s="781"/>
      <c r="E413" s="764"/>
      <c r="F413" s="764"/>
      <c r="G413" s="783"/>
      <c r="H413" s="297">
        <f t="shared" ref="H413" si="382">+H412</f>
        <v>67</v>
      </c>
      <c r="I413" s="775"/>
      <c r="J413" s="764"/>
      <c r="K413" s="764"/>
      <c r="L413" s="764"/>
      <c r="M413" s="764"/>
      <c r="N413" s="764"/>
      <c r="O413" s="764"/>
      <c r="P413" s="766"/>
      <c r="Q413" s="768"/>
      <c r="R413" s="770"/>
      <c r="S413" s="770"/>
      <c r="T413" s="770"/>
      <c r="U413" s="820"/>
      <c r="V413" s="805"/>
      <c r="W413" s="823"/>
      <c r="X413" s="826"/>
      <c r="Y413" s="829"/>
      <c r="Z413" s="805"/>
      <c r="AA413" s="808"/>
      <c r="AB413" s="811"/>
      <c r="AC413" s="814"/>
      <c r="AD413" s="797"/>
      <c r="AE413" s="178">
        <v>2</v>
      </c>
      <c r="AF413" s="401"/>
      <c r="AG413" s="444" t="s">
        <v>3246</v>
      </c>
      <c r="AH413" s="393"/>
      <c r="AI413" s="393"/>
      <c r="AJ413" s="393"/>
      <c r="AK413" s="395" t="str">
        <f t="shared" si="361"/>
        <v>Probabilidad</v>
      </c>
      <c r="AL413" s="253" t="s">
        <v>305</v>
      </c>
      <c r="AM413" s="253" t="s">
        <v>310</v>
      </c>
      <c r="AN413" s="201" t="str">
        <f t="shared" si="362"/>
        <v>40%</v>
      </c>
      <c r="AO413" s="254" t="s">
        <v>314</v>
      </c>
      <c r="AP413" s="254" t="s">
        <v>318</v>
      </c>
      <c r="AQ413" s="255" t="s">
        <v>321</v>
      </c>
      <c r="AR413" s="202">
        <f>IF(ISBLANK(AC412),(IFERROR(IF(AND(AK412="Probabilidad",AK413="Probabilidad"),(AT412-(+AT412*AN413)),IF(AK413="Probabilidad",(V412-(+V412*AN413)),IF(AK413="Impacto",AT412,""))),""))," ")</f>
        <v>0.216</v>
      </c>
      <c r="AS413" s="154" t="str">
        <f>IF(ISBLANK(AC412),(IFERROR(IF(AR413="","",IF(AR413&lt;=0.2,"Muy Baja",IF(AR413&lt;=0.4,"Baja",IF(AR413&lt;=0.6,"Media",IF(AR413&lt;=0.8,"Alta","Muy Alta"))))),""))," ")</f>
        <v>Baja</v>
      </c>
      <c r="AT413" s="203">
        <f t="shared" si="366"/>
        <v>0.216</v>
      </c>
      <c r="AU413" s="470" t="str">
        <f t="shared" si="367"/>
        <v>Moderado</v>
      </c>
      <c r="AV413" s="203">
        <f>IFERROR(IF(AND(AK412="Impacto",AK413="Impacto"),(AV412-(+AV412*AN413)),IF(AK413="Impacto",(Z412-(+Z412*AN413)),IF(AK413="Probabilidad",AV412,""))),"")</f>
        <v>0.6</v>
      </c>
      <c r="AW413" s="204" t="str">
        <f t="shared" si="368"/>
        <v>Moderado</v>
      </c>
      <c r="AX413" s="817"/>
      <c r="AY413" s="794"/>
      <c r="AZ413" s="797"/>
      <c r="BA413" s="800"/>
      <c r="BB413" s="864"/>
      <c r="BC413" s="863"/>
      <c r="BD413" s="863"/>
      <c r="BE413" s="863"/>
      <c r="BF413" s="862"/>
      <c r="BG413" s="862"/>
      <c r="BH413" s="863"/>
      <c r="BI413" s="863"/>
      <c r="BJ413" s="764"/>
      <c r="BK413" s="879"/>
      <c r="BL413" s="880"/>
      <c r="BM413" s="880"/>
      <c r="BN413" s="880"/>
      <c r="BO413" s="880"/>
      <c r="BP413" s="880"/>
      <c r="BQ413" s="880"/>
      <c r="BR413" s="880"/>
      <c r="BS413" s="880"/>
      <c r="BT413" s="878"/>
      <c r="BU413" s="507" t="s">
        <v>3770</v>
      </c>
      <c r="BV413" s="508" t="s">
        <v>3712</v>
      </c>
      <c r="BW413" s="508" t="s">
        <v>3771</v>
      </c>
      <c r="BX413" s="508" t="s">
        <v>3772</v>
      </c>
      <c r="BY413" s="182"/>
      <c r="BZ413" s="182"/>
      <c r="CA413" s="182"/>
      <c r="CB413" s="182"/>
      <c r="CC413" s="182"/>
      <c r="CD413" s="182"/>
      <c r="CE413" s="182"/>
      <c r="CF413" s="182"/>
      <c r="CG413" s="182"/>
      <c r="CH413" s="182"/>
      <c r="CI413" s="182"/>
      <c r="CJ413" s="182"/>
      <c r="CK413" s="182"/>
      <c r="CL413" s="182"/>
      <c r="CM413" s="182"/>
      <c r="CN413" s="182"/>
      <c r="CO413" s="182"/>
    </row>
    <row r="414" spans="1:93" ht="193.5" customHeight="1">
      <c r="A414" s="857"/>
      <c r="B414" s="860"/>
      <c r="C414" s="781"/>
      <c r="D414" s="781"/>
      <c r="E414" s="764"/>
      <c r="F414" s="764"/>
      <c r="G414" s="783"/>
      <c r="H414" s="297">
        <f t="shared" si="322"/>
        <v>67</v>
      </c>
      <c r="I414" s="775"/>
      <c r="J414" s="764"/>
      <c r="K414" s="764"/>
      <c r="L414" s="764"/>
      <c r="M414" s="764"/>
      <c r="N414" s="764"/>
      <c r="O414" s="764"/>
      <c r="P414" s="766"/>
      <c r="Q414" s="768"/>
      <c r="R414" s="770"/>
      <c r="S414" s="770"/>
      <c r="T414" s="770"/>
      <c r="U414" s="820"/>
      <c r="V414" s="805"/>
      <c r="W414" s="823"/>
      <c r="X414" s="826"/>
      <c r="Y414" s="829"/>
      <c r="Z414" s="805"/>
      <c r="AA414" s="808"/>
      <c r="AB414" s="811"/>
      <c r="AC414" s="814"/>
      <c r="AD414" s="797"/>
      <c r="AE414" s="178">
        <v>3</v>
      </c>
      <c r="AF414" s="401"/>
      <c r="AG414" s="444" t="s">
        <v>3247</v>
      </c>
      <c r="AH414" s="393"/>
      <c r="AI414" s="393"/>
      <c r="AJ414" s="393"/>
      <c r="AK414" s="395" t="str">
        <f t="shared" si="361"/>
        <v>Probabilidad</v>
      </c>
      <c r="AL414" s="253" t="s">
        <v>305</v>
      </c>
      <c r="AM414" s="253" t="s">
        <v>310</v>
      </c>
      <c r="AN414" s="201" t="str">
        <f t="shared" si="362"/>
        <v>40%</v>
      </c>
      <c r="AO414" s="254" t="s">
        <v>314</v>
      </c>
      <c r="AP414" s="254" t="s">
        <v>318</v>
      </c>
      <c r="AQ414" s="255" t="s">
        <v>321</v>
      </c>
      <c r="AR414" s="202">
        <f>IF(ISBLANK(AC412),(IFERROR(IF(AND(AK413="Probabilidad",AK414="Probabilidad"),(AT413-(+AT413*AN414)),IF(AND(AK413="Impacto",AK414="Probabilidad"),(AT412-(+AT412*AN414)),IF(AK414="Impacto",AT413,""))),""))," ")</f>
        <v>0.12959999999999999</v>
      </c>
      <c r="AS414" s="154" t="str">
        <f>IF(ISBLANK(AC412),(IFERROR(IF(AR414="","",IF(AR414&lt;=0.2,"Muy Baja",IF(AR414&lt;=0.4,"Baja",IF(AR414&lt;=0.6,"Media",IF(AR414&lt;=0.8,"Alta","Muy Alta"))))),""))," ")</f>
        <v>Muy Baja</v>
      </c>
      <c r="AT414" s="203">
        <f t="shared" si="366"/>
        <v>0.12959999999999999</v>
      </c>
      <c r="AU414" s="470" t="str">
        <f t="shared" si="367"/>
        <v>Moderado</v>
      </c>
      <c r="AV414" s="203">
        <f t="shared" ref="AV414:AV417" si="383">IFERROR(IF(AND(AK413="Impacto",AK414="Impacto"),(AV413-(+AV413*AN414)),IF(AND(AK413="Probabilidad",AK414="Impacto"),(AV412-(+AV412*AN414)),IF(AK414="Probabilidad",AV413,""))),"")</f>
        <v>0.6</v>
      </c>
      <c r="AW414" s="204" t="str">
        <f t="shared" si="368"/>
        <v>Moderado</v>
      </c>
      <c r="AX414" s="817"/>
      <c r="AY414" s="794"/>
      <c r="AZ414" s="797"/>
      <c r="BA414" s="800"/>
      <c r="BB414" s="841"/>
      <c r="BC414" s="792"/>
      <c r="BD414" s="792"/>
      <c r="BE414" s="792"/>
      <c r="BF414" s="790"/>
      <c r="BG414" s="790"/>
      <c r="BH414" s="792"/>
      <c r="BI414" s="792"/>
      <c r="BJ414" s="764"/>
      <c r="BK414" s="839"/>
      <c r="BL414" s="832"/>
      <c r="BM414" s="832"/>
      <c r="BN414" s="832"/>
      <c r="BO414" s="832"/>
      <c r="BP414" s="832"/>
      <c r="BQ414" s="832"/>
      <c r="BR414" s="832"/>
      <c r="BS414" s="832"/>
      <c r="BT414" s="834"/>
      <c r="BU414" s="507" t="s">
        <v>3770</v>
      </c>
      <c r="BV414" s="508" t="s">
        <v>3712</v>
      </c>
      <c r="BW414" s="508" t="s">
        <v>3771</v>
      </c>
      <c r="BX414" s="508" t="s">
        <v>3772</v>
      </c>
      <c r="BY414" s="182"/>
      <c r="BZ414" s="182"/>
      <c r="CA414" s="182"/>
      <c r="CB414" s="182"/>
      <c r="CC414" s="182"/>
      <c r="CD414" s="182"/>
      <c r="CE414" s="182"/>
      <c r="CF414" s="182"/>
      <c r="CG414" s="182"/>
      <c r="CH414" s="182"/>
      <c r="CI414" s="182"/>
      <c r="CJ414" s="182"/>
      <c r="CK414" s="182"/>
      <c r="CL414" s="182"/>
      <c r="CM414" s="182"/>
      <c r="CN414" s="182"/>
      <c r="CO414" s="182"/>
    </row>
    <row r="415" spans="1:93" ht="28.5" customHeight="1">
      <c r="A415" s="857"/>
      <c r="B415" s="860"/>
      <c r="C415" s="781"/>
      <c r="D415" s="781"/>
      <c r="E415" s="764"/>
      <c r="F415" s="764"/>
      <c r="G415" s="783"/>
      <c r="H415" s="297">
        <f t="shared" si="322"/>
        <v>67</v>
      </c>
      <c r="I415" s="775"/>
      <c r="J415" s="764"/>
      <c r="K415" s="764"/>
      <c r="L415" s="764"/>
      <c r="M415" s="764"/>
      <c r="N415" s="764"/>
      <c r="O415" s="764"/>
      <c r="P415" s="766"/>
      <c r="Q415" s="768"/>
      <c r="R415" s="770"/>
      <c r="S415" s="770"/>
      <c r="T415" s="770"/>
      <c r="U415" s="820"/>
      <c r="V415" s="805"/>
      <c r="W415" s="823"/>
      <c r="X415" s="826"/>
      <c r="Y415" s="829"/>
      <c r="Z415" s="805"/>
      <c r="AA415" s="808"/>
      <c r="AB415" s="811"/>
      <c r="AC415" s="814"/>
      <c r="AD415" s="797"/>
      <c r="AE415" s="178">
        <v>4</v>
      </c>
      <c r="AF415" s="401"/>
      <c r="AG415" s="444"/>
      <c r="AH415" s="393"/>
      <c r="AI415" s="393"/>
      <c r="AJ415" s="393"/>
      <c r="AK415" s="395" t="str">
        <f t="shared" si="361"/>
        <v/>
      </c>
      <c r="AL415" s="253"/>
      <c r="AM415" s="253"/>
      <c r="AN415" s="201" t="str">
        <f t="shared" si="362"/>
        <v/>
      </c>
      <c r="AO415" s="254"/>
      <c r="AP415" s="254"/>
      <c r="AQ415" s="255"/>
      <c r="AR415" s="202" t="str">
        <f>IF(ISBLANK(AC412),(IFERROR(IF(AND(AK414="Probabilidad",AK415="Probabilidad"),(AT414-(+AT414*AN415)),IF(AND(AK414="Impacto",AK415="Probabilidad"),(AT413-(+AT413*AN415)),IF(AK415="Impacto",AT414,""))),""))," ")</f>
        <v/>
      </c>
      <c r="AS415" s="154" t="str">
        <f>IF(ISBLANK(AC412),(IFERROR(IF(AR415="","",IF(AR415&lt;=0.2,"Muy Baja",IF(AR415&lt;=0.4,"Baja",IF(AR415&lt;=0.6,"Media",IF(AR415&lt;=0.8,"Alta","Muy Alta"))))),""))," ")</f>
        <v/>
      </c>
      <c r="AT415" s="203" t="str">
        <f t="shared" si="366"/>
        <v/>
      </c>
      <c r="AU415" s="470" t="str">
        <f t="shared" si="367"/>
        <v/>
      </c>
      <c r="AV415" s="203" t="str">
        <f t="shared" si="383"/>
        <v/>
      </c>
      <c r="AW415" s="204" t="str">
        <f t="shared" si="368"/>
        <v/>
      </c>
      <c r="AX415" s="817"/>
      <c r="AY415" s="794"/>
      <c r="AZ415" s="797"/>
      <c r="BA415" s="800"/>
      <c r="BB415" s="256"/>
      <c r="BC415" s="368"/>
      <c r="BD415" s="369"/>
      <c r="BE415" s="369"/>
      <c r="BF415" s="474"/>
      <c r="BG415" s="474"/>
      <c r="BH415" s="474"/>
      <c r="BI415" s="368"/>
      <c r="BJ415" s="764"/>
      <c r="BK415" s="411"/>
      <c r="BL415" s="409"/>
      <c r="BM415" s="409"/>
      <c r="BN415" s="409"/>
      <c r="BO415" s="410"/>
      <c r="BP415" s="410"/>
      <c r="BQ415" s="410"/>
      <c r="BR415" s="453"/>
      <c r="BS415" s="453"/>
      <c r="BT415" s="454"/>
      <c r="BU415" s="509"/>
      <c r="BV415" s="509"/>
      <c r="BW415" s="509"/>
      <c r="BX415" s="509"/>
      <c r="BY415" s="182"/>
      <c r="BZ415" s="182"/>
      <c r="CA415" s="182"/>
      <c r="CB415" s="182"/>
      <c r="CC415" s="182"/>
      <c r="CD415" s="182"/>
      <c r="CE415" s="182"/>
      <c r="CF415" s="182"/>
      <c r="CG415" s="182"/>
      <c r="CH415" s="182"/>
      <c r="CI415" s="182"/>
      <c r="CJ415" s="182"/>
      <c r="CK415" s="182"/>
      <c r="CL415" s="182"/>
      <c r="CM415" s="182"/>
      <c r="CN415" s="182"/>
      <c r="CO415" s="182"/>
    </row>
    <row r="416" spans="1:93" ht="28.5" customHeight="1">
      <c r="A416" s="857"/>
      <c r="B416" s="860"/>
      <c r="C416" s="781"/>
      <c r="D416" s="781"/>
      <c r="E416" s="764"/>
      <c r="F416" s="764"/>
      <c r="G416" s="783"/>
      <c r="H416" s="297">
        <f t="shared" si="322"/>
        <v>67</v>
      </c>
      <c r="I416" s="775"/>
      <c r="J416" s="764"/>
      <c r="K416" s="764"/>
      <c r="L416" s="764"/>
      <c r="M416" s="764"/>
      <c r="N416" s="764"/>
      <c r="O416" s="764"/>
      <c r="P416" s="766"/>
      <c r="Q416" s="768"/>
      <c r="R416" s="770"/>
      <c r="S416" s="770"/>
      <c r="T416" s="770"/>
      <c r="U416" s="820"/>
      <c r="V416" s="805"/>
      <c r="W416" s="823"/>
      <c r="X416" s="826"/>
      <c r="Y416" s="829"/>
      <c r="Z416" s="805"/>
      <c r="AA416" s="808"/>
      <c r="AB416" s="811"/>
      <c r="AC416" s="814"/>
      <c r="AD416" s="797"/>
      <c r="AE416" s="178">
        <v>5</v>
      </c>
      <c r="AF416" s="401"/>
      <c r="AG416" s="444"/>
      <c r="AH416" s="393"/>
      <c r="AI416" s="393"/>
      <c r="AJ416" s="393"/>
      <c r="AK416" s="395" t="str">
        <f t="shared" si="361"/>
        <v/>
      </c>
      <c r="AL416" s="253"/>
      <c r="AM416" s="253"/>
      <c r="AN416" s="201" t="str">
        <f t="shared" si="362"/>
        <v/>
      </c>
      <c r="AO416" s="254"/>
      <c r="AP416" s="254"/>
      <c r="AQ416" s="255"/>
      <c r="AR416" s="202" t="str">
        <f>IF(ISBLANK(AC412),(IFERROR(IF(AND(AK415="Probabilidad",AK416="Probabilidad"),(AT415-(+AT415*AN416)),IF(AND(AK415="Impacto",AK416="Probabilidad"),(AT414-(+AT414*AN416)),IF(AK416="Impacto",AT415,""))),""))," ")</f>
        <v/>
      </c>
      <c r="AS416" s="154" t="str">
        <f>IF(ISBLANK(AC412),(IFERROR(IF(AR416="","",IF(AR416&lt;=0.2,"Muy Baja",IF(AR416&lt;=0.4,"Baja",IF(AR416&lt;=0.6,"Media",IF(AR416&lt;=0.8,"Alta","Muy Alta"))))),""))," ")</f>
        <v/>
      </c>
      <c r="AT416" s="203" t="str">
        <f t="shared" si="366"/>
        <v/>
      </c>
      <c r="AU416" s="470" t="str">
        <f t="shared" si="367"/>
        <v/>
      </c>
      <c r="AV416" s="203" t="str">
        <f t="shared" si="383"/>
        <v/>
      </c>
      <c r="AW416" s="204" t="str">
        <f t="shared" si="368"/>
        <v/>
      </c>
      <c r="AX416" s="817"/>
      <c r="AY416" s="794"/>
      <c r="AZ416" s="797"/>
      <c r="BA416" s="800"/>
      <c r="BB416" s="256"/>
      <c r="BC416" s="368"/>
      <c r="BD416" s="369"/>
      <c r="BE416" s="369"/>
      <c r="BF416" s="474"/>
      <c r="BG416" s="474"/>
      <c r="BH416" s="474"/>
      <c r="BI416" s="368"/>
      <c r="BJ416" s="764"/>
      <c r="BK416" s="411"/>
      <c r="BL416" s="409"/>
      <c r="BM416" s="409"/>
      <c r="BN416" s="409"/>
      <c r="BO416" s="410"/>
      <c r="BP416" s="410"/>
      <c r="BQ416" s="410"/>
      <c r="BR416" s="453"/>
      <c r="BS416" s="453"/>
      <c r="BT416" s="454"/>
      <c r="BU416" s="509"/>
      <c r="BV416" s="509"/>
      <c r="BW416" s="509"/>
      <c r="BX416" s="509"/>
      <c r="BY416" s="182"/>
      <c r="BZ416" s="182"/>
      <c r="CA416" s="182"/>
      <c r="CB416" s="182"/>
      <c r="CC416" s="182"/>
      <c r="CD416" s="182"/>
      <c r="CE416" s="182"/>
      <c r="CF416" s="182"/>
      <c r="CG416" s="182"/>
      <c r="CH416" s="182"/>
      <c r="CI416" s="182"/>
      <c r="CJ416" s="182"/>
      <c r="CK416" s="182"/>
      <c r="CL416" s="182"/>
      <c r="CM416" s="182"/>
      <c r="CN416" s="182"/>
      <c r="CO416" s="182"/>
    </row>
    <row r="417" spans="1:93" ht="28.5" customHeight="1">
      <c r="A417" s="857"/>
      <c r="B417" s="860"/>
      <c r="C417" s="781"/>
      <c r="D417" s="781"/>
      <c r="E417" s="764"/>
      <c r="F417" s="764"/>
      <c r="G417" s="783"/>
      <c r="H417" s="297">
        <f t="shared" si="322"/>
        <v>67</v>
      </c>
      <c r="I417" s="776"/>
      <c r="J417" s="765"/>
      <c r="K417" s="765"/>
      <c r="L417" s="765"/>
      <c r="M417" s="765"/>
      <c r="N417" s="765"/>
      <c r="O417" s="765"/>
      <c r="P417" s="767"/>
      <c r="Q417" s="769"/>
      <c r="R417" s="771"/>
      <c r="S417" s="771"/>
      <c r="T417" s="771"/>
      <c r="U417" s="821"/>
      <c r="V417" s="806"/>
      <c r="W417" s="824"/>
      <c r="X417" s="827"/>
      <c r="Y417" s="830"/>
      <c r="Z417" s="806"/>
      <c r="AA417" s="809"/>
      <c r="AB417" s="812"/>
      <c r="AC417" s="815"/>
      <c r="AD417" s="798"/>
      <c r="AE417" s="178">
        <v>6</v>
      </c>
      <c r="AF417" s="401"/>
      <c r="AG417" s="444"/>
      <c r="AH417" s="393"/>
      <c r="AI417" s="393"/>
      <c r="AJ417" s="393"/>
      <c r="AK417" s="395" t="str">
        <f t="shared" si="361"/>
        <v/>
      </c>
      <c r="AL417" s="253"/>
      <c r="AM417" s="253"/>
      <c r="AN417" s="201" t="str">
        <f t="shared" si="362"/>
        <v/>
      </c>
      <c r="AO417" s="254"/>
      <c r="AP417" s="254"/>
      <c r="AQ417" s="255"/>
      <c r="AR417" s="202" t="str">
        <f>IF(ISBLANK(AC412),(IFERROR(IF(AND(AK416="Probabilidad",AK417="Probabilidad"),(AT416-(+AT416*AN417)),IF(AND(AK416="Impacto",AK417="Probabilidad"),(AT415-(+AT415*AN417)),IF(AK417="Impacto",AT416,""))),""))," ")</f>
        <v/>
      </c>
      <c r="AS417" s="154" t="str">
        <f>IF(ISBLANK(AC412),(IFERROR(IF(AR417="","",IF(AR417&lt;=0.2,"Muy Baja",IF(AR417&lt;=0.4,"Baja",IF(AR417&lt;=0.6,"Media",IF(AR417&lt;=0.8,"Alta","Muy Alta"))))),""))," ")</f>
        <v/>
      </c>
      <c r="AT417" s="203" t="str">
        <f t="shared" si="366"/>
        <v/>
      </c>
      <c r="AU417" s="470" t="str">
        <f t="shared" si="367"/>
        <v/>
      </c>
      <c r="AV417" s="203" t="str">
        <f t="shared" si="383"/>
        <v/>
      </c>
      <c r="AW417" s="204" t="str">
        <f t="shared" si="368"/>
        <v/>
      </c>
      <c r="AX417" s="818"/>
      <c r="AY417" s="795"/>
      <c r="AZ417" s="798"/>
      <c r="BA417" s="801"/>
      <c r="BB417" s="256"/>
      <c r="BC417" s="368"/>
      <c r="BD417" s="369"/>
      <c r="BE417" s="369"/>
      <c r="BF417" s="474"/>
      <c r="BG417" s="474"/>
      <c r="BH417" s="474"/>
      <c r="BI417" s="368"/>
      <c r="BJ417" s="765"/>
      <c r="BK417" s="411"/>
      <c r="BL417" s="409"/>
      <c r="BM417" s="409"/>
      <c r="BN417" s="409"/>
      <c r="BO417" s="410"/>
      <c r="BP417" s="410"/>
      <c r="BQ417" s="410"/>
      <c r="BR417" s="453"/>
      <c r="BS417" s="453"/>
      <c r="BT417" s="454"/>
      <c r="BU417" s="509"/>
      <c r="BV417" s="509"/>
      <c r="BW417" s="509"/>
      <c r="BX417" s="509"/>
      <c r="BY417" s="182"/>
      <c r="BZ417" s="182"/>
      <c r="CA417" s="182"/>
      <c r="CB417" s="182"/>
      <c r="CC417" s="182"/>
      <c r="CD417" s="182"/>
      <c r="CE417" s="182"/>
      <c r="CF417" s="182"/>
      <c r="CG417" s="182"/>
      <c r="CH417" s="182"/>
      <c r="CI417" s="182"/>
      <c r="CJ417" s="182"/>
      <c r="CK417" s="182"/>
      <c r="CL417" s="182"/>
      <c r="CM417" s="182"/>
      <c r="CN417" s="182"/>
      <c r="CO417" s="182"/>
    </row>
    <row r="418" spans="1:93" ht="206.25" customHeight="1">
      <c r="A418" s="857"/>
      <c r="B418" s="860" t="s">
        <v>876</v>
      </c>
      <c r="C418" s="781"/>
      <c r="D418" s="781"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764" t="s">
        <v>1133</v>
      </c>
      <c r="F418" s="764" t="s">
        <v>952</v>
      </c>
      <c r="G418" s="783">
        <v>68</v>
      </c>
      <c r="H418" s="442">
        <f t="shared" ref="H418" si="384">+G418</f>
        <v>68</v>
      </c>
      <c r="I418" s="784" t="s">
        <v>1342</v>
      </c>
      <c r="J418" s="785" t="s">
        <v>236</v>
      </c>
      <c r="K418" s="785" t="s">
        <v>1263</v>
      </c>
      <c r="L418" s="785" t="s">
        <v>1334</v>
      </c>
      <c r="M418" s="785" t="s">
        <v>1342</v>
      </c>
      <c r="N418" s="785" t="s">
        <v>106</v>
      </c>
      <c r="O418" s="785" t="s">
        <v>240</v>
      </c>
      <c r="P418" s="786">
        <v>228</v>
      </c>
      <c r="Q418" s="787"/>
      <c r="R418" s="788"/>
      <c r="S418" s="788"/>
      <c r="T418" s="788"/>
      <c r="U418" s="819" t="str">
        <f>IF(ISBLANK(AB418),(IF(P418&lt;=0,"",IF(P418&lt;=2,"Muy Baja",IF(P418&lt;=24,"Baja",IF(P418&lt;=500,"Media",IF(P418&lt;=5000,"Alta","Muy Alta"))))))," ")</f>
        <v xml:space="preserve"> </v>
      </c>
      <c r="V418" s="804" t="str">
        <f t="shared" ref="V418" si="385">IF(ISBLANK(AB418),(IF(U418="","",IF(U418="Muy Baja",20%,IF(U418="Baja",40%,IF(U418="Media",60%,IF(U418="Alta",80%,IF(U418="Muy Alta",100%,0)))))))," ")</f>
        <v xml:space="preserve"> </v>
      </c>
      <c r="W418" s="822"/>
      <c r="X418" s="825" t="str">
        <f>IF(W418&gt;0,IF(NOT(ISERROR(MATCH(W418,'Listados Datos'!$N$3:$N$4,0))),'Listados Datos'!$N$6&amp;"Por favor no seleccionar este criterios de impacto (Afectación Económica o presupuestal y/o Pérdida Reputacional)",'Listados Datos'!$N$7),"")</f>
        <v/>
      </c>
      <c r="Y418" s="828" t="str">
        <f>IF(OR(W418='Listados Datos'!$R$3,W418='Listados Datos'!$S$3),"Leve",IF(OR(W418='Listados Datos'!$R$4,W418='Listados Datos'!$S$4),"Menor",IF(OR(W418='Listados Datos'!$R$5,W418='Listados Datos'!$S$5),"Moderado",IF(OR(W418='Listados Datos'!$R$6,W418='Listados Datos'!$S$6),"Mayor",IF(OR(W418='Listados Datos'!$R$7,W418='Listados Datos'!$S$7),"Catastrófico","")))))</f>
        <v/>
      </c>
      <c r="Z418" s="804" t="str">
        <f>IF(Y418="","",IF(Y418="Leve",20%,IF(Y418="Menor",40%,IF(Y418="Moderado",60%,IF(Y418="Mayor",80%,IF(Y418="Catastrófico",100%,0))))))</f>
        <v/>
      </c>
      <c r="AA418" s="807" t="str">
        <f>IF(OR(AND(U418="Muy Baja",Y418="Leve"),AND(U418="Muy Baja",Y418="Menor"),AND(U418="Baja",Y418="Leve")),"Bajo",IF(OR(AND(U418="Muy baja",Y418="Moderado"),AND(U418="Baja",Y418="Menor"),AND(U418="Baja",Y418="Moderado"),AND(U418="Media",Y418="Leve"),AND(U418="Media",Y418="Menor"),AND(U418="Media",Y418="Moderado"),AND(U418="Alta",Y418="Leve"),AND(U418="Alta",Y418="Menor")),"Moderado",IF(OR(AND(U418="Muy Baja",Y418="Mayor"),AND(U418="Baja",Y418="Mayor"),AND(U418="Media",Y418="Mayor"),AND(U418="Alta",Y418="Moderado"),AND(U418="Alta",Y418="Mayor"),AND(U418="Muy Alta",Y418="Leve"),AND(U418="Muy Alta",Y418="Menor"),AND(U418="Muy Alta",Y418="Moderado"),AND(U418="Muy Alta",Y418="Mayor")),"Alto",IF(OR(AND(U418="Muy Baja",Y418="Catastrófico"),AND(U418="Baja",Y418="Catastrófico"),AND(U418="Media",Y418="Catastrófico"),AND(U418="Alta",Y418="Catastrófico"),AND(U418="Muy Alta",Y418="Catastrófico")),"Extremo",""))))</f>
        <v/>
      </c>
      <c r="AB418" s="810" t="s">
        <v>339</v>
      </c>
      <c r="AC418" s="813" t="s">
        <v>12</v>
      </c>
      <c r="AD418" s="796" t="str">
        <f t="shared" ref="AD418" si="386">IF(AND(AB418="Rara Vez",AC418="Insignificante"),("BAJA"),IF(AND(AB418="Rara Vez",AC418="Menor"),("BAJA"),IF(AND(AB418="Rara Vez",AC418="Moderado"),("MODERADA"),IF(AND(AB418="Rara Vez",AC418="Mayor"),("ALTA"),IF(AND(AB418="Improbable",AC418="Insignificante"),("BAJA"),IF(AND(AB418="Improbable",AC418="Menor"),("BAJA"),IF(AND(AB418="Improbable",AC418="Moderado"),("MODERADA"),IF(AND(AB418="Improbable",AC418="Mayor"),("ALTA"),IF(AND(AB418="Posible",AC418="Insignificante"),("BAJA"),IF(AND(AB418="Posible",AC418="Menor"),("MODERADA"),IF(AND(AB418="Posible",AC418="Moderado"),("ALTA"),IF(AND(AB418="Posible",AC418="Mayor"),("EXTREMA"),IF(AND(AB418="Probable",AC418="Insignificante"),("MODERADA"),IF(AND(AB418="Probable",AC418="Menor"),("ALTA"),IF(AND(AB418="Probable",AC418="Moderado"),("ALTA"),IF(AND(AB418="Probable",AC418="Mayor"),("EXTREMA"),IF(AND(AB418="Casi Seguro",AC418="Insignificante"),("ALTA"),IF(AND(AB418="Casi Seguro",AC418="Menor"),("ALTA"),IF(AND(AB418="Casi Seguro",AC418="Moderado"),("EXTREMA"),IF(AND(AB418="Casi Seguro",AC418="Mayor"),("EXTREMA"),IF(AC418="Catastrófico","EXTREMA","VALORAR")))))))))))))))))))))</f>
        <v>MODERADA</v>
      </c>
      <c r="AE418" s="178">
        <v>1</v>
      </c>
      <c r="AF418" s="401"/>
      <c r="AG418" s="444" t="s">
        <v>3248</v>
      </c>
      <c r="AH418" s="393"/>
      <c r="AI418" s="393"/>
      <c r="AJ418" s="393"/>
      <c r="AK418" s="395" t="str">
        <f t="shared" si="361"/>
        <v>Probabilidad</v>
      </c>
      <c r="AL418" s="253" t="s">
        <v>305</v>
      </c>
      <c r="AM418" s="253" t="s">
        <v>310</v>
      </c>
      <c r="AN418" s="201" t="str">
        <f t="shared" si="362"/>
        <v>40%</v>
      </c>
      <c r="AO418" s="254" t="s">
        <v>314</v>
      </c>
      <c r="AP418" s="254" t="s">
        <v>318</v>
      </c>
      <c r="AQ418" s="255" t="s">
        <v>321</v>
      </c>
      <c r="AR418" s="202" t="str">
        <f>IF(ISBLANK(AC418),(IFERROR(IF(AK418="Probabilidad",(V418-(+V418*AN418)),IF(AK418="Impacto",V418,"")),""))," ")</f>
        <v xml:space="preserve"> </v>
      </c>
      <c r="AS418" s="154" t="str">
        <f>IF(ISBLANK(AC418), (IFERROR(IF(AR418="","",IF(AR418&lt;=0.2,"Muy Baja",IF(AR418&lt;=0.4,"Baja",IF(AR418&lt;=0.6,"Media",IF(AR418&lt;=0.8,"Alta","Muy Alta"))))),""))," ")</f>
        <v xml:space="preserve"> </v>
      </c>
      <c r="AT418" s="203" t="str">
        <f t="shared" si="366"/>
        <v xml:space="preserve"> </v>
      </c>
      <c r="AU418" s="470" t="str">
        <f t="shared" si="367"/>
        <v/>
      </c>
      <c r="AV418" s="203" t="str">
        <f>IFERROR(IF(AK418="Impacto",(Z418-(+Z418*AN418)),IF(AK418="Probabilidad",Z418,"")),"")</f>
        <v/>
      </c>
      <c r="AW418" s="204" t="str">
        <f t="shared" si="368"/>
        <v/>
      </c>
      <c r="AX418" s="816" t="s">
        <v>339</v>
      </c>
      <c r="AY418" s="793" t="str">
        <f>IF(ISBLANK(AC418), " ", AC418)</f>
        <v>Moderado</v>
      </c>
      <c r="AZ418" s="796" t="str">
        <f t="shared" ref="AZ418" si="387">IF(AND(AX418="Rara Vez",AY418="Insignificante"),("BAJA"),IF(AND(AX418="Rara Vez",AY418="Menor"),("BAJA"),IF(AND(AX418="Rara Vez",AY418="Moderado"),("MODERADA"),IF(AND(AX418="Rara Vez",AY418="Mayor"),("ALTA"),IF(AND(AX418="Improbable",AY418="Insignificante"),("BAJA"),IF(AND(AX418="Improbable",AY418="Menor"),("BAJA"),IF(AND(AX418="Improbable",AY418="Moderado"),("MODERADA"),IF(AND(AX418="Improbable",AY418="Mayor"),("ALTA"),IF(AND(AX418="Posible",AY418="Insignificante"),("BAJA"),IF(AND(AX418="Posible",AY418="Menor"),("MODERADA"),IF(AND(AX418="Posible",AY418="Moderado"),("ALTA"),IF(AND(AX418="Posible",AY418="Mayor"),("EXTREMA"),IF(AND(AX418="Probable",AY418="Insignificante"),("MODERADA"),IF(AND(AX418="Probable",AY418="Menor"),("ALTA"),IF(AND(AX418="Probable",AY418="Moderado"),("ALTA"),IF(AND(AX418="Probable",AY418="Mayor"),("EXTREMA"),IF(AND(AX418="Casi Seguro",AY418="Insignificante"),("ALTA"),IF(AND(AX418="Casi Seguro",AY418="Menor"),("ALTA"),IF(AND(AX418="Casi Seguro",AY418="Moderado"),("EXTREMA"),IF(AND(AX418="Casi Seguro",AY418="Mayor"),("EXTREMA"),IF(AY418="Catastrófico","EXTREMA","VALORAR")))))))))))))))))))))</f>
        <v>MODERADA</v>
      </c>
      <c r="BA418" s="799" t="s">
        <v>328</v>
      </c>
      <c r="BB418" s="888" t="s">
        <v>1317</v>
      </c>
      <c r="BC418" s="791" t="s">
        <v>1318</v>
      </c>
      <c r="BD418" s="791" t="s">
        <v>2920</v>
      </c>
      <c r="BE418" s="791" t="s">
        <v>1028</v>
      </c>
      <c r="BF418" s="789">
        <v>44927</v>
      </c>
      <c r="BG418" s="789">
        <v>45291</v>
      </c>
      <c r="BH418" s="791" t="s">
        <v>1204</v>
      </c>
      <c r="BI418" s="791" t="s">
        <v>1204</v>
      </c>
      <c r="BJ418" s="785" t="s">
        <v>1118</v>
      </c>
      <c r="BK418" s="838" t="s">
        <v>110</v>
      </c>
      <c r="BL418" s="831" t="s">
        <v>3434</v>
      </c>
      <c r="BM418" s="907">
        <v>0.33300000000000002</v>
      </c>
      <c r="BN418" s="836">
        <v>45169</v>
      </c>
      <c r="BO418" s="831" t="s">
        <v>1330</v>
      </c>
      <c r="BP418" s="837" t="s">
        <v>3435</v>
      </c>
      <c r="BQ418" s="831" t="s">
        <v>111</v>
      </c>
      <c r="BR418" s="831" t="s">
        <v>111</v>
      </c>
      <c r="BS418" s="831" t="s">
        <v>1423</v>
      </c>
      <c r="BT418" s="833" t="s">
        <v>1423</v>
      </c>
      <c r="BU418" s="905" t="s">
        <v>3661</v>
      </c>
      <c r="BV418" s="905" t="s">
        <v>3666</v>
      </c>
      <c r="BW418" s="905" t="s">
        <v>3634</v>
      </c>
      <c r="BX418" s="905" t="s">
        <v>3777</v>
      </c>
      <c r="BY418" s="182"/>
      <c r="BZ418" s="182"/>
      <c r="CA418" s="182"/>
      <c r="CB418" s="182"/>
      <c r="CC418" s="182"/>
      <c r="CD418" s="182"/>
      <c r="CE418" s="182"/>
      <c r="CF418" s="182"/>
      <c r="CG418" s="182"/>
      <c r="CH418" s="182"/>
      <c r="CI418" s="182"/>
      <c r="CJ418" s="182"/>
      <c r="CK418" s="182"/>
      <c r="CL418" s="182"/>
      <c r="CM418" s="182"/>
      <c r="CN418" s="182"/>
      <c r="CO418" s="182"/>
    </row>
    <row r="419" spans="1:93" ht="94.5" customHeight="1">
      <c r="A419" s="857"/>
      <c r="B419" s="860"/>
      <c r="C419" s="781"/>
      <c r="D419" s="781"/>
      <c r="E419" s="764"/>
      <c r="F419" s="764"/>
      <c r="G419" s="783"/>
      <c r="H419" s="442">
        <f t="shared" ref="H419" si="388">+H418</f>
        <v>68</v>
      </c>
      <c r="I419" s="775"/>
      <c r="J419" s="764"/>
      <c r="K419" s="764"/>
      <c r="L419" s="764"/>
      <c r="M419" s="764">
        <v>0</v>
      </c>
      <c r="N419" s="764"/>
      <c r="O419" s="764"/>
      <c r="P419" s="766"/>
      <c r="Q419" s="768"/>
      <c r="R419" s="770"/>
      <c r="S419" s="770"/>
      <c r="T419" s="770"/>
      <c r="U419" s="820"/>
      <c r="V419" s="805"/>
      <c r="W419" s="823"/>
      <c r="X419" s="826"/>
      <c r="Y419" s="829"/>
      <c r="Z419" s="805"/>
      <c r="AA419" s="808"/>
      <c r="AB419" s="811"/>
      <c r="AC419" s="814"/>
      <c r="AD419" s="797"/>
      <c r="AE419" s="178">
        <v>2</v>
      </c>
      <c r="AF419" s="401"/>
      <c r="AG419" s="444" t="s">
        <v>2981</v>
      </c>
      <c r="AH419" s="393"/>
      <c r="AI419" s="393"/>
      <c r="AJ419" s="393"/>
      <c r="AK419" s="395" t="str">
        <f t="shared" si="361"/>
        <v>Probabilidad</v>
      </c>
      <c r="AL419" s="253" t="s">
        <v>305</v>
      </c>
      <c r="AM419" s="253" t="s">
        <v>310</v>
      </c>
      <c r="AN419" s="201" t="str">
        <f t="shared" si="362"/>
        <v>40%</v>
      </c>
      <c r="AO419" s="254" t="s">
        <v>314</v>
      </c>
      <c r="AP419" s="254" t="s">
        <v>318</v>
      </c>
      <c r="AQ419" s="255" t="s">
        <v>321</v>
      </c>
      <c r="AR419" s="202" t="str">
        <f>IF(ISBLANK(AC418),(IFERROR(IF(AND(AK418="Probabilidad",AK419="Probabilidad"),(AT418-(+AT418*AN419)),IF(AK419="Probabilidad",(V418-(+V418*AN419)),IF(AK419="Impacto",AT418,""))),""))," ")</f>
        <v xml:space="preserve"> </v>
      </c>
      <c r="AS419" s="154" t="str">
        <f>IF(ISBLANK(AC418),(IFERROR(IF(AR419="","",IF(AR419&lt;=0.2,"Muy Baja",IF(AR419&lt;=0.4,"Baja",IF(AR419&lt;=0.6,"Media",IF(AR419&lt;=0.8,"Alta","Muy Alta"))))),""))," ")</f>
        <v xml:space="preserve"> </v>
      </c>
      <c r="AT419" s="203" t="str">
        <f t="shared" si="366"/>
        <v xml:space="preserve"> </v>
      </c>
      <c r="AU419" s="470" t="str">
        <f t="shared" si="367"/>
        <v/>
      </c>
      <c r="AV419" s="203" t="str">
        <f>IFERROR(IF(AND(AK418="Impacto",AK419="Impacto"),(AV418-(+AV418*AN419)),IF(AK419="Impacto",(Z418-(+Z418*AN419)),IF(AK419="Probabilidad",AV418,""))),"")</f>
        <v/>
      </c>
      <c r="AW419" s="204" t="str">
        <f t="shared" si="368"/>
        <v/>
      </c>
      <c r="AX419" s="817"/>
      <c r="AY419" s="794"/>
      <c r="AZ419" s="797"/>
      <c r="BA419" s="800"/>
      <c r="BB419" s="864"/>
      <c r="BC419" s="863"/>
      <c r="BD419" s="863"/>
      <c r="BE419" s="863"/>
      <c r="BF419" s="862"/>
      <c r="BG419" s="862"/>
      <c r="BH419" s="863"/>
      <c r="BI419" s="863"/>
      <c r="BJ419" s="764"/>
      <c r="BK419" s="839"/>
      <c r="BL419" s="832"/>
      <c r="BM419" s="908"/>
      <c r="BN419" s="832"/>
      <c r="BO419" s="832"/>
      <c r="BP419" s="832"/>
      <c r="BQ419" s="832"/>
      <c r="BR419" s="832"/>
      <c r="BS419" s="832"/>
      <c r="BT419" s="834"/>
      <c r="BU419" s="909"/>
      <c r="BV419" s="909"/>
      <c r="BW419" s="909"/>
      <c r="BX419" s="906"/>
      <c r="BY419" s="182"/>
      <c r="BZ419" s="182"/>
      <c r="CA419" s="182"/>
      <c r="CB419" s="182"/>
      <c r="CC419" s="182"/>
      <c r="CD419" s="182"/>
      <c r="CE419" s="182"/>
      <c r="CF419" s="182"/>
      <c r="CG419" s="182"/>
      <c r="CH419" s="182"/>
      <c r="CI419" s="182"/>
      <c r="CJ419" s="182"/>
      <c r="CK419" s="182"/>
      <c r="CL419" s="182"/>
      <c r="CM419" s="182"/>
      <c r="CN419" s="182"/>
      <c r="CO419" s="182"/>
    </row>
    <row r="420" spans="1:93" ht="70.150000000000006" customHeight="1">
      <c r="A420" s="857"/>
      <c r="B420" s="860"/>
      <c r="C420" s="781"/>
      <c r="D420" s="781"/>
      <c r="E420" s="764"/>
      <c r="F420" s="764"/>
      <c r="G420" s="783"/>
      <c r="H420" s="442">
        <f t="shared" si="322"/>
        <v>68</v>
      </c>
      <c r="I420" s="775"/>
      <c r="J420" s="764"/>
      <c r="K420" s="764"/>
      <c r="L420" s="764"/>
      <c r="M420" s="764">
        <v>0</v>
      </c>
      <c r="N420" s="764"/>
      <c r="O420" s="764"/>
      <c r="P420" s="766"/>
      <c r="Q420" s="768"/>
      <c r="R420" s="770"/>
      <c r="S420" s="770"/>
      <c r="T420" s="770"/>
      <c r="U420" s="820"/>
      <c r="V420" s="805"/>
      <c r="W420" s="823"/>
      <c r="X420" s="826"/>
      <c r="Y420" s="829"/>
      <c r="Z420" s="805"/>
      <c r="AA420" s="808"/>
      <c r="AB420" s="811"/>
      <c r="AC420" s="814"/>
      <c r="AD420" s="797"/>
      <c r="AE420" s="178">
        <v>3</v>
      </c>
      <c r="AF420" s="401"/>
      <c r="AG420" s="444"/>
      <c r="AH420" s="393"/>
      <c r="AI420" s="393"/>
      <c r="AJ420" s="393"/>
      <c r="AK420" s="395" t="str">
        <f t="shared" si="361"/>
        <v/>
      </c>
      <c r="AL420" s="253"/>
      <c r="AM420" s="253"/>
      <c r="AN420" s="201" t="str">
        <f t="shared" si="362"/>
        <v/>
      </c>
      <c r="AO420" s="254"/>
      <c r="AP420" s="254"/>
      <c r="AQ420" s="255"/>
      <c r="AR420" s="202" t="str">
        <f>IF(ISBLANK(AC418),(IFERROR(IF(AND(AK419="Probabilidad",AK420="Probabilidad"),(AT419-(+AT419*AN420)),IF(AND(AK419="Impacto",AK420="Probabilidad"),(AT418-(+AT418*AN420)),IF(AK420="Impacto",AT419,""))),""))," ")</f>
        <v xml:space="preserve"> </v>
      </c>
      <c r="AS420" s="154" t="str">
        <f>IF(ISBLANK(AC418),(IFERROR(IF(AR420="","",IF(AR420&lt;=0.2,"Muy Baja",IF(AR420&lt;=0.4,"Baja",IF(AR420&lt;=0.6,"Media",IF(AR420&lt;=0.8,"Alta","Muy Alta"))))),""))," ")</f>
        <v xml:space="preserve"> </v>
      </c>
      <c r="AT420" s="203" t="str">
        <f t="shared" si="366"/>
        <v xml:space="preserve"> </v>
      </c>
      <c r="AU420" s="470" t="str">
        <f t="shared" si="367"/>
        <v/>
      </c>
      <c r="AV420" s="203" t="str">
        <f t="shared" ref="AV420:AV423" si="389">IFERROR(IF(AND(AK419="Impacto",AK420="Impacto"),(AV419-(+AV419*AN420)),IF(AND(AK419="Probabilidad",AK420="Impacto"),(AV418-(+AV418*AN420)),IF(AK420="Probabilidad",AV419,""))),"")</f>
        <v/>
      </c>
      <c r="AW420" s="204" t="str">
        <f t="shared" si="368"/>
        <v/>
      </c>
      <c r="AX420" s="817"/>
      <c r="AY420" s="794"/>
      <c r="AZ420" s="797"/>
      <c r="BA420" s="800"/>
      <c r="BB420" s="841"/>
      <c r="BC420" s="792"/>
      <c r="BD420" s="792"/>
      <c r="BE420" s="863"/>
      <c r="BF420" s="862"/>
      <c r="BG420" s="862"/>
      <c r="BH420" s="863"/>
      <c r="BI420" s="863"/>
      <c r="BJ420" s="764"/>
      <c r="BK420" s="411"/>
      <c r="BL420" s="409"/>
      <c r="BM420" s="409"/>
      <c r="BN420" s="409"/>
      <c r="BO420" s="410"/>
      <c r="BP420" s="410"/>
      <c r="BQ420" s="410"/>
      <c r="BR420" s="453"/>
      <c r="BS420" s="453"/>
      <c r="BT420" s="454"/>
      <c r="BU420" s="509"/>
      <c r="BV420" s="509"/>
      <c r="BW420" s="509"/>
      <c r="BX420" s="509"/>
      <c r="BY420" s="182"/>
      <c r="BZ420" s="182"/>
      <c r="CA420" s="182"/>
      <c r="CB420" s="182"/>
      <c r="CC420" s="182"/>
      <c r="CD420" s="182"/>
      <c r="CE420" s="182"/>
      <c r="CF420" s="182"/>
      <c r="CG420" s="182"/>
      <c r="CH420" s="182"/>
      <c r="CI420" s="182"/>
      <c r="CJ420" s="182"/>
      <c r="CK420" s="182"/>
      <c r="CL420" s="182"/>
      <c r="CM420" s="182"/>
      <c r="CN420" s="182"/>
      <c r="CO420" s="182"/>
    </row>
    <row r="421" spans="1:93" ht="18" customHeight="1">
      <c r="A421" s="857"/>
      <c r="B421" s="860"/>
      <c r="C421" s="781"/>
      <c r="D421" s="781"/>
      <c r="E421" s="764"/>
      <c r="F421" s="764"/>
      <c r="G421" s="783"/>
      <c r="H421" s="442">
        <f t="shared" si="322"/>
        <v>68</v>
      </c>
      <c r="I421" s="775"/>
      <c r="J421" s="764"/>
      <c r="K421" s="764"/>
      <c r="L421" s="764"/>
      <c r="M421" s="764">
        <v>0</v>
      </c>
      <c r="N421" s="764"/>
      <c r="O421" s="764"/>
      <c r="P421" s="766"/>
      <c r="Q421" s="768"/>
      <c r="R421" s="770"/>
      <c r="S421" s="770"/>
      <c r="T421" s="770"/>
      <c r="U421" s="820"/>
      <c r="V421" s="805"/>
      <c r="W421" s="823"/>
      <c r="X421" s="826"/>
      <c r="Y421" s="829"/>
      <c r="Z421" s="805"/>
      <c r="AA421" s="808"/>
      <c r="AB421" s="811"/>
      <c r="AC421" s="814"/>
      <c r="AD421" s="797"/>
      <c r="AE421" s="178">
        <v>4</v>
      </c>
      <c r="AF421" s="401"/>
      <c r="AG421" s="444"/>
      <c r="AH421" s="393"/>
      <c r="AI421" s="393"/>
      <c r="AJ421" s="393"/>
      <c r="AK421" s="395" t="str">
        <f t="shared" si="361"/>
        <v/>
      </c>
      <c r="AL421" s="253"/>
      <c r="AM421" s="253"/>
      <c r="AN421" s="201" t="str">
        <f t="shared" si="362"/>
        <v/>
      </c>
      <c r="AO421" s="254"/>
      <c r="AP421" s="254"/>
      <c r="AQ421" s="255"/>
      <c r="AR421" s="202" t="str">
        <f>IF(ISBLANK(AC418),(IFERROR(IF(AND(AK420="Probabilidad",AK421="Probabilidad"),(AT420-(+AT420*AN421)),IF(AND(AK420="Impacto",AK421="Probabilidad"),(AT419-(+AT419*AN421)),IF(AK421="Impacto",AT420,""))),""))," ")</f>
        <v xml:space="preserve"> </v>
      </c>
      <c r="AS421" s="154" t="str">
        <f>IF(ISBLANK(AC418),(IFERROR(IF(AR421="","",IF(AR421&lt;=0.2,"Muy Baja",IF(AR421&lt;=0.4,"Baja",IF(AR421&lt;=0.6,"Media",IF(AR421&lt;=0.8,"Alta","Muy Alta"))))),""))," ")</f>
        <v xml:space="preserve"> </v>
      </c>
      <c r="AT421" s="203" t="str">
        <f t="shared" si="366"/>
        <v xml:space="preserve"> </v>
      </c>
      <c r="AU421" s="470" t="str">
        <f t="shared" si="367"/>
        <v/>
      </c>
      <c r="AV421" s="203" t="str">
        <f t="shared" si="389"/>
        <v/>
      </c>
      <c r="AW421" s="204" t="str">
        <f t="shared" si="368"/>
        <v/>
      </c>
      <c r="AX421" s="817"/>
      <c r="AY421" s="794"/>
      <c r="AZ421" s="797"/>
      <c r="BA421" s="800"/>
      <c r="BB421" s="378"/>
      <c r="BC421" s="368"/>
      <c r="BD421" s="368"/>
      <c r="BE421" s="368"/>
      <c r="BF421" s="474"/>
      <c r="BG421" s="474"/>
      <c r="BH421" s="368"/>
      <c r="BI421" s="368"/>
      <c r="BJ421" s="764"/>
      <c r="BK421" s="411"/>
      <c r="BL421" s="409"/>
      <c r="BM421" s="409"/>
      <c r="BN421" s="409"/>
      <c r="BO421" s="410"/>
      <c r="BP421" s="410"/>
      <c r="BQ421" s="410"/>
      <c r="BR421" s="453"/>
      <c r="BS421" s="453"/>
      <c r="BT421" s="454"/>
      <c r="BU421" s="509"/>
      <c r="BV421" s="509"/>
      <c r="BW421" s="509"/>
      <c r="BX421" s="509"/>
      <c r="BY421" s="182"/>
      <c r="BZ421" s="182"/>
      <c r="CA421" s="182"/>
      <c r="CB421" s="182"/>
      <c r="CC421" s="182"/>
      <c r="CD421" s="182"/>
      <c r="CE421" s="182"/>
      <c r="CF421" s="182"/>
      <c r="CG421" s="182"/>
      <c r="CH421" s="182"/>
      <c r="CI421" s="182"/>
      <c r="CJ421" s="182"/>
      <c r="CK421" s="182"/>
      <c r="CL421" s="182"/>
      <c r="CM421" s="182"/>
      <c r="CN421" s="182"/>
      <c r="CO421" s="182"/>
    </row>
    <row r="422" spans="1:93" ht="18" customHeight="1">
      <c r="A422" s="857"/>
      <c r="B422" s="860"/>
      <c r="C422" s="781"/>
      <c r="D422" s="781"/>
      <c r="E422" s="764"/>
      <c r="F422" s="764"/>
      <c r="G422" s="783"/>
      <c r="H422" s="442">
        <f t="shared" si="322"/>
        <v>68</v>
      </c>
      <c r="I422" s="775"/>
      <c r="J422" s="764"/>
      <c r="K422" s="764"/>
      <c r="L422" s="764"/>
      <c r="M422" s="764">
        <v>0</v>
      </c>
      <c r="N422" s="764"/>
      <c r="O422" s="764"/>
      <c r="P422" s="766"/>
      <c r="Q422" s="768"/>
      <c r="R422" s="770"/>
      <c r="S422" s="770"/>
      <c r="T422" s="770"/>
      <c r="U422" s="820"/>
      <c r="V422" s="805"/>
      <c r="W422" s="823"/>
      <c r="X422" s="826"/>
      <c r="Y422" s="829"/>
      <c r="Z422" s="805"/>
      <c r="AA422" s="808"/>
      <c r="AB422" s="811"/>
      <c r="AC422" s="814"/>
      <c r="AD422" s="797"/>
      <c r="AE422" s="178">
        <v>5</v>
      </c>
      <c r="AF422" s="401"/>
      <c r="AG422" s="444"/>
      <c r="AH422" s="393"/>
      <c r="AI422" s="393"/>
      <c r="AJ422" s="393"/>
      <c r="AK422" s="395" t="str">
        <f t="shared" si="361"/>
        <v/>
      </c>
      <c r="AL422" s="253"/>
      <c r="AM422" s="253"/>
      <c r="AN422" s="201" t="str">
        <f t="shared" si="362"/>
        <v/>
      </c>
      <c r="AO422" s="254"/>
      <c r="AP422" s="254"/>
      <c r="AQ422" s="255"/>
      <c r="AR422" s="202" t="str">
        <f>IF(ISBLANK(AC418),(IFERROR(IF(AND(AK421="Probabilidad",AK422="Probabilidad"),(AT421-(+AT421*AN422)),IF(AND(AK421="Impacto",AK422="Probabilidad"),(AT420-(+AT420*AN422)),IF(AK422="Impacto",AT421,""))),""))," ")</f>
        <v xml:space="preserve"> </v>
      </c>
      <c r="AS422" s="154" t="str">
        <f>IF(ISBLANK(AC418),(IFERROR(IF(AR422="","",IF(AR422&lt;=0.2,"Muy Baja",IF(AR422&lt;=0.4,"Baja",IF(AR422&lt;=0.6,"Media",IF(AR422&lt;=0.8,"Alta","Muy Alta"))))),""))," ")</f>
        <v xml:space="preserve"> </v>
      </c>
      <c r="AT422" s="203" t="str">
        <f t="shared" si="366"/>
        <v xml:space="preserve"> </v>
      </c>
      <c r="AU422" s="470" t="str">
        <f t="shared" si="367"/>
        <v/>
      </c>
      <c r="AV422" s="203" t="str">
        <f t="shared" si="389"/>
        <v/>
      </c>
      <c r="AW422" s="204" t="str">
        <f t="shared" si="368"/>
        <v/>
      </c>
      <c r="AX422" s="817"/>
      <c r="AY422" s="794"/>
      <c r="AZ422" s="797"/>
      <c r="BA422" s="800"/>
      <c r="BB422" s="376"/>
      <c r="BC422" s="461"/>
      <c r="BD422" s="375"/>
      <c r="BE422" s="375"/>
      <c r="BF422" s="377"/>
      <c r="BG422" s="377"/>
      <c r="BH422" s="375"/>
      <c r="BI422" s="375"/>
      <c r="BJ422" s="764"/>
      <c r="BK422" s="411"/>
      <c r="BL422" s="409"/>
      <c r="BM422" s="409"/>
      <c r="BN422" s="409"/>
      <c r="BO422" s="410"/>
      <c r="BP422" s="410"/>
      <c r="BQ422" s="410"/>
      <c r="BR422" s="453"/>
      <c r="BS422" s="453"/>
      <c r="BT422" s="454"/>
      <c r="BU422" s="509"/>
      <c r="BV422" s="509"/>
      <c r="BW422" s="509"/>
      <c r="BX422" s="509"/>
      <c r="BY422" s="182"/>
      <c r="BZ422" s="182"/>
      <c r="CA422" s="182"/>
      <c r="CB422" s="182"/>
      <c r="CC422" s="182"/>
      <c r="CD422" s="182"/>
      <c r="CE422" s="182"/>
      <c r="CF422" s="182"/>
      <c r="CG422" s="182"/>
      <c r="CH422" s="182"/>
      <c r="CI422" s="182"/>
      <c r="CJ422" s="182"/>
      <c r="CK422" s="182"/>
      <c r="CL422" s="182"/>
      <c r="CM422" s="182"/>
      <c r="CN422" s="182"/>
      <c r="CO422" s="182"/>
    </row>
    <row r="423" spans="1:93" ht="18" customHeight="1">
      <c r="A423" s="857"/>
      <c r="B423" s="860"/>
      <c r="C423" s="781"/>
      <c r="D423" s="781"/>
      <c r="E423" s="764"/>
      <c r="F423" s="764"/>
      <c r="G423" s="783"/>
      <c r="H423" s="442">
        <f t="shared" si="322"/>
        <v>68</v>
      </c>
      <c r="I423" s="776"/>
      <c r="J423" s="765"/>
      <c r="K423" s="765"/>
      <c r="L423" s="765"/>
      <c r="M423" s="765">
        <v>0</v>
      </c>
      <c r="N423" s="765"/>
      <c r="O423" s="765"/>
      <c r="P423" s="767"/>
      <c r="Q423" s="769"/>
      <c r="R423" s="771"/>
      <c r="S423" s="771"/>
      <c r="T423" s="771"/>
      <c r="U423" s="821"/>
      <c r="V423" s="806"/>
      <c r="W423" s="824"/>
      <c r="X423" s="827"/>
      <c r="Y423" s="830"/>
      <c r="Z423" s="806"/>
      <c r="AA423" s="809"/>
      <c r="AB423" s="812"/>
      <c r="AC423" s="815"/>
      <c r="AD423" s="798"/>
      <c r="AE423" s="178">
        <v>6</v>
      </c>
      <c r="AF423" s="401"/>
      <c r="AG423" s="444"/>
      <c r="AH423" s="393"/>
      <c r="AI423" s="393"/>
      <c r="AJ423" s="393"/>
      <c r="AK423" s="395" t="str">
        <f t="shared" si="361"/>
        <v/>
      </c>
      <c r="AL423" s="253"/>
      <c r="AM423" s="253"/>
      <c r="AN423" s="201" t="str">
        <f t="shared" si="362"/>
        <v/>
      </c>
      <c r="AO423" s="254"/>
      <c r="AP423" s="254"/>
      <c r="AQ423" s="255"/>
      <c r="AR423" s="202" t="str">
        <f>IF(ISBLANK(AC418),(IFERROR(IF(AND(AK422="Probabilidad",AK423="Probabilidad"),(AT422-(+AT422*AN423)),IF(AND(AK422="Impacto",AK423="Probabilidad"),(AT421-(+AT421*AN423)),IF(AK423="Impacto",AT422,""))),""))," ")</f>
        <v xml:space="preserve"> </v>
      </c>
      <c r="AS423" s="154" t="str">
        <f>IF(ISBLANK(AC418),(IFERROR(IF(AR423="","",IF(AR423&lt;=0.2,"Muy Baja",IF(AR423&lt;=0.4,"Baja",IF(AR423&lt;=0.6,"Media",IF(AR423&lt;=0.8,"Alta","Muy Alta"))))),""))," ")</f>
        <v xml:space="preserve"> </v>
      </c>
      <c r="AT423" s="203" t="str">
        <f t="shared" si="366"/>
        <v xml:space="preserve"> </v>
      </c>
      <c r="AU423" s="470" t="str">
        <f t="shared" si="367"/>
        <v/>
      </c>
      <c r="AV423" s="203" t="str">
        <f t="shared" si="389"/>
        <v/>
      </c>
      <c r="AW423" s="204" t="str">
        <f t="shared" si="368"/>
        <v/>
      </c>
      <c r="AX423" s="818"/>
      <c r="AY423" s="795"/>
      <c r="AZ423" s="798"/>
      <c r="BA423" s="801"/>
      <c r="BB423" s="256"/>
      <c r="BC423" s="368"/>
      <c r="BD423" s="369"/>
      <c r="BE423" s="369"/>
      <c r="BF423" s="474"/>
      <c r="BG423" s="474"/>
      <c r="BH423" s="474"/>
      <c r="BI423" s="368"/>
      <c r="BJ423" s="765"/>
      <c r="BK423" s="411"/>
      <c r="BL423" s="409"/>
      <c r="BM423" s="409"/>
      <c r="BN423" s="409"/>
      <c r="BO423" s="410"/>
      <c r="BP423" s="410"/>
      <c r="BQ423" s="410"/>
      <c r="BR423" s="453"/>
      <c r="BS423" s="453"/>
      <c r="BT423" s="454"/>
      <c r="BU423" s="509"/>
      <c r="BV423" s="509"/>
      <c r="BW423" s="509"/>
      <c r="BX423" s="509"/>
      <c r="BY423" s="182"/>
      <c r="BZ423" s="182"/>
      <c r="CA423" s="182"/>
      <c r="CB423" s="182"/>
      <c r="CC423" s="182"/>
      <c r="CD423" s="182"/>
      <c r="CE423" s="182"/>
      <c r="CF423" s="182"/>
      <c r="CG423" s="182"/>
      <c r="CH423" s="182"/>
      <c r="CI423" s="182"/>
      <c r="CJ423" s="182"/>
      <c r="CK423" s="182"/>
      <c r="CL423" s="182"/>
      <c r="CM423" s="182"/>
      <c r="CN423" s="182"/>
      <c r="CO423" s="182"/>
    </row>
    <row r="424" spans="1:93" ht="150.75" customHeight="1">
      <c r="A424" s="857"/>
      <c r="B424" s="860" t="s">
        <v>876</v>
      </c>
      <c r="C424" s="781"/>
      <c r="D424" s="781" t="str">
        <f>IFERROR((VLOOKUP($B424,'Listados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24" s="764" t="s">
        <v>1133</v>
      </c>
      <c r="F424" s="764" t="s">
        <v>952</v>
      </c>
      <c r="G424" s="783">
        <v>69</v>
      </c>
      <c r="H424" s="297">
        <f t="shared" ref="H424" si="390">+G424</f>
        <v>69</v>
      </c>
      <c r="I424" s="784" t="s">
        <v>2980</v>
      </c>
      <c r="J424" s="785" t="s">
        <v>237</v>
      </c>
      <c r="K424" s="785" t="s">
        <v>1154</v>
      </c>
      <c r="L424" s="785" t="s">
        <v>1264</v>
      </c>
      <c r="M424" s="785" t="s">
        <v>3176</v>
      </c>
      <c r="N424" s="785" t="s">
        <v>917</v>
      </c>
      <c r="O424" s="785" t="s">
        <v>826</v>
      </c>
      <c r="P424" s="786">
        <v>228</v>
      </c>
      <c r="Q424" s="787" t="s">
        <v>89</v>
      </c>
      <c r="R424" s="788" t="s">
        <v>1276</v>
      </c>
      <c r="S424" s="788" t="s">
        <v>1080</v>
      </c>
      <c r="T424" s="788"/>
      <c r="U424" s="819" t="str">
        <f>IF(ISBLANK(AB424),(IF(P424&lt;=0,"",IF(P424&lt;=2,"Muy Baja",IF(P424&lt;=24,"Baja",IF(P424&lt;=500,"Media",IF(P424&lt;=5000,"Alta","Muy Alta"))))))," ")</f>
        <v>Media</v>
      </c>
      <c r="V424" s="804">
        <f t="shared" ref="V424" si="391">IF(ISBLANK(AB424),(IF(U424="","",IF(U424="Muy Baja",20%,IF(U424="Baja",40%,IF(U424="Media",60%,IF(U424="Alta",80%,IF(U424="Muy Alta",100%,0)))))))," ")</f>
        <v>0.6</v>
      </c>
      <c r="W424" s="822" t="s">
        <v>299</v>
      </c>
      <c r="X424" s="825" t="str">
        <f>IF(W424&gt;0,IF(NOT(ISERROR(MATCH(W424,'Listados Datos'!$N$3:$N$4,0))),'Listados Datos'!$N$6&amp;"Por favor no seleccionar este criterios de impacto (Afectación Económica o presupuestal y/o Pérdida Reputacional)",'Listados Datos'!$N$7),"")</f>
        <v>✔</v>
      </c>
      <c r="Y424" s="828" t="str">
        <f>IF(OR(W424='Listados Datos'!$R$3,W424='Listados Datos'!$S$3),"Leve",IF(OR(W424='Listados Datos'!$R$4,W424='Listados Datos'!$S$4),"Menor",IF(OR(W424='Listados Datos'!$R$5,W424='Listados Datos'!$S$5),"Moderado",IF(OR(W424='Listados Datos'!$R$6,W424='Listados Datos'!$S$6),"Mayor",IF(OR(W424='Listados Datos'!$R$7,W424='Listados Datos'!$S$7),"Catastrófico","")))))</f>
        <v>Moderado</v>
      </c>
      <c r="Z424" s="804">
        <f>IF(Y424="","",IF(Y424="Leve",20%,IF(Y424="Menor",40%,IF(Y424="Moderado",60%,IF(Y424="Mayor",80%,IF(Y424="Catastrófico",100%,0))))))</f>
        <v>0.6</v>
      </c>
      <c r="AA424" s="807" t="str">
        <f>IF(OR(AND(U424="Muy Baja",Y424="Leve"),AND(U424="Muy Baja",Y424="Menor"),AND(U424="Baja",Y424="Leve")),"Bajo",IF(OR(AND(U424="Muy baja",Y424="Moderado"),AND(U424="Baja",Y424="Menor"),AND(U424="Baja",Y424="Moderado"),AND(U424="Media",Y424="Leve"),AND(U424="Media",Y424="Menor"),AND(U424="Media",Y424="Moderado"),AND(U424="Alta",Y424="Leve"),AND(U424="Alta",Y424="Menor")),"Moderado",IF(OR(AND(U424="Muy Baja",Y424="Mayor"),AND(U424="Baja",Y424="Mayor"),AND(U424="Media",Y424="Mayor"),AND(U424="Alta",Y424="Moderado"),AND(U424="Alta",Y424="Mayor"),AND(U424="Muy Alta",Y424="Leve"),AND(U424="Muy Alta",Y424="Menor"),AND(U424="Muy Alta",Y424="Moderado"),AND(U424="Muy Alta",Y424="Mayor")),"Alto",IF(OR(AND(U424="Muy Baja",Y424="Catastrófico"),AND(U424="Baja",Y424="Catastrófico"),AND(U424="Media",Y424="Catastrófico"),AND(U424="Alta",Y424="Catastrófico"),AND(U424="Muy Alta",Y424="Catastrófico")),"Extremo",""))))</f>
        <v>Moderado</v>
      </c>
      <c r="AB424" s="810"/>
      <c r="AC424" s="813"/>
      <c r="AD424" s="796" t="str">
        <f t="shared" ref="AD424" si="392">IF(AND(AB424="Rara Vez",AC424="Insignificante"),("BAJA"),IF(AND(AB424="Rara Vez",AC424="Menor"),("BAJA"),IF(AND(AB424="Rara Vez",AC424="Moderado"),("MODERADA"),IF(AND(AB424="Rara Vez",AC424="Mayor"),("ALTA"),IF(AND(AB424="Improbable",AC424="Insignificante"),("BAJA"),IF(AND(AB424="Improbable",AC424="Menor"),("BAJA"),IF(AND(AB424="Improbable",AC424="Moderado"),("MODERADA"),IF(AND(AB424="Improbable",AC424="Mayor"),("ALTA"),IF(AND(AB424="Posible",AC424="Insignificante"),("BAJA"),IF(AND(AB424="Posible",AC424="Menor"),("MODERADA"),IF(AND(AB424="Posible",AC424="Moderado"),("ALTA"),IF(AND(AB424="Posible",AC424="Mayor"),("EXTREMA"),IF(AND(AB424="Probable",AC424="Insignificante"),("MODERADA"),IF(AND(AB424="Probable",AC424="Menor"),("ALTA"),IF(AND(AB424="Probable",AC424="Moderado"),("ALTA"),IF(AND(AB424="Probable",AC424="Mayor"),("EXTREMA"),IF(AND(AB424="Casi Seguro",AC424="Insignificante"),("ALTA"),IF(AND(AB424="Casi Seguro",AC424="Menor"),("ALTA"),IF(AND(AB424="Casi Seguro",AC424="Moderado"),("EXTREMA"),IF(AND(AB424="Casi Seguro",AC424="Mayor"),("EXTREMA"),IF(AC424="Catastrófico","EXTREMA","VALORAR")))))))))))))))))))))</f>
        <v>VALORAR</v>
      </c>
      <c r="AE424" s="178">
        <v>1</v>
      </c>
      <c r="AF424" s="401"/>
      <c r="AG424" s="444" t="s">
        <v>3313</v>
      </c>
      <c r="AH424" s="393"/>
      <c r="AI424" s="393"/>
      <c r="AJ424" s="393"/>
      <c r="AK424" s="395" t="str">
        <f t="shared" si="361"/>
        <v>Probabilidad</v>
      </c>
      <c r="AL424" s="253" t="s">
        <v>305</v>
      </c>
      <c r="AM424" s="253" t="s">
        <v>310</v>
      </c>
      <c r="AN424" s="201" t="str">
        <f t="shared" si="362"/>
        <v>40%</v>
      </c>
      <c r="AO424" s="254" t="s">
        <v>314</v>
      </c>
      <c r="AP424" s="254" t="s">
        <v>318</v>
      </c>
      <c r="AQ424" s="255" t="s">
        <v>321</v>
      </c>
      <c r="AR424" s="202">
        <f>IF(ISBLANK(AC424),(IFERROR(IF(AK424="Probabilidad",(V424-(+V424*AN424)),IF(AK424="Impacto",V424,"")),""))," ")</f>
        <v>0.36</v>
      </c>
      <c r="AS424" s="154" t="str">
        <f>IF(ISBLANK(AC424), (IFERROR(IF(AR424="","",IF(AR424&lt;=0.2,"Muy Baja",IF(AR424&lt;=0.4,"Baja",IF(AR424&lt;=0.6,"Media",IF(AR424&lt;=0.8,"Alta","Muy Alta"))))),""))," ")</f>
        <v>Baja</v>
      </c>
      <c r="AT424" s="203">
        <f t="shared" si="366"/>
        <v>0.36</v>
      </c>
      <c r="AU424" s="470" t="str">
        <f t="shared" si="367"/>
        <v>Moderado</v>
      </c>
      <c r="AV424" s="203">
        <f>IFERROR(IF(AK424="Impacto",(Z424-(+Z424*AN424)),IF(AK424="Probabilidad",Z424,"")),"")</f>
        <v>0.6</v>
      </c>
      <c r="AW424" s="204" t="str">
        <f t="shared" si="368"/>
        <v>Moderado</v>
      </c>
      <c r="AX424" s="816"/>
      <c r="AY424" s="793" t="str">
        <f>IF(ISBLANK(AC424), " ", AC424)</f>
        <v xml:space="preserve"> </v>
      </c>
      <c r="AZ424" s="796" t="str">
        <f t="shared" ref="AZ424" si="393">IF(AND(AX424="Rara Vez",AY424="Insignificante"),("BAJA"),IF(AND(AX424="Rara Vez",AY424="Menor"),("BAJA"),IF(AND(AX424="Rara Vez",AY424="Moderado"),("MODERADA"),IF(AND(AX424="Rara Vez",AY424="Mayor"),("ALTA"),IF(AND(AX424="Improbable",AY424="Insignificante"),("BAJA"),IF(AND(AX424="Improbable",AY424="Menor"),("BAJA"),IF(AND(AX424="Improbable",AY424="Moderado"),("MODERADA"),IF(AND(AX424="Improbable",AY424="Mayor"),("ALTA"),IF(AND(AX424="Posible",AY424="Insignificante"),("BAJA"),IF(AND(AX424="Posible",AY424="Menor"),("MODERADA"),IF(AND(AX424="Posible",AY424="Moderado"),("ALTA"),IF(AND(AX424="Posible",AY424="Mayor"),("EXTREMA"),IF(AND(AX424="Probable",AY424="Insignificante"),("MODERADA"),IF(AND(AX424="Probable",AY424="Menor"),("ALTA"),IF(AND(AX424="Probable",AY424="Moderado"),("ALTA"),IF(AND(AX424="Probable",AY424="Mayor"),("EXTREMA"),IF(AND(AX424="Casi Seguro",AY424="Insignificante"),("ALTA"),IF(AND(AX424="Casi Seguro",AY424="Menor"),("ALTA"),IF(AND(AX424="Casi Seguro",AY424="Moderado"),("EXTREMA"),IF(AND(AX424="Casi Seguro",AY424="Mayor"),("EXTREMA"),IF(AY424="Catastrófico","EXTREMA","VALORAR")))))))))))))))))))))</f>
        <v>VALORAR</v>
      </c>
      <c r="BA424" s="799" t="s">
        <v>328</v>
      </c>
      <c r="BB424" s="840" t="s">
        <v>3314</v>
      </c>
      <c r="BC424" s="791" t="s">
        <v>3254</v>
      </c>
      <c r="BD424" s="791" t="s">
        <v>2982</v>
      </c>
      <c r="BE424" s="791" t="s">
        <v>1028</v>
      </c>
      <c r="BF424" s="789">
        <v>44927</v>
      </c>
      <c r="BG424" s="789">
        <v>45291</v>
      </c>
      <c r="BH424" s="791" t="s">
        <v>1205</v>
      </c>
      <c r="BI424" s="791" t="s">
        <v>1205</v>
      </c>
      <c r="BJ424" s="785" t="s">
        <v>3315</v>
      </c>
      <c r="BK424" s="838" t="s">
        <v>110</v>
      </c>
      <c r="BL424" s="831" t="s">
        <v>3436</v>
      </c>
      <c r="BM424" s="907">
        <v>0.33300000000000002</v>
      </c>
      <c r="BN424" s="836">
        <v>45169</v>
      </c>
      <c r="BO424" s="831" t="s">
        <v>1361</v>
      </c>
      <c r="BP424" s="837" t="s">
        <v>3437</v>
      </c>
      <c r="BQ424" s="831" t="s">
        <v>111</v>
      </c>
      <c r="BR424" s="831" t="s">
        <v>111</v>
      </c>
      <c r="BS424" s="831" t="s">
        <v>1423</v>
      </c>
      <c r="BT424" s="833" t="s">
        <v>1423</v>
      </c>
      <c r="BU424" s="508" t="s">
        <v>3773</v>
      </c>
      <c r="BV424" s="508" t="s">
        <v>3712</v>
      </c>
      <c r="BW424" s="508" t="s">
        <v>3774</v>
      </c>
      <c r="BX424" s="508" t="s">
        <v>3775</v>
      </c>
      <c r="BY424" s="182"/>
      <c r="BZ424" s="182"/>
      <c r="CA424" s="182"/>
      <c r="CB424" s="182"/>
      <c r="CC424" s="182"/>
      <c r="CD424" s="182"/>
      <c r="CE424" s="182"/>
      <c r="CF424" s="182"/>
      <c r="CG424" s="182"/>
      <c r="CH424" s="182"/>
      <c r="CI424" s="182"/>
      <c r="CJ424" s="182"/>
      <c r="CK424" s="182"/>
      <c r="CL424" s="182"/>
      <c r="CM424" s="182"/>
      <c r="CN424" s="182"/>
      <c r="CO424" s="182"/>
    </row>
    <row r="425" spans="1:93" ht="125.1" customHeight="1">
      <c r="A425" s="857"/>
      <c r="B425" s="860"/>
      <c r="C425" s="781"/>
      <c r="D425" s="781"/>
      <c r="E425" s="764"/>
      <c r="F425" s="764"/>
      <c r="G425" s="783"/>
      <c r="H425" s="297">
        <f t="shared" ref="H425:H488" si="394">+H424</f>
        <v>69</v>
      </c>
      <c r="I425" s="775"/>
      <c r="J425" s="764"/>
      <c r="K425" s="764"/>
      <c r="L425" s="764"/>
      <c r="M425" s="764" t="s">
        <v>1396</v>
      </c>
      <c r="N425" s="764"/>
      <c r="O425" s="764"/>
      <c r="P425" s="766"/>
      <c r="Q425" s="768"/>
      <c r="R425" s="770"/>
      <c r="S425" s="770"/>
      <c r="T425" s="770"/>
      <c r="U425" s="820"/>
      <c r="V425" s="805"/>
      <c r="W425" s="823"/>
      <c r="X425" s="826"/>
      <c r="Y425" s="829"/>
      <c r="Z425" s="805"/>
      <c r="AA425" s="808"/>
      <c r="AB425" s="811"/>
      <c r="AC425" s="814"/>
      <c r="AD425" s="797"/>
      <c r="AE425" s="178">
        <v>2</v>
      </c>
      <c r="AF425" s="401"/>
      <c r="AG425" s="444" t="s">
        <v>3249</v>
      </c>
      <c r="AH425" s="393"/>
      <c r="AI425" s="393"/>
      <c r="AJ425" s="393"/>
      <c r="AK425" s="395" t="str">
        <f t="shared" si="361"/>
        <v>Probabilidad</v>
      </c>
      <c r="AL425" s="253" t="s">
        <v>305</v>
      </c>
      <c r="AM425" s="253" t="s">
        <v>310</v>
      </c>
      <c r="AN425" s="201" t="str">
        <f t="shared" si="362"/>
        <v>40%</v>
      </c>
      <c r="AO425" s="254" t="s">
        <v>314</v>
      </c>
      <c r="AP425" s="254" t="s">
        <v>318</v>
      </c>
      <c r="AQ425" s="255" t="s">
        <v>321</v>
      </c>
      <c r="AR425" s="202">
        <f>IF(ISBLANK(AC424),(IFERROR(IF(AND(AK424="Probabilidad",AK425="Probabilidad"),(AT424-(+AT424*AN425)),IF(AK425="Probabilidad",(V424-(+V424*AN425)),IF(AK425="Impacto",AT424,""))),""))," ")</f>
        <v>0.216</v>
      </c>
      <c r="AS425" s="154" t="str">
        <f>IF(ISBLANK(AC424),(IFERROR(IF(AR425="","",IF(AR425&lt;=0.2,"Muy Baja",IF(AR425&lt;=0.4,"Baja",IF(AR425&lt;=0.6,"Media",IF(AR425&lt;=0.8,"Alta","Muy Alta"))))),""))," ")</f>
        <v>Baja</v>
      </c>
      <c r="AT425" s="203">
        <f t="shared" si="366"/>
        <v>0.216</v>
      </c>
      <c r="AU425" s="470" t="str">
        <f t="shared" si="367"/>
        <v>Moderado</v>
      </c>
      <c r="AV425" s="203">
        <f>IFERROR(IF(AND(AK424="Impacto",AK425="Impacto"),(AV424-(+AV424*AN425)),IF(AK425="Impacto",(Z424-(+Z424*AN425)),IF(AK425="Probabilidad",AV424,""))),"")</f>
        <v>0.6</v>
      </c>
      <c r="AW425" s="204" t="str">
        <f t="shared" si="368"/>
        <v>Moderado</v>
      </c>
      <c r="AX425" s="817"/>
      <c r="AY425" s="794"/>
      <c r="AZ425" s="797"/>
      <c r="BA425" s="800"/>
      <c r="BB425" s="841"/>
      <c r="BC425" s="792"/>
      <c r="BD425" s="792"/>
      <c r="BE425" s="792"/>
      <c r="BF425" s="790"/>
      <c r="BG425" s="790"/>
      <c r="BH425" s="792"/>
      <c r="BI425" s="792"/>
      <c r="BJ425" s="764"/>
      <c r="BK425" s="839"/>
      <c r="BL425" s="832"/>
      <c r="BM425" s="908"/>
      <c r="BN425" s="832"/>
      <c r="BO425" s="832"/>
      <c r="BP425" s="832"/>
      <c r="BQ425" s="832"/>
      <c r="BR425" s="832"/>
      <c r="BS425" s="832"/>
      <c r="BT425" s="834"/>
      <c r="BU425" s="525" t="s">
        <v>3773</v>
      </c>
      <c r="BV425" s="508" t="s">
        <v>3712</v>
      </c>
      <c r="BW425" s="508" t="s">
        <v>3774</v>
      </c>
      <c r="BX425" s="508" t="s">
        <v>3776</v>
      </c>
      <c r="BY425" s="182"/>
      <c r="BZ425" s="182"/>
      <c r="CA425" s="182"/>
      <c r="CB425" s="182"/>
      <c r="CC425" s="182"/>
      <c r="CD425" s="182"/>
      <c r="CE425" s="182"/>
      <c r="CF425" s="182"/>
      <c r="CG425" s="182"/>
      <c r="CH425" s="182"/>
      <c r="CI425" s="182"/>
      <c r="CJ425" s="182"/>
      <c r="CK425" s="182"/>
      <c r="CL425" s="182"/>
      <c r="CM425" s="182"/>
      <c r="CN425" s="182"/>
      <c r="CO425" s="182"/>
    </row>
    <row r="426" spans="1:93" ht="28.5" customHeight="1">
      <c r="A426" s="857"/>
      <c r="B426" s="860"/>
      <c r="C426" s="781"/>
      <c r="D426" s="781"/>
      <c r="E426" s="764"/>
      <c r="F426" s="764"/>
      <c r="G426" s="783"/>
      <c r="H426" s="297">
        <f t="shared" si="394"/>
        <v>69</v>
      </c>
      <c r="I426" s="775"/>
      <c r="J426" s="764"/>
      <c r="K426" s="764"/>
      <c r="L426" s="764"/>
      <c r="M426" s="764" t="s">
        <v>1396</v>
      </c>
      <c r="N426" s="764"/>
      <c r="O426" s="764"/>
      <c r="P426" s="766"/>
      <c r="Q426" s="768"/>
      <c r="R426" s="770"/>
      <c r="S426" s="770"/>
      <c r="T426" s="770"/>
      <c r="U426" s="820"/>
      <c r="V426" s="805"/>
      <c r="W426" s="823"/>
      <c r="X426" s="826"/>
      <c r="Y426" s="829"/>
      <c r="Z426" s="805"/>
      <c r="AA426" s="808"/>
      <c r="AB426" s="811"/>
      <c r="AC426" s="814"/>
      <c r="AD426" s="797"/>
      <c r="AE426" s="178">
        <v>3</v>
      </c>
      <c r="AF426" s="401"/>
      <c r="AG426" s="444"/>
      <c r="AH426" s="393"/>
      <c r="AI426" s="393"/>
      <c r="AJ426" s="393"/>
      <c r="AK426" s="395" t="str">
        <f t="shared" si="361"/>
        <v/>
      </c>
      <c r="AL426" s="253"/>
      <c r="AM426" s="253"/>
      <c r="AN426" s="201" t="str">
        <f t="shared" si="362"/>
        <v/>
      </c>
      <c r="AO426" s="254"/>
      <c r="AP426" s="254"/>
      <c r="AQ426" s="255"/>
      <c r="AR426" s="202" t="str">
        <f>IF(ISBLANK(AC424),(IFERROR(IF(AND(AK425="Probabilidad",AK426="Probabilidad"),(AT425-(+AT425*AN426)),IF(AND(AK425="Impacto",AK426="Probabilidad"),(AT424-(+AT424*AN426)),IF(AK426="Impacto",AT425,""))),""))," ")</f>
        <v/>
      </c>
      <c r="AS426" s="154" t="str">
        <f>IF(ISBLANK(AC424),(IFERROR(IF(AR426="","",IF(AR426&lt;=0.2,"Muy Baja",IF(AR426&lt;=0.4,"Baja",IF(AR426&lt;=0.6,"Media",IF(AR426&lt;=0.8,"Alta","Muy Alta"))))),""))," ")</f>
        <v/>
      </c>
      <c r="AT426" s="203" t="str">
        <f t="shared" si="366"/>
        <v/>
      </c>
      <c r="AU426" s="470" t="str">
        <f t="shared" si="367"/>
        <v/>
      </c>
      <c r="AV426" s="203" t="str">
        <f t="shared" ref="AV426:AV429" si="395">IFERROR(IF(AND(AK425="Impacto",AK426="Impacto"),(AV425-(+AV425*AN426)),IF(AND(AK425="Probabilidad",AK426="Impacto"),(AV424-(+AV424*AN426)),IF(AK426="Probabilidad",AV425,""))),"")</f>
        <v/>
      </c>
      <c r="AW426" s="204" t="str">
        <f t="shared" si="368"/>
        <v/>
      </c>
      <c r="AX426" s="817"/>
      <c r="AY426" s="794"/>
      <c r="AZ426" s="797"/>
      <c r="BA426" s="800"/>
      <c r="BB426" s="256"/>
      <c r="BC426" s="368"/>
      <c r="BD426" s="369"/>
      <c r="BE426" s="369"/>
      <c r="BF426" s="474"/>
      <c r="BG426" s="474"/>
      <c r="BH426" s="474"/>
      <c r="BI426" s="368"/>
      <c r="BJ426" s="764"/>
      <c r="BK426" s="411"/>
      <c r="BL426" s="409"/>
      <c r="BM426" s="409"/>
      <c r="BN426" s="409"/>
      <c r="BO426" s="410"/>
      <c r="BP426" s="410"/>
      <c r="BQ426" s="410"/>
      <c r="BR426" s="453"/>
      <c r="BS426" s="453"/>
      <c r="BT426" s="454"/>
      <c r="BU426" s="509"/>
      <c r="BV426" s="509"/>
      <c r="BW426" s="509"/>
      <c r="BX426" s="509"/>
      <c r="BY426" s="182"/>
      <c r="BZ426" s="182"/>
      <c r="CA426" s="182"/>
      <c r="CB426" s="182"/>
      <c r="CC426" s="182"/>
      <c r="CD426" s="182"/>
      <c r="CE426" s="182"/>
      <c r="CF426" s="182"/>
      <c r="CG426" s="182"/>
      <c r="CH426" s="182"/>
      <c r="CI426" s="182"/>
      <c r="CJ426" s="182"/>
      <c r="CK426" s="182"/>
      <c r="CL426" s="182"/>
      <c r="CM426" s="182"/>
      <c r="CN426" s="182"/>
      <c r="CO426" s="182"/>
    </row>
    <row r="427" spans="1:93" ht="28.5" customHeight="1">
      <c r="A427" s="857"/>
      <c r="B427" s="860"/>
      <c r="C427" s="781"/>
      <c r="D427" s="781"/>
      <c r="E427" s="764"/>
      <c r="F427" s="764"/>
      <c r="G427" s="783"/>
      <c r="H427" s="297">
        <f t="shared" si="394"/>
        <v>69</v>
      </c>
      <c r="I427" s="775"/>
      <c r="J427" s="764"/>
      <c r="K427" s="764"/>
      <c r="L427" s="764"/>
      <c r="M427" s="764" t="s">
        <v>1396</v>
      </c>
      <c r="N427" s="764"/>
      <c r="O427" s="764"/>
      <c r="P427" s="766"/>
      <c r="Q427" s="768"/>
      <c r="R427" s="770"/>
      <c r="S427" s="770"/>
      <c r="T427" s="770"/>
      <c r="U427" s="820"/>
      <c r="V427" s="805"/>
      <c r="W427" s="823"/>
      <c r="X427" s="826"/>
      <c r="Y427" s="829"/>
      <c r="Z427" s="805"/>
      <c r="AA427" s="808"/>
      <c r="AB427" s="811"/>
      <c r="AC427" s="814"/>
      <c r="AD427" s="797"/>
      <c r="AE427" s="178">
        <v>4</v>
      </c>
      <c r="AF427" s="401"/>
      <c r="AG427" s="444"/>
      <c r="AH427" s="393"/>
      <c r="AI427" s="393"/>
      <c r="AJ427" s="393"/>
      <c r="AK427" s="395" t="str">
        <f t="shared" si="361"/>
        <v/>
      </c>
      <c r="AL427" s="253"/>
      <c r="AM427" s="253"/>
      <c r="AN427" s="201" t="str">
        <f t="shared" si="362"/>
        <v/>
      </c>
      <c r="AO427" s="254"/>
      <c r="AP427" s="254"/>
      <c r="AQ427" s="255"/>
      <c r="AR427" s="202" t="str">
        <f>IF(ISBLANK(AC424),(IFERROR(IF(AND(AK426="Probabilidad",AK427="Probabilidad"),(AT426-(+AT426*AN427)),IF(AND(AK426="Impacto",AK427="Probabilidad"),(AT425-(+AT425*AN427)),IF(AK427="Impacto",AT426,""))),""))," ")</f>
        <v/>
      </c>
      <c r="AS427" s="154" t="str">
        <f>IF(ISBLANK(AC424),(IFERROR(IF(AR427="","",IF(AR427&lt;=0.2,"Muy Baja",IF(AR427&lt;=0.4,"Baja",IF(AR427&lt;=0.6,"Media",IF(AR427&lt;=0.8,"Alta","Muy Alta"))))),""))," ")</f>
        <v/>
      </c>
      <c r="AT427" s="203" t="str">
        <f t="shared" si="366"/>
        <v/>
      </c>
      <c r="AU427" s="470" t="str">
        <f t="shared" si="367"/>
        <v/>
      </c>
      <c r="AV427" s="203" t="str">
        <f t="shared" si="395"/>
        <v/>
      </c>
      <c r="AW427" s="204" t="str">
        <f t="shared" si="368"/>
        <v/>
      </c>
      <c r="AX427" s="817"/>
      <c r="AY427" s="794"/>
      <c r="AZ427" s="797"/>
      <c r="BA427" s="800"/>
      <c r="BB427" s="256"/>
      <c r="BC427" s="368"/>
      <c r="BD427" s="369"/>
      <c r="BE427" s="369"/>
      <c r="BF427" s="474"/>
      <c r="BG427" s="474"/>
      <c r="BH427" s="474"/>
      <c r="BI427" s="368"/>
      <c r="BJ427" s="764"/>
      <c r="BK427" s="411"/>
      <c r="BL427" s="409"/>
      <c r="BM427" s="409"/>
      <c r="BN427" s="409"/>
      <c r="BO427" s="410"/>
      <c r="BP427" s="410"/>
      <c r="BQ427" s="410"/>
      <c r="BR427" s="453"/>
      <c r="BS427" s="453"/>
      <c r="BT427" s="454"/>
      <c r="BU427" s="509"/>
      <c r="BV427" s="509"/>
      <c r="BW427" s="509"/>
      <c r="BX427" s="509"/>
      <c r="BY427" s="182"/>
      <c r="BZ427" s="182"/>
      <c r="CA427" s="182"/>
      <c r="CB427" s="182"/>
      <c r="CC427" s="182"/>
      <c r="CD427" s="182"/>
      <c r="CE427" s="182"/>
      <c r="CF427" s="182"/>
      <c r="CG427" s="182"/>
      <c r="CH427" s="182"/>
      <c r="CI427" s="182"/>
      <c r="CJ427" s="182"/>
      <c r="CK427" s="182"/>
      <c r="CL427" s="182"/>
      <c r="CM427" s="182"/>
      <c r="CN427" s="182"/>
      <c r="CO427" s="182"/>
    </row>
    <row r="428" spans="1:93" ht="28.5" customHeight="1">
      <c r="A428" s="857"/>
      <c r="B428" s="860"/>
      <c r="C428" s="781"/>
      <c r="D428" s="781"/>
      <c r="E428" s="764"/>
      <c r="F428" s="764"/>
      <c r="G428" s="783"/>
      <c r="H428" s="297">
        <f t="shared" si="394"/>
        <v>69</v>
      </c>
      <c r="I428" s="775"/>
      <c r="J428" s="764"/>
      <c r="K428" s="764"/>
      <c r="L428" s="764"/>
      <c r="M428" s="764" t="s">
        <v>1396</v>
      </c>
      <c r="N428" s="764"/>
      <c r="O428" s="764"/>
      <c r="P428" s="766"/>
      <c r="Q428" s="768"/>
      <c r="R428" s="770"/>
      <c r="S428" s="770"/>
      <c r="T428" s="770"/>
      <c r="U428" s="820"/>
      <c r="V428" s="805"/>
      <c r="W428" s="823"/>
      <c r="X428" s="826"/>
      <c r="Y428" s="829"/>
      <c r="Z428" s="805"/>
      <c r="AA428" s="808"/>
      <c r="AB428" s="811"/>
      <c r="AC428" s="814"/>
      <c r="AD428" s="797"/>
      <c r="AE428" s="178">
        <v>5</v>
      </c>
      <c r="AF428" s="401"/>
      <c r="AG428" s="444"/>
      <c r="AH428" s="393"/>
      <c r="AI428" s="393"/>
      <c r="AJ428" s="393"/>
      <c r="AK428" s="395" t="str">
        <f t="shared" si="361"/>
        <v/>
      </c>
      <c r="AL428" s="253"/>
      <c r="AM428" s="253"/>
      <c r="AN428" s="201" t="str">
        <f t="shared" si="362"/>
        <v/>
      </c>
      <c r="AO428" s="254"/>
      <c r="AP428" s="254"/>
      <c r="AQ428" s="255"/>
      <c r="AR428" s="202" t="str">
        <f>IF(ISBLANK(AC424),(IFERROR(IF(AND(AK427="Probabilidad",AK428="Probabilidad"),(AT427-(+AT427*AN428)),IF(AND(AK427="Impacto",AK428="Probabilidad"),(AT426-(+AT426*AN428)),IF(AK428="Impacto",AT427,""))),""))," ")</f>
        <v/>
      </c>
      <c r="AS428" s="154" t="str">
        <f>IF(ISBLANK(AC424),(IFERROR(IF(AR428="","",IF(AR428&lt;=0.2,"Muy Baja",IF(AR428&lt;=0.4,"Baja",IF(AR428&lt;=0.6,"Media",IF(AR428&lt;=0.8,"Alta","Muy Alta"))))),""))," ")</f>
        <v/>
      </c>
      <c r="AT428" s="203" t="str">
        <f t="shared" si="366"/>
        <v/>
      </c>
      <c r="AU428" s="470" t="str">
        <f t="shared" si="367"/>
        <v/>
      </c>
      <c r="AV428" s="203" t="str">
        <f t="shared" si="395"/>
        <v/>
      </c>
      <c r="AW428" s="204" t="str">
        <f t="shared" si="368"/>
        <v/>
      </c>
      <c r="AX428" s="817"/>
      <c r="AY428" s="794"/>
      <c r="AZ428" s="797"/>
      <c r="BA428" s="800"/>
      <c r="BB428" s="256"/>
      <c r="BC428" s="368"/>
      <c r="BD428" s="369"/>
      <c r="BE428" s="369"/>
      <c r="BF428" s="474"/>
      <c r="BG428" s="474"/>
      <c r="BH428" s="474"/>
      <c r="BI428" s="368"/>
      <c r="BJ428" s="764"/>
      <c r="BK428" s="411"/>
      <c r="BL428" s="409"/>
      <c r="BM428" s="409"/>
      <c r="BN428" s="409"/>
      <c r="BO428" s="410"/>
      <c r="BP428" s="410"/>
      <c r="BQ428" s="410"/>
      <c r="BR428" s="453"/>
      <c r="BS428" s="453"/>
      <c r="BT428" s="454"/>
      <c r="BU428" s="509"/>
      <c r="BV428" s="509"/>
      <c r="BW428" s="509"/>
      <c r="BX428" s="509"/>
      <c r="BY428" s="182"/>
      <c r="BZ428" s="182"/>
      <c r="CA428" s="182"/>
      <c r="CB428" s="182"/>
      <c r="CC428" s="182"/>
      <c r="CD428" s="182"/>
      <c r="CE428" s="182"/>
      <c r="CF428" s="182"/>
      <c r="CG428" s="182"/>
      <c r="CH428" s="182"/>
      <c r="CI428" s="182"/>
      <c r="CJ428" s="182"/>
      <c r="CK428" s="182"/>
      <c r="CL428" s="182"/>
      <c r="CM428" s="182"/>
      <c r="CN428" s="182"/>
      <c r="CO428" s="182"/>
    </row>
    <row r="429" spans="1:93" ht="28.5" customHeight="1">
      <c r="A429" s="858"/>
      <c r="B429" s="861"/>
      <c r="C429" s="782"/>
      <c r="D429" s="782"/>
      <c r="E429" s="765"/>
      <c r="F429" s="765"/>
      <c r="G429" s="783"/>
      <c r="H429" s="297">
        <f t="shared" si="394"/>
        <v>69</v>
      </c>
      <c r="I429" s="776"/>
      <c r="J429" s="765"/>
      <c r="K429" s="765"/>
      <c r="L429" s="765"/>
      <c r="M429" s="765" t="s">
        <v>1396</v>
      </c>
      <c r="N429" s="765"/>
      <c r="O429" s="765"/>
      <c r="P429" s="767"/>
      <c r="Q429" s="769"/>
      <c r="R429" s="771"/>
      <c r="S429" s="771"/>
      <c r="T429" s="771"/>
      <c r="U429" s="821"/>
      <c r="V429" s="806"/>
      <c r="W429" s="824"/>
      <c r="X429" s="827"/>
      <c r="Y429" s="830"/>
      <c r="Z429" s="806"/>
      <c r="AA429" s="809"/>
      <c r="AB429" s="812"/>
      <c r="AC429" s="815"/>
      <c r="AD429" s="798"/>
      <c r="AE429" s="178">
        <v>6</v>
      </c>
      <c r="AF429" s="401"/>
      <c r="AG429" s="444"/>
      <c r="AH429" s="393"/>
      <c r="AI429" s="393"/>
      <c r="AJ429" s="393"/>
      <c r="AK429" s="395" t="str">
        <f t="shared" si="361"/>
        <v/>
      </c>
      <c r="AL429" s="253"/>
      <c r="AM429" s="253"/>
      <c r="AN429" s="201" t="str">
        <f t="shared" si="362"/>
        <v/>
      </c>
      <c r="AO429" s="254"/>
      <c r="AP429" s="254"/>
      <c r="AQ429" s="255"/>
      <c r="AR429" s="202" t="str">
        <f>IF(ISBLANK(AC424),(IFERROR(IF(AND(AK428="Probabilidad",AK429="Probabilidad"),(AT428-(+AT428*AN429)),IF(AND(AK428="Impacto",AK429="Probabilidad"),(AT427-(+AT427*AN429)),IF(AK429="Impacto",AT428,""))),""))," ")</f>
        <v/>
      </c>
      <c r="AS429" s="154" t="str">
        <f>IF(ISBLANK(AC424),(IFERROR(IF(AR429="","",IF(AR429&lt;=0.2,"Muy Baja",IF(AR429&lt;=0.4,"Baja",IF(AR429&lt;=0.6,"Media",IF(AR429&lt;=0.8,"Alta","Muy Alta"))))),""))," ")</f>
        <v/>
      </c>
      <c r="AT429" s="203" t="str">
        <f t="shared" si="366"/>
        <v/>
      </c>
      <c r="AU429" s="470" t="str">
        <f t="shared" si="367"/>
        <v/>
      </c>
      <c r="AV429" s="203" t="str">
        <f t="shared" si="395"/>
        <v/>
      </c>
      <c r="AW429" s="204" t="str">
        <f t="shared" si="368"/>
        <v/>
      </c>
      <c r="AX429" s="818"/>
      <c r="AY429" s="795"/>
      <c r="AZ429" s="798"/>
      <c r="BA429" s="801"/>
      <c r="BB429" s="256"/>
      <c r="BC429" s="368"/>
      <c r="BD429" s="369"/>
      <c r="BE429" s="369"/>
      <c r="BF429" s="474"/>
      <c r="BG429" s="474"/>
      <c r="BH429" s="474"/>
      <c r="BI429" s="368"/>
      <c r="BJ429" s="765"/>
      <c r="BK429" s="411"/>
      <c r="BL429" s="409"/>
      <c r="BM429" s="409"/>
      <c r="BN429" s="409"/>
      <c r="BO429" s="410"/>
      <c r="BP429" s="410"/>
      <c r="BQ429" s="410"/>
      <c r="BR429" s="453"/>
      <c r="BS429" s="453"/>
      <c r="BT429" s="454"/>
      <c r="BU429" s="509"/>
      <c r="BV429" s="509"/>
      <c r="BW429" s="509"/>
      <c r="BX429" s="509"/>
      <c r="BY429" s="182"/>
      <c r="BZ429" s="182"/>
      <c r="CA429" s="182"/>
      <c r="CB429" s="182"/>
      <c r="CC429" s="182"/>
      <c r="CD429" s="182"/>
      <c r="CE429" s="182"/>
      <c r="CF429" s="182"/>
      <c r="CG429" s="182"/>
      <c r="CH429" s="182"/>
      <c r="CI429" s="182"/>
      <c r="CJ429" s="182"/>
      <c r="CK429" s="182"/>
      <c r="CL429" s="182"/>
      <c r="CM429" s="182"/>
      <c r="CN429" s="182"/>
      <c r="CO429" s="182"/>
    </row>
    <row r="430" spans="1:93" ht="133.5" customHeight="1">
      <c r="A430" s="856">
        <v>11</v>
      </c>
      <c r="B430" s="859" t="s">
        <v>937</v>
      </c>
      <c r="C430" s="845" t="str">
        <f>IFERROR((VLOOKUP($B430,'Listados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30" s="845" t="str">
        <f>IFERROR((VLOOKUP($B430,'Listados Datos'!$D$3:$F$18,3,FALSE))," ")</f>
        <v>El proceso inicia con la identificación de necesidades de personal y finaliza con el seguimiento y evaluación de los mismos. Aplica a todos los procesos de la entidad.</v>
      </c>
      <c r="E430" s="785" t="s">
        <v>1133</v>
      </c>
      <c r="F430" s="785" t="s">
        <v>2920</v>
      </c>
      <c r="G430" s="783">
        <v>70</v>
      </c>
      <c r="H430" s="297">
        <f t="shared" ref="H430" si="396">+G430</f>
        <v>70</v>
      </c>
      <c r="I430" s="784"/>
      <c r="J430" s="785"/>
      <c r="K430" s="785"/>
      <c r="L430" s="785"/>
      <c r="M430" s="785"/>
      <c r="N430" s="785"/>
      <c r="O430" s="785"/>
      <c r="P430" s="786"/>
      <c r="Q430" s="787"/>
      <c r="R430" s="788"/>
      <c r="S430" s="788"/>
      <c r="T430" s="788"/>
      <c r="U430" s="819" t="str">
        <f>IF(ISBLANK(AB430),(IF(P430&lt;=0,"",IF(P430&lt;=2,"Muy Baja",IF(P430&lt;=24,"Baja",IF(P430&lt;=500,"Media",IF(P430&lt;=5000,"Alta","Muy Alta"))))))," ")</f>
        <v/>
      </c>
      <c r="V430" s="804" t="str">
        <f t="shared" ref="V430" si="397">IF(ISBLANK(AB430),(IF(U430="","",IF(U430="Muy Baja",20%,IF(U430="Baja",40%,IF(U430="Media",60%,IF(U430="Alta",80%,IF(U430="Muy Alta",100%,0)))))))," ")</f>
        <v/>
      </c>
      <c r="W430" s="822"/>
      <c r="X430" s="825" t="str">
        <f>IF(W430&gt;0,IF(NOT(ISERROR(MATCH(W430,'Listados Datos'!$N$3:$N$4,0))),'Listados Datos'!$N$6&amp;"Por favor no seleccionar este criterios de impacto (Afectación Económica o presupuestal y/o Pérdida Reputacional)",'Listados Datos'!$N$7),"")</f>
        <v/>
      </c>
      <c r="Y430" s="828" t="str">
        <f>IF(OR(W430='Listados Datos'!$R$3,W430='Listados Datos'!$S$3),"Leve",IF(OR(W430='Listados Datos'!$R$4,W430='Listados Datos'!$S$4),"Menor",IF(OR(W430='Listados Datos'!$R$5,W430='Listados Datos'!$S$5),"Moderado",IF(OR(W430='Listados Datos'!$R$6,W430='Listados Datos'!$S$6),"Mayor",IF(OR(W430='Listados Datos'!$R$7,W430='Listados Datos'!$S$7),"Catastrófico","")))))</f>
        <v/>
      </c>
      <c r="Z430" s="804" t="str">
        <f>IF(Y430="","",IF(Y430="Leve",20%,IF(Y430="Menor",40%,IF(Y430="Moderado",60%,IF(Y430="Mayor",80%,IF(Y430="Catastrófico",100%,0))))))</f>
        <v/>
      </c>
      <c r="AA430" s="807" t="str">
        <f>IF(OR(AND(U430="Muy Baja",Y430="Leve"),AND(U430="Muy Baja",Y430="Menor"),AND(U430="Baja",Y430="Leve")),"Bajo",IF(OR(AND(U430="Muy baja",Y430="Moderado"),AND(U430="Baja",Y430="Menor"),AND(U430="Baja",Y430="Moderado"),AND(U430="Media",Y430="Leve"),AND(U430="Media",Y430="Menor"),AND(U430="Media",Y430="Moderado"),AND(U430="Alta",Y430="Leve"),AND(U430="Alta",Y430="Menor")),"Moderado",IF(OR(AND(U430="Muy Baja",Y430="Mayor"),AND(U430="Baja",Y430="Mayor"),AND(U430="Media",Y430="Mayor"),AND(U430="Alta",Y430="Moderado"),AND(U430="Alta",Y430="Mayor"),AND(U430="Muy Alta",Y430="Leve"),AND(U430="Muy Alta",Y430="Menor"),AND(U430="Muy Alta",Y430="Moderado"),AND(U430="Muy Alta",Y430="Mayor")),"Alto",IF(OR(AND(U430="Muy Baja",Y430="Catastrófico"),AND(U430="Baja",Y430="Catastrófico"),AND(U430="Media",Y430="Catastrófico"),AND(U430="Alta",Y430="Catastrófico"),AND(U430="Muy Alta",Y430="Catastrófico")),"Extremo",""))))</f>
        <v/>
      </c>
      <c r="AB430" s="810"/>
      <c r="AC430" s="813"/>
      <c r="AD430" s="796" t="str">
        <f t="shared" ref="AD430" si="398">IF(AND(AB430="Rara Vez",AC430="Insignificante"),("BAJA"),IF(AND(AB430="Rara Vez",AC430="Menor"),("BAJA"),IF(AND(AB430="Rara Vez",AC430="Moderado"),("MODERADA"),IF(AND(AB430="Rara Vez",AC430="Mayor"),("ALTA"),IF(AND(AB430="Improbable",AC430="Insignificante"),("BAJA"),IF(AND(AB430="Improbable",AC430="Menor"),("BAJA"),IF(AND(AB430="Improbable",AC430="Moderado"),("MODERADA"),IF(AND(AB430="Improbable",AC430="Mayor"),("ALTA"),IF(AND(AB430="Posible",AC430="Insignificante"),("BAJA"),IF(AND(AB430="Posible",AC430="Menor"),("MODERADA"),IF(AND(AB430="Posible",AC430="Moderado"),("ALTA"),IF(AND(AB430="Posible",AC430="Mayor"),("EXTREMA"),IF(AND(AB430="Probable",AC430="Insignificante"),("MODERADA"),IF(AND(AB430="Probable",AC430="Menor"),("ALTA"),IF(AND(AB430="Probable",AC430="Moderado"),("ALTA"),IF(AND(AB430="Probable",AC430="Mayor"),("EXTREMA"),IF(AND(AB430="Casi Seguro",AC430="Insignificante"),("ALTA"),IF(AND(AB430="Casi Seguro",AC430="Menor"),("ALTA"),IF(AND(AB430="Casi Seguro",AC430="Moderado"),("EXTREMA"),IF(AND(AB430="Casi Seguro",AC430="Mayor"),("EXTREMA"),IF(AC430="Catastrófico","EXTREMA","VALORAR")))))))))))))))))))))</f>
        <v>VALORAR</v>
      </c>
      <c r="AE430" s="178">
        <v>1</v>
      </c>
      <c r="AF430" s="401"/>
      <c r="AG430" s="444"/>
      <c r="AH430" s="393"/>
      <c r="AI430" s="393"/>
      <c r="AJ430" s="393"/>
      <c r="AK430" s="395" t="str">
        <f t="shared" si="361"/>
        <v>Probabilidad</v>
      </c>
      <c r="AL430" s="253" t="s">
        <v>305</v>
      </c>
      <c r="AM430" s="253" t="s">
        <v>310</v>
      </c>
      <c r="AN430" s="201" t="str">
        <f t="shared" si="362"/>
        <v>40%</v>
      </c>
      <c r="AO430" s="254" t="s">
        <v>314</v>
      </c>
      <c r="AP430" s="254" t="s">
        <v>318</v>
      </c>
      <c r="AQ430" s="255" t="s">
        <v>321</v>
      </c>
      <c r="AR430" s="202" t="str">
        <f>IF(ISBLANK(AC430),(IFERROR(IF(AK430="Probabilidad",(V430-(+V430*AN430)),IF(AK430="Impacto",V430,"")),""))," ")</f>
        <v/>
      </c>
      <c r="AS430" s="154" t="str">
        <f>IF(ISBLANK(AC430), (IFERROR(IF(AR430="","",IF(AR430&lt;=0.2,"Muy Baja",IF(AR430&lt;=0.4,"Baja",IF(AR430&lt;=0.6,"Media",IF(AR430&lt;=0.8,"Alta","Muy Alta"))))),""))," ")</f>
        <v/>
      </c>
      <c r="AT430" s="203" t="str">
        <f t="shared" si="366"/>
        <v/>
      </c>
      <c r="AU430" s="470" t="str">
        <f t="shared" si="367"/>
        <v/>
      </c>
      <c r="AV430" s="203" t="str">
        <f>IFERROR(IF(AK430="Impacto",(Z430-(+Z430*AN430)),IF(AK430="Probabilidad",Z430,"")),"")</f>
        <v/>
      </c>
      <c r="AW430" s="204" t="str">
        <f t="shared" si="368"/>
        <v/>
      </c>
      <c r="AX430" s="816"/>
      <c r="AY430" s="793" t="str">
        <f>IF(ISBLANK(AC430), " ", AC430)</f>
        <v xml:space="preserve"> </v>
      </c>
      <c r="AZ430" s="796" t="str">
        <f t="shared" ref="AZ430" si="399">IF(AND(AX430="Rara Vez",AY430="Insignificante"),("BAJA"),IF(AND(AX430="Rara Vez",AY430="Menor"),("BAJA"),IF(AND(AX430="Rara Vez",AY430="Moderado"),("MODERADA"),IF(AND(AX430="Rara Vez",AY430="Mayor"),("ALTA"),IF(AND(AX430="Improbable",AY430="Insignificante"),("BAJA"),IF(AND(AX430="Improbable",AY430="Menor"),("BAJA"),IF(AND(AX430="Improbable",AY430="Moderado"),("MODERADA"),IF(AND(AX430="Improbable",AY430="Mayor"),("ALTA"),IF(AND(AX430="Posible",AY430="Insignificante"),("BAJA"),IF(AND(AX430="Posible",AY430="Menor"),("MODERADA"),IF(AND(AX430="Posible",AY430="Moderado"),("ALTA"),IF(AND(AX430="Posible",AY430="Mayor"),("EXTREMA"),IF(AND(AX430="Probable",AY430="Insignificante"),("MODERADA"),IF(AND(AX430="Probable",AY430="Menor"),("ALTA"),IF(AND(AX430="Probable",AY430="Moderado"),("ALTA"),IF(AND(AX430="Probable",AY430="Mayor"),("EXTREMA"),IF(AND(AX430="Casi Seguro",AY430="Insignificante"),("ALTA"),IF(AND(AX430="Casi Seguro",AY430="Menor"),("ALTA"),IF(AND(AX430="Casi Seguro",AY430="Moderado"),("EXTREMA"),IF(AND(AX430="Casi Seguro",AY430="Mayor"),("EXTREMA"),IF(AY430="Catastrófico","EXTREMA","VALORAR")))))))))))))))))))))</f>
        <v>VALORAR</v>
      </c>
      <c r="BA430" s="799" t="s">
        <v>328</v>
      </c>
      <c r="BB430" s="256"/>
      <c r="BC430" s="368"/>
      <c r="BD430" s="369"/>
      <c r="BE430" s="369"/>
      <c r="BF430" s="474"/>
      <c r="BG430" s="474"/>
      <c r="BH430" s="474"/>
      <c r="BI430" s="368"/>
      <c r="BJ430" s="785"/>
      <c r="BK430" s="411"/>
      <c r="BL430" s="409"/>
      <c r="BM430" s="409"/>
      <c r="BN430" s="409"/>
      <c r="BO430" s="410"/>
      <c r="BP430" s="410"/>
      <c r="BQ430" s="410"/>
      <c r="BR430" s="453"/>
      <c r="BS430" s="453"/>
      <c r="BT430" s="454"/>
      <c r="BU430" s="509"/>
      <c r="BV430" s="509"/>
      <c r="BW430" s="509"/>
      <c r="BX430" s="508" t="s">
        <v>3766</v>
      </c>
      <c r="BY430" s="182"/>
      <c r="BZ430" s="182"/>
      <c r="CA430" s="182"/>
      <c r="CB430" s="182"/>
      <c r="CC430" s="182"/>
      <c r="CD430" s="182"/>
      <c r="CE430" s="182"/>
      <c r="CF430" s="182"/>
      <c r="CG430" s="182"/>
      <c r="CH430" s="182"/>
      <c r="CI430" s="182"/>
      <c r="CJ430" s="182"/>
      <c r="CK430" s="182"/>
      <c r="CL430" s="182"/>
      <c r="CM430" s="182"/>
      <c r="CN430" s="182"/>
      <c r="CO430" s="182"/>
    </row>
    <row r="431" spans="1:93" ht="28.5" customHeight="1">
      <c r="A431" s="857"/>
      <c r="B431" s="860"/>
      <c r="C431" s="781"/>
      <c r="D431" s="781"/>
      <c r="E431" s="764"/>
      <c r="F431" s="764"/>
      <c r="G431" s="783"/>
      <c r="H431" s="297">
        <f t="shared" ref="H431" si="400">+H430</f>
        <v>70</v>
      </c>
      <c r="I431" s="775"/>
      <c r="J431" s="764"/>
      <c r="K431" s="764"/>
      <c r="L431" s="764"/>
      <c r="M431" s="764"/>
      <c r="N431" s="764"/>
      <c r="O431" s="764"/>
      <c r="P431" s="766"/>
      <c r="Q431" s="768"/>
      <c r="R431" s="770"/>
      <c r="S431" s="770"/>
      <c r="T431" s="770"/>
      <c r="U431" s="820"/>
      <c r="V431" s="805"/>
      <c r="W431" s="823"/>
      <c r="X431" s="826"/>
      <c r="Y431" s="829"/>
      <c r="Z431" s="805"/>
      <c r="AA431" s="808"/>
      <c r="AB431" s="811"/>
      <c r="AC431" s="814"/>
      <c r="AD431" s="797"/>
      <c r="AE431" s="178">
        <v>2</v>
      </c>
      <c r="AF431" s="401"/>
      <c r="AG431" s="444"/>
      <c r="AH431" s="393"/>
      <c r="AI431" s="393"/>
      <c r="AJ431" s="393"/>
      <c r="AK431" s="395" t="str">
        <f t="shared" si="361"/>
        <v/>
      </c>
      <c r="AL431" s="253"/>
      <c r="AM431" s="253"/>
      <c r="AN431" s="201" t="str">
        <f t="shared" si="362"/>
        <v/>
      </c>
      <c r="AO431" s="254"/>
      <c r="AP431" s="254"/>
      <c r="AQ431" s="255"/>
      <c r="AR431" s="202" t="str">
        <f>IF(ISBLANK(AC430),(IFERROR(IF(AND(AK430="Probabilidad",AK431="Probabilidad"),(AT430-(+AT430*AN431)),IF(AK431="Probabilidad",(V430-(+V430*AN431)),IF(AK431="Impacto",AT430,""))),""))," ")</f>
        <v/>
      </c>
      <c r="AS431" s="154" t="str">
        <f>IF(ISBLANK(AC430),(IFERROR(IF(AR431="","",IF(AR431&lt;=0.2,"Muy Baja",IF(AR431&lt;=0.4,"Baja",IF(AR431&lt;=0.6,"Media",IF(AR431&lt;=0.8,"Alta","Muy Alta"))))),""))," ")</f>
        <v/>
      </c>
      <c r="AT431" s="203" t="str">
        <f t="shared" si="366"/>
        <v/>
      </c>
      <c r="AU431" s="470" t="str">
        <f t="shared" si="367"/>
        <v/>
      </c>
      <c r="AV431" s="203" t="str">
        <f>IFERROR(IF(AND(AK430="Impacto",AK431="Impacto"),(AV430-(+AV430*AN431)),IF(AK431="Impacto",(Z430-(+Z430*AN431)),IF(AK431="Probabilidad",AV430,""))),"")</f>
        <v/>
      </c>
      <c r="AW431" s="204" t="str">
        <f t="shared" si="368"/>
        <v/>
      </c>
      <c r="AX431" s="817"/>
      <c r="AY431" s="794"/>
      <c r="AZ431" s="797"/>
      <c r="BA431" s="800"/>
      <c r="BB431" s="256"/>
      <c r="BC431" s="368"/>
      <c r="BD431" s="369"/>
      <c r="BE431" s="369"/>
      <c r="BF431" s="474"/>
      <c r="BG431" s="474"/>
      <c r="BH431" s="474"/>
      <c r="BI431" s="368"/>
      <c r="BJ431" s="764"/>
      <c r="BK431" s="411"/>
      <c r="BL431" s="409"/>
      <c r="BM431" s="409"/>
      <c r="BN431" s="409"/>
      <c r="BO431" s="410"/>
      <c r="BP431" s="410"/>
      <c r="BQ431" s="410"/>
      <c r="BR431" s="453"/>
      <c r="BS431" s="453"/>
      <c r="BT431" s="454"/>
      <c r="BU431" s="509"/>
      <c r="BV431" s="509"/>
      <c r="BW431" s="509"/>
      <c r="BX431" s="509"/>
      <c r="BY431" s="182"/>
      <c r="BZ431" s="182"/>
      <c r="CA431" s="182"/>
      <c r="CB431" s="182"/>
      <c r="CC431" s="182"/>
      <c r="CD431" s="182"/>
      <c r="CE431" s="182"/>
      <c r="CF431" s="182"/>
      <c r="CG431" s="182"/>
      <c r="CH431" s="182"/>
      <c r="CI431" s="182"/>
      <c r="CJ431" s="182"/>
      <c r="CK431" s="182"/>
      <c r="CL431" s="182"/>
      <c r="CM431" s="182"/>
      <c r="CN431" s="182"/>
      <c r="CO431" s="182"/>
    </row>
    <row r="432" spans="1:93" ht="28.5" customHeight="1">
      <c r="A432" s="857"/>
      <c r="B432" s="860"/>
      <c r="C432" s="781"/>
      <c r="D432" s="781"/>
      <c r="E432" s="764"/>
      <c r="F432" s="764"/>
      <c r="G432" s="783"/>
      <c r="H432" s="297">
        <f t="shared" si="394"/>
        <v>70</v>
      </c>
      <c r="I432" s="775"/>
      <c r="J432" s="764"/>
      <c r="K432" s="764"/>
      <c r="L432" s="764"/>
      <c r="M432" s="764"/>
      <c r="N432" s="764"/>
      <c r="O432" s="764"/>
      <c r="P432" s="766"/>
      <c r="Q432" s="768"/>
      <c r="R432" s="770"/>
      <c r="S432" s="770"/>
      <c r="T432" s="770"/>
      <c r="U432" s="820"/>
      <c r="V432" s="805"/>
      <c r="W432" s="823"/>
      <c r="X432" s="826"/>
      <c r="Y432" s="829"/>
      <c r="Z432" s="805"/>
      <c r="AA432" s="808"/>
      <c r="AB432" s="811"/>
      <c r="AC432" s="814"/>
      <c r="AD432" s="797"/>
      <c r="AE432" s="178">
        <v>3</v>
      </c>
      <c r="AF432" s="401"/>
      <c r="AG432" s="444"/>
      <c r="AH432" s="393"/>
      <c r="AI432" s="393"/>
      <c r="AJ432" s="393"/>
      <c r="AK432" s="395" t="str">
        <f t="shared" si="361"/>
        <v/>
      </c>
      <c r="AL432" s="253"/>
      <c r="AM432" s="253"/>
      <c r="AN432" s="201" t="str">
        <f t="shared" si="362"/>
        <v/>
      </c>
      <c r="AO432" s="254"/>
      <c r="AP432" s="254"/>
      <c r="AQ432" s="255"/>
      <c r="AR432" s="202" t="str">
        <f>IF(ISBLANK(AC430),(IFERROR(IF(AND(AK431="Probabilidad",AK432="Probabilidad"),(AT431-(+AT431*AN432)),IF(AND(AK431="Impacto",AK432="Probabilidad"),(AT430-(+AT430*AN432)),IF(AK432="Impacto",AT431,""))),""))," ")</f>
        <v/>
      </c>
      <c r="AS432" s="154" t="str">
        <f>IF(ISBLANK(AC430),(IFERROR(IF(AR432="","",IF(AR432&lt;=0.2,"Muy Baja",IF(AR432&lt;=0.4,"Baja",IF(AR432&lt;=0.6,"Media",IF(AR432&lt;=0.8,"Alta","Muy Alta"))))),""))," ")</f>
        <v/>
      </c>
      <c r="AT432" s="203" t="str">
        <f t="shared" si="366"/>
        <v/>
      </c>
      <c r="AU432" s="470" t="str">
        <f t="shared" si="367"/>
        <v/>
      </c>
      <c r="AV432" s="203" t="str">
        <f t="shared" ref="AV432:AV435" si="401">IFERROR(IF(AND(AK431="Impacto",AK432="Impacto"),(AV431-(+AV431*AN432)),IF(AND(AK431="Probabilidad",AK432="Impacto"),(AV430-(+AV430*AN432)),IF(AK432="Probabilidad",AV431,""))),"")</f>
        <v/>
      </c>
      <c r="AW432" s="204" t="str">
        <f t="shared" si="368"/>
        <v/>
      </c>
      <c r="AX432" s="817"/>
      <c r="AY432" s="794"/>
      <c r="AZ432" s="797"/>
      <c r="BA432" s="800"/>
      <c r="BB432" s="256"/>
      <c r="BC432" s="368"/>
      <c r="BD432" s="369"/>
      <c r="BE432" s="369"/>
      <c r="BF432" s="474"/>
      <c r="BG432" s="474"/>
      <c r="BH432" s="474"/>
      <c r="BI432" s="368"/>
      <c r="BJ432" s="764"/>
      <c r="BK432" s="411"/>
      <c r="BL432" s="409"/>
      <c r="BM432" s="409"/>
      <c r="BN432" s="409"/>
      <c r="BO432" s="410"/>
      <c r="BP432" s="410"/>
      <c r="BQ432" s="410"/>
      <c r="BR432" s="453"/>
      <c r="BS432" s="453"/>
      <c r="BT432" s="454"/>
      <c r="BU432" s="509"/>
      <c r="BV432" s="509"/>
      <c r="BW432" s="509"/>
      <c r="BX432" s="509"/>
      <c r="BY432" s="182"/>
      <c r="BZ432" s="182"/>
      <c r="CA432" s="182"/>
      <c r="CB432" s="182"/>
      <c r="CC432" s="182"/>
      <c r="CD432" s="182"/>
      <c r="CE432" s="182"/>
      <c r="CF432" s="182"/>
      <c r="CG432" s="182"/>
      <c r="CH432" s="182"/>
      <c r="CI432" s="182"/>
      <c r="CJ432" s="182"/>
      <c r="CK432" s="182"/>
      <c r="CL432" s="182"/>
      <c r="CM432" s="182"/>
      <c r="CN432" s="182"/>
      <c r="CO432" s="182"/>
    </row>
    <row r="433" spans="1:93" ht="28.5" customHeight="1">
      <c r="A433" s="857"/>
      <c r="B433" s="860"/>
      <c r="C433" s="781"/>
      <c r="D433" s="781"/>
      <c r="E433" s="764"/>
      <c r="F433" s="764"/>
      <c r="G433" s="783"/>
      <c r="H433" s="297">
        <f t="shared" si="394"/>
        <v>70</v>
      </c>
      <c r="I433" s="775"/>
      <c r="J433" s="764"/>
      <c r="K433" s="764"/>
      <c r="L433" s="764"/>
      <c r="M433" s="764"/>
      <c r="N433" s="764"/>
      <c r="O433" s="764"/>
      <c r="P433" s="766"/>
      <c r="Q433" s="768"/>
      <c r="R433" s="770"/>
      <c r="S433" s="770"/>
      <c r="T433" s="770"/>
      <c r="U433" s="820"/>
      <c r="V433" s="805"/>
      <c r="W433" s="823"/>
      <c r="X433" s="826"/>
      <c r="Y433" s="829"/>
      <c r="Z433" s="805"/>
      <c r="AA433" s="808"/>
      <c r="AB433" s="811"/>
      <c r="AC433" s="814"/>
      <c r="AD433" s="797"/>
      <c r="AE433" s="178">
        <v>4</v>
      </c>
      <c r="AF433" s="401"/>
      <c r="AG433" s="444"/>
      <c r="AH433" s="393"/>
      <c r="AI433" s="393"/>
      <c r="AJ433" s="393"/>
      <c r="AK433" s="395" t="str">
        <f t="shared" si="361"/>
        <v/>
      </c>
      <c r="AL433" s="253"/>
      <c r="AM433" s="253"/>
      <c r="AN433" s="201" t="str">
        <f t="shared" si="362"/>
        <v/>
      </c>
      <c r="AO433" s="254"/>
      <c r="AP433" s="254"/>
      <c r="AQ433" s="255"/>
      <c r="AR433" s="202" t="str">
        <f>IF(ISBLANK(AC430),(IFERROR(IF(AND(AK432="Probabilidad",AK433="Probabilidad"),(AT432-(+AT432*AN433)),IF(AND(AK432="Impacto",AK433="Probabilidad"),(AT431-(+AT431*AN433)),IF(AK433="Impacto",AT432,""))),""))," ")</f>
        <v/>
      </c>
      <c r="AS433" s="154" t="str">
        <f>IF(ISBLANK(AC430),(IFERROR(IF(AR433="","",IF(AR433&lt;=0.2,"Muy Baja",IF(AR433&lt;=0.4,"Baja",IF(AR433&lt;=0.6,"Media",IF(AR433&lt;=0.8,"Alta","Muy Alta"))))),""))," ")</f>
        <v/>
      </c>
      <c r="AT433" s="203" t="str">
        <f t="shared" si="366"/>
        <v/>
      </c>
      <c r="AU433" s="470" t="str">
        <f t="shared" si="367"/>
        <v/>
      </c>
      <c r="AV433" s="203" t="str">
        <f t="shared" si="401"/>
        <v/>
      </c>
      <c r="AW433" s="204" t="str">
        <f t="shared" si="368"/>
        <v/>
      </c>
      <c r="AX433" s="817"/>
      <c r="AY433" s="794"/>
      <c r="AZ433" s="797"/>
      <c r="BA433" s="800"/>
      <c r="BB433" s="256"/>
      <c r="BC433" s="368"/>
      <c r="BD433" s="369"/>
      <c r="BE433" s="369"/>
      <c r="BF433" s="474"/>
      <c r="BG433" s="474"/>
      <c r="BH433" s="474"/>
      <c r="BI433" s="368"/>
      <c r="BJ433" s="764"/>
      <c r="BK433" s="411"/>
      <c r="BL433" s="409"/>
      <c r="BM433" s="409"/>
      <c r="BN433" s="409"/>
      <c r="BO433" s="410"/>
      <c r="BP433" s="410"/>
      <c r="BQ433" s="410"/>
      <c r="BR433" s="453"/>
      <c r="BS433" s="453"/>
      <c r="BT433" s="454"/>
      <c r="BU433" s="509"/>
      <c r="BV433" s="509"/>
      <c r="BW433" s="509"/>
      <c r="BX433" s="509"/>
      <c r="BY433" s="182"/>
      <c r="BZ433" s="182"/>
      <c r="CA433" s="182"/>
      <c r="CB433" s="182"/>
      <c r="CC433" s="182"/>
      <c r="CD433" s="182"/>
      <c r="CE433" s="182"/>
      <c r="CF433" s="182"/>
      <c r="CG433" s="182"/>
      <c r="CH433" s="182"/>
      <c r="CI433" s="182"/>
      <c r="CJ433" s="182"/>
      <c r="CK433" s="182"/>
      <c r="CL433" s="182"/>
      <c r="CM433" s="182"/>
      <c r="CN433" s="182"/>
      <c r="CO433" s="182"/>
    </row>
    <row r="434" spans="1:93" ht="28.5" customHeight="1">
      <c r="A434" s="857"/>
      <c r="B434" s="860"/>
      <c r="C434" s="781"/>
      <c r="D434" s="781"/>
      <c r="E434" s="764"/>
      <c r="F434" s="764"/>
      <c r="G434" s="783"/>
      <c r="H434" s="297">
        <f t="shared" si="394"/>
        <v>70</v>
      </c>
      <c r="I434" s="775"/>
      <c r="J434" s="764"/>
      <c r="K434" s="764"/>
      <c r="L434" s="764"/>
      <c r="M434" s="764"/>
      <c r="N434" s="764"/>
      <c r="O434" s="764"/>
      <c r="P434" s="766"/>
      <c r="Q434" s="768"/>
      <c r="R434" s="770"/>
      <c r="S434" s="770"/>
      <c r="T434" s="770"/>
      <c r="U434" s="820"/>
      <c r="V434" s="805"/>
      <c r="W434" s="823"/>
      <c r="X434" s="826"/>
      <c r="Y434" s="829"/>
      <c r="Z434" s="805"/>
      <c r="AA434" s="808"/>
      <c r="AB434" s="811"/>
      <c r="AC434" s="814"/>
      <c r="AD434" s="797"/>
      <c r="AE434" s="178">
        <v>5</v>
      </c>
      <c r="AF434" s="401"/>
      <c r="AG434" s="444"/>
      <c r="AH434" s="393"/>
      <c r="AI434" s="393"/>
      <c r="AJ434" s="393"/>
      <c r="AK434" s="395" t="str">
        <f t="shared" si="361"/>
        <v/>
      </c>
      <c r="AL434" s="253"/>
      <c r="AM434" s="253"/>
      <c r="AN434" s="201" t="str">
        <f t="shared" si="362"/>
        <v/>
      </c>
      <c r="AO434" s="254"/>
      <c r="AP434" s="254"/>
      <c r="AQ434" s="255"/>
      <c r="AR434" s="202" t="str">
        <f>IF(ISBLANK(AC430),(IFERROR(IF(AND(AK433="Probabilidad",AK434="Probabilidad"),(AT433-(+AT433*AN434)),IF(AND(AK433="Impacto",AK434="Probabilidad"),(AT432-(+AT432*AN434)),IF(AK434="Impacto",AT433,""))),""))," ")</f>
        <v/>
      </c>
      <c r="AS434" s="154" t="str">
        <f>IF(ISBLANK(AC430),(IFERROR(IF(AR434="","",IF(AR434&lt;=0.2,"Muy Baja",IF(AR434&lt;=0.4,"Baja",IF(AR434&lt;=0.6,"Media",IF(AR434&lt;=0.8,"Alta","Muy Alta"))))),""))," ")</f>
        <v/>
      </c>
      <c r="AT434" s="203" t="str">
        <f t="shared" si="366"/>
        <v/>
      </c>
      <c r="AU434" s="470" t="str">
        <f t="shared" si="367"/>
        <v/>
      </c>
      <c r="AV434" s="203" t="str">
        <f t="shared" si="401"/>
        <v/>
      </c>
      <c r="AW434" s="204" t="str">
        <f t="shared" si="368"/>
        <v/>
      </c>
      <c r="AX434" s="817"/>
      <c r="AY434" s="794"/>
      <c r="AZ434" s="797"/>
      <c r="BA434" s="800"/>
      <c r="BB434" s="256"/>
      <c r="BC434" s="368"/>
      <c r="BD434" s="369"/>
      <c r="BE434" s="369"/>
      <c r="BF434" s="474"/>
      <c r="BG434" s="474"/>
      <c r="BH434" s="474"/>
      <c r="BI434" s="368"/>
      <c r="BJ434" s="764"/>
      <c r="BK434" s="411"/>
      <c r="BL434" s="409"/>
      <c r="BM434" s="409"/>
      <c r="BN434" s="409"/>
      <c r="BO434" s="410"/>
      <c r="BP434" s="410"/>
      <c r="BQ434" s="410"/>
      <c r="BR434" s="453"/>
      <c r="BS434" s="453"/>
      <c r="BT434" s="454"/>
      <c r="BU434" s="509"/>
      <c r="BV434" s="509"/>
      <c r="BW434" s="509"/>
      <c r="BX434" s="509"/>
      <c r="BY434" s="182"/>
      <c r="BZ434" s="182"/>
      <c r="CA434" s="182"/>
      <c r="CB434" s="182"/>
      <c r="CC434" s="182"/>
      <c r="CD434" s="182"/>
      <c r="CE434" s="182"/>
      <c r="CF434" s="182"/>
      <c r="CG434" s="182"/>
      <c r="CH434" s="182"/>
      <c r="CI434" s="182"/>
      <c r="CJ434" s="182"/>
      <c r="CK434" s="182"/>
      <c r="CL434" s="182"/>
      <c r="CM434" s="182"/>
      <c r="CN434" s="182"/>
      <c r="CO434" s="182"/>
    </row>
    <row r="435" spans="1:93" ht="78" customHeight="1">
      <c r="A435" s="857"/>
      <c r="B435" s="860"/>
      <c r="C435" s="781"/>
      <c r="D435" s="781"/>
      <c r="E435" s="764"/>
      <c r="F435" s="764"/>
      <c r="G435" s="783"/>
      <c r="H435" s="297">
        <f t="shared" si="394"/>
        <v>70</v>
      </c>
      <c r="I435" s="776"/>
      <c r="J435" s="765"/>
      <c r="K435" s="765"/>
      <c r="L435" s="765"/>
      <c r="M435" s="765"/>
      <c r="N435" s="765"/>
      <c r="O435" s="765"/>
      <c r="P435" s="767"/>
      <c r="Q435" s="769"/>
      <c r="R435" s="771"/>
      <c r="S435" s="771"/>
      <c r="T435" s="771"/>
      <c r="U435" s="821"/>
      <c r="V435" s="806"/>
      <c r="W435" s="824"/>
      <c r="X435" s="827"/>
      <c r="Y435" s="830"/>
      <c r="Z435" s="806"/>
      <c r="AA435" s="809"/>
      <c r="AB435" s="812"/>
      <c r="AC435" s="815"/>
      <c r="AD435" s="798"/>
      <c r="AE435" s="178">
        <v>6</v>
      </c>
      <c r="AF435" s="401"/>
      <c r="AG435" s="444"/>
      <c r="AH435" s="393"/>
      <c r="AI435" s="393"/>
      <c r="AJ435" s="393"/>
      <c r="AK435" s="395" t="str">
        <f t="shared" si="361"/>
        <v/>
      </c>
      <c r="AL435" s="253"/>
      <c r="AM435" s="253"/>
      <c r="AN435" s="201" t="str">
        <f t="shared" si="362"/>
        <v/>
      </c>
      <c r="AO435" s="254"/>
      <c r="AP435" s="254"/>
      <c r="AQ435" s="255"/>
      <c r="AR435" s="202" t="str">
        <f>IF(ISBLANK(AC430),(IFERROR(IF(AND(AK434="Probabilidad",AK435="Probabilidad"),(AT434-(+AT434*AN435)),IF(AND(AK434="Impacto",AK435="Probabilidad"),(AT433-(+AT433*AN435)),IF(AK435="Impacto",AT434,""))),""))," ")</f>
        <v/>
      </c>
      <c r="AS435" s="154" t="str">
        <f>IF(ISBLANK(AC430),(IFERROR(IF(AR435="","",IF(AR435&lt;=0.2,"Muy Baja",IF(AR435&lt;=0.4,"Baja",IF(AR435&lt;=0.6,"Media",IF(AR435&lt;=0.8,"Alta","Muy Alta"))))),""))," ")</f>
        <v/>
      </c>
      <c r="AT435" s="203" t="str">
        <f t="shared" si="366"/>
        <v/>
      </c>
      <c r="AU435" s="470" t="str">
        <f t="shared" si="367"/>
        <v/>
      </c>
      <c r="AV435" s="203" t="str">
        <f t="shared" si="401"/>
        <v/>
      </c>
      <c r="AW435" s="204" t="str">
        <f t="shared" si="368"/>
        <v/>
      </c>
      <c r="AX435" s="818"/>
      <c r="AY435" s="795"/>
      <c r="AZ435" s="798"/>
      <c r="BA435" s="801"/>
      <c r="BB435" s="256"/>
      <c r="BC435" s="368"/>
      <c r="BD435" s="369"/>
      <c r="BE435" s="369"/>
      <c r="BF435" s="474"/>
      <c r="BG435" s="474"/>
      <c r="BH435" s="474"/>
      <c r="BI435" s="368"/>
      <c r="BJ435" s="765"/>
      <c r="BK435" s="411"/>
      <c r="BL435" s="409"/>
      <c r="BM435" s="409"/>
      <c r="BN435" s="409"/>
      <c r="BO435" s="410"/>
      <c r="BP435" s="410"/>
      <c r="BQ435" s="410"/>
      <c r="BR435" s="453"/>
      <c r="BS435" s="453"/>
      <c r="BT435" s="454"/>
      <c r="BU435" s="509"/>
      <c r="BV435" s="509"/>
      <c r="BW435" s="509"/>
      <c r="BX435" s="509"/>
      <c r="BY435" s="182"/>
      <c r="BZ435" s="182"/>
      <c r="CA435" s="182"/>
      <c r="CB435" s="182"/>
      <c r="CC435" s="182"/>
      <c r="CD435" s="182"/>
      <c r="CE435" s="182"/>
      <c r="CF435" s="182"/>
      <c r="CG435" s="182"/>
      <c r="CH435" s="182"/>
      <c r="CI435" s="182"/>
      <c r="CJ435" s="182"/>
      <c r="CK435" s="182"/>
      <c r="CL435" s="182"/>
      <c r="CM435" s="182"/>
      <c r="CN435" s="182"/>
      <c r="CO435" s="182"/>
    </row>
    <row r="436" spans="1:93" ht="293.25" customHeight="1">
      <c r="A436" s="857"/>
      <c r="B436" s="860" t="s">
        <v>937</v>
      </c>
      <c r="C436" s="781"/>
      <c r="D436" s="781" t="str">
        <f>IFERROR((VLOOKUP($B436,'Listados Datos'!$D$3:$F$18,3,FALSE))," ")</f>
        <v>El proceso inicia con la identificación de necesidades de personal y finaliza con el seguimiento y evaluación de los mismos. Aplica a todos los procesos de la entidad.</v>
      </c>
      <c r="E436" s="764" t="s">
        <v>1133</v>
      </c>
      <c r="F436" s="764" t="s">
        <v>952</v>
      </c>
      <c r="G436" s="783">
        <v>71</v>
      </c>
      <c r="H436" s="297">
        <f t="shared" ref="H436" si="402">+G436</f>
        <v>71</v>
      </c>
      <c r="I436" s="784" t="s">
        <v>2988</v>
      </c>
      <c r="J436" s="785" t="s">
        <v>236</v>
      </c>
      <c r="K436" s="785" t="s">
        <v>1155</v>
      </c>
      <c r="L436" s="785" t="s">
        <v>1265</v>
      </c>
      <c r="M436" s="785" t="s">
        <v>2983</v>
      </c>
      <c r="N436" s="785" t="s">
        <v>105</v>
      </c>
      <c r="O436" s="785" t="s">
        <v>825</v>
      </c>
      <c r="P436" s="786">
        <v>228</v>
      </c>
      <c r="Q436" s="787"/>
      <c r="R436" s="788"/>
      <c r="S436" s="788"/>
      <c r="T436" s="788"/>
      <c r="U436" s="819" t="str">
        <f>IF(ISBLANK(AB436),(IF(P436&lt;=0,"",IF(P436&lt;=2,"Muy Baja",IF(P436&lt;=24,"Baja",IF(P436&lt;=500,"Media",IF(P436&lt;=5000,"Alta","Muy Alta"))))))," ")</f>
        <v>Media</v>
      </c>
      <c r="V436" s="804">
        <f t="shared" ref="V436" si="403">IF(ISBLANK(AB436),(IF(U436="","",IF(U436="Muy Baja",20%,IF(U436="Baja",40%,IF(U436="Media",60%,IF(U436="Alta",80%,IF(U436="Muy Alta",100%,0)))))))," ")</f>
        <v>0.6</v>
      </c>
      <c r="W436" s="822" t="s">
        <v>299</v>
      </c>
      <c r="X436" s="825" t="str">
        <f>IF(W436&gt;0,IF(NOT(ISERROR(MATCH(W436,'Listados Datos'!$N$3:$N$4,0))),'Listados Datos'!$N$6&amp;"Por favor no seleccionar este criterios de impacto (Afectación Económica o presupuestal y/o Pérdida Reputacional)",'Listados Datos'!$N$7),"")</f>
        <v>✔</v>
      </c>
      <c r="Y436" s="828" t="str">
        <f>IF(OR(W436='Listados Datos'!$R$3,W436='Listados Datos'!$S$3),"Leve",IF(OR(W436='Listados Datos'!$R$4,W436='Listados Datos'!$S$4),"Menor",IF(OR(W436='Listados Datos'!$R$5,W436='Listados Datos'!$S$5),"Moderado",IF(OR(W436='Listados Datos'!$R$6,W436='Listados Datos'!$S$6),"Mayor",IF(OR(W436='Listados Datos'!$R$7,W436='Listados Datos'!$S$7),"Catastrófico","")))))</f>
        <v>Moderado</v>
      </c>
      <c r="Z436" s="804">
        <f>IF(Y436="","",IF(Y436="Leve",20%,IF(Y436="Menor",40%,IF(Y436="Moderado",60%,IF(Y436="Mayor",80%,IF(Y436="Catastrófico",100%,0))))))</f>
        <v>0.6</v>
      </c>
      <c r="AA436" s="807" t="str">
        <f>IF(OR(AND(U436="Muy Baja",Y436="Leve"),AND(U436="Muy Baja",Y436="Menor"),AND(U436="Baja",Y436="Leve")),"Bajo",IF(OR(AND(U436="Muy baja",Y436="Moderado"),AND(U436="Baja",Y436="Menor"),AND(U436="Baja",Y436="Moderado"),AND(U436="Media",Y436="Leve"),AND(U436="Media",Y436="Menor"),AND(U436="Media",Y436="Moderado"),AND(U436="Alta",Y436="Leve"),AND(U436="Alta",Y436="Menor")),"Moderado",IF(OR(AND(U436="Muy Baja",Y436="Mayor"),AND(U436="Baja",Y436="Mayor"),AND(U436="Media",Y436="Mayor"),AND(U436="Alta",Y436="Moderado"),AND(U436="Alta",Y436="Mayor"),AND(U436="Muy Alta",Y436="Leve"),AND(U436="Muy Alta",Y436="Menor"),AND(U436="Muy Alta",Y436="Moderado"),AND(U436="Muy Alta",Y436="Mayor")),"Alto",IF(OR(AND(U436="Muy Baja",Y436="Catastrófico"),AND(U436="Baja",Y436="Catastrófico"),AND(U436="Media",Y436="Catastrófico"),AND(U436="Alta",Y436="Catastrófico"),AND(U436="Muy Alta",Y436="Catastrófico")),"Extremo",""))))</f>
        <v>Moderado</v>
      </c>
      <c r="AB436" s="810"/>
      <c r="AC436" s="813"/>
      <c r="AD436" s="796" t="str">
        <f t="shared" ref="AD436" si="404">IF(AND(AB436="Rara Vez",AC436="Insignificante"),("BAJA"),IF(AND(AB436="Rara Vez",AC436="Menor"),("BAJA"),IF(AND(AB436="Rara Vez",AC436="Moderado"),("MODERADA"),IF(AND(AB436="Rara Vez",AC436="Mayor"),("ALTA"),IF(AND(AB436="Improbable",AC436="Insignificante"),("BAJA"),IF(AND(AB436="Improbable",AC436="Menor"),("BAJA"),IF(AND(AB436="Improbable",AC436="Moderado"),("MODERADA"),IF(AND(AB436="Improbable",AC436="Mayor"),("ALTA"),IF(AND(AB436="Posible",AC436="Insignificante"),("BAJA"),IF(AND(AB436="Posible",AC436="Menor"),("MODERADA"),IF(AND(AB436="Posible",AC436="Moderado"),("ALTA"),IF(AND(AB436="Posible",AC436="Mayor"),("EXTREMA"),IF(AND(AB436="Probable",AC436="Insignificante"),("MODERADA"),IF(AND(AB436="Probable",AC436="Menor"),("ALTA"),IF(AND(AB436="Probable",AC436="Moderado"),("ALTA"),IF(AND(AB436="Probable",AC436="Mayor"),("EXTREMA"),IF(AND(AB436="Casi Seguro",AC436="Insignificante"),("ALTA"),IF(AND(AB436="Casi Seguro",AC436="Menor"),("ALTA"),IF(AND(AB436="Casi Seguro",AC436="Moderado"),("EXTREMA"),IF(AND(AB436="Casi Seguro",AC436="Mayor"),("EXTREMA"),IF(AC436="Catastrófico","EXTREMA","VALORAR")))))))))))))))))))))</f>
        <v>VALORAR</v>
      </c>
      <c r="AE436" s="178">
        <v>1</v>
      </c>
      <c r="AF436" s="401"/>
      <c r="AG436" s="444" t="s">
        <v>2986</v>
      </c>
      <c r="AH436" s="393"/>
      <c r="AI436" s="393"/>
      <c r="AJ436" s="393"/>
      <c r="AK436" s="395" t="str">
        <f t="shared" si="361"/>
        <v>Probabilidad</v>
      </c>
      <c r="AL436" s="253" t="s">
        <v>305</v>
      </c>
      <c r="AM436" s="253" t="s">
        <v>310</v>
      </c>
      <c r="AN436" s="201" t="str">
        <f t="shared" si="362"/>
        <v>40%</v>
      </c>
      <c r="AO436" s="254" t="s">
        <v>314</v>
      </c>
      <c r="AP436" s="254" t="s">
        <v>318</v>
      </c>
      <c r="AQ436" s="255" t="s">
        <v>321</v>
      </c>
      <c r="AR436" s="202">
        <f>IF(ISBLANK(AC436),(IFERROR(IF(AK436="Probabilidad",(V436-(+V436*AN436)),IF(AK436="Impacto",V436,"")),""))," ")</f>
        <v>0.36</v>
      </c>
      <c r="AS436" s="154" t="str">
        <f>IF(ISBLANK(AC436), (IFERROR(IF(AR436="","",IF(AR436&lt;=0.2,"Muy Baja",IF(AR436&lt;=0.4,"Baja",IF(AR436&lt;=0.6,"Media",IF(AR436&lt;=0.8,"Alta","Muy Alta"))))),""))," ")</f>
        <v>Baja</v>
      </c>
      <c r="AT436" s="203">
        <f t="shared" si="366"/>
        <v>0.36</v>
      </c>
      <c r="AU436" s="470" t="str">
        <f t="shared" si="367"/>
        <v>Moderado</v>
      </c>
      <c r="AV436" s="203">
        <f>IFERROR(IF(AK436="Impacto",(Z436-(+Z436*AN436)),IF(AK436="Probabilidad",Z436,"")),"")</f>
        <v>0.6</v>
      </c>
      <c r="AW436" s="204" t="str">
        <f t="shared" si="368"/>
        <v>Moderado</v>
      </c>
      <c r="AX436" s="816"/>
      <c r="AY436" s="793" t="str">
        <f>IF(ISBLANK(AC436), " ", AC436)</f>
        <v xml:space="preserve"> </v>
      </c>
      <c r="AZ436" s="796" t="str">
        <f t="shared" ref="AZ436" si="405">IF(AND(AX436="Rara Vez",AY436="Insignificante"),("BAJA"),IF(AND(AX436="Rara Vez",AY436="Menor"),("BAJA"),IF(AND(AX436="Rara Vez",AY436="Moderado"),("MODERADA"),IF(AND(AX436="Rara Vez",AY436="Mayor"),("ALTA"),IF(AND(AX436="Improbable",AY436="Insignificante"),("BAJA"),IF(AND(AX436="Improbable",AY436="Menor"),("BAJA"),IF(AND(AX436="Improbable",AY436="Moderado"),("MODERADA"),IF(AND(AX436="Improbable",AY436="Mayor"),("ALTA"),IF(AND(AX436="Posible",AY436="Insignificante"),("BAJA"),IF(AND(AX436="Posible",AY436="Menor"),("MODERADA"),IF(AND(AX436="Posible",AY436="Moderado"),("ALTA"),IF(AND(AX436="Posible",AY436="Mayor"),("EXTREMA"),IF(AND(AX436="Probable",AY436="Insignificante"),("MODERADA"),IF(AND(AX436="Probable",AY436="Menor"),("ALTA"),IF(AND(AX436="Probable",AY436="Moderado"),("ALTA"),IF(AND(AX436="Probable",AY436="Mayor"),("EXTREMA"),IF(AND(AX436="Casi Seguro",AY436="Insignificante"),("ALTA"),IF(AND(AX436="Casi Seguro",AY436="Menor"),("ALTA"),IF(AND(AX436="Casi Seguro",AY436="Moderado"),("EXTREMA"),IF(AND(AX436="Casi Seguro",AY436="Mayor"),("EXTREMA"),IF(AY436="Catastrófico","EXTREMA","VALORAR")))))))))))))))))))))</f>
        <v>VALORAR</v>
      </c>
      <c r="BA436" s="799" t="s">
        <v>328</v>
      </c>
      <c r="BB436" s="256" t="s">
        <v>2992</v>
      </c>
      <c r="BC436" s="368" t="s">
        <v>1320</v>
      </c>
      <c r="BD436" s="369" t="s">
        <v>2920</v>
      </c>
      <c r="BE436" s="369" t="s">
        <v>1028</v>
      </c>
      <c r="BF436" s="474">
        <v>44927</v>
      </c>
      <c r="BG436" s="474">
        <v>45291</v>
      </c>
      <c r="BH436" s="474" t="s">
        <v>1207</v>
      </c>
      <c r="BI436" s="368" t="s">
        <v>1207</v>
      </c>
      <c r="BJ436" s="785" t="s">
        <v>1208</v>
      </c>
      <c r="BK436" s="411" t="s">
        <v>110</v>
      </c>
      <c r="BL436" s="409" t="s">
        <v>3438</v>
      </c>
      <c r="BM436" s="427">
        <v>1</v>
      </c>
      <c r="BN436" s="421">
        <v>46265</v>
      </c>
      <c r="BO436" s="410" t="s">
        <v>3439</v>
      </c>
      <c r="BP436" s="410" t="s">
        <v>3531</v>
      </c>
      <c r="BQ436" s="410" t="s">
        <v>111</v>
      </c>
      <c r="BR436" s="453" t="s">
        <v>111</v>
      </c>
      <c r="BS436" s="453" t="s">
        <v>1423</v>
      </c>
      <c r="BT436" s="454" t="s">
        <v>1423</v>
      </c>
      <c r="BU436" s="517" t="s">
        <v>3701</v>
      </c>
      <c r="BV436" s="517" t="s">
        <v>3712</v>
      </c>
      <c r="BW436" s="508" t="s">
        <v>3702</v>
      </c>
      <c r="BX436" s="508" t="s">
        <v>3711</v>
      </c>
      <c r="BY436" s="182"/>
      <c r="BZ436" s="182"/>
      <c r="CA436" s="182"/>
      <c r="CB436" s="182"/>
      <c r="CC436" s="182"/>
      <c r="CD436" s="182"/>
      <c r="CE436" s="182"/>
      <c r="CF436" s="182"/>
      <c r="CG436" s="182"/>
      <c r="CH436" s="182"/>
      <c r="CI436" s="182"/>
      <c r="CJ436" s="182"/>
      <c r="CK436" s="182"/>
      <c r="CL436" s="182"/>
      <c r="CM436" s="182"/>
      <c r="CN436" s="182"/>
      <c r="CO436" s="182"/>
    </row>
    <row r="437" spans="1:93" ht="28.5" customHeight="1">
      <c r="A437" s="857"/>
      <c r="B437" s="860"/>
      <c r="C437" s="781"/>
      <c r="D437" s="781"/>
      <c r="E437" s="764"/>
      <c r="F437" s="764"/>
      <c r="G437" s="783"/>
      <c r="H437" s="297">
        <f t="shared" ref="H437" si="406">+H436</f>
        <v>71</v>
      </c>
      <c r="I437" s="775"/>
      <c r="J437" s="764"/>
      <c r="K437" s="764"/>
      <c r="L437" s="764"/>
      <c r="M437" s="764"/>
      <c r="N437" s="764"/>
      <c r="O437" s="764"/>
      <c r="P437" s="766"/>
      <c r="Q437" s="768"/>
      <c r="R437" s="770"/>
      <c r="S437" s="770"/>
      <c r="T437" s="770"/>
      <c r="U437" s="820"/>
      <c r="V437" s="805"/>
      <c r="W437" s="823"/>
      <c r="X437" s="826"/>
      <c r="Y437" s="829"/>
      <c r="Z437" s="805"/>
      <c r="AA437" s="808"/>
      <c r="AB437" s="811"/>
      <c r="AC437" s="814"/>
      <c r="AD437" s="797"/>
      <c r="AE437" s="178">
        <v>2</v>
      </c>
      <c r="AF437" s="401"/>
      <c r="AG437" s="444"/>
      <c r="AH437" s="393"/>
      <c r="AI437" s="393"/>
      <c r="AJ437" s="393"/>
      <c r="AK437" s="395" t="str">
        <f t="shared" si="361"/>
        <v/>
      </c>
      <c r="AL437" s="253"/>
      <c r="AM437" s="253"/>
      <c r="AN437" s="201" t="str">
        <f t="shared" si="362"/>
        <v/>
      </c>
      <c r="AO437" s="254"/>
      <c r="AP437" s="254"/>
      <c r="AQ437" s="255"/>
      <c r="AR437" s="202" t="str">
        <f>IF(ISBLANK(AC436),(IFERROR(IF(AND(AK436="Probabilidad",AK437="Probabilidad"),(AT436-(+AT436*AN437)),IF(AK437="Probabilidad",(V436-(+V436*AN437)),IF(AK437="Impacto",AT436,""))),""))," ")</f>
        <v/>
      </c>
      <c r="AS437" s="154" t="str">
        <f>IF(ISBLANK(AC436),(IFERROR(IF(AR437="","",IF(AR437&lt;=0.2,"Muy Baja",IF(AR437&lt;=0.4,"Baja",IF(AR437&lt;=0.6,"Media",IF(AR437&lt;=0.8,"Alta","Muy Alta"))))),""))," ")</f>
        <v/>
      </c>
      <c r="AT437" s="203" t="str">
        <f t="shared" si="366"/>
        <v/>
      </c>
      <c r="AU437" s="470" t="str">
        <f t="shared" si="367"/>
        <v/>
      </c>
      <c r="AV437" s="203" t="str">
        <f>IFERROR(IF(AND(AK436="Impacto",AK437="Impacto"),(AV436-(+AV436*AN437)),IF(AK437="Impacto",(Z436-(+Z436*AN437)),IF(AK437="Probabilidad",AV436,""))),"")</f>
        <v/>
      </c>
      <c r="AW437" s="204" t="str">
        <f t="shared" si="368"/>
        <v/>
      </c>
      <c r="AX437" s="817"/>
      <c r="AY437" s="794"/>
      <c r="AZ437" s="797"/>
      <c r="BA437" s="800"/>
      <c r="BB437" s="256"/>
      <c r="BC437" s="368"/>
      <c r="BD437" s="369"/>
      <c r="BE437" s="369"/>
      <c r="BF437" s="474"/>
      <c r="BG437" s="474"/>
      <c r="BH437" s="474"/>
      <c r="BI437" s="368"/>
      <c r="BJ437" s="764"/>
      <c r="BK437" s="411"/>
      <c r="BL437" s="409"/>
      <c r="BM437" s="409"/>
      <c r="BN437" s="409"/>
      <c r="BO437" s="410"/>
      <c r="BP437" s="410"/>
      <c r="BQ437" s="410"/>
      <c r="BR437" s="453"/>
      <c r="BS437" s="453"/>
      <c r="BT437" s="454"/>
      <c r="BU437" s="509"/>
      <c r="BV437" s="509"/>
      <c r="BW437" s="509"/>
      <c r="BX437" s="509"/>
      <c r="BY437" s="182"/>
      <c r="BZ437" s="182"/>
      <c r="CA437" s="182"/>
      <c r="CB437" s="182"/>
      <c r="CC437" s="182"/>
      <c r="CD437" s="182"/>
      <c r="CE437" s="182"/>
      <c r="CF437" s="182"/>
      <c r="CG437" s="182"/>
      <c r="CH437" s="182"/>
      <c r="CI437" s="182"/>
      <c r="CJ437" s="182"/>
      <c r="CK437" s="182"/>
      <c r="CL437" s="182"/>
      <c r="CM437" s="182"/>
      <c r="CN437" s="182"/>
      <c r="CO437" s="182"/>
    </row>
    <row r="438" spans="1:93" ht="28.5" customHeight="1">
      <c r="A438" s="857"/>
      <c r="B438" s="860"/>
      <c r="C438" s="781"/>
      <c r="D438" s="781"/>
      <c r="E438" s="764"/>
      <c r="F438" s="764"/>
      <c r="G438" s="783"/>
      <c r="H438" s="297">
        <f t="shared" si="394"/>
        <v>71</v>
      </c>
      <c r="I438" s="775"/>
      <c r="J438" s="764"/>
      <c r="K438" s="764"/>
      <c r="L438" s="764"/>
      <c r="M438" s="764"/>
      <c r="N438" s="764"/>
      <c r="O438" s="764"/>
      <c r="P438" s="766"/>
      <c r="Q438" s="768"/>
      <c r="R438" s="770"/>
      <c r="S438" s="770"/>
      <c r="T438" s="770"/>
      <c r="U438" s="820"/>
      <c r="V438" s="805"/>
      <c r="W438" s="823"/>
      <c r="X438" s="826"/>
      <c r="Y438" s="829"/>
      <c r="Z438" s="805"/>
      <c r="AA438" s="808"/>
      <c r="AB438" s="811"/>
      <c r="AC438" s="814"/>
      <c r="AD438" s="797"/>
      <c r="AE438" s="178">
        <v>3</v>
      </c>
      <c r="AF438" s="401"/>
      <c r="AG438" s="444"/>
      <c r="AH438" s="393"/>
      <c r="AI438" s="393"/>
      <c r="AJ438" s="393"/>
      <c r="AK438" s="395" t="str">
        <f t="shared" si="361"/>
        <v/>
      </c>
      <c r="AL438" s="253"/>
      <c r="AM438" s="253"/>
      <c r="AN438" s="201" t="str">
        <f t="shared" si="362"/>
        <v/>
      </c>
      <c r="AO438" s="254"/>
      <c r="AP438" s="254"/>
      <c r="AQ438" s="255"/>
      <c r="AR438" s="202" t="str">
        <f>IF(ISBLANK(AC436),(IFERROR(IF(AND(AK437="Probabilidad",AK438="Probabilidad"),(AT437-(+AT437*AN438)),IF(AND(AK437="Impacto",AK438="Probabilidad"),(AT436-(+AT436*AN438)),IF(AK438="Impacto",AT437,""))),""))," ")</f>
        <v/>
      </c>
      <c r="AS438" s="154" t="str">
        <f>IF(ISBLANK(AC436),(IFERROR(IF(AR438="","",IF(AR438&lt;=0.2,"Muy Baja",IF(AR438&lt;=0.4,"Baja",IF(AR438&lt;=0.6,"Media",IF(AR438&lt;=0.8,"Alta","Muy Alta"))))),""))," ")</f>
        <v/>
      </c>
      <c r="AT438" s="203" t="str">
        <f t="shared" si="366"/>
        <v/>
      </c>
      <c r="AU438" s="470" t="str">
        <f t="shared" si="367"/>
        <v/>
      </c>
      <c r="AV438" s="203" t="str">
        <f t="shared" ref="AV438:AV441" si="407">IFERROR(IF(AND(AK437="Impacto",AK438="Impacto"),(AV437-(+AV437*AN438)),IF(AND(AK437="Probabilidad",AK438="Impacto"),(AV436-(+AV436*AN438)),IF(AK438="Probabilidad",AV437,""))),"")</f>
        <v/>
      </c>
      <c r="AW438" s="204" t="str">
        <f t="shared" si="368"/>
        <v/>
      </c>
      <c r="AX438" s="817"/>
      <c r="AY438" s="794"/>
      <c r="AZ438" s="797"/>
      <c r="BA438" s="800"/>
      <c r="BB438" s="256"/>
      <c r="BC438" s="368"/>
      <c r="BD438" s="369"/>
      <c r="BE438" s="369"/>
      <c r="BF438" s="474"/>
      <c r="BG438" s="474"/>
      <c r="BH438" s="474"/>
      <c r="BI438" s="368"/>
      <c r="BJ438" s="764"/>
      <c r="BK438" s="411"/>
      <c r="BL438" s="409"/>
      <c r="BM438" s="409"/>
      <c r="BN438" s="409"/>
      <c r="BO438" s="410"/>
      <c r="BP438" s="410"/>
      <c r="BQ438" s="410"/>
      <c r="BR438" s="453"/>
      <c r="BS438" s="453"/>
      <c r="BT438" s="454"/>
      <c r="BU438" s="509"/>
      <c r="BV438" s="509"/>
      <c r="BW438" s="509"/>
      <c r="BX438" s="509"/>
      <c r="BY438" s="182"/>
      <c r="BZ438" s="182"/>
      <c r="CA438" s="182"/>
      <c r="CB438" s="182"/>
      <c r="CC438" s="182"/>
      <c r="CD438" s="182"/>
      <c r="CE438" s="182"/>
      <c r="CF438" s="182"/>
      <c r="CG438" s="182"/>
      <c r="CH438" s="182"/>
      <c r="CI438" s="182"/>
      <c r="CJ438" s="182"/>
      <c r="CK438" s="182"/>
      <c r="CL438" s="182"/>
      <c r="CM438" s="182"/>
      <c r="CN438" s="182"/>
      <c r="CO438" s="182"/>
    </row>
    <row r="439" spans="1:93" ht="28.5" customHeight="1">
      <c r="A439" s="857"/>
      <c r="B439" s="860"/>
      <c r="C439" s="781"/>
      <c r="D439" s="781"/>
      <c r="E439" s="764"/>
      <c r="F439" s="764"/>
      <c r="G439" s="783"/>
      <c r="H439" s="297">
        <f t="shared" si="394"/>
        <v>71</v>
      </c>
      <c r="I439" s="775"/>
      <c r="J439" s="764"/>
      <c r="K439" s="764"/>
      <c r="L439" s="764"/>
      <c r="M439" s="764"/>
      <c r="N439" s="764"/>
      <c r="O439" s="764"/>
      <c r="P439" s="766"/>
      <c r="Q439" s="768"/>
      <c r="R439" s="770"/>
      <c r="S439" s="770"/>
      <c r="T439" s="770"/>
      <c r="U439" s="820"/>
      <c r="V439" s="805"/>
      <c r="W439" s="823"/>
      <c r="X439" s="826"/>
      <c r="Y439" s="829"/>
      <c r="Z439" s="805"/>
      <c r="AA439" s="808"/>
      <c r="AB439" s="811"/>
      <c r="AC439" s="814"/>
      <c r="AD439" s="797"/>
      <c r="AE439" s="178">
        <v>4</v>
      </c>
      <c r="AF439" s="401"/>
      <c r="AG439" s="444"/>
      <c r="AH439" s="393"/>
      <c r="AI439" s="393"/>
      <c r="AJ439" s="393"/>
      <c r="AK439" s="395" t="str">
        <f t="shared" si="361"/>
        <v/>
      </c>
      <c r="AL439" s="253"/>
      <c r="AM439" s="253"/>
      <c r="AN439" s="201" t="str">
        <f t="shared" si="362"/>
        <v/>
      </c>
      <c r="AO439" s="254"/>
      <c r="AP439" s="254"/>
      <c r="AQ439" s="255"/>
      <c r="AR439" s="202" t="str">
        <f>IF(ISBLANK(AC436),(IFERROR(IF(AND(AK438="Probabilidad",AK439="Probabilidad"),(AT438-(+AT438*AN439)),IF(AND(AK438="Impacto",AK439="Probabilidad"),(AT437-(+AT437*AN439)),IF(AK439="Impacto",AT438,""))),""))," ")</f>
        <v/>
      </c>
      <c r="AS439" s="154" t="str">
        <f>IF(ISBLANK(AC436),(IFERROR(IF(AR439="","",IF(AR439&lt;=0.2,"Muy Baja",IF(AR439&lt;=0.4,"Baja",IF(AR439&lt;=0.6,"Media",IF(AR439&lt;=0.8,"Alta","Muy Alta"))))),""))," ")</f>
        <v/>
      </c>
      <c r="AT439" s="203" t="str">
        <f t="shared" si="366"/>
        <v/>
      </c>
      <c r="AU439" s="470" t="str">
        <f t="shared" si="367"/>
        <v/>
      </c>
      <c r="AV439" s="203" t="str">
        <f t="shared" si="407"/>
        <v/>
      </c>
      <c r="AW439" s="204" t="str">
        <f t="shared" si="368"/>
        <v/>
      </c>
      <c r="AX439" s="817"/>
      <c r="AY439" s="794"/>
      <c r="AZ439" s="797"/>
      <c r="BA439" s="800"/>
      <c r="BB439" s="256"/>
      <c r="BC439" s="368"/>
      <c r="BD439" s="369"/>
      <c r="BE439" s="369"/>
      <c r="BF439" s="474"/>
      <c r="BG439" s="474"/>
      <c r="BH439" s="474"/>
      <c r="BI439" s="368"/>
      <c r="BJ439" s="764"/>
      <c r="BK439" s="411"/>
      <c r="BL439" s="409"/>
      <c r="BM439" s="409"/>
      <c r="BN439" s="409"/>
      <c r="BO439" s="410"/>
      <c r="BP439" s="410"/>
      <c r="BQ439" s="410"/>
      <c r="BR439" s="453"/>
      <c r="BS439" s="453"/>
      <c r="BT439" s="454"/>
      <c r="BU439" s="509"/>
      <c r="BV439" s="509"/>
      <c r="BW439" s="509"/>
      <c r="BX439" s="509"/>
      <c r="BY439" s="182"/>
      <c r="BZ439" s="182"/>
      <c r="CA439" s="182"/>
      <c r="CB439" s="182"/>
      <c r="CC439" s="182"/>
      <c r="CD439" s="182"/>
      <c r="CE439" s="182"/>
      <c r="CF439" s="182"/>
      <c r="CG439" s="182"/>
      <c r="CH439" s="182"/>
      <c r="CI439" s="182"/>
      <c r="CJ439" s="182"/>
      <c r="CK439" s="182"/>
      <c r="CL439" s="182"/>
      <c r="CM439" s="182"/>
      <c r="CN439" s="182"/>
      <c r="CO439" s="182"/>
    </row>
    <row r="440" spans="1:93" ht="28.5" customHeight="1">
      <c r="A440" s="857"/>
      <c r="B440" s="860"/>
      <c r="C440" s="781"/>
      <c r="D440" s="781"/>
      <c r="E440" s="764"/>
      <c r="F440" s="764"/>
      <c r="G440" s="783"/>
      <c r="H440" s="297">
        <f t="shared" si="394"/>
        <v>71</v>
      </c>
      <c r="I440" s="775"/>
      <c r="J440" s="764"/>
      <c r="K440" s="764"/>
      <c r="L440" s="764"/>
      <c r="M440" s="764"/>
      <c r="N440" s="764"/>
      <c r="O440" s="764"/>
      <c r="P440" s="766"/>
      <c r="Q440" s="768"/>
      <c r="R440" s="770"/>
      <c r="S440" s="770"/>
      <c r="T440" s="770"/>
      <c r="U440" s="820"/>
      <c r="V440" s="805"/>
      <c r="W440" s="823"/>
      <c r="X440" s="826"/>
      <c r="Y440" s="829"/>
      <c r="Z440" s="805"/>
      <c r="AA440" s="808"/>
      <c r="AB440" s="811"/>
      <c r="AC440" s="814"/>
      <c r="AD440" s="797"/>
      <c r="AE440" s="178">
        <v>5</v>
      </c>
      <c r="AF440" s="401"/>
      <c r="AG440" s="444"/>
      <c r="AH440" s="393"/>
      <c r="AI440" s="393"/>
      <c r="AJ440" s="393"/>
      <c r="AK440" s="395" t="str">
        <f t="shared" si="361"/>
        <v/>
      </c>
      <c r="AL440" s="253"/>
      <c r="AM440" s="253"/>
      <c r="AN440" s="201" t="str">
        <f t="shared" si="362"/>
        <v/>
      </c>
      <c r="AO440" s="254"/>
      <c r="AP440" s="254"/>
      <c r="AQ440" s="255"/>
      <c r="AR440" s="202" t="str">
        <f>IF(ISBLANK(AC436),(IFERROR(IF(AND(AK439="Probabilidad",AK440="Probabilidad"),(AT439-(+AT439*AN440)),IF(AND(AK439="Impacto",AK440="Probabilidad"),(AT438-(+AT438*AN440)),IF(AK440="Impacto",AT439,""))),""))," ")</f>
        <v/>
      </c>
      <c r="AS440" s="154" t="str">
        <f>IF(ISBLANK(AC436),(IFERROR(IF(AR440="","",IF(AR440&lt;=0.2,"Muy Baja",IF(AR440&lt;=0.4,"Baja",IF(AR440&lt;=0.6,"Media",IF(AR440&lt;=0.8,"Alta","Muy Alta"))))),""))," ")</f>
        <v/>
      </c>
      <c r="AT440" s="203" t="str">
        <f t="shared" si="366"/>
        <v/>
      </c>
      <c r="AU440" s="470" t="str">
        <f t="shared" si="367"/>
        <v/>
      </c>
      <c r="AV440" s="203" t="str">
        <f t="shared" si="407"/>
        <v/>
      </c>
      <c r="AW440" s="204" t="str">
        <f t="shared" si="368"/>
        <v/>
      </c>
      <c r="AX440" s="817"/>
      <c r="AY440" s="794"/>
      <c r="AZ440" s="797"/>
      <c r="BA440" s="800"/>
      <c r="BB440" s="256"/>
      <c r="BC440" s="368"/>
      <c r="BD440" s="369"/>
      <c r="BE440" s="369"/>
      <c r="BF440" s="474"/>
      <c r="BG440" s="474"/>
      <c r="BH440" s="474"/>
      <c r="BI440" s="368"/>
      <c r="BJ440" s="764"/>
      <c r="BK440" s="411"/>
      <c r="BL440" s="409"/>
      <c r="BM440" s="409"/>
      <c r="BN440" s="409"/>
      <c r="BO440" s="410"/>
      <c r="BP440" s="410"/>
      <c r="BQ440" s="410"/>
      <c r="BR440" s="453"/>
      <c r="BS440" s="453"/>
      <c r="BT440" s="454"/>
      <c r="BU440" s="509"/>
      <c r="BV440" s="509"/>
      <c r="BW440" s="509"/>
      <c r="BX440" s="509"/>
      <c r="BY440" s="182"/>
      <c r="BZ440" s="182"/>
      <c r="CA440" s="182"/>
      <c r="CB440" s="182"/>
      <c r="CC440" s="182"/>
      <c r="CD440" s="182"/>
      <c r="CE440" s="182"/>
      <c r="CF440" s="182"/>
      <c r="CG440" s="182"/>
      <c r="CH440" s="182"/>
      <c r="CI440" s="182"/>
      <c r="CJ440" s="182"/>
      <c r="CK440" s="182"/>
      <c r="CL440" s="182"/>
      <c r="CM440" s="182"/>
      <c r="CN440" s="182"/>
      <c r="CO440" s="182"/>
    </row>
    <row r="441" spans="1:93" ht="28.5" customHeight="1">
      <c r="A441" s="857"/>
      <c r="B441" s="860"/>
      <c r="C441" s="781"/>
      <c r="D441" s="781"/>
      <c r="E441" s="764"/>
      <c r="F441" s="764"/>
      <c r="G441" s="783"/>
      <c r="H441" s="297">
        <f t="shared" si="394"/>
        <v>71</v>
      </c>
      <c r="I441" s="776"/>
      <c r="J441" s="765"/>
      <c r="K441" s="765"/>
      <c r="L441" s="765"/>
      <c r="M441" s="765"/>
      <c r="N441" s="765"/>
      <c r="O441" s="765"/>
      <c r="P441" s="767"/>
      <c r="Q441" s="769"/>
      <c r="R441" s="771"/>
      <c r="S441" s="771"/>
      <c r="T441" s="771"/>
      <c r="U441" s="821"/>
      <c r="V441" s="806"/>
      <c r="W441" s="824"/>
      <c r="X441" s="827"/>
      <c r="Y441" s="830"/>
      <c r="Z441" s="806"/>
      <c r="AA441" s="809"/>
      <c r="AB441" s="812"/>
      <c r="AC441" s="815"/>
      <c r="AD441" s="798"/>
      <c r="AE441" s="178">
        <v>6</v>
      </c>
      <c r="AF441" s="401"/>
      <c r="AG441" s="444"/>
      <c r="AH441" s="393"/>
      <c r="AI441" s="393"/>
      <c r="AJ441" s="393"/>
      <c r="AK441" s="395" t="str">
        <f t="shared" si="361"/>
        <v/>
      </c>
      <c r="AL441" s="253"/>
      <c r="AM441" s="253"/>
      <c r="AN441" s="201" t="str">
        <f t="shared" si="362"/>
        <v/>
      </c>
      <c r="AO441" s="254"/>
      <c r="AP441" s="254"/>
      <c r="AQ441" s="255"/>
      <c r="AR441" s="202" t="str">
        <f>IF(ISBLANK(AC436),(IFERROR(IF(AND(AK440="Probabilidad",AK441="Probabilidad"),(AT440-(+AT440*AN441)),IF(AND(AK440="Impacto",AK441="Probabilidad"),(AT439-(+AT439*AN441)),IF(AK441="Impacto",AT440,""))),""))," ")</f>
        <v/>
      </c>
      <c r="AS441" s="154" t="str">
        <f>IF(ISBLANK(AC436),(IFERROR(IF(AR441="","",IF(AR441&lt;=0.2,"Muy Baja",IF(AR441&lt;=0.4,"Baja",IF(AR441&lt;=0.6,"Media",IF(AR441&lt;=0.8,"Alta","Muy Alta"))))),""))," ")</f>
        <v/>
      </c>
      <c r="AT441" s="203" t="str">
        <f t="shared" si="366"/>
        <v/>
      </c>
      <c r="AU441" s="470" t="str">
        <f t="shared" si="367"/>
        <v/>
      </c>
      <c r="AV441" s="203" t="str">
        <f t="shared" si="407"/>
        <v/>
      </c>
      <c r="AW441" s="204" t="str">
        <f t="shared" si="368"/>
        <v/>
      </c>
      <c r="AX441" s="818"/>
      <c r="AY441" s="795"/>
      <c r="AZ441" s="798"/>
      <c r="BA441" s="801"/>
      <c r="BB441" s="256"/>
      <c r="BC441" s="368"/>
      <c r="BD441" s="369"/>
      <c r="BE441" s="369"/>
      <c r="BF441" s="474"/>
      <c r="BG441" s="474"/>
      <c r="BH441" s="474"/>
      <c r="BI441" s="368"/>
      <c r="BJ441" s="765"/>
      <c r="BK441" s="411"/>
      <c r="BL441" s="409"/>
      <c r="BM441" s="409"/>
      <c r="BN441" s="409"/>
      <c r="BO441" s="410"/>
      <c r="BP441" s="410"/>
      <c r="BQ441" s="410"/>
      <c r="BR441" s="453"/>
      <c r="BS441" s="453"/>
      <c r="BT441" s="454"/>
      <c r="BU441" s="509"/>
      <c r="BV441" s="509"/>
      <c r="BW441" s="509"/>
      <c r="BX441" s="509"/>
      <c r="BY441" s="182"/>
      <c r="BZ441" s="182"/>
      <c r="CA441" s="182"/>
      <c r="CB441" s="182"/>
      <c r="CC441" s="182"/>
      <c r="CD441" s="182"/>
      <c r="CE441" s="182"/>
      <c r="CF441" s="182"/>
      <c r="CG441" s="182"/>
      <c r="CH441" s="182"/>
      <c r="CI441" s="182"/>
      <c r="CJ441" s="182"/>
      <c r="CK441" s="182"/>
      <c r="CL441" s="182"/>
      <c r="CM441" s="182"/>
      <c r="CN441" s="182"/>
      <c r="CO441" s="182"/>
    </row>
    <row r="442" spans="1:93" ht="227.25" customHeight="1">
      <c r="A442" s="857"/>
      <c r="B442" s="860" t="s">
        <v>937</v>
      </c>
      <c r="C442" s="781"/>
      <c r="D442" s="781" t="str">
        <f>IFERROR((VLOOKUP($B442,'Listados Datos'!$D$3:$F$18,3,FALSE))," ")</f>
        <v>El proceso inicia con la identificación de necesidades de personal y finaliza con el seguimiento y evaluación de los mismos. Aplica a todos los procesos de la entidad.</v>
      </c>
      <c r="E442" s="764" t="s">
        <v>1133</v>
      </c>
      <c r="F442" s="764" t="s">
        <v>952</v>
      </c>
      <c r="G442" s="783">
        <v>72</v>
      </c>
      <c r="H442" s="297">
        <f t="shared" ref="H442" si="408">+G442</f>
        <v>72</v>
      </c>
      <c r="I442" s="784" t="s">
        <v>2989</v>
      </c>
      <c r="J442" s="785" t="s">
        <v>237</v>
      </c>
      <c r="K442" s="785" t="s">
        <v>1156</v>
      </c>
      <c r="L442" s="785" t="s">
        <v>1266</v>
      </c>
      <c r="M442" s="785" t="s">
        <v>2984</v>
      </c>
      <c r="N442" s="785" t="s">
        <v>105</v>
      </c>
      <c r="O442" s="785" t="s">
        <v>825</v>
      </c>
      <c r="P442" s="786">
        <v>228</v>
      </c>
      <c r="Q442" s="787"/>
      <c r="R442" s="788"/>
      <c r="S442" s="788"/>
      <c r="T442" s="788"/>
      <c r="U442" s="819" t="str">
        <f>IF(ISBLANK(AB442),(IF(P442&lt;=0,"",IF(P442&lt;=2,"Muy Baja",IF(P442&lt;=24,"Baja",IF(P442&lt;=500,"Media",IF(P442&lt;=5000,"Alta","Muy Alta"))))))," ")</f>
        <v>Media</v>
      </c>
      <c r="V442" s="804">
        <f t="shared" ref="V442" si="409">IF(ISBLANK(AB442),(IF(U442="","",IF(U442="Muy Baja",20%,IF(U442="Baja",40%,IF(U442="Media",60%,IF(U442="Alta",80%,IF(U442="Muy Alta",100%,0)))))))," ")</f>
        <v>0.6</v>
      </c>
      <c r="W442" s="822" t="s">
        <v>299</v>
      </c>
      <c r="X442" s="825" t="str">
        <f>IF(W442&gt;0,IF(NOT(ISERROR(MATCH(W442,'Listados Datos'!$N$3:$N$4,0))),'Listados Datos'!$N$6&amp;"Por favor no seleccionar este criterios de impacto (Afectación Económica o presupuestal y/o Pérdida Reputacional)",'Listados Datos'!$N$7),"")</f>
        <v>✔</v>
      </c>
      <c r="Y442" s="828" t="str">
        <f>IF(OR(W442='Listados Datos'!$R$3,W442='Listados Datos'!$S$3),"Leve",IF(OR(W442='Listados Datos'!$R$4,W442='Listados Datos'!$S$4),"Menor",IF(OR(W442='Listados Datos'!$R$5,W442='Listados Datos'!$S$5),"Moderado",IF(OR(W442='Listados Datos'!$R$6,W442='Listados Datos'!$S$6),"Mayor",IF(OR(W442='Listados Datos'!$R$7,W442='Listados Datos'!$S$7),"Catastrófico","")))))</f>
        <v>Moderado</v>
      </c>
      <c r="Z442" s="804">
        <f>IF(Y442="","",IF(Y442="Leve",20%,IF(Y442="Menor",40%,IF(Y442="Moderado",60%,IF(Y442="Mayor",80%,IF(Y442="Catastrófico",100%,0))))))</f>
        <v>0.6</v>
      </c>
      <c r="AA442" s="807" t="str">
        <f>IF(OR(AND(U442="Muy Baja",Y442="Leve"),AND(U442="Muy Baja",Y442="Menor"),AND(U442="Baja",Y442="Leve")),"Bajo",IF(OR(AND(U442="Muy baja",Y442="Moderado"),AND(U442="Baja",Y442="Menor"),AND(U442="Baja",Y442="Moderado"),AND(U442="Media",Y442="Leve"),AND(U442="Media",Y442="Menor"),AND(U442="Media",Y442="Moderado"),AND(U442="Alta",Y442="Leve"),AND(U442="Alta",Y442="Menor")),"Moderado",IF(OR(AND(U442="Muy Baja",Y442="Mayor"),AND(U442="Baja",Y442="Mayor"),AND(U442="Media",Y442="Mayor"),AND(U442="Alta",Y442="Moderado"),AND(U442="Alta",Y442="Mayor"),AND(U442="Muy Alta",Y442="Leve"),AND(U442="Muy Alta",Y442="Menor"),AND(U442="Muy Alta",Y442="Moderado"),AND(U442="Muy Alta",Y442="Mayor")),"Alto",IF(OR(AND(U442="Muy Baja",Y442="Catastrófico"),AND(U442="Baja",Y442="Catastrófico"),AND(U442="Media",Y442="Catastrófico"),AND(U442="Alta",Y442="Catastrófico"),AND(U442="Muy Alta",Y442="Catastrófico")),"Extremo",""))))</f>
        <v>Moderado</v>
      </c>
      <c r="AB442" s="810"/>
      <c r="AC442" s="813"/>
      <c r="AD442" s="796" t="str">
        <f t="shared" ref="AD442" si="410">IF(AND(AB442="Rara Vez",AC442="Insignificante"),("BAJA"),IF(AND(AB442="Rara Vez",AC442="Menor"),("BAJA"),IF(AND(AB442="Rara Vez",AC442="Moderado"),("MODERADA"),IF(AND(AB442="Rara Vez",AC442="Mayor"),("ALTA"),IF(AND(AB442="Improbable",AC442="Insignificante"),("BAJA"),IF(AND(AB442="Improbable",AC442="Menor"),("BAJA"),IF(AND(AB442="Improbable",AC442="Moderado"),("MODERADA"),IF(AND(AB442="Improbable",AC442="Mayor"),("ALTA"),IF(AND(AB442="Posible",AC442="Insignificante"),("BAJA"),IF(AND(AB442="Posible",AC442="Menor"),("MODERADA"),IF(AND(AB442="Posible",AC442="Moderado"),("ALTA"),IF(AND(AB442="Posible",AC442="Mayor"),("EXTREMA"),IF(AND(AB442="Probable",AC442="Insignificante"),("MODERADA"),IF(AND(AB442="Probable",AC442="Menor"),("ALTA"),IF(AND(AB442="Probable",AC442="Moderado"),("ALTA"),IF(AND(AB442="Probable",AC442="Mayor"),("EXTREMA"),IF(AND(AB442="Casi Seguro",AC442="Insignificante"),("ALTA"),IF(AND(AB442="Casi Seguro",AC442="Menor"),("ALTA"),IF(AND(AB442="Casi Seguro",AC442="Moderado"),("EXTREMA"),IF(AND(AB442="Casi Seguro",AC442="Mayor"),("EXTREMA"),IF(AC442="Catastrófico","EXTREMA","VALORAR")))))))))))))))))))))</f>
        <v>VALORAR</v>
      </c>
      <c r="AE442" s="178">
        <v>1</v>
      </c>
      <c r="AF442" s="401"/>
      <c r="AG442" s="444" t="s">
        <v>3177</v>
      </c>
      <c r="AH442" s="393"/>
      <c r="AI442" s="393"/>
      <c r="AJ442" s="393"/>
      <c r="AK442" s="395" t="str">
        <f t="shared" si="361"/>
        <v>Probabilidad</v>
      </c>
      <c r="AL442" s="253" t="s">
        <v>305</v>
      </c>
      <c r="AM442" s="253" t="s">
        <v>310</v>
      </c>
      <c r="AN442" s="201" t="str">
        <f t="shared" si="362"/>
        <v>40%</v>
      </c>
      <c r="AO442" s="254" t="s">
        <v>314</v>
      </c>
      <c r="AP442" s="254" t="s">
        <v>318</v>
      </c>
      <c r="AQ442" s="255" t="s">
        <v>321</v>
      </c>
      <c r="AR442" s="202">
        <f>IF(ISBLANK(AC442),(IFERROR(IF(AK442="Probabilidad",(V442-(+V442*AN442)),IF(AK442="Impacto",V442,"")),""))," ")</f>
        <v>0.36</v>
      </c>
      <c r="AS442" s="154" t="str">
        <f>IF(ISBLANK(AC442), (IFERROR(IF(AR442="","",IF(AR442&lt;=0.2,"Muy Baja",IF(AR442&lt;=0.4,"Baja",IF(AR442&lt;=0.6,"Media",IF(AR442&lt;=0.8,"Alta","Muy Alta"))))),""))," ")</f>
        <v>Baja</v>
      </c>
      <c r="AT442" s="203">
        <f t="shared" si="366"/>
        <v>0.36</v>
      </c>
      <c r="AU442" s="470" t="str">
        <f t="shared" si="367"/>
        <v>Moderado</v>
      </c>
      <c r="AV442" s="203">
        <f>IFERROR(IF(AK442="Impacto",(Z442-(+Z442*AN442)),IF(AK442="Probabilidad",Z442,"")),"")</f>
        <v>0.6</v>
      </c>
      <c r="AW442" s="204" t="str">
        <f t="shared" si="368"/>
        <v>Moderado</v>
      </c>
      <c r="AX442" s="816"/>
      <c r="AY442" s="793" t="str">
        <f>IF(ISBLANK(AC442), " ", AC442)</f>
        <v xml:space="preserve"> </v>
      </c>
      <c r="AZ442" s="796" t="str">
        <f t="shared" ref="AZ442" si="411">IF(AND(AX442="Rara Vez",AY442="Insignificante"),("BAJA"),IF(AND(AX442="Rara Vez",AY442="Menor"),("BAJA"),IF(AND(AX442="Rara Vez",AY442="Moderado"),("MODERADA"),IF(AND(AX442="Rara Vez",AY442="Mayor"),("ALTA"),IF(AND(AX442="Improbable",AY442="Insignificante"),("BAJA"),IF(AND(AX442="Improbable",AY442="Menor"),("BAJA"),IF(AND(AX442="Improbable",AY442="Moderado"),("MODERADA"),IF(AND(AX442="Improbable",AY442="Mayor"),("ALTA"),IF(AND(AX442="Posible",AY442="Insignificante"),("BAJA"),IF(AND(AX442="Posible",AY442="Menor"),("MODERADA"),IF(AND(AX442="Posible",AY442="Moderado"),("ALTA"),IF(AND(AX442="Posible",AY442="Mayor"),("EXTREMA"),IF(AND(AX442="Probable",AY442="Insignificante"),("MODERADA"),IF(AND(AX442="Probable",AY442="Menor"),("ALTA"),IF(AND(AX442="Probable",AY442="Moderado"),("ALTA"),IF(AND(AX442="Probable",AY442="Mayor"),("EXTREMA"),IF(AND(AX442="Casi Seguro",AY442="Insignificante"),("ALTA"),IF(AND(AX442="Casi Seguro",AY442="Menor"),("ALTA"),IF(AND(AX442="Casi Seguro",AY442="Moderado"),("EXTREMA"),IF(AND(AX442="Casi Seguro",AY442="Mayor"),("EXTREMA"),IF(AY442="Catastrófico","EXTREMA","VALORAR")))))))))))))))))))))</f>
        <v>VALORAR</v>
      </c>
      <c r="BA442" s="799" t="s">
        <v>328</v>
      </c>
      <c r="BB442" s="256" t="s">
        <v>2993</v>
      </c>
      <c r="BC442" s="368" t="s">
        <v>1328</v>
      </c>
      <c r="BD442" s="369" t="s">
        <v>2920</v>
      </c>
      <c r="BE442" s="369" t="s">
        <v>1028</v>
      </c>
      <c r="BF442" s="474">
        <v>44927</v>
      </c>
      <c r="BG442" s="474">
        <v>45291</v>
      </c>
      <c r="BH442" s="474" t="s">
        <v>1209</v>
      </c>
      <c r="BI442" s="474" t="s">
        <v>1209</v>
      </c>
      <c r="BJ442" s="785" t="s">
        <v>1210</v>
      </c>
      <c r="BK442" s="411" t="s">
        <v>110</v>
      </c>
      <c r="BL442" s="409" t="s">
        <v>3440</v>
      </c>
      <c r="BM442" s="427">
        <v>1</v>
      </c>
      <c r="BN442" s="421">
        <v>45169</v>
      </c>
      <c r="BO442" s="410" t="s">
        <v>3441</v>
      </c>
      <c r="BP442" s="410" t="s">
        <v>3531</v>
      </c>
      <c r="BQ442" s="410" t="s">
        <v>111</v>
      </c>
      <c r="BR442" s="453" t="s">
        <v>111</v>
      </c>
      <c r="BS442" s="453" t="s">
        <v>1423</v>
      </c>
      <c r="BT442" s="454" t="s">
        <v>1423</v>
      </c>
      <c r="BU442" s="517" t="s">
        <v>3704</v>
      </c>
      <c r="BV442" s="517" t="s">
        <v>3712</v>
      </c>
      <c r="BW442" s="508" t="s">
        <v>3703</v>
      </c>
      <c r="BX442" s="508" t="s">
        <v>3705</v>
      </c>
      <c r="BY442" s="182"/>
      <c r="BZ442" s="182"/>
      <c r="CA442" s="182"/>
      <c r="CB442" s="182"/>
      <c r="CC442" s="182"/>
      <c r="CD442" s="182"/>
      <c r="CE442" s="182"/>
      <c r="CF442" s="182"/>
      <c r="CG442" s="182"/>
      <c r="CH442" s="182"/>
      <c r="CI442" s="182"/>
      <c r="CJ442" s="182"/>
      <c r="CK442" s="182"/>
      <c r="CL442" s="182"/>
      <c r="CM442" s="182"/>
      <c r="CN442" s="182"/>
      <c r="CO442" s="182"/>
    </row>
    <row r="443" spans="1:93" ht="28.5" customHeight="1">
      <c r="A443" s="857"/>
      <c r="B443" s="860"/>
      <c r="C443" s="781"/>
      <c r="D443" s="781"/>
      <c r="E443" s="764"/>
      <c r="F443" s="764"/>
      <c r="G443" s="783"/>
      <c r="H443" s="297">
        <f t="shared" ref="H443" si="412">+H442</f>
        <v>72</v>
      </c>
      <c r="I443" s="775"/>
      <c r="J443" s="764"/>
      <c r="K443" s="764"/>
      <c r="L443" s="764"/>
      <c r="M443" s="764"/>
      <c r="N443" s="764"/>
      <c r="O443" s="764"/>
      <c r="P443" s="766"/>
      <c r="Q443" s="768"/>
      <c r="R443" s="770"/>
      <c r="S443" s="770"/>
      <c r="T443" s="770"/>
      <c r="U443" s="820"/>
      <c r="V443" s="805"/>
      <c r="W443" s="823"/>
      <c r="X443" s="826"/>
      <c r="Y443" s="829"/>
      <c r="Z443" s="805"/>
      <c r="AA443" s="808"/>
      <c r="AB443" s="811"/>
      <c r="AC443" s="814"/>
      <c r="AD443" s="797"/>
      <c r="AE443" s="178">
        <v>2</v>
      </c>
      <c r="AF443" s="401"/>
      <c r="AG443" s="444"/>
      <c r="AH443" s="393"/>
      <c r="AI443" s="393"/>
      <c r="AJ443" s="393"/>
      <c r="AK443" s="395" t="str">
        <f t="shared" si="361"/>
        <v/>
      </c>
      <c r="AL443" s="253"/>
      <c r="AM443" s="253"/>
      <c r="AN443" s="201" t="str">
        <f t="shared" si="362"/>
        <v/>
      </c>
      <c r="AO443" s="254"/>
      <c r="AP443" s="254"/>
      <c r="AQ443" s="255"/>
      <c r="AR443" s="202" t="str">
        <f>IF(ISBLANK(AC442),(IFERROR(IF(AND(AK442="Probabilidad",AK443="Probabilidad"),(AT442-(+AT442*AN443)),IF(AK443="Probabilidad",(V442-(+V442*AN443)),IF(AK443="Impacto",AT442,""))),""))," ")</f>
        <v/>
      </c>
      <c r="AS443" s="154" t="str">
        <f>IF(ISBLANK(AC442),(IFERROR(IF(AR443="","",IF(AR443&lt;=0.2,"Muy Baja",IF(AR443&lt;=0.4,"Baja",IF(AR443&lt;=0.6,"Media",IF(AR443&lt;=0.8,"Alta","Muy Alta"))))),""))," ")</f>
        <v/>
      </c>
      <c r="AT443" s="203" t="str">
        <f t="shared" si="366"/>
        <v/>
      </c>
      <c r="AU443" s="470" t="str">
        <f t="shared" si="367"/>
        <v/>
      </c>
      <c r="AV443" s="203" t="str">
        <f>IFERROR(IF(AND(AK442="Impacto",AK443="Impacto"),(AV442-(+AV442*AN443)),IF(AK443="Impacto",(Z442-(+Z442*AN443)),IF(AK443="Probabilidad",AV442,""))),"")</f>
        <v/>
      </c>
      <c r="AW443" s="204" t="str">
        <f t="shared" si="368"/>
        <v/>
      </c>
      <c r="AX443" s="817"/>
      <c r="AY443" s="794"/>
      <c r="AZ443" s="797"/>
      <c r="BA443" s="800"/>
      <c r="BB443" s="256"/>
      <c r="BC443" s="368"/>
      <c r="BD443" s="369"/>
      <c r="BE443" s="369"/>
      <c r="BF443" s="474"/>
      <c r="BG443" s="474"/>
      <c r="BH443" s="474"/>
      <c r="BI443" s="368"/>
      <c r="BJ443" s="764"/>
      <c r="BK443" s="411"/>
      <c r="BL443" s="409"/>
      <c r="BM443" s="409"/>
      <c r="BN443" s="409"/>
      <c r="BO443" s="410"/>
      <c r="BP443" s="410"/>
      <c r="BQ443" s="410"/>
      <c r="BR443" s="453"/>
      <c r="BS443" s="453"/>
      <c r="BT443" s="454"/>
      <c r="BU443" s="509"/>
      <c r="BV443" s="509"/>
      <c r="BW443" s="509"/>
      <c r="BX443" s="509"/>
      <c r="BY443" s="182"/>
      <c r="BZ443" s="182"/>
      <c r="CA443" s="182"/>
      <c r="CB443" s="182"/>
      <c r="CC443" s="182"/>
      <c r="CD443" s="182"/>
      <c r="CE443" s="182"/>
      <c r="CF443" s="182"/>
      <c r="CG443" s="182"/>
      <c r="CH443" s="182"/>
      <c r="CI443" s="182"/>
      <c r="CJ443" s="182"/>
      <c r="CK443" s="182"/>
      <c r="CL443" s="182"/>
      <c r="CM443" s="182"/>
      <c r="CN443" s="182"/>
      <c r="CO443" s="182"/>
    </row>
    <row r="444" spans="1:93" ht="28.5" customHeight="1">
      <c r="A444" s="857"/>
      <c r="B444" s="860"/>
      <c r="C444" s="781"/>
      <c r="D444" s="781"/>
      <c r="E444" s="764"/>
      <c r="F444" s="764"/>
      <c r="G444" s="783"/>
      <c r="H444" s="297">
        <f t="shared" si="394"/>
        <v>72</v>
      </c>
      <c r="I444" s="775"/>
      <c r="J444" s="764"/>
      <c r="K444" s="764"/>
      <c r="L444" s="764"/>
      <c r="M444" s="764"/>
      <c r="N444" s="764"/>
      <c r="O444" s="764"/>
      <c r="P444" s="766"/>
      <c r="Q444" s="768"/>
      <c r="R444" s="770"/>
      <c r="S444" s="770"/>
      <c r="T444" s="770"/>
      <c r="U444" s="820"/>
      <c r="V444" s="805"/>
      <c r="W444" s="823"/>
      <c r="X444" s="826"/>
      <c r="Y444" s="829"/>
      <c r="Z444" s="805"/>
      <c r="AA444" s="808"/>
      <c r="AB444" s="811"/>
      <c r="AC444" s="814"/>
      <c r="AD444" s="797"/>
      <c r="AE444" s="178">
        <v>3</v>
      </c>
      <c r="AF444" s="401"/>
      <c r="AG444" s="444"/>
      <c r="AH444" s="393"/>
      <c r="AI444" s="393"/>
      <c r="AJ444" s="393"/>
      <c r="AK444" s="395" t="str">
        <f t="shared" si="361"/>
        <v/>
      </c>
      <c r="AL444" s="253"/>
      <c r="AM444" s="253"/>
      <c r="AN444" s="201" t="str">
        <f t="shared" si="362"/>
        <v/>
      </c>
      <c r="AO444" s="254"/>
      <c r="AP444" s="254"/>
      <c r="AQ444" s="255"/>
      <c r="AR444" s="202" t="str">
        <f>IF(ISBLANK(AC442),(IFERROR(IF(AND(AK443="Probabilidad",AK444="Probabilidad"),(AT443-(+AT443*AN444)),IF(AND(AK443="Impacto",AK444="Probabilidad"),(AT442-(+AT442*AN444)),IF(AK444="Impacto",AT443,""))),""))," ")</f>
        <v/>
      </c>
      <c r="AS444" s="154" t="str">
        <f>IF(ISBLANK(AC442),(IFERROR(IF(AR444="","",IF(AR444&lt;=0.2,"Muy Baja",IF(AR444&lt;=0.4,"Baja",IF(AR444&lt;=0.6,"Media",IF(AR444&lt;=0.8,"Alta","Muy Alta"))))),""))," ")</f>
        <v/>
      </c>
      <c r="AT444" s="203" t="str">
        <f t="shared" si="366"/>
        <v/>
      </c>
      <c r="AU444" s="470" t="str">
        <f t="shared" si="367"/>
        <v/>
      </c>
      <c r="AV444" s="203" t="str">
        <f t="shared" ref="AV444:AV447" si="413">IFERROR(IF(AND(AK443="Impacto",AK444="Impacto"),(AV443-(+AV443*AN444)),IF(AND(AK443="Probabilidad",AK444="Impacto"),(AV442-(+AV442*AN444)),IF(AK444="Probabilidad",AV443,""))),"")</f>
        <v/>
      </c>
      <c r="AW444" s="204" t="str">
        <f t="shared" si="368"/>
        <v/>
      </c>
      <c r="AX444" s="817"/>
      <c r="AY444" s="794"/>
      <c r="AZ444" s="797"/>
      <c r="BA444" s="800"/>
      <c r="BB444" s="256"/>
      <c r="BC444" s="368"/>
      <c r="BD444" s="369"/>
      <c r="BE444" s="369"/>
      <c r="BF444" s="474"/>
      <c r="BG444" s="474"/>
      <c r="BH444" s="474"/>
      <c r="BI444" s="368"/>
      <c r="BJ444" s="764"/>
      <c r="BK444" s="411"/>
      <c r="BL444" s="409"/>
      <c r="BM444" s="409"/>
      <c r="BN444" s="409"/>
      <c r="BO444" s="410"/>
      <c r="BP444" s="410"/>
      <c r="BQ444" s="410"/>
      <c r="BR444" s="453"/>
      <c r="BS444" s="453"/>
      <c r="BT444" s="454"/>
      <c r="BU444" s="509"/>
      <c r="BV444" s="509"/>
      <c r="BW444" s="509"/>
      <c r="BX444" s="509"/>
      <c r="BY444" s="182"/>
      <c r="BZ444" s="182"/>
      <c r="CA444" s="182"/>
      <c r="CB444" s="182"/>
      <c r="CC444" s="182"/>
      <c r="CD444" s="182"/>
      <c r="CE444" s="182"/>
      <c r="CF444" s="182"/>
      <c r="CG444" s="182"/>
      <c r="CH444" s="182"/>
      <c r="CI444" s="182"/>
      <c r="CJ444" s="182"/>
      <c r="CK444" s="182"/>
      <c r="CL444" s="182"/>
      <c r="CM444" s="182"/>
      <c r="CN444" s="182"/>
      <c r="CO444" s="182"/>
    </row>
    <row r="445" spans="1:93" ht="28.5" customHeight="1">
      <c r="A445" s="857"/>
      <c r="B445" s="860"/>
      <c r="C445" s="781"/>
      <c r="D445" s="781"/>
      <c r="E445" s="764"/>
      <c r="F445" s="764"/>
      <c r="G445" s="783"/>
      <c r="H445" s="297">
        <f t="shared" si="394"/>
        <v>72</v>
      </c>
      <c r="I445" s="775"/>
      <c r="J445" s="764"/>
      <c r="K445" s="764"/>
      <c r="L445" s="764"/>
      <c r="M445" s="764"/>
      <c r="N445" s="764"/>
      <c r="O445" s="764"/>
      <c r="P445" s="766"/>
      <c r="Q445" s="768"/>
      <c r="R445" s="770"/>
      <c r="S445" s="770"/>
      <c r="T445" s="770"/>
      <c r="U445" s="820"/>
      <c r="V445" s="805"/>
      <c r="W445" s="823"/>
      <c r="X445" s="826"/>
      <c r="Y445" s="829"/>
      <c r="Z445" s="805"/>
      <c r="AA445" s="808"/>
      <c r="AB445" s="811"/>
      <c r="AC445" s="814"/>
      <c r="AD445" s="797"/>
      <c r="AE445" s="178">
        <v>4</v>
      </c>
      <c r="AF445" s="401"/>
      <c r="AG445" s="444"/>
      <c r="AH445" s="393"/>
      <c r="AI445" s="393"/>
      <c r="AJ445" s="393"/>
      <c r="AK445" s="395" t="str">
        <f t="shared" si="361"/>
        <v/>
      </c>
      <c r="AL445" s="253"/>
      <c r="AM445" s="253"/>
      <c r="AN445" s="201" t="str">
        <f t="shared" si="362"/>
        <v/>
      </c>
      <c r="AO445" s="254"/>
      <c r="AP445" s="254"/>
      <c r="AQ445" s="255"/>
      <c r="AR445" s="202" t="str">
        <f>IF(ISBLANK(AC442),(IFERROR(IF(AND(AK444="Probabilidad",AK445="Probabilidad"),(AT444-(+AT444*AN445)),IF(AND(AK444="Impacto",AK445="Probabilidad"),(AT443-(+AT443*AN445)),IF(AK445="Impacto",AT444,""))),""))," ")</f>
        <v/>
      </c>
      <c r="AS445" s="154" t="str">
        <f>IF(ISBLANK(AC442),(IFERROR(IF(AR445="","",IF(AR445&lt;=0.2,"Muy Baja",IF(AR445&lt;=0.4,"Baja",IF(AR445&lt;=0.6,"Media",IF(AR445&lt;=0.8,"Alta","Muy Alta"))))),""))," ")</f>
        <v/>
      </c>
      <c r="AT445" s="203" t="str">
        <f t="shared" si="366"/>
        <v/>
      </c>
      <c r="AU445" s="470" t="str">
        <f t="shared" si="367"/>
        <v/>
      </c>
      <c r="AV445" s="203" t="str">
        <f t="shared" si="413"/>
        <v/>
      </c>
      <c r="AW445" s="204" t="str">
        <f t="shared" si="368"/>
        <v/>
      </c>
      <c r="AX445" s="817"/>
      <c r="AY445" s="794"/>
      <c r="AZ445" s="797"/>
      <c r="BA445" s="800"/>
      <c r="BB445" s="256"/>
      <c r="BC445" s="368"/>
      <c r="BD445" s="369"/>
      <c r="BE445" s="369"/>
      <c r="BF445" s="474"/>
      <c r="BG445" s="474"/>
      <c r="BH445" s="474"/>
      <c r="BI445" s="368"/>
      <c r="BJ445" s="764"/>
      <c r="BK445" s="411"/>
      <c r="BL445" s="409"/>
      <c r="BM445" s="409"/>
      <c r="BN445" s="409"/>
      <c r="BO445" s="410"/>
      <c r="BP445" s="410"/>
      <c r="BQ445" s="410"/>
      <c r="BR445" s="453"/>
      <c r="BS445" s="453"/>
      <c r="BT445" s="454"/>
      <c r="BU445" s="509"/>
      <c r="BV445" s="509"/>
      <c r="BW445" s="509"/>
      <c r="BX445" s="509"/>
      <c r="BY445" s="182"/>
      <c r="BZ445" s="182"/>
      <c r="CA445" s="182"/>
      <c r="CB445" s="182"/>
      <c r="CC445" s="182"/>
      <c r="CD445" s="182"/>
      <c r="CE445" s="182"/>
      <c r="CF445" s="182"/>
      <c r="CG445" s="182"/>
      <c r="CH445" s="182"/>
      <c r="CI445" s="182"/>
      <c r="CJ445" s="182"/>
      <c r="CK445" s="182"/>
      <c r="CL445" s="182"/>
      <c r="CM445" s="182"/>
      <c r="CN445" s="182"/>
      <c r="CO445" s="182"/>
    </row>
    <row r="446" spans="1:93" ht="28.5" customHeight="1">
      <c r="A446" s="857"/>
      <c r="B446" s="860"/>
      <c r="C446" s="781"/>
      <c r="D446" s="781"/>
      <c r="E446" s="764"/>
      <c r="F446" s="764"/>
      <c r="G446" s="783"/>
      <c r="H446" s="297">
        <f t="shared" si="394"/>
        <v>72</v>
      </c>
      <c r="I446" s="775"/>
      <c r="J446" s="764"/>
      <c r="K446" s="764"/>
      <c r="L446" s="764"/>
      <c r="M446" s="764"/>
      <c r="N446" s="764"/>
      <c r="O446" s="764"/>
      <c r="P446" s="766"/>
      <c r="Q446" s="768"/>
      <c r="R446" s="770"/>
      <c r="S446" s="770"/>
      <c r="T446" s="770"/>
      <c r="U446" s="820"/>
      <c r="V446" s="805"/>
      <c r="W446" s="823"/>
      <c r="X446" s="826"/>
      <c r="Y446" s="829"/>
      <c r="Z446" s="805"/>
      <c r="AA446" s="808"/>
      <c r="AB446" s="811"/>
      <c r="AC446" s="814"/>
      <c r="AD446" s="797"/>
      <c r="AE446" s="178">
        <v>5</v>
      </c>
      <c r="AF446" s="401"/>
      <c r="AG446" s="444"/>
      <c r="AH446" s="393"/>
      <c r="AI446" s="393"/>
      <c r="AJ446" s="393"/>
      <c r="AK446" s="395" t="str">
        <f t="shared" si="361"/>
        <v/>
      </c>
      <c r="AL446" s="253"/>
      <c r="AM446" s="253"/>
      <c r="AN446" s="201" t="str">
        <f t="shared" si="362"/>
        <v/>
      </c>
      <c r="AO446" s="254"/>
      <c r="AP446" s="254"/>
      <c r="AQ446" s="255"/>
      <c r="AR446" s="202" t="str">
        <f>IF(ISBLANK(AC442),(IFERROR(IF(AND(AK445="Probabilidad",AK446="Probabilidad"),(AT445-(+AT445*AN446)),IF(AND(AK445="Impacto",AK446="Probabilidad"),(AT444-(+AT444*AN446)),IF(AK446="Impacto",AT445,""))),""))," ")</f>
        <v/>
      </c>
      <c r="AS446" s="154" t="str">
        <f>IF(ISBLANK(AC442),(IFERROR(IF(AR446="","",IF(AR446&lt;=0.2,"Muy Baja",IF(AR446&lt;=0.4,"Baja",IF(AR446&lt;=0.6,"Media",IF(AR446&lt;=0.8,"Alta","Muy Alta"))))),""))," ")</f>
        <v/>
      </c>
      <c r="AT446" s="203" t="str">
        <f t="shared" si="366"/>
        <v/>
      </c>
      <c r="AU446" s="470" t="str">
        <f t="shared" si="367"/>
        <v/>
      </c>
      <c r="AV446" s="203" t="str">
        <f t="shared" si="413"/>
        <v/>
      </c>
      <c r="AW446" s="204" t="str">
        <f t="shared" si="368"/>
        <v/>
      </c>
      <c r="AX446" s="817"/>
      <c r="AY446" s="794"/>
      <c r="AZ446" s="797"/>
      <c r="BA446" s="800"/>
      <c r="BB446" s="256"/>
      <c r="BC446" s="368"/>
      <c r="BD446" s="369"/>
      <c r="BE446" s="369"/>
      <c r="BF446" s="474"/>
      <c r="BG446" s="474"/>
      <c r="BH446" s="474"/>
      <c r="BI446" s="368"/>
      <c r="BJ446" s="764"/>
      <c r="BK446" s="411"/>
      <c r="BL446" s="409"/>
      <c r="BM446" s="409"/>
      <c r="BN446" s="409"/>
      <c r="BO446" s="410"/>
      <c r="BP446" s="410"/>
      <c r="BQ446" s="410"/>
      <c r="BR446" s="453"/>
      <c r="BS446" s="453"/>
      <c r="BT446" s="454"/>
      <c r="BU446" s="509"/>
      <c r="BV446" s="509"/>
      <c r="BW446" s="509"/>
      <c r="BX446" s="509"/>
      <c r="BY446" s="182"/>
      <c r="BZ446" s="182"/>
      <c r="CA446" s="182"/>
      <c r="CB446" s="182"/>
      <c r="CC446" s="182"/>
      <c r="CD446" s="182"/>
      <c r="CE446" s="182"/>
      <c r="CF446" s="182"/>
      <c r="CG446" s="182"/>
      <c r="CH446" s="182"/>
      <c r="CI446" s="182"/>
      <c r="CJ446" s="182"/>
      <c r="CK446" s="182"/>
      <c r="CL446" s="182"/>
      <c r="CM446" s="182"/>
      <c r="CN446" s="182"/>
      <c r="CO446" s="182"/>
    </row>
    <row r="447" spans="1:93" ht="28.5" customHeight="1">
      <c r="A447" s="857"/>
      <c r="B447" s="860"/>
      <c r="C447" s="781"/>
      <c r="D447" s="781"/>
      <c r="E447" s="764"/>
      <c r="F447" s="764"/>
      <c r="G447" s="783"/>
      <c r="H447" s="297">
        <f t="shared" si="394"/>
        <v>72</v>
      </c>
      <c r="I447" s="776"/>
      <c r="J447" s="765"/>
      <c r="K447" s="765"/>
      <c r="L447" s="765"/>
      <c r="M447" s="765"/>
      <c r="N447" s="765"/>
      <c r="O447" s="765"/>
      <c r="P447" s="767"/>
      <c r="Q447" s="769"/>
      <c r="R447" s="771"/>
      <c r="S447" s="771"/>
      <c r="T447" s="771"/>
      <c r="U447" s="821"/>
      <c r="V447" s="806"/>
      <c r="W447" s="824"/>
      <c r="X447" s="827"/>
      <c r="Y447" s="830"/>
      <c r="Z447" s="806"/>
      <c r="AA447" s="809"/>
      <c r="AB447" s="812"/>
      <c r="AC447" s="815"/>
      <c r="AD447" s="798"/>
      <c r="AE447" s="178">
        <v>6</v>
      </c>
      <c r="AF447" s="401"/>
      <c r="AG447" s="444"/>
      <c r="AH447" s="393"/>
      <c r="AI447" s="393"/>
      <c r="AJ447" s="393"/>
      <c r="AK447" s="395" t="str">
        <f t="shared" si="361"/>
        <v/>
      </c>
      <c r="AL447" s="253"/>
      <c r="AM447" s="253"/>
      <c r="AN447" s="201" t="str">
        <f t="shared" si="362"/>
        <v/>
      </c>
      <c r="AO447" s="254"/>
      <c r="AP447" s="254"/>
      <c r="AQ447" s="255"/>
      <c r="AR447" s="202" t="str">
        <f>IF(ISBLANK(AC442),(IFERROR(IF(AND(AK446="Probabilidad",AK447="Probabilidad"),(AT446-(+AT446*AN447)),IF(AND(AK446="Impacto",AK447="Probabilidad"),(AT445-(+AT445*AN447)),IF(AK447="Impacto",AT446,""))),""))," ")</f>
        <v/>
      </c>
      <c r="AS447" s="154" t="str">
        <f>IF(ISBLANK(AC442),(IFERROR(IF(AR447="","",IF(AR447&lt;=0.2,"Muy Baja",IF(AR447&lt;=0.4,"Baja",IF(AR447&lt;=0.6,"Media",IF(AR447&lt;=0.8,"Alta","Muy Alta"))))),""))," ")</f>
        <v/>
      </c>
      <c r="AT447" s="203" t="str">
        <f t="shared" si="366"/>
        <v/>
      </c>
      <c r="AU447" s="470" t="str">
        <f t="shared" si="367"/>
        <v/>
      </c>
      <c r="AV447" s="203" t="str">
        <f t="shared" si="413"/>
        <v/>
      </c>
      <c r="AW447" s="204" t="str">
        <f t="shared" si="368"/>
        <v/>
      </c>
      <c r="AX447" s="818"/>
      <c r="AY447" s="795"/>
      <c r="AZ447" s="798"/>
      <c r="BA447" s="801"/>
      <c r="BB447" s="256"/>
      <c r="BC447" s="368"/>
      <c r="BD447" s="369"/>
      <c r="BE447" s="369"/>
      <c r="BF447" s="474"/>
      <c r="BG447" s="474"/>
      <c r="BH447" s="474"/>
      <c r="BI447" s="368"/>
      <c r="BJ447" s="765"/>
      <c r="BK447" s="411"/>
      <c r="BL447" s="409"/>
      <c r="BM447" s="409"/>
      <c r="BN447" s="409"/>
      <c r="BO447" s="410"/>
      <c r="BP447" s="410"/>
      <c r="BQ447" s="410"/>
      <c r="BR447" s="453"/>
      <c r="BS447" s="453"/>
      <c r="BT447" s="454"/>
      <c r="BU447" s="509"/>
      <c r="BV447" s="509"/>
      <c r="BW447" s="509"/>
      <c r="BX447" s="509"/>
      <c r="BY447" s="182"/>
      <c r="BZ447" s="182"/>
      <c r="CA447" s="182"/>
      <c r="CB447" s="182"/>
      <c r="CC447" s="182"/>
      <c r="CD447" s="182"/>
      <c r="CE447" s="182"/>
      <c r="CF447" s="182"/>
      <c r="CG447" s="182"/>
      <c r="CH447" s="182"/>
      <c r="CI447" s="182"/>
      <c r="CJ447" s="182"/>
      <c r="CK447" s="182"/>
      <c r="CL447" s="182"/>
      <c r="CM447" s="182"/>
      <c r="CN447" s="182"/>
      <c r="CO447" s="182"/>
    </row>
    <row r="448" spans="1:93" ht="176.25" customHeight="1">
      <c r="A448" s="857"/>
      <c r="B448" s="860" t="s">
        <v>937</v>
      </c>
      <c r="C448" s="781"/>
      <c r="D448" s="781" t="str">
        <f>IFERROR((VLOOKUP($B448,'Listados Datos'!$D$3:$F$18,3,FALSE))," ")</f>
        <v>El proceso inicia con la identificación de necesidades de personal y finaliza con el seguimiento y evaluación de los mismos. Aplica a todos los procesos de la entidad.</v>
      </c>
      <c r="E448" s="764" t="s">
        <v>1133</v>
      </c>
      <c r="F448" s="764" t="s">
        <v>952</v>
      </c>
      <c r="G448" s="783">
        <v>73</v>
      </c>
      <c r="H448" s="297">
        <f t="shared" ref="H448" si="414">+G448</f>
        <v>73</v>
      </c>
      <c r="I448" s="784" t="s">
        <v>2990</v>
      </c>
      <c r="J448" s="785" t="s">
        <v>237</v>
      </c>
      <c r="K448" s="785" t="s">
        <v>1158</v>
      </c>
      <c r="L448" s="785" t="s">
        <v>1230</v>
      </c>
      <c r="M448" s="785" t="s">
        <v>2985</v>
      </c>
      <c r="N448" s="785" t="s">
        <v>105</v>
      </c>
      <c r="O448" s="785" t="s">
        <v>825</v>
      </c>
      <c r="P448" s="786">
        <v>12</v>
      </c>
      <c r="Q448" s="787"/>
      <c r="R448" s="788"/>
      <c r="S448" s="788"/>
      <c r="T448" s="788"/>
      <c r="U448" s="819" t="str">
        <f>IF(ISBLANK(AB448),(IF(P448&lt;=0,"",IF(P448&lt;=2,"Muy Baja",IF(P448&lt;=24,"Baja",IF(P448&lt;=500,"Media",IF(P448&lt;=5000,"Alta","Muy Alta"))))))," ")</f>
        <v>Baja</v>
      </c>
      <c r="V448" s="804">
        <f t="shared" ref="V448" si="415">IF(ISBLANK(AB448),(IF(U448="","",IF(U448="Muy Baja",20%,IF(U448="Baja",40%,IF(U448="Media",60%,IF(U448="Alta",80%,IF(U448="Muy Alta",100%,0)))))))," ")</f>
        <v>0.4</v>
      </c>
      <c r="W448" s="822" t="s">
        <v>298</v>
      </c>
      <c r="X448" s="825" t="str">
        <f>IF(W448&gt;0,IF(NOT(ISERROR(MATCH(W448,'Listados Datos'!$N$3:$N$4,0))),'Listados Datos'!$N$6&amp;"Por favor no seleccionar este criterios de impacto (Afectación Económica o presupuestal y/o Pérdida Reputacional)",'Listados Datos'!$N$7),"")</f>
        <v>✔</v>
      </c>
      <c r="Y448" s="828" t="str">
        <f>IF(OR(W448='Listados Datos'!$R$3,W448='Listados Datos'!$S$3),"Leve",IF(OR(W448='Listados Datos'!$R$4,W448='Listados Datos'!$S$4),"Menor",IF(OR(W448='Listados Datos'!$R$5,W448='Listados Datos'!$S$5),"Moderado",IF(OR(W448='Listados Datos'!$R$6,W448='Listados Datos'!$S$6),"Mayor",IF(OR(W448='Listados Datos'!$R$7,W448='Listados Datos'!$S$7),"Catastrófico","")))))</f>
        <v>Leve</v>
      </c>
      <c r="Z448" s="804">
        <f>IF(Y448="","",IF(Y448="Leve",20%,IF(Y448="Menor",40%,IF(Y448="Moderado",60%,IF(Y448="Mayor",80%,IF(Y448="Catastrófico",100%,0))))))</f>
        <v>0.2</v>
      </c>
      <c r="AA448" s="807" t="str">
        <f>IF(OR(AND(U448="Muy Baja",Y448="Leve"),AND(U448="Muy Baja",Y448="Menor"),AND(U448="Baja",Y448="Leve")),"Bajo",IF(OR(AND(U448="Muy baja",Y448="Moderado"),AND(U448="Baja",Y448="Menor"),AND(U448="Baja",Y448="Moderado"),AND(U448="Media",Y448="Leve"),AND(U448="Media",Y448="Menor"),AND(U448="Media",Y448="Moderado"),AND(U448="Alta",Y448="Leve"),AND(U448="Alta",Y448="Menor")),"Moderado",IF(OR(AND(U448="Muy Baja",Y448="Mayor"),AND(U448="Baja",Y448="Mayor"),AND(U448="Media",Y448="Mayor"),AND(U448="Alta",Y448="Moderado"),AND(U448="Alta",Y448="Mayor"),AND(U448="Muy Alta",Y448="Leve"),AND(U448="Muy Alta",Y448="Menor"),AND(U448="Muy Alta",Y448="Moderado"),AND(U448="Muy Alta",Y448="Mayor")),"Alto",IF(OR(AND(U448="Muy Baja",Y448="Catastrófico"),AND(U448="Baja",Y448="Catastrófico"),AND(U448="Media",Y448="Catastrófico"),AND(U448="Alta",Y448="Catastrófico"),AND(U448="Muy Alta",Y448="Catastrófico")),"Extremo",""))))</f>
        <v>Bajo</v>
      </c>
      <c r="AB448" s="810"/>
      <c r="AC448" s="813"/>
      <c r="AD448" s="796" t="str">
        <f t="shared" ref="AD448" si="416">IF(AND(AB448="Rara Vez",AC448="Insignificante"),("BAJA"),IF(AND(AB448="Rara Vez",AC448="Menor"),("BAJA"),IF(AND(AB448="Rara Vez",AC448="Moderado"),("MODERADA"),IF(AND(AB448="Rara Vez",AC448="Mayor"),("ALTA"),IF(AND(AB448="Improbable",AC448="Insignificante"),("BAJA"),IF(AND(AB448="Improbable",AC448="Menor"),("BAJA"),IF(AND(AB448="Improbable",AC448="Moderado"),("MODERADA"),IF(AND(AB448="Improbable",AC448="Mayor"),("ALTA"),IF(AND(AB448="Posible",AC448="Insignificante"),("BAJA"),IF(AND(AB448="Posible",AC448="Menor"),("MODERADA"),IF(AND(AB448="Posible",AC448="Moderado"),("ALTA"),IF(AND(AB448="Posible",AC448="Mayor"),("EXTREMA"),IF(AND(AB448="Probable",AC448="Insignificante"),("MODERADA"),IF(AND(AB448="Probable",AC448="Menor"),("ALTA"),IF(AND(AB448="Probable",AC448="Moderado"),("ALTA"),IF(AND(AB448="Probable",AC448="Mayor"),("EXTREMA"),IF(AND(AB448="Casi Seguro",AC448="Insignificante"),("ALTA"),IF(AND(AB448="Casi Seguro",AC448="Menor"),("ALTA"),IF(AND(AB448="Casi Seguro",AC448="Moderado"),("EXTREMA"),IF(AND(AB448="Casi Seguro",AC448="Mayor"),("EXTREMA"),IF(AC448="Catastrófico","EXTREMA","VALORAR")))))))))))))))))))))</f>
        <v>VALORAR</v>
      </c>
      <c r="AE448" s="178">
        <v>1</v>
      </c>
      <c r="AF448" s="401"/>
      <c r="AG448" s="444" t="s">
        <v>2987</v>
      </c>
      <c r="AH448" s="393"/>
      <c r="AI448" s="393"/>
      <c r="AJ448" s="393"/>
      <c r="AK448" s="395" t="str">
        <f t="shared" si="361"/>
        <v>Probabilidad</v>
      </c>
      <c r="AL448" s="253" t="s">
        <v>305</v>
      </c>
      <c r="AM448" s="253" t="s">
        <v>311</v>
      </c>
      <c r="AN448" s="201" t="str">
        <f t="shared" si="362"/>
        <v>50%</v>
      </c>
      <c r="AO448" s="254" t="s">
        <v>314</v>
      </c>
      <c r="AP448" s="254" t="s">
        <v>318</v>
      </c>
      <c r="AQ448" s="255" t="s">
        <v>321</v>
      </c>
      <c r="AR448" s="202">
        <f>IF(ISBLANK(AC448),(IFERROR(IF(AK448="Probabilidad",(V448-(+V448*AN448)),IF(AK448="Impacto",V448,"")),""))," ")</f>
        <v>0.2</v>
      </c>
      <c r="AS448" s="154" t="str">
        <f>IF(ISBLANK(AC448), (IFERROR(IF(AR448="","",IF(AR448&lt;=0.2,"Muy Baja",IF(AR448&lt;=0.4,"Baja",IF(AR448&lt;=0.6,"Media",IF(AR448&lt;=0.8,"Alta","Muy Alta"))))),""))," ")</f>
        <v>Muy Baja</v>
      </c>
      <c r="AT448" s="203">
        <f t="shared" si="366"/>
        <v>0.2</v>
      </c>
      <c r="AU448" s="470" t="str">
        <f t="shared" si="367"/>
        <v>Leve</v>
      </c>
      <c r="AV448" s="203">
        <f>IFERROR(IF(AK448="Impacto",(Z448-(+Z448*AN448)),IF(AK448="Probabilidad",Z448,"")),"")</f>
        <v>0.2</v>
      </c>
      <c r="AW448" s="204" t="str">
        <f t="shared" si="368"/>
        <v>Bajo</v>
      </c>
      <c r="AX448" s="816"/>
      <c r="AY448" s="793" t="str">
        <f>IF(ISBLANK(AC448), " ", AC448)</f>
        <v xml:space="preserve"> </v>
      </c>
      <c r="AZ448" s="796" t="str">
        <f t="shared" ref="AZ448" si="417">IF(AND(AX448="Rara Vez",AY448="Insignificante"),("BAJA"),IF(AND(AX448="Rara Vez",AY448="Menor"),("BAJA"),IF(AND(AX448="Rara Vez",AY448="Moderado"),("MODERADA"),IF(AND(AX448="Rara Vez",AY448="Mayor"),("ALTA"),IF(AND(AX448="Improbable",AY448="Insignificante"),("BAJA"),IF(AND(AX448="Improbable",AY448="Menor"),("BAJA"),IF(AND(AX448="Improbable",AY448="Moderado"),("MODERADA"),IF(AND(AX448="Improbable",AY448="Mayor"),("ALTA"),IF(AND(AX448="Posible",AY448="Insignificante"),("BAJA"),IF(AND(AX448="Posible",AY448="Menor"),("MODERADA"),IF(AND(AX448="Posible",AY448="Moderado"),("ALTA"),IF(AND(AX448="Posible",AY448="Mayor"),("EXTREMA"),IF(AND(AX448="Probable",AY448="Insignificante"),("MODERADA"),IF(AND(AX448="Probable",AY448="Menor"),("ALTA"),IF(AND(AX448="Probable",AY448="Moderado"),("ALTA"),IF(AND(AX448="Probable",AY448="Mayor"),("EXTREMA"),IF(AND(AX448="Casi Seguro",AY448="Insignificante"),("ALTA"),IF(AND(AX448="Casi Seguro",AY448="Menor"),("ALTA"),IF(AND(AX448="Casi Seguro",AY448="Moderado"),("EXTREMA"),IF(AND(AX448="Casi Seguro",AY448="Mayor"),("EXTREMA"),IF(AY448="Catastrófico","EXTREMA","VALORAR")))))))))))))))))))))</f>
        <v>VALORAR</v>
      </c>
      <c r="BA448" s="799" t="s">
        <v>328</v>
      </c>
      <c r="BB448" s="840" t="s">
        <v>2994</v>
      </c>
      <c r="BC448" s="791" t="s">
        <v>1212</v>
      </c>
      <c r="BD448" s="791" t="s">
        <v>2920</v>
      </c>
      <c r="BE448" s="791" t="s">
        <v>1028</v>
      </c>
      <c r="BF448" s="789">
        <v>44927</v>
      </c>
      <c r="BG448" s="789">
        <v>45291</v>
      </c>
      <c r="BH448" s="791" t="s">
        <v>1212</v>
      </c>
      <c r="BI448" s="791" t="s">
        <v>1212</v>
      </c>
      <c r="BJ448" s="785" t="s">
        <v>1206</v>
      </c>
      <c r="BK448" s="838" t="s">
        <v>110</v>
      </c>
      <c r="BL448" s="831" t="s">
        <v>3442</v>
      </c>
      <c r="BM448" s="901">
        <v>1</v>
      </c>
      <c r="BN448" s="836">
        <v>45169</v>
      </c>
      <c r="BO448" s="831" t="s">
        <v>3443</v>
      </c>
      <c r="BP448" s="831" t="s">
        <v>3531</v>
      </c>
      <c r="BQ448" s="831" t="s">
        <v>111</v>
      </c>
      <c r="BR448" s="831" t="s">
        <v>111</v>
      </c>
      <c r="BS448" s="831" t="s">
        <v>1423</v>
      </c>
      <c r="BT448" s="833" t="s">
        <v>1423</v>
      </c>
      <c r="BU448" s="517" t="s">
        <v>3706</v>
      </c>
      <c r="BV448" s="517" t="s">
        <v>3712</v>
      </c>
      <c r="BW448" s="508" t="s">
        <v>3703</v>
      </c>
      <c r="BX448" s="517" t="s">
        <v>3709</v>
      </c>
      <c r="BY448" s="182"/>
      <c r="BZ448" s="182"/>
      <c r="CA448" s="182"/>
      <c r="CB448" s="182"/>
      <c r="CC448" s="182"/>
      <c r="CD448" s="182"/>
      <c r="CE448" s="182"/>
      <c r="CF448" s="182"/>
      <c r="CG448" s="182"/>
      <c r="CH448" s="182"/>
      <c r="CI448" s="182"/>
      <c r="CJ448" s="182"/>
      <c r="CK448" s="182"/>
      <c r="CL448" s="182"/>
      <c r="CM448" s="182"/>
      <c r="CN448" s="182"/>
      <c r="CO448" s="182"/>
    </row>
    <row r="449" spans="1:93" ht="162.75" customHeight="1">
      <c r="A449" s="857"/>
      <c r="B449" s="860"/>
      <c r="C449" s="781"/>
      <c r="D449" s="781"/>
      <c r="E449" s="764"/>
      <c r="F449" s="764"/>
      <c r="G449" s="783"/>
      <c r="H449" s="297">
        <f t="shared" ref="H449" si="418">+H448</f>
        <v>73</v>
      </c>
      <c r="I449" s="775"/>
      <c r="J449" s="764"/>
      <c r="K449" s="764"/>
      <c r="L449" s="764"/>
      <c r="M449" s="764"/>
      <c r="N449" s="764"/>
      <c r="O449" s="764"/>
      <c r="P449" s="766"/>
      <c r="Q449" s="768"/>
      <c r="R449" s="770"/>
      <c r="S449" s="770"/>
      <c r="T449" s="770"/>
      <c r="U449" s="820"/>
      <c r="V449" s="805"/>
      <c r="W449" s="823"/>
      <c r="X449" s="826"/>
      <c r="Y449" s="829"/>
      <c r="Z449" s="805"/>
      <c r="AA449" s="808"/>
      <c r="AB449" s="811"/>
      <c r="AC449" s="814"/>
      <c r="AD449" s="797"/>
      <c r="AE449" s="178">
        <v>2</v>
      </c>
      <c r="AF449" s="401"/>
      <c r="AG449" s="444" t="s">
        <v>3316</v>
      </c>
      <c r="AH449" s="393"/>
      <c r="AI449" s="393"/>
      <c r="AJ449" s="393"/>
      <c r="AK449" s="395" t="str">
        <f t="shared" si="361"/>
        <v>Probabilidad</v>
      </c>
      <c r="AL449" s="253" t="s">
        <v>305</v>
      </c>
      <c r="AM449" s="253" t="s">
        <v>311</v>
      </c>
      <c r="AN449" s="201" t="str">
        <f t="shared" si="362"/>
        <v>50%</v>
      </c>
      <c r="AO449" s="254" t="s">
        <v>314</v>
      </c>
      <c r="AP449" s="254" t="s">
        <v>318</v>
      </c>
      <c r="AQ449" s="255" t="s">
        <v>321</v>
      </c>
      <c r="AR449" s="202">
        <f>IF(ISBLANK(AC448),(IFERROR(IF(AND(AK448="Probabilidad",AK449="Probabilidad"),(AT448-(+AT448*AN449)),IF(AK449="Probabilidad",(V448-(+V448*AN449)),IF(AK449="Impacto",AT448,""))),""))," ")</f>
        <v>0.1</v>
      </c>
      <c r="AS449" s="154" t="str">
        <f>IF(ISBLANK(AC448),(IFERROR(IF(AR449="","",IF(AR449&lt;=0.2,"Muy Baja",IF(AR449&lt;=0.4,"Baja",IF(AR449&lt;=0.6,"Media",IF(AR449&lt;=0.8,"Alta","Muy Alta"))))),""))," ")</f>
        <v>Muy Baja</v>
      </c>
      <c r="AT449" s="203">
        <f t="shared" si="366"/>
        <v>0.1</v>
      </c>
      <c r="AU449" s="470" t="str">
        <f t="shared" si="367"/>
        <v>Leve</v>
      </c>
      <c r="AV449" s="203">
        <f>IFERROR(IF(AND(AK448="Impacto",AK449="Impacto"),(AV448-(+AV448*AN449)),IF(AK449="Impacto",(Z448-(+Z448*AN449)),IF(AK449="Probabilidad",AV448,""))),"")</f>
        <v>0.2</v>
      </c>
      <c r="AW449" s="204" t="str">
        <f t="shared" si="368"/>
        <v>Bajo</v>
      </c>
      <c r="AX449" s="817"/>
      <c r="AY449" s="794"/>
      <c r="AZ449" s="797"/>
      <c r="BA449" s="800"/>
      <c r="BB449" s="841"/>
      <c r="BC449" s="792"/>
      <c r="BD449" s="792"/>
      <c r="BE449" s="792"/>
      <c r="BF449" s="790"/>
      <c r="BG449" s="790"/>
      <c r="BH449" s="792"/>
      <c r="BI449" s="792"/>
      <c r="BJ449" s="764"/>
      <c r="BK449" s="839"/>
      <c r="BL449" s="832"/>
      <c r="BM449" s="832"/>
      <c r="BN449" s="832"/>
      <c r="BO449" s="832"/>
      <c r="BP449" s="832"/>
      <c r="BQ449" s="832"/>
      <c r="BR449" s="832"/>
      <c r="BS449" s="832"/>
      <c r="BT449" s="834"/>
      <c r="BU449" s="517" t="s">
        <v>3706</v>
      </c>
      <c r="BV449" s="517" t="s">
        <v>3712</v>
      </c>
      <c r="BW449" s="508" t="s">
        <v>3703</v>
      </c>
      <c r="BX449" s="517" t="s">
        <v>3710</v>
      </c>
      <c r="BY449" s="182"/>
      <c r="BZ449" s="182"/>
      <c r="CA449" s="182"/>
      <c r="CB449" s="182"/>
      <c r="CC449" s="182"/>
      <c r="CD449" s="182"/>
      <c r="CE449" s="182"/>
      <c r="CF449" s="182"/>
      <c r="CG449" s="182"/>
      <c r="CH449" s="182"/>
      <c r="CI449" s="182"/>
      <c r="CJ449" s="182"/>
      <c r="CK449" s="182"/>
      <c r="CL449" s="182"/>
      <c r="CM449" s="182"/>
      <c r="CN449" s="182"/>
      <c r="CO449" s="182"/>
    </row>
    <row r="450" spans="1:93" ht="28.5" customHeight="1">
      <c r="A450" s="857"/>
      <c r="B450" s="860"/>
      <c r="C450" s="781"/>
      <c r="D450" s="781"/>
      <c r="E450" s="764"/>
      <c r="F450" s="764"/>
      <c r="G450" s="783"/>
      <c r="H450" s="297">
        <f t="shared" si="394"/>
        <v>73</v>
      </c>
      <c r="I450" s="775"/>
      <c r="J450" s="764"/>
      <c r="K450" s="764"/>
      <c r="L450" s="764"/>
      <c r="M450" s="764"/>
      <c r="N450" s="764"/>
      <c r="O450" s="764"/>
      <c r="P450" s="766"/>
      <c r="Q450" s="768"/>
      <c r="R450" s="770"/>
      <c r="S450" s="770"/>
      <c r="T450" s="770"/>
      <c r="U450" s="820"/>
      <c r="V450" s="805"/>
      <c r="W450" s="823"/>
      <c r="X450" s="826"/>
      <c r="Y450" s="829"/>
      <c r="Z450" s="805"/>
      <c r="AA450" s="808"/>
      <c r="AB450" s="811"/>
      <c r="AC450" s="814"/>
      <c r="AD450" s="797"/>
      <c r="AE450" s="178">
        <v>3</v>
      </c>
      <c r="AF450" s="401"/>
      <c r="AG450" s="444"/>
      <c r="AH450" s="393"/>
      <c r="AI450" s="393"/>
      <c r="AJ450" s="393"/>
      <c r="AK450" s="395" t="str">
        <f t="shared" si="361"/>
        <v/>
      </c>
      <c r="AL450" s="253"/>
      <c r="AM450" s="253"/>
      <c r="AN450" s="201" t="str">
        <f t="shared" si="362"/>
        <v/>
      </c>
      <c r="AO450" s="254"/>
      <c r="AP450" s="254"/>
      <c r="AQ450" s="255"/>
      <c r="AR450" s="202" t="str">
        <f>IF(ISBLANK(AC448),(IFERROR(IF(AND(AK449="Probabilidad",AK450="Probabilidad"),(AT449-(+AT449*AN450)),IF(AND(AK449="Impacto",AK450="Probabilidad"),(AT448-(+AT448*AN450)),IF(AK450="Impacto",AT449,""))),""))," ")</f>
        <v/>
      </c>
      <c r="AS450" s="154" t="str">
        <f>IF(ISBLANK(AC448),(IFERROR(IF(AR450="","",IF(AR450&lt;=0.2,"Muy Baja",IF(AR450&lt;=0.4,"Baja",IF(AR450&lt;=0.6,"Media",IF(AR450&lt;=0.8,"Alta","Muy Alta"))))),""))," ")</f>
        <v/>
      </c>
      <c r="AT450" s="203" t="str">
        <f t="shared" si="366"/>
        <v/>
      </c>
      <c r="AU450" s="470" t="str">
        <f t="shared" si="367"/>
        <v/>
      </c>
      <c r="AV450" s="203" t="str">
        <f t="shared" ref="AV450:AV453" si="419">IFERROR(IF(AND(AK449="Impacto",AK450="Impacto"),(AV449-(+AV449*AN450)),IF(AND(AK449="Probabilidad",AK450="Impacto"),(AV448-(+AV448*AN450)),IF(AK450="Probabilidad",AV449,""))),"")</f>
        <v/>
      </c>
      <c r="AW450" s="204" t="str">
        <f t="shared" si="368"/>
        <v/>
      </c>
      <c r="AX450" s="817"/>
      <c r="AY450" s="794"/>
      <c r="AZ450" s="797"/>
      <c r="BA450" s="800"/>
      <c r="BB450" s="256"/>
      <c r="BC450" s="368"/>
      <c r="BD450" s="369"/>
      <c r="BE450" s="369"/>
      <c r="BF450" s="474"/>
      <c r="BG450" s="474"/>
      <c r="BH450" s="474"/>
      <c r="BI450" s="368"/>
      <c r="BJ450" s="764"/>
      <c r="BK450" s="411"/>
      <c r="BL450" s="409"/>
      <c r="BM450" s="409"/>
      <c r="BN450" s="409"/>
      <c r="BO450" s="410"/>
      <c r="BP450" s="410"/>
      <c r="BQ450" s="410"/>
      <c r="BR450" s="453"/>
      <c r="BS450" s="453"/>
      <c r="BT450" s="454"/>
      <c r="BU450" s="509"/>
      <c r="BV450" s="509"/>
      <c r="BW450" s="509"/>
      <c r="BX450" s="509"/>
      <c r="BY450" s="182"/>
      <c r="BZ450" s="182"/>
      <c r="CA450" s="182"/>
      <c r="CB450" s="182"/>
      <c r="CC450" s="182"/>
      <c r="CD450" s="182"/>
      <c r="CE450" s="182"/>
      <c r="CF450" s="182"/>
      <c r="CG450" s="182"/>
      <c r="CH450" s="182"/>
      <c r="CI450" s="182"/>
      <c r="CJ450" s="182"/>
      <c r="CK450" s="182"/>
      <c r="CL450" s="182"/>
      <c r="CM450" s="182"/>
      <c r="CN450" s="182"/>
      <c r="CO450" s="182"/>
    </row>
    <row r="451" spans="1:93" ht="28.5" customHeight="1">
      <c r="A451" s="857"/>
      <c r="B451" s="860"/>
      <c r="C451" s="781"/>
      <c r="D451" s="781"/>
      <c r="E451" s="764"/>
      <c r="F451" s="764"/>
      <c r="G451" s="783"/>
      <c r="H451" s="297">
        <f t="shared" si="394"/>
        <v>73</v>
      </c>
      <c r="I451" s="775"/>
      <c r="J451" s="764"/>
      <c r="K451" s="764"/>
      <c r="L451" s="764"/>
      <c r="M451" s="764"/>
      <c r="N451" s="764"/>
      <c r="O451" s="764"/>
      <c r="P451" s="766"/>
      <c r="Q451" s="768"/>
      <c r="R451" s="770"/>
      <c r="S451" s="770"/>
      <c r="T451" s="770"/>
      <c r="U451" s="820"/>
      <c r="V451" s="805"/>
      <c r="W451" s="823"/>
      <c r="X451" s="826"/>
      <c r="Y451" s="829"/>
      <c r="Z451" s="805"/>
      <c r="AA451" s="808"/>
      <c r="AB451" s="811"/>
      <c r="AC451" s="814"/>
      <c r="AD451" s="797"/>
      <c r="AE451" s="178">
        <v>4</v>
      </c>
      <c r="AF451" s="401"/>
      <c r="AG451" s="444"/>
      <c r="AH451" s="393"/>
      <c r="AI451" s="393"/>
      <c r="AJ451" s="393"/>
      <c r="AK451" s="395" t="str">
        <f t="shared" si="361"/>
        <v/>
      </c>
      <c r="AL451" s="253"/>
      <c r="AM451" s="253"/>
      <c r="AN451" s="201" t="str">
        <f t="shared" si="362"/>
        <v/>
      </c>
      <c r="AO451" s="254"/>
      <c r="AP451" s="254"/>
      <c r="AQ451" s="255"/>
      <c r="AR451" s="202" t="str">
        <f>IF(ISBLANK(AC448),(IFERROR(IF(AND(AK450="Probabilidad",AK451="Probabilidad"),(AT450-(+AT450*AN451)),IF(AND(AK450="Impacto",AK451="Probabilidad"),(AT449-(+AT449*AN451)),IF(AK451="Impacto",AT450,""))),""))," ")</f>
        <v/>
      </c>
      <c r="AS451" s="154" t="str">
        <f>IF(ISBLANK(AC448),(IFERROR(IF(AR451="","",IF(AR451&lt;=0.2,"Muy Baja",IF(AR451&lt;=0.4,"Baja",IF(AR451&lt;=0.6,"Media",IF(AR451&lt;=0.8,"Alta","Muy Alta"))))),""))," ")</f>
        <v/>
      </c>
      <c r="AT451" s="203" t="str">
        <f t="shared" si="366"/>
        <v/>
      </c>
      <c r="AU451" s="470" t="str">
        <f t="shared" si="367"/>
        <v/>
      </c>
      <c r="AV451" s="203" t="str">
        <f t="shared" si="419"/>
        <v/>
      </c>
      <c r="AW451" s="204" t="str">
        <f t="shared" si="368"/>
        <v/>
      </c>
      <c r="AX451" s="817"/>
      <c r="AY451" s="794"/>
      <c r="AZ451" s="797"/>
      <c r="BA451" s="800"/>
      <c r="BB451" s="256"/>
      <c r="BC451" s="368"/>
      <c r="BD451" s="369"/>
      <c r="BE451" s="369"/>
      <c r="BF451" s="474"/>
      <c r="BG451" s="474"/>
      <c r="BH451" s="474"/>
      <c r="BI451" s="368"/>
      <c r="BJ451" s="764"/>
      <c r="BK451" s="411"/>
      <c r="BL451" s="409"/>
      <c r="BM451" s="409"/>
      <c r="BN451" s="409"/>
      <c r="BO451" s="410"/>
      <c r="BP451" s="410"/>
      <c r="BQ451" s="410"/>
      <c r="BR451" s="453"/>
      <c r="BS451" s="453"/>
      <c r="BT451" s="454"/>
      <c r="BU451" s="509"/>
      <c r="BV451" s="509"/>
      <c r="BW451" s="509"/>
      <c r="BX451" s="509"/>
      <c r="BY451" s="182"/>
      <c r="BZ451" s="182"/>
      <c r="CA451" s="182"/>
      <c r="CB451" s="182"/>
      <c r="CC451" s="182"/>
      <c r="CD451" s="182"/>
      <c r="CE451" s="182"/>
      <c r="CF451" s="182"/>
      <c r="CG451" s="182"/>
      <c r="CH451" s="182"/>
      <c r="CI451" s="182"/>
      <c r="CJ451" s="182"/>
      <c r="CK451" s="182"/>
      <c r="CL451" s="182"/>
      <c r="CM451" s="182"/>
      <c r="CN451" s="182"/>
      <c r="CO451" s="182"/>
    </row>
    <row r="452" spans="1:93" ht="28.5" customHeight="1">
      <c r="A452" s="857"/>
      <c r="B452" s="860"/>
      <c r="C452" s="781"/>
      <c r="D452" s="781"/>
      <c r="E452" s="764"/>
      <c r="F452" s="764"/>
      <c r="G452" s="783"/>
      <c r="H452" s="297">
        <f t="shared" si="394"/>
        <v>73</v>
      </c>
      <c r="I452" s="775"/>
      <c r="J452" s="764"/>
      <c r="K452" s="764"/>
      <c r="L452" s="764"/>
      <c r="M452" s="764"/>
      <c r="N452" s="764"/>
      <c r="O452" s="764"/>
      <c r="P452" s="766"/>
      <c r="Q452" s="768"/>
      <c r="R452" s="770"/>
      <c r="S452" s="770"/>
      <c r="T452" s="770"/>
      <c r="U452" s="820"/>
      <c r="V452" s="805"/>
      <c r="W452" s="823"/>
      <c r="X452" s="826"/>
      <c r="Y452" s="829"/>
      <c r="Z452" s="805"/>
      <c r="AA452" s="808"/>
      <c r="AB452" s="811"/>
      <c r="AC452" s="814"/>
      <c r="AD452" s="797"/>
      <c r="AE452" s="178">
        <v>5</v>
      </c>
      <c r="AF452" s="401"/>
      <c r="AG452" s="444"/>
      <c r="AH452" s="393"/>
      <c r="AI452" s="393"/>
      <c r="AJ452" s="393"/>
      <c r="AK452" s="395" t="str">
        <f t="shared" si="361"/>
        <v/>
      </c>
      <c r="AL452" s="253"/>
      <c r="AM452" s="253"/>
      <c r="AN452" s="201" t="str">
        <f t="shared" si="362"/>
        <v/>
      </c>
      <c r="AO452" s="254"/>
      <c r="AP452" s="254"/>
      <c r="AQ452" s="255"/>
      <c r="AR452" s="202" t="str">
        <f>IF(ISBLANK(AC448),(IFERROR(IF(AND(AK451="Probabilidad",AK452="Probabilidad"),(AT451-(+AT451*AN452)),IF(AND(AK451="Impacto",AK452="Probabilidad"),(AT450-(+AT450*AN452)),IF(AK452="Impacto",AT451,""))),""))," ")</f>
        <v/>
      </c>
      <c r="AS452" s="154" t="str">
        <f>IF(ISBLANK(AC448),(IFERROR(IF(AR452="","",IF(AR452&lt;=0.2,"Muy Baja",IF(AR452&lt;=0.4,"Baja",IF(AR452&lt;=0.6,"Media",IF(AR452&lt;=0.8,"Alta","Muy Alta"))))),""))," ")</f>
        <v/>
      </c>
      <c r="AT452" s="203" t="str">
        <f t="shared" si="366"/>
        <v/>
      </c>
      <c r="AU452" s="470" t="str">
        <f t="shared" si="367"/>
        <v/>
      </c>
      <c r="AV452" s="203" t="str">
        <f t="shared" si="419"/>
        <v/>
      </c>
      <c r="AW452" s="204" t="str">
        <f t="shared" si="368"/>
        <v/>
      </c>
      <c r="AX452" s="817"/>
      <c r="AY452" s="794"/>
      <c r="AZ452" s="797"/>
      <c r="BA452" s="800"/>
      <c r="BB452" s="256"/>
      <c r="BC452" s="368"/>
      <c r="BD452" s="369"/>
      <c r="BE452" s="369"/>
      <c r="BF452" s="474"/>
      <c r="BG452" s="474"/>
      <c r="BH452" s="474"/>
      <c r="BI452" s="368"/>
      <c r="BJ452" s="764"/>
      <c r="BK452" s="411"/>
      <c r="BL452" s="409"/>
      <c r="BM452" s="409"/>
      <c r="BN452" s="409"/>
      <c r="BO452" s="410"/>
      <c r="BP452" s="410"/>
      <c r="BQ452" s="410"/>
      <c r="BR452" s="453"/>
      <c r="BS452" s="453"/>
      <c r="BT452" s="454"/>
      <c r="BU452" s="509"/>
      <c r="BV452" s="509"/>
      <c r="BW452" s="509"/>
      <c r="BX452" s="509"/>
      <c r="BY452" s="182"/>
      <c r="BZ452" s="182"/>
      <c r="CA452" s="182"/>
      <c r="CB452" s="182"/>
      <c r="CC452" s="182"/>
      <c r="CD452" s="182"/>
      <c r="CE452" s="182"/>
      <c r="CF452" s="182"/>
      <c r="CG452" s="182"/>
      <c r="CH452" s="182"/>
      <c r="CI452" s="182"/>
      <c r="CJ452" s="182"/>
      <c r="CK452" s="182"/>
      <c r="CL452" s="182"/>
      <c r="CM452" s="182"/>
      <c r="CN452" s="182"/>
      <c r="CO452" s="182"/>
    </row>
    <row r="453" spans="1:93" ht="28.5" customHeight="1">
      <c r="A453" s="857"/>
      <c r="B453" s="860"/>
      <c r="C453" s="781"/>
      <c r="D453" s="781"/>
      <c r="E453" s="764"/>
      <c r="F453" s="764"/>
      <c r="G453" s="783"/>
      <c r="H453" s="297">
        <f t="shared" si="394"/>
        <v>73</v>
      </c>
      <c r="I453" s="776"/>
      <c r="J453" s="765"/>
      <c r="K453" s="765"/>
      <c r="L453" s="765"/>
      <c r="M453" s="765"/>
      <c r="N453" s="765"/>
      <c r="O453" s="765"/>
      <c r="P453" s="767"/>
      <c r="Q453" s="769"/>
      <c r="R453" s="771"/>
      <c r="S453" s="771"/>
      <c r="T453" s="771"/>
      <c r="U453" s="821"/>
      <c r="V453" s="806"/>
      <c r="W453" s="824"/>
      <c r="X453" s="827"/>
      <c r="Y453" s="830"/>
      <c r="Z453" s="806"/>
      <c r="AA453" s="809"/>
      <c r="AB453" s="812"/>
      <c r="AC453" s="815"/>
      <c r="AD453" s="798"/>
      <c r="AE453" s="178">
        <v>6</v>
      </c>
      <c r="AF453" s="401"/>
      <c r="AG453" s="444"/>
      <c r="AH453" s="393"/>
      <c r="AI453" s="393"/>
      <c r="AJ453" s="393"/>
      <c r="AK453" s="395" t="str">
        <f t="shared" si="361"/>
        <v/>
      </c>
      <c r="AL453" s="253"/>
      <c r="AM453" s="253"/>
      <c r="AN453" s="201" t="str">
        <f t="shared" si="362"/>
        <v/>
      </c>
      <c r="AO453" s="254"/>
      <c r="AP453" s="254"/>
      <c r="AQ453" s="255"/>
      <c r="AR453" s="202" t="str">
        <f>IF(ISBLANK(AC448),(IFERROR(IF(AND(AK452="Probabilidad",AK453="Probabilidad"),(AT452-(+AT452*AN453)),IF(AND(AK452="Impacto",AK453="Probabilidad"),(AT451-(+AT451*AN453)),IF(AK453="Impacto",AT452,""))),""))," ")</f>
        <v/>
      </c>
      <c r="AS453" s="154" t="str">
        <f>IF(ISBLANK(AC448),(IFERROR(IF(AR453="","",IF(AR453&lt;=0.2,"Muy Baja",IF(AR453&lt;=0.4,"Baja",IF(AR453&lt;=0.6,"Media",IF(AR453&lt;=0.8,"Alta","Muy Alta"))))),""))," ")</f>
        <v/>
      </c>
      <c r="AT453" s="203" t="str">
        <f t="shared" si="366"/>
        <v/>
      </c>
      <c r="AU453" s="470" t="str">
        <f t="shared" si="367"/>
        <v/>
      </c>
      <c r="AV453" s="203" t="str">
        <f t="shared" si="419"/>
        <v/>
      </c>
      <c r="AW453" s="204" t="str">
        <f t="shared" si="368"/>
        <v/>
      </c>
      <c r="AX453" s="818"/>
      <c r="AY453" s="795"/>
      <c r="AZ453" s="798"/>
      <c r="BA453" s="801"/>
      <c r="BB453" s="256"/>
      <c r="BC453" s="368"/>
      <c r="BD453" s="369"/>
      <c r="BE453" s="369"/>
      <c r="BF453" s="474"/>
      <c r="BG453" s="474"/>
      <c r="BH453" s="474"/>
      <c r="BI453" s="368"/>
      <c r="BJ453" s="765"/>
      <c r="BK453" s="411"/>
      <c r="BL453" s="409"/>
      <c r="BM453" s="409"/>
      <c r="BN453" s="409"/>
      <c r="BO453" s="410"/>
      <c r="BP453" s="410"/>
      <c r="BQ453" s="410"/>
      <c r="BR453" s="453"/>
      <c r="BS453" s="453"/>
      <c r="BT453" s="454"/>
      <c r="BU453" s="509"/>
      <c r="BV453" s="509"/>
      <c r="BW453" s="509"/>
      <c r="BX453" s="509"/>
      <c r="BY453" s="182"/>
      <c r="BZ453" s="182"/>
      <c r="CA453" s="182"/>
      <c r="CB453" s="182"/>
      <c r="CC453" s="182"/>
      <c r="CD453" s="182"/>
      <c r="CE453" s="182"/>
      <c r="CF453" s="182"/>
      <c r="CG453" s="182"/>
      <c r="CH453" s="182"/>
      <c r="CI453" s="182"/>
      <c r="CJ453" s="182"/>
      <c r="CK453" s="182"/>
      <c r="CL453" s="182"/>
      <c r="CM453" s="182"/>
      <c r="CN453" s="182"/>
      <c r="CO453" s="182"/>
    </row>
    <row r="454" spans="1:93" ht="203.1" customHeight="1">
      <c r="A454" s="857"/>
      <c r="B454" s="860" t="s">
        <v>937</v>
      </c>
      <c r="C454" s="781"/>
      <c r="D454" s="781" t="str">
        <f>IFERROR((VLOOKUP($B454,'Listados Datos'!$D$3:$F$18,3,FALSE))," ")</f>
        <v>El proceso inicia con la identificación de necesidades de personal y finaliza con el seguimiento y evaluación de los mismos. Aplica a todos los procesos de la entidad.</v>
      </c>
      <c r="E454" s="764" t="s">
        <v>1133</v>
      </c>
      <c r="F454" s="764" t="s">
        <v>952</v>
      </c>
      <c r="G454" s="783">
        <v>74</v>
      </c>
      <c r="H454" s="442">
        <f t="shared" ref="H454" si="420">+G454</f>
        <v>74</v>
      </c>
      <c r="I454" s="784" t="s">
        <v>1343</v>
      </c>
      <c r="J454" s="785" t="s">
        <v>236</v>
      </c>
      <c r="K454" s="785" t="s">
        <v>1267</v>
      </c>
      <c r="L454" s="785" t="s">
        <v>1335</v>
      </c>
      <c r="M454" s="785" t="s">
        <v>1343</v>
      </c>
      <c r="N454" s="785" t="s">
        <v>106</v>
      </c>
      <c r="O454" s="785" t="s">
        <v>826</v>
      </c>
      <c r="P454" s="786">
        <v>228</v>
      </c>
      <c r="Q454" s="787"/>
      <c r="R454" s="788"/>
      <c r="S454" s="788"/>
      <c r="T454" s="788"/>
      <c r="U454" s="819" t="str">
        <f>IF(ISBLANK(AB454),(IF(P454&lt;=0,"",IF(P454&lt;=2,"Muy Baja",IF(P454&lt;=24,"Baja",IF(P454&lt;=500,"Media",IF(P454&lt;=5000,"Alta","Muy Alta"))))))," ")</f>
        <v xml:space="preserve"> </v>
      </c>
      <c r="V454" s="804" t="str">
        <f t="shared" ref="V454" si="421">IF(ISBLANK(AB454),(IF(U454="","",IF(U454="Muy Baja",20%,IF(U454="Baja",40%,IF(U454="Media",60%,IF(U454="Alta",80%,IF(U454="Muy Alta",100%,0)))))))," ")</f>
        <v xml:space="preserve"> </v>
      </c>
      <c r="W454" s="822"/>
      <c r="X454" s="825" t="str">
        <f>IF(W454&gt;0,IF(NOT(ISERROR(MATCH(W454,'Listados Datos'!$N$3:$N$4,0))),'Listados Datos'!$N$6&amp;"Por favor no seleccionar este criterios de impacto (Afectación Económica o presupuestal y/o Pérdida Reputacional)",'Listados Datos'!$N$7),"")</f>
        <v/>
      </c>
      <c r="Y454" s="828" t="str">
        <f>IF(OR(W454='Listados Datos'!$R$3,W454='Listados Datos'!$S$3),"Leve",IF(OR(W454='Listados Datos'!$R$4,W454='Listados Datos'!$S$4),"Menor",IF(OR(W454='Listados Datos'!$R$5,W454='Listados Datos'!$S$5),"Moderado",IF(OR(W454='Listados Datos'!$R$6,W454='Listados Datos'!$S$6),"Mayor",IF(OR(W454='Listados Datos'!$R$7,W454='Listados Datos'!$S$7),"Catastrófico","")))))</f>
        <v/>
      </c>
      <c r="Z454" s="804" t="str">
        <f>IF(Y454="","",IF(Y454="Leve",20%,IF(Y454="Menor",40%,IF(Y454="Moderado",60%,IF(Y454="Mayor",80%,IF(Y454="Catastrófico",100%,0))))))</f>
        <v/>
      </c>
      <c r="AA454" s="807" t="str">
        <f>IF(OR(AND(U454="Muy Baja",Y454="Leve"),AND(U454="Muy Baja",Y454="Menor"),AND(U454="Baja",Y454="Leve")),"Bajo",IF(OR(AND(U454="Muy baja",Y454="Moderado"),AND(U454="Baja",Y454="Menor"),AND(U454="Baja",Y454="Moderado"),AND(U454="Media",Y454="Leve"),AND(U454="Media",Y454="Menor"),AND(U454="Media",Y454="Moderado"),AND(U454="Alta",Y454="Leve"),AND(U454="Alta",Y454="Menor")),"Moderado",IF(OR(AND(U454="Muy Baja",Y454="Mayor"),AND(U454="Baja",Y454="Mayor"),AND(U454="Media",Y454="Mayor"),AND(U454="Alta",Y454="Moderado"),AND(U454="Alta",Y454="Mayor"),AND(U454="Muy Alta",Y454="Leve"),AND(U454="Muy Alta",Y454="Menor"),AND(U454="Muy Alta",Y454="Moderado"),AND(U454="Muy Alta",Y454="Mayor")),"Alto",IF(OR(AND(U454="Muy Baja",Y454="Catastrófico"),AND(U454="Baja",Y454="Catastrófico"),AND(U454="Media",Y454="Catastrófico"),AND(U454="Alta",Y454="Catastrófico"),AND(U454="Muy Alta",Y454="Catastrófico")),"Extremo",""))))</f>
        <v/>
      </c>
      <c r="AB454" s="810" t="s">
        <v>339</v>
      </c>
      <c r="AC454" s="813" t="s">
        <v>12</v>
      </c>
      <c r="AD454" s="796" t="str">
        <f t="shared" ref="AD454" si="422">IF(AND(AB454="Rara Vez",AC454="Insignificante"),("BAJA"),IF(AND(AB454="Rara Vez",AC454="Menor"),("BAJA"),IF(AND(AB454="Rara Vez",AC454="Moderado"),("MODERADA"),IF(AND(AB454="Rara Vez",AC454="Mayor"),("ALTA"),IF(AND(AB454="Improbable",AC454="Insignificante"),("BAJA"),IF(AND(AB454="Improbable",AC454="Menor"),("BAJA"),IF(AND(AB454="Improbable",AC454="Moderado"),("MODERADA"),IF(AND(AB454="Improbable",AC454="Mayor"),("ALTA"),IF(AND(AB454="Posible",AC454="Insignificante"),("BAJA"),IF(AND(AB454="Posible",AC454="Menor"),("MODERADA"),IF(AND(AB454="Posible",AC454="Moderado"),("ALTA"),IF(AND(AB454="Posible",AC454="Mayor"),("EXTREMA"),IF(AND(AB454="Probable",AC454="Insignificante"),("MODERADA"),IF(AND(AB454="Probable",AC454="Menor"),("ALTA"),IF(AND(AB454="Probable",AC454="Moderado"),("ALTA"),IF(AND(AB454="Probable",AC454="Mayor"),("EXTREMA"),IF(AND(AB454="Casi Seguro",AC454="Insignificante"),("ALTA"),IF(AND(AB454="Casi Seguro",AC454="Menor"),("ALTA"),IF(AND(AB454="Casi Seguro",AC454="Moderado"),("EXTREMA"),IF(AND(AB454="Casi Seguro",AC454="Mayor"),("EXTREMA"),IF(AC454="Catastrófico","EXTREMA","VALORAR")))))))))))))))))))))</f>
        <v>MODERADA</v>
      </c>
      <c r="AE454" s="178">
        <v>1</v>
      </c>
      <c r="AF454" s="401"/>
      <c r="AG454" s="444" t="s">
        <v>3255</v>
      </c>
      <c r="AH454" s="393"/>
      <c r="AI454" s="393"/>
      <c r="AJ454" s="393"/>
      <c r="AK454" s="395" t="str">
        <f t="shared" si="361"/>
        <v>Probabilidad</v>
      </c>
      <c r="AL454" s="253" t="s">
        <v>305</v>
      </c>
      <c r="AM454" s="253" t="s">
        <v>310</v>
      </c>
      <c r="AN454" s="201" t="str">
        <f t="shared" si="362"/>
        <v>40%</v>
      </c>
      <c r="AO454" s="254" t="s">
        <v>314</v>
      </c>
      <c r="AP454" s="254" t="s">
        <v>318</v>
      </c>
      <c r="AQ454" s="255" t="s">
        <v>321</v>
      </c>
      <c r="AR454" s="202" t="str">
        <f>IF(ISBLANK(AC454),(IFERROR(IF(AK454="Probabilidad",(V454-(+V454*AN454)),IF(AK454="Impacto",V454,"")),""))," ")</f>
        <v xml:space="preserve"> </v>
      </c>
      <c r="AS454" s="154" t="str">
        <f>IF(ISBLANK(AC454), (IFERROR(IF(AR454="","",IF(AR454&lt;=0.2,"Muy Baja",IF(AR454&lt;=0.4,"Baja",IF(AR454&lt;=0.6,"Media",IF(AR454&lt;=0.8,"Alta","Muy Alta"))))),""))," ")</f>
        <v xml:space="preserve"> </v>
      </c>
      <c r="AT454" s="203" t="str">
        <f t="shared" si="366"/>
        <v xml:space="preserve"> </v>
      </c>
      <c r="AU454" s="470" t="str">
        <f t="shared" si="367"/>
        <v/>
      </c>
      <c r="AV454" s="203" t="str">
        <f>IFERROR(IF(AK454="Impacto",(Z454-(+Z454*AN454)),IF(AK454="Probabilidad",Z454,"")),"")</f>
        <v/>
      </c>
      <c r="AW454" s="204" t="str">
        <f t="shared" si="368"/>
        <v/>
      </c>
      <c r="AX454" s="816"/>
      <c r="AY454" s="793" t="str">
        <f>IF(ISBLANK(AC454), " ", AC454)</f>
        <v>Moderado</v>
      </c>
      <c r="AZ454" s="796" t="str">
        <f t="shared" ref="AZ454" si="423">IF(AND(AX454="Rara Vez",AY454="Insignificante"),("BAJA"),IF(AND(AX454="Rara Vez",AY454="Menor"),("BAJA"),IF(AND(AX454="Rara Vez",AY454="Moderado"),("MODERADA"),IF(AND(AX454="Rara Vez",AY454="Mayor"),("ALTA"),IF(AND(AX454="Improbable",AY454="Insignificante"),("BAJA"),IF(AND(AX454="Improbable",AY454="Menor"),("BAJA"),IF(AND(AX454="Improbable",AY454="Moderado"),("MODERADA"),IF(AND(AX454="Improbable",AY454="Mayor"),("ALTA"),IF(AND(AX454="Posible",AY454="Insignificante"),("BAJA"),IF(AND(AX454="Posible",AY454="Menor"),("MODERADA"),IF(AND(AX454="Posible",AY454="Moderado"),("ALTA"),IF(AND(AX454="Posible",AY454="Mayor"),("EXTREMA"),IF(AND(AX454="Probable",AY454="Insignificante"),("MODERADA"),IF(AND(AX454="Probable",AY454="Menor"),("ALTA"),IF(AND(AX454="Probable",AY454="Moderado"),("ALTA"),IF(AND(AX454="Probable",AY454="Mayor"),("EXTREMA"),IF(AND(AX454="Casi Seguro",AY454="Insignificante"),("ALTA"),IF(AND(AX454="Casi Seguro",AY454="Menor"),("ALTA"),IF(AND(AX454="Casi Seguro",AY454="Moderado"),("EXTREMA"),IF(AND(AX454="Casi Seguro",AY454="Mayor"),("EXTREMA"),IF(AY454="Catastrófico","EXTREMA","VALORAR")))))))))))))))))))))</f>
        <v>VALORAR</v>
      </c>
      <c r="BA454" s="799" t="s">
        <v>328</v>
      </c>
      <c r="BB454" s="425" t="s">
        <v>2995</v>
      </c>
      <c r="BC454" s="368" t="s">
        <v>1321</v>
      </c>
      <c r="BD454" s="369" t="s">
        <v>2920</v>
      </c>
      <c r="BE454" s="369" t="s">
        <v>1028</v>
      </c>
      <c r="BF454" s="474">
        <v>44927</v>
      </c>
      <c r="BG454" s="474">
        <v>45291</v>
      </c>
      <c r="BH454" s="474" t="s">
        <v>1211</v>
      </c>
      <c r="BI454" s="368" t="s">
        <v>1211</v>
      </c>
      <c r="BJ454" s="785" t="s">
        <v>1206</v>
      </c>
      <c r="BK454" s="411" t="s">
        <v>110</v>
      </c>
      <c r="BL454" s="409" t="s">
        <v>3444</v>
      </c>
      <c r="BM454" s="427">
        <v>1</v>
      </c>
      <c r="BN454" s="421">
        <v>46265</v>
      </c>
      <c r="BO454" s="410" t="s">
        <v>3445</v>
      </c>
      <c r="BP454" s="410" t="s">
        <v>3531</v>
      </c>
      <c r="BQ454" s="410" t="s">
        <v>111</v>
      </c>
      <c r="BR454" s="453" t="s">
        <v>111</v>
      </c>
      <c r="BS454" s="453" t="s">
        <v>1423</v>
      </c>
      <c r="BT454" s="454" t="s">
        <v>1423</v>
      </c>
      <c r="BU454" s="508" t="s">
        <v>3668</v>
      </c>
      <c r="BV454" s="508" t="s">
        <v>3666</v>
      </c>
      <c r="BW454" s="508" t="s">
        <v>3635</v>
      </c>
      <c r="BX454" s="517" t="s">
        <v>3626</v>
      </c>
      <c r="BY454" s="182"/>
      <c r="BZ454" s="182"/>
      <c r="CA454" s="182"/>
      <c r="CB454" s="182"/>
      <c r="CC454" s="182"/>
      <c r="CD454" s="182"/>
      <c r="CE454" s="182"/>
      <c r="CF454" s="182"/>
      <c r="CG454" s="182"/>
      <c r="CH454" s="182"/>
      <c r="CI454" s="182"/>
      <c r="CJ454" s="182"/>
      <c r="CK454" s="182"/>
      <c r="CL454" s="182"/>
      <c r="CM454" s="182"/>
      <c r="CN454" s="182"/>
      <c r="CO454" s="182"/>
    </row>
    <row r="455" spans="1:93" ht="28.5" customHeight="1">
      <c r="A455" s="857"/>
      <c r="B455" s="860"/>
      <c r="C455" s="781"/>
      <c r="D455" s="781"/>
      <c r="E455" s="764"/>
      <c r="F455" s="764"/>
      <c r="G455" s="783"/>
      <c r="H455" s="442">
        <f t="shared" ref="H455" si="424">+H454</f>
        <v>74</v>
      </c>
      <c r="I455" s="775"/>
      <c r="J455" s="764"/>
      <c r="K455" s="764"/>
      <c r="L455" s="764"/>
      <c r="M455" s="764">
        <v>0</v>
      </c>
      <c r="N455" s="764"/>
      <c r="O455" s="764"/>
      <c r="P455" s="766"/>
      <c r="Q455" s="768"/>
      <c r="R455" s="770"/>
      <c r="S455" s="770"/>
      <c r="T455" s="770"/>
      <c r="U455" s="820"/>
      <c r="V455" s="805"/>
      <c r="W455" s="823"/>
      <c r="X455" s="826"/>
      <c r="Y455" s="829"/>
      <c r="Z455" s="805"/>
      <c r="AA455" s="808"/>
      <c r="AB455" s="811"/>
      <c r="AC455" s="814"/>
      <c r="AD455" s="797"/>
      <c r="AE455" s="178">
        <v>2</v>
      </c>
      <c r="AF455" s="401"/>
      <c r="AG455" s="444"/>
      <c r="AH455" s="393"/>
      <c r="AI455" s="393"/>
      <c r="AJ455" s="393"/>
      <c r="AK455" s="395" t="str">
        <f t="shared" si="361"/>
        <v/>
      </c>
      <c r="AL455" s="253"/>
      <c r="AM455" s="253"/>
      <c r="AN455" s="201" t="str">
        <f t="shared" si="362"/>
        <v/>
      </c>
      <c r="AO455" s="254"/>
      <c r="AP455" s="254"/>
      <c r="AQ455" s="255"/>
      <c r="AR455" s="202" t="str">
        <f>IF(ISBLANK(AC454),(IFERROR(IF(AND(AK454="Probabilidad",AK455="Probabilidad"),(AT454-(+AT454*AN455)),IF(AK455="Probabilidad",(V454-(+V454*AN455)),IF(AK455="Impacto",AT454,""))),""))," ")</f>
        <v xml:space="preserve"> </v>
      </c>
      <c r="AS455" s="154" t="str">
        <f>IF(ISBLANK(AC454),(IFERROR(IF(AR455="","",IF(AR455&lt;=0.2,"Muy Baja",IF(AR455&lt;=0.4,"Baja",IF(AR455&lt;=0.6,"Media",IF(AR455&lt;=0.8,"Alta","Muy Alta"))))),""))," ")</f>
        <v xml:space="preserve"> </v>
      </c>
      <c r="AT455" s="203" t="str">
        <f t="shared" si="366"/>
        <v xml:space="preserve"> </v>
      </c>
      <c r="AU455" s="470" t="str">
        <f t="shared" si="367"/>
        <v/>
      </c>
      <c r="AV455" s="203" t="str">
        <f>IFERROR(IF(AND(AK454="Impacto",AK455="Impacto"),(AV454-(+AV454*AN455)),IF(AK455="Impacto",(Z454-(+Z454*AN455)),IF(AK455="Probabilidad",AV454,""))),"")</f>
        <v/>
      </c>
      <c r="AW455" s="204" t="str">
        <f t="shared" si="368"/>
        <v/>
      </c>
      <c r="AX455" s="817"/>
      <c r="AY455" s="794"/>
      <c r="AZ455" s="797"/>
      <c r="BA455" s="800"/>
      <c r="BB455" s="256"/>
      <c r="BC455" s="368"/>
      <c r="BD455" s="369"/>
      <c r="BE455" s="369"/>
      <c r="BF455" s="474"/>
      <c r="BG455" s="474"/>
      <c r="BH455" s="474"/>
      <c r="BI455" s="368"/>
      <c r="BJ455" s="764"/>
      <c r="BK455" s="411"/>
      <c r="BL455" s="409"/>
      <c r="BM455" s="409"/>
      <c r="BN455" s="409"/>
      <c r="BO455" s="410"/>
      <c r="BP455" s="410"/>
      <c r="BQ455" s="410"/>
      <c r="BR455" s="453"/>
      <c r="BS455" s="453"/>
      <c r="BT455" s="454"/>
      <c r="BU455" s="509"/>
      <c r="BV455" s="509"/>
      <c r="BW455" s="509"/>
      <c r="BX455" s="509"/>
      <c r="BY455" s="182"/>
      <c r="BZ455" s="182"/>
      <c r="CA455" s="182"/>
      <c r="CB455" s="182"/>
      <c r="CC455" s="182"/>
      <c r="CD455" s="182"/>
      <c r="CE455" s="182"/>
      <c r="CF455" s="182"/>
      <c r="CG455" s="182"/>
      <c r="CH455" s="182"/>
      <c r="CI455" s="182"/>
      <c r="CJ455" s="182"/>
      <c r="CK455" s="182"/>
      <c r="CL455" s="182"/>
      <c r="CM455" s="182"/>
      <c r="CN455" s="182"/>
      <c r="CO455" s="182"/>
    </row>
    <row r="456" spans="1:93" ht="28.5" customHeight="1">
      <c r="A456" s="857"/>
      <c r="B456" s="860"/>
      <c r="C456" s="781"/>
      <c r="D456" s="781"/>
      <c r="E456" s="764"/>
      <c r="F456" s="764"/>
      <c r="G456" s="783"/>
      <c r="H456" s="442">
        <f t="shared" si="394"/>
        <v>74</v>
      </c>
      <c r="I456" s="775"/>
      <c r="J456" s="764"/>
      <c r="K456" s="764"/>
      <c r="L456" s="764"/>
      <c r="M456" s="764">
        <v>0</v>
      </c>
      <c r="N456" s="764"/>
      <c r="O456" s="764"/>
      <c r="P456" s="766"/>
      <c r="Q456" s="768"/>
      <c r="R456" s="770"/>
      <c r="S456" s="770"/>
      <c r="T456" s="770"/>
      <c r="U456" s="820"/>
      <c r="V456" s="805"/>
      <c r="W456" s="823"/>
      <c r="X456" s="826"/>
      <c r="Y456" s="829"/>
      <c r="Z456" s="805"/>
      <c r="AA456" s="808"/>
      <c r="AB456" s="811"/>
      <c r="AC456" s="814"/>
      <c r="AD456" s="797"/>
      <c r="AE456" s="178">
        <v>3</v>
      </c>
      <c r="AF456" s="401"/>
      <c r="AG456" s="444"/>
      <c r="AH456" s="393"/>
      <c r="AI456" s="393"/>
      <c r="AJ456" s="393"/>
      <c r="AK456" s="395" t="str">
        <f t="shared" si="361"/>
        <v/>
      </c>
      <c r="AL456" s="253"/>
      <c r="AM456" s="253"/>
      <c r="AN456" s="201" t="str">
        <f t="shared" si="362"/>
        <v/>
      </c>
      <c r="AO456" s="254"/>
      <c r="AP456" s="254"/>
      <c r="AQ456" s="255"/>
      <c r="AR456" s="202" t="str">
        <f>IF(ISBLANK(AC454),(IFERROR(IF(AND(AK455="Probabilidad",AK456="Probabilidad"),(AT455-(+AT455*AN456)),IF(AND(AK455="Impacto",AK456="Probabilidad"),(AT454-(+AT454*AN456)),IF(AK456="Impacto",AT455,""))),""))," ")</f>
        <v xml:space="preserve"> </v>
      </c>
      <c r="AS456" s="154" t="str">
        <f>IF(ISBLANK(AC454),(IFERROR(IF(AR456="","",IF(AR456&lt;=0.2,"Muy Baja",IF(AR456&lt;=0.4,"Baja",IF(AR456&lt;=0.6,"Media",IF(AR456&lt;=0.8,"Alta","Muy Alta"))))),""))," ")</f>
        <v xml:space="preserve"> </v>
      </c>
      <c r="AT456" s="203" t="str">
        <f t="shared" si="366"/>
        <v xml:space="preserve"> </v>
      </c>
      <c r="AU456" s="470" t="str">
        <f t="shared" si="367"/>
        <v/>
      </c>
      <c r="AV456" s="203" t="str">
        <f t="shared" ref="AV456:AV459" si="425">IFERROR(IF(AND(AK455="Impacto",AK456="Impacto"),(AV455-(+AV455*AN456)),IF(AND(AK455="Probabilidad",AK456="Impacto"),(AV454-(+AV454*AN456)),IF(AK456="Probabilidad",AV455,""))),"")</f>
        <v/>
      </c>
      <c r="AW456" s="204" t="str">
        <f t="shared" si="368"/>
        <v/>
      </c>
      <c r="AX456" s="817"/>
      <c r="AY456" s="794"/>
      <c r="AZ456" s="797"/>
      <c r="BA456" s="800"/>
      <c r="BB456" s="256"/>
      <c r="BC456" s="368"/>
      <c r="BD456" s="369"/>
      <c r="BE456" s="369"/>
      <c r="BF456" s="474"/>
      <c r="BG456" s="474"/>
      <c r="BH456" s="474"/>
      <c r="BI456" s="368"/>
      <c r="BJ456" s="764"/>
      <c r="BK456" s="411"/>
      <c r="BL456" s="409"/>
      <c r="BM456" s="409"/>
      <c r="BN456" s="409"/>
      <c r="BO456" s="410"/>
      <c r="BP456" s="410"/>
      <c r="BQ456" s="410"/>
      <c r="BR456" s="453"/>
      <c r="BS456" s="453"/>
      <c r="BT456" s="454"/>
      <c r="BU456" s="509"/>
      <c r="BV456" s="509"/>
      <c r="BW456" s="509"/>
      <c r="BX456" s="509"/>
      <c r="BY456" s="182"/>
      <c r="BZ456" s="182"/>
      <c r="CA456" s="182"/>
      <c r="CB456" s="182"/>
      <c r="CC456" s="182"/>
      <c r="CD456" s="182"/>
      <c r="CE456" s="182"/>
      <c r="CF456" s="182"/>
      <c r="CG456" s="182"/>
      <c r="CH456" s="182"/>
      <c r="CI456" s="182"/>
      <c r="CJ456" s="182"/>
      <c r="CK456" s="182"/>
      <c r="CL456" s="182"/>
      <c r="CM456" s="182"/>
      <c r="CN456" s="182"/>
      <c r="CO456" s="182"/>
    </row>
    <row r="457" spans="1:93" ht="28.5" customHeight="1">
      <c r="A457" s="857"/>
      <c r="B457" s="860"/>
      <c r="C457" s="781"/>
      <c r="D457" s="781"/>
      <c r="E457" s="764"/>
      <c r="F457" s="764"/>
      <c r="G457" s="783"/>
      <c r="H457" s="442">
        <f t="shared" si="394"/>
        <v>74</v>
      </c>
      <c r="I457" s="775"/>
      <c r="J457" s="764"/>
      <c r="K457" s="764"/>
      <c r="L457" s="764"/>
      <c r="M457" s="764">
        <v>0</v>
      </c>
      <c r="N457" s="764"/>
      <c r="O457" s="764"/>
      <c r="P457" s="766"/>
      <c r="Q457" s="768"/>
      <c r="R457" s="770"/>
      <c r="S457" s="770"/>
      <c r="T457" s="770"/>
      <c r="U457" s="820"/>
      <c r="V457" s="805"/>
      <c r="W457" s="823"/>
      <c r="X457" s="826"/>
      <c r="Y457" s="829"/>
      <c r="Z457" s="805"/>
      <c r="AA457" s="808"/>
      <c r="AB457" s="811"/>
      <c r="AC457" s="814"/>
      <c r="AD457" s="797"/>
      <c r="AE457" s="178">
        <v>4</v>
      </c>
      <c r="AF457" s="401"/>
      <c r="AG457" s="444"/>
      <c r="AH457" s="393"/>
      <c r="AI457" s="393"/>
      <c r="AJ457" s="393"/>
      <c r="AK457" s="395" t="str">
        <f t="shared" si="361"/>
        <v/>
      </c>
      <c r="AL457" s="253"/>
      <c r="AM457" s="253"/>
      <c r="AN457" s="201" t="str">
        <f t="shared" si="362"/>
        <v/>
      </c>
      <c r="AO457" s="254"/>
      <c r="AP457" s="254"/>
      <c r="AQ457" s="255"/>
      <c r="AR457" s="202" t="str">
        <f>IF(ISBLANK(AC454),(IFERROR(IF(AND(AK456="Probabilidad",AK457="Probabilidad"),(AT456-(+AT456*AN457)),IF(AND(AK456="Impacto",AK457="Probabilidad"),(AT455-(+AT455*AN457)),IF(AK457="Impacto",AT456,""))),""))," ")</f>
        <v xml:space="preserve"> </v>
      </c>
      <c r="AS457" s="154" t="str">
        <f>IF(ISBLANK(AC454),(IFERROR(IF(AR457="","",IF(AR457&lt;=0.2,"Muy Baja",IF(AR457&lt;=0.4,"Baja",IF(AR457&lt;=0.6,"Media",IF(AR457&lt;=0.8,"Alta","Muy Alta"))))),""))," ")</f>
        <v xml:space="preserve"> </v>
      </c>
      <c r="AT457" s="203" t="str">
        <f t="shared" si="366"/>
        <v xml:space="preserve"> </v>
      </c>
      <c r="AU457" s="470" t="str">
        <f t="shared" si="367"/>
        <v/>
      </c>
      <c r="AV457" s="203" t="str">
        <f t="shared" si="425"/>
        <v/>
      </c>
      <c r="AW457" s="204" t="str">
        <f t="shared" si="368"/>
        <v/>
      </c>
      <c r="AX457" s="817"/>
      <c r="AY457" s="794"/>
      <c r="AZ457" s="797"/>
      <c r="BA457" s="800"/>
      <c r="BB457" s="256"/>
      <c r="BC457" s="368"/>
      <c r="BD457" s="369"/>
      <c r="BE457" s="369"/>
      <c r="BF457" s="474"/>
      <c r="BG457" s="474"/>
      <c r="BH457" s="474"/>
      <c r="BI457" s="368"/>
      <c r="BJ457" s="764"/>
      <c r="BK457" s="411"/>
      <c r="BL457" s="409"/>
      <c r="BM457" s="409"/>
      <c r="BN457" s="409"/>
      <c r="BO457" s="410"/>
      <c r="BP457" s="410"/>
      <c r="BQ457" s="410"/>
      <c r="BR457" s="453"/>
      <c r="BS457" s="453"/>
      <c r="BT457" s="454"/>
      <c r="BU457" s="509"/>
      <c r="BV457" s="509"/>
      <c r="BW457" s="509"/>
      <c r="BX457" s="509"/>
      <c r="BY457" s="182"/>
      <c r="BZ457" s="182"/>
      <c r="CA457" s="182"/>
      <c r="CB457" s="182"/>
      <c r="CC457" s="182"/>
      <c r="CD457" s="182"/>
      <c r="CE457" s="182"/>
      <c r="CF457" s="182"/>
      <c r="CG457" s="182"/>
      <c r="CH457" s="182"/>
      <c r="CI457" s="182"/>
      <c r="CJ457" s="182"/>
      <c r="CK457" s="182"/>
      <c r="CL457" s="182"/>
      <c r="CM457" s="182"/>
      <c r="CN457" s="182"/>
      <c r="CO457" s="182"/>
    </row>
    <row r="458" spans="1:93" ht="28.5" customHeight="1">
      <c r="A458" s="857"/>
      <c r="B458" s="860"/>
      <c r="C458" s="781"/>
      <c r="D458" s="781"/>
      <c r="E458" s="764"/>
      <c r="F458" s="764"/>
      <c r="G458" s="783"/>
      <c r="H458" s="442">
        <f t="shared" si="394"/>
        <v>74</v>
      </c>
      <c r="I458" s="775"/>
      <c r="J458" s="764"/>
      <c r="K458" s="764"/>
      <c r="L458" s="764"/>
      <c r="M458" s="764">
        <v>0</v>
      </c>
      <c r="N458" s="764"/>
      <c r="O458" s="764"/>
      <c r="P458" s="766"/>
      <c r="Q458" s="768"/>
      <c r="R458" s="770"/>
      <c r="S458" s="770"/>
      <c r="T458" s="770"/>
      <c r="U458" s="820"/>
      <c r="V458" s="805"/>
      <c r="W458" s="823"/>
      <c r="X458" s="826"/>
      <c r="Y458" s="829"/>
      <c r="Z458" s="805"/>
      <c r="AA458" s="808"/>
      <c r="AB458" s="811"/>
      <c r="AC458" s="814"/>
      <c r="AD458" s="797"/>
      <c r="AE458" s="178">
        <v>5</v>
      </c>
      <c r="AF458" s="401"/>
      <c r="AG458" s="444"/>
      <c r="AH458" s="393"/>
      <c r="AI458" s="393"/>
      <c r="AJ458" s="393"/>
      <c r="AK458" s="395" t="str">
        <f t="shared" si="361"/>
        <v/>
      </c>
      <c r="AL458" s="253"/>
      <c r="AM458" s="253"/>
      <c r="AN458" s="201" t="str">
        <f t="shared" si="362"/>
        <v/>
      </c>
      <c r="AO458" s="254"/>
      <c r="AP458" s="254"/>
      <c r="AQ458" s="255"/>
      <c r="AR458" s="202" t="str">
        <f>IF(ISBLANK(AC454),(IFERROR(IF(AND(AK457="Probabilidad",AK458="Probabilidad"),(AT457-(+AT457*AN458)),IF(AND(AK457="Impacto",AK458="Probabilidad"),(AT456-(+AT456*AN458)),IF(AK458="Impacto",AT457,""))),""))," ")</f>
        <v xml:space="preserve"> </v>
      </c>
      <c r="AS458" s="154" t="str">
        <f>IF(ISBLANK(AC454),(IFERROR(IF(AR458="","",IF(AR458&lt;=0.2,"Muy Baja",IF(AR458&lt;=0.4,"Baja",IF(AR458&lt;=0.6,"Media",IF(AR458&lt;=0.8,"Alta","Muy Alta"))))),""))," ")</f>
        <v xml:space="preserve"> </v>
      </c>
      <c r="AT458" s="203" t="str">
        <f t="shared" si="366"/>
        <v xml:space="preserve"> </v>
      </c>
      <c r="AU458" s="470" t="str">
        <f t="shared" si="367"/>
        <v/>
      </c>
      <c r="AV458" s="203" t="str">
        <f t="shared" si="425"/>
        <v/>
      </c>
      <c r="AW458" s="204" t="str">
        <f t="shared" si="368"/>
        <v/>
      </c>
      <c r="AX458" s="817"/>
      <c r="AY458" s="794"/>
      <c r="AZ458" s="797"/>
      <c r="BA458" s="800"/>
      <c r="BB458" s="256"/>
      <c r="BC458" s="368"/>
      <c r="BD458" s="369"/>
      <c r="BE458" s="369"/>
      <c r="BF458" s="474"/>
      <c r="BG458" s="474"/>
      <c r="BH458" s="474"/>
      <c r="BI458" s="368"/>
      <c r="BJ458" s="764"/>
      <c r="BK458" s="411"/>
      <c r="BL458" s="409"/>
      <c r="BM458" s="409"/>
      <c r="BN458" s="409"/>
      <c r="BO458" s="410"/>
      <c r="BP458" s="410"/>
      <c r="BQ458" s="410"/>
      <c r="BR458" s="453"/>
      <c r="BS458" s="453"/>
      <c r="BT458" s="454"/>
      <c r="BU458" s="509"/>
      <c r="BV458" s="509"/>
      <c r="BW458" s="509"/>
      <c r="BX458" s="509"/>
      <c r="BY458" s="182"/>
      <c r="BZ458" s="182"/>
      <c r="CA458" s="182"/>
      <c r="CB458" s="182"/>
      <c r="CC458" s="182"/>
      <c r="CD458" s="182"/>
      <c r="CE458" s="182"/>
      <c r="CF458" s="182"/>
      <c r="CG458" s="182"/>
      <c r="CH458" s="182"/>
      <c r="CI458" s="182"/>
      <c r="CJ458" s="182"/>
      <c r="CK458" s="182"/>
      <c r="CL458" s="182"/>
      <c r="CM458" s="182"/>
      <c r="CN458" s="182"/>
      <c r="CO458" s="182"/>
    </row>
    <row r="459" spans="1:93" ht="28.5" customHeight="1">
      <c r="A459" s="857"/>
      <c r="B459" s="860"/>
      <c r="C459" s="781"/>
      <c r="D459" s="781"/>
      <c r="E459" s="764"/>
      <c r="F459" s="764"/>
      <c r="G459" s="783"/>
      <c r="H459" s="442">
        <f t="shared" si="394"/>
        <v>74</v>
      </c>
      <c r="I459" s="776"/>
      <c r="J459" s="765"/>
      <c r="K459" s="765"/>
      <c r="L459" s="765"/>
      <c r="M459" s="765">
        <v>0</v>
      </c>
      <c r="N459" s="765"/>
      <c r="O459" s="765"/>
      <c r="P459" s="767"/>
      <c r="Q459" s="769"/>
      <c r="R459" s="771"/>
      <c r="S459" s="771"/>
      <c r="T459" s="771"/>
      <c r="U459" s="821"/>
      <c r="V459" s="806"/>
      <c r="W459" s="824"/>
      <c r="X459" s="827"/>
      <c r="Y459" s="830"/>
      <c r="Z459" s="806"/>
      <c r="AA459" s="809"/>
      <c r="AB459" s="812"/>
      <c r="AC459" s="815"/>
      <c r="AD459" s="798"/>
      <c r="AE459" s="178">
        <v>6</v>
      </c>
      <c r="AF459" s="401"/>
      <c r="AG459" s="444"/>
      <c r="AH459" s="393"/>
      <c r="AI459" s="393"/>
      <c r="AJ459" s="393"/>
      <c r="AK459" s="395" t="str">
        <f t="shared" si="361"/>
        <v/>
      </c>
      <c r="AL459" s="253"/>
      <c r="AM459" s="253"/>
      <c r="AN459" s="201" t="str">
        <f t="shared" si="362"/>
        <v/>
      </c>
      <c r="AO459" s="254"/>
      <c r="AP459" s="254"/>
      <c r="AQ459" s="255"/>
      <c r="AR459" s="202" t="str">
        <f>IF(ISBLANK(AC454),(IFERROR(IF(AND(AK458="Probabilidad",AK459="Probabilidad"),(AT458-(+AT458*AN459)),IF(AND(AK458="Impacto",AK459="Probabilidad"),(AT457-(+AT457*AN459)),IF(AK459="Impacto",AT458,""))),""))," ")</f>
        <v xml:space="preserve"> </v>
      </c>
      <c r="AS459" s="154" t="str">
        <f>IF(ISBLANK(AC454),(IFERROR(IF(AR459="","",IF(AR459&lt;=0.2,"Muy Baja",IF(AR459&lt;=0.4,"Baja",IF(AR459&lt;=0.6,"Media",IF(AR459&lt;=0.8,"Alta","Muy Alta"))))),""))," ")</f>
        <v xml:space="preserve"> </v>
      </c>
      <c r="AT459" s="203" t="str">
        <f t="shared" si="366"/>
        <v xml:space="preserve"> </v>
      </c>
      <c r="AU459" s="470" t="str">
        <f t="shared" si="367"/>
        <v/>
      </c>
      <c r="AV459" s="203" t="str">
        <f t="shared" si="425"/>
        <v/>
      </c>
      <c r="AW459" s="204" t="str">
        <f t="shared" si="368"/>
        <v/>
      </c>
      <c r="AX459" s="818"/>
      <c r="AY459" s="795"/>
      <c r="AZ459" s="798"/>
      <c r="BA459" s="801"/>
      <c r="BB459" s="256"/>
      <c r="BC459" s="368"/>
      <c r="BD459" s="369"/>
      <c r="BE459" s="369"/>
      <c r="BF459" s="474"/>
      <c r="BG459" s="474"/>
      <c r="BH459" s="474"/>
      <c r="BI459" s="368"/>
      <c r="BJ459" s="765"/>
      <c r="BK459" s="411"/>
      <c r="BL459" s="409"/>
      <c r="BM459" s="409"/>
      <c r="BN459" s="409"/>
      <c r="BO459" s="410"/>
      <c r="BP459" s="410"/>
      <c r="BQ459" s="410"/>
      <c r="BR459" s="453"/>
      <c r="BS459" s="453"/>
      <c r="BT459" s="454"/>
      <c r="BU459" s="509"/>
      <c r="BV459" s="509"/>
      <c r="BW459" s="509"/>
      <c r="BX459" s="509"/>
      <c r="BY459" s="182"/>
      <c r="BZ459" s="182"/>
      <c r="CA459" s="182"/>
      <c r="CB459" s="182"/>
      <c r="CC459" s="182"/>
      <c r="CD459" s="182"/>
      <c r="CE459" s="182"/>
      <c r="CF459" s="182"/>
      <c r="CG459" s="182"/>
      <c r="CH459" s="182"/>
      <c r="CI459" s="182"/>
      <c r="CJ459" s="182"/>
      <c r="CK459" s="182"/>
      <c r="CL459" s="182"/>
      <c r="CM459" s="182"/>
      <c r="CN459" s="182"/>
      <c r="CO459" s="182"/>
    </row>
    <row r="460" spans="1:93" ht="191.25" customHeight="1">
      <c r="A460" s="857"/>
      <c r="B460" s="860" t="s">
        <v>937</v>
      </c>
      <c r="C460" s="781"/>
      <c r="D460" s="781" t="str">
        <f>IFERROR((VLOOKUP($B460,'Listados Datos'!$D$3:$F$18,3,FALSE))," ")</f>
        <v>El proceso inicia con la identificación de necesidades de personal y finaliza con el seguimiento y evaluación de los mismos. Aplica a todos los procesos de la entidad.</v>
      </c>
      <c r="E460" s="764" t="s">
        <v>1133</v>
      </c>
      <c r="F460" s="764" t="s">
        <v>952</v>
      </c>
      <c r="G460" s="783">
        <v>75</v>
      </c>
      <c r="H460" s="297">
        <f t="shared" ref="H460" si="426">+G460</f>
        <v>75</v>
      </c>
      <c r="I460" s="784" t="s">
        <v>2991</v>
      </c>
      <c r="J460" s="785" t="s">
        <v>237</v>
      </c>
      <c r="K460" s="785" t="s">
        <v>1159</v>
      </c>
      <c r="L460" s="785" t="s">
        <v>1268</v>
      </c>
      <c r="M460" s="785" t="s">
        <v>3178</v>
      </c>
      <c r="N460" s="785" t="s">
        <v>917</v>
      </c>
      <c r="O460" s="785" t="s">
        <v>240</v>
      </c>
      <c r="P460" s="786">
        <v>228</v>
      </c>
      <c r="Q460" s="787" t="s">
        <v>89</v>
      </c>
      <c r="R460" s="788" t="s">
        <v>1277</v>
      </c>
      <c r="S460" s="788" t="s">
        <v>1080</v>
      </c>
      <c r="T460" s="788"/>
      <c r="U460" s="819" t="str">
        <f>IF(ISBLANK(AB460),(IF(P460&lt;=0,"",IF(P460&lt;=2,"Muy Baja",IF(P460&lt;=24,"Baja",IF(P460&lt;=500,"Media",IF(P460&lt;=5000,"Alta","Muy Alta"))))))," ")</f>
        <v>Media</v>
      </c>
      <c r="V460" s="804">
        <f t="shared" ref="V460" si="427">IF(ISBLANK(AB460),(IF(U460="","",IF(U460="Muy Baja",20%,IF(U460="Baja",40%,IF(U460="Media",60%,IF(U460="Alta",80%,IF(U460="Muy Alta",100%,0)))))))," ")</f>
        <v>0.6</v>
      </c>
      <c r="W460" s="822" t="s">
        <v>299</v>
      </c>
      <c r="X460" s="825" t="str">
        <f>IF(W460&gt;0,IF(NOT(ISERROR(MATCH(W460,'Listados Datos'!$N$3:$N$4,0))),'Listados Datos'!$N$6&amp;"Por favor no seleccionar este criterios de impacto (Afectación Económica o presupuestal y/o Pérdida Reputacional)",'Listados Datos'!$N$7),"")</f>
        <v>✔</v>
      </c>
      <c r="Y460" s="828" t="str">
        <f>IF(OR(W460='Listados Datos'!$R$3,W460='Listados Datos'!$S$3),"Leve",IF(OR(W460='Listados Datos'!$R$4,W460='Listados Datos'!$S$4),"Menor",IF(OR(W460='Listados Datos'!$R$5,W460='Listados Datos'!$S$5),"Moderado",IF(OR(W460='Listados Datos'!$R$6,W460='Listados Datos'!$S$6),"Mayor",IF(OR(W460='Listados Datos'!$R$7,W460='Listados Datos'!$S$7),"Catastrófico","")))))</f>
        <v>Moderado</v>
      </c>
      <c r="Z460" s="804">
        <f>IF(Y460="","",IF(Y460="Leve",20%,IF(Y460="Menor",40%,IF(Y460="Moderado",60%,IF(Y460="Mayor",80%,IF(Y460="Catastrófico",100%,0))))))</f>
        <v>0.6</v>
      </c>
      <c r="AA460" s="807" t="str">
        <f>IF(OR(AND(U460="Muy Baja",Y460="Leve"),AND(U460="Muy Baja",Y460="Menor"),AND(U460="Baja",Y460="Leve")),"Bajo",IF(OR(AND(U460="Muy baja",Y460="Moderado"),AND(U460="Baja",Y460="Menor"),AND(U460="Baja",Y460="Moderado"),AND(U460="Media",Y460="Leve"),AND(U460="Media",Y460="Menor"),AND(U460="Media",Y460="Moderado"),AND(U460="Alta",Y460="Leve"),AND(U460="Alta",Y460="Menor")),"Moderado",IF(OR(AND(U460="Muy Baja",Y460="Mayor"),AND(U460="Baja",Y460="Mayor"),AND(U460="Media",Y460="Mayor"),AND(U460="Alta",Y460="Moderado"),AND(U460="Alta",Y460="Mayor"),AND(U460="Muy Alta",Y460="Leve"),AND(U460="Muy Alta",Y460="Menor"),AND(U460="Muy Alta",Y460="Moderado"),AND(U460="Muy Alta",Y460="Mayor")),"Alto",IF(OR(AND(U460="Muy Baja",Y460="Catastrófico"),AND(U460="Baja",Y460="Catastrófico"),AND(U460="Media",Y460="Catastrófico"),AND(U460="Alta",Y460="Catastrófico"),AND(U460="Muy Alta",Y460="Catastrófico")),"Extremo",""))))</f>
        <v>Moderado</v>
      </c>
      <c r="AB460" s="810"/>
      <c r="AC460" s="813"/>
      <c r="AD460" s="796" t="str">
        <f t="shared" ref="AD460" si="428">IF(AND(AB460="Rara Vez",AC460="Insignificante"),("BAJA"),IF(AND(AB460="Rara Vez",AC460="Menor"),("BAJA"),IF(AND(AB460="Rara Vez",AC460="Moderado"),("MODERADA"),IF(AND(AB460="Rara Vez",AC460="Mayor"),("ALTA"),IF(AND(AB460="Improbable",AC460="Insignificante"),("BAJA"),IF(AND(AB460="Improbable",AC460="Menor"),("BAJA"),IF(AND(AB460="Improbable",AC460="Moderado"),("MODERADA"),IF(AND(AB460="Improbable",AC460="Mayor"),("ALTA"),IF(AND(AB460="Posible",AC460="Insignificante"),("BAJA"),IF(AND(AB460="Posible",AC460="Menor"),("MODERADA"),IF(AND(AB460="Posible",AC460="Moderado"),("ALTA"),IF(AND(AB460="Posible",AC460="Mayor"),("EXTREMA"),IF(AND(AB460="Probable",AC460="Insignificante"),("MODERADA"),IF(AND(AB460="Probable",AC460="Menor"),("ALTA"),IF(AND(AB460="Probable",AC460="Moderado"),("ALTA"),IF(AND(AB460="Probable",AC460="Mayor"),("EXTREMA"),IF(AND(AB460="Casi Seguro",AC460="Insignificante"),("ALTA"),IF(AND(AB460="Casi Seguro",AC460="Menor"),("ALTA"),IF(AND(AB460="Casi Seguro",AC460="Moderado"),("EXTREMA"),IF(AND(AB460="Casi Seguro",AC460="Mayor"),("EXTREMA"),IF(AC460="Catastrófico","EXTREMA","VALORAR")))))))))))))))))))))</f>
        <v>VALORAR</v>
      </c>
      <c r="AE460" s="178">
        <v>1</v>
      </c>
      <c r="AF460" s="401"/>
      <c r="AG460" s="444" t="s">
        <v>3256</v>
      </c>
      <c r="AH460" s="393"/>
      <c r="AI460" s="393"/>
      <c r="AJ460" s="393"/>
      <c r="AK460" s="395" t="str">
        <f t="shared" si="361"/>
        <v>Probabilidad</v>
      </c>
      <c r="AL460" s="253" t="s">
        <v>305</v>
      </c>
      <c r="AM460" s="253" t="s">
        <v>310</v>
      </c>
      <c r="AN460" s="201" t="str">
        <f t="shared" si="362"/>
        <v>40%</v>
      </c>
      <c r="AO460" s="254" t="s">
        <v>314</v>
      </c>
      <c r="AP460" s="254" t="s">
        <v>318</v>
      </c>
      <c r="AQ460" s="255" t="s">
        <v>321</v>
      </c>
      <c r="AR460" s="202">
        <f>IF(ISBLANK(AC460),(IFERROR(IF(AK460="Probabilidad",(V460-(+V460*AN460)),IF(AK460="Impacto",V460,"")),""))," ")</f>
        <v>0.36</v>
      </c>
      <c r="AS460" s="154" t="str">
        <f>IF(ISBLANK(AC460), (IFERROR(IF(AR460="","",IF(AR460&lt;=0.2,"Muy Baja",IF(AR460&lt;=0.4,"Baja",IF(AR460&lt;=0.6,"Media",IF(AR460&lt;=0.8,"Alta","Muy Alta"))))),""))," ")</f>
        <v>Baja</v>
      </c>
      <c r="AT460" s="203">
        <f t="shared" si="366"/>
        <v>0.36</v>
      </c>
      <c r="AU460" s="470" t="str">
        <f t="shared" si="367"/>
        <v>Moderado</v>
      </c>
      <c r="AV460" s="203">
        <f>IFERROR(IF(AK460="Impacto",(Z460-(+Z460*AN460)),IF(AK460="Probabilidad",Z460,"")),"")</f>
        <v>0.6</v>
      </c>
      <c r="AW460" s="204" t="str">
        <f t="shared" si="368"/>
        <v>Moderado</v>
      </c>
      <c r="AX460" s="816"/>
      <c r="AY460" s="793" t="str">
        <f>IF(ISBLANK(AC460), " ", AC460)</f>
        <v xml:space="preserve"> </v>
      </c>
      <c r="AZ460" s="796" t="str">
        <f t="shared" ref="AZ460" si="429">IF(AND(AX460="Rara Vez",AY460="Insignificante"),("BAJA"),IF(AND(AX460="Rara Vez",AY460="Menor"),("BAJA"),IF(AND(AX460="Rara Vez",AY460="Moderado"),("MODERADA"),IF(AND(AX460="Rara Vez",AY460="Mayor"),("ALTA"),IF(AND(AX460="Improbable",AY460="Insignificante"),("BAJA"),IF(AND(AX460="Improbable",AY460="Menor"),("BAJA"),IF(AND(AX460="Improbable",AY460="Moderado"),("MODERADA"),IF(AND(AX460="Improbable",AY460="Mayor"),("ALTA"),IF(AND(AX460="Posible",AY460="Insignificante"),("BAJA"),IF(AND(AX460="Posible",AY460="Menor"),("MODERADA"),IF(AND(AX460="Posible",AY460="Moderado"),("ALTA"),IF(AND(AX460="Posible",AY460="Mayor"),("EXTREMA"),IF(AND(AX460="Probable",AY460="Insignificante"),("MODERADA"),IF(AND(AX460="Probable",AY460="Menor"),("ALTA"),IF(AND(AX460="Probable",AY460="Moderado"),("ALTA"),IF(AND(AX460="Probable",AY460="Mayor"),("EXTREMA"),IF(AND(AX460="Casi Seguro",AY460="Insignificante"),("ALTA"),IF(AND(AX460="Casi Seguro",AY460="Menor"),("ALTA"),IF(AND(AX460="Casi Seguro",AY460="Moderado"),("EXTREMA"),IF(AND(AX460="Casi Seguro",AY460="Mayor"),("EXTREMA"),IF(AY460="Catastrófico","EXTREMA","VALORAR")))))))))))))))))))))</f>
        <v>VALORAR</v>
      </c>
      <c r="BA460" s="799" t="s">
        <v>328</v>
      </c>
      <c r="BB460" s="840" t="s">
        <v>2996</v>
      </c>
      <c r="BC460" s="791" t="s">
        <v>1329</v>
      </c>
      <c r="BD460" s="791" t="s">
        <v>2920</v>
      </c>
      <c r="BE460" s="791" t="s">
        <v>1028</v>
      </c>
      <c r="BF460" s="789">
        <v>44927</v>
      </c>
      <c r="BG460" s="789">
        <v>45291</v>
      </c>
      <c r="BH460" s="791" t="s">
        <v>1213</v>
      </c>
      <c r="BI460" s="791" t="s">
        <v>1213</v>
      </c>
      <c r="BJ460" s="785" t="s">
        <v>1214</v>
      </c>
      <c r="BK460" s="411" t="s">
        <v>110</v>
      </c>
      <c r="BL460" s="409" t="s">
        <v>3563</v>
      </c>
      <c r="BM460" s="427">
        <v>1</v>
      </c>
      <c r="BN460" s="421">
        <v>46265</v>
      </c>
      <c r="BO460" s="410" t="s">
        <v>3446</v>
      </c>
      <c r="BP460" s="410" t="s">
        <v>3531</v>
      </c>
      <c r="BQ460" s="410" t="s">
        <v>111</v>
      </c>
      <c r="BR460" s="453" t="s">
        <v>111</v>
      </c>
      <c r="BS460" s="453" t="s">
        <v>1423</v>
      </c>
      <c r="BT460" s="454" t="s">
        <v>1423</v>
      </c>
      <c r="BU460" s="517" t="s">
        <v>3707</v>
      </c>
      <c r="BV460" s="517" t="s">
        <v>3712</v>
      </c>
      <c r="BW460" s="508" t="s">
        <v>3703</v>
      </c>
      <c r="BX460" s="517" t="s">
        <v>3708</v>
      </c>
      <c r="BY460" s="182"/>
      <c r="BZ460" s="182"/>
      <c r="CA460" s="182"/>
      <c r="CB460" s="182"/>
      <c r="CC460" s="182"/>
      <c r="CD460" s="182"/>
      <c r="CE460" s="182"/>
      <c r="CF460" s="182"/>
      <c r="CG460" s="182"/>
      <c r="CH460" s="182"/>
      <c r="CI460" s="182"/>
      <c r="CJ460" s="182"/>
      <c r="CK460" s="182"/>
      <c r="CL460" s="182"/>
      <c r="CM460" s="182"/>
      <c r="CN460" s="182"/>
      <c r="CO460" s="182"/>
    </row>
    <row r="461" spans="1:93" ht="67.5" customHeight="1">
      <c r="A461" s="857"/>
      <c r="B461" s="860"/>
      <c r="C461" s="781"/>
      <c r="D461" s="781"/>
      <c r="E461" s="764"/>
      <c r="F461" s="764"/>
      <c r="G461" s="783"/>
      <c r="H461" s="297">
        <f t="shared" ref="H461" si="430">+H460</f>
        <v>75</v>
      </c>
      <c r="I461" s="775"/>
      <c r="J461" s="764"/>
      <c r="K461" s="764"/>
      <c r="L461" s="764"/>
      <c r="M461" s="764" t="s">
        <v>1396</v>
      </c>
      <c r="N461" s="764"/>
      <c r="O461" s="764"/>
      <c r="P461" s="766"/>
      <c r="Q461" s="768"/>
      <c r="R461" s="770"/>
      <c r="S461" s="770"/>
      <c r="T461" s="770"/>
      <c r="U461" s="820"/>
      <c r="V461" s="805"/>
      <c r="W461" s="823"/>
      <c r="X461" s="826"/>
      <c r="Y461" s="829"/>
      <c r="Z461" s="805"/>
      <c r="AA461" s="808"/>
      <c r="AB461" s="811"/>
      <c r="AC461" s="814"/>
      <c r="AD461" s="797"/>
      <c r="AE461" s="178">
        <v>2</v>
      </c>
      <c r="AF461" s="401"/>
      <c r="AG461" s="444"/>
      <c r="AH461" s="393"/>
      <c r="AI461" s="393"/>
      <c r="AJ461" s="393"/>
      <c r="AK461" s="395" t="str">
        <f t="shared" si="361"/>
        <v/>
      </c>
      <c r="AL461" s="253"/>
      <c r="AM461" s="253"/>
      <c r="AN461" s="201" t="str">
        <f t="shared" si="362"/>
        <v/>
      </c>
      <c r="AO461" s="254"/>
      <c r="AP461" s="254"/>
      <c r="AQ461" s="255"/>
      <c r="AR461" s="202" t="str">
        <f>IF(ISBLANK(AC460),(IFERROR(IF(AND(AK460="Probabilidad",AK461="Probabilidad"),(AT460-(+AT460*AN461)),IF(AK461="Probabilidad",(V460-(+V460*AN461)),IF(AK461="Impacto",AT460,""))),""))," ")</f>
        <v/>
      </c>
      <c r="AS461" s="154" t="str">
        <f>IF(ISBLANK(AC460),(IFERROR(IF(AR461="","",IF(AR461&lt;=0.2,"Muy Baja",IF(AR461&lt;=0.4,"Baja",IF(AR461&lt;=0.6,"Media",IF(AR461&lt;=0.8,"Alta","Muy Alta"))))),""))," ")</f>
        <v/>
      </c>
      <c r="AT461" s="203" t="str">
        <f t="shared" si="366"/>
        <v/>
      </c>
      <c r="AU461" s="470" t="str">
        <f t="shared" si="367"/>
        <v/>
      </c>
      <c r="AV461" s="203" t="str">
        <f>IFERROR(IF(AND(AK460="Impacto",AK461="Impacto"),(AV460-(+AV460*AN461)),IF(AK461="Impacto",(Z460-(+Z460*AN461)),IF(AK461="Probabilidad",AV460,""))),"")</f>
        <v/>
      </c>
      <c r="AW461" s="204" t="str">
        <f t="shared" si="368"/>
        <v/>
      </c>
      <c r="AX461" s="817"/>
      <c r="AY461" s="794"/>
      <c r="AZ461" s="797"/>
      <c r="BA461" s="800"/>
      <c r="BB461" s="841"/>
      <c r="BC461" s="792"/>
      <c r="BD461" s="792"/>
      <c r="BE461" s="792"/>
      <c r="BF461" s="790"/>
      <c r="BG461" s="790"/>
      <c r="BH461" s="792"/>
      <c r="BI461" s="792"/>
      <c r="BJ461" s="764"/>
      <c r="BK461" s="411"/>
      <c r="BL461" s="409"/>
      <c r="BM461" s="409"/>
      <c r="BN461" s="409"/>
      <c r="BO461" s="410"/>
      <c r="BP461" s="410"/>
      <c r="BQ461" s="410"/>
      <c r="BR461" s="453"/>
      <c r="BS461" s="453"/>
      <c r="BT461" s="454"/>
      <c r="BU461" s="509"/>
      <c r="BV461" s="509"/>
      <c r="BW461" s="509"/>
      <c r="BX461" s="509"/>
      <c r="BY461" s="182"/>
      <c r="BZ461" s="182"/>
      <c r="CA461" s="182"/>
      <c r="CB461" s="182"/>
      <c r="CC461" s="182"/>
      <c r="CD461" s="182"/>
      <c r="CE461" s="182"/>
      <c r="CF461" s="182"/>
      <c r="CG461" s="182"/>
      <c r="CH461" s="182"/>
      <c r="CI461" s="182"/>
      <c r="CJ461" s="182"/>
      <c r="CK461" s="182"/>
      <c r="CL461" s="182"/>
      <c r="CM461" s="182"/>
      <c r="CN461" s="182"/>
      <c r="CO461" s="182"/>
    </row>
    <row r="462" spans="1:93" ht="28.5" customHeight="1">
      <c r="A462" s="857"/>
      <c r="B462" s="860"/>
      <c r="C462" s="781"/>
      <c r="D462" s="781"/>
      <c r="E462" s="764"/>
      <c r="F462" s="764"/>
      <c r="G462" s="783"/>
      <c r="H462" s="297">
        <f t="shared" si="394"/>
        <v>75</v>
      </c>
      <c r="I462" s="775"/>
      <c r="J462" s="764"/>
      <c r="K462" s="764"/>
      <c r="L462" s="764"/>
      <c r="M462" s="764" t="s">
        <v>1396</v>
      </c>
      <c r="N462" s="764"/>
      <c r="O462" s="764"/>
      <c r="P462" s="766"/>
      <c r="Q462" s="768"/>
      <c r="R462" s="770"/>
      <c r="S462" s="770"/>
      <c r="T462" s="770"/>
      <c r="U462" s="820"/>
      <c r="V462" s="805"/>
      <c r="W462" s="823"/>
      <c r="X462" s="826"/>
      <c r="Y462" s="829"/>
      <c r="Z462" s="805"/>
      <c r="AA462" s="808"/>
      <c r="AB462" s="811"/>
      <c r="AC462" s="814"/>
      <c r="AD462" s="797"/>
      <c r="AE462" s="178">
        <v>3</v>
      </c>
      <c r="AF462" s="401"/>
      <c r="AG462" s="444"/>
      <c r="AH462" s="393"/>
      <c r="AI462" s="393"/>
      <c r="AJ462" s="393"/>
      <c r="AK462" s="395" t="str">
        <f t="shared" ref="AK462:AK525" si="431">IF(OR(AL462="Preventivo",AL462="Detectivo"),"Probabilidad",IF(AL462="Correctivo","Impacto",""))</f>
        <v/>
      </c>
      <c r="AL462" s="253"/>
      <c r="AM462" s="253"/>
      <c r="AN462" s="201" t="str">
        <f t="shared" ref="AN462:AN525" si="432">IF(AND(AL462="Preventivo",AM462="Automático"),"50%",IF(AND(AL462="Preventivo",AM462="Manual"),"40%",IF(AND(AL462="Detectivo",AM462="Automático"),"40%",IF(AND(AL462="Detectivo",AM462="Manual"),"30%",IF(AND(AL462="Correctivo",AM462="Automático"),"35%",IF(AND(AL462="Correctivo",AM462="Manual"),"25%",""))))))</f>
        <v/>
      </c>
      <c r="AO462" s="254"/>
      <c r="AP462" s="254"/>
      <c r="AQ462" s="255"/>
      <c r="AR462" s="202" t="str">
        <f>IF(ISBLANK(AC460),(IFERROR(IF(AND(AK461="Probabilidad",AK462="Probabilidad"),(AT461-(+AT461*AN462)),IF(AND(AK461="Impacto",AK462="Probabilidad"),(AT460-(+AT460*AN462)),IF(AK462="Impacto",AT461,""))),""))," ")</f>
        <v/>
      </c>
      <c r="AS462" s="154" t="str">
        <f>IF(ISBLANK(AC460),(IFERROR(IF(AR462="","",IF(AR462&lt;=0.2,"Muy Baja",IF(AR462&lt;=0.4,"Baja",IF(AR462&lt;=0.6,"Media",IF(AR462&lt;=0.8,"Alta","Muy Alta"))))),""))," ")</f>
        <v/>
      </c>
      <c r="AT462" s="203" t="str">
        <f t="shared" si="366"/>
        <v/>
      </c>
      <c r="AU462" s="470" t="str">
        <f t="shared" si="367"/>
        <v/>
      </c>
      <c r="AV462" s="203" t="str">
        <f t="shared" ref="AV462:AV465" si="433">IFERROR(IF(AND(AK461="Impacto",AK462="Impacto"),(AV461-(+AV461*AN462)),IF(AND(AK461="Probabilidad",AK462="Impacto"),(AV460-(+AV460*AN462)),IF(AK462="Probabilidad",AV461,""))),"")</f>
        <v/>
      </c>
      <c r="AW462" s="204" t="str">
        <f t="shared" si="368"/>
        <v/>
      </c>
      <c r="AX462" s="817"/>
      <c r="AY462" s="794"/>
      <c r="AZ462" s="797"/>
      <c r="BA462" s="800"/>
      <c r="BB462" s="256"/>
      <c r="BC462" s="368"/>
      <c r="BD462" s="369"/>
      <c r="BE462" s="369"/>
      <c r="BF462" s="474"/>
      <c r="BG462" s="474"/>
      <c r="BH462" s="474"/>
      <c r="BI462" s="368"/>
      <c r="BJ462" s="764"/>
      <c r="BK462" s="411"/>
      <c r="BL462" s="409"/>
      <c r="BM462" s="409"/>
      <c r="BN462" s="409"/>
      <c r="BO462" s="410"/>
      <c r="BP462" s="410"/>
      <c r="BQ462" s="410"/>
      <c r="BR462" s="453"/>
      <c r="BS462" s="453"/>
      <c r="BT462" s="454"/>
      <c r="BU462" s="509"/>
      <c r="BV462" s="509"/>
      <c r="BW462" s="509"/>
      <c r="BX462" s="509"/>
      <c r="BY462" s="182"/>
      <c r="BZ462" s="182"/>
      <c r="CA462" s="182"/>
      <c r="CB462" s="182"/>
      <c r="CC462" s="182"/>
      <c r="CD462" s="182"/>
      <c r="CE462" s="182"/>
      <c r="CF462" s="182"/>
      <c r="CG462" s="182"/>
      <c r="CH462" s="182"/>
      <c r="CI462" s="182"/>
      <c r="CJ462" s="182"/>
      <c r="CK462" s="182"/>
      <c r="CL462" s="182"/>
      <c r="CM462" s="182"/>
      <c r="CN462" s="182"/>
      <c r="CO462" s="182"/>
    </row>
    <row r="463" spans="1:93" ht="28.5" customHeight="1">
      <c r="A463" s="857"/>
      <c r="B463" s="860"/>
      <c r="C463" s="781"/>
      <c r="D463" s="781"/>
      <c r="E463" s="764"/>
      <c r="F463" s="764"/>
      <c r="G463" s="783"/>
      <c r="H463" s="297">
        <f t="shared" si="394"/>
        <v>75</v>
      </c>
      <c r="I463" s="775"/>
      <c r="J463" s="764"/>
      <c r="K463" s="764"/>
      <c r="L463" s="764"/>
      <c r="M463" s="764" t="s">
        <v>1396</v>
      </c>
      <c r="N463" s="764"/>
      <c r="O463" s="764"/>
      <c r="P463" s="766"/>
      <c r="Q463" s="768"/>
      <c r="R463" s="770"/>
      <c r="S463" s="770"/>
      <c r="T463" s="770"/>
      <c r="U463" s="820"/>
      <c r="V463" s="805"/>
      <c r="W463" s="823"/>
      <c r="X463" s="826"/>
      <c r="Y463" s="829"/>
      <c r="Z463" s="805"/>
      <c r="AA463" s="808"/>
      <c r="AB463" s="811"/>
      <c r="AC463" s="814"/>
      <c r="AD463" s="797"/>
      <c r="AE463" s="178">
        <v>4</v>
      </c>
      <c r="AF463" s="401"/>
      <c r="AG463" s="444"/>
      <c r="AH463" s="393"/>
      <c r="AI463" s="393"/>
      <c r="AJ463" s="393"/>
      <c r="AK463" s="395" t="str">
        <f t="shared" si="431"/>
        <v/>
      </c>
      <c r="AL463" s="253"/>
      <c r="AM463" s="253"/>
      <c r="AN463" s="201" t="str">
        <f t="shared" si="432"/>
        <v/>
      </c>
      <c r="AO463" s="254"/>
      <c r="AP463" s="254"/>
      <c r="AQ463" s="255"/>
      <c r="AR463" s="202" t="str">
        <f>IF(ISBLANK(AC460),(IFERROR(IF(AND(AK462="Probabilidad",AK463="Probabilidad"),(AT462-(+AT462*AN463)),IF(AND(AK462="Impacto",AK463="Probabilidad"),(AT461-(+AT461*AN463)),IF(AK463="Impacto",AT462,""))),""))," ")</f>
        <v/>
      </c>
      <c r="AS463" s="154" t="str">
        <f>IF(ISBLANK(AC460),(IFERROR(IF(AR463="","",IF(AR463&lt;=0.2,"Muy Baja",IF(AR463&lt;=0.4,"Baja",IF(AR463&lt;=0.6,"Media",IF(AR463&lt;=0.8,"Alta","Muy Alta"))))),""))," ")</f>
        <v/>
      </c>
      <c r="AT463" s="203" t="str">
        <f t="shared" si="366"/>
        <v/>
      </c>
      <c r="AU463" s="470" t="str">
        <f t="shared" si="367"/>
        <v/>
      </c>
      <c r="AV463" s="203" t="str">
        <f t="shared" si="433"/>
        <v/>
      </c>
      <c r="AW463" s="204" t="str">
        <f t="shared" si="368"/>
        <v/>
      </c>
      <c r="AX463" s="817"/>
      <c r="AY463" s="794"/>
      <c r="AZ463" s="797"/>
      <c r="BA463" s="800"/>
      <c r="BB463" s="256"/>
      <c r="BC463" s="368"/>
      <c r="BD463" s="369"/>
      <c r="BE463" s="369"/>
      <c r="BF463" s="474"/>
      <c r="BG463" s="474"/>
      <c r="BH463" s="474"/>
      <c r="BI463" s="368"/>
      <c r="BJ463" s="764"/>
      <c r="BK463" s="411"/>
      <c r="BL463" s="409"/>
      <c r="BM463" s="409"/>
      <c r="BN463" s="409"/>
      <c r="BO463" s="410"/>
      <c r="BP463" s="410"/>
      <c r="BQ463" s="410"/>
      <c r="BR463" s="453"/>
      <c r="BS463" s="453"/>
      <c r="BT463" s="454"/>
      <c r="BU463" s="509"/>
      <c r="BV463" s="509"/>
      <c r="BW463" s="509"/>
      <c r="BX463" s="509"/>
      <c r="BY463" s="182"/>
      <c r="BZ463" s="182"/>
      <c r="CA463" s="182"/>
      <c r="CB463" s="182"/>
      <c r="CC463" s="182"/>
      <c r="CD463" s="182"/>
      <c r="CE463" s="182"/>
      <c r="CF463" s="182"/>
      <c r="CG463" s="182"/>
      <c r="CH463" s="182"/>
      <c r="CI463" s="182"/>
      <c r="CJ463" s="182"/>
      <c r="CK463" s="182"/>
      <c r="CL463" s="182"/>
      <c r="CM463" s="182"/>
      <c r="CN463" s="182"/>
      <c r="CO463" s="182"/>
    </row>
    <row r="464" spans="1:93" ht="28.5" customHeight="1">
      <c r="A464" s="857"/>
      <c r="B464" s="860"/>
      <c r="C464" s="781"/>
      <c r="D464" s="781"/>
      <c r="E464" s="764"/>
      <c r="F464" s="764"/>
      <c r="G464" s="783"/>
      <c r="H464" s="297">
        <f t="shared" si="394"/>
        <v>75</v>
      </c>
      <c r="I464" s="775"/>
      <c r="J464" s="764"/>
      <c r="K464" s="764"/>
      <c r="L464" s="764"/>
      <c r="M464" s="764" t="s">
        <v>1396</v>
      </c>
      <c r="N464" s="764"/>
      <c r="O464" s="764"/>
      <c r="P464" s="766"/>
      <c r="Q464" s="768"/>
      <c r="R464" s="770"/>
      <c r="S464" s="770"/>
      <c r="T464" s="770"/>
      <c r="U464" s="820"/>
      <c r="V464" s="805"/>
      <c r="W464" s="823"/>
      <c r="X464" s="826"/>
      <c r="Y464" s="829"/>
      <c r="Z464" s="805"/>
      <c r="AA464" s="808"/>
      <c r="AB464" s="811"/>
      <c r="AC464" s="814"/>
      <c r="AD464" s="797"/>
      <c r="AE464" s="178">
        <v>5</v>
      </c>
      <c r="AF464" s="401"/>
      <c r="AG464" s="444"/>
      <c r="AH464" s="393"/>
      <c r="AI464" s="393"/>
      <c r="AJ464" s="393"/>
      <c r="AK464" s="395" t="str">
        <f t="shared" si="431"/>
        <v/>
      </c>
      <c r="AL464" s="253"/>
      <c r="AM464" s="253"/>
      <c r="AN464" s="201" t="str">
        <f t="shared" si="432"/>
        <v/>
      </c>
      <c r="AO464" s="254"/>
      <c r="AP464" s="254"/>
      <c r="AQ464" s="255"/>
      <c r="AR464" s="202" t="str">
        <f>IF(ISBLANK(AC460),(IFERROR(IF(AND(AK463="Probabilidad",AK464="Probabilidad"),(AT463-(+AT463*AN464)),IF(AND(AK463="Impacto",AK464="Probabilidad"),(AT462-(+AT462*AN464)),IF(AK464="Impacto",AT463,""))),""))," ")</f>
        <v/>
      </c>
      <c r="AS464" s="154" t="str">
        <f>IF(ISBLANK(AC460),(IFERROR(IF(AR464="","",IF(AR464&lt;=0.2,"Muy Baja",IF(AR464&lt;=0.4,"Baja",IF(AR464&lt;=0.6,"Media",IF(AR464&lt;=0.8,"Alta","Muy Alta"))))),""))," ")</f>
        <v/>
      </c>
      <c r="AT464" s="203" t="str">
        <f t="shared" ref="AT464:AT527" si="434">+AR464</f>
        <v/>
      </c>
      <c r="AU464" s="470" t="str">
        <f t="shared" ref="AU464:AU527" si="435">IFERROR(IF(AV464="","",IF(AV464&lt;=0.2,"Leve",IF(AV464&lt;=0.4,"Menor",IF(AV464&lt;=0.6,"Moderado",IF(AV464&lt;=0.8,"Mayor","Catastrófico"))))),"")</f>
        <v/>
      </c>
      <c r="AV464" s="203" t="str">
        <f t="shared" si="433"/>
        <v/>
      </c>
      <c r="AW464" s="204" t="str">
        <f t="shared" ref="AW464:AW527" si="436">IFERROR(IF(OR(AND(AS464="Muy Baja",AU464="Leve"),AND(AS464="Muy Baja",AU464="Menor"),AND(AS464="Baja",AU464="Leve")),"Bajo",IF(OR(AND(AS464="Muy baja",AU464="Moderado"),AND(AS464="Baja",AU464="Menor"),AND(AS464="Baja",AU464="Moderado"),AND(AS464="Media",AU464="Leve"),AND(AS464="Media",AU464="Menor"),AND(AS464="Media",AU464="Moderado"),AND(AS464="Alta",AU464="Leve"),AND(AS464="Alta",AU464="Menor")),"Moderado",IF(OR(AND(AS464="Muy Baja",AU464="Mayor"),AND(AS464="Baja",AU464="Mayor"),AND(AS464="Media",AU464="Mayor"),AND(AS464="Alta",AU464="Moderado"),AND(AS464="Alta",AU464="Mayor"),AND(AS464="Muy Alta",AU464="Leve"),AND(AS464="Muy Alta",AU464="Menor"),AND(AS464="Muy Alta",AU464="Moderado"),AND(AS464="Muy Alta",AU464="Mayor")),"Alto",IF(OR(AND(AS464="Muy Baja",AU464="Catastrófico"),AND(AS464="Baja",AU464="Catastrófico"),AND(AS464="Media",AU464="Catastrófico"),AND(AS464="Alta",AU464="Catastrófico"),AND(AS464="Muy Alta",AU464="Catastrófico")),"Extremo","")))),"")</f>
        <v/>
      </c>
      <c r="AX464" s="817"/>
      <c r="AY464" s="794"/>
      <c r="AZ464" s="797"/>
      <c r="BA464" s="800"/>
      <c r="BB464" s="256"/>
      <c r="BC464" s="368"/>
      <c r="BD464" s="369"/>
      <c r="BE464" s="369"/>
      <c r="BF464" s="474"/>
      <c r="BG464" s="474"/>
      <c r="BH464" s="474"/>
      <c r="BI464" s="368"/>
      <c r="BJ464" s="764"/>
      <c r="BK464" s="411"/>
      <c r="BL464" s="409"/>
      <c r="BM464" s="409"/>
      <c r="BN464" s="409"/>
      <c r="BO464" s="410"/>
      <c r="BP464" s="410"/>
      <c r="BQ464" s="410"/>
      <c r="BR464" s="453"/>
      <c r="BS464" s="453"/>
      <c r="BT464" s="454"/>
      <c r="BU464" s="509"/>
      <c r="BV464" s="509"/>
      <c r="BW464" s="509"/>
      <c r="BX464" s="509"/>
      <c r="BY464" s="182"/>
      <c r="BZ464" s="182"/>
      <c r="CA464" s="182"/>
      <c r="CB464" s="182"/>
      <c r="CC464" s="182"/>
      <c r="CD464" s="182"/>
      <c r="CE464" s="182"/>
      <c r="CF464" s="182"/>
      <c r="CG464" s="182"/>
      <c r="CH464" s="182"/>
      <c r="CI464" s="182"/>
      <c r="CJ464" s="182"/>
      <c r="CK464" s="182"/>
      <c r="CL464" s="182"/>
      <c r="CM464" s="182"/>
      <c r="CN464" s="182"/>
      <c r="CO464" s="182"/>
    </row>
    <row r="465" spans="1:93" ht="28.5" customHeight="1">
      <c r="A465" s="858"/>
      <c r="B465" s="861"/>
      <c r="C465" s="782"/>
      <c r="D465" s="782"/>
      <c r="E465" s="765"/>
      <c r="F465" s="765"/>
      <c r="G465" s="783"/>
      <c r="H465" s="297">
        <f t="shared" si="394"/>
        <v>75</v>
      </c>
      <c r="I465" s="776"/>
      <c r="J465" s="765"/>
      <c r="K465" s="765"/>
      <c r="L465" s="765"/>
      <c r="M465" s="765" t="s">
        <v>1396</v>
      </c>
      <c r="N465" s="765"/>
      <c r="O465" s="765"/>
      <c r="P465" s="767"/>
      <c r="Q465" s="769"/>
      <c r="R465" s="771"/>
      <c r="S465" s="771"/>
      <c r="T465" s="771"/>
      <c r="U465" s="821"/>
      <c r="V465" s="806"/>
      <c r="W465" s="824"/>
      <c r="X465" s="827"/>
      <c r="Y465" s="830"/>
      <c r="Z465" s="806"/>
      <c r="AA465" s="809"/>
      <c r="AB465" s="812"/>
      <c r="AC465" s="815"/>
      <c r="AD465" s="798"/>
      <c r="AE465" s="178">
        <v>6</v>
      </c>
      <c r="AF465" s="401"/>
      <c r="AG465" s="444"/>
      <c r="AH465" s="393"/>
      <c r="AI465" s="393"/>
      <c r="AJ465" s="393"/>
      <c r="AK465" s="395" t="str">
        <f t="shared" si="431"/>
        <v/>
      </c>
      <c r="AL465" s="253"/>
      <c r="AM465" s="253"/>
      <c r="AN465" s="201" t="str">
        <f t="shared" si="432"/>
        <v/>
      </c>
      <c r="AO465" s="254"/>
      <c r="AP465" s="254"/>
      <c r="AQ465" s="255"/>
      <c r="AR465" s="202" t="str">
        <f>IF(ISBLANK(AC460),(IFERROR(IF(AND(AK464="Probabilidad",AK465="Probabilidad"),(AT464-(+AT464*AN465)),IF(AND(AK464="Impacto",AK465="Probabilidad"),(AT463-(+AT463*AN465)),IF(AK465="Impacto",AT464,""))),""))," ")</f>
        <v/>
      </c>
      <c r="AS465" s="154" t="str">
        <f>IF(ISBLANK(AC460),(IFERROR(IF(AR465="","",IF(AR465&lt;=0.2,"Muy Baja",IF(AR465&lt;=0.4,"Baja",IF(AR465&lt;=0.6,"Media",IF(AR465&lt;=0.8,"Alta","Muy Alta"))))),""))," ")</f>
        <v/>
      </c>
      <c r="AT465" s="203" t="str">
        <f t="shared" si="434"/>
        <v/>
      </c>
      <c r="AU465" s="470" t="str">
        <f t="shared" si="435"/>
        <v/>
      </c>
      <c r="AV465" s="203" t="str">
        <f t="shared" si="433"/>
        <v/>
      </c>
      <c r="AW465" s="204" t="str">
        <f t="shared" si="436"/>
        <v/>
      </c>
      <c r="AX465" s="818"/>
      <c r="AY465" s="795"/>
      <c r="AZ465" s="798"/>
      <c r="BA465" s="801"/>
      <c r="BB465" s="256"/>
      <c r="BC465" s="368"/>
      <c r="BD465" s="369"/>
      <c r="BE465" s="369"/>
      <c r="BF465" s="474"/>
      <c r="BG465" s="474"/>
      <c r="BH465" s="474"/>
      <c r="BI465" s="368"/>
      <c r="BJ465" s="765"/>
      <c r="BK465" s="411"/>
      <c r="BL465" s="409"/>
      <c r="BM465" s="409"/>
      <c r="BN465" s="409"/>
      <c r="BO465" s="410"/>
      <c r="BP465" s="410"/>
      <c r="BQ465" s="410"/>
      <c r="BR465" s="453"/>
      <c r="BS465" s="453"/>
      <c r="BT465" s="454"/>
      <c r="BU465" s="509"/>
      <c r="BV465" s="509"/>
      <c r="BW465" s="509"/>
      <c r="BX465" s="509"/>
      <c r="BY465" s="182"/>
      <c r="BZ465" s="182"/>
      <c r="CA465" s="182"/>
      <c r="CB465" s="182"/>
      <c r="CC465" s="182"/>
      <c r="CD465" s="182"/>
      <c r="CE465" s="182"/>
      <c r="CF465" s="182"/>
      <c r="CG465" s="182"/>
      <c r="CH465" s="182"/>
      <c r="CI465" s="182"/>
      <c r="CJ465" s="182"/>
      <c r="CK465" s="182"/>
      <c r="CL465" s="182"/>
      <c r="CM465" s="182"/>
      <c r="CN465" s="182"/>
      <c r="CO465" s="182"/>
    </row>
    <row r="466" spans="1:93" ht="282.75" customHeight="1">
      <c r="A466" s="918">
        <v>12</v>
      </c>
      <c r="B466" s="910" t="s">
        <v>939</v>
      </c>
      <c r="C466" s="845" t="str">
        <f>IFERROR((VLOOKUP($B466,'Listados Datos'!$D$3:$E$18,2,FALSE))," ")</f>
        <v>Brindar acompañamiento a los diferentes procesos de la Entidad con el fin de fomentar el autocontrol, y determinar oportunidades de mejoramiento continuo a partir de las evaluaciones y seguimientos.</v>
      </c>
      <c r="D466" s="845"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785" t="s">
        <v>1133</v>
      </c>
      <c r="F466" s="785" t="s">
        <v>946</v>
      </c>
      <c r="G466" s="783">
        <v>76</v>
      </c>
      <c r="H466" s="297">
        <f t="shared" ref="H466" si="437">+G466</f>
        <v>76</v>
      </c>
      <c r="I466" s="784" t="s">
        <v>3001</v>
      </c>
      <c r="J466" s="785" t="s">
        <v>236</v>
      </c>
      <c r="K466" s="902" t="s">
        <v>1160</v>
      </c>
      <c r="L466" s="902" t="s">
        <v>1269</v>
      </c>
      <c r="M466" s="902" t="str">
        <f t="shared" ref="M466" si="438">+CONCATENATE("Posibilidad de afectación ", J466, " por ", K466," debido a ", L466)</f>
        <v>Posibilidad de afectación Reputacional por Incumplimiento de las acciones y actividades de mejoramiento. debido a Incumplimiento de las acciones y actividades de mejoramiento en el aplicativo de acciones CPM</v>
      </c>
      <c r="N466" s="902" t="s">
        <v>105</v>
      </c>
      <c r="O466" s="902" t="s">
        <v>825</v>
      </c>
      <c r="P466" s="786">
        <v>228</v>
      </c>
      <c r="Q466" s="787"/>
      <c r="R466" s="788"/>
      <c r="S466" s="788"/>
      <c r="T466" s="788"/>
      <c r="U466" s="819" t="str">
        <f>IF(ISBLANK(AB466),(IF(P466&lt;=0,"",IF(P466&lt;=2,"Muy Baja",IF(P466&lt;=24,"Baja",IF(P466&lt;=500,"Media",IF(P466&lt;=5000,"Alta","Muy Alta"))))))," ")</f>
        <v>Media</v>
      </c>
      <c r="V466" s="804">
        <f t="shared" ref="V466" si="439">IF(ISBLANK(AB466),(IF(U466="","",IF(U466="Muy Baja",20%,IF(U466="Baja",40%,IF(U466="Media",60%,IF(U466="Alta",80%,IF(U466="Muy Alta",100%,0)))))))," ")</f>
        <v>0.6</v>
      </c>
      <c r="W466" s="822" t="s">
        <v>299</v>
      </c>
      <c r="X466" s="825" t="str">
        <f>IF(W466&gt;0,IF(NOT(ISERROR(MATCH(W466,'Listados Datos'!$N$3:$N$4,0))),'Listados Datos'!$N$6&amp;"Por favor no seleccionar este criterios de impacto (Afectación Económica o presupuestal y/o Pérdida Reputacional)",'Listados Datos'!$N$7),"")</f>
        <v>✔</v>
      </c>
      <c r="Y466" s="828" t="str">
        <f>IF(OR(W466='Listados Datos'!$R$3,W466='Listados Datos'!$S$3),"Leve",IF(OR(W466='Listados Datos'!$R$4,W466='Listados Datos'!$S$4),"Menor",IF(OR(W466='Listados Datos'!$R$5,W466='Listados Datos'!$S$5),"Moderado",IF(OR(W466='Listados Datos'!$R$6,W466='Listados Datos'!$S$6),"Mayor",IF(OR(W466='Listados Datos'!$R$7,W466='Listados Datos'!$S$7),"Catastrófico","")))))</f>
        <v>Moderado</v>
      </c>
      <c r="Z466" s="804">
        <f>IF(Y466="","",IF(Y466="Leve",20%,IF(Y466="Menor",40%,IF(Y466="Moderado",60%,IF(Y466="Mayor",80%,IF(Y466="Catastrófico",100%,0))))))</f>
        <v>0.6</v>
      </c>
      <c r="AA466" s="807" t="str">
        <f>IF(OR(AND(U466="Muy Baja",Y466="Leve"),AND(U466="Muy Baja",Y466="Menor"),AND(U466="Baja",Y466="Leve")),"Bajo",IF(OR(AND(U466="Muy baja",Y466="Moderado"),AND(U466="Baja",Y466="Menor"),AND(U466="Baja",Y466="Moderado"),AND(U466="Media",Y466="Leve"),AND(U466="Media",Y466="Menor"),AND(U466="Media",Y466="Moderado"),AND(U466="Alta",Y466="Leve"),AND(U466="Alta",Y466="Menor")),"Moderado",IF(OR(AND(U466="Muy Baja",Y466="Mayor"),AND(U466="Baja",Y466="Mayor"),AND(U466="Media",Y466="Mayor"),AND(U466="Alta",Y466="Moderado"),AND(U466="Alta",Y466="Mayor"),AND(U466="Muy Alta",Y466="Leve"),AND(U466="Muy Alta",Y466="Menor"),AND(U466="Muy Alta",Y466="Moderado"),AND(U466="Muy Alta",Y466="Mayor")),"Alto",IF(OR(AND(U466="Muy Baja",Y466="Catastrófico"),AND(U466="Baja",Y466="Catastrófico"),AND(U466="Media",Y466="Catastrófico"),AND(U466="Alta",Y466="Catastrófico"),AND(U466="Muy Alta",Y466="Catastrófico")),"Extremo",""))))</f>
        <v>Moderado</v>
      </c>
      <c r="AB466" s="810"/>
      <c r="AC466" s="813"/>
      <c r="AD466" s="796" t="str">
        <f t="shared" ref="AD466" si="440">IF(AND(AB466="Rara Vez",AC466="Insignificante"),("BAJA"),IF(AND(AB466="Rara Vez",AC466="Menor"),("BAJA"),IF(AND(AB466="Rara Vez",AC466="Moderado"),("MODERADA"),IF(AND(AB466="Rara Vez",AC466="Mayor"),("ALTA"),IF(AND(AB466="Improbable",AC466="Insignificante"),("BAJA"),IF(AND(AB466="Improbable",AC466="Menor"),("BAJA"),IF(AND(AB466="Improbable",AC466="Moderado"),("MODERADA"),IF(AND(AB466="Improbable",AC466="Mayor"),("ALTA"),IF(AND(AB466="Posible",AC466="Insignificante"),("BAJA"),IF(AND(AB466="Posible",AC466="Menor"),("MODERADA"),IF(AND(AB466="Posible",AC466="Moderado"),("ALTA"),IF(AND(AB466="Posible",AC466="Mayor"),("EXTREMA"),IF(AND(AB466="Probable",AC466="Insignificante"),("MODERADA"),IF(AND(AB466="Probable",AC466="Menor"),("ALTA"),IF(AND(AB466="Probable",AC466="Moderado"),("ALTA"),IF(AND(AB466="Probable",AC466="Mayor"),("EXTREMA"),IF(AND(AB466="Casi Seguro",AC466="Insignificante"),("ALTA"),IF(AND(AB466="Casi Seguro",AC466="Menor"),("ALTA"),IF(AND(AB466="Casi Seguro",AC466="Moderado"),("EXTREMA"),IF(AND(AB466="Casi Seguro",AC466="Mayor"),("EXTREMA"),IF(AC466="Catastrófico","EXTREMA","VALORAR")))))))))))))))))))))</f>
        <v>VALORAR</v>
      </c>
      <c r="AE466" s="178">
        <v>1</v>
      </c>
      <c r="AF466" s="401"/>
      <c r="AG466" s="444" t="s">
        <v>3004</v>
      </c>
      <c r="AH466" s="424"/>
      <c r="AI466" s="424"/>
      <c r="AJ466" s="424"/>
      <c r="AK466" s="395" t="str">
        <f t="shared" si="431"/>
        <v>Probabilidad</v>
      </c>
      <c r="AL466" s="253" t="s">
        <v>305</v>
      </c>
      <c r="AM466" s="253" t="s">
        <v>310</v>
      </c>
      <c r="AN466" s="201" t="str">
        <f t="shared" si="432"/>
        <v>40%</v>
      </c>
      <c r="AO466" s="254" t="s">
        <v>314</v>
      </c>
      <c r="AP466" s="254" t="s">
        <v>318</v>
      </c>
      <c r="AQ466" s="255" t="s">
        <v>321</v>
      </c>
      <c r="AR466" s="202">
        <f>IF(ISBLANK(AC466),(IFERROR(IF(AK466="Probabilidad",(V466-(+V466*AN466)),IF(AK466="Impacto",V466,"")),""))," ")</f>
        <v>0.36</v>
      </c>
      <c r="AS466" s="154" t="str">
        <f>IF(ISBLANK(AC466), (IFERROR(IF(AR466="","",IF(AR466&lt;=0.2,"Muy Baja",IF(AR466&lt;=0.4,"Baja",IF(AR466&lt;=0.6,"Media",IF(AR466&lt;=0.8,"Alta","Muy Alta"))))),""))," ")</f>
        <v>Baja</v>
      </c>
      <c r="AT466" s="203">
        <f t="shared" si="434"/>
        <v>0.36</v>
      </c>
      <c r="AU466" s="470" t="str">
        <f t="shared" si="435"/>
        <v>Moderado</v>
      </c>
      <c r="AV466" s="203">
        <f>IFERROR(IF(AK466="Impacto",(Z466-(+Z466*AN466)),IF(AK466="Probabilidad",Z466,"")),"")</f>
        <v>0.6</v>
      </c>
      <c r="AW466" s="204" t="str">
        <f t="shared" si="436"/>
        <v>Moderado</v>
      </c>
      <c r="AX466" s="816"/>
      <c r="AY466" s="793" t="str">
        <f>IF(ISBLANK(AC466), " ", AC466)</f>
        <v xml:space="preserve"> </v>
      </c>
      <c r="AZ466" s="796" t="str">
        <f t="shared" ref="AZ466" si="441">IF(AND(AX466="Rara Vez",AY466="Insignificante"),("BAJA"),IF(AND(AX466="Rara Vez",AY466="Menor"),("BAJA"),IF(AND(AX466="Rara Vez",AY466="Moderado"),("MODERADA"),IF(AND(AX466="Rara Vez",AY466="Mayor"),("ALTA"),IF(AND(AX466="Improbable",AY466="Insignificante"),("BAJA"),IF(AND(AX466="Improbable",AY466="Menor"),("BAJA"),IF(AND(AX466="Improbable",AY466="Moderado"),("MODERADA"),IF(AND(AX466="Improbable",AY466="Mayor"),("ALTA"),IF(AND(AX466="Posible",AY466="Insignificante"),("BAJA"),IF(AND(AX466="Posible",AY466="Menor"),("MODERADA"),IF(AND(AX466="Posible",AY466="Moderado"),("ALTA"),IF(AND(AX466="Posible",AY466="Mayor"),("EXTREMA"),IF(AND(AX466="Probable",AY466="Insignificante"),("MODERADA"),IF(AND(AX466="Probable",AY466="Menor"),("ALTA"),IF(AND(AX466="Probable",AY466="Moderado"),("ALTA"),IF(AND(AX466="Probable",AY466="Mayor"),("EXTREMA"),IF(AND(AX466="Casi Seguro",AY466="Insignificante"),("ALTA"),IF(AND(AX466="Casi Seguro",AY466="Menor"),("ALTA"),IF(AND(AX466="Casi Seguro",AY466="Moderado"),("EXTREMA"),IF(AND(AX466="Casi Seguro",AY466="Mayor"),("EXTREMA"),IF(AY466="Catastrófico","EXTREMA","VALORAR")))))))))))))))))))))</f>
        <v>VALORAR</v>
      </c>
      <c r="BA466" s="799" t="s">
        <v>328</v>
      </c>
      <c r="BB466" s="425" t="s">
        <v>3179</v>
      </c>
      <c r="BC466" s="180" t="s">
        <v>1330</v>
      </c>
      <c r="BD466" s="179" t="s">
        <v>946</v>
      </c>
      <c r="BE466" s="179" t="s">
        <v>1026</v>
      </c>
      <c r="BF466" s="473">
        <v>44927</v>
      </c>
      <c r="BG466" s="473">
        <v>45291</v>
      </c>
      <c r="BH466" s="426" t="s">
        <v>2961</v>
      </c>
      <c r="BI466" s="180" t="s">
        <v>3180</v>
      </c>
      <c r="BJ466" s="785" t="s">
        <v>1215</v>
      </c>
      <c r="BK466" s="411" t="s">
        <v>110</v>
      </c>
      <c r="BL466" s="409" t="s">
        <v>3386</v>
      </c>
      <c r="BM466" s="409">
        <v>6</v>
      </c>
      <c r="BN466" s="421">
        <v>46265</v>
      </c>
      <c r="BO466" s="410" t="s">
        <v>1330</v>
      </c>
      <c r="BP466" s="423" t="s">
        <v>3387</v>
      </c>
      <c r="BQ466" s="410" t="s">
        <v>111</v>
      </c>
      <c r="BR466" s="453" t="s">
        <v>30</v>
      </c>
      <c r="BS466" s="453" t="s">
        <v>1423</v>
      </c>
      <c r="BT466" s="454" t="s">
        <v>1423</v>
      </c>
      <c r="BU466" s="517" t="s">
        <v>3716</v>
      </c>
      <c r="BV466" s="517" t="s">
        <v>3713</v>
      </c>
      <c r="BW466" s="526" t="s">
        <v>3714</v>
      </c>
      <c r="BX466" s="508" t="s">
        <v>3715</v>
      </c>
      <c r="BY466" s="182"/>
      <c r="BZ466" s="182"/>
      <c r="CA466" s="182"/>
      <c r="CB466" s="182"/>
      <c r="CC466" s="182"/>
      <c r="CD466" s="182"/>
      <c r="CE466" s="182"/>
      <c r="CF466" s="182"/>
      <c r="CG466" s="182"/>
      <c r="CH466" s="182"/>
      <c r="CI466" s="182"/>
      <c r="CJ466" s="182"/>
      <c r="CK466" s="182"/>
      <c r="CL466" s="182"/>
      <c r="CM466" s="182"/>
      <c r="CN466" s="182"/>
      <c r="CO466" s="182"/>
    </row>
    <row r="467" spans="1:93" ht="28.5" customHeight="1">
      <c r="A467" s="919"/>
      <c r="B467" s="911"/>
      <c r="C467" s="781"/>
      <c r="D467" s="781"/>
      <c r="E467" s="764"/>
      <c r="F467" s="764"/>
      <c r="G467" s="783"/>
      <c r="H467" s="297">
        <f t="shared" ref="H467" si="442">+H466</f>
        <v>76</v>
      </c>
      <c r="I467" s="775"/>
      <c r="J467" s="764"/>
      <c r="K467" s="913"/>
      <c r="L467" s="913"/>
      <c r="M467" s="913"/>
      <c r="N467" s="913"/>
      <c r="O467" s="913"/>
      <c r="P467" s="766"/>
      <c r="Q467" s="768"/>
      <c r="R467" s="770"/>
      <c r="S467" s="770"/>
      <c r="T467" s="770"/>
      <c r="U467" s="820"/>
      <c r="V467" s="805"/>
      <c r="W467" s="823"/>
      <c r="X467" s="826"/>
      <c r="Y467" s="829"/>
      <c r="Z467" s="805"/>
      <c r="AA467" s="808"/>
      <c r="AB467" s="811"/>
      <c r="AC467" s="814"/>
      <c r="AD467" s="797"/>
      <c r="AE467" s="178">
        <v>2</v>
      </c>
      <c r="AF467" s="401"/>
      <c r="AG467" s="444"/>
      <c r="AH467" s="393"/>
      <c r="AI467" s="393"/>
      <c r="AJ467" s="393"/>
      <c r="AK467" s="395" t="str">
        <f t="shared" si="431"/>
        <v/>
      </c>
      <c r="AL467" s="253"/>
      <c r="AM467" s="253"/>
      <c r="AN467" s="201" t="str">
        <f t="shared" si="432"/>
        <v/>
      </c>
      <c r="AO467" s="254"/>
      <c r="AP467" s="254"/>
      <c r="AQ467" s="255"/>
      <c r="AR467" s="202" t="str">
        <f>IF(ISBLANK(AC466),(IFERROR(IF(AND(AK466="Probabilidad",AK467="Probabilidad"),(AT466-(+AT466*AN467)),IF(AK467="Probabilidad",(V466-(+V466*AN467)),IF(AK467="Impacto",AT466,""))),""))," ")</f>
        <v/>
      </c>
      <c r="AS467" s="154" t="str">
        <f>IF(ISBLANK(AC466),(IFERROR(IF(AR467="","",IF(AR467&lt;=0.2,"Muy Baja",IF(AR467&lt;=0.4,"Baja",IF(AR467&lt;=0.6,"Media",IF(AR467&lt;=0.8,"Alta","Muy Alta"))))),""))," ")</f>
        <v/>
      </c>
      <c r="AT467" s="203" t="str">
        <f t="shared" si="434"/>
        <v/>
      </c>
      <c r="AU467" s="470" t="str">
        <f t="shared" si="435"/>
        <v/>
      </c>
      <c r="AV467" s="203" t="str">
        <f>IFERROR(IF(AND(AK466="Impacto",AK467="Impacto"),(AV466-(+AV466*AN467)),IF(AK467="Impacto",(Z466-(+Z466*AN467)),IF(AK467="Probabilidad",AV466,""))),"")</f>
        <v/>
      </c>
      <c r="AW467" s="204" t="str">
        <f t="shared" si="436"/>
        <v/>
      </c>
      <c r="AX467" s="817"/>
      <c r="AY467" s="794"/>
      <c r="AZ467" s="797"/>
      <c r="BA467" s="800"/>
      <c r="BB467" s="256"/>
      <c r="BC467" s="180"/>
      <c r="BD467" s="179"/>
      <c r="BE467" s="179"/>
      <c r="BF467" s="473"/>
      <c r="BG467" s="473"/>
      <c r="BH467" s="473"/>
      <c r="BI467" s="180"/>
      <c r="BJ467" s="764"/>
      <c r="BK467" s="411"/>
      <c r="BL467" s="409"/>
      <c r="BM467" s="409"/>
      <c r="BN467" s="409"/>
      <c r="BO467" s="410"/>
      <c r="BP467" s="410"/>
      <c r="BQ467" s="410"/>
      <c r="BR467" s="453"/>
      <c r="BS467" s="453"/>
      <c r="BT467" s="454"/>
      <c r="BU467" s="509"/>
      <c r="BV467" s="509"/>
      <c r="BW467" s="509"/>
      <c r="BX467" s="509"/>
      <c r="BY467" s="182"/>
      <c r="BZ467" s="182"/>
      <c r="CA467" s="182"/>
      <c r="CB467" s="182"/>
      <c r="CC467" s="182"/>
      <c r="CD467" s="182"/>
      <c r="CE467" s="182"/>
      <c r="CF467" s="182"/>
      <c r="CG467" s="182"/>
      <c r="CH467" s="182"/>
      <c r="CI467" s="182"/>
      <c r="CJ467" s="182"/>
      <c r="CK467" s="182"/>
      <c r="CL467" s="182"/>
      <c r="CM467" s="182"/>
      <c r="CN467" s="182"/>
      <c r="CO467" s="182"/>
    </row>
    <row r="468" spans="1:93" ht="28.5" customHeight="1">
      <c r="A468" s="919"/>
      <c r="B468" s="911"/>
      <c r="C468" s="781"/>
      <c r="D468" s="781"/>
      <c r="E468" s="764"/>
      <c r="F468" s="764"/>
      <c r="G468" s="783"/>
      <c r="H468" s="297">
        <f t="shared" si="394"/>
        <v>76</v>
      </c>
      <c r="I468" s="775"/>
      <c r="J468" s="764"/>
      <c r="K468" s="913"/>
      <c r="L468" s="913"/>
      <c r="M468" s="913"/>
      <c r="N468" s="913"/>
      <c r="O468" s="913"/>
      <c r="P468" s="766"/>
      <c r="Q468" s="768"/>
      <c r="R468" s="770"/>
      <c r="S468" s="770"/>
      <c r="T468" s="770"/>
      <c r="U468" s="820"/>
      <c r="V468" s="805"/>
      <c r="W468" s="823"/>
      <c r="X468" s="826"/>
      <c r="Y468" s="829"/>
      <c r="Z468" s="805"/>
      <c r="AA468" s="808"/>
      <c r="AB468" s="811"/>
      <c r="AC468" s="814"/>
      <c r="AD468" s="797"/>
      <c r="AE468" s="178">
        <v>3</v>
      </c>
      <c r="AF468" s="401"/>
      <c r="AG468" s="444"/>
      <c r="AH468" s="393"/>
      <c r="AI468" s="393"/>
      <c r="AJ468" s="393"/>
      <c r="AK468" s="395" t="str">
        <f t="shared" si="431"/>
        <v/>
      </c>
      <c r="AL468" s="253"/>
      <c r="AM468" s="253"/>
      <c r="AN468" s="201" t="str">
        <f t="shared" si="432"/>
        <v/>
      </c>
      <c r="AO468" s="254"/>
      <c r="AP468" s="254"/>
      <c r="AQ468" s="255"/>
      <c r="AR468" s="202" t="str">
        <f>IF(ISBLANK(AC466),(IFERROR(IF(AND(AK467="Probabilidad",AK468="Probabilidad"),(AT467-(+AT467*AN468)),IF(AND(AK467="Impacto",AK468="Probabilidad"),(AT466-(+AT466*AN468)),IF(AK468="Impacto",AT467,""))),""))," ")</f>
        <v/>
      </c>
      <c r="AS468" s="154" t="str">
        <f>IF(ISBLANK(AC466),(IFERROR(IF(AR468="","",IF(AR468&lt;=0.2,"Muy Baja",IF(AR468&lt;=0.4,"Baja",IF(AR468&lt;=0.6,"Media",IF(AR468&lt;=0.8,"Alta","Muy Alta"))))),""))," ")</f>
        <v/>
      </c>
      <c r="AT468" s="203" t="str">
        <f t="shared" si="434"/>
        <v/>
      </c>
      <c r="AU468" s="470" t="str">
        <f t="shared" si="435"/>
        <v/>
      </c>
      <c r="AV468" s="203" t="str">
        <f t="shared" ref="AV468:AV471" si="443">IFERROR(IF(AND(AK467="Impacto",AK468="Impacto"),(AV467-(+AV467*AN468)),IF(AND(AK467="Probabilidad",AK468="Impacto"),(AV466-(+AV466*AN468)),IF(AK468="Probabilidad",AV467,""))),"")</f>
        <v/>
      </c>
      <c r="AW468" s="204" t="str">
        <f t="shared" si="436"/>
        <v/>
      </c>
      <c r="AX468" s="817"/>
      <c r="AY468" s="794"/>
      <c r="AZ468" s="797"/>
      <c r="BA468" s="800"/>
      <c r="BB468" s="256"/>
      <c r="BC468" s="180"/>
      <c r="BD468" s="179"/>
      <c r="BE468" s="179"/>
      <c r="BF468" s="473"/>
      <c r="BG468" s="473"/>
      <c r="BH468" s="473"/>
      <c r="BI468" s="180"/>
      <c r="BJ468" s="764"/>
      <c r="BK468" s="411"/>
      <c r="BL468" s="409"/>
      <c r="BM468" s="409"/>
      <c r="BN468" s="409"/>
      <c r="BO468" s="410"/>
      <c r="BP468" s="410"/>
      <c r="BQ468" s="410"/>
      <c r="BR468" s="453"/>
      <c r="BS468" s="453"/>
      <c r="BT468" s="454"/>
      <c r="BU468" s="509"/>
      <c r="BV468" s="509"/>
      <c r="BW468" s="509"/>
      <c r="BX468" s="509"/>
      <c r="BY468" s="182"/>
      <c r="BZ468" s="182"/>
      <c r="CA468" s="182"/>
      <c r="CB468" s="182"/>
      <c r="CC468" s="182"/>
      <c r="CD468" s="182"/>
      <c r="CE468" s="182"/>
      <c r="CF468" s="182"/>
      <c r="CG468" s="182"/>
      <c r="CH468" s="182"/>
      <c r="CI468" s="182"/>
      <c r="CJ468" s="182"/>
      <c r="CK468" s="182"/>
      <c r="CL468" s="182"/>
      <c r="CM468" s="182"/>
      <c r="CN468" s="182"/>
      <c r="CO468" s="182"/>
    </row>
    <row r="469" spans="1:93" ht="28.5" customHeight="1">
      <c r="A469" s="919"/>
      <c r="B469" s="911"/>
      <c r="C469" s="781"/>
      <c r="D469" s="781"/>
      <c r="E469" s="764"/>
      <c r="F469" s="764"/>
      <c r="G469" s="783"/>
      <c r="H469" s="297">
        <f t="shared" si="394"/>
        <v>76</v>
      </c>
      <c r="I469" s="775"/>
      <c r="J469" s="764"/>
      <c r="K469" s="913"/>
      <c r="L469" s="913"/>
      <c r="M469" s="913"/>
      <c r="N469" s="913"/>
      <c r="O469" s="913"/>
      <c r="P469" s="766"/>
      <c r="Q469" s="768"/>
      <c r="R469" s="770"/>
      <c r="S469" s="770"/>
      <c r="T469" s="770"/>
      <c r="U469" s="820"/>
      <c r="V469" s="805"/>
      <c r="W469" s="823"/>
      <c r="X469" s="826"/>
      <c r="Y469" s="829"/>
      <c r="Z469" s="805"/>
      <c r="AA469" s="808"/>
      <c r="AB469" s="811"/>
      <c r="AC469" s="814"/>
      <c r="AD469" s="797"/>
      <c r="AE469" s="178">
        <v>4</v>
      </c>
      <c r="AF469" s="401"/>
      <c r="AG469" s="444"/>
      <c r="AH469" s="393"/>
      <c r="AI469" s="393"/>
      <c r="AJ469" s="393"/>
      <c r="AK469" s="395" t="str">
        <f t="shared" si="431"/>
        <v/>
      </c>
      <c r="AL469" s="253"/>
      <c r="AM469" s="253"/>
      <c r="AN469" s="201" t="str">
        <f t="shared" si="432"/>
        <v/>
      </c>
      <c r="AO469" s="254"/>
      <c r="AP469" s="254"/>
      <c r="AQ469" s="255"/>
      <c r="AR469" s="202" t="str">
        <f>IF(ISBLANK(AC466),(IFERROR(IF(AND(AK468="Probabilidad",AK469="Probabilidad"),(AT468-(+AT468*AN469)),IF(AND(AK468="Impacto",AK469="Probabilidad"),(AT467-(+AT467*AN469)),IF(AK469="Impacto",AT468,""))),""))," ")</f>
        <v/>
      </c>
      <c r="AS469" s="154" t="str">
        <f>IF(ISBLANK(AC466),(IFERROR(IF(AR469="","",IF(AR469&lt;=0.2,"Muy Baja",IF(AR469&lt;=0.4,"Baja",IF(AR469&lt;=0.6,"Media",IF(AR469&lt;=0.8,"Alta","Muy Alta"))))),""))," ")</f>
        <v/>
      </c>
      <c r="AT469" s="203" t="str">
        <f t="shared" si="434"/>
        <v/>
      </c>
      <c r="AU469" s="470" t="str">
        <f t="shared" si="435"/>
        <v/>
      </c>
      <c r="AV469" s="203" t="str">
        <f t="shared" si="443"/>
        <v/>
      </c>
      <c r="AW469" s="204" t="str">
        <f t="shared" si="436"/>
        <v/>
      </c>
      <c r="AX469" s="817"/>
      <c r="AY469" s="794"/>
      <c r="AZ469" s="797"/>
      <c r="BA469" s="800"/>
      <c r="BB469" s="256"/>
      <c r="BC469" s="180"/>
      <c r="BD469" s="179"/>
      <c r="BE469" s="179"/>
      <c r="BF469" s="473"/>
      <c r="BG469" s="473"/>
      <c r="BH469" s="473"/>
      <c r="BI469" s="180"/>
      <c r="BJ469" s="764"/>
      <c r="BK469" s="411"/>
      <c r="BL469" s="409"/>
      <c r="BM469" s="409"/>
      <c r="BN469" s="409"/>
      <c r="BO469" s="410"/>
      <c r="BP469" s="410"/>
      <c r="BQ469" s="410"/>
      <c r="BR469" s="453"/>
      <c r="BS469" s="453"/>
      <c r="BT469" s="454"/>
      <c r="BU469" s="509"/>
      <c r="BV469" s="509"/>
      <c r="BW469" s="509"/>
      <c r="BX469" s="509"/>
      <c r="BY469" s="182"/>
      <c r="BZ469" s="182"/>
      <c r="CA469" s="182"/>
      <c r="CB469" s="182"/>
      <c r="CC469" s="182"/>
      <c r="CD469" s="182"/>
      <c r="CE469" s="182"/>
      <c r="CF469" s="182"/>
      <c r="CG469" s="182"/>
      <c r="CH469" s="182"/>
      <c r="CI469" s="182"/>
      <c r="CJ469" s="182"/>
      <c r="CK469" s="182"/>
      <c r="CL469" s="182"/>
      <c r="CM469" s="182"/>
      <c r="CN469" s="182"/>
      <c r="CO469" s="182"/>
    </row>
    <row r="470" spans="1:93" ht="28.5" customHeight="1">
      <c r="A470" s="919"/>
      <c r="B470" s="911"/>
      <c r="C470" s="781"/>
      <c r="D470" s="781"/>
      <c r="E470" s="764"/>
      <c r="F470" s="764"/>
      <c r="G470" s="783"/>
      <c r="H470" s="297">
        <f t="shared" si="394"/>
        <v>76</v>
      </c>
      <c r="I470" s="775"/>
      <c r="J470" s="764"/>
      <c r="K470" s="913"/>
      <c r="L470" s="913"/>
      <c r="M470" s="913"/>
      <c r="N470" s="913"/>
      <c r="O470" s="913"/>
      <c r="P470" s="766"/>
      <c r="Q470" s="768"/>
      <c r="R470" s="770"/>
      <c r="S470" s="770"/>
      <c r="T470" s="770"/>
      <c r="U470" s="820"/>
      <c r="V470" s="805"/>
      <c r="W470" s="823"/>
      <c r="X470" s="826"/>
      <c r="Y470" s="829"/>
      <c r="Z470" s="805"/>
      <c r="AA470" s="808"/>
      <c r="AB470" s="811"/>
      <c r="AC470" s="814"/>
      <c r="AD470" s="797"/>
      <c r="AE470" s="178">
        <v>5</v>
      </c>
      <c r="AF470" s="401"/>
      <c r="AG470" s="444"/>
      <c r="AH470" s="393"/>
      <c r="AI470" s="393"/>
      <c r="AJ470" s="393"/>
      <c r="AK470" s="395" t="str">
        <f t="shared" si="431"/>
        <v/>
      </c>
      <c r="AL470" s="253"/>
      <c r="AM470" s="253"/>
      <c r="AN470" s="201" t="str">
        <f t="shared" si="432"/>
        <v/>
      </c>
      <c r="AO470" s="254"/>
      <c r="AP470" s="254"/>
      <c r="AQ470" s="255"/>
      <c r="AR470" s="202" t="str">
        <f>IF(ISBLANK(AC466),(IFERROR(IF(AND(AK469="Probabilidad",AK470="Probabilidad"),(AT469-(+AT469*AN470)),IF(AND(AK469="Impacto",AK470="Probabilidad"),(AT468-(+AT468*AN470)),IF(AK470="Impacto",AT469,""))),""))," ")</f>
        <v/>
      </c>
      <c r="AS470" s="154" t="str">
        <f>IF(ISBLANK(AC466),(IFERROR(IF(AR470="","",IF(AR470&lt;=0.2,"Muy Baja",IF(AR470&lt;=0.4,"Baja",IF(AR470&lt;=0.6,"Media",IF(AR470&lt;=0.8,"Alta","Muy Alta"))))),""))," ")</f>
        <v/>
      </c>
      <c r="AT470" s="203" t="str">
        <f t="shared" si="434"/>
        <v/>
      </c>
      <c r="AU470" s="470" t="str">
        <f t="shared" si="435"/>
        <v/>
      </c>
      <c r="AV470" s="203" t="str">
        <f t="shared" si="443"/>
        <v/>
      </c>
      <c r="AW470" s="204" t="str">
        <f t="shared" si="436"/>
        <v/>
      </c>
      <c r="AX470" s="817"/>
      <c r="AY470" s="794"/>
      <c r="AZ470" s="797"/>
      <c r="BA470" s="800"/>
      <c r="BB470" s="256"/>
      <c r="BC470" s="180"/>
      <c r="BD470" s="179"/>
      <c r="BE470" s="179"/>
      <c r="BF470" s="473"/>
      <c r="BG470" s="473"/>
      <c r="BH470" s="473"/>
      <c r="BI470" s="180"/>
      <c r="BJ470" s="764"/>
      <c r="BK470" s="411"/>
      <c r="BL470" s="409"/>
      <c r="BM470" s="409"/>
      <c r="BN470" s="409"/>
      <c r="BO470" s="410"/>
      <c r="BP470" s="410"/>
      <c r="BQ470" s="410"/>
      <c r="BR470" s="453"/>
      <c r="BS470" s="453"/>
      <c r="BT470" s="454"/>
      <c r="BU470" s="509"/>
      <c r="BV470" s="509"/>
      <c r="BW470" s="509"/>
      <c r="BX470" s="509"/>
      <c r="BY470" s="182"/>
      <c r="BZ470" s="182"/>
      <c r="CA470" s="182"/>
      <c r="CB470" s="182"/>
      <c r="CC470" s="182"/>
      <c r="CD470" s="182"/>
      <c r="CE470" s="182"/>
      <c r="CF470" s="182"/>
      <c r="CG470" s="182"/>
      <c r="CH470" s="182"/>
      <c r="CI470" s="182"/>
      <c r="CJ470" s="182"/>
      <c r="CK470" s="182"/>
      <c r="CL470" s="182"/>
      <c r="CM470" s="182"/>
      <c r="CN470" s="182"/>
      <c r="CO470" s="182"/>
    </row>
    <row r="471" spans="1:93" ht="28.5" customHeight="1">
      <c r="A471" s="919"/>
      <c r="B471" s="911"/>
      <c r="C471" s="781"/>
      <c r="D471" s="781"/>
      <c r="E471" s="764"/>
      <c r="F471" s="764"/>
      <c r="G471" s="783"/>
      <c r="H471" s="297">
        <f t="shared" si="394"/>
        <v>76</v>
      </c>
      <c r="I471" s="776"/>
      <c r="J471" s="765"/>
      <c r="K471" s="914"/>
      <c r="L471" s="914"/>
      <c r="M471" s="914"/>
      <c r="N471" s="914"/>
      <c r="O471" s="914"/>
      <c r="P471" s="767"/>
      <c r="Q471" s="769"/>
      <c r="R471" s="771"/>
      <c r="S471" s="771"/>
      <c r="T471" s="771"/>
      <c r="U471" s="821"/>
      <c r="V471" s="806"/>
      <c r="W471" s="824"/>
      <c r="X471" s="827"/>
      <c r="Y471" s="830"/>
      <c r="Z471" s="806"/>
      <c r="AA471" s="809"/>
      <c r="AB471" s="812"/>
      <c r="AC471" s="815"/>
      <c r="AD471" s="798"/>
      <c r="AE471" s="178">
        <v>6</v>
      </c>
      <c r="AF471" s="401"/>
      <c r="AG471" s="444"/>
      <c r="AH471" s="393"/>
      <c r="AI471" s="393"/>
      <c r="AJ471" s="393"/>
      <c r="AK471" s="395" t="str">
        <f t="shared" si="431"/>
        <v/>
      </c>
      <c r="AL471" s="253"/>
      <c r="AM471" s="253"/>
      <c r="AN471" s="201" t="str">
        <f t="shared" si="432"/>
        <v/>
      </c>
      <c r="AO471" s="254"/>
      <c r="AP471" s="254"/>
      <c r="AQ471" s="255"/>
      <c r="AR471" s="202" t="str">
        <f>IF(ISBLANK(AC466),(IFERROR(IF(AND(AK470="Probabilidad",AK471="Probabilidad"),(AT470-(+AT470*AN471)),IF(AND(AK470="Impacto",AK471="Probabilidad"),(AT469-(+AT469*AN471)),IF(AK471="Impacto",AT470,""))),""))," ")</f>
        <v/>
      </c>
      <c r="AS471" s="154" t="str">
        <f>IF(ISBLANK(AC466),(IFERROR(IF(AR471="","",IF(AR471&lt;=0.2,"Muy Baja",IF(AR471&lt;=0.4,"Baja",IF(AR471&lt;=0.6,"Media",IF(AR471&lt;=0.8,"Alta","Muy Alta"))))),""))," ")</f>
        <v/>
      </c>
      <c r="AT471" s="203" t="str">
        <f t="shared" si="434"/>
        <v/>
      </c>
      <c r="AU471" s="470" t="str">
        <f t="shared" si="435"/>
        <v/>
      </c>
      <c r="AV471" s="203" t="str">
        <f t="shared" si="443"/>
        <v/>
      </c>
      <c r="AW471" s="204" t="str">
        <f t="shared" si="436"/>
        <v/>
      </c>
      <c r="AX471" s="818"/>
      <c r="AY471" s="795"/>
      <c r="AZ471" s="798"/>
      <c r="BA471" s="801"/>
      <c r="BB471" s="256"/>
      <c r="BC471" s="180"/>
      <c r="BD471" s="179"/>
      <c r="BE471" s="179"/>
      <c r="BF471" s="473"/>
      <c r="BG471" s="473"/>
      <c r="BH471" s="473"/>
      <c r="BI471" s="180"/>
      <c r="BJ471" s="765"/>
      <c r="BK471" s="411"/>
      <c r="BL471" s="409"/>
      <c r="BM471" s="409"/>
      <c r="BN471" s="409"/>
      <c r="BO471" s="410"/>
      <c r="BP471" s="410"/>
      <c r="BQ471" s="410"/>
      <c r="BR471" s="453"/>
      <c r="BS471" s="453"/>
      <c r="BT471" s="454"/>
      <c r="BU471" s="509"/>
      <c r="BV471" s="509"/>
      <c r="BW471" s="509"/>
      <c r="BX471" s="509"/>
      <c r="BY471" s="182"/>
      <c r="BZ471" s="182"/>
      <c r="CA471" s="182"/>
      <c r="CB471" s="182"/>
      <c r="CC471" s="182"/>
      <c r="CD471" s="182"/>
      <c r="CE471" s="182"/>
      <c r="CF471" s="182"/>
      <c r="CG471" s="182"/>
      <c r="CH471" s="182"/>
      <c r="CI471" s="182"/>
      <c r="CJ471" s="182"/>
      <c r="CK471" s="182"/>
      <c r="CL471" s="182"/>
      <c r="CM471" s="182"/>
      <c r="CN471" s="182"/>
      <c r="CO471" s="182"/>
    </row>
    <row r="472" spans="1:93" ht="326.25" customHeight="1">
      <c r="A472" s="919"/>
      <c r="B472" s="911" t="s">
        <v>939</v>
      </c>
      <c r="C472" s="781"/>
      <c r="D472" s="781"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764" t="s">
        <v>1133</v>
      </c>
      <c r="F472" s="764" t="s">
        <v>946</v>
      </c>
      <c r="G472" s="783">
        <v>77</v>
      </c>
      <c r="H472" s="297">
        <f t="shared" ref="H472" si="444">+G472</f>
        <v>77</v>
      </c>
      <c r="I472" s="784" t="s">
        <v>3002</v>
      </c>
      <c r="J472" s="785" t="s">
        <v>236</v>
      </c>
      <c r="K472" s="785" t="s">
        <v>1161</v>
      </c>
      <c r="L472" s="785" t="s">
        <v>1270</v>
      </c>
      <c r="M472" s="785" t="str">
        <f t="shared" ref="M472" si="445">+CONCATENATE("Posibilidad de afectación ", J472, " por ", K472," debido a ", L472)</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72" s="785" t="s">
        <v>105</v>
      </c>
      <c r="O472" s="785" t="s">
        <v>825</v>
      </c>
      <c r="P472" s="786">
        <v>228</v>
      </c>
      <c r="Q472" s="787"/>
      <c r="R472" s="788"/>
      <c r="S472" s="788"/>
      <c r="T472" s="788"/>
      <c r="U472" s="819" t="str">
        <f>IF(ISBLANK(AB472),(IF(P472&lt;=0,"",IF(P472&lt;=2,"Muy Baja",IF(P472&lt;=24,"Baja",IF(P472&lt;=500,"Media",IF(P472&lt;=5000,"Alta","Muy Alta"))))))," ")</f>
        <v>Media</v>
      </c>
      <c r="V472" s="804">
        <f t="shared" ref="V472" si="446">IF(ISBLANK(AB472),(IF(U472="","",IF(U472="Muy Baja",20%,IF(U472="Baja",40%,IF(U472="Media",60%,IF(U472="Alta",80%,IF(U472="Muy Alta",100%,0)))))))," ")</f>
        <v>0.6</v>
      </c>
      <c r="W472" s="822" t="s">
        <v>299</v>
      </c>
      <c r="X472" s="825" t="str">
        <f>IF(W472&gt;0,IF(NOT(ISERROR(MATCH(W472,'Listados Datos'!$N$3:$N$4,0))),'Listados Datos'!$N$6&amp;"Por favor no seleccionar este criterios de impacto (Afectación Económica o presupuestal y/o Pérdida Reputacional)",'Listados Datos'!$N$7),"")</f>
        <v>✔</v>
      </c>
      <c r="Y472" s="828" t="str">
        <f>IF(OR(W472='Listados Datos'!$R$3,W472='Listados Datos'!$S$3),"Leve",IF(OR(W472='Listados Datos'!$R$4,W472='Listados Datos'!$S$4),"Menor",IF(OR(W472='Listados Datos'!$R$5,W472='Listados Datos'!$S$5),"Moderado",IF(OR(W472='Listados Datos'!$R$6,W472='Listados Datos'!$S$6),"Mayor",IF(OR(W472='Listados Datos'!$R$7,W472='Listados Datos'!$S$7),"Catastrófico","")))))</f>
        <v>Moderado</v>
      </c>
      <c r="Z472" s="804">
        <f>IF(Y472="","",IF(Y472="Leve",20%,IF(Y472="Menor",40%,IF(Y472="Moderado",60%,IF(Y472="Mayor",80%,IF(Y472="Catastrófico",100%,0))))))</f>
        <v>0.6</v>
      </c>
      <c r="AA472" s="807" t="str">
        <f>IF(OR(AND(U472="Muy Baja",Y472="Leve"),AND(U472="Muy Baja",Y472="Menor"),AND(U472="Baja",Y472="Leve")),"Bajo",IF(OR(AND(U472="Muy baja",Y472="Moderado"),AND(U472="Baja",Y472="Menor"),AND(U472="Baja",Y472="Moderado"),AND(U472="Media",Y472="Leve"),AND(U472="Media",Y472="Menor"),AND(U472="Media",Y472="Moderado"),AND(U472="Alta",Y472="Leve"),AND(U472="Alta",Y472="Menor")),"Moderado",IF(OR(AND(U472="Muy Baja",Y472="Mayor"),AND(U472="Baja",Y472="Mayor"),AND(U472="Media",Y472="Mayor"),AND(U472="Alta",Y472="Moderado"),AND(U472="Alta",Y472="Mayor"),AND(U472="Muy Alta",Y472="Leve"),AND(U472="Muy Alta",Y472="Menor"),AND(U472="Muy Alta",Y472="Moderado"),AND(U472="Muy Alta",Y472="Mayor")),"Alto",IF(OR(AND(U472="Muy Baja",Y472="Catastrófico"),AND(U472="Baja",Y472="Catastrófico"),AND(U472="Media",Y472="Catastrófico"),AND(U472="Alta",Y472="Catastrófico"),AND(U472="Muy Alta",Y472="Catastrófico")),"Extremo",""))))</f>
        <v>Moderado</v>
      </c>
      <c r="AB472" s="810"/>
      <c r="AC472" s="813"/>
      <c r="AD472" s="796" t="str">
        <f t="shared" ref="AD472" si="447">IF(AND(AB472="Rara Vez",AC472="Insignificante"),("BAJA"),IF(AND(AB472="Rara Vez",AC472="Menor"),("BAJA"),IF(AND(AB472="Rara Vez",AC472="Moderado"),("MODERADA"),IF(AND(AB472="Rara Vez",AC472="Mayor"),("ALTA"),IF(AND(AB472="Improbable",AC472="Insignificante"),("BAJA"),IF(AND(AB472="Improbable",AC472="Menor"),("BAJA"),IF(AND(AB472="Improbable",AC472="Moderado"),("MODERADA"),IF(AND(AB472="Improbable",AC472="Mayor"),("ALTA"),IF(AND(AB472="Posible",AC472="Insignificante"),("BAJA"),IF(AND(AB472="Posible",AC472="Menor"),("MODERADA"),IF(AND(AB472="Posible",AC472="Moderado"),("ALTA"),IF(AND(AB472="Posible",AC472="Mayor"),("EXTREMA"),IF(AND(AB472="Probable",AC472="Insignificante"),("MODERADA"),IF(AND(AB472="Probable",AC472="Menor"),("ALTA"),IF(AND(AB472="Probable",AC472="Moderado"),("ALTA"),IF(AND(AB472="Probable",AC472="Mayor"),("EXTREMA"),IF(AND(AB472="Casi Seguro",AC472="Insignificante"),("ALTA"),IF(AND(AB472="Casi Seguro",AC472="Menor"),("ALTA"),IF(AND(AB472="Casi Seguro",AC472="Moderado"),("EXTREMA"),IF(AND(AB472="Casi Seguro",AC472="Mayor"),("EXTREMA"),IF(AC472="Catastrófico","EXTREMA","VALORAR")))))))))))))))))))))</f>
        <v>VALORAR</v>
      </c>
      <c r="AE472" s="178">
        <v>1</v>
      </c>
      <c r="AF472" s="401"/>
      <c r="AG472" s="444" t="s">
        <v>3005</v>
      </c>
      <c r="AH472" s="393"/>
      <c r="AI472" s="393"/>
      <c r="AJ472" s="393"/>
      <c r="AK472" s="395" t="str">
        <f t="shared" si="431"/>
        <v>Probabilidad</v>
      </c>
      <c r="AL472" s="253" t="s">
        <v>305</v>
      </c>
      <c r="AM472" s="253" t="s">
        <v>310</v>
      </c>
      <c r="AN472" s="201" t="str">
        <f t="shared" si="432"/>
        <v>40%</v>
      </c>
      <c r="AO472" s="254" t="s">
        <v>314</v>
      </c>
      <c r="AP472" s="254" t="s">
        <v>318</v>
      </c>
      <c r="AQ472" s="255" t="s">
        <v>321</v>
      </c>
      <c r="AR472" s="202">
        <f>IF(ISBLANK(AC472),(IFERROR(IF(AK472="Probabilidad",(V472-(+V472*AN472)),IF(AK472="Impacto",V472,"")),""))," ")</f>
        <v>0.36</v>
      </c>
      <c r="AS472" s="154" t="str">
        <f>IF(ISBLANK(AC472), (IFERROR(IF(AR472="","",IF(AR472&lt;=0.2,"Muy Baja",IF(AR472&lt;=0.4,"Baja",IF(AR472&lt;=0.6,"Media",IF(AR472&lt;=0.8,"Alta","Muy Alta"))))),""))," ")</f>
        <v>Baja</v>
      </c>
      <c r="AT472" s="203">
        <f t="shared" si="434"/>
        <v>0.36</v>
      </c>
      <c r="AU472" s="470" t="str">
        <f t="shared" si="435"/>
        <v>Moderado</v>
      </c>
      <c r="AV472" s="203">
        <f>IFERROR(IF(AK472="Impacto",(Z472-(+Z472*AN472)),IF(AK472="Probabilidad",Z472,"")),"")</f>
        <v>0.6</v>
      </c>
      <c r="AW472" s="204" t="str">
        <f t="shared" si="436"/>
        <v>Moderado</v>
      </c>
      <c r="AX472" s="816"/>
      <c r="AY472" s="793" t="str">
        <f>IF(ISBLANK(AC472), " ", AC472)</f>
        <v xml:space="preserve"> </v>
      </c>
      <c r="AZ472" s="796" t="str">
        <f t="shared" ref="AZ472" si="448">IF(AND(AX472="Rara Vez",AY472="Insignificante"),("BAJA"),IF(AND(AX472="Rara Vez",AY472="Menor"),("BAJA"),IF(AND(AX472="Rara Vez",AY472="Moderado"),("MODERADA"),IF(AND(AX472="Rara Vez",AY472="Mayor"),("ALTA"),IF(AND(AX472="Improbable",AY472="Insignificante"),("BAJA"),IF(AND(AX472="Improbable",AY472="Menor"),("BAJA"),IF(AND(AX472="Improbable",AY472="Moderado"),("MODERADA"),IF(AND(AX472="Improbable",AY472="Mayor"),("ALTA"),IF(AND(AX472="Posible",AY472="Insignificante"),("BAJA"),IF(AND(AX472="Posible",AY472="Menor"),("MODERADA"),IF(AND(AX472="Posible",AY472="Moderado"),("ALTA"),IF(AND(AX472="Posible",AY472="Mayor"),("EXTREMA"),IF(AND(AX472="Probable",AY472="Insignificante"),("MODERADA"),IF(AND(AX472="Probable",AY472="Menor"),("ALTA"),IF(AND(AX472="Probable",AY472="Moderado"),("ALTA"),IF(AND(AX472="Probable",AY472="Mayor"),("EXTREMA"),IF(AND(AX472="Casi Seguro",AY472="Insignificante"),("ALTA"),IF(AND(AX472="Casi Seguro",AY472="Menor"),("ALTA"),IF(AND(AX472="Casi Seguro",AY472="Moderado"),("EXTREMA"),IF(AND(AX472="Casi Seguro",AY472="Mayor"),("EXTREMA"),IF(AY472="Catastrófico","EXTREMA","VALORAR")))))))))))))))))))))</f>
        <v>VALORAR</v>
      </c>
      <c r="BA472" s="799" t="s">
        <v>328</v>
      </c>
      <c r="BB472" s="840" t="s">
        <v>3009</v>
      </c>
      <c r="BC472" s="791" t="s">
        <v>1216</v>
      </c>
      <c r="BD472" s="791" t="s">
        <v>946</v>
      </c>
      <c r="BE472" s="791" t="s">
        <v>1026</v>
      </c>
      <c r="BF472" s="789">
        <v>44927</v>
      </c>
      <c r="BG472" s="789">
        <v>45291</v>
      </c>
      <c r="BH472" s="791" t="s">
        <v>1216</v>
      </c>
      <c r="BI472" s="791" t="s">
        <v>1216</v>
      </c>
      <c r="BJ472" s="785" t="s">
        <v>1215</v>
      </c>
      <c r="BK472" s="411" t="s">
        <v>110</v>
      </c>
      <c r="BL472" s="409" t="s">
        <v>3390</v>
      </c>
      <c r="BM472" s="409">
        <v>3</v>
      </c>
      <c r="BN472" s="421">
        <v>45169</v>
      </c>
      <c r="BO472" s="410" t="s">
        <v>3388</v>
      </c>
      <c r="BP472" s="410" t="s">
        <v>3389</v>
      </c>
      <c r="BQ472" s="410" t="s">
        <v>111</v>
      </c>
      <c r="BR472" s="453" t="s">
        <v>111</v>
      </c>
      <c r="BS472" s="453" t="s">
        <v>1423</v>
      </c>
      <c r="BT472" s="454" t="s">
        <v>1423</v>
      </c>
      <c r="BU472" s="517" t="s">
        <v>3717</v>
      </c>
      <c r="BV472" s="517" t="s">
        <v>3713</v>
      </c>
      <c r="BW472" s="508" t="s">
        <v>3718</v>
      </c>
      <c r="BX472" s="508" t="s">
        <v>3719</v>
      </c>
      <c r="BY472" s="182"/>
      <c r="BZ472" s="182"/>
      <c r="CA472" s="182"/>
      <c r="CB472" s="182"/>
      <c r="CC472" s="182"/>
      <c r="CD472" s="182"/>
      <c r="CE472" s="182"/>
      <c r="CF472" s="182"/>
      <c r="CG472" s="182"/>
      <c r="CH472" s="182"/>
      <c r="CI472" s="182"/>
      <c r="CJ472" s="182"/>
      <c r="CK472" s="182"/>
      <c r="CL472" s="182"/>
      <c r="CM472" s="182"/>
      <c r="CN472" s="182"/>
      <c r="CO472" s="182"/>
    </row>
    <row r="473" spans="1:93" ht="59.65" customHeight="1">
      <c r="A473" s="919"/>
      <c r="B473" s="911"/>
      <c r="C473" s="781"/>
      <c r="D473" s="781"/>
      <c r="E473" s="764"/>
      <c r="F473" s="764"/>
      <c r="G473" s="783"/>
      <c r="H473" s="297">
        <f t="shared" ref="H473" si="449">+H472</f>
        <v>77</v>
      </c>
      <c r="I473" s="775"/>
      <c r="J473" s="764"/>
      <c r="K473" s="764"/>
      <c r="L473" s="764"/>
      <c r="M473" s="764"/>
      <c r="N473" s="764"/>
      <c r="O473" s="764"/>
      <c r="P473" s="766"/>
      <c r="Q473" s="768"/>
      <c r="R473" s="770"/>
      <c r="S473" s="770"/>
      <c r="T473" s="770"/>
      <c r="U473" s="820"/>
      <c r="V473" s="805"/>
      <c r="W473" s="823"/>
      <c r="X473" s="826"/>
      <c r="Y473" s="829"/>
      <c r="Z473" s="805"/>
      <c r="AA473" s="808"/>
      <c r="AB473" s="811"/>
      <c r="AC473" s="814"/>
      <c r="AD473" s="797"/>
      <c r="AE473" s="178">
        <v>2</v>
      </c>
      <c r="AF473" s="401"/>
      <c r="AG473" s="444" t="s">
        <v>3006</v>
      </c>
      <c r="AH473" s="393"/>
      <c r="AI473" s="393"/>
      <c r="AJ473" s="393"/>
      <c r="AK473" s="395" t="str">
        <f t="shared" si="431"/>
        <v>Probabilidad</v>
      </c>
      <c r="AL473" s="253" t="s">
        <v>305</v>
      </c>
      <c r="AM473" s="253" t="s">
        <v>310</v>
      </c>
      <c r="AN473" s="201" t="str">
        <f t="shared" si="432"/>
        <v>40%</v>
      </c>
      <c r="AO473" s="254" t="s">
        <v>314</v>
      </c>
      <c r="AP473" s="254" t="s">
        <v>318</v>
      </c>
      <c r="AQ473" s="255" t="s">
        <v>321</v>
      </c>
      <c r="AR473" s="202">
        <f>IF(ISBLANK(AC472),(IFERROR(IF(AND(AK472="Probabilidad",AK473="Probabilidad"),(AT472-(+AT472*AN473)),IF(AK473="Probabilidad",(V472-(+V472*AN473)),IF(AK473="Impacto",AT472,""))),""))," ")</f>
        <v>0.216</v>
      </c>
      <c r="AS473" s="154" t="str">
        <f>IF(ISBLANK(AC472),(IFERROR(IF(AR473="","",IF(AR473&lt;=0.2,"Muy Baja",IF(AR473&lt;=0.4,"Baja",IF(AR473&lt;=0.6,"Media",IF(AR473&lt;=0.8,"Alta","Muy Alta"))))),""))," ")</f>
        <v>Baja</v>
      </c>
      <c r="AT473" s="203">
        <f t="shared" si="434"/>
        <v>0.216</v>
      </c>
      <c r="AU473" s="470" t="str">
        <f t="shared" si="435"/>
        <v>Moderado</v>
      </c>
      <c r="AV473" s="203">
        <f>IFERROR(IF(AND(AK472="Impacto",AK473="Impacto"),(AV472-(+AV472*AN473)),IF(AK473="Impacto",(Z472-(+Z472*AN473)),IF(AK473="Probabilidad",AV472,""))),"")</f>
        <v>0.6</v>
      </c>
      <c r="AW473" s="204" t="str">
        <f t="shared" si="436"/>
        <v>Moderado</v>
      </c>
      <c r="AX473" s="817"/>
      <c r="AY473" s="794"/>
      <c r="AZ473" s="797"/>
      <c r="BA473" s="800"/>
      <c r="BB473" s="841"/>
      <c r="BC473" s="792"/>
      <c r="BD473" s="792"/>
      <c r="BE473" s="792"/>
      <c r="BF473" s="790"/>
      <c r="BG473" s="790"/>
      <c r="BH473" s="792"/>
      <c r="BI473" s="792"/>
      <c r="BJ473" s="764"/>
      <c r="BK473" s="411"/>
      <c r="BL473" s="409"/>
      <c r="BM473" s="409"/>
      <c r="BN473" s="409"/>
      <c r="BO473" s="410"/>
      <c r="BP473" s="410"/>
      <c r="BQ473" s="410"/>
      <c r="BR473" s="453"/>
      <c r="BS473" s="453"/>
      <c r="BT473" s="454"/>
      <c r="BU473" s="509"/>
      <c r="BV473" s="509"/>
      <c r="BW473" s="509"/>
      <c r="BX473" s="509"/>
      <c r="BY473" s="182"/>
      <c r="BZ473" s="182"/>
      <c r="CA473" s="182"/>
      <c r="CB473" s="182"/>
      <c r="CC473" s="182"/>
      <c r="CD473" s="182"/>
      <c r="CE473" s="182"/>
      <c r="CF473" s="182"/>
      <c r="CG473" s="182"/>
      <c r="CH473" s="182"/>
      <c r="CI473" s="182"/>
      <c r="CJ473" s="182"/>
      <c r="CK473" s="182"/>
      <c r="CL473" s="182"/>
      <c r="CM473" s="182"/>
      <c r="CN473" s="182"/>
      <c r="CO473" s="182"/>
    </row>
    <row r="474" spans="1:93" ht="28.5" customHeight="1">
      <c r="A474" s="919"/>
      <c r="B474" s="911"/>
      <c r="C474" s="781"/>
      <c r="D474" s="781"/>
      <c r="E474" s="764"/>
      <c r="F474" s="764"/>
      <c r="G474" s="783"/>
      <c r="H474" s="297">
        <f t="shared" si="394"/>
        <v>77</v>
      </c>
      <c r="I474" s="775"/>
      <c r="J474" s="764"/>
      <c r="K474" s="764"/>
      <c r="L474" s="764"/>
      <c r="M474" s="764"/>
      <c r="N474" s="764"/>
      <c r="O474" s="764"/>
      <c r="P474" s="766"/>
      <c r="Q474" s="768"/>
      <c r="R474" s="770"/>
      <c r="S474" s="770"/>
      <c r="T474" s="770"/>
      <c r="U474" s="820"/>
      <c r="V474" s="805"/>
      <c r="W474" s="823"/>
      <c r="X474" s="826"/>
      <c r="Y474" s="829"/>
      <c r="Z474" s="805"/>
      <c r="AA474" s="808"/>
      <c r="AB474" s="811"/>
      <c r="AC474" s="814"/>
      <c r="AD474" s="797"/>
      <c r="AE474" s="178">
        <v>3</v>
      </c>
      <c r="AF474" s="401"/>
      <c r="AG474" s="444"/>
      <c r="AH474" s="393"/>
      <c r="AI474" s="393"/>
      <c r="AJ474" s="393"/>
      <c r="AK474" s="395" t="str">
        <f t="shared" si="431"/>
        <v/>
      </c>
      <c r="AL474" s="253"/>
      <c r="AM474" s="253"/>
      <c r="AN474" s="201" t="str">
        <f t="shared" si="432"/>
        <v/>
      </c>
      <c r="AO474" s="254"/>
      <c r="AP474" s="254"/>
      <c r="AQ474" s="255"/>
      <c r="AR474" s="202" t="str">
        <f>IF(ISBLANK(AC472),(IFERROR(IF(AND(AK473="Probabilidad",AK474="Probabilidad"),(AT473-(+AT473*AN474)),IF(AND(AK473="Impacto",AK474="Probabilidad"),(AT472-(+AT472*AN474)),IF(AK474="Impacto",AT473,""))),""))," ")</f>
        <v/>
      </c>
      <c r="AS474" s="154" t="str">
        <f>IF(ISBLANK(AC472),(IFERROR(IF(AR474="","",IF(AR474&lt;=0.2,"Muy Baja",IF(AR474&lt;=0.4,"Baja",IF(AR474&lt;=0.6,"Media",IF(AR474&lt;=0.8,"Alta","Muy Alta"))))),""))," ")</f>
        <v/>
      </c>
      <c r="AT474" s="203" t="str">
        <f t="shared" si="434"/>
        <v/>
      </c>
      <c r="AU474" s="470" t="str">
        <f t="shared" si="435"/>
        <v/>
      </c>
      <c r="AV474" s="203" t="str">
        <f t="shared" ref="AV474:AV477" si="450">IFERROR(IF(AND(AK473="Impacto",AK474="Impacto"),(AV473-(+AV473*AN474)),IF(AND(AK473="Probabilidad",AK474="Impacto"),(AV472-(+AV472*AN474)),IF(AK474="Probabilidad",AV473,""))),"")</f>
        <v/>
      </c>
      <c r="AW474" s="204" t="str">
        <f t="shared" si="436"/>
        <v/>
      </c>
      <c r="AX474" s="817"/>
      <c r="AY474" s="794"/>
      <c r="AZ474" s="797"/>
      <c r="BA474" s="800"/>
      <c r="BB474" s="256"/>
      <c r="BC474" s="180"/>
      <c r="BD474" s="179"/>
      <c r="BE474" s="179"/>
      <c r="BF474" s="473"/>
      <c r="BG474" s="473"/>
      <c r="BH474" s="473"/>
      <c r="BI474" s="180"/>
      <c r="BJ474" s="764"/>
      <c r="BK474" s="411"/>
      <c r="BL474" s="409"/>
      <c r="BM474" s="409"/>
      <c r="BN474" s="409"/>
      <c r="BO474" s="410"/>
      <c r="BP474" s="410"/>
      <c r="BQ474" s="410"/>
      <c r="BR474" s="453"/>
      <c r="BS474" s="453"/>
      <c r="BT474" s="454"/>
      <c r="BU474" s="509"/>
      <c r="BV474" s="509"/>
      <c r="BW474" s="509"/>
      <c r="BX474" s="509"/>
      <c r="BY474" s="182"/>
      <c r="BZ474" s="182"/>
      <c r="CA474" s="182"/>
      <c r="CB474" s="182"/>
      <c r="CC474" s="182"/>
      <c r="CD474" s="182"/>
      <c r="CE474" s="182"/>
      <c r="CF474" s="182"/>
      <c r="CG474" s="182"/>
      <c r="CH474" s="182"/>
      <c r="CI474" s="182"/>
      <c r="CJ474" s="182"/>
      <c r="CK474" s="182"/>
      <c r="CL474" s="182"/>
      <c r="CM474" s="182"/>
      <c r="CN474" s="182"/>
      <c r="CO474" s="182"/>
    </row>
    <row r="475" spans="1:93" ht="28.5" customHeight="1">
      <c r="A475" s="919"/>
      <c r="B475" s="911"/>
      <c r="C475" s="781"/>
      <c r="D475" s="781"/>
      <c r="E475" s="764"/>
      <c r="F475" s="764"/>
      <c r="G475" s="783"/>
      <c r="H475" s="297">
        <f t="shared" si="394"/>
        <v>77</v>
      </c>
      <c r="I475" s="775"/>
      <c r="J475" s="764"/>
      <c r="K475" s="764"/>
      <c r="L475" s="764"/>
      <c r="M475" s="764"/>
      <c r="N475" s="764"/>
      <c r="O475" s="764"/>
      <c r="P475" s="766"/>
      <c r="Q475" s="768"/>
      <c r="R475" s="770"/>
      <c r="S475" s="770"/>
      <c r="T475" s="770"/>
      <c r="U475" s="820"/>
      <c r="V475" s="805"/>
      <c r="W475" s="823"/>
      <c r="X475" s="826"/>
      <c r="Y475" s="829"/>
      <c r="Z475" s="805"/>
      <c r="AA475" s="808"/>
      <c r="AB475" s="811"/>
      <c r="AC475" s="814"/>
      <c r="AD475" s="797"/>
      <c r="AE475" s="178">
        <v>4</v>
      </c>
      <c r="AF475" s="401"/>
      <c r="AG475" s="444"/>
      <c r="AH475" s="393"/>
      <c r="AI475" s="393"/>
      <c r="AJ475" s="393"/>
      <c r="AK475" s="395" t="str">
        <f t="shared" si="431"/>
        <v/>
      </c>
      <c r="AL475" s="253"/>
      <c r="AM475" s="253"/>
      <c r="AN475" s="201" t="str">
        <f t="shared" si="432"/>
        <v/>
      </c>
      <c r="AO475" s="254"/>
      <c r="AP475" s="254"/>
      <c r="AQ475" s="255"/>
      <c r="AR475" s="202" t="str">
        <f>IF(ISBLANK(AC472),(IFERROR(IF(AND(AK474="Probabilidad",AK475="Probabilidad"),(AT474-(+AT474*AN475)),IF(AND(AK474="Impacto",AK475="Probabilidad"),(AT473-(+AT473*AN475)),IF(AK475="Impacto",AT474,""))),""))," ")</f>
        <v/>
      </c>
      <c r="AS475" s="154" t="str">
        <f>IF(ISBLANK(AC472),(IFERROR(IF(AR475="","",IF(AR475&lt;=0.2,"Muy Baja",IF(AR475&lt;=0.4,"Baja",IF(AR475&lt;=0.6,"Media",IF(AR475&lt;=0.8,"Alta","Muy Alta"))))),""))," ")</f>
        <v/>
      </c>
      <c r="AT475" s="203" t="str">
        <f t="shared" si="434"/>
        <v/>
      </c>
      <c r="AU475" s="470" t="str">
        <f t="shared" si="435"/>
        <v/>
      </c>
      <c r="AV475" s="203" t="str">
        <f t="shared" si="450"/>
        <v/>
      </c>
      <c r="AW475" s="204" t="str">
        <f t="shared" si="436"/>
        <v/>
      </c>
      <c r="AX475" s="817"/>
      <c r="AY475" s="794"/>
      <c r="AZ475" s="797"/>
      <c r="BA475" s="800"/>
      <c r="BB475" s="256"/>
      <c r="BC475" s="180"/>
      <c r="BD475" s="179"/>
      <c r="BE475" s="179"/>
      <c r="BF475" s="473"/>
      <c r="BG475" s="473"/>
      <c r="BH475" s="473"/>
      <c r="BI475" s="180"/>
      <c r="BJ475" s="764"/>
      <c r="BK475" s="411"/>
      <c r="BL475" s="409"/>
      <c r="BM475" s="409"/>
      <c r="BN475" s="409"/>
      <c r="BO475" s="410"/>
      <c r="BP475" s="410"/>
      <c r="BQ475" s="410"/>
      <c r="BR475" s="453"/>
      <c r="BS475" s="453"/>
      <c r="BT475" s="454"/>
      <c r="BU475" s="509"/>
      <c r="BV475" s="509"/>
      <c r="BW475" s="509"/>
      <c r="BX475" s="509"/>
      <c r="BY475" s="182"/>
      <c r="BZ475" s="182"/>
      <c r="CA475" s="182"/>
      <c r="CB475" s="182"/>
      <c r="CC475" s="182"/>
      <c r="CD475" s="182"/>
      <c r="CE475" s="182"/>
      <c r="CF475" s="182"/>
      <c r="CG475" s="182"/>
      <c r="CH475" s="182"/>
      <c r="CI475" s="182"/>
      <c r="CJ475" s="182"/>
      <c r="CK475" s="182"/>
      <c r="CL475" s="182"/>
      <c r="CM475" s="182"/>
      <c r="CN475" s="182"/>
      <c r="CO475" s="182"/>
    </row>
    <row r="476" spans="1:93" ht="28.5" customHeight="1">
      <c r="A476" s="919"/>
      <c r="B476" s="911"/>
      <c r="C476" s="781"/>
      <c r="D476" s="781"/>
      <c r="E476" s="764"/>
      <c r="F476" s="764"/>
      <c r="G476" s="783"/>
      <c r="H476" s="297">
        <f t="shared" si="394"/>
        <v>77</v>
      </c>
      <c r="I476" s="775"/>
      <c r="J476" s="764"/>
      <c r="K476" s="764"/>
      <c r="L476" s="764"/>
      <c r="M476" s="764"/>
      <c r="N476" s="764"/>
      <c r="O476" s="764"/>
      <c r="P476" s="766"/>
      <c r="Q476" s="768"/>
      <c r="R476" s="770"/>
      <c r="S476" s="770"/>
      <c r="T476" s="770"/>
      <c r="U476" s="820"/>
      <c r="V476" s="805"/>
      <c r="W476" s="823"/>
      <c r="X476" s="826"/>
      <c r="Y476" s="829"/>
      <c r="Z476" s="805"/>
      <c r="AA476" s="808"/>
      <c r="AB476" s="811"/>
      <c r="AC476" s="814"/>
      <c r="AD476" s="797"/>
      <c r="AE476" s="178">
        <v>5</v>
      </c>
      <c r="AF476" s="401"/>
      <c r="AG476" s="444"/>
      <c r="AH476" s="393"/>
      <c r="AI476" s="393"/>
      <c r="AJ476" s="393"/>
      <c r="AK476" s="395" t="str">
        <f t="shared" si="431"/>
        <v/>
      </c>
      <c r="AL476" s="253"/>
      <c r="AM476" s="253"/>
      <c r="AN476" s="201" t="str">
        <f t="shared" si="432"/>
        <v/>
      </c>
      <c r="AO476" s="254"/>
      <c r="AP476" s="254"/>
      <c r="AQ476" s="255"/>
      <c r="AR476" s="202" t="str">
        <f>IF(ISBLANK(AC472),(IFERROR(IF(AND(AK475="Probabilidad",AK476="Probabilidad"),(AT475-(+AT475*AN476)),IF(AND(AK475="Impacto",AK476="Probabilidad"),(AT474-(+AT474*AN476)),IF(AK476="Impacto",AT475,""))),""))," ")</f>
        <v/>
      </c>
      <c r="AS476" s="154" t="str">
        <f>IF(ISBLANK(AC472),(IFERROR(IF(AR476="","",IF(AR476&lt;=0.2,"Muy Baja",IF(AR476&lt;=0.4,"Baja",IF(AR476&lt;=0.6,"Media",IF(AR476&lt;=0.8,"Alta","Muy Alta"))))),""))," ")</f>
        <v/>
      </c>
      <c r="AT476" s="203" t="str">
        <f t="shared" si="434"/>
        <v/>
      </c>
      <c r="AU476" s="470" t="str">
        <f t="shared" si="435"/>
        <v/>
      </c>
      <c r="AV476" s="203" t="str">
        <f t="shared" si="450"/>
        <v/>
      </c>
      <c r="AW476" s="204" t="str">
        <f t="shared" si="436"/>
        <v/>
      </c>
      <c r="AX476" s="817"/>
      <c r="AY476" s="794"/>
      <c r="AZ476" s="797"/>
      <c r="BA476" s="800"/>
      <c r="BB476" s="256"/>
      <c r="BC476" s="180"/>
      <c r="BD476" s="179"/>
      <c r="BE476" s="179"/>
      <c r="BF476" s="473"/>
      <c r="BG476" s="473"/>
      <c r="BH476" s="473"/>
      <c r="BI476" s="180"/>
      <c r="BJ476" s="764"/>
      <c r="BK476" s="411"/>
      <c r="BL476" s="409"/>
      <c r="BM476" s="409"/>
      <c r="BN476" s="409"/>
      <c r="BO476" s="410"/>
      <c r="BP476" s="410"/>
      <c r="BQ476" s="410"/>
      <c r="BR476" s="453"/>
      <c r="BS476" s="453"/>
      <c r="BT476" s="454"/>
      <c r="BU476" s="509"/>
      <c r="BV476" s="509"/>
      <c r="BW476" s="509"/>
      <c r="BX476" s="509"/>
      <c r="BY476" s="182"/>
      <c r="BZ476" s="182"/>
      <c r="CA476" s="182"/>
      <c r="CB476" s="182"/>
      <c r="CC476" s="182"/>
      <c r="CD476" s="182"/>
      <c r="CE476" s="182"/>
      <c r="CF476" s="182"/>
      <c r="CG476" s="182"/>
      <c r="CH476" s="182"/>
      <c r="CI476" s="182"/>
      <c r="CJ476" s="182"/>
      <c r="CK476" s="182"/>
      <c r="CL476" s="182"/>
      <c r="CM476" s="182"/>
      <c r="CN476" s="182"/>
      <c r="CO476" s="182"/>
    </row>
    <row r="477" spans="1:93" ht="28.5" customHeight="1">
      <c r="A477" s="919"/>
      <c r="B477" s="911"/>
      <c r="C477" s="781"/>
      <c r="D477" s="781"/>
      <c r="E477" s="764"/>
      <c r="F477" s="764"/>
      <c r="G477" s="783"/>
      <c r="H477" s="297">
        <f t="shared" si="394"/>
        <v>77</v>
      </c>
      <c r="I477" s="776"/>
      <c r="J477" s="765"/>
      <c r="K477" s="765"/>
      <c r="L477" s="765"/>
      <c r="M477" s="765"/>
      <c r="N477" s="765"/>
      <c r="O477" s="765"/>
      <c r="P477" s="767"/>
      <c r="Q477" s="769"/>
      <c r="R477" s="771"/>
      <c r="S477" s="771"/>
      <c r="T477" s="771"/>
      <c r="U477" s="821"/>
      <c r="V477" s="806"/>
      <c r="W477" s="824"/>
      <c r="X477" s="827"/>
      <c r="Y477" s="830"/>
      <c r="Z477" s="806"/>
      <c r="AA477" s="809"/>
      <c r="AB477" s="812"/>
      <c r="AC477" s="815"/>
      <c r="AD477" s="798"/>
      <c r="AE477" s="178">
        <v>6</v>
      </c>
      <c r="AF477" s="401"/>
      <c r="AG477" s="444"/>
      <c r="AH477" s="393"/>
      <c r="AI477" s="393"/>
      <c r="AJ477" s="393"/>
      <c r="AK477" s="395" t="str">
        <f t="shared" si="431"/>
        <v/>
      </c>
      <c r="AL477" s="253"/>
      <c r="AM477" s="253"/>
      <c r="AN477" s="201" t="str">
        <f t="shared" si="432"/>
        <v/>
      </c>
      <c r="AO477" s="254"/>
      <c r="AP477" s="254"/>
      <c r="AQ477" s="255"/>
      <c r="AR477" s="202" t="str">
        <f>IF(ISBLANK(AC472),(IFERROR(IF(AND(AK476="Probabilidad",AK477="Probabilidad"),(AT476-(+AT476*AN477)),IF(AND(AK476="Impacto",AK477="Probabilidad"),(AT475-(+AT475*AN477)),IF(AK477="Impacto",AT476,""))),""))," ")</f>
        <v/>
      </c>
      <c r="AS477" s="154" t="str">
        <f>IF(ISBLANK(AC472),(IFERROR(IF(AR477="","",IF(AR477&lt;=0.2,"Muy Baja",IF(AR477&lt;=0.4,"Baja",IF(AR477&lt;=0.6,"Media",IF(AR477&lt;=0.8,"Alta","Muy Alta"))))),""))," ")</f>
        <v/>
      </c>
      <c r="AT477" s="203" t="str">
        <f t="shared" si="434"/>
        <v/>
      </c>
      <c r="AU477" s="470" t="str">
        <f t="shared" si="435"/>
        <v/>
      </c>
      <c r="AV477" s="203" t="str">
        <f t="shared" si="450"/>
        <v/>
      </c>
      <c r="AW477" s="204" t="str">
        <f t="shared" si="436"/>
        <v/>
      </c>
      <c r="AX477" s="818"/>
      <c r="AY477" s="795"/>
      <c r="AZ477" s="798"/>
      <c r="BA477" s="801"/>
      <c r="BB477" s="256"/>
      <c r="BC477" s="180"/>
      <c r="BD477" s="179"/>
      <c r="BE477" s="179"/>
      <c r="BF477" s="473"/>
      <c r="BG477" s="473"/>
      <c r="BH477" s="473"/>
      <c r="BI477" s="180"/>
      <c r="BJ477" s="765"/>
      <c r="BK477" s="411"/>
      <c r="BL477" s="409"/>
      <c r="BM477" s="409"/>
      <c r="BN477" s="409"/>
      <c r="BO477" s="410"/>
      <c r="BP477" s="410"/>
      <c r="BQ477" s="410"/>
      <c r="BR477" s="453"/>
      <c r="BS477" s="453"/>
      <c r="BT477" s="454"/>
      <c r="BU477" s="509"/>
      <c r="BV477" s="509"/>
      <c r="BW477" s="509"/>
      <c r="BX477" s="509"/>
      <c r="BY477" s="182"/>
      <c r="BZ477" s="182"/>
      <c r="CA477" s="182"/>
      <c r="CB477" s="182"/>
      <c r="CC477" s="182"/>
      <c r="CD477" s="182"/>
      <c r="CE477" s="182"/>
      <c r="CF477" s="182"/>
      <c r="CG477" s="182"/>
      <c r="CH477" s="182"/>
      <c r="CI477" s="182"/>
      <c r="CJ477" s="182"/>
      <c r="CK477" s="182"/>
      <c r="CL477" s="182"/>
      <c r="CM477" s="182"/>
      <c r="CN477" s="182"/>
      <c r="CO477" s="182"/>
    </row>
    <row r="478" spans="1:93" ht="193.5" customHeight="1">
      <c r="A478" s="919"/>
      <c r="B478" s="911" t="s">
        <v>939</v>
      </c>
      <c r="C478" s="781"/>
      <c r="D478" s="781"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764" t="s">
        <v>1133</v>
      </c>
      <c r="F478" s="764" t="s">
        <v>946</v>
      </c>
      <c r="G478" s="783">
        <v>78</v>
      </c>
      <c r="H478" s="442">
        <f t="shared" ref="H478" si="451">+G478</f>
        <v>78</v>
      </c>
      <c r="I478" s="784" t="s">
        <v>1336</v>
      </c>
      <c r="J478" s="785" t="s">
        <v>236</v>
      </c>
      <c r="K478" s="785" t="s">
        <v>1020</v>
      </c>
      <c r="L478" s="785" t="s">
        <v>1021</v>
      </c>
      <c r="M478" s="785" t="str">
        <f>+I478</f>
        <v>Posibilidad de recibir o solicitar cualquier dádiva o beneficio a nombre propio o de terceros con el fin de alterar o manipular información para generar beneficio de la gestión de un proceso.</v>
      </c>
      <c r="N478" s="785" t="s">
        <v>106</v>
      </c>
      <c r="O478" s="785" t="s">
        <v>240</v>
      </c>
      <c r="P478" s="786">
        <v>228</v>
      </c>
      <c r="Q478" s="787"/>
      <c r="R478" s="788"/>
      <c r="S478" s="788"/>
      <c r="T478" s="788"/>
      <c r="U478" s="819" t="str">
        <f>IF(ISBLANK(AB478),(IF(P478&lt;=0,"",IF(P478&lt;=2,"Muy Baja",IF(P478&lt;=24,"Baja",IF(P478&lt;=500,"Media",IF(P478&lt;=5000,"Alta","Muy Alta"))))))," ")</f>
        <v xml:space="preserve"> </v>
      </c>
      <c r="V478" s="804" t="str">
        <f t="shared" ref="V478" si="452">IF(ISBLANK(AB478),(IF(U478="","",IF(U478="Muy Baja",20%,IF(U478="Baja",40%,IF(U478="Media",60%,IF(U478="Alta",80%,IF(U478="Muy Alta",100%,0)))))))," ")</f>
        <v xml:space="preserve"> </v>
      </c>
      <c r="W478" s="822"/>
      <c r="X478" s="825" t="str">
        <f>IF(W478&gt;0,IF(NOT(ISERROR(MATCH(W478,'Listados Datos'!$N$3:$N$4,0))),'Listados Datos'!$N$6&amp;"Por favor no seleccionar este criterios de impacto (Afectación Económica o presupuestal y/o Pérdida Reputacional)",'Listados Datos'!$N$7),"")</f>
        <v/>
      </c>
      <c r="Y478" s="828" t="str">
        <f>IF(OR(W478='Listados Datos'!$R$3,W478='Listados Datos'!$S$3),"Leve",IF(OR(W478='Listados Datos'!$R$4,W478='Listados Datos'!$S$4),"Menor",IF(OR(W478='Listados Datos'!$R$5,W478='Listados Datos'!$S$5),"Moderado",IF(OR(W478='Listados Datos'!$R$6,W478='Listados Datos'!$S$6),"Mayor",IF(OR(W478='Listados Datos'!$R$7,W478='Listados Datos'!$S$7),"Catastrófico","")))))</f>
        <v/>
      </c>
      <c r="Z478" s="804" t="str">
        <f>IF(Y478="","",IF(Y478="Leve",20%,IF(Y478="Menor",40%,IF(Y478="Moderado",60%,IF(Y478="Mayor",80%,IF(Y478="Catastrófico",100%,0))))))</f>
        <v/>
      </c>
      <c r="AA478" s="807" t="str">
        <f>IF(OR(AND(U478="Muy Baja",Y478="Leve"),AND(U478="Muy Baja",Y478="Menor"),AND(U478="Baja",Y478="Leve")),"Bajo",IF(OR(AND(U478="Muy baja",Y478="Moderado"),AND(U478="Baja",Y478="Menor"),AND(U478="Baja",Y478="Moderado"),AND(U478="Media",Y478="Leve"),AND(U478="Media",Y478="Menor"),AND(U478="Media",Y478="Moderado"),AND(U478="Alta",Y478="Leve"),AND(U478="Alta",Y478="Menor")),"Moderado",IF(OR(AND(U478="Muy Baja",Y478="Mayor"),AND(U478="Baja",Y478="Mayor"),AND(U478="Media",Y478="Mayor"),AND(U478="Alta",Y478="Moderado"),AND(U478="Alta",Y478="Mayor"),AND(U478="Muy Alta",Y478="Leve"),AND(U478="Muy Alta",Y478="Menor"),AND(U478="Muy Alta",Y478="Moderado"),AND(U478="Muy Alta",Y478="Mayor")),"Alto",IF(OR(AND(U478="Muy Baja",Y478="Catastrófico"),AND(U478="Baja",Y478="Catastrófico"),AND(U478="Media",Y478="Catastrófico"),AND(U478="Alta",Y478="Catastrófico"),AND(U478="Muy Alta",Y478="Catastrófico")),"Extremo",""))))</f>
        <v/>
      </c>
      <c r="AB478" s="810" t="s">
        <v>339</v>
      </c>
      <c r="AC478" s="813" t="s">
        <v>12</v>
      </c>
      <c r="AD478" s="796" t="str">
        <f t="shared" ref="AD478" si="453">IF(AND(AB478="Rara Vez",AC478="Insignificante"),("BAJA"),IF(AND(AB478="Rara Vez",AC478="Menor"),("BAJA"),IF(AND(AB478="Rara Vez",AC478="Moderado"),("MODERADA"),IF(AND(AB478="Rara Vez",AC478="Mayor"),("ALTA"),IF(AND(AB478="Improbable",AC478="Insignificante"),("BAJA"),IF(AND(AB478="Improbable",AC478="Menor"),("BAJA"),IF(AND(AB478="Improbable",AC478="Moderado"),("MODERADA"),IF(AND(AB478="Improbable",AC478="Mayor"),("ALTA"),IF(AND(AB478="Posible",AC478="Insignificante"),("BAJA"),IF(AND(AB478="Posible",AC478="Menor"),("MODERADA"),IF(AND(AB478="Posible",AC478="Moderado"),("ALTA"),IF(AND(AB478="Posible",AC478="Mayor"),("EXTREMA"),IF(AND(AB478="Probable",AC478="Insignificante"),("MODERADA"),IF(AND(AB478="Probable",AC478="Menor"),("ALTA"),IF(AND(AB478="Probable",AC478="Moderado"),("ALTA"),IF(AND(AB478="Probable",AC478="Mayor"),("EXTREMA"),IF(AND(AB478="Casi Seguro",AC478="Insignificante"),("ALTA"),IF(AND(AB478="Casi Seguro",AC478="Menor"),("ALTA"),IF(AND(AB478="Casi Seguro",AC478="Moderado"),("EXTREMA"),IF(AND(AB478="Casi Seguro",AC478="Mayor"),("EXTREMA"),IF(AC478="Catastrófico","EXTREMA","VALORAR")))))))))))))))))))))</f>
        <v>MODERADA</v>
      </c>
      <c r="AE478" s="178">
        <v>1</v>
      </c>
      <c r="AF478" s="401"/>
      <c r="AG478" s="444" t="s">
        <v>3278</v>
      </c>
      <c r="AH478" s="393"/>
      <c r="AI478" s="393"/>
      <c r="AJ478" s="393"/>
      <c r="AK478" s="395" t="str">
        <f t="shared" si="431"/>
        <v>Probabilidad</v>
      </c>
      <c r="AL478" s="253" t="s">
        <v>305</v>
      </c>
      <c r="AM478" s="253" t="s">
        <v>310</v>
      </c>
      <c r="AN478" s="201" t="str">
        <f t="shared" si="432"/>
        <v>40%</v>
      </c>
      <c r="AO478" s="254" t="s">
        <v>314</v>
      </c>
      <c r="AP478" s="254" t="s">
        <v>318</v>
      </c>
      <c r="AQ478" s="255" t="s">
        <v>321</v>
      </c>
      <c r="AR478" s="202" t="str">
        <f>IF(ISBLANK(AC478),(IFERROR(IF(AK478="Probabilidad",(V478-(+V478*AN478)),IF(AK478="Impacto",V478,"")),""))," ")</f>
        <v xml:space="preserve"> </v>
      </c>
      <c r="AS478" s="154" t="str">
        <f>IF(ISBLANK(AC478), (IFERROR(IF(AR478="","",IF(AR478&lt;=0.2,"Muy Baja",IF(AR478&lt;=0.4,"Baja",IF(AR478&lt;=0.6,"Media",IF(AR478&lt;=0.8,"Alta","Muy Alta"))))),""))," ")</f>
        <v xml:space="preserve"> </v>
      </c>
      <c r="AT478" s="203" t="str">
        <f t="shared" si="434"/>
        <v xml:space="preserve"> </v>
      </c>
      <c r="AU478" s="470" t="str">
        <f t="shared" si="435"/>
        <v/>
      </c>
      <c r="AV478" s="203" t="str">
        <f>IFERROR(IF(AK478="Impacto",(Z478-(+Z478*AN478)),IF(AK478="Probabilidad",Z478,"")),"")</f>
        <v/>
      </c>
      <c r="AW478" s="204" t="str">
        <f t="shared" si="436"/>
        <v/>
      </c>
      <c r="AX478" s="816" t="s">
        <v>339</v>
      </c>
      <c r="AY478" s="793" t="str">
        <f>IF(ISBLANK(AC478), " ", AC478)</f>
        <v>Moderado</v>
      </c>
      <c r="AZ478" s="796" t="str">
        <f t="shared" ref="AZ478" si="454">IF(AND(AX478="Rara Vez",AY478="Insignificante"),("BAJA"),IF(AND(AX478="Rara Vez",AY478="Menor"),("BAJA"),IF(AND(AX478="Rara Vez",AY478="Moderado"),("MODERADA"),IF(AND(AX478="Rara Vez",AY478="Mayor"),("ALTA"),IF(AND(AX478="Improbable",AY478="Insignificante"),("BAJA"),IF(AND(AX478="Improbable",AY478="Menor"),("BAJA"),IF(AND(AX478="Improbable",AY478="Moderado"),("MODERADA"),IF(AND(AX478="Improbable",AY478="Mayor"),("ALTA"),IF(AND(AX478="Posible",AY478="Insignificante"),("BAJA"),IF(AND(AX478="Posible",AY478="Menor"),("MODERADA"),IF(AND(AX478="Posible",AY478="Moderado"),("ALTA"),IF(AND(AX478="Posible",AY478="Mayor"),("EXTREMA"),IF(AND(AX478="Probable",AY478="Insignificante"),("MODERADA"),IF(AND(AX478="Probable",AY478="Menor"),("ALTA"),IF(AND(AX478="Probable",AY478="Moderado"),("ALTA"),IF(AND(AX478="Probable",AY478="Mayor"),("EXTREMA"),IF(AND(AX478="Casi Seguro",AY478="Insignificante"),("ALTA"),IF(AND(AX478="Casi Seguro",AY478="Menor"),("ALTA"),IF(AND(AX478="Casi Seguro",AY478="Moderado"),("EXTREMA"),IF(AND(AX478="Casi Seguro",AY478="Mayor"),("EXTREMA"),IF(AY478="Catastrófico","EXTREMA","VALORAR")))))))))))))))))))))</f>
        <v>MODERADA</v>
      </c>
      <c r="BA478" s="799" t="s">
        <v>328</v>
      </c>
      <c r="BB478" s="425" t="s">
        <v>3294</v>
      </c>
      <c r="BC478" s="180" t="s">
        <v>3295</v>
      </c>
      <c r="BD478" s="179" t="s">
        <v>946</v>
      </c>
      <c r="BE478" s="179" t="s">
        <v>1115</v>
      </c>
      <c r="BF478" s="473" t="s">
        <v>3296</v>
      </c>
      <c r="BG478" s="473" t="s">
        <v>3297</v>
      </c>
      <c r="BH478" s="474" t="s">
        <v>3292</v>
      </c>
      <c r="BI478" s="367" t="s">
        <v>3292</v>
      </c>
      <c r="BJ478" s="785" t="s">
        <v>1031</v>
      </c>
      <c r="BK478" s="411" t="s">
        <v>110</v>
      </c>
      <c r="BL478" s="409" t="s">
        <v>3292</v>
      </c>
      <c r="BM478" s="409">
        <v>1</v>
      </c>
      <c r="BN478" s="421">
        <v>45169</v>
      </c>
      <c r="BO478" s="410" t="s">
        <v>3292</v>
      </c>
      <c r="BP478" s="423" t="s">
        <v>3448</v>
      </c>
      <c r="BQ478" s="410" t="s">
        <v>111</v>
      </c>
      <c r="BR478" s="453" t="s">
        <v>111</v>
      </c>
      <c r="BS478" s="453" t="s">
        <v>1423</v>
      </c>
      <c r="BT478" s="454" t="s">
        <v>1423</v>
      </c>
      <c r="BU478" s="915" t="s">
        <v>3640</v>
      </c>
      <c r="BV478" s="915" t="s">
        <v>3666</v>
      </c>
      <c r="BW478" s="915" t="s">
        <v>3648</v>
      </c>
      <c r="BX478" s="915" t="s">
        <v>3641</v>
      </c>
      <c r="BY478" s="182"/>
      <c r="BZ478" s="182"/>
      <c r="CA478" s="182"/>
      <c r="CB478" s="182"/>
      <c r="CC478" s="182"/>
      <c r="CD478" s="182"/>
      <c r="CE478" s="182"/>
      <c r="CF478" s="182"/>
      <c r="CG478" s="182"/>
      <c r="CH478" s="182"/>
      <c r="CI478" s="182"/>
      <c r="CJ478" s="182"/>
      <c r="CK478" s="182"/>
      <c r="CL478" s="182"/>
      <c r="CM478" s="182"/>
      <c r="CN478" s="182"/>
      <c r="CO478" s="182"/>
    </row>
    <row r="479" spans="1:93" ht="28.5" customHeight="1">
      <c r="A479" s="919"/>
      <c r="B479" s="911"/>
      <c r="C479" s="781"/>
      <c r="D479" s="781"/>
      <c r="E479" s="764"/>
      <c r="F479" s="764"/>
      <c r="G479" s="783"/>
      <c r="H479" s="442">
        <f t="shared" ref="H479" si="455">+H478</f>
        <v>78</v>
      </c>
      <c r="I479" s="775"/>
      <c r="J479" s="764"/>
      <c r="K479" s="764"/>
      <c r="L479" s="764"/>
      <c r="M479" s="764"/>
      <c r="N479" s="764"/>
      <c r="O479" s="764"/>
      <c r="P479" s="766"/>
      <c r="Q479" s="768"/>
      <c r="R479" s="770"/>
      <c r="S479" s="770"/>
      <c r="T479" s="770"/>
      <c r="U479" s="820"/>
      <c r="V479" s="805"/>
      <c r="W479" s="823"/>
      <c r="X479" s="826"/>
      <c r="Y479" s="829"/>
      <c r="Z479" s="805"/>
      <c r="AA479" s="808"/>
      <c r="AB479" s="811"/>
      <c r="AC479" s="814"/>
      <c r="AD479" s="797"/>
      <c r="AE479" s="178">
        <v>2</v>
      </c>
      <c r="AF479" s="401"/>
      <c r="AG479" s="444"/>
      <c r="AH479" s="393"/>
      <c r="AI479" s="393"/>
      <c r="AJ479" s="393"/>
      <c r="AK479" s="395" t="str">
        <f t="shared" si="431"/>
        <v/>
      </c>
      <c r="AL479" s="253"/>
      <c r="AM479" s="253"/>
      <c r="AN479" s="201" t="str">
        <f t="shared" si="432"/>
        <v/>
      </c>
      <c r="AO479" s="254"/>
      <c r="AP479" s="254"/>
      <c r="AQ479" s="255"/>
      <c r="AR479" s="202" t="str">
        <f>IF(ISBLANK(AC478),(IFERROR(IF(AND(AK478="Probabilidad",AK479="Probabilidad"),(AT478-(+AT478*AN479)),IF(AK479="Probabilidad",(V478-(+V478*AN479)),IF(AK479="Impacto",AT478,""))),""))," ")</f>
        <v xml:space="preserve"> </v>
      </c>
      <c r="AS479" s="154" t="str">
        <f>IF(ISBLANK(AC478),(IFERROR(IF(AR479="","",IF(AR479&lt;=0.2,"Muy Baja",IF(AR479&lt;=0.4,"Baja",IF(AR479&lt;=0.6,"Media",IF(AR479&lt;=0.8,"Alta","Muy Alta"))))),""))," ")</f>
        <v xml:space="preserve"> </v>
      </c>
      <c r="AT479" s="203" t="str">
        <f t="shared" si="434"/>
        <v xml:space="preserve"> </v>
      </c>
      <c r="AU479" s="470" t="str">
        <f t="shared" si="435"/>
        <v/>
      </c>
      <c r="AV479" s="203" t="str">
        <f>IFERROR(IF(AND(AK478="Impacto",AK479="Impacto"),(AV478-(+AV478*AN479)),IF(AK479="Impacto",(Z478-(+Z478*AN479)),IF(AK479="Probabilidad",AV478,""))),"")</f>
        <v/>
      </c>
      <c r="AW479" s="204" t="str">
        <f t="shared" si="436"/>
        <v/>
      </c>
      <c r="AX479" s="817"/>
      <c r="AY479" s="794"/>
      <c r="AZ479" s="797"/>
      <c r="BA479" s="800"/>
      <c r="BB479" s="256"/>
      <c r="BC479" s="180"/>
      <c r="BD479" s="179"/>
      <c r="BE479" s="179"/>
      <c r="BF479" s="473"/>
      <c r="BG479" s="473"/>
      <c r="BH479" s="474"/>
      <c r="BI479" s="367"/>
      <c r="BJ479" s="764"/>
      <c r="BK479" s="411"/>
      <c r="BL479" s="409"/>
      <c r="BM479" s="409"/>
      <c r="BN479" s="409"/>
      <c r="BO479" s="410"/>
      <c r="BP479" s="410"/>
      <c r="BQ479" s="410"/>
      <c r="BR479" s="453"/>
      <c r="BS479" s="453"/>
      <c r="BT479" s="454"/>
      <c r="BU479" s="916"/>
      <c r="BV479" s="916"/>
      <c r="BW479" s="916"/>
      <c r="BX479" s="916"/>
      <c r="BY479" s="182"/>
      <c r="BZ479" s="182"/>
      <c r="CA479" s="182"/>
      <c r="CB479" s="182"/>
      <c r="CC479" s="182"/>
      <c r="CD479" s="182"/>
      <c r="CE479" s="182"/>
      <c r="CF479" s="182"/>
      <c r="CG479" s="182"/>
      <c r="CH479" s="182"/>
      <c r="CI479" s="182"/>
      <c r="CJ479" s="182"/>
      <c r="CK479" s="182"/>
      <c r="CL479" s="182"/>
      <c r="CM479" s="182"/>
      <c r="CN479" s="182"/>
      <c r="CO479" s="182"/>
    </row>
    <row r="480" spans="1:93" ht="28.5" customHeight="1">
      <c r="A480" s="919"/>
      <c r="B480" s="911"/>
      <c r="C480" s="781"/>
      <c r="D480" s="781"/>
      <c r="E480" s="764"/>
      <c r="F480" s="764"/>
      <c r="G480" s="783"/>
      <c r="H480" s="442">
        <f t="shared" si="394"/>
        <v>78</v>
      </c>
      <c r="I480" s="775"/>
      <c r="J480" s="764"/>
      <c r="K480" s="764"/>
      <c r="L480" s="764"/>
      <c r="M480" s="764"/>
      <c r="N480" s="764"/>
      <c r="O480" s="764"/>
      <c r="P480" s="766"/>
      <c r="Q480" s="768"/>
      <c r="R480" s="770"/>
      <c r="S480" s="770"/>
      <c r="T480" s="770"/>
      <c r="U480" s="820"/>
      <c r="V480" s="805"/>
      <c r="W480" s="823"/>
      <c r="X480" s="826"/>
      <c r="Y480" s="829"/>
      <c r="Z480" s="805"/>
      <c r="AA480" s="808"/>
      <c r="AB480" s="811"/>
      <c r="AC480" s="814"/>
      <c r="AD480" s="797"/>
      <c r="AE480" s="178">
        <v>3</v>
      </c>
      <c r="AF480" s="401"/>
      <c r="AG480" s="444"/>
      <c r="AH480" s="393"/>
      <c r="AI480" s="393"/>
      <c r="AJ480" s="393"/>
      <c r="AK480" s="395" t="str">
        <f t="shared" si="431"/>
        <v/>
      </c>
      <c r="AL480" s="253"/>
      <c r="AM480" s="253"/>
      <c r="AN480" s="201" t="str">
        <f t="shared" si="432"/>
        <v/>
      </c>
      <c r="AO480" s="254"/>
      <c r="AP480" s="254"/>
      <c r="AQ480" s="255"/>
      <c r="AR480" s="202" t="str">
        <f>IF(ISBLANK(AC478),(IFERROR(IF(AND(AK479="Probabilidad",AK480="Probabilidad"),(AT479-(+AT479*AN480)),IF(AND(AK479="Impacto",AK480="Probabilidad"),(AT478-(+AT478*AN480)),IF(AK480="Impacto",AT479,""))),""))," ")</f>
        <v xml:space="preserve"> </v>
      </c>
      <c r="AS480" s="154" t="str">
        <f>IF(ISBLANK(AC478),(IFERROR(IF(AR480="","",IF(AR480&lt;=0.2,"Muy Baja",IF(AR480&lt;=0.4,"Baja",IF(AR480&lt;=0.6,"Media",IF(AR480&lt;=0.8,"Alta","Muy Alta"))))),""))," ")</f>
        <v xml:space="preserve"> </v>
      </c>
      <c r="AT480" s="203" t="str">
        <f t="shared" si="434"/>
        <v xml:space="preserve"> </v>
      </c>
      <c r="AU480" s="470" t="str">
        <f t="shared" si="435"/>
        <v/>
      </c>
      <c r="AV480" s="203" t="str">
        <f t="shared" ref="AV480:AV483" si="456">IFERROR(IF(AND(AK479="Impacto",AK480="Impacto"),(AV479-(+AV479*AN480)),IF(AND(AK479="Probabilidad",AK480="Impacto"),(AV478-(+AV478*AN480)),IF(AK480="Probabilidad",AV479,""))),"")</f>
        <v/>
      </c>
      <c r="AW480" s="204" t="str">
        <f t="shared" si="436"/>
        <v/>
      </c>
      <c r="AX480" s="817"/>
      <c r="AY480" s="794"/>
      <c r="AZ480" s="797"/>
      <c r="BA480" s="800"/>
      <c r="BB480" s="256"/>
      <c r="BC480" s="180"/>
      <c r="BD480" s="179"/>
      <c r="BE480" s="179"/>
      <c r="BF480" s="473"/>
      <c r="BG480" s="473"/>
      <c r="BH480" s="474"/>
      <c r="BI480" s="367"/>
      <c r="BJ480" s="764"/>
      <c r="BK480" s="411"/>
      <c r="BL480" s="409"/>
      <c r="BM480" s="409"/>
      <c r="BN480" s="409"/>
      <c r="BO480" s="410"/>
      <c r="BP480" s="410"/>
      <c r="BQ480" s="410"/>
      <c r="BR480" s="453"/>
      <c r="BS480" s="453"/>
      <c r="BT480" s="454"/>
      <c r="BU480" s="916"/>
      <c r="BV480" s="916"/>
      <c r="BW480" s="916"/>
      <c r="BX480" s="916"/>
      <c r="BY480" s="182"/>
      <c r="BZ480" s="182"/>
      <c r="CA480" s="182"/>
      <c r="CB480" s="182"/>
      <c r="CC480" s="182"/>
      <c r="CD480" s="182"/>
      <c r="CE480" s="182"/>
      <c r="CF480" s="182"/>
      <c r="CG480" s="182"/>
      <c r="CH480" s="182"/>
      <c r="CI480" s="182"/>
      <c r="CJ480" s="182"/>
      <c r="CK480" s="182"/>
      <c r="CL480" s="182"/>
      <c r="CM480" s="182"/>
      <c r="CN480" s="182"/>
      <c r="CO480" s="182"/>
    </row>
    <row r="481" spans="1:93" ht="28.5" customHeight="1">
      <c r="A481" s="919"/>
      <c r="B481" s="911"/>
      <c r="C481" s="781"/>
      <c r="D481" s="781"/>
      <c r="E481" s="764"/>
      <c r="F481" s="764"/>
      <c r="G481" s="783"/>
      <c r="H481" s="442">
        <f t="shared" si="394"/>
        <v>78</v>
      </c>
      <c r="I481" s="775"/>
      <c r="J481" s="764"/>
      <c r="K481" s="764"/>
      <c r="L481" s="764"/>
      <c r="M481" s="764"/>
      <c r="N481" s="764"/>
      <c r="O481" s="764"/>
      <c r="P481" s="766"/>
      <c r="Q481" s="768"/>
      <c r="R481" s="770"/>
      <c r="S481" s="770"/>
      <c r="T481" s="770"/>
      <c r="U481" s="820"/>
      <c r="V481" s="805"/>
      <c r="W481" s="823"/>
      <c r="X481" s="826"/>
      <c r="Y481" s="829"/>
      <c r="Z481" s="805"/>
      <c r="AA481" s="808"/>
      <c r="AB481" s="811"/>
      <c r="AC481" s="814"/>
      <c r="AD481" s="797"/>
      <c r="AE481" s="178">
        <v>4</v>
      </c>
      <c r="AF481" s="401"/>
      <c r="AG481" s="444"/>
      <c r="AH481" s="393"/>
      <c r="AI481" s="393"/>
      <c r="AJ481" s="393"/>
      <c r="AK481" s="395" t="str">
        <f t="shared" si="431"/>
        <v/>
      </c>
      <c r="AL481" s="253"/>
      <c r="AM481" s="253"/>
      <c r="AN481" s="201" t="str">
        <f t="shared" si="432"/>
        <v/>
      </c>
      <c r="AO481" s="254"/>
      <c r="AP481" s="254"/>
      <c r="AQ481" s="255"/>
      <c r="AR481" s="202" t="str">
        <f>IF(ISBLANK(AC478),(IFERROR(IF(AND(AK480="Probabilidad",AK481="Probabilidad"),(AT480-(+AT480*AN481)),IF(AND(AK480="Impacto",AK481="Probabilidad"),(AT479-(+AT479*AN481)),IF(AK481="Impacto",AT480,""))),""))," ")</f>
        <v xml:space="preserve"> </v>
      </c>
      <c r="AS481" s="154" t="str">
        <f>IF(ISBLANK(AC478),(IFERROR(IF(AR481="","",IF(AR481&lt;=0.2,"Muy Baja",IF(AR481&lt;=0.4,"Baja",IF(AR481&lt;=0.6,"Media",IF(AR481&lt;=0.8,"Alta","Muy Alta"))))),""))," ")</f>
        <v xml:space="preserve"> </v>
      </c>
      <c r="AT481" s="203" t="str">
        <f t="shared" si="434"/>
        <v xml:space="preserve"> </v>
      </c>
      <c r="AU481" s="470" t="str">
        <f t="shared" si="435"/>
        <v/>
      </c>
      <c r="AV481" s="203" t="str">
        <f t="shared" si="456"/>
        <v/>
      </c>
      <c r="AW481" s="204" t="str">
        <f t="shared" si="436"/>
        <v/>
      </c>
      <c r="AX481" s="817"/>
      <c r="AY481" s="794"/>
      <c r="AZ481" s="797"/>
      <c r="BA481" s="800"/>
      <c r="BB481" s="256"/>
      <c r="BC481" s="180"/>
      <c r="BD481" s="179"/>
      <c r="BE481" s="179"/>
      <c r="BF481" s="473"/>
      <c r="BG481" s="473"/>
      <c r="BH481" s="474"/>
      <c r="BI481" s="367"/>
      <c r="BJ481" s="764"/>
      <c r="BK481" s="411"/>
      <c r="BL481" s="409"/>
      <c r="BM481" s="409"/>
      <c r="BN481" s="409"/>
      <c r="BO481" s="410"/>
      <c r="BP481" s="410"/>
      <c r="BQ481" s="410"/>
      <c r="BR481" s="453"/>
      <c r="BS481" s="453"/>
      <c r="BT481" s="454"/>
      <c r="BU481" s="916"/>
      <c r="BV481" s="916"/>
      <c r="BW481" s="916"/>
      <c r="BX481" s="916"/>
      <c r="BY481" s="182"/>
      <c r="BZ481" s="182"/>
      <c r="CA481" s="182"/>
      <c r="CB481" s="182"/>
      <c r="CC481" s="182"/>
      <c r="CD481" s="182"/>
      <c r="CE481" s="182"/>
      <c r="CF481" s="182"/>
      <c r="CG481" s="182"/>
      <c r="CH481" s="182"/>
      <c r="CI481" s="182"/>
      <c r="CJ481" s="182"/>
      <c r="CK481" s="182"/>
      <c r="CL481" s="182"/>
      <c r="CM481" s="182"/>
      <c r="CN481" s="182"/>
      <c r="CO481" s="182"/>
    </row>
    <row r="482" spans="1:93" ht="28.5" customHeight="1">
      <c r="A482" s="919"/>
      <c r="B482" s="911"/>
      <c r="C482" s="781"/>
      <c r="D482" s="781"/>
      <c r="E482" s="764"/>
      <c r="F482" s="764"/>
      <c r="G482" s="783"/>
      <c r="H482" s="442">
        <f t="shared" si="394"/>
        <v>78</v>
      </c>
      <c r="I482" s="775"/>
      <c r="J482" s="764"/>
      <c r="K482" s="764"/>
      <c r="L482" s="764"/>
      <c r="M482" s="764"/>
      <c r="N482" s="764"/>
      <c r="O482" s="764"/>
      <c r="P482" s="766"/>
      <c r="Q482" s="768"/>
      <c r="R482" s="770"/>
      <c r="S482" s="770"/>
      <c r="T482" s="770"/>
      <c r="U482" s="820"/>
      <c r="V482" s="805"/>
      <c r="W482" s="823"/>
      <c r="X482" s="826"/>
      <c r="Y482" s="829"/>
      <c r="Z482" s="805"/>
      <c r="AA482" s="808"/>
      <c r="AB482" s="811"/>
      <c r="AC482" s="814"/>
      <c r="AD482" s="797"/>
      <c r="AE482" s="178">
        <v>5</v>
      </c>
      <c r="AF482" s="401"/>
      <c r="AG482" s="444"/>
      <c r="AH482" s="393"/>
      <c r="AI482" s="393"/>
      <c r="AJ482" s="393"/>
      <c r="AK482" s="395" t="str">
        <f t="shared" si="431"/>
        <v/>
      </c>
      <c r="AL482" s="253"/>
      <c r="AM482" s="253"/>
      <c r="AN482" s="201" t="str">
        <f t="shared" si="432"/>
        <v/>
      </c>
      <c r="AO482" s="254"/>
      <c r="AP482" s="254"/>
      <c r="AQ482" s="255"/>
      <c r="AR482" s="202" t="str">
        <f>IF(ISBLANK(AC478),(IFERROR(IF(AND(AK481="Probabilidad",AK482="Probabilidad"),(AT481-(+AT481*AN482)),IF(AND(AK481="Impacto",AK482="Probabilidad"),(AT480-(+AT480*AN482)),IF(AK482="Impacto",AT481,""))),""))," ")</f>
        <v xml:space="preserve"> </v>
      </c>
      <c r="AS482" s="154" t="str">
        <f>IF(ISBLANK(AC478),(IFERROR(IF(AR482="","",IF(AR482&lt;=0.2,"Muy Baja",IF(AR482&lt;=0.4,"Baja",IF(AR482&lt;=0.6,"Media",IF(AR482&lt;=0.8,"Alta","Muy Alta"))))),""))," ")</f>
        <v xml:space="preserve"> </v>
      </c>
      <c r="AT482" s="203" t="str">
        <f t="shared" si="434"/>
        <v xml:space="preserve"> </v>
      </c>
      <c r="AU482" s="470" t="str">
        <f t="shared" si="435"/>
        <v/>
      </c>
      <c r="AV482" s="203" t="str">
        <f t="shared" si="456"/>
        <v/>
      </c>
      <c r="AW482" s="204" t="str">
        <f t="shared" si="436"/>
        <v/>
      </c>
      <c r="AX482" s="817"/>
      <c r="AY482" s="794"/>
      <c r="AZ482" s="797"/>
      <c r="BA482" s="800"/>
      <c r="BB482" s="256"/>
      <c r="BC482" s="180"/>
      <c r="BD482" s="179"/>
      <c r="BE482" s="179"/>
      <c r="BF482" s="473"/>
      <c r="BG482" s="473"/>
      <c r="BH482" s="474"/>
      <c r="BI482" s="367"/>
      <c r="BJ482" s="764"/>
      <c r="BK482" s="411"/>
      <c r="BL482" s="409"/>
      <c r="BM482" s="409"/>
      <c r="BN482" s="409"/>
      <c r="BO482" s="410"/>
      <c r="BP482" s="410"/>
      <c r="BQ482" s="410"/>
      <c r="BR482" s="453"/>
      <c r="BS482" s="453"/>
      <c r="BT482" s="454"/>
      <c r="BU482" s="916"/>
      <c r="BV482" s="916"/>
      <c r="BW482" s="916"/>
      <c r="BX482" s="916"/>
      <c r="BY482" s="182"/>
      <c r="BZ482" s="182"/>
      <c r="CA482" s="182"/>
      <c r="CB482" s="182"/>
      <c r="CC482" s="182"/>
      <c r="CD482" s="182"/>
      <c r="CE482" s="182"/>
      <c r="CF482" s="182"/>
      <c r="CG482" s="182"/>
      <c r="CH482" s="182"/>
      <c r="CI482" s="182"/>
      <c r="CJ482" s="182"/>
      <c r="CK482" s="182"/>
      <c r="CL482" s="182"/>
      <c r="CM482" s="182"/>
      <c r="CN482" s="182"/>
      <c r="CO482" s="182"/>
    </row>
    <row r="483" spans="1:93" ht="28.5" customHeight="1">
      <c r="A483" s="919"/>
      <c r="B483" s="911"/>
      <c r="C483" s="781"/>
      <c r="D483" s="781"/>
      <c r="E483" s="764"/>
      <c r="F483" s="764"/>
      <c r="G483" s="783"/>
      <c r="H483" s="442">
        <f t="shared" si="394"/>
        <v>78</v>
      </c>
      <c r="I483" s="776"/>
      <c r="J483" s="765"/>
      <c r="K483" s="765"/>
      <c r="L483" s="765"/>
      <c r="M483" s="765"/>
      <c r="N483" s="765"/>
      <c r="O483" s="765"/>
      <c r="P483" s="767"/>
      <c r="Q483" s="769"/>
      <c r="R483" s="771"/>
      <c r="S483" s="771"/>
      <c r="T483" s="771"/>
      <c r="U483" s="821"/>
      <c r="V483" s="806"/>
      <c r="W483" s="824"/>
      <c r="X483" s="827"/>
      <c r="Y483" s="830"/>
      <c r="Z483" s="806"/>
      <c r="AA483" s="809"/>
      <c r="AB483" s="812"/>
      <c r="AC483" s="815"/>
      <c r="AD483" s="798"/>
      <c r="AE483" s="178">
        <v>6</v>
      </c>
      <c r="AF483" s="401"/>
      <c r="AG483" s="444"/>
      <c r="AH483" s="393"/>
      <c r="AI483" s="393"/>
      <c r="AJ483" s="393"/>
      <c r="AK483" s="395" t="str">
        <f t="shared" si="431"/>
        <v/>
      </c>
      <c r="AL483" s="253"/>
      <c r="AM483" s="253"/>
      <c r="AN483" s="201" t="str">
        <f t="shared" si="432"/>
        <v/>
      </c>
      <c r="AO483" s="254"/>
      <c r="AP483" s="254"/>
      <c r="AQ483" s="255"/>
      <c r="AR483" s="202" t="str">
        <f>IF(ISBLANK(AC478),(IFERROR(IF(AND(AK482="Probabilidad",AK483="Probabilidad"),(AT482-(+AT482*AN483)),IF(AND(AK482="Impacto",AK483="Probabilidad"),(AT481-(+AT481*AN483)),IF(AK483="Impacto",AT482,""))),""))," ")</f>
        <v xml:space="preserve"> </v>
      </c>
      <c r="AS483" s="154" t="str">
        <f>IF(ISBLANK(AC478),(IFERROR(IF(AR483="","",IF(AR483&lt;=0.2,"Muy Baja",IF(AR483&lt;=0.4,"Baja",IF(AR483&lt;=0.6,"Media",IF(AR483&lt;=0.8,"Alta","Muy Alta"))))),""))," ")</f>
        <v xml:space="preserve"> </v>
      </c>
      <c r="AT483" s="203" t="str">
        <f t="shared" si="434"/>
        <v xml:space="preserve"> </v>
      </c>
      <c r="AU483" s="470" t="str">
        <f t="shared" si="435"/>
        <v/>
      </c>
      <c r="AV483" s="203" t="str">
        <f t="shared" si="456"/>
        <v/>
      </c>
      <c r="AW483" s="204" t="str">
        <f t="shared" si="436"/>
        <v/>
      </c>
      <c r="AX483" s="818"/>
      <c r="AY483" s="795"/>
      <c r="AZ483" s="798"/>
      <c r="BA483" s="801"/>
      <c r="BB483" s="256"/>
      <c r="BC483" s="180"/>
      <c r="BD483" s="179"/>
      <c r="BE483" s="179"/>
      <c r="BF483" s="473"/>
      <c r="BG483" s="473"/>
      <c r="BH483" s="474"/>
      <c r="BI483" s="367"/>
      <c r="BJ483" s="765"/>
      <c r="BK483" s="411"/>
      <c r="BL483" s="409"/>
      <c r="BM483" s="409"/>
      <c r="BN483" s="409"/>
      <c r="BO483" s="410"/>
      <c r="BP483" s="410"/>
      <c r="BQ483" s="410"/>
      <c r="BR483" s="453"/>
      <c r="BS483" s="453"/>
      <c r="BT483" s="454"/>
      <c r="BU483" s="917"/>
      <c r="BV483" s="917"/>
      <c r="BW483" s="917"/>
      <c r="BX483" s="917"/>
      <c r="BY483" s="182"/>
      <c r="BZ483" s="182"/>
      <c r="CA483" s="182"/>
      <c r="CB483" s="182"/>
      <c r="CC483" s="182"/>
      <c r="CD483" s="182"/>
      <c r="CE483" s="182"/>
      <c r="CF483" s="182"/>
      <c r="CG483" s="182"/>
      <c r="CH483" s="182"/>
      <c r="CI483" s="182"/>
      <c r="CJ483" s="182"/>
      <c r="CK483" s="182"/>
      <c r="CL483" s="182"/>
      <c r="CM483" s="182"/>
      <c r="CN483" s="182"/>
      <c r="CO483" s="182"/>
    </row>
    <row r="484" spans="1:93" ht="181.5" customHeight="1">
      <c r="A484" s="919"/>
      <c r="B484" s="911" t="s">
        <v>939</v>
      </c>
      <c r="C484" s="781"/>
      <c r="D484" s="781" t="str">
        <f>IFERROR((VLOOKUP($B484,'Listados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84" s="764" t="s">
        <v>1133</v>
      </c>
      <c r="F484" s="764" t="s">
        <v>946</v>
      </c>
      <c r="G484" s="783">
        <v>79</v>
      </c>
      <c r="H484" s="297">
        <f t="shared" ref="H484" si="457">+G484</f>
        <v>79</v>
      </c>
      <c r="I484" s="784" t="s">
        <v>3003</v>
      </c>
      <c r="J484" s="785" t="s">
        <v>236</v>
      </c>
      <c r="K484" s="785" t="s">
        <v>3087</v>
      </c>
      <c r="L484" s="785" t="s">
        <v>1271</v>
      </c>
      <c r="M484" s="785" t="str">
        <f t="shared" ref="M484:M489" si="458">+CONCATENATE("Posibilidad de perdida de ", Q484, " debido a amenazas como ", S484, "y vulderabilidades,", T484, " afectando a los activos de información de ", R484)</f>
        <v>Posibilidad de perdida de Confidencialidad, Integridad y Disponibilidad debido a amenazas como Daño o perdida de la informacióny vulderabilidades, afectando a los activos de información de Aplicativo de Acciones CPM</v>
      </c>
      <c r="N484" s="785" t="s">
        <v>917</v>
      </c>
      <c r="O484" s="785" t="s">
        <v>826</v>
      </c>
      <c r="P484" s="786">
        <v>228</v>
      </c>
      <c r="Q484" s="787" t="s">
        <v>89</v>
      </c>
      <c r="R484" s="788" t="s">
        <v>1278</v>
      </c>
      <c r="S484" s="788" t="s">
        <v>1274</v>
      </c>
      <c r="T484" s="788"/>
      <c r="U484" s="819" t="str">
        <f>IF(ISBLANK(AB484),(IF(P484&lt;=0,"",IF(P484&lt;=2,"Muy Baja",IF(P484&lt;=24,"Baja",IF(P484&lt;=500,"Media",IF(P484&lt;=5000,"Alta","Muy Alta"))))))," ")</f>
        <v>Media</v>
      </c>
      <c r="V484" s="804">
        <f t="shared" ref="V484" si="459">IF(ISBLANK(AB484),(IF(U484="","",IF(U484="Muy Baja",20%,IF(U484="Baja",40%,IF(U484="Media",60%,IF(U484="Alta",80%,IF(U484="Muy Alta",100%,0)))))))," ")</f>
        <v>0.6</v>
      </c>
      <c r="W484" s="822" t="s">
        <v>299</v>
      </c>
      <c r="X484" s="825" t="str">
        <f>IF(W484&gt;0,IF(NOT(ISERROR(MATCH(W484,'Listados Datos'!$N$3:$N$4,0))),'Listados Datos'!$N$6&amp;"Por favor no seleccionar este criterios de impacto (Afectación Económica o presupuestal y/o Pérdida Reputacional)",'Listados Datos'!$N$7),"")</f>
        <v>✔</v>
      </c>
      <c r="Y484" s="828" t="str">
        <f>IF(OR(W484='Listados Datos'!$R$3,W484='Listados Datos'!$S$3),"Leve",IF(OR(W484='Listados Datos'!$R$4,W484='Listados Datos'!$S$4),"Menor",IF(OR(W484='Listados Datos'!$R$5,W484='Listados Datos'!$S$5),"Moderado",IF(OR(W484='Listados Datos'!$R$6,W484='Listados Datos'!$S$6),"Mayor",IF(OR(W484='Listados Datos'!$R$7,W484='Listados Datos'!$S$7),"Catastrófico","")))))</f>
        <v>Moderado</v>
      </c>
      <c r="Z484" s="804">
        <f>IF(Y484="","",IF(Y484="Leve",20%,IF(Y484="Menor",40%,IF(Y484="Moderado",60%,IF(Y484="Mayor",80%,IF(Y484="Catastrófico",100%,0))))))</f>
        <v>0.6</v>
      </c>
      <c r="AA484" s="807" t="str">
        <f>IF(OR(AND(U484="Muy Baja",Y484="Leve"),AND(U484="Muy Baja",Y484="Menor"),AND(U484="Baja",Y484="Leve")),"Bajo",IF(OR(AND(U484="Muy baja",Y484="Moderado"),AND(U484="Baja",Y484="Menor"),AND(U484="Baja",Y484="Moderado"),AND(U484="Media",Y484="Leve"),AND(U484="Media",Y484="Menor"),AND(U484="Media",Y484="Moderado"),AND(U484="Alta",Y484="Leve"),AND(U484="Alta",Y484="Menor")),"Moderado",IF(OR(AND(U484="Muy Baja",Y484="Mayor"),AND(U484="Baja",Y484="Mayor"),AND(U484="Media",Y484="Mayor"),AND(U484="Alta",Y484="Moderado"),AND(U484="Alta",Y484="Mayor"),AND(U484="Muy Alta",Y484="Leve"),AND(U484="Muy Alta",Y484="Menor"),AND(U484="Muy Alta",Y484="Moderado"),AND(U484="Muy Alta",Y484="Mayor")),"Alto",IF(OR(AND(U484="Muy Baja",Y484="Catastrófico"),AND(U484="Baja",Y484="Catastrófico"),AND(U484="Media",Y484="Catastrófico"),AND(U484="Alta",Y484="Catastrófico"),AND(U484="Muy Alta",Y484="Catastrófico")),"Extremo",""))))</f>
        <v>Moderado</v>
      </c>
      <c r="AB484" s="810"/>
      <c r="AC484" s="813"/>
      <c r="AD484" s="796" t="str">
        <f t="shared" ref="AD484" si="460">IF(AND(AB484="Rara Vez",AC484="Insignificante"),("BAJA"),IF(AND(AB484="Rara Vez",AC484="Menor"),("BAJA"),IF(AND(AB484="Rara Vez",AC484="Moderado"),("MODERADA"),IF(AND(AB484="Rara Vez",AC484="Mayor"),("ALTA"),IF(AND(AB484="Improbable",AC484="Insignificante"),("BAJA"),IF(AND(AB484="Improbable",AC484="Menor"),("BAJA"),IF(AND(AB484="Improbable",AC484="Moderado"),("MODERADA"),IF(AND(AB484="Improbable",AC484="Mayor"),("ALTA"),IF(AND(AB484="Posible",AC484="Insignificante"),("BAJA"),IF(AND(AB484="Posible",AC484="Menor"),("MODERADA"),IF(AND(AB484="Posible",AC484="Moderado"),("ALTA"),IF(AND(AB484="Posible",AC484="Mayor"),("EXTREMA"),IF(AND(AB484="Probable",AC484="Insignificante"),("MODERADA"),IF(AND(AB484="Probable",AC484="Menor"),("ALTA"),IF(AND(AB484="Probable",AC484="Moderado"),("ALTA"),IF(AND(AB484="Probable",AC484="Mayor"),("EXTREMA"),IF(AND(AB484="Casi Seguro",AC484="Insignificante"),("ALTA"),IF(AND(AB484="Casi Seguro",AC484="Menor"),("ALTA"),IF(AND(AB484="Casi Seguro",AC484="Moderado"),("EXTREMA"),IF(AND(AB484="Casi Seguro",AC484="Mayor"),("EXTREMA"),IF(AC484="Catastrófico","EXTREMA","VALORAR")))))))))))))))))))))</f>
        <v>VALORAR</v>
      </c>
      <c r="AE484" s="178">
        <v>1</v>
      </c>
      <c r="AF484" s="401"/>
      <c r="AG484" s="444" t="s">
        <v>3007</v>
      </c>
      <c r="AH484" s="393"/>
      <c r="AI484" s="393"/>
      <c r="AJ484" s="393"/>
      <c r="AK484" s="395" t="str">
        <f t="shared" si="431"/>
        <v>Probabilidad</v>
      </c>
      <c r="AL484" s="253" t="s">
        <v>305</v>
      </c>
      <c r="AM484" s="253" t="s">
        <v>310</v>
      </c>
      <c r="AN484" s="201" t="str">
        <f t="shared" si="432"/>
        <v>40%</v>
      </c>
      <c r="AO484" s="254" t="s">
        <v>314</v>
      </c>
      <c r="AP484" s="254" t="s">
        <v>318</v>
      </c>
      <c r="AQ484" s="255" t="s">
        <v>321</v>
      </c>
      <c r="AR484" s="202">
        <f>IF(ISBLANK(AC484),(IFERROR(IF(AK484="Probabilidad",(V484-(+V484*AN484)),IF(AK484="Impacto",V484,"")),""))," ")</f>
        <v>0.36</v>
      </c>
      <c r="AS484" s="154" t="str">
        <f>IF(ISBLANK(AC484), (IFERROR(IF(AR484="","",IF(AR484&lt;=0.2,"Muy Baja",IF(AR484&lt;=0.4,"Baja",IF(AR484&lt;=0.6,"Media",IF(AR484&lt;=0.8,"Alta","Muy Alta"))))),""))," ")</f>
        <v>Baja</v>
      </c>
      <c r="AT484" s="203">
        <f t="shared" si="434"/>
        <v>0.36</v>
      </c>
      <c r="AU484" s="470" t="str">
        <f t="shared" si="435"/>
        <v>Moderado</v>
      </c>
      <c r="AV484" s="203">
        <f>IFERROR(IF(AK484="Impacto",(Z484-(+Z484*AN484)),IF(AK484="Probabilidad",Z484,"")),"")</f>
        <v>0.6</v>
      </c>
      <c r="AW484" s="204" t="str">
        <f t="shared" si="436"/>
        <v>Moderado</v>
      </c>
      <c r="AX484" s="816"/>
      <c r="AY484" s="793" t="str">
        <f>IF(ISBLANK(AC484), " ", AC484)</f>
        <v xml:space="preserve"> </v>
      </c>
      <c r="AZ484" s="796" t="str">
        <f t="shared" ref="AZ484" si="461">IF(AND(AX484="Rara Vez",AY484="Insignificante"),("BAJA"),IF(AND(AX484="Rara Vez",AY484="Menor"),("BAJA"),IF(AND(AX484="Rara Vez",AY484="Moderado"),("MODERADA"),IF(AND(AX484="Rara Vez",AY484="Mayor"),("ALTA"),IF(AND(AX484="Improbable",AY484="Insignificante"),("BAJA"),IF(AND(AX484="Improbable",AY484="Menor"),("BAJA"),IF(AND(AX484="Improbable",AY484="Moderado"),("MODERADA"),IF(AND(AX484="Improbable",AY484="Mayor"),("ALTA"),IF(AND(AX484="Posible",AY484="Insignificante"),("BAJA"),IF(AND(AX484="Posible",AY484="Menor"),("MODERADA"),IF(AND(AX484="Posible",AY484="Moderado"),("ALTA"),IF(AND(AX484="Posible",AY484="Mayor"),("EXTREMA"),IF(AND(AX484="Probable",AY484="Insignificante"),("MODERADA"),IF(AND(AX484="Probable",AY484="Menor"),("ALTA"),IF(AND(AX484="Probable",AY484="Moderado"),("ALTA"),IF(AND(AX484="Probable",AY484="Mayor"),("EXTREMA"),IF(AND(AX484="Casi Seguro",AY484="Insignificante"),("ALTA"),IF(AND(AX484="Casi Seguro",AY484="Menor"),("ALTA"),IF(AND(AX484="Casi Seguro",AY484="Moderado"),("EXTREMA"),IF(AND(AX484="Casi Seguro",AY484="Mayor"),("EXTREMA"),IF(AY484="Catastrófico","EXTREMA","VALORAR")))))))))))))))))))))</f>
        <v>VALORAR</v>
      </c>
      <c r="BA484" s="799" t="s">
        <v>328</v>
      </c>
      <c r="BB484" s="256" t="s">
        <v>3008</v>
      </c>
      <c r="BC484" s="180" t="s">
        <v>1217</v>
      </c>
      <c r="BD484" s="179" t="s">
        <v>946</v>
      </c>
      <c r="BE484" s="179" t="s">
        <v>1026</v>
      </c>
      <c r="BF484" s="473">
        <v>44927</v>
      </c>
      <c r="BG484" s="473">
        <v>45291</v>
      </c>
      <c r="BH484" s="473" t="s">
        <v>1217</v>
      </c>
      <c r="BI484" s="180" t="s">
        <v>1217</v>
      </c>
      <c r="BJ484" s="785" t="s">
        <v>1218</v>
      </c>
      <c r="BK484" s="411" t="s">
        <v>110</v>
      </c>
      <c r="BL484" s="409" t="s">
        <v>3604</v>
      </c>
      <c r="BM484" s="409">
        <v>1</v>
      </c>
      <c r="BN484" s="421">
        <v>45169</v>
      </c>
      <c r="BO484" s="410" t="s">
        <v>3605</v>
      </c>
      <c r="BP484" s="423" t="s">
        <v>3606</v>
      </c>
      <c r="BQ484" s="410" t="s">
        <v>111</v>
      </c>
      <c r="BR484" s="453" t="s">
        <v>111</v>
      </c>
      <c r="BS484" s="453" t="s">
        <v>1423</v>
      </c>
      <c r="BT484" s="454" t="s">
        <v>1423</v>
      </c>
      <c r="BU484" s="508" t="s">
        <v>3720</v>
      </c>
      <c r="BV484" s="508" t="s">
        <v>3713</v>
      </c>
      <c r="BW484" s="517" t="s">
        <v>3721</v>
      </c>
      <c r="BX484" s="508" t="s">
        <v>3722</v>
      </c>
      <c r="BY484" s="182"/>
      <c r="BZ484" s="182"/>
      <c r="CA484" s="182"/>
      <c r="CB484" s="182"/>
      <c r="CC484" s="182"/>
      <c r="CD484" s="182"/>
      <c r="CE484" s="182"/>
      <c r="CF484" s="182"/>
      <c r="CG484" s="182"/>
      <c r="CH484" s="182"/>
      <c r="CI484" s="182"/>
      <c r="CJ484" s="182"/>
      <c r="CK484" s="182"/>
      <c r="CL484" s="182"/>
      <c r="CM484" s="182"/>
      <c r="CN484" s="182"/>
      <c r="CO484" s="182"/>
    </row>
    <row r="485" spans="1:93" ht="28.5" customHeight="1">
      <c r="A485" s="919"/>
      <c r="B485" s="911"/>
      <c r="C485" s="781"/>
      <c r="D485" s="781"/>
      <c r="E485" s="764"/>
      <c r="F485" s="764"/>
      <c r="G485" s="783"/>
      <c r="H485" s="297">
        <f t="shared" ref="H485" si="462">+H484</f>
        <v>79</v>
      </c>
      <c r="I485" s="775"/>
      <c r="J485" s="764"/>
      <c r="K485" s="764"/>
      <c r="L485" s="764"/>
      <c r="M485" s="764" t="str">
        <f t="shared" si="458"/>
        <v xml:space="preserve">Posibilidad de perdida de  debido a amenazas como y vulderabilidades, afectando a los activos de información de </v>
      </c>
      <c r="N485" s="764"/>
      <c r="O485" s="764"/>
      <c r="P485" s="766"/>
      <c r="Q485" s="768"/>
      <c r="R485" s="770"/>
      <c r="S485" s="770"/>
      <c r="T485" s="770"/>
      <c r="U485" s="820"/>
      <c r="V485" s="805"/>
      <c r="W485" s="823"/>
      <c r="X485" s="826"/>
      <c r="Y485" s="829"/>
      <c r="Z485" s="805"/>
      <c r="AA485" s="808"/>
      <c r="AB485" s="811"/>
      <c r="AC485" s="814"/>
      <c r="AD485" s="797"/>
      <c r="AE485" s="178">
        <v>2</v>
      </c>
      <c r="AF485" s="401"/>
      <c r="AG485" s="444"/>
      <c r="AH485" s="393"/>
      <c r="AI485" s="393"/>
      <c r="AJ485" s="393"/>
      <c r="AK485" s="395" t="str">
        <f t="shared" si="431"/>
        <v/>
      </c>
      <c r="AL485" s="253"/>
      <c r="AM485" s="253"/>
      <c r="AN485" s="201" t="str">
        <f t="shared" si="432"/>
        <v/>
      </c>
      <c r="AO485" s="254"/>
      <c r="AP485" s="254"/>
      <c r="AQ485" s="255"/>
      <c r="AR485" s="202" t="str">
        <f>IF(ISBLANK(AC484),(IFERROR(IF(AND(AK484="Probabilidad",AK485="Probabilidad"),(AT484-(+AT484*AN485)),IF(AK485="Probabilidad",(V484-(+V484*AN485)),IF(AK485="Impacto",AT484,""))),""))," ")</f>
        <v/>
      </c>
      <c r="AS485" s="154" t="str">
        <f>IF(ISBLANK(AC484),(IFERROR(IF(AR485="","",IF(AR485&lt;=0.2,"Muy Baja",IF(AR485&lt;=0.4,"Baja",IF(AR485&lt;=0.6,"Media",IF(AR485&lt;=0.8,"Alta","Muy Alta"))))),""))," ")</f>
        <v/>
      </c>
      <c r="AT485" s="203" t="str">
        <f t="shared" si="434"/>
        <v/>
      </c>
      <c r="AU485" s="470" t="str">
        <f t="shared" si="435"/>
        <v/>
      </c>
      <c r="AV485" s="203" t="str">
        <f>IFERROR(IF(AND(AK484="Impacto",AK485="Impacto"),(AV484-(+AV484*AN485)),IF(AK485="Impacto",(Z484-(+Z484*AN485)),IF(AK485="Probabilidad",AV484,""))),"")</f>
        <v/>
      </c>
      <c r="AW485" s="204" t="str">
        <f t="shared" si="436"/>
        <v/>
      </c>
      <c r="AX485" s="817"/>
      <c r="AY485" s="794"/>
      <c r="AZ485" s="797"/>
      <c r="BA485" s="800"/>
      <c r="BB485" s="256"/>
      <c r="BC485" s="180"/>
      <c r="BD485" s="179"/>
      <c r="BE485" s="179"/>
      <c r="BF485" s="473"/>
      <c r="BG485" s="473"/>
      <c r="BH485" s="473"/>
      <c r="BI485" s="180"/>
      <c r="BJ485" s="764"/>
      <c r="BK485" s="411"/>
      <c r="BL485" s="409"/>
      <c r="BM485" s="409"/>
      <c r="BN485" s="409"/>
      <c r="BO485" s="410"/>
      <c r="BP485" s="410"/>
      <c r="BQ485" s="410"/>
      <c r="BR485" s="453"/>
      <c r="BS485" s="453"/>
      <c r="BT485" s="454"/>
      <c r="BU485" s="509"/>
      <c r="BV485" s="509"/>
      <c r="BW485" s="509"/>
      <c r="BX485" s="509"/>
      <c r="BY485" s="182"/>
      <c r="BZ485" s="182"/>
      <c r="CA485" s="182"/>
      <c r="CB485" s="182"/>
      <c r="CC485" s="182"/>
      <c r="CD485" s="182"/>
      <c r="CE485" s="182"/>
      <c r="CF485" s="182"/>
      <c r="CG485" s="182"/>
      <c r="CH485" s="182"/>
      <c r="CI485" s="182"/>
      <c r="CJ485" s="182"/>
      <c r="CK485" s="182"/>
      <c r="CL485" s="182"/>
      <c r="CM485" s="182"/>
      <c r="CN485" s="182"/>
      <c r="CO485" s="182"/>
    </row>
    <row r="486" spans="1:93" ht="28.5" customHeight="1">
      <c r="A486" s="919"/>
      <c r="B486" s="911"/>
      <c r="C486" s="781"/>
      <c r="D486" s="781"/>
      <c r="E486" s="764"/>
      <c r="F486" s="764"/>
      <c r="G486" s="783"/>
      <c r="H486" s="297">
        <f t="shared" si="394"/>
        <v>79</v>
      </c>
      <c r="I486" s="775"/>
      <c r="J486" s="764"/>
      <c r="K486" s="764"/>
      <c r="L486" s="764"/>
      <c r="M486" s="764" t="str">
        <f t="shared" si="458"/>
        <v xml:space="preserve">Posibilidad de perdida de  debido a amenazas como y vulderabilidades, afectando a los activos de información de </v>
      </c>
      <c r="N486" s="764"/>
      <c r="O486" s="764"/>
      <c r="P486" s="766"/>
      <c r="Q486" s="768"/>
      <c r="R486" s="770"/>
      <c r="S486" s="770"/>
      <c r="T486" s="770"/>
      <c r="U486" s="820"/>
      <c r="V486" s="805"/>
      <c r="W486" s="823"/>
      <c r="X486" s="826"/>
      <c r="Y486" s="829"/>
      <c r="Z486" s="805"/>
      <c r="AA486" s="808"/>
      <c r="AB486" s="811"/>
      <c r="AC486" s="814"/>
      <c r="AD486" s="797"/>
      <c r="AE486" s="178">
        <v>3</v>
      </c>
      <c r="AF486" s="401"/>
      <c r="AG486" s="444"/>
      <c r="AH486" s="393"/>
      <c r="AI486" s="393"/>
      <c r="AJ486" s="393"/>
      <c r="AK486" s="395" t="str">
        <f t="shared" si="431"/>
        <v/>
      </c>
      <c r="AL486" s="253"/>
      <c r="AM486" s="253"/>
      <c r="AN486" s="201" t="str">
        <f t="shared" si="432"/>
        <v/>
      </c>
      <c r="AO486" s="254"/>
      <c r="AP486" s="254"/>
      <c r="AQ486" s="255"/>
      <c r="AR486" s="202" t="str">
        <f>IF(ISBLANK(AC484),(IFERROR(IF(AND(AK485="Probabilidad",AK486="Probabilidad"),(AT485-(+AT485*AN486)),IF(AND(AK485="Impacto",AK486="Probabilidad"),(AT484-(+AT484*AN486)),IF(AK486="Impacto",AT485,""))),""))," ")</f>
        <v/>
      </c>
      <c r="AS486" s="154" t="str">
        <f>IF(ISBLANK(AC484),(IFERROR(IF(AR486="","",IF(AR486&lt;=0.2,"Muy Baja",IF(AR486&lt;=0.4,"Baja",IF(AR486&lt;=0.6,"Media",IF(AR486&lt;=0.8,"Alta","Muy Alta"))))),""))," ")</f>
        <v/>
      </c>
      <c r="AT486" s="203" t="str">
        <f t="shared" si="434"/>
        <v/>
      </c>
      <c r="AU486" s="470" t="str">
        <f t="shared" si="435"/>
        <v/>
      </c>
      <c r="AV486" s="203" t="str">
        <f t="shared" ref="AV486:AV489" si="463">IFERROR(IF(AND(AK485="Impacto",AK486="Impacto"),(AV485-(+AV485*AN486)),IF(AND(AK485="Probabilidad",AK486="Impacto"),(AV484-(+AV484*AN486)),IF(AK486="Probabilidad",AV485,""))),"")</f>
        <v/>
      </c>
      <c r="AW486" s="204" t="str">
        <f t="shared" si="436"/>
        <v/>
      </c>
      <c r="AX486" s="817"/>
      <c r="AY486" s="794"/>
      <c r="AZ486" s="797"/>
      <c r="BA486" s="800"/>
      <c r="BB486" s="256"/>
      <c r="BC486" s="180"/>
      <c r="BD486" s="179"/>
      <c r="BE486" s="179"/>
      <c r="BF486" s="473"/>
      <c r="BG486" s="473"/>
      <c r="BH486" s="473"/>
      <c r="BI486" s="180"/>
      <c r="BJ486" s="764"/>
      <c r="BK486" s="411"/>
      <c r="BL486" s="409"/>
      <c r="BM486" s="409"/>
      <c r="BN486" s="409"/>
      <c r="BO486" s="410"/>
      <c r="BP486" s="410"/>
      <c r="BQ486" s="410"/>
      <c r="BR486" s="453"/>
      <c r="BS486" s="453"/>
      <c r="BT486" s="454"/>
      <c r="BU486" s="509"/>
      <c r="BV486" s="509"/>
      <c r="BW486" s="509"/>
      <c r="BX486" s="509"/>
      <c r="BY486" s="182"/>
      <c r="BZ486" s="182"/>
      <c r="CA486" s="182"/>
      <c r="CB486" s="182"/>
      <c r="CC486" s="182"/>
      <c r="CD486" s="182"/>
      <c r="CE486" s="182"/>
      <c r="CF486" s="182"/>
      <c r="CG486" s="182"/>
      <c r="CH486" s="182"/>
      <c r="CI486" s="182"/>
      <c r="CJ486" s="182"/>
      <c r="CK486" s="182"/>
      <c r="CL486" s="182"/>
      <c r="CM486" s="182"/>
      <c r="CN486" s="182"/>
      <c r="CO486" s="182"/>
    </row>
    <row r="487" spans="1:93" ht="28.5" customHeight="1">
      <c r="A487" s="919"/>
      <c r="B487" s="911"/>
      <c r="C487" s="781"/>
      <c r="D487" s="781"/>
      <c r="E487" s="764"/>
      <c r="F487" s="764"/>
      <c r="G487" s="783"/>
      <c r="H487" s="297">
        <f t="shared" si="394"/>
        <v>79</v>
      </c>
      <c r="I487" s="775"/>
      <c r="J487" s="764"/>
      <c r="K487" s="764"/>
      <c r="L487" s="764"/>
      <c r="M487" s="764" t="str">
        <f t="shared" si="458"/>
        <v xml:space="preserve">Posibilidad de perdida de  debido a amenazas como y vulderabilidades, afectando a los activos de información de </v>
      </c>
      <c r="N487" s="764"/>
      <c r="O487" s="764"/>
      <c r="P487" s="766"/>
      <c r="Q487" s="768"/>
      <c r="R487" s="770"/>
      <c r="S487" s="770"/>
      <c r="T487" s="770"/>
      <c r="U487" s="820"/>
      <c r="V487" s="805"/>
      <c r="W487" s="823"/>
      <c r="X487" s="826"/>
      <c r="Y487" s="829"/>
      <c r="Z487" s="805"/>
      <c r="AA487" s="808"/>
      <c r="AB487" s="811"/>
      <c r="AC487" s="814"/>
      <c r="AD487" s="797"/>
      <c r="AE487" s="178">
        <v>4</v>
      </c>
      <c r="AF487" s="401"/>
      <c r="AG487" s="444"/>
      <c r="AH487" s="393"/>
      <c r="AI487" s="393"/>
      <c r="AJ487" s="393"/>
      <c r="AK487" s="395" t="str">
        <f t="shared" si="431"/>
        <v/>
      </c>
      <c r="AL487" s="253"/>
      <c r="AM487" s="253"/>
      <c r="AN487" s="201" t="str">
        <f t="shared" si="432"/>
        <v/>
      </c>
      <c r="AO487" s="254"/>
      <c r="AP487" s="254"/>
      <c r="AQ487" s="255"/>
      <c r="AR487" s="202" t="str">
        <f>IF(ISBLANK(AC484),(IFERROR(IF(AND(AK486="Probabilidad",AK487="Probabilidad"),(AT486-(+AT486*AN487)),IF(AND(AK486="Impacto",AK487="Probabilidad"),(AT485-(+AT485*AN487)),IF(AK487="Impacto",AT486,""))),""))," ")</f>
        <v/>
      </c>
      <c r="AS487" s="154" t="str">
        <f>IF(ISBLANK(AC484),(IFERROR(IF(AR487="","",IF(AR487&lt;=0.2,"Muy Baja",IF(AR487&lt;=0.4,"Baja",IF(AR487&lt;=0.6,"Media",IF(AR487&lt;=0.8,"Alta","Muy Alta"))))),""))," ")</f>
        <v/>
      </c>
      <c r="AT487" s="203" t="str">
        <f t="shared" si="434"/>
        <v/>
      </c>
      <c r="AU487" s="470" t="str">
        <f t="shared" si="435"/>
        <v/>
      </c>
      <c r="AV487" s="203" t="str">
        <f t="shared" si="463"/>
        <v/>
      </c>
      <c r="AW487" s="204" t="str">
        <f t="shared" si="436"/>
        <v/>
      </c>
      <c r="AX487" s="817"/>
      <c r="AY487" s="794"/>
      <c r="AZ487" s="797"/>
      <c r="BA487" s="800"/>
      <c r="BB487" s="256"/>
      <c r="BC487" s="180"/>
      <c r="BD487" s="179"/>
      <c r="BE487" s="179"/>
      <c r="BF487" s="473"/>
      <c r="BG487" s="473"/>
      <c r="BH487" s="473"/>
      <c r="BI487" s="180"/>
      <c r="BJ487" s="764"/>
      <c r="BK487" s="411"/>
      <c r="BL487" s="409"/>
      <c r="BM487" s="409"/>
      <c r="BN487" s="409"/>
      <c r="BO487" s="410"/>
      <c r="BP487" s="410"/>
      <c r="BQ487" s="410"/>
      <c r="BR487" s="453"/>
      <c r="BS487" s="453"/>
      <c r="BT487" s="454"/>
      <c r="BU487" s="509"/>
      <c r="BV487" s="509"/>
      <c r="BW487" s="509"/>
      <c r="BX487" s="509"/>
      <c r="BY487" s="182"/>
      <c r="BZ487" s="182"/>
      <c r="CA487" s="182"/>
      <c r="CB487" s="182"/>
      <c r="CC487" s="182"/>
      <c r="CD487" s="182"/>
      <c r="CE487" s="182"/>
      <c r="CF487" s="182"/>
      <c r="CG487" s="182"/>
      <c r="CH487" s="182"/>
      <c r="CI487" s="182"/>
      <c r="CJ487" s="182"/>
      <c r="CK487" s="182"/>
      <c r="CL487" s="182"/>
      <c r="CM487" s="182"/>
      <c r="CN487" s="182"/>
      <c r="CO487" s="182"/>
    </row>
    <row r="488" spans="1:93" ht="28.5" customHeight="1">
      <c r="A488" s="919"/>
      <c r="B488" s="911"/>
      <c r="C488" s="781"/>
      <c r="D488" s="781"/>
      <c r="E488" s="764"/>
      <c r="F488" s="764"/>
      <c r="G488" s="783"/>
      <c r="H488" s="297">
        <f t="shared" si="394"/>
        <v>79</v>
      </c>
      <c r="I488" s="775"/>
      <c r="J488" s="764"/>
      <c r="K488" s="764"/>
      <c r="L488" s="764"/>
      <c r="M488" s="764" t="str">
        <f t="shared" si="458"/>
        <v xml:space="preserve">Posibilidad de perdida de  debido a amenazas como y vulderabilidades, afectando a los activos de información de </v>
      </c>
      <c r="N488" s="764"/>
      <c r="O488" s="764"/>
      <c r="P488" s="766"/>
      <c r="Q488" s="768"/>
      <c r="R488" s="770"/>
      <c r="S488" s="770"/>
      <c r="T488" s="770"/>
      <c r="U488" s="820"/>
      <c r="V488" s="805"/>
      <c r="W488" s="823"/>
      <c r="X488" s="826"/>
      <c r="Y488" s="829"/>
      <c r="Z488" s="805"/>
      <c r="AA488" s="808"/>
      <c r="AB488" s="811"/>
      <c r="AC488" s="814"/>
      <c r="AD488" s="797"/>
      <c r="AE488" s="178">
        <v>5</v>
      </c>
      <c r="AF488" s="401"/>
      <c r="AG488" s="444"/>
      <c r="AH488" s="393"/>
      <c r="AI488" s="393"/>
      <c r="AJ488" s="393"/>
      <c r="AK488" s="395" t="str">
        <f t="shared" si="431"/>
        <v/>
      </c>
      <c r="AL488" s="253"/>
      <c r="AM488" s="253"/>
      <c r="AN488" s="201" t="str">
        <f t="shared" si="432"/>
        <v/>
      </c>
      <c r="AO488" s="254"/>
      <c r="AP488" s="254"/>
      <c r="AQ488" s="255"/>
      <c r="AR488" s="202" t="str">
        <f>IF(ISBLANK(AC484),(IFERROR(IF(AND(AK487="Probabilidad",AK488="Probabilidad"),(AT487-(+AT487*AN488)),IF(AND(AK487="Impacto",AK488="Probabilidad"),(AT486-(+AT486*AN488)),IF(AK488="Impacto",AT487,""))),""))," ")</f>
        <v/>
      </c>
      <c r="AS488" s="154" t="str">
        <f>IF(ISBLANK(AC484),(IFERROR(IF(AR488="","",IF(AR488&lt;=0.2,"Muy Baja",IF(AR488&lt;=0.4,"Baja",IF(AR488&lt;=0.6,"Media",IF(AR488&lt;=0.8,"Alta","Muy Alta"))))),""))," ")</f>
        <v/>
      </c>
      <c r="AT488" s="203" t="str">
        <f t="shared" si="434"/>
        <v/>
      </c>
      <c r="AU488" s="470" t="str">
        <f t="shared" si="435"/>
        <v/>
      </c>
      <c r="AV488" s="203" t="str">
        <f t="shared" si="463"/>
        <v/>
      </c>
      <c r="AW488" s="204" t="str">
        <f t="shared" si="436"/>
        <v/>
      </c>
      <c r="AX488" s="817"/>
      <c r="AY488" s="794"/>
      <c r="AZ488" s="797"/>
      <c r="BA488" s="800"/>
      <c r="BB488" s="256"/>
      <c r="BC488" s="180"/>
      <c r="BD488" s="179"/>
      <c r="BE488" s="179"/>
      <c r="BF488" s="473"/>
      <c r="BG488" s="473"/>
      <c r="BH488" s="473"/>
      <c r="BI488" s="180"/>
      <c r="BJ488" s="764"/>
      <c r="BK488" s="411"/>
      <c r="BL488" s="409"/>
      <c r="BM488" s="409"/>
      <c r="BN488" s="409"/>
      <c r="BO488" s="410"/>
      <c r="BP488" s="410"/>
      <c r="BQ488" s="410"/>
      <c r="BR488" s="453"/>
      <c r="BS488" s="453"/>
      <c r="BT488" s="454"/>
      <c r="BU488" s="509"/>
      <c r="BV488" s="509"/>
      <c r="BW488" s="509"/>
      <c r="BX488" s="509"/>
      <c r="BY488" s="182"/>
      <c r="BZ488" s="182"/>
      <c r="CA488" s="182"/>
      <c r="CB488" s="182"/>
      <c r="CC488" s="182"/>
      <c r="CD488" s="182"/>
      <c r="CE488" s="182"/>
      <c r="CF488" s="182"/>
      <c r="CG488" s="182"/>
      <c r="CH488" s="182"/>
      <c r="CI488" s="182"/>
      <c r="CJ488" s="182"/>
      <c r="CK488" s="182"/>
      <c r="CL488" s="182"/>
      <c r="CM488" s="182"/>
      <c r="CN488" s="182"/>
      <c r="CO488" s="182"/>
    </row>
    <row r="489" spans="1:93" ht="28.5" customHeight="1">
      <c r="A489" s="920"/>
      <c r="B489" s="912"/>
      <c r="C489" s="782"/>
      <c r="D489" s="782"/>
      <c r="E489" s="765"/>
      <c r="F489" s="765"/>
      <c r="G489" s="783"/>
      <c r="H489" s="297">
        <f t="shared" ref="H489:H552" si="464">+H488</f>
        <v>79</v>
      </c>
      <c r="I489" s="776"/>
      <c r="J489" s="765"/>
      <c r="K489" s="765"/>
      <c r="L489" s="765"/>
      <c r="M489" s="765" t="str">
        <f t="shared" si="458"/>
        <v xml:space="preserve">Posibilidad de perdida de  debido a amenazas como y vulderabilidades, afectando a los activos de información de </v>
      </c>
      <c r="N489" s="765"/>
      <c r="O489" s="765"/>
      <c r="P489" s="767"/>
      <c r="Q489" s="769"/>
      <c r="R489" s="771"/>
      <c r="S489" s="771"/>
      <c r="T489" s="771"/>
      <c r="U489" s="821"/>
      <c r="V489" s="806"/>
      <c r="W489" s="824"/>
      <c r="X489" s="827"/>
      <c r="Y489" s="830"/>
      <c r="Z489" s="806"/>
      <c r="AA489" s="809"/>
      <c r="AB489" s="812"/>
      <c r="AC489" s="815"/>
      <c r="AD489" s="798"/>
      <c r="AE489" s="178">
        <v>6</v>
      </c>
      <c r="AF489" s="401"/>
      <c r="AG489" s="444"/>
      <c r="AH489" s="393"/>
      <c r="AI489" s="393"/>
      <c r="AJ489" s="393"/>
      <c r="AK489" s="395" t="str">
        <f t="shared" si="431"/>
        <v/>
      </c>
      <c r="AL489" s="253"/>
      <c r="AM489" s="253"/>
      <c r="AN489" s="201" t="str">
        <f t="shared" si="432"/>
        <v/>
      </c>
      <c r="AO489" s="254"/>
      <c r="AP489" s="254"/>
      <c r="AQ489" s="255"/>
      <c r="AR489" s="202" t="str">
        <f>IF(ISBLANK(AC484),(IFERROR(IF(AND(AK488="Probabilidad",AK489="Probabilidad"),(AT488-(+AT488*AN489)),IF(AND(AK488="Impacto",AK489="Probabilidad"),(AT487-(+AT487*AN489)),IF(AK489="Impacto",AT488,""))),""))," ")</f>
        <v/>
      </c>
      <c r="AS489" s="154" t="str">
        <f>IF(ISBLANK(AC484),(IFERROR(IF(AR489="","",IF(AR489&lt;=0.2,"Muy Baja",IF(AR489&lt;=0.4,"Baja",IF(AR489&lt;=0.6,"Media",IF(AR489&lt;=0.8,"Alta","Muy Alta"))))),""))," ")</f>
        <v/>
      </c>
      <c r="AT489" s="203" t="str">
        <f t="shared" si="434"/>
        <v/>
      </c>
      <c r="AU489" s="470" t="str">
        <f t="shared" si="435"/>
        <v/>
      </c>
      <c r="AV489" s="203" t="str">
        <f t="shared" si="463"/>
        <v/>
      </c>
      <c r="AW489" s="204" t="str">
        <f t="shared" si="436"/>
        <v/>
      </c>
      <c r="AX489" s="818"/>
      <c r="AY489" s="795"/>
      <c r="AZ489" s="798"/>
      <c r="BA489" s="801"/>
      <c r="BB489" s="256"/>
      <c r="BC489" s="180"/>
      <c r="BD489" s="179"/>
      <c r="BE489" s="179"/>
      <c r="BF489" s="473"/>
      <c r="BG489" s="473"/>
      <c r="BH489" s="473"/>
      <c r="BI489" s="180"/>
      <c r="BJ489" s="765"/>
      <c r="BK489" s="411"/>
      <c r="BL489" s="409"/>
      <c r="BM489" s="409"/>
      <c r="BN489" s="409"/>
      <c r="BO489" s="410"/>
      <c r="BP489" s="410"/>
      <c r="BQ489" s="410"/>
      <c r="BR489" s="453"/>
      <c r="BS489" s="453"/>
      <c r="BT489" s="454"/>
      <c r="BU489" s="509"/>
      <c r="BV489" s="509"/>
      <c r="BW489" s="509"/>
      <c r="BX489" s="509"/>
      <c r="BY489" s="182"/>
      <c r="BZ489" s="182"/>
      <c r="CA489" s="182"/>
      <c r="CB489" s="182"/>
      <c r="CC489" s="182"/>
      <c r="CD489" s="182"/>
      <c r="CE489" s="182"/>
      <c r="CF489" s="182"/>
      <c r="CG489" s="182"/>
      <c r="CH489" s="182"/>
      <c r="CI489" s="182"/>
      <c r="CJ489" s="182"/>
      <c r="CK489" s="182"/>
      <c r="CL489" s="182"/>
      <c r="CM489" s="182"/>
      <c r="CN489" s="182"/>
      <c r="CO489" s="182"/>
    </row>
    <row r="490" spans="1:93" ht="129.6" customHeight="1">
      <c r="A490" s="918">
        <v>13</v>
      </c>
      <c r="B490" s="910" t="s">
        <v>940</v>
      </c>
      <c r="C490" s="845" t="str">
        <f>IFERROR((VLOOKUP($B490,'Listados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490" s="845" t="str">
        <f>IFERROR((VLOOKUP($B490,'Listados Datos'!$D$3:$F$18,3,FALSE))," ")</f>
        <v>Inicia con el diseño y aprobación del Plan Anual de Auditoría-PAA y finaliza con el cargue de las acciones del aplicativo acciones correctivas, preventivas y de mejora -CPM.</v>
      </c>
      <c r="E490" s="785" t="s">
        <v>1133</v>
      </c>
      <c r="F490" s="785" t="s">
        <v>948</v>
      </c>
      <c r="G490" s="783">
        <v>80</v>
      </c>
      <c r="H490" s="297">
        <f t="shared" ref="H490" si="465">+G490</f>
        <v>80</v>
      </c>
      <c r="I490" s="784" t="s">
        <v>3085</v>
      </c>
      <c r="J490" s="785" t="s">
        <v>236</v>
      </c>
      <c r="K490" s="785" t="s">
        <v>3087</v>
      </c>
      <c r="L490" s="785" t="s">
        <v>3181</v>
      </c>
      <c r="M490" s="785" t="str">
        <f t="shared" ref="M490" si="466">+CONCATENATE("Posibilidad de afectación ", J490, " por ", K490," debido a ", L490)</f>
        <v>Posibilidad de afectación Reputacional por No presentar los informes de ley  que son responsabilidad de la Oficina de Control Interno, o presentarlos fuera de los plazos establecidos normativamente. debido a Falencias en la elaboración del Plan Anual de Auditorias, en la construcción de lo equipos de trabajo  y en el seguimiento por parte de la oficina para el cumplimiento oportuno de los informes.</v>
      </c>
      <c r="N490" s="785" t="s">
        <v>105</v>
      </c>
      <c r="O490" s="785" t="s">
        <v>825</v>
      </c>
      <c r="P490" s="786">
        <v>44</v>
      </c>
      <c r="Q490" s="787"/>
      <c r="R490" s="788"/>
      <c r="S490" s="788"/>
      <c r="T490" s="788"/>
      <c r="U490" s="819" t="str">
        <f>IF(ISBLANK(AB490),(IF(P490&lt;=0,"",IF(P490&lt;=2,"Muy Baja",IF(P490&lt;=24,"Baja",IF(P490&lt;=500,"Media",IF(P490&lt;=5000,"Alta","Muy Alta"))))))," ")</f>
        <v>Media</v>
      </c>
      <c r="V490" s="804">
        <f t="shared" ref="V490" si="467">IF(ISBLANK(AB490),(IF(U490="","",IF(U490="Muy Baja",20%,IF(U490="Baja",40%,IF(U490="Media",60%,IF(U490="Alta",80%,IF(U490="Muy Alta",100%,0)))))))," ")</f>
        <v>0.6</v>
      </c>
      <c r="W490" s="822" t="s">
        <v>1351</v>
      </c>
      <c r="X490" s="825" t="str">
        <f>IF(W490&gt;0,IF(NOT(ISERROR(MATCH(W490,'Listados Datos'!$N$3:$N$4,0))),'Listados Datos'!$N$6&amp;"Por favor no seleccionar este criterios de impacto (Afectación Económica o presupuestal y/o Pérdida Reputacional)",'Listados Datos'!$N$7),"")</f>
        <v>✔</v>
      </c>
      <c r="Y490" s="828" t="str">
        <f>IF(OR(W490='Listados Datos'!$R$3,W490='Listados Datos'!$S$3),"Leve",IF(OR(W490='Listados Datos'!$R$4,W490='Listados Datos'!$S$4),"Menor",IF(OR(W490='Listados Datos'!$R$5,W490='Listados Datos'!$S$5),"Moderado",IF(OR(W490='Listados Datos'!$R$6,W490='Listados Datos'!$S$6),"Mayor",IF(OR(W490='Listados Datos'!$R$7,W490='Listados Datos'!$S$7),"Catastrófico","")))))</f>
        <v>Menor</v>
      </c>
      <c r="Z490" s="804">
        <f>IF(Y490="","",IF(Y490="Leve",20%,IF(Y490="Menor",40%,IF(Y490="Moderado",60%,IF(Y490="Mayor",80%,IF(Y490="Catastrófico",100%,0))))))</f>
        <v>0.4</v>
      </c>
      <c r="AA490" s="807" t="str">
        <f>IF(OR(AND(U490="Muy Baja",Y490="Leve"),AND(U490="Muy Baja",Y490="Menor"),AND(U490="Baja",Y490="Leve")),"Bajo",IF(OR(AND(U490="Muy baja",Y490="Moderado"),AND(U490="Baja",Y490="Menor"),AND(U490="Baja",Y490="Moderado"),AND(U490="Media",Y490="Leve"),AND(U490="Media",Y490="Menor"),AND(U490="Media",Y490="Moderado"),AND(U490="Alta",Y490="Leve"),AND(U490="Alta",Y490="Menor")),"Moderado",IF(OR(AND(U490="Muy Baja",Y490="Mayor"),AND(U490="Baja",Y490="Mayor"),AND(U490="Media",Y490="Mayor"),AND(U490="Alta",Y490="Moderado"),AND(U490="Alta",Y490="Mayor"),AND(U490="Muy Alta",Y490="Leve"),AND(U490="Muy Alta",Y490="Menor"),AND(U490="Muy Alta",Y490="Moderado"),AND(U490="Muy Alta",Y490="Mayor")),"Alto",IF(OR(AND(U490="Muy Baja",Y490="Catastrófico"),AND(U490="Baja",Y490="Catastrófico"),AND(U490="Media",Y490="Catastrófico"),AND(U490="Alta",Y490="Catastrófico"),AND(U490="Muy Alta",Y490="Catastrófico")),"Extremo",""))))</f>
        <v>Moderado</v>
      </c>
      <c r="AB490" s="810"/>
      <c r="AC490" s="813"/>
      <c r="AD490" s="796" t="str">
        <f t="shared" ref="AD490" si="468">IF(AND(AB490="Rara Vez",AC490="Insignificante"),("BAJA"),IF(AND(AB490="Rara Vez",AC490="Menor"),("BAJA"),IF(AND(AB490="Rara Vez",AC490="Moderado"),("MODERADA"),IF(AND(AB490="Rara Vez",AC490="Mayor"),("ALTA"),IF(AND(AB490="Improbable",AC490="Insignificante"),("BAJA"),IF(AND(AB490="Improbable",AC490="Menor"),("BAJA"),IF(AND(AB490="Improbable",AC490="Moderado"),("MODERADA"),IF(AND(AB490="Improbable",AC490="Mayor"),("ALTA"),IF(AND(AB490="Posible",AC490="Insignificante"),("BAJA"),IF(AND(AB490="Posible",AC490="Menor"),("MODERADA"),IF(AND(AB490="Posible",AC490="Moderado"),("ALTA"),IF(AND(AB490="Posible",AC490="Mayor"),("EXTREMA"),IF(AND(AB490="Probable",AC490="Insignificante"),("MODERADA"),IF(AND(AB490="Probable",AC490="Menor"),("ALTA"),IF(AND(AB490="Probable",AC490="Moderado"),("ALTA"),IF(AND(AB490="Probable",AC490="Mayor"),("EXTREMA"),IF(AND(AB490="Casi Seguro",AC490="Insignificante"),("ALTA"),IF(AND(AB490="Casi Seguro",AC490="Menor"),("ALTA"),IF(AND(AB490="Casi Seguro",AC490="Moderado"),("EXTREMA"),IF(AND(AB490="Casi Seguro",AC490="Mayor"),("EXTREMA"),IF(AC490="Catastrófico","EXTREMA","VALORAR")))))))))))))))))))))</f>
        <v>VALORAR</v>
      </c>
      <c r="AE490" s="178">
        <v>1</v>
      </c>
      <c r="AF490" s="401"/>
      <c r="AG490" s="444" t="s">
        <v>3182</v>
      </c>
      <c r="AH490" s="393"/>
      <c r="AI490" s="393"/>
      <c r="AJ490" s="393"/>
      <c r="AK490" s="395" t="str">
        <f t="shared" si="431"/>
        <v>Probabilidad</v>
      </c>
      <c r="AL490" s="253" t="s">
        <v>305</v>
      </c>
      <c r="AM490" s="253" t="s">
        <v>310</v>
      </c>
      <c r="AN490" s="201" t="str">
        <f t="shared" si="432"/>
        <v>40%</v>
      </c>
      <c r="AO490" s="254" t="s">
        <v>314</v>
      </c>
      <c r="AP490" s="254" t="s">
        <v>318</v>
      </c>
      <c r="AQ490" s="255" t="s">
        <v>321</v>
      </c>
      <c r="AR490" s="202">
        <f>IF(ISBLANK(AC490),(IFERROR(IF(AK490="Probabilidad",(V490-(+V490*AN490)),IF(AK490="Impacto",V490,"")),""))," ")</f>
        <v>0.36</v>
      </c>
      <c r="AS490" s="154" t="str">
        <f>IF(ISBLANK(AC490), (IFERROR(IF(AR490="","",IF(AR490&lt;=0.2,"Muy Baja",IF(AR490&lt;=0.4,"Baja",IF(AR490&lt;=0.6,"Media",IF(AR490&lt;=0.8,"Alta","Muy Alta"))))),""))," ")</f>
        <v>Baja</v>
      </c>
      <c r="AT490" s="203">
        <f t="shared" si="434"/>
        <v>0.36</v>
      </c>
      <c r="AU490" s="470" t="str">
        <f t="shared" si="435"/>
        <v>Menor</v>
      </c>
      <c r="AV490" s="203">
        <f>IFERROR(IF(AK490="Impacto",(Z490-(+Z490*AN490)),IF(AK490="Probabilidad",Z490,"")),"")</f>
        <v>0.4</v>
      </c>
      <c r="AW490" s="204" t="str">
        <f t="shared" si="436"/>
        <v>Moderado</v>
      </c>
      <c r="AX490" s="816"/>
      <c r="AY490" s="793" t="str">
        <f>IF(ISBLANK(AC490), " ", AC490)</f>
        <v xml:space="preserve"> </v>
      </c>
      <c r="AZ490" s="796" t="str">
        <f t="shared" ref="AZ490" si="469">IF(AND(AX490="Rara Vez",AY490="Insignificante"),("BAJA"),IF(AND(AX490="Rara Vez",AY490="Menor"),("BAJA"),IF(AND(AX490="Rara Vez",AY490="Moderado"),("MODERADA"),IF(AND(AX490="Rara Vez",AY490="Mayor"),("ALTA"),IF(AND(AX490="Improbable",AY490="Insignificante"),("BAJA"),IF(AND(AX490="Improbable",AY490="Menor"),("BAJA"),IF(AND(AX490="Improbable",AY490="Moderado"),("MODERADA"),IF(AND(AX490="Improbable",AY490="Mayor"),("ALTA"),IF(AND(AX490="Posible",AY490="Insignificante"),("BAJA"),IF(AND(AX490="Posible",AY490="Menor"),("MODERADA"),IF(AND(AX490="Posible",AY490="Moderado"),("ALTA"),IF(AND(AX490="Posible",AY490="Mayor"),("EXTREMA"),IF(AND(AX490="Probable",AY490="Insignificante"),("MODERADA"),IF(AND(AX490="Probable",AY490="Menor"),("ALTA"),IF(AND(AX490="Probable",AY490="Moderado"),("ALTA"),IF(AND(AX490="Probable",AY490="Mayor"),("EXTREMA"),IF(AND(AX490="Casi Seguro",AY490="Insignificante"),("ALTA"),IF(AND(AX490="Casi Seguro",AY490="Menor"),("ALTA"),IF(AND(AX490="Casi Seguro",AY490="Moderado"),("EXTREMA"),IF(AND(AX490="Casi Seguro",AY490="Mayor"),("EXTREMA"),IF(AY490="Catastrófico","EXTREMA","VALORAR")))))))))))))))))))))</f>
        <v>VALORAR</v>
      </c>
      <c r="BA490" s="799" t="s">
        <v>328</v>
      </c>
      <c r="BB490" s="256" t="s">
        <v>3183</v>
      </c>
      <c r="BC490" s="180" t="s">
        <v>1319</v>
      </c>
      <c r="BD490" s="179" t="s">
        <v>948</v>
      </c>
      <c r="BE490" s="179" t="s">
        <v>1173</v>
      </c>
      <c r="BF490" s="473">
        <v>44927</v>
      </c>
      <c r="BG490" s="473">
        <v>45291</v>
      </c>
      <c r="BH490" s="473" t="s">
        <v>3088</v>
      </c>
      <c r="BI490" s="180" t="s">
        <v>3184</v>
      </c>
      <c r="BJ490" s="785" t="s">
        <v>3089</v>
      </c>
      <c r="BK490" s="411" t="s">
        <v>110</v>
      </c>
      <c r="BL490" s="437" t="s">
        <v>3612</v>
      </c>
      <c r="BM490" s="433">
        <v>1</v>
      </c>
      <c r="BN490" s="438">
        <v>45169</v>
      </c>
      <c r="BO490" s="439" t="s">
        <v>3613</v>
      </c>
      <c r="BP490" s="440" t="s">
        <v>3614</v>
      </c>
      <c r="BQ490" s="439" t="s">
        <v>3615</v>
      </c>
      <c r="BR490" s="453" t="s">
        <v>111</v>
      </c>
      <c r="BS490" s="453"/>
      <c r="BT490" s="454"/>
      <c r="BU490" s="616" t="s">
        <v>3909</v>
      </c>
      <c r="BV490" s="616" t="s">
        <v>3713</v>
      </c>
      <c r="BW490" s="538" t="s">
        <v>3908</v>
      </c>
      <c r="BX490" s="615" t="s">
        <v>3806</v>
      </c>
      <c r="BY490" s="182"/>
      <c r="BZ490" s="182"/>
      <c r="CA490" s="182"/>
      <c r="CB490" s="182"/>
      <c r="CC490" s="182"/>
      <c r="CD490" s="182"/>
      <c r="CE490" s="182"/>
      <c r="CF490" s="182"/>
      <c r="CG490" s="182"/>
      <c r="CH490" s="182"/>
      <c r="CI490" s="182"/>
      <c r="CJ490" s="182"/>
      <c r="CK490" s="182"/>
      <c r="CL490" s="182"/>
      <c r="CM490" s="182"/>
      <c r="CN490" s="182"/>
      <c r="CO490" s="182"/>
    </row>
    <row r="491" spans="1:93" ht="129.6" customHeight="1">
      <c r="A491" s="919"/>
      <c r="B491" s="911"/>
      <c r="C491" s="781"/>
      <c r="D491" s="781"/>
      <c r="E491" s="764"/>
      <c r="F491" s="764"/>
      <c r="G491" s="783"/>
      <c r="H491" s="297">
        <f t="shared" ref="H491" si="470">+H490</f>
        <v>80</v>
      </c>
      <c r="I491" s="775"/>
      <c r="J491" s="764"/>
      <c r="K491" s="764"/>
      <c r="L491" s="764"/>
      <c r="M491" s="764"/>
      <c r="N491" s="764"/>
      <c r="O491" s="764"/>
      <c r="P491" s="766"/>
      <c r="Q491" s="768"/>
      <c r="R491" s="770"/>
      <c r="S491" s="770"/>
      <c r="T491" s="770"/>
      <c r="U491" s="820"/>
      <c r="V491" s="805"/>
      <c r="W491" s="823"/>
      <c r="X491" s="826"/>
      <c r="Y491" s="829"/>
      <c r="Z491" s="805"/>
      <c r="AA491" s="808"/>
      <c r="AB491" s="811"/>
      <c r="AC491" s="814"/>
      <c r="AD491" s="797"/>
      <c r="AE491" s="178">
        <v>2</v>
      </c>
      <c r="AF491" s="401"/>
      <c r="AG491" s="444"/>
      <c r="AH491" s="393"/>
      <c r="AI491" s="393"/>
      <c r="AJ491" s="393"/>
      <c r="AK491" s="395" t="str">
        <f t="shared" si="431"/>
        <v/>
      </c>
      <c r="AL491" s="253"/>
      <c r="AM491" s="253"/>
      <c r="AN491" s="201" t="str">
        <f t="shared" si="432"/>
        <v/>
      </c>
      <c r="AO491" s="254"/>
      <c r="AP491" s="254"/>
      <c r="AQ491" s="255"/>
      <c r="AR491" s="202" t="str">
        <f>IF(ISBLANK(AC490),(IFERROR(IF(AND(AK490="Probabilidad",AK491="Probabilidad"),(AT490-(+AT490*AN491)),IF(AK491="Probabilidad",(V490-(+V490*AN491)),IF(AK491="Impacto",AT490,""))),""))," ")</f>
        <v/>
      </c>
      <c r="AS491" s="154" t="str">
        <f>IF(ISBLANK(AC490),(IFERROR(IF(AR491="","",IF(AR491&lt;=0.2,"Muy Baja",IF(AR491&lt;=0.4,"Baja",IF(AR491&lt;=0.6,"Media",IF(AR491&lt;=0.8,"Alta","Muy Alta"))))),""))," ")</f>
        <v/>
      </c>
      <c r="AT491" s="203" t="str">
        <f t="shared" si="434"/>
        <v/>
      </c>
      <c r="AU491" s="470" t="str">
        <f t="shared" si="435"/>
        <v/>
      </c>
      <c r="AV491" s="203" t="str">
        <f>IFERROR(IF(AND(AK490="Impacto",AK491="Impacto"),(AV490-(+AV490*AN491)),IF(AK491="Impacto",(Z490-(+Z490*AN491)),IF(AK491="Probabilidad",AV490,""))),"")</f>
        <v/>
      </c>
      <c r="AW491" s="204" t="str">
        <f t="shared" si="436"/>
        <v/>
      </c>
      <c r="AX491" s="817"/>
      <c r="AY491" s="794"/>
      <c r="AZ491" s="797"/>
      <c r="BA491" s="800"/>
      <c r="BB491" s="256"/>
      <c r="BC491" s="180"/>
      <c r="BD491" s="179"/>
      <c r="BE491" s="179"/>
      <c r="BF491" s="473"/>
      <c r="BG491" s="473"/>
      <c r="BH491" s="473"/>
      <c r="BI491" s="180"/>
      <c r="BJ491" s="764"/>
      <c r="BK491" s="411"/>
      <c r="BL491" s="409"/>
      <c r="BM491" s="409"/>
      <c r="BN491" s="409"/>
      <c r="BO491" s="410"/>
      <c r="BP491" s="410"/>
      <c r="BQ491" s="410"/>
      <c r="BR491" s="453"/>
      <c r="BS491" s="453"/>
      <c r="BT491" s="454"/>
      <c r="BU491" s="509"/>
      <c r="BV491" s="509"/>
      <c r="BW491" s="509"/>
      <c r="BX491" s="509"/>
      <c r="BY491" s="182"/>
      <c r="BZ491" s="182"/>
      <c r="CA491" s="182"/>
      <c r="CB491" s="182"/>
      <c r="CC491" s="182"/>
      <c r="CD491" s="182"/>
      <c r="CE491" s="182"/>
      <c r="CF491" s="182"/>
      <c r="CG491" s="182"/>
      <c r="CH491" s="182"/>
      <c r="CI491" s="182"/>
      <c r="CJ491" s="182"/>
      <c r="CK491" s="182"/>
      <c r="CL491" s="182"/>
      <c r="CM491" s="182"/>
      <c r="CN491" s="182"/>
      <c r="CO491" s="182"/>
    </row>
    <row r="492" spans="1:93" ht="28.5" customHeight="1">
      <c r="A492" s="919"/>
      <c r="B492" s="911"/>
      <c r="C492" s="781"/>
      <c r="D492" s="781"/>
      <c r="E492" s="764"/>
      <c r="F492" s="764"/>
      <c r="G492" s="783"/>
      <c r="H492" s="297">
        <f t="shared" si="464"/>
        <v>80</v>
      </c>
      <c r="I492" s="775"/>
      <c r="J492" s="764"/>
      <c r="K492" s="764"/>
      <c r="L492" s="764"/>
      <c r="M492" s="764"/>
      <c r="N492" s="764"/>
      <c r="O492" s="764"/>
      <c r="P492" s="766"/>
      <c r="Q492" s="768"/>
      <c r="R492" s="770"/>
      <c r="S492" s="770"/>
      <c r="T492" s="770"/>
      <c r="U492" s="820"/>
      <c r="V492" s="805"/>
      <c r="W492" s="823"/>
      <c r="X492" s="826"/>
      <c r="Y492" s="829"/>
      <c r="Z492" s="805"/>
      <c r="AA492" s="808"/>
      <c r="AB492" s="811"/>
      <c r="AC492" s="814"/>
      <c r="AD492" s="797"/>
      <c r="AE492" s="178">
        <v>3</v>
      </c>
      <c r="AF492" s="401"/>
      <c r="AG492" s="444"/>
      <c r="AH492" s="393"/>
      <c r="AI492" s="393"/>
      <c r="AJ492" s="393"/>
      <c r="AK492" s="395" t="str">
        <f t="shared" si="431"/>
        <v/>
      </c>
      <c r="AL492" s="253"/>
      <c r="AM492" s="253"/>
      <c r="AN492" s="201" t="str">
        <f t="shared" si="432"/>
        <v/>
      </c>
      <c r="AO492" s="254"/>
      <c r="AP492" s="254"/>
      <c r="AQ492" s="255"/>
      <c r="AR492" s="202" t="str">
        <f>IF(ISBLANK(AC490),(IFERROR(IF(AND(AK491="Probabilidad",AK492="Probabilidad"),(AT491-(+AT491*AN492)),IF(AND(AK491="Impacto",AK492="Probabilidad"),(AT490-(+AT490*AN492)),IF(AK492="Impacto",AT491,""))),""))," ")</f>
        <v/>
      </c>
      <c r="AS492" s="154" t="str">
        <f>IF(ISBLANK(AC490),(IFERROR(IF(AR492="","",IF(AR492&lt;=0.2,"Muy Baja",IF(AR492&lt;=0.4,"Baja",IF(AR492&lt;=0.6,"Media",IF(AR492&lt;=0.8,"Alta","Muy Alta"))))),""))," ")</f>
        <v/>
      </c>
      <c r="AT492" s="203" t="str">
        <f t="shared" si="434"/>
        <v/>
      </c>
      <c r="AU492" s="470" t="str">
        <f t="shared" si="435"/>
        <v/>
      </c>
      <c r="AV492" s="203" t="str">
        <f t="shared" ref="AV492:AV495" si="471">IFERROR(IF(AND(AK491="Impacto",AK492="Impacto"),(AV491-(+AV491*AN492)),IF(AND(AK491="Probabilidad",AK492="Impacto"),(AV490-(+AV490*AN492)),IF(AK492="Probabilidad",AV491,""))),"")</f>
        <v/>
      </c>
      <c r="AW492" s="204" t="str">
        <f t="shared" si="436"/>
        <v/>
      </c>
      <c r="AX492" s="817"/>
      <c r="AY492" s="794"/>
      <c r="AZ492" s="797"/>
      <c r="BA492" s="800"/>
      <c r="BB492" s="256"/>
      <c r="BC492" s="180"/>
      <c r="BD492" s="179"/>
      <c r="BE492" s="179"/>
      <c r="BF492" s="473"/>
      <c r="BG492" s="473"/>
      <c r="BH492" s="473"/>
      <c r="BI492" s="180"/>
      <c r="BJ492" s="764"/>
      <c r="BK492" s="411"/>
      <c r="BL492" s="409"/>
      <c r="BM492" s="409"/>
      <c r="BN492" s="409"/>
      <c r="BO492" s="410"/>
      <c r="BP492" s="410"/>
      <c r="BQ492" s="410"/>
      <c r="BR492" s="453"/>
      <c r="BS492" s="453"/>
      <c r="BT492" s="454"/>
      <c r="BU492" s="509"/>
      <c r="BV492" s="509"/>
      <c r="BW492" s="509"/>
      <c r="BX492" s="509"/>
      <c r="BY492" s="182"/>
      <c r="BZ492" s="182"/>
      <c r="CA492" s="182"/>
      <c r="CB492" s="182"/>
      <c r="CC492" s="182"/>
      <c r="CD492" s="182"/>
      <c r="CE492" s="182"/>
      <c r="CF492" s="182"/>
      <c r="CG492" s="182"/>
      <c r="CH492" s="182"/>
      <c r="CI492" s="182"/>
      <c r="CJ492" s="182"/>
      <c r="CK492" s="182"/>
      <c r="CL492" s="182"/>
      <c r="CM492" s="182"/>
      <c r="CN492" s="182"/>
      <c r="CO492" s="182"/>
    </row>
    <row r="493" spans="1:93" ht="28.5" customHeight="1">
      <c r="A493" s="919"/>
      <c r="B493" s="911"/>
      <c r="C493" s="781"/>
      <c r="D493" s="781"/>
      <c r="E493" s="764"/>
      <c r="F493" s="764"/>
      <c r="G493" s="783"/>
      <c r="H493" s="297">
        <f t="shared" si="464"/>
        <v>80</v>
      </c>
      <c r="I493" s="775"/>
      <c r="J493" s="764"/>
      <c r="K493" s="764"/>
      <c r="L493" s="764"/>
      <c r="M493" s="764"/>
      <c r="N493" s="764"/>
      <c r="O493" s="764"/>
      <c r="P493" s="766"/>
      <c r="Q493" s="768"/>
      <c r="R493" s="770"/>
      <c r="S493" s="770"/>
      <c r="T493" s="770"/>
      <c r="U493" s="820"/>
      <c r="V493" s="805"/>
      <c r="W493" s="823"/>
      <c r="X493" s="826"/>
      <c r="Y493" s="829"/>
      <c r="Z493" s="805"/>
      <c r="AA493" s="808"/>
      <c r="AB493" s="811"/>
      <c r="AC493" s="814"/>
      <c r="AD493" s="797"/>
      <c r="AE493" s="178">
        <v>4</v>
      </c>
      <c r="AF493" s="401"/>
      <c r="AG493" s="444"/>
      <c r="AH493" s="393"/>
      <c r="AI493" s="393"/>
      <c r="AJ493" s="393"/>
      <c r="AK493" s="395" t="str">
        <f t="shared" si="431"/>
        <v/>
      </c>
      <c r="AL493" s="253"/>
      <c r="AM493" s="253"/>
      <c r="AN493" s="201" t="str">
        <f t="shared" si="432"/>
        <v/>
      </c>
      <c r="AO493" s="254"/>
      <c r="AP493" s="254"/>
      <c r="AQ493" s="255"/>
      <c r="AR493" s="202" t="str">
        <f>IF(ISBLANK(AC490),(IFERROR(IF(AND(AK492="Probabilidad",AK493="Probabilidad"),(AT492-(+AT492*AN493)),IF(AND(AK492="Impacto",AK493="Probabilidad"),(AT491-(+AT491*AN493)),IF(AK493="Impacto",AT492,""))),""))," ")</f>
        <v/>
      </c>
      <c r="AS493" s="154" t="str">
        <f>IF(ISBLANK(AC490),(IFERROR(IF(AR493="","",IF(AR493&lt;=0.2,"Muy Baja",IF(AR493&lt;=0.4,"Baja",IF(AR493&lt;=0.6,"Media",IF(AR493&lt;=0.8,"Alta","Muy Alta"))))),""))," ")</f>
        <v/>
      </c>
      <c r="AT493" s="203" t="str">
        <f t="shared" si="434"/>
        <v/>
      </c>
      <c r="AU493" s="470" t="str">
        <f t="shared" si="435"/>
        <v/>
      </c>
      <c r="AV493" s="203" t="str">
        <f t="shared" si="471"/>
        <v/>
      </c>
      <c r="AW493" s="204" t="str">
        <f t="shared" si="436"/>
        <v/>
      </c>
      <c r="AX493" s="817"/>
      <c r="AY493" s="794"/>
      <c r="AZ493" s="797"/>
      <c r="BA493" s="800"/>
      <c r="BB493" s="256"/>
      <c r="BC493" s="180"/>
      <c r="BD493" s="179"/>
      <c r="BE493" s="179"/>
      <c r="BF493" s="473"/>
      <c r="BG493" s="473"/>
      <c r="BH493" s="473"/>
      <c r="BI493" s="180"/>
      <c r="BJ493" s="764"/>
      <c r="BK493" s="411"/>
      <c r="BL493" s="409"/>
      <c r="BM493" s="409"/>
      <c r="BN493" s="409"/>
      <c r="BO493" s="410"/>
      <c r="BP493" s="410"/>
      <c r="BQ493" s="410"/>
      <c r="BR493" s="453"/>
      <c r="BS493" s="453"/>
      <c r="BT493" s="454"/>
      <c r="BU493" s="509"/>
      <c r="BV493" s="509"/>
      <c r="BW493" s="509"/>
      <c r="BX493" s="509"/>
      <c r="BY493" s="182"/>
      <c r="BZ493" s="182"/>
      <c r="CA493" s="182"/>
      <c r="CB493" s="182"/>
      <c r="CC493" s="182"/>
      <c r="CD493" s="182"/>
      <c r="CE493" s="182"/>
      <c r="CF493" s="182"/>
      <c r="CG493" s="182"/>
      <c r="CH493" s="182"/>
      <c r="CI493" s="182"/>
      <c r="CJ493" s="182"/>
      <c r="CK493" s="182"/>
      <c r="CL493" s="182"/>
      <c r="CM493" s="182"/>
      <c r="CN493" s="182"/>
      <c r="CO493" s="182"/>
    </row>
    <row r="494" spans="1:93" ht="28.5" customHeight="1">
      <c r="A494" s="919"/>
      <c r="B494" s="911"/>
      <c r="C494" s="781"/>
      <c r="D494" s="781"/>
      <c r="E494" s="764"/>
      <c r="F494" s="764"/>
      <c r="G494" s="783"/>
      <c r="H494" s="297">
        <f t="shared" si="464"/>
        <v>80</v>
      </c>
      <c r="I494" s="775"/>
      <c r="J494" s="764"/>
      <c r="K494" s="764"/>
      <c r="L494" s="764"/>
      <c r="M494" s="764"/>
      <c r="N494" s="764"/>
      <c r="O494" s="764"/>
      <c r="P494" s="766"/>
      <c r="Q494" s="768"/>
      <c r="R494" s="770"/>
      <c r="S494" s="770"/>
      <c r="T494" s="770"/>
      <c r="U494" s="820"/>
      <c r="V494" s="805"/>
      <c r="W494" s="823"/>
      <c r="X494" s="826"/>
      <c r="Y494" s="829"/>
      <c r="Z494" s="805"/>
      <c r="AA494" s="808"/>
      <c r="AB494" s="811"/>
      <c r="AC494" s="814"/>
      <c r="AD494" s="797"/>
      <c r="AE494" s="178">
        <v>5</v>
      </c>
      <c r="AF494" s="401"/>
      <c r="AG494" s="444"/>
      <c r="AH494" s="393"/>
      <c r="AI494" s="393"/>
      <c r="AJ494" s="393"/>
      <c r="AK494" s="395" t="str">
        <f t="shared" si="431"/>
        <v/>
      </c>
      <c r="AL494" s="253"/>
      <c r="AM494" s="253"/>
      <c r="AN494" s="201" t="str">
        <f t="shared" si="432"/>
        <v/>
      </c>
      <c r="AO494" s="254"/>
      <c r="AP494" s="254"/>
      <c r="AQ494" s="255"/>
      <c r="AR494" s="202" t="str">
        <f>IF(ISBLANK(AC490),(IFERROR(IF(AND(AK493="Probabilidad",AK494="Probabilidad"),(AT493-(+AT493*AN494)),IF(AND(AK493="Impacto",AK494="Probabilidad"),(AT492-(+AT492*AN494)),IF(AK494="Impacto",AT493,""))),""))," ")</f>
        <v/>
      </c>
      <c r="AS494" s="154" t="str">
        <f>IF(ISBLANK(AC490),(IFERROR(IF(AR494="","",IF(AR494&lt;=0.2,"Muy Baja",IF(AR494&lt;=0.4,"Baja",IF(AR494&lt;=0.6,"Media",IF(AR494&lt;=0.8,"Alta","Muy Alta"))))),""))," ")</f>
        <v/>
      </c>
      <c r="AT494" s="203" t="str">
        <f t="shared" si="434"/>
        <v/>
      </c>
      <c r="AU494" s="470" t="str">
        <f t="shared" si="435"/>
        <v/>
      </c>
      <c r="AV494" s="203" t="str">
        <f t="shared" si="471"/>
        <v/>
      </c>
      <c r="AW494" s="204" t="str">
        <f t="shared" si="436"/>
        <v/>
      </c>
      <c r="AX494" s="817"/>
      <c r="AY494" s="794"/>
      <c r="AZ494" s="797"/>
      <c r="BA494" s="800"/>
      <c r="BB494" s="256"/>
      <c r="BC494" s="180"/>
      <c r="BD494" s="179"/>
      <c r="BE494" s="179"/>
      <c r="BF494" s="473"/>
      <c r="BG494" s="473"/>
      <c r="BH494" s="473"/>
      <c r="BI494" s="180"/>
      <c r="BJ494" s="764"/>
      <c r="BK494" s="411"/>
      <c r="BL494" s="409"/>
      <c r="BM494" s="409"/>
      <c r="BN494" s="409"/>
      <c r="BO494" s="410"/>
      <c r="BP494" s="410"/>
      <c r="BQ494" s="410"/>
      <c r="BR494" s="453"/>
      <c r="BS494" s="453"/>
      <c r="BT494" s="454"/>
      <c r="BU494" s="509"/>
      <c r="BV494" s="509"/>
      <c r="BW494" s="509"/>
      <c r="BX494" s="509"/>
      <c r="BY494" s="182"/>
      <c r="BZ494" s="182"/>
      <c r="CA494" s="182"/>
      <c r="CB494" s="182"/>
      <c r="CC494" s="182"/>
      <c r="CD494" s="182"/>
      <c r="CE494" s="182"/>
      <c r="CF494" s="182"/>
      <c r="CG494" s="182"/>
      <c r="CH494" s="182"/>
      <c r="CI494" s="182"/>
      <c r="CJ494" s="182"/>
      <c r="CK494" s="182"/>
      <c r="CL494" s="182"/>
      <c r="CM494" s="182"/>
      <c r="CN494" s="182"/>
      <c r="CO494" s="182"/>
    </row>
    <row r="495" spans="1:93" ht="28.5" customHeight="1">
      <c r="A495" s="919"/>
      <c r="B495" s="911"/>
      <c r="C495" s="781"/>
      <c r="D495" s="781"/>
      <c r="E495" s="764"/>
      <c r="F495" s="764"/>
      <c r="G495" s="783"/>
      <c r="H495" s="297">
        <f t="shared" si="464"/>
        <v>80</v>
      </c>
      <c r="I495" s="776"/>
      <c r="J495" s="765"/>
      <c r="K495" s="765"/>
      <c r="L495" s="765"/>
      <c r="M495" s="765"/>
      <c r="N495" s="765"/>
      <c r="O495" s="765"/>
      <c r="P495" s="767"/>
      <c r="Q495" s="769"/>
      <c r="R495" s="771"/>
      <c r="S495" s="771"/>
      <c r="T495" s="771"/>
      <c r="U495" s="821"/>
      <c r="V495" s="806"/>
      <c r="W495" s="824"/>
      <c r="X495" s="827"/>
      <c r="Y495" s="830"/>
      <c r="Z495" s="806"/>
      <c r="AA495" s="809"/>
      <c r="AB495" s="812"/>
      <c r="AC495" s="815"/>
      <c r="AD495" s="798"/>
      <c r="AE495" s="178">
        <v>6</v>
      </c>
      <c r="AF495" s="401"/>
      <c r="AG495" s="444"/>
      <c r="AH495" s="393"/>
      <c r="AI495" s="393"/>
      <c r="AJ495" s="393"/>
      <c r="AK495" s="395" t="str">
        <f t="shared" si="431"/>
        <v/>
      </c>
      <c r="AL495" s="253"/>
      <c r="AM495" s="253"/>
      <c r="AN495" s="201" t="str">
        <f t="shared" si="432"/>
        <v/>
      </c>
      <c r="AO495" s="254"/>
      <c r="AP495" s="254"/>
      <c r="AQ495" s="255"/>
      <c r="AR495" s="202" t="str">
        <f>IF(ISBLANK(AC490),(IFERROR(IF(AND(AK494="Probabilidad",AK495="Probabilidad"),(AT494-(+AT494*AN495)),IF(AND(AK494="Impacto",AK495="Probabilidad"),(AT493-(+AT493*AN495)),IF(AK495="Impacto",AT494,""))),""))," ")</f>
        <v/>
      </c>
      <c r="AS495" s="154" t="str">
        <f>IF(ISBLANK(AC490),(IFERROR(IF(AR495="","",IF(AR495&lt;=0.2,"Muy Baja",IF(AR495&lt;=0.4,"Baja",IF(AR495&lt;=0.6,"Media",IF(AR495&lt;=0.8,"Alta","Muy Alta"))))),""))," ")</f>
        <v/>
      </c>
      <c r="AT495" s="203" t="str">
        <f t="shared" si="434"/>
        <v/>
      </c>
      <c r="AU495" s="470" t="str">
        <f t="shared" si="435"/>
        <v/>
      </c>
      <c r="AV495" s="203" t="str">
        <f t="shared" si="471"/>
        <v/>
      </c>
      <c r="AW495" s="204" t="str">
        <f t="shared" si="436"/>
        <v/>
      </c>
      <c r="AX495" s="818"/>
      <c r="AY495" s="795"/>
      <c r="AZ495" s="798"/>
      <c r="BA495" s="801"/>
      <c r="BB495" s="256"/>
      <c r="BC495" s="180"/>
      <c r="BD495" s="179"/>
      <c r="BE495" s="179"/>
      <c r="BF495" s="473"/>
      <c r="BG495" s="473"/>
      <c r="BH495" s="473"/>
      <c r="BI495" s="180"/>
      <c r="BJ495" s="765"/>
      <c r="BK495" s="411"/>
      <c r="BL495" s="409"/>
      <c r="BM495" s="409"/>
      <c r="BN495" s="409"/>
      <c r="BO495" s="410"/>
      <c r="BP495" s="410"/>
      <c r="BQ495" s="410"/>
      <c r="BR495" s="453"/>
      <c r="BS495" s="453"/>
      <c r="BT495" s="454"/>
      <c r="BU495" s="509"/>
      <c r="BV495" s="509"/>
      <c r="BW495" s="509"/>
      <c r="BX495" s="509"/>
      <c r="BY495" s="182"/>
      <c r="BZ495" s="182"/>
      <c r="CA495" s="182"/>
      <c r="CB495" s="182"/>
      <c r="CC495" s="182"/>
      <c r="CD495" s="182"/>
      <c r="CE495" s="182"/>
      <c r="CF495" s="182"/>
      <c r="CG495" s="182"/>
      <c r="CH495" s="182"/>
      <c r="CI495" s="182"/>
      <c r="CJ495" s="182"/>
      <c r="CK495" s="182"/>
      <c r="CL495" s="182"/>
      <c r="CM495" s="182"/>
      <c r="CN495" s="182"/>
      <c r="CO495" s="182"/>
    </row>
    <row r="496" spans="1:93" ht="168" customHeight="1">
      <c r="A496" s="919"/>
      <c r="B496" s="911" t="s">
        <v>940</v>
      </c>
      <c r="C496" s="781"/>
      <c r="D496" s="781" t="str">
        <f>IFERROR((VLOOKUP($B496,'Listados Datos'!$D$3:$F$18,3,FALSE))," ")</f>
        <v>Inicia con el diseño y aprobación del Plan Anual de Auditoría-PAA y finaliza con el cargue de las acciones del aplicativo acciones correctivas, preventivas y de mejora -CPM.</v>
      </c>
      <c r="E496" s="764" t="s">
        <v>1133</v>
      </c>
      <c r="F496" s="764" t="s">
        <v>948</v>
      </c>
      <c r="G496" s="783">
        <v>81</v>
      </c>
      <c r="H496" s="442">
        <f t="shared" ref="H496" si="472">+G496</f>
        <v>81</v>
      </c>
      <c r="I496" s="784" t="s">
        <v>3090</v>
      </c>
      <c r="J496" s="785" t="s">
        <v>237</v>
      </c>
      <c r="K496" s="785" t="s">
        <v>3091</v>
      </c>
      <c r="L496" s="785" t="s">
        <v>3092</v>
      </c>
      <c r="M496" s="785" t="str">
        <f t="shared" ref="M496" si="473">+CONCATENATE("Posibilidad de afectación ", J496, " por ", K496," debido a ", L496)</f>
        <v>Posibilidad de afectación Económico y Reputacional por No reportar o modificar  los hallazgos originados de los informes de auditoria realizados por la Oficina de Control interno categorizando su registro  como  recomendaciones. debido a Interés de favorecer a un particular o a si mismo con la finalidad de obtener un beneficio personal y/o de obtener dádivas, Incumplimiento del Código de Ética por parte de los funcionarios, Coacción, Presión Política y Falta de Controles.</v>
      </c>
      <c r="N496" s="785" t="s">
        <v>106</v>
      </c>
      <c r="O496" s="785" t="s">
        <v>240</v>
      </c>
      <c r="P496" s="786">
        <v>104</v>
      </c>
      <c r="Q496" s="787"/>
      <c r="R496" s="788"/>
      <c r="S496" s="788"/>
      <c r="T496" s="788"/>
      <c r="U496" s="819" t="str">
        <f>IF(ISBLANK(AB496),(IF(P496&lt;=0,"",IF(P496&lt;=2,"Muy Baja",IF(P496&lt;=24,"Baja",IF(P496&lt;=500,"Media",IF(P496&lt;=5000,"Alta","Muy Alta"))))))," ")</f>
        <v>Media</v>
      </c>
      <c r="V496" s="804">
        <f t="shared" ref="V496" si="474">IF(ISBLANK(AB496),(IF(U496="","",IF(U496="Muy Baja",20%,IF(U496="Baja",40%,IF(U496="Media",60%,IF(U496="Alta",80%,IF(U496="Muy Alta",100%,0)))))))," ")</f>
        <v>0.6</v>
      </c>
      <c r="W496" s="822" t="s">
        <v>299</v>
      </c>
      <c r="X496" s="825" t="str">
        <f>IF(W496&gt;0,IF(NOT(ISERROR(MATCH(W496,'Listados Datos'!$N$3:$N$4,0))),'Listados Datos'!$N$6&amp;"Por favor no seleccionar este criterios de impacto (Afectación Económica o presupuestal y/o Pérdida Reputacional)",'Listados Datos'!$N$7),"")</f>
        <v>✔</v>
      </c>
      <c r="Y496" s="828" t="str">
        <f>IF(OR(W496='Listados Datos'!$R$3,W496='Listados Datos'!$S$3),"Leve",IF(OR(W496='Listados Datos'!$R$4,W496='Listados Datos'!$S$4),"Menor",IF(OR(W496='Listados Datos'!$R$5,W496='Listados Datos'!$S$5),"Moderado",IF(OR(W496='Listados Datos'!$R$6,W496='Listados Datos'!$S$6),"Mayor",IF(OR(W496='Listados Datos'!$R$7,W496='Listados Datos'!$S$7),"Catastrófico","")))))</f>
        <v>Moderado</v>
      </c>
      <c r="Z496" s="804">
        <f>IF(Y496="","",IF(Y496="Leve",20%,IF(Y496="Menor",40%,IF(Y496="Moderado",60%,IF(Y496="Mayor",80%,IF(Y496="Catastrófico",100%,0))))))</f>
        <v>0.6</v>
      </c>
      <c r="AA496" s="807" t="str">
        <f>IF(OR(AND(U496="Muy Baja",Y496="Leve"),AND(U496="Muy Baja",Y496="Menor"),AND(U496="Baja",Y496="Leve")),"Bajo",IF(OR(AND(U496="Muy baja",Y496="Moderado"),AND(U496="Baja",Y496="Menor"),AND(U496="Baja",Y496="Moderado"),AND(U496="Media",Y496="Leve"),AND(U496="Media",Y496="Menor"),AND(U496="Media",Y496="Moderado"),AND(U496="Alta",Y496="Leve"),AND(U496="Alta",Y496="Menor")),"Moderado",IF(OR(AND(U496="Muy Baja",Y496="Mayor"),AND(U496="Baja",Y496="Mayor"),AND(U496="Media",Y496="Mayor"),AND(U496="Alta",Y496="Moderado"),AND(U496="Alta",Y496="Mayor"),AND(U496="Muy Alta",Y496="Leve"),AND(U496="Muy Alta",Y496="Menor"),AND(U496="Muy Alta",Y496="Moderado"),AND(U496="Muy Alta",Y496="Mayor")),"Alto",IF(OR(AND(U496="Muy Baja",Y496="Catastrófico"),AND(U496="Baja",Y496="Catastrófico"),AND(U496="Media",Y496="Catastrófico"),AND(U496="Alta",Y496="Catastrófico"),AND(U496="Muy Alta",Y496="Catastrófico")),"Extremo",""))))</f>
        <v>Moderado</v>
      </c>
      <c r="AB496" s="810"/>
      <c r="AC496" s="813"/>
      <c r="AD496" s="796" t="str">
        <f t="shared" ref="AD496" si="475">IF(AND(AB496="Rara Vez",AC496="Insignificante"),("BAJA"),IF(AND(AB496="Rara Vez",AC496="Menor"),("BAJA"),IF(AND(AB496="Rara Vez",AC496="Moderado"),("MODERADA"),IF(AND(AB496="Rara Vez",AC496="Mayor"),("ALTA"),IF(AND(AB496="Improbable",AC496="Insignificante"),("BAJA"),IF(AND(AB496="Improbable",AC496="Menor"),("BAJA"),IF(AND(AB496="Improbable",AC496="Moderado"),("MODERADA"),IF(AND(AB496="Improbable",AC496="Mayor"),("ALTA"),IF(AND(AB496="Posible",AC496="Insignificante"),("BAJA"),IF(AND(AB496="Posible",AC496="Menor"),("MODERADA"),IF(AND(AB496="Posible",AC496="Moderado"),("ALTA"),IF(AND(AB496="Posible",AC496="Mayor"),("EXTREMA"),IF(AND(AB496="Probable",AC496="Insignificante"),("MODERADA"),IF(AND(AB496="Probable",AC496="Menor"),("ALTA"),IF(AND(AB496="Probable",AC496="Moderado"),("ALTA"),IF(AND(AB496="Probable",AC496="Mayor"),("EXTREMA"),IF(AND(AB496="Casi Seguro",AC496="Insignificante"),("ALTA"),IF(AND(AB496="Casi Seguro",AC496="Menor"),("ALTA"),IF(AND(AB496="Casi Seguro",AC496="Moderado"),("EXTREMA"),IF(AND(AB496="Casi Seguro",AC496="Mayor"),("EXTREMA"),IF(AC496="Catastrófico","EXTREMA","VALORAR")))))))))))))))))))))</f>
        <v>VALORAR</v>
      </c>
      <c r="AE496" s="178">
        <v>1</v>
      </c>
      <c r="AF496" s="401"/>
      <c r="AG496" s="444" t="s">
        <v>3093</v>
      </c>
      <c r="AH496" s="393"/>
      <c r="AI496" s="393"/>
      <c r="AJ496" s="393"/>
      <c r="AK496" s="395" t="str">
        <f t="shared" si="431"/>
        <v>Probabilidad</v>
      </c>
      <c r="AL496" s="253" t="s">
        <v>305</v>
      </c>
      <c r="AM496" s="253" t="s">
        <v>310</v>
      </c>
      <c r="AN496" s="201" t="str">
        <f t="shared" si="432"/>
        <v>40%</v>
      </c>
      <c r="AO496" s="254" t="s">
        <v>314</v>
      </c>
      <c r="AP496" s="254" t="s">
        <v>318</v>
      </c>
      <c r="AQ496" s="255" t="s">
        <v>321</v>
      </c>
      <c r="AR496" s="202">
        <f>IF(ISBLANK(AC496),(IFERROR(IF(AK496="Probabilidad",(V496-(+V496*AN496)),IF(AK496="Impacto",V496,"")),""))," ")</f>
        <v>0.36</v>
      </c>
      <c r="AS496" s="154" t="str">
        <f>IF(ISBLANK(AC496), (IFERROR(IF(AR496="","",IF(AR496&lt;=0.2,"Muy Baja",IF(AR496&lt;=0.4,"Baja",IF(AR496&lt;=0.6,"Media",IF(AR496&lt;=0.8,"Alta","Muy Alta"))))),""))," ")</f>
        <v>Baja</v>
      </c>
      <c r="AT496" s="203">
        <f t="shared" si="434"/>
        <v>0.36</v>
      </c>
      <c r="AU496" s="470" t="str">
        <f t="shared" si="435"/>
        <v>Moderado</v>
      </c>
      <c r="AV496" s="203">
        <f>IFERROR(IF(AK496="Impacto",(Z496-(+Z496*AN496)),IF(AK496="Probabilidad",Z496,"")),"")</f>
        <v>0.6</v>
      </c>
      <c r="AW496" s="204" t="str">
        <f t="shared" si="436"/>
        <v>Moderado</v>
      </c>
      <c r="AX496" s="816"/>
      <c r="AY496" s="793" t="str">
        <f>IF(ISBLANK(AC496), " ", AC496)</f>
        <v xml:space="preserve"> </v>
      </c>
      <c r="AZ496" s="796" t="str">
        <f t="shared" ref="AZ496" si="476">IF(AND(AX496="Rara Vez",AY496="Insignificante"),("BAJA"),IF(AND(AX496="Rara Vez",AY496="Menor"),("BAJA"),IF(AND(AX496="Rara Vez",AY496="Moderado"),("MODERADA"),IF(AND(AX496="Rara Vez",AY496="Mayor"),("ALTA"),IF(AND(AX496="Improbable",AY496="Insignificante"),("BAJA"),IF(AND(AX496="Improbable",AY496="Menor"),("BAJA"),IF(AND(AX496="Improbable",AY496="Moderado"),("MODERADA"),IF(AND(AX496="Improbable",AY496="Mayor"),("ALTA"),IF(AND(AX496="Posible",AY496="Insignificante"),("BAJA"),IF(AND(AX496="Posible",AY496="Menor"),("MODERADA"),IF(AND(AX496="Posible",AY496="Moderado"),("ALTA"),IF(AND(AX496="Posible",AY496="Mayor"),("EXTREMA"),IF(AND(AX496="Probable",AY496="Insignificante"),("MODERADA"),IF(AND(AX496="Probable",AY496="Menor"),("ALTA"),IF(AND(AX496="Probable",AY496="Moderado"),("ALTA"),IF(AND(AX496="Probable",AY496="Mayor"),("EXTREMA"),IF(AND(AX496="Casi Seguro",AY496="Insignificante"),("ALTA"),IF(AND(AX496="Casi Seguro",AY496="Menor"),("ALTA"),IF(AND(AX496="Casi Seguro",AY496="Moderado"),("EXTREMA"),IF(AND(AX496="Casi Seguro",AY496="Mayor"),("EXTREMA"),IF(AY496="Catastrófico","EXTREMA","VALORAR")))))))))))))))))))))</f>
        <v>VALORAR</v>
      </c>
      <c r="BA496" s="799" t="s">
        <v>328</v>
      </c>
      <c r="BB496" s="888" t="s">
        <v>3097</v>
      </c>
      <c r="BC496" s="791" t="s">
        <v>3098</v>
      </c>
      <c r="BD496" s="791" t="s">
        <v>948</v>
      </c>
      <c r="BE496" s="791" t="s">
        <v>1026</v>
      </c>
      <c r="BF496" s="789">
        <v>44927</v>
      </c>
      <c r="BG496" s="789">
        <v>45291</v>
      </c>
      <c r="BH496" s="791" t="s">
        <v>3099</v>
      </c>
      <c r="BI496" s="791" t="s">
        <v>3100</v>
      </c>
      <c r="BJ496" s="785" t="s">
        <v>1220</v>
      </c>
      <c r="BK496" s="838" t="s">
        <v>110</v>
      </c>
      <c r="BL496" s="925" t="s">
        <v>3662</v>
      </c>
      <c r="BM496" s="831">
        <v>1</v>
      </c>
      <c r="BN496" s="836">
        <v>45169</v>
      </c>
      <c r="BO496" s="831" t="s">
        <v>3616</v>
      </c>
      <c r="BP496" s="837" t="s">
        <v>3649</v>
      </c>
      <c r="BQ496" s="439" t="s">
        <v>3617</v>
      </c>
      <c r="BR496" s="924" t="s">
        <v>111</v>
      </c>
      <c r="BS496" s="924"/>
      <c r="BT496" s="921"/>
      <c r="BU496" s="905" t="s">
        <v>3670</v>
      </c>
      <c r="BV496" s="905" t="s">
        <v>3666</v>
      </c>
      <c r="BW496" s="905" t="s">
        <v>3671</v>
      </c>
      <c r="BX496" s="922" t="s">
        <v>3650</v>
      </c>
      <c r="BY496" s="182"/>
      <c r="BZ496" s="182"/>
      <c r="CA496" s="182"/>
      <c r="CB496" s="182"/>
      <c r="CC496" s="182"/>
      <c r="CD496" s="182"/>
      <c r="CE496" s="182"/>
      <c r="CF496" s="182"/>
      <c r="CG496" s="182"/>
      <c r="CH496" s="182"/>
      <c r="CI496" s="182"/>
      <c r="CJ496" s="182"/>
      <c r="CK496" s="182"/>
      <c r="CL496" s="182"/>
      <c r="CM496" s="182"/>
      <c r="CN496" s="182"/>
      <c r="CO496" s="182"/>
    </row>
    <row r="497" spans="1:93" ht="102.6" customHeight="1">
      <c r="A497" s="919"/>
      <c r="B497" s="911"/>
      <c r="C497" s="781"/>
      <c r="D497" s="781"/>
      <c r="E497" s="764"/>
      <c r="F497" s="764"/>
      <c r="G497" s="783"/>
      <c r="H497" s="442">
        <f t="shared" ref="H497" si="477">+H496</f>
        <v>81</v>
      </c>
      <c r="I497" s="775"/>
      <c r="J497" s="764"/>
      <c r="K497" s="764"/>
      <c r="L497" s="764"/>
      <c r="M497" s="764"/>
      <c r="N497" s="764"/>
      <c r="O497" s="764"/>
      <c r="P497" s="766"/>
      <c r="Q497" s="768"/>
      <c r="R497" s="770"/>
      <c r="S497" s="770"/>
      <c r="T497" s="770"/>
      <c r="U497" s="820"/>
      <c r="V497" s="805"/>
      <c r="W497" s="823"/>
      <c r="X497" s="826"/>
      <c r="Y497" s="829"/>
      <c r="Z497" s="805"/>
      <c r="AA497" s="808"/>
      <c r="AB497" s="811"/>
      <c r="AC497" s="814"/>
      <c r="AD497" s="797"/>
      <c r="AE497" s="178">
        <v>2</v>
      </c>
      <c r="AF497" s="401"/>
      <c r="AG497" s="444" t="s">
        <v>3185</v>
      </c>
      <c r="AH497" s="393"/>
      <c r="AI497" s="393"/>
      <c r="AJ497" s="393"/>
      <c r="AK497" s="395" t="str">
        <f t="shared" si="431"/>
        <v>Probabilidad</v>
      </c>
      <c r="AL497" s="253" t="s">
        <v>305</v>
      </c>
      <c r="AM497" s="253" t="s">
        <v>310</v>
      </c>
      <c r="AN497" s="201" t="str">
        <f t="shared" si="432"/>
        <v>40%</v>
      </c>
      <c r="AO497" s="254" t="s">
        <v>314</v>
      </c>
      <c r="AP497" s="254" t="s">
        <v>318</v>
      </c>
      <c r="AQ497" s="255" t="s">
        <v>321</v>
      </c>
      <c r="AR497" s="202">
        <f>IF(ISBLANK(AC496),(IFERROR(IF(AND(AK496="Probabilidad",AK497="Probabilidad"),(AT496-(+AT496*AN497)),IF(AK497="Probabilidad",(V496-(+V496*AN497)),IF(AK497="Impacto",AT496,""))),""))," ")</f>
        <v>0.216</v>
      </c>
      <c r="AS497" s="154" t="str">
        <f>IF(ISBLANK(AC496),(IFERROR(IF(AR497="","",IF(AR497&lt;=0.2,"Muy Baja",IF(AR497&lt;=0.4,"Baja",IF(AR497&lt;=0.6,"Media",IF(AR497&lt;=0.8,"Alta","Muy Alta"))))),""))," ")</f>
        <v>Baja</v>
      </c>
      <c r="AT497" s="203">
        <f t="shared" si="434"/>
        <v>0.216</v>
      </c>
      <c r="AU497" s="470" t="str">
        <f t="shared" si="435"/>
        <v>Moderado</v>
      </c>
      <c r="AV497" s="203">
        <f>IFERROR(IF(AND(AK496="Impacto",AK497="Impacto"),(AV496-(+AV496*AN497)),IF(AK497="Impacto",(Z496-(+Z496*AN497)),IF(AK497="Probabilidad",AV496,""))),"")</f>
        <v>0.6</v>
      </c>
      <c r="AW497" s="204" t="str">
        <f t="shared" si="436"/>
        <v>Moderado</v>
      </c>
      <c r="AX497" s="817"/>
      <c r="AY497" s="794"/>
      <c r="AZ497" s="797"/>
      <c r="BA497" s="800"/>
      <c r="BB497" s="864"/>
      <c r="BC497" s="863"/>
      <c r="BD497" s="863"/>
      <c r="BE497" s="863"/>
      <c r="BF497" s="862"/>
      <c r="BG497" s="862"/>
      <c r="BH497" s="863"/>
      <c r="BI497" s="863"/>
      <c r="BJ497" s="764"/>
      <c r="BK497" s="839"/>
      <c r="BL497" s="926"/>
      <c r="BM497" s="832"/>
      <c r="BN497" s="884"/>
      <c r="BO497" s="832"/>
      <c r="BP497" s="876"/>
      <c r="BQ497" s="439"/>
      <c r="BR497" s="832"/>
      <c r="BS497" s="832"/>
      <c r="BT497" s="834"/>
      <c r="BU497" s="906"/>
      <c r="BV497" s="909"/>
      <c r="BW497" s="909"/>
      <c r="BX497" s="923"/>
      <c r="BY497" s="182"/>
      <c r="BZ497" s="182"/>
      <c r="CA497" s="182"/>
      <c r="CB497" s="182"/>
      <c r="CC497" s="182"/>
      <c r="CD497" s="182"/>
      <c r="CE497" s="182"/>
      <c r="CF497" s="182"/>
      <c r="CG497" s="182"/>
      <c r="CH497" s="182"/>
      <c r="CI497" s="182"/>
      <c r="CJ497" s="182"/>
      <c r="CK497" s="182"/>
      <c r="CL497" s="182"/>
      <c r="CM497" s="182"/>
      <c r="CN497" s="182"/>
      <c r="CO497" s="182"/>
    </row>
    <row r="498" spans="1:93" ht="60.6" customHeight="1">
      <c r="A498" s="919"/>
      <c r="B498" s="911"/>
      <c r="C498" s="781"/>
      <c r="D498" s="781"/>
      <c r="E498" s="764"/>
      <c r="F498" s="764"/>
      <c r="G498" s="783"/>
      <c r="H498" s="442">
        <f t="shared" si="464"/>
        <v>81</v>
      </c>
      <c r="I498" s="775"/>
      <c r="J498" s="764"/>
      <c r="K498" s="764"/>
      <c r="L498" s="764"/>
      <c r="M498" s="764"/>
      <c r="N498" s="764"/>
      <c r="O498" s="764"/>
      <c r="P498" s="766"/>
      <c r="Q498" s="768"/>
      <c r="R498" s="770"/>
      <c r="S498" s="770"/>
      <c r="T498" s="770"/>
      <c r="U498" s="820"/>
      <c r="V498" s="805"/>
      <c r="W498" s="823"/>
      <c r="X498" s="826"/>
      <c r="Y498" s="829"/>
      <c r="Z498" s="805"/>
      <c r="AA498" s="808"/>
      <c r="AB498" s="811"/>
      <c r="AC498" s="814"/>
      <c r="AD498" s="797"/>
      <c r="AE498" s="178">
        <v>3</v>
      </c>
      <c r="AF498" s="401"/>
      <c r="AG498" s="444" t="s">
        <v>3094</v>
      </c>
      <c r="AH498" s="393"/>
      <c r="AI498" s="393"/>
      <c r="AJ498" s="393"/>
      <c r="AK498" s="395" t="str">
        <f t="shared" si="431"/>
        <v>Probabilidad</v>
      </c>
      <c r="AL498" s="253" t="s">
        <v>305</v>
      </c>
      <c r="AM498" s="253" t="s">
        <v>310</v>
      </c>
      <c r="AN498" s="201" t="str">
        <f t="shared" si="432"/>
        <v>40%</v>
      </c>
      <c r="AO498" s="254" t="s">
        <v>314</v>
      </c>
      <c r="AP498" s="254" t="s">
        <v>318</v>
      </c>
      <c r="AQ498" s="255" t="s">
        <v>321</v>
      </c>
      <c r="AR498" s="202">
        <f>IF(ISBLANK(AC496),(IFERROR(IF(AND(AK497="Probabilidad",AK498="Probabilidad"),(AT497-(+AT497*AN498)),IF(AND(AK497="Impacto",AK498="Probabilidad"),(AT496-(+AT496*AN498)),IF(AK498="Impacto",AT497,""))),""))," ")</f>
        <v>0.12959999999999999</v>
      </c>
      <c r="AS498" s="154" t="str">
        <f>IF(ISBLANK(AC496),(IFERROR(IF(AR498="","",IF(AR498&lt;=0.2,"Muy Baja",IF(AR498&lt;=0.4,"Baja",IF(AR498&lt;=0.6,"Media",IF(AR498&lt;=0.8,"Alta","Muy Alta"))))),""))," ")</f>
        <v>Muy Baja</v>
      </c>
      <c r="AT498" s="203">
        <f t="shared" si="434"/>
        <v>0.12959999999999999</v>
      </c>
      <c r="AU498" s="470" t="str">
        <f t="shared" si="435"/>
        <v>Moderado</v>
      </c>
      <c r="AV498" s="203">
        <f t="shared" ref="AV498:AV501" si="478">IFERROR(IF(AND(AK497="Impacto",AK498="Impacto"),(AV497-(+AV497*AN498)),IF(AND(AK497="Probabilidad",AK498="Impacto"),(AV496-(+AV496*AN498)),IF(AK498="Probabilidad",AV497,""))),"")</f>
        <v>0.6</v>
      </c>
      <c r="AW498" s="204" t="str">
        <f t="shared" si="436"/>
        <v>Moderado</v>
      </c>
      <c r="AX498" s="817"/>
      <c r="AY498" s="794"/>
      <c r="AZ498" s="797"/>
      <c r="BA498" s="800"/>
      <c r="BB498" s="864"/>
      <c r="BC498" s="863"/>
      <c r="BD498" s="863"/>
      <c r="BE498" s="863"/>
      <c r="BF498" s="862"/>
      <c r="BG498" s="862"/>
      <c r="BH498" s="863"/>
      <c r="BI498" s="863"/>
      <c r="BJ498" s="764"/>
      <c r="BK498" s="411"/>
      <c r="BL498" s="926"/>
      <c r="BM498" s="409"/>
      <c r="BN498" s="409"/>
      <c r="BO498" s="410"/>
      <c r="BP498" s="410"/>
      <c r="BQ498" s="410"/>
      <c r="BR498" s="453"/>
      <c r="BS498" s="453"/>
      <c r="BT498" s="454"/>
      <c r="BU498" s="906"/>
      <c r="BV498" s="909"/>
      <c r="BW498" s="909"/>
      <c r="BX498" s="923"/>
      <c r="BY498" s="182"/>
      <c r="BZ498" s="182"/>
      <c r="CA498" s="182"/>
      <c r="CB498" s="182"/>
      <c r="CC498" s="182"/>
      <c r="CD498" s="182"/>
      <c r="CE498" s="182"/>
      <c r="CF498" s="182"/>
      <c r="CG498" s="182"/>
      <c r="CH498" s="182"/>
      <c r="CI498" s="182"/>
      <c r="CJ498" s="182"/>
      <c r="CK498" s="182"/>
      <c r="CL498" s="182"/>
      <c r="CM498" s="182"/>
      <c r="CN498" s="182"/>
      <c r="CO498" s="182"/>
    </row>
    <row r="499" spans="1:93" ht="38.65" customHeight="1">
      <c r="A499" s="919"/>
      <c r="B499" s="911"/>
      <c r="C499" s="781"/>
      <c r="D499" s="781"/>
      <c r="E499" s="764"/>
      <c r="F499" s="764"/>
      <c r="G499" s="783"/>
      <c r="H499" s="442">
        <f t="shared" si="464"/>
        <v>81</v>
      </c>
      <c r="I499" s="775"/>
      <c r="J499" s="764"/>
      <c r="K499" s="764"/>
      <c r="L499" s="764"/>
      <c r="M499" s="764"/>
      <c r="N499" s="764"/>
      <c r="O499" s="764"/>
      <c r="P499" s="766"/>
      <c r="Q499" s="768"/>
      <c r="R499" s="770"/>
      <c r="S499" s="770"/>
      <c r="T499" s="770"/>
      <c r="U499" s="820"/>
      <c r="V499" s="805"/>
      <c r="W499" s="823"/>
      <c r="X499" s="826"/>
      <c r="Y499" s="829"/>
      <c r="Z499" s="805"/>
      <c r="AA499" s="808"/>
      <c r="AB499" s="811"/>
      <c r="AC499" s="814"/>
      <c r="AD499" s="797"/>
      <c r="AE499" s="178">
        <v>4</v>
      </c>
      <c r="AF499" s="401"/>
      <c r="AG499" s="444" t="s">
        <v>3095</v>
      </c>
      <c r="AH499" s="393"/>
      <c r="AI499" s="393"/>
      <c r="AJ499" s="393"/>
      <c r="AK499" s="395" t="str">
        <f t="shared" si="431"/>
        <v>Probabilidad</v>
      </c>
      <c r="AL499" s="253" t="s">
        <v>305</v>
      </c>
      <c r="AM499" s="253" t="s">
        <v>310</v>
      </c>
      <c r="AN499" s="201" t="str">
        <f t="shared" si="432"/>
        <v>40%</v>
      </c>
      <c r="AO499" s="254" t="s">
        <v>314</v>
      </c>
      <c r="AP499" s="254" t="s">
        <v>318</v>
      </c>
      <c r="AQ499" s="255" t="s">
        <v>321</v>
      </c>
      <c r="AR499" s="202">
        <f>IF(ISBLANK(AC496),(IFERROR(IF(AND(AK498="Probabilidad",AK499="Probabilidad"),(AT498-(+AT498*AN499)),IF(AND(AK498="Impacto",AK499="Probabilidad"),(AT497-(+AT497*AN499)),IF(AK499="Impacto",AT498,""))),""))," ")</f>
        <v>7.7759999999999996E-2</v>
      </c>
      <c r="AS499" s="154" t="str">
        <f>IF(ISBLANK(AC496),(IFERROR(IF(AR499="","",IF(AR499&lt;=0.2,"Muy Baja",IF(AR499&lt;=0.4,"Baja",IF(AR499&lt;=0.6,"Media",IF(AR499&lt;=0.8,"Alta","Muy Alta"))))),""))," ")</f>
        <v>Muy Baja</v>
      </c>
      <c r="AT499" s="203">
        <f t="shared" si="434"/>
        <v>7.7759999999999996E-2</v>
      </c>
      <c r="AU499" s="470" t="str">
        <f t="shared" si="435"/>
        <v>Moderado</v>
      </c>
      <c r="AV499" s="203">
        <f t="shared" si="478"/>
        <v>0.6</v>
      </c>
      <c r="AW499" s="204" t="str">
        <f t="shared" si="436"/>
        <v>Moderado</v>
      </c>
      <c r="AX499" s="817"/>
      <c r="AY499" s="794"/>
      <c r="AZ499" s="797"/>
      <c r="BA499" s="800"/>
      <c r="BB499" s="864"/>
      <c r="BC499" s="863"/>
      <c r="BD499" s="863"/>
      <c r="BE499" s="863"/>
      <c r="BF499" s="862"/>
      <c r="BG499" s="862"/>
      <c r="BH499" s="863"/>
      <c r="BI499" s="863"/>
      <c r="BJ499" s="764"/>
      <c r="BK499" s="411"/>
      <c r="BL499" s="926"/>
      <c r="BM499" s="409"/>
      <c r="BN499" s="409"/>
      <c r="BO499" s="410"/>
      <c r="BP499" s="410"/>
      <c r="BQ499" s="410"/>
      <c r="BR499" s="453"/>
      <c r="BS499" s="453"/>
      <c r="BT499" s="454"/>
      <c r="BU499" s="906"/>
      <c r="BV499" s="909"/>
      <c r="BW499" s="909"/>
      <c r="BX499" s="923"/>
      <c r="BY499" s="182"/>
      <c r="BZ499" s="182"/>
      <c r="CA499" s="182"/>
      <c r="CB499" s="182"/>
      <c r="CC499" s="182"/>
      <c r="CD499" s="182"/>
      <c r="CE499" s="182"/>
      <c r="CF499" s="182"/>
      <c r="CG499" s="182"/>
      <c r="CH499" s="182"/>
      <c r="CI499" s="182"/>
      <c r="CJ499" s="182"/>
      <c r="CK499" s="182"/>
      <c r="CL499" s="182"/>
      <c r="CM499" s="182"/>
      <c r="CN499" s="182"/>
      <c r="CO499" s="182"/>
    </row>
    <row r="500" spans="1:93" ht="50.1" customHeight="1">
      <c r="A500" s="919"/>
      <c r="B500" s="911"/>
      <c r="C500" s="781"/>
      <c r="D500" s="781"/>
      <c r="E500" s="764"/>
      <c r="F500" s="764"/>
      <c r="G500" s="783"/>
      <c r="H500" s="442">
        <f t="shared" si="464"/>
        <v>81</v>
      </c>
      <c r="I500" s="775"/>
      <c r="J500" s="764"/>
      <c r="K500" s="764"/>
      <c r="L500" s="764"/>
      <c r="M500" s="764"/>
      <c r="N500" s="764"/>
      <c r="O500" s="764"/>
      <c r="P500" s="766"/>
      <c r="Q500" s="768"/>
      <c r="R500" s="770"/>
      <c r="S500" s="770"/>
      <c r="T500" s="770"/>
      <c r="U500" s="820"/>
      <c r="V500" s="805"/>
      <c r="W500" s="823"/>
      <c r="X500" s="826"/>
      <c r="Y500" s="829"/>
      <c r="Z500" s="805"/>
      <c r="AA500" s="808"/>
      <c r="AB500" s="811"/>
      <c r="AC500" s="814"/>
      <c r="AD500" s="797"/>
      <c r="AE500" s="178">
        <v>5</v>
      </c>
      <c r="AF500" s="401"/>
      <c r="AG500" s="444" t="s">
        <v>3096</v>
      </c>
      <c r="AH500" s="393"/>
      <c r="AI500" s="393"/>
      <c r="AJ500" s="393"/>
      <c r="AK500" s="395" t="str">
        <f t="shared" si="431"/>
        <v>Probabilidad</v>
      </c>
      <c r="AL500" s="253" t="s">
        <v>305</v>
      </c>
      <c r="AM500" s="253" t="s">
        <v>310</v>
      </c>
      <c r="AN500" s="201" t="str">
        <f t="shared" si="432"/>
        <v>40%</v>
      </c>
      <c r="AO500" s="254" t="s">
        <v>314</v>
      </c>
      <c r="AP500" s="254" t="s">
        <v>318</v>
      </c>
      <c r="AQ500" s="255" t="s">
        <v>321</v>
      </c>
      <c r="AR500" s="202">
        <f>IF(ISBLANK(AC496),(IFERROR(IF(AND(AK499="Probabilidad",AK500="Probabilidad"),(AT499-(+AT499*AN500)),IF(AND(AK499="Impacto",AK500="Probabilidad"),(AT498-(+AT498*AN500)),IF(AK500="Impacto",AT499,""))),""))," ")</f>
        <v>4.6655999999999996E-2</v>
      </c>
      <c r="AS500" s="154" t="str">
        <f>IF(ISBLANK(AC496),(IFERROR(IF(AR500="","",IF(AR500&lt;=0.2,"Muy Baja",IF(AR500&lt;=0.4,"Baja",IF(AR500&lt;=0.6,"Media",IF(AR500&lt;=0.8,"Alta","Muy Alta"))))),""))," ")</f>
        <v>Muy Baja</v>
      </c>
      <c r="AT500" s="203">
        <f t="shared" si="434"/>
        <v>4.6655999999999996E-2</v>
      </c>
      <c r="AU500" s="470" t="str">
        <f t="shared" si="435"/>
        <v>Moderado</v>
      </c>
      <c r="AV500" s="203">
        <f t="shared" si="478"/>
        <v>0.6</v>
      </c>
      <c r="AW500" s="204" t="str">
        <f t="shared" si="436"/>
        <v>Moderado</v>
      </c>
      <c r="AX500" s="817"/>
      <c r="AY500" s="794"/>
      <c r="AZ500" s="797"/>
      <c r="BA500" s="800"/>
      <c r="BB500" s="841"/>
      <c r="BC500" s="792"/>
      <c r="BD500" s="792"/>
      <c r="BE500" s="792"/>
      <c r="BF500" s="790"/>
      <c r="BG500" s="790"/>
      <c r="BH500" s="792"/>
      <c r="BI500" s="792"/>
      <c r="BJ500" s="764"/>
      <c r="BK500" s="411"/>
      <c r="BL500" s="926"/>
      <c r="BM500" s="409"/>
      <c r="BN500" s="409"/>
      <c r="BO500" s="410"/>
      <c r="BP500" s="410"/>
      <c r="BQ500" s="410"/>
      <c r="BR500" s="453"/>
      <c r="BS500" s="453"/>
      <c r="BT500" s="454"/>
      <c r="BU500" s="906"/>
      <c r="BV500" s="909"/>
      <c r="BW500" s="909"/>
      <c r="BX500" s="923"/>
      <c r="BY500" s="182"/>
      <c r="BZ500" s="182"/>
      <c r="CA500" s="182"/>
      <c r="CB500" s="182"/>
      <c r="CC500" s="182"/>
      <c r="CD500" s="182"/>
      <c r="CE500" s="182"/>
      <c r="CF500" s="182"/>
      <c r="CG500" s="182"/>
      <c r="CH500" s="182"/>
      <c r="CI500" s="182"/>
      <c r="CJ500" s="182"/>
      <c r="CK500" s="182"/>
      <c r="CL500" s="182"/>
      <c r="CM500" s="182"/>
      <c r="CN500" s="182"/>
      <c r="CO500" s="182"/>
    </row>
    <row r="501" spans="1:93" ht="21.75" customHeight="1">
      <c r="A501" s="919"/>
      <c r="B501" s="911"/>
      <c r="C501" s="781"/>
      <c r="D501" s="781"/>
      <c r="E501" s="764"/>
      <c r="F501" s="764"/>
      <c r="G501" s="783"/>
      <c r="H501" s="442">
        <f t="shared" si="464"/>
        <v>81</v>
      </c>
      <c r="I501" s="776"/>
      <c r="J501" s="765"/>
      <c r="K501" s="765"/>
      <c r="L501" s="765"/>
      <c r="M501" s="765"/>
      <c r="N501" s="765"/>
      <c r="O501" s="765"/>
      <c r="P501" s="767"/>
      <c r="Q501" s="769"/>
      <c r="R501" s="771"/>
      <c r="S501" s="771"/>
      <c r="T501" s="771"/>
      <c r="U501" s="821"/>
      <c r="V501" s="806"/>
      <c r="W501" s="824"/>
      <c r="X501" s="827"/>
      <c r="Y501" s="830"/>
      <c r="Z501" s="806"/>
      <c r="AA501" s="809"/>
      <c r="AB501" s="812"/>
      <c r="AC501" s="815"/>
      <c r="AD501" s="798"/>
      <c r="AE501" s="178">
        <v>6</v>
      </c>
      <c r="AF501" s="401"/>
      <c r="AG501" s="444"/>
      <c r="AH501" s="393"/>
      <c r="AI501" s="393"/>
      <c r="AJ501" s="393"/>
      <c r="AK501" s="395" t="str">
        <f t="shared" si="431"/>
        <v/>
      </c>
      <c r="AL501" s="253"/>
      <c r="AM501" s="253"/>
      <c r="AN501" s="201" t="str">
        <f t="shared" si="432"/>
        <v/>
      </c>
      <c r="AO501" s="254"/>
      <c r="AP501" s="254"/>
      <c r="AQ501" s="255"/>
      <c r="AR501" s="202" t="str">
        <f>IF(ISBLANK(AC496),(IFERROR(IF(AND(AK500="Probabilidad",AK501="Probabilidad"),(AT500-(+AT500*AN501)),IF(AND(AK500="Impacto",AK501="Probabilidad"),(AT499-(+AT499*AN501)),IF(AK501="Impacto",AT500,""))),""))," ")</f>
        <v/>
      </c>
      <c r="AS501" s="154" t="str">
        <f>IF(ISBLANK(AC496),(IFERROR(IF(AR501="","",IF(AR501&lt;=0.2,"Muy Baja",IF(AR501&lt;=0.4,"Baja",IF(AR501&lt;=0.6,"Media",IF(AR501&lt;=0.8,"Alta","Muy Alta"))))),""))," ")</f>
        <v/>
      </c>
      <c r="AT501" s="203" t="str">
        <f t="shared" si="434"/>
        <v/>
      </c>
      <c r="AU501" s="470" t="str">
        <f t="shared" si="435"/>
        <v/>
      </c>
      <c r="AV501" s="203" t="str">
        <f t="shared" si="478"/>
        <v/>
      </c>
      <c r="AW501" s="204" t="str">
        <f t="shared" si="436"/>
        <v/>
      </c>
      <c r="AX501" s="818"/>
      <c r="AY501" s="795"/>
      <c r="AZ501" s="798"/>
      <c r="BA501" s="801"/>
      <c r="BB501" s="256"/>
      <c r="BC501" s="180"/>
      <c r="BD501" s="179"/>
      <c r="BE501" s="179"/>
      <c r="BF501" s="473"/>
      <c r="BG501" s="473"/>
      <c r="BH501" s="473"/>
      <c r="BI501" s="180"/>
      <c r="BJ501" s="765"/>
      <c r="BK501" s="411"/>
      <c r="BL501" s="927"/>
      <c r="BM501" s="409"/>
      <c r="BN501" s="409"/>
      <c r="BO501" s="410"/>
      <c r="BP501" s="410"/>
      <c r="BQ501" s="410"/>
      <c r="BR501" s="453"/>
      <c r="BS501" s="453"/>
      <c r="BT501" s="454"/>
      <c r="BU501" s="906"/>
      <c r="BV501" s="909"/>
      <c r="BW501" s="909"/>
      <c r="BX501" s="923"/>
      <c r="BY501" s="182"/>
      <c r="BZ501" s="182"/>
      <c r="CA501" s="182"/>
      <c r="CB501" s="182"/>
      <c r="CC501" s="182"/>
      <c r="CD501" s="182"/>
      <c r="CE501" s="182"/>
      <c r="CF501" s="182"/>
      <c r="CG501" s="182"/>
      <c r="CH501" s="182"/>
      <c r="CI501" s="182"/>
      <c r="CJ501" s="182"/>
      <c r="CK501" s="182"/>
      <c r="CL501" s="182"/>
      <c r="CM501" s="182"/>
      <c r="CN501" s="182"/>
      <c r="CO501" s="182"/>
    </row>
    <row r="502" spans="1:93" ht="172.15" customHeight="1">
      <c r="A502" s="919"/>
      <c r="B502" s="911" t="s">
        <v>940</v>
      </c>
      <c r="C502" s="781"/>
      <c r="D502" s="781" t="str">
        <f>IFERROR((VLOOKUP($B502,'Listados Datos'!$D$3:$F$18,3,FALSE))," ")</f>
        <v>Inicia con el diseño y aprobación del Plan Anual de Auditoría-PAA y finaliza con el cargue de las acciones del aplicativo acciones correctivas, preventivas y de mejora -CPM.</v>
      </c>
      <c r="E502" s="764" t="s">
        <v>1133</v>
      </c>
      <c r="F502" s="764" t="s">
        <v>948</v>
      </c>
      <c r="G502" s="783">
        <v>82</v>
      </c>
      <c r="H502" s="297">
        <f t="shared" ref="H502" si="479">+G502</f>
        <v>82</v>
      </c>
      <c r="I502" s="784" t="s">
        <v>3086</v>
      </c>
      <c r="J502" s="785" t="s">
        <v>236</v>
      </c>
      <c r="K502" s="785" t="s">
        <v>3186</v>
      </c>
      <c r="L502" s="785" t="s">
        <v>3187</v>
      </c>
      <c r="M502" s="785" t="s">
        <v>3101</v>
      </c>
      <c r="N502" s="785" t="s">
        <v>917</v>
      </c>
      <c r="O502" s="785" t="s">
        <v>826</v>
      </c>
      <c r="P502" s="786">
        <v>104</v>
      </c>
      <c r="Q502" s="787" t="s">
        <v>89</v>
      </c>
      <c r="R502" s="788" t="s">
        <v>3188</v>
      </c>
      <c r="S502" s="788" t="s">
        <v>3189</v>
      </c>
      <c r="T502" s="788" t="s">
        <v>354</v>
      </c>
      <c r="U502" s="819" t="str">
        <f>IF(ISBLANK(AB502),(IF(P502&lt;=0,"",IF(P502&lt;=2,"Muy Baja",IF(P502&lt;=24,"Baja",IF(P502&lt;=500,"Media",IF(P502&lt;=5000,"Alta","Muy Alta"))))))," ")</f>
        <v>Media</v>
      </c>
      <c r="V502" s="804">
        <f t="shared" ref="V502" si="480">IF(ISBLANK(AB502),(IF(U502="","",IF(U502="Muy Baja",20%,IF(U502="Baja",40%,IF(U502="Media",60%,IF(U502="Alta",80%,IF(U502="Muy Alta",100%,0)))))))," ")</f>
        <v>0.6</v>
      </c>
      <c r="W502" s="822" t="s">
        <v>299</v>
      </c>
      <c r="X502" s="825" t="str">
        <f>IF(W502&gt;0,IF(NOT(ISERROR(MATCH(W502,'Listados Datos'!$N$3:$N$4,0))),'Listados Datos'!$N$6&amp;"Por favor no seleccionar este criterios de impacto (Afectación Económica o presupuestal y/o Pérdida Reputacional)",'Listados Datos'!$N$7),"")</f>
        <v>✔</v>
      </c>
      <c r="Y502" s="828" t="str">
        <f>IF(OR(W502='Listados Datos'!$R$3,W502='Listados Datos'!$S$3),"Leve",IF(OR(W502='Listados Datos'!$R$4,W502='Listados Datos'!$S$4),"Menor",IF(OR(W502='Listados Datos'!$R$5,W502='Listados Datos'!$S$5),"Moderado",IF(OR(W502='Listados Datos'!$R$6,W502='Listados Datos'!$S$6),"Mayor",IF(OR(W502='Listados Datos'!$R$7,W502='Listados Datos'!$S$7),"Catastrófico","")))))</f>
        <v>Moderado</v>
      </c>
      <c r="Z502" s="804">
        <f>IF(Y502="","",IF(Y502="Leve",20%,IF(Y502="Menor",40%,IF(Y502="Moderado",60%,IF(Y502="Mayor",80%,IF(Y502="Catastrófico",100%,0))))))</f>
        <v>0.6</v>
      </c>
      <c r="AA502" s="807" t="str">
        <f>IF(OR(AND(U502="Muy Baja",Y502="Leve"),AND(U502="Muy Baja",Y502="Menor"),AND(U502="Baja",Y502="Leve")),"Bajo",IF(OR(AND(U502="Muy baja",Y502="Moderado"),AND(U502="Baja",Y502="Menor"),AND(U502="Baja",Y502="Moderado"),AND(U502="Media",Y502="Leve"),AND(U502="Media",Y502="Menor"),AND(U502="Media",Y502="Moderado"),AND(U502="Alta",Y502="Leve"),AND(U502="Alta",Y502="Menor")),"Moderado",IF(OR(AND(U502="Muy Baja",Y502="Mayor"),AND(U502="Baja",Y502="Mayor"),AND(U502="Media",Y502="Mayor"),AND(U502="Alta",Y502="Moderado"),AND(U502="Alta",Y502="Mayor"),AND(U502="Muy Alta",Y502="Leve"),AND(U502="Muy Alta",Y502="Menor"),AND(U502="Muy Alta",Y502="Moderado"),AND(U502="Muy Alta",Y502="Mayor")),"Alto",IF(OR(AND(U502="Muy Baja",Y502="Catastrófico"),AND(U502="Baja",Y502="Catastrófico"),AND(U502="Media",Y502="Catastrófico"),AND(U502="Alta",Y502="Catastrófico"),AND(U502="Muy Alta",Y502="Catastrófico")),"Extremo",""))))</f>
        <v>Moderado</v>
      </c>
      <c r="AB502" s="810"/>
      <c r="AC502" s="813"/>
      <c r="AD502" s="796" t="str">
        <f t="shared" ref="AD502" si="481">IF(AND(AB502="Rara Vez",AC502="Insignificante"),("BAJA"),IF(AND(AB502="Rara Vez",AC502="Menor"),("BAJA"),IF(AND(AB502="Rara Vez",AC502="Moderado"),("MODERADA"),IF(AND(AB502="Rara Vez",AC502="Mayor"),("ALTA"),IF(AND(AB502="Improbable",AC502="Insignificante"),("BAJA"),IF(AND(AB502="Improbable",AC502="Menor"),("BAJA"),IF(AND(AB502="Improbable",AC502="Moderado"),("MODERADA"),IF(AND(AB502="Improbable",AC502="Mayor"),("ALTA"),IF(AND(AB502="Posible",AC502="Insignificante"),("BAJA"),IF(AND(AB502="Posible",AC502="Menor"),("MODERADA"),IF(AND(AB502="Posible",AC502="Moderado"),("ALTA"),IF(AND(AB502="Posible",AC502="Mayor"),("EXTREMA"),IF(AND(AB502="Probable",AC502="Insignificante"),("MODERADA"),IF(AND(AB502="Probable",AC502="Menor"),("ALTA"),IF(AND(AB502="Probable",AC502="Moderado"),("ALTA"),IF(AND(AB502="Probable",AC502="Mayor"),("EXTREMA"),IF(AND(AB502="Casi Seguro",AC502="Insignificante"),("ALTA"),IF(AND(AB502="Casi Seguro",AC502="Menor"),("ALTA"),IF(AND(AB502="Casi Seguro",AC502="Moderado"),("EXTREMA"),IF(AND(AB502="Casi Seguro",AC502="Mayor"),("EXTREMA"),IF(AC502="Catastrófico","EXTREMA","VALORAR")))))))))))))))))))))</f>
        <v>VALORAR</v>
      </c>
      <c r="AE502" s="178">
        <v>1</v>
      </c>
      <c r="AF502" s="401" t="s">
        <v>511</v>
      </c>
      <c r="AG502" s="444" t="s">
        <v>3190</v>
      </c>
      <c r="AH502" s="393"/>
      <c r="AI502" s="393"/>
      <c r="AJ502" s="393"/>
      <c r="AK502" s="395" t="str">
        <f t="shared" si="431"/>
        <v>Probabilidad</v>
      </c>
      <c r="AL502" s="253" t="s">
        <v>305</v>
      </c>
      <c r="AM502" s="253" t="s">
        <v>310</v>
      </c>
      <c r="AN502" s="201" t="str">
        <f t="shared" si="432"/>
        <v>40%</v>
      </c>
      <c r="AO502" s="254" t="s">
        <v>314</v>
      </c>
      <c r="AP502" s="254" t="s">
        <v>318</v>
      </c>
      <c r="AQ502" s="255" t="s">
        <v>321</v>
      </c>
      <c r="AR502" s="202">
        <f>IF(ISBLANK(AC502),(IFERROR(IF(AK502="Probabilidad",(V502-(+V502*AN502)),IF(AK502="Impacto",V502,"")),""))," ")</f>
        <v>0.36</v>
      </c>
      <c r="AS502" s="154" t="str">
        <f>IF(ISBLANK(AC502), (IFERROR(IF(AR502="","",IF(AR502&lt;=0.2,"Muy Baja",IF(AR502&lt;=0.4,"Baja",IF(AR502&lt;=0.6,"Media",IF(AR502&lt;=0.8,"Alta","Muy Alta"))))),""))," ")</f>
        <v>Baja</v>
      </c>
      <c r="AT502" s="203">
        <f t="shared" si="434"/>
        <v>0.36</v>
      </c>
      <c r="AU502" s="470" t="str">
        <f t="shared" si="435"/>
        <v>Moderado</v>
      </c>
      <c r="AV502" s="203">
        <f>IFERROR(IF(AK502="Impacto",(Z502-(+Z502*AN502)),IF(AK502="Probabilidad",Z502,"")),"")</f>
        <v>0.6</v>
      </c>
      <c r="AW502" s="204" t="str">
        <f t="shared" si="436"/>
        <v>Moderado</v>
      </c>
      <c r="AX502" s="816"/>
      <c r="AY502" s="793" t="str">
        <f>IF(ISBLANK(AC502), " ", AC502)</f>
        <v xml:space="preserve"> </v>
      </c>
      <c r="AZ502" s="796" t="str">
        <f t="shared" ref="AZ502" si="482">IF(AND(AX502="Rara Vez",AY502="Insignificante"),("BAJA"),IF(AND(AX502="Rara Vez",AY502="Menor"),("BAJA"),IF(AND(AX502="Rara Vez",AY502="Moderado"),("MODERADA"),IF(AND(AX502="Rara Vez",AY502="Mayor"),("ALTA"),IF(AND(AX502="Improbable",AY502="Insignificante"),("BAJA"),IF(AND(AX502="Improbable",AY502="Menor"),("BAJA"),IF(AND(AX502="Improbable",AY502="Moderado"),("MODERADA"),IF(AND(AX502="Improbable",AY502="Mayor"),("ALTA"),IF(AND(AX502="Posible",AY502="Insignificante"),("BAJA"),IF(AND(AX502="Posible",AY502="Menor"),("MODERADA"),IF(AND(AX502="Posible",AY502="Moderado"),("ALTA"),IF(AND(AX502="Posible",AY502="Mayor"),("EXTREMA"),IF(AND(AX502="Probable",AY502="Insignificante"),("MODERADA"),IF(AND(AX502="Probable",AY502="Menor"),("ALTA"),IF(AND(AX502="Probable",AY502="Moderado"),("ALTA"),IF(AND(AX502="Probable",AY502="Mayor"),("EXTREMA"),IF(AND(AX502="Casi Seguro",AY502="Insignificante"),("ALTA"),IF(AND(AX502="Casi Seguro",AY502="Menor"),("ALTA"),IF(AND(AX502="Casi Seguro",AY502="Moderado"),("EXTREMA"),IF(AND(AX502="Casi Seguro",AY502="Mayor"),("EXTREMA"),IF(AY502="Catastrófico","EXTREMA","VALORAR")))))))))))))))))))))</f>
        <v>VALORAR</v>
      </c>
      <c r="BA502" s="799" t="s">
        <v>328</v>
      </c>
      <c r="BB502" s="256" t="s">
        <v>3317</v>
      </c>
      <c r="BC502" s="180" t="s">
        <v>3191</v>
      </c>
      <c r="BD502" s="179" t="s">
        <v>948</v>
      </c>
      <c r="BE502" s="179" t="s">
        <v>1028</v>
      </c>
      <c r="BF502" s="473">
        <v>44927</v>
      </c>
      <c r="BG502" s="473">
        <v>45291</v>
      </c>
      <c r="BH502" s="473" t="s">
        <v>3102</v>
      </c>
      <c r="BI502" s="180" t="s">
        <v>3103</v>
      </c>
      <c r="BJ502" s="785" t="s">
        <v>3089</v>
      </c>
      <c r="BK502" s="411" t="s">
        <v>110</v>
      </c>
      <c r="BL502" s="437" t="s">
        <v>3618</v>
      </c>
      <c r="BM502" s="433">
        <v>1</v>
      </c>
      <c r="BN502" s="438">
        <v>45169</v>
      </c>
      <c r="BO502" s="475" t="s">
        <v>3619</v>
      </c>
      <c r="BP502" s="617" t="s">
        <v>3910</v>
      </c>
      <c r="BQ502" s="475"/>
      <c r="BR502" s="453" t="s">
        <v>111</v>
      </c>
      <c r="BS502" s="453"/>
      <c r="BT502" s="454"/>
      <c r="BU502" s="508" t="s">
        <v>3723</v>
      </c>
      <c r="BV502" s="508" t="s">
        <v>3713</v>
      </c>
      <c r="BW502" s="512" t="s">
        <v>3724</v>
      </c>
      <c r="BX502" s="508" t="s">
        <v>3725</v>
      </c>
      <c r="BY502" s="182"/>
      <c r="BZ502" s="182"/>
      <c r="CA502" s="182"/>
      <c r="CB502" s="182"/>
      <c r="CC502" s="182"/>
      <c r="CD502" s="182"/>
      <c r="CE502" s="182"/>
      <c r="CF502" s="182"/>
      <c r="CG502" s="182"/>
      <c r="CH502" s="182"/>
      <c r="CI502" s="182"/>
      <c r="CJ502" s="182"/>
      <c r="CK502" s="182"/>
      <c r="CL502" s="182"/>
      <c r="CM502" s="182"/>
      <c r="CN502" s="182"/>
      <c r="CO502" s="182"/>
    </row>
    <row r="503" spans="1:93" ht="83.1" customHeight="1">
      <c r="A503" s="919"/>
      <c r="B503" s="911"/>
      <c r="C503" s="781"/>
      <c r="D503" s="781"/>
      <c r="E503" s="764"/>
      <c r="F503" s="764"/>
      <c r="G503" s="783"/>
      <c r="H503" s="297">
        <f t="shared" ref="H503" si="483">+H502</f>
        <v>82</v>
      </c>
      <c r="I503" s="775"/>
      <c r="J503" s="764"/>
      <c r="K503" s="764"/>
      <c r="L503" s="764"/>
      <c r="M503" s="764"/>
      <c r="N503" s="764"/>
      <c r="O503" s="764"/>
      <c r="P503" s="766"/>
      <c r="Q503" s="768"/>
      <c r="R503" s="770"/>
      <c r="S503" s="770"/>
      <c r="T503" s="770"/>
      <c r="U503" s="820"/>
      <c r="V503" s="805"/>
      <c r="W503" s="823"/>
      <c r="X503" s="826"/>
      <c r="Y503" s="829"/>
      <c r="Z503" s="805"/>
      <c r="AA503" s="808"/>
      <c r="AB503" s="811"/>
      <c r="AC503" s="814"/>
      <c r="AD503" s="797"/>
      <c r="AE503" s="178">
        <v>2</v>
      </c>
      <c r="AF503" s="401"/>
      <c r="AG503" s="444"/>
      <c r="AH503" s="393"/>
      <c r="AI503" s="393"/>
      <c r="AJ503" s="393"/>
      <c r="AK503" s="395" t="str">
        <f t="shared" si="431"/>
        <v/>
      </c>
      <c r="AL503" s="253"/>
      <c r="AM503" s="253"/>
      <c r="AN503" s="201" t="str">
        <f t="shared" si="432"/>
        <v/>
      </c>
      <c r="AO503" s="254"/>
      <c r="AP503" s="254"/>
      <c r="AQ503" s="255"/>
      <c r="AR503" s="202" t="str">
        <f>IF(ISBLANK(AC502),(IFERROR(IF(AND(AK502="Probabilidad",AK503="Probabilidad"),(AT502-(+AT502*AN503)),IF(AK503="Probabilidad",(V502-(+V502*AN503)),IF(AK503="Impacto",AT502,""))),""))," ")</f>
        <v/>
      </c>
      <c r="AS503" s="154" t="str">
        <f>IF(ISBLANK(AC502),(IFERROR(IF(AR503="","",IF(AR503&lt;=0.2,"Muy Baja",IF(AR503&lt;=0.4,"Baja",IF(AR503&lt;=0.6,"Media",IF(AR503&lt;=0.8,"Alta","Muy Alta"))))),""))," ")</f>
        <v/>
      </c>
      <c r="AT503" s="203" t="str">
        <f t="shared" si="434"/>
        <v/>
      </c>
      <c r="AU503" s="470" t="str">
        <f t="shared" si="435"/>
        <v/>
      </c>
      <c r="AV503" s="203" t="str">
        <f>IFERROR(IF(AND(AK502="Impacto",AK503="Impacto"),(AV502-(+AV502*AN503)),IF(AK503="Impacto",(Z502-(+Z502*AN503)),IF(AK503="Probabilidad",AV502,""))),"")</f>
        <v/>
      </c>
      <c r="AW503" s="204" t="str">
        <f t="shared" si="436"/>
        <v/>
      </c>
      <c r="AX503" s="817"/>
      <c r="AY503" s="794"/>
      <c r="AZ503" s="797"/>
      <c r="BA503" s="800"/>
      <c r="BB503" s="256"/>
      <c r="BC503" s="180"/>
      <c r="BD503" s="179"/>
      <c r="BE503" s="179"/>
      <c r="BF503" s="473"/>
      <c r="BG503" s="473"/>
      <c r="BH503" s="473"/>
      <c r="BI503" s="180"/>
      <c r="BJ503" s="764"/>
      <c r="BK503" s="411"/>
      <c r="BL503" s="409"/>
      <c r="BM503" s="409"/>
      <c r="BN503" s="409"/>
      <c r="BO503" s="531"/>
      <c r="BP503" s="618"/>
      <c r="BQ503" s="433"/>
      <c r="BR503" s="453"/>
      <c r="BS503" s="453"/>
      <c r="BT503" s="454"/>
      <c r="BU503" s="528"/>
      <c r="BV503" s="529"/>
      <c r="BW503" s="529"/>
      <c r="BX503" s="528"/>
      <c r="BY503" s="182"/>
      <c r="BZ503" s="182"/>
      <c r="CA503" s="182"/>
      <c r="CB503" s="182"/>
      <c r="CC503" s="182"/>
      <c r="CD503" s="182"/>
      <c r="CE503" s="182"/>
      <c r="CF503" s="182"/>
      <c r="CG503" s="182"/>
      <c r="CH503" s="182"/>
      <c r="CI503" s="182"/>
      <c r="CJ503" s="182"/>
      <c r="CK503" s="182"/>
      <c r="CL503" s="182"/>
      <c r="CM503" s="182"/>
      <c r="CN503" s="182"/>
      <c r="CO503" s="182"/>
    </row>
    <row r="504" spans="1:93" ht="28.5" customHeight="1">
      <c r="A504" s="919"/>
      <c r="B504" s="911"/>
      <c r="C504" s="781"/>
      <c r="D504" s="781"/>
      <c r="E504" s="764"/>
      <c r="F504" s="764"/>
      <c r="G504" s="783"/>
      <c r="H504" s="297">
        <f t="shared" si="464"/>
        <v>82</v>
      </c>
      <c r="I504" s="775"/>
      <c r="J504" s="764"/>
      <c r="K504" s="764"/>
      <c r="L504" s="764"/>
      <c r="M504" s="764"/>
      <c r="N504" s="764"/>
      <c r="O504" s="764"/>
      <c r="P504" s="766"/>
      <c r="Q504" s="768"/>
      <c r="R504" s="770"/>
      <c r="S504" s="770"/>
      <c r="T504" s="770"/>
      <c r="U504" s="820"/>
      <c r="V504" s="805"/>
      <c r="W504" s="823"/>
      <c r="X504" s="826"/>
      <c r="Y504" s="829"/>
      <c r="Z504" s="805"/>
      <c r="AA504" s="808"/>
      <c r="AB504" s="811"/>
      <c r="AC504" s="814"/>
      <c r="AD504" s="797"/>
      <c r="AE504" s="178">
        <v>3</v>
      </c>
      <c r="AF504" s="401"/>
      <c r="AG504" s="444"/>
      <c r="AH504" s="393"/>
      <c r="AI504" s="393"/>
      <c r="AJ504" s="393"/>
      <c r="AK504" s="395" t="str">
        <f t="shared" si="431"/>
        <v/>
      </c>
      <c r="AL504" s="253"/>
      <c r="AM504" s="253"/>
      <c r="AN504" s="201" t="str">
        <f t="shared" si="432"/>
        <v/>
      </c>
      <c r="AO504" s="254"/>
      <c r="AP504" s="254"/>
      <c r="AQ504" s="255"/>
      <c r="AR504" s="202" t="str">
        <f>IF(ISBLANK(AC502),(IFERROR(IF(AND(AK503="Probabilidad",AK504="Probabilidad"),(AT503-(+AT503*AN504)),IF(AND(AK503="Impacto",AK504="Probabilidad"),(AT502-(+AT502*AN504)),IF(AK504="Impacto",AT503,""))),""))," ")</f>
        <v/>
      </c>
      <c r="AS504" s="154" t="str">
        <f>IF(ISBLANK(AC502),(IFERROR(IF(AR504="","",IF(AR504&lt;=0.2,"Muy Baja",IF(AR504&lt;=0.4,"Baja",IF(AR504&lt;=0.6,"Media",IF(AR504&lt;=0.8,"Alta","Muy Alta"))))),""))," ")</f>
        <v/>
      </c>
      <c r="AT504" s="203" t="str">
        <f t="shared" si="434"/>
        <v/>
      </c>
      <c r="AU504" s="470" t="str">
        <f t="shared" si="435"/>
        <v/>
      </c>
      <c r="AV504" s="203" t="str">
        <f t="shared" ref="AV504:AV507" si="484">IFERROR(IF(AND(AK503="Impacto",AK504="Impacto"),(AV503-(+AV503*AN504)),IF(AND(AK503="Probabilidad",AK504="Impacto"),(AV502-(+AV502*AN504)),IF(AK504="Probabilidad",AV503,""))),"")</f>
        <v/>
      </c>
      <c r="AW504" s="204" t="str">
        <f t="shared" si="436"/>
        <v/>
      </c>
      <c r="AX504" s="817"/>
      <c r="AY504" s="794"/>
      <c r="AZ504" s="797"/>
      <c r="BA504" s="800"/>
      <c r="BB504" s="256"/>
      <c r="BC504" s="180"/>
      <c r="BD504" s="179"/>
      <c r="BE504" s="179"/>
      <c r="BF504" s="473"/>
      <c r="BG504" s="473"/>
      <c r="BH504" s="473"/>
      <c r="BI504" s="180"/>
      <c r="BJ504" s="764"/>
      <c r="BK504" s="411"/>
      <c r="BL504" s="409"/>
      <c r="BM504" s="409"/>
      <c r="BN504" s="409"/>
      <c r="BO504" s="410"/>
      <c r="BP504" s="530"/>
      <c r="BQ504" s="410"/>
      <c r="BR504" s="453"/>
      <c r="BS504" s="453"/>
      <c r="BT504" s="454"/>
      <c r="BU504" s="528"/>
      <c r="BV504" s="529"/>
      <c r="BW504" s="529"/>
      <c r="BX504" s="528"/>
      <c r="BY504" s="182"/>
      <c r="BZ504" s="182"/>
      <c r="CA504" s="182"/>
      <c r="CB504" s="182"/>
      <c r="CC504" s="182"/>
      <c r="CD504" s="182"/>
      <c r="CE504" s="182"/>
      <c r="CF504" s="182"/>
      <c r="CG504" s="182"/>
      <c r="CH504" s="182"/>
      <c r="CI504" s="182"/>
      <c r="CJ504" s="182"/>
      <c r="CK504" s="182"/>
      <c r="CL504" s="182"/>
      <c r="CM504" s="182"/>
      <c r="CN504" s="182"/>
      <c r="CO504" s="182"/>
    </row>
    <row r="505" spans="1:93" ht="28.5" customHeight="1">
      <c r="A505" s="919"/>
      <c r="B505" s="911"/>
      <c r="C505" s="781"/>
      <c r="D505" s="781"/>
      <c r="E505" s="764"/>
      <c r="F505" s="764"/>
      <c r="G505" s="783"/>
      <c r="H505" s="297">
        <f t="shared" si="464"/>
        <v>82</v>
      </c>
      <c r="I505" s="775"/>
      <c r="J505" s="764"/>
      <c r="K505" s="764"/>
      <c r="L505" s="764"/>
      <c r="M505" s="764"/>
      <c r="N505" s="764"/>
      <c r="O505" s="764"/>
      <c r="P505" s="766"/>
      <c r="Q505" s="768"/>
      <c r="R505" s="770"/>
      <c r="S505" s="770"/>
      <c r="T505" s="770"/>
      <c r="U505" s="820"/>
      <c r="V505" s="805"/>
      <c r="W505" s="823"/>
      <c r="X505" s="826"/>
      <c r="Y505" s="829"/>
      <c r="Z505" s="805"/>
      <c r="AA505" s="808"/>
      <c r="AB505" s="811"/>
      <c r="AC505" s="814"/>
      <c r="AD505" s="797"/>
      <c r="AE505" s="178">
        <v>4</v>
      </c>
      <c r="AF505" s="401"/>
      <c r="AG505" s="444"/>
      <c r="AH505" s="393"/>
      <c r="AI505" s="393"/>
      <c r="AJ505" s="393"/>
      <c r="AK505" s="395" t="str">
        <f t="shared" si="431"/>
        <v/>
      </c>
      <c r="AL505" s="253"/>
      <c r="AM505" s="253"/>
      <c r="AN505" s="201" t="str">
        <f t="shared" si="432"/>
        <v/>
      </c>
      <c r="AO505" s="254"/>
      <c r="AP505" s="254"/>
      <c r="AQ505" s="255"/>
      <c r="AR505" s="202" t="str">
        <f>IF(ISBLANK(AC502),(IFERROR(IF(AND(AK504="Probabilidad",AK505="Probabilidad"),(AT504-(+AT504*AN505)),IF(AND(AK504="Impacto",AK505="Probabilidad"),(AT503-(+AT503*AN505)),IF(AK505="Impacto",AT504,""))),""))," ")</f>
        <v/>
      </c>
      <c r="AS505" s="154" t="str">
        <f>IF(ISBLANK(AC502),(IFERROR(IF(AR505="","",IF(AR505&lt;=0.2,"Muy Baja",IF(AR505&lt;=0.4,"Baja",IF(AR505&lt;=0.6,"Media",IF(AR505&lt;=0.8,"Alta","Muy Alta"))))),""))," ")</f>
        <v/>
      </c>
      <c r="AT505" s="203" t="str">
        <f t="shared" si="434"/>
        <v/>
      </c>
      <c r="AU505" s="470" t="str">
        <f t="shared" si="435"/>
        <v/>
      </c>
      <c r="AV505" s="203" t="str">
        <f t="shared" si="484"/>
        <v/>
      </c>
      <c r="AW505" s="204" t="str">
        <f t="shared" si="436"/>
        <v/>
      </c>
      <c r="AX505" s="817"/>
      <c r="AY505" s="794"/>
      <c r="AZ505" s="797"/>
      <c r="BA505" s="800"/>
      <c r="BB505" s="256"/>
      <c r="BC505" s="180"/>
      <c r="BD505" s="179"/>
      <c r="BE505" s="179"/>
      <c r="BF505" s="473"/>
      <c r="BG505" s="473"/>
      <c r="BH505" s="473"/>
      <c r="BI505" s="180"/>
      <c r="BJ505" s="764"/>
      <c r="BK505" s="411"/>
      <c r="BL505" s="409"/>
      <c r="BM505" s="409"/>
      <c r="BN505" s="409"/>
      <c r="BO505" s="410"/>
      <c r="BP505" s="410"/>
      <c r="BQ505" s="410"/>
      <c r="BR505" s="453"/>
      <c r="BS505" s="453"/>
      <c r="BT505" s="454"/>
      <c r="BU505" s="528"/>
      <c r="BV505" s="529"/>
      <c r="BW505" s="529"/>
      <c r="BX505" s="528"/>
      <c r="BY505" s="182"/>
      <c r="BZ505" s="182"/>
      <c r="CA505" s="182"/>
      <c r="CB505" s="182"/>
      <c r="CC505" s="182"/>
      <c r="CD505" s="182"/>
      <c r="CE505" s="182"/>
      <c r="CF505" s="182"/>
      <c r="CG505" s="182"/>
      <c r="CH505" s="182"/>
      <c r="CI505" s="182"/>
      <c r="CJ505" s="182"/>
      <c r="CK505" s="182"/>
      <c r="CL505" s="182"/>
      <c r="CM505" s="182"/>
      <c r="CN505" s="182"/>
      <c r="CO505" s="182"/>
    </row>
    <row r="506" spans="1:93" ht="28.5" customHeight="1">
      <c r="A506" s="919"/>
      <c r="B506" s="911"/>
      <c r="C506" s="781"/>
      <c r="D506" s="781"/>
      <c r="E506" s="764"/>
      <c r="F506" s="764"/>
      <c r="G506" s="783"/>
      <c r="H506" s="297">
        <f t="shared" si="464"/>
        <v>82</v>
      </c>
      <c r="I506" s="775"/>
      <c r="J506" s="764"/>
      <c r="K506" s="764"/>
      <c r="L506" s="764"/>
      <c r="M506" s="764"/>
      <c r="N506" s="764"/>
      <c r="O506" s="764"/>
      <c r="P506" s="766"/>
      <c r="Q506" s="768"/>
      <c r="R506" s="770"/>
      <c r="S506" s="770"/>
      <c r="T506" s="770"/>
      <c r="U506" s="820"/>
      <c r="V506" s="805"/>
      <c r="W506" s="823"/>
      <c r="X506" s="826"/>
      <c r="Y506" s="829"/>
      <c r="Z506" s="805"/>
      <c r="AA506" s="808"/>
      <c r="AB506" s="811"/>
      <c r="AC506" s="814"/>
      <c r="AD506" s="797"/>
      <c r="AE506" s="178">
        <v>5</v>
      </c>
      <c r="AF506" s="401"/>
      <c r="AG506" s="444"/>
      <c r="AH506" s="393"/>
      <c r="AI506" s="393"/>
      <c r="AJ506" s="393"/>
      <c r="AK506" s="395" t="str">
        <f t="shared" si="431"/>
        <v/>
      </c>
      <c r="AL506" s="253"/>
      <c r="AM506" s="253"/>
      <c r="AN506" s="201" t="str">
        <f t="shared" si="432"/>
        <v/>
      </c>
      <c r="AO506" s="254"/>
      <c r="AP506" s="254"/>
      <c r="AQ506" s="255"/>
      <c r="AR506" s="202" t="str">
        <f>IF(ISBLANK(AC502),(IFERROR(IF(AND(AK505="Probabilidad",AK506="Probabilidad"),(AT505-(+AT505*AN506)),IF(AND(AK505="Impacto",AK506="Probabilidad"),(AT504-(+AT504*AN506)),IF(AK506="Impacto",AT505,""))),""))," ")</f>
        <v/>
      </c>
      <c r="AS506" s="154" t="str">
        <f>IF(ISBLANK(AC502),(IFERROR(IF(AR506="","",IF(AR506&lt;=0.2,"Muy Baja",IF(AR506&lt;=0.4,"Baja",IF(AR506&lt;=0.6,"Media",IF(AR506&lt;=0.8,"Alta","Muy Alta"))))),""))," ")</f>
        <v/>
      </c>
      <c r="AT506" s="203" t="str">
        <f t="shared" si="434"/>
        <v/>
      </c>
      <c r="AU506" s="470" t="str">
        <f t="shared" si="435"/>
        <v/>
      </c>
      <c r="AV506" s="203" t="str">
        <f t="shared" si="484"/>
        <v/>
      </c>
      <c r="AW506" s="204" t="str">
        <f t="shared" si="436"/>
        <v/>
      </c>
      <c r="AX506" s="817"/>
      <c r="AY506" s="794"/>
      <c r="AZ506" s="797"/>
      <c r="BA506" s="800"/>
      <c r="BB506" s="256"/>
      <c r="BC506" s="180"/>
      <c r="BD506" s="179"/>
      <c r="BE506" s="179"/>
      <c r="BF506" s="473"/>
      <c r="BG506" s="473"/>
      <c r="BH506" s="473"/>
      <c r="BI506" s="180"/>
      <c r="BJ506" s="764"/>
      <c r="BK506" s="411"/>
      <c r="BL506" s="409"/>
      <c r="BM506" s="409"/>
      <c r="BN506" s="409"/>
      <c r="BO506" s="410"/>
      <c r="BP506" s="410"/>
      <c r="BQ506" s="410"/>
      <c r="BR506" s="453"/>
      <c r="BS506" s="453"/>
      <c r="BT506" s="454"/>
      <c r="BU506" s="528"/>
      <c r="BV506" s="529"/>
      <c r="BW506" s="529"/>
      <c r="BX506" s="528"/>
      <c r="BY506" s="182"/>
      <c r="BZ506" s="182"/>
      <c r="CA506" s="182"/>
      <c r="CB506" s="182"/>
      <c r="CC506" s="182"/>
      <c r="CD506" s="182"/>
      <c r="CE506" s="182"/>
      <c r="CF506" s="182"/>
      <c r="CG506" s="182"/>
      <c r="CH506" s="182"/>
      <c r="CI506" s="182"/>
      <c r="CJ506" s="182"/>
      <c r="CK506" s="182"/>
      <c r="CL506" s="182"/>
      <c r="CM506" s="182"/>
      <c r="CN506" s="182"/>
      <c r="CO506" s="182"/>
    </row>
    <row r="507" spans="1:93" ht="28.5" customHeight="1">
      <c r="A507" s="919"/>
      <c r="B507" s="911"/>
      <c r="C507" s="781"/>
      <c r="D507" s="781"/>
      <c r="E507" s="764"/>
      <c r="F507" s="764"/>
      <c r="G507" s="783"/>
      <c r="H507" s="297">
        <f t="shared" si="464"/>
        <v>82</v>
      </c>
      <c r="I507" s="776"/>
      <c r="J507" s="765"/>
      <c r="K507" s="765"/>
      <c r="L507" s="765"/>
      <c r="M507" s="765"/>
      <c r="N507" s="765"/>
      <c r="O507" s="765"/>
      <c r="P507" s="767"/>
      <c r="Q507" s="769"/>
      <c r="R507" s="771"/>
      <c r="S507" s="771"/>
      <c r="T507" s="771"/>
      <c r="U507" s="821"/>
      <c r="V507" s="806"/>
      <c r="W507" s="824"/>
      <c r="X507" s="827"/>
      <c r="Y507" s="830"/>
      <c r="Z507" s="806"/>
      <c r="AA507" s="809"/>
      <c r="AB507" s="812"/>
      <c r="AC507" s="815"/>
      <c r="AD507" s="798"/>
      <c r="AE507" s="178">
        <v>6</v>
      </c>
      <c r="AF507" s="401"/>
      <c r="AG507" s="444"/>
      <c r="AH507" s="393"/>
      <c r="AI507" s="393"/>
      <c r="AJ507" s="393"/>
      <c r="AK507" s="395" t="str">
        <f t="shared" si="431"/>
        <v/>
      </c>
      <c r="AL507" s="253"/>
      <c r="AM507" s="253"/>
      <c r="AN507" s="201" t="str">
        <f t="shared" si="432"/>
        <v/>
      </c>
      <c r="AO507" s="254"/>
      <c r="AP507" s="254"/>
      <c r="AQ507" s="255"/>
      <c r="AR507" s="202" t="str">
        <f>IF(ISBLANK(AC502),(IFERROR(IF(AND(AK506="Probabilidad",AK507="Probabilidad"),(AT506-(+AT506*AN507)),IF(AND(AK506="Impacto",AK507="Probabilidad"),(AT505-(+AT505*AN507)),IF(AK507="Impacto",AT506,""))),""))," ")</f>
        <v/>
      </c>
      <c r="AS507" s="154" t="str">
        <f>IF(ISBLANK(AC502),(IFERROR(IF(AR507="","",IF(AR507&lt;=0.2,"Muy Baja",IF(AR507&lt;=0.4,"Baja",IF(AR507&lt;=0.6,"Media",IF(AR507&lt;=0.8,"Alta","Muy Alta"))))),""))," ")</f>
        <v/>
      </c>
      <c r="AT507" s="203" t="str">
        <f t="shared" si="434"/>
        <v/>
      </c>
      <c r="AU507" s="470" t="str">
        <f t="shared" si="435"/>
        <v/>
      </c>
      <c r="AV507" s="203" t="str">
        <f t="shared" si="484"/>
        <v/>
      </c>
      <c r="AW507" s="204" t="str">
        <f t="shared" si="436"/>
        <v/>
      </c>
      <c r="AX507" s="818"/>
      <c r="AY507" s="795"/>
      <c r="AZ507" s="798"/>
      <c r="BA507" s="801"/>
      <c r="BB507" s="256"/>
      <c r="BC507" s="180"/>
      <c r="BD507" s="179"/>
      <c r="BE507" s="179"/>
      <c r="BF507" s="473"/>
      <c r="BG507" s="473"/>
      <c r="BH507" s="473"/>
      <c r="BI507" s="180"/>
      <c r="BJ507" s="765"/>
      <c r="BK507" s="411"/>
      <c r="BL507" s="409"/>
      <c r="BM507" s="409"/>
      <c r="BN507" s="409"/>
      <c r="BO507" s="410"/>
      <c r="BP507" s="410"/>
      <c r="BQ507" s="410"/>
      <c r="BR507" s="453"/>
      <c r="BS507" s="453"/>
      <c r="BT507" s="454"/>
      <c r="BU507" s="528"/>
      <c r="BV507" s="529"/>
      <c r="BW507" s="529"/>
      <c r="BX507" s="528"/>
      <c r="BY507" s="182"/>
      <c r="BZ507" s="182"/>
      <c r="CA507" s="182"/>
      <c r="CB507" s="182"/>
      <c r="CC507" s="182"/>
      <c r="CD507" s="182"/>
      <c r="CE507" s="182"/>
      <c r="CF507" s="182"/>
      <c r="CG507" s="182"/>
      <c r="CH507" s="182"/>
      <c r="CI507" s="182"/>
      <c r="CJ507" s="182"/>
      <c r="CK507" s="182"/>
      <c r="CL507" s="182"/>
      <c r="CM507" s="182"/>
      <c r="CN507" s="182"/>
      <c r="CO507" s="182"/>
    </row>
    <row r="508" spans="1:93" ht="132.75" customHeight="1">
      <c r="A508" s="919"/>
      <c r="B508" s="911" t="s">
        <v>940</v>
      </c>
      <c r="C508" s="781"/>
      <c r="D508" s="781" t="str">
        <f>IFERROR((VLOOKUP($B508,'Listados Datos'!$D$3:$F$18,3,FALSE))," ")</f>
        <v>Inicia con el diseño y aprobación del Plan Anual de Auditoría-PAA y finaliza con el cargue de las acciones del aplicativo acciones correctivas, preventivas y de mejora -CPM.</v>
      </c>
      <c r="E508" s="764" t="s">
        <v>1133</v>
      </c>
      <c r="F508" s="764" t="s">
        <v>948</v>
      </c>
      <c r="G508" s="783">
        <v>83</v>
      </c>
      <c r="H508" s="297">
        <f t="shared" ref="H508" si="485">+G508</f>
        <v>83</v>
      </c>
      <c r="I508" s="784"/>
      <c r="J508" s="785"/>
      <c r="K508" s="785"/>
      <c r="L508" s="785"/>
      <c r="M508" s="785"/>
      <c r="N508" s="785"/>
      <c r="O508" s="785"/>
      <c r="P508" s="786"/>
      <c r="Q508" s="787"/>
      <c r="R508" s="788"/>
      <c r="S508" s="788"/>
      <c r="T508" s="788"/>
      <c r="U508" s="819" t="str">
        <f>IF(ISBLANK(AB508),(IF(P508&lt;=0,"",IF(P508&lt;=2,"Muy Baja",IF(P508&lt;=24,"Baja",IF(P508&lt;=500,"Media",IF(P508&lt;=5000,"Alta","Muy Alta"))))))," ")</f>
        <v/>
      </c>
      <c r="V508" s="804" t="str">
        <f t="shared" ref="V508" si="486">IF(ISBLANK(AB508),(IF(U508="","",IF(U508="Muy Baja",20%,IF(U508="Baja",40%,IF(U508="Media",60%,IF(U508="Alta",80%,IF(U508="Muy Alta",100%,0)))))))," ")</f>
        <v/>
      </c>
      <c r="W508" s="822"/>
      <c r="X508" s="825" t="str">
        <f>IF(W508&gt;0,IF(NOT(ISERROR(MATCH(W508,'Listados Datos'!$N$3:$N$4,0))),'Listados Datos'!$N$6&amp;"Por favor no seleccionar este criterios de impacto (Afectación Económica o presupuestal y/o Pérdida Reputacional)",'Listados Datos'!$N$7),"")</f>
        <v/>
      </c>
      <c r="Y508" s="828" t="str">
        <f>IF(OR(W508='Listados Datos'!$R$3,W508='Listados Datos'!$S$3),"Leve",IF(OR(W508='Listados Datos'!$R$4,W508='Listados Datos'!$S$4),"Menor",IF(OR(W508='Listados Datos'!$R$5,W508='Listados Datos'!$S$5),"Moderado",IF(OR(W508='Listados Datos'!$R$6,W508='Listados Datos'!$S$6),"Mayor",IF(OR(W508='Listados Datos'!$R$7,W508='Listados Datos'!$S$7),"Catastrófico","")))))</f>
        <v/>
      </c>
      <c r="Z508" s="804" t="str">
        <f>IF(Y508="","",IF(Y508="Leve",20%,IF(Y508="Menor",40%,IF(Y508="Moderado",60%,IF(Y508="Mayor",80%,IF(Y508="Catastrófico",100%,0))))))</f>
        <v/>
      </c>
      <c r="AA508" s="807" t="str">
        <f>IF(OR(AND(U508="Muy Baja",Y508="Leve"),AND(U508="Muy Baja",Y508="Menor"),AND(U508="Baja",Y508="Leve")),"Bajo",IF(OR(AND(U508="Muy baja",Y508="Moderado"),AND(U508="Baja",Y508="Menor"),AND(U508="Baja",Y508="Moderado"),AND(U508="Media",Y508="Leve"),AND(U508="Media",Y508="Menor"),AND(U508="Media",Y508="Moderado"),AND(U508="Alta",Y508="Leve"),AND(U508="Alta",Y508="Menor")),"Moderado",IF(OR(AND(U508="Muy Baja",Y508="Mayor"),AND(U508="Baja",Y508="Mayor"),AND(U508="Media",Y508="Mayor"),AND(U508="Alta",Y508="Moderado"),AND(U508="Alta",Y508="Mayor"),AND(U508="Muy Alta",Y508="Leve"),AND(U508="Muy Alta",Y508="Menor"),AND(U508="Muy Alta",Y508="Moderado"),AND(U508="Muy Alta",Y508="Mayor")),"Alto",IF(OR(AND(U508="Muy Baja",Y508="Catastrófico"),AND(U508="Baja",Y508="Catastrófico"),AND(U508="Media",Y508="Catastrófico"),AND(U508="Alta",Y508="Catastrófico"),AND(U508="Muy Alta",Y508="Catastrófico")),"Extremo",""))))</f>
        <v/>
      </c>
      <c r="AB508" s="810"/>
      <c r="AC508" s="813"/>
      <c r="AD508" s="796" t="str">
        <f t="shared" ref="AD508" si="487">IF(AND(AB508="Rara Vez",AC508="Insignificante"),("BAJA"),IF(AND(AB508="Rara Vez",AC508="Menor"),("BAJA"),IF(AND(AB508="Rara Vez",AC508="Moderado"),("MODERADA"),IF(AND(AB508="Rara Vez",AC508="Mayor"),("ALTA"),IF(AND(AB508="Improbable",AC508="Insignificante"),("BAJA"),IF(AND(AB508="Improbable",AC508="Menor"),("BAJA"),IF(AND(AB508="Improbable",AC508="Moderado"),("MODERADA"),IF(AND(AB508="Improbable",AC508="Mayor"),("ALTA"),IF(AND(AB508="Posible",AC508="Insignificante"),("BAJA"),IF(AND(AB508="Posible",AC508="Menor"),("MODERADA"),IF(AND(AB508="Posible",AC508="Moderado"),("ALTA"),IF(AND(AB508="Posible",AC508="Mayor"),("EXTREMA"),IF(AND(AB508="Probable",AC508="Insignificante"),("MODERADA"),IF(AND(AB508="Probable",AC508="Menor"),("ALTA"),IF(AND(AB508="Probable",AC508="Moderado"),("ALTA"),IF(AND(AB508="Probable",AC508="Mayor"),("EXTREMA"),IF(AND(AB508="Casi Seguro",AC508="Insignificante"),("ALTA"),IF(AND(AB508="Casi Seguro",AC508="Menor"),("ALTA"),IF(AND(AB508="Casi Seguro",AC508="Moderado"),("EXTREMA"),IF(AND(AB508="Casi Seguro",AC508="Mayor"),("EXTREMA"),IF(AC508="Catastrófico","EXTREMA","VALORAR")))))))))))))))))))))</f>
        <v>VALORAR</v>
      </c>
      <c r="AE508" s="178">
        <v>1</v>
      </c>
      <c r="AF508" s="401"/>
      <c r="AG508" s="444"/>
      <c r="AH508" s="393"/>
      <c r="AI508" s="393"/>
      <c r="AJ508" s="393"/>
      <c r="AK508" s="395" t="str">
        <f t="shared" si="431"/>
        <v/>
      </c>
      <c r="AL508" s="253"/>
      <c r="AM508" s="253"/>
      <c r="AN508" s="201" t="str">
        <f t="shared" si="432"/>
        <v/>
      </c>
      <c r="AO508" s="254"/>
      <c r="AP508" s="254"/>
      <c r="AQ508" s="255"/>
      <c r="AR508" s="202" t="str">
        <f>IF(ISBLANK(AC508),(IFERROR(IF(AK508="Probabilidad",(V508-(+V508*AN508)),IF(AK508="Impacto",V508,"")),""))," ")</f>
        <v/>
      </c>
      <c r="AS508" s="154" t="str">
        <f>IF(ISBLANK(AC508), (IFERROR(IF(AR508="","",IF(AR508&lt;=0.2,"Muy Baja",IF(AR508&lt;=0.4,"Baja",IF(AR508&lt;=0.6,"Media",IF(AR508&lt;=0.8,"Alta","Muy Alta"))))),""))," ")</f>
        <v/>
      </c>
      <c r="AT508" s="203" t="str">
        <f t="shared" si="434"/>
        <v/>
      </c>
      <c r="AU508" s="470" t="str">
        <f t="shared" si="435"/>
        <v/>
      </c>
      <c r="AV508" s="203" t="str">
        <f>IFERROR(IF(AK508="Impacto",(Z508-(+Z508*AN508)),IF(AK508="Probabilidad",Z508,"")),"")</f>
        <v/>
      </c>
      <c r="AW508" s="204" t="str">
        <f t="shared" si="436"/>
        <v/>
      </c>
      <c r="AX508" s="816"/>
      <c r="AY508" s="793" t="str">
        <f>IF(ISBLANK(AC508), " ", AC508)</f>
        <v xml:space="preserve"> </v>
      </c>
      <c r="AZ508" s="796" t="str">
        <f t="shared" ref="AZ508" si="488">IF(AND(AX508="Rara Vez",AY508="Insignificante"),("BAJA"),IF(AND(AX508="Rara Vez",AY508="Menor"),("BAJA"),IF(AND(AX508="Rara Vez",AY508="Moderado"),("MODERADA"),IF(AND(AX508="Rara Vez",AY508="Mayor"),("ALTA"),IF(AND(AX508="Improbable",AY508="Insignificante"),("BAJA"),IF(AND(AX508="Improbable",AY508="Menor"),("BAJA"),IF(AND(AX508="Improbable",AY508="Moderado"),("MODERADA"),IF(AND(AX508="Improbable",AY508="Mayor"),("ALTA"),IF(AND(AX508="Posible",AY508="Insignificante"),("BAJA"),IF(AND(AX508="Posible",AY508="Menor"),("MODERADA"),IF(AND(AX508="Posible",AY508="Moderado"),("ALTA"),IF(AND(AX508="Posible",AY508="Mayor"),("EXTREMA"),IF(AND(AX508="Probable",AY508="Insignificante"),("MODERADA"),IF(AND(AX508="Probable",AY508="Menor"),("ALTA"),IF(AND(AX508="Probable",AY508="Moderado"),("ALTA"),IF(AND(AX508="Probable",AY508="Mayor"),("EXTREMA"),IF(AND(AX508="Casi Seguro",AY508="Insignificante"),("ALTA"),IF(AND(AX508="Casi Seguro",AY508="Menor"),("ALTA"),IF(AND(AX508="Casi Seguro",AY508="Moderado"),("EXTREMA"),IF(AND(AX508="Casi Seguro",AY508="Mayor"),("EXTREMA"),IF(AY508="Catastrófico","EXTREMA","VALORAR")))))))))))))))))))))</f>
        <v>VALORAR</v>
      </c>
      <c r="BA508" s="799"/>
      <c r="BB508" s="840"/>
      <c r="BC508" s="791"/>
      <c r="BD508" s="791"/>
      <c r="BE508" s="791"/>
      <c r="BF508" s="789"/>
      <c r="BG508" s="789"/>
      <c r="BH508" s="791"/>
      <c r="BI508" s="791"/>
      <c r="BJ508" s="785"/>
      <c r="BK508" s="411"/>
      <c r="BL508" s="409"/>
      <c r="BM508" s="409"/>
      <c r="BN508" s="409"/>
      <c r="BO508" s="410"/>
      <c r="BP508" s="410"/>
      <c r="BQ508" s="410"/>
      <c r="BR508" s="453"/>
      <c r="BS508" s="453"/>
      <c r="BT508" s="454"/>
      <c r="BU508" s="528"/>
      <c r="BV508" s="529"/>
      <c r="BW508" s="529"/>
      <c r="BX508" s="508" t="s">
        <v>3766</v>
      </c>
      <c r="BY508" s="182"/>
      <c r="BZ508" s="182"/>
      <c r="CA508" s="182"/>
      <c r="CB508" s="182"/>
      <c r="CC508" s="182"/>
      <c r="CD508" s="182"/>
      <c r="CE508" s="182"/>
      <c r="CF508" s="182"/>
      <c r="CG508" s="182"/>
      <c r="CH508" s="182"/>
      <c r="CI508" s="182"/>
      <c r="CJ508" s="182"/>
      <c r="CK508" s="182"/>
      <c r="CL508" s="182"/>
      <c r="CM508" s="182"/>
      <c r="CN508" s="182"/>
      <c r="CO508" s="182"/>
    </row>
    <row r="509" spans="1:93" ht="18" customHeight="1">
      <c r="A509" s="919"/>
      <c r="B509" s="911"/>
      <c r="C509" s="781"/>
      <c r="D509" s="781"/>
      <c r="E509" s="764"/>
      <c r="F509" s="764"/>
      <c r="G509" s="783"/>
      <c r="H509" s="297">
        <f t="shared" ref="H509" si="489">+H508</f>
        <v>83</v>
      </c>
      <c r="I509" s="775"/>
      <c r="J509" s="764"/>
      <c r="K509" s="764"/>
      <c r="L509" s="764"/>
      <c r="M509" s="764"/>
      <c r="N509" s="764"/>
      <c r="O509" s="764"/>
      <c r="P509" s="766"/>
      <c r="Q509" s="768"/>
      <c r="R509" s="770"/>
      <c r="S509" s="770"/>
      <c r="T509" s="770"/>
      <c r="U509" s="820"/>
      <c r="V509" s="805"/>
      <c r="W509" s="823"/>
      <c r="X509" s="826"/>
      <c r="Y509" s="829"/>
      <c r="Z509" s="805"/>
      <c r="AA509" s="808"/>
      <c r="AB509" s="811"/>
      <c r="AC509" s="814"/>
      <c r="AD509" s="797"/>
      <c r="AE509" s="178">
        <v>2</v>
      </c>
      <c r="AF509" s="401"/>
      <c r="AG509" s="444"/>
      <c r="AH509" s="393"/>
      <c r="AI509" s="393"/>
      <c r="AJ509" s="393"/>
      <c r="AK509" s="395" t="str">
        <f t="shared" si="431"/>
        <v/>
      </c>
      <c r="AL509" s="253"/>
      <c r="AM509" s="253"/>
      <c r="AN509" s="201" t="str">
        <f t="shared" si="432"/>
        <v/>
      </c>
      <c r="AO509" s="254"/>
      <c r="AP509" s="254"/>
      <c r="AQ509" s="255"/>
      <c r="AR509" s="202" t="str">
        <f>IF(ISBLANK(AC508),(IFERROR(IF(AND(AK508="Probabilidad",AK509="Probabilidad"),(AT508-(+AT508*AN509)),IF(AK509="Probabilidad",(V508-(+V508*AN509)),IF(AK509="Impacto",AT508,""))),""))," ")</f>
        <v/>
      </c>
      <c r="AS509" s="154" t="str">
        <f>IF(ISBLANK(AC508),(IFERROR(IF(AR509="","",IF(AR509&lt;=0.2,"Muy Baja",IF(AR509&lt;=0.4,"Baja",IF(AR509&lt;=0.6,"Media",IF(AR509&lt;=0.8,"Alta","Muy Alta"))))),""))," ")</f>
        <v/>
      </c>
      <c r="AT509" s="203" t="str">
        <f t="shared" si="434"/>
        <v/>
      </c>
      <c r="AU509" s="470" t="str">
        <f t="shared" si="435"/>
        <v/>
      </c>
      <c r="AV509" s="203" t="str">
        <f>IFERROR(IF(AND(AK508="Impacto",AK509="Impacto"),(AV508-(+AV508*AN509)),IF(AK509="Impacto",(Z508-(+Z508*AN509)),IF(AK509="Probabilidad",AV508,""))),"")</f>
        <v/>
      </c>
      <c r="AW509" s="204" t="str">
        <f t="shared" si="436"/>
        <v/>
      </c>
      <c r="AX509" s="817"/>
      <c r="AY509" s="794"/>
      <c r="AZ509" s="797"/>
      <c r="BA509" s="800"/>
      <c r="BB509" s="864"/>
      <c r="BC509" s="863"/>
      <c r="BD509" s="863"/>
      <c r="BE509" s="863"/>
      <c r="BF509" s="862"/>
      <c r="BG509" s="862"/>
      <c r="BH509" s="863"/>
      <c r="BI509" s="863"/>
      <c r="BJ509" s="764"/>
      <c r="BK509" s="411"/>
      <c r="BL509" s="409"/>
      <c r="BM509" s="409"/>
      <c r="BN509" s="409"/>
      <c r="BO509" s="410"/>
      <c r="BP509" s="410"/>
      <c r="BQ509" s="410"/>
      <c r="BR509" s="453"/>
      <c r="BS509" s="453"/>
      <c r="BT509" s="454"/>
      <c r="BU509" s="528"/>
      <c r="BV509" s="529"/>
      <c r="BW509" s="529"/>
      <c r="BX509" s="528"/>
      <c r="BY509" s="182"/>
      <c r="BZ509" s="182"/>
      <c r="CA509" s="182"/>
      <c r="CB509" s="182"/>
      <c r="CC509" s="182"/>
      <c r="CD509" s="182"/>
      <c r="CE509" s="182"/>
      <c r="CF509" s="182"/>
      <c r="CG509" s="182"/>
      <c r="CH509" s="182"/>
      <c r="CI509" s="182"/>
      <c r="CJ509" s="182"/>
      <c r="CK509" s="182"/>
      <c r="CL509" s="182"/>
      <c r="CM509" s="182"/>
      <c r="CN509" s="182"/>
      <c r="CO509" s="182"/>
    </row>
    <row r="510" spans="1:93" ht="18" customHeight="1">
      <c r="A510" s="919"/>
      <c r="B510" s="911"/>
      <c r="C510" s="781"/>
      <c r="D510" s="781"/>
      <c r="E510" s="764"/>
      <c r="F510" s="764"/>
      <c r="G510" s="783"/>
      <c r="H510" s="297">
        <f t="shared" si="464"/>
        <v>83</v>
      </c>
      <c r="I510" s="775"/>
      <c r="J510" s="764"/>
      <c r="K510" s="764"/>
      <c r="L510" s="764"/>
      <c r="M510" s="764"/>
      <c r="N510" s="764"/>
      <c r="O510" s="764"/>
      <c r="P510" s="766"/>
      <c r="Q510" s="768"/>
      <c r="R510" s="770"/>
      <c r="S510" s="770"/>
      <c r="T510" s="770"/>
      <c r="U510" s="820"/>
      <c r="V510" s="805"/>
      <c r="W510" s="823"/>
      <c r="X510" s="826"/>
      <c r="Y510" s="829"/>
      <c r="Z510" s="805"/>
      <c r="AA510" s="808"/>
      <c r="AB510" s="811"/>
      <c r="AC510" s="814"/>
      <c r="AD510" s="797"/>
      <c r="AE510" s="178">
        <v>3</v>
      </c>
      <c r="AF510" s="401"/>
      <c r="AG510" s="444"/>
      <c r="AH510" s="393"/>
      <c r="AI510" s="393"/>
      <c r="AJ510" s="393"/>
      <c r="AK510" s="395" t="str">
        <f t="shared" si="431"/>
        <v/>
      </c>
      <c r="AL510" s="253"/>
      <c r="AM510" s="253"/>
      <c r="AN510" s="201" t="str">
        <f t="shared" si="432"/>
        <v/>
      </c>
      <c r="AO510" s="254"/>
      <c r="AP510" s="254"/>
      <c r="AQ510" s="255"/>
      <c r="AR510" s="202" t="str">
        <f>IF(ISBLANK(AC508),(IFERROR(IF(AND(AK509="Probabilidad",AK510="Probabilidad"),(AT509-(+AT509*AN510)),IF(AND(AK509="Impacto",AK510="Probabilidad"),(AT508-(+AT508*AN510)),IF(AK510="Impacto",AT509,""))),""))," ")</f>
        <v/>
      </c>
      <c r="AS510" s="154" t="str">
        <f>IF(ISBLANK(AC508),(IFERROR(IF(AR510="","",IF(AR510&lt;=0.2,"Muy Baja",IF(AR510&lt;=0.4,"Baja",IF(AR510&lt;=0.6,"Media",IF(AR510&lt;=0.8,"Alta","Muy Alta"))))),""))," ")</f>
        <v/>
      </c>
      <c r="AT510" s="203" t="str">
        <f t="shared" si="434"/>
        <v/>
      </c>
      <c r="AU510" s="470" t="str">
        <f t="shared" si="435"/>
        <v/>
      </c>
      <c r="AV510" s="203" t="str">
        <f t="shared" ref="AV510:AV513" si="490">IFERROR(IF(AND(AK509="Impacto",AK510="Impacto"),(AV509-(+AV509*AN510)),IF(AND(AK509="Probabilidad",AK510="Impacto"),(AV508-(+AV508*AN510)),IF(AK510="Probabilidad",AV509,""))),"")</f>
        <v/>
      </c>
      <c r="AW510" s="204" t="str">
        <f t="shared" si="436"/>
        <v/>
      </c>
      <c r="AX510" s="817"/>
      <c r="AY510" s="794"/>
      <c r="AZ510" s="797"/>
      <c r="BA510" s="800"/>
      <c r="BB510" s="864"/>
      <c r="BC510" s="863"/>
      <c r="BD510" s="863"/>
      <c r="BE510" s="863"/>
      <c r="BF510" s="862"/>
      <c r="BG510" s="862"/>
      <c r="BH510" s="863"/>
      <c r="BI510" s="863"/>
      <c r="BJ510" s="764"/>
      <c r="BK510" s="411"/>
      <c r="BL510" s="409"/>
      <c r="BM510" s="409"/>
      <c r="BN510" s="409"/>
      <c r="BO510" s="410"/>
      <c r="BP510" s="410"/>
      <c r="BQ510" s="410"/>
      <c r="BR510" s="453"/>
      <c r="BS510" s="453"/>
      <c r="BT510" s="454"/>
      <c r="BU510" s="528"/>
      <c r="BV510" s="529"/>
      <c r="BW510" s="529"/>
      <c r="BX510" s="528"/>
      <c r="BY510" s="182"/>
      <c r="BZ510" s="182"/>
      <c r="CA510" s="182"/>
      <c r="CB510" s="182"/>
      <c r="CC510" s="182"/>
      <c r="CD510" s="182"/>
      <c r="CE510" s="182"/>
      <c r="CF510" s="182"/>
      <c r="CG510" s="182"/>
      <c r="CH510" s="182"/>
      <c r="CI510" s="182"/>
      <c r="CJ510" s="182"/>
      <c r="CK510" s="182"/>
      <c r="CL510" s="182"/>
      <c r="CM510" s="182"/>
      <c r="CN510" s="182"/>
      <c r="CO510" s="182"/>
    </row>
    <row r="511" spans="1:93" ht="18" customHeight="1">
      <c r="A511" s="919"/>
      <c r="B511" s="911"/>
      <c r="C511" s="781"/>
      <c r="D511" s="781"/>
      <c r="E511" s="764"/>
      <c r="F511" s="764"/>
      <c r="G511" s="783"/>
      <c r="H511" s="297">
        <f t="shared" si="464"/>
        <v>83</v>
      </c>
      <c r="I511" s="775"/>
      <c r="J511" s="764"/>
      <c r="K511" s="764"/>
      <c r="L511" s="764"/>
      <c r="M511" s="764"/>
      <c r="N511" s="764"/>
      <c r="O511" s="764"/>
      <c r="P511" s="766"/>
      <c r="Q511" s="768"/>
      <c r="R511" s="770"/>
      <c r="S511" s="770"/>
      <c r="T511" s="770"/>
      <c r="U511" s="820"/>
      <c r="V511" s="805"/>
      <c r="W511" s="823"/>
      <c r="X511" s="826"/>
      <c r="Y511" s="829"/>
      <c r="Z511" s="805"/>
      <c r="AA511" s="808"/>
      <c r="AB511" s="811"/>
      <c r="AC511" s="814"/>
      <c r="AD511" s="797"/>
      <c r="AE511" s="178">
        <v>4</v>
      </c>
      <c r="AF511" s="401"/>
      <c r="AG511" s="444"/>
      <c r="AH511" s="393"/>
      <c r="AI511" s="393"/>
      <c r="AJ511" s="393"/>
      <c r="AK511" s="395" t="str">
        <f t="shared" si="431"/>
        <v/>
      </c>
      <c r="AL511" s="253"/>
      <c r="AM511" s="253"/>
      <c r="AN511" s="201" t="str">
        <f t="shared" si="432"/>
        <v/>
      </c>
      <c r="AO511" s="254"/>
      <c r="AP511" s="254"/>
      <c r="AQ511" s="255"/>
      <c r="AR511" s="202" t="str">
        <f>IF(ISBLANK(AC508),(IFERROR(IF(AND(AK510="Probabilidad",AK511="Probabilidad"),(AT510-(+AT510*AN511)),IF(AND(AK510="Impacto",AK511="Probabilidad"),(AT509-(+AT509*AN511)),IF(AK511="Impacto",AT510,""))),""))," ")</f>
        <v/>
      </c>
      <c r="AS511" s="154" t="str">
        <f>IF(ISBLANK(AC508),(IFERROR(IF(AR511="","",IF(AR511&lt;=0.2,"Muy Baja",IF(AR511&lt;=0.4,"Baja",IF(AR511&lt;=0.6,"Media",IF(AR511&lt;=0.8,"Alta","Muy Alta"))))),""))," ")</f>
        <v/>
      </c>
      <c r="AT511" s="203" t="str">
        <f t="shared" si="434"/>
        <v/>
      </c>
      <c r="AU511" s="470" t="str">
        <f t="shared" si="435"/>
        <v/>
      </c>
      <c r="AV511" s="203" t="str">
        <f t="shared" si="490"/>
        <v/>
      </c>
      <c r="AW511" s="204" t="str">
        <f t="shared" si="436"/>
        <v/>
      </c>
      <c r="AX511" s="817"/>
      <c r="AY511" s="794"/>
      <c r="AZ511" s="797"/>
      <c r="BA511" s="800"/>
      <c r="BB511" s="864"/>
      <c r="BC511" s="863"/>
      <c r="BD511" s="863"/>
      <c r="BE511" s="863"/>
      <c r="BF511" s="862"/>
      <c r="BG511" s="862"/>
      <c r="BH511" s="863"/>
      <c r="BI511" s="863"/>
      <c r="BJ511" s="764"/>
      <c r="BK511" s="411"/>
      <c r="BL511" s="409"/>
      <c r="BM511" s="409"/>
      <c r="BN511" s="409"/>
      <c r="BO511" s="410"/>
      <c r="BP511" s="410"/>
      <c r="BQ511" s="410"/>
      <c r="BR511" s="453"/>
      <c r="BS511" s="453"/>
      <c r="BT511" s="454"/>
      <c r="BU511" s="528"/>
      <c r="BV511" s="529"/>
      <c r="BW511" s="529"/>
      <c r="BX511" s="528"/>
      <c r="BY511" s="182"/>
      <c r="BZ511" s="182"/>
      <c r="CA511" s="182"/>
      <c r="CB511" s="182"/>
      <c r="CC511" s="182"/>
      <c r="CD511" s="182"/>
      <c r="CE511" s="182"/>
      <c r="CF511" s="182"/>
      <c r="CG511" s="182"/>
      <c r="CH511" s="182"/>
      <c r="CI511" s="182"/>
      <c r="CJ511" s="182"/>
      <c r="CK511" s="182"/>
      <c r="CL511" s="182"/>
      <c r="CM511" s="182"/>
      <c r="CN511" s="182"/>
      <c r="CO511" s="182"/>
    </row>
    <row r="512" spans="1:93" ht="18" customHeight="1">
      <c r="A512" s="919"/>
      <c r="B512" s="911"/>
      <c r="C512" s="781"/>
      <c r="D512" s="781"/>
      <c r="E512" s="764"/>
      <c r="F512" s="764"/>
      <c r="G512" s="783"/>
      <c r="H512" s="297">
        <f t="shared" si="464"/>
        <v>83</v>
      </c>
      <c r="I512" s="775"/>
      <c r="J512" s="764"/>
      <c r="K512" s="764"/>
      <c r="L512" s="764"/>
      <c r="M512" s="764"/>
      <c r="N512" s="764"/>
      <c r="O512" s="764"/>
      <c r="P512" s="766"/>
      <c r="Q512" s="768"/>
      <c r="R512" s="770"/>
      <c r="S512" s="770"/>
      <c r="T512" s="770"/>
      <c r="U512" s="820"/>
      <c r="V512" s="805"/>
      <c r="W512" s="823"/>
      <c r="X512" s="826"/>
      <c r="Y512" s="829"/>
      <c r="Z512" s="805"/>
      <c r="AA512" s="808"/>
      <c r="AB512" s="811"/>
      <c r="AC512" s="814"/>
      <c r="AD512" s="797"/>
      <c r="AE512" s="178">
        <v>5</v>
      </c>
      <c r="AF512" s="401"/>
      <c r="AG512" s="444"/>
      <c r="AH512" s="393"/>
      <c r="AI512" s="393"/>
      <c r="AJ512" s="393"/>
      <c r="AK512" s="395" t="str">
        <f t="shared" si="431"/>
        <v/>
      </c>
      <c r="AL512" s="253"/>
      <c r="AM512" s="253"/>
      <c r="AN512" s="201" t="str">
        <f t="shared" si="432"/>
        <v/>
      </c>
      <c r="AO512" s="254"/>
      <c r="AP512" s="254"/>
      <c r="AQ512" s="255"/>
      <c r="AR512" s="202" t="str">
        <f>IF(ISBLANK(AC508),(IFERROR(IF(AND(AK511="Probabilidad",AK512="Probabilidad"),(AT511-(+AT511*AN512)),IF(AND(AK511="Impacto",AK512="Probabilidad"),(AT510-(+AT510*AN512)),IF(AK512="Impacto",AT511,""))),""))," ")</f>
        <v/>
      </c>
      <c r="AS512" s="154" t="str">
        <f>IF(ISBLANK(AC508),(IFERROR(IF(AR512="","",IF(AR512&lt;=0.2,"Muy Baja",IF(AR512&lt;=0.4,"Baja",IF(AR512&lt;=0.6,"Media",IF(AR512&lt;=0.8,"Alta","Muy Alta"))))),""))," ")</f>
        <v/>
      </c>
      <c r="AT512" s="203" t="str">
        <f t="shared" si="434"/>
        <v/>
      </c>
      <c r="AU512" s="470" t="str">
        <f t="shared" si="435"/>
        <v/>
      </c>
      <c r="AV512" s="203" t="str">
        <f t="shared" si="490"/>
        <v/>
      </c>
      <c r="AW512" s="204" t="str">
        <f t="shared" si="436"/>
        <v/>
      </c>
      <c r="AX512" s="817"/>
      <c r="AY512" s="794"/>
      <c r="AZ512" s="797"/>
      <c r="BA512" s="800"/>
      <c r="BB512" s="841"/>
      <c r="BC512" s="792"/>
      <c r="BD512" s="792"/>
      <c r="BE512" s="792"/>
      <c r="BF512" s="790"/>
      <c r="BG512" s="790"/>
      <c r="BH512" s="792"/>
      <c r="BI512" s="792"/>
      <c r="BJ512" s="764"/>
      <c r="BK512" s="411"/>
      <c r="BL512" s="409"/>
      <c r="BM512" s="409"/>
      <c r="BN512" s="409"/>
      <c r="BO512" s="410"/>
      <c r="BP512" s="410"/>
      <c r="BQ512" s="410"/>
      <c r="BR512" s="453"/>
      <c r="BS512" s="453"/>
      <c r="BT512" s="454"/>
      <c r="BU512" s="528"/>
      <c r="BV512" s="529"/>
      <c r="BW512" s="529"/>
      <c r="BX512" s="528"/>
      <c r="BY512" s="182"/>
      <c r="BZ512" s="182"/>
      <c r="CA512" s="182"/>
      <c r="CB512" s="182"/>
      <c r="CC512" s="182"/>
      <c r="CD512" s="182"/>
      <c r="CE512" s="182"/>
      <c r="CF512" s="182"/>
      <c r="CG512" s="182"/>
      <c r="CH512" s="182"/>
      <c r="CI512" s="182"/>
      <c r="CJ512" s="182"/>
      <c r="CK512" s="182"/>
      <c r="CL512" s="182"/>
      <c r="CM512" s="182"/>
      <c r="CN512" s="182"/>
      <c r="CO512" s="182"/>
    </row>
    <row r="513" spans="1:93" ht="18" customHeight="1">
      <c r="A513" s="919"/>
      <c r="B513" s="911"/>
      <c r="C513" s="781"/>
      <c r="D513" s="781"/>
      <c r="E513" s="764"/>
      <c r="F513" s="764"/>
      <c r="G513" s="783"/>
      <c r="H513" s="297">
        <f t="shared" si="464"/>
        <v>83</v>
      </c>
      <c r="I513" s="776"/>
      <c r="J513" s="765"/>
      <c r="K513" s="765"/>
      <c r="L513" s="765"/>
      <c r="M513" s="765"/>
      <c r="N513" s="765"/>
      <c r="O513" s="765"/>
      <c r="P513" s="767"/>
      <c r="Q513" s="769"/>
      <c r="R513" s="771"/>
      <c r="S513" s="771"/>
      <c r="T513" s="771"/>
      <c r="U513" s="821"/>
      <c r="V513" s="806"/>
      <c r="W513" s="824"/>
      <c r="X513" s="827"/>
      <c r="Y513" s="830"/>
      <c r="Z513" s="806"/>
      <c r="AA513" s="809"/>
      <c r="AB513" s="812"/>
      <c r="AC513" s="815"/>
      <c r="AD513" s="798"/>
      <c r="AE513" s="178">
        <v>6</v>
      </c>
      <c r="AF513" s="401"/>
      <c r="AG513" s="444"/>
      <c r="AH513" s="393"/>
      <c r="AI513" s="393"/>
      <c r="AJ513" s="393"/>
      <c r="AK513" s="395" t="str">
        <f t="shared" si="431"/>
        <v/>
      </c>
      <c r="AL513" s="253"/>
      <c r="AM513" s="253"/>
      <c r="AN513" s="201" t="str">
        <f t="shared" si="432"/>
        <v/>
      </c>
      <c r="AO513" s="254"/>
      <c r="AP513" s="254"/>
      <c r="AQ513" s="255"/>
      <c r="AR513" s="202" t="str">
        <f>IF(ISBLANK(AC508),(IFERROR(IF(AND(AK512="Probabilidad",AK513="Probabilidad"),(AT512-(+AT512*AN513)),IF(AND(AK512="Impacto",AK513="Probabilidad"),(AT511-(+AT511*AN513)),IF(AK513="Impacto",AT512,""))),""))," ")</f>
        <v/>
      </c>
      <c r="AS513" s="154" t="str">
        <f>IF(ISBLANK(AC508),(IFERROR(IF(AR513="","",IF(AR513&lt;=0.2,"Muy Baja",IF(AR513&lt;=0.4,"Baja",IF(AR513&lt;=0.6,"Media",IF(AR513&lt;=0.8,"Alta","Muy Alta"))))),""))," ")</f>
        <v/>
      </c>
      <c r="AT513" s="203" t="str">
        <f t="shared" si="434"/>
        <v/>
      </c>
      <c r="AU513" s="470" t="str">
        <f t="shared" si="435"/>
        <v/>
      </c>
      <c r="AV513" s="203" t="str">
        <f t="shared" si="490"/>
        <v/>
      </c>
      <c r="AW513" s="204" t="str">
        <f t="shared" si="436"/>
        <v/>
      </c>
      <c r="AX513" s="818"/>
      <c r="AY513" s="795"/>
      <c r="AZ513" s="798"/>
      <c r="BA513" s="801"/>
      <c r="BB513" s="256"/>
      <c r="BC513" s="180"/>
      <c r="BD513" s="179"/>
      <c r="BE513" s="179"/>
      <c r="BF513" s="473"/>
      <c r="BG513" s="473"/>
      <c r="BH513" s="473"/>
      <c r="BI513" s="180"/>
      <c r="BJ513" s="765"/>
      <c r="BK513" s="411"/>
      <c r="BL513" s="409"/>
      <c r="BM513" s="409"/>
      <c r="BN513" s="409"/>
      <c r="BO513" s="410"/>
      <c r="BP513" s="410"/>
      <c r="BQ513" s="410"/>
      <c r="BR513" s="453"/>
      <c r="BS513" s="453"/>
      <c r="BT513" s="454"/>
      <c r="BU513" s="528"/>
      <c r="BV513" s="529"/>
      <c r="BW513" s="529"/>
      <c r="BX513" s="528"/>
      <c r="BY513" s="182"/>
      <c r="BZ513" s="182"/>
      <c r="CA513" s="182"/>
      <c r="CB513" s="182"/>
      <c r="CC513" s="182"/>
      <c r="CD513" s="182"/>
      <c r="CE513" s="182"/>
      <c r="CF513" s="182"/>
      <c r="CG513" s="182"/>
      <c r="CH513" s="182"/>
      <c r="CI513" s="182"/>
      <c r="CJ513" s="182"/>
      <c r="CK513" s="182"/>
      <c r="CL513" s="182"/>
      <c r="CM513" s="182"/>
      <c r="CN513" s="182"/>
      <c r="CO513" s="182"/>
    </row>
    <row r="514" spans="1:93" ht="143.25" customHeight="1">
      <c r="A514" s="919"/>
      <c r="B514" s="911" t="s">
        <v>940</v>
      </c>
      <c r="C514" s="781"/>
      <c r="D514" s="781" t="str">
        <f>IFERROR((VLOOKUP($B514,'Listados Datos'!$D$3:$F$18,3,FALSE))," ")</f>
        <v>Inicia con el diseño y aprobación del Plan Anual de Auditoría-PAA y finaliza con el cargue de las acciones del aplicativo acciones correctivas, preventivas y de mejora -CPM.</v>
      </c>
      <c r="E514" s="764" t="s">
        <v>1133</v>
      </c>
      <c r="F514" s="764" t="s">
        <v>948</v>
      </c>
      <c r="G514" s="783">
        <v>84</v>
      </c>
      <c r="H514" s="297">
        <f t="shared" ref="H514" si="491">+G514</f>
        <v>84</v>
      </c>
      <c r="I514" s="784"/>
      <c r="J514" s="785"/>
      <c r="K514" s="785"/>
      <c r="L514" s="785"/>
      <c r="M514" s="785"/>
      <c r="N514" s="785"/>
      <c r="O514" s="785"/>
      <c r="P514" s="786"/>
      <c r="Q514" s="787"/>
      <c r="R514" s="788"/>
      <c r="S514" s="788"/>
      <c r="T514" s="788"/>
      <c r="U514" s="819" t="str">
        <f>IF(ISBLANK(AB514),(IF(P514&lt;=0,"",IF(P514&lt;=2,"Muy Baja",IF(P514&lt;=24,"Baja",IF(P514&lt;=500,"Media",IF(P514&lt;=5000,"Alta","Muy Alta"))))))," ")</f>
        <v/>
      </c>
      <c r="V514" s="804" t="str">
        <f t="shared" ref="V514" si="492">IF(ISBLANK(AB514),(IF(U514="","",IF(U514="Muy Baja",20%,IF(U514="Baja",40%,IF(U514="Media",60%,IF(U514="Alta",80%,IF(U514="Muy Alta",100%,0)))))))," ")</f>
        <v/>
      </c>
      <c r="W514" s="822"/>
      <c r="X514" s="825" t="str">
        <f>IF(W514&gt;0,IF(NOT(ISERROR(MATCH(W514,'Listados Datos'!$N$3:$N$4,0))),'Listados Datos'!$N$6&amp;"Por favor no seleccionar este criterios de impacto (Afectación Económica o presupuestal y/o Pérdida Reputacional)",'Listados Datos'!$N$7),"")</f>
        <v/>
      </c>
      <c r="Y514" s="828" t="str">
        <f>IF(OR(W514='Listados Datos'!$R$3,W514='Listados Datos'!$S$3),"Leve",IF(OR(W514='Listados Datos'!$R$4,W514='Listados Datos'!$S$4),"Menor",IF(OR(W514='Listados Datos'!$R$5,W514='Listados Datos'!$S$5),"Moderado",IF(OR(W514='Listados Datos'!$R$6,W514='Listados Datos'!$S$6),"Mayor",IF(OR(W514='Listados Datos'!$R$7,W514='Listados Datos'!$S$7),"Catastrófico","")))))</f>
        <v/>
      </c>
      <c r="Z514" s="804" t="str">
        <f>IF(Y514="","",IF(Y514="Leve",20%,IF(Y514="Menor",40%,IF(Y514="Moderado",60%,IF(Y514="Mayor",80%,IF(Y514="Catastrófico",100%,0))))))</f>
        <v/>
      </c>
      <c r="AA514" s="807" t="str">
        <f>IF(OR(AND(U514="Muy Baja",Y514="Leve"),AND(U514="Muy Baja",Y514="Menor"),AND(U514="Baja",Y514="Leve")),"Bajo",IF(OR(AND(U514="Muy baja",Y514="Moderado"),AND(U514="Baja",Y514="Menor"),AND(U514="Baja",Y514="Moderado"),AND(U514="Media",Y514="Leve"),AND(U514="Media",Y514="Menor"),AND(U514="Media",Y514="Moderado"),AND(U514="Alta",Y514="Leve"),AND(U514="Alta",Y514="Menor")),"Moderado",IF(OR(AND(U514="Muy Baja",Y514="Mayor"),AND(U514="Baja",Y514="Mayor"),AND(U514="Media",Y514="Mayor"),AND(U514="Alta",Y514="Moderado"),AND(U514="Alta",Y514="Mayor"),AND(U514="Muy Alta",Y514="Leve"),AND(U514="Muy Alta",Y514="Menor"),AND(U514="Muy Alta",Y514="Moderado"),AND(U514="Muy Alta",Y514="Mayor")),"Alto",IF(OR(AND(U514="Muy Baja",Y514="Catastrófico"),AND(U514="Baja",Y514="Catastrófico"),AND(U514="Media",Y514="Catastrófico"),AND(U514="Alta",Y514="Catastrófico"),AND(U514="Muy Alta",Y514="Catastrófico")),"Extremo",""))))</f>
        <v/>
      </c>
      <c r="AB514" s="810"/>
      <c r="AC514" s="813"/>
      <c r="AD514" s="796" t="str">
        <f t="shared" ref="AD514" si="493">IF(AND(AB514="Rara Vez",AC514="Insignificante"),("BAJA"),IF(AND(AB514="Rara Vez",AC514="Menor"),("BAJA"),IF(AND(AB514="Rara Vez",AC514="Moderado"),("MODERADA"),IF(AND(AB514="Rara Vez",AC514="Mayor"),("ALTA"),IF(AND(AB514="Improbable",AC514="Insignificante"),("BAJA"),IF(AND(AB514="Improbable",AC514="Menor"),("BAJA"),IF(AND(AB514="Improbable",AC514="Moderado"),("MODERADA"),IF(AND(AB514="Improbable",AC514="Mayor"),("ALTA"),IF(AND(AB514="Posible",AC514="Insignificante"),("BAJA"),IF(AND(AB514="Posible",AC514="Menor"),("MODERADA"),IF(AND(AB514="Posible",AC514="Moderado"),("ALTA"),IF(AND(AB514="Posible",AC514="Mayor"),("EXTREMA"),IF(AND(AB514="Probable",AC514="Insignificante"),("MODERADA"),IF(AND(AB514="Probable",AC514="Menor"),("ALTA"),IF(AND(AB514="Probable",AC514="Moderado"),("ALTA"),IF(AND(AB514="Probable",AC514="Mayor"),("EXTREMA"),IF(AND(AB514="Casi Seguro",AC514="Insignificante"),("ALTA"),IF(AND(AB514="Casi Seguro",AC514="Menor"),("ALTA"),IF(AND(AB514="Casi Seguro",AC514="Moderado"),("EXTREMA"),IF(AND(AB514="Casi Seguro",AC514="Mayor"),("EXTREMA"),IF(AC514="Catastrófico","EXTREMA","VALORAR")))))))))))))))))))))</f>
        <v>VALORAR</v>
      </c>
      <c r="AE514" s="178">
        <v>1</v>
      </c>
      <c r="AF514" s="401"/>
      <c r="AG514" s="444"/>
      <c r="AH514" s="393"/>
      <c r="AI514" s="393"/>
      <c r="AJ514" s="393"/>
      <c r="AK514" s="395" t="str">
        <f t="shared" si="431"/>
        <v/>
      </c>
      <c r="AL514" s="253"/>
      <c r="AM514" s="253"/>
      <c r="AN514" s="201" t="str">
        <f t="shared" si="432"/>
        <v/>
      </c>
      <c r="AO514" s="254"/>
      <c r="AP514" s="254"/>
      <c r="AQ514" s="255"/>
      <c r="AR514" s="202" t="str">
        <f>IF(ISBLANK(AC514),(IFERROR(IF(AK514="Probabilidad",(V514-(+V514*AN514)),IF(AK514="Impacto",V514,"")),""))," ")</f>
        <v/>
      </c>
      <c r="AS514" s="154" t="str">
        <f>IF(ISBLANK(AC514), (IFERROR(IF(AR514="","",IF(AR514&lt;=0.2,"Muy Baja",IF(AR514&lt;=0.4,"Baja",IF(AR514&lt;=0.6,"Media",IF(AR514&lt;=0.8,"Alta","Muy Alta"))))),""))," ")</f>
        <v/>
      </c>
      <c r="AT514" s="203" t="str">
        <f t="shared" si="434"/>
        <v/>
      </c>
      <c r="AU514" s="470" t="str">
        <f t="shared" si="435"/>
        <v/>
      </c>
      <c r="AV514" s="203" t="str">
        <f>IFERROR(IF(AK514="Impacto",(Z514-(+Z514*AN514)),IF(AK514="Probabilidad",Z514,"")),"")</f>
        <v/>
      </c>
      <c r="AW514" s="204" t="str">
        <f t="shared" si="436"/>
        <v/>
      </c>
      <c r="AX514" s="816"/>
      <c r="AY514" s="793" t="str">
        <f>IF(ISBLANK(AC514), " ", AC514)</f>
        <v xml:space="preserve"> </v>
      </c>
      <c r="AZ514" s="796" t="str">
        <f t="shared" ref="AZ514" si="494">IF(AND(AX514="Rara Vez",AY514="Insignificante"),("BAJA"),IF(AND(AX514="Rara Vez",AY514="Menor"),("BAJA"),IF(AND(AX514="Rara Vez",AY514="Moderado"),("MODERADA"),IF(AND(AX514="Rara Vez",AY514="Mayor"),("ALTA"),IF(AND(AX514="Improbable",AY514="Insignificante"),("BAJA"),IF(AND(AX514="Improbable",AY514="Menor"),("BAJA"),IF(AND(AX514="Improbable",AY514="Moderado"),("MODERADA"),IF(AND(AX514="Improbable",AY514="Mayor"),("ALTA"),IF(AND(AX514="Posible",AY514="Insignificante"),("BAJA"),IF(AND(AX514="Posible",AY514="Menor"),("MODERADA"),IF(AND(AX514="Posible",AY514="Moderado"),("ALTA"),IF(AND(AX514="Posible",AY514="Mayor"),("EXTREMA"),IF(AND(AX514="Probable",AY514="Insignificante"),("MODERADA"),IF(AND(AX514="Probable",AY514="Menor"),("ALTA"),IF(AND(AX514="Probable",AY514="Moderado"),("ALTA"),IF(AND(AX514="Probable",AY514="Mayor"),("EXTREMA"),IF(AND(AX514="Casi Seguro",AY514="Insignificante"),("ALTA"),IF(AND(AX514="Casi Seguro",AY514="Menor"),("ALTA"),IF(AND(AX514="Casi Seguro",AY514="Moderado"),("EXTREMA"),IF(AND(AX514="Casi Seguro",AY514="Mayor"),("EXTREMA"),IF(AY514="Catastrófico","EXTREMA","VALORAR")))))))))))))))))))))</f>
        <v>VALORAR</v>
      </c>
      <c r="BA514" s="799"/>
      <c r="BB514" s="840"/>
      <c r="BC514" s="791"/>
      <c r="BD514" s="791"/>
      <c r="BE514" s="791"/>
      <c r="BF514" s="789"/>
      <c r="BG514" s="789"/>
      <c r="BH514" s="791"/>
      <c r="BI514" s="791"/>
      <c r="BJ514" s="785"/>
      <c r="BK514" s="411"/>
      <c r="BL514" s="409"/>
      <c r="BM514" s="409"/>
      <c r="BN514" s="409"/>
      <c r="BO514" s="410"/>
      <c r="BP514" s="410"/>
      <c r="BQ514" s="410"/>
      <c r="BR514" s="453"/>
      <c r="BS514" s="453"/>
      <c r="BT514" s="454"/>
      <c r="BU514" s="528"/>
      <c r="BV514" s="529"/>
      <c r="BW514" s="529"/>
      <c r="BX514" s="508" t="s">
        <v>3766</v>
      </c>
      <c r="BY514" s="182"/>
      <c r="BZ514" s="182"/>
      <c r="CA514" s="182"/>
      <c r="CB514" s="182"/>
      <c r="CC514" s="182"/>
      <c r="CD514" s="182"/>
      <c r="CE514" s="182"/>
      <c r="CF514" s="182"/>
      <c r="CG514" s="182"/>
      <c r="CH514" s="182"/>
      <c r="CI514" s="182"/>
      <c r="CJ514" s="182"/>
      <c r="CK514" s="182"/>
      <c r="CL514" s="182"/>
      <c r="CM514" s="182"/>
      <c r="CN514" s="182"/>
      <c r="CO514" s="182"/>
    </row>
    <row r="515" spans="1:93" ht="18" customHeight="1">
      <c r="A515" s="919"/>
      <c r="B515" s="911"/>
      <c r="C515" s="781"/>
      <c r="D515" s="781"/>
      <c r="E515" s="764"/>
      <c r="F515" s="764"/>
      <c r="G515" s="783"/>
      <c r="H515" s="297">
        <f t="shared" ref="H515" si="495">+H514</f>
        <v>84</v>
      </c>
      <c r="I515" s="775"/>
      <c r="J515" s="764"/>
      <c r="K515" s="764"/>
      <c r="L515" s="764"/>
      <c r="M515" s="764"/>
      <c r="N515" s="764"/>
      <c r="O515" s="764"/>
      <c r="P515" s="766"/>
      <c r="Q515" s="768"/>
      <c r="R515" s="770"/>
      <c r="S515" s="770"/>
      <c r="T515" s="770"/>
      <c r="U515" s="820"/>
      <c r="V515" s="805"/>
      <c r="W515" s="823"/>
      <c r="X515" s="826"/>
      <c r="Y515" s="829"/>
      <c r="Z515" s="805"/>
      <c r="AA515" s="808"/>
      <c r="AB515" s="811"/>
      <c r="AC515" s="814"/>
      <c r="AD515" s="797"/>
      <c r="AE515" s="178">
        <v>2</v>
      </c>
      <c r="AF515" s="401"/>
      <c r="AG515" s="444"/>
      <c r="AH515" s="393"/>
      <c r="AI515" s="393"/>
      <c r="AJ515" s="393"/>
      <c r="AK515" s="395" t="str">
        <f t="shared" si="431"/>
        <v/>
      </c>
      <c r="AL515" s="253"/>
      <c r="AM515" s="253"/>
      <c r="AN515" s="201" t="str">
        <f t="shared" si="432"/>
        <v/>
      </c>
      <c r="AO515" s="254"/>
      <c r="AP515" s="254"/>
      <c r="AQ515" s="255"/>
      <c r="AR515" s="202" t="str">
        <f>IF(ISBLANK(AC514),(IFERROR(IF(AND(AK514="Probabilidad",AK515="Probabilidad"),(AT514-(+AT514*AN515)),IF(AK515="Probabilidad",(V514-(+V514*AN515)),IF(AK515="Impacto",AT514,""))),""))," ")</f>
        <v/>
      </c>
      <c r="AS515" s="154" t="str">
        <f>IF(ISBLANK(AC514),(IFERROR(IF(AR515="","",IF(AR515&lt;=0.2,"Muy Baja",IF(AR515&lt;=0.4,"Baja",IF(AR515&lt;=0.6,"Media",IF(AR515&lt;=0.8,"Alta","Muy Alta"))))),""))," ")</f>
        <v/>
      </c>
      <c r="AT515" s="203" t="str">
        <f t="shared" si="434"/>
        <v/>
      </c>
      <c r="AU515" s="470" t="str">
        <f t="shared" si="435"/>
        <v/>
      </c>
      <c r="AV515" s="203" t="str">
        <f>IFERROR(IF(AND(AK514="Impacto",AK515="Impacto"),(AV514-(+AV514*AN515)),IF(AK515="Impacto",(Z514-(+Z514*AN515)),IF(AK515="Probabilidad",AV514,""))),"")</f>
        <v/>
      </c>
      <c r="AW515" s="204" t="str">
        <f t="shared" si="436"/>
        <v/>
      </c>
      <c r="AX515" s="817"/>
      <c r="AY515" s="794"/>
      <c r="AZ515" s="797"/>
      <c r="BA515" s="800"/>
      <c r="BB515" s="841"/>
      <c r="BC515" s="792"/>
      <c r="BD515" s="792"/>
      <c r="BE515" s="792"/>
      <c r="BF515" s="790"/>
      <c r="BG515" s="790"/>
      <c r="BH515" s="792"/>
      <c r="BI515" s="792"/>
      <c r="BJ515" s="764"/>
      <c r="BK515" s="411"/>
      <c r="BL515" s="409"/>
      <c r="BM515" s="409"/>
      <c r="BN515" s="409"/>
      <c r="BO515" s="410"/>
      <c r="BP515" s="410"/>
      <c r="BQ515" s="410"/>
      <c r="BR515" s="453"/>
      <c r="BS515" s="453"/>
      <c r="BT515" s="454"/>
      <c r="BU515" s="528"/>
      <c r="BV515" s="529"/>
      <c r="BW515" s="529"/>
      <c r="BX515" s="528"/>
      <c r="BY515" s="182"/>
      <c r="BZ515" s="182"/>
      <c r="CA515" s="182"/>
      <c r="CB515" s="182"/>
      <c r="CC515" s="182"/>
      <c r="CD515" s="182"/>
      <c r="CE515" s="182"/>
      <c r="CF515" s="182"/>
      <c r="CG515" s="182"/>
      <c r="CH515" s="182"/>
      <c r="CI515" s="182"/>
      <c r="CJ515" s="182"/>
      <c r="CK515" s="182"/>
      <c r="CL515" s="182"/>
      <c r="CM515" s="182"/>
      <c r="CN515" s="182"/>
      <c r="CO515" s="182"/>
    </row>
    <row r="516" spans="1:93" ht="18" customHeight="1">
      <c r="A516" s="919"/>
      <c r="B516" s="911"/>
      <c r="C516" s="781"/>
      <c r="D516" s="781"/>
      <c r="E516" s="764"/>
      <c r="F516" s="764"/>
      <c r="G516" s="783"/>
      <c r="H516" s="297">
        <f t="shared" si="464"/>
        <v>84</v>
      </c>
      <c r="I516" s="775"/>
      <c r="J516" s="764"/>
      <c r="K516" s="764"/>
      <c r="L516" s="764"/>
      <c r="M516" s="764"/>
      <c r="N516" s="764"/>
      <c r="O516" s="764"/>
      <c r="P516" s="766"/>
      <c r="Q516" s="768"/>
      <c r="R516" s="770"/>
      <c r="S516" s="770"/>
      <c r="T516" s="770"/>
      <c r="U516" s="820"/>
      <c r="V516" s="805"/>
      <c r="W516" s="823"/>
      <c r="X516" s="826"/>
      <c r="Y516" s="829"/>
      <c r="Z516" s="805"/>
      <c r="AA516" s="808"/>
      <c r="AB516" s="811"/>
      <c r="AC516" s="814"/>
      <c r="AD516" s="797"/>
      <c r="AE516" s="178">
        <v>3</v>
      </c>
      <c r="AF516" s="401"/>
      <c r="AG516" s="444"/>
      <c r="AH516" s="393"/>
      <c r="AI516" s="393"/>
      <c r="AJ516" s="393"/>
      <c r="AK516" s="395" t="str">
        <f t="shared" si="431"/>
        <v/>
      </c>
      <c r="AL516" s="253"/>
      <c r="AM516" s="253"/>
      <c r="AN516" s="201" t="str">
        <f t="shared" si="432"/>
        <v/>
      </c>
      <c r="AO516" s="254"/>
      <c r="AP516" s="254"/>
      <c r="AQ516" s="255"/>
      <c r="AR516" s="202" t="str">
        <f>IF(ISBLANK(AC514),(IFERROR(IF(AND(AK515="Probabilidad",AK516="Probabilidad"),(AT515-(+AT515*AN516)),IF(AND(AK515="Impacto",AK516="Probabilidad"),(AT514-(+AT514*AN516)),IF(AK516="Impacto",AT515,""))),""))," ")</f>
        <v/>
      </c>
      <c r="AS516" s="154" t="str">
        <f>IF(ISBLANK(AC514),(IFERROR(IF(AR516="","",IF(AR516&lt;=0.2,"Muy Baja",IF(AR516&lt;=0.4,"Baja",IF(AR516&lt;=0.6,"Media",IF(AR516&lt;=0.8,"Alta","Muy Alta"))))),""))," ")</f>
        <v/>
      </c>
      <c r="AT516" s="203" t="str">
        <f t="shared" si="434"/>
        <v/>
      </c>
      <c r="AU516" s="470" t="str">
        <f t="shared" si="435"/>
        <v/>
      </c>
      <c r="AV516" s="203" t="str">
        <f t="shared" ref="AV516:AV519" si="496">IFERROR(IF(AND(AK515="Impacto",AK516="Impacto"),(AV515-(+AV515*AN516)),IF(AND(AK515="Probabilidad",AK516="Impacto"),(AV514-(+AV514*AN516)),IF(AK516="Probabilidad",AV515,""))),"")</f>
        <v/>
      </c>
      <c r="AW516" s="204" t="str">
        <f t="shared" si="436"/>
        <v/>
      </c>
      <c r="AX516" s="817"/>
      <c r="AY516" s="794"/>
      <c r="AZ516" s="797"/>
      <c r="BA516" s="800"/>
      <c r="BB516" s="256"/>
      <c r="BC516" s="180"/>
      <c r="BD516" s="179"/>
      <c r="BE516" s="179"/>
      <c r="BF516" s="473"/>
      <c r="BG516" s="473"/>
      <c r="BH516" s="473"/>
      <c r="BI516" s="180"/>
      <c r="BJ516" s="764"/>
      <c r="BK516" s="411"/>
      <c r="BL516" s="409"/>
      <c r="BM516" s="409"/>
      <c r="BN516" s="409"/>
      <c r="BO516" s="410"/>
      <c r="BP516" s="410"/>
      <c r="BQ516" s="410"/>
      <c r="BR516" s="453"/>
      <c r="BS516" s="453"/>
      <c r="BT516" s="454"/>
      <c r="BU516" s="528"/>
      <c r="BV516" s="529"/>
      <c r="BW516" s="529"/>
      <c r="BX516" s="528"/>
      <c r="BY516" s="182"/>
      <c r="BZ516" s="182"/>
      <c r="CA516" s="182"/>
      <c r="CB516" s="182"/>
      <c r="CC516" s="182"/>
      <c r="CD516" s="182"/>
      <c r="CE516" s="182"/>
      <c r="CF516" s="182"/>
      <c r="CG516" s="182"/>
      <c r="CH516" s="182"/>
      <c r="CI516" s="182"/>
      <c r="CJ516" s="182"/>
      <c r="CK516" s="182"/>
      <c r="CL516" s="182"/>
      <c r="CM516" s="182"/>
      <c r="CN516" s="182"/>
      <c r="CO516" s="182"/>
    </row>
    <row r="517" spans="1:93" ht="18" customHeight="1">
      <c r="A517" s="919"/>
      <c r="B517" s="911"/>
      <c r="C517" s="781"/>
      <c r="D517" s="781"/>
      <c r="E517" s="764"/>
      <c r="F517" s="764"/>
      <c r="G517" s="783"/>
      <c r="H517" s="297">
        <f t="shared" si="464"/>
        <v>84</v>
      </c>
      <c r="I517" s="775"/>
      <c r="J517" s="764"/>
      <c r="K517" s="764"/>
      <c r="L517" s="764"/>
      <c r="M517" s="764"/>
      <c r="N517" s="764"/>
      <c r="O517" s="764"/>
      <c r="P517" s="766"/>
      <c r="Q517" s="768"/>
      <c r="R517" s="770"/>
      <c r="S517" s="770"/>
      <c r="T517" s="770"/>
      <c r="U517" s="820"/>
      <c r="V517" s="805"/>
      <c r="W517" s="823"/>
      <c r="X517" s="826"/>
      <c r="Y517" s="829"/>
      <c r="Z517" s="805"/>
      <c r="AA517" s="808"/>
      <c r="AB517" s="811"/>
      <c r="AC517" s="814"/>
      <c r="AD517" s="797"/>
      <c r="AE517" s="178">
        <v>4</v>
      </c>
      <c r="AF517" s="401"/>
      <c r="AG517" s="444"/>
      <c r="AH517" s="393"/>
      <c r="AI517" s="393"/>
      <c r="AJ517" s="393"/>
      <c r="AK517" s="395" t="str">
        <f t="shared" si="431"/>
        <v/>
      </c>
      <c r="AL517" s="253"/>
      <c r="AM517" s="253"/>
      <c r="AN517" s="201" t="str">
        <f t="shared" si="432"/>
        <v/>
      </c>
      <c r="AO517" s="254"/>
      <c r="AP517" s="254"/>
      <c r="AQ517" s="255"/>
      <c r="AR517" s="202" t="str">
        <f>IF(ISBLANK(AC514),(IFERROR(IF(AND(AK516="Probabilidad",AK517="Probabilidad"),(AT516-(+AT516*AN517)),IF(AND(AK516="Impacto",AK517="Probabilidad"),(AT515-(+AT515*AN517)),IF(AK517="Impacto",AT516,""))),""))," ")</f>
        <v/>
      </c>
      <c r="AS517" s="154" t="str">
        <f>IF(ISBLANK(AC514),(IFERROR(IF(AR517="","",IF(AR517&lt;=0.2,"Muy Baja",IF(AR517&lt;=0.4,"Baja",IF(AR517&lt;=0.6,"Media",IF(AR517&lt;=0.8,"Alta","Muy Alta"))))),""))," ")</f>
        <v/>
      </c>
      <c r="AT517" s="203" t="str">
        <f t="shared" si="434"/>
        <v/>
      </c>
      <c r="AU517" s="470" t="str">
        <f t="shared" si="435"/>
        <v/>
      </c>
      <c r="AV517" s="203" t="str">
        <f t="shared" si="496"/>
        <v/>
      </c>
      <c r="AW517" s="204" t="str">
        <f t="shared" si="436"/>
        <v/>
      </c>
      <c r="AX517" s="817"/>
      <c r="AY517" s="794"/>
      <c r="AZ517" s="797"/>
      <c r="BA517" s="800"/>
      <c r="BB517" s="256"/>
      <c r="BC517" s="180"/>
      <c r="BD517" s="179"/>
      <c r="BE517" s="179"/>
      <c r="BF517" s="473"/>
      <c r="BG517" s="473"/>
      <c r="BH517" s="473"/>
      <c r="BI517" s="180"/>
      <c r="BJ517" s="764"/>
      <c r="BK517" s="411"/>
      <c r="BL517" s="409"/>
      <c r="BM517" s="409"/>
      <c r="BN517" s="409"/>
      <c r="BO517" s="410"/>
      <c r="BP517" s="410"/>
      <c r="BQ517" s="410"/>
      <c r="BR517" s="453"/>
      <c r="BS517" s="453"/>
      <c r="BT517" s="454"/>
      <c r="BU517" s="528"/>
      <c r="BV517" s="529"/>
      <c r="BW517" s="529"/>
      <c r="BX517" s="528"/>
      <c r="BY517" s="182"/>
      <c r="BZ517" s="182"/>
      <c r="CA517" s="182"/>
      <c r="CB517" s="182"/>
      <c r="CC517" s="182"/>
      <c r="CD517" s="182"/>
      <c r="CE517" s="182"/>
      <c r="CF517" s="182"/>
      <c r="CG517" s="182"/>
      <c r="CH517" s="182"/>
      <c r="CI517" s="182"/>
      <c r="CJ517" s="182"/>
      <c r="CK517" s="182"/>
      <c r="CL517" s="182"/>
      <c r="CM517" s="182"/>
      <c r="CN517" s="182"/>
      <c r="CO517" s="182"/>
    </row>
    <row r="518" spans="1:93" ht="18" customHeight="1">
      <c r="A518" s="919"/>
      <c r="B518" s="911"/>
      <c r="C518" s="781"/>
      <c r="D518" s="781"/>
      <c r="E518" s="764"/>
      <c r="F518" s="764"/>
      <c r="G518" s="783"/>
      <c r="H518" s="297">
        <f t="shared" si="464"/>
        <v>84</v>
      </c>
      <c r="I518" s="775"/>
      <c r="J518" s="764"/>
      <c r="K518" s="764"/>
      <c r="L518" s="764"/>
      <c r="M518" s="764"/>
      <c r="N518" s="764"/>
      <c r="O518" s="764"/>
      <c r="P518" s="766"/>
      <c r="Q518" s="768"/>
      <c r="R518" s="770"/>
      <c r="S518" s="770"/>
      <c r="T518" s="770"/>
      <c r="U518" s="820"/>
      <c r="V518" s="805"/>
      <c r="W518" s="823"/>
      <c r="X518" s="826"/>
      <c r="Y518" s="829"/>
      <c r="Z518" s="805"/>
      <c r="AA518" s="808"/>
      <c r="AB518" s="811"/>
      <c r="AC518" s="814"/>
      <c r="AD518" s="797"/>
      <c r="AE518" s="178">
        <v>5</v>
      </c>
      <c r="AF518" s="401"/>
      <c r="AG518" s="444"/>
      <c r="AH518" s="393"/>
      <c r="AI518" s="393"/>
      <c r="AJ518" s="393"/>
      <c r="AK518" s="395" t="str">
        <f t="shared" si="431"/>
        <v/>
      </c>
      <c r="AL518" s="253"/>
      <c r="AM518" s="253"/>
      <c r="AN518" s="201" t="str">
        <f t="shared" si="432"/>
        <v/>
      </c>
      <c r="AO518" s="254"/>
      <c r="AP518" s="254"/>
      <c r="AQ518" s="255"/>
      <c r="AR518" s="202" t="str">
        <f>IF(ISBLANK(AC514),(IFERROR(IF(AND(AK517="Probabilidad",AK518="Probabilidad"),(AT517-(+AT517*AN518)),IF(AND(AK517="Impacto",AK518="Probabilidad"),(AT516-(+AT516*AN518)),IF(AK518="Impacto",AT517,""))),""))," ")</f>
        <v/>
      </c>
      <c r="AS518" s="154" t="str">
        <f>IF(ISBLANK(AC514),(IFERROR(IF(AR518="","",IF(AR518&lt;=0.2,"Muy Baja",IF(AR518&lt;=0.4,"Baja",IF(AR518&lt;=0.6,"Media",IF(AR518&lt;=0.8,"Alta","Muy Alta"))))),""))," ")</f>
        <v/>
      </c>
      <c r="AT518" s="203" t="str">
        <f t="shared" si="434"/>
        <v/>
      </c>
      <c r="AU518" s="470" t="str">
        <f t="shared" si="435"/>
        <v/>
      </c>
      <c r="AV518" s="203" t="str">
        <f t="shared" si="496"/>
        <v/>
      </c>
      <c r="AW518" s="204" t="str">
        <f t="shared" si="436"/>
        <v/>
      </c>
      <c r="AX518" s="817"/>
      <c r="AY518" s="794"/>
      <c r="AZ518" s="797"/>
      <c r="BA518" s="800"/>
      <c r="BB518" s="256"/>
      <c r="BC518" s="180"/>
      <c r="BD518" s="179"/>
      <c r="BE518" s="179"/>
      <c r="BF518" s="473"/>
      <c r="BG518" s="473"/>
      <c r="BH518" s="473"/>
      <c r="BI518" s="180"/>
      <c r="BJ518" s="764"/>
      <c r="BK518" s="411"/>
      <c r="BL518" s="409"/>
      <c r="BM518" s="409"/>
      <c r="BN518" s="409"/>
      <c r="BO518" s="410"/>
      <c r="BP518" s="410"/>
      <c r="BQ518" s="410"/>
      <c r="BR518" s="453"/>
      <c r="BS518" s="453"/>
      <c r="BT518" s="454"/>
      <c r="BU518" s="528"/>
      <c r="BV518" s="529"/>
      <c r="BW518" s="529"/>
      <c r="BX518" s="528"/>
      <c r="BY518" s="182"/>
      <c r="BZ518" s="182"/>
      <c r="CA518" s="182"/>
      <c r="CB518" s="182"/>
      <c r="CC518" s="182"/>
      <c r="CD518" s="182"/>
      <c r="CE518" s="182"/>
      <c r="CF518" s="182"/>
      <c r="CG518" s="182"/>
      <c r="CH518" s="182"/>
      <c r="CI518" s="182"/>
      <c r="CJ518" s="182"/>
      <c r="CK518" s="182"/>
      <c r="CL518" s="182"/>
      <c r="CM518" s="182"/>
      <c r="CN518" s="182"/>
      <c r="CO518" s="182"/>
    </row>
    <row r="519" spans="1:93" ht="18" customHeight="1" thickBot="1">
      <c r="A519" s="919"/>
      <c r="B519" s="911"/>
      <c r="C519" s="781"/>
      <c r="D519" s="781"/>
      <c r="E519" s="764"/>
      <c r="F519" s="764"/>
      <c r="G519" s="835"/>
      <c r="H519" s="300">
        <f t="shared" si="464"/>
        <v>84</v>
      </c>
      <c r="I519" s="776"/>
      <c r="J519" s="765"/>
      <c r="K519" s="765"/>
      <c r="L519" s="765"/>
      <c r="M519" s="765"/>
      <c r="N519" s="765"/>
      <c r="O519" s="765"/>
      <c r="P519" s="767"/>
      <c r="Q519" s="769"/>
      <c r="R519" s="771"/>
      <c r="S519" s="771"/>
      <c r="T519" s="771"/>
      <c r="U519" s="821"/>
      <c r="V519" s="806"/>
      <c r="W519" s="824"/>
      <c r="X519" s="827"/>
      <c r="Y519" s="830"/>
      <c r="Z519" s="806"/>
      <c r="AA519" s="809"/>
      <c r="AB519" s="812"/>
      <c r="AC519" s="815"/>
      <c r="AD519" s="798"/>
      <c r="AE519" s="178">
        <v>6</v>
      </c>
      <c r="AF519" s="401"/>
      <c r="AG519" s="444"/>
      <c r="AH519" s="393"/>
      <c r="AI519" s="393"/>
      <c r="AJ519" s="393"/>
      <c r="AK519" s="395" t="str">
        <f t="shared" si="431"/>
        <v/>
      </c>
      <c r="AL519" s="253"/>
      <c r="AM519" s="253"/>
      <c r="AN519" s="201" t="str">
        <f t="shared" si="432"/>
        <v/>
      </c>
      <c r="AO519" s="254"/>
      <c r="AP519" s="254"/>
      <c r="AQ519" s="255"/>
      <c r="AR519" s="202" t="str">
        <f>IF(ISBLANK(AC514),(IFERROR(IF(AND(AK518="Probabilidad",AK519="Probabilidad"),(AT518-(+AT518*AN519)),IF(AND(AK518="Impacto",AK519="Probabilidad"),(AT517-(+AT517*AN519)),IF(AK519="Impacto",AT518,""))),""))," ")</f>
        <v/>
      </c>
      <c r="AS519" s="154" t="str">
        <f>IF(ISBLANK(AC514),(IFERROR(IF(AR519="","",IF(AR519&lt;=0.2,"Muy Baja",IF(AR519&lt;=0.4,"Baja",IF(AR519&lt;=0.6,"Media",IF(AR519&lt;=0.8,"Alta","Muy Alta"))))),""))," ")</f>
        <v/>
      </c>
      <c r="AT519" s="203" t="str">
        <f t="shared" si="434"/>
        <v/>
      </c>
      <c r="AU519" s="470" t="str">
        <f t="shared" si="435"/>
        <v/>
      </c>
      <c r="AV519" s="203" t="str">
        <f t="shared" si="496"/>
        <v/>
      </c>
      <c r="AW519" s="204" t="str">
        <f t="shared" si="436"/>
        <v/>
      </c>
      <c r="AX519" s="818"/>
      <c r="AY519" s="795"/>
      <c r="AZ519" s="798"/>
      <c r="BA519" s="801"/>
      <c r="BB519" s="256"/>
      <c r="BC519" s="180"/>
      <c r="BD519" s="179"/>
      <c r="BE519" s="179"/>
      <c r="BF519" s="473"/>
      <c r="BG519" s="473"/>
      <c r="BH519" s="473"/>
      <c r="BI519" s="180"/>
      <c r="BJ519" s="765"/>
      <c r="BK519" s="411"/>
      <c r="BL519" s="409"/>
      <c r="BM519" s="409"/>
      <c r="BN519" s="409"/>
      <c r="BO519" s="410"/>
      <c r="BP519" s="410"/>
      <c r="BQ519" s="410"/>
      <c r="BR519" s="453"/>
      <c r="BS519" s="453"/>
      <c r="BT519" s="454"/>
      <c r="BU519" s="528"/>
      <c r="BV519" s="529"/>
      <c r="BW519" s="529"/>
      <c r="BX519" s="528"/>
      <c r="BY519" s="182"/>
      <c r="BZ519" s="182"/>
      <c r="CA519" s="182"/>
      <c r="CB519" s="182"/>
      <c r="CC519" s="182"/>
      <c r="CD519" s="182"/>
      <c r="CE519" s="182"/>
      <c r="CF519" s="182"/>
      <c r="CG519" s="182"/>
      <c r="CH519" s="182"/>
      <c r="CI519" s="182"/>
      <c r="CJ519" s="182"/>
      <c r="CK519" s="182"/>
      <c r="CL519" s="182"/>
      <c r="CM519" s="182"/>
      <c r="CN519" s="182"/>
      <c r="CO519" s="182"/>
    </row>
    <row r="520" spans="1:93" ht="214.5" customHeight="1">
      <c r="A520" s="931">
        <v>14</v>
      </c>
      <c r="B520" s="934" t="s">
        <v>938</v>
      </c>
      <c r="C520" s="936" t="str">
        <f>IFERROR((VLOOKUP($B520,'Listados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20" s="936" t="str">
        <f>IFERROR((VLOOKUP($B520,'Listados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0" s="938" t="s">
        <v>1133</v>
      </c>
      <c r="F520" s="938" t="s">
        <v>2922</v>
      </c>
      <c r="G520" s="940">
        <v>85</v>
      </c>
      <c r="H520" s="607">
        <f t="shared" ref="H520" si="497">+G520</f>
        <v>85</v>
      </c>
      <c r="I520" s="928" t="s">
        <v>2998</v>
      </c>
      <c r="J520" s="902" t="s">
        <v>236</v>
      </c>
      <c r="K520" s="902" t="s">
        <v>1163</v>
      </c>
      <c r="L520" s="902" t="s">
        <v>1273</v>
      </c>
      <c r="M520" s="902" t="s">
        <v>2997</v>
      </c>
      <c r="N520" s="785" t="s">
        <v>105</v>
      </c>
      <c r="O520" s="785" t="s">
        <v>825</v>
      </c>
      <c r="P520" s="786">
        <v>12</v>
      </c>
      <c r="Q520" s="787"/>
      <c r="R520" s="788"/>
      <c r="S520" s="788"/>
      <c r="T520" s="788"/>
      <c r="U520" s="819" t="str">
        <f>IF(ISBLANK(AB520),(IF(P520&lt;=0,"",IF(P520&lt;=2,"Muy Baja",IF(P520&lt;=24,"Baja",IF(P520&lt;=500,"Media",IF(P520&lt;=5000,"Alta","Muy Alta"))))))," ")</f>
        <v>Baja</v>
      </c>
      <c r="V520" s="804">
        <f t="shared" ref="V520" si="498">IF(ISBLANK(AB520),(IF(U520="","",IF(U520="Muy Baja",20%,IF(U520="Baja",40%,IF(U520="Media",60%,IF(U520="Alta",80%,IF(U520="Muy Alta",100%,0)))))))," ")</f>
        <v>0.4</v>
      </c>
      <c r="W520" s="822" t="s">
        <v>1351</v>
      </c>
      <c r="X520" s="825" t="str">
        <f>IF(W520&gt;0,IF(NOT(ISERROR(MATCH(W520,'Listados Datos'!$N$3:$N$4,0))),'Listados Datos'!$N$6&amp;"Por favor no seleccionar este criterios de impacto (Afectación Económica o presupuestal y/o Pérdida Reputacional)",'Listados Datos'!$N$7),"")</f>
        <v>✔</v>
      </c>
      <c r="Y520" s="828" t="str">
        <f>IF(OR(W520='Listados Datos'!$R$3,W520='Listados Datos'!$S$3),"Leve",IF(OR(W520='Listados Datos'!$R$4,W520='Listados Datos'!$S$4),"Menor",IF(OR(W520='Listados Datos'!$R$5,W520='Listados Datos'!$S$5),"Moderado",IF(OR(W520='Listados Datos'!$R$6,W520='Listados Datos'!$S$6),"Mayor",IF(OR(W520='Listados Datos'!$R$7,W520='Listados Datos'!$S$7),"Catastrófico","")))))</f>
        <v>Menor</v>
      </c>
      <c r="Z520" s="804">
        <f>IF(Y520="","",IF(Y520="Leve",20%,IF(Y520="Menor",40%,IF(Y520="Moderado",60%,IF(Y520="Mayor",80%,IF(Y520="Catastrófico",100%,0))))))</f>
        <v>0.4</v>
      </c>
      <c r="AA520" s="807" t="str">
        <f>IF(OR(AND(U520="Muy Baja",Y520="Leve"),AND(U520="Muy Baja",Y520="Menor"),AND(U520="Baja",Y520="Leve")),"Bajo",IF(OR(AND(U520="Muy baja",Y520="Moderado"),AND(U520="Baja",Y520="Menor"),AND(U520="Baja",Y520="Moderado"),AND(U520="Media",Y520="Leve"),AND(U520="Media",Y520="Menor"),AND(U520="Media",Y520="Moderado"),AND(U520="Alta",Y520="Leve"),AND(U520="Alta",Y520="Menor")),"Moderado",IF(OR(AND(U520="Muy Baja",Y520="Mayor"),AND(U520="Baja",Y520="Mayor"),AND(U520="Media",Y520="Mayor"),AND(U520="Alta",Y520="Moderado"),AND(U520="Alta",Y520="Mayor"),AND(U520="Muy Alta",Y520="Leve"),AND(U520="Muy Alta",Y520="Menor"),AND(U520="Muy Alta",Y520="Moderado"),AND(U520="Muy Alta",Y520="Mayor")),"Alto",IF(OR(AND(U520="Muy Baja",Y520="Catastrófico"),AND(U520="Baja",Y520="Catastrófico"),AND(U520="Media",Y520="Catastrófico"),AND(U520="Alta",Y520="Catastrófico"),AND(U520="Muy Alta",Y520="Catastrófico")),"Extremo",""))))</f>
        <v>Moderado</v>
      </c>
      <c r="AB520" s="810"/>
      <c r="AC520" s="813"/>
      <c r="AD520" s="796" t="str">
        <f t="shared" ref="AD520" si="499">IF(AND(AB520="Rara Vez",AC520="Insignificante"),("BAJA"),IF(AND(AB520="Rara Vez",AC520="Menor"),("BAJA"),IF(AND(AB520="Rara Vez",AC520="Moderado"),("MODERADA"),IF(AND(AB520="Rara Vez",AC520="Mayor"),("ALTA"),IF(AND(AB520="Improbable",AC520="Insignificante"),("BAJA"),IF(AND(AB520="Improbable",AC520="Menor"),("BAJA"),IF(AND(AB520="Improbable",AC520="Moderado"),("MODERADA"),IF(AND(AB520="Improbable",AC520="Mayor"),("ALTA"),IF(AND(AB520="Posible",AC520="Insignificante"),("BAJA"),IF(AND(AB520="Posible",AC520="Menor"),("MODERADA"),IF(AND(AB520="Posible",AC520="Moderado"),("ALTA"),IF(AND(AB520="Posible",AC520="Mayor"),("EXTREMA"),IF(AND(AB520="Probable",AC520="Insignificante"),("MODERADA"),IF(AND(AB520="Probable",AC520="Menor"),("ALTA"),IF(AND(AB520="Probable",AC520="Moderado"),("ALTA"),IF(AND(AB520="Probable",AC520="Mayor"),("EXTREMA"),IF(AND(AB520="Casi Seguro",AC520="Insignificante"),("ALTA"),IF(AND(AB520="Casi Seguro",AC520="Menor"),("ALTA"),IF(AND(AB520="Casi Seguro",AC520="Moderado"),("EXTREMA"),IF(AND(AB520="Casi Seguro",AC520="Mayor"),("EXTREMA"),IF(AC520="Catastrófico","EXTREMA","VALORAR")))))))))))))))))))))</f>
        <v>VALORAR</v>
      </c>
      <c r="AE520" s="178">
        <v>1</v>
      </c>
      <c r="AF520" s="401"/>
      <c r="AG520" s="444" t="s">
        <v>3359</v>
      </c>
      <c r="AH520" s="393"/>
      <c r="AI520" s="393"/>
      <c r="AJ520" s="393"/>
      <c r="AK520" s="395" t="str">
        <f t="shared" si="431"/>
        <v>Probabilidad</v>
      </c>
      <c r="AL520" s="253" t="s">
        <v>305</v>
      </c>
      <c r="AM520" s="253" t="s">
        <v>310</v>
      </c>
      <c r="AN520" s="201" t="str">
        <f t="shared" si="432"/>
        <v>40%</v>
      </c>
      <c r="AO520" s="254" t="s">
        <v>314</v>
      </c>
      <c r="AP520" s="254" t="s">
        <v>318</v>
      </c>
      <c r="AQ520" s="255" t="s">
        <v>321</v>
      </c>
      <c r="AR520" s="202">
        <f>IF(ISBLANK(AC520),(IFERROR(IF(AK520="Probabilidad",(V520-(+V520*AN520)),IF(AK520="Impacto",V520,"")),""))," ")</f>
        <v>0.24</v>
      </c>
      <c r="AS520" s="154" t="str">
        <f>IF(ISBLANK(AC520), (IFERROR(IF(AR520="","",IF(AR520&lt;=0.2,"Muy Baja",IF(AR520&lt;=0.4,"Baja",IF(AR520&lt;=0.6,"Media",IF(AR520&lt;=0.8,"Alta","Muy Alta"))))),""))," ")</f>
        <v>Baja</v>
      </c>
      <c r="AT520" s="203">
        <f t="shared" si="434"/>
        <v>0.24</v>
      </c>
      <c r="AU520" s="470" t="str">
        <f t="shared" si="435"/>
        <v>Menor</v>
      </c>
      <c r="AV520" s="203">
        <f>IFERROR(IF(AK520="Impacto",(Z520-(+Z520*AN520)),IF(AK520="Probabilidad",Z520,"")),"")</f>
        <v>0.4</v>
      </c>
      <c r="AW520" s="204" t="str">
        <f t="shared" si="436"/>
        <v>Moderado</v>
      </c>
      <c r="AX520" s="816"/>
      <c r="AY520" s="793" t="str">
        <f>IF(ISBLANK(AC520), " ", AC520)</f>
        <v xml:space="preserve"> </v>
      </c>
      <c r="AZ520" s="796" t="str">
        <f t="shared" ref="AZ520" si="500">IF(AND(AX520="Rara Vez",AY520="Insignificante"),("BAJA"),IF(AND(AX520="Rara Vez",AY520="Menor"),("BAJA"),IF(AND(AX520="Rara Vez",AY520="Moderado"),("MODERADA"),IF(AND(AX520="Rara Vez",AY520="Mayor"),("ALTA"),IF(AND(AX520="Improbable",AY520="Insignificante"),("BAJA"),IF(AND(AX520="Improbable",AY520="Menor"),("BAJA"),IF(AND(AX520="Improbable",AY520="Moderado"),("MODERADA"),IF(AND(AX520="Improbable",AY520="Mayor"),("ALTA"),IF(AND(AX520="Posible",AY520="Insignificante"),("BAJA"),IF(AND(AX520="Posible",AY520="Menor"),("MODERADA"),IF(AND(AX520="Posible",AY520="Moderado"),("ALTA"),IF(AND(AX520="Posible",AY520="Mayor"),("EXTREMA"),IF(AND(AX520="Probable",AY520="Insignificante"),("MODERADA"),IF(AND(AX520="Probable",AY520="Menor"),("ALTA"),IF(AND(AX520="Probable",AY520="Moderado"),("ALTA"),IF(AND(AX520="Probable",AY520="Mayor"),("EXTREMA"),IF(AND(AX520="Casi Seguro",AY520="Insignificante"),("ALTA"),IF(AND(AX520="Casi Seguro",AY520="Menor"),("ALTA"),IF(AND(AX520="Casi Seguro",AY520="Moderado"),("EXTREMA"),IF(AND(AX520="Casi Seguro",AY520="Mayor"),("EXTREMA"),IF(AY520="Catastrófico","EXTREMA","VALORAR")))))))))))))))))))))</f>
        <v>VALORAR</v>
      </c>
      <c r="BA520" s="799" t="s">
        <v>328</v>
      </c>
      <c r="BB520" s="256" t="s">
        <v>3381</v>
      </c>
      <c r="BC520" s="368" t="s">
        <v>3364</v>
      </c>
      <c r="BD520" s="369" t="s">
        <v>3346</v>
      </c>
      <c r="BE520" s="369" t="s">
        <v>1028</v>
      </c>
      <c r="BF520" s="474">
        <v>44927</v>
      </c>
      <c r="BG520" s="474">
        <v>45291</v>
      </c>
      <c r="BH520" s="474" t="s">
        <v>3367</v>
      </c>
      <c r="BI520" s="474" t="s">
        <v>3370</v>
      </c>
      <c r="BJ520" s="785" t="s">
        <v>1221</v>
      </c>
      <c r="BK520" s="411" t="s">
        <v>110</v>
      </c>
      <c r="BL520" s="409" t="s">
        <v>3378</v>
      </c>
      <c r="BM520" s="409">
        <f>21/21*100</f>
        <v>100</v>
      </c>
      <c r="BN520" s="421">
        <v>45160</v>
      </c>
      <c r="BO520" s="410" t="s">
        <v>3379</v>
      </c>
      <c r="BP520" s="423" t="s">
        <v>3380</v>
      </c>
      <c r="BQ520" s="410" t="s">
        <v>3377</v>
      </c>
      <c r="BR520" s="453" t="s">
        <v>111</v>
      </c>
      <c r="BS520" s="453" t="s">
        <v>1423</v>
      </c>
      <c r="BT520" s="454" t="s">
        <v>1423</v>
      </c>
      <c r="BU520" s="508" t="s">
        <v>3726</v>
      </c>
      <c r="BV520" s="508" t="s">
        <v>3713</v>
      </c>
      <c r="BW520" s="508" t="s">
        <v>3727</v>
      </c>
      <c r="BX520" s="508" t="s">
        <v>3728</v>
      </c>
      <c r="BY520" s="182"/>
      <c r="BZ520" s="182"/>
      <c r="CA520" s="182"/>
      <c r="CB520" s="182"/>
      <c r="CC520" s="182"/>
      <c r="CD520" s="182"/>
      <c r="CE520" s="182"/>
      <c r="CF520" s="182"/>
      <c r="CG520" s="182"/>
      <c r="CH520" s="182"/>
      <c r="CI520" s="182"/>
      <c r="CJ520" s="182"/>
      <c r="CK520" s="182"/>
      <c r="CL520" s="182"/>
      <c r="CM520" s="182"/>
      <c r="CN520" s="182"/>
      <c r="CO520" s="182"/>
    </row>
    <row r="521" spans="1:93" ht="28.5" customHeight="1">
      <c r="A521" s="932"/>
      <c r="B521" s="911"/>
      <c r="C521" s="781"/>
      <c r="D521" s="781"/>
      <c r="E521" s="764"/>
      <c r="F521" s="764"/>
      <c r="G521" s="941"/>
      <c r="H521" s="608">
        <f t="shared" ref="H521" si="501">+H520</f>
        <v>85</v>
      </c>
      <c r="I521" s="929"/>
      <c r="J521" s="913"/>
      <c r="K521" s="913"/>
      <c r="L521" s="913"/>
      <c r="M521" s="913"/>
      <c r="N521" s="764"/>
      <c r="O521" s="764"/>
      <c r="P521" s="766"/>
      <c r="Q521" s="768"/>
      <c r="R521" s="770"/>
      <c r="S521" s="770"/>
      <c r="T521" s="770"/>
      <c r="U521" s="820"/>
      <c r="V521" s="805"/>
      <c r="W521" s="823"/>
      <c r="X521" s="826"/>
      <c r="Y521" s="829"/>
      <c r="Z521" s="805"/>
      <c r="AA521" s="808"/>
      <c r="AB521" s="811"/>
      <c r="AC521" s="814"/>
      <c r="AD521" s="797"/>
      <c r="AE521" s="178">
        <v>2</v>
      </c>
      <c r="AF521" s="401"/>
      <c r="AG521" s="444"/>
      <c r="AH521" s="393"/>
      <c r="AI521" s="393"/>
      <c r="AJ521" s="393"/>
      <c r="AK521" s="395" t="str">
        <f t="shared" si="431"/>
        <v/>
      </c>
      <c r="AL521" s="253"/>
      <c r="AM521" s="253"/>
      <c r="AN521" s="201" t="str">
        <f t="shared" si="432"/>
        <v/>
      </c>
      <c r="AO521" s="254"/>
      <c r="AP521" s="254"/>
      <c r="AQ521" s="255"/>
      <c r="AR521" s="202" t="str">
        <f>IF(ISBLANK(AC520),(IFERROR(IF(AND(AK520="Probabilidad",AK521="Probabilidad"),(AT520-(+AT520*AN521)),IF(AK521="Probabilidad",(V520-(+V520*AN521)),IF(AK521="Impacto",AT520,""))),""))," ")</f>
        <v/>
      </c>
      <c r="AS521" s="154" t="str">
        <f>IF(ISBLANK(AC520),(IFERROR(IF(AR521="","",IF(AR521&lt;=0.2,"Muy Baja",IF(AR521&lt;=0.4,"Baja",IF(AR521&lt;=0.6,"Media",IF(AR521&lt;=0.8,"Alta","Muy Alta"))))),""))," ")</f>
        <v/>
      </c>
      <c r="AT521" s="203" t="str">
        <f t="shared" si="434"/>
        <v/>
      </c>
      <c r="AU521" s="470" t="str">
        <f t="shared" si="435"/>
        <v/>
      </c>
      <c r="AV521" s="203" t="str">
        <f>IFERROR(IF(AND(AK520="Impacto",AK521="Impacto"),(AV520-(+AV520*AN521)),IF(AK521="Impacto",(Z520-(+Z520*AN521)),IF(AK521="Probabilidad",AV520,""))),"")</f>
        <v/>
      </c>
      <c r="AW521" s="204" t="str">
        <f t="shared" si="436"/>
        <v/>
      </c>
      <c r="AX521" s="817"/>
      <c r="AY521" s="794"/>
      <c r="AZ521" s="797"/>
      <c r="BA521" s="800"/>
      <c r="BB521" s="256"/>
      <c r="BC521" s="368"/>
      <c r="BD521" s="369"/>
      <c r="BE521" s="369"/>
      <c r="BF521" s="474"/>
      <c r="BG521" s="474"/>
      <c r="BH521" s="474"/>
      <c r="BI521" s="368"/>
      <c r="BJ521" s="764"/>
      <c r="BK521" s="411"/>
      <c r="BL521" s="409"/>
      <c r="BM521" s="409"/>
      <c r="BN521" s="409"/>
      <c r="BO521" s="410"/>
      <c r="BP521" s="410"/>
      <c r="BQ521" s="410"/>
      <c r="BR521" s="453"/>
      <c r="BS521" s="453"/>
      <c r="BT521" s="454"/>
      <c r="BU521" s="509"/>
      <c r="BV521" s="509"/>
      <c r="BW521" s="509"/>
      <c r="BX521" s="509"/>
      <c r="BY521" s="182"/>
      <c r="BZ521" s="182"/>
      <c r="CA521" s="182"/>
      <c r="CB521" s="182"/>
      <c r="CC521" s="182"/>
      <c r="CD521" s="182"/>
      <c r="CE521" s="182"/>
      <c r="CF521" s="182"/>
      <c r="CG521" s="182"/>
      <c r="CH521" s="182"/>
      <c r="CI521" s="182"/>
      <c r="CJ521" s="182"/>
      <c r="CK521" s="182"/>
      <c r="CL521" s="182"/>
      <c r="CM521" s="182"/>
      <c r="CN521" s="182"/>
      <c r="CO521" s="182"/>
    </row>
    <row r="522" spans="1:93" ht="28.5" customHeight="1">
      <c r="A522" s="932"/>
      <c r="B522" s="911"/>
      <c r="C522" s="781"/>
      <c r="D522" s="781"/>
      <c r="E522" s="764"/>
      <c r="F522" s="764"/>
      <c r="G522" s="941"/>
      <c r="H522" s="608">
        <f t="shared" si="464"/>
        <v>85</v>
      </c>
      <c r="I522" s="929"/>
      <c r="J522" s="913"/>
      <c r="K522" s="913"/>
      <c r="L522" s="913"/>
      <c r="M522" s="913"/>
      <c r="N522" s="764"/>
      <c r="O522" s="764"/>
      <c r="P522" s="766"/>
      <c r="Q522" s="768"/>
      <c r="R522" s="770"/>
      <c r="S522" s="770"/>
      <c r="T522" s="770"/>
      <c r="U522" s="820"/>
      <c r="V522" s="805"/>
      <c r="W522" s="823"/>
      <c r="X522" s="826"/>
      <c r="Y522" s="829"/>
      <c r="Z522" s="805"/>
      <c r="AA522" s="808"/>
      <c r="AB522" s="811"/>
      <c r="AC522" s="814"/>
      <c r="AD522" s="797"/>
      <c r="AE522" s="178">
        <v>3</v>
      </c>
      <c r="AF522" s="401"/>
      <c r="AG522" s="444"/>
      <c r="AH522" s="393"/>
      <c r="AI522" s="393"/>
      <c r="AJ522" s="393"/>
      <c r="AK522" s="395" t="str">
        <f t="shared" si="431"/>
        <v/>
      </c>
      <c r="AL522" s="253"/>
      <c r="AM522" s="253"/>
      <c r="AN522" s="201" t="str">
        <f t="shared" si="432"/>
        <v/>
      </c>
      <c r="AO522" s="254"/>
      <c r="AP522" s="254"/>
      <c r="AQ522" s="255"/>
      <c r="AR522" s="202" t="str">
        <f>IF(ISBLANK(AC520),(IFERROR(IF(AND(AK521="Probabilidad",AK522="Probabilidad"),(AT521-(+AT521*AN522)),IF(AND(AK521="Impacto",AK522="Probabilidad"),(AT520-(+AT520*AN522)),IF(AK522="Impacto",AT521,""))),""))," ")</f>
        <v/>
      </c>
      <c r="AS522" s="154" t="str">
        <f>IF(ISBLANK(AC520),(IFERROR(IF(AR522="","",IF(AR522&lt;=0.2,"Muy Baja",IF(AR522&lt;=0.4,"Baja",IF(AR522&lt;=0.6,"Media",IF(AR522&lt;=0.8,"Alta","Muy Alta"))))),""))," ")</f>
        <v/>
      </c>
      <c r="AT522" s="203" t="str">
        <f t="shared" si="434"/>
        <v/>
      </c>
      <c r="AU522" s="470" t="str">
        <f t="shared" si="435"/>
        <v/>
      </c>
      <c r="AV522" s="203" t="str">
        <f t="shared" ref="AV522:AV525" si="502">IFERROR(IF(AND(AK521="Impacto",AK522="Impacto"),(AV521-(+AV521*AN522)),IF(AND(AK521="Probabilidad",AK522="Impacto"),(AV520-(+AV520*AN522)),IF(AK522="Probabilidad",AV521,""))),"")</f>
        <v/>
      </c>
      <c r="AW522" s="204" t="str">
        <f t="shared" si="436"/>
        <v/>
      </c>
      <c r="AX522" s="817"/>
      <c r="AY522" s="794"/>
      <c r="AZ522" s="797"/>
      <c r="BA522" s="800"/>
      <c r="BB522" s="256"/>
      <c r="BC522" s="368"/>
      <c r="BD522" s="369"/>
      <c r="BE522" s="369"/>
      <c r="BF522" s="474"/>
      <c r="BG522" s="474"/>
      <c r="BH522" s="474"/>
      <c r="BI522" s="368"/>
      <c r="BJ522" s="764"/>
      <c r="BK522" s="411"/>
      <c r="BL522" s="409"/>
      <c r="BM522" s="409"/>
      <c r="BN522" s="409"/>
      <c r="BO522" s="410"/>
      <c r="BP522" s="410"/>
      <c r="BQ522" s="410"/>
      <c r="BR522" s="453"/>
      <c r="BS522" s="453"/>
      <c r="BT522" s="454"/>
      <c r="BU522" s="509"/>
      <c r="BV522" s="509"/>
      <c r="BW522" s="509"/>
      <c r="BX522" s="509"/>
      <c r="BY522" s="182"/>
      <c r="BZ522" s="182"/>
      <c r="CA522" s="182"/>
      <c r="CB522" s="182"/>
      <c r="CC522" s="182"/>
      <c r="CD522" s="182"/>
      <c r="CE522" s="182"/>
      <c r="CF522" s="182"/>
      <c r="CG522" s="182"/>
      <c r="CH522" s="182"/>
      <c r="CI522" s="182"/>
      <c r="CJ522" s="182"/>
      <c r="CK522" s="182"/>
      <c r="CL522" s="182"/>
      <c r="CM522" s="182"/>
      <c r="CN522" s="182"/>
      <c r="CO522" s="182"/>
    </row>
    <row r="523" spans="1:93" ht="28.5" customHeight="1">
      <c r="A523" s="932"/>
      <c r="B523" s="911"/>
      <c r="C523" s="781"/>
      <c r="D523" s="781"/>
      <c r="E523" s="764"/>
      <c r="F523" s="764"/>
      <c r="G523" s="941"/>
      <c r="H523" s="608">
        <f t="shared" si="464"/>
        <v>85</v>
      </c>
      <c r="I523" s="929"/>
      <c r="J523" s="913"/>
      <c r="K523" s="913"/>
      <c r="L523" s="913"/>
      <c r="M523" s="913"/>
      <c r="N523" s="764"/>
      <c r="O523" s="764"/>
      <c r="P523" s="766"/>
      <c r="Q523" s="768"/>
      <c r="R523" s="770"/>
      <c r="S523" s="770"/>
      <c r="T523" s="770"/>
      <c r="U523" s="820"/>
      <c r="V523" s="805"/>
      <c r="W523" s="823"/>
      <c r="X523" s="826"/>
      <c r="Y523" s="829"/>
      <c r="Z523" s="805"/>
      <c r="AA523" s="808"/>
      <c r="AB523" s="811"/>
      <c r="AC523" s="814"/>
      <c r="AD523" s="797"/>
      <c r="AE523" s="178">
        <v>4</v>
      </c>
      <c r="AF523" s="401"/>
      <c r="AG523" s="444"/>
      <c r="AH523" s="393"/>
      <c r="AI523" s="393"/>
      <c r="AJ523" s="393"/>
      <c r="AK523" s="395" t="str">
        <f t="shared" si="431"/>
        <v/>
      </c>
      <c r="AL523" s="253"/>
      <c r="AM523" s="253"/>
      <c r="AN523" s="201" t="str">
        <f t="shared" si="432"/>
        <v/>
      </c>
      <c r="AO523" s="254"/>
      <c r="AP523" s="254"/>
      <c r="AQ523" s="255"/>
      <c r="AR523" s="202" t="str">
        <f>IF(ISBLANK(AC520),(IFERROR(IF(AND(AK522="Probabilidad",AK523="Probabilidad"),(AT522-(+AT522*AN523)),IF(AND(AK522="Impacto",AK523="Probabilidad"),(AT521-(+AT521*AN523)),IF(AK523="Impacto",AT522,""))),""))," ")</f>
        <v/>
      </c>
      <c r="AS523" s="154" t="str">
        <f>IF(ISBLANK(AC520),(IFERROR(IF(AR523="","",IF(AR523&lt;=0.2,"Muy Baja",IF(AR523&lt;=0.4,"Baja",IF(AR523&lt;=0.6,"Media",IF(AR523&lt;=0.8,"Alta","Muy Alta"))))),""))," ")</f>
        <v/>
      </c>
      <c r="AT523" s="203" t="str">
        <f t="shared" si="434"/>
        <v/>
      </c>
      <c r="AU523" s="470" t="str">
        <f t="shared" si="435"/>
        <v/>
      </c>
      <c r="AV523" s="203" t="str">
        <f t="shared" si="502"/>
        <v/>
      </c>
      <c r="AW523" s="204" t="str">
        <f t="shared" si="436"/>
        <v/>
      </c>
      <c r="AX523" s="817"/>
      <c r="AY523" s="794"/>
      <c r="AZ523" s="797"/>
      <c r="BA523" s="800"/>
      <c r="BB523" s="256"/>
      <c r="BC523" s="368"/>
      <c r="BD523" s="369"/>
      <c r="BE523" s="369"/>
      <c r="BF523" s="474"/>
      <c r="BG523" s="474"/>
      <c r="BH523" s="474"/>
      <c r="BI523" s="368"/>
      <c r="BJ523" s="764"/>
      <c r="BK523" s="411"/>
      <c r="BL523" s="409"/>
      <c r="BM523" s="409"/>
      <c r="BN523" s="409"/>
      <c r="BO523" s="410"/>
      <c r="BP523" s="410"/>
      <c r="BQ523" s="410"/>
      <c r="BR523" s="453"/>
      <c r="BS523" s="453"/>
      <c r="BT523" s="454"/>
      <c r="BU523" s="509"/>
      <c r="BV523" s="509"/>
      <c r="BW523" s="509"/>
      <c r="BX523" s="509"/>
      <c r="BY523" s="182"/>
      <c r="BZ523" s="182"/>
      <c r="CA523" s="182"/>
      <c r="CB523" s="182"/>
      <c r="CC523" s="182"/>
      <c r="CD523" s="182"/>
      <c r="CE523" s="182"/>
      <c r="CF523" s="182"/>
      <c r="CG523" s="182"/>
      <c r="CH523" s="182"/>
      <c r="CI523" s="182"/>
      <c r="CJ523" s="182"/>
      <c r="CK523" s="182"/>
      <c r="CL523" s="182"/>
      <c r="CM523" s="182"/>
      <c r="CN523" s="182"/>
      <c r="CO523" s="182"/>
    </row>
    <row r="524" spans="1:93" ht="28.5" customHeight="1">
      <c r="A524" s="932"/>
      <c r="B524" s="911"/>
      <c r="C524" s="781"/>
      <c r="D524" s="781"/>
      <c r="E524" s="764"/>
      <c r="F524" s="764"/>
      <c r="G524" s="941"/>
      <c r="H524" s="608">
        <f t="shared" si="464"/>
        <v>85</v>
      </c>
      <c r="I524" s="929"/>
      <c r="J524" s="913"/>
      <c r="K524" s="913"/>
      <c r="L524" s="913"/>
      <c r="M524" s="913"/>
      <c r="N524" s="764"/>
      <c r="O524" s="764"/>
      <c r="P524" s="766"/>
      <c r="Q524" s="768"/>
      <c r="R524" s="770"/>
      <c r="S524" s="770"/>
      <c r="T524" s="770"/>
      <c r="U524" s="820"/>
      <c r="V524" s="805"/>
      <c r="W524" s="823"/>
      <c r="X524" s="826"/>
      <c r="Y524" s="829"/>
      <c r="Z524" s="805"/>
      <c r="AA524" s="808"/>
      <c r="AB524" s="811"/>
      <c r="AC524" s="814"/>
      <c r="AD524" s="797"/>
      <c r="AE524" s="178">
        <v>5</v>
      </c>
      <c r="AF524" s="401"/>
      <c r="AG524" s="444"/>
      <c r="AH524" s="393"/>
      <c r="AI524" s="393"/>
      <c r="AJ524" s="393"/>
      <c r="AK524" s="395" t="str">
        <f t="shared" si="431"/>
        <v/>
      </c>
      <c r="AL524" s="253"/>
      <c r="AM524" s="253"/>
      <c r="AN524" s="201" t="str">
        <f t="shared" si="432"/>
        <v/>
      </c>
      <c r="AO524" s="254"/>
      <c r="AP524" s="254"/>
      <c r="AQ524" s="255"/>
      <c r="AR524" s="202" t="str">
        <f>IF(ISBLANK(AC520),(IFERROR(IF(AND(AK523="Probabilidad",AK524="Probabilidad"),(AT523-(+AT523*AN524)),IF(AND(AK523="Impacto",AK524="Probabilidad"),(AT522-(+AT522*AN524)),IF(AK524="Impacto",AT523,""))),""))," ")</f>
        <v/>
      </c>
      <c r="AS524" s="154" t="str">
        <f>IF(ISBLANK(AC520),(IFERROR(IF(AR524="","",IF(AR524&lt;=0.2,"Muy Baja",IF(AR524&lt;=0.4,"Baja",IF(AR524&lt;=0.6,"Media",IF(AR524&lt;=0.8,"Alta","Muy Alta"))))),""))," ")</f>
        <v/>
      </c>
      <c r="AT524" s="203" t="str">
        <f t="shared" si="434"/>
        <v/>
      </c>
      <c r="AU524" s="470" t="str">
        <f t="shared" si="435"/>
        <v/>
      </c>
      <c r="AV524" s="203" t="str">
        <f t="shared" si="502"/>
        <v/>
      </c>
      <c r="AW524" s="204" t="str">
        <f t="shared" si="436"/>
        <v/>
      </c>
      <c r="AX524" s="817"/>
      <c r="AY524" s="794"/>
      <c r="AZ524" s="797"/>
      <c r="BA524" s="800"/>
      <c r="BB524" s="256"/>
      <c r="BC524" s="368"/>
      <c r="BD524" s="369"/>
      <c r="BE524" s="369"/>
      <c r="BF524" s="474"/>
      <c r="BG524" s="474"/>
      <c r="BH524" s="474"/>
      <c r="BI524" s="368"/>
      <c r="BJ524" s="764"/>
      <c r="BK524" s="411"/>
      <c r="BL524" s="409"/>
      <c r="BM524" s="409"/>
      <c r="BN524" s="409"/>
      <c r="BO524" s="410"/>
      <c r="BP524" s="410"/>
      <c r="BQ524" s="410"/>
      <c r="BR524" s="453"/>
      <c r="BS524" s="453"/>
      <c r="BT524" s="454"/>
      <c r="BU524" s="509"/>
      <c r="BV524" s="509"/>
      <c r="BW524" s="509"/>
      <c r="BX524" s="509"/>
      <c r="BY524" s="182"/>
      <c r="BZ524" s="182"/>
      <c r="CA524" s="182"/>
      <c r="CB524" s="182"/>
      <c r="CC524" s="182"/>
      <c r="CD524" s="182"/>
      <c r="CE524" s="182"/>
      <c r="CF524" s="182"/>
      <c r="CG524" s="182"/>
      <c r="CH524" s="182"/>
      <c r="CI524" s="182"/>
      <c r="CJ524" s="182"/>
      <c r="CK524" s="182"/>
      <c r="CL524" s="182"/>
      <c r="CM524" s="182"/>
      <c r="CN524" s="182"/>
      <c r="CO524" s="182"/>
    </row>
    <row r="525" spans="1:93" ht="28.5" customHeight="1">
      <c r="A525" s="932"/>
      <c r="B525" s="911"/>
      <c r="C525" s="781"/>
      <c r="D525" s="781"/>
      <c r="E525" s="764"/>
      <c r="F525" s="764"/>
      <c r="G525" s="941"/>
      <c r="H525" s="608">
        <f t="shared" si="464"/>
        <v>85</v>
      </c>
      <c r="I525" s="930"/>
      <c r="J525" s="914"/>
      <c r="K525" s="914"/>
      <c r="L525" s="914"/>
      <c r="M525" s="914"/>
      <c r="N525" s="765"/>
      <c r="O525" s="765"/>
      <c r="P525" s="767"/>
      <c r="Q525" s="769"/>
      <c r="R525" s="771"/>
      <c r="S525" s="771"/>
      <c r="T525" s="771"/>
      <c r="U525" s="821"/>
      <c r="V525" s="806"/>
      <c r="W525" s="824"/>
      <c r="X525" s="827"/>
      <c r="Y525" s="830"/>
      <c r="Z525" s="806"/>
      <c r="AA525" s="809"/>
      <c r="AB525" s="812"/>
      <c r="AC525" s="815"/>
      <c r="AD525" s="798"/>
      <c r="AE525" s="178">
        <v>6</v>
      </c>
      <c r="AF525" s="401"/>
      <c r="AG525" s="444"/>
      <c r="AH525" s="393"/>
      <c r="AI525" s="393"/>
      <c r="AJ525" s="393"/>
      <c r="AK525" s="395" t="str">
        <f t="shared" si="431"/>
        <v/>
      </c>
      <c r="AL525" s="253"/>
      <c r="AM525" s="253"/>
      <c r="AN525" s="201" t="str">
        <f t="shared" si="432"/>
        <v/>
      </c>
      <c r="AO525" s="254"/>
      <c r="AP525" s="254"/>
      <c r="AQ525" s="255"/>
      <c r="AR525" s="202" t="str">
        <f>IF(ISBLANK(AC520),(IFERROR(IF(AND(AK524="Probabilidad",AK525="Probabilidad"),(AT524-(+AT524*AN525)),IF(AND(AK524="Impacto",AK525="Probabilidad"),(AT523-(+AT523*AN525)),IF(AK525="Impacto",AT524,""))),""))," ")</f>
        <v/>
      </c>
      <c r="AS525" s="154" t="str">
        <f>IF(ISBLANK(AC520),(IFERROR(IF(AR525="","",IF(AR525&lt;=0.2,"Muy Baja",IF(AR525&lt;=0.4,"Baja",IF(AR525&lt;=0.6,"Media",IF(AR525&lt;=0.8,"Alta","Muy Alta"))))),""))," ")</f>
        <v/>
      </c>
      <c r="AT525" s="203" t="str">
        <f t="shared" si="434"/>
        <v/>
      </c>
      <c r="AU525" s="470" t="str">
        <f t="shared" si="435"/>
        <v/>
      </c>
      <c r="AV525" s="203" t="str">
        <f t="shared" si="502"/>
        <v/>
      </c>
      <c r="AW525" s="204" t="str">
        <f t="shared" si="436"/>
        <v/>
      </c>
      <c r="AX525" s="818"/>
      <c r="AY525" s="795"/>
      <c r="AZ525" s="798"/>
      <c r="BA525" s="801"/>
      <c r="BB525" s="256"/>
      <c r="BC525" s="368"/>
      <c r="BD525" s="369"/>
      <c r="BE525" s="369"/>
      <c r="BF525" s="474"/>
      <c r="BG525" s="474"/>
      <c r="BH525" s="474"/>
      <c r="BI525" s="368"/>
      <c r="BJ525" s="765"/>
      <c r="BK525" s="411"/>
      <c r="BL525" s="409"/>
      <c r="BM525" s="409"/>
      <c r="BN525" s="409"/>
      <c r="BO525" s="410"/>
      <c r="BP525" s="410"/>
      <c r="BQ525" s="410"/>
      <c r="BR525" s="453"/>
      <c r="BS525" s="453"/>
      <c r="BT525" s="454"/>
      <c r="BU525" s="509"/>
      <c r="BV525" s="509"/>
      <c r="BW525" s="509"/>
      <c r="BX525" s="509"/>
      <c r="BY525" s="182"/>
      <c r="BZ525" s="182"/>
      <c r="CA525" s="182"/>
      <c r="CB525" s="182"/>
      <c r="CC525" s="182"/>
      <c r="CD525" s="182"/>
      <c r="CE525" s="182"/>
      <c r="CF525" s="182"/>
      <c r="CG525" s="182"/>
      <c r="CH525" s="182"/>
      <c r="CI525" s="182"/>
      <c r="CJ525" s="182"/>
      <c r="CK525" s="182"/>
      <c r="CL525" s="182"/>
      <c r="CM525" s="182"/>
      <c r="CN525" s="182"/>
      <c r="CO525" s="182"/>
    </row>
    <row r="526" spans="1:93" ht="133.5" customHeight="1">
      <c r="A526" s="932"/>
      <c r="B526" s="911" t="s">
        <v>938</v>
      </c>
      <c r="C526" s="781"/>
      <c r="D526" s="781" t="str">
        <f>IFERROR((VLOOKUP($B526,'Listados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6" s="764" t="s">
        <v>1133</v>
      </c>
      <c r="F526" s="764" t="s">
        <v>952</v>
      </c>
      <c r="G526" s="941">
        <v>86</v>
      </c>
      <c r="H526" s="609">
        <f t="shared" ref="H526" si="503">+G526</f>
        <v>86</v>
      </c>
      <c r="I526" s="928" t="s">
        <v>2999</v>
      </c>
      <c r="J526" s="902" t="s">
        <v>236</v>
      </c>
      <c r="K526" s="902" t="s">
        <v>3192</v>
      </c>
      <c r="L526" s="902" t="s">
        <v>3193</v>
      </c>
      <c r="M526" s="902" t="s">
        <v>3194</v>
      </c>
      <c r="N526" s="785" t="s">
        <v>106</v>
      </c>
      <c r="O526" s="785" t="s">
        <v>240</v>
      </c>
      <c r="P526" s="786"/>
      <c r="Q526" s="787"/>
      <c r="R526" s="788"/>
      <c r="S526" s="788"/>
      <c r="T526" s="788"/>
      <c r="U526" s="819" t="str">
        <f>IF(ISBLANK(AB526),(IF(P526&lt;=0,"",IF(P526&lt;=2,"Muy Baja",IF(P526&lt;=24,"Baja",IF(P526&lt;=500,"Media",IF(P526&lt;=5000,"Alta","Muy Alta"))))))," ")</f>
        <v xml:space="preserve"> </v>
      </c>
      <c r="V526" s="804" t="str">
        <f t="shared" ref="V526" si="504">IF(ISBLANK(AB526),(IF(U526="","",IF(U526="Muy Baja",20%,IF(U526="Baja",40%,IF(U526="Media",60%,IF(U526="Alta",80%,IF(U526="Muy Alta",100%,0)))))))," ")</f>
        <v xml:space="preserve"> </v>
      </c>
      <c r="W526" s="822"/>
      <c r="X526" s="825" t="str">
        <f>IF(W526&gt;0,IF(NOT(ISERROR(MATCH(W526,'Listados Datos'!$N$3:$N$4,0))),'Listados Datos'!$N$6&amp;"Por favor no seleccionar este criterios de impacto (Afectación Económica o presupuestal y/o Pérdida Reputacional)",'Listados Datos'!$N$7),"")</f>
        <v/>
      </c>
      <c r="Y526" s="828" t="str">
        <f>IF(OR(W526='Listados Datos'!$R$3,W526='Listados Datos'!$S$3),"Leve",IF(OR(W526='Listados Datos'!$R$4,W526='Listados Datos'!$S$4),"Menor",IF(OR(W526='Listados Datos'!$R$5,W526='Listados Datos'!$S$5),"Moderado",IF(OR(W526='Listados Datos'!$R$6,W526='Listados Datos'!$S$6),"Mayor",IF(OR(W526='Listados Datos'!$R$7,W526='Listados Datos'!$S$7),"Catastrófico","")))))</f>
        <v/>
      </c>
      <c r="Z526" s="804" t="str">
        <f>IF(Y526="","",IF(Y526="Leve",20%,IF(Y526="Menor",40%,IF(Y526="Moderado",60%,IF(Y526="Mayor",80%,IF(Y526="Catastrófico",100%,0))))))</f>
        <v/>
      </c>
      <c r="AA526" s="807" t="str">
        <f>IF(OR(AND(U526="Muy Baja",Y526="Leve"),AND(U526="Muy Baja",Y526="Menor"),AND(U526="Baja",Y526="Leve")),"Bajo",IF(OR(AND(U526="Muy baja",Y526="Moderado"),AND(U526="Baja",Y526="Menor"),AND(U526="Baja",Y526="Moderado"),AND(U526="Media",Y526="Leve"),AND(U526="Media",Y526="Menor"),AND(U526="Media",Y526="Moderado"),AND(U526="Alta",Y526="Leve"),AND(U526="Alta",Y526="Menor")),"Moderado",IF(OR(AND(U526="Muy Baja",Y526="Mayor"),AND(U526="Baja",Y526="Mayor"),AND(U526="Media",Y526="Mayor"),AND(U526="Alta",Y526="Moderado"),AND(U526="Alta",Y526="Mayor"),AND(U526="Muy Alta",Y526="Leve"),AND(U526="Muy Alta",Y526="Menor"),AND(U526="Muy Alta",Y526="Moderado"),AND(U526="Muy Alta",Y526="Mayor")),"Alto",IF(OR(AND(U526="Muy Baja",Y526="Catastrófico"),AND(U526="Baja",Y526="Catastrófico"),AND(U526="Media",Y526="Catastrófico"),AND(U526="Alta",Y526="Catastrófico"),AND(U526="Muy Alta",Y526="Catastrófico")),"Extremo",""))))</f>
        <v/>
      </c>
      <c r="AB526" s="810" t="s">
        <v>339</v>
      </c>
      <c r="AC526" s="813" t="s">
        <v>12</v>
      </c>
      <c r="AD526" s="796" t="str">
        <f t="shared" ref="AD526" si="505">IF(AND(AB526="Rara Vez",AC526="Insignificante"),("BAJA"),IF(AND(AB526="Rara Vez",AC526="Menor"),("BAJA"),IF(AND(AB526="Rara Vez",AC526="Moderado"),("MODERADA"),IF(AND(AB526="Rara Vez",AC526="Mayor"),("ALTA"),IF(AND(AB526="Improbable",AC526="Insignificante"),("BAJA"),IF(AND(AB526="Improbable",AC526="Menor"),("BAJA"),IF(AND(AB526="Improbable",AC526="Moderado"),("MODERADA"),IF(AND(AB526="Improbable",AC526="Mayor"),("ALTA"),IF(AND(AB526="Posible",AC526="Insignificante"),("BAJA"),IF(AND(AB526="Posible",AC526="Menor"),("MODERADA"),IF(AND(AB526="Posible",AC526="Moderado"),("ALTA"),IF(AND(AB526="Posible",AC526="Mayor"),("EXTREMA"),IF(AND(AB526="Probable",AC526="Insignificante"),("MODERADA"),IF(AND(AB526="Probable",AC526="Menor"),("ALTA"),IF(AND(AB526="Probable",AC526="Moderado"),("ALTA"),IF(AND(AB526="Probable",AC526="Mayor"),("EXTREMA"),IF(AND(AB526="Casi Seguro",AC526="Insignificante"),("ALTA"),IF(AND(AB526="Casi Seguro",AC526="Menor"),("ALTA"),IF(AND(AB526="Casi Seguro",AC526="Moderado"),("EXTREMA"),IF(AND(AB526="Casi Seguro",AC526="Mayor"),("EXTREMA"),IF(AC526="Catastrófico","EXTREMA","VALORAR")))))))))))))))))))))</f>
        <v>MODERADA</v>
      </c>
      <c r="AE526" s="178">
        <v>1</v>
      </c>
      <c r="AF526" s="401"/>
      <c r="AG526" s="444" t="s">
        <v>3360</v>
      </c>
      <c r="AH526" s="393"/>
      <c r="AI526" s="393"/>
      <c r="AJ526" s="393"/>
      <c r="AK526" s="395" t="str">
        <f t="shared" ref="AK526:AK589" si="506">IF(OR(AL526="Preventivo",AL526="Detectivo"),"Probabilidad",IF(AL526="Correctivo","Impacto",""))</f>
        <v>Probabilidad</v>
      </c>
      <c r="AL526" s="253" t="s">
        <v>305</v>
      </c>
      <c r="AM526" s="253" t="s">
        <v>310</v>
      </c>
      <c r="AN526" s="201" t="str">
        <f t="shared" ref="AN526:AN589" si="507">IF(AND(AL526="Preventivo",AM526="Automático"),"50%",IF(AND(AL526="Preventivo",AM526="Manual"),"40%",IF(AND(AL526="Detectivo",AM526="Automático"),"40%",IF(AND(AL526="Detectivo",AM526="Manual"),"30%",IF(AND(AL526="Correctivo",AM526="Automático"),"35%",IF(AND(AL526="Correctivo",AM526="Manual"),"25%",""))))))</f>
        <v>40%</v>
      </c>
      <c r="AO526" s="254" t="s">
        <v>314</v>
      </c>
      <c r="AP526" s="254" t="s">
        <v>318</v>
      </c>
      <c r="AQ526" s="255" t="s">
        <v>321</v>
      </c>
      <c r="AR526" s="202" t="str">
        <f>IF(ISBLANK(AC526),(IFERROR(IF(AK526="Probabilidad",(V526-(+V526*AN526)),IF(AK526="Impacto",V526,"")),""))," ")</f>
        <v xml:space="preserve"> </v>
      </c>
      <c r="AS526" s="154" t="str">
        <f>IF(ISBLANK(AC526), (IFERROR(IF(AR526="","",IF(AR526&lt;=0.2,"Muy Baja",IF(AR526&lt;=0.4,"Baja",IF(AR526&lt;=0.6,"Media",IF(AR526&lt;=0.8,"Alta","Muy Alta"))))),""))," ")</f>
        <v xml:space="preserve"> </v>
      </c>
      <c r="AT526" s="203" t="str">
        <f t="shared" si="434"/>
        <v xml:space="preserve"> </v>
      </c>
      <c r="AU526" s="470" t="str">
        <f t="shared" si="435"/>
        <v/>
      </c>
      <c r="AV526" s="203" t="str">
        <f>IFERROR(IF(AK526="Impacto",(Z526-(+Z526*AN526)),IF(AK526="Probabilidad",Z526,"")),"")</f>
        <v/>
      </c>
      <c r="AW526" s="204" t="str">
        <f t="shared" si="436"/>
        <v/>
      </c>
      <c r="AX526" s="816" t="s">
        <v>339</v>
      </c>
      <c r="AY526" s="793" t="str">
        <f>IF(ISBLANK(AC526), " ", AC526)</f>
        <v>Moderado</v>
      </c>
      <c r="AZ526" s="796" t="str">
        <f t="shared" ref="AZ526" si="508">IF(AND(AX526="Rara Vez",AY526="Insignificante"),("BAJA"),IF(AND(AX526="Rara Vez",AY526="Menor"),("BAJA"),IF(AND(AX526="Rara Vez",AY526="Moderado"),("MODERADA"),IF(AND(AX526="Rara Vez",AY526="Mayor"),("ALTA"),IF(AND(AX526="Improbable",AY526="Insignificante"),("BAJA"),IF(AND(AX526="Improbable",AY526="Menor"),("BAJA"),IF(AND(AX526="Improbable",AY526="Moderado"),("MODERADA"),IF(AND(AX526="Improbable",AY526="Mayor"),("ALTA"),IF(AND(AX526="Posible",AY526="Insignificante"),("BAJA"),IF(AND(AX526="Posible",AY526="Menor"),("MODERADA"),IF(AND(AX526="Posible",AY526="Moderado"),("ALTA"),IF(AND(AX526="Posible",AY526="Mayor"),("EXTREMA"),IF(AND(AX526="Probable",AY526="Insignificante"),("MODERADA"),IF(AND(AX526="Probable",AY526="Menor"),("ALTA"),IF(AND(AX526="Probable",AY526="Moderado"),("ALTA"),IF(AND(AX526="Probable",AY526="Mayor"),("EXTREMA"),IF(AND(AX526="Casi Seguro",AY526="Insignificante"),("ALTA"),IF(AND(AX526="Casi Seguro",AY526="Menor"),("ALTA"),IF(AND(AX526="Casi Seguro",AY526="Moderado"),("EXTREMA"),IF(AND(AX526="Casi Seguro",AY526="Mayor"),("EXTREMA"),IF(AY526="Catastrófico","EXTREMA","VALORAR")))))))))))))))))))))</f>
        <v>MODERADA</v>
      </c>
      <c r="BA526" s="799" t="s">
        <v>328</v>
      </c>
      <c r="BB526" s="425" t="s">
        <v>3362</v>
      </c>
      <c r="BC526" s="418" t="s">
        <v>3365</v>
      </c>
      <c r="BD526" s="380" t="s">
        <v>3348</v>
      </c>
      <c r="BE526" s="380" t="s">
        <v>1037</v>
      </c>
      <c r="BF526" s="381">
        <v>44927</v>
      </c>
      <c r="BG526" s="381">
        <v>45291</v>
      </c>
      <c r="BH526" s="381" t="s">
        <v>3368</v>
      </c>
      <c r="BI526" s="379" t="s">
        <v>3371</v>
      </c>
      <c r="BJ526" s="785" t="s">
        <v>3195</v>
      </c>
      <c r="BK526" s="411" t="s">
        <v>110</v>
      </c>
      <c r="BL526" s="409" t="s">
        <v>3373</v>
      </c>
      <c r="BM526" s="409">
        <f>21/21*100</f>
        <v>100</v>
      </c>
      <c r="BN526" s="421">
        <v>45114</v>
      </c>
      <c r="BO526" s="410" t="s">
        <v>3383</v>
      </c>
      <c r="BP526" s="423" t="s">
        <v>3382</v>
      </c>
      <c r="BQ526" s="410" t="s">
        <v>3377</v>
      </c>
      <c r="BR526" s="453" t="s">
        <v>111</v>
      </c>
      <c r="BS526" s="453" t="s">
        <v>1423</v>
      </c>
      <c r="BT526" s="454" t="s">
        <v>1423</v>
      </c>
      <c r="BU526" s="508" t="s">
        <v>3636</v>
      </c>
      <c r="BV526" s="508" t="s">
        <v>3666</v>
      </c>
      <c r="BW526" s="508" t="s">
        <v>3637</v>
      </c>
      <c r="BX526" s="508" t="s">
        <v>3663</v>
      </c>
      <c r="BY526" s="182"/>
      <c r="BZ526" s="182"/>
      <c r="CA526" s="182"/>
      <c r="CB526" s="182"/>
      <c r="CC526" s="182"/>
      <c r="CD526" s="182"/>
      <c r="CE526" s="182"/>
      <c r="CF526" s="182"/>
      <c r="CG526" s="182"/>
      <c r="CH526" s="182"/>
      <c r="CI526" s="182"/>
      <c r="CJ526" s="182"/>
      <c r="CK526" s="182"/>
      <c r="CL526" s="182"/>
      <c r="CM526" s="182"/>
      <c r="CN526" s="182"/>
      <c r="CO526" s="182"/>
    </row>
    <row r="527" spans="1:93" ht="28.5" customHeight="1">
      <c r="A527" s="932"/>
      <c r="B527" s="911"/>
      <c r="C527" s="781"/>
      <c r="D527" s="781"/>
      <c r="E527" s="764"/>
      <c r="F527" s="764"/>
      <c r="G527" s="941"/>
      <c r="H527" s="609">
        <f t="shared" ref="H527" si="509">+H526</f>
        <v>86</v>
      </c>
      <c r="I527" s="929"/>
      <c r="J527" s="913"/>
      <c r="K527" s="913"/>
      <c r="L527" s="913"/>
      <c r="M527" s="913">
        <v>0</v>
      </c>
      <c r="N527" s="764"/>
      <c r="O527" s="764"/>
      <c r="P527" s="766"/>
      <c r="Q527" s="768"/>
      <c r="R527" s="770"/>
      <c r="S527" s="770"/>
      <c r="T527" s="770"/>
      <c r="U527" s="820"/>
      <c r="V527" s="805"/>
      <c r="W527" s="823"/>
      <c r="X527" s="826"/>
      <c r="Y527" s="829"/>
      <c r="Z527" s="805"/>
      <c r="AA527" s="808"/>
      <c r="AB527" s="811"/>
      <c r="AC527" s="814"/>
      <c r="AD527" s="797"/>
      <c r="AE527" s="178">
        <v>2</v>
      </c>
      <c r="AF527" s="401"/>
      <c r="AG527" s="444"/>
      <c r="AH527" s="393"/>
      <c r="AI527" s="393"/>
      <c r="AJ527" s="393"/>
      <c r="AK527" s="395" t="str">
        <f t="shared" si="506"/>
        <v/>
      </c>
      <c r="AL527" s="253"/>
      <c r="AM527" s="253"/>
      <c r="AN527" s="201" t="str">
        <f t="shared" si="507"/>
        <v/>
      </c>
      <c r="AO527" s="254"/>
      <c r="AP527" s="254"/>
      <c r="AQ527" s="255"/>
      <c r="AR527" s="202" t="str">
        <f>IF(ISBLANK(AC526),(IFERROR(IF(AND(AK526="Probabilidad",AK527="Probabilidad"),(AT526-(+AT526*AN527)),IF(AK527="Probabilidad",(V526-(+V526*AN527)),IF(AK527="Impacto",AT526,""))),""))," ")</f>
        <v xml:space="preserve"> </v>
      </c>
      <c r="AS527" s="154" t="str">
        <f>IF(ISBLANK(AC526),(IFERROR(IF(AR527="","",IF(AR527&lt;=0.2,"Muy Baja",IF(AR527&lt;=0.4,"Baja",IF(AR527&lt;=0.6,"Media",IF(AR527&lt;=0.8,"Alta","Muy Alta"))))),""))," ")</f>
        <v xml:space="preserve"> </v>
      </c>
      <c r="AT527" s="203" t="str">
        <f t="shared" si="434"/>
        <v xml:space="preserve"> </v>
      </c>
      <c r="AU527" s="470" t="str">
        <f t="shared" si="435"/>
        <v/>
      </c>
      <c r="AV527" s="203" t="str">
        <f>IFERROR(IF(AND(AK526="Impacto",AK527="Impacto"),(AV526-(+AV526*AN527)),IF(AK527="Impacto",(Z526-(+Z526*AN527)),IF(AK527="Probabilidad",AV526,""))),"")</f>
        <v/>
      </c>
      <c r="AW527" s="204" t="str">
        <f t="shared" si="436"/>
        <v/>
      </c>
      <c r="AX527" s="817"/>
      <c r="AY527" s="794"/>
      <c r="AZ527" s="797"/>
      <c r="BA527" s="800"/>
      <c r="BB527" s="425"/>
      <c r="BC527" s="419"/>
      <c r="BD527" s="369"/>
      <c r="BE527" s="369"/>
      <c r="BF527" s="474"/>
      <c r="BG527" s="474"/>
      <c r="BH527" s="474"/>
      <c r="BI527" s="368"/>
      <c r="BJ527" s="764"/>
      <c r="BK527" s="411"/>
      <c r="BL527" s="409"/>
      <c r="BM527" s="409"/>
      <c r="BN527" s="409"/>
      <c r="BO527" s="410"/>
      <c r="BP527" s="410"/>
      <c r="BQ527" s="410"/>
      <c r="BR527" s="453"/>
      <c r="BS527" s="453"/>
      <c r="BT527" s="454"/>
      <c r="BU527" s="509"/>
      <c r="BV527" s="509"/>
      <c r="BW527" s="509"/>
      <c r="BX527" s="509"/>
      <c r="BY527" s="182"/>
      <c r="BZ527" s="182"/>
      <c r="CA527" s="182"/>
      <c r="CB527" s="182"/>
      <c r="CC527" s="182"/>
      <c r="CD527" s="182"/>
      <c r="CE527" s="182"/>
      <c r="CF527" s="182"/>
      <c r="CG527" s="182"/>
      <c r="CH527" s="182"/>
      <c r="CI527" s="182"/>
      <c r="CJ527" s="182"/>
      <c r="CK527" s="182"/>
      <c r="CL527" s="182"/>
      <c r="CM527" s="182"/>
      <c r="CN527" s="182"/>
      <c r="CO527" s="182"/>
    </row>
    <row r="528" spans="1:93" ht="28.5" customHeight="1">
      <c r="A528" s="932"/>
      <c r="B528" s="911"/>
      <c r="C528" s="781"/>
      <c r="D528" s="781"/>
      <c r="E528" s="764"/>
      <c r="F528" s="764"/>
      <c r="G528" s="941"/>
      <c r="H528" s="609">
        <f t="shared" si="464"/>
        <v>86</v>
      </c>
      <c r="I528" s="929"/>
      <c r="J528" s="913"/>
      <c r="K528" s="913"/>
      <c r="L528" s="913"/>
      <c r="M528" s="913">
        <v>0</v>
      </c>
      <c r="N528" s="764"/>
      <c r="O528" s="764"/>
      <c r="P528" s="766"/>
      <c r="Q528" s="768"/>
      <c r="R528" s="770"/>
      <c r="S528" s="770"/>
      <c r="T528" s="770"/>
      <c r="U528" s="820"/>
      <c r="V528" s="805"/>
      <c r="W528" s="823"/>
      <c r="X528" s="826"/>
      <c r="Y528" s="829"/>
      <c r="Z528" s="805"/>
      <c r="AA528" s="808"/>
      <c r="AB528" s="811"/>
      <c r="AC528" s="814"/>
      <c r="AD528" s="797"/>
      <c r="AE528" s="178">
        <v>3</v>
      </c>
      <c r="AF528" s="401"/>
      <c r="AG528" s="444"/>
      <c r="AH528" s="393"/>
      <c r="AI528" s="393"/>
      <c r="AJ528" s="393"/>
      <c r="AK528" s="395" t="str">
        <f t="shared" si="506"/>
        <v/>
      </c>
      <c r="AL528" s="253"/>
      <c r="AM528" s="253"/>
      <c r="AN528" s="201" t="str">
        <f t="shared" si="507"/>
        <v/>
      </c>
      <c r="AO528" s="254"/>
      <c r="AP528" s="254"/>
      <c r="AQ528" s="255"/>
      <c r="AR528" s="202" t="str">
        <f>IF(ISBLANK(AC526),(IFERROR(IF(AND(AK527="Probabilidad",AK528="Probabilidad"),(AT527-(+AT527*AN528)),IF(AND(AK527="Impacto",AK528="Probabilidad"),(AT526-(+AT526*AN528)),IF(AK528="Impacto",AT527,""))),""))," ")</f>
        <v xml:space="preserve"> </v>
      </c>
      <c r="AS528" s="154" t="str">
        <f>IF(ISBLANK(AC526),(IFERROR(IF(AR528="","",IF(AR528&lt;=0.2,"Muy Baja",IF(AR528&lt;=0.4,"Baja",IF(AR528&lt;=0.6,"Media",IF(AR528&lt;=0.8,"Alta","Muy Alta"))))),""))," ")</f>
        <v xml:space="preserve"> </v>
      </c>
      <c r="AT528" s="203" t="str">
        <f t="shared" ref="AT528:AT591" si="510">+AR528</f>
        <v xml:space="preserve"> </v>
      </c>
      <c r="AU528" s="470" t="str">
        <f t="shared" ref="AU528:AU591" si="511">IFERROR(IF(AV528="","",IF(AV528&lt;=0.2,"Leve",IF(AV528&lt;=0.4,"Menor",IF(AV528&lt;=0.6,"Moderado",IF(AV528&lt;=0.8,"Mayor","Catastrófico"))))),"")</f>
        <v/>
      </c>
      <c r="AV528" s="203" t="str">
        <f t="shared" ref="AV528:AV531" si="512">IFERROR(IF(AND(AK527="Impacto",AK528="Impacto"),(AV527-(+AV527*AN528)),IF(AND(AK527="Probabilidad",AK528="Impacto"),(AV526-(+AV526*AN528)),IF(AK528="Probabilidad",AV527,""))),"")</f>
        <v/>
      </c>
      <c r="AW528" s="204" t="str">
        <f t="shared" ref="AW528:AW591" si="513">IFERROR(IF(OR(AND(AS528="Muy Baja",AU528="Leve"),AND(AS528="Muy Baja",AU528="Menor"),AND(AS528="Baja",AU528="Leve")),"Bajo",IF(OR(AND(AS528="Muy baja",AU528="Moderado"),AND(AS528="Baja",AU528="Menor"),AND(AS528="Baja",AU528="Moderado"),AND(AS528="Media",AU528="Leve"),AND(AS528="Media",AU528="Menor"),AND(AS528="Media",AU528="Moderado"),AND(AS528="Alta",AU528="Leve"),AND(AS528="Alta",AU528="Menor")),"Moderado",IF(OR(AND(AS528="Muy Baja",AU528="Mayor"),AND(AS528="Baja",AU528="Mayor"),AND(AS528="Media",AU528="Mayor"),AND(AS528="Alta",AU528="Moderado"),AND(AS528="Alta",AU528="Mayor"),AND(AS528="Muy Alta",AU528="Leve"),AND(AS528="Muy Alta",AU528="Menor"),AND(AS528="Muy Alta",AU528="Moderado"),AND(AS528="Muy Alta",AU528="Mayor")),"Alto",IF(OR(AND(AS528="Muy Baja",AU528="Catastrófico"),AND(AS528="Baja",AU528="Catastrófico"),AND(AS528="Media",AU528="Catastrófico"),AND(AS528="Alta",AU528="Catastrófico"),AND(AS528="Muy Alta",AU528="Catastrófico")),"Extremo","")))),"")</f>
        <v/>
      </c>
      <c r="AX528" s="817"/>
      <c r="AY528" s="794"/>
      <c r="AZ528" s="797"/>
      <c r="BA528" s="800"/>
      <c r="BB528" s="425"/>
      <c r="BC528" s="419"/>
      <c r="BD528" s="369"/>
      <c r="BE528" s="369"/>
      <c r="BF528" s="474"/>
      <c r="BG528" s="474"/>
      <c r="BH528" s="474"/>
      <c r="BI528" s="368"/>
      <c r="BJ528" s="764"/>
      <c r="BK528" s="411"/>
      <c r="BL528" s="409"/>
      <c r="BM528" s="409"/>
      <c r="BN528" s="409"/>
      <c r="BO528" s="410"/>
      <c r="BP528" s="410"/>
      <c r="BQ528" s="410"/>
      <c r="BR528" s="453"/>
      <c r="BS528" s="453"/>
      <c r="BT528" s="454"/>
      <c r="BU528" s="509"/>
      <c r="BV528" s="509"/>
      <c r="BW528" s="509"/>
      <c r="BX528" s="509"/>
      <c r="BY528" s="182"/>
      <c r="BZ528" s="182"/>
      <c r="CA528" s="182"/>
      <c r="CB528" s="182"/>
      <c r="CC528" s="182"/>
      <c r="CD528" s="182"/>
      <c r="CE528" s="182"/>
      <c r="CF528" s="182"/>
      <c r="CG528" s="182"/>
      <c r="CH528" s="182"/>
      <c r="CI528" s="182"/>
      <c r="CJ528" s="182"/>
      <c r="CK528" s="182"/>
      <c r="CL528" s="182"/>
      <c r="CM528" s="182"/>
      <c r="CN528" s="182"/>
      <c r="CO528" s="182"/>
    </row>
    <row r="529" spans="1:93" ht="28.5" customHeight="1">
      <c r="A529" s="932"/>
      <c r="B529" s="911"/>
      <c r="C529" s="781"/>
      <c r="D529" s="781"/>
      <c r="E529" s="764"/>
      <c r="F529" s="764"/>
      <c r="G529" s="941"/>
      <c r="H529" s="609">
        <f t="shared" si="464"/>
        <v>86</v>
      </c>
      <c r="I529" s="929"/>
      <c r="J529" s="913"/>
      <c r="K529" s="913"/>
      <c r="L529" s="913"/>
      <c r="M529" s="913">
        <v>0</v>
      </c>
      <c r="N529" s="764"/>
      <c r="O529" s="764"/>
      <c r="P529" s="766"/>
      <c r="Q529" s="768"/>
      <c r="R529" s="770"/>
      <c r="S529" s="770"/>
      <c r="T529" s="770"/>
      <c r="U529" s="820"/>
      <c r="V529" s="805"/>
      <c r="W529" s="823"/>
      <c r="X529" s="826"/>
      <c r="Y529" s="829"/>
      <c r="Z529" s="805"/>
      <c r="AA529" s="808"/>
      <c r="AB529" s="811"/>
      <c r="AC529" s="814"/>
      <c r="AD529" s="797"/>
      <c r="AE529" s="178">
        <v>4</v>
      </c>
      <c r="AF529" s="401"/>
      <c r="AG529" s="444"/>
      <c r="AH529" s="393"/>
      <c r="AI529" s="393"/>
      <c r="AJ529" s="393"/>
      <c r="AK529" s="395" t="str">
        <f t="shared" si="506"/>
        <v/>
      </c>
      <c r="AL529" s="253"/>
      <c r="AM529" s="253"/>
      <c r="AN529" s="201" t="str">
        <f t="shared" si="507"/>
        <v/>
      </c>
      <c r="AO529" s="254"/>
      <c r="AP529" s="254"/>
      <c r="AQ529" s="255"/>
      <c r="AR529" s="202" t="str">
        <f>IF(ISBLANK(AC526),(IFERROR(IF(AND(AK528="Probabilidad",AK529="Probabilidad"),(AT528-(+AT528*AN529)),IF(AND(AK528="Impacto",AK529="Probabilidad"),(AT527-(+AT527*AN529)),IF(AK529="Impacto",AT528,""))),""))," ")</f>
        <v xml:space="preserve"> </v>
      </c>
      <c r="AS529" s="154" t="str">
        <f>IF(ISBLANK(AC526),(IFERROR(IF(AR529="","",IF(AR529&lt;=0.2,"Muy Baja",IF(AR529&lt;=0.4,"Baja",IF(AR529&lt;=0.6,"Media",IF(AR529&lt;=0.8,"Alta","Muy Alta"))))),""))," ")</f>
        <v xml:space="preserve"> </v>
      </c>
      <c r="AT529" s="203" t="str">
        <f t="shared" si="510"/>
        <v xml:space="preserve"> </v>
      </c>
      <c r="AU529" s="470" t="str">
        <f t="shared" si="511"/>
        <v/>
      </c>
      <c r="AV529" s="203" t="str">
        <f t="shared" si="512"/>
        <v/>
      </c>
      <c r="AW529" s="204" t="str">
        <f t="shared" si="513"/>
        <v/>
      </c>
      <c r="AX529" s="817"/>
      <c r="AY529" s="794"/>
      <c r="AZ529" s="797"/>
      <c r="BA529" s="800"/>
      <c r="BB529" s="425"/>
      <c r="BC529" s="419"/>
      <c r="BD529" s="369"/>
      <c r="BE529" s="369"/>
      <c r="BF529" s="474"/>
      <c r="BG529" s="474"/>
      <c r="BH529" s="474"/>
      <c r="BI529" s="368"/>
      <c r="BJ529" s="764"/>
      <c r="BK529" s="411"/>
      <c r="BL529" s="409"/>
      <c r="BM529" s="409"/>
      <c r="BN529" s="409"/>
      <c r="BO529" s="410"/>
      <c r="BP529" s="410"/>
      <c r="BQ529" s="410"/>
      <c r="BR529" s="453"/>
      <c r="BS529" s="453"/>
      <c r="BT529" s="454"/>
      <c r="BU529" s="509"/>
      <c r="BV529" s="509"/>
      <c r="BW529" s="509"/>
      <c r="BX529" s="509"/>
      <c r="BY529" s="182"/>
      <c r="BZ529" s="182"/>
      <c r="CA529" s="182"/>
      <c r="CB529" s="182"/>
      <c r="CC529" s="182"/>
      <c r="CD529" s="182"/>
      <c r="CE529" s="182"/>
      <c r="CF529" s="182"/>
      <c r="CG529" s="182"/>
      <c r="CH529" s="182"/>
      <c r="CI529" s="182"/>
      <c r="CJ529" s="182"/>
      <c r="CK529" s="182"/>
      <c r="CL529" s="182"/>
      <c r="CM529" s="182"/>
      <c r="CN529" s="182"/>
      <c r="CO529" s="182"/>
    </row>
    <row r="530" spans="1:93" ht="28.5" customHeight="1">
      <c r="A530" s="932"/>
      <c r="B530" s="911"/>
      <c r="C530" s="781"/>
      <c r="D530" s="781"/>
      <c r="E530" s="764"/>
      <c r="F530" s="764"/>
      <c r="G530" s="941"/>
      <c r="H530" s="609">
        <f t="shared" si="464"/>
        <v>86</v>
      </c>
      <c r="I530" s="929"/>
      <c r="J530" s="913"/>
      <c r="K530" s="913"/>
      <c r="L530" s="913"/>
      <c r="M530" s="913">
        <v>0</v>
      </c>
      <c r="N530" s="764"/>
      <c r="O530" s="764"/>
      <c r="P530" s="766"/>
      <c r="Q530" s="768"/>
      <c r="R530" s="770"/>
      <c r="S530" s="770"/>
      <c r="T530" s="770"/>
      <c r="U530" s="820"/>
      <c r="V530" s="805"/>
      <c r="W530" s="823"/>
      <c r="X530" s="826"/>
      <c r="Y530" s="829"/>
      <c r="Z530" s="805"/>
      <c r="AA530" s="808"/>
      <c r="AB530" s="811"/>
      <c r="AC530" s="814"/>
      <c r="AD530" s="797"/>
      <c r="AE530" s="178">
        <v>5</v>
      </c>
      <c r="AF530" s="401"/>
      <c r="AG530" s="444"/>
      <c r="AH530" s="393"/>
      <c r="AI530" s="393"/>
      <c r="AJ530" s="393"/>
      <c r="AK530" s="395" t="str">
        <f t="shared" si="506"/>
        <v/>
      </c>
      <c r="AL530" s="253"/>
      <c r="AM530" s="253"/>
      <c r="AN530" s="201" t="str">
        <f t="shared" si="507"/>
        <v/>
      </c>
      <c r="AO530" s="254"/>
      <c r="AP530" s="254"/>
      <c r="AQ530" s="255"/>
      <c r="AR530" s="202" t="str">
        <f>IF(ISBLANK(AC526),(IFERROR(IF(AND(AK529="Probabilidad",AK530="Probabilidad"),(AT529-(+AT529*AN530)),IF(AND(AK529="Impacto",AK530="Probabilidad"),(AT528-(+AT528*AN530)),IF(AK530="Impacto",AT529,""))),""))," ")</f>
        <v xml:space="preserve"> </v>
      </c>
      <c r="AS530" s="154" t="str">
        <f>IF(ISBLANK(AC526),(IFERROR(IF(AR530="","",IF(AR530&lt;=0.2,"Muy Baja",IF(AR530&lt;=0.4,"Baja",IF(AR530&lt;=0.6,"Media",IF(AR530&lt;=0.8,"Alta","Muy Alta"))))),""))," ")</f>
        <v xml:space="preserve"> </v>
      </c>
      <c r="AT530" s="203" t="str">
        <f t="shared" si="510"/>
        <v xml:space="preserve"> </v>
      </c>
      <c r="AU530" s="470" t="str">
        <f t="shared" si="511"/>
        <v/>
      </c>
      <c r="AV530" s="203" t="str">
        <f t="shared" si="512"/>
        <v/>
      </c>
      <c r="AW530" s="204" t="str">
        <f t="shared" si="513"/>
        <v/>
      </c>
      <c r="AX530" s="817"/>
      <c r="AY530" s="794"/>
      <c r="AZ530" s="797"/>
      <c r="BA530" s="800"/>
      <c r="BB530" s="425"/>
      <c r="BC530" s="419"/>
      <c r="BD530" s="369"/>
      <c r="BE530" s="369"/>
      <c r="BF530" s="474"/>
      <c r="BG530" s="474"/>
      <c r="BH530" s="474"/>
      <c r="BI530" s="368"/>
      <c r="BJ530" s="764"/>
      <c r="BK530" s="411"/>
      <c r="BL530" s="409"/>
      <c r="BM530" s="409"/>
      <c r="BN530" s="409"/>
      <c r="BO530" s="410"/>
      <c r="BP530" s="410"/>
      <c r="BQ530" s="410"/>
      <c r="BR530" s="453"/>
      <c r="BS530" s="453"/>
      <c r="BT530" s="454"/>
      <c r="BU530" s="509"/>
      <c r="BV530" s="509"/>
      <c r="BW530" s="509"/>
      <c r="BX530" s="509"/>
      <c r="BY530" s="182"/>
      <c r="BZ530" s="182"/>
      <c r="CA530" s="182"/>
      <c r="CB530" s="182"/>
      <c r="CC530" s="182"/>
      <c r="CD530" s="182"/>
      <c r="CE530" s="182"/>
      <c r="CF530" s="182"/>
      <c r="CG530" s="182"/>
      <c r="CH530" s="182"/>
      <c r="CI530" s="182"/>
      <c r="CJ530" s="182"/>
      <c r="CK530" s="182"/>
      <c r="CL530" s="182"/>
      <c r="CM530" s="182"/>
      <c r="CN530" s="182"/>
      <c r="CO530" s="182"/>
    </row>
    <row r="531" spans="1:93" ht="28.5" customHeight="1">
      <c r="A531" s="932"/>
      <c r="B531" s="911"/>
      <c r="C531" s="781"/>
      <c r="D531" s="781"/>
      <c r="E531" s="764"/>
      <c r="F531" s="764"/>
      <c r="G531" s="941"/>
      <c r="H531" s="609">
        <f t="shared" si="464"/>
        <v>86</v>
      </c>
      <c r="I531" s="930"/>
      <c r="J531" s="914"/>
      <c r="K531" s="914"/>
      <c r="L531" s="914"/>
      <c r="M531" s="914">
        <v>0</v>
      </c>
      <c r="N531" s="765"/>
      <c r="O531" s="765"/>
      <c r="P531" s="767"/>
      <c r="Q531" s="769"/>
      <c r="R531" s="771"/>
      <c r="S531" s="771"/>
      <c r="T531" s="771"/>
      <c r="U531" s="821"/>
      <c r="V531" s="806"/>
      <c r="W531" s="824"/>
      <c r="X531" s="827"/>
      <c r="Y531" s="830"/>
      <c r="Z531" s="806"/>
      <c r="AA531" s="809"/>
      <c r="AB531" s="812"/>
      <c r="AC531" s="815"/>
      <c r="AD531" s="798"/>
      <c r="AE531" s="178">
        <v>6</v>
      </c>
      <c r="AF531" s="401"/>
      <c r="AG531" s="444"/>
      <c r="AH531" s="393"/>
      <c r="AI531" s="393"/>
      <c r="AJ531" s="393"/>
      <c r="AK531" s="395" t="str">
        <f t="shared" si="506"/>
        <v/>
      </c>
      <c r="AL531" s="253"/>
      <c r="AM531" s="253"/>
      <c r="AN531" s="201" t="str">
        <f t="shared" si="507"/>
        <v/>
      </c>
      <c r="AO531" s="254"/>
      <c r="AP531" s="254"/>
      <c r="AQ531" s="255"/>
      <c r="AR531" s="202" t="str">
        <f>IF(ISBLANK(AC526),(IFERROR(IF(AND(AK530="Probabilidad",AK531="Probabilidad"),(AT530-(+AT530*AN531)),IF(AND(AK530="Impacto",AK531="Probabilidad"),(AT529-(+AT529*AN531)),IF(AK531="Impacto",AT530,""))),""))," ")</f>
        <v xml:space="preserve"> </v>
      </c>
      <c r="AS531" s="154" t="str">
        <f>IF(ISBLANK(AC526),(IFERROR(IF(AR531="","",IF(AR531&lt;=0.2,"Muy Baja",IF(AR531&lt;=0.4,"Baja",IF(AR531&lt;=0.6,"Media",IF(AR531&lt;=0.8,"Alta","Muy Alta"))))),""))," ")</f>
        <v xml:space="preserve"> </v>
      </c>
      <c r="AT531" s="203" t="str">
        <f t="shared" si="510"/>
        <v xml:space="preserve"> </v>
      </c>
      <c r="AU531" s="470" t="str">
        <f t="shared" si="511"/>
        <v/>
      </c>
      <c r="AV531" s="203" t="str">
        <f t="shared" si="512"/>
        <v/>
      </c>
      <c r="AW531" s="204" t="str">
        <f t="shared" si="513"/>
        <v/>
      </c>
      <c r="AX531" s="818"/>
      <c r="AY531" s="795"/>
      <c r="AZ531" s="798"/>
      <c r="BA531" s="801"/>
      <c r="BB531" s="425"/>
      <c r="BC531" s="419"/>
      <c r="BD531" s="369"/>
      <c r="BE531" s="369"/>
      <c r="BF531" s="474"/>
      <c r="BG531" s="474"/>
      <c r="BH531" s="474"/>
      <c r="BI531" s="368"/>
      <c r="BJ531" s="765"/>
      <c r="BK531" s="411"/>
      <c r="BL531" s="409"/>
      <c r="BM531" s="409"/>
      <c r="BN531" s="409"/>
      <c r="BO531" s="410"/>
      <c r="BP531" s="410"/>
      <c r="BQ531" s="410"/>
      <c r="BR531" s="453"/>
      <c r="BS531" s="453"/>
      <c r="BT531" s="454"/>
      <c r="BU531" s="509"/>
      <c r="BV531" s="509"/>
      <c r="BW531" s="509"/>
      <c r="BX531" s="509"/>
      <c r="BY531" s="182"/>
      <c r="BZ531" s="182"/>
      <c r="CA531" s="182"/>
      <c r="CB531" s="182"/>
      <c r="CC531" s="182"/>
      <c r="CD531" s="182"/>
      <c r="CE531" s="182"/>
      <c r="CF531" s="182"/>
      <c r="CG531" s="182"/>
      <c r="CH531" s="182"/>
      <c r="CI531" s="182"/>
      <c r="CJ531" s="182"/>
      <c r="CK531" s="182"/>
      <c r="CL531" s="182"/>
      <c r="CM531" s="182"/>
      <c r="CN531" s="182"/>
      <c r="CO531" s="182"/>
    </row>
    <row r="532" spans="1:93" ht="195.75" customHeight="1">
      <c r="A532" s="932"/>
      <c r="B532" s="911" t="s">
        <v>938</v>
      </c>
      <c r="C532" s="781"/>
      <c r="D532" s="781" t="str">
        <f>IFERROR((VLOOKUP($B532,'Listados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2" s="764" t="s">
        <v>1133</v>
      </c>
      <c r="F532" s="764" t="s">
        <v>952</v>
      </c>
      <c r="G532" s="941">
        <v>87</v>
      </c>
      <c r="H532" s="608">
        <f t="shared" ref="H532" si="514">+G532</f>
        <v>87</v>
      </c>
      <c r="I532" s="928" t="s">
        <v>3000</v>
      </c>
      <c r="J532" s="785" t="s">
        <v>236</v>
      </c>
      <c r="K532" s="785" t="s">
        <v>1352</v>
      </c>
      <c r="L532" s="785" t="s">
        <v>1272</v>
      </c>
      <c r="M532" s="785" t="s">
        <v>3357</v>
      </c>
      <c r="N532" s="785" t="s">
        <v>917</v>
      </c>
      <c r="O532" s="785" t="s">
        <v>826</v>
      </c>
      <c r="P532" s="786">
        <v>228</v>
      </c>
      <c r="Q532" s="787" t="s">
        <v>149</v>
      </c>
      <c r="R532" s="788" t="s">
        <v>1244</v>
      </c>
      <c r="S532" s="788" t="s">
        <v>1275</v>
      </c>
      <c r="T532" s="788"/>
      <c r="U532" s="819" t="str">
        <f>IF(ISBLANK(AB532),(IF(P532&lt;=0,"",IF(P532&lt;=2,"Muy Baja",IF(P532&lt;=24,"Baja",IF(P532&lt;=500,"Media",IF(P532&lt;=5000,"Alta","Muy Alta"))))))," ")</f>
        <v>Media</v>
      </c>
      <c r="V532" s="804">
        <f t="shared" ref="V532" si="515">IF(ISBLANK(AB532),(IF(U532="","",IF(U532="Muy Baja",20%,IF(U532="Baja",40%,IF(U532="Media",60%,IF(U532="Alta",80%,IF(U532="Muy Alta",100%,0)))))))," ")</f>
        <v>0.6</v>
      </c>
      <c r="W532" s="822" t="s">
        <v>1351</v>
      </c>
      <c r="X532" s="825" t="str">
        <f>IF(W532&gt;0,IF(NOT(ISERROR(MATCH(W532,'Listados Datos'!$N$3:$N$4,0))),'Listados Datos'!$N$6&amp;"Por favor no seleccionar este criterios de impacto (Afectación Económica o presupuestal y/o Pérdida Reputacional)",'Listados Datos'!$N$7),"")</f>
        <v>✔</v>
      </c>
      <c r="Y532" s="828" t="str">
        <f>IF(OR(W532='Listados Datos'!$R$3,W532='Listados Datos'!$S$3),"Leve",IF(OR(W532='Listados Datos'!$R$4,W532='Listados Datos'!$S$4),"Menor",IF(OR(W532='Listados Datos'!$R$5,W532='Listados Datos'!$S$5),"Moderado",IF(OR(W532='Listados Datos'!$R$6,W532='Listados Datos'!$S$6),"Mayor",IF(OR(W532='Listados Datos'!$R$7,W532='Listados Datos'!$S$7),"Catastrófico","")))))</f>
        <v>Menor</v>
      </c>
      <c r="Z532" s="804">
        <f>IF(Y532="","",IF(Y532="Leve",20%,IF(Y532="Menor",40%,IF(Y532="Moderado",60%,IF(Y532="Mayor",80%,IF(Y532="Catastrófico",100%,0))))))</f>
        <v>0.4</v>
      </c>
      <c r="AA532" s="807" t="str">
        <f>IF(OR(AND(U532="Muy Baja",Y532="Leve"),AND(U532="Muy Baja",Y532="Menor"),AND(U532="Baja",Y532="Leve")),"Bajo",IF(OR(AND(U532="Muy baja",Y532="Moderado"),AND(U532="Baja",Y532="Menor"),AND(U532="Baja",Y532="Moderado"),AND(U532="Media",Y532="Leve"),AND(U532="Media",Y532="Menor"),AND(U532="Media",Y532="Moderado"),AND(U532="Alta",Y532="Leve"),AND(U532="Alta",Y532="Menor")),"Moderado",IF(OR(AND(U532="Muy Baja",Y532="Mayor"),AND(U532="Baja",Y532="Mayor"),AND(U532="Media",Y532="Mayor"),AND(U532="Alta",Y532="Moderado"),AND(U532="Alta",Y532="Mayor"),AND(U532="Muy Alta",Y532="Leve"),AND(U532="Muy Alta",Y532="Menor"),AND(U532="Muy Alta",Y532="Moderado"),AND(U532="Muy Alta",Y532="Mayor")),"Alto",IF(OR(AND(U532="Muy Baja",Y532="Catastrófico"),AND(U532="Baja",Y532="Catastrófico"),AND(U532="Media",Y532="Catastrófico"),AND(U532="Alta",Y532="Catastrófico"),AND(U532="Muy Alta",Y532="Catastrófico")),"Extremo",""))))</f>
        <v>Moderado</v>
      </c>
      <c r="AB532" s="810"/>
      <c r="AC532" s="813"/>
      <c r="AD532" s="796" t="str">
        <f t="shared" ref="AD532" si="516">IF(AND(AB532="Rara Vez",AC532="Insignificante"),("BAJA"),IF(AND(AB532="Rara Vez",AC532="Menor"),("BAJA"),IF(AND(AB532="Rara Vez",AC532="Moderado"),("MODERADA"),IF(AND(AB532="Rara Vez",AC532="Mayor"),("ALTA"),IF(AND(AB532="Improbable",AC532="Insignificante"),("BAJA"),IF(AND(AB532="Improbable",AC532="Menor"),("BAJA"),IF(AND(AB532="Improbable",AC532="Moderado"),("MODERADA"),IF(AND(AB532="Improbable",AC532="Mayor"),("ALTA"),IF(AND(AB532="Posible",AC532="Insignificante"),("BAJA"),IF(AND(AB532="Posible",AC532="Menor"),("MODERADA"),IF(AND(AB532="Posible",AC532="Moderado"),("ALTA"),IF(AND(AB532="Posible",AC532="Mayor"),("EXTREMA"),IF(AND(AB532="Probable",AC532="Insignificante"),("MODERADA"),IF(AND(AB532="Probable",AC532="Menor"),("ALTA"),IF(AND(AB532="Probable",AC532="Moderado"),("ALTA"),IF(AND(AB532="Probable",AC532="Mayor"),("EXTREMA"),IF(AND(AB532="Casi Seguro",AC532="Insignificante"),("ALTA"),IF(AND(AB532="Casi Seguro",AC532="Menor"),("ALTA"),IF(AND(AB532="Casi Seguro",AC532="Moderado"),("EXTREMA"),IF(AND(AB532="Casi Seguro",AC532="Mayor"),("EXTREMA"),IF(AC532="Catastrófico","EXTREMA","VALORAR")))))))))))))))))))))</f>
        <v>VALORAR</v>
      </c>
      <c r="AE532" s="178">
        <v>1</v>
      </c>
      <c r="AF532" s="401"/>
      <c r="AG532" s="444" t="s">
        <v>3349</v>
      </c>
      <c r="AH532" s="393"/>
      <c r="AI532" s="393"/>
      <c r="AJ532" s="393"/>
      <c r="AK532" s="395" t="str">
        <f t="shared" si="506"/>
        <v>Probabilidad</v>
      </c>
      <c r="AL532" s="253" t="s">
        <v>305</v>
      </c>
      <c r="AM532" s="253" t="s">
        <v>310</v>
      </c>
      <c r="AN532" s="201" t="str">
        <f t="shared" si="507"/>
        <v>40%</v>
      </c>
      <c r="AO532" s="254" t="s">
        <v>314</v>
      </c>
      <c r="AP532" s="254" t="s">
        <v>318</v>
      </c>
      <c r="AQ532" s="255" t="s">
        <v>321</v>
      </c>
      <c r="AR532" s="202">
        <f>IF(ISBLANK(AC532),(IFERROR(IF(AK532="Probabilidad",(V532-(+V532*AN532)),IF(AK532="Impacto",V532,"")),""))," ")</f>
        <v>0.36</v>
      </c>
      <c r="AS532" s="154" t="str">
        <f>IF(ISBLANK(AC532), (IFERROR(IF(AR532="","",IF(AR532&lt;=0.2,"Muy Baja",IF(AR532&lt;=0.4,"Baja",IF(AR532&lt;=0.6,"Media",IF(AR532&lt;=0.8,"Alta","Muy Alta"))))),""))," ")</f>
        <v>Baja</v>
      </c>
      <c r="AT532" s="203">
        <f t="shared" si="510"/>
        <v>0.36</v>
      </c>
      <c r="AU532" s="470" t="str">
        <f t="shared" si="511"/>
        <v>Menor</v>
      </c>
      <c r="AV532" s="203">
        <f>IFERROR(IF(AK532="Impacto",(Z532-(+Z532*AN532)),IF(AK532="Probabilidad",Z532,"")),"")</f>
        <v>0.4</v>
      </c>
      <c r="AW532" s="204" t="str">
        <f t="shared" si="513"/>
        <v>Moderado</v>
      </c>
      <c r="AX532" s="816"/>
      <c r="AY532" s="793" t="str">
        <f>IF(ISBLANK(AC532), " ", AC532)</f>
        <v xml:space="preserve"> </v>
      </c>
      <c r="AZ532" s="796" t="str">
        <f t="shared" ref="AZ532" si="517">IF(AND(AX532="Rara Vez",AY532="Insignificante"),("BAJA"),IF(AND(AX532="Rara Vez",AY532="Menor"),("BAJA"),IF(AND(AX532="Rara Vez",AY532="Moderado"),("MODERADA"),IF(AND(AX532="Rara Vez",AY532="Mayor"),("ALTA"),IF(AND(AX532="Improbable",AY532="Insignificante"),("BAJA"),IF(AND(AX532="Improbable",AY532="Menor"),("BAJA"),IF(AND(AX532="Improbable",AY532="Moderado"),("MODERADA"),IF(AND(AX532="Improbable",AY532="Mayor"),("ALTA"),IF(AND(AX532="Posible",AY532="Insignificante"),("BAJA"),IF(AND(AX532="Posible",AY532="Menor"),("MODERADA"),IF(AND(AX532="Posible",AY532="Moderado"),("ALTA"),IF(AND(AX532="Posible",AY532="Mayor"),("EXTREMA"),IF(AND(AX532="Probable",AY532="Insignificante"),("MODERADA"),IF(AND(AX532="Probable",AY532="Menor"),("ALTA"),IF(AND(AX532="Probable",AY532="Moderado"),("ALTA"),IF(AND(AX532="Probable",AY532="Mayor"),("EXTREMA"),IF(AND(AX532="Casi Seguro",AY532="Insignificante"),("ALTA"),IF(AND(AX532="Casi Seguro",AY532="Menor"),("ALTA"),IF(AND(AX532="Casi Seguro",AY532="Moderado"),("EXTREMA"),IF(AND(AX532="Casi Seguro",AY532="Mayor"),("EXTREMA"),IF(AY532="Catastrófico","EXTREMA","VALORAR")))))))))))))))))))))</f>
        <v>VALORAR</v>
      </c>
      <c r="BA532" s="799" t="s">
        <v>328</v>
      </c>
      <c r="BB532" s="951" t="s">
        <v>3347</v>
      </c>
      <c r="BC532" s="791" t="s">
        <v>1223</v>
      </c>
      <c r="BD532" s="791" t="s">
        <v>3348</v>
      </c>
      <c r="BE532" s="791" t="s">
        <v>1037</v>
      </c>
      <c r="BF532" s="789">
        <v>44927</v>
      </c>
      <c r="BG532" s="789">
        <v>45291</v>
      </c>
      <c r="BH532" s="791" t="s">
        <v>1224</v>
      </c>
      <c r="BI532" s="791" t="s">
        <v>3350</v>
      </c>
      <c r="BJ532" s="785" t="s">
        <v>1221</v>
      </c>
      <c r="BK532" s="411" t="s">
        <v>110</v>
      </c>
      <c r="BL532" s="409" t="s">
        <v>3374</v>
      </c>
      <c r="BM532" s="409">
        <v>1</v>
      </c>
      <c r="BN532" s="421">
        <v>45162</v>
      </c>
      <c r="BO532" s="410" t="s">
        <v>3376</v>
      </c>
      <c r="BP532" s="423" t="s">
        <v>3384</v>
      </c>
      <c r="BQ532" s="410" t="s">
        <v>3377</v>
      </c>
      <c r="BR532" s="453" t="s">
        <v>111</v>
      </c>
      <c r="BS532" s="453" t="s">
        <v>1423</v>
      </c>
      <c r="BT532" s="454" t="s">
        <v>1423</v>
      </c>
      <c r="BU532" s="508" t="s">
        <v>3729</v>
      </c>
      <c r="BV532" s="508" t="s">
        <v>3713</v>
      </c>
      <c r="BW532" s="508" t="s">
        <v>3730</v>
      </c>
      <c r="BX532" s="511" t="s">
        <v>3731</v>
      </c>
      <c r="BY532" s="182"/>
      <c r="BZ532" s="182"/>
      <c r="CA532" s="182"/>
      <c r="CB532" s="182"/>
      <c r="CC532" s="182"/>
      <c r="CD532" s="182"/>
      <c r="CE532" s="182"/>
      <c r="CF532" s="182"/>
      <c r="CG532" s="182"/>
      <c r="CH532" s="182"/>
      <c r="CI532" s="182"/>
      <c r="CJ532" s="182"/>
      <c r="CK532" s="182"/>
      <c r="CL532" s="182"/>
      <c r="CM532" s="182"/>
      <c r="CN532" s="182"/>
      <c r="CO532" s="182"/>
    </row>
    <row r="533" spans="1:93" ht="100.5" customHeight="1">
      <c r="A533" s="932"/>
      <c r="B533" s="911"/>
      <c r="C533" s="781"/>
      <c r="D533" s="781"/>
      <c r="E533" s="764"/>
      <c r="F533" s="764"/>
      <c r="G533" s="941"/>
      <c r="H533" s="608">
        <f t="shared" ref="H533" si="518">+H532</f>
        <v>87</v>
      </c>
      <c r="I533" s="929"/>
      <c r="J533" s="764"/>
      <c r="K533" s="764"/>
      <c r="L533" s="764"/>
      <c r="M533" s="764" t="s">
        <v>1396</v>
      </c>
      <c r="N533" s="764"/>
      <c r="O533" s="764"/>
      <c r="P533" s="766"/>
      <c r="Q533" s="768"/>
      <c r="R533" s="770"/>
      <c r="S533" s="770"/>
      <c r="T533" s="770"/>
      <c r="U533" s="820"/>
      <c r="V533" s="805"/>
      <c r="W533" s="823"/>
      <c r="X533" s="826"/>
      <c r="Y533" s="829"/>
      <c r="Z533" s="805"/>
      <c r="AA533" s="808"/>
      <c r="AB533" s="811"/>
      <c r="AC533" s="814"/>
      <c r="AD533" s="797"/>
      <c r="AE533" s="178">
        <v>2</v>
      </c>
      <c r="AF533" s="401"/>
      <c r="AG533" s="444" t="s">
        <v>3361</v>
      </c>
      <c r="AH533" s="393"/>
      <c r="AI533" s="393"/>
      <c r="AJ533" s="393"/>
      <c r="AK533" s="395" t="str">
        <f t="shared" si="506"/>
        <v>Probabilidad</v>
      </c>
      <c r="AL533" s="253" t="s">
        <v>305</v>
      </c>
      <c r="AM533" s="253" t="s">
        <v>310</v>
      </c>
      <c r="AN533" s="201" t="str">
        <f t="shared" si="507"/>
        <v>40%</v>
      </c>
      <c r="AO533" s="254" t="s">
        <v>314</v>
      </c>
      <c r="AP533" s="254" t="s">
        <v>318</v>
      </c>
      <c r="AQ533" s="255" t="s">
        <v>321</v>
      </c>
      <c r="AR533" s="202">
        <f>IF(ISBLANK(AC532),(IFERROR(IF(AND(AK532="Probabilidad",AK533="Probabilidad"),(AT532-(+AT532*AN533)),IF(AK533="Probabilidad",(V532-(+V532*AN533)),IF(AK533="Impacto",AT532,""))),""))," ")</f>
        <v>0.216</v>
      </c>
      <c r="AS533" s="154" t="str">
        <f>IF(ISBLANK(AC532),(IFERROR(IF(AR533="","",IF(AR533&lt;=0.2,"Muy Baja",IF(AR533&lt;=0.4,"Baja",IF(AR533&lt;=0.6,"Media",IF(AR533&lt;=0.8,"Alta","Muy Alta"))))),""))," ")</f>
        <v>Baja</v>
      </c>
      <c r="AT533" s="203">
        <f t="shared" si="510"/>
        <v>0.216</v>
      </c>
      <c r="AU533" s="470" t="str">
        <f t="shared" si="511"/>
        <v>Menor</v>
      </c>
      <c r="AV533" s="203">
        <f>IFERROR(IF(AND(AK532="Impacto",AK533="Impacto"),(AV532-(+AV532*AN533)),IF(AK533="Impacto",(Z532-(+Z532*AN533)),IF(AK533="Probabilidad",AV532,""))),"")</f>
        <v>0.4</v>
      </c>
      <c r="AW533" s="204" t="str">
        <f t="shared" si="513"/>
        <v>Moderado</v>
      </c>
      <c r="AX533" s="817"/>
      <c r="AY533" s="794"/>
      <c r="AZ533" s="797"/>
      <c r="BA533" s="800"/>
      <c r="BB533" s="952"/>
      <c r="BC533" s="792"/>
      <c r="BD533" s="792"/>
      <c r="BE533" s="792"/>
      <c r="BF533" s="790"/>
      <c r="BG533" s="790"/>
      <c r="BH533" s="792"/>
      <c r="BI533" s="792"/>
      <c r="BJ533" s="764"/>
      <c r="BK533" s="411"/>
      <c r="BL533" s="409"/>
      <c r="BM533" s="409"/>
      <c r="BN533" s="409"/>
      <c r="BO533" s="410"/>
      <c r="BP533" s="410"/>
      <c r="BQ533" s="410"/>
      <c r="BR533" s="453"/>
      <c r="BS533" s="453"/>
      <c r="BT533" s="454"/>
      <c r="BU533" s="509"/>
      <c r="BV533" s="509"/>
      <c r="BW533" s="509"/>
      <c r="BX533" s="509"/>
      <c r="BY533" s="182"/>
      <c r="BZ533" s="182"/>
      <c r="CA533" s="182"/>
      <c r="CB533" s="182"/>
      <c r="CC533" s="182"/>
      <c r="CD533" s="182"/>
      <c r="CE533" s="182"/>
      <c r="CF533" s="182"/>
      <c r="CG533" s="182"/>
      <c r="CH533" s="182"/>
      <c r="CI533" s="182"/>
      <c r="CJ533" s="182"/>
      <c r="CK533" s="182"/>
      <c r="CL533" s="182"/>
      <c r="CM533" s="182"/>
      <c r="CN533" s="182"/>
      <c r="CO533" s="182"/>
    </row>
    <row r="534" spans="1:93" ht="28.5" customHeight="1">
      <c r="A534" s="932"/>
      <c r="B534" s="911"/>
      <c r="C534" s="781"/>
      <c r="D534" s="781"/>
      <c r="E534" s="764"/>
      <c r="F534" s="764"/>
      <c r="G534" s="941"/>
      <c r="H534" s="608">
        <f t="shared" si="464"/>
        <v>87</v>
      </c>
      <c r="I534" s="929"/>
      <c r="J534" s="764"/>
      <c r="K534" s="764"/>
      <c r="L534" s="764"/>
      <c r="M534" s="764" t="s">
        <v>1396</v>
      </c>
      <c r="N534" s="764"/>
      <c r="O534" s="764"/>
      <c r="P534" s="766"/>
      <c r="Q534" s="768"/>
      <c r="R534" s="770"/>
      <c r="S534" s="770"/>
      <c r="T534" s="770"/>
      <c r="U534" s="820"/>
      <c r="V534" s="805"/>
      <c r="W534" s="823"/>
      <c r="X534" s="826"/>
      <c r="Y534" s="829"/>
      <c r="Z534" s="805"/>
      <c r="AA534" s="808"/>
      <c r="AB534" s="811"/>
      <c r="AC534" s="814"/>
      <c r="AD534" s="797"/>
      <c r="AE534" s="178">
        <v>3</v>
      </c>
      <c r="AF534" s="401"/>
      <c r="AG534" s="444"/>
      <c r="AH534" s="393"/>
      <c r="AI534" s="393"/>
      <c r="AJ534" s="393"/>
      <c r="AK534" s="395" t="str">
        <f t="shared" si="506"/>
        <v/>
      </c>
      <c r="AL534" s="253"/>
      <c r="AM534" s="253"/>
      <c r="AN534" s="201" t="str">
        <f t="shared" si="507"/>
        <v/>
      </c>
      <c r="AO534" s="254"/>
      <c r="AP534" s="254"/>
      <c r="AQ534" s="255"/>
      <c r="AR534" s="202" t="str">
        <f>IF(ISBLANK(AC532),(IFERROR(IF(AND(AK533="Probabilidad",AK534="Probabilidad"),(AT533-(+AT533*AN534)),IF(AND(AK533="Impacto",AK534="Probabilidad"),(AT532-(+AT532*AN534)),IF(AK534="Impacto",AT533,""))),""))," ")</f>
        <v/>
      </c>
      <c r="AS534" s="154" t="str">
        <f>IF(ISBLANK(AC532),(IFERROR(IF(AR534="","",IF(AR534&lt;=0.2,"Muy Baja",IF(AR534&lt;=0.4,"Baja",IF(AR534&lt;=0.6,"Media",IF(AR534&lt;=0.8,"Alta","Muy Alta"))))),""))," ")</f>
        <v/>
      </c>
      <c r="AT534" s="203" t="str">
        <f t="shared" si="510"/>
        <v/>
      </c>
      <c r="AU534" s="470" t="str">
        <f t="shared" si="511"/>
        <v/>
      </c>
      <c r="AV534" s="203" t="str">
        <f t="shared" ref="AV534:AV537" si="519">IFERROR(IF(AND(AK533="Impacto",AK534="Impacto"),(AV533-(+AV533*AN534)),IF(AND(AK533="Probabilidad",AK534="Impacto"),(AV532-(+AV532*AN534)),IF(AK534="Probabilidad",AV533,""))),"")</f>
        <v/>
      </c>
      <c r="AW534" s="204" t="str">
        <f t="shared" si="513"/>
        <v/>
      </c>
      <c r="AX534" s="817"/>
      <c r="AY534" s="794"/>
      <c r="AZ534" s="797"/>
      <c r="BA534" s="800"/>
      <c r="BB534" s="256"/>
      <c r="BC534" s="368"/>
      <c r="BD534" s="369"/>
      <c r="BE534" s="369"/>
      <c r="BF534" s="474"/>
      <c r="BG534" s="474"/>
      <c r="BH534" s="474"/>
      <c r="BI534" s="368"/>
      <c r="BJ534" s="764"/>
      <c r="BK534" s="411"/>
      <c r="BL534" s="409"/>
      <c r="BM534" s="409"/>
      <c r="BN534" s="409"/>
      <c r="BO534" s="410"/>
      <c r="BP534" s="410"/>
      <c r="BQ534" s="410"/>
      <c r="BR534" s="453"/>
      <c r="BS534" s="453"/>
      <c r="BT534" s="454"/>
      <c r="BU534" s="509"/>
      <c r="BV534" s="509"/>
      <c r="BW534" s="509"/>
      <c r="BX534" s="509"/>
      <c r="BY534" s="182"/>
      <c r="BZ534" s="182"/>
      <c r="CA534" s="182"/>
      <c r="CB534" s="182"/>
      <c r="CC534" s="182"/>
      <c r="CD534" s="182"/>
      <c r="CE534" s="182"/>
      <c r="CF534" s="182"/>
      <c r="CG534" s="182"/>
      <c r="CH534" s="182"/>
      <c r="CI534" s="182"/>
      <c r="CJ534" s="182"/>
      <c r="CK534" s="182"/>
      <c r="CL534" s="182"/>
      <c r="CM534" s="182"/>
      <c r="CN534" s="182"/>
      <c r="CO534" s="182"/>
    </row>
    <row r="535" spans="1:93" ht="28.5" customHeight="1">
      <c r="A535" s="932"/>
      <c r="B535" s="911"/>
      <c r="C535" s="781"/>
      <c r="D535" s="781"/>
      <c r="E535" s="764"/>
      <c r="F535" s="764"/>
      <c r="G535" s="941"/>
      <c r="H535" s="608">
        <f t="shared" si="464"/>
        <v>87</v>
      </c>
      <c r="I535" s="929"/>
      <c r="J535" s="764"/>
      <c r="K535" s="764"/>
      <c r="L535" s="764"/>
      <c r="M535" s="764" t="s">
        <v>1396</v>
      </c>
      <c r="N535" s="764"/>
      <c r="O535" s="764"/>
      <c r="P535" s="766"/>
      <c r="Q535" s="768"/>
      <c r="R535" s="770"/>
      <c r="S535" s="770"/>
      <c r="T535" s="770"/>
      <c r="U535" s="820"/>
      <c r="V535" s="805"/>
      <c r="W535" s="823"/>
      <c r="X535" s="826"/>
      <c r="Y535" s="829"/>
      <c r="Z535" s="805"/>
      <c r="AA535" s="808"/>
      <c r="AB535" s="811"/>
      <c r="AC535" s="814"/>
      <c r="AD535" s="797"/>
      <c r="AE535" s="178">
        <v>4</v>
      </c>
      <c r="AF535" s="401"/>
      <c r="AG535" s="444"/>
      <c r="AH535" s="393"/>
      <c r="AI535" s="393"/>
      <c r="AJ535" s="393"/>
      <c r="AK535" s="395" t="str">
        <f t="shared" si="506"/>
        <v/>
      </c>
      <c r="AL535" s="253"/>
      <c r="AM535" s="253"/>
      <c r="AN535" s="201" t="str">
        <f t="shared" si="507"/>
        <v/>
      </c>
      <c r="AO535" s="254"/>
      <c r="AP535" s="254"/>
      <c r="AQ535" s="255"/>
      <c r="AR535" s="202" t="str">
        <f>IF(ISBLANK(AC532),(IFERROR(IF(AND(AK534="Probabilidad",AK535="Probabilidad"),(AT534-(+AT534*AN535)),IF(AND(AK534="Impacto",AK535="Probabilidad"),(AT533-(+AT533*AN535)),IF(AK535="Impacto",AT534,""))),""))," ")</f>
        <v/>
      </c>
      <c r="AS535" s="154" t="str">
        <f>IF(ISBLANK(AC532),(IFERROR(IF(AR535="","",IF(AR535&lt;=0.2,"Muy Baja",IF(AR535&lt;=0.4,"Baja",IF(AR535&lt;=0.6,"Media",IF(AR535&lt;=0.8,"Alta","Muy Alta"))))),""))," ")</f>
        <v/>
      </c>
      <c r="AT535" s="203" t="str">
        <f t="shared" si="510"/>
        <v/>
      </c>
      <c r="AU535" s="470" t="str">
        <f t="shared" si="511"/>
        <v/>
      </c>
      <c r="AV535" s="203" t="str">
        <f t="shared" si="519"/>
        <v/>
      </c>
      <c r="AW535" s="204" t="str">
        <f t="shared" si="513"/>
        <v/>
      </c>
      <c r="AX535" s="817"/>
      <c r="AY535" s="794"/>
      <c r="AZ535" s="797"/>
      <c r="BA535" s="800"/>
      <c r="BB535" s="256"/>
      <c r="BC535" s="368"/>
      <c r="BD535" s="369"/>
      <c r="BE535" s="369"/>
      <c r="BF535" s="474"/>
      <c r="BG535" s="474"/>
      <c r="BH535" s="474"/>
      <c r="BI535" s="368"/>
      <c r="BJ535" s="764"/>
      <c r="BK535" s="411"/>
      <c r="BL535" s="409"/>
      <c r="BM535" s="409"/>
      <c r="BN535" s="409"/>
      <c r="BO535" s="410"/>
      <c r="BP535" s="410"/>
      <c r="BQ535" s="410"/>
      <c r="BR535" s="453"/>
      <c r="BS535" s="453"/>
      <c r="BT535" s="454"/>
      <c r="BU535" s="509"/>
      <c r="BV535" s="509"/>
      <c r="BW535" s="509"/>
      <c r="BX535" s="509"/>
      <c r="BY535" s="182"/>
      <c r="BZ535" s="182"/>
      <c r="CA535" s="182"/>
      <c r="CB535" s="182"/>
      <c r="CC535" s="182"/>
      <c r="CD535" s="182"/>
      <c r="CE535" s="182"/>
      <c r="CF535" s="182"/>
      <c r="CG535" s="182"/>
      <c r="CH535" s="182"/>
      <c r="CI535" s="182"/>
      <c r="CJ535" s="182"/>
      <c r="CK535" s="182"/>
      <c r="CL535" s="182"/>
      <c r="CM535" s="182"/>
      <c r="CN535" s="182"/>
      <c r="CO535" s="182"/>
    </row>
    <row r="536" spans="1:93" ht="28.5" customHeight="1">
      <c r="A536" s="932"/>
      <c r="B536" s="911"/>
      <c r="C536" s="781"/>
      <c r="D536" s="781"/>
      <c r="E536" s="764"/>
      <c r="F536" s="764"/>
      <c r="G536" s="941"/>
      <c r="H536" s="608">
        <f t="shared" si="464"/>
        <v>87</v>
      </c>
      <c r="I536" s="929"/>
      <c r="J536" s="764"/>
      <c r="K536" s="764"/>
      <c r="L536" s="764"/>
      <c r="M536" s="764" t="s">
        <v>1396</v>
      </c>
      <c r="N536" s="764"/>
      <c r="O536" s="764"/>
      <c r="P536" s="766"/>
      <c r="Q536" s="768"/>
      <c r="R536" s="770"/>
      <c r="S536" s="770"/>
      <c r="T536" s="770"/>
      <c r="U536" s="820"/>
      <c r="V536" s="805"/>
      <c r="W536" s="823"/>
      <c r="X536" s="826"/>
      <c r="Y536" s="829"/>
      <c r="Z536" s="805"/>
      <c r="AA536" s="808"/>
      <c r="AB536" s="811"/>
      <c r="AC536" s="814"/>
      <c r="AD536" s="797"/>
      <c r="AE536" s="178">
        <v>5</v>
      </c>
      <c r="AF536" s="401"/>
      <c r="AG536" s="444"/>
      <c r="AH536" s="393"/>
      <c r="AI536" s="393"/>
      <c r="AJ536" s="393"/>
      <c r="AK536" s="395" t="str">
        <f t="shared" si="506"/>
        <v/>
      </c>
      <c r="AL536" s="253"/>
      <c r="AM536" s="253"/>
      <c r="AN536" s="201" t="str">
        <f t="shared" si="507"/>
        <v/>
      </c>
      <c r="AO536" s="254"/>
      <c r="AP536" s="254"/>
      <c r="AQ536" s="255"/>
      <c r="AR536" s="202" t="str">
        <f>IF(ISBLANK(AC532),(IFERROR(IF(AND(AK535="Probabilidad",AK536="Probabilidad"),(AT535-(+AT535*AN536)),IF(AND(AK535="Impacto",AK536="Probabilidad"),(AT534-(+AT534*AN536)),IF(AK536="Impacto",AT535,""))),""))," ")</f>
        <v/>
      </c>
      <c r="AS536" s="154" t="str">
        <f>IF(ISBLANK(AC532),(IFERROR(IF(AR536="","",IF(AR536&lt;=0.2,"Muy Baja",IF(AR536&lt;=0.4,"Baja",IF(AR536&lt;=0.6,"Media",IF(AR536&lt;=0.8,"Alta","Muy Alta"))))),""))," ")</f>
        <v/>
      </c>
      <c r="AT536" s="203" t="str">
        <f t="shared" si="510"/>
        <v/>
      </c>
      <c r="AU536" s="470" t="str">
        <f t="shared" si="511"/>
        <v/>
      </c>
      <c r="AV536" s="203" t="str">
        <f t="shared" si="519"/>
        <v/>
      </c>
      <c r="AW536" s="204" t="str">
        <f t="shared" si="513"/>
        <v/>
      </c>
      <c r="AX536" s="817"/>
      <c r="AY536" s="794"/>
      <c r="AZ536" s="797"/>
      <c r="BA536" s="800"/>
      <c r="BB536" s="256"/>
      <c r="BC536" s="368"/>
      <c r="BD536" s="369"/>
      <c r="BE536" s="369"/>
      <c r="BF536" s="474"/>
      <c r="BG536" s="474"/>
      <c r="BH536" s="474"/>
      <c r="BI536" s="368"/>
      <c r="BJ536" s="764"/>
      <c r="BK536" s="411"/>
      <c r="BL536" s="409"/>
      <c r="BM536" s="409"/>
      <c r="BN536" s="409"/>
      <c r="BO536" s="410"/>
      <c r="BP536" s="410"/>
      <c r="BQ536" s="410"/>
      <c r="BR536" s="453"/>
      <c r="BS536" s="453"/>
      <c r="BT536" s="454"/>
      <c r="BU536" s="509"/>
      <c r="BV536" s="509"/>
      <c r="BW536" s="509"/>
      <c r="BX536" s="509"/>
      <c r="BY536" s="182"/>
      <c r="BZ536" s="182"/>
      <c r="CA536" s="182"/>
      <c r="CB536" s="182"/>
      <c r="CC536" s="182"/>
      <c r="CD536" s="182"/>
      <c r="CE536" s="182"/>
      <c r="CF536" s="182"/>
      <c r="CG536" s="182"/>
      <c r="CH536" s="182"/>
      <c r="CI536" s="182"/>
      <c r="CJ536" s="182"/>
      <c r="CK536" s="182"/>
      <c r="CL536" s="182"/>
      <c r="CM536" s="182"/>
      <c r="CN536" s="182"/>
      <c r="CO536" s="182"/>
    </row>
    <row r="537" spans="1:93" ht="28.5" customHeight="1" thickBot="1">
      <c r="A537" s="932"/>
      <c r="B537" s="911"/>
      <c r="C537" s="781"/>
      <c r="D537" s="781"/>
      <c r="E537" s="764"/>
      <c r="F537" s="764"/>
      <c r="G537" s="941"/>
      <c r="H537" s="608">
        <f t="shared" si="464"/>
        <v>87</v>
      </c>
      <c r="I537" s="929"/>
      <c r="J537" s="764"/>
      <c r="K537" s="764"/>
      <c r="L537" s="764"/>
      <c r="M537" s="764" t="s">
        <v>1396</v>
      </c>
      <c r="N537" s="764"/>
      <c r="O537" s="764"/>
      <c r="P537" s="766"/>
      <c r="Q537" s="768"/>
      <c r="R537" s="770"/>
      <c r="S537" s="770"/>
      <c r="T537" s="770"/>
      <c r="U537" s="820"/>
      <c r="V537" s="805"/>
      <c r="W537" s="823"/>
      <c r="X537" s="826"/>
      <c r="Y537" s="829"/>
      <c r="Z537" s="805"/>
      <c r="AA537" s="808"/>
      <c r="AB537" s="811"/>
      <c r="AC537" s="814"/>
      <c r="AD537" s="797"/>
      <c r="AE537" s="178">
        <v>6</v>
      </c>
      <c r="AF537" s="401"/>
      <c r="AG537" s="444"/>
      <c r="AH537" s="393"/>
      <c r="AI537" s="393"/>
      <c r="AJ537" s="393"/>
      <c r="AK537" s="395" t="str">
        <f t="shared" si="506"/>
        <v/>
      </c>
      <c r="AL537" s="544"/>
      <c r="AM537" s="544"/>
      <c r="AN537" s="545" t="str">
        <f t="shared" si="507"/>
        <v/>
      </c>
      <c r="AO537" s="546"/>
      <c r="AP537" s="546"/>
      <c r="AQ537" s="547"/>
      <c r="AR537" s="548" t="str">
        <f>IF(ISBLANK(AC532),(IFERROR(IF(AND(AK536="Probabilidad",AK537="Probabilidad"),(AT536-(+AT536*AN537)),IF(AND(AK536="Impacto",AK537="Probabilidad"),(AT535-(+AT535*AN537)),IF(AK537="Impacto",AT536,""))),""))," ")</f>
        <v/>
      </c>
      <c r="AS537" s="549" t="str">
        <f>IF(ISBLANK(AC532),(IFERROR(IF(AR537="","",IF(AR537&lt;=0.2,"Muy Baja",IF(AR537&lt;=0.4,"Baja",IF(AR537&lt;=0.6,"Media",IF(AR537&lt;=0.8,"Alta","Muy Alta"))))),""))," ")</f>
        <v/>
      </c>
      <c r="AT537" s="487" t="str">
        <f t="shared" si="510"/>
        <v/>
      </c>
      <c r="AU537" s="501" t="str">
        <f t="shared" si="511"/>
        <v/>
      </c>
      <c r="AV537" s="487" t="str">
        <f t="shared" si="519"/>
        <v/>
      </c>
      <c r="AW537" s="489" t="str">
        <f t="shared" si="513"/>
        <v/>
      </c>
      <c r="AX537" s="817"/>
      <c r="AY537" s="794"/>
      <c r="AZ537" s="797"/>
      <c r="BA537" s="800"/>
      <c r="BB537" s="498"/>
      <c r="BC537" s="493"/>
      <c r="BD537" s="495"/>
      <c r="BE537" s="495"/>
      <c r="BF537" s="491"/>
      <c r="BG537" s="491"/>
      <c r="BH537" s="491"/>
      <c r="BI537" s="493"/>
      <c r="BJ537" s="764"/>
      <c r="BK537" s="481"/>
      <c r="BL537" s="550"/>
      <c r="BM537" s="550"/>
      <c r="BN537" s="550"/>
      <c r="BO537" s="482"/>
      <c r="BP537" s="482"/>
      <c r="BQ537" s="482"/>
      <c r="BR537" s="485"/>
      <c r="BS537" s="485"/>
      <c r="BT537" s="486"/>
      <c r="BU537" s="551"/>
      <c r="BV537" s="551"/>
      <c r="BW537" s="551"/>
      <c r="BX537" s="551"/>
      <c r="BY537" s="182"/>
      <c r="BZ537" s="182"/>
      <c r="CA537" s="182"/>
      <c r="CB537" s="182"/>
      <c r="CC537" s="182"/>
      <c r="CD537" s="182"/>
      <c r="CE537" s="182"/>
      <c r="CF537" s="182"/>
      <c r="CG537" s="182"/>
      <c r="CH537" s="182"/>
      <c r="CI537" s="182"/>
      <c r="CJ537" s="182"/>
      <c r="CK537" s="182"/>
      <c r="CL537" s="182"/>
      <c r="CM537" s="182"/>
      <c r="CN537" s="182"/>
      <c r="CO537" s="182"/>
    </row>
    <row r="538" spans="1:93" ht="259.5" customHeight="1" thickBot="1">
      <c r="A538" s="932"/>
      <c r="B538" s="911" t="s">
        <v>938</v>
      </c>
      <c r="C538" s="781"/>
      <c r="D538" s="781" t="str">
        <f>IFERROR((VLOOKUP($B538,'Listados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8" s="764" t="s">
        <v>1133</v>
      </c>
      <c r="F538" s="764" t="s">
        <v>952</v>
      </c>
      <c r="G538" s="941">
        <v>88</v>
      </c>
      <c r="H538" s="610">
        <f t="shared" ref="H538" si="520">+G538</f>
        <v>88</v>
      </c>
      <c r="I538" s="949" t="s">
        <v>3196</v>
      </c>
      <c r="J538" s="938" t="s">
        <v>236</v>
      </c>
      <c r="K538" s="938" t="s">
        <v>1164</v>
      </c>
      <c r="L538" s="938" t="s">
        <v>3356</v>
      </c>
      <c r="M538" s="938" t="s">
        <v>3358</v>
      </c>
      <c r="N538" s="938" t="s">
        <v>917</v>
      </c>
      <c r="O538" s="938" t="s">
        <v>826</v>
      </c>
      <c r="P538" s="942">
        <v>228</v>
      </c>
      <c r="Q538" s="944" t="s">
        <v>89</v>
      </c>
      <c r="R538" s="946" t="s">
        <v>1244</v>
      </c>
      <c r="S538" s="946" t="s">
        <v>1274</v>
      </c>
      <c r="T538" s="946"/>
      <c r="U538" s="977" t="str">
        <f>IF(ISBLANK(AB538),(IF(P538&lt;=0,"",IF(P538&lt;=2,"Muy Baja",IF(P538&lt;=24,"Baja",IF(P538&lt;=500,"Media",IF(P538&lt;=5000,"Alta","Muy Alta"))))))," ")</f>
        <v>Media</v>
      </c>
      <c r="V538" s="969">
        <f t="shared" ref="V538" si="521">IF(ISBLANK(AB538),(IF(U538="","",IF(U538="Muy Baja",20%,IF(U538="Baja",40%,IF(U538="Media",60%,IF(U538="Alta",80%,IF(U538="Muy Alta",100%,0)))))))," ")</f>
        <v>0.6</v>
      </c>
      <c r="W538" s="979" t="s">
        <v>1351</v>
      </c>
      <c r="X538" s="989" t="str">
        <f>IF(W538&gt;0,IF(NOT(ISERROR(MATCH(W538,'Listados Datos'!$N$3:$N$4,0))),'Listados Datos'!$N$6&amp;"Por favor no seleccionar este criterios de impacto (Afectación Económica o presupuestal y/o Pérdida Reputacional)",'Listados Datos'!$N$7),"")</f>
        <v>✔</v>
      </c>
      <c r="Y538" s="967" t="str">
        <f>IF(OR(W538='Listados Datos'!$R$3,W538='Listados Datos'!$S$3),"Leve",IF(OR(W538='Listados Datos'!$R$4,W538='Listados Datos'!$S$4),"Menor",IF(OR(W538='Listados Datos'!$R$5,W538='Listados Datos'!$S$5),"Moderado",IF(OR(W538='Listados Datos'!$R$6,W538='Listados Datos'!$S$6),"Mayor",IF(OR(W538='Listados Datos'!$R$7,W538='Listados Datos'!$S$7),"Catastrófico","")))))</f>
        <v>Menor</v>
      </c>
      <c r="Z538" s="969">
        <f>IF(Y538="","",IF(Y538="Leve",20%,IF(Y538="Menor",40%,IF(Y538="Moderado",60%,IF(Y538="Mayor",80%,IF(Y538="Catastrófico",100%,0))))))</f>
        <v>0.4</v>
      </c>
      <c r="AA538" s="971" t="str">
        <f>IF(OR(AND(U538="Muy Baja",Y538="Leve"),AND(U538="Muy Baja",Y538="Menor"),AND(U538="Baja",Y538="Leve")),"Bajo",IF(OR(AND(U538="Muy baja",Y538="Moderado"),AND(U538="Baja",Y538="Menor"),AND(U538="Baja",Y538="Moderado"),AND(U538="Media",Y538="Leve"),AND(U538="Media",Y538="Menor"),AND(U538="Media",Y538="Moderado"),AND(U538="Alta",Y538="Leve"),AND(U538="Alta",Y538="Menor")),"Moderado",IF(OR(AND(U538="Muy Baja",Y538="Mayor"),AND(U538="Baja",Y538="Mayor"),AND(U538="Media",Y538="Mayor"),AND(U538="Alta",Y538="Moderado"),AND(U538="Alta",Y538="Mayor"),AND(U538="Muy Alta",Y538="Leve"),AND(U538="Muy Alta",Y538="Menor"),AND(U538="Muy Alta",Y538="Moderado"),AND(U538="Muy Alta",Y538="Mayor")),"Alto",IF(OR(AND(U538="Muy Baja",Y538="Catastrófico"),AND(U538="Baja",Y538="Catastrófico"),AND(U538="Media",Y538="Catastrófico"),AND(U538="Alta",Y538="Catastrófico"),AND(U538="Muy Alta",Y538="Catastrófico")),"Extremo",""))))</f>
        <v>Moderado</v>
      </c>
      <c r="AB538" s="973"/>
      <c r="AC538" s="975"/>
      <c r="AD538" s="961" t="str">
        <f t="shared" ref="AD538" si="522">IF(AND(AB538="Rara Vez",AC538="Insignificante"),("BAJA"),IF(AND(AB538="Rara Vez",AC538="Menor"),("BAJA"),IF(AND(AB538="Rara Vez",AC538="Moderado"),("MODERADA"),IF(AND(AB538="Rara Vez",AC538="Mayor"),("ALTA"),IF(AND(AB538="Improbable",AC538="Insignificante"),("BAJA"),IF(AND(AB538="Improbable",AC538="Menor"),("BAJA"),IF(AND(AB538="Improbable",AC538="Moderado"),("MODERADA"),IF(AND(AB538="Improbable",AC538="Mayor"),("ALTA"),IF(AND(AB538="Posible",AC538="Insignificante"),("BAJA"),IF(AND(AB538="Posible",AC538="Menor"),("MODERADA"),IF(AND(AB538="Posible",AC538="Moderado"),("ALTA"),IF(AND(AB538="Posible",AC538="Mayor"),("EXTREMA"),IF(AND(AB538="Probable",AC538="Insignificante"),("MODERADA"),IF(AND(AB538="Probable",AC538="Menor"),("ALTA"),IF(AND(AB538="Probable",AC538="Moderado"),("ALTA"),IF(AND(AB538="Probable",AC538="Mayor"),("EXTREMA"),IF(AND(AB538="Casi Seguro",AC538="Insignificante"),("ALTA"),IF(AND(AB538="Casi Seguro",AC538="Menor"),("ALTA"),IF(AND(AB538="Casi Seguro",AC538="Moderado"),("EXTREMA"),IF(AND(AB538="Casi Seguro",AC538="Mayor"),("EXTREMA"),IF(AC538="Catastrófico","EXTREMA","VALORAR")))))))))))))))))))))</f>
        <v>VALORAR</v>
      </c>
      <c r="AE538" s="178">
        <v>1</v>
      </c>
      <c r="AF538" s="401"/>
      <c r="AG538" s="444" t="s">
        <v>3351</v>
      </c>
      <c r="AH538" s="393"/>
      <c r="AI538" s="393"/>
      <c r="AJ538" s="393"/>
      <c r="AK538" s="543" t="str">
        <f t="shared" si="506"/>
        <v>Probabilidad</v>
      </c>
      <c r="AL538" s="561" t="s">
        <v>305</v>
      </c>
      <c r="AM538" s="562" t="s">
        <v>310</v>
      </c>
      <c r="AN538" s="563" t="str">
        <f t="shared" si="507"/>
        <v>40%</v>
      </c>
      <c r="AO538" s="564" t="s">
        <v>314</v>
      </c>
      <c r="AP538" s="564" t="s">
        <v>318</v>
      </c>
      <c r="AQ538" s="565" t="s">
        <v>321</v>
      </c>
      <c r="AR538" s="566">
        <f>IF(ISBLANK(AC538),(IFERROR(IF(AK538="Probabilidad",(V538-(+V538*AN538)),IF(AK538="Impacto",V538,"")),""))," ")</f>
        <v>0.36</v>
      </c>
      <c r="AS538" s="567" t="str">
        <f>IF(ISBLANK(AC538), (IFERROR(IF(AR538="","",IF(AR538&lt;=0.2,"Muy Baja",IF(AR538&lt;=0.4,"Baja",IF(AR538&lt;=0.6,"Media",IF(AR538&lt;=0.8,"Alta","Muy Alta"))))),""))," ")</f>
        <v>Baja</v>
      </c>
      <c r="AT538" s="568">
        <f t="shared" si="510"/>
        <v>0.36</v>
      </c>
      <c r="AU538" s="569" t="str">
        <f t="shared" si="511"/>
        <v>Menor</v>
      </c>
      <c r="AV538" s="568">
        <f>IFERROR(IF(AK538="Impacto",(Z538-(+Z538*AN538)),IF(AK538="Probabilidad",Z538,"")),"")</f>
        <v>0.4</v>
      </c>
      <c r="AW538" s="570" t="str">
        <f t="shared" si="513"/>
        <v>Moderado</v>
      </c>
      <c r="AX538" s="957"/>
      <c r="AY538" s="959" t="str">
        <f>IF(ISBLANK(AC538), " ", AC538)</f>
        <v xml:space="preserve"> </v>
      </c>
      <c r="AZ538" s="961" t="str">
        <f t="shared" ref="AZ538" si="523">IF(AND(AX538="Rara Vez",AY538="Insignificante"),("BAJA"),IF(AND(AX538="Rara Vez",AY538="Menor"),("BAJA"),IF(AND(AX538="Rara Vez",AY538="Moderado"),("MODERADA"),IF(AND(AX538="Rara Vez",AY538="Mayor"),("ALTA"),IF(AND(AX538="Improbable",AY538="Insignificante"),("BAJA"),IF(AND(AX538="Improbable",AY538="Menor"),("BAJA"),IF(AND(AX538="Improbable",AY538="Moderado"),("MODERADA"),IF(AND(AX538="Improbable",AY538="Mayor"),("ALTA"),IF(AND(AX538="Posible",AY538="Insignificante"),("BAJA"),IF(AND(AX538="Posible",AY538="Menor"),("MODERADA"),IF(AND(AX538="Posible",AY538="Moderado"),("ALTA"),IF(AND(AX538="Posible",AY538="Mayor"),("EXTREMA"),IF(AND(AX538="Probable",AY538="Insignificante"),("MODERADA"),IF(AND(AX538="Probable",AY538="Menor"),("ALTA"),IF(AND(AX538="Probable",AY538="Moderado"),("ALTA"),IF(AND(AX538="Probable",AY538="Mayor"),("EXTREMA"),IF(AND(AX538="Casi Seguro",AY538="Insignificante"),("ALTA"),IF(AND(AX538="Casi Seguro",AY538="Menor"),("ALTA"),IF(AND(AX538="Casi Seguro",AY538="Moderado"),("EXTREMA"),IF(AND(AX538="Casi Seguro",AY538="Mayor"),("EXTREMA"),IF(AY538="Catastrófico","EXTREMA","VALORAR")))))))))))))))))))))</f>
        <v>VALORAR</v>
      </c>
      <c r="BA538" s="963" t="s">
        <v>328</v>
      </c>
      <c r="BB538" s="965" t="s">
        <v>3363</v>
      </c>
      <c r="BC538" s="955" t="s">
        <v>3366</v>
      </c>
      <c r="BD538" s="955" t="s">
        <v>3304</v>
      </c>
      <c r="BE538" s="955" t="s">
        <v>1037</v>
      </c>
      <c r="BF538" s="956">
        <v>44927</v>
      </c>
      <c r="BG538" s="956">
        <v>45291</v>
      </c>
      <c r="BH538" s="955" t="s">
        <v>3369</v>
      </c>
      <c r="BI538" s="955" t="s">
        <v>3372</v>
      </c>
      <c r="BJ538" s="986" t="s">
        <v>1222</v>
      </c>
      <c r="BK538" s="571" t="s">
        <v>110</v>
      </c>
      <c r="BL538" s="571" t="s">
        <v>3375</v>
      </c>
      <c r="BM538" s="571">
        <v>1</v>
      </c>
      <c r="BN538" s="572">
        <v>45162</v>
      </c>
      <c r="BO538" s="573" t="s">
        <v>3376</v>
      </c>
      <c r="BP538" s="574" t="s">
        <v>3385</v>
      </c>
      <c r="BQ538" s="573" t="s">
        <v>3377</v>
      </c>
      <c r="BR538" s="573" t="s">
        <v>111</v>
      </c>
      <c r="BS538" s="573" t="s">
        <v>1423</v>
      </c>
      <c r="BT538" s="575" t="s">
        <v>1423</v>
      </c>
      <c r="BU538" s="576" t="s">
        <v>3732</v>
      </c>
      <c r="BV538" s="576" t="s">
        <v>3713</v>
      </c>
      <c r="BW538" s="577" t="s">
        <v>3733</v>
      </c>
      <c r="BX538" s="578" t="s">
        <v>3734</v>
      </c>
      <c r="BY538" s="182"/>
      <c r="BZ538" s="182"/>
      <c r="CA538" s="182"/>
      <c r="CB538" s="182"/>
      <c r="CC538" s="182"/>
      <c r="CD538" s="182"/>
      <c r="CE538" s="182"/>
      <c r="CF538" s="182"/>
      <c r="CG538" s="182"/>
      <c r="CH538" s="182"/>
      <c r="CI538" s="182"/>
      <c r="CJ538" s="182"/>
      <c r="CK538" s="182"/>
      <c r="CL538" s="182"/>
      <c r="CM538" s="182"/>
      <c r="CN538" s="182"/>
      <c r="CO538" s="182"/>
    </row>
    <row r="539" spans="1:93" ht="199.5" customHeight="1">
      <c r="A539" s="932"/>
      <c r="B539" s="911"/>
      <c r="C539" s="781"/>
      <c r="D539" s="781"/>
      <c r="E539" s="764"/>
      <c r="F539" s="764"/>
      <c r="G539" s="941"/>
      <c r="H539" s="610">
        <f t="shared" ref="H539" si="524">+H538</f>
        <v>88</v>
      </c>
      <c r="I539" s="929"/>
      <c r="J539" s="764"/>
      <c r="K539" s="764"/>
      <c r="L539" s="764"/>
      <c r="M539" s="764" t="s">
        <v>1396</v>
      </c>
      <c r="N539" s="764"/>
      <c r="O539" s="764"/>
      <c r="P539" s="766"/>
      <c r="Q539" s="768"/>
      <c r="R539" s="770"/>
      <c r="S539" s="770"/>
      <c r="T539" s="770"/>
      <c r="U539" s="820"/>
      <c r="V539" s="805"/>
      <c r="W539" s="823"/>
      <c r="X539" s="826"/>
      <c r="Y539" s="829"/>
      <c r="Z539" s="805"/>
      <c r="AA539" s="808"/>
      <c r="AB539" s="811"/>
      <c r="AC539" s="814"/>
      <c r="AD539" s="797"/>
      <c r="AE539" s="178">
        <v>2</v>
      </c>
      <c r="AF539" s="401"/>
      <c r="AG539" s="444" t="s">
        <v>3352</v>
      </c>
      <c r="AH539" s="393"/>
      <c r="AI539" s="393"/>
      <c r="AJ539" s="393"/>
      <c r="AK539" s="543" t="str">
        <f t="shared" si="506"/>
        <v>Probabilidad</v>
      </c>
      <c r="AL539" s="579" t="s">
        <v>305</v>
      </c>
      <c r="AM539" s="580" t="s">
        <v>310</v>
      </c>
      <c r="AN539" s="581" t="str">
        <f t="shared" si="507"/>
        <v>40%</v>
      </c>
      <c r="AO539" s="582" t="s">
        <v>314</v>
      </c>
      <c r="AP539" s="582" t="s">
        <v>318</v>
      </c>
      <c r="AQ539" s="255" t="s">
        <v>321</v>
      </c>
      <c r="AR539" s="202">
        <f>IF(ISBLANK(AC538),(IFERROR(IF(AND(AK538="Probabilidad",AK539="Probabilidad"),(AT538-(+AT538*AN539)),IF(AK539="Probabilidad",(V538-(+V538*AN539)),IF(AK539="Impacto",AT538,""))),""))," ")</f>
        <v>0.216</v>
      </c>
      <c r="AS539" s="583" t="str">
        <f>IF(ISBLANK(AC538),(IFERROR(IF(AR539="","",IF(AR539&lt;=0.2,"Muy Baja",IF(AR539&lt;=0.4,"Baja",IF(AR539&lt;=0.6,"Media",IF(AR539&lt;=0.8,"Alta","Muy Alta"))))),""))," ")</f>
        <v>Baja</v>
      </c>
      <c r="AT539" s="584">
        <f t="shared" si="510"/>
        <v>0.216</v>
      </c>
      <c r="AU539" s="502" t="str">
        <f t="shared" si="511"/>
        <v>Menor</v>
      </c>
      <c r="AV539" s="584">
        <f>IFERROR(IF(AND(AK538="Impacto",AK539="Impacto"),(AV538-(+AV538*AN539)),IF(AK539="Impacto",(Z538-(+Z538*AN539)),IF(AK539="Probabilidad",AV538,""))),"")</f>
        <v>0.4</v>
      </c>
      <c r="AW539" s="204" t="str">
        <f t="shared" si="513"/>
        <v>Moderado</v>
      </c>
      <c r="AX539" s="817"/>
      <c r="AY539" s="794"/>
      <c r="AZ539" s="797"/>
      <c r="BA539" s="800"/>
      <c r="BB539" s="966"/>
      <c r="BC539" s="792"/>
      <c r="BD539" s="792"/>
      <c r="BE539" s="792"/>
      <c r="BF539" s="790"/>
      <c r="BG539" s="790"/>
      <c r="BH539" s="792"/>
      <c r="BI539" s="792"/>
      <c r="BJ539" s="987"/>
      <c r="BK539" s="433"/>
      <c r="BL539" s="433"/>
      <c r="BM539" s="433"/>
      <c r="BN539" s="433"/>
      <c r="BO539" s="506"/>
      <c r="BP539" s="506"/>
      <c r="BQ539" s="506"/>
      <c r="BR539" s="483"/>
      <c r="BS539" s="483"/>
      <c r="BT539" s="484"/>
      <c r="BU539" s="576" t="s">
        <v>3732</v>
      </c>
      <c r="BV539" s="576" t="s">
        <v>3713</v>
      </c>
      <c r="BW539" s="577" t="s">
        <v>3733</v>
      </c>
      <c r="BX539" s="578" t="s">
        <v>3734</v>
      </c>
      <c r="BY539" s="182"/>
      <c r="BZ539" s="182"/>
      <c r="CA539" s="182"/>
      <c r="CB539" s="182"/>
      <c r="CC539" s="182"/>
      <c r="CD539" s="182"/>
      <c r="CE539" s="182"/>
      <c r="CF539" s="182"/>
      <c r="CG539" s="182"/>
      <c r="CH539" s="182"/>
      <c r="CI539" s="182"/>
      <c r="CJ539" s="182"/>
      <c r="CK539" s="182"/>
      <c r="CL539" s="182"/>
      <c r="CM539" s="182"/>
      <c r="CN539" s="182"/>
      <c r="CO539" s="182"/>
    </row>
    <row r="540" spans="1:93" ht="28.5" customHeight="1">
      <c r="A540" s="932"/>
      <c r="B540" s="911"/>
      <c r="C540" s="781"/>
      <c r="D540" s="781"/>
      <c r="E540" s="764"/>
      <c r="F540" s="764"/>
      <c r="G540" s="941"/>
      <c r="H540" s="610">
        <f t="shared" si="464"/>
        <v>88</v>
      </c>
      <c r="I540" s="929"/>
      <c r="J540" s="764"/>
      <c r="K540" s="764"/>
      <c r="L540" s="764"/>
      <c r="M540" s="764" t="s">
        <v>1396</v>
      </c>
      <c r="N540" s="764"/>
      <c r="O540" s="764"/>
      <c r="P540" s="766"/>
      <c r="Q540" s="768"/>
      <c r="R540" s="770"/>
      <c r="S540" s="770"/>
      <c r="T540" s="770"/>
      <c r="U540" s="820"/>
      <c r="V540" s="805"/>
      <c r="W540" s="823"/>
      <c r="X540" s="826"/>
      <c r="Y540" s="829"/>
      <c r="Z540" s="805"/>
      <c r="AA540" s="808"/>
      <c r="AB540" s="811"/>
      <c r="AC540" s="814"/>
      <c r="AD540" s="797"/>
      <c r="AE540" s="178">
        <v>3</v>
      </c>
      <c r="AF540" s="399"/>
      <c r="AG540" s="444"/>
      <c r="AH540" s="393"/>
      <c r="AI540" s="393"/>
      <c r="AJ540" s="393"/>
      <c r="AK540" s="543" t="str">
        <f t="shared" si="506"/>
        <v/>
      </c>
      <c r="AL540" s="579"/>
      <c r="AM540" s="580"/>
      <c r="AN540" s="581" t="str">
        <f t="shared" si="507"/>
        <v/>
      </c>
      <c r="AO540" s="582"/>
      <c r="AP540" s="582"/>
      <c r="AQ540" s="255"/>
      <c r="AR540" s="202" t="str">
        <f>IF(ISBLANK(AC538),(IFERROR(IF(AND(AK539="Probabilidad",AK540="Probabilidad"),(AT539-(+AT539*AN540)),IF(AND(AK539="Impacto",AK540="Probabilidad"),(AT538-(+AT538*AN540)),IF(AK540="Impacto",AT539,""))),""))," ")</f>
        <v/>
      </c>
      <c r="AS540" s="583" t="str">
        <f>IF(ISBLANK(AC538),(IFERROR(IF(AR540="","",IF(AR540&lt;=0.2,"Muy Baja",IF(AR540&lt;=0.4,"Baja",IF(AR540&lt;=0.6,"Media",IF(AR540&lt;=0.8,"Alta","Muy Alta"))))),""))," ")</f>
        <v/>
      </c>
      <c r="AT540" s="584" t="str">
        <f t="shared" si="510"/>
        <v/>
      </c>
      <c r="AU540" s="502" t="str">
        <f t="shared" si="511"/>
        <v/>
      </c>
      <c r="AV540" s="584" t="str">
        <f t="shared" ref="AV540:AV543" si="525">IFERROR(IF(AND(AK539="Impacto",AK540="Impacto"),(AV539-(+AV539*AN540)),IF(AND(AK539="Probabilidad",AK540="Impacto"),(AV538-(+AV538*AN540)),IF(AK540="Probabilidad",AV539,""))),"")</f>
        <v/>
      </c>
      <c r="AW540" s="204" t="str">
        <f t="shared" si="513"/>
        <v/>
      </c>
      <c r="AX540" s="817"/>
      <c r="AY540" s="794"/>
      <c r="AZ540" s="797"/>
      <c r="BA540" s="800"/>
      <c r="BB540" s="256"/>
      <c r="BC540" s="368"/>
      <c r="BD540" s="369"/>
      <c r="BE540" s="369"/>
      <c r="BF540" s="503"/>
      <c r="BG540" s="503"/>
      <c r="BH540" s="503"/>
      <c r="BI540" s="368"/>
      <c r="BJ540" s="987"/>
      <c r="BK540" s="586"/>
      <c r="BL540" s="586"/>
      <c r="BM540" s="586"/>
      <c r="BN540" s="586"/>
      <c r="BO540" s="369"/>
      <c r="BP540" s="369"/>
      <c r="BQ540" s="369"/>
      <c r="BR540" s="497"/>
      <c r="BS540" s="497"/>
      <c r="BT540" s="479"/>
      <c r="BU540" s="509"/>
      <c r="BV540" s="509"/>
      <c r="BW540" s="509"/>
      <c r="BX540" s="585"/>
      <c r="BY540" s="182"/>
      <c r="BZ540" s="182"/>
      <c r="CA540" s="182"/>
      <c r="CB540" s="182"/>
      <c r="CC540" s="182"/>
      <c r="CD540" s="182"/>
      <c r="CE540" s="182"/>
      <c r="CF540" s="182"/>
      <c r="CG540" s="182"/>
      <c r="CH540" s="182"/>
      <c r="CI540" s="182"/>
      <c r="CJ540" s="182"/>
      <c r="CK540" s="182"/>
      <c r="CL540" s="182"/>
      <c r="CM540" s="182"/>
      <c r="CN540" s="182"/>
      <c r="CO540" s="182"/>
    </row>
    <row r="541" spans="1:93" ht="28.5" customHeight="1">
      <c r="A541" s="932"/>
      <c r="B541" s="911"/>
      <c r="C541" s="781"/>
      <c r="D541" s="781"/>
      <c r="E541" s="764"/>
      <c r="F541" s="764"/>
      <c r="G541" s="941"/>
      <c r="H541" s="610">
        <f t="shared" si="464"/>
        <v>88</v>
      </c>
      <c r="I541" s="929"/>
      <c r="J541" s="764"/>
      <c r="K541" s="764"/>
      <c r="L541" s="764"/>
      <c r="M541" s="764" t="s">
        <v>1396</v>
      </c>
      <c r="N541" s="764"/>
      <c r="O541" s="764"/>
      <c r="P541" s="766"/>
      <c r="Q541" s="768"/>
      <c r="R541" s="770"/>
      <c r="S541" s="770"/>
      <c r="T541" s="770"/>
      <c r="U541" s="820"/>
      <c r="V541" s="805"/>
      <c r="W541" s="823"/>
      <c r="X541" s="826"/>
      <c r="Y541" s="829"/>
      <c r="Z541" s="805"/>
      <c r="AA541" s="808"/>
      <c r="AB541" s="811"/>
      <c r="AC541" s="814"/>
      <c r="AD541" s="797"/>
      <c r="AE541" s="178">
        <v>4</v>
      </c>
      <c r="AF541" s="399"/>
      <c r="AG541" s="444"/>
      <c r="AH541" s="393"/>
      <c r="AI541" s="393"/>
      <c r="AJ541" s="393"/>
      <c r="AK541" s="543" t="str">
        <f t="shared" si="506"/>
        <v/>
      </c>
      <c r="AL541" s="579"/>
      <c r="AM541" s="580"/>
      <c r="AN541" s="581" t="str">
        <f t="shared" si="507"/>
        <v/>
      </c>
      <c r="AO541" s="582"/>
      <c r="AP541" s="582"/>
      <c r="AQ541" s="255"/>
      <c r="AR541" s="202" t="str">
        <f>IF(ISBLANK(AC538),(IFERROR(IF(AND(AK540="Probabilidad",AK541="Probabilidad"),(AT540-(+AT540*AN541)),IF(AND(AK540="Impacto",AK541="Probabilidad"),(AT539-(+AT539*AN541)),IF(AK541="Impacto",AT540,""))),""))," ")</f>
        <v/>
      </c>
      <c r="AS541" s="583" t="str">
        <f>IF(ISBLANK(AC538),(IFERROR(IF(AR541="","",IF(AR541&lt;=0.2,"Muy Baja",IF(AR541&lt;=0.4,"Baja",IF(AR541&lt;=0.6,"Media",IF(AR541&lt;=0.8,"Alta","Muy Alta"))))),""))," ")</f>
        <v/>
      </c>
      <c r="AT541" s="584" t="str">
        <f t="shared" si="510"/>
        <v/>
      </c>
      <c r="AU541" s="502" t="str">
        <f t="shared" si="511"/>
        <v/>
      </c>
      <c r="AV541" s="584" t="str">
        <f t="shared" si="525"/>
        <v/>
      </c>
      <c r="AW541" s="204" t="str">
        <f t="shared" si="513"/>
        <v/>
      </c>
      <c r="AX541" s="817"/>
      <c r="AY541" s="794"/>
      <c r="AZ541" s="797"/>
      <c r="BA541" s="800"/>
      <c r="BB541" s="256"/>
      <c r="BC541" s="368"/>
      <c r="BD541" s="369"/>
      <c r="BE541" s="369"/>
      <c r="BF541" s="503"/>
      <c r="BG541" s="503"/>
      <c r="BH541" s="503"/>
      <c r="BI541" s="368"/>
      <c r="BJ541" s="987"/>
      <c r="BK541" s="586"/>
      <c r="BL541" s="586"/>
      <c r="BM541" s="586"/>
      <c r="BN541" s="586"/>
      <c r="BO541" s="369"/>
      <c r="BP541" s="369"/>
      <c r="BQ541" s="369"/>
      <c r="BR541" s="497"/>
      <c r="BS541" s="497"/>
      <c r="BT541" s="479"/>
      <c r="BU541" s="509"/>
      <c r="BV541" s="509"/>
      <c r="BW541" s="509"/>
      <c r="BX541" s="585"/>
      <c r="BY541" s="182"/>
      <c r="BZ541" s="182"/>
      <c r="CA541" s="182"/>
      <c r="CB541" s="182"/>
      <c r="CC541" s="182"/>
      <c r="CD541" s="182"/>
      <c r="CE541" s="182"/>
      <c r="CF541" s="182"/>
      <c r="CG541" s="182"/>
      <c r="CH541" s="182"/>
      <c r="CI541" s="182"/>
      <c r="CJ541" s="182"/>
      <c r="CK541" s="182"/>
      <c r="CL541" s="182"/>
      <c r="CM541" s="182"/>
      <c r="CN541" s="182"/>
      <c r="CO541" s="182"/>
    </row>
    <row r="542" spans="1:93" ht="28.5" customHeight="1">
      <c r="A542" s="932"/>
      <c r="B542" s="911"/>
      <c r="C542" s="781"/>
      <c r="D542" s="781"/>
      <c r="E542" s="764"/>
      <c r="F542" s="764"/>
      <c r="G542" s="941"/>
      <c r="H542" s="610">
        <f t="shared" si="464"/>
        <v>88</v>
      </c>
      <c r="I542" s="929"/>
      <c r="J542" s="764"/>
      <c r="K542" s="764"/>
      <c r="L542" s="764"/>
      <c r="M542" s="764" t="s">
        <v>1396</v>
      </c>
      <c r="N542" s="764"/>
      <c r="O542" s="764"/>
      <c r="P542" s="766"/>
      <c r="Q542" s="768"/>
      <c r="R542" s="770"/>
      <c r="S542" s="770"/>
      <c r="T542" s="770"/>
      <c r="U542" s="820"/>
      <c r="V542" s="805"/>
      <c r="W542" s="823"/>
      <c r="X542" s="826"/>
      <c r="Y542" s="829"/>
      <c r="Z542" s="805"/>
      <c r="AA542" s="808"/>
      <c r="AB542" s="811"/>
      <c r="AC542" s="814"/>
      <c r="AD542" s="797"/>
      <c r="AE542" s="178">
        <v>5</v>
      </c>
      <c r="AF542" s="399"/>
      <c r="AG542" s="444"/>
      <c r="AH542" s="393"/>
      <c r="AI542" s="393"/>
      <c r="AJ542" s="393"/>
      <c r="AK542" s="543" t="str">
        <f t="shared" si="506"/>
        <v/>
      </c>
      <c r="AL542" s="579"/>
      <c r="AM542" s="580"/>
      <c r="AN542" s="581" t="str">
        <f t="shared" si="507"/>
        <v/>
      </c>
      <c r="AO542" s="582"/>
      <c r="AP542" s="582"/>
      <c r="AQ542" s="255"/>
      <c r="AR542" s="202" t="str">
        <f>IF(ISBLANK(AC538),(IFERROR(IF(AND(AK541="Probabilidad",AK542="Probabilidad"),(AT541-(+AT541*AN542)),IF(AND(AK541="Impacto",AK542="Probabilidad"),(AT540-(+AT540*AN542)),IF(AK542="Impacto",AT541,""))),""))," ")</f>
        <v/>
      </c>
      <c r="AS542" s="583" t="str">
        <f>IF(ISBLANK(AC538),(IFERROR(IF(AR542="","",IF(AR542&lt;=0.2,"Muy Baja",IF(AR542&lt;=0.4,"Baja",IF(AR542&lt;=0.6,"Media",IF(AR542&lt;=0.8,"Alta","Muy Alta"))))),""))," ")</f>
        <v/>
      </c>
      <c r="AT542" s="584" t="str">
        <f t="shared" si="510"/>
        <v/>
      </c>
      <c r="AU542" s="502" t="str">
        <f t="shared" si="511"/>
        <v/>
      </c>
      <c r="AV542" s="584" t="str">
        <f t="shared" si="525"/>
        <v/>
      </c>
      <c r="AW542" s="204" t="str">
        <f t="shared" si="513"/>
        <v/>
      </c>
      <c r="AX542" s="817"/>
      <c r="AY542" s="794"/>
      <c r="AZ542" s="797"/>
      <c r="BA542" s="800"/>
      <c r="BB542" s="256"/>
      <c r="BC542" s="368"/>
      <c r="BD542" s="369"/>
      <c r="BE542" s="369"/>
      <c r="BF542" s="503"/>
      <c r="BG542" s="503"/>
      <c r="BH542" s="503"/>
      <c r="BI542" s="368"/>
      <c r="BJ542" s="987"/>
      <c r="BK542" s="586"/>
      <c r="BL542" s="586"/>
      <c r="BM542" s="586"/>
      <c r="BN542" s="586"/>
      <c r="BO542" s="369"/>
      <c r="BP542" s="369"/>
      <c r="BQ542" s="369"/>
      <c r="BR542" s="497"/>
      <c r="BS542" s="497"/>
      <c r="BT542" s="479"/>
      <c r="BU542" s="509"/>
      <c r="BV542" s="509"/>
      <c r="BW542" s="509"/>
      <c r="BX542" s="585"/>
      <c r="BY542" s="182"/>
      <c r="BZ542" s="182"/>
      <c r="CA542" s="182"/>
      <c r="CB542" s="182"/>
      <c r="CC542" s="182"/>
      <c r="CD542" s="182"/>
      <c r="CE542" s="182"/>
      <c r="CF542" s="182"/>
      <c r="CG542" s="182"/>
      <c r="CH542" s="182"/>
      <c r="CI542" s="182"/>
      <c r="CJ542" s="182"/>
      <c r="CK542" s="182"/>
      <c r="CL542" s="182"/>
      <c r="CM542" s="182"/>
      <c r="CN542" s="182"/>
      <c r="CO542" s="182"/>
    </row>
    <row r="543" spans="1:93" ht="28.5" customHeight="1" thickBot="1">
      <c r="A543" s="933"/>
      <c r="B543" s="935"/>
      <c r="C543" s="937"/>
      <c r="D543" s="937"/>
      <c r="E543" s="939"/>
      <c r="F543" s="939"/>
      <c r="G543" s="948"/>
      <c r="H543" s="611">
        <f t="shared" si="464"/>
        <v>88</v>
      </c>
      <c r="I543" s="950"/>
      <c r="J543" s="939"/>
      <c r="K543" s="939"/>
      <c r="L543" s="939"/>
      <c r="M543" s="939" t="s">
        <v>1396</v>
      </c>
      <c r="N543" s="939"/>
      <c r="O543" s="939"/>
      <c r="P543" s="943"/>
      <c r="Q543" s="945"/>
      <c r="R543" s="947"/>
      <c r="S543" s="947"/>
      <c r="T543" s="947"/>
      <c r="U543" s="978"/>
      <c r="V543" s="970"/>
      <c r="W543" s="980"/>
      <c r="X543" s="990"/>
      <c r="Y543" s="968"/>
      <c r="Z543" s="970"/>
      <c r="AA543" s="972"/>
      <c r="AB543" s="974"/>
      <c r="AC543" s="976"/>
      <c r="AD543" s="962"/>
      <c r="AE543" s="178">
        <v>6</v>
      </c>
      <c r="AF543" s="400"/>
      <c r="AG543" s="444"/>
      <c r="AH543" s="393"/>
      <c r="AI543" s="393"/>
      <c r="AJ543" s="393"/>
      <c r="AK543" s="543" t="str">
        <f t="shared" si="506"/>
        <v/>
      </c>
      <c r="AL543" s="587"/>
      <c r="AM543" s="588"/>
      <c r="AN543" s="589" t="str">
        <f t="shared" si="507"/>
        <v/>
      </c>
      <c r="AO543" s="590"/>
      <c r="AP543" s="590"/>
      <c r="AQ543" s="591"/>
      <c r="AR543" s="592" t="str">
        <f>IF(ISBLANK(AC538),(IFERROR(IF(AND(AK542="Probabilidad",AK543="Probabilidad"),(AT542-(+AT542*AN543)),IF(AND(AK542="Impacto",AK543="Probabilidad"),(AT541-(+AT541*AN543)),IF(AK543="Impacto",AT542,""))),""))," ")</f>
        <v/>
      </c>
      <c r="AS543" s="593" t="str">
        <f>IF(ISBLANK(AC538),(IFERROR(IF(AR543="","",IF(AR543&lt;=0.2,"Muy Baja",IF(AR543&lt;=0.4,"Baja",IF(AR543&lt;=0.6,"Media",IF(AR543&lt;=0.8,"Alta","Muy Alta"))))),""))," ")</f>
        <v/>
      </c>
      <c r="AT543" s="594" t="str">
        <f t="shared" si="510"/>
        <v/>
      </c>
      <c r="AU543" s="595" t="str">
        <f t="shared" si="511"/>
        <v/>
      </c>
      <c r="AV543" s="594" t="str">
        <f t="shared" si="525"/>
        <v/>
      </c>
      <c r="AW543" s="596" t="str">
        <f t="shared" si="513"/>
        <v/>
      </c>
      <c r="AX543" s="958"/>
      <c r="AY543" s="960"/>
      <c r="AZ543" s="962"/>
      <c r="BA543" s="964"/>
      <c r="BB543" s="597"/>
      <c r="BC543" s="598"/>
      <c r="BD543" s="599"/>
      <c r="BE543" s="599"/>
      <c r="BF543" s="600"/>
      <c r="BG543" s="600"/>
      <c r="BH543" s="600"/>
      <c r="BI543" s="598"/>
      <c r="BJ543" s="988"/>
      <c r="BK543" s="601"/>
      <c r="BL543" s="601"/>
      <c r="BM543" s="601"/>
      <c r="BN543" s="601"/>
      <c r="BO543" s="599"/>
      <c r="BP543" s="599"/>
      <c r="BQ543" s="599"/>
      <c r="BR543" s="602"/>
      <c r="BS543" s="602"/>
      <c r="BT543" s="603"/>
      <c r="BU543" s="604"/>
      <c r="BV543" s="604"/>
      <c r="BW543" s="604"/>
      <c r="BX543" s="605"/>
      <c r="BY543" s="182"/>
      <c r="BZ543" s="182"/>
      <c r="CA543" s="182"/>
      <c r="CB543" s="182"/>
      <c r="CC543" s="182"/>
      <c r="CD543" s="182"/>
      <c r="CE543" s="182"/>
      <c r="CF543" s="182"/>
      <c r="CG543" s="182"/>
      <c r="CH543" s="182"/>
      <c r="CI543" s="182"/>
      <c r="CJ543" s="182"/>
      <c r="CK543" s="182"/>
      <c r="CL543" s="182"/>
      <c r="CM543" s="182"/>
      <c r="CN543" s="182"/>
      <c r="CO543" s="182"/>
    </row>
    <row r="544" spans="1:93" ht="28.5" hidden="1" customHeight="1">
      <c r="A544" s="953"/>
      <c r="B544" s="779"/>
      <c r="C544" s="781" t="str">
        <f>IFERROR((VLOOKUP($B544,'Listados Datos'!$D$3:$E$18,2,FALSE))," ")</f>
        <v xml:space="preserve"> </v>
      </c>
      <c r="D544" s="500" t="str">
        <f>IFERROR((VLOOKUP($B544,'Listados Datos'!$D$3:$F$18,3,FALSE))," ")</f>
        <v xml:space="preserve"> </v>
      </c>
      <c r="E544" s="496"/>
      <c r="F544" s="497"/>
      <c r="G544" s="774">
        <v>89</v>
      </c>
      <c r="H544" s="606">
        <f t="shared" ref="H544" si="526">+G544</f>
        <v>89</v>
      </c>
      <c r="I544" s="775"/>
      <c r="J544" s="764"/>
      <c r="K544" s="764"/>
      <c r="L544" s="764"/>
      <c r="M544" s="764"/>
      <c r="N544" s="981"/>
      <c r="O544" s="764"/>
      <c r="P544" s="766"/>
      <c r="Q544" s="768"/>
      <c r="R544" s="770"/>
      <c r="S544" s="770"/>
      <c r="T544" s="770"/>
      <c r="U544" s="820" t="str">
        <f>IF(ISBLANK(AB544),(IF(P544&lt;=0,"",IF(P544&lt;=2,"Muy Baja",IF(P544&lt;=24,"Baja",IF(P544&lt;=500,"Media",IF(P544&lt;=5000,"Alta","Muy Alta"))))))," ")</f>
        <v/>
      </c>
      <c r="V544" s="805" t="str">
        <f t="shared" ref="V544" si="527">IF(ISBLANK(AB544),(IF(U544="","",IF(U544="Muy Baja",20%,IF(U544="Baja",40%,IF(U544="Media",60%,IF(U544="Alta",80%,IF(U544="Muy Alta",100%,0)))))))," ")</f>
        <v/>
      </c>
      <c r="W544" s="823"/>
      <c r="X544" s="826" t="str">
        <f>IF(W544&gt;0,IF(NOT(ISERROR(MATCH(W544,'Listados Datos'!$N$3:$N$4,0))),'Listados Datos'!$N$6&amp;"Por favor no seleccionar este criterios de impacto (Afectación Económica o presupuestal y/o Pérdida Reputacional)",'Listados Datos'!$N$7),"")</f>
        <v/>
      </c>
      <c r="Y544" s="829" t="str">
        <f>IF(OR(W544='Listados Datos'!$R$3,W544='Listados Datos'!$S$3),"Leve",IF(OR(W544='Listados Datos'!$R$4,W544='Listados Datos'!$S$4),"Menor",IF(OR(W544='Listados Datos'!$R$5,W544='Listados Datos'!$S$5),"Moderado",IF(OR(W544='Listados Datos'!$R$6,W544='Listados Datos'!$S$6),"Mayor",IF(OR(W544='Listados Datos'!$R$7,W544='Listados Datos'!$S$7),"Catastrófico","")))))</f>
        <v/>
      </c>
      <c r="Z544" s="805" t="str">
        <f>IF(Y544="","",IF(Y544="Leve",20%,IF(Y544="Menor",40%,IF(Y544="Moderado",60%,IF(Y544="Mayor",80%,IF(Y544="Catastrófico",100%,0))))))</f>
        <v/>
      </c>
      <c r="AA544" s="808" t="str">
        <f>IF(OR(AND(U544="Muy Baja",Y544="Leve"),AND(U544="Muy Baja",Y544="Menor"),AND(U544="Baja",Y544="Leve")),"Bajo",IF(OR(AND(U544="Muy baja",Y544="Moderado"),AND(U544="Baja",Y544="Menor"),AND(U544="Baja",Y544="Moderado"),AND(U544="Media",Y544="Leve"),AND(U544="Media",Y544="Menor"),AND(U544="Media",Y544="Moderado"),AND(U544="Alta",Y544="Leve"),AND(U544="Alta",Y544="Menor")),"Moderado",IF(OR(AND(U544="Muy Baja",Y544="Mayor"),AND(U544="Baja",Y544="Mayor"),AND(U544="Media",Y544="Mayor"),AND(U544="Alta",Y544="Moderado"),AND(U544="Alta",Y544="Mayor"),AND(U544="Muy Alta",Y544="Leve"),AND(U544="Muy Alta",Y544="Menor"),AND(U544="Muy Alta",Y544="Moderado"),AND(U544="Muy Alta",Y544="Mayor")),"Alto",IF(OR(AND(U544="Muy Baja",Y544="Catastrófico"),AND(U544="Baja",Y544="Catastrófico"),AND(U544="Media",Y544="Catastrófico"),AND(U544="Alta",Y544="Catastrófico"),AND(U544="Muy Alta",Y544="Catastrófico")),"Extremo",""))))</f>
        <v/>
      </c>
      <c r="AB544" s="811"/>
      <c r="AC544" s="814"/>
      <c r="AD544" s="797" t="str">
        <f t="shared" ref="AD544" si="528">IF(AND(AB544="Rara Vez",AC544="Insignificante"),("BAJA"),IF(AND(AB544="Rara Vez",AC544="Menor"),("BAJA"),IF(AND(AB544="Rara Vez",AC544="Moderado"),("MODERADA"),IF(AND(AB544="Rara Vez",AC544="Mayor"),("ALTA"),IF(AND(AB544="Improbable",AC544="Insignificante"),("BAJA"),IF(AND(AB544="Improbable",AC544="Menor"),("BAJA"),IF(AND(AB544="Improbable",AC544="Moderado"),("MODERADA"),IF(AND(AB544="Improbable",AC544="Mayor"),("ALTA"),IF(AND(AB544="Posible",AC544="Insignificante"),("BAJA"),IF(AND(AB544="Posible",AC544="Menor"),("MODERADA"),IF(AND(AB544="Posible",AC544="Moderado"),("ALTA"),IF(AND(AB544="Posible",AC544="Mayor"),("EXTREMA"),IF(AND(AB544="Probable",AC544="Insignificante"),("MODERADA"),IF(AND(AB544="Probable",AC544="Menor"),("ALTA"),IF(AND(AB544="Probable",AC544="Moderado"),("ALTA"),IF(AND(AB544="Probable",AC544="Mayor"),("EXTREMA"),IF(AND(AB544="Casi Seguro",AC544="Insignificante"),("ALTA"),IF(AND(AB544="Casi Seguro",AC544="Menor"),("ALTA"),IF(AND(AB544="Casi Seguro",AC544="Moderado"),("EXTREMA"),IF(AND(AB544="Casi Seguro",AC544="Mayor"),("EXTREMA"),IF(AC544="Catastrófico","EXTREMA","VALORAR")))))))))))))))))))))</f>
        <v>VALORAR</v>
      </c>
      <c r="AE544" s="178">
        <v>1</v>
      </c>
      <c r="AF544" s="398"/>
      <c r="AG544" s="444"/>
      <c r="AH544" s="393"/>
      <c r="AI544" s="393"/>
      <c r="AJ544" s="393"/>
      <c r="AK544" s="395" t="str">
        <f t="shared" si="506"/>
        <v/>
      </c>
      <c r="AL544" s="552"/>
      <c r="AM544" s="552"/>
      <c r="AN544" s="553" t="str">
        <f t="shared" si="507"/>
        <v/>
      </c>
      <c r="AO544" s="554"/>
      <c r="AP544" s="554"/>
      <c r="AQ544" s="555"/>
      <c r="AR544" s="556" t="str">
        <f>IF(ISBLANK(AC544),(IFERROR(IF(AK544="Probabilidad",(V544-(+V544*AN544)),IF(AK544="Impacto",V544,"")),""))," ")</f>
        <v/>
      </c>
      <c r="AS544" s="557" t="str">
        <f>IF(ISBLANK(AC544), (IFERROR(IF(AR544="","",IF(AR544&lt;=0.2,"Muy Baja",IF(AR544&lt;=0.4,"Baja",IF(AR544&lt;=0.6,"Media",IF(AR544&lt;=0.8,"Alta","Muy Alta"))))),""))," ")</f>
        <v/>
      </c>
      <c r="AT544" s="488" t="str">
        <f t="shared" si="510"/>
        <v/>
      </c>
      <c r="AU544" s="470" t="str">
        <f t="shared" si="511"/>
        <v/>
      </c>
      <c r="AV544" s="488" t="str">
        <f>IFERROR(IF(AK544="Impacto",(Z544-(+Z544*AN544)),IF(AK544="Probabilidad",Z544,"")),"")</f>
        <v/>
      </c>
      <c r="AW544" s="490" t="str">
        <f t="shared" si="513"/>
        <v/>
      </c>
      <c r="AX544" s="817"/>
      <c r="AY544" s="794" t="str">
        <f>IF(ISBLANK(AC544), " ", AC544)</f>
        <v xml:space="preserve"> </v>
      </c>
      <c r="AZ544" s="797" t="str">
        <f t="shared" ref="AZ544" si="529">IF(AND(AX544="Rara Vez",AY544="Insignificante"),("BAJA"),IF(AND(AX544="Rara Vez",AY544="Menor"),("BAJA"),IF(AND(AX544="Rara Vez",AY544="Moderado"),("MODERADA"),IF(AND(AX544="Rara Vez",AY544="Mayor"),("ALTA"),IF(AND(AX544="Improbable",AY544="Insignificante"),("BAJA"),IF(AND(AX544="Improbable",AY544="Menor"),("BAJA"),IF(AND(AX544="Improbable",AY544="Moderado"),("MODERADA"),IF(AND(AX544="Improbable",AY544="Mayor"),("ALTA"),IF(AND(AX544="Posible",AY544="Insignificante"),("BAJA"),IF(AND(AX544="Posible",AY544="Menor"),("MODERADA"),IF(AND(AX544="Posible",AY544="Moderado"),("ALTA"),IF(AND(AX544="Posible",AY544="Mayor"),("EXTREMA"),IF(AND(AX544="Probable",AY544="Insignificante"),("MODERADA"),IF(AND(AX544="Probable",AY544="Menor"),("ALTA"),IF(AND(AX544="Probable",AY544="Moderado"),("ALTA"),IF(AND(AX544="Probable",AY544="Mayor"),("EXTREMA"),IF(AND(AX544="Casi Seguro",AY544="Insignificante"),("ALTA"),IF(AND(AX544="Casi Seguro",AY544="Menor"),("ALTA"),IF(AND(AX544="Casi Seguro",AY544="Moderado"),("EXTREMA"),IF(AND(AX544="Casi Seguro",AY544="Mayor"),("EXTREMA"),IF(AY544="Catastrófico","EXTREMA","VALORAR")))))))))))))))))))))</f>
        <v>VALORAR</v>
      </c>
      <c r="BA544" s="800"/>
      <c r="BB544" s="499"/>
      <c r="BC544" s="494"/>
      <c r="BD544" s="497"/>
      <c r="BE544" s="497"/>
      <c r="BF544" s="492"/>
      <c r="BG544" s="492"/>
      <c r="BH544" s="492"/>
      <c r="BI544" s="494"/>
      <c r="BJ544" s="766"/>
      <c r="BK544" s="558"/>
      <c r="BL544" s="559"/>
      <c r="BM544" s="559"/>
      <c r="BN544" s="559"/>
      <c r="BO544" s="497"/>
      <c r="BP544" s="497"/>
      <c r="BQ544" s="497"/>
      <c r="BR544" s="464"/>
      <c r="BS544" s="464"/>
      <c r="BT544" s="479"/>
      <c r="BU544" s="560"/>
      <c r="BV544" s="560"/>
      <c r="BW544" s="560"/>
      <c r="BX544" s="560"/>
      <c r="BY544" s="182"/>
      <c r="BZ544" s="182"/>
      <c r="CA544" s="182"/>
      <c r="CB544" s="182"/>
      <c r="CC544" s="182"/>
      <c r="CD544" s="182"/>
      <c r="CE544" s="182"/>
      <c r="CF544" s="182"/>
      <c r="CG544" s="182"/>
      <c r="CH544" s="182"/>
      <c r="CI544" s="182"/>
      <c r="CJ544" s="182"/>
      <c r="CK544" s="182"/>
      <c r="CL544" s="182"/>
      <c r="CM544" s="182"/>
      <c r="CN544" s="182"/>
      <c r="CO544" s="182"/>
    </row>
    <row r="545" spans="1:93" ht="28.5" hidden="1" customHeight="1">
      <c r="A545" s="954"/>
      <c r="B545" s="779"/>
      <c r="C545" s="781"/>
      <c r="D545" s="468"/>
      <c r="E545" s="463"/>
      <c r="F545" s="179"/>
      <c r="G545" s="783"/>
      <c r="H545" s="297">
        <f t="shared" ref="H545" si="530">+H544</f>
        <v>89</v>
      </c>
      <c r="I545" s="775"/>
      <c r="J545" s="764"/>
      <c r="K545" s="764"/>
      <c r="L545" s="764"/>
      <c r="M545" s="764"/>
      <c r="N545" s="981"/>
      <c r="O545" s="764"/>
      <c r="P545" s="766"/>
      <c r="Q545" s="768"/>
      <c r="R545" s="770"/>
      <c r="S545" s="770"/>
      <c r="T545" s="770"/>
      <c r="U545" s="820"/>
      <c r="V545" s="805"/>
      <c r="W545" s="823"/>
      <c r="X545" s="826"/>
      <c r="Y545" s="829"/>
      <c r="Z545" s="805"/>
      <c r="AA545" s="808"/>
      <c r="AB545" s="811"/>
      <c r="AC545" s="814"/>
      <c r="AD545" s="797"/>
      <c r="AE545" s="178">
        <v>2</v>
      </c>
      <c r="AF545" s="399"/>
      <c r="AG545" s="444"/>
      <c r="AH545" s="393"/>
      <c r="AI545" s="393"/>
      <c r="AJ545" s="393"/>
      <c r="AK545" s="395" t="str">
        <f t="shared" si="506"/>
        <v/>
      </c>
      <c r="AL545" s="253"/>
      <c r="AM545" s="253"/>
      <c r="AN545" s="201" t="str">
        <f t="shared" si="507"/>
        <v/>
      </c>
      <c r="AO545" s="254"/>
      <c r="AP545" s="254"/>
      <c r="AQ545" s="255"/>
      <c r="AR545" s="202" t="str">
        <f>IF(ISBLANK(AC544),(IFERROR(IF(AND(AK544="Probabilidad",AK545="Probabilidad"),(AT544-(+AT544*AN545)),IF(AK545="Probabilidad",(V544-(+V544*AN545)),IF(AK545="Impacto",AT544,""))),""))," ")</f>
        <v/>
      </c>
      <c r="AS545" s="154" t="str">
        <f>IF(ISBLANK(AC544),(IFERROR(IF(AR545="","",IF(AR545&lt;=0.2,"Muy Baja",IF(AR545&lt;=0.4,"Baja",IF(AR545&lt;=0.6,"Media",IF(AR545&lt;=0.8,"Alta","Muy Alta"))))),""))," ")</f>
        <v/>
      </c>
      <c r="AT545" s="203" t="str">
        <f t="shared" si="510"/>
        <v/>
      </c>
      <c r="AU545" s="470" t="str">
        <f t="shared" si="511"/>
        <v/>
      </c>
      <c r="AV545" s="203" t="str">
        <f>IFERROR(IF(AND(AK544="Impacto",AK545="Impacto"),(AV544-(+AV544*AN545)),IF(AK545="Impacto",(Z544-(+Z544*AN545)),IF(AK545="Probabilidad",AV544,""))),"")</f>
        <v/>
      </c>
      <c r="AW545" s="204" t="str">
        <f t="shared" si="513"/>
        <v/>
      </c>
      <c r="AX545" s="817"/>
      <c r="AY545" s="794"/>
      <c r="AZ545" s="797"/>
      <c r="BA545" s="800"/>
      <c r="BB545" s="256"/>
      <c r="BC545" s="180"/>
      <c r="BD545" s="179"/>
      <c r="BE545" s="179"/>
      <c r="BF545" s="473"/>
      <c r="BG545" s="473"/>
      <c r="BH545" s="473"/>
      <c r="BI545" s="180"/>
      <c r="BJ545" s="766"/>
      <c r="BK545" s="184"/>
      <c r="BL545" s="181"/>
      <c r="BM545" s="181"/>
      <c r="BN545" s="181"/>
      <c r="BO545" s="179"/>
      <c r="BP545" s="179"/>
      <c r="BQ545" s="179"/>
      <c r="BR545" s="464"/>
      <c r="BS545" s="464"/>
      <c r="BT545" s="479"/>
      <c r="BU545" s="509"/>
      <c r="BV545" s="509"/>
      <c r="BW545" s="509"/>
      <c r="BX545" s="509"/>
      <c r="BY545" s="182"/>
      <c r="BZ545" s="182"/>
      <c r="CA545" s="182"/>
      <c r="CB545" s="182"/>
      <c r="CC545" s="182"/>
      <c r="CD545" s="182"/>
      <c r="CE545" s="182"/>
      <c r="CF545" s="182"/>
      <c r="CG545" s="182"/>
      <c r="CH545" s="182"/>
      <c r="CI545" s="182"/>
      <c r="CJ545" s="182"/>
      <c r="CK545" s="182"/>
      <c r="CL545" s="182"/>
      <c r="CM545" s="182"/>
      <c r="CN545" s="182"/>
      <c r="CO545" s="182"/>
    </row>
    <row r="546" spans="1:93" ht="28.5" hidden="1" customHeight="1">
      <c r="A546" s="954"/>
      <c r="B546" s="779"/>
      <c r="C546" s="781"/>
      <c r="D546" s="468"/>
      <c r="E546" s="463"/>
      <c r="F546" s="179"/>
      <c r="G546" s="783"/>
      <c r="H546" s="297">
        <f t="shared" si="464"/>
        <v>89</v>
      </c>
      <c r="I546" s="775"/>
      <c r="J546" s="764"/>
      <c r="K546" s="764"/>
      <c r="L546" s="764"/>
      <c r="M546" s="764"/>
      <c r="N546" s="981"/>
      <c r="O546" s="764"/>
      <c r="P546" s="766"/>
      <c r="Q546" s="768"/>
      <c r="R546" s="770"/>
      <c r="S546" s="770"/>
      <c r="T546" s="770"/>
      <c r="U546" s="820"/>
      <c r="V546" s="805"/>
      <c r="W546" s="823"/>
      <c r="X546" s="826"/>
      <c r="Y546" s="829"/>
      <c r="Z546" s="805"/>
      <c r="AA546" s="808"/>
      <c r="AB546" s="811"/>
      <c r="AC546" s="814"/>
      <c r="AD546" s="797"/>
      <c r="AE546" s="178">
        <v>3</v>
      </c>
      <c r="AF546" s="399"/>
      <c r="AG546" s="444"/>
      <c r="AH546" s="393"/>
      <c r="AI546" s="393"/>
      <c r="AJ546" s="393"/>
      <c r="AK546" s="395" t="str">
        <f t="shared" si="506"/>
        <v/>
      </c>
      <c r="AL546" s="253"/>
      <c r="AM546" s="253"/>
      <c r="AN546" s="201" t="str">
        <f t="shared" si="507"/>
        <v/>
      </c>
      <c r="AO546" s="254"/>
      <c r="AP546" s="254"/>
      <c r="AQ546" s="255"/>
      <c r="AR546" s="202" t="str">
        <f>IF(ISBLANK(AC544),(IFERROR(IF(AND(AK545="Probabilidad",AK546="Probabilidad"),(AT545-(+AT545*AN546)),IF(AND(AK545="Impacto",AK546="Probabilidad"),(AT544-(+AT544*AN546)),IF(AK546="Impacto",AT545,""))),""))," ")</f>
        <v/>
      </c>
      <c r="AS546" s="154" t="str">
        <f>IF(ISBLANK(AC544),(IFERROR(IF(AR546="","",IF(AR546&lt;=0.2,"Muy Baja",IF(AR546&lt;=0.4,"Baja",IF(AR546&lt;=0.6,"Media",IF(AR546&lt;=0.8,"Alta","Muy Alta"))))),""))," ")</f>
        <v/>
      </c>
      <c r="AT546" s="203" t="str">
        <f t="shared" si="510"/>
        <v/>
      </c>
      <c r="AU546" s="470" t="str">
        <f t="shared" si="511"/>
        <v/>
      </c>
      <c r="AV546" s="203" t="str">
        <f t="shared" ref="AV546:AV549" si="531">IFERROR(IF(AND(AK545="Impacto",AK546="Impacto"),(AV545-(+AV545*AN546)),IF(AND(AK545="Probabilidad",AK546="Impacto"),(AV544-(+AV544*AN546)),IF(AK546="Probabilidad",AV545,""))),"")</f>
        <v/>
      </c>
      <c r="AW546" s="204" t="str">
        <f t="shared" si="513"/>
        <v/>
      </c>
      <c r="AX546" s="817"/>
      <c r="AY546" s="794"/>
      <c r="AZ546" s="797"/>
      <c r="BA546" s="800"/>
      <c r="BB546" s="256"/>
      <c r="BC546" s="180"/>
      <c r="BD546" s="179"/>
      <c r="BE546" s="179"/>
      <c r="BF546" s="473"/>
      <c r="BG546" s="473"/>
      <c r="BH546" s="473"/>
      <c r="BI546" s="180"/>
      <c r="BJ546" s="766"/>
      <c r="BK546" s="184"/>
      <c r="BL546" s="181"/>
      <c r="BM546" s="181"/>
      <c r="BN546" s="181"/>
      <c r="BO546" s="179"/>
      <c r="BP546" s="179"/>
      <c r="BQ546" s="179"/>
      <c r="BR546" s="464"/>
      <c r="BS546" s="464"/>
      <c r="BT546" s="479"/>
      <c r="BU546" s="509"/>
      <c r="BV546" s="509"/>
      <c r="BW546" s="509"/>
      <c r="BX546" s="509"/>
      <c r="BY546" s="182"/>
      <c r="BZ546" s="182"/>
      <c r="CA546" s="182"/>
      <c r="CB546" s="182"/>
      <c r="CC546" s="182"/>
      <c r="CD546" s="182"/>
      <c r="CE546" s="182"/>
      <c r="CF546" s="182"/>
      <c r="CG546" s="182"/>
      <c r="CH546" s="182"/>
      <c r="CI546" s="182"/>
      <c r="CJ546" s="182"/>
      <c r="CK546" s="182"/>
      <c r="CL546" s="182"/>
      <c r="CM546" s="182"/>
      <c r="CN546" s="182"/>
      <c r="CO546" s="182"/>
    </row>
    <row r="547" spans="1:93" ht="28.5" hidden="1" customHeight="1">
      <c r="A547" s="954"/>
      <c r="B547" s="779"/>
      <c r="C547" s="781"/>
      <c r="D547" s="468"/>
      <c r="E547" s="463"/>
      <c r="F547" s="179"/>
      <c r="G547" s="783"/>
      <c r="H547" s="297">
        <f t="shared" si="464"/>
        <v>89</v>
      </c>
      <c r="I547" s="775"/>
      <c r="J547" s="764"/>
      <c r="K547" s="764"/>
      <c r="L547" s="764"/>
      <c r="M547" s="764"/>
      <c r="N547" s="981"/>
      <c r="O547" s="764"/>
      <c r="P547" s="766"/>
      <c r="Q547" s="768"/>
      <c r="R547" s="770"/>
      <c r="S547" s="770"/>
      <c r="T547" s="770"/>
      <c r="U547" s="820"/>
      <c r="V547" s="805"/>
      <c r="W547" s="823"/>
      <c r="X547" s="826"/>
      <c r="Y547" s="829"/>
      <c r="Z547" s="805"/>
      <c r="AA547" s="808"/>
      <c r="AB547" s="811"/>
      <c r="AC547" s="814"/>
      <c r="AD547" s="797"/>
      <c r="AE547" s="178">
        <v>4</v>
      </c>
      <c r="AF547" s="399"/>
      <c r="AG547" s="444"/>
      <c r="AH547" s="393"/>
      <c r="AI547" s="393"/>
      <c r="AJ547" s="393"/>
      <c r="AK547" s="395" t="str">
        <f t="shared" si="506"/>
        <v/>
      </c>
      <c r="AL547" s="253"/>
      <c r="AM547" s="253"/>
      <c r="AN547" s="201" t="str">
        <f t="shared" si="507"/>
        <v/>
      </c>
      <c r="AO547" s="254"/>
      <c r="AP547" s="254"/>
      <c r="AQ547" s="255"/>
      <c r="AR547" s="202" t="str">
        <f>IF(ISBLANK(AC544),(IFERROR(IF(AND(AK546="Probabilidad",AK547="Probabilidad"),(AT546-(+AT546*AN547)),IF(AND(AK546="Impacto",AK547="Probabilidad"),(AT545-(+AT545*AN547)),IF(AK547="Impacto",AT546,""))),""))," ")</f>
        <v/>
      </c>
      <c r="AS547" s="154" t="str">
        <f>IF(ISBLANK(AC544),(IFERROR(IF(AR547="","",IF(AR547&lt;=0.2,"Muy Baja",IF(AR547&lt;=0.4,"Baja",IF(AR547&lt;=0.6,"Media",IF(AR547&lt;=0.8,"Alta","Muy Alta"))))),""))," ")</f>
        <v/>
      </c>
      <c r="AT547" s="203" t="str">
        <f t="shared" si="510"/>
        <v/>
      </c>
      <c r="AU547" s="470" t="str">
        <f t="shared" si="511"/>
        <v/>
      </c>
      <c r="AV547" s="203" t="str">
        <f t="shared" si="531"/>
        <v/>
      </c>
      <c r="AW547" s="204" t="str">
        <f t="shared" si="513"/>
        <v/>
      </c>
      <c r="AX547" s="817"/>
      <c r="AY547" s="794"/>
      <c r="AZ547" s="797"/>
      <c r="BA547" s="800"/>
      <c r="BB547" s="256"/>
      <c r="BC547" s="180"/>
      <c r="BD547" s="179"/>
      <c r="BE547" s="179"/>
      <c r="BF547" s="473"/>
      <c r="BG547" s="473"/>
      <c r="BH547" s="473"/>
      <c r="BI547" s="180"/>
      <c r="BJ547" s="766"/>
      <c r="BK547" s="184"/>
      <c r="BL547" s="181"/>
      <c r="BM547" s="181"/>
      <c r="BN547" s="181"/>
      <c r="BO547" s="179"/>
      <c r="BP547" s="179"/>
      <c r="BQ547" s="179"/>
      <c r="BR547" s="464"/>
      <c r="BS547" s="464"/>
      <c r="BT547" s="479"/>
      <c r="BU547" s="509"/>
      <c r="BV547" s="509"/>
      <c r="BW547" s="509"/>
      <c r="BX547" s="509"/>
      <c r="BY547" s="182"/>
      <c r="BZ547" s="182"/>
      <c r="CA547" s="182"/>
      <c r="CB547" s="182"/>
      <c r="CC547" s="182"/>
      <c r="CD547" s="182"/>
      <c r="CE547" s="182"/>
      <c r="CF547" s="182"/>
      <c r="CG547" s="182"/>
      <c r="CH547" s="182"/>
      <c r="CI547" s="182"/>
      <c r="CJ547" s="182"/>
      <c r="CK547" s="182"/>
      <c r="CL547" s="182"/>
      <c r="CM547" s="182"/>
      <c r="CN547" s="182"/>
      <c r="CO547" s="182"/>
    </row>
    <row r="548" spans="1:93" ht="28.5" hidden="1" customHeight="1">
      <c r="A548" s="954"/>
      <c r="B548" s="779"/>
      <c r="C548" s="781"/>
      <c r="D548" s="468"/>
      <c r="E548" s="463"/>
      <c r="F548" s="179"/>
      <c r="G548" s="783"/>
      <c r="H548" s="297">
        <f t="shared" si="464"/>
        <v>89</v>
      </c>
      <c r="I548" s="775"/>
      <c r="J548" s="764"/>
      <c r="K548" s="764"/>
      <c r="L548" s="764"/>
      <c r="M548" s="764"/>
      <c r="N548" s="981"/>
      <c r="O548" s="764"/>
      <c r="P548" s="766"/>
      <c r="Q548" s="768"/>
      <c r="R548" s="770"/>
      <c r="S548" s="770"/>
      <c r="T548" s="770"/>
      <c r="U548" s="820"/>
      <c r="V548" s="805"/>
      <c r="W548" s="823"/>
      <c r="X548" s="826"/>
      <c r="Y548" s="829"/>
      <c r="Z548" s="805"/>
      <c r="AA548" s="808"/>
      <c r="AB548" s="811"/>
      <c r="AC548" s="814"/>
      <c r="AD548" s="797"/>
      <c r="AE548" s="178">
        <v>5</v>
      </c>
      <c r="AF548" s="399"/>
      <c r="AG548" s="444"/>
      <c r="AH548" s="393"/>
      <c r="AI548" s="393"/>
      <c r="AJ548" s="393"/>
      <c r="AK548" s="395" t="str">
        <f t="shared" si="506"/>
        <v/>
      </c>
      <c r="AL548" s="253"/>
      <c r="AM548" s="253"/>
      <c r="AN548" s="201" t="str">
        <f t="shared" si="507"/>
        <v/>
      </c>
      <c r="AO548" s="254"/>
      <c r="AP548" s="254"/>
      <c r="AQ548" s="255"/>
      <c r="AR548" s="202" t="str">
        <f>IF(ISBLANK(AC544),(IFERROR(IF(AND(AK547="Probabilidad",AK548="Probabilidad"),(AT547-(+AT547*AN548)),IF(AND(AK547="Impacto",AK548="Probabilidad"),(AT546-(+AT546*AN548)),IF(AK548="Impacto",AT547,""))),""))," ")</f>
        <v/>
      </c>
      <c r="AS548" s="154" t="str">
        <f>IF(ISBLANK(AC544),(IFERROR(IF(AR548="","",IF(AR548&lt;=0.2,"Muy Baja",IF(AR548&lt;=0.4,"Baja",IF(AR548&lt;=0.6,"Media",IF(AR548&lt;=0.8,"Alta","Muy Alta"))))),""))," ")</f>
        <v/>
      </c>
      <c r="AT548" s="203" t="str">
        <f t="shared" si="510"/>
        <v/>
      </c>
      <c r="AU548" s="470" t="str">
        <f t="shared" si="511"/>
        <v/>
      </c>
      <c r="AV548" s="203" t="str">
        <f t="shared" si="531"/>
        <v/>
      </c>
      <c r="AW548" s="204" t="str">
        <f t="shared" si="513"/>
        <v/>
      </c>
      <c r="AX548" s="817"/>
      <c r="AY548" s="794"/>
      <c r="AZ548" s="797"/>
      <c r="BA548" s="800"/>
      <c r="BB548" s="256"/>
      <c r="BC548" s="180"/>
      <c r="BD548" s="179"/>
      <c r="BE548" s="179"/>
      <c r="BF548" s="473"/>
      <c r="BG548" s="473"/>
      <c r="BH548" s="473"/>
      <c r="BI548" s="180"/>
      <c r="BJ548" s="766"/>
      <c r="BK548" s="184"/>
      <c r="BL548" s="181"/>
      <c r="BM548" s="181"/>
      <c r="BN548" s="181"/>
      <c r="BO548" s="179"/>
      <c r="BP548" s="179"/>
      <c r="BQ548" s="179"/>
      <c r="BR548" s="464"/>
      <c r="BS548" s="464"/>
      <c r="BT548" s="479"/>
      <c r="BU548" s="509"/>
      <c r="BV548" s="509"/>
      <c r="BW548" s="509"/>
      <c r="BX548" s="509"/>
      <c r="BY548" s="182"/>
      <c r="BZ548" s="182"/>
      <c r="CA548" s="182"/>
      <c r="CB548" s="182"/>
      <c r="CC548" s="182"/>
      <c r="CD548" s="182"/>
      <c r="CE548" s="182"/>
      <c r="CF548" s="182"/>
      <c r="CG548" s="182"/>
      <c r="CH548" s="182"/>
      <c r="CI548" s="182"/>
      <c r="CJ548" s="182"/>
      <c r="CK548" s="182"/>
      <c r="CL548" s="182"/>
      <c r="CM548" s="182"/>
      <c r="CN548" s="182"/>
      <c r="CO548" s="182"/>
    </row>
    <row r="549" spans="1:93" ht="28.5" hidden="1" customHeight="1">
      <c r="A549" s="954"/>
      <c r="B549" s="780"/>
      <c r="C549" s="782"/>
      <c r="D549" s="469"/>
      <c r="E549" s="464"/>
      <c r="F549" s="179"/>
      <c r="G549" s="783"/>
      <c r="H549" s="297">
        <f t="shared" si="464"/>
        <v>89</v>
      </c>
      <c r="I549" s="776"/>
      <c r="J549" s="765"/>
      <c r="K549" s="765"/>
      <c r="L549" s="765"/>
      <c r="M549" s="765"/>
      <c r="N549" s="982"/>
      <c r="O549" s="765"/>
      <c r="P549" s="767"/>
      <c r="Q549" s="769"/>
      <c r="R549" s="771"/>
      <c r="S549" s="771"/>
      <c r="T549" s="771"/>
      <c r="U549" s="821"/>
      <c r="V549" s="806"/>
      <c r="W549" s="824"/>
      <c r="X549" s="827"/>
      <c r="Y549" s="830"/>
      <c r="Z549" s="806"/>
      <c r="AA549" s="809"/>
      <c r="AB549" s="812"/>
      <c r="AC549" s="815"/>
      <c r="AD549" s="798"/>
      <c r="AE549" s="178">
        <v>6</v>
      </c>
      <c r="AF549" s="400"/>
      <c r="AG549" s="444"/>
      <c r="AH549" s="393"/>
      <c r="AI549" s="393"/>
      <c r="AJ549" s="393"/>
      <c r="AK549" s="395" t="str">
        <f t="shared" si="506"/>
        <v/>
      </c>
      <c r="AL549" s="253"/>
      <c r="AM549" s="253"/>
      <c r="AN549" s="201" t="str">
        <f t="shared" si="507"/>
        <v/>
      </c>
      <c r="AO549" s="254"/>
      <c r="AP549" s="254"/>
      <c r="AQ549" s="255"/>
      <c r="AR549" s="202" t="str">
        <f>IF(ISBLANK(AC544),(IFERROR(IF(AND(AK548="Probabilidad",AK549="Probabilidad"),(AT548-(+AT548*AN549)),IF(AND(AK548="Impacto",AK549="Probabilidad"),(AT547-(+AT547*AN549)),IF(AK549="Impacto",AT548,""))),""))," ")</f>
        <v/>
      </c>
      <c r="AS549" s="154" t="str">
        <f>IF(ISBLANK(AC544),(IFERROR(IF(AR549="","",IF(AR549&lt;=0.2,"Muy Baja",IF(AR549&lt;=0.4,"Baja",IF(AR549&lt;=0.6,"Media",IF(AR549&lt;=0.8,"Alta","Muy Alta"))))),""))," ")</f>
        <v/>
      </c>
      <c r="AT549" s="203" t="str">
        <f t="shared" si="510"/>
        <v/>
      </c>
      <c r="AU549" s="470" t="str">
        <f t="shared" si="511"/>
        <v/>
      </c>
      <c r="AV549" s="203" t="str">
        <f t="shared" si="531"/>
        <v/>
      </c>
      <c r="AW549" s="204" t="str">
        <f t="shared" si="513"/>
        <v/>
      </c>
      <c r="AX549" s="818"/>
      <c r="AY549" s="795"/>
      <c r="AZ549" s="798"/>
      <c r="BA549" s="801"/>
      <c r="BB549" s="256"/>
      <c r="BC549" s="180"/>
      <c r="BD549" s="179"/>
      <c r="BE549" s="179"/>
      <c r="BF549" s="473"/>
      <c r="BG549" s="473"/>
      <c r="BH549" s="473"/>
      <c r="BI549" s="180"/>
      <c r="BJ549" s="767"/>
      <c r="BK549" s="184"/>
      <c r="BL549" s="181"/>
      <c r="BM549" s="181"/>
      <c r="BN549" s="181"/>
      <c r="BO549" s="179"/>
      <c r="BP549" s="179"/>
      <c r="BQ549" s="179"/>
      <c r="BR549" s="464"/>
      <c r="BS549" s="464"/>
      <c r="BT549" s="479"/>
      <c r="BU549" s="509"/>
      <c r="BV549" s="509"/>
      <c r="BW549" s="509"/>
      <c r="BX549" s="509"/>
      <c r="BY549" s="182"/>
      <c r="BZ549" s="182"/>
      <c r="CA549" s="182"/>
      <c r="CB549" s="182"/>
      <c r="CC549" s="182"/>
      <c r="CD549" s="182"/>
      <c r="CE549" s="182"/>
      <c r="CF549" s="182"/>
      <c r="CG549" s="182"/>
      <c r="CH549" s="182"/>
      <c r="CI549" s="182"/>
      <c r="CJ549" s="182"/>
      <c r="CK549" s="182"/>
      <c r="CL549" s="182"/>
      <c r="CM549" s="182"/>
      <c r="CN549" s="182"/>
      <c r="CO549" s="182"/>
    </row>
    <row r="550" spans="1:93" ht="28.5" hidden="1" customHeight="1">
      <c r="A550" s="954"/>
      <c r="B550" s="844"/>
      <c r="C550" s="845" t="str">
        <f>IFERROR((VLOOKUP($B550,'Listados Datos'!$D$3:$E$18,2,FALSE))," ")</f>
        <v xml:space="preserve"> </v>
      </c>
      <c r="D550" s="467" t="str">
        <f>IFERROR((VLOOKUP($B550,'Listados Datos'!$D$3:$F$18,3,FALSE))," ")</f>
        <v xml:space="preserve"> </v>
      </c>
      <c r="E550" s="462"/>
      <c r="F550" s="179"/>
      <c r="G550" s="783">
        <v>90</v>
      </c>
      <c r="H550" s="297">
        <f t="shared" ref="H550" si="532">+G550</f>
        <v>90</v>
      </c>
      <c r="I550" s="784"/>
      <c r="J550" s="785"/>
      <c r="K550" s="785"/>
      <c r="L550" s="785"/>
      <c r="M550" s="785"/>
      <c r="N550" s="785"/>
      <c r="O550" s="785"/>
      <c r="P550" s="786"/>
      <c r="Q550" s="787"/>
      <c r="R550" s="788"/>
      <c r="S550" s="788"/>
      <c r="T550" s="788"/>
      <c r="U550" s="819" t="str">
        <f>IF(ISBLANK(AB550),(IF(P550&lt;=0,"",IF(P550&lt;=2,"Muy Baja",IF(P550&lt;=24,"Baja",IF(P550&lt;=500,"Media",IF(P550&lt;=5000,"Alta","Muy Alta"))))))," ")</f>
        <v/>
      </c>
      <c r="V550" s="804" t="str">
        <f t="shared" ref="V550" si="533">IF(ISBLANK(AB550),(IF(U550="","",IF(U550="Muy Baja",20%,IF(U550="Baja",40%,IF(U550="Media",60%,IF(U550="Alta",80%,IF(U550="Muy Alta",100%,0)))))))," ")</f>
        <v/>
      </c>
      <c r="W550" s="822"/>
      <c r="X550" s="825" t="str">
        <f>IF(W550&gt;0,IF(NOT(ISERROR(MATCH(W550,'Listados Datos'!$N$3:$N$4,0))),'Listados Datos'!$N$6&amp;"Por favor no seleccionar este criterios de impacto (Afectación Económica o presupuestal y/o Pérdida Reputacional)",'Listados Datos'!$N$7),"")</f>
        <v/>
      </c>
      <c r="Y550" s="828" t="str">
        <f>IF(OR(W550='Listados Datos'!$R$3,W550='Listados Datos'!$S$3),"Leve",IF(OR(W550='Listados Datos'!$R$4,W550='Listados Datos'!$S$4),"Menor",IF(OR(W550='Listados Datos'!$R$5,W550='Listados Datos'!$S$5),"Moderado",IF(OR(W550='Listados Datos'!$R$6,W550='Listados Datos'!$S$6),"Mayor",IF(OR(W550='Listados Datos'!$R$7,W550='Listados Datos'!$S$7),"Catastrófico","")))))</f>
        <v/>
      </c>
      <c r="Z550" s="804" t="str">
        <f>IF(Y550="","",IF(Y550="Leve",20%,IF(Y550="Menor",40%,IF(Y550="Moderado",60%,IF(Y550="Mayor",80%,IF(Y550="Catastrófico",100%,0))))))</f>
        <v/>
      </c>
      <c r="AA550" s="807" t="str">
        <f>IF(OR(AND(U550="Muy Baja",Y550="Leve"),AND(U550="Muy Baja",Y550="Menor"),AND(U550="Baja",Y550="Leve")),"Bajo",IF(OR(AND(U550="Muy baja",Y550="Moderado"),AND(U550="Baja",Y550="Menor"),AND(U550="Baja",Y550="Moderado"),AND(U550="Media",Y550="Leve"),AND(U550="Media",Y550="Menor"),AND(U550="Media",Y550="Moderado"),AND(U550="Alta",Y550="Leve"),AND(U550="Alta",Y550="Menor")),"Moderado",IF(OR(AND(U550="Muy Baja",Y550="Mayor"),AND(U550="Baja",Y550="Mayor"),AND(U550="Media",Y550="Mayor"),AND(U550="Alta",Y550="Moderado"),AND(U550="Alta",Y550="Mayor"),AND(U550="Muy Alta",Y550="Leve"),AND(U550="Muy Alta",Y550="Menor"),AND(U550="Muy Alta",Y550="Moderado"),AND(U550="Muy Alta",Y550="Mayor")),"Alto",IF(OR(AND(U550="Muy Baja",Y550="Catastrófico"),AND(U550="Baja",Y550="Catastrófico"),AND(U550="Media",Y550="Catastrófico"),AND(U550="Alta",Y550="Catastrófico"),AND(U550="Muy Alta",Y550="Catastrófico")),"Extremo",""))))</f>
        <v/>
      </c>
      <c r="AB550" s="810"/>
      <c r="AC550" s="813"/>
      <c r="AD550" s="796" t="str">
        <f t="shared" ref="AD550" si="534">IF(AND(AB550="Rara Vez",AC550="Insignificante"),("BAJA"),IF(AND(AB550="Rara Vez",AC550="Menor"),("BAJA"),IF(AND(AB550="Rara Vez",AC550="Moderado"),("MODERADA"),IF(AND(AB550="Rara Vez",AC550="Mayor"),("ALTA"),IF(AND(AB550="Improbable",AC550="Insignificante"),("BAJA"),IF(AND(AB550="Improbable",AC550="Menor"),("BAJA"),IF(AND(AB550="Improbable",AC550="Moderado"),("MODERADA"),IF(AND(AB550="Improbable",AC550="Mayor"),("ALTA"),IF(AND(AB550="Posible",AC550="Insignificante"),("BAJA"),IF(AND(AB550="Posible",AC550="Menor"),("MODERADA"),IF(AND(AB550="Posible",AC550="Moderado"),("ALTA"),IF(AND(AB550="Posible",AC550="Mayor"),("EXTREMA"),IF(AND(AB550="Probable",AC550="Insignificante"),("MODERADA"),IF(AND(AB550="Probable",AC550="Menor"),("ALTA"),IF(AND(AB550="Probable",AC550="Moderado"),("ALTA"),IF(AND(AB550="Probable",AC550="Mayor"),("EXTREMA"),IF(AND(AB550="Casi Seguro",AC550="Insignificante"),("ALTA"),IF(AND(AB550="Casi Seguro",AC550="Menor"),("ALTA"),IF(AND(AB550="Casi Seguro",AC550="Moderado"),("EXTREMA"),IF(AND(AB550="Casi Seguro",AC550="Mayor"),("EXTREMA"),IF(AC550="Catastrófico","EXTREMA","VALORAR")))))))))))))))))))))</f>
        <v>VALORAR</v>
      </c>
      <c r="AE550" s="178">
        <v>1</v>
      </c>
      <c r="AF550" s="398"/>
      <c r="AG550" s="444"/>
      <c r="AH550" s="393"/>
      <c r="AI550" s="393"/>
      <c r="AJ550" s="393"/>
      <c r="AK550" s="395" t="str">
        <f t="shared" si="506"/>
        <v/>
      </c>
      <c r="AL550" s="253"/>
      <c r="AM550" s="253"/>
      <c r="AN550" s="201" t="str">
        <f t="shared" si="507"/>
        <v/>
      </c>
      <c r="AO550" s="254"/>
      <c r="AP550" s="254"/>
      <c r="AQ550" s="255"/>
      <c r="AR550" s="202" t="str">
        <f>IF(ISBLANK(AC550),(IFERROR(IF(AK550="Probabilidad",(V550-(+V550*AN550)),IF(AK550="Impacto",V550,"")),""))," ")</f>
        <v/>
      </c>
      <c r="AS550" s="154" t="str">
        <f>IF(ISBLANK(AC550), (IFERROR(IF(AR550="","",IF(AR550&lt;=0.2,"Muy Baja",IF(AR550&lt;=0.4,"Baja",IF(AR550&lt;=0.6,"Media",IF(AR550&lt;=0.8,"Alta","Muy Alta"))))),""))," ")</f>
        <v/>
      </c>
      <c r="AT550" s="203" t="str">
        <f t="shared" si="510"/>
        <v/>
      </c>
      <c r="AU550" s="470" t="str">
        <f t="shared" si="511"/>
        <v/>
      </c>
      <c r="AV550" s="203" t="str">
        <f>IFERROR(IF(AK550="Impacto",(Z550-(+Z550*AN550)),IF(AK550="Probabilidad",Z550,"")),"")</f>
        <v/>
      </c>
      <c r="AW550" s="204" t="str">
        <f t="shared" si="513"/>
        <v/>
      </c>
      <c r="AX550" s="816"/>
      <c r="AY550" s="793" t="str">
        <f>IF(ISBLANK(AC550), " ", AC550)</f>
        <v xml:space="preserve"> </v>
      </c>
      <c r="AZ550" s="796" t="str">
        <f t="shared" ref="AZ550" si="535">IF(AND(AX550="Rara Vez",AY550="Insignificante"),("BAJA"),IF(AND(AX550="Rara Vez",AY550="Menor"),("BAJA"),IF(AND(AX550="Rara Vez",AY550="Moderado"),("MODERADA"),IF(AND(AX550="Rara Vez",AY550="Mayor"),("ALTA"),IF(AND(AX550="Improbable",AY550="Insignificante"),("BAJA"),IF(AND(AX550="Improbable",AY550="Menor"),("BAJA"),IF(AND(AX550="Improbable",AY550="Moderado"),("MODERADA"),IF(AND(AX550="Improbable",AY550="Mayor"),("ALTA"),IF(AND(AX550="Posible",AY550="Insignificante"),("BAJA"),IF(AND(AX550="Posible",AY550="Menor"),("MODERADA"),IF(AND(AX550="Posible",AY550="Moderado"),("ALTA"),IF(AND(AX550="Posible",AY550="Mayor"),("EXTREMA"),IF(AND(AX550="Probable",AY550="Insignificante"),("MODERADA"),IF(AND(AX550="Probable",AY550="Menor"),("ALTA"),IF(AND(AX550="Probable",AY550="Moderado"),("ALTA"),IF(AND(AX550="Probable",AY550="Mayor"),("EXTREMA"),IF(AND(AX550="Casi Seguro",AY550="Insignificante"),("ALTA"),IF(AND(AX550="Casi Seguro",AY550="Menor"),("ALTA"),IF(AND(AX550="Casi Seguro",AY550="Moderado"),("EXTREMA"),IF(AND(AX550="Casi Seguro",AY550="Mayor"),("EXTREMA"),IF(AY550="Catastrófico","EXTREMA","VALORAR")))))))))))))))))))))</f>
        <v>VALORAR</v>
      </c>
      <c r="BA550" s="799"/>
      <c r="BB550" s="256"/>
      <c r="BC550" s="180"/>
      <c r="BD550" s="179"/>
      <c r="BE550" s="179"/>
      <c r="BF550" s="473"/>
      <c r="BG550" s="473"/>
      <c r="BH550" s="473"/>
      <c r="BI550" s="180"/>
      <c r="BJ550" s="785"/>
      <c r="BK550" s="184"/>
      <c r="BL550" s="181"/>
      <c r="BM550" s="181"/>
      <c r="BN550" s="181"/>
      <c r="BO550" s="179"/>
      <c r="BP550" s="179"/>
      <c r="BQ550" s="179"/>
      <c r="BR550" s="464"/>
      <c r="BS550" s="464"/>
      <c r="BT550" s="479"/>
      <c r="BU550" s="509"/>
      <c r="BV550" s="509"/>
      <c r="BW550" s="509"/>
      <c r="BX550" s="509"/>
      <c r="BY550" s="182"/>
      <c r="BZ550" s="182"/>
      <c r="CA550" s="182"/>
      <c r="CB550" s="182"/>
      <c r="CC550" s="182"/>
      <c r="CD550" s="182"/>
      <c r="CE550" s="182"/>
      <c r="CF550" s="182"/>
      <c r="CG550" s="182"/>
      <c r="CH550" s="182"/>
      <c r="CI550" s="182"/>
      <c r="CJ550" s="182"/>
      <c r="CK550" s="182"/>
      <c r="CL550" s="182"/>
      <c r="CM550" s="182"/>
      <c r="CN550" s="182"/>
      <c r="CO550" s="182"/>
    </row>
    <row r="551" spans="1:93" ht="28.5" hidden="1" customHeight="1">
      <c r="A551" s="954"/>
      <c r="B551" s="779"/>
      <c r="C551" s="781"/>
      <c r="D551" s="468"/>
      <c r="E551" s="463"/>
      <c r="F551" s="179"/>
      <c r="G551" s="783"/>
      <c r="H551" s="297">
        <f t="shared" ref="H551" si="536">+H550</f>
        <v>90</v>
      </c>
      <c r="I551" s="775"/>
      <c r="J551" s="764"/>
      <c r="K551" s="764"/>
      <c r="L551" s="764"/>
      <c r="M551" s="764"/>
      <c r="N551" s="764"/>
      <c r="O551" s="764"/>
      <c r="P551" s="766"/>
      <c r="Q551" s="768"/>
      <c r="R551" s="770"/>
      <c r="S551" s="770"/>
      <c r="T551" s="770"/>
      <c r="U551" s="820"/>
      <c r="V551" s="805"/>
      <c r="W551" s="823"/>
      <c r="X551" s="826"/>
      <c r="Y551" s="829"/>
      <c r="Z551" s="805"/>
      <c r="AA551" s="808"/>
      <c r="AB551" s="811"/>
      <c r="AC551" s="814"/>
      <c r="AD551" s="797"/>
      <c r="AE551" s="178">
        <v>2</v>
      </c>
      <c r="AF551" s="399"/>
      <c r="AG551" s="444"/>
      <c r="AH551" s="393"/>
      <c r="AI551" s="393"/>
      <c r="AJ551" s="393"/>
      <c r="AK551" s="395" t="str">
        <f t="shared" si="506"/>
        <v/>
      </c>
      <c r="AL551" s="253"/>
      <c r="AM551" s="253"/>
      <c r="AN551" s="201" t="str">
        <f t="shared" si="507"/>
        <v/>
      </c>
      <c r="AO551" s="254"/>
      <c r="AP551" s="254"/>
      <c r="AQ551" s="255"/>
      <c r="AR551" s="202" t="str">
        <f>IF(ISBLANK(AC550),(IFERROR(IF(AND(AK550="Probabilidad",AK551="Probabilidad"),(AT550-(+AT550*AN551)),IF(AK551="Probabilidad",(V550-(+V550*AN551)),IF(AK551="Impacto",AT550,""))),""))," ")</f>
        <v/>
      </c>
      <c r="AS551" s="154" t="str">
        <f>IF(ISBLANK(AC550),(IFERROR(IF(AR551="","",IF(AR551&lt;=0.2,"Muy Baja",IF(AR551&lt;=0.4,"Baja",IF(AR551&lt;=0.6,"Media",IF(AR551&lt;=0.8,"Alta","Muy Alta"))))),""))," ")</f>
        <v/>
      </c>
      <c r="AT551" s="203" t="str">
        <f t="shared" si="510"/>
        <v/>
      </c>
      <c r="AU551" s="470" t="str">
        <f t="shared" si="511"/>
        <v/>
      </c>
      <c r="AV551" s="203" t="str">
        <f>IFERROR(IF(AND(AK550="Impacto",AK551="Impacto"),(AV550-(+AV550*AN551)),IF(AK551="Impacto",(Z550-(+Z550*AN551)),IF(AK551="Probabilidad",AV550,""))),"")</f>
        <v/>
      </c>
      <c r="AW551" s="204" t="str">
        <f t="shared" si="513"/>
        <v/>
      </c>
      <c r="AX551" s="817"/>
      <c r="AY551" s="794"/>
      <c r="AZ551" s="797"/>
      <c r="BA551" s="800"/>
      <c r="BB551" s="256"/>
      <c r="BC551" s="180"/>
      <c r="BD551" s="179"/>
      <c r="BE551" s="179"/>
      <c r="BF551" s="473"/>
      <c r="BG551" s="473"/>
      <c r="BH551" s="473"/>
      <c r="BI551" s="180"/>
      <c r="BJ551" s="764"/>
      <c r="BK551" s="184"/>
      <c r="BL551" s="181"/>
      <c r="BM551" s="181"/>
      <c r="BN551" s="181"/>
      <c r="BO551" s="179"/>
      <c r="BP551" s="179"/>
      <c r="BQ551" s="179"/>
      <c r="BR551" s="464"/>
      <c r="BS551" s="464"/>
      <c r="BT551" s="479"/>
      <c r="BU551" s="509"/>
      <c r="BV551" s="509"/>
      <c r="BW551" s="509"/>
      <c r="BX551" s="509"/>
      <c r="BY551" s="182"/>
      <c r="BZ551" s="182"/>
      <c r="CA551" s="182"/>
      <c r="CB551" s="182"/>
      <c r="CC551" s="182"/>
      <c r="CD551" s="182"/>
      <c r="CE551" s="182"/>
      <c r="CF551" s="182"/>
      <c r="CG551" s="182"/>
      <c r="CH551" s="182"/>
      <c r="CI551" s="182"/>
      <c r="CJ551" s="182"/>
      <c r="CK551" s="182"/>
      <c r="CL551" s="182"/>
      <c r="CM551" s="182"/>
      <c r="CN551" s="182"/>
      <c r="CO551" s="182"/>
    </row>
    <row r="552" spans="1:93" ht="28.5" hidden="1" customHeight="1">
      <c r="A552" s="954"/>
      <c r="B552" s="779"/>
      <c r="C552" s="781"/>
      <c r="D552" s="468"/>
      <c r="E552" s="463"/>
      <c r="F552" s="179"/>
      <c r="G552" s="783"/>
      <c r="H552" s="297">
        <f t="shared" si="464"/>
        <v>90</v>
      </c>
      <c r="I552" s="775"/>
      <c r="J552" s="764"/>
      <c r="K552" s="764"/>
      <c r="L552" s="764"/>
      <c r="M552" s="764"/>
      <c r="N552" s="764"/>
      <c r="O552" s="764"/>
      <c r="P552" s="766"/>
      <c r="Q552" s="768"/>
      <c r="R552" s="770"/>
      <c r="S552" s="770"/>
      <c r="T552" s="770"/>
      <c r="U552" s="820"/>
      <c r="V552" s="805"/>
      <c r="W552" s="823"/>
      <c r="X552" s="826"/>
      <c r="Y552" s="829"/>
      <c r="Z552" s="805"/>
      <c r="AA552" s="808"/>
      <c r="AB552" s="811"/>
      <c r="AC552" s="814"/>
      <c r="AD552" s="797"/>
      <c r="AE552" s="178">
        <v>3</v>
      </c>
      <c r="AF552" s="399"/>
      <c r="AG552" s="444"/>
      <c r="AH552" s="393"/>
      <c r="AI552" s="393"/>
      <c r="AJ552" s="393"/>
      <c r="AK552" s="395" t="str">
        <f t="shared" si="506"/>
        <v/>
      </c>
      <c r="AL552" s="253"/>
      <c r="AM552" s="253"/>
      <c r="AN552" s="201" t="str">
        <f t="shared" si="507"/>
        <v/>
      </c>
      <c r="AO552" s="254"/>
      <c r="AP552" s="254"/>
      <c r="AQ552" s="255"/>
      <c r="AR552" s="202" t="str">
        <f>IF(ISBLANK(AC550),(IFERROR(IF(AND(AK551="Probabilidad",AK552="Probabilidad"),(AT551-(+AT551*AN552)),IF(AND(AK551="Impacto",AK552="Probabilidad"),(AT550-(+AT550*AN552)),IF(AK552="Impacto",AT551,""))),""))," ")</f>
        <v/>
      </c>
      <c r="AS552" s="154" t="str">
        <f>IF(ISBLANK(AC550),(IFERROR(IF(AR552="","",IF(AR552&lt;=0.2,"Muy Baja",IF(AR552&lt;=0.4,"Baja",IF(AR552&lt;=0.6,"Media",IF(AR552&lt;=0.8,"Alta","Muy Alta"))))),""))," ")</f>
        <v/>
      </c>
      <c r="AT552" s="203" t="str">
        <f t="shared" si="510"/>
        <v/>
      </c>
      <c r="AU552" s="470" t="str">
        <f t="shared" si="511"/>
        <v/>
      </c>
      <c r="AV552" s="203" t="str">
        <f t="shared" ref="AV552:AV555" si="537">IFERROR(IF(AND(AK551="Impacto",AK552="Impacto"),(AV551-(+AV551*AN552)),IF(AND(AK551="Probabilidad",AK552="Impacto"),(AV550-(+AV550*AN552)),IF(AK552="Probabilidad",AV551,""))),"")</f>
        <v/>
      </c>
      <c r="AW552" s="204" t="str">
        <f t="shared" si="513"/>
        <v/>
      </c>
      <c r="AX552" s="817"/>
      <c r="AY552" s="794"/>
      <c r="AZ552" s="797"/>
      <c r="BA552" s="800"/>
      <c r="BB552" s="256"/>
      <c r="BC552" s="180"/>
      <c r="BD552" s="179"/>
      <c r="BE552" s="179"/>
      <c r="BF552" s="473"/>
      <c r="BG552" s="473"/>
      <c r="BH552" s="473"/>
      <c r="BI552" s="180"/>
      <c r="BJ552" s="764"/>
      <c r="BK552" s="184"/>
      <c r="BL552" s="181"/>
      <c r="BM552" s="181"/>
      <c r="BN552" s="181"/>
      <c r="BO552" s="179"/>
      <c r="BP552" s="179"/>
      <c r="BQ552" s="179"/>
      <c r="BR552" s="464"/>
      <c r="BS552" s="464"/>
      <c r="BT552" s="479"/>
      <c r="BU552" s="509"/>
      <c r="BV552" s="509"/>
      <c r="BW552" s="509"/>
      <c r="BX552" s="509"/>
      <c r="BY552" s="182"/>
      <c r="BZ552" s="182"/>
      <c r="CA552" s="182"/>
      <c r="CB552" s="182"/>
      <c r="CC552" s="182"/>
      <c r="CD552" s="182"/>
      <c r="CE552" s="182"/>
      <c r="CF552" s="182"/>
      <c r="CG552" s="182"/>
      <c r="CH552" s="182"/>
      <c r="CI552" s="182"/>
      <c r="CJ552" s="182"/>
      <c r="CK552" s="182"/>
      <c r="CL552" s="182"/>
      <c r="CM552" s="182"/>
      <c r="CN552" s="182"/>
      <c r="CO552" s="182"/>
    </row>
    <row r="553" spans="1:93" ht="28.5" hidden="1" customHeight="1">
      <c r="A553" s="954"/>
      <c r="B553" s="779"/>
      <c r="C553" s="781"/>
      <c r="D553" s="468"/>
      <c r="E553" s="463"/>
      <c r="F553" s="179"/>
      <c r="G553" s="783"/>
      <c r="H553" s="297">
        <f t="shared" ref="H553:H615" si="538">+H552</f>
        <v>90</v>
      </c>
      <c r="I553" s="775"/>
      <c r="J553" s="764"/>
      <c r="K553" s="764"/>
      <c r="L553" s="764"/>
      <c r="M553" s="764"/>
      <c r="N553" s="764"/>
      <c r="O553" s="764"/>
      <c r="P553" s="766"/>
      <c r="Q553" s="768"/>
      <c r="R553" s="770"/>
      <c r="S553" s="770"/>
      <c r="T553" s="770"/>
      <c r="U553" s="820"/>
      <c r="V553" s="805"/>
      <c r="W553" s="823"/>
      <c r="X553" s="826"/>
      <c r="Y553" s="829"/>
      <c r="Z553" s="805"/>
      <c r="AA553" s="808"/>
      <c r="AB553" s="811"/>
      <c r="AC553" s="814"/>
      <c r="AD553" s="797"/>
      <c r="AE553" s="178">
        <v>4</v>
      </c>
      <c r="AF553" s="399"/>
      <c r="AG553" s="444"/>
      <c r="AH553" s="393"/>
      <c r="AI553" s="393"/>
      <c r="AJ553" s="393"/>
      <c r="AK553" s="395" t="str">
        <f t="shared" si="506"/>
        <v/>
      </c>
      <c r="AL553" s="253"/>
      <c r="AM553" s="253"/>
      <c r="AN553" s="201" t="str">
        <f t="shared" si="507"/>
        <v/>
      </c>
      <c r="AO553" s="254"/>
      <c r="AP553" s="254"/>
      <c r="AQ553" s="255"/>
      <c r="AR553" s="202" t="str">
        <f>IF(ISBLANK(AC550),(IFERROR(IF(AND(AK552="Probabilidad",AK553="Probabilidad"),(AT552-(+AT552*AN553)),IF(AND(AK552="Impacto",AK553="Probabilidad"),(AT551-(+AT551*AN553)),IF(AK553="Impacto",AT552,""))),""))," ")</f>
        <v/>
      </c>
      <c r="AS553" s="154" t="str">
        <f>IF(ISBLANK(AC550),(IFERROR(IF(AR553="","",IF(AR553&lt;=0.2,"Muy Baja",IF(AR553&lt;=0.4,"Baja",IF(AR553&lt;=0.6,"Media",IF(AR553&lt;=0.8,"Alta","Muy Alta"))))),""))," ")</f>
        <v/>
      </c>
      <c r="AT553" s="203" t="str">
        <f t="shared" si="510"/>
        <v/>
      </c>
      <c r="AU553" s="470" t="str">
        <f t="shared" si="511"/>
        <v/>
      </c>
      <c r="AV553" s="203" t="str">
        <f t="shared" si="537"/>
        <v/>
      </c>
      <c r="AW553" s="204" t="str">
        <f t="shared" si="513"/>
        <v/>
      </c>
      <c r="AX553" s="817"/>
      <c r="AY553" s="794"/>
      <c r="AZ553" s="797"/>
      <c r="BA553" s="800"/>
      <c r="BB553" s="256"/>
      <c r="BC553" s="180"/>
      <c r="BD553" s="179"/>
      <c r="BE553" s="179"/>
      <c r="BF553" s="473"/>
      <c r="BG553" s="473"/>
      <c r="BH553" s="473"/>
      <c r="BI553" s="180"/>
      <c r="BJ553" s="764"/>
      <c r="BK553" s="184"/>
      <c r="BL553" s="181"/>
      <c r="BM553" s="181"/>
      <c r="BN553" s="181"/>
      <c r="BO553" s="179"/>
      <c r="BP553" s="179"/>
      <c r="BQ553" s="179"/>
      <c r="BR553" s="464"/>
      <c r="BS553" s="464"/>
      <c r="BT553" s="479"/>
      <c r="BU553" s="509"/>
      <c r="BV553" s="509"/>
      <c r="BW553" s="509"/>
      <c r="BX553" s="509"/>
      <c r="BY553" s="182"/>
      <c r="BZ553" s="182"/>
      <c r="CA553" s="182"/>
      <c r="CB553" s="182"/>
      <c r="CC553" s="182"/>
      <c r="CD553" s="182"/>
      <c r="CE553" s="182"/>
      <c r="CF553" s="182"/>
      <c r="CG553" s="182"/>
      <c r="CH553" s="182"/>
      <c r="CI553" s="182"/>
      <c r="CJ553" s="182"/>
      <c r="CK553" s="182"/>
      <c r="CL553" s="182"/>
      <c r="CM553" s="182"/>
      <c r="CN553" s="182"/>
      <c r="CO553" s="182"/>
    </row>
    <row r="554" spans="1:93" ht="28.5" hidden="1" customHeight="1">
      <c r="A554" s="954"/>
      <c r="B554" s="779"/>
      <c r="C554" s="781"/>
      <c r="D554" s="468"/>
      <c r="E554" s="463"/>
      <c r="F554" s="179"/>
      <c r="G554" s="783"/>
      <c r="H554" s="297">
        <f t="shared" si="538"/>
        <v>90</v>
      </c>
      <c r="I554" s="775"/>
      <c r="J554" s="764"/>
      <c r="K554" s="764"/>
      <c r="L554" s="764"/>
      <c r="M554" s="764"/>
      <c r="N554" s="764"/>
      <c r="O554" s="764"/>
      <c r="P554" s="766"/>
      <c r="Q554" s="768"/>
      <c r="R554" s="770"/>
      <c r="S554" s="770"/>
      <c r="T554" s="770"/>
      <c r="U554" s="820"/>
      <c r="V554" s="805"/>
      <c r="W554" s="823"/>
      <c r="X554" s="826"/>
      <c r="Y554" s="829"/>
      <c r="Z554" s="805"/>
      <c r="AA554" s="808"/>
      <c r="AB554" s="811"/>
      <c r="AC554" s="814"/>
      <c r="AD554" s="797"/>
      <c r="AE554" s="178">
        <v>5</v>
      </c>
      <c r="AF554" s="399"/>
      <c r="AG554" s="444"/>
      <c r="AH554" s="393"/>
      <c r="AI554" s="393"/>
      <c r="AJ554" s="393"/>
      <c r="AK554" s="395" t="str">
        <f t="shared" si="506"/>
        <v/>
      </c>
      <c r="AL554" s="253"/>
      <c r="AM554" s="253"/>
      <c r="AN554" s="201" t="str">
        <f t="shared" si="507"/>
        <v/>
      </c>
      <c r="AO554" s="254"/>
      <c r="AP554" s="254"/>
      <c r="AQ554" s="255"/>
      <c r="AR554" s="202" t="str">
        <f>IF(ISBLANK(AC550),(IFERROR(IF(AND(AK553="Probabilidad",AK554="Probabilidad"),(AT553-(+AT553*AN554)),IF(AND(AK553="Impacto",AK554="Probabilidad"),(AT552-(+AT552*AN554)),IF(AK554="Impacto",AT553,""))),""))," ")</f>
        <v/>
      </c>
      <c r="AS554" s="154" t="str">
        <f>IF(ISBLANK(AC550),(IFERROR(IF(AR554="","",IF(AR554&lt;=0.2,"Muy Baja",IF(AR554&lt;=0.4,"Baja",IF(AR554&lt;=0.6,"Media",IF(AR554&lt;=0.8,"Alta","Muy Alta"))))),""))," ")</f>
        <v/>
      </c>
      <c r="AT554" s="203" t="str">
        <f t="shared" si="510"/>
        <v/>
      </c>
      <c r="AU554" s="470" t="str">
        <f t="shared" si="511"/>
        <v/>
      </c>
      <c r="AV554" s="203" t="str">
        <f t="shared" si="537"/>
        <v/>
      </c>
      <c r="AW554" s="204" t="str">
        <f t="shared" si="513"/>
        <v/>
      </c>
      <c r="AX554" s="817"/>
      <c r="AY554" s="794"/>
      <c r="AZ554" s="797"/>
      <c r="BA554" s="800"/>
      <c r="BB554" s="256"/>
      <c r="BC554" s="180"/>
      <c r="BD554" s="179"/>
      <c r="BE554" s="179"/>
      <c r="BF554" s="473"/>
      <c r="BG554" s="473"/>
      <c r="BH554" s="473"/>
      <c r="BI554" s="180"/>
      <c r="BJ554" s="764"/>
      <c r="BK554" s="184"/>
      <c r="BL554" s="181"/>
      <c r="BM554" s="181"/>
      <c r="BN554" s="181"/>
      <c r="BO554" s="179"/>
      <c r="BP554" s="179"/>
      <c r="BQ554" s="179"/>
      <c r="BR554" s="464"/>
      <c r="BS554" s="464"/>
      <c r="BT554" s="479"/>
      <c r="BU554" s="509"/>
      <c r="BV554" s="509"/>
      <c r="BW554" s="509"/>
      <c r="BX554" s="509"/>
      <c r="BY554" s="182"/>
      <c r="BZ554" s="182"/>
      <c r="CA554" s="182"/>
      <c r="CB554" s="182"/>
      <c r="CC554" s="182"/>
      <c r="CD554" s="182"/>
      <c r="CE554" s="182"/>
      <c r="CF554" s="182"/>
      <c r="CG554" s="182"/>
      <c r="CH554" s="182"/>
      <c r="CI554" s="182"/>
      <c r="CJ554" s="182"/>
      <c r="CK554" s="182"/>
      <c r="CL554" s="182"/>
      <c r="CM554" s="182"/>
      <c r="CN554" s="182"/>
      <c r="CO554" s="182"/>
    </row>
    <row r="555" spans="1:93" ht="28.5" hidden="1" customHeight="1">
      <c r="A555" s="954"/>
      <c r="B555" s="780"/>
      <c r="C555" s="782"/>
      <c r="D555" s="469"/>
      <c r="E555" s="464"/>
      <c r="F555" s="179"/>
      <c r="G555" s="783"/>
      <c r="H555" s="297">
        <f t="shared" si="538"/>
        <v>90</v>
      </c>
      <c r="I555" s="776"/>
      <c r="J555" s="765"/>
      <c r="K555" s="765"/>
      <c r="L555" s="765"/>
      <c r="M555" s="765"/>
      <c r="N555" s="765"/>
      <c r="O555" s="765"/>
      <c r="P555" s="767"/>
      <c r="Q555" s="769"/>
      <c r="R555" s="771"/>
      <c r="S555" s="771"/>
      <c r="T555" s="771"/>
      <c r="U555" s="821"/>
      <c r="V555" s="806"/>
      <c r="W555" s="824"/>
      <c r="X555" s="827"/>
      <c r="Y555" s="830"/>
      <c r="Z555" s="806"/>
      <c r="AA555" s="809"/>
      <c r="AB555" s="812"/>
      <c r="AC555" s="815"/>
      <c r="AD555" s="798"/>
      <c r="AE555" s="178">
        <v>6</v>
      </c>
      <c r="AF555" s="400"/>
      <c r="AG555" s="444"/>
      <c r="AH555" s="393"/>
      <c r="AI555" s="393"/>
      <c r="AJ555" s="393"/>
      <c r="AK555" s="395" t="str">
        <f t="shared" si="506"/>
        <v/>
      </c>
      <c r="AL555" s="253"/>
      <c r="AM555" s="253"/>
      <c r="AN555" s="201" t="str">
        <f t="shared" si="507"/>
        <v/>
      </c>
      <c r="AO555" s="254"/>
      <c r="AP555" s="254"/>
      <c r="AQ555" s="255"/>
      <c r="AR555" s="202" t="str">
        <f>IF(ISBLANK(AC550),(IFERROR(IF(AND(AK554="Probabilidad",AK555="Probabilidad"),(AT554-(+AT554*AN555)),IF(AND(AK554="Impacto",AK555="Probabilidad"),(AT553-(+AT553*AN555)),IF(AK555="Impacto",AT554,""))),""))," ")</f>
        <v/>
      </c>
      <c r="AS555" s="154" t="str">
        <f>IF(ISBLANK(AC550),(IFERROR(IF(AR555="","",IF(AR555&lt;=0.2,"Muy Baja",IF(AR555&lt;=0.4,"Baja",IF(AR555&lt;=0.6,"Media",IF(AR555&lt;=0.8,"Alta","Muy Alta"))))),""))," ")</f>
        <v/>
      </c>
      <c r="AT555" s="203" t="str">
        <f t="shared" si="510"/>
        <v/>
      </c>
      <c r="AU555" s="470" t="str">
        <f t="shared" si="511"/>
        <v/>
      </c>
      <c r="AV555" s="203" t="str">
        <f t="shared" si="537"/>
        <v/>
      </c>
      <c r="AW555" s="204" t="str">
        <f t="shared" si="513"/>
        <v/>
      </c>
      <c r="AX555" s="818"/>
      <c r="AY555" s="795"/>
      <c r="AZ555" s="798"/>
      <c r="BA555" s="801"/>
      <c r="BB555" s="256"/>
      <c r="BC555" s="180"/>
      <c r="BD555" s="179"/>
      <c r="BE555" s="179"/>
      <c r="BF555" s="473"/>
      <c r="BG555" s="473"/>
      <c r="BH555" s="473"/>
      <c r="BI555" s="180"/>
      <c r="BJ555" s="765"/>
      <c r="BK555" s="184"/>
      <c r="BL555" s="181"/>
      <c r="BM555" s="181"/>
      <c r="BN555" s="181"/>
      <c r="BO555" s="179"/>
      <c r="BP555" s="179"/>
      <c r="BQ555" s="179"/>
      <c r="BR555" s="464"/>
      <c r="BS555" s="464"/>
      <c r="BT555" s="479"/>
      <c r="BU555" s="509"/>
      <c r="BV555" s="509"/>
      <c r="BW555" s="509"/>
      <c r="BX555" s="509"/>
      <c r="BY555" s="182"/>
      <c r="BZ555" s="182"/>
      <c r="CA555" s="182"/>
      <c r="CB555" s="182"/>
      <c r="CC555" s="182"/>
      <c r="CD555" s="182"/>
      <c r="CE555" s="182"/>
      <c r="CF555" s="182"/>
      <c r="CG555" s="182"/>
      <c r="CH555" s="182"/>
      <c r="CI555" s="182"/>
      <c r="CJ555" s="182"/>
      <c r="CK555" s="182"/>
      <c r="CL555" s="182"/>
      <c r="CM555" s="182"/>
      <c r="CN555" s="182"/>
      <c r="CO555" s="182"/>
    </row>
    <row r="556" spans="1:93" ht="28.5" hidden="1" customHeight="1">
      <c r="A556" s="954"/>
      <c r="B556" s="844"/>
      <c r="C556" s="845" t="str">
        <f>IFERROR((VLOOKUP($B556,'Listados Datos'!$D$3:$E$18,2,FALSE))," ")</f>
        <v xml:space="preserve"> </v>
      </c>
      <c r="D556" s="467" t="str">
        <f>IFERROR((VLOOKUP($B556,'Listados Datos'!$D$3:$F$18,3,FALSE))," ")</f>
        <v xml:space="preserve"> </v>
      </c>
      <c r="E556" s="462"/>
      <c r="F556" s="179"/>
      <c r="G556" s="783">
        <v>91</v>
      </c>
      <c r="H556" s="297">
        <f t="shared" ref="H556" si="539">+G556</f>
        <v>91</v>
      </c>
      <c r="I556" s="784"/>
      <c r="J556" s="785"/>
      <c r="K556" s="785"/>
      <c r="L556" s="785"/>
      <c r="M556" s="785"/>
      <c r="N556" s="785"/>
      <c r="O556" s="785"/>
      <c r="P556" s="786"/>
      <c r="Q556" s="787"/>
      <c r="R556" s="788"/>
      <c r="S556" s="788"/>
      <c r="T556" s="788"/>
      <c r="U556" s="819" t="str">
        <f>IF(ISBLANK(AB556),(IF(P556&lt;=0,"",IF(P556&lt;=2,"Muy Baja",IF(P556&lt;=24,"Baja",IF(P556&lt;=500,"Media",IF(P556&lt;=5000,"Alta","Muy Alta"))))))," ")</f>
        <v/>
      </c>
      <c r="V556" s="804" t="str">
        <f t="shared" ref="V556" si="540">IF(ISBLANK(AB556),(IF(U556="","",IF(U556="Muy Baja",20%,IF(U556="Baja",40%,IF(U556="Media",60%,IF(U556="Alta",80%,IF(U556="Muy Alta",100%,0)))))))," ")</f>
        <v/>
      </c>
      <c r="W556" s="822"/>
      <c r="X556" s="825" t="str">
        <f>IF(W556&gt;0,IF(NOT(ISERROR(MATCH(W556,'Listados Datos'!$N$3:$N$4,0))),'Listados Datos'!$N$6&amp;"Por favor no seleccionar este criterios de impacto (Afectación Económica o presupuestal y/o Pérdida Reputacional)",'Listados Datos'!$N$7),"")</f>
        <v/>
      </c>
      <c r="Y556" s="828" t="str">
        <f>IF(OR(W556='Listados Datos'!$R$3,W556='Listados Datos'!$S$3),"Leve",IF(OR(W556='Listados Datos'!$R$4,W556='Listados Datos'!$S$4),"Menor",IF(OR(W556='Listados Datos'!$R$5,W556='Listados Datos'!$S$5),"Moderado",IF(OR(W556='Listados Datos'!$R$6,W556='Listados Datos'!$S$6),"Mayor",IF(OR(W556='Listados Datos'!$R$7,W556='Listados Datos'!$S$7),"Catastrófico","")))))</f>
        <v/>
      </c>
      <c r="Z556" s="804" t="str">
        <f>IF(Y556="","",IF(Y556="Leve",20%,IF(Y556="Menor",40%,IF(Y556="Moderado",60%,IF(Y556="Mayor",80%,IF(Y556="Catastrófico",100%,0))))))</f>
        <v/>
      </c>
      <c r="AA556" s="807" t="str">
        <f>IF(OR(AND(U556="Muy Baja",Y556="Leve"),AND(U556="Muy Baja",Y556="Menor"),AND(U556="Baja",Y556="Leve")),"Bajo",IF(OR(AND(U556="Muy baja",Y556="Moderado"),AND(U556="Baja",Y556="Menor"),AND(U556="Baja",Y556="Moderado"),AND(U556="Media",Y556="Leve"),AND(U556="Media",Y556="Menor"),AND(U556="Media",Y556="Moderado"),AND(U556="Alta",Y556="Leve"),AND(U556="Alta",Y556="Menor")),"Moderado",IF(OR(AND(U556="Muy Baja",Y556="Mayor"),AND(U556="Baja",Y556="Mayor"),AND(U556="Media",Y556="Mayor"),AND(U556="Alta",Y556="Moderado"),AND(U556="Alta",Y556="Mayor"),AND(U556="Muy Alta",Y556="Leve"),AND(U556="Muy Alta",Y556="Menor"),AND(U556="Muy Alta",Y556="Moderado"),AND(U556="Muy Alta",Y556="Mayor")),"Alto",IF(OR(AND(U556="Muy Baja",Y556="Catastrófico"),AND(U556="Baja",Y556="Catastrófico"),AND(U556="Media",Y556="Catastrófico"),AND(U556="Alta",Y556="Catastrófico"),AND(U556="Muy Alta",Y556="Catastrófico")),"Extremo",""))))</f>
        <v/>
      </c>
      <c r="AB556" s="810"/>
      <c r="AC556" s="813"/>
      <c r="AD556" s="796" t="str">
        <f t="shared" ref="AD556" si="541">IF(AND(AB556="Rara Vez",AC556="Insignificante"),("BAJA"),IF(AND(AB556="Rara Vez",AC556="Menor"),("BAJA"),IF(AND(AB556="Rara Vez",AC556="Moderado"),("MODERADA"),IF(AND(AB556="Rara Vez",AC556="Mayor"),("ALTA"),IF(AND(AB556="Improbable",AC556="Insignificante"),("BAJA"),IF(AND(AB556="Improbable",AC556="Menor"),("BAJA"),IF(AND(AB556="Improbable",AC556="Moderado"),("MODERADA"),IF(AND(AB556="Improbable",AC556="Mayor"),("ALTA"),IF(AND(AB556="Posible",AC556="Insignificante"),("BAJA"),IF(AND(AB556="Posible",AC556="Menor"),("MODERADA"),IF(AND(AB556="Posible",AC556="Moderado"),("ALTA"),IF(AND(AB556="Posible",AC556="Mayor"),("EXTREMA"),IF(AND(AB556="Probable",AC556="Insignificante"),("MODERADA"),IF(AND(AB556="Probable",AC556="Menor"),("ALTA"),IF(AND(AB556="Probable",AC556="Moderado"),("ALTA"),IF(AND(AB556="Probable",AC556="Mayor"),("EXTREMA"),IF(AND(AB556="Casi Seguro",AC556="Insignificante"),("ALTA"),IF(AND(AB556="Casi Seguro",AC556="Menor"),("ALTA"),IF(AND(AB556="Casi Seguro",AC556="Moderado"),("EXTREMA"),IF(AND(AB556="Casi Seguro",AC556="Mayor"),("EXTREMA"),IF(AC556="Catastrófico","EXTREMA","VALORAR")))))))))))))))))))))</f>
        <v>VALORAR</v>
      </c>
      <c r="AE556" s="178">
        <v>1</v>
      </c>
      <c r="AF556" s="398"/>
      <c r="AG556" s="444"/>
      <c r="AH556" s="393"/>
      <c r="AI556" s="393"/>
      <c r="AJ556" s="393"/>
      <c r="AK556" s="395" t="str">
        <f t="shared" si="506"/>
        <v/>
      </c>
      <c r="AL556" s="253"/>
      <c r="AM556" s="253"/>
      <c r="AN556" s="201" t="str">
        <f t="shared" si="507"/>
        <v/>
      </c>
      <c r="AO556" s="254"/>
      <c r="AP556" s="254"/>
      <c r="AQ556" s="255"/>
      <c r="AR556" s="202" t="str">
        <f>IF(ISBLANK(AC556),(IFERROR(IF(AK556="Probabilidad",(V556-(+V556*AN556)),IF(AK556="Impacto",V556,"")),""))," ")</f>
        <v/>
      </c>
      <c r="AS556" s="154" t="str">
        <f>IF(ISBLANK(AC556), (IFERROR(IF(AR556="","",IF(AR556&lt;=0.2,"Muy Baja",IF(AR556&lt;=0.4,"Baja",IF(AR556&lt;=0.6,"Media",IF(AR556&lt;=0.8,"Alta","Muy Alta"))))),""))," ")</f>
        <v/>
      </c>
      <c r="AT556" s="203" t="str">
        <f t="shared" si="510"/>
        <v/>
      </c>
      <c r="AU556" s="470" t="str">
        <f t="shared" si="511"/>
        <v/>
      </c>
      <c r="AV556" s="203" t="str">
        <f>IFERROR(IF(AK556="Impacto",(Z556-(+Z556*AN556)),IF(AK556="Probabilidad",Z556,"")),"")</f>
        <v/>
      </c>
      <c r="AW556" s="204" t="str">
        <f t="shared" si="513"/>
        <v/>
      </c>
      <c r="AX556" s="816"/>
      <c r="AY556" s="793" t="str">
        <f>IF(ISBLANK(AC556), " ", AC556)</f>
        <v xml:space="preserve"> </v>
      </c>
      <c r="AZ556" s="796" t="str">
        <f t="shared" ref="AZ556" si="542">IF(AND(AX556="Rara Vez",AY556="Insignificante"),("BAJA"),IF(AND(AX556="Rara Vez",AY556="Menor"),("BAJA"),IF(AND(AX556="Rara Vez",AY556="Moderado"),("MODERADA"),IF(AND(AX556="Rara Vez",AY556="Mayor"),("ALTA"),IF(AND(AX556="Improbable",AY556="Insignificante"),("BAJA"),IF(AND(AX556="Improbable",AY556="Menor"),("BAJA"),IF(AND(AX556="Improbable",AY556="Moderado"),("MODERADA"),IF(AND(AX556="Improbable",AY556="Mayor"),("ALTA"),IF(AND(AX556="Posible",AY556="Insignificante"),("BAJA"),IF(AND(AX556="Posible",AY556="Menor"),("MODERADA"),IF(AND(AX556="Posible",AY556="Moderado"),("ALTA"),IF(AND(AX556="Posible",AY556="Mayor"),("EXTREMA"),IF(AND(AX556="Probable",AY556="Insignificante"),("MODERADA"),IF(AND(AX556="Probable",AY556="Menor"),("ALTA"),IF(AND(AX556="Probable",AY556="Moderado"),("ALTA"),IF(AND(AX556="Probable",AY556="Mayor"),("EXTREMA"),IF(AND(AX556="Casi Seguro",AY556="Insignificante"),("ALTA"),IF(AND(AX556="Casi Seguro",AY556="Menor"),("ALTA"),IF(AND(AX556="Casi Seguro",AY556="Moderado"),("EXTREMA"),IF(AND(AX556="Casi Seguro",AY556="Mayor"),("EXTREMA"),IF(AY556="Catastrófico","EXTREMA","VALORAR")))))))))))))))))))))</f>
        <v>VALORAR</v>
      </c>
      <c r="BA556" s="799"/>
      <c r="BB556" s="256"/>
      <c r="BC556" s="180"/>
      <c r="BD556" s="179"/>
      <c r="BE556" s="179"/>
      <c r="BF556" s="473"/>
      <c r="BG556" s="473"/>
      <c r="BH556" s="473"/>
      <c r="BI556" s="180"/>
      <c r="BJ556" s="785"/>
      <c r="BK556" s="184"/>
      <c r="BL556" s="181"/>
      <c r="BM556" s="181"/>
      <c r="BN556" s="181"/>
      <c r="BO556" s="179"/>
      <c r="BP556" s="179"/>
      <c r="BQ556" s="179"/>
      <c r="BR556" s="464"/>
      <c r="BS556" s="464"/>
      <c r="BT556" s="479"/>
      <c r="BU556" s="509"/>
      <c r="BV556" s="509"/>
      <c r="BW556" s="509"/>
      <c r="BX556" s="509"/>
      <c r="BY556" s="182"/>
      <c r="BZ556" s="182"/>
      <c r="CA556" s="182"/>
      <c r="CB556" s="182"/>
      <c r="CC556" s="182"/>
      <c r="CD556" s="182"/>
      <c r="CE556" s="182"/>
      <c r="CF556" s="182"/>
      <c r="CG556" s="182"/>
      <c r="CH556" s="182"/>
      <c r="CI556" s="182"/>
      <c r="CJ556" s="182"/>
      <c r="CK556" s="182"/>
      <c r="CL556" s="182"/>
      <c r="CM556" s="182"/>
      <c r="CN556" s="182"/>
      <c r="CO556" s="182"/>
    </row>
    <row r="557" spans="1:93" ht="28.5" hidden="1" customHeight="1">
      <c r="A557" s="954"/>
      <c r="B557" s="779"/>
      <c r="C557" s="781"/>
      <c r="D557" s="468"/>
      <c r="E557" s="463"/>
      <c r="F557" s="179"/>
      <c r="G557" s="783"/>
      <c r="H557" s="297">
        <f t="shared" ref="H557" si="543">+H556</f>
        <v>91</v>
      </c>
      <c r="I557" s="775"/>
      <c r="J557" s="764"/>
      <c r="K557" s="764"/>
      <c r="L557" s="764"/>
      <c r="M557" s="764"/>
      <c r="N557" s="764"/>
      <c r="O557" s="764"/>
      <c r="P557" s="766"/>
      <c r="Q557" s="768"/>
      <c r="R557" s="770"/>
      <c r="S557" s="770"/>
      <c r="T557" s="770"/>
      <c r="U557" s="820"/>
      <c r="V557" s="805"/>
      <c r="W557" s="823"/>
      <c r="X557" s="826"/>
      <c r="Y557" s="829"/>
      <c r="Z557" s="805"/>
      <c r="AA557" s="808"/>
      <c r="AB557" s="811"/>
      <c r="AC557" s="814"/>
      <c r="AD557" s="797"/>
      <c r="AE557" s="178">
        <v>2</v>
      </c>
      <c r="AF557" s="399"/>
      <c r="AG557" s="444"/>
      <c r="AH557" s="393"/>
      <c r="AI557" s="393"/>
      <c r="AJ557" s="393"/>
      <c r="AK557" s="395" t="str">
        <f t="shared" si="506"/>
        <v/>
      </c>
      <c r="AL557" s="253"/>
      <c r="AM557" s="253"/>
      <c r="AN557" s="201" t="str">
        <f t="shared" si="507"/>
        <v/>
      </c>
      <c r="AO557" s="254"/>
      <c r="AP557" s="254"/>
      <c r="AQ557" s="255"/>
      <c r="AR557" s="202" t="str">
        <f>IF(ISBLANK(AC556),(IFERROR(IF(AND(AK556="Probabilidad",AK557="Probabilidad"),(AT556-(+AT556*AN557)),IF(AK557="Probabilidad",(V556-(+V556*AN557)),IF(AK557="Impacto",AT556,""))),""))," ")</f>
        <v/>
      </c>
      <c r="AS557" s="154" t="str">
        <f>IF(ISBLANK(AC556),(IFERROR(IF(AR557="","",IF(AR557&lt;=0.2,"Muy Baja",IF(AR557&lt;=0.4,"Baja",IF(AR557&lt;=0.6,"Media",IF(AR557&lt;=0.8,"Alta","Muy Alta"))))),""))," ")</f>
        <v/>
      </c>
      <c r="AT557" s="203" t="str">
        <f t="shared" si="510"/>
        <v/>
      </c>
      <c r="AU557" s="470" t="str">
        <f t="shared" si="511"/>
        <v/>
      </c>
      <c r="AV557" s="203" t="str">
        <f>IFERROR(IF(AND(AK556="Impacto",AK557="Impacto"),(AV556-(+AV556*AN557)),IF(AK557="Impacto",(Z556-(+Z556*AN557)),IF(AK557="Probabilidad",AV556,""))),"")</f>
        <v/>
      </c>
      <c r="AW557" s="204" t="str">
        <f t="shared" si="513"/>
        <v/>
      </c>
      <c r="AX557" s="817"/>
      <c r="AY557" s="794"/>
      <c r="AZ557" s="797"/>
      <c r="BA557" s="800"/>
      <c r="BB557" s="256"/>
      <c r="BC557" s="180"/>
      <c r="BD557" s="179"/>
      <c r="BE557" s="179"/>
      <c r="BF557" s="473"/>
      <c r="BG557" s="473"/>
      <c r="BH557" s="473"/>
      <c r="BI557" s="180"/>
      <c r="BJ557" s="764"/>
      <c r="BK557" s="184"/>
      <c r="BL557" s="181"/>
      <c r="BM557" s="181"/>
      <c r="BN557" s="181"/>
      <c r="BO557" s="179"/>
      <c r="BP557" s="179"/>
      <c r="BQ557" s="179"/>
      <c r="BR557" s="464"/>
      <c r="BS557" s="464"/>
      <c r="BT557" s="479"/>
      <c r="BU557" s="509"/>
      <c r="BV557" s="509"/>
      <c r="BW557" s="509"/>
      <c r="BX557" s="509"/>
      <c r="BY557" s="182"/>
      <c r="BZ557" s="182"/>
      <c r="CA557" s="182"/>
      <c r="CB557" s="182"/>
      <c r="CC557" s="182"/>
      <c r="CD557" s="182"/>
      <c r="CE557" s="182"/>
      <c r="CF557" s="182"/>
      <c r="CG557" s="182"/>
      <c r="CH557" s="182"/>
      <c r="CI557" s="182"/>
      <c r="CJ557" s="182"/>
      <c r="CK557" s="182"/>
      <c r="CL557" s="182"/>
      <c r="CM557" s="182"/>
      <c r="CN557" s="182"/>
      <c r="CO557" s="182"/>
    </row>
    <row r="558" spans="1:93" ht="28.5" hidden="1" customHeight="1">
      <c r="A558" s="954"/>
      <c r="B558" s="779"/>
      <c r="C558" s="781"/>
      <c r="D558" s="468"/>
      <c r="E558" s="463"/>
      <c r="F558" s="179"/>
      <c r="G558" s="783"/>
      <c r="H558" s="297">
        <f t="shared" si="538"/>
        <v>91</v>
      </c>
      <c r="I558" s="775"/>
      <c r="J558" s="764"/>
      <c r="K558" s="764"/>
      <c r="L558" s="764"/>
      <c r="M558" s="764"/>
      <c r="N558" s="764"/>
      <c r="O558" s="764"/>
      <c r="P558" s="766"/>
      <c r="Q558" s="768"/>
      <c r="R558" s="770"/>
      <c r="S558" s="770"/>
      <c r="T558" s="770"/>
      <c r="U558" s="820"/>
      <c r="V558" s="805"/>
      <c r="W558" s="823"/>
      <c r="X558" s="826"/>
      <c r="Y558" s="829"/>
      <c r="Z558" s="805"/>
      <c r="AA558" s="808"/>
      <c r="AB558" s="811"/>
      <c r="AC558" s="814"/>
      <c r="AD558" s="797"/>
      <c r="AE558" s="178">
        <v>3</v>
      </c>
      <c r="AF558" s="399"/>
      <c r="AG558" s="444"/>
      <c r="AH558" s="393"/>
      <c r="AI558" s="393"/>
      <c r="AJ558" s="393"/>
      <c r="AK558" s="395" t="str">
        <f t="shared" si="506"/>
        <v/>
      </c>
      <c r="AL558" s="253"/>
      <c r="AM558" s="253"/>
      <c r="AN558" s="201" t="str">
        <f t="shared" si="507"/>
        <v/>
      </c>
      <c r="AO558" s="254"/>
      <c r="AP558" s="254"/>
      <c r="AQ558" s="255"/>
      <c r="AR558" s="202" t="str">
        <f>IF(ISBLANK(AC556),(IFERROR(IF(AND(AK557="Probabilidad",AK558="Probabilidad"),(AT557-(+AT557*AN558)),IF(AND(AK557="Impacto",AK558="Probabilidad"),(AT556-(+AT556*AN558)),IF(AK558="Impacto",AT557,""))),""))," ")</f>
        <v/>
      </c>
      <c r="AS558" s="154" t="str">
        <f>IF(ISBLANK(AC556),(IFERROR(IF(AR558="","",IF(AR558&lt;=0.2,"Muy Baja",IF(AR558&lt;=0.4,"Baja",IF(AR558&lt;=0.6,"Media",IF(AR558&lt;=0.8,"Alta","Muy Alta"))))),""))," ")</f>
        <v/>
      </c>
      <c r="AT558" s="203" t="str">
        <f t="shared" si="510"/>
        <v/>
      </c>
      <c r="AU558" s="470" t="str">
        <f t="shared" si="511"/>
        <v/>
      </c>
      <c r="AV558" s="203" t="str">
        <f t="shared" ref="AV558:AV561" si="544">IFERROR(IF(AND(AK557="Impacto",AK558="Impacto"),(AV557-(+AV557*AN558)),IF(AND(AK557="Probabilidad",AK558="Impacto"),(AV556-(+AV556*AN558)),IF(AK558="Probabilidad",AV557,""))),"")</f>
        <v/>
      </c>
      <c r="AW558" s="204" t="str">
        <f t="shared" si="513"/>
        <v/>
      </c>
      <c r="AX558" s="817"/>
      <c r="AY558" s="794"/>
      <c r="AZ558" s="797"/>
      <c r="BA558" s="800"/>
      <c r="BB558" s="256"/>
      <c r="BC558" s="180"/>
      <c r="BD558" s="179"/>
      <c r="BE558" s="179"/>
      <c r="BF558" s="473"/>
      <c r="BG558" s="473"/>
      <c r="BH558" s="473"/>
      <c r="BI558" s="180"/>
      <c r="BJ558" s="764"/>
      <c r="BK558" s="184"/>
      <c r="BL558" s="181"/>
      <c r="BM558" s="181"/>
      <c r="BN558" s="181"/>
      <c r="BO558" s="179"/>
      <c r="BP558" s="179"/>
      <c r="BQ558" s="179"/>
      <c r="BR558" s="464"/>
      <c r="BS558" s="464"/>
      <c r="BT558" s="479"/>
      <c r="BU558" s="509"/>
      <c r="BV558" s="509"/>
      <c r="BW558" s="509"/>
      <c r="BX558" s="509"/>
      <c r="BY558" s="182"/>
      <c r="BZ558" s="182"/>
      <c r="CA558" s="182"/>
      <c r="CB558" s="182"/>
      <c r="CC558" s="182"/>
      <c r="CD558" s="182"/>
      <c r="CE558" s="182"/>
      <c r="CF558" s="182"/>
      <c r="CG558" s="182"/>
      <c r="CH558" s="182"/>
      <c r="CI558" s="182"/>
      <c r="CJ558" s="182"/>
      <c r="CK558" s="182"/>
      <c r="CL558" s="182"/>
      <c r="CM558" s="182"/>
      <c r="CN558" s="182"/>
      <c r="CO558" s="182"/>
    </row>
    <row r="559" spans="1:93" ht="28.5" hidden="1" customHeight="1">
      <c r="A559" s="954"/>
      <c r="B559" s="779"/>
      <c r="C559" s="781"/>
      <c r="D559" s="468"/>
      <c r="E559" s="463"/>
      <c r="F559" s="179"/>
      <c r="G559" s="783"/>
      <c r="H559" s="297">
        <f t="shared" si="538"/>
        <v>91</v>
      </c>
      <c r="I559" s="775"/>
      <c r="J559" s="764"/>
      <c r="K559" s="764"/>
      <c r="L559" s="764"/>
      <c r="M559" s="764"/>
      <c r="N559" s="764"/>
      <c r="O559" s="764"/>
      <c r="P559" s="766"/>
      <c r="Q559" s="768"/>
      <c r="R559" s="770"/>
      <c r="S559" s="770"/>
      <c r="T559" s="770"/>
      <c r="U559" s="820"/>
      <c r="V559" s="805"/>
      <c r="W559" s="823"/>
      <c r="X559" s="826"/>
      <c r="Y559" s="829"/>
      <c r="Z559" s="805"/>
      <c r="AA559" s="808"/>
      <c r="AB559" s="811"/>
      <c r="AC559" s="814"/>
      <c r="AD559" s="797"/>
      <c r="AE559" s="178">
        <v>4</v>
      </c>
      <c r="AF559" s="399"/>
      <c r="AG559" s="444"/>
      <c r="AH559" s="393"/>
      <c r="AI559" s="393"/>
      <c r="AJ559" s="393"/>
      <c r="AK559" s="395" t="str">
        <f t="shared" si="506"/>
        <v/>
      </c>
      <c r="AL559" s="253"/>
      <c r="AM559" s="253"/>
      <c r="AN559" s="201" t="str">
        <f t="shared" si="507"/>
        <v/>
      </c>
      <c r="AO559" s="254"/>
      <c r="AP559" s="254"/>
      <c r="AQ559" s="255"/>
      <c r="AR559" s="202" t="str">
        <f>IF(ISBLANK(AC556),(IFERROR(IF(AND(AK558="Probabilidad",AK559="Probabilidad"),(AT558-(+AT558*AN559)),IF(AND(AK558="Impacto",AK559="Probabilidad"),(AT557-(+AT557*AN559)),IF(AK559="Impacto",AT558,""))),""))," ")</f>
        <v/>
      </c>
      <c r="AS559" s="154" t="str">
        <f>IF(ISBLANK(AC556),(IFERROR(IF(AR559="","",IF(AR559&lt;=0.2,"Muy Baja",IF(AR559&lt;=0.4,"Baja",IF(AR559&lt;=0.6,"Media",IF(AR559&lt;=0.8,"Alta","Muy Alta"))))),""))," ")</f>
        <v/>
      </c>
      <c r="AT559" s="203" t="str">
        <f t="shared" si="510"/>
        <v/>
      </c>
      <c r="AU559" s="470" t="str">
        <f t="shared" si="511"/>
        <v/>
      </c>
      <c r="AV559" s="203" t="str">
        <f t="shared" si="544"/>
        <v/>
      </c>
      <c r="AW559" s="204" t="str">
        <f t="shared" si="513"/>
        <v/>
      </c>
      <c r="AX559" s="817"/>
      <c r="AY559" s="794"/>
      <c r="AZ559" s="797"/>
      <c r="BA559" s="800"/>
      <c r="BB559" s="256"/>
      <c r="BC559" s="180"/>
      <c r="BD559" s="179"/>
      <c r="BE559" s="179"/>
      <c r="BF559" s="473"/>
      <c r="BG559" s="473"/>
      <c r="BH559" s="473"/>
      <c r="BI559" s="180"/>
      <c r="BJ559" s="764"/>
      <c r="BK559" s="184"/>
      <c r="BL559" s="181"/>
      <c r="BM559" s="181"/>
      <c r="BN559" s="181"/>
      <c r="BO559" s="179"/>
      <c r="BP559" s="179"/>
      <c r="BQ559" s="179"/>
      <c r="BR559" s="464"/>
      <c r="BS559" s="464"/>
      <c r="BT559" s="479"/>
      <c r="BU559" s="509"/>
      <c r="BV559" s="509"/>
      <c r="BW559" s="509"/>
      <c r="BX559" s="509"/>
      <c r="BY559" s="182"/>
      <c r="BZ559" s="182"/>
      <c r="CA559" s="182"/>
      <c r="CB559" s="182"/>
      <c r="CC559" s="182"/>
      <c r="CD559" s="182"/>
      <c r="CE559" s="182"/>
      <c r="CF559" s="182"/>
      <c r="CG559" s="182"/>
      <c r="CH559" s="182"/>
      <c r="CI559" s="182"/>
      <c r="CJ559" s="182"/>
      <c r="CK559" s="182"/>
      <c r="CL559" s="182"/>
      <c r="CM559" s="182"/>
      <c r="CN559" s="182"/>
      <c r="CO559" s="182"/>
    </row>
    <row r="560" spans="1:93" ht="28.5" hidden="1" customHeight="1">
      <c r="A560" s="954"/>
      <c r="B560" s="779"/>
      <c r="C560" s="781"/>
      <c r="D560" s="468"/>
      <c r="E560" s="463"/>
      <c r="F560" s="179"/>
      <c r="G560" s="783"/>
      <c r="H560" s="297">
        <f t="shared" si="538"/>
        <v>91</v>
      </c>
      <c r="I560" s="775"/>
      <c r="J560" s="764"/>
      <c r="K560" s="764"/>
      <c r="L560" s="764"/>
      <c r="M560" s="764"/>
      <c r="N560" s="764"/>
      <c r="O560" s="764"/>
      <c r="P560" s="766"/>
      <c r="Q560" s="768"/>
      <c r="R560" s="770"/>
      <c r="S560" s="770"/>
      <c r="T560" s="770"/>
      <c r="U560" s="820"/>
      <c r="V560" s="805"/>
      <c r="W560" s="823"/>
      <c r="X560" s="826"/>
      <c r="Y560" s="829"/>
      <c r="Z560" s="805"/>
      <c r="AA560" s="808"/>
      <c r="AB560" s="811"/>
      <c r="AC560" s="814"/>
      <c r="AD560" s="797"/>
      <c r="AE560" s="178">
        <v>5</v>
      </c>
      <c r="AF560" s="399"/>
      <c r="AG560" s="444"/>
      <c r="AH560" s="393"/>
      <c r="AI560" s="393"/>
      <c r="AJ560" s="393"/>
      <c r="AK560" s="395" t="str">
        <f t="shared" si="506"/>
        <v/>
      </c>
      <c r="AL560" s="253"/>
      <c r="AM560" s="253"/>
      <c r="AN560" s="201" t="str">
        <f t="shared" si="507"/>
        <v/>
      </c>
      <c r="AO560" s="254"/>
      <c r="AP560" s="254"/>
      <c r="AQ560" s="255"/>
      <c r="AR560" s="202" t="str">
        <f>IF(ISBLANK(AC556),(IFERROR(IF(AND(AK559="Probabilidad",AK560="Probabilidad"),(AT559-(+AT559*AN560)),IF(AND(AK559="Impacto",AK560="Probabilidad"),(AT558-(+AT558*AN560)),IF(AK560="Impacto",AT559,""))),""))," ")</f>
        <v/>
      </c>
      <c r="AS560" s="154" t="str">
        <f>IF(ISBLANK(AC556),(IFERROR(IF(AR560="","",IF(AR560&lt;=0.2,"Muy Baja",IF(AR560&lt;=0.4,"Baja",IF(AR560&lt;=0.6,"Media",IF(AR560&lt;=0.8,"Alta","Muy Alta"))))),""))," ")</f>
        <v/>
      </c>
      <c r="AT560" s="203" t="str">
        <f t="shared" si="510"/>
        <v/>
      </c>
      <c r="AU560" s="470" t="str">
        <f t="shared" si="511"/>
        <v/>
      </c>
      <c r="AV560" s="203" t="str">
        <f t="shared" si="544"/>
        <v/>
      </c>
      <c r="AW560" s="204" t="str">
        <f t="shared" si="513"/>
        <v/>
      </c>
      <c r="AX560" s="817"/>
      <c r="AY560" s="794"/>
      <c r="AZ560" s="797"/>
      <c r="BA560" s="800"/>
      <c r="BB560" s="256"/>
      <c r="BC560" s="180"/>
      <c r="BD560" s="179"/>
      <c r="BE560" s="179"/>
      <c r="BF560" s="473"/>
      <c r="BG560" s="473"/>
      <c r="BH560" s="473"/>
      <c r="BI560" s="180"/>
      <c r="BJ560" s="764"/>
      <c r="BK560" s="184"/>
      <c r="BL560" s="181"/>
      <c r="BM560" s="181"/>
      <c r="BN560" s="181"/>
      <c r="BO560" s="179"/>
      <c r="BP560" s="179"/>
      <c r="BQ560" s="179"/>
      <c r="BR560" s="464"/>
      <c r="BS560" s="464"/>
      <c r="BT560" s="479"/>
      <c r="BU560" s="509"/>
      <c r="BV560" s="509"/>
      <c r="BW560" s="509"/>
      <c r="BX560" s="509"/>
      <c r="BY560" s="182"/>
      <c r="BZ560" s="182"/>
      <c r="CA560" s="182"/>
      <c r="CB560" s="182"/>
      <c r="CC560" s="182"/>
      <c r="CD560" s="182"/>
      <c r="CE560" s="182"/>
      <c r="CF560" s="182"/>
      <c r="CG560" s="182"/>
      <c r="CH560" s="182"/>
      <c r="CI560" s="182"/>
      <c r="CJ560" s="182"/>
      <c r="CK560" s="182"/>
      <c r="CL560" s="182"/>
      <c r="CM560" s="182"/>
      <c r="CN560" s="182"/>
      <c r="CO560" s="182"/>
    </row>
    <row r="561" spans="1:93" ht="28.5" hidden="1" customHeight="1">
      <c r="A561" s="954"/>
      <c r="B561" s="780"/>
      <c r="C561" s="782"/>
      <c r="D561" s="469"/>
      <c r="E561" s="464"/>
      <c r="F561" s="179"/>
      <c r="G561" s="783"/>
      <c r="H561" s="297">
        <f t="shared" si="538"/>
        <v>91</v>
      </c>
      <c r="I561" s="776"/>
      <c r="J561" s="765"/>
      <c r="K561" s="765"/>
      <c r="L561" s="765"/>
      <c r="M561" s="765"/>
      <c r="N561" s="765"/>
      <c r="O561" s="765"/>
      <c r="P561" s="767"/>
      <c r="Q561" s="769"/>
      <c r="R561" s="771"/>
      <c r="S561" s="771"/>
      <c r="T561" s="771"/>
      <c r="U561" s="821"/>
      <c r="V561" s="806"/>
      <c r="W561" s="824"/>
      <c r="X561" s="827"/>
      <c r="Y561" s="830"/>
      <c r="Z561" s="806"/>
      <c r="AA561" s="809"/>
      <c r="AB561" s="812"/>
      <c r="AC561" s="815"/>
      <c r="AD561" s="798"/>
      <c r="AE561" s="178">
        <v>6</v>
      </c>
      <c r="AF561" s="400"/>
      <c r="AG561" s="444"/>
      <c r="AH561" s="393"/>
      <c r="AI561" s="393"/>
      <c r="AJ561" s="393"/>
      <c r="AK561" s="395" t="str">
        <f t="shared" si="506"/>
        <v/>
      </c>
      <c r="AL561" s="253"/>
      <c r="AM561" s="253"/>
      <c r="AN561" s="201" t="str">
        <f t="shared" si="507"/>
        <v/>
      </c>
      <c r="AO561" s="254"/>
      <c r="AP561" s="254"/>
      <c r="AQ561" s="255"/>
      <c r="AR561" s="202" t="str">
        <f>IF(ISBLANK(AC556),(IFERROR(IF(AND(AK560="Probabilidad",AK561="Probabilidad"),(AT560-(+AT560*AN561)),IF(AND(AK560="Impacto",AK561="Probabilidad"),(AT559-(+AT559*AN561)),IF(AK561="Impacto",AT560,""))),""))," ")</f>
        <v/>
      </c>
      <c r="AS561" s="154" t="str">
        <f>IF(ISBLANK(AC556),(IFERROR(IF(AR561="","",IF(AR561&lt;=0.2,"Muy Baja",IF(AR561&lt;=0.4,"Baja",IF(AR561&lt;=0.6,"Media",IF(AR561&lt;=0.8,"Alta","Muy Alta"))))),""))," ")</f>
        <v/>
      </c>
      <c r="AT561" s="203" t="str">
        <f t="shared" si="510"/>
        <v/>
      </c>
      <c r="AU561" s="470" t="str">
        <f t="shared" si="511"/>
        <v/>
      </c>
      <c r="AV561" s="203" t="str">
        <f t="shared" si="544"/>
        <v/>
      </c>
      <c r="AW561" s="204" t="str">
        <f t="shared" si="513"/>
        <v/>
      </c>
      <c r="AX561" s="818"/>
      <c r="AY561" s="795"/>
      <c r="AZ561" s="798"/>
      <c r="BA561" s="801"/>
      <c r="BB561" s="256"/>
      <c r="BC561" s="180"/>
      <c r="BD561" s="179"/>
      <c r="BE561" s="179"/>
      <c r="BF561" s="473"/>
      <c r="BG561" s="473"/>
      <c r="BH561" s="473"/>
      <c r="BI561" s="180"/>
      <c r="BJ561" s="765"/>
      <c r="BK561" s="184"/>
      <c r="BL561" s="181"/>
      <c r="BM561" s="181"/>
      <c r="BN561" s="181"/>
      <c r="BO561" s="179"/>
      <c r="BP561" s="179"/>
      <c r="BQ561" s="179"/>
      <c r="BR561" s="464"/>
      <c r="BS561" s="464"/>
      <c r="BT561" s="479"/>
      <c r="BU561" s="509"/>
      <c r="BV561" s="509"/>
      <c r="BW561" s="509"/>
      <c r="BX561" s="509"/>
      <c r="BY561" s="182"/>
      <c r="BZ561" s="182"/>
      <c r="CA561" s="182"/>
      <c r="CB561" s="182"/>
      <c r="CC561" s="182"/>
      <c r="CD561" s="182"/>
      <c r="CE561" s="182"/>
      <c r="CF561" s="182"/>
      <c r="CG561" s="182"/>
      <c r="CH561" s="182"/>
      <c r="CI561" s="182"/>
      <c r="CJ561" s="182"/>
      <c r="CK561" s="182"/>
      <c r="CL561" s="182"/>
      <c r="CM561" s="182"/>
      <c r="CN561" s="182"/>
      <c r="CO561" s="182"/>
    </row>
    <row r="562" spans="1:93" ht="28.5" hidden="1" customHeight="1">
      <c r="A562" s="954"/>
      <c r="B562" s="844"/>
      <c r="C562" s="845" t="str">
        <f>IFERROR((VLOOKUP($B562,'Listados Datos'!$D$3:$E$18,2,FALSE))," ")</f>
        <v xml:space="preserve"> </v>
      </c>
      <c r="D562" s="467" t="str">
        <f>IFERROR((VLOOKUP($B562,'Listados Datos'!$D$3:$F$18,3,FALSE))," ")</f>
        <v xml:space="preserve"> </v>
      </c>
      <c r="E562" s="462"/>
      <c r="F562" s="179"/>
      <c r="G562" s="783">
        <v>92</v>
      </c>
      <c r="H562" s="297">
        <f t="shared" ref="H562" si="545">+G562</f>
        <v>92</v>
      </c>
      <c r="I562" s="784"/>
      <c r="J562" s="785"/>
      <c r="K562" s="785"/>
      <c r="L562" s="785"/>
      <c r="M562" s="785"/>
      <c r="N562" s="785"/>
      <c r="O562" s="785"/>
      <c r="P562" s="786"/>
      <c r="Q562" s="787"/>
      <c r="R562" s="788"/>
      <c r="S562" s="788"/>
      <c r="T562" s="788"/>
      <c r="U562" s="819" t="str">
        <f>IF(ISBLANK(AB562),(IF(P562&lt;=0,"",IF(P562&lt;=2,"Muy Baja",IF(P562&lt;=24,"Baja",IF(P562&lt;=500,"Media",IF(P562&lt;=5000,"Alta","Muy Alta"))))))," ")</f>
        <v/>
      </c>
      <c r="V562" s="804" t="str">
        <f t="shared" ref="V562" si="546">IF(ISBLANK(AB562),(IF(U562="","",IF(U562="Muy Baja",20%,IF(U562="Baja",40%,IF(U562="Media",60%,IF(U562="Alta",80%,IF(U562="Muy Alta",100%,0)))))))," ")</f>
        <v/>
      </c>
      <c r="W562" s="822"/>
      <c r="X562" s="825" t="str">
        <f>IF(W562&gt;0,IF(NOT(ISERROR(MATCH(W562,'Listados Datos'!$N$3:$N$4,0))),'Listados Datos'!$N$6&amp;"Por favor no seleccionar este criterios de impacto (Afectación Económica o presupuestal y/o Pérdida Reputacional)",'Listados Datos'!$N$7),"")</f>
        <v/>
      </c>
      <c r="Y562" s="828" t="str">
        <f>IF(OR(W562='Listados Datos'!$R$3,W562='Listados Datos'!$S$3),"Leve",IF(OR(W562='Listados Datos'!$R$4,W562='Listados Datos'!$S$4),"Menor",IF(OR(W562='Listados Datos'!$R$5,W562='Listados Datos'!$S$5),"Moderado",IF(OR(W562='Listados Datos'!$R$6,W562='Listados Datos'!$S$6),"Mayor",IF(OR(W562='Listados Datos'!$R$7,W562='Listados Datos'!$S$7),"Catastrófico","")))))</f>
        <v/>
      </c>
      <c r="Z562" s="804" t="str">
        <f>IF(Y562="","",IF(Y562="Leve",20%,IF(Y562="Menor",40%,IF(Y562="Moderado",60%,IF(Y562="Mayor",80%,IF(Y562="Catastrófico",100%,0))))))</f>
        <v/>
      </c>
      <c r="AA562" s="807" t="str">
        <f>IF(OR(AND(U562="Muy Baja",Y562="Leve"),AND(U562="Muy Baja",Y562="Menor"),AND(U562="Baja",Y562="Leve")),"Bajo",IF(OR(AND(U562="Muy baja",Y562="Moderado"),AND(U562="Baja",Y562="Menor"),AND(U562="Baja",Y562="Moderado"),AND(U562="Media",Y562="Leve"),AND(U562="Media",Y562="Menor"),AND(U562="Media",Y562="Moderado"),AND(U562="Alta",Y562="Leve"),AND(U562="Alta",Y562="Menor")),"Moderado",IF(OR(AND(U562="Muy Baja",Y562="Mayor"),AND(U562="Baja",Y562="Mayor"),AND(U562="Media",Y562="Mayor"),AND(U562="Alta",Y562="Moderado"),AND(U562="Alta",Y562="Mayor"),AND(U562="Muy Alta",Y562="Leve"),AND(U562="Muy Alta",Y562="Menor"),AND(U562="Muy Alta",Y562="Moderado"),AND(U562="Muy Alta",Y562="Mayor")),"Alto",IF(OR(AND(U562="Muy Baja",Y562="Catastrófico"),AND(U562="Baja",Y562="Catastrófico"),AND(U562="Media",Y562="Catastrófico"),AND(U562="Alta",Y562="Catastrófico"),AND(U562="Muy Alta",Y562="Catastrófico")),"Extremo",""))))</f>
        <v/>
      </c>
      <c r="AB562" s="810"/>
      <c r="AC562" s="813"/>
      <c r="AD562" s="796" t="str">
        <f t="shared" ref="AD562" si="547">IF(AND(AB562="Rara Vez",AC562="Insignificante"),("BAJA"),IF(AND(AB562="Rara Vez",AC562="Menor"),("BAJA"),IF(AND(AB562="Rara Vez",AC562="Moderado"),("MODERADA"),IF(AND(AB562="Rara Vez",AC562="Mayor"),("ALTA"),IF(AND(AB562="Improbable",AC562="Insignificante"),("BAJA"),IF(AND(AB562="Improbable",AC562="Menor"),("BAJA"),IF(AND(AB562="Improbable",AC562="Moderado"),("MODERADA"),IF(AND(AB562="Improbable",AC562="Mayor"),("ALTA"),IF(AND(AB562="Posible",AC562="Insignificante"),("BAJA"),IF(AND(AB562="Posible",AC562="Menor"),("MODERADA"),IF(AND(AB562="Posible",AC562="Moderado"),("ALTA"),IF(AND(AB562="Posible",AC562="Mayor"),("EXTREMA"),IF(AND(AB562="Probable",AC562="Insignificante"),("MODERADA"),IF(AND(AB562="Probable",AC562="Menor"),("ALTA"),IF(AND(AB562="Probable",AC562="Moderado"),("ALTA"),IF(AND(AB562="Probable",AC562="Mayor"),("EXTREMA"),IF(AND(AB562="Casi Seguro",AC562="Insignificante"),("ALTA"),IF(AND(AB562="Casi Seguro",AC562="Menor"),("ALTA"),IF(AND(AB562="Casi Seguro",AC562="Moderado"),("EXTREMA"),IF(AND(AB562="Casi Seguro",AC562="Mayor"),("EXTREMA"),IF(AC562="Catastrófico","EXTREMA","VALORAR")))))))))))))))))))))</f>
        <v>VALORAR</v>
      </c>
      <c r="AE562" s="178">
        <v>1</v>
      </c>
      <c r="AF562" s="398"/>
      <c r="AG562" s="444"/>
      <c r="AH562" s="393"/>
      <c r="AI562" s="393"/>
      <c r="AJ562" s="393"/>
      <c r="AK562" s="395" t="str">
        <f t="shared" si="506"/>
        <v/>
      </c>
      <c r="AL562" s="253"/>
      <c r="AM562" s="253"/>
      <c r="AN562" s="201" t="str">
        <f t="shared" si="507"/>
        <v/>
      </c>
      <c r="AO562" s="254"/>
      <c r="AP562" s="254"/>
      <c r="AQ562" s="255"/>
      <c r="AR562" s="202" t="str">
        <f>IF(ISBLANK(AC562),(IFERROR(IF(AK562="Probabilidad",(V562-(+V562*AN562)),IF(AK562="Impacto",V562,"")),""))," ")</f>
        <v/>
      </c>
      <c r="AS562" s="154" t="str">
        <f>IF(ISBLANK(AC562), (IFERROR(IF(AR562="","",IF(AR562&lt;=0.2,"Muy Baja",IF(AR562&lt;=0.4,"Baja",IF(AR562&lt;=0.6,"Media",IF(AR562&lt;=0.8,"Alta","Muy Alta"))))),""))," ")</f>
        <v/>
      </c>
      <c r="AT562" s="203" t="str">
        <f t="shared" si="510"/>
        <v/>
      </c>
      <c r="AU562" s="470" t="str">
        <f t="shared" si="511"/>
        <v/>
      </c>
      <c r="AV562" s="203" t="str">
        <f>IFERROR(IF(AK562="Impacto",(Z562-(+Z562*AN562)),IF(AK562="Probabilidad",Z562,"")),"")</f>
        <v/>
      </c>
      <c r="AW562" s="204" t="str">
        <f t="shared" si="513"/>
        <v/>
      </c>
      <c r="AX562" s="816"/>
      <c r="AY562" s="793" t="str">
        <f>IF(ISBLANK(AC562), " ", AC562)</f>
        <v xml:space="preserve"> </v>
      </c>
      <c r="AZ562" s="796" t="str">
        <f t="shared" ref="AZ562" si="548">IF(AND(AX562="Rara Vez",AY562="Insignificante"),("BAJA"),IF(AND(AX562="Rara Vez",AY562="Menor"),("BAJA"),IF(AND(AX562="Rara Vez",AY562="Moderado"),("MODERADA"),IF(AND(AX562="Rara Vez",AY562="Mayor"),("ALTA"),IF(AND(AX562="Improbable",AY562="Insignificante"),("BAJA"),IF(AND(AX562="Improbable",AY562="Menor"),("BAJA"),IF(AND(AX562="Improbable",AY562="Moderado"),("MODERADA"),IF(AND(AX562="Improbable",AY562="Mayor"),("ALTA"),IF(AND(AX562="Posible",AY562="Insignificante"),("BAJA"),IF(AND(AX562="Posible",AY562="Menor"),("MODERADA"),IF(AND(AX562="Posible",AY562="Moderado"),("ALTA"),IF(AND(AX562="Posible",AY562="Mayor"),("EXTREMA"),IF(AND(AX562="Probable",AY562="Insignificante"),("MODERADA"),IF(AND(AX562="Probable",AY562="Menor"),("ALTA"),IF(AND(AX562="Probable",AY562="Moderado"),("ALTA"),IF(AND(AX562="Probable",AY562="Mayor"),("EXTREMA"),IF(AND(AX562="Casi Seguro",AY562="Insignificante"),("ALTA"),IF(AND(AX562="Casi Seguro",AY562="Menor"),("ALTA"),IF(AND(AX562="Casi Seguro",AY562="Moderado"),("EXTREMA"),IF(AND(AX562="Casi Seguro",AY562="Mayor"),("EXTREMA"),IF(AY562="Catastrófico","EXTREMA","VALORAR")))))))))))))))))))))</f>
        <v>VALORAR</v>
      </c>
      <c r="BA562" s="799"/>
      <c r="BB562" s="256"/>
      <c r="BC562" s="180"/>
      <c r="BD562" s="179"/>
      <c r="BE562" s="179"/>
      <c r="BF562" s="473"/>
      <c r="BG562" s="473"/>
      <c r="BH562" s="473"/>
      <c r="BI562" s="473"/>
      <c r="BJ562" s="785"/>
      <c r="BK562" s="184"/>
      <c r="BL562" s="181"/>
      <c r="BM562" s="181"/>
      <c r="BN562" s="181"/>
      <c r="BO562" s="179"/>
      <c r="BP562" s="179"/>
      <c r="BQ562" s="179"/>
      <c r="BR562" s="464"/>
      <c r="BS562" s="464"/>
      <c r="BT562" s="479"/>
      <c r="BU562" s="509"/>
      <c r="BV562" s="509"/>
      <c r="BW562" s="509"/>
      <c r="BX562" s="509"/>
      <c r="BY562" s="182"/>
      <c r="BZ562" s="182"/>
      <c r="CA562" s="182"/>
      <c r="CB562" s="182"/>
      <c r="CC562" s="182"/>
      <c r="CD562" s="182"/>
      <c r="CE562" s="182"/>
      <c r="CF562" s="182"/>
      <c r="CG562" s="182"/>
      <c r="CH562" s="182"/>
      <c r="CI562" s="182"/>
      <c r="CJ562" s="182"/>
      <c r="CK562" s="182"/>
      <c r="CL562" s="182"/>
      <c r="CM562" s="182"/>
      <c r="CN562" s="182"/>
      <c r="CO562" s="182"/>
    </row>
    <row r="563" spans="1:93" ht="28.5" hidden="1" customHeight="1">
      <c r="A563" s="954"/>
      <c r="B563" s="779"/>
      <c r="C563" s="781"/>
      <c r="D563" s="468"/>
      <c r="E563" s="463"/>
      <c r="F563" s="179"/>
      <c r="G563" s="783"/>
      <c r="H563" s="297">
        <f t="shared" ref="H563" si="549">+H562</f>
        <v>92</v>
      </c>
      <c r="I563" s="775"/>
      <c r="J563" s="764"/>
      <c r="K563" s="764"/>
      <c r="L563" s="764"/>
      <c r="M563" s="764"/>
      <c r="N563" s="764"/>
      <c r="O563" s="764"/>
      <c r="P563" s="766"/>
      <c r="Q563" s="768"/>
      <c r="R563" s="770"/>
      <c r="S563" s="770"/>
      <c r="T563" s="770"/>
      <c r="U563" s="820"/>
      <c r="V563" s="805"/>
      <c r="W563" s="823"/>
      <c r="X563" s="826"/>
      <c r="Y563" s="829"/>
      <c r="Z563" s="805"/>
      <c r="AA563" s="808"/>
      <c r="AB563" s="811"/>
      <c r="AC563" s="814"/>
      <c r="AD563" s="797"/>
      <c r="AE563" s="178">
        <v>2</v>
      </c>
      <c r="AF563" s="399"/>
      <c r="AG563" s="444"/>
      <c r="AH563" s="393"/>
      <c r="AI563" s="393"/>
      <c r="AJ563" s="393"/>
      <c r="AK563" s="395" t="str">
        <f t="shared" si="506"/>
        <v/>
      </c>
      <c r="AL563" s="253"/>
      <c r="AM563" s="253"/>
      <c r="AN563" s="201" t="str">
        <f t="shared" si="507"/>
        <v/>
      </c>
      <c r="AO563" s="254"/>
      <c r="AP563" s="254"/>
      <c r="AQ563" s="255"/>
      <c r="AR563" s="202" t="str">
        <f>IF(ISBLANK(AC562),(IFERROR(IF(AND(AK562="Probabilidad",AK563="Probabilidad"),(AT562-(+AT562*AN563)),IF(AK563="Probabilidad",(V562-(+V562*AN563)),IF(AK563="Impacto",AT562,""))),""))," ")</f>
        <v/>
      </c>
      <c r="AS563" s="154" t="str">
        <f>IF(ISBLANK(AC562),(IFERROR(IF(AR563="","",IF(AR563&lt;=0.2,"Muy Baja",IF(AR563&lt;=0.4,"Baja",IF(AR563&lt;=0.6,"Media",IF(AR563&lt;=0.8,"Alta","Muy Alta"))))),""))," ")</f>
        <v/>
      </c>
      <c r="AT563" s="203" t="str">
        <f t="shared" si="510"/>
        <v/>
      </c>
      <c r="AU563" s="470" t="str">
        <f t="shared" si="511"/>
        <v/>
      </c>
      <c r="AV563" s="203" t="str">
        <f>IFERROR(IF(AND(AK562="Impacto",AK563="Impacto"),(AV562-(+AV562*AN563)),IF(AK563="Impacto",(Z562-(+Z562*AN563)),IF(AK563="Probabilidad",AV562,""))),"")</f>
        <v/>
      </c>
      <c r="AW563" s="204" t="str">
        <f t="shared" si="513"/>
        <v/>
      </c>
      <c r="AX563" s="817"/>
      <c r="AY563" s="794"/>
      <c r="AZ563" s="797"/>
      <c r="BA563" s="800"/>
      <c r="BB563" s="256"/>
      <c r="BC563" s="180"/>
      <c r="BD563" s="179"/>
      <c r="BE563" s="179"/>
      <c r="BF563" s="473"/>
      <c r="BG563" s="473"/>
      <c r="BH563" s="473"/>
      <c r="BI563" s="180"/>
      <c r="BJ563" s="764"/>
      <c r="BK563" s="184"/>
      <c r="BL563" s="181"/>
      <c r="BM563" s="181"/>
      <c r="BN563" s="181"/>
      <c r="BO563" s="179"/>
      <c r="BP563" s="179"/>
      <c r="BQ563" s="179"/>
      <c r="BR563" s="464"/>
      <c r="BS563" s="464"/>
      <c r="BT563" s="479"/>
      <c r="BU563" s="509"/>
      <c r="BV563" s="509"/>
      <c r="BW563" s="509"/>
      <c r="BX563" s="509"/>
      <c r="BY563" s="182"/>
      <c r="BZ563" s="182"/>
      <c r="CA563" s="182"/>
      <c r="CB563" s="182"/>
      <c r="CC563" s="182"/>
      <c r="CD563" s="182"/>
      <c r="CE563" s="182"/>
      <c r="CF563" s="182"/>
      <c r="CG563" s="182"/>
      <c r="CH563" s="182"/>
      <c r="CI563" s="182"/>
      <c r="CJ563" s="182"/>
      <c r="CK563" s="182"/>
      <c r="CL563" s="182"/>
      <c r="CM563" s="182"/>
      <c r="CN563" s="182"/>
      <c r="CO563" s="182"/>
    </row>
    <row r="564" spans="1:93" ht="28.5" hidden="1" customHeight="1">
      <c r="A564" s="954"/>
      <c r="B564" s="779"/>
      <c r="C564" s="781"/>
      <c r="D564" s="468"/>
      <c r="E564" s="463"/>
      <c r="F564" s="179"/>
      <c r="G564" s="783"/>
      <c r="H564" s="297">
        <f t="shared" si="538"/>
        <v>92</v>
      </c>
      <c r="I564" s="775"/>
      <c r="J564" s="764"/>
      <c r="K564" s="764"/>
      <c r="L564" s="764"/>
      <c r="M564" s="764"/>
      <c r="N564" s="764"/>
      <c r="O564" s="764"/>
      <c r="P564" s="766"/>
      <c r="Q564" s="768"/>
      <c r="R564" s="770"/>
      <c r="S564" s="770"/>
      <c r="T564" s="770"/>
      <c r="U564" s="820"/>
      <c r="V564" s="805"/>
      <c r="W564" s="823"/>
      <c r="X564" s="826"/>
      <c r="Y564" s="829"/>
      <c r="Z564" s="805"/>
      <c r="AA564" s="808"/>
      <c r="AB564" s="811"/>
      <c r="AC564" s="814"/>
      <c r="AD564" s="797"/>
      <c r="AE564" s="178">
        <v>3</v>
      </c>
      <c r="AF564" s="399"/>
      <c r="AG564" s="444"/>
      <c r="AH564" s="393"/>
      <c r="AI564" s="393"/>
      <c r="AJ564" s="393"/>
      <c r="AK564" s="395" t="str">
        <f t="shared" si="506"/>
        <v/>
      </c>
      <c r="AL564" s="253"/>
      <c r="AM564" s="253"/>
      <c r="AN564" s="201" t="str">
        <f t="shared" si="507"/>
        <v/>
      </c>
      <c r="AO564" s="254"/>
      <c r="AP564" s="254"/>
      <c r="AQ564" s="255"/>
      <c r="AR564" s="202" t="str">
        <f>IF(ISBLANK(AC562),(IFERROR(IF(AND(AK563="Probabilidad",AK564="Probabilidad"),(AT563-(+AT563*AN564)),IF(AND(AK563="Impacto",AK564="Probabilidad"),(AT562-(+AT562*AN564)),IF(AK564="Impacto",AT563,""))),""))," ")</f>
        <v/>
      </c>
      <c r="AS564" s="154" t="str">
        <f>IF(ISBLANK(AC562),(IFERROR(IF(AR564="","",IF(AR564&lt;=0.2,"Muy Baja",IF(AR564&lt;=0.4,"Baja",IF(AR564&lt;=0.6,"Media",IF(AR564&lt;=0.8,"Alta","Muy Alta"))))),""))," ")</f>
        <v/>
      </c>
      <c r="AT564" s="203" t="str">
        <f t="shared" si="510"/>
        <v/>
      </c>
      <c r="AU564" s="470" t="str">
        <f t="shared" si="511"/>
        <v/>
      </c>
      <c r="AV564" s="203" t="str">
        <f t="shared" ref="AV564:AV567" si="550">IFERROR(IF(AND(AK563="Impacto",AK564="Impacto"),(AV563-(+AV563*AN564)),IF(AND(AK563="Probabilidad",AK564="Impacto"),(AV562-(+AV562*AN564)),IF(AK564="Probabilidad",AV563,""))),"")</f>
        <v/>
      </c>
      <c r="AW564" s="204" t="str">
        <f t="shared" si="513"/>
        <v/>
      </c>
      <c r="AX564" s="817"/>
      <c r="AY564" s="794"/>
      <c r="AZ564" s="797"/>
      <c r="BA564" s="800"/>
      <c r="BB564" s="256"/>
      <c r="BC564" s="180"/>
      <c r="BD564" s="179"/>
      <c r="BE564" s="179"/>
      <c r="BF564" s="473"/>
      <c r="BG564" s="473"/>
      <c r="BH564" s="473"/>
      <c r="BI564" s="180"/>
      <c r="BJ564" s="764"/>
      <c r="BK564" s="184"/>
      <c r="BL564" s="181"/>
      <c r="BM564" s="181"/>
      <c r="BN564" s="181"/>
      <c r="BO564" s="179"/>
      <c r="BP564" s="179"/>
      <c r="BQ564" s="179"/>
      <c r="BR564" s="464"/>
      <c r="BS564" s="464"/>
      <c r="BT564" s="479"/>
      <c r="BU564" s="509"/>
      <c r="BV564" s="509"/>
      <c r="BW564" s="509"/>
      <c r="BX564" s="509"/>
      <c r="BY564" s="182"/>
      <c r="BZ564" s="182"/>
      <c r="CA564" s="182"/>
      <c r="CB564" s="182"/>
      <c r="CC564" s="182"/>
      <c r="CD564" s="182"/>
      <c r="CE564" s="182"/>
      <c r="CF564" s="182"/>
      <c r="CG564" s="182"/>
      <c r="CH564" s="182"/>
      <c r="CI564" s="182"/>
      <c r="CJ564" s="182"/>
      <c r="CK564" s="182"/>
      <c r="CL564" s="182"/>
      <c r="CM564" s="182"/>
      <c r="CN564" s="182"/>
      <c r="CO564" s="182"/>
    </row>
    <row r="565" spans="1:93" ht="28.5" hidden="1" customHeight="1">
      <c r="A565" s="954"/>
      <c r="B565" s="779"/>
      <c r="C565" s="781"/>
      <c r="D565" s="468"/>
      <c r="E565" s="463"/>
      <c r="F565" s="179"/>
      <c r="G565" s="783"/>
      <c r="H565" s="297">
        <f t="shared" si="538"/>
        <v>92</v>
      </c>
      <c r="I565" s="775"/>
      <c r="J565" s="764"/>
      <c r="K565" s="764"/>
      <c r="L565" s="764"/>
      <c r="M565" s="764"/>
      <c r="N565" s="764"/>
      <c r="O565" s="764"/>
      <c r="P565" s="766"/>
      <c r="Q565" s="768"/>
      <c r="R565" s="770"/>
      <c r="S565" s="770"/>
      <c r="T565" s="770"/>
      <c r="U565" s="820"/>
      <c r="V565" s="805"/>
      <c r="W565" s="823"/>
      <c r="X565" s="826"/>
      <c r="Y565" s="829"/>
      <c r="Z565" s="805"/>
      <c r="AA565" s="808"/>
      <c r="AB565" s="811"/>
      <c r="AC565" s="814"/>
      <c r="AD565" s="797"/>
      <c r="AE565" s="178">
        <v>4</v>
      </c>
      <c r="AF565" s="399"/>
      <c r="AG565" s="444"/>
      <c r="AH565" s="393"/>
      <c r="AI565" s="393"/>
      <c r="AJ565" s="393"/>
      <c r="AK565" s="395" t="str">
        <f t="shared" si="506"/>
        <v/>
      </c>
      <c r="AL565" s="253"/>
      <c r="AM565" s="253"/>
      <c r="AN565" s="201" t="str">
        <f t="shared" si="507"/>
        <v/>
      </c>
      <c r="AO565" s="254"/>
      <c r="AP565" s="254"/>
      <c r="AQ565" s="255"/>
      <c r="AR565" s="202" t="str">
        <f>IF(ISBLANK(AC562),(IFERROR(IF(AND(AK564="Probabilidad",AK565="Probabilidad"),(AT564-(+AT564*AN565)),IF(AND(AK564="Impacto",AK565="Probabilidad"),(AT563-(+AT563*AN565)),IF(AK565="Impacto",AT564,""))),""))," ")</f>
        <v/>
      </c>
      <c r="AS565" s="154" t="str">
        <f>IF(ISBLANK(AC562),(IFERROR(IF(AR565="","",IF(AR565&lt;=0.2,"Muy Baja",IF(AR565&lt;=0.4,"Baja",IF(AR565&lt;=0.6,"Media",IF(AR565&lt;=0.8,"Alta","Muy Alta"))))),""))," ")</f>
        <v/>
      </c>
      <c r="AT565" s="203" t="str">
        <f t="shared" si="510"/>
        <v/>
      </c>
      <c r="AU565" s="470" t="str">
        <f t="shared" si="511"/>
        <v/>
      </c>
      <c r="AV565" s="203" t="str">
        <f t="shared" si="550"/>
        <v/>
      </c>
      <c r="AW565" s="204" t="str">
        <f t="shared" si="513"/>
        <v/>
      </c>
      <c r="AX565" s="817"/>
      <c r="AY565" s="794"/>
      <c r="AZ565" s="797"/>
      <c r="BA565" s="800"/>
      <c r="BB565" s="256"/>
      <c r="BC565" s="180"/>
      <c r="BD565" s="179"/>
      <c r="BE565" s="179"/>
      <c r="BF565" s="473"/>
      <c r="BG565" s="473"/>
      <c r="BH565" s="473"/>
      <c r="BI565" s="180"/>
      <c r="BJ565" s="764"/>
      <c r="BK565" s="184"/>
      <c r="BL565" s="181"/>
      <c r="BM565" s="181"/>
      <c r="BN565" s="181"/>
      <c r="BO565" s="179"/>
      <c r="BP565" s="179"/>
      <c r="BQ565" s="179"/>
      <c r="BR565" s="464"/>
      <c r="BS565" s="464"/>
      <c r="BT565" s="479"/>
      <c r="BU565" s="509"/>
      <c r="BV565" s="509"/>
      <c r="BW565" s="509"/>
      <c r="BX565" s="509"/>
      <c r="BY565" s="182"/>
      <c r="BZ565" s="182"/>
      <c r="CA565" s="182"/>
      <c r="CB565" s="182"/>
      <c r="CC565" s="182"/>
      <c r="CD565" s="182"/>
      <c r="CE565" s="182"/>
      <c r="CF565" s="182"/>
      <c r="CG565" s="182"/>
      <c r="CH565" s="182"/>
      <c r="CI565" s="182"/>
      <c r="CJ565" s="182"/>
      <c r="CK565" s="182"/>
      <c r="CL565" s="182"/>
      <c r="CM565" s="182"/>
      <c r="CN565" s="182"/>
      <c r="CO565" s="182"/>
    </row>
    <row r="566" spans="1:93" ht="28.5" hidden="1" customHeight="1">
      <c r="A566" s="954"/>
      <c r="B566" s="779"/>
      <c r="C566" s="781"/>
      <c r="D566" s="468"/>
      <c r="E566" s="463"/>
      <c r="F566" s="179"/>
      <c r="G566" s="783"/>
      <c r="H566" s="297">
        <f t="shared" si="538"/>
        <v>92</v>
      </c>
      <c r="I566" s="775"/>
      <c r="J566" s="764"/>
      <c r="K566" s="764"/>
      <c r="L566" s="764"/>
      <c r="M566" s="764"/>
      <c r="N566" s="764"/>
      <c r="O566" s="764"/>
      <c r="P566" s="766"/>
      <c r="Q566" s="768"/>
      <c r="R566" s="770"/>
      <c r="S566" s="770"/>
      <c r="T566" s="770"/>
      <c r="U566" s="820"/>
      <c r="V566" s="805"/>
      <c r="W566" s="823"/>
      <c r="X566" s="826"/>
      <c r="Y566" s="829"/>
      <c r="Z566" s="805"/>
      <c r="AA566" s="808"/>
      <c r="AB566" s="811"/>
      <c r="AC566" s="814"/>
      <c r="AD566" s="797"/>
      <c r="AE566" s="178">
        <v>5</v>
      </c>
      <c r="AF566" s="399"/>
      <c r="AG566" s="444"/>
      <c r="AH566" s="393"/>
      <c r="AI566" s="393"/>
      <c r="AJ566" s="393"/>
      <c r="AK566" s="395" t="str">
        <f t="shared" si="506"/>
        <v/>
      </c>
      <c r="AL566" s="253"/>
      <c r="AM566" s="253"/>
      <c r="AN566" s="201" t="str">
        <f t="shared" si="507"/>
        <v/>
      </c>
      <c r="AO566" s="254"/>
      <c r="AP566" s="254"/>
      <c r="AQ566" s="255"/>
      <c r="AR566" s="202" t="str">
        <f>IF(ISBLANK(AC562),(IFERROR(IF(AND(AK565="Probabilidad",AK566="Probabilidad"),(AT565-(+AT565*AN566)),IF(AND(AK565="Impacto",AK566="Probabilidad"),(AT564-(+AT564*AN566)),IF(AK566="Impacto",AT565,""))),""))," ")</f>
        <v/>
      </c>
      <c r="AS566" s="154" t="str">
        <f>IF(ISBLANK(AC562),(IFERROR(IF(AR566="","",IF(AR566&lt;=0.2,"Muy Baja",IF(AR566&lt;=0.4,"Baja",IF(AR566&lt;=0.6,"Media",IF(AR566&lt;=0.8,"Alta","Muy Alta"))))),""))," ")</f>
        <v/>
      </c>
      <c r="AT566" s="203" t="str">
        <f t="shared" si="510"/>
        <v/>
      </c>
      <c r="AU566" s="470" t="str">
        <f t="shared" si="511"/>
        <v/>
      </c>
      <c r="AV566" s="203" t="str">
        <f t="shared" si="550"/>
        <v/>
      </c>
      <c r="AW566" s="204" t="str">
        <f t="shared" si="513"/>
        <v/>
      </c>
      <c r="AX566" s="817"/>
      <c r="AY566" s="794"/>
      <c r="AZ566" s="797"/>
      <c r="BA566" s="800"/>
      <c r="BB566" s="256"/>
      <c r="BC566" s="180"/>
      <c r="BD566" s="179"/>
      <c r="BE566" s="179"/>
      <c r="BF566" s="473"/>
      <c r="BG566" s="473"/>
      <c r="BH566" s="473"/>
      <c r="BI566" s="180"/>
      <c r="BJ566" s="764"/>
      <c r="BK566" s="184"/>
      <c r="BL566" s="181"/>
      <c r="BM566" s="181"/>
      <c r="BN566" s="181"/>
      <c r="BO566" s="179"/>
      <c r="BP566" s="179"/>
      <c r="BQ566" s="179"/>
      <c r="BR566" s="464"/>
      <c r="BS566" s="464"/>
      <c r="BT566" s="479"/>
      <c r="BU566" s="509"/>
      <c r="BV566" s="509"/>
      <c r="BW566" s="509"/>
      <c r="BX566" s="509"/>
      <c r="BY566" s="182"/>
      <c r="BZ566" s="182"/>
      <c r="CA566" s="182"/>
      <c r="CB566" s="182"/>
      <c r="CC566" s="182"/>
      <c r="CD566" s="182"/>
      <c r="CE566" s="182"/>
      <c r="CF566" s="182"/>
      <c r="CG566" s="182"/>
      <c r="CH566" s="182"/>
      <c r="CI566" s="182"/>
      <c r="CJ566" s="182"/>
      <c r="CK566" s="182"/>
      <c r="CL566" s="182"/>
      <c r="CM566" s="182"/>
      <c r="CN566" s="182"/>
      <c r="CO566" s="182"/>
    </row>
    <row r="567" spans="1:93" ht="28.5" hidden="1" customHeight="1">
      <c r="A567" s="954"/>
      <c r="B567" s="780"/>
      <c r="C567" s="782"/>
      <c r="D567" s="469"/>
      <c r="E567" s="464"/>
      <c r="F567" s="179"/>
      <c r="G567" s="783"/>
      <c r="H567" s="297">
        <f t="shared" si="538"/>
        <v>92</v>
      </c>
      <c r="I567" s="776"/>
      <c r="J567" s="765"/>
      <c r="K567" s="765"/>
      <c r="L567" s="765"/>
      <c r="M567" s="765"/>
      <c r="N567" s="765"/>
      <c r="O567" s="765"/>
      <c r="P567" s="767"/>
      <c r="Q567" s="769"/>
      <c r="R567" s="771"/>
      <c r="S567" s="771"/>
      <c r="T567" s="771"/>
      <c r="U567" s="821"/>
      <c r="V567" s="806"/>
      <c r="W567" s="824"/>
      <c r="X567" s="827"/>
      <c r="Y567" s="830"/>
      <c r="Z567" s="806"/>
      <c r="AA567" s="809"/>
      <c r="AB567" s="812"/>
      <c r="AC567" s="815"/>
      <c r="AD567" s="798"/>
      <c r="AE567" s="178">
        <v>6</v>
      </c>
      <c r="AF567" s="400"/>
      <c r="AG567" s="444"/>
      <c r="AH567" s="393"/>
      <c r="AI567" s="393"/>
      <c r="AJ567" s="393"/>
      <c r="AK567" s="395" t="str">
        <f t="shared" si="506"/>
        <v/>
      </c>
      <c r="AL567" s="253"/>
      <c r="AM567" s="253"/>
      <c r="AN567" s="201" t="str">
        <f t="shared" si="507"/>
        <v/>
      </c>
      <c r="AO567" s="254"/>
      <c r="AP567" s="254"/>
      <c r="AQ567" s="255"/>
      <c r="AR567" s="202" t="str">
        <f>IF(ISBLANK(AC562),(IFERROR(IF(AND(AK566="Probabilidad",AK567="Probabilidad"),(AT566-(+AT566*AN567)),IF(AND(AK566="Impacto",AK567="Probabilidad"),(AT565-(+AT565*AN567)),IF(AK567="Impacto",AT566,""))),""))," ")</f>
        <v/>
      </c>
      <c r="AS567" s="154" t="str">
        <f>IF(ISBLANK(AC562),(IFERROR(IF(AR567="","",IF(AR567&lt;=0.2,"Muy Baja",IF(AR567&lt;=0.4,"Baja",IF(AR567&lt;=0.6,"Media",IF(AR567&lt;=0.8,"Alta","Muy Alta"))))),""))," ")</f>
        <v/>
      </c>
      <c r="AT567" s="203" t="str">
        <f t="shared" si="510"/>
        <v/>
      </c>
      <c r="AU567" s="470" t="str">
        <f t="shared" si="511"/>
        <v/>
      </c>
      <c r="AV567" s="203" t="str">
        <f t="shared" si="550"/>
        <v/>
      </c>
      <c r="AW567" s="204" t="str">
        <f t="shared" si="513"/>
        <v/>
      </c>
      <c r="AX567" s="818"/>
      <c r="AY567" s="795"/>
      <c r="AZ567" s="798"/>
      <c r="BA567" s="801"/>
      <c r="BB567" s="256"/>
      <c r="BC567" s="180"/>
      <c r="BD567" s="179"/>
      <c r="BE567" s="179"/>
      <c r="BF567" s="473"/>
      <c r="BG567" s="473"/>
      <c r="BH567" s="473"/>
      <c r="BI567" s="180"/>
      <c r="BJ567" s="765"/>
      <c r="BK567" s="184"/>
      <c r="BL567" s="181"/>
      <c r="BM567" s="181"/>
      <c r="BN567" s="181"/>
      <c r="BO567" s="179"/>
      <c r="BP567" s="179"/>
      <c r="BQ567" s="179"/>
      <c r="BR567" s="464"/>
      <c r="BS567" s="464"/>
      <c r="BT567" s="479"/>
      <c r="BU567" s="509"/>
      <c r="BV567" s="509"/>
      <c r="BW567" s="509"/>
      <c r="BX567" s="509"/>
      <c r="BY567" s="182"/>
      <c r="BZ567" s="182"/>
      <c r="CA567" s="182"/>
      <c r="CB567" s="182"/>
      <c r="CC567" s="182"/>
      <c r="CD567" s="182"/>
      <c r="CE567" s="182"/>
      <c r="CF567" s="182"/>
      <c r="CG567" s="182"/>
      <c r="CH567" s="182"/>
      <c r="CI567" s="182"/>
      <c r="CJ567" s="182"/>
      <c r="CK567" s="182"/>
      <c r="CL567" s="182"/>
      <c r="CM567" s="182"/>
      <c r="CN567" s="182"/>
      <c r="CO567" s="182"/>
    </row>
    <row r="568" spans="1:93" ht="28.5" hidden="1" customHeight="1">
      <c r="A568" s="954"/>
      <c r="B568" s="844"/>
      <c r="C568" s="845" t="str">
        <f>IFERROR((VLOOKUP($B568,'Listados Datos'!$D$3:$E$18,2,FALSE))," ")</f>
        <v xml:space="preserve"> </v>
      </c>
      <c r="D568" s="467" t="str">
        <f>IFERROR((VLOOKUP($B568,'Listados Datos'!$D$3:$F$18,3,FALSE))," ")</f>
        <v xml:space="preserve"> </v>
      </c>
      <c r="E568" s="462"/>
      <c r="F568" s="179"/>
      <c r="G568" s="783">
        <v>93</v>
      </c>
      <c r="H568" s="297">
        <f t="shared" ref="H568" si="551">+G568</f>
        <v>93</v>
      </c>
      <c r="I568" s="784"/>
      <c r="J568" s="785"/>
      <c r="K568" s="785"/>
      <c r="L568" s="785"/>
      <c r="M568" s="785"/>
      <c r="N568" s="785"/>
      <c r="O568" s="785"/>
      <c r="P568" s="786"/>
      <c r="Q568" s="787"/>
      <c r="R568" s="788"/>
      <c r="S568" s="788"/>
      <c r="T568" s="788"/>
      <c r="U568" s="819" t="str">
        <f>IF(ISBLANK(AB568),(IF(P568&lt;=0,"",IF(P568&lt;=2,"Muy Baja",IF(P568&lt;=24,"Baja",IF(P568&lt;=500,"Media",IF(P568&lt;=5000,"Alta","Muy Alta"))))))," ")</f>
        <v/>
      </c>
      <c r="V568" s="804" t="str">
        <f t="shared" ref="V568" si="552">IF(ISBLANK(AB568),(IF(U568="","",IF(U568="Muy Baja",20%,IF(U568="Baja",40%,IF(U568="Media",60%,IF(U568="Alta",80%,IF(U568="Muy Alta",100%,0)))))))," ")</f>
        <v/>
      </c>
      <c r="W568" s="822"/>
      <c r="X568" s="825" t="str">
        <f>IF(W568&gt;0,IF(NOT(ISERROR(MATCH(W568,'Listados Datos'!$N$3:$N$4,0))),'Listados Datos'!$N$6&amp;"Por favor no seleccionar este criterios de impacto (Afectación Económica o presupuestal y/o Pérdida Reputacional)",'Listados Datos'!$N$7),"")</f>
        <v/>
      </c>
      <c r="Y568" s="828" t="str">
        <f>IF(OR(W568='Listados Datos'!$R$3,W568='Listados Datos'!$S$3),"Leve",IF(OR(W568='Listados Datos'!$R$4,W568='Listados Datos'!$S$4),"Menor",IF(OR(W568='Listados Datos'!$R$5,W568='Listados Datos'!$S$5),"Moderado",IF(OR(W568='Listados Datos'!$R$6,W568='Listados Datos'!$S$6),"Mayor",IF(OR(W568='Listados Datos'!$R$7,W568='Listados Datos'!$S$7),"Catastrófico","")))))</f>
        <v/>
      </c>
      <c r="Z568" s="804" t="str">
        <f>IF(Y568="","",IF(Y568="Leve",20%,IF(Y568="Menor",40%,IF(Y568="Moderado",60%,IF(Y568="Mayor",80%,IF(Y568="Catastrófico",100%,0))))))</f>
        <v/>
      </c>
      <c r="AA568" s="807" t="str">
        <f>IF(OR(AND(U568="Muy Baja",Y568="Leve"),AND(U568="Muy Baja",Y568="Menor"),AND(U568="Baja",Y568="Leve")),"Bajo",IF(OR(AND(U568="Muy baja",Y568="Moderado"),AND(U568="Baja",Y568="Menor"),AND(U568="Baja",Y568="Moderado"),AND(U568="Media",Y568="Leve"),AND(U568="Media",Y568="Menor"),AND(U568="Media",Y568="Moderado"),AND(U568="Alta",Y568="Leve"),AND(U568="Alta",Y568="Menor")),"Moderado",IF(OR(AND(U568="Muy Baja",Y568="Mayor"),AND(U568="Baja",Y568="Mayor"),AND(U568="Media",Y568="Mayor"),AND(U568="Alta",Y568="Moderado"),AND(U568="Alta",Y568="Mayor"),AND(U568="Muy Alta",Y568="Leve"),AND(U568="Muy Alta",Y568="Menor"),AND(U568="Muy Alta",Y568="Moderado"),AND(U568="Muy Alta",Y568="Mayor")),"Alto",IF(OR(AND(U568="Muy Baja",Y568="Catastrófico"),AND(U568="Baja",Y568="Catastrófico"),AND(U568="Media",Y568="Catastrófico"),AND(U568="Alta",Y568="Catastrófico"),AND(U568="Muy Alta",Y568="Catastrófico")),"Extremo",""))))</f>
        <v/>
      </c>
      <c r="AB568" s="810"/>
      <c r="AC568" s="813"/>
      <c r="AD568" s="796" t="str">
        <f t="shared" ref="AD568" si="553">IF(AND(AB568="Rara Vez",AC568="Insignificante"),("BAJA"),IF(AND(AB568="Rara Vez",AC568="Menor"),("BAJA"),IF(AND(AB568="Rara Vez",AC568="Moderado"),("MODERADA"),IF(AND(AB568="Rara Vez",AC568="Mayor"),("ALTA"),IF(AND(AB568="Improbable",AC568="Insignificante"),("BAJA"),IF(AND(AB568="Improbable",AC568="Menor"),("BAJA"),IF(AND(AB568="Improbable",AC568="Moderado"),("MODERADA"),IF(AND(AB568="Improbable",AC568="Mayor"),("ALTA"),IF(AND(AB568="Posible",AC568="Insignificante"),("BAJA"),IF(AND(AB568="Posible",AC568="Menor"),("MODERADA"),IF(AND(AB568="Posible",AC568="Moderado"),("ALTA"),IF(AND(AB568="Posible",AC568="Mayor"),("EXTREMA"),IF(AND(AB568="Probable",AC568="Insignificante"),("MODERADA"),IF(AND(AB568="Probable",AC568="Menor"),("ALTA"),IF(AND(AB568="Probable",AC568="Moderado"),("ALTA"),IF(AND(AB568="Probable",AC568="Mayor"),("EXTREMA"),IF(AND(AB568="Casi Seguro",AC568="Insignificante"),("ALTA"),IF(AND(AB568="Casi Seguro",AC568="Menor"),("ALTA"),IF(AND(AB568="Casi Seguro",AC568="Moderado"),("EXTREMA"),IF(AND(AB568="Casi Seguro",AC568="Mayor"),("EXTREMA"),IF(AC568="Catastrófico","EXTREMA","VALORAR")))))))))))))))))))))</f>
        <v>VALORAR</v>
      </c>
      <c r="AE568" s="178">
        <v>1</v>
      </c>
      <c r="AF568" s="398"/>
      <c r="AG568" s="444"/>
      <c r="AH568" s="393"/>
      <c r="AI568" s="393"/>
      <c r="AJ568" s="393"/>
      <c r="AK568" s="395" t="str">
        <f t="shared" si="506"/>
        <v/>
      </c>
      <c r="AL568" s="253"/>
      <c r="AM568" s="253"/>
      <c r="AN568" s="201" t="str">
        <f t="shared" si="507"/>
        <v/>
      </c>
      <c r="AO568" s="254"/>
      <c r="AP568" s="254"/>
      <c r="AQ568" s="255"/>
      <c r="AR568" s="202" t="str">
        <f>IF(ISBLANK(AC568),(IFERROR(IF(AK568="Probabilidad",(V568-(+V568*AN568)),IF(AK568="Impacto",V568,"")),""))," ")</f>
        <v/>
      </c>
      <c r="AS568" s="154" t="str">
        <f>IF(ISBLANK(AC568), (IFERROR(IF(AR568="","",IF(AR568&lt;=0.2,"Muy Baja",IF(AR568&lt;=0.4,"Baja",IF(AR568&lt;=0.6,"Media",IF(AR568&lt;=0.8,"Alta","Muy Alta"))))),""))," ")</f>
        <v/>
      </c>
      <c r="AT568" s="203" t="str">
        <f t="shared" si="510"/>
        <v/>
      </c>
      <c r="AU568" s="470" t="str">
        <f t="shared" si="511"/>
        <v/>
      </c>
      <c r="AV568" s="203" t="str">
        <f>IFERROR(IF(AK568="Impacto",(Z568-(+Z568*AN568)),IF(AK568="Probabilidad",Z568,"")),"")</f>
        <v/>
      </c>
      <c r="AW568" s="204" t="str">
        <f t="shared" si="513"/>
        <v/>
      </c>
      <c r="AX568" s="816"/>
      <c r="AY568" s="793" t="str">
        <f>IF(ISBLANK(AC568), " ", AC568)</f>
        <v xml:space="preserve"> </v>
      </c>
      <c r="AZ568" s="796" t="str">
        <f t="shared" ref="AZ568" si="554">IF(AND(AX568="Rara Vez",AY568="Insignificante"),("BAJA"),IF(AND(AX568="Rara Vez",AY568="Menor"),("BAJA"),IF(AND(AX568="Rara Vez",AY568="Moderado"),("MODERADA"),IF(AND(AX568="Rara Vez",AY568="Mayor"),("ALTA"),IF(AND(AX568="Improbable",AY568="Insignificante"),("BAJA"),IF(AND(AX568="Improbable",AY568="Menor"),("BAJA"),IF(AND(AX568="Improbable",AY568="Moderado"),("MODERADA"),IF(AND(AX568="Improbable",AY568="Mayor"),("ALTA"),IF(AND(AX568="Posible",AY568="Insignificante"),("BAJA"),IF(AND(AX568="Posible",AY568="Menor"),("MODERADA"),IF(AND(AX568="Posible",AY568="Moderado"),("ALTA"),IF(AND(AX568="Posible",AY568="Mayor"),("EXTREMA"),IF(AND(AX568="Probable",AY568="Insignificante"),("MODERADA"),IF(AND(AX568="Probable",AY568="Menor"),("ALTA"),IF(AND(AX568="Probable",AY568="Moderado"),("ALTA"),IF(AND(AX568="Probable",AY568="Mayor"),("EXTREMA"),IF(AND(AX568="Casi Seguro",AY568="Insignificante"),("ALTA"),IF(AND(AX568="Casi Seguro",AY568="Menor"),("ALTA"),IF(AND(AX568="Casi Seguro",AY568="Moderado"),("EXTREMA"),IF(AND(AX568="Casi Seguro",AY568="Mayor"),("EXTREMA"),IF(AY568="Catastrófico","EXTREMA","VALORAR")))))))))))))))))))))</f>
        <v>VALORAR</v>
      </c>
      <c r="BA568" s="799"/>
      <c r="BB568" s="256"/>
      <c r="BC568" s="180"/>
      <c r="BD568" s="179"/>
      <c r="BE568" s="179"/>
      <c r="BF568" s="473"/>
      <c r="BG568" s="473"/>
      <c r="BH568" s="473"/>
      <c r="BI568" s="180"/>
      <c r="BJ568" s="785"/>
      <c r="BK568" s="184"/>
      <c r="BL568" s="181"/>
      <c r="BM568" s="181"/>
      <c r="BN568" s="181"/>
      <c r="BO568" s="179"/>
      <c r="BP568" s="179"/>
      <c r="BQ568" s="179"/>
      <c r="BR568" s="464"/>
      <c r="BS568" s="464"/>
      <c r="BT568" s="479"/>
      <c r="BU568" s="509"/>
      <c r="BV568" s="509"/>
      <c r="BW568" s="509"/>
      <c r="BX568" s="509"/>
      <c r="BY568" s="182"/>
      <c r="BZ568" s="182"/>
      <c r="CA568" s="182"/>
      <c r="CB568" s="182"/>
      <c r="CC568" s="182"/>
      <c r="CD568" s="182"/>
      <c r="CE568" s="182"/>
      <c r="CF568" s="182"/>
      <c r="CG568" s="182"/>
      <c r="CH568" s="182"/>
      <c r="CI568" s="182"/>
      <c r="CJ568" s="182"/>
      <c r="CK568" s="182"/>
      <c r="CL568" s="182"/>
      <c r="CM568" s="182"/>
      <c r="CN568" s="182"/>
      <c r="CO568" s="182"/>
    </row>
    <row r="569" spans="1:93" ht="28.5" hidden="1" customHeight="1">
      <c r="A569" s="954"/>
      <c r="B569" s="779"/>
      <c r="C569" s="781"/>
      <c r="D569" s="468"/>
      <c r="E569" s="463"/>
      <c r="F569" s="179"/>
      <c r="G569" s="783"/>
      <c r="H569" s="297">
        <f t="shared" ref="H569" si="555">+H568</f>
        <v>93</v>
      </c>
      <c r="I569" s="775"/>
      <c r="J569" s="764"/>
      <c r="K569" s="764"/>
      <c r="L569" s="764"/>
      <c r="M569" s="764"/>
      <c r="N569" s="764"/>
      <c r="O569" s="764"/>
      <c r="P569" s="766"/>
      <c r="Q569" s="768"/>
      <c r="R569" s="770"/>
      <c r="S569" s="770"/>
      <c r="T569" s="770"/>
      <c r="U569" s="820"/>
      <c r="V569" s="805"/>
      <c r="W569" s="823"/>
      <c r="X569" s="826"/>
      <c r="Y569" s="829"/>
      <c r="Z569" s="805"/>
      <c r="AA569" s="808"/>
      <c r="AB569" s="811"/>
      <c r="AC569" s="814"/>
      <c r="AD569" s="797"/>
      <c r="AE569" s="178">
        <v>2</v>
      </c>
      <c r="AF569" s="399"/>
      <c r="AG569" s="444"/>
      <c r="AH569" s="393"/>
      <c r="AI569" s="393"/>
      <c r="AJ569" s="393"/>
      <c r="AK569" s="395" t="str">
        <f t="shared" si="506"/>
        <v/>
      </c>
      <c r="AL569" s="253"/>
      <c r="AM569" s="253"/>
      <c r="AN569" s="201" t="str">
        <f t="shared" si="507"/>
        <v/>
      </c>
      <c r="AO569" s="254"/>
      <c r="AP569" s="254"/>
      <c r="AQ569" s="255"/>
      <c r="AR569" s="202" t="str">
        <f>IF(ISBLANK(AC568),(IFERROR(IF(AND(AK568="Probabilidad",AK569="Probabilidad"),(AT568-(+AT568*AN569)),IF(AK569="Probabilidad",(V568-(+V568*AN569)),IF(AK569="Impacto",AT568,""))),""))," ")</f>
        <v/>
      </c>
      <c r="AS569" s="154" t="str">
        <f>IF(ISBLANK(AC568),(IFERROR(IF(AR569="","",IF(AR569&lt;=0.2,"Muy Baja",IF(AR569&lt;=0.4,"Baja",IF(AR569&lt;=0.6,"Media",IF(AR569&lt;=0.8,"Alta","Muy Alta"))))),""))," ")</f>
        <v/>
      </c>
      <c r="AT569" s="203" t="str">
        <f t="shared" si="510"/>
        <v/>
      </c>
      <c r="AU569" s="470" t="str">
        <f t="shared" si="511"/>
        <v/>
      </c>
      <c r="AV569" s="203" t="str">
        <f>IFERROR(IF(AND(AK568="Impacto",AK569="Impacto"),(AV568-(+AV568*AN569)),IF(AK569="Impacto",(Z568-(+Z568*AN569)),IF(AK569="Probabilidad",AV568,""))),"")</f>
        <v/>
      </c>
      <c r="AW569" s="204" t="str">
        <f t="shared" si="513"/>
        <v/>
      </c>
      <c r="AX569" s="817"/>
      <c r="AY569" s="794"/>
      <c r="AZ569" s="797"/>
      <c r="BA569" s="800"/>
      <c r="BB569" s="256"/>
      <c r="BC569" s="180"/>
      <c r="BD569" s="179"/>
      <c r="BE569" s="179"/>
      <c r="BF569" s="473"/>
      <c r="BG569" s="473"/>
      <c r="BH569" s="473"/>
      <c r="BI569" s="180"/>
      <c r="BJ569" s="764"/>
      <c r="BK569" s="184"/>
      <c r="BL569" s="181"/>
      <c r="BM569" s="181"/>
      <c r="BN569" s="181"/>
      <c r="BO569" s="179"/>
      <c r="BP569" s="179"/>
      <c r="BQ569" s="179"/>
      <c r="BR569" s="464"/>
      <c r="BS569" s="464"/>
      <c r="BT569" s="479"/>
      <c r="BU569" s="509"/>
      <c r="BV569" s="509"/>
      <c r="BW569" s="509"/>
      <c r="BX569" s="509"/>
      <c r="BY569" s="182"/>
      <c r="BZ569" s="182"/>
      <c r="CA569" s="182"/>
      <c r="CB569" s="182"/>
      <c r="CC569" s="182"/>
      <c r="CD569" s="182"/>
      <c r="CE569" s="182"/>
      <c r="CF569" s="182"/>
      <c r="CG569" s="182"/>
      <c r="CH569" s="182"/>
      <c r="CI569" s="182"/>
      <c r="CJ569" s="182"/>
      <c r="CK569" s="182"/>
      <c r="CL569" s="182"/>
      <c r="CM569" s="182"/>
      <c r="CN569" s="182"/>
      <c r="CO569" s="182"/>
    </row>
    <row r="570" spans="1:93" ht="28.5" hidden="1" customHeight="1">
      <c r="A570" s="954"/>
      <c r="B570" s="779"/>
      <c r="C570" s="781"/>
      <c r="D570" s="468"/>
      <c r="E570" s="463"/>
      <c r="F570" s="179"/>
      <c r="G570" s="783"/>
      <c r="H570" s="297">
        <f t="shared" si="538"/>
        <v>93</v>
      </c>
      <c r="I570" s="775"/>
      <c r="J570" s="764"/>
      <c r="K570" s="764"/>
      <c r="L570" s="764"/>
      <c r="M570" s="764"/>
      <c r="N570" s="764"/>
      <c r="O570" s="764"/>
      <c r="P570" s="766"/>
      <c r="Q570" s="768"/>
      <c r="R570" s="770"/>
      <c r="S570" s="770"/>
      <c r="T570" s="770"/>
      <c r="U570" s="820"/>
      <c r="V570" s="805"/>
      <c r="W570" s="823"/>
      <c r="X570" s="826"/>
      <c r="Y570" s="829"/>
      <c r="Z570" s="805"/>
      <c r="AA570" s="808"/>
      <c r="AB570" s="811"/>
      <c r="AC570" s="814"/>
      <c r="AD570" s="797"/>
      <c r="AE570" s="178">
        <v>3</v>
      </c>
      <c r="AF570" s="399"/>
      <c r="AG570" s="444"/>
      <c r="AH570" s="393"/>
      <c r="AI570" s="393"/>
      <c r="AJ570" s="393"/>
      <c r="AK570" s="395" t="str">
        <f t="shared" si="506"/>
        <v/>
      </c>
      <c r="AL570" s="253"/>
      <c r="AM570" s="253"/>
      <c r="AN570" s="201" t="str">
        <f t="shared" si="507"/>
        <v/>
      </c>
      <c r="AO570" s="254"/>
      <c r="AP570" s="254"/>
      <c r="AQ570" s="255"/>
      <c r="AR570" s="202" t="str">
        <f>IF(ISBLANK(AC568),(IFERROR(IF(AND(AK569="Probabilidad",AK570="Probabilidad"),(AT569-(+AT569*AN570)),IF(AND(AK569="Impacto",AK570="Probabilidad"),(AT568-(+AT568*AN570)),IF(AK570="Impacto",AT569,""))),""))," ")</f>
        <v/>
      </c>
      <c r="AS570" s="154" t="str">
        <f>IF(ISBLANK(AC568),(IFERROR(IF(AR570="","",IF(AR570&lt;=0.2,"Muy Baja",IF(AR570&lt;=0.4,"Baja",IF(AR570&lt;=0.6,"Media",IF(AR570&lt;=0.8,"Alta","Muy Alta"))))),""))," ")</f>
        <v/>
      </c>
      <c r="AT570" s="203" t="str">
        <f t="shared" si="510"/>
        <v/>
      </c>
      <c r="AU570" s="470" t="str">
        <f t="shared" si="511"/>
        <v/>
      </c>
      <c r="AV570" s="203" t="str">
        <f t="shared" ref="AV570:AV573" si="556">IFERROR(IF(AND(AK569="Impacto",AK570="Impacto"),(AV569-(+AV569*AN570)),IF(AND(AK569="Probabilidad",AK570="Impacto"),(AV568-(+AV568*AN570)),IF(AK570="Probabilidad",AV569,""))),"")</f>
        <v/>
      </c>
      <c r="AW570" s="204" t="str">
        <f t="shared" si="513"/>
        <v/>
      </c>
      <c r="AX570" s="817"/>
      <c r="AY570" s="794"/>
      <c r="AZ570" s="797"/>
      <c r="BA570" s="800"/>
      <c r="BB570" s="256"/>
      <c r="BC570" s="180"/>
      <c r="BD570" s="179"/>
      <c r="BE570" s="179"/>
      <c r="BF570" s="473"/>
      <c r="BG570" s="473"/>
      <c r="BH570" s="473"/>
      <c r="BI570" s="180"/>
      <c r="BJ570" s="764"/>
      <c r="BK570" s="184"/>
      <c r="BL570" s="181"/>
      <c r="BM570" s="181"/>
      <c r="BN570" s="181"/>
      <c r="BO570" s="179"/>
      <c r="BP570" s="179"/>
      <c r="BQ570" s="179"/>
      <c r="BR570" s="464"/>
      <c r="BS570" s="464"/>
      <c r="BT570" s="479"/>
      <c r="BU570" s="509"/>
      <c r="BV570" s="509"/>
      <c r="BW570" s="509"/>
      <c r="BX570" s="509"/>
      <c r="BY570" s="182"/>
      <c r="BZ570" s="182"/>
      <c r="CA570" s="182"/>
      <c r="CB570" s="182"/>
      <c r="CC570" s="182"/>
      <c r="CD570" s="182"/>
      <c r="CE570" s="182"/>
      <c r="CF570" s="182"/>
      <c r="CG570" s="182"/>
      <c r="CH570" s="182"/>
      <c r="CI570" s="182"/>
      <c r="CJ570" s="182"/>
      <c r="CK570" s="182"/>
      <c r="CL570" s="182"/>
      <c r="CM570" s="182"/>
      <c r="CN570" s="182"/>
      <c r="CO570" s="182"/>
    </row>
    <row r="571" spans="1:93" ht="28.5" hidden="1" customHeight="1">
      <c r="A571" s="954"/>
      <c r="B571" s="779"/>
      <c r="C571" s="781"/>
      <c r="D571" s="468"/>
      <c r="E571" s="463"/>
      <c r="F571" s="179"/>
      <c r="G571" s="783"/>
      <c r="H571" s="297">
        <f t="shared" si="538"/>
        <v>93</v>
      </c>
      <c r="I571" s="775"/>
      <c r="J571" s="764"/>
      <c r="K571" s="764"/>
      <c r="L571" s="764"/>
      <c r="M571" s="764"/>
      <c r="N571" s="764"/>
      <c r="O571" s="764"/>
      <c r="P571" s="766"/>
      <c r="Q571" s="768"/>
      <c r="R571" s="770"/>
      <c r="S571" s="770"/>
      <c r="T571" s="770"/>
      <c r="U571" s="820"/>
      <c r="V571" s="805"/>
      <c r="W571" s="823"/>
      <c r="X571" s="826"/>
      <c r="Y571" s="829"/>
      <c r="Z571" s="805"/>
      <c r="AA571" s="808"/>
      <c r="AB571" s="811"/>
      <c r="AC571" s="814"/>
      <c r="AD571" s="797"/>
      <c r="AE571" s="178">
        <v>4</v>
      </c>
      <c r="AF571" s="399"/>
      <c r="AG571" s="444"/>
      <c r="AH571" s="393"/>
      <c r="AI571" s="393"/>
      <c r="AJ571" s="393"/>
      <c r="AK571" s="395" t="str">
        <f t="shared" si="506"/>
        <v/>
      </c>
      <c r="AL571" s="253"/>
      <c r="AM571" s="253"/>
      <c r="AN571" s="201" t="str">
        <f t="shared" si="507"/>
        <v/>
      </c>
      <c r="AO571" s="254"/>
      <c r="AP571" s="254"/>
      <c r="AQ571" s="255"/>
      <c r="AR571" s="202" t="str">
        <f>IF(ISBLANK(AC568),(IFERROR(IF(AND(AK570="Probabilidad",AK571="Probabilidad"),(AT570-(+AT570*AN571)),IF(AND(AK570="Impacto",AK571="Probabilidad"),(AT569-(+AT569*AN571)),IF(AK571="Impacto",AT570,""))),""))," ")</f>
        <v/>
      </c>
      <c r="AS571" s="154" t="str">
        <f>IF(ISBLANK(AC568),(IFERROR(IF(AR571="","",IF(AR571&lt;=0.2,"Muy Baja",IF(AR571&lt;=0.4,"Baja",IF(AR571&lt;=0.6,"Media",IF(AR571&lt;=0.8,"Alta","Muy Alta"))))),""))," ")</f>
        <v/>
      </c>
      <c r="AT571" s="203" t="str">
        <f t="shared" si="510"/>
        <v/>
      </c>
      <c r="AU571" s="470" t="str">
        <f t="shared" si="511"/>
        <v/>
      </c>
      <c r="AV571" s="203" t="str">
        <f t="shared" si="556"/>
        <v/>
      </c>
      <c r="AW571" s="204" t="str">
        <f t="shared" si="513"/>
        <v/>
      </c>
      <c r="AX571" s="817"/>
      <c r="AY571" s="794"/>
      <c r="AZ571" s="797"/>
      <c r="BA571" s="800"/>
      <c r="BB571" s="256"/>
      <c r="BC571" s="180"/>
      <c r="BD571" s="179"/>
      <c r="BE571" s="179"/>
      <c r="BF571" s="473"/>
      <c r="BG571" s="473"/>
      <c r="BH571" s="473"/>
      <c r="BI571" s="180"/>
      <c r="BJ571" s="764"/>
      <c r="BK571" s="184"/>
      <c r="BL571" s="181"/>
      <c r="BM571" s="181"/>
      <c r="BN571" s="181"/>
      <c r="BO571" s="179"/>
      <c r="BP571" s="179"/>
      <c r="BQ571" s="179"/>
      <c r="BR571" s="464"/>
      <c r="BS571" s="464"/>
      <c r="BT571" s="479"/>
      <c r="BU571" s="509"/>
      <c r="BV571" s="509"/>
      <c r="BW571" s="509"/>
      <c r="BX571" s="509"/>
      <c r="BY571" s="182"/>
      <c r="BZ571" s="182"/>
      <c r="CA571" s="182"/>
      <c r="CB571" s="182"/>
      <c r="CC571" s="182"/>
      <c r="CD571" s="182"/>
      <c r="CE571" s="182"/>
      <c r="CF571" s="182"/>
      <c r="CG571" s="182"/>
      <c r="CH571" s="182"/>
      <c r="CI571" s="182"/>
      <c r="CJ571" s="182"/>
      <c r="CK571" s="182"/>
      <c r="CL571" s="182"/>
      <c r="CM571" s="182"/>
      <c r="CN571" s="182"/>
      <c r="CO571" s="182"/>
    </row>
    <row r="572" spans="1:93" ht="28.5" hidden="1" customHeight="1">
      <c r="A572" s="954"/>
      <c r="B572" s="779"/>
      <c r="C572" s="781"/>
      <c r="D572" s="468"/>
      <c r="E572" s="463"/>
      <c r="F572" s="179"/>
      <c r="G572" s="783"/>
      <c r="H572" s="297">
        <f t="shared" si="538"/>
        <v>93</v>
      </c>
      <c r="I572" s="775"/>
      <c r="J572" s="764"/>
      <c r="K572" s="764"/>
      <c r="L572" s="764"/>
      <c r="M572" s="764"/>
      <c r="N572" s="764"/>
      <c r="O572" s="764"/>
      <c r="P572" s="766"/>
      <c r="Q572" s="768"/>
      <c r="R572" s="770"/>
      <c r="S572" s="770"/>
      <c r="T572" s="770"/>
      <c r="U572" s="820"/>
      <c r="V572" s="805"/>
      <c r="W572" s="823"/>
      <c r="X572" s="826"/>
      <c r="Y572" s="829"/>
      <c r="Z572" s="805"/>
      <c r="AA572" s="808"/>
      <c r="AB572" s="811"/>
      <c r="AC572" s="814"/>
      <c r="AD572" s="797"/>
      <c r="AE572" s="178">
        <v>5</v>
      </c>
      <c r="AF572" s="399"/>
      <c r="AG572" s="444"/>
      <c r="AH572" s="393"/>
      <c r="AI572" s="393"/>
      <c r="AJ572" s="393"/>
      <c r="AK572" s="395" t="str">
        <f t="shared" si="506"/>
        <v/>
      </c>
      <c r="AL572" s="253"/>
      <c r="AM572" s="253"/>
      <c r="AN572" s="201" t="str">
        <f t="shared" si="507"/>
        <v/>
      </c>
      <c r="AO572" s="254"/>
      <c r="AP572" s="254"/>
      <c r="AQ572" s="255"/>
      <c r="AR572" s="202" t="str">
        <f>IF(ISBLANK(AC568),(IFERROR(IF(AND(AK571="Probabilidad",AK572="Probabilidad"),(AT571-(+AT571*AN572)),IF(AND(AK571="Impacto",AK572="Probabilidad"),(AT570-(+AT570*AN572)),IF(AK572="Impacto",AT571,""))),""))," ")</f>
        <v/>
      </c>
      <c r="AS572" s="154" t="str">
        <f>IF(ISBLANK(AC568),(IFERROR(IF(AR572="","",IF(AR572&lt;=0.2,"Muy Baja",IF(AR572&lt;=0.4,"Baja",IF(AR572&lt;=0.6,"Media",IF(AR572&lt;=0.8,"Alta","Muy Alta"))))),""))," ")</f>
        <v/>
      </c>
      <c r="AT572" s="203" t="str">
        <f t="shared" si="510"/>
        <v/>
      </c>
      <c r="AU572" s="470" t="str">
        <f t="shared" si="511"/>
        <v/>
      </c>
      <c r="AV572" s="203" t="str">
        <f t="shared" si="556"/>
        <v/>
      </c>
      <c r="AW572" s="204" t="str">
        <f t="shared" si="513"/>
        <v/>
      </c>
      <c r="AX572" s="817"/>
      <c r="AY572" s="794"/>
      <c r="AZ572" s="797"/>
      <c r="BA572" s="800"/>
      <c r="BB572" s="256"/>
      <c r="BC572" s="180"/>
      <c r="BD572" s="179"/>
      <c r="BE572" s="179"/>
      <c r="BF572" s="473"/>
      <c r="BG572" s="473"/>
      <c r="BH572" s="473"/>
      <c r="BI572" s="180"/>
      <c r="BJ572" s="764"/>
      <c r="BK572" s="184"/>
      <c r="BL572" s="181"/>
      <c r="BM572" s="181"/>
      <c r="BN572" s="181"/>
      <c r="BO572" s="179"/>
      <c r="BP572" s="179"/>
      <c r="BQ572" s="179"/>
      <c r="BR572" s="464"/>
      <c r="BS572" s="464"/>
      <c r="BT572" s="479"/>
      <c r="BU572" s="509"/>
      <c r="BV572" s="509"/>
      <c r="BW572" s="509"/>
      <c r="BX572" s="509"/>
      <c r="BY572" s="182"/>
      <c r="BZ572" s="182"/>
      <c r="CA572" s="182"/>
      <c r="CB572" s="182"/>
      <c r="CC572" s="182"/>
      <c r="CD572" s="182"/>
      <c r="CE572" s="182"/>
      <c r="CF572" s="182"/>
      <c r="CG572" s="182"/>
      <c r="CH572" s="182"/>
      <c r="CI572" s="182"/>
      <c r="CJ572" s="182"/>
      <c r="CK572" s="182"/>
      <c r="CL572" s="182"/>
      <c r="CM572" s="182"/>
      <c r="CN572" s="182"/>
      <c r="CO572" s="182"/>
    </row>
    <row r="573" spans="1:93" ht="28.5" hidden="1" customHeight="1">
      <c r="A573" s="954"/>
      <c r="B573" s="780"/>
      <c r="C573" s="782"/>
      <c r="D573" s="469"/>
      <c r="E573" s="464"/>
      <c r="F573" s="179"/>
      <c r="G573" s="783"/>
      <c r="H573" s="297">
        <f t="shared" si="538"/>
        <v>93</v>
      </c>
      <c r="I573" s="776"/>
      <c r="J573" s="765"/>
      <c r="K573" s="765"/>
      <c r="L573" s="765"/>
      <c r="M573" s="765"/>
      <c r="N573" s="765"/>
      <c r="O573" s="765"/>
      <c r="P573" s="767"/>
      <c r="Q573" s="769"/>
      <c r="R573" s="771"/>
      <c r="S573" s="771"/>
      <c r="T573" s="771"/>
      <c r="U573" s="821"/>
      <c r="V573" s="806"/>
      <c r="W573" s="824"/>
      <c r="X573" s="827"/>
      <c r="Y573" s="830"/>
      <c r="Z573" s="806"/>
      <c r="AA573" s="809"/>
      <c r="AB573" s="812"/>
      <c r="AC573" s="815"/>
      <c r="AD573" s="798"/>
      <c r="AE573" s="178">
        <v>6</v>
      </c>
      <c r="AF573" s="400"/>
      <c r="AG573" s="444"/>
      <c r="AH573" s="393"/>
      <c r="AI573" s="393"/>
      <c r="AJ573" s="393"/>
      <c r="AK573" s="395" t="str">
        <f t="shared" si="506"/>
        <v/>
      </c>
      <c r="AL573" s="253"/>
      <c r="AM573" s="253"/>
      <c r="AN573" s="201" t="str">
        <f t="shared" si="507"/>
        <v/>
      </c>
      <c r="AO573" s="254"/>
      <c r="AP573" s="254"/>
      <c r="AQ573" s="255"/>
      <c r="AR573" s="202" t="str">
        <f>IF(ISBLANK(AC568),(IFERROR(IF(AND(AK572="Probabilidad",AK573="Probabilidad"),(AT572-(+AT572*AN573)),IF(AND(AK572="Impacto",AK573="Probabilidad"),(AT571-(+AT571*AN573)),IF(AK573="Impacto",AT572,""))),""))," ")</f>
        <v/>
      </c>
      <c r="AS573" s="154" t="str">
        <f>IF(ISBLANK(AC568),(IFERROR(IF(AR573="","",IF(AR573&lt;=0.2,"Muy Baja",IF(AR573&lt;=0.4,"Baja",IF(AR573&lt;=0.6,"Media",IF(AR573&lt;=0.8,"Alta","Muy Alta"))))),""))," ")</f>
        <v/>
      </c>
      <c r="AT573" s="203" t="str">
        <f t="shared" si="510"/>
        <v/>
      </c>
      <c r="AU573" s="470" t="str">
        <f t="shared" si="511"/>
        <v/>
      </c>
      <c r="AV573" s="203" t="str">
        <f t="shared" si="556"/>
        <v/>
      </c>
      <c r="AW573" s="204" t="str">
        <f t="shared" si="513"/>
        <v/>
      </c>
      <c r="AX573" s="818"/>
      <c r="AY573" s="795"/>
      <c r="AZ573" s="798"/>
      <c r="BA573" s="801"/>
      <c r="BB573" s="256"/>
      <c r="BC573" s="180"/>
      <c r="BD573" s="179"/>
      <c r="BE573" s="179"/>
      <c r="BF573" s="473"/>
      <c r="BG573" s="473"/>
      <c r="BH573" s="473"/>
      <c r="BI573" s="180"/>
      <c r="BJ573" s="765"/>
      <c r="BK573" s="184"/>
      <c r="BL573" s="181"/>
      <c r="BM573" s="181"/>
      <c r="BN573" s="181"/>
      <c r="BO573" s="179"/>
      <c r="BP573" s="179"/>
      <c r="BQ573" s="179"/>
      <c r="BR573" s="464"/>
      <c r="BS573" s="464"/>
      <c r="BT573" s="479"/>
      <c r="BU573" s="509"/>
      <c r="BV573" s="509"/>
      <c r="BW573" s="509"/>
      <c r="BX573" s="509"/>
      <c r="BY573" s="182"/>
      <c r="BZ573" s="182"/>
      <c r="CA573" s="182"/>
      <c r="CB573" s="182"/>
      <c r="CC573" s="182"/>
      <c r="CD573" s="182"/>
      <c r="CE573" s="182"/>
      <c r="CF573" s="182"/>
      <c r="CG573" s="182"/>
      <c r="CH573" s="182"/>
      <c r="CI573" s="182"/>
      <c r="CJ573" s="182"/>
      <c r="CK573" s="182"/>
      <c r="CL573" s="182"/>
      <c r="CM573" s="182"/>
      <c r="CN573" s="182"/>
      <c r="CO573" s="182"/>
    </row>
    <row r="574" spans="1:93" ht="28.5" hidden="1" customHeight="1">
      <c r="A574" s="954"/>
      <c r="B574" s="844"/>
      <c r="C574" s="845" t="str">
        <f>IFERROR((VLOOKUP($B574,'Listados Datos'!$D$3:$E$18,2,FALSE))," ")</f>
        <v xml:space="preserve"> </v>
      </c>
      <c r="D574" s="467" t="str">
        <f>IFERROR((VLOOKUP($B574,'Listados Datos'!$D$3:$F$18,3,FALSE))," ")</f>
        <v xml:space="preserve"> </v>
      </c>
      <c r="E574" s="462"/>
      <c r="F574" s="179"/>
      <c r="G574" s="783">
        <v>94</v>
      </c>
      <c r="H574" s="297">
        <f t="shared" ref="H574" si="557">+G574</f>
        <v>94</v>
      </c>
      <c r="I574" s="784"/>
      <c r="J574" s="785"/>
      <c r="K574" s="785"/>
      <c r="L574" s="785"/>
      <c r="M574" s="785"/>
      <c r="N574" s="785"/>
      <c r="O574" s="785"/>
      <c r="P574" s="786"/>
      <c r="Q574" s="787"/>
      <c r="R574" s="788"/>
      <c r="S574" s="788"/>
      <c r="T574" s="788"/>
      <c r="U574" s="819" t="str">
        <f>IF(ISBLANK(AB574),(IF(P574&lt;=0,"",IF(P574&lt;=2,"Muy Baja",IF(P574&lt;=24,"Baja",IF(P574&lt;=500,"Media",IF(P574&lt;=5000,"Alta","Muy Alta"))))))," ")</f>
        <v/>
      </c>
      <c r="V574" s="804" t="str">
        <f t="shared" ref="V574" si="558">IF(ISBLANK(AB574),(IF(U574="","",IF(U574="Muy Baja",20%,IF(U574="Baja",40%,IF(U574="Media",60%,IF(U574="Alta",80%,IF(U574="Muy Alta",100%,0)))))))," ")</f>
        <v/>
      </c>
      <c r="W574" s="822"/>
      <c r="X574" s="825" t="str">
        <f>IF(W574&gt;0,IF(NOT(ISERROR(MATCH(W574,'Listados Datos'!$N$3:$N$4,0))),'Listados Datos'!$N$6&amp;"Por favor no seleccionar este criterios de impacto (Afectación Económica o presupuestal y/o Pérdida Reputacional)",'Listados Datos'!$N$7),"")</f>
        <v/>
      </c>
      <c r="Y574" s="828" t="str">
        <f>IF(OR(W574='Listados Datos'!$R$3,W574='Listados Datos'!$S$3),"Leve",IF(OR(W574='Listados Datos'!$R$4,W574='Listados Datos'!$S$4),"Menor",IF(OR(W574='Listados Datos'!$R$5,W574='Listados Datos'!$S$5),"Moderado",IF(OR(W574='Listados Datos'!$R$6,W574='Listados Datos'!$S$6),"Mayor",IF(OR(W574='Listados Datos'!$R$7,W574='Listados Datos'!$S$7),"Catastrófico","")))))</f>
        <v/>
      </c>
      <c r="Z574" s="804" t="str">
        <f>IF(Y574="","",IF(Y574="Leve",20%,IF(Y574="Menor",40%,IF(Y574="Moderado",60%,IF(Y574="Mayor",80%,IF(Y574="Catastrófico",100%,0))))))</f>
        <v/>
      </c>
      <c r="AA574" s="807" t="str">
        <f>IF(OR(AND(U574="Muy Baja",Y574="Leve"),AND(U574="Muy Baja",Y574="Menor"),AND(U574="Baja",Y574="Leve")),"Bajo",IF(OR(AND(U574="Muy baja",Y574="Moderado"),AND(U574="Baja",Y574="Menor"),AND(U574="Baja",Y574="Moderado"),AND(U574="Media",Y574="Leve"),AND(U574="Media",Y574="Menor"),AND(U574="Media",Y574="Moderado"),AND(U574="Alta",Y574="Leve"),AND(U574="Alta",Y574="Menor")),"Moderado",IF(OR(AND(U574="Muy Baja",Y574="Mayor"),AND(U574="Baja",Y574="Mayor"),AND(U574="Media",Y574="Mayor"),AND(U574="Alta",Y574="Moderado"),AND(U574="Alta",Y574="Mayor"),AND(U574="Muy Alta",Y574="Leve"),AND(U574="Muy Alta",Y574="Menor"),AND(U574="Muy Alta",Y574="Moderado"),AND(U574="Muy Alta",Y574="Mayor")),"Alto",IF(OR(AND(U574="Muy Baja",Y574="Catastrófico"),AND(U574="Baja",Y574="Catastrófico"),AND(U574="Media",Y574="Catastrófico"),AND(U574="Alta",Y574="Catastrófico"),AND(U574="Muy Alta",Y574="Catastrófico")),"Extremo",""))))</f>
        <v/>
      </c>
      <c r="AB574" s="810"/>
      <c r="AC574" s="813"/>
      <c r="AD574" s="796" t="str">
        <f t="shared" ref="AD574" si="559">IF(AND(AB574="Rara Vez",AC574="Insignificante"),("BAJA"),IF(AND(AB574="Rara Vez",AC574="Menor"),("BAJA"),IF(AND(AB574="Rara Vez",AC574="Moderado"),("MODERADA"),IF(AND(AB574="Rara Vez",AC574="Mayor"),("ALTA"),IF(AND(AB574="Improbable",AC574="Insignificante"),("BAJA"),IF(AND(AB574="Improbable",AC574="Menor"),("BAJA"),IF(AND(AB574="Improbable",AC574="Moderado"),("MODERADA"),IF(AND(AB574="Improbable",AC574="Mayor"),("ALTA"),IF(AND(AB574="Posible",AC574="Insignificante"),("BAJA"),IF(AND(AB574="Posible",AC574="Menor"),("MODERADA"),IF(AND(AB574="Posible",AC574="Moderado"),("ALTA"),IF(AND(AB574="Posible",AC574="Mayor"),("EXTREMA"),IF(AND(AB574="Probable",AC574="Insignificante"),("MODERADA"),IF(AND(AB574="Probable",AC574="Menor"),("ALTA"),IF(AND(AB574="Probable",AC574="Moderado"),("ALTA"),IF(AND(AB574="Probable",AC574="Mayor"),("EXTREMA"),IF(AND(AB574="Casi Seguro",AC574="Insignificante"),("ALTA"),IF(AND(AB574="Casi Seguro",AC574="Menor"),("ALTA"),IF(AND(AB574="Casi Seguro",AC574="Moderado"),("EXTREMA"),IF(AND(AB574="Casi Seguro",AC574="Mayor"),("EXTREMA"),IF(AC574="Catastrófico","EXTREMA","VALORAR")))))))))))))))))))))</f>
        <v>VALORAR</v>
      </c>
      <c r="AE574" s="178">
        <v>1</v>
      </c>
      <c r="AF574" s="398"/>
      <c r="AG574" s="444"/>
      <c r="AH574" s="393"/>
      <c r="AI574" s="393"/>
      <c r="AJ574" s="393"/>
      <c r="AK574" s="395" t="str">
        <f t="shared" si="506"/>
        <v/>
      </c>
      <c r="AL574" s="253"/>
      <c r="AM574" s="253"/>
      <c r="AN574" s="201" t="str">
        <f t="shared" si="507"/>
        <v/>
      </c>
      <c r="AO574" s="254"/>
      <c r="AP574" s="254"/>
      <c r="AQ574" s="255"/>
      <c r="AR574" s="202" t="str">
        <f>IF(ISBLANK(AC574),(IFERROR(IF(AK574="Probabilidad",(V574-(+V574*AN574)),IF(AK574="Impacto",V574,"")),""))," ")</f>
        <v/>
      </c>
      <c r="AS574" s="154" t="str">
        <f>IF(ISBLANK(AC574), (IFERROR(IF(AR574="","",IF(AR574&lt;=0.2,"Muy Baja",IF(AR574&lt;=0.4,"Baja",IF(AR574&lt;=0.6,"Media",IF(AR574&lt;=0.8,"Alta","Muy Alta"))))),""))," ")</f>
        <v/>
      </c>
      <c r="AT574" s="203" t="str">
        <f t="shared" si="510"/>
        <v/>
      </c>
      <c r="AU574" s="470" t="str">
        <f t="shared" si="511"/>
        <v/>
      </c>
      <c r="AV574" s="203" t="str">
        <f>IFERROR(IF(AK574="Impacto",(Z574-(+Z574*AN574)),IF(AK574="Probabilidad",Z574,"")),"")</f>
        <v/>
      </c>
      <c r="AW574" s="204" t="str">
        <f t="shared" si="513"/>
        <v/>
      </c>
      <c r="AX574" s="816"/>
      <c r="AY574" s="793" t="str">
        <f>IF(ISBLANK(AC574), " ", AC574)</f>
        <v xml:space="preserve"> </v>
      </c>
      <c r="AZ574" s="796" t="str">
        <f t="shared" ref="AZ574" si="560">IF(AND(AX574="Rara Vez",AY574="Insignificante"),("BAJA"),IF(AND(AX574="Rara Vez",AY574="Menor"),("BAJA"),IF(AND(AX574="Rara Vez",AY574="Moderado"),("MODERADA"),IF(AND(AX574="Rara Vez",AY574="Mayor"),("ALTA"),IF(AND(AX574="Improbable",AY574="Insignificante"),("BAJA"),IF(AND(AX574="Improbable",AY574="Menor"),("BAJA"),IF(AND(AX574="Improbable",AY574="Moderado"),("MODERADA"),IF(AND(AX574="Improbable",AY574="Mayor"),("ALTA"),IF(AND(AX574="Posible",AY574="Insignificante"),("BAJA"),IF(AND(AX574="Posible",AY574="Menor"),("MODERADA"),IF(AND(AX574="Posible",AY574="Moderado"),("ALTA"),IF(AND(AX574="Posible",AY574="Mayor"),("EXTREMA"),IF(AND(AX574="Probable",AY574="Insignificante"),("MODERADA"),IF(AND(AX574="Probable",AY574="Menor"),("ALTA"),IF(AND(AX574="Probable",AY574="Moderado"),("ALTA"),IF(AND(AX574="Probable",AY574="Mayor"),("EXTREMA"),IF(AND(AX574="Casi Seguro",AY574="Insignificante"),("ALTA"),IF(AND(AX574="Casi Seguro",AY574="Menor"),("ALTA"),IF(AND(AX574="Casi Seguro",AY574="Moderado"),("EXTREMA"),IF(AND(AX574="Casi Seguro",AY574="Mayor"),("EXTREMA"),IF(AY574="Catastrófico","EXTREMA","VALORAR")))))))))))))))))))))</f>
        <v>VALORAR</v>
      </c>
      <c r="BA574" s="799"/>
      <c r="BB574" s="256"/>
      <c r="BC574" s="180"/>
      <c r="BD574" s="179"/>
      <c r="BE574" s="179"/>
      <c r="BF574" s="473"/>
      <c r="BG574" s="473"/>
      <c r="BH574" s="473"/>
      <c r="BI574" s="180"/>
      <c r="BJ574" s="785"/>
      <c r="BK574" s="184"/>
      <c r="BL574" s="181"/>
      <c r="BM574" s="181"/>
      <c r="BN574" s="181"/>
      <c r="BO574" s="179"/>
      <c r="BP574" s="179"/>
      <c r="BQ574" s="179"/>
      <c r="BR574" s="464"/>
      <c r="BS574" s="464"/>
      <c r="BT574" s="479"/>
      <c r="BU574" s="509"/>
      <c r="BV574" s="509"/>
      <c r="BW574" s="509"/>
      <c r="BX574" s="509"/>
      <c r="BY574" s="182"/>
      <c r="BZ574" s="182"/>
      <c r="CA574" s="182"/>
      <c r="CB574" s="182"/>
      <c r="CC574" s="182"/>
      <c r="CD574" s="182"/>
      <c r="CE574" s="182"/>
      <c r="CF574" s="182"/>
      <c r="CG574" s="182"/>
      <c r="CH574" s="182"/>
      <c r="CI574" s="182"/>
      <c r="CJ574" s="182"/>
      <c r="CK574" s="182"/>
      <c r="CL574" s="182"/>
      <c r="CM574" s="182"/>
      <c r="CN574" s="182"/>
      <c r="CO574" s="182"/>
    </row>
    <row r="575" spans="1:93" ht="28.5" hidden="1" customHeight="1">
      <c r="A575" s="954"/>
      <c r="B575" s="779"/>
      <c r="C575" s="781"/>
      <c r="D575" s="468"/>
      <c r="E575" s="463"/>
      <c r="F575" s="179"/>
      <c r="G575" s="783"/>
      <c r="H575" s="297">
        <f t="shared" ref="H575" si="561">+H574</f>
        <v>94</v>
      </c>
      <c r="I575" s="775"/>
      <c r="J575" s="764"/>
      <c r="K575" s="764"/>
      <c r="L575" s="764"/>
      <c r="M575" s="764"/>
      <c r="N575" s="764"/>
      <c r="O575" s="764"/>
      <c r="P575" s="766"/>
      <c r="Q575" s="768"/>
      <c r="R575" s="770"/>
      <c r="S575" s="770"/>
      <c r="T575" s="770"/>
      <c r="U575" s="820"/>
      <c r="V575" s="805"/>
      <c r="W575" s="823"/>
      <c r="X575" s="826"/>
      <c r="Y575" s="829"/>
      <c r="Z575" s="805"/>
      <c r="AA575" s="808"/>
      <c r="AB575" s="811"/>
      <c r="AC575" s="814"/>
      <c r="AD575" s="797"/>
      <c r="AE575" s="178">
        <v>2</v>
      </c>
      <c r="AF575" s="399"/>
      <c r="AG575" s="444"/>
      <c r="AH575" s="393"/>
      <c r="AI575" s="393"/>
      <c r="AJ575" s="393"/>
      <c r="AK575" s="395" t="str">
        <f t="shared" si="506"/>
        <v/>
      </c>
      <c r="AL575" s="253"/>
      <c r="AM575" s="253"/>
      <c r="AN575" s="201" t="str">
        <f t="shared" si="507"/>
        <v/>
      </c>
      <c r="AO575" s="254"/>
      <c r="AP575" s="254"/>
      <c r="AQ575" s="255"/>
      <c r="AR575" s="202" t="str">
        <f>IF(ISBLANK(AC574),(IFERROR(IF(AND(AK574="Probabilidad",AK575="Probabilidad"),(AT574-(+AT574*AN575)),IF(AK575="Probabilidad",(V574-(+V574*AN575)),IF(AK575="Impacto",AT574,""))),""))," ")</f>
        <v/>
      </c>
      <c r="AS575" s="154" t="str">
        <f>IF(ISBLANK(AC574),(IFERROR(IF(AR575="","",IF(AR575&lt;=0.2,"Muy Baja",IF(AR575&lt;=0.4,"Baja",IF(AR575&lt;=0.6,"Media",IF(AR575&lt;=0.8,"Alta","Muy Alta"))))),""))," ")</f>
        <v/>
      </c>
      <c r="AT575" s="203" t="str">
        <f t="shared" si="510"/>
        <v/>
      </c>
      <c r="AU575" s="470" t="str">
        <f t="shared" si="511"/>
        <v/>
      </c>
      <c r="AV575" s="203" t="str">
        <f>IFERROR(IF(AND(AK574="Impacto",AK575="Impacto"),(AV574-(+AV574*AN575)),IF(AK575="Impacto",(Z574-(+Z574*AN575)),IF(AK575="Probabilidad",AV574,""))),"")</f>
        <v/>
      </c>
      <c r="AW575" s="204" t="str">
        <f t="shared" si="513"/>
        <v/>
      </c>
      <c r="AX575" s="817"/>
      <c r="AY575" s="794"/>
      <c r="AZ575" s="797"/>
      <c r="BA575" s="800"/>
      <c r="BB575" s="256"/>
      <c r="BC575" s="180"/>
      <c r="BD575" s="179"/>
      <c r="BE575" s="179"/>
      <c r="BF575" s="473"/>
      <c r="BG575" s="473"/>
      <c r="BH575" s="473"/>
      <c r="BI575" s="180"/>
      <c r="BJ575" s="764"/>
      <c r="BK575" s="184"/>
      <c r="BL575" s="181"/>
      <c r="BM575" s="181"/>
      <c r="BN575" s="181"/>
      <c r="BO575" s="179"/>
      <c r="BP575" s="179"/>
      <c r="BQ575" s="179"/>
      <c r="BR575" s="464"/>
      <c r="BS575" s="464"/>
      <c r="BT575" s="479"/>
      <c r="BU575" s="509"/>
      <c r="BV575" s="509"/>
      <c r="BW575" s="509"/>
      <c r="BX575" s="509"/>
      <c r="BY575" s="182"/>
      <c r="BZ575" s="182"/>
      <c r="CA575" s="182"/>
      <c r="CB575" s="182"/>
      <c r="CC575" s="182"/>
      <c r="CD575" s="182"/>
      <c r="CE575" s="182"/>
      <c r="CF575" s="182"/>
      <c r="CG575" s="182"/>
      <c r="CH575" s="182"/>
      <c r="CI575" s="182"/>
      <c r="CJ575" s="182"/>
      <c r="CK575" s="182"/>
      <c r="CL575" s="182"/>
      <c r="CM575" s="182"/>
      <c r="CN575" s="182"/>
      <c r="CO575" s="182"/>
    </row>
    <row r="576" spans="1:93" ht="28.5" hidden="1" customHeight="1">
      <c r="A576" s="954"/>
      <c r="B576" s="779"/>
      <c r="C576" s="781"/>
      <c r="D576" s="468"/>
      <c r="E576" s="463"/>
      <c r="F576" s="179"/>
      <c r="G576" s="783"/>
      <c r="H576" s="297">
        <f t="shared" si="538"/>
        <v>94</v>
      </c>
      <c r="I576" s="775"/>
      <c r="J576" s="764"/>
      <c r="K576" s="764"/>
      <c r="L576" s="764"/>
      <c r="M576" s="764"/>
      <c r="N576" s="764"/>
      <c r="O576" s="764"/>
      <c r="P576" s="766"/>
      <c r="Q576" s="768"/>
      <c r="R576" s="770"/>
      <c r="S576" s="770"/>
      <c r="T576" s="770"/>
      <c r="U576" s="820"/>
      <c r="V576" s="805"/>
      <c r="W576" s="823"/>
      <c r="X576" s="826"/>
      <c r="Y576" s="829"/>
      <c r="Z576" s="805"/>
      <c r="AA576" s="808"/>
      <c r="AB576" s="811"/>
      <c r="AC576" s="814"/>
      <c r="AD576" s="797"/>
      <c r="AE576" s="178">
        <v>3</v>
      </c>
      <c r="AF576" s="399"/>
      <c r="AG576" s="444"/>
      <c r="AH576" s="393"/>
      <c r="AI576" s="393"/>
      <c r="AJ576" s="393"/>
      <c r="AK576" s="395" t="str">
        <f t="shared" si="506"/>
        <v/>
      </c>
      <c r="AL576" s="253"/>
      <c r="AM576" s="253"/>
      <c r="AN576" s="201" t="str">
        <f t="shared" si="507"/>
        <v/>
      </c>
      <c r="AO576" s="254"/>
      <c r="AP576" s="254"/>
      <c r="AQ576" s="255"/>
      <c r="AR576" s="202" t="str">
        <f>IF(ISBLANK(AC574),(IFERROR(IF(AND(AK575="Probabilidad",AK576="Probabilidad"),(AT575-(+AT575*AN576)),IF(AND(AK575="Impacto",AK576="Probabilidad"),(AT574-(+AT574*AN576)),IF(AK576="Impacto",AT575,""))),""))," ")</f>
        <v/>
      </c>
      <c r="AS576" s="154" t="str">
        <f>IF(ISBLANK(AC574),(IFERROR(IF(AR576="","",IF(AR576&lt;=0.2,"Muy Baja",IF(AR576&lt;=0.4,"Baja",IF(AR576&lt;=0.6,"Media",IF(AR576&lt;=0.8,"Alta","Muy Alta"))))),""))," ")</f>
        <v/>
      </c>
      <c r="AT576" s="203" t="str">
        <f t="shared" si="510"/>
        <v/>
      </c>
      <c r="AU576" s="470" t="str">
        <f t="shared" si="511"/>
        <v/>
      </c>
      <c r="AV576" s="203" t="str">
        <f t="shared" ref="AV576:AV579" si="562">IFERROR(IF(AND(AK575="Impacto",AK576="Impacto"),(AV575-(+AV575*AN576)),IF(AND(AK575="Probabilidad",AK576="Impacto"),(AV574-(+AV574*AN576)),IF(AK576="Probabilidad",AV575,""))),"")</f>
        <v/>
      </c>
      <c r="AW576" s="204" t="str">
        <f t="shared" si="513"/>
        <v/>
      </c>
      <c r="AX576" s="817"/>
      <c r="AY576" s="794"/>
      <c r="AZ576" s="797"/>
      <c r="BA576" s="800"/>
      <c r="BB576" s="256"/>
      <c r="BC576" s="180"/>
      <c r="BD576" s="179"/>
      <c r="BE576" s="179"/>
      <c r="BF576" s="473"/>
      <c r="BG576" s="473"/>
      <c r="BH576" s="473"/>
      <c r="BI576" s="180"/>
      <c r="BJ576" s="764"/>
      <c r="BK576" s="184"/>
      <c r="BL576" s="181"/>
      <c r="BM576" s="181"/>
      <c r="BN576" s="181"/>
      <c r="BO576" s="179"/>
      <c r="BP576" s="179"/>
      <c r="BQ576" s="179"/>
      <c r="BR576" s="464"/>
      <c r="BS576" s="464"/>
      <c r="BT576" s="479"/>
      <c r="BU576" s="509"/>
      <c r="BV576" s="509"/>
      <c r="BW576" s="509"/>
      <c r="BX576" s="509"/>
      <c r="BY576" s="182"/>
      <c r="BZ576" s="182"/>
      <c r="CA576" s="182"/>
      <c r="CB576" s="182"/>
      <c r="CC576" s="182"/>
      <c r="CD576" s="182"/>
      <c r="CE576" s="182"/>
      <c r="CF576" s="182"/>
      <c r="CG576" s="182"/>
      <c r="CH576" s="182"/>
      <c r="CI576" s="182"/>
      <c r="CJ576" s="182"/>
      <c r="CK576" s="182"/>
      <c r="CL576" s="182"/>
      <c r="CM576" s="182"/>
      <c r="CN576" s="182"/>
      <c r="CO576" s="182"/>
    </row>
    <row r="577" spans="1:93" ht="28.5" hidden="1" customHeight="1">
      <c r="A577" s="954"/>
      <c r="B577" s="779"/>
      <c r="C577" s="781"/>
      <c r="D577" s="468"/>
      <c r="E577" s="463"/>
      <c r="F577" s="179"/>
      <c r="G577" s="783"/>
      <c r="H577" s="297">
        <f t="shared" si="538"/>
        <v>94</v>
      </c>
      <c r="I577" s="775"/>
      <c r="J577" s="764"/>
      <c r="K577" s="764"/>
      <c r="L577" s="764"/>
      <c r="M577" s="764"/>
      <c r="N577" s="764"/>
      <c r="O577" s="764"/>
      <c r="P577" s="766"/>
      <c r="Q577" s="768"/>
      <c r="R577" s="770"/>
      <c r="S577" s="770"/>
      <c r="T577" s="770"/>
      <c r="U577" s="820"/>
      <c r="V577" s="805"/>
      <c r="W577" s="823"/>
      <c r="X577" s="826"/>
      <c r="Y577" s="829"/>
      <c r="Z577" s="805"/>
      <c r="AA577" s="808"/>
      <c r="AB577" s="811"/>
      <c r="AC577" s="814"/>
      <c r="AD577" s="797"/>
      <c r="AE577" s="178">
        <v>4</v>
      </c>
      <c r="AF577" s="399"/>
      <c r="AG577" s="444"/>
      <c r="AH577" s="393"/>
      <c r="AI577" s="393"/>
      <c r="AJ577" s="393"/>
      <c r="AK577" s="395" t="str">
        <f t="shared" si="506"/>
        <v/>
      </c>
      <c r="AL577" s="253"/>
      <c r="AM577" s="253"/>
      <c r="AN577" s="201" t="str">
        <f t="shared" si="507"/>
        <v/>
      </c>
      <c r="AO577" s="254"/>
      <c r="AP577" s="254"/>
      <c r="AQ577" s="255"/>
      <c r="AR577" s="202" t="str">
        <f>IF(ISBLANK(AC574),(IFERROR(IF(AND(AK576="Probabilidad",AK577="Probabilidad"),(AT576-(+AT576*AN577)),IF(AND(AK576="Impacto",AK577="Probabilidad"),(AT575-(+AT575*AN577)),IF(AK577="Impacto",AT576,""))),""))," ")</f>
        <v/>
      </c>
      <c r="AS577" s="154" t="str">
        <f>IF(ISBLANK(AC574),(IFERROR(IF(AR577="","",IF(AR577&lt;=0.2,"Muy Baja",IF(AR577&lt;=0.4,"Baja",IF(AR577&lt;=0.6,"Media",IF(AR577&lt;=0.8,"Alta","Muy Alta"))))),""))," ")</f>
        <v/>
      </c>
      <c r="AT577" s="203" t="str">
        <f t="shared" si="510"/>
        <v/>
      </c>
      <c r="AU577" s="470" t="str">
        <f t="shared" si="511"/>
        <v/>
      </c>
      <c r="AV577" s="203" t="str">
        <f t="shared" si="562"/>
        <v/>
      </c>
      <c r="AW577" s="204" t="str">
        <f t="shared" si="513"/>
        <v/>
      </c>
      <c r="AX577" s="817"/>
      <c r="AY577" s="794"/>
      <c r="AZ577" s="797"/>
      <c r="BA577" s="800"/>
      <c r="BB577" s="256"/>
      <c r="BC577" s="180"/>
      <c r="BD577" s="179"/>
      <c r="BE577" s="179"/>
      <c r="BF577" s="473"/>
      <c r="BG577" s="473"/>
      <c r="BH577" s="473"/>
      <c r="BI577" s="180"/>
      <c r="BJ577" s="764"/>
      <c r="BK577" s="184"/>
      <c r="BL577" s="181"/>
      <c r="BM577" s="181"/>
      <c r="BN577" s="181"/>
      <c r="BO577" s="179"/>
      <c r="BP577" s="179"/>
      <c r="BQ577" s="179"/>
      <c r="BR577" s="464"/>
      <c r="BS577" s="464"/>
      <c r="BT577" s="479"/>
      <c r="BU577" s="509"/>
      <c r="BV577" s="509"/>
      <c r="BW577" s="509"/>
      <c r="BX577" s="509"/>
      <c r="BY577" s="182"/>
      <c r="BZ577" s="182"/>
      <c r="CA577" s="182"/>
      <c r="CB577" s="182"/>
      <c r="CC577" s="182"/>
      <c r="CD577" s="182"/>
      <c r="CE577" s="182"/>
      <c r="CF577" s="182"/>
      <c r="CG577" s="182"/>
      <c r="CH577" s="182"/>
      <c r="CI577" s="182"/>
      <c r="CJ577" s="182"/>
      <c r="CK577" s="182"/>
      <c r="CL577" s="182"/>
      <c r="CM577" s="182"/>
      <c r="CN577" s="182"/>
      <c r="CO577" s="182"/>
    </row>
    <row r="578" spans="1:93" ht="28.5" hidden="1" customHeight="1">
      <c r="A578" s="954"/>
      <c r="B578" s="779"/>
      <c r="C578" s="781"/>
      <c r="D578" s="468"/>
      <c r="E578" s="463"/>
      <c r="F578" s="179"/>
      <c r="G578" s="783"/>
      <c r="H578" s="297">
        <f t="shared" si="538"/>
        <v>94</v>
      </c>
      <c r="I578" s="775"/>
      <c r="J578" s="764"/>
      <c r="K578" s="764"/>
      <c r="L578" s="764"/>
      <c r="M578" s="764"/>
      <c r="N578" s="764"/>
      <c r="O578" s="764"/>
      <c r="P578" s="766"/>
      <c r="Q578" s="768"/>
      <c r="R578" s="770"/>
      <c r="S578" s="770"/>
      <c r="T578" s="770"/>
      <c r="U578" s="820"/>
      <c r="V578" s="805"/>
      <c r="W578" s="823"/>
      <c r="X578" s="826"/>
      <c r="Y578" s="829"/>
      <c r="Z578" s="805"/>
      <c r="AA578" s="808"/>
      <c r="AB578" s="811"/>
      <c r="AC578" s="814"/>
      <c r="AD578" s="797"/>
      <c r="AE578" s="178">
        <v>5</v>
      </c>
      <c r="AF578" s="399"/>
      <c r="AG578" s="444"/>
      <c r="AH578" s="393"/>
      <c r="AI578" s="393"/>
      <c r="AJ578" s="393"/>
      <c r="AK578" s="395" t="str">
        <f t="shared" si="506"/>
        <v/>
      </c>
      <c r="AL578" s="253"/>
      <c r="AM578" s="253"/>
      <c r="AN578" s="201" t="str">
        <f t="shared" si="507"/>
        <v/>
      </c>
      <c r="AO578" s="254"/>
      <c r="AP578" s="254"/>
      <c r="AQ578" s="255"/>
      <c r="AR578" s="202" t="str">
        <f>IF(ISBLANK(AC574),(IFERROR(IF(AND(AK577="Probabilidad",AK578="Probabilidad"),(AT577-(+AT577*AN578)),IF(AND(AK577="Impacto",AK578="Probabilidad"),(AT576-(+AT576*AN578)),IF(AK578="Impacto",AT577,""))),""))," ")</f>
        <v/>
      </c>
      <c r="AS578" s="154" t="str">
        <f>IF(ISBLANK(AC574),(IFERROR(IF(AR578="","",IF(AR578&lt;=0.2,"Muy Baja",IF(AR578&lt;=0.4,"Baja",IF(AR578&lt;=0.6,"Media",IF(AR578&lt;=0.8,"Alta","Muy Alta"))))),""))," ")</f>
        <v/>
      </c>
      <c r="AT578" s="203" t="str">
        <f t="shared" si="510"/>
        <v/>
      </c>
      <c r="AU578" s="470" t="str">
        <f t="shared" si="511"/>
        <v/>
      </c>
      <c r="AV578" s="203" t="str">
        <f t="shared" si="562"/>
        <v/>
      </c>
      <c r="AW578" s="204" t="str">
        <f t="shared" si="513"/>
        <v/>
      </c>
      <c r="AX578" s="817"/>
      <c r="AY578" s="794"/>
      <c r="AZ578" s="797"/>
      <c r="BA578" s="800"/>
      <c r="BB578" s="256"/>
      <c r="BC578" s="180"/>
      <c r="BD578" s="179"/>
      <c r="BE578" s="179"/>
      <c r="BF578" s="473"/>
      <c r="BG578" s="473"/>
      <c r="BH578" s="473"/>
      <c r="BI578" s="180"/>
      <c r="BJ578" s="764"/>
      <c r="BK578" s="184"/>
      <c r="BL578" s="181"/>
      <c r="BM578" s="181"/>
      <c r="BN578" s="181"/>
      <c r="BO578" s="179"/>
      <c r="BP578" s="179"/>
      <c r="BQ578" s="179"/>
      <c r="BR578" s="464"/>
      <c r="BS578" s="464"/>
      <c r="BT578" s="479"/>
      <c r="BU578" s="509"/>
      <c r="BV578" s="509"/>
      <c r="BW578" s="509"/>
      <c r="BX578" s="509"/>
      <c r="BY578" s="182"/>
      <c r="BZ578" s="182"/>
      <c r="CA578" s="182"/>
      <c r="CB578" s="182"/>
      <c r="CC578" s="182"/>
      <c r="CD578" s="182"/>
      <c r="CE578" s="182"/>
      <c r="CF578" s="182"/>
      <c r="CG578" s="182"/>
      <c r="CH578" s="182"/>
      <c r="CI578" s="182"/>
      <c r="CJ578" s="182"/>
      <c r="CK578" s="182"/>
      <c r="CL578" s="182"/>
      <c r="CM578" s="182"/>
      <c r="CN578" s="182"/>
      <c r="CO578" s="182"/>
    </row>
    <row r="579" spans="1:93" ht="28.5" hidden="1" customHeight="1">
      <c r="A579" s="954"/>
      <c r="B579" s="780"/>
      <c r="C579" s="782"/>
      <c r="D579" s="469"/>
      <c r="E579" s="464"/>
      <c r="F579" s="179"/>
      <c r="G579" s="783"/>
      <c r="H579" s="297">
        <f t="shared" si="538"/>
        <v>94</v>
      </c>
      <c r="I579" s="776"/>
      <c r="J579" s="765"/>
      <c r="K579" s="765"/>
      <c r="L579" s="765"/>
      <c r="M579" s="765"/>
      <c r="N579" s="765"/>
      <c r="O579" s="765"/>
      <c r="P579" s="767"/>
      <c r="Q579" s="769"/>
      <c r="R579" s="771"/>
      <c r="S579" s="771"/>
      <c r="T579" s="771"/>
      <c r="U579" s="821"/>
      <c r="V579" s="806"/>
      <c r="W579" s="824"/>
      <c r="X579" s="827"/>
      <c r="Y579" s="830"/>
      <c r="Z579" s="806"/>
      <c r="AA579" s="809"/>
      <c r="AB579" s="812"/>
      <c r="AC579" s="815"/>
      <c r="AD579" s="798"/>
      <c r="AE579" s="178">
        <v>6</v>
      </c>
      <c r="AF579" s="400"/>
      <c r="AG579" s="444"/>
      <c r="AH579" s="393"/>
      <c r="AI579" s="393"/>
      <c r="AJ579" s="393"/>
      <c r="AK579" s="395" t="str">
        <f t="shared" si="506"/>
        <v/>
      </c>
      <c r="AL579" s="253"/>
      <c r="AM579" s="253"/>
      <c r="AN579" s="201" t="str">
        <f t="shared" si="507"/>
        <v/>
      </c>
      <c r="AO579" s="254"/>
      <c r="AP579" s="254"/>
      <c r="AQ579" s="255"/>
      <c r="AR579" s="202" t="str">
        <f>IF(ISBLANK(AC574),(IFERROR(IF(AND(AK578="Probabilidad",AK579="Probabilidad"),(AT578-(+AT578*AN579)),IF(AND(AK578="Impacto",AK579="Probabilidad"),(AT577-(+AT577*AN579)),IF(AK579="Impacto",AT578,""))),""))," ")</f>
        <v/>
      </c>
      <c r="AS579" s="154" t="str">
        <f>IF(ISBLANK(AC574),(IFERROR(IF(AR579="","",IF(AR579&lt;=0.2,"Muy Baja",IF(AR579&lt;=0.4,"Baja",IF(AR579&lt;=0.6,"Media",IF(AR579&lt;=0.8,"Alta","Muy Alta"))))),""))," ")</f>
        <v/>
      </c>
      <c r="AT579" s="203" t="str">
        <f t="shared" si="510"/>
        <v/>
      </c>
      <c r="AU579" s="470" t="str">
        <f t="shared" si="511"/>
        <v/>
      </c>
      <c r="AV579" s="203" t="str">
        <f t="shared" si="562"/>
        <v/>
      </c>
      <c r="AW579" s="204" t="str">
        <f t="shared" si="513"/>
        <v/>
      </c>
      <c r="AX579" s="818"/>
      <c r="AY579" s="795"/>
      <c r="AZ579" s="798"/>
      <c r="BA579" s="801"/>
      <c r="BB579" s="256"/>
      <c r="BC579" s="180"/>
      <c r="BD579" s="179"/>
      <c r="BE579" s="179"/>
      <c r="BF579" s="473"/>
      <c r="BG579" s="473"/>
      <c r="BH579" s="473"/>
      <c r="BI579" s="180"/>
      <c r="BJ579" s="765"/>
      <c r="BK579" s="184"/>
      <c r="BL579" s="181"/>
      <c r="BM579" s="181"/>
      <c r="BN579" s="181"/>
      <c r="BO579" s="179"/>
      <c r="BP579" s="179"/>
      <c r="BQ579" s="179"/>
      <c r="BR579" s="464"/>
      <c r="BS579" s="464"/>
      <c r="BT579" s="479"/>
      <c r="BU579" s="509"/>
      <c r="BV579" s="509"/>
      <c r="BW579" s="509"/>
      <c r="BX579" s="509"/>
      <c r="BY579" s="182"/>
      <c r="BZ579" s="182"/>
      <c r="CA579" s="182"/>
      <c r="CB579" s="182"/>
      <c r="CC579" s="182"/>
      <c r="CD579" s="182"/>
      <c r="CE579" s="182"/>
      <c r="CF579" s="182"/>
      <c r="CG579" s="182"/>
      <c r="CH579" s="182"/>
      <c r="CI579" s="182"/>
      <c r="CJ579" s="182"/>
      <c r="CK579" s="182"/>
      <c r="CL579" s="182"/>
      <c r="CM579" s="182"/>
      <c r="CN579" s="182"/>
      <c r="CO579" s="182"/>
    </row>
    <row r="580" spans="1:93" ht="28.5" hidden="1" customHeight="1">
      <c r="A580" s="954"/>
      <c r="B580" s="844"/>
      <c r="C580" s="845" t="str">
        <f>IFERROR((VLOOKUP($B580,'Listados Datos'!$D$3:$E$18,2,FALSE))," ")</f>
        <v xml:space="preserve"> </v>
      </c>
      <c r="D580" s="467" t="str">
        <f>IFERROR((VLOOKUP($B580,'Listados Datos'!$D$3:$F$18,3,FALSE))," ")</f>
        <v xml:space="preserve"> </v>
      </c>
      <c r="E580" s="462"/>
      <c r="F580" s="179"/>
      <c r="G580" s="783">
        <v>95</v>
      </c>
      <c r="H580" s="297">
        <f t="shared" ref="H580" si="563">+G580</f>
        <v>95</v>
      </c>
      <c r="I580" s="784"/>
      <c r="J580" s="785"/>
      <c r="K580" s="785"/>
      <c r="L580" s="785"/>
      <c r="M580" s="785"/>
      <c r="N580" s="785"/>
      <c r="O580" s="785"/>
      <c r="P580" s="786"/>
      <c r="Q580" s="787"/>
      <c r="R580" s="788"/>
      <c r="S580" s="788"/>
      <c r="T580" s="788"/>
      <c r="U580" s="819" t="str">
        <f>IF(ISBLANK(AB580),(IF(P580&lt;=0,"",IF(P580&lt;=2,"Muy Baja",IF(P580&lt;=24,"Baja",IF(P580&lt;=500,"Media",IF(P580&lt;=5000,"Alta","Muy Alta"))))))," ")</f>
        <v/>
      </c>
      <c r="V580" s="804" t="str">
        <f t="shared" ref="V580" si="564">IF(ISBLANK(AB580),(IF(U580="","",IF(U580="Muy Baja",20%,IF(U580="Baja",40%,IF(U580="Media",60%,IF(U580="Alta",80%,IF(U580="Muy Alta",100%,0)))))))," ")</f>
        <v/>
      </c>
      <c r="W580" s="822"/>
      <c r="X580" s="825" t="str">
        <f>IF(W580&gt;0,IF(NOT(ISERROR(MATCH(W580,'Listados Datos'!$N$3:$N$4,0))),'Listados Datos'!$N$6&amp;"Por favor no seleccionar este criterios de impacto (Afectación Económica o presupuestal y/o Pérdida Reputacional)",'Listados Datos'!$N$7),"")</f>
        <v/>
      </c>
      <c r="Y580" s="828" t="str">
        <f>IF(OR(W580='Listados Datos'!$R$3,W580='Listados Datos'!$S$3),"Leve",IF(OR(W580='Listados Datos'!$R$4,W580='Listados Datos'!$S$4),"Menor",IF(OR(W580='Listados Datos'!$R$5,W580='Listados Datos'!$S$5),"Moderado",IF(OR(W580='Listados Datos'!$R$6,W580='Listados Datos'!$S$6),"Mayor",IF(OR(W580='Listados Datos'!$R$7,W580='Listados Datos'!$S$7),"Catastrófico","")))))</f>
        <v/>
      </c>
      <c r="Z580" s="804" t="str">
        <f>IF(Y580="","",IF(Y580="Leve",20%,IF(Y580="Menor",40%,IF(Y580="Moderado",60%,IF(Y580="Mayor",80%,IF(Y580="Catastrófico",100%,0))))))</f>
        <v/>
      </c>
      <c r="AA580" s="807" t="str">
        <f>IF(OR(AND(U580="Muy Baja",Y580="Leve"),AND(U580="Muy Baja",Y580="Menor"),AND(U580="Baja",Y580="Leve")),"Bajo",IF(OR(AND(U580="Muy baja",Y580="Moderado"),AND(U580="Baja",Y580="Menor"),AND(U580="Baja",Y580="Moderado"),AND(U580="Media",Y580="Leve"),AND(U580="Media",Y580="Menor"),AND(U580="Media",Y580="Moderado"),AND(U580="Alta",Y580="Leve"),AND(U580="Alta",Y580="Menor")),"Moderado",IF(OR(AND(U580="Muy Baja",Y580="Mayor"),AND(U580="Baja",Y580="Mayor"),AND(U580="Media",Y580="Mayor"),AND(U580="Alta",Y580="Moderado"),AND(U580="Alta",Y580="Mayor"),AND(U580="Muy Alta",Y580="Leve"),AND(U580="Muy Alta",Y580="Menor"),AND(U580="Muy Alta",Y580="Moderado"),AND(U580="Muy Alta",Y580="Mayor")),"Alto",IF(OR(AND(U580="Muy Baja",Y580="Catastrófico"),AND(U580="Baja",Y580="Catastrófico"),AND(U580="Media",Y580="Catastrófico"),AND(U580="Alta",Y580="Catastrófico"),AND(U580="Muy Alta",Y580="Catastrófico")),"Extremo",""))))</f>
        <v/>
      </c>
      <c r="AB580" s="810"/>
      <c r="AC580" s="813"/>
      <c r="AD580" s="796" t="str">
        <f t="shared" ref="AD580" si="565">IF(AND(AB580="Rara Vez",AC580="Insignificante"),("BAJA"),IF(AND(AB580="Rara Vez",AC580="Menor"),("BAJA"),IF(AND(AB580="Rara Vez",AC580="Moderado"),("MODERADA"),IF(AND(AB580="Rara Vez",AC580="Mayor"),("ALTA"),IF(AND(AB580="Improbable",AC580="Insignificante"),("BAJA"),IF(AND(AB580="Improbable",AC580="Menor"),("BAJA"),IF(AND(AB580="Improbable",AC580="Moderado"),("MODERADA"),IF(AND(AB580="Improbable",AC580="Mayor"),("ALTA"),IF(AND(AB580="Posible",AC580="Insignificante"),("BAJA"),IF(AND(AB580="Posible",AC580="Menor"),("MODERADA"),IF(AND(AB580="Posible",AC580="Moderado"),("ALTA"),IF(AND(AB580="Posible",AC580="Mayor"),("EXTREMA"),IF(AND(AB580="Probable",AC580="Insignificante"),("MODERADA"),IF(AND(AB580="Probable",AC580="Menor"),("ALTA"),IF(AND(AB580="Probable",AC580="Moderado"),("ALTA"),IF(AND(AB580="Probable",AC580="Mayor"),("EXTREMA"),IF(AND(AB580="Casi Seguro",AC580="Insignificante"),("ALTA"),IF(AND(AB580="Casi Seguro",AC580="Menor"),("ALTA"),IF(AND(AB580="Casi Seguro",AC580="Moderado"),("EXTREMA"),IF(AND(AB580="Casi Seguro",AC580="Mayor"),("EXTREMA"),IF(AC580="Catastrófico","EXTREMA","VALORAR")))))))))))))))))))))</f>
        <v>VALORAR</v>
      </c>
      <c r="AE580" s="178">
        <v>1</v>
      </c>
      <c r="AF580" s="398"/>
      <c r="AG580" s="444"/>
      <c r="AH580" s="393"/>
      <c r="AI580" s="393"/>
      <c r="AJ580" s="393"/>
      <c r="AK580" s="395" t="str">
        <f t="shared" si="506"/>
        <v/>
      </c>
      <c r="AL580" s="253"/>
      <c r="AM580" s="253"/>
      <c r="AN580" s="201" t="str">
        <f t="shared" si="507"/>
        <v/>
      </c>
      <c r="AO580" s="254"/>
      <c r="AP580" s="254"/>
      <c r="AQ580" s="255"/>
      <c r="AR580" s="202" t="str">
        <f>IF(ISBLANK(AC580),(IFERROR(IF(AK580="Probabilidad",(V580-(+V580*AN580)),IF(AK580="Impacto",V580,"")),""))," ")</f>
        <v/>
      </c>
      <c r="AS580" s="154" t="str">
        <f>IF(ISBLANK(AC580), (IFERROR(IF(AR580="","",IF(AR580&lt;=0.2,"Muy Baja",IF(AR580&lt;=0.4,"Baja",IF(AR580&lt;=0.6,"Media",IF(AR580&lt;=0.8,"Alta","Muy Alta"))))),""))," ")</f>
        <v/>
      </c>
      <c r="AT580" s="203" t="str">
        <f t="shared" si="510"/>
        <v/>
      </c>
      <c r="AU580" s="470" t="str">
        <f t="shared" si="511"/>
        <v/>
      </c>
      <c r="AV580" s="203" t="str">
        <f>IFERROR(IF(AK580="Impacto",(Z580-(+Z580*AN580)),IF(AK580="Probabilidad",Z580,"")),"")</f>
        <v/>
      </c>
      <c r="AW580" s="204" t="str">
        <f t="shared" si="513"/>
        <v/>
      </c>
      <c r="AX580" s="816"/>
      <c r="AY580" s="793" t="str">
        <f>IF(ISBLANK(AC580), " ", AC580)</f>
        <v xml:space="preserve"> </v>
      </c>
      <c r="AZ580" s="796" t="str">
        <f t="shared" ref="AZ580" si="566">IF(AND(AX580="Rara Vez",AY580="Insignificante"),("BAJA"),IF(AND(AX580="Rara Vez",AY580="Menor"),("BAJA"),IF(AND(AX580="Rara Vez",AY580="Moderado"),("MODERADA"),IF(AND(AX580="Rara Vez",AY580="Mayor"),("ALTA"),IF(AND(AX580="Improbable",AY580="Insignificante"),("BAJA"),IF(AND(AX580="Improbable",AY580="Menor"),("BAJA"),IF(AND(AX580="Improbable",AY580="Moderado"),("MODERADA"),IF(AND(AX580="Improbable",AY580="Mayor"),("ALTA"),IF(AND(AX580="Posible",AY580="Insignificante"),("BAJA"),IF(AND(AX580="Posible",AY580="Menor"),("MODERADA"),IF(AND(AX580="Posible",AY580="Moderado"),("ALTA"),IF(AND(AX580="Posible",AY580="Mayor"),("EXTREMA"),IF(AND(AX580="Probable",AY580="Insignificante"),("MODERADA"),IF(AND(AX580="Probable",AY580="Menor"),("ALTA"),IF(AND(AX580="Probable",AY580="Moderado"),("ALTA"),IF(AND(AX580="Probable",AY580="Mayor"),("EXTREMA"),IF(AND(AX580="Casi Seguro",AY580="Insignificante"),("ALTA"),IF(AND(AX580="Casi Seguro",AY580="Menor"),("ALTA"),IF(AND(AX580="Casi Seguro",AY580="Moderado"),("EXTREMA"),IF(AND(AX580="Casi Seguro",AY580="Mayor"),("EXTREMA"),IF(AY580="Catastrófico","EXTREMA","VALORAR")))))))))))))))))))))</f>
        <v>VALORAR</v>
      </c>
      <c r="BA580" s="799"/>
      <c r="BB580" s="256"/>
      <c r="BC580" s="180"/>
      <c r="BD580" s="179"/>
      <c r="BE580" s="179"/>
      <c r="BF580" s="473"/>
      <c r="BG580" s="473"/>
      <c r="BH580" s="473"/>
      <c r="BI580" s="180"/>
      <c r="BJ580" s="785"/>
      <c r="BK580" s="184"/>
      <c r="BL580" s="181"/>
      <c r="BM580" s="181"/>
      <c r="BN580" s="181"/>
      <c r="BO580" s="179"/>
      <c r="BP580" s="179"/>
      <c r="BQ580" s="179"/>
      <c r="BR580" s="464"/>
      <c r="BS580" s="464"/>
      <c r="BT580" s="479"/>
      <c r="BU580" s="509"/>
      <c r="BV580" s="509"/>
      <c r="BW580" s="509"/>
      <c r="BX580" s="509"/>
      <c r="BY580" s="182"/>
      <c r="BZ580" s="182"/>
      <c r="CA580" s="182"/>
      <c r="CB580" s="182"/>
      <c r="CC580" s="182"/>
      <c r="CD580" s="182"/>
      <c r="CE580" s="182"/>
      <c r="CF580" s="182"/>
      <c r="CG580" s="182"/>
      <c r="CH580" s="182"/>
      <c r="CI580" s="182"/>
      <c r="CJ580" s="182"/>
      <c r="CK580" s="182"/>
      <c r="CL580" s="182"/>
      <c r="CM580" s="182"/>
      <c r="CN580" s="182"/>
      <c r="CO580" s="182"/>
    </row>
    <row r="581" spans="1:93" ht="28.5" hidden="1" customHeight="1">
      <c r="A581" s="954"/>
      <c r="B581" s="779"/>
      <c r="C581" s="781"/>
      <c r="D581" s="468"/>
      <c r="E581" s="463"/>
      <c r="F581" s="179"/>
      <c r="G581" s="783"/>
      <c r="H581" s="297">
        <f t="shared" ref="H581" si="567">+H580</f>
        <v>95</v>
      </c>
      <c r="I581" s="775"/>
      <c r="J581" s="764"/>
      <c r="K581" s="764"/>
      <c r="L581" s="764"/>
      <c r="M581" s="764"/>
      <c r="N581" s="764"/>
      <c r="O581" s="764"/>
      <c r="P581" s="766"/>
      <c r="Q581" s="768"/>
      <c r="R581" s="770"/>
      <c r="S581" s="770"/>
      <c r="T581" s="770"/>
      <c r="U581" s="820"/>
      <c r="V581" s="805"/>
      <c r="W581" s="823"/>
      <c r="X581" s="826"/>
      <c r="Y581" s="829"/>
      <c r="Z581" s="805"/>
      <c r="AA581" s="808"/>
      <c r="AB581" s="811"/>
      <c r="AC581" s="814"/>
      <c r="AD581" s="797"/>
      <c r="AE581" s="178">
        <v>2</v>
      </c>
      <c r="AF581" s="399"/>
      <c r="AG581" s="444"/>
      <c r="AH581" s="393"/>
      <c r="AI581" s="393"/>
      <c r="AJ581" s="393"/>
      <c r="AK581" s="395" t="str">
        <f t="shared" si="506"/>
        <v/>
      </c>
      <c r="AL581" s="253"/>
      <c r="AM581" s="253"/>
      <c r="AN581" s="201" t="str">
        <f t="shared" si="507"/>
        <v/>
      </c>
      <c r="AO581" s="254"/>
      <c r="AP581" s="254"/>
      <c r="AQ581" s="255"/>
      <c r="AR581" s="202" t="str">
        <f>IF(ISBLANK(AC580),(IFERROR(IF(AND(AK580="Probabilidad",AK581="Probabilidad"),(AT580-(+AT580*AN581)),IF(AK581="Probabilidad",(V580-(+V580*AN581)),IF(AK581="Impacto",AT580,""))),""))," ")</f>
        <v/>
      </c>
      <c r="AS581" s="154" t="str">
        <f>IF(ISBLANK(AC580),(IFERROR(IF(AR581="","",IF(AR581&lt;=0.2,"Muy Baja",IF(AR581&lt;=0.4,"Baja",IF(AR581&lt;=0.6,"Media",IF(AR581&lt;=0.8,"Alta","Muy Alta"))))),""))," ")</f>
        <v/>
      </c>
      <c r="AT581" s="203" t="str">
        <f t="shared" si="510"/>
        <v/>
      </c>
      <c r="AU581" s="470" t="str">
        <f t="shared" si="511"/>
        <v/>
      </c>
      <c r="AV581" s="203" t="str">
        <f>IFERROR(IF(AND(AK580="Impacto",AK581="Impacto"),(AV580-(+AV580*AN581)),IF(AK581="Impacto",(Z580-(+Z580*AN581)),IF(AK581="Probabilidad",AV580,""))),"")</f>
        <v/>
      </c>
      <c r="AW581" s="204" t="str">
        <f t="shared" si="513"/>
        <v/>
      </c>
      <c r="AX581" s="817"/>
      <c r="AY581" s="794"/>
      <c r="AZ581" s="797"/>
      <c r="BA581" s="800"/>
      <c r="BB581" s="256"/>
      <c r="BC581" s="180"/>
      <c r="BD581" s="179"/>
      <c r="BE581" s="179"/>
      <c r="BF581" s="473"/>
      <c r="BG581" s="473"/>
      <c r="BH581" s="473"/>
      <c r="BI581" s="180"/>
      <c r="BJ581" s="764"/>
      <c r="BK581" s="184"/>
      <c r="BL581" s="181"/>
      <c r="BM581" s="181"/>
      <c r="BN581" s="181"/>
      <c r="BO581" s="179"/>
      <c r="BP581" s="179"/>
      <c r="BQ581" s="179"/>
      <c r="BR581" s="464"/>
      <c r="BS581" s="464"/>
      <c r="BT581" s="479"/>
      <c r="BU581" s="509"/>
      <c r="BV581" s="509"/>
      <c r="BW581" s="509"/>
      <c r="BX581" s="509"/>
      <c r="BY581" s="182"/>
      <c r="BZ581" s="182"/>
      <c r="CA581" s="182"/>
      <c r="CB581" s="182"/>
      <c r="CC581" s="182"/>
      <c r="CD581" s="182"/>
      <c r="CE581" s="182"/>
      <c r="CF581" s="182"/>
      <c r="CG581" s="182"/>
      <c r="CH581" s="182"/>
      <c r="CI581" s="182"/>
      <c r="CJ581" s="182"/>
      <c r="CK581" s="182"/>
      <c r="CL581" s="182"/>
      <c r="CM581" s="182"/>
      <c r="CN581" s="182"/>
      <c r="CO581" s="182"/>
    </row>
    <row r="582" spans="1:93" ht="28.5" hidden="1" customHeight="1">
      <c r="A582" s="954"/>
      <c r="B582" s="779"/>
      <c r="C582" s="781"/>
      <c r="D582" s="468"/>
      <c r="E582" s="463"/>
      <c r="F582" s="179"/>
      <c r="G582" s="783"/>
      <c r="H582" s="297">
        <f t="shared" si="538"/>
        <v>95</v>
      </c>
      <c r="I582" s="775"/>
      <c r="J582" s="764"/>
      <c r="K582" s="764"/>
      <c r="L582" s="764"/>
      <c r="M582" s="764"/>
      <c r="N582" s="764"/>
      <c r="O582" s="764"/>
      <c r="P582" s="766"/>
      <c r="Q582" s="768"/>
      <c r="R582" s="770"/>
      <c r="S582" s="770"/>
      <c r="T582" s="770"/>
      <c r="U582" s="820"/>
      <c r="V582" s="805"/>
      <c r="W582" s="823"/>
      <c r="X582" s="826"/>
      <c r="Y582" s="829"/>
      <c r="Z582" s="805"/>
      <c r="AA582" s="808"/>
      <c r="AB582" s="811"/>
      <c r="AC582" s="814"/>
      <c r="AD582" s="797"/>
      <c r="AE582" s="178">
        <v>3</v>
      </c>
      <c r="AF582" s="399"/>
      <c r="AG582" s="444"/>
      <c r="AH582" s="393"/>
      <c r="AI582" s="393"/>
      <c r="AJ582" s="393"/>
      <c r="AK582" s="395" t="str">
        <f t="shared" si="506"/>
        <v/>
      </c>
      <c r="AL582" s="253"/>
      <c r="AM582" s="253"/>
      <c r="AN582" s="201" t="str">
        <f t="shared" si="507"/>
        <v/>
      </c>
      <c r="AO582" s="254"/>
      <c r="AP582" s="254"/>
      <c r="AQ582" s="255"/>
      <c r="AR582" s="202" t="str">
        <f>IF(ISBLANK(AC580),(IFERROR(IF(AND(AK581="Probabilidad",AK582="Probabilidad"),(AT581-(+AT581*AN582)),IF(AND(AK581="Impacto",AK582="Probabilidad"),(AT580-(+AT580*AN582)),IF(AK582="Impacto",AT581,""))),""))," ")</f>
        <v/>
      </c>
      <c r="AS582" s="154" t="str">
        <f>IF(ISBLANK(AC580),(IFERROR(IF(AR582="","",IF(AR582&lt;=0.2,"Muy Baja",IF(AR582&lt;=0.4,"Baja",IF(AR582&lt;=0.6,"Media",IF(AR582&lt;=0.8,"Alta","Muy Alta"))))),""))," ")</f>
        <v/>
      </c>
      <c r="AT582" s="203" t="str">
        <f t="shared" si="510"/>
        <v/>
      </c>
      <c r="AU582" s="470" t="str">
        <f t="shared" si="511"/>
        <v/>
      </c>
      <c r="AV582" s="203" t="str">
        <f t="shared" ref="AV582:AV585" si="568">IFERROR(IF(AND(AK581="Impacto",AK582="Impacto"),(AV581-(+AV581*AN582)),IF(AND(AK581="Probabilidad",AK582="Impacto"),(AV580-(+AV580*AN582)),IF(AK582="Probabilidad",AV581,""))),"")</f>
        <v/>
      </c>
      <c r="AW582" s="204" t="str">
        <f t="shared" si="513"/>
        <v/>
      </c>
      <c r="AX582" s="817"/>
      <c r="AY582" s="794"/>
      <c r="AZ582" s="797"/>
      <c r="BA582" s="800"/>
      <c r="BB582" s="256"/>
      <c r="BC582" s="180"/>
      <c r="BD582" s="179"/>
      <c r="BE582" s="179"/>
      <c r="BF582" s="473"/>
      <c r="BG582" s="473"/>
      <c r="BH582" s="473"/>
      <c r="BI582" s="180"/>
      <c r="BJ582" s="764"/>
      <c r="BK582" s="184"/>
      <c r="BL582" s="181"/>
      <c r="BM582" s="181"/>
      <c r="BN582" s="181"/>
      <c r="BO582" s="179"/>
      <c r="BP582" s="179"/>
      <c r="BQ582" s="179"/>
      <c r="BR582" s="464"/>
      <c r="BS582" s="464"/>
      <c r="BT582" s="479"/>
      <c r="BU582" s="509"/>
      <c r="BV582" s="509"/>
      <c r="BW582" s="509"/>
      <c r="BX582" s="509"/>
      <c r="BY582" s="182"/>
      <c r="BZ582" s="182"/>
      <c r="CA582" s="182"/>
      <c r="CB582" s="182"/>
      <c r="CC582" s="182"/>
      <c r="CD582" s="182"/>
      <c r="CE582" s="182"/>
      <c r="CF582" s="182"/>
      <c r="CG582" s="182"/>
      <c r="CH582" s="182"/>
      <c r="CI582" s="182"/>
      <c r="CJ582" s="182"/>
      <c r="CK582" s="182"/>
      <c r="CL582" s="182"/>
      <c r="CM582" s="182"/>
      <c r="CN582" s="182"/>
      <c r="CO582" s="182"/>
    </row>
    <row r="583" spans="1:93" ht="28.5" hidden="1" customHeight="1">
      <c r="A583" s="954"/>
      <c r="B583" s="779"/>
      <c r="C583" s="781"/>
      <c r="D583" s="468"/>
      <c r="E583" s="463"/>
      <c r="F583" s="179"/>
      <c r="G583" s="783"/>
      <c r="H583" s="297">
        <f t="shared" si="538"/>
        <v>95</v>
      </c>
      <c r="I583" s="775"/>
      <c r="J583" s="764"/>
      <c r="K583" s="764"/>
      <c r="L583" s="764"/>
      <c r="M583" s="764"/>
      <c r="N583" s="764"/>
      <c r="O583" s="764"/>
      <c r="P583" s="766"/>
      <c r="Q583" s="768"/>
      <c r="R583" s="770"/>
      <c r="S583" s="770"/>
      <c r="T583" s="770"/>
      <c r="U583" s="820"/>
      <c r="V583" s="805"/>
      <c r="W583" s="823"/>
      <c r="X583" s="826"/>
      <c r="Y583" s="829"/>
      <c r="Z583" s="805"/>
      <c r="AA583" s="808"/>
      <c r="AB583" s="811"/>
      <c r="AC583" s="814"/>
      <c r="AD583" s="797"/>
      <c r="AE583" s="178">
        <v>4</v>
      </c>
      <c r="AF583" s="399"/>
      <c r="AG583" s="444"/>
      <c r="AH583" s="393"/>
      <c r="AI583" s="393"/>
      <c r="AJ583" s="393"/>
      <c r="AK583" s="395" t="str">
        <f t="shared" si="506"/>
        <v/>
      </c>
      <c r="AL583" s="253"/>
      <c r="AM583" s="253"/>
      <c r="AN583" s="201" t="str">
        <f t="shared" si="507"/>
        <v/>
      </c>
      <c r="AO583" s="254"/>
      <c r="AP583" s="254"/>
      <c r="AQ583" s="255"/>
      <c r="AR583" s="202" t="str">
        <f>IF(ISBLANK(AC580),(IFERROR(IF(AND(AK582="Probabilidad",AK583="Probabilidad"),(AT582-(+AT582*AN583)),IF(AND(AK582="Impacto",AK583="Probabilidad"),(AT581-(+AT581*AN583)),IF(AK583="Impacto",AT582,""))),""))," ")</f>
        <v/>
      </c>
      <c r="AS583" s="154" t="str">
        <f>IF(ISBLANK(AC580),(IFERROR(IF(AR583="","",IF(AR583&lt;=0.2,"Muy Baja",IF(AR583&lt;=0.4,"Baja",IF(AR583&lt;=0.6,"Media",IF(AR583&lt;=0.8,"Alta","Muy Alta"))))),""))," ")</f>
        <v/>
      </c>
      <c r="AT583" s="203" t="str">
        <f t="shared" si="510"/>
        <v/>
      </c>
      <c r="AU583" s="470" t="str">
        <f t="shared" si="511"/>
        <v/>
      </c>
      <c r="AV583" s="203" t="str">
        <f t="shared" si="568"/>
        <v/>
      </c>
      <c r="AW583" s="204" t="str">
        <f t="shared" si="513"/>
        <v/>
      </c>
      <c r="AX583" s="817"/>
      <c r="AY583" s="794"/>
      <c r="AZ583" s="797"/>
      <c r="BA583" s="800"/>
      <c r="BB583" s="256"/>
      <c r="BC583" s="180"/>
      <c r="BD583" s="179"/>
      <c r="BE583" s="179"/>
      <c r="BF583" s="473"/>
      <c r="BG583" s="473"/>
      <c r="BH583" s="473"/>
      <c r="BI583" s="180"/>
      <c r="BJ583" s="764"/>
      <c r="BK583" s="184"/>
      <c r="BL583" s="181"/>
      <c r="BM583" s="181"/>
      <c r="BN583" s="181"/>
      <c r="BO583" s="179"/>
      <c r="BP583" s="179"/>
      <c r="BQ583" s="179"/>
      <c r="BR583" s="464"/>
      <c r="BS583" s="464"/>
      <c r="BT583" s="479"/>
      <c r="BU583" s="509"/>
      <c r="BV583" s="509"/>
      <c r="BW583" s="509"/>
      <c r="BX583" s="509"/>
      <c r="BY583" s="182"/>
      <c r="BZ583" s="182"/>
      <c r="CA583" s="182"/>
      <c r="CB583" s="182"/>
      <c r="CC583" s="182"/>
      <c r="CD583" s="182"/>
      <c r="CE583" s="182"/>
      <c r="CF583" s="182"/>
      <c r="CG583" s="182"/>
      <c r="CH583" s="182"/>
      <c r="CI583" s="182"/>
      <c r="CJ583" s="182"/>
      <c r="CK583" s="182"/>
      <c r="CL583" s="182"/>
      <c r="CM583" s="182"/>
      <c r="CN583" s="182"/>
      <c r="CO583" s="182"/>
    </row>
    <row r="584" spans="1:93" ht="28.5" hidden="1" customHeight="1">
      <c r="A584" s="954"/>
      <c r="B584" s="779"/>
      <c r="C584" s="781"/>
      <c r="D584" s="468"/>
      <c r="E584" s="463"/>
      <c r="F584" s="179"/>
      <c r="G584" s="783"/>
      <c r="H584" s="297">
        <f t="shared" si="538"/>
        <v>95</v>
      </c>
      <c r="I584" s="775"/>
      <c r="J584" s="764"/>
      <c r="K584" s="764"/>
      <c r="L584" s="764"/>
      <c r="M584" s="764"/>
      <c r="N584" s="764"/>
      <c r="O584" s="764"/>
      <c r="P584" s="766"/>
      <c r="Q584" s="768"/>
      <c r="R584" s="770"/>
      <c r="S584" s="770"/>
      <c r="T584" s="770"/>
      <c r="U584" s="820"/>
      <c r="V584" s="805"/>
      <c r="W584" s="823"/>
      <c r="X584" s="826"/>
      <c r="Y584" s="829"/>
      <c r="Z584" s="805"/>
      <c r="AA584" s="808"/>
      <c r="AB584" s="811"/>
      <c r="AC584" s="814"/>
      <c r="AD584" s="797"/>
      <c r="AE584" s="178">
        <v>5</v>
      </c>
      <c r="AF584" s="399"/>
      <c r="AG584" s="444"/>
      <c r="AH584" s="393"/>
      <c r="AI584" s="393"/>
      <c r="AJ584" s="393"/>
      <c r="AK584" s="395" t="str">
        <f t="shared" si="506"/>
        <v/>
      </c>
      <c r="AL584" s="253"/>
      <c r="AM584" s="253"/>
      <c r="AN584" s="201" t="str">
        <f t="shared" si="507"/>
        <v/>
      </c>
      <c r="AO584" s="254"/>
      <c r="AP584" s="254"/>
      <c r="AQ584" s="255"/>
      <c r="AR584" s="202" t="str">
        <f>IF(ISBLANK(AC580),(IFERROR(IF(AND(AK583="Probabilidad",AK584="Probabilidad"),(AT583-(+AT583*AN584)),IF(AND(AK583="Impacto",AK584="Probabilidad"),(AT582-(+AT582*AN584)),IF(AK584="Impacto",AT583,""))),""))," ")</f>
        <v/>
      </c>
      <c r="AS584" s="154" t="str">
        <f>IF(ISBLANK(AC580),(IFERROR(IF(AR584="","",IF(AR584&lt;=0.2,"Muy Baja",IF(AR584&lt;=0.4,"Baja",IF(AR584&lt;=0.6,"Media",IF(AR584&lt;=0.8,"Alta","Muy Alta"))))),""))," ")</f>
        <v/>
      </c>
      <c r="AT584" s="203" t="str">
        <f t="shared" si="510"/>
        <v/>
      </c>
      <c r="AU584" s="470" t="str">
        <f t="shared" si="511"/>
        <v/>
      </c>
      <c r="AV584" s="203" t="str">
        <f t="shared" si="568"/>
        <v/>
      </c>
      <c r="AW584" s="204" t="str">
        <f t="shared" si="513"/>
        <v/>
      </c>
      <c r="AX584" s="817"/>
      <c r="AY584" s="794"/>
      <c r="AZ584" s="797"/>
      <c r="BA584" s="800"/>
      <c r="BB584" s="256"/>
      <c r="BC584" s="180"/>
      <c r="BD584" s="179"/>
      <c r="BE584" s="179"/>
      <c r="BF584" s="473"/>
      <c r="BG584" s="473"/>
      <c r="BH584" s="473"/>
      <c r="BI584" s="180"/>
      <c r="BJ584" s="764"/>
      <c r="BK584" s="184"/>
      <c r="BL584" s="181"/>
      <c r="BM584" s="181"/>
      <c r="BN584" s="181"/>
      <c r="BO584" s="179"/>
      <c r="BP584" s="179"/>
      <c r="BQ584" s="179"/>
      <c r="BR584" s="464"/>
      <c r="BS584" s="464"/>
      <c r="BT584" s="479"/>
      <c r="BU584" s="509"/>
      <c r="BV584" s="509"/>
      <c r="BW584" s="509"/>
      <c r="BX584" s="509"/>
      <c r="BY584" s="182"/>
      <c r="BZ584" s="182"/>
      <c r="CA584" s="182"/>
      <c r="CB584" s="182"/>
      <c r="CC584" s="182"/>
      <c r="CD584" s="182"/>
      <c r="CE584" s="182"/>
      <c r="CF584" s="182"/>
      <c r="CG584" s="182"/>
      <c r="CH584" s="182"/>
      <c r="CI584" s="182"/>
      <c r="CJ584" s="182"/>
      <c r="CK584" s="182"/>
      <c r="CL584" s="182"/>
      <c r="CM584" s="182"/>
      <c r="CN584" s="182"/>
      <c r="CO584" s="182"/>
    </row>
    <row r="585" spans="1:93" ht="28.5" hidden="1" customHeight="1">
      <c r="A585" s="954"/>
      <c r="B585" s="780"/>
      <c r="C585" s="782"/>
      <c r="D585" s="469"/>
      <c r="E585" s="464"/>
      <c r="F585" s="179"/>
      <c r="G585" s="783"/>
      <c r="H585" s="297">
        <f t="shared" si="538"/>
        <v>95</v>
      </c>
      <c r="I585" s="776"/>
      <c r="J585" s="765"/>
      <c r="K585" s="765"/>
      <c r="L585" s="765"/>
      <c r="M585" s="765"/>
      <c r="N585" s="765"/>
      <c r="O585" s="765"/>
      <c r="P585" s="767"/>
      <c r="Q585" s="769"/>
      <c r="R585" s="771"/>
      <c r="S585" s="771"/>
      <c r="T585" s="771"/>
      <c r="U585" s="821"/>
      <c r="V585" s="806"/>
      <c r="W585" s="824"/>
      <c r="X585" s="827"/>
      <c r="Y585" s="830"/>
      <c r="Z585" s="806"/>
      <c r="AA585" s="809"/>
      <c r="AB585" s="812"/>
      <c r="AC585" s="815"/>
      <c r="AD585" s="798"/>
      <c r="AE585" s="178">
        <v>6</v>
      </c>
      <c r="AF585" s="400"/>
      <c r="AG585" s="444"/>
      <c r="AH585" s="393"/>
      <c r="AI585" s="393"/>
      <c r="AJ585" s="393"/>
      <c r="AK585" s="395" t="str">
        <f t="shared" si="506"/>
        <v/>
      </c>
      <c r="AL585" s="253"/>
      <c r="AM585" s="253"/>
      <c r="AN585" s="201" t="str">
        <f t="shared" si="507"/>
        <v/>
      </c>
      <c r="AO585" s="254"/>
      <c r="AP585" s="254"/>
      <c r="AQ585" s="255"/>
      <c r="AR585" s="202" t="str">
        <f>IF(ISBLANK(AC580),(IFERROR(IF(AND(AK584="Probabilidad",AK585="Probabilidad"),(AT584-(+AT584*AN585)),IF(AND(AK584="Impacto",AK585="Probabilidad"),(AT583-(+AT583*AN585)),IF(AK585="Impacto",AT584,""))),""))," ")</f>
        <v/>
      </c>
      <c r="AS585" s="154" t="str">
        <f>IF(ISBLANK(AC580),(IFERROR(IF(AR585="","",IF(AR585&lt;=0.2,"Muy Baja",IF(AR585&lt;=0.4,"Baja",IF(AR585&lt;=0.6,"Media",IF(AR585&lt;=0.8,"Alta","Muy Alta"))))),""))," ")</f>
        <v/>
      </c>
      <c r="AT585" s="203" t="str">
        <f t="shared" si="510"/>
        <v/>
      </c>
      <c r="AU585" s="470" t="str">
        <f t="shared" si="511"/>
        <v/>
      </c>
      <c r="AV585" s="203" t="str">
        <f t="shared" si="568"/>
        <v/>
      </c>
      <c r="AW585" s="204" t="str">
        <f t="shared" si="513"/>
        <v/>
      </c>
      <c r="AX585" s="818"/>
      <c r="AY585" s="795"/>
      <c r="AZ585" s="798"/>
      <c r="BA585" s="801"/>
      <c r="BB585" s="256"/>
      <c r="BC585" s="180"/>
      <c r="BD585" s="179"/>
      <c r="BE585" s="179"/>
      <c r="BF585" s="473"/>
      <c r="BG585" s="473"/>
      <c r="BH585" s="473"/>
      <c r="BI585" s="180"/>
      <c r="BJ585" s="765"/>
      <c r="BK585" s="184"/>
      <c r="BL585" s="181"/>
      <c r="BM585" s="181"/>
      <c r="BN585" s="181"/>
      <c r="BO585" s="179"/>
      <c r="BP585" s="179"/>
      <c r="BQ585" s="179"/>
      <c r="BR585" s="464"/>
      <c r="BS585" s="464"/>
      <c r="BT585" s="479"/>
      <c r="BU585" s="509"/>
      <c r="BV585" s="509"/>
      <c r="BW585" s="509"/>
      <c r="BX585" s="509"/>
      <c r="BY585" s="182"/>
      <c r="BZ585" s="182"/>
      <c r="CA585" s="182"/>
      <c r="CB585" s="182"/>
      <c r="CC585" s="182"/>
      <c r="CD585" s="182"/>
      <c r="CE585" s="182"/>
      <c r="CF585" s="182"/>
      <c r="CG585" s="182"/>
      <c r="CH585" s="182"/>
      <c r="CI585" s="182"/>
      <c r="CJ585" s="182"/>
      <c r="CK585" s="182"/>
      <c r="CL585" s="182"/>
      <c r="CM585" s="182"/>
      <c r="CN585" s="182"/>
      <c r="CO585" s="182"/>
    </row>
    <row r="586" spans="1:93" ht="28.5" hidden="1" customHeight="1">
      <c r="A586" s="954"/>
      <c r="B586" s="844"/>
      <c r="C586" s="845" t="str">
        <f>IFERROR((VLOOKUP($B586,'Listados Datos'!$D$3:$E$18,2,FALSE))," ")</f>
        <v xml:space="preserve"> </v>
      </c>
      <c r="D586" s="467" t="str">
        <f>IFERROR((VLOOKUP($B586,'Listados Datos'!$D$3:$F$18,3,FALSE))," ")</f>
        <v xml:space="preserve"> </v>
      </c>
      <c r="E586" s="462"/>
      <c r="F586" s="179"/>
      <c r="G586" s="783">
        <v>96</v>
      </c>
      <c r="H586" s="297">
        <f t="shared" ref="H586" si="569">+G586</f>
        <v>96</v>
      </c>
      <c r="I586" s="784"/>
      <c r="J586" s="785"/>
      <c r="K586" s="785"/>
      <c r="L586" s="785"/>
      <c r="M586" s="785"/>
      <c r="N586" s="785"/>
      <c r="O586" s="785"/>
      <c r="P586" s="786"/>
      <c r="Q586" s="787"/>
      <c r="R586" s="788"/>
      <c r="S586" s="788"/>
      <c r="T586" s="788"/>
      <c r="U586" s="819" t="str">
        <f>IF(ISBLANK(AB586),(IF(P586&lt;=0,"",IF(P586&lt;=2,"Muy Baja",IF(P586&lt;=24,"Baja",IF(P586&lt;=500,"Media",IF(P586&lt;=5000,"Alta","Muy Alta"))))))," ")</f>
        <v/>
      </c>
      <c r="V586" s="804" t="str">
        <f t="shared" ref="V586" si="570">IF(ISBLANK(AB586),(IF(U586="","",IF(U586="Muy Baja",20%,IF(U586="Baja",40%,IF(U586="Media",60%,IF(U586="Alta",80%,IF(U586="Muy Alta",100%,0)))))))," ")</f>
        <v/>
      </c>
      <c r="W586" s="822"/>
      <c r="X586" s="825" t="str">
        <f>IF(W586&gt;0,IF(NOT(ISERROR(MATCH(W586,'Listados Datos'!$N$3:$N$4,0))),'Listados Datos'!$N$6&amp;"Por favor no seleccionar este criterios de impacto (Afectación Económica o presupuestal y/o Pérdida Reputacional)",'Listados Datos'!$N$7),"")</f>
        <v/>
      </c>
      <c r="Y586" s="828" t="str">
        <f>IF(OR(W586='Listados Datos'!$R$3,W586='Listados Datos'!$S$3),"Leve",IF(OR(W586='Listados Datos'!$R$4,W586='Listados Datos'!$S$4),"Menor",IF(OR(W586='Listados Datos'!$R$5,W586='Listados Datos'!$S$5),"Moderado",IF(OR(W586='Listados Datos'!$R$6,W586='Listados Datos'!$S$6),"Mayor",IF(OR(W586='Listados Datos'!$R$7,W586='Listados Datos'!$S$7),"Catastrófico","")))))</f>
        <v/>
      </c>
      <c r="Z586" s="804" t="str">
        <f>IF(Y586="","",IF(Y586="Leve",20%,IF(Y586="Menor",40%,IF(Y586="Moderado",60%,IF(Y586="Mayor",80%,IF(Y586="Catastrófico",100%,0))))))</f>
        <v/>
      </c>
      <c r="AA586" s="807" t="str">
        <f>IF(OR(AND(U586="Muy Baja",Y586="Leve"),AND(U586="Muy Baja",Y586="Menor"),AND(U586="Baja",Y586="Leve")),"Bajo",IF(OR(AND(U586="Muy baja",Y586="Moderado"),AND(U586="Baja",Y586="Menor"),AND(U586="Baja",Y586="Moderado"),AND(U586="Media",Y586="Leve"),AND(U586="Media",Y586="Menor"),AND(U586="Media",Y586="Moderado"),AND(U586="Alta",Y586="Leve"),AND(U586="Alta",Y586="Menor")),"Moderado",IF(OR(AND(U586="Muy Baja",Y586="Mayor"),AND(U586="Baja",Y586="Mayor"),AND(U586="Media",Y586="Mayor"),AND(U586="Alta",Y586="Moderado"),AND(U586="Alta",Y586="Mayor"),AND(U586="Muy Alta",Y586="Leve"),AND(U586="Muy Alta",Y586="Menor"),AND(U586="Muy Alta",Y586="Moderado"),AND(U586="Muy Alta",Y586="Mayor")),"Alto",IF(OR(AND(U586="Muy Baja",Y586="Catastrófico"),AND(U586="Baja",Y586="Catastrófico"),AND(U586="Media",Y586="Catastrófico"),AND(U586="Alta",Y586="Catastrófico"),AND(U586="Muy Alta",Y586="Catastrófico")),"Extremo",""))))</f>
        <v/>
      </c>
      <c r="AB586" s="810"/>
      <c r="AC586" s="813"/>
      <c r="AD586" s="796" t="str">
        <f t="shared" ref="AD586" si="571">IF(AND(AB586="Rara Vez",AC586="Insignificante"),("BAJA"),IF(AND(AB586="Rara Vez",AC586="Menor"),("BAJA"),IF(AND(AB586="Rara Vez",AC586="Moderado"),("MODERADA"),IF(AND(AB586="Rara Vez",AC586="Mayor"),("ALTA"),IF(AND(AB586="Improbable",AC586="Insignificante"),("BAJA"),IF(AND(AB586="Improbable",AC586="Menor"),("BAJA"),IF(AND(AB586="Improbable",AC586="Moderado"),("MODERADA"),IF(AND(AB586="Improbable",AC586="Mayor"),("ALTA"),IF(AND(AB586="Posible",AC586="Insignificante"),("BAJA"),IF(AND(AB586="Posible",AC586="Menor"),("MODERADA"),IF(AND(AB586="Posible",AC586="Moderado"),("ALTA"),IF(AND(AB586="Posible",AC586="Mayor"),("EXTREMA"),IF(AND(AB586="Probable",AC586="Insignificante"),("MODERADA"),IF(AND(AB586="Probable",AC586="Menor"),("ALTA"),IF(AND(AB586="Probable",AC586="Moderado"),("ALTA"),IF(AND(AB586="Probable",AC586="Mayor"),("EXTREMA"),IF(AND(AB586="Casi Seguro",AC586="Insignificante"),("ALTA"),IF(AND(AB586="Casi Seguro",AC586="Menor"),("ALTA"),IF(AND(AB586="Casi Seguro",AC586="Moderado"),("EXTREMA"),IF(AND(AB586="Casi Seguro",AC586="Mayor"),("EXTREMA"),IF(AC586="Catastrófico","EXTREMA","VALORAR")))))))))))))))))))))</f>
        <v>VALORAR</v>
      </c>
      <c r="AE586" s="178">
        <v>1</v>
      </c>
      <c r="AF586" s="398"/>
      <c r="AG586" s="444"/>
      <c r="AH586" s="393"/>
      <c r="AI586" s="393"/>
      <c r="AJ586" s="393"/>
      <c r="AK586" s="395" t="str">
        <f t="shared" si="506"/>
        <v/>
      </c>
      <c r="AL586" s="253"/>
      <c r="AM586" s="253"/>
      <c r="AN586" s="201" t="str">
        <f t="shared" si="507"/>
        <v/>
      </c>
      <c r="AO586" s="254"/>
      <c r="AP586" s="254"/>
      <c r="AQ586" s="255"/>
      <c r="AR586" s="202" t="str">
        <f>IF(ISBLANK(AC586),(IFERROR(IF(AK586="Probabilidad",(V586-(+V586*AN586)),IF(AK586="Impacto",V586,"")),""))," ")</f>
        <v/>
      </c>
      <c r="AS586" s="154" t="str">
        <f>IF(ISBLANK(AC586), (IFERROR(IF(AR586="","",IF(AR586&lt;=0.2,"Muy Baja",IF(AR586&lt;=0.4,"Baja",IF(AR586&lt;=0.6,"Media",IF(AR586&lt;=0.8,"Alta","Muy Alta"))))),""))," ")</f>
        <v/>
      </c>
      <c r="AT586" s="203" t="str">
        <f t="shared" si="510"/>
        <v/>
      </c>
      <c r="AU586" s="470" t="str">
        <f t="shared" si="511"/>
        <v/>
      </c>
      <c r="AV586" s="203" t="str">
        <f>IFERROR(IF(AK586="Impacto",(Z586-(+Z586*AN586)),IF(AK586="Probabilidad",Z586,"")),"")</f>
        <v/>
      </c>
      <c r="AW586" s="204" t="str">
        <f t="shared" si="513"/>
        <v/>
      </c>
      <c r="AX586" s="816"/>
      <c r="AY586" s="793" t="str">
        <f>IF(ISBLANK(AC586), " ", AC586)</f>
        <v xml:space="preserve"> </v>
      </c>
      <c r="AZ586" s="796" t="str">
        <f t="shared" ref="AZ586" si="572">IF(AND(AX586="Rara Vez",AY586="Insignificante"),("BAJA"),IF(AND(AX586="Rara Vez",AY586="Menor"),("BAJA"),IF(AND(AX586="Rara Vez",AY586="Moderado"),("MODERADA"),IF(AND(AX586="Rara Vez",AY586="Mayor"),("ALTA"),IF(AND(AX586="Improbable",AY586="Insignificante"),("BAJA"),IF(AND(AX586="Improbable",AY586="Menor"),("BAJA"),IF(AND(AX586="Improbable",AY586="Moderado"),("MODERADA"),IF(AND(AX586="Improbable",AY586="Mayor"),("ALTA"),IF(AND(AX586="Posible",AY586="Insignificante"),("BAJA"),IF(AND(AX586="Posible",AY586="Menor"),("MODERADA"),IF(AND(AX586="Posible",AY586="Moderado"),("ALTA"),IF(AND(AX586="Posible",AY586="Mayor"),("EXTREMA"),IF(AND(AX586="Probable",AY586="Insignificante"),("MODERADA"),IF(AND(AX586="Probable",AY586="Menor"),("ALTA"),IF(AND(AX586="Probable",AY586="Moderado"),("ALTA"),IF(AND(AX586="Probable",AY586="Mayor"),("EXTREMA"),IF(AND(AX586="Casi Seguro",AY586="Insignificante"),("ALTA"),IF(AND(AX586="Casi Seguro",AY586="Menor"),("ALTA"),IF(AND(AX586="Casi Seguro",AY586="Moderado"),("EXTREMA"),IF(AND(AX586="Casi Seguro",AY586="Mayor"),("EXTREMA"),IF(AY586="Catastrófico","EXTREMA","VALORAR")))))))))))))))))))))</f>
        <v>VALORAR</v>
      </c>
      <c r="BA586" s="799"/>
      <c r="BB586" s="256"/>
      <c r="BC586" s="180"/>
      <c r="BD586" s="179"/>
      <c r="BE586" s="179"/>
      <c r="BF586" s="473"/>
      <c r="BG586" s="473"/>
      <c r="BH586" s="473"/>
      <c r="BI586" s="180"/>
      <c r="BJ586" s="785"/>
      <c r="BK586" s="184"/>
      <c r="BL586" s="181"/>
      <c r="BM586" s="181"/>
      <c r="BN586" s="181"/>
      <c r="BO586" s="179"/>
      <c r="BP586" s="179"/>
      <c r="BQ586" s="179"/>
      <c r="BR586" s="464"/>
      <c r="BS586" s="464"/>
      <c r="BT586" s="479"/>
      <c r="BU586" s="480"/>
      <c r="BV586" s="480"/>
      <c r="BW586" s="480"/>
      <c r="BX586" s="480"/>
      <c r="BY586" s="182"/>
      <c r="BZ586" s="182"/>
      <c r="CA586" s="182"/>
      <c r="CB586" s="182"/>
      <c r="CC586" s="182"/>
      <c r="CD586" s="182"/>
      <c r="CE586" s="182"/>
      <c r="CF586" s="182"/>
      <c r="CG586" s="182"/>
      <c r="CH586" s="182"/>
      <c r="CI586" s="182"/>
      <c r="CJ586" s="182"/>
      <c r="CK586" s="182"/>
      <c r="CL586" s="182"/>
      <c r="CM586" s="182"/>
      <c r="CN586" s="182"/>
      <c r="CO586" s="182"/>
    </row>
    <row r="587" spans="1:93" ht="28.5" hidden="1" customHeight="1">
      <c r="A587" s="954"/>
      <c r="B587" s="779"/>
      <c r="C587" s="781"/>
      <c r="D587" s="468"/>
      <c r="E587" s="463"/>
      <c r="F587" s="179"/>
      <c r="G587" s="783"/>
      <c r="H587" s="297">
        <f t="shared" ref="H587" si="573">+H586</f>
        <v>96</v>
      </c>
      <c r="I587" s="775"/>
      <c r="J587" s="764"/>
      <c r="K587" s="764"/>
      <c r="L587" s="764"/>
      <c r="M587" s="764"/>
      <c r="N587" s="764"/>
      <c r="O587" s="764"/>
      <c r="P587" s="766"/>
      <c r="Q587" s="768"/>
      <c r="R587" s="770"/>
      <c r="S587" s="770"/>
      <c r="T587" s="770"/>
      <c r="U587" s="820"/>
      <c r="V587" s="805"/>
      <c r="W587" s="823"/>
      <c r="X587" s="826"/>
      <c r="Y587" s="829"/>
      <c r="Z587" s="805"/>
      <c r="AA587" s="808"/>
      <c r="AB587" s="811"/>
      <c r="AC587" s="814"/>
      <c r="AD587" s="797"/>
      <c r="AE587" s="178">
        <v>2</v>
      </c>
      <c r="AF587" s="399"/>
      <c r="AG587" s="444"/>
      <c r="AH587" s="393"/>
      <c r="AI587" s="393"/>
      <c r="AJ587" s="393"/>
      <c r="AK587" s="395" t="str">
        <f t="shared" si="506"/>
        <v/>
      </c>
      <c r="AL587" s="253"/>
      <c r="AM587" s="253"/>
      <c r="AN587" s="201" t="str">
        <f t="shared" si="507"/>
        <v/>
      </c>
      <c r="AO587" s="254"/>
      <c r="AP587" s="254"/>
      <c r="AQ587" s="255"/>
      <c r="AR587" s="202" t="str">
        <f>IF(ISBLANK(AC586),(IFERROR(IF(AND(AK586="Probabilidad",AK587="Probabilidad"),(AT586-(+AT586*AN587)),IF(AK587="Probabilidad",(V586-(+V586*AN587)),IF(AK587="Impacto",AT586,""))),""))," ")</f>
        <v/>
      </c>
      <c r="AS587" s="154" t="str">
        <f>IF(ISBLANK(AC586),(IFERROR(IF(AR587="","",IF(AR587&lt;=0.2,"Muy Baja",IF(AR587&lt;=0.4,"Baja",IF(AR587&lt;=0.6,"Media",IF(AR587&lt;=0.8,"Alta","Muy Alta"))))),""))," ")</f>
        <v/>
      </c>
      <c r="AT587" s="203" t="str">
        <f t="shared" si="510"/>
        <v/>
      </c>
      <c r="AU587" s="470" t="str">
        <f t="shared" si="511"/>
        <v/>
      </c>
      <c r="AV587" s="203" t="str">
        <f>IFERROR(IF(AND(AK586="Impacto",AK587="Impacto"),(AV586-(+AV586*AN587)),IF(AK587="Impacto",(Z586-(+Z586*AN587)),IF(AK587="Probabilidad",AV586,""))),"")</f>
        <v/>
      </c>
      <c r="AW587" s="204" t="str">
        <f t="shared" si="513"/>
        <v/>
      </c>
      <c r="AX587" s="817"/>
      <c r="AY587" s="794"/>
      <c r="AZ587" s="797"/>
      <c r="BA587" s="800"/>
      <c r="BB587" s="256"/>
      <c r="BC587" s="180"/>
      <c r="BD587" s="179"/>
      <c r="BE587" s="179"/>
      <c r="BF587" s="473"/>
      <c r="BG587" s="473"/>
      <c r="BH587" s="473"/>
      <c r="BI587" s="180"/>
      <c r="BJ587" s="764"/>
      <c r="BK587" s="184"/>
      <c r="BL587" s="181"/>
      <c r="BM587" s="181"/>
      <c r="BN587" s="181"/>
      <c r="BO587" s="179"/>
      <c r="BP587" s="179"/>
      <c r="BQ587" s="179"/>
      <c r="BR587" s="464"/>
      <c r="BS587" s="464"/>
      <c r="BT587" s="479"/>
      <c r="BU587" s="480"/>
      <c r="BV587" s="480"/>
      <c r="BW587" s="480"/>
      <c r="BX587" s="480"/>
      <c r="BY587" s="182"/>
      <c r="BZ587" s="182"/>
      <c r="CA587" s="182"/>
      <c r="CB587" s="182"/>
      <c r="CC587" s="182"/>
      <c r="CD587" s="182"/>
      <c r="CE587" s="182"/>
      <c r="CF587" s="182"/>
      <c r="CG587" s="182"/>
      <c r="CH587" s="182"/>
      <c r="CI587" s="182"/>
      <c r="CJ587" s="182"/>
      <c r="CK587" s="182"/>
      <c r="CL587" s="182"/>
      <c r="CM587" s="182"/>
      <c r="CN587" s="182"/>
      <c r="CO587" s="182"/>
    </row>
    <row r="588" spans="1:93" ht="28.5" hidden="1" customHeight="1">
      <c r="A588" s="954"/>
      <c r="B588" s="779"/>
      <c r="C588" s="781"/>
      <c r="D588" s="468"/>
      <c r="E588" s="463"/>
      <c r="F588" s="179"/>
      <c r="G588" s="783"/>
      <c r="H588" s="297">
        <f t="shared" si="538"/>
        <v>96</v>
      </c>
      <c r="I588" s="775"/>
      <c r="J588" s="764"/>
      <c r="K588" s="764"/>
      <c r="L588" s="764"/>
      <c r="M588" s="764"/>
      <c r="N588" s="764"/>
      <c r="O588" s="764"/>
      <c r="P588" s="766"/>
      <c r="Q588" s="768"/>
      <c r="R588" s="770"/>
      <c r="S588" s="770"/>
      <c r="T588" s="770"/>
      <c r="U588" s="820"/>
      <c r="V588" s="805"/>
      <c r="W588" s="823"/>
      <c r="X588" s="826"/>
      <c r="Y588" s="829"/>
      <c r="Z588" s="805"/>
      <c r="AA588" s="808"/>
      <c r="AB588" s="811"/>
      <c r="AC588" s="814"/>
      <c r="AD588" s="797"/>
      <c r="AE588" s="178">
        <v>3</v>
      </c>
      <c r="AF588" s="399"/>
      <c r="AG588" s="444"/>
      <c r="AH588" s="393"/>
      <c r="AI588" s="393"/>
      <c r="AJ588" s="393"/>
      <c r="AK588" s="395" t="str">
        <f t="shared" si="506"/>
        <v/>
      </c>
      <c r="AL588" s="253"/>
      <c r="AM588" s="253"/>
      <c r="AN588" s="201" t="str">
        <f t="shared" si="507"/>
        <v/>
      </c>
      <c r="AO588" s="254"/>
      <c r="AP588" s="254"/>
      <c r="AQ588" s="255"/>
      <c r="AR588" s="202" t="str">
        <f>IF(ISBLANK(AC586),(IFERROR(IF(AND(AK587="Probabilidad",AK588="Probabilidad"),(AT587-(+AT587*AN588)),IF(AND(AK587="Impacto",AK588="Probabilidad"),(AT586-(+AT586*AN588)),IF(AK588="Impacto",AT587,""))),""))," ")</f>
        <v/>
      </c>
      <c r="AS588" s="154" t="str">
        <f>IF(ISBLANK(AC586),(IFERROR(IF(AR588="","",IF(AR588&lt;=0.2,"Muy Baja",IF(AR588&lt;=0.4,"Baja",IF(AR588&lt;=0.6,"Media",IF(AR588&lt;=0.8,"Alta","Muy Alta"))))),""))," ")</f>
        <v/>
      </c>
      <c r="AT588" s="203" t="str">
        <f t="shared" si="510"/>
        <v/>
      </c>
      <c r="AU588" s="470" t="str">
        <f t="shared" si="511"/>
        <v/>
      </c>
      <c r="AV588" s="203" t="str">
        <f t="shared" ref="AV588:AV591" si="574">IFERROR(IF(AND(AK587="Impacto",AK588="Impacto"),(AV587-(+AV587*AN588)),IF(AND(AK587="Probabilidad",AK588="Impacto"),(AV586-(+AV586*AN588)),IF(AK588="Probabilidad",AV587,""))),"")</f>
        <v/>
      </c>
      <c r="AW588" s="204" t="str">
        <f t="shared" si="513"/>
        <v/>
      </c>
      <c r="AX588" s="817"/>
      <c r="AY588" s="794"/>
      <c r="AZ588" s="797"/>
      <c r="BA588" s="800"/>
      <c r="BB588" s="256"/>
      <c r="BC588" s="180"/>
      <c r="BD588" s="179"/>
      <c r="BE588" s="179"/>
      <c r="BF588" s="473"/>
      <c r="BG588" s="473"/>
      <c r="BH588" s="473"/>
      <c r="BI588" s="180"/>
      <c r="BJ588" s="764"/>
      <c r="BK588" s="184"/>
      <c r="BL588" s="181"/>
      <c r="BM588" s="181"/>
      <c r="BN588" s="181"/>
      <c r="BO588" s="179"/>
      <c r="BP588" s="179"/>
      <c r="BQ588" s="179"/>
      <c r="BR588" s="464"/>
      <c r="BS588" s="464"/>
      <c r="BT588" s="479"/>
      <c r="BU588" s="480"/>
      <c r="BV588" s="480"/>
      <c r="BW588" s="480"/>
      <c r="BX588" s="480"/>
      <c r="BY588" s="182"/>
      <c r="BZ588" s="182"/>
      <c r="CA588" s="182"/>
      <c r="CB588" s="182"/>
      <c r="CC588" s="182"/>
      <c r="CD588" s="182"/>
      <c r="CE588" s="182"/>
      <c r="CF588" s="182"/>
      <c r="CG588" s="182"/>
      <c r="CH588" s="182"/>
      <c r="CI588" s="182"/>
      <c r="CJ588" s="182"/>
      <c r="CK588" s="182"/>
      <c r="CL588" s="182"/>
      <c r="CM588" s="182"/>
      <c r="CN588" s="182"/>
      <c r="CO588" s="182"/>
    </row>
    <row r="589" spans="1:93" ht="28.5" hidden="1" customHeight="1">
      <c r="A589" s="954"/>
      <c r="B589" s="779"/>
      <c r="C589" s="781"/>
      <c r="D589" s="468"/>
      <c r="E589" s="463"/>
      <c r="F589" s="179"/>
      <c r="G589" s="783"/>
      <c r="H589" s="297">
        <f t="shared" si="538"/>
        <v>96</v>
      </c>
      <c r="I589" s="775"/>
      <c r="J589" s="764"/>
      <c r="K589" s="764"/>
      <c r="L589" s="764"/>
      <c r="M589" s="764"/>
      <c r="N589" s="764"/>
      <c r="O589" s="764"/>
      <c r="P589" s="766"/>
      <c r="Q589" s="768"/>
      <c r="R589" s="770"/>
      <c r="S589" s="770"/>
      <c r="T589" s="770"/>
      <c r="U589" s="820"/>
      <c r="V589" s="805"/>
      <c r="W589" s="823"/>
      <c r="X589" s="826"/>
      <c r="Y589" s="829"/>
      <c r="Z589" s="805"/>
      <c r="AA589" s="808"/>
      <c r="AB589" s="811"/>
      <c r="AC589" s="814"/>
      <c r="AD589" s="797"/>
      <c r="AE589" s="178">
        <v>4</v>
      </c>
      <c r="AF589" s="399"/>
      <c r="AG589" s="444"/>
      <c r="AH589" s="393"/>
      <c r="AI589" s="393"/>
      <c r="AJ589" s="393"/>
      <c r="AK589" s="395" t="str">
        <f t="shared" si="506"/>
        <v/>
      </c>
      <c r="AL589" s="253"/>
      <c r="AM589" s="253"/>
      <c r="AN589" s="201" t="str">
        <f t="shared" si="507"/>
        <v/>
      </c>
      <c r="AO589" s="254"/>
      <c r="AP589" s="254"/>
      <c r="AQ589" s="255"/>
      <c r="AR589" s="202" t="str">
        <f>IF(ISBLANK(AC586),(IFERROR(IF(AND(AK588="Probabilidad",AK589="Probabilidad"),(AT588-(+AT588*AN589)),IF(AND(AK588="Impacto",AK589="Probabilidad"),(AT587-(+AT587*AN589)),IF(AK589="Impacto",AT588,""))),""))," ")</f>
        <v/>
      </c>
      <c r="AS589" s="154" t="str">
        <f>IF(ISBLANK(AC586),(IFERROR(IF(AR589="","",IF(AR589&lt;=0.2,"Muy Baja",IF(AR589&lt;=0.4,"Baja",IF(AR589&lt;=0.6,"Media",IF(AR589&lt;=0.8,"Alta","Muy Alta"))))),""))," ")</f>
        <v/>
      </c>
      <c r="AT589" s="203" t="str">
        <f t="shared" si="510"/>
        <v/>
      </c>
      <c r="AU589" s="470" t="str">
        <f t="shared" si="511"/>
        <v/>
      </c>
      <c r="AV589" s="203" t="str">
        <f t="shared" si="574"/>
        <v/>
      </c>
      <c r="AW589" s="204" t="str">
        <f t="shared" si="513"/>
        <v/>
      </c>
      <c r="AX589" s="817"/>
      <c r="AY589" s="794"/>
      <c r="AZ589" s="797"/>
      <c r="BA589" s="800"/>
      <c r="BB589" s="256"/>
      <c r="BC589" s="180"/>
      <c r="BD589" s="179"/>
      <c r="BE589" s="179"/>
      <c r="BF589" s="473"/>
      <c r="BG589" s="473"/>
      <c r="BH589" s="473"/>
      <c r="BI589" s="180"/>
      <c r="BJ589" s="764"/>
      <c r="BK589" s="184"/>
      <c r="BL589" s="181"/>
      <c r="BM589" s="181"/>
      <c r="BN589" s="181"/>
      <c r="BO589" s="179"/>
      <c r="BP589" s="179"/>
      <c r="BQ589" s="179"/>
      <c r="BR589" s="464"/>
      <c r="BS589" s="464"/>
      <c r="BT589" s="479"/>
      <c r="BU589" s="480"/>
      <c r="BV589" s="480"/>
      <c r="BW589" s="480"/>
      <c r="BX589" s="480"/>
      <c r="BY589" s="182"/>
      <c r="BZ589" s="182"/>
      <c r="CA589" s="182"/>
      <c r="CB589" s="182"/>
      <c r="CC589" s="182"/>
      <c r="CD589" s="182"/>
      <c r="CE589" s="182"/>
      <c r="CF589" s="182"/>
      <c r="CG589" s="182"/>
      <c r="CH589" s="182"/>
      <c r="CI589" s="182"/>
      <c r="CJ589" s="182"/>
      <c r="CK589" s="182"/>
      <c r="CL589" s="182"/>
      <c r="CM589" s="182"/>
      <c r="CN589" s="182"/>
      <c r="CO589" s="182"/>
    </row>
    <row r="590" spans="1:93" ht="28.5" hidden="1" customHeight="1">
      <c r="A590" s="954"/>
      <c r="B590" s="779"/>
      <c r="C590" s="781"/>
      <c r="D590" s="468"/>
      <c r="E590" s="463"/>
      <c r="F590" s="179"/>
      <c r="G590" s="783"/>
      <c r="H590" s="297">
        <f t="shared" si="538"/>
        <v>96</v>
      </c>
      <c r="I590" s="775"/>
      <c r="J590" s="764"/>
      <c r="K590" s="764"/>
      <c r="L590" s="764"/>
      <c r="M590" s="764"/>
      <c r="N590" s="764"/>
      <c r="O590" s="764"/>
      <c r="P590" s="766"/>
      <c r="Q590" s="768"/>
      <c r="R590" s="770"/>
      <c r="S590" s="770"/>
      <c r="T590" s="770"/>
      <c r="U590" s="820"/>
      <c r="V590" s="805"/>
      <c r="W590" s="823"/>
      <c r="X590" s="826"/>
      <c r="Y590" s="829"/>
      <c r="Z590" s="805"/>
      <c r="AA590" s="808"/>
      <c r="AB590" s="811"/>
      <c r="AC590" s="814"/>
      <c r="AD590" s="797"/>
      <c r="AE590" s="178">
        <v>5</v>
      </c>
      <c r="AF590" s="399"/>
      <c r="AG590" s="444"/>
      <c r="AH590" s="393"/>
      <c r="AI590" s="393"/>
      <c r="AJ590" s="393"/>
      <c r="AK590" s="395" t="str">
        <f t="shared" ref="AK590:AK621" si="575">IF(OR(AL590="Preventivo",AL590="Detectivo"),"Probabilidad",IF(AL590="Correctivo","Impacto",""))</f>
        <v/>
      </c>
      <c r="AL590" s="253"/>
      <c r="AM590" s="253"/>
      <c r="AN590" s="201" t="str">
        <f t="shared" ref="AN590:AN621" si="576">IF(AND(AL590="Preventivo",AM590="Automático"),"50%",IF(AND(AL590="Preventivo",AM590="Manual"),"40%",IF(AND(AL590="Detectivo",AM590="Automático"),"40%",IF(AND(AL590="Detectivo",AM590="Manual"),"30%",IF(AND(AL590="Correctivo",AM590="Automático"),"35%",IF(AND(AL590="Correctivo",AM590="Manual"),"25%",""))))))</f>
        <v/>
      </c>
      <c r="AO590" s="254"/>
      <c r="AP590" s="254"/>
      <c r="AQ590" s="255"/>
      <c r="AR590" s="202" t="str">
        <f>IF(ISBLANK(AC586),(IFERROR(IF(AND(AK589="Probabilidad",AK590="Probabilidad"),(AT589-(+AT589*AN590)),IF(AND(AK589="Impacto",AK590="Probabilidad"),(AT588-(+AT588*AN590)),IF(AK590="Impacto",AT589,""))),""))," ")</f>
        <v/>
      </c>
      <c r="AS590" s="154" t="str">
        <f>IF(ISBLANK(AC586),(IFERROR(IF(AR590="","",IF(AR590&lt;=0.2,"Muy Baja",IF(AR590&lt;=0.4,"Baja",IF(AR590&lt;=0.6,"Media",IF(AR590&lt;=0.8,"Alta","Muy Alta"))))),""))," ")</f>
        <v/>
      </c>
      <c r="AT590" s="203" t="str">
        <f t="shared" si="510"/>
        <v/>
      </c>
      <c r="AU590" s="470" t="str">
        <f t="shared" si="511"/>
        <v/>
      </c>
      <c r="AV590" s="203" t="str">
        <f t="shared" si="574"/>
        <v/>
      </c>
      <c r="AW590" s="204" t="str">
        <f t="shared" si="513"/>
        <v/>
      </c>
      <c r="AX590" s="817"/>
      <c r="AY590" s="794"/>
      <c r="AZ590" s="797"/>
      <c r="BA590" s="800"/>
      <c r="BB590" s="256"/>
      <c r="BC590" s="180"/>
      <c r="BD590" s="179"/>
      <c r="BE590" s="179"/>
      <c r="BF590" s="473"/>
      <c r="BG590" s="473"/>
      <c r="BH590" s="473"/>
      <c r="BI590" s="180"/>
      <c r="BJ590" s="764"/>
      <c r="BK590" s="184"/>
      <c r="BL590" s="181"/>
      <c r="BM590" s="181"/>
      <c r="BN590" s="181"/>
      <c r="BO590" s="179"/>
      <c r="BP590" s="179"/>
      <c r="BQ590" s="179"/>
      <c r="BR590" s="464"/>
      <c r="BS590" s="464"/>
      <c r="BT590" s="479"/>
      <c r="BU590" s="480"/>
      <c r="BV590" s="480"/>
      <c r="BW590" s="480"/>
      <c r="BX590" s="480"/>
      <c r="BY590" s="182"/>
      <c r="BZ590" s="182"/>
      <c r="CA590" s="182"/>
      <c r="CB590" s="182"/>
      <c r="CC590" s="182"/>
      <c r="CD590" s="182"/>
      <c r="CE590" s="182"/>
      <c r="CF590" s="182"/>
      <c r="CG590" s="182"/>
      <c r="CH590" s="182"/>
      <c r="CI590" s="182"/>
      <c r="CJ590" s="182"/>
      <c r="CK590" s="182"/>
      <c r="CL590" s="182"/>
      <c r="CM590" s="182"/>
      <c r="CN590" s="182"/>
      <c r="CO590" s="182"/>
    </row>
    <row r="591" spans="1:93" ht="28.5" hidden="1" customHeight="1">
      <c r="A591" s="954"/>
      <c r="B591" s="780"/>
      <c r="C591" s="782"/>
      <c r="D591" s="469"/>
      <c r="E591" s="464"/>
      <c r="F591" s="179"/>
      <c r="G591" s="783"/>
      <c r="H591" s="297">
        <f t="shared" si="538"/>
        <v>96</v>
      </c>
      <c r="I591" s="776"/>
      <c r="J591" s="765"/>
      <c r="K591" s="765"/>
      <c r="L591" s="765"/>
      <c r="M591" s="765"/>
      <c r="N591" s="765"/>
      <c r="O591" s="765"/>
      <c r="P591" s="767"/>
      <c r="Q591" s="769"/>
      <c r="R591" s="771"/>
      <c r="S591" s="771"/>
      <c r="T591" s="771"/>
      <c r="U591" s="821"/>
      <c r="V591" s="806"/>
      <c r="W591" s="824"/>
      <c r="X591" s="827"/>
      <c r="Y591" s="830"/>
      <c r="Z591" s="806"/>
      <c r="AA591" s="809"/>
      <c r="AB591" s="812"/>
      <c r="AC591" s="815"/>
      <c r="AD591" s="798"/>
      <c r="AE591" s="178">
        <v>6</v>
      </c>
      <c r="AF591" s="400"/>
      <c r="AG591" s="444"/>
      <c r="AH591" s="393"/>
      <c r="AI591" s="393"/>
      <c r="AJ591" s="393"/>
      <c r="AK591" s="395" t="str">
        <f t="shared" si="575"/>
        <v/>
      </c>
      <c r="AL591" s="253"/>
      <c r="AM591" s="253"/>
      <c r="AN591" s="201" t="str">
        <f t="shared" si="576"/>
        <v/>
      </c>
      <c r="AO591" s="254"/>
      <c r="AP591" s="254"/>
      <c r="AQ591" s="255"/>
      <c r="AR591" s="202" t="str">
        <f>IF(ISBLANK(AC586),(IFERROR(IF(AND(AK590="Probabilidad",AK591="Probabilidad"),(AT590-(+AT590*AN591)),IF(AND(AK590="Impacto",AK591="Probabilidad"),(AT589-(+AT589*AN591)),IF(AK591="Impacto",AT590,""))),""))," ")</f>
        <v/>
      </c>
      <c r="AS591" s="154" t="str">
        <f>IF(ISBLANK(AC586),(IFERROR(IF(AR591="","",IF(AR591&lt;=0.2,"Muy Baja",IF(AR591&lt;=0.4,"Baja",IF(AR591&lt;=0.6,"Media",IF(AR591&lt;=0.8,"Alta","Muy Alta"))))),""))," ")</f>
        <v/>
      </c>
      <c r="AT591" s="203" t="str">
        <f t="shared" si="510"/>
        <v/>
      </c>
      <c r="AU591" s="470" t="str">
        <f t="shared" si="511"/>
        <v/>
      </c>
      <c r="AV591" s="203" t="str">
        <f t="shared" si="574"/>
        <v/>
      </c>
      <c r="AW591" s="204" t="str">
        <f t="shared" si="513"/>
        <v/>
      </c>
      <c r="AX591" s="818"/>
      <c r="AY591" s="795"/>
      <c r="AZ591" s="798"/>
      <c r="BA591" s="801"/>
      <c r="BB591" s="256"/>
      <c r="BC591" s="180"/>
      <c r="BD591" s="179"/>
      <c r="BE591" s="179"/>
      <c r="BF591" s="473"/>
      <c r="BG591" s="473"/>
      <c r="BH591" s="473"/>
      <c r="BI591" s="180"/>
      <c r="BJ591" s="765"/>
      <c r="BK591" s="184"/>
      <c r="BL591" s="181"/>
      <c r="BM591" s="181"/>
      <c r="BN591" s="181"/>
      <c r="BO591" s="179"/>
      <c r="BP591" s="179"/>
      <c r="BQ591" s="179"/>
      <c r="BR591" s="464"/>
      <c r="BS591" s="464"/>
      <c r="BT591" s="479"/>
      <c r="BU591" s="480"/>
      <c r="BV591" s="480"/>
      <c r="BW591" s="480"/>
      <c r="BX591" s="480"/>
      <c r="BY591" s="182"/>
      <c r="BZ591" s="182"/>
      <c r="CA591" s="182"/>
      <c r="CB591" s="182"/>
      <c r="CC591" s="182"/>
      <c r="CD591" s="182"/>
      <c r="CE591" s="182"/>
      <c r="CF591" s="182"/>
      <c r="CG591" s="182"/>
      <c r="CH591" s="182"/>
      <c r="CI591" s="182"/>
      <c r="CJ591" s="182"/>
      <c r="CK591" s="182"/>
      <c r="CL591" s="182"/>
      <c r="CM591" s="182"/>
      <c r="CN591" s="182"/>
      <c r="CO591" s="182"/>
    </row>
    <row r="592" spans="1:93" ht="28.5" hidden="1" customHeight="1">
      <c r="A592" s="954"/>
      <c r="B592" s="844"/>
      <c r="C592" s="845" t="str">
        <f>IFERROR((VLOOKUP($B592,'Listados Datos'!$D$3:$E$18,2,FALSE))," ")</f>
        <v xml:space="preserve"> </v>
      </c>
      <c r="D592" s="467" t="str">
        <f>IFERROR((VLOOKUP($B592,'Listados Datos'!$D$3:$F$18,3,FALSE))," ")</f>
        <v xml:space="preserve"> </v>
      </c>
      <c r="E592" s="462"/>
      <c r="F592" s="179"/>
      <c r="G592" s="783">
        <v>97</v>
      </c>
      <c r="H592" s="297">
        <f t="shared" ref="H592" si="577">+G592</f>
        <v>97</v>
      </c>
      <c r="I592" s="784"/>
      <c r="J592" s="785"/>
      <c r="K592" s="785"/>
      <c r="L592" s="785"/>
      <c r="M592" s="785"/>
      <c r="N592" s="785"/>
      <c r="O592" s="785"/>
      <c r="P592" s="786"/>
      <c r="Q592" s="787"/>
      <c r="R592" s="788"/>
      <c r="S592" s="788"/>
      <c r="T592" s="788"/>
      <c r="U592" s="819" t="str">
        <f>IF(ISBLANK(AB592),(IF(P592&lt;=0,"",IF(P592&lt;=2,"Muy Baja",IF(P592&lt;=24,"Baja",IF(P592&lt;=500,"Media",IF(P592&lt;=5000,"Alta","Muy Alta"))))))," ")</f>
        <v/>
      </c>
      <c r="V592" s="804" t="str">
        <f t="shared" ref="V592" si="578">IF(ISBLANK(AB592),(IF(U592="","",IF(U592="Muy Baja",20%,IF(U592="Baja",40%,IF(U592="Media",60%,IF(U592="Alta",80%,IF(U592="Muy Alta",100%,0)))))))," ")</f>
        <v/>
      </c>
      <c r="W592" s="822"/>
      <c r="X592" s="825" t="str">
        <f>IF(W592&gt;0,IF(NOT(ISERROR(MATCH(W592,'Listados Datos'!$N$3:$N$4,0))),'Listados Datos'!$N$6&amp;"Por favor no seleccionar este criterios de impacto (Afectación Económica o presupuestal y/o Pérdida Reputacional)",'Listados Datos'!$N$7),"")</f>
        <v/>
      </c>
      <c r="Y592" s="828" t="str">
        <f>IF(OR(W592='Listados Datos'!$R$3,W592='Listados Datos'!$S$3),"Leve",IF(OR(W592='Listados Datos'!$R$4,W592='Listados Datos'!$S$4),"Menor",IF(OR(W592='Listados Datos'!$R$5,W592='Listados Datos'!$S$5),"Moderado",IF(OR(W592='Listados Datos'!$R$6,W592='Listados Datos'!$S$6),"Mayor",IF(OR(W592='Listados Datos'!$R$7,W592='Listados Datos'!$S$7),"Catastrófico","")))))</f>
        <v/>
      </c>
      <c r="Z592" s="804" t="str">
        <f>IF(Y592="","",IF(Y592="Leve",20%,IF(Y592="Menor",40%,IF(Y592="Moderado",60%,IF(Y592="Mayor",80%,IF(Y592="Catastrófico",100%,0))))))</f>
        <v/>
      </c>
      <c r="AA592" s="807" t="str">
        <f>IF(OR(AND(U592="Muy Baja",Y592="Leve"),AND(U592="Muy Baja",Y592="Menor"),AND(U592="Baja",Y592="Leve")),"Bajo",IF(OR(AND(U592="Muy baja",Y592="Moderado"),AND(U592="Baja",Y592="Menor"),AND(U592="Baja",Y592="Moderado"),AND(U592="Media",Y592="Leve"),AND(U592="Media",Y592="Menor"),AND(U592="Media",Y592="Moderado"),AND(U592="Alta",Y592="Leve"),AND(U592="Alta",Y592="Menor")),"Moderado",IF(OR(AND(U592="Muy Baja",Y592="Mayor"),AND(U592="Baja",Y592="Mayor"),AND(U592="Media",Y592="Mayor"),AND(U592="Alta",Y592="Moderado"),AND(U592="Alta",Y592="Mayor"),AND(U592="Muy Alta",Y592="Leve"),AND(U592="Muy Alta",Y592="Menor"),AND(U592="Muy Alta",Y592="Moderado"),AND(U592="Muy Alta",Y592="Mayor")),"Alto",IF(OR(AND(U592="Muy Baja",Y592="Catastrófico"),AND(U592="Baja",Y592="Catastrófico"),AND(U592="Media",Y592="Catastrófico"),AND(U592="Alta",Y592="Catastrófico"),AND(U592="Muy Alta",Y592="Catastrófico")),"Extremo",""))))</f>
        <v/>
      </c>
      <c r="AB592" s="810"/>
      <c r="AC592" s="813"/>
      <c r="AD592" s="796" t="str">
        <f t="shared" ref="AD592" si="579">IF(AND(AB592="Rara Vez",AC592="Insignificante"),("BAJA"),IF(AND(AB592="Rara Vez",AC592="Menor"),("BAJA"),IF(AND(AB592="Rara Vez",AC592="Moderado"),("MODERADA"),IF(AND(AB592="Rara Vez",AC592="Mayor"),("ALTA"),IF(AND(AB592="Improbable",AC592="Insignificante"),("BAJA"),IF(AND(AB592="Improbable",AC592="Menor"),("BAJA"),IF(AND(AB592="Improbable",AC592="Moderado"),("MODERADA"),IF(AND(AB592="Improbable",AC592="Mayor"),("ALTA"),IF(AND(AB592="Posible",AC592="Insignificante"),("BAJA"),IF(AND(AB592="Posible",AC592="Menor"),("MODERADA"),IF(AND(AB592="Posible",AC592="Moderado"),("ALTA"),IF(AND(AB592="Posible",AC592="Mayor"),("EXTREMA"),IF(AND(AB592="Probable",AC592="Insignificante"),("MODERADA"),IF(AND(AB592="Probable",AC592="Menor"),("ALTA"),IF(AND(AB592="Probable",AC592="Moderado"),("ALTA"),IF(AND(AB592="Probable",AC592="Mayor"),("EXTREMA"),IF(AND(AB592="Casi Seguro",AC592="Insignificante"),("ALTA"),IF(AND(AB592="Casi Seguro",AC592="Menor"),("ALTA"),IF(AND(AB592="Casi Seguro",AC592="Moderado"),("EXTREMA"),IF(AND(AB592="Casi Seguro",AC592="Mayor"),("EXTREMA"),IF(AC592="Catastrófico","EXTREMA","VALORAR")))))))))))))))))))))</f>
        <v>VALORAR</v>
      </c>
      <c r="AE592" s="178">
        <v>1</v>
      </c>
      <c r="AF592" s="398"/>
      <c r="AG592" s="444"/>
      <c r="AH592" s="393"/>
      <c r="AI592" s="393"/>
      <c r="AJ592" s="393"/>
      <c r="AK592" s="395" t="str">
        <f t="shared" si="575"/>
        <v/>
      </c>
      <c r="AL592" s="253"/>
      <c r="AM592" s="253"/>
      <c r="AN592" s="201" t="str">
        <f t="shared" si="576"/>
        <v/>
      </c>
      <c r="AO592" s="254"/>
      <c r="AP592" s="254"/>
      <c r="AQ592" s="255"/>
      <c r="AR592" s="202" t="str">
        <f>IF(ISBLANK(AC592),(IFERROR(IF(AK592="Probabilidad",(V592-(+V592*AN592)),IF(AK592="Impacto",V592,"")),""))," ")</f>
        <v/>
      </c>
      <c r="AS592" s="154" t="str">
        <f>IF(ISBLANK(AC592), (IFERROR(IF(AR592="","",IF(AR592&lt;=0.2,"Muy Baja",IF(AR592&lt;=0.4,"Baja",IF(AR592&lt;=0.6,"Media",IF(AR592&lt;=0.8,"Alta","Muy Alta"))))),""))," ")</f>
        <v/>
      </c>
      <c r="AT592" s="203" t="str">
        <f t="shared" ref="AT592:AT621" si="580">+AR592</f>
        <v/>
      </c>
      <c r="AU592" s="470" t="str">
        <f t="shared" ref="AU592:AU621" si="581">IFERROR(IF(AV592="","",IF(AV592&lt;=0.2,"Leve",IF(AV592&lt;=0.4,"Menor",IF(AV592&lt;=0.6,"Moderado",IF(AV592&lt;=0.8,"Mayor","Catastrófico"))))),"")</f>
        <v/>
      </c>
      <c r="AV592" s="203" t="str">
        <f>IFERROR(IF(AK592="Impacto",(Z592-(+Z592*AN592)),IF(AK592="Probabilidad",Z592,"")),"")</f>
        <v/>
      </c>
      <c r="AW592" s="204" t="str">
        <f t="shared" ref="AW592:AW621" si="582">IFERROR(IF(OR(AND(AS592="Muy Baja",AU592="Leve"),AND(AS592="Muy Baja",AU592="Menor"),AND(AS592="Baja",AU592="Leve")),"Bajo",IF(OR(AND(AS592="Muy baja",AU592="Moderado"),AND(AS592="Baja",AU592="Menor"),AND(AS592="Baja",AU592="Moderado"),AND(AS592="Media",AU592="Leve"),AND(AS592="Media",AU592="Menor"),AND(AS592="Media",AU592="Moderado"),AND(AS592="Alta",AU592="Leve"),AND(AS592="Alta",AU592="Menor")),"Moderado",IF(OR(AND(AS592="Muy Baja",AU592="Mayor"),AND(AS592="Baja",AU592="Mayor"),AND(AS592="Media",AU592="Mayor"),AND(AS592="Alta",AU592="Moderado"),AND(AS592="Alta",AU592="Mayor"),AND(AS592="Muy Alta",AU592="Leve"),AND(AS592="Muy Alta",AU592="Menor"),AND(AS592="Muy Alta",AU592="Moderado"),AND(AS592="Muy Alta",AU592="Mayor")),"Alto",IF(OR(AND(AS592="Muy Baja",AU592="Catastrófico"),AND(AS592="Baja",AU592="Catastrófico"),AND(AS592="Media",AU592="Catastrófico"),AND(AS592="Alta",AU592="Catastrófico"),AND(AS592="Muy Alta",AU592="Catastrófico")),"Extremo","")))),"")</f>
        <v/>
      </c>
      <c r="AX592" s="816"/>
      <c r="AY592" s="793" t="str">
        <f>IF(ISBLANK(AC592), " ", AC592)</f>
        <v xml:space="preserve"> </v>
      </c>
      <c r="AZ592" s="796" t="str">
        <f t="shared" ref="AZ592" si="583">IF(AND(AX592="Rara Vez",AY592="Insignificante"),("BAJA"),IF(AND(AX592="Rara Vez",AY592="Menor"),("BAJA"),IF(AND(AX592="Rara Vez",AY592="Moderado"),("MODERADA"),IF(AND(AX592="Rara Vez",AY592="Mayor"),("ALTA"),IF(AND(AX592="Improbable",AY592="Insignificante"),("BAJA"),IF(AND(AX592="Improbable",AY592="Menor"),("BAJA"),IF(AND(AX592="Improbable",AY592="Moderado"),("MODERADA"),IF(AND(AX592="Improbable",AY592="Mayor"),("ALTA"),IF(AND(AX592="Posible",AY592="Insignificante"),("BAJA"),IF(AND(AX592="Posible",AY592="Menor"),("MODERADA"),IF(AND(AX592="Posible",AY592="Moderado"),("ALTA"),IF(AND(AX592="Posible",AY592="Mayor"),("EXTREMA"),IF(AND(AX592="Probable",AY592="Insignificante"),("MODERADA"),IF(AND(AX592="Probable",AY592="Menor"),("ALTA"),IF(AND(AX592="Probable",AY592="Moderado"),("ALTA"),IF(AND(AX592="Probable",AY592="Mayor"),("EXTREMA"),IF(AND(AX592="Casi Seguro",AY592="Insignificante"),("ALTA"),IF(AND(AX592="Casi Seguro",AY592="Menor"),("ALTA"),IF(AND(AX592="Casi Seguro",AY592="Moderado"),("EXTREMA"),IF(AND(AX592="Casi Seguro",AY592="Mayor"),("EXTREMA"),IF(AY592="Catastrófico","EXTREMA","VALORAR")))))))))))))))))))))</f>
        <v>VALORAR</v>
      </c>
      <c r="BA592" s="799"/>
      <c r="BB592" s="256"/>
      <c r="BC592" s="180"/>
      <c r="BD592" s="179"/>
      <c r="BE592" s="179"/>
      <c r="BF592" s="473"/>
      <c r="BG592" s="473"/>
      <c r="BH592" s="473"/>
      <c r="BI592" s="180"/>
      <c r="BJ592" s="785"/>
      <c r="BK592" s="184"/>
      <c r="BL592" s="181"/>
      <c r="BM592" s="181"/>
      <c r="BN592" s="181"/>
      <c r="BO592" s="179"/>
      <c r="BP592" s="179"/>
      <c r="BQ592" s="179"/>
      <c r="BR592" s="464"/>
      <c r="BS592" s="464"/>
      <c r="BT592" s="479"/>
      <c r="BU592" s="480"/>
      <c r="BV592" s="480"/>
      <c r="BW592" s="480"/>
      <c r="BX592" s="480"/>
      <c r="BY592" s="182"/>
      <c r="BZ592" s="182"/>
      <c r="CA592" s="182"/>
      <c r="CB592" s="182"/>
      <c r="CC592" s="182"/>
      <c r="CD592" s="182"/>
      <c r="CE592" s="182"/>
      <c r="CF592" s="182"/>
      <c r="CG592" s="182"/>
      <c r="CH592" s="182"/>
      <c r="CI592" s="182"/>
      <c r="CJ592" s="182"/>
      <c r="CK592" s="182"/>
      <c r="CL592" s="182"/>
      <c r="CM592" s="182"/>
      <c r="CN592" s="182"/>
      <c r="CO592" s="182"/>
    </row>
    <row r="593" spans="1:93" ht="28.5" hidden="1" customHeight="1">
      <c r="A593" s="954"/>
      <c r="B593" s="779"/>
      <c r="C593" s="781"/>
      <c r="D593" s="468"/>
      <c r="E593" s="463"/>
      <c r="F593" s="179"/>
      <c r="G593" s="783"/>
      <c r="H593" s="297">
        <f t="shared" ref="H593" si="584">+H592</f>
        <v>97</v>
      </c>
      <c r="I593" s="775"/>
      <c r="J593" s="764"/>
      <c r="K593" s="764"/>
      <c r="L593" s="764"/>
      <c r="M593" s="764"/>
      <c r="N593" s="764"/>
      <c r="O593" s="764"/>
      <c r="P593" s="766"/>
      <c r="Q593" s="768"/>
      <c r="R593" s="770"/>
      <c r="S593" s="770"/>
      <c r="T593" s="770"/>
      <c r="U593" s="820"/>
      <c r="V593" s="805"/>
      <c r="W593" s="823"/>
      <c r="X593" s="826"/>
      <c r="Y593" s="829"/>
      <c r="Z593" s="805"/>
      <c r="AA593" s="808"/>
      <c r="AB593" s="811"/>
      <c r="AC593" s="814"/>
      <c r="AD593" s="797"/>
      <c r="AE593" s="178">
        <v>2</v>
      </c>
      <c r="AF593" s="399"/>
      <c r="AG593" s="444"/>
      <c r="AH593" s="393"/>
      <c r="AI593" s="393"/>
      <c r="AJ593" s="393"/>
      <c r="AK593" s="395" t="str">
        <f t="shared" si="575"/>
        <v/>
      </c>
      <c r="AL593" s="253"/>
      <c r="AM593" s="253"/>
      <c r="AN593" s="201" t="str">
        <f t="shared" si="576"/>
        <v/>
      </c>
      <c r="AO593" s="254"/>
      <c r="AP593" s="254"/>
      <c r="AQ593" s="255"/>
      <c r="AR593" s="202" t="str">
        <f>IF(ISBLANK(AC592),(IFERROR(IF(AND(AK592="Probabilidad",AK593="Probabilidad"),(AT592-(+AT592*AN593)),IF(AK593="Probabilidad",(V592-(+V592*AN593)),IF(AK593="Impacto",AT592,""))),""))," ")</f>
        <v/>
      </c>
      <c r="AS593" s="154" t="str">
        <f>IF(ISBLANK(AC592),(IFERROR(IF(AR593="","",IF(AR593&lt;=0.2,"Muy Baja",IF(AR593&lt;=0.4,"Baja",IF(AR593&lt;=0.6,"Media",IF(AR593&lt;=0.8,"Alta","Muy Alta"))))),""))," ")</f>
        <v/>
      </c>
      <c r="AT593" s="203" t="str">
        <f t="shared" si="580"/>
        <v/>
      </c>
      <c r="AU593" s="470" t="str">
        <f t="shared" si="581"/>
        <v/>
      </c>
      <c r="AV593" s="203" t="str">
        <f>IFERROR(IF(AND(AK592="Impacto",AK593="Impacto"),(AV592-(+AV592*AN593)),IF(AK593="Impacto",(Z592-(+Z592*AN593)),IF(AK593="Probabilidad",AV592,""))),"")</f>
        <v/>
      </c>
      <c r="AW593" s="204" t="str">
        <f t="shared" si="582"/>
        <v/>
      </c>
      <c r="AX593" s="817"/>
      <c r="AY593" s="794"/>
      <c r="AZ593" s="797"/>
      <c r="BA593" s="800"/>
      <c r="BB593" s="256"/>
      <c r="BC593" s="180"/>
      <c r="BD593" s="179"/>
      <c r="BE593" s="179"/>
      <c r="BF593" s="473"/>
      <c r="BG593" s="473"/>
      <c r="BH593" s="473"/>
      <c r="BI593" s="180"/>
      <c r="BJ593" s="764"/>
      <c r="BK593" s="184"/>
      <c r="BL593" s="181"/>
      <c r="BM593" s="181"/>
      <c r="BN593" s="181"/>
      <c r="BO593" s="179"/>
      <c r="BP593" s="179"/>
      <c r="BQ593" s="179"/>
      <c r="BR593" s="464"/>
      <c r="BS593" s="464"/>
      <c r="BT593" s="479"/>
      <c r="BU593" s="480"/>
      <c r="BV593" s="480"/>
      <c r="BW593" s="480"/>
      <c r="BX593" s="480"/>
      <c r="BY593" s="182"/>
      <c r="BZ593" s="182"/>
      <c r="CA593" s="182"/>
      <c r="CB593" s="182"/>
      <c r="CC593" s="182"/>
      <c r="CD593" s="182"/>
      <c r="CE593" s="182"/>
      <c r="CF593" s="182"/>
      <c r="CG593" s="182"/>
      <c r="CH593" s="182"/>
      <c r="CI593" s="182"/>
      <c r="CJ593" s="182"/>
      <c r="CK593" s="182"/>
      <c r="CL593" s="182"/>
      <c r="CM593" s="182"/>
      <c r="CN593" s="182"/>
      <c r="CO593" s="182"/>
    </row>
    <row r="594" spans="1:93" ht="28.5" hidden="1" customHeight="1">
      <c r="A594" s="954"/>
      <c r="B594" s="779"/>
      <c r="C594" s="781"/>
      <c r="D594" s="468"/>
      <c r="E594" s="463"/>
      <c r="F594" s="179"/>
      <c r="G594" s="783"/>
      <c r="H594" s="297">
        <f t="shared" si="538"/>
        <v>97</v>
      </c>
      <c r="I594" s="775"/>
      <c r="J594" s="764"/>
      <c r="K594" s="764"/>
      <c r="L594" s="764"/>
      <c r="M594" s="764"/>
      <c r="N594" s="764"/>
      <c r="O594" s="764"/>
      <c r="P594" s="766"/>
      <c r="Q594" s="768"/>
      <c r="R594" s="770"/>
      <c r="S594" s="770"/>
      <c r="T594" s="770"/>
      <c r="U594" s="820"/>
      <c r="V594" s="805"/>
      <c r="W594" s="823"/>
      <c r="X594" s="826"/>
      <c r="Y594" s="829"/>
      <c r="Z594" s="805"/>
      <c r="AA594" s="808"/>
      <c r="AB594" s="811"/>
      <c r="AC594" s="814"/>
      <c r="AD594" s="797"/>
      <c r="AE594" s="178">
        <v>3</v>
      </c>
      <c r="AF594" s="399"/>
      <c r="AG594" s="444"/>
      <c r="AH594" s="393"/>
      <c r="AI594" s="393"/>
      <c r="AJ594" s="393"/>
      <c r="AK594" s="395" t="str">
        <f t="shared" si="575"/>
        <v/>
      </c>
      <c r="AL594" s="253"/>
      <c r="AM594" s="253"/>
      <c r="AN594" s="201" t="str">
        <f t="shared" si="576"/>
        <v/>
      </c>
      <c r="AO594" s="254"/>
      <c r="AP594" s="254"/>
      <c r="AQ594" s="255"/>
      <c r="AR594" s="202" t="str">
        <f>IF(ISBLANK(AC592),(IFERROR(IF(AND(AK593="Probabilidad",AK594="Probabilidad"),(AT593-(+AT593*AN594)),IF(AND(AK593="Impacto",AK594="Probabilidad"),(AT592-(+AT592*AN594)),IF(AK594="Impacto",AT593,""))),""))," ")</f>
        <v/>
      </c>
      <c r="AS594" s="154" t="str">
        <f>IF(ISBLANK(AC592),(IFERROR(IF(AR594="","",IF(AR594&lt;=0.2,"Muy Baja",IF(AR594&lt;=0.4,"Baja",IF(AR594&lt;=0.6,"Media",IF(AR594&lt;=0.8,"Alta","Muy Alta"))))),""))," ")</f>
        <v/>
      </c>
      <c r="AT594" s="203" t="str">
        <f t="shared" si="580"/>
        <v/>
      </c>
      <c r="AU594" s="470" t="str">
        <f t="shared" si="581"/>
        <v/>
      </c>
      <c r="AV594" s="203" t="str">
        <f t="shared" ref="AV594:AV597" si="585">IFERROR(IF(AND(AK593="Impacto",AK594="Impacto"),(AV593-(+AV593*AN594)),IF(AND(AK593="Probabilidad",AK594="Impacto"),(AV592-(+AV592*AN594)),IF(AK594="Probabilidad",AV593,""))),"")</f>
        <v/>
      </c>
      <c r="AW594" s="204" t="str">
        <f t="shared" si="582"/>
        <v/>
      </c>
      <c r="AX594" s="817"/>
      <c r="AY594" s="794"/>
      <c r="AZ594" s="797"/>
      <c r="BA594" s="800"/>
      <c r="BB594" s="256"/>
      <c r="BC594" s="180"/>
      <c r="BD594" s="179"/>
      <c r="BE594" s="179"/>
      <c r="BF594" s="473"/>
      <c r="BG594" s="473"/>
      <c r="BH594" s="473"/>
      <c r="BI594" s="180"/>
      <c r="BJ594" s="764"/>
      <c r="BK594" s="184"/>
      <c r="BL594" s="181"/>
      <c r="BM594" s="181"/>
      <c r="BN594" s="181"/>
      <c r="BO594" s="179"/>
      <c r="BP594" s="179"/>
      <c r="BQ594" s="179"/>
      <c r="BR594" s="464"/>
      <c r="BS594" s="464"/>
      <c r="BT594" s="479"/>
      <c r="BU594" s="480"/>
      <c r="BV594" s="480"/>
      <c r="BW594" s="480"/>
      <c r="BX594" s="480"/>
      <c r="BY594" s="182"/>
      <c r="BZ594" s="182"/>
      <c r="CA594" s="182"/>
      <c r="CB594" s="182"/>
      <c r="CC594" s="182"/>
      <c r="CD594" s="182"/>
      <c r="CE594" s="182"/>
      <c r="CF594" s="182"/>
      <c r="CG594" s="182"/>
      <c r="CH594" s="182"/>
      <c r="CI594" s="182"/>
      <c r="CJ594" s="182"/>
      <c r="CK594" s="182"/>
      <c r="CL594" s="182"/>
      <c r="CM594" s="182"/>
      <c r="CN594" s="182"/>
      <c r="CO594" s="182"/>
    </row>
    <row r="595" spans="1:93" ht="28.5" hidden="1" customHeight="1">
      <c r="A595" s="954"/>
      <c r="B595" s="779"/>
      <c r="C595" s="781"/>
      <c r="D595" s="468"/>
      <c r="E595" s="463"/>
      <c r="F595" s="179"/>
      <c r="G595" s="783"/>
      <c r="H595" s="297">
        <f t="shared" si="538"/>
        <v>97</v>
      </c>
      <c r="I595" s="775"/>
      <c r="J595" s="764"/>
      <c r="K595" s="764"/>
      <c r="L595" s="764"/>
      <c r="M595" s="764"/>
      <c r="N595" s="764"/>
      <c r="O595" s="764"/>
      <c r="P595" s="766"/>
      <c r="Q595" s="768"/>
      <c r="R595" s="770"/>
      <c r="S595" s="770"/>
      <c r="T595" s="770"/>
      <c r="U595" s="820"/>
      <c r="V595" s="805"/>
      <c r="W595" s="823"/>
      <c r="X595" s="826"/>
      <c r="Y595" s="829"/>
      <c r="Z595" s="805"/>
      <c r="AA595" s="808"/>
      <c r="AB595" s="811"/>
      <c r="AC595" s="814"/>
      <c r="AD595" s="797"/>
      <c r="AE595" s="178">
        <v>4</v>
      </c>
      <c r="AF595" s="399"/>
      <c r="AG595" s="444"/>
      <c r="AH595" s="393"/>
      <c r="AI595" s="393"/>
      <c r="AJ595" s="393"/>
      <c r="AK595" s="395" t="str">
        <f t="shared" si="575"/>
        <v/>
      </c>
      <c r="AL595" s="253"/>
      <c r="AM595" s="253"/>
      <c r="AN595" s="201" t="str">
        <f t="shared" si="576"/>
        <v/>
      </c>
      <c r="AO595" s="254"/>
      <c r="AP595" s="254"/>
      <c r="AQ595" s="255"/>
      <c r="AR595" s="202" t="str">
        <f>IF(ISBLANK(AC592),(IFERROR(IF(AND(AK594="Probabilidad",AK595="Probabilidad"),(AT594-(+AT594*AN595)),IF(AND(AK594="Impacto",AK595="Probabilidad"),(AT593-(+AT593*AN595)),IF(AK595="Impacto",AT594,""))),""))," ")</f>
        <v/>
      </c>
      <c r="AS595" s="154" t="str">
        <f>IF(ISBLANK(AC592),(IFERROR(IF(AR595="","",IF(AR595&lt;=0.2,"Muy Baja",IF(AR595&lt;=0.4,"Baja",IF(AR595&lt;=0.6,"Media",IF(AR595&lt;=0.8,"Alta","Muy Alta"))))),""))," ")</f>
        <v/>
      </c>
      <c r="AT595" s="203" t="str">
        <f t="shared" si="580"/>
        <v/>
      </c>
      <c r="AU595" s="470" t="str">
        <f t="shared" si="581"/>
        <v/>
      </c>
      <c r="AV595" s="203" t="str">
        <f t="shared" si="585"/>
        <v/>
      </c>
      <c r="AW595" s="204" t="str">
        <f t="shared" si="582"/>
        <v/>
      </c>
      <c r="AX595" s="817"/>
      <c r="AY595" s="794"/>
      <c r="AZ595" s="797"/>
      <c r="BA595" s="800"/>
      <c r="BB595" s="256"/>
      <c r="BC595" s="180"/>
      <c r="BD595" s="179"/>
      <c r="BE595" s="179"/>
      <c r="BF595" s="473"/>
      <c r="BG595" s="473"/>
      <c r="BH595" s="473"/>
      <c r="BI595" s="180"/>
      <c r="BJ595" s="764"/>
      <c r="BK595" s="184"/>
      <c r="BL595" s="181"/>
      <c r="BM595" s="181"/>
      <c r="BN595" s="181"/>
      <c r="BO595" s="179"/>
      <c r="BP595" s="179"/>
      <c r="BQ595" s="179"/>
      <c r="BR595" s="464"/>
      <c r="BS595" s="464"/>
      <c r="BT595" s="479"/>
      <c r="BU595" s="480"/>
      <c r="BV595" s="480"/>
      <c r="BW595" s="480"/>
      <c r="BX595" s="480"/>
      <c r="BY595" s="182"/>
      <c r="BZ595" s="182"/>
      <c r="CA595" s="182"/>
      <c r="CB595" s="182"/>
      <c r="CC595" s="182"/>
      <c r="CD595" s="182"/>
      <c r="CE595" s="182"/>
      <c r="CF595" s="182"/>
      <c r="CG595" s="182"/>
      <c r="CH595" s="182"/>
      <c r="CI595" s="182"/>
      <c r="CJ595" s="182"/>
      <c r="CK595" s="182"/>
      <c r="CL595" s="182"/>
      <c r="CM595" s="182"/>
      <c r="CN595" s="182"/>
      <c r="CO595" s="182"/>
    </row>
    <row r="596" spans="1:93" ht="28.5" hidden="1" customHeight="1">
      <c r="A596" s="954"/>
      <c r="B596" s="779"/>
      <c r="C596" s="781"/>
      <c r="D596" s="468"/>
      <c r="E596" s="463"/>
      <c r="F596" s="179"/>
      <c r="G596" s="783"/>
      <c r="H596" s="297">
        <f t="shared" si="538"/>
        <v>97</v>
      </c>
      <c r="I596" s="775"/>
      <c r="J596" s="764"/>
      <c r="K596" s="764"/>
      <c r="L596" s="764"/>
      <c r="M596" s="764"/>
      <c r="N596" s="764"/>
      <c r="O596" s="764"/>
      <c r="P596" s="766"/>
      <c r="Q596" s="768"/>
      <c r="R596" s="770"/>
      <c r="S596" s="770"/>
      <c r="T596" s="770"/>
      <c r="U596" s="820"/>
      <c r="V596" s="805"/>
      <c r="W596" s="823"/>
      <c r="X596" s="826"/>
      <c r="Y596" s="829"/>
      <c r="Z596" s="805"/>
      <c r="AA596" s="808"/>
      <c r="AB596" s="811"/>
      <c r="AC596" s="814"/>
      <c r="AD596" s="797"/>
      <c r="AE596" s="178">
        <v>5</v>
      </c>
      <c r="AF596" s="399"/>
      <c r="AG596" s="444"/>
      <c r="AH596" s="393"/>
      <c r="AI596" s="393"/>
      <c r="AJ596" s="393"/>
      <c r="AK596" s="395" t="str">
        <f t="shared" si="575"/>
        <v/>
      </c>
      <c r="AL596" s="253"/>
      <c r="AM596" s="253"/>
      <c r="AN596" s="201" t="str">
        <f t="shared" si="576"/>
        <v/>
      </c>
      <c r="AO596" s="254"/>
      <c r="AP596" s="254"/>
      <c r="AQ596" s="255"/>
      <c r="AR596" s="202" t="str">
        <f>IF(ISBLANK(AC592),(IFERROR(IF(AND(AK595="Probabilidad",AK596="Probabilidad"),(AT595-(+AT595*AN596)),IF(AND(AK595="Impacto",AK596="Probabilidad"),(AT594-(+AT594*AN596)),IF(AK596="Impacto",AT595,""))),""))," ")</f>
        <v/>
      </c>
      <c r="AS596" s="154" t="str">
        <f>IF(ISBLANK(AC592),(IFERROR(IF(AR596="","",IF(AR596&lt;=0.2,"Muy Baja",IF(AR596&lt;=0.4,"Baja",IF(AR596&lt;=0.6,"Media",IF(AR596&lt;=0.8,"Alta","Muy Alta"))))),""))," ")</f>
        <v/>
      </c>
      <c r="AT596" s="203" t="str">
        <f t="shared" si="580"/>
        <v/>
      </c>
      <c r="AU596" s="470" t="str">
        <f t="shared" si="581"/>
        <v/>
      </c>
      <c r="AV596" s="203" t="str">
        <f t="shared" si="585"/>
        <v/>
      </c>
      <c r="AW596" s="204" t="str">
        <f t="shared" si="582"/>
        <v/>
      </c>
      <c r="AX596" s="817"/>
      <c r="AY596" s="794"/>
      <c r="AZ596" s="797"/>
      <c r="BA596" s="800"/>
      <c r="BB596" s="256"/>
      <c r="BC596" s="180"/>
      <c r="BD596" s="179"/>
      <c r="BE596" s="179"/>
      <c r="BF596" s="473"/>
      <c r="BG596" s="473"/>
      <c r="BH596" s="473"/>
      <c r="BI596" s="180"/>
      <c r="BJ596" s="764"/>
      <c r="BK596" s="184"/>
      <c r="BL596" s="181"/>
      <c r="BM596" s="181"/>
      <c r="BN596" s="181"/>
      <c r="BO596" s="179"/>
      <c r="BP596" s="179"/>
      <c r="BQ596" s="179"/>
      <c r="BR596" s="464"/>
      <c r="BS596" s="464"/>
      <c r="BT596" s="479"/>
      <c r="BU596" s="480"/>
      <c r="BV596" s="480"/>
      <c r="BW596" s="480"/>
      <c r="BX596" s="480"/>
      <c r="BY596" s="182"/>
      <c r="BZ596" s="182"/>
      <c r="CA596" s="182"/>
      <c r="CB596" s="182"/>
      <c r="CC596" s="182"/>
      <c r="CD596" s="182"/>
      <c r="CE596" s="182"/>
      <c r="CF596" s="182"/>
      <c r="CG596" s="182"/>
      <c r="CH596" s="182"/>
      <c r="CI596" s="182"/>
      <c r="CJ596" s="182"/>
      <c r="CK596" s="182"/>
      <c r="CL596" s="182"/>
      <c r="CM596" s="182"/>
      <c r="CN596" s="182"/>
      <c r="CO596" s="182"/>
    </row>
    <row r="597" spans="1:93" ht="28.5" hidden="1" customHeight="1">
      <c r="A597" s="954"/>
      <c r="B597" s="780"/>
      <c r="C597" s="782"/>
      <c r="D597" s="469"/>
      <c r="E597" s="464"/>
      <c r="F597" s="179"/>
      <c r="G597" s="783"/>
      <c r="H597" s="297">
        <f t="shared" si="538"/>
        <v>97</v>
      </c>
      <c r="I597" s="776"/>
      <c r="J597" s="765"/>
      <c r="K597" s="765"/>
      <c r="L597" s="765"/>
      <c r="M597" s="765"/>
      <c r="N597" s="765"/>
      <c r="O597" s="765"/>
      <c r="P597" s="767"/>
      <c r="Q597" s="769"/>
      <c r="R597" s="771"/>
      <c r="S597" s="771"/>
      <c r="T597" s="771"/>
      <c r="U597" s="821"/>
      <c r="V597" s="806"/>
      <c r="W597" s="824"/>
      <c r="X597" s="827"/>
      <c r="Y597" s="830"/>
      <c r="Z597" s="806"/>
      <c r="AA597" s="809"/>
      <c r="AB597" s="812"/>
      <c r="AC597" s="815"/>
      <c r="AD597" s="798"/>
      <c r="AE597" s="178">
        <v>6</v>
      </c>
      <c r="AF597" s="400"/>
      <c r="AG597" s="444"/>
      <c r="AH597" s="393"/>
      <c r="AI597" s="393"/>
      <c r="AJ597" s="393"/>
      <c r="AK597" s="395" t="str">
        <f t="shared" si="575"/>
        <v/>
      </c>
      <c r="AL597" s="253"/>
      <c r="AM597" s="253"/>
      <c r="AN597" s="201" t="str">
        <f t="shared" si="576"/>
        <v/>
      </c>
      <c r="AO597" s="254"/>
      <c r="AP597" s="254"/>
      <c r="AQ597" s="255"/>
      <c r="AR597" s="202" t="str">
        <f>IF(ISBLANK(AC592),(IFERROR(IF(AND(AK596="Probabilidad",AK597="Probabilidad"),(AT596-(+AT596*AN597)),IF(AND(AK596="Impacto",AK597="Probabilidad"),(AT595-(+AT595*AN597)),IF(AK597="Impacto",AT596,""))),""))," ")</f>
        <v/>
      </c>
      <c r="AS597" s="154" t="str">
        <f>IF(ISBLANK(AC592),(IFERROR(IF(AR597="","",IF(AR597&lt;=0.2,"Muy Baja",IF(AR597&lt;=0.4,"Baja",IF(AR597&lt;=0.6,"Media",IF(AR597&lt;=0.8,"Alta","Muy Alta"))))),""))," ")</f>
        <v/>
      </c>
      <c r="AT597" s="203" t="str">
        <f t="shared" si="580"/>
        <v/>
      </c>
      <c r="AU597" s="470" t="str">
        <f t="shared" si="581"/>
        <v/>
      </c>
      <c r="AV597" s="203" t="str">
        <f t="shared" si="585"/>
        <v/>
      </c>
      <c r="AW597" s="204" t="str">
        <f t="shared" si="582"/>
        <v/>
      </c>
      <c r="AX597" s="818"/>
      <c r="AY597" s="795"/>
      <c r="AZ597" s="798"/>
      <c r="BA597" s="801"/>
      <c r="BB597" s="256"/>
      <c r="BC597" s="180"/>
      <c r="BD597" s="179"/>
      <c r="BE597" s="179"/>
      <c r="BF597" s="473"/>
      <c r="BG597" s="473"/>
      <c r="BH597" s="473"/>
      <c r="BI597" s="180"/>
      <c r="BJ597" s="765"/>
      <c r="BK597" s="184"/>
      <c r="BL597" s="181"/>
      <c r="BM597" s="181"/>
      <c r="BN597" s="181"/>
      <c r="BO597" s="179"/>
      <c r="BP597" s="179"/>
      <c r="BQ597" s="179"/>
      <c r="BR597" s="464"/>
      <c r="BS597" s="464"/>
      <c r="BT597" s="479"/>
      <c r="BU597" s="480"/>
      <c r="BV597" s="480"/>
      <c r="BW597" s="480"/>
      <c r="BX597" s="480"/>
      <c r="BY597" s="182"/>
      <c r="BZ597" s="182"/>
      <c r="CA597" s="182"/>
      <c r="CB597" s="182"/>
      <c r="CC597" s="182"/>
      <c r="CD597" s="182"/>
      <c r="CE597" s="182"/>
      <c r="CF597" s="182"/>
      <c r="CG597" s="182"/>
      <c r="CH597" s="182"/>
      <c r="CI597" s="182"/>
      <c r="CJ597" s="182"/>
      <c r="CK597" s="182"/>
      <c r="CL597" s="182"/>
      <c r="CM597" s="182"/>
      <c r="CN597" s="182"/>
      <c r="CO597" s="182"/>
    </row>
    <row r="598" spans="1:93" ht="28.5" hidden="1" customHeight="1">
      <c r="A598" s="954"/>
      <c r="B598" s="844"/>
      <c r="C598" s="845" t="str">
        <f>IFERROR((VLOOKUP($B598,'Listados Datos'!$D$3:$E$18,2,FALSE))," ")</f>
        <v xml:space="preserve"> </v>
      </c>
      <c r="D598" s="467" t="str">
        <f>IFERROR((VLOOKUP($B598,'Listados Datos'!$D$3:$F$18,3,FALSE))," ")</f>
        <v xml:space="preserve"> </v>
      </c>
      <c r="E598" s="462"/>
      <c r="F598" s="179"/>
      <c r="G598" s="783">
        <v>98</v>
      </c>
      <c r="H598" s="297">
        <f t="shared" ref="H598" si="586">+G598</f>
        <v>98</v>
      </c>
      <c r="I598" s="784"/>
      <c r="J598" s="785"/>
      <c r="K598" s="785"/>
      <c r="L598" s="785"/>
      <c r="M598" s="785"/>
      <c r="N598" s="785"/>
      <c r="O598" s="785"/>
      <c r="P598" s="786"/>
      <c r="Q598" s="787"/>
      <c r="R598" s="788"/>
      <c r="S598" s="788"/>
      <c r="T598" s="788"/>
      <c r="U598" s="819" t="str">
        <f>IF(ISBLANK(AB598),(IF(P598&lt;=0,"",IF(P598&lt;=2,"Muy Baja",IF(P598&lt;=24,"Baja",IF(P598&lt;=500,"Media",IF(P598&lt;=5000,"Alta","Muy Alta"))))))," ")</f>
        <v/>
      </c>
      <c r="V598" s="804" t="str">
        <f t="shared" ref="V598" si="587">IF(ISBLANK(AB598),(IF(U598="","",IF(U598="Muy Baja",20%,IF(U598="Baja",40%,IF(U598="Media",60%,IF(U598="Alta",80%,IF(U598="Muy Alta",100%,0)))))))," ")</f>
        <v/>
      </c>
      <c r="W598" s="822"/>
      <c r="X598" s="825" t="str">
        <f>IF(W598&gt;0,IF(NOT(ISERROR(MATCH(W598,'Listados Datos'!$N$3:$N$4,0))),'Listados Datos'!$N$6&amp;"Por favor no seleccionar este criterios de impacto (Afectación Económica o presupuestal y/o Pérdida Reputacional)",'Listados Datos'!$N$7),"")</f>
        <v/>
      </c>
      <c r="Y598" s="828" t="str">
        <f>IF(OR(W598='Listados Datos'!$R$3,W598='Listados Datos'!$S$3),"Leve",IF(OR(W598='Listados Datos'!$R$4,W598='Listados Datos'!$S$4),"Menor",IF(OR(W598='Listados Datos'!$R$5,W598='Listados Datos'!$S$5),"Moderado",IF(OR(W598='Listados Datos'!$R$6,W598='Listados Datos'!$S$6),"Mayor",IF(OR(W598='Listados Datos'!$R$7,W598='Listados Datos'!$S$7),"Catastrófico","")))))</f>
        <v/>
      </c>
      <c r="Z598" s="804" t="str">
        <f>IF(Y598="","",IF(Y598="Leve",20%,IF(Y598="Menor",40%,IF(Y598="Moderado",60%,IF(Y598="Mayor",80%,IF(Y598="Catastrófico",100%,0))))))</f>
        <v/>
      </c>
      <c r="AA598" s="807" t="str">
        <f>IF(OR(AND(U598="Muy Baja",Y598="Leve"),AND(U598="Muy Baja",Y598="Menor"),AND(U598="Baja",Y598="Leve")),"Bajo",IF(OR(AND(U598="Muy baja",Y598="Moderado"),AND(U598="Baja",Y598="Menor"),AND(U598="Baja",Y598="Moderado"),AND(U598="Media",Y598="Leve"),AND(U598="Media",Y598="Menor"),AND(U598="Media",Y598="Moderado"),AND(U598="Alta",Y598="Leve"),AND(U598="Alta",Y598="Menor")),"Moderado",IF(OR(AND(U598="Muy Baja",Y598="Mayor"),AND(U598="Baja",Y598="Mayor"),AND(U598="Media",Y598="Mayor"),AND(U598="Alta",Y598="Moderado"),AND(U598="Alta",Y598="Mayor"),AND(U598="Muy Alta",Y598="Leve"),AND(U598="Muy Alta",Y598="Menor"),AND(U598="Muy Alta",Y598="Moderado"),AND(U598="Muy Alta",Y598="Mayor")),"Alto",IF(OR(AND(U598="Muy Baja",Y598="Catastrófico"),AND(U598="Baja",Y598="Catastrófico"),AND(U598="Media",Y598="Catastrófico"),AND(U598="Alta",Y598="Catastrófico"),AND(U598="Muy Alta",Y598="Catastrófico")),"Extremo",""))))</f>
        <v/>
      </c>
      <c r="AB598" s="810"/>
      <c r="AC598" s="813"/>
      <c r="AD598" s="796" t="str">
        <f t="shared" ref="AD598" si="588">IF(AND(AB598="Rara Vez",AC598="Insignificante"),("BAJA"),IF(AND(AB598="Rara Vez",AC598="Menor"),("BAJA"),IF(AND(AB598="Rara Vez",AC598="Moderado"),("MODERADA"),IF(AND(AB598="Rara Vez",AC598="Mayor"),("ALTA"),IF(AND(AB598="Improbable",AC598="Insignificante"),("BAJA"),IF(AND(AB598="Improbable",AC598="Menor"),("BAJA"),IF(AND(AB598="Improbable",AC598="Moderado"),("MODERADA"),IF(AND(AB598="Improbable",AC598="Mayor"),("ALTA"),IF(AND(AB598="Posible",AC598="Insignificante"),("BAJA"),IF(AND(AB598="Posible",AC598="Menor"),("MODERADA"),IF(AND(AB598="Posible",AC598="Moderado"),("ALTA"),IF(AND(AB598="Posible",AC598="Mayor"),("EXTREMA"),IF(AND(AB598="Probable",AC598="Insignificante"),("MODERADA"),IF(AND(AB598="Probable",AC598="Menor"),("ALTA"),IF(AND(AB598="Probable",AC598="Moderado"),("ALTA"),IF(AND(AB598="Probable",AC598="Mayor"),("EXTREMA"),IF(AND(AB598="Casi Seguro",AC598="Insignificante"),("ALTA"),IF(AND(AB598="Casi Seguro",AC598="Menor"),("ALTA"),IF(AND(AB598="Casi Seguro",AC598="Moderado"),("EXTREMA"),IF(AND(AB598="Casi Seguro",AC598="Mayor"),("EXTREMA"),IF(AC598="Catastrófico","EXTREMA","VALORAR")))))))))))))))))))))</f>
        <v>VALORAR</v>
      </c>
      <c r="AE598" s="178">
        <v>1</v>
      </c>
      <c r="AF598" s="398"/>
      <c r="AG598" s="444"/>
      <c r="AH598" s="393"/>
      <c r="AI598" s="393"/>
      <c r="AJ598" s="393"/>
      <c r="AK598" s="395" t="str">
        <f t="shared" si="575"/>
        <v/>
      </c>
      <c r="AL598" s="253"/>
      <c r="AM598" s="253"/>
      <c r="AN598" s="201" t="str">
        <f t="shared" si="576"/>
        <v/>
      </c>
      <c r="AO598" s="254"/>
      <c r="AP598" s="254"/>
      <c r="AQ598" s="255"/>
      <c r="AR598" s="202" t="str">
        <f>IF(ISBLANK(AC598),(IFERROR(IF(AK598="Probabilidad",(V598-(+V598*AN598)),IF(AK598="Impacto",V598,"")),""))," ")</f>
        <v/>
      </c>
      <c r="AS598" s="154" t="str">
        <f>IF(ISBLANK(AC598), (IFERROR(IF(AR598="","",IF(AR598&lt;=0.2,"Muy Baja",IF(AR598&lt;=0.4,"Baja",IF(AR598&lt;=0.6,"Media",IF(AR598&lt;=0.8,"Alta","Muy Alta"))))),""))," ")</f>
        <v/>
      </c>
      <c r="AT598" s="203" t="str">
        <f t="shared" si="580"/>
        <v/>
      </c>
      <c r="AU598" s="470" t="str">
        <f t="shared" si="581"/>
        <v/>
      </c>
      <c r="AV598" s="203" t="str">
        <f>IFERROR(IF(AK598="Impacto",(Z598-(+Z598*AN598)),IF(AK598="Probabilidad",Z598,"")),"")</f>
        <v/>
      </c>
      <c r="AW598" s="204" t="str">
        <f t="shared" si="582"/>
        <v/>
      </c>
      <c r="AX598" s="816"/>
      <c r="AY598" s="793" t="str">
        <f>IF(ISBLANK(AC598), " ", AC598)</f>
        <v xml:space="preserve"> </v>
      </c>
      <c r="AZ598" s="796" t="str">
        <f t="shared" ref="AZ598" si="589">IF(AND(AX598="Rara Vez",AY598="Insignificante"),("BAJA"),IF(AND(AX598="Rara Vez",AY598="Menor"),("BAJA"),IF(AND(AX598="Rara Vez",AY598="Moderado"),("MODERADA"),IF(AND(AX598="Rara Vez",AY598="Mayor"),("ALTA"),IF(AND(AX598="Improbable",AY598="Insignificante"),("BAJA"),IF(AND(AX598="Improbable",AY598="Menor"),("BAJA"),IF(AND(AX598="Improbable",AY598="Moderado"),("MODERADA"),IF(AND(AX598="Improbable",AY598="Mayor"),("ALTA"),IF(AND(AX598="Posible",AY598="Insignificante"),("BAJA"),IF(AND(AX598="Posible",AY598="Menor"),("MODERADA"),IF(AND(AX598="Posible",AY598="Moderado"),("ALTA"),IF(AND(AX598="Posible",AY598="Mayor"),("EXTREMA"),IF(AND(AX598="Probable",AY598="Insignificante"),("MODERADA"),IF(AND(AX598="Probable",AY598="Menor"),("ALTA"),IF(AND(AX598="Probable",AY598="Moderado"),("ALTA"),IF(AND(AX598="Probable",AY598="Mayor"),("EXTREMA"),IF(AND(AX598="Casi Seguro",AY598="Insignificante"),("ALTA"),IF(AND(AX598="Casi Seguro",AY598="Menor"),("ALTA"),IF(AND(AX598="Casi Seguro",AY598="Moderado"),("EXTREMA"),IF(AND(AX598="Casi Seguro",AY598="Mayor"),("EXTREMA"),IF(AY598="Catastrófico","EXTREMA","VALORAR")))))))))))))))))))))</f>
        <v>VALORAR</v>
      </c>
      <c r="BA598" s="799"/>
      <c r="BB598" s="256"/>
      <c r="BC598" s="180"/>
      <c r="BD598" s="179"/>
      <c r="BE598" s="179"/>
      <c r="BF598" s="473"/>
      <c r="BG598" s="473"/>
      <c r="BH598" s="473"/>
      <c r="BI598" s="180"/>
      <c r="BJ598" s="785"/>
      <c r="BK598" s="184"/>
      <c r="BL598" s="181"/>
      <c r="BM598" s="181"/>
      <c r="BN598" s="181"/>
      <c r="BO598" s="179"/>
      <c r="BP598" s="179"/>
      <c r="BQ598" s="179"/>
      <c r="BR598" s="464"/>
      <c r="BS598" s="464"/>
      <c r="BT598" s="479"/>
      <c r="BU598" s="480"/>
      <c r="BV598" s="480"/>
      <c r="BW598" s="480"/>
      <c r="BX598" s="480"/>
      <c r="BY598" s="182"/>
      <c r="BZ598" s="182"/>
      <c r="CA598" s="182"/>
      <c r="CB598" s="182"/>
      <c r="CC598" s="182"/>
      <c r="CD598" s="182"/>
      <c r="CE598" s="182"/>
      <c r="CF598" s="182"/>
      <c r="CG598" s="182"/>
      <c r="CH598" s="182"/>
      <c r="CI598" s="182"/>
      <c r="CJ598" s="182"/>
      <c r="CK598" s="182"/>
      <c r="CL598" s="182"/>
      <c r="CM598" s="182"/>
      <c r="CN598" s="182"/>
      <c r="CO598" s="182"/>
    </row>
    <row r="599" spans="1:93" ht="28.5" hidden="1" customHeight="1">
      <c r="A599" s="954"/>
      <c r="B599" s="779"/>
      <c r="C599" s="781"/>
      <c r="D599" s="468"/>
      <c r="E599" s="463"/>
      <c r="F599" s="179"/>
      <c r="G599" s="783"/>
      <c r="H599" s="297">
        <f t="shared" ref="H599" si="590">+H598</f>
        <v>98</v>
      </c>
      <c r="I599" s="775"/>
      <c r="J599" s="764"/>
      <c r="K599" s="764"/>
      <c r="L599" s="764"/>
      <c r="M599" s="764"/>
      <c r="N599" s="764"/>
      <c r="O599" s="764"/>
      <c r="P599" s="766"/>
      <c r="Q599" s="768"/>
      <c r="R599" s="770"/>
      <c r="S599" s="770"/>
      <c r="T599" s="770"/>
      <c r="U599" s="820"/>
      <c r="V599" s="805"/>
      <c r="W599" s="823"/>
      <c r="X599" s="826"/>
      <c r="Y599" s="829"/>
      <c r="Z599" s="805"/>
      <c r="AA599" s="808"/>
      <c r="AB599" s="811"/>
      <c r="AC599" s="814"/>
      <c r="AD599" s="797"/>
      <c r="AE599" s="178">
        <v>2</v>
      </c>
      <c r="AF599" s="399"/>
      <c r="AG599" s="444"/>
      <c r="AH599" s="393"/>
      <c r="AI599" s="393"/>
      <c r="AJ599" s="393"/>
      <c r="AK599" s="395" t="str">
        <f t="shared" si="575"/>
        <v/>
      </c>
      <c r="AL599" s="253"/>
      <c r="AM599" s="253"/>
      <c r="AN599" s="201" t="str">
        <f t="shared" si="576"/>
        <v/>
      </c>
      <c r="AO599" s="254"/>
      <c r="AP599" s="254"/>
      <c r="AQ599" s="255"/>
      <c r="AR599" s="202" t="str">
        <f>IF(ISBLANK(AC598),(IFERROR(IF(AND(AK598="Probabilidad",AK599="Probabilidad"),(AT598-(+AT598*AN599)),IF(AK599="Probabilidad",(V598-(+V598*AN599)),IF(AK599="Impacto",AT598,""))),""))," ")</f>
        <v/>
      </c>
      <c r="AS599" s="154" t="str">
        <f>IF(ISBLANK(AC598),(IFERROR(IF(AR599="","",IF(AR599&lt;=0.2,"Muy Baja",IF(AR599&lt;=0.4,"Baja",IF(AR599&lt;=0.6,"Media",IF(AR599&lt;=0.8,"Alta","Muy Alta"))))),""))," ")</f>
        <v/>
      </c>
      <c r="AT599" s="203" t="str">
        <f t="shared" si="580"/>
        <v/>
      </c>
      <c r="AU599" s="470" t="str">
        <f t="shared" si="581"/>
        <v/>
      </c>
      <c r="AV599" s="203" t="str">
        <f>IFERROR(IF(AND(AK598="Impacto",AK599="Impacto"),(AV598-(+AV598*AN599)),IF(AK599="Impacto",(Z598-(+Z598*AN599)),IF(AK599="Probabilidad",AV598,""))),"")</f>
        <v/>
      </c>
      <c r="AW599" s="204" t="str">
        <f t="shared" si="582"/>
        <v/>
      </c>
      <c r="AX599" s="817"/>
      <c r="AY599" s="794"/>
      <c r="AZ599" s="797"/>
      <c r="BA599" s="800"/>
      <c r="BB599" s="256"/>
      <c r="BC599" s="180"/>
      <c r="BD599" s="179"/>
      <c r="BE599" s="179"/>
      <c r="BF599" s="473"/>
      <c r="BG599" s="473"/>
      <c r="BH599" s="473"/>
      <c r="BI599" s="180"/>
      <c r="BJ599" s="764"/>
      <c r="BK599" s="184"/>
      <c r="BL599" s="181"/>
      <c r="BM599" s="181"/>
      <c r="BN599" s="181"/>
      <c r="BO599" s="179"/>
      <c r="BP599" s="179"/>
      <c r="BQ599" s="179"/>
      <c r="BR599" s="464"/>
      <c r="BS599" s="464"/>
      <c r="BT599" s="479"/>
      <c r="BU599" s="480"/>
      <c r="BV599" s="480"/>
      <c r="BW599" s="480"/>
      <c r="BX599" s="480"/>
      <c r="BY599" s="182"/>
      <c r="BZ599" s="182"/>
      <c r="CA599" s="182"/>
      <c r="CB599" s="182"/>
      <c r="CC599" s="182"/>
      <c r="CD599" s="182"/>
      <c r="CE599" s="182"/>
      <c r="CF599" s="182"/>
      <c r="CG599" s="182"/>
      <c r="CH599" s="182"/>
      <c r="CI599" s="182"/>
      <c r="CJ599" s="182"/>
      <c r="CK599" s="182"/>
      <c r="CL599" s="182"/>
      <c r="CM599" s="182"/>
      <c r="CN599" s="182"/>
      <c r="CO599" s="182"/>
    </row>
    <row r="600" spans="1:93" ht="28.5" hidden="1" customHeight="1">
      <c r="A600" s="954"/>
      <c r="B600" s="779"/>
      <c r="C600" s="781"/>
      <c r="D600" s="468"/>
      <c r="E600" s="463"/>
      <c r="F600" s="179"/>
      <c r="G600" s="783"/>
      <c r="H600" s="297">
        <f t="shared" si="538"/>
        <v>98</v>
      </c>
      <c r="I600" s="775"/>
      <c r="J600" s="764"/>
      <c r="K600" s="764"/>
      <c r="L600" s="764"/>
      <c r="M600" s="764"/>
      <c r="N600" s="764"/>
      <c r="O600" s="764"/>
      <c r="P600" s="766"/>
      <c r="Q600" s="768"/>
      <c r="R600" s="770"/>
      <c r="S600" s="770"/>
      <c r="T600" s="770"/>
      <c r="U600" s="820"/>
      <c r="V600" s="805"/>
      <c r="W600" s="823"/>
      <c r="X600" s="826"/>
      <c r="Y600" s="829"/>
      <c r="Z600" s="805"/>
      <c r="AA600" s="808"/>
      <c r="AB600" s="811"/>
      <c r="AC600" s="814"/>
      <c r="AD600" s="797"/>
      <c r="AE600" s="178">
        <v>3</v>
      </c>
      <c r="AF600" s="399"/>
      <c r="AG600" s="444"/>
      <c r="AH600" s="393"/>
      <c r="AI600" s="393"/>
      <c r="AJ600" s="393"/>
      <c r="AK600" s="395" t="str">
        <f t="shared" si="575"/>
        <v/>
      </c>
      <c r="AL600" s="253"/>
      <c r="AM600" s="253"/>
      <c r="AN600" s="201" t="str">
        <f t="shared" si="576"/>
        <v/>
      </c>
      <c r="AO600" s="254"/>
      <c r="AP600" s="254"/>
      <c r="AQ600" s="255"/>
      <c r="AR600" s="202" t="str">
        <f>IF(ISBLANK(AC598),(IFERROR(IF(AND(AK599="Probabilidad",AK600="Probabilidad"),(AT599-(+AT599*AN600)),IF(AND(AK599="Impacto",AK600="Probabilidad"),(AT598-(+AT598*AN600)),IF(AK600="Impacto",AT599,""))),""))," ")</f>
        <v/>
      </c>
      <c r="AS600" s="154" t="str">
        <f>IF(ISBLANK(AC598),(IFERROR(IF(AR600="","",IF(AR600&lt;=0.2,"Muy Baja",IF(AR600&lt;=0.4,"Baja",IF(AR600&lt;=0.6,"Media",IF(AR600&lt;=0.8,"Alta","Muy Alta"))))),""))," ")</f>
        <v/>
      </c>
      <c r="AT600" s="203" t="str">
        <f t="shared" si="580"/>
        <v/>
      </c>
      <c r="AU600" s="470" t="str">
        <f t="shared" si="581"/>
        <v/>
      </c>
      <c r="AV600" s="203" t="str">
        <f t="shared" ref="AV600:AV603" si="591">IFERROR(IF(AND(AK599="Impacto",AK600="Impacto"),(AV599-(+AV599*AN600)),IF(AND(AK599="Probabilidad",AK600="Impacto"),(AV598-(+AV598*AN600)),IF(AK600="Probabilidad",AV599,""))),"")</f>
        <v/>
      </c>
      <c r="AW600" s="204" t="str">
        <f t="shared" si="582"/>
        <v/>
      </c>
      <c r="AX600" s="817"/>
      <c r="AY600" s="794"/>
      <c r="AZ600" s="797"/>
      <c r="BA600" s="800"/>
      <c r="BB600" s="256"/>
      <c r="BC600" s="180"/>
      <c r="BD600" s="179"/>
      <c r="BE600" s="179"/>
      <c r="BF600" s="473"/>
      <c r="BG600" s="473"/>
      <c r="BH600" s="473"/>
      <c r="BI600" s="180"/>
      <c r="BJ600" s="764"/>
      <c r="BK600" s="184"/>
      <c r="BL600" s="181"/>
      <c r="BM600" s="181"/>
      <c r="BN600" s="181"/>
      <c r="BO600" s="179"/>
      <c r="BP600" s="179"/>
      <c r="BQ600" s="179"/>
      <c r="BR600" s="464"/>
      <c r="BS600" s="464"/>
      <c r="BT600" s="479"/>
      <c r="BU600" s="480"/>
      <c r="BV600" s="480"/>
      <c r="BW600" s="480"/>
      <c r="BX600" s="480"/>
      <c r="BY600" s="182"/>
      <c r="BZ600" s="182"/>
      <c r="CA600" s="182"/>
      <c r="CB600" s="182"/>
      <c r="CC600" s="182"/>
      <c r="CD600" s="182"/>
      <c r="CE600" s="182"/>
      <c r="CF600" s="182"/>
      <c r="CG600" s="182"/>
      <c r="CH600" s="182"/>
      <c r="CI600" s="182"/>
      <c r="CJ600" s="182"/>
      <c r="CK600" s="182"/>
      <c r="CL600" s="182"/>
      <c r="CM600" s="182"/>
      <c r="CN600" s="182"/>
      <c r="CO600" s="182"/>
    </row>
    <row r="601" spans="1:93" ht="28.5" hidden="1" customHeight="1">
      <c r="A601" s="954"/>
      <c r="B601" s="779"/>
      <c r="C601" s="781"/>
      <c r="D601" s="468"/>
      <c r="E601" s="463"/>
      <c r="F601" s="179"/>
      <c r="G601" s="783"/>
      <c r="H601" s="297">
        <f t="shared" si="538"/>
        <v>98</v>
      </c>
      <c r="I601" s="775"/>
      <c r="J601" s="764"/>
      <c r="K601" s="764"/>
      <c r="L601" s="764"/>
      <c r="M601" s="764"/>
      <c r="N601" s="764"/>
      <c r="O601" s="764"/>
      <c r="P601" s="766"/>
      <c r="Q601" s="768"/>
      <c r="R601" s="770"/>
      <c r="S601" s="770"/>
      <c r="T601" s="770"/>
      <c r="U601" s="820"/>
      <c r="V601" s="805"/>
      <c r="W601" s="823"/>
      <c r="X601" s="826"/>
      <c r="Y601" s="829"/>
      <c r="Z601" s="805"/>
      <c r="AA601" s="808"/>
      <c r="AB601" s="811"/>
      <c r="AC601" s="814"/>
      <c r="AD601" s="797"/>
      <c r="AE601" s="178">
        <v>4</v>
      </c>
      <c r="AF601" s="399"/>
      <c r="AG601" s="444"/>
      <c r="AH601" s="393"/>
      <c r="AI601" s="393"/>
      <c r="AJ601" s="393"/>
      <c r="AK601" s="395" t="str">
        <f t="shared" si="575"/>
        <v/>
      </c>
      <c r="AL601" s="253"/>
      <c r="AM601" s="253"/>
      <c r="AN601" s="201" t="str">
        <f t="shared" si="576"/>
        <v/>
      </c>
      <c r="AO601" s="254"/>
      <c r="AP601" s="254"/>
      <c r="AQ601" s="255"/>
      <c r="AR601" s="202" t="str">
        <f>IF(ISBLANK(AC598),(IFERROR(IF(AND(AK600="Probabilidad",AK601="Probabilidad"),(AT600-(+AT600*AN601)),IF(AND(AK600="Impacto",AK601="Probabilidad"),(AT599-(+AT599*AN601)),IF(AK601="Impacto",AT600,""))),""))," ")</f>
        <v/>
      </c>
      <c r="AS601" s="154" t="str">
        <f>IF(ISBLANK(AC598),(IFERROR(IF(AR601="","",IF(AR601&lt;=0.2,"Muy Baja",IF(AR601&lt;=0.4,"Baja",IF(AR601&lt;=0.6,"Media",IF(AR601&lt;=0.8,"Alta","Muy Alta"))))),""))," ")</f>
        <v/>
      </c>
      <c r="AT601" s="203" t="str">
        <f t="shared" si="580"/>
        <v/>
      </c>
      <c r="AU601" s="470" t="str">
        <f t="shared" si="581"/>
        <v/>
      </c>
      <c r="AV601" s="203" t="str">
        <f t="shared" si="591"/>
        <v/>
      </c>
      <c r="AW601" s="204" t="str">
        <f t="shared" si="582"/>
        <v/>
      </c>
      <c r="AX601" s="817"/>
      <c r="AY601" s="794"/>
      <c r="AZ601" s="797"/>
      <c r="BA601" s="800"/>
      <c r="BB601" s="256"/>
      <c r="BC601" s="180"/>
      <c r="BD601" s="179"/>
      <c r="BE601" s="179"/>
      <c r="BF601" s="473"/>
      <c r="BG601" s="473"/>
      <c r="BH601" s="473"/>
      <c r="BI601" s="180"/>
      <c r="BJ601" s="764"/>
      <c r="BK601" s="184"/>
      <c r="BL601" s="181"/>
      <c r="BM601" s="181"/>
      <c r="BN601" s="181"/>
      <c r="BO601" s="179"/>
      <c r="BP601" s="179"/>
      <c r="BQ601" s="179"/>
      <c r="BR601" s="464"/>
      <c r="BS601" s="464"/>
      <c r="BT601" s="479"/>
      <c r="BU601" s="480"/>
      <c r="BV601" s="480"/>
      <c r="BW601" s="480"/>
      <c r="BX601" s="480"/>
      <c r="BY601" s="182"/>
      <c r="BZ601" s="182"/>
      <c r="CA601" s="182"/>
      <c r="CB601" s="182"/>
      <c r="CC601" s="182"/>
      <c r="CD601" s="182"/>
      <c r="CE601" s="182"/>
      <c r="CF601" s="182"/>
      <c r="CG601" s="182"/>
      <c r="CH601" s="182"/>
      <c r="CI601" s="182"/>
      <c r="CJ601" s="182"/>
      <c r="CK601" s="182"/>
      <c r="CL601" s="182"/>
      <c r="CM601" s="182"/>
      <c r="CN601" s="182"/>
      <c r="CO601" s="182"/>
    </row>
    <row r="602" spans="1:93" ht="28.5" hidden="1" customHeight="1">
      <c r="A602" s="954"/>
      <c r="B602" s="779"/>
      <c r="C602" s="781"/>
      <c r="D602" s="468"/>
      <c r="E602" s="463"/>
      <c r="F602" s="179"/>
      <c r="G602" s="783"/>
      <c r="H602" s="297">
        <f t="shared" si="538"/>
        <v>98</v>
      </c>
      <c r="I602" s="775"/>
      <c r="J602" s="764"/>
      <c r="K602" s="764"/>
      <c r="L602" s="764"/>
      <c r="M602" s="764"/>
      <c r="N602" s="764"/>
      <c r="O602" s="764"/>
      <c r="P602" s="766"/>
      <c r="Q602" s="768"/>
      <c r="R602" s="770"/>
      <c r="S602" s="770"/>
      <c r="T602" s="770"/>
      <c r="U602" s="820"/>
      <c r="V602" s="805"/>
      <c r="W602" s="823"/>
      <c r="X602" s="826"/>
      <c r="Y602" s="829"/>
      <c r="Z602" s="805"/>
      <c r="AA602" s="808"/>
      <c r="AB602" s="811"/>
      <c r="AC602" s="814"/>
      <c r="AD602" s="797"/>
      <c r="AE602" s="178">
        <v>5</v>
      </c>
      <c r="AF602" s="399"/>
      <c r="AG602" s="444"/>
      <c r="AH602" s="393"/>
      <c r="AI602" s="393"/>
      <c r="AJ602" s="393"/>
      <c r="AK602" s="395" t="str">
        <f t="shared" si="575"/>
        <v/>
      </c>
      <c r="AL602" s="253"/>
      <c r="AM602" s="253"/>
      <c r="AN602" s="201" t="str">
        <f t="shared" si="576"/>
        <v/>
      </c>
      <c r="AO602" s="254"/>
      <c r="AP602" s="254"/>
      <c r="AQ602" s="255"/>
      <c r="AR602" s="202" t="str">
        <f>IF(ISBLANK(AC598),(IFERROR(IF(AND(AK601="Probabilidad",AK602="Probabilidad"),(AT601-(+AT601*AN602)),IF(AND(AK601="Impacto",AK602="Probabilidad"),(AT600-(+AT600*AN602)),IF(AK602="Impacto",AT601,""))),""))," ")</f>
        <v/>
      </c>
      <c r="AS602" s="154" t="str">
        <f>IF(ISBLANK(AC598),(IFERROR(IF(AR602="","",IF(AR602&lt;=0.2,"Muy Baja",IF(AR602&lt;=0.4,"Baja",IF(AR602&lt;=0.6,"Media",IF(AR602&lt;=0.8,"Alta","Muy Alta"))))),""))," ")</f>
        <v/>
      </c>
      <c r="AT602" s="203" t="str">
        <f t="shared" si="580"/>
        <v/>
      </c>
      <c r="AU602" s="470" t="str">
        <f t="shared" si="581"/>
        <v/>
      </c>
      <c r="AV602" s="203" t="str">
        <f t="shared" si="591"/>
        <v/>
      </c>
      <c r="AW602" s="204" t="str">
        <f t="shared" si="582"/>
        <v/>
      </c>
      <c r="AX602" s="817"/>
      <c r="AY602" s="794"/>
      <c r="AZ602" s="797"/>
      <c r="BA602" s="800"/>
      <c r="BB602" s="256"/>
      <c r="BC602" s="180"/>
      <c r="BD602" s="179"/>
      <c r="BE602" s="179"/>
      <c r="BF602" s="473"/>
      <c r="BG602" s="473"/>
      <c r="BH602" s="473"/>
      <c r="BI602" s="180"/>
      <c r="BJ602" s="764"/>
      <c r="BK602" s="184"/>
      <c r="BL602" s="181"/>
      <c r="BM602" s="181"/>
      <c r="BN602" s="181"/>
      <c r="BO602" s="179"/>
      <c r="BP602" s="179"/>
      <c r="BQ602" s="179"/>
      <c r="BR602" s="464"/>
      <c r="BS602" s="464"/>
      <c r="BT602" s="479"/>
      <c r="BU602" s="480"/>
      <c r="BV602" s="480"/>
      <c r="BW602" s="480"/>
      <c r="BX602" s="480"/>
      <c r="BY602" s="182"/>
      <c r="BZ602" s="182"/>
      <c r="CA602" s="182"/>
      <c r="CB602" s="182"/>
      <c r="CC602" s="182"/>
      <c r="CD602" s="182"/>
      <c r="CE602" s="182"/>
      <c r="CF602" s="182"/>
      <c r="CG602" s="182"/>
      <c r="CH602" s="182"/>
      <c r="CI602" s="182"/>
      <c r="CJ602" s="182"/>
      <c r="CK602" s="182"/>
      <c r="CL602" s="182"/>
      <c r="CM602" s="182"/>
      <c r="CN602" s="182"/>
      <c r="CO602" s="182"/>
    </row>
    <row r="603" spans="1:93" ht="28.5" hidden="1" customHeight="1">
      <c r="A603" s="954"/>
      <c r="B603" s="780"/>
      <c r="C603" s="782"/>
      <c r="D603" s="469"/>
      <c r="E603" s="464"/>
      <c r="F603" s="179"/>
      <c r="G603" s="783"/>
      <c r="H603" s="297">
        <f t="shared" si="538"/>
        <v>98</v>
      </c>
      <c r="I603" s="776"/>
      <c r="J603" s="765"/>
      <c r="K603" s="765"/>
      <c r="L603" s="765"/>
      <c r="M603" s="765"/>
      <c r="N603" s="765"/>
      <c r="O603" s="765"/>
      <c r="P603" s="767"/>
      <c r="Q603" s="769"/>
      <c r="R603" s="771"/>
      <c r="S603" s="771"/>
      <c r="T603" s="771"/>
      <c r="U603" s="821"/>
      <c r="V603" s="806"/>
      <c r="W603" s="824"/>
      <c r="X603" s="827"/>
      <c r="Y603" s="830"/>
      <c r="Z603" s="806"/>
      <c r="AA603" s="809"/>
      <c r="AB603" s="812"/>
      <c r="AC603" s="815"/>
      <c r="AD603" s="798"/>
      <c r="AE603" s="178">
        <v>6</v>
      </c>
      <c r="AF603" s="400"/>
      <c r="AG603" s="444"/>
      <c r="AH603" s="393"/>
      <c r="AI603" s="393"/>
      <c r="AJ603" s="393"/>
      <c r="AK603" s="395" t="str">
        <f t="shared" si="575"/>
        <v/>
      </c>
      <c r="AL603" s="253"/>
      <c r="AM603" s="253"/>
      <c r="AN603" s="201" t="str">
        <f t="shared" si="576"/>
        <v/>
      </c>
      <c r="AO603" s="254"/>
      <c r="AP603" s="254"/>
      <c r="AQ603" s="255"/>
      <c r="AR603" s="202" t="str">
        <f>IF(ISBLANK(AC598),(IFERROR(IF(AND(AK602="Probabilidad",AK603="Probabilidad"),(AT602-(+AT602*AN603)),IF(AND(AK602="Impacto",AK603="Probabilidad"),(AT601-(+AT601*AN603)),IF(AK603="Impacto",AT602,""))),""))," ")</f>
        <v/>
      </c>
      <c r="AS603" s="154" t="str">
        <f>IF(ISBLANK(AC598),(IFERROR(IF(AR603="","",IF(AR603&lt;=0.2,"Muy Baja",IF(AR603&lt;=0.4,"Baja",IF(AR603&lt;=0.6,"Media",IF(AR603&lt;=0.8,"Alta","Muy Alta"))))),""))," ")</f>
        <v/>
      </c>
      <c r="AT603" s="203" t="str">
        <f t="shared" si="580"/>
        <v/>
      </c>
      <c r="AU603" s="470" t="str">
        <f t="shared" si="581"/>
        <v/>
      </c>
      <c r="AV603" s="203" t="str">
        <f t="shared" si="591"/>
        <v/>
      </c>
      <c r="AW603" s="204" t="str">
        <f t="shared" si="582"/>
        <v/>
      </c>
      <c r="AX603" s="818"/>
      <c r="AY603" s="795"/>
      <c r="AZ603" s="798"/>
      <c r="BA603" s="801"/>
      <c r="BB603" s="256"/>
      <c r="BC603" s="180"/>
      <c r="BD603" s="179"/>
      <c r="BE603" s="179"/>
      <c r="BF603" s="473"/>
      <c r="BG603" s="473"/>
      <c r="BH603" s="473"/>
      <c r="BI603" s="180"/>
      <c r="BJ603" s="765"/>
      <c r="BK603" s="184"/>
      <c r="BL603" s="181"/>
      <c r="BM603" s="181"/>
      <c r="BN603" s="181"/>
      <c r="BO603" s="179"/>
      <c r="BP603" s="179"/>
      <c r="BQ603" s="179"/>
      <c r="BR603" s="464"/>
      <c r="BS603" s="464"/>
      <c r="BT603" s="460"/>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row>
    <row r="604" spans="1:93" ht="28.5" hidden="1" customHeight="1">
      <c r="A604" s="954"/>
      <c r="B604" s="844"/>
      <c r="C604" s="845" t="str">
        <f>IFERROR((VLOOKUP($B604,'Listados Datos'!$D$3:$E$18,2,FALSE))," ")</f>
        <v xml:space="preserve"> </v>
      </c>
      <c r="D604" s="467" t="str">
        <f>IFERROR((VLOOKUP($B604,'Listados Datos'!$D$3:$F$18,3,FALSE))," ")</f>
        <v xml:space="preserve"> </v>
      </c>
      <c r="E604" s="462"/>
      <c r="F604" s="179"/>
      <c r="G604" s="783">
        <v>99</v>
      </c>
      <c r="H604" s="297">
        <f t="shared" ref="H604" si="592">+G604</f>
        <v>99</v>
      </c>
      <c r="I604" s="784"/>
      <c r="J604" s="785"/>
      <c r="K604" s="785"/>
      <c r="L604" s="785"/>
      <c r="M604" s="785"/>
      <c r="N604" s="785"/>
      <c r="O604" s="785"/>
      <c r="P604" s="786"/>
      <c r="Q604" s="787"/>
      <c r="R604" s="788"/>
      <c r="S604" s="788"/>
      <c r="T604" s="788"/>
      <c r="U604" s="819" t="str">
        <f>IF(ISBLANK(AB604),(IF(P604&lt;=0,"",IF(P604&lt;=2,"Muy Baja",IF(P604&lt;=24,"Baja",IF(P604&lt;=500,"Media",IF(P604&lt;=5000,"Alta","Muy Alta"))))))," ")</f>
        <v/>
      </c>
      <c r="V604" s="804" t="str">
        <f t="shared" ref="V604" si="593">IF(ISBLANK(AB604),(IF(U604="","",IF(U604="Muy Baja",20%,IF(U604="Baja",40%,IF(U604="Media",60%,IF(U604="Alta",80%,IF(U604="Muy Alta",100%,0)))))))," ")</f>
        <v/>
      </c>
      <c r="W604" s="822"/>
      <c r="X604" s="825" t="str">
        <f>IF(W604&gt;0,IF(NOT(ISERROR(MATCH(W604,'Listados Datos'!$N$3:$N$4,0))),'Listados Datos'!$N$6&amp;"Por favor no seleccionar este criterios de impacto (Afectación Económica o presupuestal y/o Pérdida Reputacional)",'Listados Datos'!$N$7),"")</f>
        <v/>
      </c>
      <c r="Y604" s="828" t="str">
        <f>IF(OR(W604='Listados Datos'!$R$3,W604='Listados Datos'!$S$3),"Leve",IF(OR(W604='Listados Datos'!$R$4,W604='Listados Datos'!$S$4),"Menor",IF(OR(W604='Listados Datos'!$R$5,W604='Listados Datos'!$S$5),"Moderado",IF(OR(W604='Listados Datos'!$R$6,W604='Listados Datos'!$S$6),"Mayor",IF(OR(W604='Listados Datos'!$R$7,W604='Listados Datos'!$S$7),"Catastrófico","")))))</f>
        <v/>
      </c>
      <c r="Z604" s="804" t="str">
        <f>IF(Y604="","",IF(Y604="Leve",20%,IF(Y604="Menor",40%,IF(Y604="Moderado",60%,IF(Y604="Mayor",80%,IF(Y604="Catastrófico",100%,0))))))</f>
        <v/>
      </c>
      <c r="AA604" s="807" t="str">
        <f>IF(OR(AND(U604="Muy Baja",Y604="Leve"),AND(U604="Muy Baja",Y604="Menor"),AND(U604="Baja",Y604="Leve")),"Bajo",IF(OR(AND(U604="Muy baja",Y604="Moderado"),AND(U604="Baja",Y604="Menor"),AND(U604="Baja",Y604="Moderado"),AND(U604="Media",Y604="Leve"),AND(U604="Media",Y604="Menor"),AND(U604="Media",Y604="Moderado"),AND(U604="Alta",Y604="Leve"),AND(U604="Alta",Y604="Menor")),"Moderado",IF(OR(AND(U604="Muy Baja",Y604="Mayor"),AND(U604="Baja",Y604="Mayor"),AND(U604="Media",Y604="Mayor"),AND(U604="Alta",Y604="Moderado"),AND(U604="Alta",Y604="Mayor"),AND(U604="Muy Alta",Y604="Leve"),AND(U604="Muy Alta",Y604="Menor"),AND(U604="Muy Alta",Y604="Moderado"),AND(U604="Muy Alta",Y604="Mayor")),"Alto",IF(OR(AND(U604="Muy Baja",Y604="Catastrófico"),AND(U604="Baja",Y604="Catastrófico"),AND(U604="Media",Y604="Catastrófico"),AND(U604="Alta",Y604="Catastrófico"),AND(U604="Muy Alta",Y604="Catastrófico")),"Extremo",""))))</f>
        <v/>
      </c>
      <c r="AB604" s="810"/>
      <c r="AC604" s="813"/>
      <c r="AD604" s="796" t="str">
        <f t="shared" ref="AD604" si="594">IF(AND(AB604="Rara Vez",AC604="Insignificante"),("BAJA"),IF(AND(AB604="Rara Vez",AC604="Menor"),("BAJA"),IF(AND(AB604="Rara Vez",AC604="Moderado"),("MODERADA"),IF(AND(AB604="Rara Vez",AC604="Mayor"),("ALTA"),IF(AND(AB604="Improbable",AC604="Insignificante"),("BAJA"),IF(AND(AB604="Improbable",AC604="Menor"),("BAJA"),IF(AND(AB604="Improbable",AC604="Moderado"),("MODERADA"),IF(AND(AB604="Improbable",AC604="Mayor"),("ALTA"),IF(AND(AB604="Posible",AC604="Insignificante"),("BAJA"),IF(AND(AB604="Posible",AC604="Menor"),("MODERADA"),IF(AND(AB604="Posible",AC604="Moderado"),("ALTA"),IF(AND(AB604="Posible",AC604="Mayor"),("EXTREMA"),IF(AND(AB604="Probable",AC604="Insignificante"),("MODERADA"),IF(AND(AB604="Probable",AC604="Menor"),("ALTA"),IF(AND(AB604="Probable",AC604="Moderado"),("ALTA"),IF(AND(AB604="Probable",AC604="Mayor"),("EXTREMA"),IF(AND(AB604="Casi Seguro",AC604="Insignificante"),("ALTA"),IF(AND(AB604="Casi Seguro",AC604="Menor"),("ALTA"),IF(AND(AB604="Casi Seguro",AC604="Moderado"),("EXTREMA"),IF(AND(AB604="Casi Seguro",AC604="Mayor"),("EXTREMA"),IF(AC604="Catastrófico","EXTREMA","VALORAR")))))))))))))))))))))</f>
        <v>VALORAR</v>
      </c>
      <c r="AE604" s="178">
        <v>1</v>
      </c>
      <c r="AF604" s="398"/>
      <c r="AG604" s="444"/>
      <c r="AH604" s="393"/>
      <c r="AI604" s="393"/>
      <c r="AJ604" s="393"/>
      <c r="AK604" s="395" t="str">
        <f t="shared" si="575"/>
        <v/>
      </c>
      <c r="AL604" s="253"/>
      <c r="AM604" s="253"/>
      <c r="AN604" s="201" t="str">
        <f t="shared" si="576"/>
        <v/>
      </c>
      <c r="AO604" s="254"/>
      <c r="AP604" s="254"/>
      <c r="AQ604" s="255"/>
      <c r="AR604" s="202" t="str">
        <f>IF(ISBLANK(AC604),(IFERROR(IF(AK604="Probabilidad",(V604-(+V604*AN604)),IF(AK604="Impacto",V604,"")),""))," ")</f>
        <v/>
      </c>
      <c r="AS604" s="154" t="str">
        <f>IF(ISBLANK(AC604), (IFERROR(IF(AR604="","",IF(AR604&lt;=0.2,"Muy Baja",IF(AR604&lt;=0.4,"Baja",IF(AR604&lt;=0.6,"Media",IF(AR604&lt;=0.8,"Alta","Muy Alta"))))),""))," ")</f>
        <v/>
      </c>
      <c r="AT604" s="203" t="str">
        <f t="shared" si="580"/>
        <v/>
      </c>
      <c r="AU604" s="470" t="str">
        <f t="shared" si="581"/>
        <v/>
      </c>
      <c r="AV604" s="203" t="str">
        <f>IFERROR(IF(AK604="Impacto",(Z604-(+Z604*AN604)),IF(AK604="Probabilidad",Z604,"")),"")</f>
        <v/>
      </c>
      <c r="AW604" s="204" t="str">
        <f t="shared" si="582"/>
        <v/>
      </c>
      <c r="AX604" s="816"/>
      <c r="AY604" s="793" t="str">
        <f>IF(ISBLANK(AC604), " ", AC604)</f>
        <v xml:space="preserve"> </v>
      </c>
      <c r="AZ604" s="796" t="str">
        <f t="shared" ref="AZ604" si="595">IF(AND(AX604="Rara Vez",AY604="Insignificante"),("BAJA"),IF(AND(AX604="Rara Vez",AY604="Menor"),("BAJA"),IF(AND(AX604="Rara Vez",AY604="Moderado"),("MODERADA"),IF(AND(AX604="Rara Vez",AY604="Mayor"),("ALTA"),IF(AND(AX604="Improbable",AY604="Insignificante"),("BAJA"),IF(AND(AX604="Improbable",AY604="Menor"),("BAJA"),IF(AND(AX604="Improbable",AY604="Moderado"),("MODERADA"),IF(AND(AX604="Improbable",AY604="Mayor"),("ALTA"),IF(AND(AX604="Posible",AY604="Insignificante"),("BAJA"),IF(AND(AX604="Posible",AY604="Menor"),("MODERADA"),IF(AND(AX604="Posible",AY604="Moderado"),("ALTA"),IF(AND(AX604="Posible",AY604="Mayor"),("EXTREMA"),IF(AND(AX604="Probable",AY604="Insignificante"),("MODERADA"),IF(AND(AX604="Probable",AY604="Menor"),("ALTA"),IF(AND(AX604="Probable",AY604="Moderado"),("ALTA"),IF(AND(AX604="Probable",AY604="Mayor"),("EXTREMA"),IF(AND(AX604="Casi Seguro",AY604="Insignificante"),("ALTA"),IF(AND(AX604="Casi Seguro",AY604="Menor"),("ALTA"),IF(AND(AX604="Casi Seguro",AY604="Moderado"),("EXTREMA"),IF(AND(AX604="Casi Seguro",AY604="Mayor"),("EXTREMA"),IF(AY604="Catastrófico","EXTREMA","VALORAR")))))))))))))))))))))</f>
        <v>VALORAR</v>
      </c>
      <c r="BA604" s="799"/>
      <c r="BB604" s="256"/>
      <c r="BC604" s="180"/>
      <c r="BD604" s="179"/>
      <c r="BE604" s="179"/>
      <c r="BF604" s="473"/>
      <c r="BG604" s="473"/>
      <c r="BH604" s="473"/>
      <c r="BI604" s="180"/>
      <c r="BJ604" s="785"/>
      <c r="BK604" s="184"/>
      <c r="BL604" s="181"/>
      <c r="BM604" s="181"/>
      <c r="BN604" s="181"/>
      <c r="BO604" s="179"/>
      <c r="BP604" s="179"/>
      <c r="BQ604" s="179"/>
      <c r="BR604" s="464"/>
      <c r="BS604" s="464"/>
      <c r="BT604" s="460"/>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row>
    <row r="605" spans="1:93" ht="28.5" hidden="1" customHeight="1">
      <c r="A605" s="954"/>
      <c r="B605" s="779"/>
      <c r="C605" s="781"/>
      <c r="D605" s="468"/>
      <c r="E605" s="463"/>
      <c r="F605" s="179"/>
      <c r="G605" s="783"/>
      <c r="H605" s="297">
        <f t="shared" ref="H605" si="596">+H604</f>
        <v>99</v>
      </c>
      <c r="I605" s="775"/>
      <c r="J605" s="764"/>
      <c r="K605" s="764"/>
      <c r="L605" s="764"/>
      <c r="M605" s="764"/>
      <c r="N605" s="764"/>
      <c r="O605" s="764"/>
      <c r="P605" s="766"/>
      <c r="Q605" s="768"/>
      <c r="R605" s="770"/>
      <c r="S605" s="770"/>
      <c r="T605" s="770"/>
      <c r="U605" s="820"/>
      <c r="V605" s="805"/>
      <c r="W605" s="823"/>
      <c r="X605" s="826"/>
      <c r="Y605" s="829"/>
      <c r="Z605" s="805"/>
      <c r="AA605" s="808"/>
      <c r="AB605" s="811"/>
      <c r="AC605" s="814"/>
      <c r="AD605" s="797"/>
      <c r="AE605" s="178">
        <v>2</v>
      </c>
      <c r="AF605" s="399"/>
      <c r="AG605" s="444"/>
      <c r="AH605" s="393"/>
      <c r="AI605" s="393"/>
      <c r="AJ605" s="393"/>
      <c r="AK605" s="395" t="str">
        <f t="shared" si="575"/>
        <v/>
      </c>
      <c r="AL605" s="253"/>
      <c r="AM605" s="253"/>
      <c r="AN605" s="201" t="str">
        <f t="shared" si="576"/>
        <v/>
      </c>
      <c r="AO605" s="254"/>
      <c r="AP605" s="254"/>
      <c r="AQ605" s="255"/>
      <c r="AR605" s="202" t="str">
        <f>IF(ISBLANK(AC604),(IFERROR(IF(AND(AK604="Probabilidad",AK605="Probabilidad"),(AT604-(+AT604*AN605)),IF(AK605="Probabilidad",(V604-(+V604*AN605)),IF(AK605="Impacto",AT604,""))),""))," ")</f>
        <v/>
      </c>
      <c r="AS605" s="154" t="str">
        <f>IF(ISBLANK(AC604),(IFERROR(IF(AR605="","",IF(AR605&lt;=0.2,"Muy Baja",IF(AR605&lt;=0.4,"Baja",IF(AR605&lt;=0.6,"Media",IF(AR605&lt;=0.8,"Alta","Muy Alta"))))),""))," ")</f>
        <v/>
      </c>
      <c r="AT605" s="203" t="str">
        <f t="shared" si="580"/>
        <v/>
      </c>
      <c r="AU605" s="470" t="str">
        <f t="shared" si="581"/>
        <v/>
      </c>
      <c r="AV605" s="203" t="str">
        <f>IFERROR(IF(AND(AK604="Impacto",AK605="Impacto"),(AV604-(+AV604*AN605)),IF(AK605="Impacto",(Z604-(+Z604*AN605)),IF(AK605="Probabilidad",AV604,""))),"")</f>
        <v/>
      </c>
      <c r="AW605" s="204" t="str">
        <f t="shared" si="582"/>
        <v/>
      </c>
      <c r="AX605" s="817"/>
      <c r="AY605" s="794"/>
      <c r="AZ605" s="797"/>
      <c r="BA605" s="800"/>
      <c r="BB605" s="256"/>
      <c r="BC605" s="180"/>
      <c r="BD605" s="179"/>
      <c r="BE605" s="179"/>
      <c r="BF605" s="473"/>
      <c r="BG605" s="473"/>
      <c r="BH605" s="473"/>
      <c r="BI605" s="180"/>
      <c r="BJ605" s="764"/>
      <c r="BK605" s="184"/>
      <c r="BL605" s="181"/>
      <c r="BM605" s="181"/>
      <c r="BN605" s="181"/>
      <c r="BO605" s="179"/>
      <c r="BP605" s="179"/>
      <c r="BQ605" s="179"/>
      <c r="BR605" s="464"/>
      <c r="BS605" s="464"/>
      <c r="BT605" s="460"/>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row>
    <row r="606" spans="1:93" ht="28.5" hidden="1" customHeight="1">
      <c r="A606" s="954"/>
      <c r="B606" s="779"/>
      <c r="C606" s="781"/>
      <c r="D606" s="468"/>
      <c r="E606" s="463"/>
      <c r="F606" s="179"/>
      <c r="G606" s="783"/>
      <c r="H606" s="297">
        <f t="shared" si="538"/>
        <v>99</v>
      </c>
      <c r="I606" s="775"/>
      <c r="J606" s="764"/>
      <c r="K606" s="764"/>
      <c r="L606" s="764"/>
      <c r="M606" s="764"/>
      <c r="N606" s="764"/>
      <c r="O606" s="764"/>
      <c r="P606" s="766"/>
      <c r="Q606" s="768"/>
      <c r="R606" s="770"/>
      <c r="S606" s="770"/>
      <c r="T606" s="770"/>
      <c r="U606" s="820"/>
      <c r="V606" s="805"/>
      <c r="W606" s="823"/>
      <c r="X606" s="826"/>
      <c r="Y606" s="829"/>
      <c r="Z606" s="805"/>
      <c r="AA606" s="808"/>
      <c r="AB606" s="811"/>
      <c r="AC606" s="814"/>
      <c r="AD606" s="797"/>
      <c r="AE606" s="178">
        <v>3</v>
      </c>
      <c r="AF606" s="399"/>
      <c r="AG606" s="444"/>
      <c r="AH606" s="393"/>
      <c r="AI606" s="393"/>
      <c r="AJ606" s="393"/>
      <c r="AK606" s="395" t="str">
        <f t="shared" si="575"/>
        <v/>
      </c>
      <c r="AL606" s="253"/>
      <c r="AM606" s="253"/>
      <c r="AN606" s="201" t="str">
        <f t="shared" si="576"/>
        <v/>
      </c>
      <c r="AO606" s="254"/>
      <c r="AP606" s="254"/>
      <c r="AQ606" s="255"/>
      <c r="AR606" s="202" t="str">
        <f>IF(ISBLANK(AC604),(IFERROR(IF(AND(AK605="Probabilidad",AK606="Probabilidad"),(AT605-(+AT605*AN606)),IF(AND(AK605="Impacto",AK606="Probabilidad"),(AT604-(+AT604*AN606)),IF(AK606="Impacto",AT605,""))),""))," ")</f>
        <v/>
      </c>
      <c r="AS606" s="154" t="str">
        <f>IF(ISBLANK(AC604),(IFERROR(IF(AR606="","",IF(AR606&lt;=0.2,"Muy Baja",IF(AR606&lt;=0.4,"Baja",IF(AR606&lt;=0.6,"Media",IF(AR606&lt;=0.8,"Alta","Muy Alta"))))),""))," ")</f>
        <v/>
      </c>
      <c r="AT606" s="203" t="str">
        <f t="shared" si="580"/>
        <v/>
      </c>
      <c r="AU606" s="470" t="str">
        <f t="shared" si="581"/>
        <v/>
      </c>
      <c r="AV606" s="203" t="str">
        <f t="shared" ref="AV606:AV609" si="597">IFERROR(IF(AND(AK605="Impacto",AK606="Impacto"),(AV605-(+AV605*AN606)),IF(AND(AK605="Probabilidad",AK606="Impacto"),(AV604-(+AV604*AN606)),IF(AK606="Probabilidad",AV605,""))),"")</f>
        <v/>
      </c>
      <c r="AW606" s="204" t="str">
        <f t="shared" si="582"/>
        <v/>
      </c>
      <c r="AX606" s="817"/>
      <c r="AY606" s="794"/>
      <c r="AZ606" s="797"/>
      <c r="BA606" s="800"/>
      <c r="BB606" s="256"/>
      <c r="BC606" s="180"/>
      <c r="BD606" s="179"/>
      <c r="BE606" s="179"/>
      <c r="BF606" s="473"/>
      <c r="BG606" s="473"/>
      <c r="BH606" s="473"/>
      <c r="BI606" s="180"/>
      <c r="BJ606" s="764"/>
      <c r="BK606" s="184"/>
      <c r="BL606" s="181"/>
      <c r="BM606" s="181"/>
      <c r="BN606" s="181"/>
      <c r="BO606" s="179"/>
      <c r="BP606" s="179"/>
      <c r="BQ606" s="179"/>
      <c r="BR606" s="464"/>
      <c r="BS606" s="464"/>
      <c r="BT606" s="460"/>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row>
    <row r="607" spans="1:93" ht="28.5" hidden="1" customHeight="1">
      <c r="A607" s="954"/>
      <c r="B607" s="779"/>
      <c r="C607" s="781"/>
      <c r="D607" s="468"/>
      <c r="E607" s="463"/>
      <c r="F607" s="179"/>
      <c r="G607" s="783"/>
      <c r="H607" s="297">
        <f t="shared" si="538"/>
        <v>99</v>
      </c>
      <c r="I607" s="775"/>
      <c r="J607" s="764"/>
      <c r="K607" s="764"/>
      <c r="L607" s="764"/>
      <c r="M607" s="764"/>
      <c r="N607" s="764"/>
      <c r="O607" s="764"/>
      <c r="P607" s="766"/>
      <c r="Q607" s="768"/>
      <c r="R607" s="770"/>
      <c r="S607" s="770"/>
      <c r="T607" s="770"/>
      <c r="U607" s="820"/>
      <c r="V607" s="805"/>
      <c r="W607" s="823"/>
      <c r="X607" s="826"/>
      <c r="Y607" s="829"/>
      <c r="Z607" s="805"/>
      <c r="AA607" s="808"/>
      <c r="AB607" s="811"/>
      <c r="AC607" s="814"/>
      <c r="AD607" s="797"/>
      <c r="AE607" s="178">
        <v>4</v>
      </c>
      <c r="AF607" s="399"/>
      <c r="AG607" s="444"/>
      <c r="AH607" s="393"/>
      <c r="AI607" s="393"/>
      <c r="AJ607" s="393"/>
      <c r="AK607" s="395" t="str">
        <f t="shared" si="575"/>
        <v/>
      </c>
      <c r="AL607" s="253"/>
      <c r="AM607" s="253"/>
      <c r="AN607" s="201" t="str">
        <f t="shared" si="576"/>
        <v/>
      </c>
      <c r="AO607" s="254"/>
      <c r="AP607" s="254"/>
      <c r="AQ607" s="255"/>
      <c r="AR607" s="202" t="str">
        <f>IF(ISBLANK(AC604),(IFERROR(IF(AND(AK606="Probabilidad",AK607="Probabilidad"),(AT606-(+AT606*AN607)),IF(AND(AK606="Impacto",AK607="Probabilidad"),(AT605-(+AT605*AN607)),IF(AK607="Impacto",AT606,""))),""))," ")</f>
        <v/>
      </c>
      <c r="AS607" s="154" t="str">
        <f>IF(ISBLANK(AC604),(IFERROR(IF(AR607="","",IF(AR607&lt;=0.2,"Muy Baja",IF(AR607&lt;=0.4,"Baja",IF(AR607&lt;=0.6,"Media",IF(AR607&lt;=0.8,"Alta","Muy Alta"))))),""))," ")</f>
        <v/>
      </c>
      <c r="AT607" s="203" t="str">
        <f t="shared" si="580"/>
        <v/>
      </c>
      <c r="AU607" s="470" t="str">
        <f t="shared" si="581"/>
        <v/>
      </c>
      <c r="AV607" s="203" t="str">
        <f t="shared" si="597"/>
        <v/>
      </c>
      <c r="AW607" s="204" t="str">
        <f t="shared" si="582"/>
        <v/>
      </c>
      <c r="AX607" s="817"/>
      <c r="AY607" s="794"/>
      <c r="AZ607" s="797"/>
      <c r="BA607" s="800"/>
      <c r="BB607" s="256"/>
      <c r="BC607" s="180"/>
      <c r="BD607" s="179"/>
      <c r="BE607" s="179"/>
      <c r="BF607" s="473"/>
      <c r="BG607" s="473"/>
      <c r="BH607" s="473"/>
      <c r="BI607" s="180"/>
      <c r="BJ607" s="764"/>
      <c r="BK607" s="184"/>
      <c r="BL607" s="181"/>
      <c r="BM607" s="181"/>
      <c r="BN607" s="181"/>
      <c r="BO607" s="179"/>
      <c r="BP607" s="179"/>
      <c r="BQ607" s="179"/>
      <c r="BR607" s="464"/>
      <c r="BS607" s="464"/>
      <c r="BT607" s="460"/>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row>
    <row r="608" spans="1:93" ht="28.5" hidden="1" customHeight="1">
      <c r="A608" s="954"/>
      <c r="B608" s="779"/>
      <c r="C608" s="781"/>
      <c r="D608" s="468"/>
      <c r="E608" s="463"/>
      <c r="F608" s="179"/>
      <c r="G608" s="783"/>
      <c r="H608" s="297">
        <f t="shared" si="538"/>
        <v>99</v>
      </c>
      <c r="I608" s="775"/>
      <c r="J608" s="764"/>
      <c r="K608" s="764"/>
      <c r="L608" s="764"/>
      <c r="M608" s="764"/>
      <c r="N608" s="764"/>
      <c r="O608" s="764"/>
      <c r="P608" s="766"/>
      <c r="Q608" s="768"/>
      <c r="R608" s="770"/>
      <c r="S608" s="770"/>
      <c r="T608" s="770"/>
      <c r="U608" s="820"/>
      <c r="V608" s="805"/>
      <c r="W608" s="823"/>
      <c r="X608" s="826"/>
      <c r="Y608" s="829"/>
      <c r="Z608" s="805"/>
      <c r="AA608" s="808"/>
      <c r="AB608" s="811"/>
      <c r="AC608" s="814"/>
      <c r="AD608" s="797"/>
      <c r="AE608" s="178">
        <v>5</v>
      </c>
      <c r="AF608" s="399"/>
      <c r="AG608" s="444"/>
      <c r="AH608" s="393"/>
      <c r="AI608" s="393"/>
      <c r="AJ608" s="393"/>
      <c r="AK608" s="395" t="str">
        <f t="shared" si="575"/>
        <v/>
      </c>
      <c r="AL608" s="253"/>
      <c r="AM608" s="253"/>
      <c r="AN608" s="201" t="str">
        <f t="shared" si="576"/>
        <v/>
      </c>
      <c r="AO608" s="254"/>
      <c r="AP608" s="254"/>
      <c r="AQ608" s="255"/>
      <c r="AR608" s="202" t="str">
        <f>IF(ISBLANK(AC604),(IFERROR(IF(AND(AK607="Probabilidad",AK608="Probabilidad"),(AT607-(+AT607*AN608)),IF(AND(AK607="Impacto",AK608="Probabilidad"),(AT606-(+AT606*AN608)),IF(AK608="Impacto",AT607,""))),""))," ")</f>
        <v/>
      </c>
      <c r="AS608" s="154" t="str">
        <f>IF(ISBLANK(AC604),(IFERROR(IF(AR608="","",IF(AR608&lt;=0.2,"Muy Baja",IF(AR608&lt;=0.4,"Baja",IF(AR608&lt;=0.6,"Media",IF(AR608&lt;=0.8,"Alta","Muy Alta"))))),""))," ")</f>
        <v/>
      </c>
      <c r="AT608" s="203" t="str">
        <f t="shared" si="580"/>
        <v/>
      </c>
      <c r="AU608" s="470" t="str">
        <f t="shared" si="581"/>
        <v/>
      </c>
      <c r="AV608" s="203" t="str">
        <f t="shared" si="597"/>
        <v/>
      </c>
      <c r="AW608" s="204" t="str">
        <f t="shared" si="582"/>
        <v/>
      </c>
      <c r="AX608" s="817"/>
      <c r="AY608" s="794"/>
      <c r="AZ608" s="797"/>
      <c r="BA608" s="800"/>
      <c r="BB608" s="256"/>
      <c r="BC608" s="180"/>
      <c r="BD608" s="179"/>
      <c r="BE608" s="179"/>
      <c r="BF608" s="473"/>
      <c r="BG608" s="473"/>
      <c r="BH608" s="473"/>
      <c r="BI608" s="180"/>
      <c r="BJ608" s="764"/>
      <c r="BK608" s="184"/>
      <c r="BL608" s="181"/>
      <c r="BM608" s="181"/>
      <c r="BN608" s="181"/>
      <c r="BO608" s="179"/>
      <c r="BP608" s="179"/>
      <c r="BQ608" s="179"/>
      <c r="BR608" s="464"/>
      <c r="BS608" s="464"/>
      <c r="BT608" s="460"/>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row>
    <row r="609" spans="1:93" ht="28.5" hidden="1" customHeight="1">
      <c r="A609" s="954"/>
      <c r="B609" s="780"/>
      <c r="C609" s="782"/>
      <c r="D609" s="469"/>
      <c r="E609" s="464"/>
      <c r="F609" s="179"/>
      <c r="G609" s="783"/>
      <c r="H609" s="297">
        <f t="shared" si="538"/>
        <v>99</v>
      </c>
      <c r="I609" s="776"/>
      <c r="J609" s="765"/>
      <c r="K609" s="765"/>
      <c r="L609" s="765"/>
      <c r="M609" s="765"/>
      <c r="N609" s="765"/>
      <c r="O609" s="765"/>
      <c r="P609" s="767"/>
      <c r="Q609" s="769"/>
      <c r="R609" s="771"/>
      <c r="S609" s="771"/>
      <c r="T609" s="771"/>
      <c r="U609" s="821"/>
      <c r="V609" s="806"/>
      <c r="W609" s="824"/>
      <c r="X609" s="827"/>
      <c r="Y609" s="830"/>
      <c r="Z609" s="806"/>
      <c r="AA609" s="809"/>
      <c r="AB609" s="812"/>
      <c r="AC609" s="815"/>
      <c r="AD609" s="798"/>
      <c r="AE609" s="178">
        <v>6</v>
      </c>
      <c r="AF609" s="400"/>
      <c r="AG609" s="444"/>
      <c r="AH609" s="393"/>
      <c r="AI609" s="393"/>
      <c r="AJ609" s="393"/>
      <c r="AK609" s="395" t="str">
        <f t="shared" si="575"/>
        <v/>
      </c>
      <c r="AL609" s="253"/>
      <c r="AM609" s="253"/>
      <c r="AN609" s="201" t="str">
        <f t="shared" si="576"/>
        <v/>
      </c>
      <c r="AO609" s="254"/>
      <c r="AP609" s="254"/>
      <c r="AQ609" s="255"/>
      <c r="AR609" s="202" t="str">
        <f>IF(ISBLANK(AC604),(IFERROR(IF(AND(AK608="Probabilidad",AK609="Probabilidad"),(AT608-(+AT608*AN609)),IF(AND(AK608="Impacto",AK609="Probabilidad"),(AT607-(+AT607*AN609)),IF(AK609="Impacto",AT608,""))),""))," ")</f>
        <v/>
      </c>
      <c r="AS609" s="154" t="str">
        <f>IF(ISBLANK(AC604),(IFERROR(IF(AR609="","",IF(AR609&lt;=0.2,"Muy Baja",IF(AR609&lt;=0.4,"Baja",IF(AR609&lt;=0.6,"Media",IF(AR609&lt;=0.8,"Alta","Muy Alta"))))),""))," ")</f>
        <v/>
      </c>
      <c r="AT609" s="203" t="str">
        <f t="shared" si="580"/>
        <v/>
      </c>
      <c r="AU609" s="470" t="str">
        <f t="shared" si="581"/>
        <v/>
      </c>
      <c r="AV609" s="203" t="str">
        <f t="shared" si="597"/>
        <v/>
      </c>
      <c r="AW609" s="204" t="str">
        <f t="shared" si="582"/>
        <v/>
      </c>
      <c r="AX609" s="818"/>
      <c r="AY609" s="795"/>
      <c r="AZ609" s="798"/>
      <c r="BA609" s="801"/>
      <c r="BB609" s="256"/>
      <c r="BC609" s="180"/>
      <c r="BD609" s="179"/>
      <c r="BE609" s="179"/>
      <c r="BF609" s="473"/>
      <c r="BG609" s="473"/>
      <c r="BH609" s="473"/>
      <c r="BI609" s="180"/>
      <c r="BJ609" s="765"/>
      <c r="BK609" s="184"/>
      <c r="BL609" s="181"/>
      <c r="BM609" s="181"/>
      <c r="BN609" s="181"/>
      <c r="BO609" s="179"/>
      <c r="BP609" s="179"/>
      <c r="BQ609" s="179"/>
      <c r="BR609" s="464"/>
      <c r="BS609" s="464"/>
      <c r="BT609" s="460"/>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row>
    <row r="610" spans="1:93" ht="28.5" hidden="1" customHeight="1">
      <c r="A610" s="954"/>
      <c r="B610" s="844"/>
      <c r="C610" s="845" t="str">
        <f>IFERROR((VLOOKUP($B610,'Listados Datos'!$D$3:$E$18,2,FALSE))," ")</f>
        <v xml:space="preserve"> </v>
      </c>
      <c r="D610" s="467" t="str">
        <f>IFERROR((VLOOKUP($B610,'Listados Datos'!$D$3:$F$18,3,FALSE))," ")</f>
        <v xml:space="preserve"> </v>
      </c>
      <c r="E610" s="462"/>
      <c r="F610" s="179"/>
      <c r="G610" s="783">
        <v>100</v>
      </c>
      <c r="H610" s="297">
        <f t="shared" ref="H610" si="598">+G610</f>
        <v>100</v>
      </c>
      <c r="I610" s="784"/>
      <c r="J610" s="785"/>
      <c r="K610" s="785"/>
      <c r="L610" s="785"/>
      <c r="M610" s="785"/>
      <c r="N610" s="785"/>
      <c r="O610" s="785"/>
      <c r="P610" s="786"/>
      <c r="Q610" s="787"/>
      <c r="R610" s="788"/>
      <c r="S610" s="788"/>
      <c r="T610" s="788"/>
      <c r="U610" s="819" t="str">
        <f>IF(ISBLANK(AB610),(IF(P610&lt;=0,"",IF(P610&lt;=2,"Muy Baja",IF(P610&lt;=24,"Baja",IF(P610&lt;=500,"Media",IF(P610&lt;=5000,"Alta","Muy Alta"))))))," ")</f>
        <v/>
      </c>
      <c r="V610" s="804" t="str">
        <f t="shared" ref="V610" si="599">IF(ISBLANK(AB610),(IF(U610="","",IF(U610="Muy Baja",20%,IF(U610="Baja",40%,IF(U610="Media",60%,IF(U610="Alta",80%,IF(U610="Muy Alta",100%,0)))))))," ")</f>
        <v/>
      </c>
      <c r="W610" s="822"/>
      <c r="X610" s="825" t="str">
        <f>IF(W610&gt;0,IF(NOT(ISERROR(MATCH(W610,'Listados Datos'!$N$3:$N$4,0))),'Listados Datos'!$N$6&amp;"Por favor no seleccionar este criterios de impacto (Afectación Económica o presupuestal y/o Pérdida Reputacional)",'Listados Datos'!$N$7),"")</f>
        <v/>
      </c>
      <c r="Y610" s="828" t="str">
        <f>IF(OR(W610='Listados Datos'!$R$3,W610='Listados Datos'!$S$3),"Leve",IF(OR(W610='Listados Datos'!$R$4,W610='Listados Datos'!$S$4),"Menor",IF(OR(W610='Listados Datos'!$R$5,W610='Listados Datos'!$S$5),"Moderado",IF(OR(W610='Listados Datos'!$R$6,W610='Listados Datos'!$S$6),"Mayor",IF(OR(W610='Listados Datos'!$R$7,W610='Listados Datos'!$S$7),"Catastrófico","")))))</f>
        <v/>
      </c>
      <c r="Z610" s="804" t="str">
        <f>IF(Y610="","",IF(Y610="Leve",20%,IF(Y610="Menor",40%,IF(Y610="Moderado",60%,IF(Y610="Mayor",80%,IF(Y610="Catastrófico",100%,0))))))</f>
        <v/>
      </c>
      <c r="AA610" s="807" t="str">
        <f>IF(OR(AND(U610="Muy Baja",Y610="Leve"),AND(U610="Muy Baja",Y610="Menor"),AND(U610="Baja",Y610="Leve")),"Bajo",IF(OR(AND(U610="Muy baja",Y610="Moderado"),AND(U610="Baja",Y610="Menor"),AND(U610="Baja",Y610="Moderado"),AND(U610="Media",Y610="Leve"),AND(U610="Media",Y610="Menor"),AND(U610="Media",Y610="Moderado"),AND(U610="Alta",Y610="Leve"),AND(U610="Alta",Y610="Menor")),"Moderado",IF(OR(AND(U610="Muy Baja",Y610="Mayor"),AND(U610="Baja",Y610="Mayor"),AND(U610="Media",Y610="Mayor"),AND(U610="Alta",Y610="Moderado"),AND(U610="Alta",Y610="Mayor"),AND(U610="Muy Alta",Y610="Leve"),AND(U610="Muy Alta",Y610="Menor"),AND(U610="Muy Alta",Y610="Moderado"),AND(U610="Muy Alta",Y610="Mayor")),"Alto",IF(OR(AND(U610="Muy Baja",Y610="Catastrófico"),AND(U610="Baja",Y610="Catastrófico"),AND(U610="Media",Y610="Catastrófico"),AND(U610="Alta",Y610="Catastrófico"),AND(U610="Muy Alta",Y610="Catastrófico")),"Extremo",""))))</f>
        <v/>
      </c>
      <c r="AB610" s="810"/>
      <c r="AC610" s="813"/>
      <c r="AD610" s="796" t="str">
        <f t="shared" ref="AD610" si="600">IF(AND(AB610="Rara Vez",AC610="Insignificante"),("BAJA"),IF(AND(AB610="Rara Vez",AC610="Menor"),("BAJA"),IF(AND(AB610="Rara Vez",AC610="Moderado"),("MODERADA"),IF(AND(AB610="Rara Vez",AC610="Mayor"),("ALTA"),IF(AND(AB610="Improbable",AC610="Insignificante"),("BAJA"),IF(AND(AB610="Improbable",AC610="Menor"),("BAJA"),IF(AND(AB610="Improbable",AC610="Moderado"),("MODERADA"),IF(AND(AB610="Improbable",AC610="Mayor"),("ALTA"),IF(AND(AB610="Posible",AC610="Insignificante"),("BAJA"),IF(AND(AB610="Posible",AC610="Menor"),("MODERADA"),IF(AND(AB610="Posible",AC610="Moderado"),("ALTA"),IF(AND(AB610="Posible",AC610="Mayor"),("EXTREMA"),IF(AND(AB610="Probable",AC610="Insignificante"),("MODERADA"),IF(AND(AB610="Probable",AC610="Menor"),("ALTA"),IF(AND(AB610="Probable",AC610="Moderado"),("ALTA"),IF(AND(AB610="Probable",AC610="Mayor"),("EXTREMA"),IF(AND(AB610="Casi Seguro",AC610="Insignificante"),("ALTA"),IF(AND(AB610="Casi Seguro",AC610="Menor"),("ALTA"),IF(AND(AB610="Casi Seguro",AC610="Moderado"),("EXTREMA"),IF(AND(AB610="Casi Seguro",AC610="Mayor"),("EXTREMA"),IF(AC610="Catastrófico","EXTREMA","VALORAR")))))))))))))))))))))</f>
        <v>VALORAR</v>
      </c>
      <c r="AE610" s="178">
        <v>1</v>
      </c>
      <c r="AF610" s="398"/>
      <c r="AG610" s="444"/>
      <c r="AH610" s="393"/>
      <c r="AI610" s="393"/>
      <c r="AJ610" s="393"/>
      <c r="AK610" s="395" t="str">
        <f t="shared" si="575"/>
        <v/>
      </c>
      <c r="AL610" s="253"/>
      <c r="AM610" s="253"/>
      <c r="AN610" s="201" t="str">
        <f t="shared" si="576"/>
        <v/>
      </c>
      <c r="AO610" s="254"/>
      <c r="AP610" s="254"/>
      <c r="AQ610" s="255"/>
      <c r="AR610" s="202" t="str">
        <f>IF(ISBLANK(AC610),(IFERROR(IF(AK610="Probabilidad",(V610-(+V610*AN610)),IF(AK610="Impacto",V610,"")),""))," ")</f>
        <v/>
      </c>
      <c r="AS610" s="154" t="str">
        <f>IF(ISBLANK(AC610), (IFERROR(IF(AR610="","",IF(AR610&lt;=0.2,"Muy Baja",IF(AR610&lt;=0.4,"Baja",IF(AR610&lt;=0.6,"Media",IF(AR610&lt;=0.8,"Alta","Muy Alta"))))),""))," ")</f>
        <v/>
      </c>
      <c r="AT610" s="203" t="str">
        <f t="shared" si="580"/>
        <v/>
      </c>
      <c r="AU610" s="470" t="str">
        <f t="shared" si="581"/>
        <v/>
      </c>
      <c r="AV610" s="203" t="str">
        <f>IFERROR(IF(AK610="Impacto",(Z610-(+Z610*AN610)),IF(AK610="Probabilidad",Z610,"")),"")</f>
        <v/>
      </c>
      <c r="AW610" s="204" t="str">
        <f t="shared" si="582"/>
        <v/>
      </c>
      <c r="AX610" s="816"/>
      <c r="AY610" s="793" t="str">
        <f>IF(ISBLANK(AC610), " ", AC610)</f>
        <v xml:space="preserve"> </v>
      </c>
      <c r="AZ610" s="796" t="str">
        <f t="shared" ref="AZ610" si="601">IF(AND(AX610="Rara Vez",AY610="Insignificante"),("BAJA"),IF(AND(AX610="Rara Vez",AY610="Menor"),("BAJA"),IF(AND(AX610="Rara Vez",AY610="Moderado"),("MODERADA"),IF(AND(AX610="Rara Vez",AY610="Mayor"),("ALTA"),IF(AND(AX610="Improbable",AY610="Insignificante"),("BAJA"),IF(AND(AX610="Improbable",AY610="Menor"),("BAJA"),IF(AND(AX610="Improbable",AY610="Moderado"),("MODERADA"),IF(AND(AX610="Improbable",AY610="Mayor"),("ALTA"),IF(AND(AX610="Posible",AY610="Insignificante"),("BAJA"),IF(AND(AX610="Posible",AY610="Menor"),("MODERADA"),IF(AND(AX610="Posible",AY610="Moderado"),("ALTA"),IF(AND(AX610="Posible",AY610="Mayor"),("EXTREMA"),IF(AND(AX610="Probable",AY610="Insignificante"),("MODERADA"),IF(AND(AX610="Probable",AY610="Menor"),("ALTA"),IF(AND(AX610="Probable",AY610="Moderado"),("ALTA"),IF(AND(AX610="Probable",AY610="Mayor"),("EXTREMA"),IF(AND(AX610="Casi Seguro",AY610="Insignificante"),("ALTA"),IF(AND(AX610="Casi Seguro",AY610="Menor"),("ALTA"),IF(AND(AX610="Casi Seguro",AY610="Moderado"),("EXTREMA"),IF(AND(AX610="Casi Seguro",AY610="Mayor"),("EXTREMA"),IF(AY610="Catastrófico","EXTREMA","VALORAR")))))))))))))))))))))</f>
        <v>VALORAR</v>
      </c>
      <c r="BA610" s="799"/>
      <c r="BB610" s="256"/>
      <c r="BC610" s="180"/>
      <c r="BD610" s="179"/>
      <c r="BE610" s="179"/>
      <c r="BF610" s="473"/>
      <c r="BG610" s="473"/>
      <c r="BH610" s="473"/>
      <c r="BI610" s="180"/>
      <c r="BJ610" s="785"/>
      <c r="BK610" s="184"/>
      <c r="BL610" s="181"/>
      <c r="BM610" s="181"/>
      <c r="BN610" s="181"/>
      <c r="BO610" s="179"/>
      <c r="BP610" s="179"/>
      <c r="BQ610" s="179"/>
      <c r="BR610" s="464"/>
      <c r="BS610" s="464"/>
      <c r="BT610" s="460"/>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row>
    <row r="611" spans="1:93" ht="28.5" hidden="1" customHeight="1">
      <c r="A611" s="954"/>
      <c r="B611" s="779"/>
      <c r="C611" s="781"/>
      <c r="D611" s="468"/>
      <c r="E611" s="463"/>
      <c r="F611" s="179"/>
      <c r="G611" s="783"/>
      <c r="H611" s="297">
        <f t="shared" ref="H611" si="602">+H610</f>
        <v>100</v>
      </c>
      <c r="I611" s="775"/>
      <c r="J611" s="764"/>
      <c r="K611" s="764"/>
      <c r="L611" s="764"/>
      <c r="M611" s="764"/>
      <c r="N611" s="764"/>
      <c r="O611" s="764"/>
      <c r="P611" s="766"/>
      <c r="Q611" s="768"/>
      <c r="R611" s="770"/>
      <c r="S611" s="770"/>
      <c r="T611" s="770"/>
      <c r="U611" s="820"/>
      <c r="V611" s="805"/>
      <c r="W611" s="823"/>
      <c r="X611" s="826"/>
      <c r="Y611" s="829"/>
      <c r="Z611" s="805"/>
      <c r="AA611" s="808"/>
      <c r="AB611" s="811"/>
      <c r="AC611" s="814"/>
      <c r="AD611" s="797"/>
      <c r="AE611" s="178">
        <v>2</v>
      </c>
      <c r="AF611" s="399"/>
      <c r="AG611" s="444"/>
      <c r="AH611" s="393"/>
      <c r="AI611" s="393"/>
      <c r="AJ611" s="393"/>
      <c r="AK611" s="395" t="str">
        <f t="shared" si="575"/>
        <v/>
      </c>
      <c r="AL611" s="253"/>
      <c r="AM611" s="253"/>
      <c r="AN611" s="201" t="str">
        <f t="shared" si="576"/>
        <v/>
      </c>
      <c r="AO611" s="254"/>
      <c r="AP611" s="254"/>
      <c r="AQ611" s="255"/>
      <c r="AR611" s="202" t="str">
        <f>IF(ISBLANK(AC610),(IFERROR(IF(AND(AK610="Probabilidad",AK611="Probabilidad"),(AT610-(+AT610*AN611)),IF(AK611="Probabilidad",(V610-(+V610*AN611)),IF(AK611="Impacto",AT610,""))),""))," ")</f>
        <v/>
      </c>
      <c r="AS611" s="154" t="str">
        <f>IF(ISBLANK(AC610),(IFERROR(IF(AR611="","",IF(AR611&lt;=0.2,"Muy Baja",IF(AR611&lt;=0.4,"Baja",IF(AR611&lt;=0.6,"Media",IF(AR611&lt;=0.8,"Alta","Muy Alta"))))),""))," ")</f>
        <v/>
      </c>
      <c r="AT611" s="203" t="str">
        <f t="shared" si="580"/>
        <v/>
      </c>
      <c r="AU611" s="470" t="str">
        <f t="shared" si="581"/>
        <v/>
      </c>
      <c r="AV611" s="203" t="str">
        <f>IFERROR(IF(AND(AK610="Impacto",AK611="Impacto"),(AV610-(+AV610*AN611)),IF(AK611="Impacto",(Z610-(+Z610*AN611)),IF(AK611="Probabilidad",AV610,""))),"")</f>
        <v/>
      </c>
      <c r="AW611" s="204" t="str">
        <f t="shared" si="582"/>
        <v/>
      </c>
      <c r="AX611" s="817"/>
      <c r="AY611" s="794"/>
      <c r="AZ611" s="797"/>
      <c r="BA611" s="800"/>
      <c r="BB611" s="256"/>
      <c r="BC611" s="180"/>
      <c r="BD611" s="179"/>
      <c r="BE611" s="179"/>
      <c r="BF611" s="473"/>
      <c r="BG611" s="473"/>
      <c r="BH611" s="473"/>
      <c r="BI611" s="180"/>
      <c r="BJ611" s="764"/>
      <c r="BK611" s="184"/>
      <c r="BL611" s="181"/>
      <c r="BM611" s="181"/>
      <c r="BN611" s="181"/>
      <c r="BO611" s="179"/>
      <c r="BP611" s="179"/>
      <c r="BQ611" s="179"/>
      <c r="BR611" s="464"/>
      <c r="BS611" s="464"/>
      <c r="BT611" s="460"/>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row>
    <row r="612" spans="1:93" ht="28.5" hidden="1" customHeight="1">
      <c r="A612" s="954"/>
      <c r="B612" s="779"/>
      <c r="C612" s="781"/>
      <c r="D612" s="468"/>
      <c r="E612" s="463"/>
      <c r="F612" s="179"/>
      <c r="G612" s="783"/>
      <c r="H612" s="297">
        <f t="shared" si="538"/>
        <v>100</v>
      </c>
      <c r="I612" s="775"/>
      <c r="J612" s="764"/>
      <c r="K612" s="764"/>
      <c r="L612" s="764"/>
      <c r="M612" s="764"/>
      <c r="N612" s="764"/>
      <c r="O612" s="764"/>
      <c r="P612" s="766"/>
      <c r="Q612" s="768"/>
      <c r="R612" s="770"/>
      <c r="S612" s="770"/>
      <c r="T612" s="770"/>
      <c r="U612" s="820"/>
      <c r="V612" s="805"/>
      <c r="W612" s="823"/>
      <c r="X612" s="826"/>
      <c r="Y612" s="829"/>
      <c r="Z612" s="805"/>
      <c r="AA612" s="808"/>
      <c r="AB612" s="811"/>
      <c r="AC612" s="814"/>
      <c r="AD612" s="797"/>
      <c r="AE612" s="178">
        <v>3</v>
      </c>
      <c r="AF612" s="399"/>
      <c r="AG612" s="444"/>
      <c r="AH612" s="393"/>
      <c r="AI612" s="393"/>
      <c r="AJ612" s="393"/>
      <c r="AK612" s="395" t="str">
        <f t="shared" si="575"/>
        <v/>
      </c>
      <c r="AL612" s="253"/>
      <c r="AM612" s="253"/>
      <c r="AN612" s="201" t="str">
        <f t="shared" si="576"/>
        <v/>
      </c>
      <c r="AO612" s="254"/>
      <c r="AP612" s="254"/>
      <c r="AQ612" s="255"/>
      <c r="AR612" s="202" t="str">
        <f>IF(ISBLANK(AC610),(IFERROR(IF(AND(AK611="Probabilidad",AK612="Probabilidad"),(AT611-(+AT611*AN612)),IF(AND(AK611="Impacto",AK612="Probabilidad"),(AT610-(+AT610*AN612)),IF(AK612="Impacto",AT611,""))),""))," ")</f>
        <v/>
      </c>
      <c r="AS612" s="154" t="str">
        <f>IF(ISBLANK(AC610),(IFERROR(IF(AR612="","",IF(AR612&lt;=0.2,"Muy Baja",IF(AR612&lt;=0.4,"Baja",IF(AR612&lt;=0.6,"Media",IF(AR612&lt;=0.8,"Alta","Muy Alta"))))),""))," ")</f>
        <v/>
      </c>
      <c r="AT612" s="203" t="str">
        <f t="shared" si="580"/>
        <v/>
      </c>
      <c r="AU612" s="470" t="str">
        <f t="shared" si="581"/>
        <v/>
      </c>
      <c r="AV612" s="203" t="str">
        <f t="shared" ref="AV612:AV615" si="603">IFERROR(IF(AND(AK611="Impacto",AK612="Impacto"),(AV611-(+AV611*AN612)),IF(AND(AK611="Probabilidad",AK612="Impacto"),(AV610-(+AV610*AN612)),IF(AK612="Probabilidad",AV611,""))),"")</f>
        <v/>
      </c>
      <c r="AW612" s="204" t="str">
        <f t="shared" si="582"/>
        <v/>
      </c>
      <c r="AX612" s="817"/>
      <c r="AY612" s="794"/>
      <c r="AZ612" s="797"/>
      <c r="BA612" s="800"/>
      <c r="BB612" s="256"/>
      <c r="BC612" s="180"/>
      <c r="BD612" s="179"/>
      <c r="BE612" s="179"/>
      <c r="BF612" s="473"/>
      <c r="BG612" s="473"/>
      <c r="BH612" s="473"/>
      <c r="BI612" s="180"/>
      <c r="BJ612" s="764"/>
      <c r="BK612" s="184"/>
      <c r="BL612" s="181"/>
      <c r="BM612" s="181"/>
      <c r="BN612" s="181"/>
      <c r="BO612" s="179"/>
      <c r="BP612" s="179"/>
      <c r="BQ612" s="179"/>
      <c r="BR612" s="464"/>
      <c r="BS612" s="464"/>
      <c r="BT612" s="460"/>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row>
    <row r="613" spans="1:93" ht="28.5" hidden="1" customHeight="1">
      <c r="A613" s="954"/>
      <c r="B613" s="779"/>
      <c r="C613" s="781"/>
      <c r="D613" s="468"/>
      <c r="E613" s="463"/>
      <c r="F613" s="179"/>
      <c r="G613" s="783"/>
      <c r="H613" s="297">
        <f t="shared" si="538"/>
        <v>100</v>
      </c>
      <c r="I613" s="775"/>
      <c r="J613" s="764"/>
      <c r="K613" s="764"/>
      <c r="L613" s="764"/>
      <c r="M613" s="764"/>
      <c r="N613" s="764"/>
      <c r="O613" s="764"/>
      <c r="P613" s="766"/>
      <c r="Q613" s="768"/>
      <c r="R613" s="770"/>
      <c r="S613" s="770"/>
      <c r="T613" s="770"/>
      <c r="U613" s="820"/>
      <c r="V613" s="805"/>
      <c r="W613" s="823"/>
      <c r="X613" s="826"/>
      <c r="Y613" s="829"/>
      <c r="Z613" s="805"/>
      <c r="AA613" s="808"/>
      <c r="AB613" s="811"/>
      <c r="AC613" s="814"/>
      <c r="AD613" s="797"/>
      <c r="AE613" s="178">
        <v>4</v>
      </c>
      <c r="AF613" s="399"/>
      <c r="AG613" s="444"/>
      <c r="AH613" s="393"/>
      <c r="AI613" s="393"/>
      <c r="AJ613" s="393"/>
      <c r="AK613" s="395" t="str">
        <f t="shared" si="575"/>
        <v/>
      </c>
      <c r="AL613" s="253"/>
      <c r="AM613" s="253"/>
      <c r="AN613" s="201" t="str">
        <f t="shared" si="576"/>
        <v/>
      </c>
      <c r="AO613" s="254"/>
      <c r="AP613" s="254"/>
      <c r="AQ613" s="255"/>
      <c r="AR613" s="202" t="str">
        <f>IF(ISBLANK(AC610),(IFERROR(IF(AND(AK612="Probabilidad",AK613="Probabilidad"),(AT612-(+AT612*AN613)),IF(AND(AK612="Impacto",AK613="Probabilidad"),(AT611-(+AT611*AN613)),IF(AK613="Impacto",AT612,""))),""))," ")</f>
        <v/>
      </c>
      <c r="AS613" s="154" t="str">
        <f>IF(ISBLANK(AC610),(IFERROR(IF(AR613="","",IF(AR613&lt;=0.2,"Muy Baja",IF(AR613&lt;=0.4,"Baja",IF(AR613&lt;=0.6,"Media",IF(AR613&lt;=0.8,"Alta","Muy Alta"))))),""))," ")</f>
        <v/>
      </c>
      <c r="AT613" s="203" t="str">
        <f t="shared" si="580"/>
        <v/>
      </c>
      <c r="AU613" s="470" t="str">
        <f t="shared" si="581"/>
        <v/>
      </c>
      <c r="AV613" s="203" t="str">
        <f t="shared" si="603"/>
        <v/>
      </c>
      <c r="AW613" s="204" t="str">
        <f t="shared" si="582"/>
        <v/>
      </c>
      <c r="AX613" s="817"/>
      <c r="AY613" s="794"/>
      <c r="AZ613" s="797"/>
      <c r="BA613" s="800"/>
      <c r="BB613" s="256"/>
      <c r="BC613" s="180"/>
      <c r="BD613" s="179"/>
      <c r="BE613" s="179"/>
      <c r="BF613" s="473"/>
      <c r="BG613" s="473"/>
      <c r="BH613" s="473"/>
      <c r="BI613" s="180"/>
      <c r="BJ613" s="764"/>
      <c r="BK613" s="184"/>
      <c r="BL613" s="181"/>
      <c r="BM613" s="181"/>
      <c r="BN613" s="181"/>
      <c r="BO613" s="179"/>
      <c r="BP613" s="179"/>
      <c r="BQ613" s="179"/>
      <c r="BR613" s="464"/>
      <c r="BS613" s="464"/>
      <c r="BT613" s="460"/>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row>
    <row r="614" spans="1:93" ht="28.5" hidden="1" customHeight="1">
      <c r="A614" s="954"/>
      <c r="B614" s="779"/>
      <c r="C614" s="781"/>
      <c r="D614" s="468"/>
      <c r="E614" s="463"/>
      <c r="F614" s="179"/>
      <c r="G614" s="783"/>
      <c r="H614" s="297">
        <f t="shared" si="538"/>
        <v>100</v>
      </c>
      <c r="I614" s="775"/>
      <c r="J614" s="764"/>
      <c r="K614" s="764"/>
      <c r="L614" s="764"/>
      <c r="M614" s="764"/>
      <c r="N614" s="764"/>
      <c r="O614" s="764"/>
      <c r="P614" s="766"/>
      <c r="Q614" s="768"/>
      <c r="R614" s="770"/>
      <c r="S614" s="770"/>
      <c r="T614" s="770"/>
      <c r="U614" s="820"/>
      <c r="V614" s="805"/>
      <c r="W614" s="823"/>
      <c r="X614" s="826"/>
      <c r="Y614" s="829"/>
      <c r="Z614" s="805"/>
      <c r="AA614" s="808"/>
      <c r="AB614" s="811"/>
      <c r="AC614" s="814"/>
      <c r="AD614" s="797"/>
      <c r="AE614" s="178">
        <v>5</v>
      </c>
      <c r="AF614" s="399"/>
      <c r="AG614" s="444"/>
      <c r="AH614" s="393"/>
      <c r="AI614" s="393"/>
      <c r="AJ614" s="393"/>
      <c r="AK614" s="395" t="str">
        <f t="shared" si="575"/>
        <v/>
      </c>
      <c r="AL614" s="253"/>
      <c r="AM614" s="253"/>
      <c r="AN614" s="201" t="str">
        <f t="shared" si="576"/>
        <v/>
      </c>
      <c r="AO614" s="254"/>
      <c r="AP614" s="254"/>
      <c r="AQ614" s="255"/>
      <c r="AR614" s="202" t="str">
        <f>IF(ISBLANK(AC610),(IFERROR(IF(AND(AK613="Probabilidad",AK614="Probabilidad"),(AT613-(+AT613*AN614)),IF(AND(AK613="Impacto",AK614="Probabilidad"),(AT612-(+AT612*AN614)),IF(AK614="Impacto",AT613,""))),""))," ")</f>
        <v/>
      </c>
      <c r="AS614" s="154" t="str">
        <f>IF(ISBLANK(AC610),(IFERROR(IF(AR614="","",IF(AR614&lt;=0.2,"Muy Baja",IF(AR614&lt;=0.4,"Baja",IF(AR614&lt;=0.6,"Media",IF(AR614&lt;=0.8,"Alta","Muy Alta"))))),""))," ")</f>
        <v/>
      </c>
      <c r="AT614" s="203" t="str">
        <f t="shared" si="580"/>
        <v/>
      </c>
      <c r="AU614" s="470" t="str">
        <f t="shared" si="581"/>
        <v/>
      </c>
      <c r="AV614" s="203" t="str">
        <f t="shared" si="603"/>
        <v/>
      </c>
      <c r="AW614" s="204" t="str">
        <f t="shared" si="582"/>
        <v/>
      </c>
      <c r="AX614" s="817"/>
      <c r="AY614" s="794"/>
      <c r="AZ614" s="797"/>
      <c r="BA614" s="800"/>
      <c r="BB614" s="256"/>
      <c r="BC614" s="180"/>
      <c r="BD614" s="179"/>
      <c r="BE614" s="179"/>
      <c r="BF614" s="473"/>
      <c r="BG614" s="473"/>
      <c r="BH614" s="473"/>
      <c r="BI614" s="180"/>
      <c r="BJ614" s="764"/>
      <c r="BK614" s="184"/>
      <c r="BL614" s="181"/>
      <c r="BM614" s="181"/>
      <c r="BN614" s="181"/>
      <c r="BO614" s="179"/>
      <c r="BP614" s="179"/>
      <c r="BQ614" s="179"/>
      <c r="BR614" s="464"/>
      <c r="BS614" s="464"/>
      <c r="BT614" s="460"/>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row>
    <row r="615" spans="1:93" ht="28.5" hidden="1" customHeight="1">
      <c r="A615" s="954"/>
      <c r="B615" s="780"/>
      <c r="C615" s="782"/>
      <c r="D615" s="469"/>
      <c r="E615" s="464"/>
      <c r="F615" s="179"/>
      <c r="G615" s="783"/>
      <c r="H615" s="297">
        <f t="shared" si="538"/>
        <v>100</v>
      </c>
      <c r="I615" s="776"/>
      <c r="J615" s="765"/>
      <c r="K615" s="765"/>
      <c r="L615" s="765"/>
      <c r="M615" s="765"/>
      <c r="N615" s="765"/>
      <c r="O615" s="765"/>
      <c r="P615" s="767"/>
      <c r="Q615" s="769"/>
      <c r="R615" s="771"/>
      <c r="S615" s="771"/>
      <c r="T615" s="771"/>
      <c r="U615" s="821"/>
      <c r="V615" s="806"/>
      <c r="W615" s="824"/>
      <c r="X615" s="827"/>
      <c r="Y615" s="830"/>
      <c r="Z615" s="806"/>
      <c r="AA615" s="809"/>
      <c r="AB615" s="812"/>
      <c r="AC615" s="815"/>
      <c r="AD615" s="798"/>
      <c r="AE615" s="178">
        <v>6</v>
      </c>
      <c r="AF615" s="400"/>
      <c r="AG615" s="444"/>
      <c r="AH615" s="393"/>
      <c r="AI615" s="393"/>
      <c r="AJ615" s="393"/>
      <c r="AK615" s="395" t="str">
        <f t="shared" si="575"/>
        <v/>
      </c>
      <c r="AL615" s="253"/>
      <c r="AM615" s="253"/>
      <c r="AN615" s="201" t="str">
        <f t="shared" si="576"/>
        <v/>
      </c>
      <c r="AO615" s="254"/>
      <c r="AP615" s="254"/>
      <c r="AQ615" s="255"/>
      <c r="AR615" s="202" t="str">
        <f>IF(ISBLANK(AC610),(IFERROR(IF(AND(AK614="Probabilidad",AK615="Probabilidad"),(AT614-(+AT614*AN615)),IF(AND(AK614="Impacto",AK615="Probabilidad"),(AT613-(+AT613*AN615)),IF(AK615="Impacto",AT614,""))),""))," ")</f>
        <v/>
      </c>
      <c r="AS615" s="154" t="str">
        <f>IF(ISBLANK(AC610),(IFERROR(IF(AR615="","",IF(AR615&lt;=0.2,"Muy Baja",IF(AR615&lt;=0.4,"Baja",IF(AR615&lt;=0.6,"Media",IF(AR615&lt;=0.8,"Alta","Muy Alta"))))),""))," ")</f>
        <v/>
      </c>
      <c r="AT615" s="203" t="str">
        <f t="shared" si="580"/>
        <v/>
      </c>
      <c r="AU615" s="470" t="str">
        <f t="shared" si="581"/>
        <v/>
      </c>
      <c r="AV615" s="203" t="str">
        <f t="shared" si="603"/>
        <v/>
      </c>
      <c r="AW615" s="204" t="str">
        <f t="shared" si="582"/>
        <v/>
      </c>
      <c r="AX615" s="818"/>
      <c r="AY615" s="795"/>
      <c r="AZ615" s="798"/>
      <c r="BA615" s="801"/>
      <c r="BB615" s="256"/>
      <c r="BC615" s="180"/>
      <c r="BD615" s="179"/>
      <c r="BE615" s="179"/>
      <c r="BF615" s="473"/>
      <c r="BG615" s="473"/>
      <c r="BH615" s="473"/>
      <c r="BI615" s="180"/>
      <c r="BJ615" s="765"/>
      <c r="BK615" s="184"/>
      <c r="BL615" s="181"/>
      <c r="BM615" s="181"/>
      <c r="BN615" s="181"/>
      <c r="BO615" s="179"/>
      <c r="BP615" s="179"/>
      <c r="BQ615" s="179"/>
      <c r="BR615" s="464"/>
      <c r="BS615" s="464"/>
      <c r="BT615" s="460"/>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row>
    <row r="616" spans="1:93" ht="28.5" hidden="1" customHeight="1">
      <c r="A616" s="954"/>
      <c r="B616" s="844"/>
      <c r="C616" s="845" t="str">
        <f>IFERROR((VLOOKUP($B616,'Listados Datos'!$D$3:$E$18,2,FALSE))," ")</f>
        <v xml:space="preserve"> </v>
      </c>
      <c r="D616" s="467" t="str">
        <f>IFERROR((VLOOKUP($B616,'Listados Datos'!$D$3:$F$18,3,FALSE))," ")</f>
        <v xml:space="preserve"> </v>
      </c>
      <c r="E616" s="462"/>
      <c r="F616" s="179"/>
      <c r="G616" s="783">
        <v>101</v>
      </c>
      <c r="H616" s="297">
        <f t="shared" ref="H616" si="604">+G616</f>
        <v>101</v>
      </c>
      <c r="I616" s="784"/>
      <c r="J616" s="785"/>
      <c r="K616" s="785"/>
      <c r="L616" s="785"/>
      <c r="M616" s="785"/>
      <c r="N616" s="785"/>
      <c r="O616" s="785"/>
      <c r="P616" s="786"/>
      <c r="Q616" s="787"/>
      <c r="R616" s="788"/>
      <c r="S616" s="788"/>
      <c r="T616" s="788"/>
      <c r="U616" s="819" t="str">
        <f>IF(ISBLANK(AB616),(IF(P616&lt;=0,"",IF(P616&lt;=2,"Muy Baja",IF(P616&lt;=24,"Baja",IF(P616&lt;=500,"Media",IF(P616&lt;=5000,"Alta","Muy Alta"))))))," ")</f>
        <v/>
      </c>
      <c r="V616" s="804" t="str">
        <f t="shared" ref="V616" si="605">IF(ISBLANK(AB616),(IF(U616="","",IF(U616="Muy Baja",20%,IF(U616="Baja",40%,IF(U616="Media",60%,IF(U616="Alta",80%,IF(U616="Muy Alta",100%,0)))))))," ")</f>
        <v/>
      </c>
      <c r="W616" s="822"/>
      <c r="X616" s="825" t="str">
        <f>IF(W616&gt;0,IF(NOT(ISERROR(MATCH(W616,'Listados Datos'!$N$3:$N$4,0))),'Listados Datos'!$N$6&amp;"Por favor no seleccionar este criterios de impacto (Afectación Económica o presupuestal y/o Pérdida Reputacional)",'Listados Datos'!$N$7),"")</f>
        <v/>
      </c>
      <c r="Y616" s="828" t="str">
        <f>IF(OR(W616='Listados Datos'!$R$3,W616='Listados Datos'!$S$3),"Leve",IF(OR(W616='Listados Datos'!$R$4,W616='Listados Datos'!$S$4),"Menor",IF(OR(W616='Listados Datos'!$R$5,W616='Listados Datos'!$S$5),"Moderado",IF(OR(W616='Listados Datos'!$R$6,W616='Listados Datos'!$S$6),"Mayor",IF(OR(W616='Listados Datos'!$R$7,W616='Listados Datos'!$S$7),"Catastrófico","")))))</f>
        <v/>
      </c>
      <c r="Z616" s="804" t="str">
        <f>IF(Y616="","",IF(Y616="Leve",20%,IF(Y616="Menor",40%,IF(Y616="Moderado",60%,IF(Y616="Mayor",80%,IF(Y616="Catastrófico",100%,0))))))</f>
        <v/>
      </c>
      <c r="AA616" s="807" t="str">
        <f>IF(OR(AND(U616="Muy Baja",Y616="Leve"),AND(U616="Muy Baja",Y616="Menor"),AND(U616="Baja",Y616="Leve")),"Bajo",IF(OR(AND(U616="Muy baja",Y616="Moderado"),AND(U616="Baja",Y616="Menor"),AND(U616="Baja",Y616="Moderado"),AND(U616="Media",Y616="Leve"),AND(U616="Media",Y616="Menor"),AND(U616="Media",Y616="Moderado"),AND(U616="Alta",Y616="Leve"),AND(U616="Alta",Y616="Menor")),"Moderado",IF(OR(AND(U616="Muy Baja",Y616="Mayor"),AND(U616="Baja",Y616="Mayor"),AND(U616="Media",Y616="Mayor"),AND(U616="Alta",Y616="Moderado"),AND(U616="Alta",Y616="Mayor"),AND(U616="Muy Alta",Y616="Leve"),AND(U616="Muy Alta",Y616="Menor"),AND(U616="Muy Alta",Y616="Moderado"),AND(U616="Muy Alta",Y616="Mayor")),"Alto",IF(OR(AND(U616="Muy Baja",Y616="Catastrófico"),AND(U616="Baja",Y616="Catastrófico"),AND(U616="Media",Y616="Catastrófico"),AND(U616="Alta",Y616="Catastrófico"),AND(U616="Muy Alta",Y616="Catastrófico")),"Extremo",""))))</f>
        <v/>
      </c>
      <c r="AB616" s="810"/>
      <c r="AC616" s="813"/>
      <c r="AD616" s="796" t="str">
        <f t="shared" ref="AD616" si="606">IF(AND(AB616="Rara Vez",AC616="Insignificante"),("BAJA"),IF(AND(AB616="Rara Vez",AC616="Menor"),("BAJA"),IF(AND(AB616="Rara Vez",AC616="Moderado"),("MODERADA"),IF(AND(AB616="Rara Vez",AC616="Mayor"),("ALTA"),IF(AND(AB616="Improbable",AC616="Insignificante"),("BAJA"),IF(AND(AB616="Improbable",AC616="Menor"),("BAJA"),IF(AND(AB616="Improbable",AC616="Moderado"),("MODERADA"),IF(AND(AB616="Improbable",AC616="Mayor"),("ALTA"),IF(AND(AB616="Posible",AC616="Insignificante"),("BAJA"),IF(AND(AB616="Posible",AC616="Menor"),("MODERADA"),IF(AND(AB616="Posible",AC616="Moderado"),("ALTA"),IF(AND(AB616="Posible",AC616="Mayor"),("EXTREMA"),IF(AND(AB616="Probable",AC616="Insignificante"),("MODERADA"),IF(AND(AB616="Probable",AC616="Menor"),("ALTA"),IF(AND(AB616="Probable",AC616="Moderado"),("ALTA"),IF(AND(AB616="Probable",AC616="Mayor"),("EXTREMA"),IF(AND(AB616="Casi Seguro",AC616="Insignificante"),("ALTA"),IF(AND(AB616="Casi Seguro",AC616="Menor"),("ALTA"),IF(AND(AB616="Casi Seguro",AC616="Moderado"),("EXTREMA"),IF(AND(AB616="Casi Seguro",AC616="Mayor"),("EXTREMA"),IF(AC616="Catastrófico","EXTREMA","VALORAR")))))))))))))))))))))</f>
        <v>VALORAR</v>
      </c>
      <c r="AE616" s="178">
        <v>1</v>
      </c>
      <c r="AF616" s="398"/>
      <c r="AG616" s="444"/>
      <c r="AH616" s="393"/>
      <c r="AI616" s="393"/>
      <c r="AJ616" s="393"/>
      <c r="AK616" s="395" t="str">
        <f t="shared" si="575"/>
        <v/>
      </c>
      <c r="AL616" s="253"/>
      <c r="AM616" s="253"/>
      <c r="AN616" s="201" t="str">
        <f t="shared" si="576"/>
        <v/>
      </c>
      <c r="AO616" s="254"/>
      <c r="AP616" s="254"/>
      <c r="AQ616" s="255"/>
      <c r="AR616" s="202" t="str">
        <f>IF(ISBLANK(AC616),(IFERROR(IF(AK616="Probabilidad",(V616-(+V616*AN616)),IF(AK616="Impacto",V616,"")),""))," ")</f>
        <v/>
      </c>
      <c r="AS616" s="154" t="str">
        <f>IF(ISBLANK(AC616), (IFERROR(IF(AR616="","",IF(AR616&lt;=0.2,"Muy Baja",IF(AR616&lt;=0.4,"Baja",IF(AR616&lt;=0.6,"Media",IF(AR616&lt;=0.8,"Alta","Muy Alta"))))),""))," ")</f>
        <v/>
      </c>
      <c r="AT616" s="203" t="str">
        <f t="shared" si="580"/>
        <v/>
      </c>
      <c r="AU616" s="470" t="str">
        <f t="shared" si="581"/>
        <v/>
      </c>
      <c r="AV616" s="203" t="str">
        <f>IFERROR(IF(AK616="Impacto",(Z616-(+Z616*AN616)),IF(AK616="Probabilidad",Z616,"")),"")</f>
        <v/>
      </c>
      <c r="AW616" s="204" t="str">
        <f t="shared" si="582"/>
        <v/>
      </c>
      <c r="AX616" s="816"/>
      <c r="AY616" s="793" t="str">
        <f>IF(ISBLANK(AC616), " ", AC616)</f>
        <v xml:space="preserve"> </v>
      </c>
      <c r="AZ616" s="796" t="str">
        <f t="shared" ref="AZ616" si="607">IF(AND(AX616="Rara Vez",AY616="Insignificante"),("BAJA"),IF(AND(AX616="Rara Vez",AY616="Menor"),("BAJA"),IF(AND(AX616="Rara Vez",AY616="Moderado"),("MODERADA"),IF(AND(AX616="Rara Vez",AY616="Mayor"),("ALTA"),IF(AND(AX616="Improbable",AY616="Insignificante"),("BAJA"),IF(AND(AX616="Improbable",AY616="Menor"),("BAJA"),IF(AND(AX616="Improbable",AY616="Moderado"),("MODERADA"),IF(AND(AX616="Improbable",AY616="Mayor"),("ALTA"),IF(AND(AX616="Posible",AY616="Insignificante"),("BAJA"),IF(AND(AX616="Posible",AY616="Menor"),("MODERADA"),IF(AND(AX616="Posible",AY616="Moderado"),("ALTA"),IF(AND(AX616="Posible",AY616="Mayor"),("EXTREMA"),IF(AND(AX616="Probable",AY616="Insignificante"),("MODERADA"),IF(AND(AX616="Probable",AY616="Menor"),("ALTA"),IF(AND(AX616="Probable",AY616="Moderado"),("ALTA"),IF(AND(AX616="Probable",AY616="Mayor"),("EXTREMA"),IF(AND(AX616="Casi Seguro",AY616="Insignificante"),("ALTA"),IF(AND(AX616="Casi Seguro",AY616="Menor"),("ALTA"),IF(AND(AX616="Casi Seguro",AY616="Moderado"),("EXTREMA"),IF(AND(AX616="Casi Seguro",AY616="Mayor"),("EXTREMA"),IF(AY616="Catastrófico","EXTREMA","VALORAR")))))))))))))))))))))</f>
        <v>VALORAR</v>
      </c>
      <c r="BA616" s="799"/>
      <c r="BB616" s="256"/>
      <c r="BC616" s="180"/>
      <c r="BD616" s="179"/>
      <c r="BE616" s="179"/>
      <c r="BF616" s="473"/>
      <c r="BG616" s="473"/>
      <c r="BH616" s="473"/>
      <c r="BI616" s="180"/>
      <c r="BJ616" s="785"/>
      <c r="BK616" s="184"/>
      <c r="BL616" s="181"/>
      <c r="BM616" s="181"/>
      <c r="BN616" s="181"/>
      <c r="BO616" s="179"/>
      <c r="BP616" s="179"/>
      <c r="BQ616" s="179"/>
      <c r="BR616" s="464"/>
      <c r="BS616" s="464"/>
      <c r="BT616" s="460"/>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row>
    <row r="617" spans="1:93" ht="28.5" hidden="1" customHeight="1">
      <c r="A617" s="954"/>
      <c r="B617" s="779"/>
      <c r="C617" s="781"/>
      <c r="D617" s="468"/>
      <c r="E617" s="463"/>
      <c r="F617" s="179"/>
      <c r="G617" s="783"/>
      <c r="H617" s="297">
        <f t="shared" ref="H617:H621" si="608">+H616</f>
        <v>101</v>
      </c>
      <c r="I617" s="775"/>
      <c r="J617" s="764"/>
      <c r="K617" s="764"/>
      <c r="L617" s="764"/>
      <c r="M617" s="764"/>
      <c r="N617" s="764"/>
      <c r="O617" s="764"/>
      <c r="P617" s="766"/>
      <c r="Q617" s="768"/>
      <c r="R617" s="770"/>
      <c r="S617" s="770"/>
      <c r="T617" s="770"/>
      <c r="U617" s="820"/>
      <c r="V617" s="805"/>
      <c r="W617" s="823"/>
      <c r="X617" s="826"/>
      <c r="Y617" s="829"/>
      <c r="Z617" s="805"/>
      <c r="AA617" s="808"/>
      <c r="AB617" s="811"/>
      <c r="AC617" s="814"/>
      <c r="AD617" s="797"/>
      <c r="AE617" s="178">
        <v>2</v>
      </c>
      <c r="AF617" s="399"/>
      <c r="AG617" s="444"/>
      <c r="AH617" s="393"/>
      <c r="AI617" s="393"/>
      <c r="AJ617" s="393"/>
      <c r="AK617" s="395" t="str">
        <f t="shared" si="575"/>
        <v/>
      </c>
      <c r="AL617" s="253"/>
      <c r="AM617" s="253"/>
      <c r="AN617" s="201" t="str">
        <f t="shared" si="576"/>
        <v/>
      </c>
      <c r="AO617" s="254"/>
      <c r="AP617" s="254"/>
      <c r="AQ617" s="255"/>
      <c r="AR617" s="202" t="str">
        <f>IF(ISBLANK(AC616),(IFERROR(IF(AND(AK616="Probabilidad",AK617="Probabilidad"),(AT616-(+AT616*AN617)),IF(AK617="Probabilidad",(V616-(+V616*AN617)),IF(AK617="Impacto",AT616,""))),""))," ")</f>
        <v/>
      </c>
      <c r="AS617" s="154" t="str">
        <f>IF(ISBLANK(AC616),(IFERROR(IF(AR617="","",IF(AR617&lt;=0.2,"Muy Baja",IF(AR617&lt;=0.4,"Baja",IF(AR617&lt;=0.6,"Media",IF(AR617&lt;=0.8,"Alta","Muy Alta"))))),""))," ")</f>
        <v/>
      </c>
      <c r="AT617" s="203" t="str">
        <f t="shared" si="580"/>
        <v/>
      </c>
      <c r="AU617" s="470" t="str">
        <f t="shared" si="581"/>
        <v/>
      </c>
      <c r="AV617" s="203" t="str">
        <f>IFERROR(IF(AND(AK616="Impacto",AK617="Impacto"),(AV616-(+AV616*AN617)),IF(AK617="Impacto",(Z616-(+Z616*AN617)),IF(AK617="Probabilidad",AV616,""))),"")</f>
        <v/>
      </c>
      <c r="AW617" s="204" t="str">
        <f t="shared" si="582"/>
        <v/>
      </c>
      <c r="AX617" s="817"/>
      <c r="AY617" s="794"/>
      <c r="AZ617" s="797"/>
      <c r="BA617" s="800"/>
      <c r="BB617" s="256"/>
      <c r="BC617" s="180"/>
      <c r="BD617" s="179"/>
      <c r="BE617" s="179"/>
      <c r="BF617" s="473"/>
      <c r="BG617" s="473"/>
      <c r="BH617" s="473"/>
      <c r="BI617" s="180"/>
      <c r="BJ617" s="764"/>
      <c r="BK617" s="184"/>
      <c r="BL617" s="181"/>
      <c r="BM617" s="181"/>
      <c r="BN617" s="181"/>
      <c r="BO617" s="179"/>
      <c r="BP617" s="179"/>
      <c r="BQ617" s="179"/>
      <c r="BR617" s="464"/>
      <c r="BS617" s="464"/>
      <c r="BT617" s="460"/>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row>
    <row r="618" spans="1:93" ht="28.5" hidden="1" customHeight="1">
      <c r="A618" s="954"/>
      <c r="B618" s="779"/>
      <c r="C618" s="781"/>
      <c r="D618" s="468"/>
      <c r="E618" s="463"/>
      <c r="F618" s="179"/>
      <c r="G618" s="783"/>
      <c r="H618" s="297">
        <f t="shared" si="608"/>
        <v>101</v>
      </c>
      <c r="I618" s="775"/>
      <c r="J618" s="764"/>
      <c r="K618" s="764"/>
      <c r="L618" s="764"/>
      <c r="M618" s="764"/>
      <c r="N618" s="764"/>
      <c r="O618" s="764"/>
      <c r="P618" s="766"/>
      <c r="Q618" s="768"/>
      <c r="R618" s="770"/>
      <c r="S618" s="770"/>
      <c r="T618" s="770"/>
      <c r="U618" s="820"/>
      <c r="V618" s="805"/>
      <c r="W618" s="823"/>
      <c r="X618" s="826"/>
      <c r="Y618" s="829"/>
      <c r="Z618" s="805"/>
      <c r="AA618" s="808"/>
      <c r="AB618" s="811"/>
      <c r="AC618" s="814"/>
      <c r="AD618" s="797"/>
      <c r="AE618" s="178">
        <v>3</v>
      </c>
      <c r="AF618" s="399"/>
      <c r="AG618" s="444"/>
      <c r="AH618" s="393"/>
      <c r="AI618" s="393"/>
      <c r="AJ618" s="393"/>
      <c r="AK618" s="395" t="str">
        <f t="shared" si="575"/>
        <v/>
      </c>
      <c r="AL618" s="253"/>
      <c r="AM618" s="253"/>
      <c r="AN618" s="201" t="str">
        <f t="shared" si="576"/>
        <v/>
      </c>
      <c r="AO618" s="254"/>
      <c r="AP618" s="254"/>
      <c r="AQ618" s="255"/>
      <c r="AR618" s="202" t="str">
        <f>IF(ISBLANK(AC616),(IFERROR(IF(AND(AK617="Probabilidad",AK618="Probabilidad"),(AT617-(+AT617*AN618)),IF(AND(AK617="Impacto",AK618="Probabilidad"),(AT616-(+AT616*AN618)),IF(AK618="Impacto",AT617,""))),""))," ")</f>
        <v/>
      </c>
      <c r="AS618" s="154" t="str">
        <f>IF(ISBLANK(AC616),(IFERROR(IF(AR618="","",IF(AR618&lt;=0.2,"Muy Baja",IF(AR618&lt;=0.4,"Baja",IF(AR618&lt;=0.6,"Media",IF(AR618&lt;=0.8,"Alta","Muy Alta"))))),""))," ")</f>
        <v/>
      </c>
      <c r="AT618" s="203" t="str">
        <f t="shared" si="580"/>
        <v/>
      </c>
      <c r="AU618" s="470" t="str">
        <f t="shared" si="581"/>
        <v/>
      </c>
      <c r="AV618" s="203" t="str">
        <f t="shared" ref="AV618:AV621" si="609">IFERROR(IF(AND(AK617="Impacto",AK618="Impacto"),(AV617-(+AV617*AN618)),IF(AND(AK617="Probabilidad",AK618="Impacto"),(AV616-(+AV616*AN618)),IF(AK618="Probabilidad",AV617,""))),"")</f>
        <v/>
      </c>
      <c r="AW618" s="204" t="str">
        <f t="shared" si="582"/>
        <v/>
      </c>
      <c r="AX618" s="817"/>
      <c r="AY618" s="794"/>
      <c r="AZ618" s="797"/>
      <c r="BA618" s="800"/>
      <c r="BB618" s="256"/>
      <c r="BC618" s="180"/>
      <c r="BD618" s="179"/>
      <c r="BE618" s="179"/>
      <c r="BF618" s="473"/>
      <c r="BG618" s="473"/>
      <c r="BH618" s="473"/>
      <c r="BI618" s="180"/>
      <c r="BJ618" s="764"/>
      <c r="BK618" s="184"/>
      <c r="BL618" s="181"/>
      <c r="BM618" s="181"/>
      <c r="BN618" s="181"/>
      <c r="BO618" s="179"/>
      <c r="BP618" s="179"/>
      <c r="BQ618" s="179"/>
      <c r="BR618" s="464"/>
      <c r="BS618" s="464"/>
      <c r="BT618" s="460"/>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row>
    <row r="619" spans="1:93" ht="28.5" hidden="1" customHeight="1">
      <c r="A619" s="954"/>
      <c r="B619" s="779"/>
      <c r="C619" s="781"/>
      <c r="D619" s="468"/>
      <c r="E619" s="463"/>
      <c r="F619" s="179"/>
      <c r="G619" s="783"/>
      <c r="H619" s="297">
        <f t="shared" si="608"/>
        <v>101</v>
      </c>
      <c r="I619" s="775"/>
      <c r="J619" s="764"/>
      <c r="K619" s="764"/>
      <c r="L619" s="764"/>
      <c r="M619" s="764"/>
      <c r="N619" s="764"/>
      <c r="O619" s="764"/>
      <c r="P619" s="766"/>
      <c r="Q619" s="768"/>
      <c r="R619" s="770"/>
      <c r="S619" s="770"/>
      <c r="T619" s="770"/>
      <c r="U619" s="820"/>
      <c r="V619" s="805"/>
      <c r="W619" s="823"/>
      <c r="X619" s="826"/>
      <c r="Y619" s="829"/>
      <c r="Z619" s="805"/>
      <c r="AA619" s="808"/>
      <c r="AB619" s="811"/>
      <c r="AC619" s="814"/>
      <c r="AD619" s="797"/>
      <c r="AE619" s="178">
        <v>4</v>
      </c>
      <c r="AF619" s="399"/>
      <c r="AG619" s="444"/>
      <c r="AH619" s="393"/>
      <c r="AI619" s="393"/>
      <c r="AJ619" s="393"/>
      <c r="AK619" s="395" t="str">
        <f t="shared" si="575"/>
        <v/>
      </c>
      <c r="AL619" s="253"/>
      <c r="AM619" s="253"/>
      <c r="AN619" s="201" t="str">
        <f t="shared" si="576"/>
        <v/>
      </c>
      <c r="AO619" s="254"/>
      <c r="AP619" s="254"/>
      <c r="AQ619" s="255"/>
      <c r="AR619" s="202" t="str">
        <f>IF(ISBLANK(AC616),(IFERROR(IF(AND(AK618="Probabilidad",AK619="Probabilidad"),(AT618-(+AT618*AN619)),IF(AND(AK618="Impacto",AK619="Probabilidad"),(AT617-(+AT617*AN619)),IF(AK619="Impacto",AT618,""))),""))," ")</f>
        <v/>
      </c>
      <c r="AS619" s="154" t="str">
        <f>IF(ISBLANK(AC616),(IFERROR(IF(AR619="","",IF(AR619&lt;=0.2,"Muy Baja",IF(AR619&lt;=0.4,"Baja",IF(AR619&lt;=0.6,"Media",IF(AR619&lt;=0.8,"Alta","Muy Alta"))))),""))," ")</f>
        <v/>
      </c>
      <c r="AT619" s="203" t="str">
        <f t="shared" si="580"/>
        <v/>
      </c>
      <c r="AU619" s="470" t="str">
        <f t="shared" si="581"/>
        <v/>
      </c>
      <c r="AV619" s="203" t="str">
        <f t="shared" si="609"/>
        <v/>
      </c>
      <c r="AW619" s="204" t="str">
        <f t="shared" si="582"/>
        <v/>
      </c>
      <c r="AX619" s="817"/>
      <c r="AY619" s="794"/>
      <c r="AZ619" s="797"/>
      <c r="BA619" s="800"/>
      <c r="BB619" s="256"/>
      <c r="BC619" s="180"/>
      <c r="BD619" s="179"/>
      <c r="BE619" s="179"/>
      <c r="BF619" s="473"/>
      <c r="BG619" s="473"/>
      <c r="BH619" s="473"/>
      <c r="BI619" s="180"/>
      <c r="BJ619" s="764"/>
      <c r="BK619" s="184"/>
      <c r="BL619" s="181"/>
      <c r="BM619" s="181"/>
      <c r="BN619" s="181"/>
      <c r="BO619" s="179"/>
      <c r="BP619" s="179"/>
      <c r="BQ619" s="179"/>
      <c r="BR619" s="464"/>
      <c r="BS619" s="464"/>
      <c r="BT619" s="460"/>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row>
    <row r="620" spans="1:93" ht="28.5" hidden="1" customHeight="1">
      <c r="A620" s="954"/>
      <c r="B620" s="779"/>
      <c r="C620" s="781"/>
      <c r="D620" s="468"/>
      <c r="E620" s="463"/>
      <c r="F620" s="179"/>
      <c r="G620" s="783"/>
      <c r="H620" s="297">
        <f t="shared" si="608"/>
        <v>101</v>
      </c>
      <c r="I620" s="775"/>
      <c r="J620" s="764"/>
      <c r="K620" s="764"/>
      <c r="L620" s="764"/>
      <c r="M620" s="764"/>
      <c r="N620" s="764"/>
      <c r="O620" s="764"/>
      <c r="P620" s="766"/>
      <c r="Q620" s="768"/>
      <c r="R620" s="770"/>
      <c r="S620" s="770"/>
      <c r="T620" s="770"/>
      <c r="U620" s="820"/>
      <c r="V620" s="805"/>
      <c r="W620" s="823"/>
      <c r="X620" s="826"/>
      <c r="Y620" s="829"/>
      <c r="Z620" s="805"/>
      <c r="AA620" s="808"/>
      <c r="AB620" s="811"/>
      <c r="AC620" s="814"/>
      <c r="AD620" s="797"/>
      <c r="AE620" s="178">
        <v>5</v>
      </c>
      <c r="AF620" s="399"/>
      <c r="AG620" s="444"/>
      <c r="AH620" s="393"/>
      <c r="AI620" s="393"/>
      <c r="AJ620" s="393"/>
      <c r="AK620" s="395" t="str">
        <f t="shared" si="575"/>
        <v/>
      </c>
      <c r="AL620" s="253"/>
      <c r="AM620" s="253"/>
      <c r="AN620" s="201" t="str">
        <f t="shared" si="576"/>
        <v/>
      </c>
      <c r="AO620" s="254"/>
      <c r="AP620" s="254"/>
      <c r="AQ620" s="255"/>
      <c r="AR620" s="202" t="str">
        <f>IF(ISBLANK(AC616),(IFERROR(IF(AND(AK619="Probabilidad",AK620="Probabilidad"),(AT619-(+AT619*AN620)),IF(AND(AK619="Impacto",AK620="Probabilidad"),(AT618-(+AT618*AN620)),IF(AK620="Impacto",AT619,""))),""))," ")</f>
        <v/>
      </c>
      <c r="AS620" s="154" t="str">
        <f>IF(ISBLANK(AC616),(IFERROR(IF(AR620="","",IF(AR620&lt;=0.2,"Muy Baja",IF(AR620&lt;=0.4,"Baja",IF(AR620&lt;=0.6,"Media",IF(AR620&lt;=0.8,"Alta","Muy Alta"))))),""))," ")</f>
        <v/>
      </c>
      <c r="AT620" s="203" t="str">
        <f t="shared" si="580"/>
        <v/>
      </c>
      <c r="AU620" s="470" t="str">
        <f t="shared" si="581"/>
        <v/>
      </c>
      <c r="AV620" s="203" t="str">
        <f t="shared" si="609"/>
        <v/>
      </c>
      <c r="AW620" s="204" t="str">
        <f t="shared" si="582"/>
        <v/>
      </c>
      <c r="AX620" s="817"/>
      <c r="AY620" s="794"/>
      <c r="AZ620" s="797"/>
      <c r="BA620" s="800"/>
      <c r="BB620" s="256"/>
      <c r="BC620" s="180"/>
      <c r="BD620" s="179"/>
      <c r="BE620" s="179"/>
      <c r="BF620" s="473"/>
      <c r="BG620" s="473"/>
      <c r="BH620" s="473"/>
      <c r="BI620" s="180"/>
      <c r="BJ620" s="764"/>
      <c r="BK620" s="184"/>
      <c r="BL620" s="181"/>
      <c r="BM620" s="181"/>
      <c r="BN620" s="181"/>
      <c r="BO620" s="179"/>
      <c r="BP620" s="179"/>
      <c r="BQ620" s="179"/>
      <c r="BR620" s="464"/>
      <c r="BS620" s="464"/>
      <c r="BT620" s="460"/>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row>
    <row r="621" spans="1:93" ht="28.5" hidden="1" customHeight="1">
      <c r="A621" s="954"/>
      <c r="B621" s="780"/>
      <c r="C621" s="782"/>
      <c r="D621" s="469"/>
      <c r="E621" s="464"/>
      <c r="F621" s="179"/>
      <c r="G621" s="783"/>
      <c r="H621" s="297">
        <f t="shared" si="608"/>
        <v>101</v>
      </c>
      <c r="I621" s="776"/>
      <c r="J621" s="765"/>
      <c r="K621" s="765"/>
      <c r="L621" s="765"/>
      <c r="M621" s="765"/>
      <c r="N621" s="765"/>
      <c r="O621" s="765"/>
      <c r="P621" s="767"/>
      <c r="Q621" s="769"/>
      <c r="R621" s="771"/>
      <c r="S621" s="771"/>
      <c r="T621" s="771"/>
      <c r="U621" s="985"/>
      <c r="V621" s="806"/>
      <c r="W621" s="824"/>
      <c r="X621" s="827"/>
      <c r="Y621" s="830"/>
      <c r="Z621" s="806"/>
      <c r="AA621" s="809"/>
      <c r="AB621" s="812"/>
      <c r="AC621" s="815"/>
      <c r="AD621" s="798"/>
      <c r="AE621" s="178">
        <v>6</v>
      </c>
      <c r="AF621" s="400"/>
      <c r="AG621" s="444"/>
      <c r="AH621" s="393"/>
      <c r="AI621" s="393"/>
      <c r="AJ621" s="393"/>
      <c r="AK621" s="395" t="str">
        <f t="shared" si="575"/>
        <v/>
      </c>
      <c r="AL621" s="253"/>
      <c r="AM621" s="253"/>
      <c r="AN621" s="201" t="str">
        <f t="shared" si="576"/>
        <v/>
      </c>
      <c r="AO621" s="254"/>
      <c r="AP621" s="254"/>
      <c r="AQ621" s="255"/>
      <c r="AR621" s="202" t="str">
        <f>IF(ISBLANK(AC616),(IFERROR(IF(AND(AK620="Probabilidad",AK621="Probabilidad"),(AT620-(+AT620*AN621)),IF(AND(AK620="Impacto",AK621="Probabilidad"),(AT619-(+AT619*AN621)),IF(AK621="Impacto",AT620,""))),""))," ")</f>
        <v/>
      </c>
      <c r="AS621" s="154" t="str">
        <f>IF(ISBLANK(AC616),(IFERROR(IF(AR621="","",IF(AR621&lt;=0.2,"Muy Baja",IF(AR621&lt;=0.4,"Baja",IF(AR621&lt;=0.6,"Media",IF(AR621&lt;=0.8,"Alta","Muy Alta"))))),""))," ")</f>
        <v/>
      </c>
      <c r="AT621" s="203" t="str">
        <f t="shared" si="580"/>
        <v/>
      </c>
      <c r="AU621" s="470" t="str">
        <f t="shared" si="581"/>
        <v/>
      </c>
      <c r="AV621" s="203" t="str">
        <f t="shared" si="609"/>
        <v/>
      </c>
      <c r="AW621" s="204" t="str">
        <f t="shared" si="582"/>
        <v/>
      </c>
      <c r="AX621" s="818"/>
      <c r="AY621" s="795"/>
      <c r="AZ621" s="798"/>
      <c r="BA621" s="801"/>
      <c r="BB621" s="256"/>
      <c r="BC621" s="180"/>
      <c r="BD621" s="179"/>
      <c r="BE621" s="179"/>
      <c r="BF621" s="473"/>
      <c r="BG621" s="473"/>
      <c r="BH621" s="473"/>
      <c r="BI621" s="180"/>
      <c r="BJ621" s="765"/>
      <c r="BK621" s="184"/>
      <c r="BL621" s="181"/>
      <c r="BM621" s="181"/>
      <c r="BN621" s="181"/>
      <c r="BO621" s="179"/>
      <c r="BP621" s="179"/>
      <c r="BQ621" s="179"/>
      <c r="BR621" s="464"/>
      <c r="BS621" s="464"/>
      <c r="BT621" s="460"/>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row>
    <row r="622" spans="1:93" s="162" customFormat="1" ht="36" customHeight="1">
      <c r="B622" s="186"/>
      <c r="C622" s="185"/>
      <c r="D622" s="185"/>
      <c r="E622" s="185"/>
      <c r="F622" s="185"/>
      <c r="G622" s="185"/>
      <c r="H622" s="185"/>
      <c r="I622" s="214"/>
      <c r="J622" s="185"/>
      <c r="K622" s="185"/>
      <c r="L622" s="185"/>
      <c r="M622" s="185"/>
      <c r="N622" s="187"/>
      <c r="O622" s="187"/>
      <c r="P622" s="188"/>
      <c r="Q622" s="187"/>
      <c r="R622" s="187"/>
      <c r="S622" s="187"/>
      <c r="T622" s="187"/>
      <c r="U622" s="187"/>
      <c r="V622" s="187"/>
      <c r="W622" s="187"/>
      <c r="X622" s="187"/>
      <c r="Y622" s="187"/>
      <c r="Z622" s="187"/>
      <c r="AA622" s="189"/>
      <c r="AB622" s="190"/>
      <c r="AC622" s="190"/>
      <c r="AD622" s="189"/>
      <c r="AE622" s="189"/>
      <c r="AF622" s="187"/>
      <c r="AG622" s="446"/>
      <c r="AH622" s="394"/>
      <c r="AI622" s="394"/>
      <c r="AJ622" s="394"/>
      <c r="AK622" s="188"/>
      <c r="AL622" s="191"/>
      <c r="AM622" s="191"/>
      <c r="AN622" s="187"/>
      <c r="AO622" s="191"/>
      <c r="AP622" s="191"/>
      <c r="AQ622" s="191"/>
      <c r="AR622" s="187"/>
      <c r="AS622" s="187"/>
      <c r="AT622" s="187"/>
      <c r="AU622" s="187"/>
      <c r="AV622" s="187"/>
      <c r="AW622" s="189"/>
      <c r="AX622" s="191"/>
      <c r="AY622" s="191"/>
      <c r="AZ622" s="187"/>
      <c r="BA622" s="188"/>
      <c r="BB622" s="451"/>
      <c r="BC622" s="188"/>
      <c r="BD622" s="192"/>
      <c r="BE622" s="192"/>
      <c r="BF622" s="260"/>
      <c r="BG622" s="260"/>
      <c r="BH622" s="188"/>
      <c r="BI622" s="188"/>
      <c r="BJ622" s="192"/>
      <c r="BK622" s="192"/>
      <c r="BL622" s="191"/>
      <c r="BM622" s="191"/>
      <c r="BN622" s="191"/>
      <c r="BO622" s="193"/>
      <c r="BP622" s="188"/>
      <c r="BQ622" s="192"/>
      <c r="BR622" s="188"/>
      <c r="BS622" s="188"/>
      <c r="BT622" s="188"/>
      <c r="BU622" s="187"/>
      <c r="BV622" s="192"/>
      <c r="BW622" s="187"/>
      <c r="BX622" s="187"/>
      <c r="BY622" s="187"/>
      <c r="BZ622" s="187"/>
      <c r="CA622" s="187"/>
      <c r="CB622" s="187"/>
      <c r="CC622" s="187"/>
      <c r="CD622" s="187"/>
      <c r="CE622" s="187"/>
      <c r="CF622" s="187"/>
      <c r="CG622" s="187"/>
      <c r="CH622" s="187"/>
      <c r="CI622" s="187"/>
      <c r="CJ622" s="187"/>
      <c r="CK622" s="187"/>
      <c r="CL622" s="187"/>
      <c r="CM622" s="187"/>
      <c r="CN622" s="187"/>
      <c r="CO622" s="187"/>
    </row>
    <row r="623" spans="1:93" s="162" customFormat="1">
      <c r="B623" s="187" t="s">
        <v>218</v>
      </c>
      <c r="C623" s="187" t="s">
        <v>3344</v>
      </c>
      <c r="D623" s="187"/>
      <c r="E623" s="187"/>
      <c r="F623" s="187"/>
      <c r="G623" s="187"/>
      <c r="I623" s="189"/>
      <c r="J623" s="187"/>
      <c r="K623" s="187"/>
      <c r="L623" s="187" t="s">
        <v>3892</v>
      </c>
      <c r="M623" s="187"/>
      <c r="N623" s="187"/>
      <c r="O623" s="187"/>
      <c r="P623" s="188"/>
      <c r="Q623" s="187"/>
      <c r="R623" s="187"/>
      <c r="S623" s="187"/>
      <c r="T623" s="187"/>
      <c r="U623" s="187"/>
      <c r="V623" s="187"/>
      <c r="W623" s="187"/>
      <c r="X623" s="187"/>
      <c r="Y623" s="187"/>
      <c r="Z623" s="187"/>
      <c r="AA623" s="187"/>
      <c r="AB623" s="191"/>
      <c r="AC623" s="191"/>
      <c r="AD623" s="187"/>
      <c r="AE623" s="187"/>
      <c r="AF623" s="187"/>
      <c r="AG623" s="447"/>
      <c r="AH623" s="187"/>
      <c r="AI623" s="187"/>
      <c r="AJ623" s="187"/>
      <c r="AK623" s="188"/>
      <c r="AL623" s="191"/>
      <c r="AM623" s="191"/>
      <c r="AN623" s="187"/>
      <c r="AO623" s="191"/>
      <c r="AP623" s="191"/>
      <c r="AQ623" s="191"/>
      <c r="AR623" s="187"/>
      <c r="AS623" s="187"/>
      <c r="AT623" s="187"/>
      <c r="AU623" s="187"/>
      <c r="AV623" s="187"/>
      <c r="AW623" s="187"/>
      <c r="AX623" s="191"/>
      <c r="AY623" s="191"/>
      <c r="AZ623" s="187"/>
      <c r="BA623" s="188"/>
      <c r="BB623" s="451"/>
      <c r="BC623" s="188"/>
      <c r="BD623" s="192"/>
      <c r="BE623" s="192"/>
      <c r="BF623" s="260"/>
      <c r="BG623" s="260"/>
      <c r="BH623" s="188"/>
      <c r="BI623" s="188"/>
      <c r="BJ623" s="192"/>
      <c r="BK623" s="192"/>
      <c r="BL623" s="191"/>
      <c r="BM623" s="191"/>
      <c r="BN623" s="191"/>
      <c r="BO623" s="193"/>
      <c r="BP623" s="188"/>
      <c r="BQ623" s="192"/>
      <c r="BR623" s="188"/>
      <c r="BS623" s="188"/>
      <c r="BT623" s="188"/>
      <c r="BU623" s="187"/>
      <c r="BV623" s="192"/>
      <c r="BW623" s="187"/>
      <c r="BX623" s="187"/>
      <c r="BY623" s="187"/>
      <c r="BZ623" s="187"/>
      <c r="CA623" s="187"/>
      <c r="CB623" s="187"/>
      <c r="CC623" s="187"/>
      <c r="CD623" s="187"/>
      <c r="CE623" s="187"/>
      <c r="CF623" s="187"/>
      <c r="CG623" s="187"/>
      <c r="CH623" s="187"/>
      <c r="CI623" s="187"/>
      <c r="CJ623" s="187"/>
      <c r="CK623" s="187"/>
      <c r="CL623" s="187"/>
      <c r="CM623" s="187"/>
      <c r="CN623" s="187"/>
      <c r="CO623" s="187"/>
    </row>
    <row r="624" spans="1:93" s="162" customFormat="1">
      <c r="B624" s="187" t="s">
        <v>219</v>
      </c>
      <c r="C624" s="187" t="s">
        <v>3221</v>
      </c>
      <c r="D624" s="187"/>
      <c r="E624" s="187"/>
      <c r="F624" s="187"/>
      <c r="G624" s="187"/>
      <c r="I624" s="189"/>
      <c r="J624" s="187"/>
      <c r="K624" s="187"/>
      <c r="L624" s="187" t="s">
        <v>3907</v>
      </c>
      <c r="M624" s="187"/>
      <c r="N624" s="187"/>
      <c r="O624" s="187"/>
      <c r="P624" s="188"/>
      <c r="Q624" s="187"/>
      <c r="R624" s="187"/>
      <c r="S624" s="187"/>
      <c r="T624" s="187"/>
      <c r="U624" s="187"/>
      <c r="V624" s="187"/>
      <c r="W624" s="187"/>
      <c r="X624" s="187"/>
      <c r="Y624" s="187"/>
      <c r="Z624" s="187"/>
      <c r="AA624" s="187"/>
      <c r="AB624" s="191"/>
      <c r="AC624" s="191"/>
      <c r="AD624" s="187"/>
      <c r="AE624" s="187"/>
      <c r="AF624" s="187"/>
      <c r="AG624" s="447"/>
      <c r="AH624" s="187"/>
      <c r="AI624" s="187"/>
      <c r="AJ624" s="187"/>
      <c r="AK624" s="188"/>
      <c r="AL624" s="191"/>
      <c r="AM624" s="191"/>
      <c r="AN624" s="187"/>
      <c r="AO624" s="191"/>
      <c r="AP624" s="191"/>
      <c r="AQ624" s="191"/>
      <c r="AR624" s="187"/>
      <c r="AS624" s="187"/>
      <c r="AT624" s="187"/>
      <c r="AU624" s="187"/>
      <c r="AV624" s="187"/>
      <c r="AW624" s="187"/>
      <c r="AX624" s="191"/>
      <c r="AY624" s="191"/>
      <c r="AZ624" s="187"/>
      <c r="BA624" s="188"/>
      <c r="BB624" s="451"/>
      <c r="BC624" s="188"/>
      <c r="BD624" s="192"/>
      <c r="BE624" s="192"/>
      <c r="BF624" s="260"/>
      <c r="BG624" s="260"/>
      <c r="BH624" s="188"/>
      <c r="BI624" s="188"/>
      <c r="BJ624" s="192"/>
      <c r="BK624" s="192"/>
      <c r="BL624" s="191"/>
      <c r="BM624" s="191"/>
      <c r="BN624" s="191"/>
      <c r="BO624" s="193"/>
      <c r="BP624" s="188"/>
      <c r="BQ624" s="192"/>
      <c r="BR624" s="188"/>
      <c r="BS624" s="188"/>
      <c r="BT624" s="188"/>
      <c r="BU624" s="187"/>
      <c r="BV624" s="192"/>
      <c r="BW624" s="187"/>
      <c r="BX624" s="187"/>
      <c r="BY624" s="187"/>
      <c r="BZ624" s="187"/>
      <c r="CA624" s="187"/>
      <c r="CB624" s="187"/>
      <c r="CC624" s="187"/>
      <c r="CD624" s="187"/>
      <c r="CE624" s="187"/>
      <c r="CF624" s="187"/>
      <c r="CG624" s="187"/>
      <c r="CH624" s="187"/>
      <c r="CI624" s="187"/>
      <c r="CJ624" s="187"/>
      <c r="CK624" s="187"/>
      <c r="CL624" s="187"/>
      <c r="CM624" s="187"/>
      <c r="CN624" s="187"/>
      <c r="CO624" s="187"/>
    </row>
    <row r="625" spans="2:93" s="162" customFormat="1">
      <c r="B625" s="187" t="s">
        <v>220</v>
      </c>
      <c r="C625" s="187" t="s">
        <v>3221</v>
      </c>
      <c r="D625" s="185"/>
      <c r="E625" s="185"/>
      <c r="F625" s="185"/>
      <c r="G625" s="185"/>
      <c r="I625" s="214"/>
      <c r="J625" s="185"/>
      <c r="K625" s="185"/>
      <c r="L625" s="185" t="s">
        <v>3893</v>
      </c>
      <c r="M625" s="185"/>
      <c r="N625" s="187"/>
      <c r="O625" s="187"/>
      <c r="P625" s="188"/>
      <c r="Q625" s="187"/>
      <c r="R625" s="187"/>
      <c r="S625" s="187"/>
      <c r="T625" s="187"/>
      <c r="U625" s="187"/>
      <c r="V625" s="187"/>
      <c r="W625" s="187"/>
      <c r="X625" s="187"/>
      <c r="Y625" s="187"/>
      <c r="Z625" s="187"/>
      <c r="AA625" s="189"/>
      <c r="AB625" s="190"/>
      <c r="AC625" s="190"/>
      <c r="AD625" s="189"/>
      <c r="AE625" s="189"/>
      <c r="AF625" s="187"/>
      <c r="AG625" s="447"/>
      <c r="AH625" s="187"/>
      <c r="AI625" s="187"/>
      <c r="AJ625" s="187"/>
      <c r="AK625" s="188"/>
      <c r="AL625" s="191"/>
      <c r="AM625" s="191"/>
      <c r="AN625" s="187"/>
      <c r="AO625" s="191"/>
      <c r="AP625" s="191"/>
      <c r="AQ625" s="191"/>
      <c r="AR625" s="187"/>
      <c r="AS625" s="187"/>
      <c r="AT625" s="187"/>
      <c r="AU625" s="187"/>
      <c r="AV625" s="187"/>
      <c r="AW625" s="189"/>
      <c r="AX625" s="191"/>
      <c r="AY625" s="191"/>
      <c r="AZ625" s="187"/>
      <c r="BA625" s="188"/>
      <c r="BB625" s="451"/>
      <c r="BC625" s="188"/>
      <c r="BD625" s="192"/>
      <c r="BE625" s="192"/>
      <c r="BF625" s="260"/>
      <c r="BG625" s="260"/>
      <c r="BH625" s="188"/>
      <c r="BI625" s="188"/>
      <c r="BJ625" s="192"/>
      <c r="BK625" s="192"/>
      <c r="BL625" s="191"/>
      <c r="BM625" s="191"/>
      <c r="BN625" s="191"/>
      <c r="BO625" s="193"/>
      <c r="BP625" s="188"/>
      <c r="BQ625" s="192"/>
      <c r="BR625" s="188"/>
      <c r="BS625" s="188"/>
      <c r="BT625" s="188"/>
      <c r="BU625" s="187"/>
      <c r="BV625" s="192"/>
      <c r="BW625" s="187"/>
      <c r="BX625" s="187"/>
      <c r="BY625" s="187"/>
      <c r="BZ625" s="187"/>
      <c r="CA625" s="187"/>
      <c r="CB625" s="187"/>
      <c r="CC625" s="187"/>
      <c r="CD625" s="187"/>
      <c r="CE625" s="187"/>
      <c r="CF625" s="187"/>
      <c r="CG625" s="187"/>
      <c r="CH625" s="187"/>
      <c r="CI625" s="187"/>
      <c r="CJ625" s="187"/>
      <c r="CK625" s="187"/>
      <c r="CL625" s="187"/>
      <c r="CM625" s="187"/>
      <c r="CN625" s="187"/>
      <c r="CO625" s="187"/>
    </row>
    <row r="626" spans="2:93" s="162" customFormat="1">
      <c r="B626" s="186"/>
      <c r="C626" s="185"/>
      <c r="D626" s="185"/>
      <c r="E626" s="185"/>
      <c r="F626" s="185"/>
      <c r="G626" s="185"/>
      <c r="H626" s="187"/>
      <c r="I626" s="214"/>
      <c r="J626" s="185"/>
      <c r="K626" s="185"/>
      <c r="L626" s="185" t="s">
        <v>3894</v>
      </c>
      <c r="M626" s="185"/>
      <c r="N626" s="187"/>
      <c r="O626" s="187"/>
      <c r="P626" s="188"/>
      <c r="Q626" s="187"/>
      <c r="R626" s="187"/>
      <c r="S626" s="187"/>
      <c r="T626" s="187"/>
      <c r="U626" s="187"/>
      <c r="V626" s="187"/>
      <c r="W626" s="187"/>
      <c r="X626" s="187"/>
      <c r="Y626" s="187"/>
      <c r="Z626" s="187"/>
      <c r="AA626" s="189"/>
      <c r="AB626" s="190"/>
      <c r="AC626" s="190"/>
      <c r="AD626" s="189"/>
      <c r="AE626" s="189"/>
      <c r="AF626" s="187"/>
      <c r="AG626" s="447"/>
      <c r="AH626" s="187"/>
      <c r="AI626" s="187"/>
      <c r="AJ626" s="187"/>
      <c r="AK626" s="188"/>
      <c r="AL626" s="191"/>
      <c r="AM626" s="191"/>
      <c r="AN626" s="187"/>
      <c r="AO626" s="191"/>
      <c r="AP626" s="191"/>
      <c r="AQ626" s="191"/>
      <c r="AR626" s="187"/>
      <c r="AS626" s="187"/>
      <c r="AT626" s="187"/>
      <c r="AU626" s="187"/>
      <c r="AV626" s="187"/>
      <c r="AW626" s="189"/>
      <c r="AX626" s="191"/>
      <c r="AY626" s="191"/>
      <c r="AZ626" s="187"/>
      <c r="BA626" s="188"/>
      <c r="BB626" s="451"/>
      <c r="BC626" s="188"/>
      <c r="BD626" s="192"/>
      <c r="BE626" s="192"/>
      <c r="BF626" s="260"/>
      <c r="BG626" s="260"/>
      <c r="BH626" s="188"/>
      <c r="BI626" s="188"/>
      <c r="BJ626" s="192"/>
      <c r="BK626" s="192"/>
      <c r="BL626" s="191"/>
      <c r="BM626" s="191"/>
      <c r="BN626" s="191"/>
      <c r="BO626" s="193"/>
      <c r="BP626" s="188"/>
      <c r="BQ626" s="192"/>
      <c r="BR626" s="188"/>
      <c r="BS626" s="188"/>
      <c r="BT626" s="188"/>
      <c r="BU626" s="187"/>
      <c r="BV626" s="192"/>
      <c r="BW626" s="187"/>
      <c r="BX626" s="187"/>
      <c r="BY626" s="187"/>
      <c r="BZ626" s="187"/>
      <c r="CA626" s="187"/>
      <c r="CB626" s="187"/>
      <c r="CC626" s="187"/>
      <c r="CD626" s="187"/>
      <c r="CE626" s="187"/>
      <c r="CF626" s="187"/>
      <c r="CG626" s="187"/>
      <c r="CH626" s="187"/>
      <c r="CI626" s="187"/>
      <c r="CJ626" s="187"/>
      <c r="CK626" s="187"/>
      <c r="CL626" s="187"/>
      <c r="CM626" s="187"/>
      <c r="CN626" s="187"/>
      <c r="CO626" s="187"/>
    </row>
    <row r="627" spans="2:93" s="162" customFormat="1">
      <c r="B627" s="186"/>
      <c r="C627" s="185"/>
      <c r="D627" s="185"/>
      <c r="E627" s="185"/>
      <c r="F627" s="185"/>
      <c r="G627" s="185"/>
      <c r="H627" s="185"/>
      <c r="I627" s="214"/>
      <c r="J627" s="185"/>
      <c r="K627" s="185"/>
      <c r="L627" s="185" t="s">
        <v>3895</v>
      </c>
      <c r="M627" s="185"/>
      <c r="N627" s="187"/>
      <c r="O627" s="187"/>
      <c r="P627" s="188"/>
      <c r="Q627" s="187"/>
      <c r="R627" s="187"/>
      <c r="S627" s="187"/>
      <c r="T627" s="187"/>
      <c r="U627" s="187"/>
      <c r="V627" s="187"/>
      <c r="W627" s="187"/>
      <c r="X627" s="187"/>
      <c r="Y627" s="187"/>
      <c r="Z627" s="187"/>
      <c r="AA627" s="189"/>
      <c r="AB627" s="190"/>
      <c r="AC627" s="190"/>
      <c r="AD627" s="189"/>
      <c r="AE627" s="189"/>
      <c r="AF627" s="187"/>
      <c r="AG627" s="447"/>
      <c r="AH627" s="187"/>
      <c r="AI627" s="187"/>
      <c r="AJ627" s="187"/>
      <c r="AK627" s="188"/>
      <c r="AL627" s="191"/>
      <c r="AM627" s="191"/>
      <c r="AN627" s="187"/>
      <c r="AO627" s="191"/>
      <c r="AP627" s="191"/>
      <c r="AQ627" s="191"/>
      <c r="AR627" s="187"/>
      <c r="AS627" s="187"/>
      <c r="AT627" s="187"/>
      <c r="AU627" s="187"/>
      <c r="AV627" s="187"/>
      <c r="AW627" s="189"/>
      <c r="AX627" s="191"/>
      <c r="AY627" s="191"/>
      <c r="AZ627" s="187"/>
      <c r="BA627" s="188"/>
      <c r="BB627" s="451"/>
      <c r="BC627" s="188"/>
      <c r="BD627" s="192"/>
      <c r="BE627" s="192"/>
      <c r="BF627" s="260"/>
      <c r="BG627" s="260"/>
      <c r="BH627" s="188"/>
      <c r="BI627" s="188"/>
      <c r="BJ627" s="192"/>
      <c r="BK627" s="192"/>
      <c r="BL627" s="191"/>
      <c r="BM627" s="191"/>
      <c r="BN627" s="191"/>
      <c r="BO627" s="193"/>
      <c r="BP627" s="188"/>
      <c r="BQ627" s="192"/>
      <c r="BR627" s="188"/>
      <c r="BS627" s="188"/>
      <c r="BT627" s="188"/>
      <c r="BU627" s="187"/>
      <c r="BV627" s="192"/>
      <c r="BW627" s="187"/>
      <c r="BX627" s="187"/>
      <c r="BY627" s="187"/>
      <c r="BZ627" s="187"/>
      <c r="CA627" s="187"/>
      <c r="CB627" s="187"/>
      <c r="CC627" s="187"/>
      <c r="CD627" s="187"/>
      <c r="CE627" s="187"/>
      <c r="CF627" s="187"/>
      <c r="CG627" s="187"/>
      <c r="CH627" s="187"/>
      <c r="CI627" s="187"/>
      <c r="CJ627" s="187"/>
      <c r="CK627" s="187"/>
      <c r="CL627" s="187"/>
      <c r="CM627" s="187"/>
      <c r="CN627" s="187"/>
      <c r="CO627" s="187"/>
    </row>
    <row r="628" spans="2:93" s="162" customFormat="1">
      <c r="B628" s="186"/>
      <c r="C628" s="185"/>
      <c r="D628" s="185"/>
      <c r="E628" s="185"/>
      <c r="F628" s="185"/>
      <c r="G628" s="185"/>
      <c r="H628" s="185"/>
      <c r="I628" s="214"/>
      <c r="J628" s="185"/>
      <c r="K628" s="185"/>
      <c r="L628" s="185"/>
      <c r="M628" s="185"/>
      <c r="N628" s="187"/>
      <c r="O628" s="187"/>
      <c r="P628" s="188"/>
      <c r="Q628" s="187"/>
      <c r="R628" s="187"/>
      <c r="S628" s="187"/>
      <c r="T628" s="187"/>
      <c r="U628" s="187"/>
      <c r="V628" s="187"/>
      <c r="W628" s="187"/>
      <c r="X628" s="187"/>
      <c r="Y628" s="187"/>
      <c r="Z628" s="187"/>
      <c r="AA628" s="189"/>
      <c r="AB628" s="190"/>
      <c r="AC628" s="190"/>
      <c r="AD628" s="189"/>
      <c r="AE628" s="189"/>
      <c r="AF628" s="187"/>
      <c r="AG628" s="447"/>
      <c r="AH628" s="187"/>
      <c r="AI628" s="187"/>
      <c r="AJ628" s="187"/>
      <c r="AK628" s="188"/>
      <c r="AL628" s="191"/>
      <c r="AM628" s="191"/>
      <c r="AN628" s="187"/>
      <c r="AO628" s="191"/>
      <c r="AP628" s="191"/>
      <c r="AQ628" s="191"/>
      <c r="AR628" s="187"/>
      <c r="AS628" s="187"/>
      <c r="AT628" s="187"/>
      <c r="AU628" s="187"/>
      <c r="AV628" s="187"/>
      <c r="AW628" s="189"/>
      <c r="AX628" s="191"/>
      <c r="AY628" s="191"/>
      <c r="AZ628" s="187"/>
      <c r="BA628" s="188"/>
      <c r="BB628" s="451"/>
      <c r="BC628" s="188"/>
      <c r="BD628" s="192"/>
      <c r="BE628" s="192"/>
      <c r="BF628" s="260"/>
      <c r="BG628" s="260"/>
      <c r="BH628" s="188"/>
      <c r="BI628" s="188"/>
      <c r="BJ628" s="192"/>
      <c r="BK628" s="192"/>
      <c r="BL628" s="191"/>
      <c r="BM628" s="191"/>
      <c r="BN628" s="191"/>
      <c r="BO628" s="193"/>
      <c r="BP628" s="188"/>
      <c r="BQ628" s="192"/>
      <c r="BR628" s="188"/>
      <c r="BS628" s="188"/>
      <c r="BT628" s="188"/>
      <c r="BU628" s="187"/>
      <c r="BV628" s="192"/>
      <c r="BW628" s="187"/>
      <c r="BX628" s="187"/>
      <c r="BY628" s="187"/>
      <c r="BZ628" s="187"/>
      <c r="CA628" s="187"/>
      <c r="CB628" s="187"/>
      <c r="CC628" s="187"/>
      <c r="CD628" s="187"/>
      <c r="CE628" s="187"/>
      <c r="CF628" s="187"/>
      <c r="CG628" s="187"/>
      <c r="CH628" s="187"/>
      <c r="CI628" s="187"/>
      <c r="CJ628" s="187"/>
      <c r="CK628" s="187"/>
      <c r="CL628" s="187"/>
      <c r="CM628" s="187"/>
      <c r="CN628" s="187"/>
      <c r="CO628" s="187"/>
    </row>
    <row r="629" spans="2:93" s="162" customFormat="1">
      <c r="B629" s="186"/>
      <c r="C629" s="185"/>
      <c r="D629" s="185"/>
      <c r="E629" s="185"/>
      <c r="F629" s="185"/>
      <c r="G629" s="185"/>
      <c r="H629" s="185"/>
      <c r="I629" s="214"/>
      <c r="J629" s="185"/>
      <c r="K629" s="185"/>
      <c r="L629" s="185"/>
      <c r="M629" s="185"/>
      <c r="N629" s="187"/>
      <c r="O629" s="187"/>
      <c r="P629" s="188"/>
      <c r="Q629" s="187"/>
      <c r="R629" s="187"/>
      <c r="S629" s="187"/>
      <c r="T629" s="187"/>
      <c r="U629" s="187"/>
      <c r="V629" s="187"/>
      <c r="W629" s="187"/>
      <c r="X629" s="187"/>
      <c r="Y629" s="187"/>
      <c r="Z629" s="187"/>
      <c r="AA629" s="189"/>
      <c r="AB629" s="190"/>
      <c r="AC629" s="190"/>
      <c r="AD629" s="189"/>
      <c r="AE629" s="189"/>
      <c r="AF629" s="187"/>
      <c r="AG629" s="447"/>
      <c r="AH629" s="187"/>
      <c r="AI629" s="187"/>
      <c r="AJ629" s="187"/>
      <c r="AK629" s="188"/>
      <c r="AL629" s="191"/>
      <c r="AM629" s="191"/>
      <c r="AN629" s="187"/>
      <c r="AO629" s="191"/>
      <c r="AP629" s="191"/>
      <c r="AQ629" s="191"/>
      <c r="AR629" s="187"/>
      <c r="AS629" s="187"/>
      <c r="AT629" s="187"/>
      <c r="AU629" s="187"/>
      <c r="AV629" s="187"/>
      <c r="AW629" s="189"/>
      <c r="AX629" s="191"/>
      <c r="AY629" s="191"/>
      <c r="AZ629" s="187"/>
      <c r="BA629" s="188"/>
      <c r="BB629" s="451"/>
      <c r="BC629" s="188"/>
      <c r="BD629" s="192"/>
      <c r="BE629" s="192"/>
      <c r="BF629" s="260"/>
      <c r="BG629" s="260"/>
      <c r="BH629" s="188"/>
      <c r="BI629" s="188"/>
      <c r="BJ629" s="192"/>
      <c r="BK629" s="192"/>
      <c r="BL629" s="191"/>
      <c r="BM629" s="191"/>
      <c r="BN629" s="191"/>
      <c r="BO629" s="193"/>
      <c r="BP629" s="188"/>
      <c r="BQ629" s="192"/>
      <c r="BR629" s="188"/>
      <c r="BS629" s="188"/>
      <c r="BT629" s="188"/>
      <c r="BU629" s="187"/>
      <c r="BV629" s="192"/>
      <c r="BW629" s="187"/>
      <c r="BX629" s="187"/>
      <c r="BY629" s="187"/>
      <c r="BZ629" s="187"/>
      <c r="CA629" s="187"/>
      <c r="CB629" s="187"/>
      <c r="CC629" s="187"/>
      <c r="CD629" s="187"/>
      <c r="CE629" s="187"/>
      <c r="CF629" s="187"/>
      <c r="CG629" s="187"/>
      <c r="CH629" s="187"/>
      <c r="CI629" s="187"/>
      <c r="CJ629" s="187"/>
      <c r="CK629" s="187"/>
      <c r="CL629" s="187"/>
      <c r="CM629" s="187"/>
      <c r="CN629" s="187"/>
      <c r="CO629" s="187"/>
    </row>
    <row r="630" spans="2:93" s="162" customFormat="1">
      <c r="B630" s="186"/>
      <c r="C630" s="185"/>
      <c r="D630" s="185"/>
      <c r="E630" s="185"/>
      <c r="F630" s="185"/>
      <c r="G630" s="185"/>
      <c r="H630" s="185"/>
      <c r="I630" s="214"/>
      <c r="J630" s="185"/>
      <c r="K630" s="185"/>
      <c r="L630" s="185"/>
      <c r="M630" s="185"/>
      <c r="N630" s="187"/>
      <c r="O630" s="187"/>
      <c r="P630" s="188"/>
      <c r="Q630" s="187"/>
      <c r="R630" s="187"/>
      <c r="S630" s="187"/>
      <c r="T630" s="187"/>
      <c r="U630" s="187"/>
      <c r="V630" s="187"/>
      <c r="W630" s="187"/>
      <c r="X630" s="187"/>
      <c r="Y630" s="187"/>
      <c r="Z630" s="187"/>
      <c r="AA630" s="189"/>
      <c r="AB630" s="190"/>
      <c r="AC630" s="190"/>
      <c r="AD630" s="189"/>
      <c r="AE630" s="189"/>
      <c r="AF630" s="187"/>
      <c r="AG630" s="447"/>
      <c r="AH630" s="187"/>
      <c r="AI630" s="187"/>
      <c r="AJ630" s="187"/>
      <c r="AK630" s="188"/>
      <c r="AL630" s="191"/>
      <c r="AM630" s="191"/>
      <c r="AN630" s="187"/>
      <c r="AO630" s="191"/>
      <c r="AP630" s="191"/>
      <c r="AQ630" s="191"/>
      <c r="AR630" s="187"/>
      <c r="AS630" s="187"/>
      <c r="AT630" s="187"/>
      <c r="AU630" s="187"/>
      <c r="AV630" s="187"/>
      <c r="AW630" s="189"/>
      <c r="AX630" s="191"/>
      <c r="AY630" s="191"/>
      <c r="AZ630" s="187"/>
      <c r="BA630" s="188"/>
      <c r="BB630" s="451"/>
      <c r="BC630" s="188"/>
      <c r="BD630" s="192"/>
      <c r="BE630" s="192"/>
      <c r="BF630" s="260"/>
      <c r="BG630" s="260"/>
      <c r="BH630" s="188"/>
      <c r="BI630" s="188"/>
      <c r="BJ630" s="192"/>
      <c r="BK630" s="192"/>
      <c r="BL630" s="191"/>
      <c r="BM630" s="191"/>
      <c r="BN630" s="191"/>
      <c r="BO630" s="193"/>
      <c r="BP630" s="188"/>
      <c r="BQ630" s="192"/>
      <c r="BR630" s="188"/>
      <c r="BS630" s="188"/>
      <c r="BT630" s="188"/>
      <c r="BU630" s="187"/>
      <c r="BV630" s="192"/>
      <c r="BW630" s="187"/>
      <c r="BX630" s="187"/>
      <c r="BY630" s="187"/>
      <c r="BZ630" s="187"/>
      <c r="CA630" s="187"/>
      <c r="CB630" s="187"/>
      <c r="CC630" s="187"/>
      <c r="CD630" s="187"/>
      <c r="CE630" s="187"/>
      <c r="CF630" s="187"/>
      <c r="CG630" s="187"/>
      <c r="CH630" s="187"/>
      <c r="CI630" s="187"/>
      <c r="CJ630" s="187"/>
      <c r="CK630" s="187"/>
      <c r="CL630" s="187"/>
      <c r="CM630" s="187"/>
      <c r="CN630" s="187"/>
      <c r="CO630" s="187"/>
    </row>
    <row r="631" spans="2:93" s="162" customFormat="1">
      <c r="B631" s="186"/>
      <c r="C631" s="185"/>
      <c r="D631" s="185"/>
      <c r="E631" s="185"/>
      <c r="F631" s="185"/>
      <c r="G631" s="185"/>
      <c r="H631" s="185"/>
      <c r="I631" s="214"/>
      <c r="J631" s="185"/>
      <c r="K631" s="185"/>
      <c r="L631" s="185"/>
      <c r="M631" s="185"/>
      <c r="N631" s="187"/>
      <c r="O631" s="187"/>
      <c r="P631" s="188"/>
      <c r="Q631" s="187"/>
      <c r="R631" s="187"/>
      <c r="S631" s="187"/>
      <c r="T631" s="187"/>
      <c r="U631" s="187"/>
      <c r="V631" s="187"/>
      <c r="W631" s="187"/>
      <c r="X631" s="187"/>
      <c r="Y631" s="187"/>
      <c r="Z631" s="187"/>
      <c r="AA631" s="189"/>
      <c r="AB631" s="190"/>
      <c r="AC631" s="190"/>
      <c r="AD631" s="189"/>
      <c r="AE631" s="189"/>
      <c r="AF631" s="187"/>
      <c r="AG631" s="447"/>
      <c r="AH631" s="187"/>
      <c r="AI631" s="187"/>
      <c r="AJ631" s="187"/>
      <c r="AK631" s="188"/>
      <c r="AL631" s="191"/>
      <c r="AM631" s="191"/>
      <c r="AN631" s="187"/>
      <c r="AO631" s="191"/>
      <c r="AP631" s="191"/>
      <c r="AQ631" s="191"/>
      <c r="AR631" s="187"/>
      <c r="AS631" s="187"/>
      <c r="AT631" s="187"/>
      <c r="AU631" s="187"/>
      <c r="AV631" s="187"/>
      <c r="AW631" s="189"/>
      <c r="AX631" s="191"/>
      <c r="AY631" s="191"/>
      <c r="AZ631" s="187"/>
      <c r="BA631" s="188"/>
      <c r="BB631" s="451"/>
      <c r="BC631" s="188"/>
      <c r="BD631" s="192"/>
      <c r="BE631" s="192"/>
      <c r="BF631" s="260"/>
      <c r="BG631" s="260"/>
      <c r="BH631" s="188"/>
      <c r="BI631" s="188"/>
      <c r="BJ631" s="192"/>
      <c r="BK631" s="192"/>
      <c r="BL631" s="191"/>
      <c r="BM631" s="191"/>
      <c r="BN631" s="191"/>
      <c r="BO631" s="193"/>
      <c r="BP631" s="188"/>
      <c r="BQ631" s="192"/>
      <c r="BR631" s="188"/>
      <c r="BS631" s="188"/>
      <c r="BT631" s="188"/>
      <c r="BU631" s="187"/>
      <c r="BV631" s="192"/>
      <c r="BW631" s="187"/>
      <c r="BX631" s="187"/>
      <c r="BY631" s="187"/>
      <c r="BZ631" s="187"/>
      <c r="CA631" s="187"/>
      <c r="CB631" s="187"/>
      <c r="CC631" s="187"/>
      <c r="CD631" s="187"/>
      <c r="CE631" s="187"/>
      <c r="CF631" s="187"/>
      <c r="CG631" s="187"/>
      <c r="CH631" s="187"/>
      <c r="CI631" s="187"/>
      <c r="CJ631" s="187"/>
      <c r="CK631" s="187"/>
      <c r="CL631" s="187"/>
      <c r="CM631" s="187"/>
      <c r="CN631" s="187"/>
      <c r="CO631" s="187"/>
    </row>
    <row r="632" spans="2:93" s="162" customFormat="1">
      <c r="B632" s="186"/>
      <c r="C632" s="185"/>
      <c r="D632" s="185"/>
      <c r="E632" s="185"/>
      <c r="F632" s="185"/>
      <c r="G632" s="185"/>
      <c r="H632" s="185"/>
      <c r="I632" s="214"/>
      <c r="J632" s="185"/>
      <c r="K632" s="185"/>
      <c r="L632" s="185"/>
      <c r="M632" s="185"/>
      <c r="N632" s="187"/>
      <c r="O632" s="187"/>
      <c r="P632" s="188"/>
      <c r="Q632" s="187"/>
      <c r="R632" s="187"/>
      <c r="S632" s="187"/>
      <c r="T632" s="187"/>
      <c r="U632" s="187"/>
      <c r="V632" s="187"/>
      <c r="W632" s="187"/>
      <c r="X632" s="187"/>
      <c r="Y632" s="187"/>
      <c r="Z632" s="187"/>
      <c r="AA632" s="189"/>
      <c r="AB632" s="190"/>
      <c r="AC632" s="190"/>
      <c r="AD632" s="189"/>
      <c r="AE632" s="189"/>
      <c r="AF632" s="187"/>
      <c r="AG632" s="447"/>
      <c r="AH632" s="187"/>
      <c r="AI632" s="187"/>
      <c r="AJ632" s="187"/>
      <c r="AK632" s="188"/>
      <c r="AL632" s="191"/>
      <c r="AM632" s="191"/>
      <c r="AN632" s="187"/>
      <c r="AO632" s="191"/>
      <c r="AP632" s="191"/>
      <c r="AQ632" s="191"/>
      <c r="AR632" s="187"/>
      <c r="AS632" s="187"/>
      <c r="AT632" s="187"/>
      <c r="AU632" s="187"/>
      <c r="AV632" s="187"/>
      <c r="AW632" s="189"/>
      <c r="AX632" s="191"/>
      <c r="AY632" s="191"/>
      <c r="AZ632" s="187"/>
      <c r="BA632" s="188"/>
      <c r="BB632" s="451"/>
      <c r="BC632" s="188"/>
      <c r="BD632" s="192"/>
      <c r="BE632" s="192"/>
      <c r="BF632" s="260"/>
      <c r="BG632" s="260"/>
      <c r="BH632" s="188"/>
      <c r="BI632" s="188"/>
      <c r="BJ632" s="192"/>
      <c r="BK632" s="192"/>
      <c r="BL632" s="191"/>
      <c r="BM632" s="191"/>
      <c r="BN632" s="191"/>
      <c r="BO632" s="193"/>
      <c r="BP632" s="188"/>
      <c r="BQ632" s="192"/>
      <c r="BR632" s="188"/>
      <c r="BS632" s="188"/>
      <c r="BT632" s="188"/>
      <c r="BU632" s="187"/>
      <c r="BV632" s="192"/>
      <c r="BW632" s="187"/>
      <c r="BX632" s="187"/>
      <c r="BY632" s="187"/>
      <c r="BZ632" s="187"/>
      <c r="CA632" s="187"/>
      <c r="CB632" s="187"/>
      <c r="CC632" s="187"/>
      <c r="CD632" s="187"/>
      <c r="CE632" s="187"/>
      <c r="CF632" s="187"/>
      <c r="CG632" s="187"/>
      <c r="CH632" s="187"/>
      <c r="CI632" s="187"/>
      <c r="CJ632" s="187"/>
      <c r="CK632" s="187"/>
      <c r="CL632" s="187"/>
      <c r="CM632" s="187"/>
      <c r="CN632" s="187"/>
      <c r="CO632" s="187"/>
    </row>
    <row r="633" spans="2:93" s="162" customFormat="1">
      <c r="B633" s="186"/>
      <c r="C633" s="185"/>
      <c r="D633" s="185"/>
      <c r="E633" s="185"/>
      <c r="F633" s="185"/>
      <c r="G633" s="185"/>
      <c r="H633" s="185"/>
      <c r="I633" s="214"/>
      <c r="J633" s="185"/>
      <c r="K633" s="185"/>
      <c r="L633" s="185"/>
      <c r="M633" s="185"/>
      <c r="N633" s="187"/>
      <c r="O633" s="187"/>
      <c r="P633" s="188"/>
      <c r="Q633" s="187"/>
      <c r="R633" s="187"/>
      <c r="S633" s="187"/>
      <c r="T633" s="187"/>
      <c r="U633" s="187"/>
      <c r="V633" s="187"/>
      <c r="W633" s="187"/>
      <c r="X633" s="187"/>
      <c r="Y633" s="187"/>
      <c r="Z633" s="187"/>
      <c r="AA633" s="189"/>
      <c r="AB633" s="190"/>
      <c r="AC633" s="190"/>
      <c r="AD633" s="189"/>
      <c r="AE633" s="189"/>
      <c r="AF633" s="187"/>
      <c r="AG633" s="447"/>
      <c r="AH633" s="187"/>
      <c r="AI633" s="187"/>
      <c r="AJ633" s="187"/>
      <c r="AK633" s="188"/>
      <c r="AL633" s="191"/>
      <c r="AM633" s="191"/>
      <c r="AN633" s="187"/>
      <c r="AO633" s="191"/>
      <c r="AP633" s="191"/>
      <c r="AQ633" s="191"/>
      <c r="AR633" s="187"/>
      <c r="AS633" s="187"/>
      <c r="AT633" s="187"/>
      <c r="AU633" s="187"/>
      <c r="AV633" s="187"/>
      <c r="AW633" s="189"/>
      <c r="AX633" s="191"/>
      <c r="AY633" s="191"/>
      <c r="AZ633" s="187"/>
      <c r="BA633" s="188"/>
      <c r="BB633" s="451"/>
      <c r="BC633" s="188"/>
      <c r="BD633" s="192"/>
      <c r="BE633" s="192"/>
      <c r="BF633" s="260"/>
      <c r="BG633" s="260"/>
      <c r="BH633" s="188"/>
      <c r="BI633" s="188"/>
      <c r="BJ633" s="192"/>
      <c r="BK633" s="192"/>
      <c r="BL633" s="191"/>
      <c r="BM633" s="191"/>
      <c r="BN633" s="191"/>
      <c r="BO633" s="193"/>
      <c r="BP633" s="188"/>
      <c r="BQ633" s="192"/>
      <c r="BR633" s="188"/>
      <c r="BS633" s="188"/>
      <c r="BT633" s="188"/>
      <c r="BU633" s="187"/>
      <c r="BV633" s="192"/>
      <c r="BW633" s="187"/>
      <c r="BX633" s="187"/>
      <c r="BY633" s="187"/>
      <c r="BZ633" s="187"/>
      <c r="CA633" s="187"/>
      <c r="CB633" s="187"/>
      <c r="CC633" s="187"/>
      <c r="CD633" s="187"/>
      <c r="CE633" s="187"/>
      <c r="CF633" s="187"/>
      <c r="CG633" s="187"/>
      <c r="CH633" s="187"/>
      <c r="CI633" s="187"/>
      <c r="CJ633" s="187"/>
      <c r="CK633" s="187"/>
      <c r="CL633" s="187"/>
      <c r="CM633" s="187"/>
      <c r="CN633" s="187"/>
      <c r="CO633" s="187"/>
    </row>
    <row r="634" spans="2:93" s="162" customFormat="1">
      <c r="B634" s="186"/>
      <c r="C634" s="185"/>
      <c r="D634" s="185"/>
      <c r="E634" s="185"/>
      <c r="F634" s="185"/>
      <c r="G634" s="185"/>
      <c r="H634" s="185"/>
      <c r="I634" s="214"/>
      <c r="J634" s="185"/>
      <c r="K634" s="185"/>
      <c r="L634" s="185"/>
      <c r="M634" s="185"/>
      <c r="N634" s="187"/>
      <c r="O634" s="187"/>
      <c r="P634" s="188"/>
      <c r="Q634" s="187"/>
      <c r="R634" s="187"/>
      <c r="S634" s="187"/>
      <c r="T634" s="187"/>
      <c r="U634" s="187"/>
      <c r="V634" s="187"/>
      <c r="W634" s="187"/>
      <c r="X634" s="187"/>
      <c r="Y634" s="187"/>
      <c r="Z634" s="187"/>
      <c r="AA634" s="189"/>
      <c r="AB634" s="190"/>
      <c r="AC634" s="190"/>
      <c r="AD634" s="189"/>
      <c r="AE634" s="189"/>
      <c r="AF634" s="187"/>
      <c r="AG634" s="447"/>
      <c r="AH634" s="187"/>
      <c r="AI634" s="187"/>
      <c r="AJ634" s="187"/>
      <c r="AK634" s="188"/>
      <c r="AL634" s="191"/>
      <c r="AM634" s="191"/>
      <c r="AN634" s="187"/>
      <c r="AO634" s="191"/>
      <c r="AP634" s="191"/>
      <c r="AQ634" s="191"/>
      <c r="AR634" s="187"/>
      <c r="AS634" s="187"/>
      <c r="AT634" s="187"/>
      <c r="AU634" s="187"/>
      <c r="AV634" s="187"/>
      <c r="AW634" s="189"/>
      <c r="AX634" s="191"/>
      <c r="AY634" s="191"/>
      <c r="AZ634" s="187"/>
      <c r="BA634" s="188"/>
      <c r="BB634" s="451"/>
      <c r="BC634" s="188"/>
      <c r="BD634" s="192"/>
      <c r="BE634" s="192"/>
      <c r="BF634" s="260"/>
      <c r="BG634" s="260"/>
      <c r="BH634" s="188"/>
      <c r="BI634" s="188"/>
      <c r="BJ634" s="192"/>
      <c r="BK634" s="192"/>
      <c r="BL634" s="191"/>
      <c r="BM634" s="191"/>
      <c r="BN634" s="191"/>
      <c r="BO634" s="193"/>
      <c r="BP634" s="188"/>
      <c r="BQ634" s="192"/>
      <c r="BR634" s="188"/>
      <c r="BS634" s="188"/>
      <c r="BT634" s="188"/>
      <c r="BU634" s="187"/>
      <c r="BV634" s="192"/>
      <c r="BW634" s="187"/>
      <c r="BX634" s="187"/>
      <c r="BY634" s="187"/>
      <c r="BZ634" s="187"/>
      <c r="CA634" s="187"/>
      <c r="CB634" s="187"/>
      <c r="CC634" s="187"/>
      <c r="CD634" s="187"/>
      <c r="CE634" s="187"/>
      <c r="CF634" s="187"/>
      <c r="CG634" s="187"/>
      <c r="CH634" s="187"/>
      <c r="CI634" s="187"/>
      <c r="CJ634" s="187"/>
      <c r="CK634" s="187"/>
      <c r="CL634" s="187"/>
      <c r="CM634" s="187"/>
      <c r="CN634" s="187"/>
      <c r="CO634" s="187"/>
    </row>
    <row r="635" spans="2:93" s="162" customFormat="1">
      <c r="B635" s="186"/>
      <c r="C635" s="185"/>
      <c r="D635" s="185"/>
      <c r="E635" s="185"/>
      <c r="F635" s="185"/>
      <c r="G635" s="185"/>
      <c r="H635" s="185"/>
      <c r="I635" s="214"/>
      <c r="J635" s="185"/>
      <c r="K635" s="185"/>
      <c r="L635" s="185"/>
      <c r="M635" s="185"/>
      <c r="N635" s="187"/>
      <c r="O635" s="187"/>
      <c r="P635" s="188"/>
      <c r="Q635" s="187"/>
      <c r="R635" s="187"/>
      <c r="S635" s="187"/>
      <c r="T635" s="187"/>
      <c r="U635" s="187"/>
      <c r="V635" s="187"/>
      <c r="W635" s="187"/>
      <c r="X635" s="187"/>
      <c r="Y635" s="187"/>
      <c r="Z635" s="187"/>
      <c r="AA635" s="189"/>
      <c r="AB635" s="190"/>
      <c r="AC635" s="190"/>
      <c r="AD635" s="189"/>
      <c r="AE635" s="189"/>
      <c r="AF635" s="187"/>
      <c r="AG635" s="447"/>
      <c r="AH635" s="187"/>
      <c r="AI635" s="187"/>
      <c r="AJ635" s="187"/>
      <c r="AK635" s="188"/>
      <c r="AL635" s="191"/>
      <c r="AM635" s="191"/>
      <c r="AN635" s="187"/>
      <c r="AO635" s="191"/>
      <c r="AP635" s="191"/>
      <c r="AQ635" s="191"/>
      <c r="AR635" s="187"/>
      <c r="AS635" s="187"/>
      <c r="AT635" s="187"/>
      <c r="AU635" s="187"/>
      <c r="AV635" s="187"/>
      <c r="AW635" s="189"/>
      <c r="AX635" s="191"/>
      <c r="AY635" s="191"/>
      <c r="AZ635" s="187"/>
      <c r="BA635" s="188"/>
      <c r="BB635" s="451"/>
      <c r="BC635" s="188"/>
      <c r="BD635" s="192"/>
      <c r="BE635" s="192"/>
      <c r="BF635" s="260"/>
      <c r="BG635" s="260"/>
      <c r="BH635" s="188"/>
      <c r="BI635" s="188"/>
      <c r="BJ635" s="192"/>
      <c r="BK635" s="192"/>
      <c r="BL635" s="191"/>
      <c r="BM635" s="191"/>
      <c r="BN635" s="191"/>
      <c r="BO635" s="193"/>
      <c r="BP635" s="188"/>
      <c r="BQ635" s="192"/>
      <c r="BR635" s="188"/>
      <c r="BS635" s="188"/>
      <c r="BT635" s="188"/>
      <c r="BU635" s="187"/>
      <c r="BV635" s="192"/>
      <c r="BW635" s="187"/>
      <c r="BX635" s="187"/>
      <c r="BY635" s="187"/>
      <c r="BZ635" s="187"/>
      <c r="CA635" s="187"/>
      <c r="CB635" s="187"/>
      <c r="CC635" s="187"/>
      <c r="CD635" s="187"/>
      <c r="CE635" s="187"/>
      <c r="CF635" s="187"/>
      <c r="CG635" s="187"/>
      <c r="CH635" s="187"/>
      <c r="CI635" s="187"/>
      <c r="CJ635" s="187"/>
      <c r="CK635" s="187"/>
      <c r="CL635" s="187"/>
      <c r="CM635" s="187"/>
      <c r="CN635" s="187"/>
      <c r="CO635" s="187"/>
    </row>
    <row r="636" spans="2:93" s="162" customFormat="1">
      <c r="B636" s="186"/>
      <c r="C636" s="185"/>
      <c r="D636" s="185"/>
      <c r="E636" s="185"/>
      <c r="F636" s="185"/>
      <c r="G636" s="185"/>
      <c r="H636" s="185"/>
      <c r="I636" s="214"/>
      <c r="J636" s="185"/>
      <c r="K636" s="185"/>
      <c r="L636" s="185"/>
      <c r="M636" s="185"/>
      <c r="N636" s="187"/>
      <c r="O636" s="187"/>
      <c r="P636" s="188"/>
      <c r="Q636" s="187"/>
      <c r="R636" s="187"/>
      <c r="S636" s="187"/>
      <c r="T636" s="187"/>
      <c r="U636" s="187"/>
      <c r="V636" s="187"/>
      <c r="W636" s="187"/>
      <c r="X636" s="187"/>
      <c r="Y636" s="187"/>
      <c r="Z636" s="187"/>
      <c r="AA636" s="189"/>
      <c r="AB636" s="190"/>
      <c r="AC636" s="190"/>
      <c r="AD636" s="189"/>
      <c r="AE636" s="189"/>
      <c r="AF636" s="187"/>
      <c r="AG636" s="447"/>
      <c r="AH636" s="187"/>
      <c r="AI636" s="187"/>
      <c r="AJ636" s="187"/>
      <c r="AK636" s="188"/>
      <c r="AL636" s="191"/>
      <c r="AM636" s="191"/>
      <c r="AN636" s="187"/>
      <c r="AO636" s="191"/>
      <c r="AP636" s="191"/>
      <c r="AQ636" s="191"/>
      <c r="AR636" s="187"/>
      <c r="AS636" s="187"/>
      <c r="AT636" s="187"/>
      <c r="AU636" s="187"/>
      <c r="AV636" s="187"/>
      <c r="AW636" s="189"/>
      <c r="AX636" s="191"/>
      <c r="AY636" s="191"/>
      <c r="AZ636" s="187"/>
      <c r="BA636" s="188"/>
      <c r="BB636" s="451"/>
      <c r="BC636" s="188"/>
      <c r="BD636" s="192"/>
      <c r="BE636" s="192"/>
      <c r="BF636" s="260"/>
      <c r="BG636" s="260"/>
      <c r="BH636" s="188"/>
      <c r="BI636" s="188"/>
      <c r="BJ636" s="192"/>
      <c r="BK636" s="192"/>
      <c r="BL636" s="191"/>
      <c r="BM636" s="191"/>
      <c r="BN636" s="191"/>
      <c r="BO636" s="193"/>
      <c r="BP636" s="188"/>
      <c r="BQ636" s="192"/>
      <c r="BR636" s="188"/>
      <c r="BS636" s="188"/>
      <c r="BT636" s="188"/>
      <c r="BU636" s="187"/>
      <c r="BV636" s="192"/>
      <c r="BW636" s="187"/>
      <c r="BX636" s="187"/>
      <c r="BY636" s="187"/>
      <c r="BZ636" s="187"/>
      <c r="CA636" s="187"/>
      <c r="CB636" s="187"/>
      <c r="CC636" s="187"/>
      <c r="CD636" s="187"/>
      <c r="CE636" s="187"/>
      <c r="CF636" s="187"/>
      <c r="CG636" s="187"/>
      <c r="CH636" s="187"/>
      <c r="CI636" s="187"/>
      <c r="CJ636" s="187"/>
      <c r="CK636" s="187"/>
      <c r="CL636" s="187"/>
      <c r="CM636" s="187"/>
      <c r="CN636" s="187"/>
      <c r="CO636" s="187"/>
    </row>
    <row r="637" spans="2:93" s="162" customFormat="1">
      <c r="B637" s="186"/>
      <c r="C637" s="185"/>
      <c r="D637" s="185"/>
      <c r="E637" s="185"/>
      <c r="F637" s="185"/>
      <c r="G637" s="185"/>
      <c r="H637" s="185"/>
      <c r="I637" s="214"/>
      <c r="J637" s="185"/>
      <c r="K637" s="185"/>
      <c r="L637" s="185"/>
      <c r="M637" s="185"/>
      <c r="N637" s="187"/>
      <c r="O637" s="187"/>
      <c r="P637" s="188"/>
      <c r="Q637" s="187"/>
      <c r="R637" s="187"/>
      <c r="S637" s="187"/>
      <c r="T637" s="187"/>
      <c r="U637" s="187"/>
      <c r="V637" s="187"/>
      <c r="W637" s="187"/>
      <c r="X637" s="187"/>
      <c r="Y637" s="187"/>
      <c r="Z637" s="187"/>
      <c r="AA637" s="189"/>
      <c r="AB637" s="190"/>
      <c r="AC637" s="190"/>
      <c r="AD637" s="189"/>
      <c r="AE637" s="189"/>
      <c r="AF637" s="187"/>
      <c r="AG637" s="447"/>
      <c r="AH637" s="187"/>
      <c r="AI637" s="187"/>
      <c r="AJ637" s="187"/>
      <c r="AK637" s="188"/>
      <c r="AL637" s="191"/>
      <c r="AM637" s="191"/>
      <c r="AN637" s="187"/>
      <c r="AO637" s="191"/>
      <c r="AP637" s="191"/>
      <c r="AQ637" s="191"/>
      <c r="AR637" s="187"/>
      <c r="AS637" s="187"/>
      <c r="AT637" s="187"/>
      <c r="AU637" s="187"/>
      <c r="AV637" s="187"/>
      <c r="AW637" s="189"/>
      <c r="AX637" s="191"/>
      <c r="AY637" s="191"/>
      <c r="AZ637" s="187"/>
      <c r="BA637" s="188"/>
      <c r="BB637" s="451"/>
      <c r="BC637" s="188"/>
      <c r="BD637" s="192"/>
      <c r="BE637" s="192"/>
      <c r="BF637" s="260"/>
      <c r="BG637" s="260"/>
      <c r="BH637" s="188"/>
      <c r="BI637" s="188"/>
      <c r="BJ637" s="192"/>
      <c r="BK637" s="192"/>
      <c r="BL637" s="191"/>
      <c r="BM637" s="191"/>
      <c r="BN637" s="191"/>
      <c r="BO637" s="193"/>
      <c r="BP637" s="188"/>
      <c r="BQ637" s="192"/>
      <c r="BR637" s="188"/>
      <c r="BS637" s="188"/>
      <c r="BT637" s="188"/>
      <c r="BU637" s="187"/>
      <c r="BV637" s="192"/>
      <c r="BW637" s="187"/>
      <c r="BX637" s="187"/>
      <c r="BY637" s="187"/>
      <c r="BZ637" s="187"/>
      <c r="CA637" s="187"/>
      <c r="CB637" s="187"/>
      <c r="CC637" s="187"/>
      <c r="CD637" s="187"/>
      <c r="CE637" s="187"/>
      <c r="CF637" s="187"/>
      <c r="CG637" s="187"/>
      <c r="CH637" s="187"/>
      <c r="CI637" s="187"/>
      <c r="CJ637" s="187"/>
      <c r="CK637" s="187"/>
      <c r="CL637" s="187"/>
      <c r="CM637" s="187"/>
      <c r="CN637" s="187"/>
      <c r="CO637" s="187"/>
    </row>
    <row r="638" spans="2:93" s="162" customFormat="1">
      <c r="B638" s="186"/>
      <c r="C638" s="185"/>
      <c r="D638" s="185"/>
      <c r="E638" s="185"/>
      <c r="F638" s="185"/>
      <c r="G638" s="185"/>
      <c r="H638" s="185"/>
      <c r="I638" s="214"/>
      <c r="J638" s="185"/>
      <c r="K638" s="185"/>
      <c r="L638" s="185"/>
      <c r="M638" s="185"/>
      <c r="N638" s="187"/>
      <c r="O638" s="187"/>
      <c r="P638" s="188"/>
      <c r="Q638" s="187"/>
      <c r="R638" s="187"/>
      <c r="S638" s="187"/>
      <c r="T638" s="187"/>
      <c r="U638" s="187"/>
      <c r="V638" s="187"/>
      <c r="W638" s="187"/>
      <c r="X638" s="187"/>
      <c r="Y638" s="187"/>
      <c r="Z638" s="187"/>
      <c r="AA638" s="189"/>
      <c r="AB638" s="190"/>
      <c r="AC638" s="190"/>
      <c r="AD638" s="189"/>
      <c r="AE638" s="189"/>
      <c r="AF638" s="187"/>
      <c r="AG638" s="447"/>
      <c r="AH638" s="187"/>
      <c r="AI638" s="187"/>
      <c r="AJ638" s="187"/>
      <c r="AK638" s="188"/>
      <c r="AL638" s="191"/>
      <c r="AM638" s="191"/>
      <c r="AN638" s="187"/>
      <c r="AO638" s="191"/>
      <c r="AP638" s="191"/>
      <c r="AQ638" s="191"/>
      <c r="AR638" s="187"/>
      <c r="AS638" s="187"/>
      <c r="AT638" s="187"/>
      <c r="AU638" s="187"/>
      <c r="AV638" s="187"/>
      <c r="AW638" s="189"/>
      <c r="AX638" s="191"/>
      <c r="AY638" s="191"/>
      <c r="AZ638" s="187"/>
      <c r="BA638" s="188"/>
      <c r="BB638" s="451"/>
      <c r="BC638" s="188"/>
      <c r="BD638" s="192"/>
      <c r="BE638" s="192"/>
      <c r="BF638" s="260"/>
      <c r="BG638" s="260"/>
      <c r="BH638" s="188"/>
      <c r="BI638" s="188"/>
      <c r="BJ638" s="192"/>
      <c r="BK638" s="192"/>
      <c r="BL638" s="191"/>
      <c r="BM638" s="191"/>
      <c r="BN638" s="191"/>
      <c r="BO638" s="193"/>
      <c r="BP638" s="188"/>
      <c r="BQ638" s="192"/>
      <c r="BR638" s="188"/>
      <c r="BS638" s="188"/>
      <c r="BT638" s="188"/>
      <c r="BU638" s="187"/>
      <c r="BV638" s="192"/>
      <c r="BW638" s="187"/>
      <c r="BX638" s="187"/>
      <c r="BY638" s="187"/>
      <c r="BZ638" s="187"/>
      <c r="CA638" s="187"/>
      <c r="CB638" s="187"/>
      <c r="CC638" s="187"/>
      <c r="CD638" s="187"/>
      <c r="CE638" s="187"/>
      <c r="CF638" s="187"/>
      <c r="CG638" s="187"/>
      <c r="CH638" s="187"/>
      <c r="CI638" s="187"/>
      <c r="CJ638" s="187"/>
      <c r="CK638" s="187"/>
      <c r="CL638" s="187"/>
      <c r="CM638" s="187"/>
      <c r="CN638" s="187"/>
      <c r="CO638" s="187"/>
    </row>
    <row r="639" spans="2:93" s="162" customFormat="1">
      <c r="B639" s="186"/>
      <c r="C639" s="185"/>
      <c r="D639" s="185"/>
      <c r="E639" s="185"/>
      <c r="F639" s="185"/>
      <c r="G639" s="185"/>
      <c r="H639" s="185"/>
      <c r="I639" s="214"/>
      <c r="J639" s="185"/>
      <c r="K639" s="185"/>
      <c r="L639" s="185"/>
      <c r="M639" s="185"/>
      <c r="N639" s="187"/>
      <c r="O639" s="187"/>
      <c r="P639" s="188"/>
      <c r="Q639" s="187"/>
      <c r="R639" s="187"/>
      <c r="S639" s="187"/>
      <c r="T639" s="187"/>
      <c r="U639" s="187"/>
      <c r="V639" s="187"/>
      <c r="W639" s="187"/>
      <c r="X639" s="187"/>
      <c r="Y639" s="187"/>
      <c r="Z639" s="187"/>
      <c r="AA639" s="189"/>
      <c r="AB639" s="190"/>
      <c r="AC639" s="190"/>
      <c r="AD639" s="189"/>
      <c r="AE639" s="189"/>
      <c r="AF639" s="187"/>
      <c r="AG639" s="447"/>
      <c r="AH639" s="187"/>
      <c r="AI639" s="187"/>
      <c r="AJ639" s="187"/>
      <c r="AK639" s="188"/>
      <c r="AL639" s="191"/>
      <c r="AM639" s="191"/>
      <c r="AN639" s="187"/>
      <c r="AO639" s="191"/>
      <c r="AP639" s="191"/>
      <c r="AQ639" s="191"/>
      <c r="AR639" s="187"/>
      <c r="AS639" s="187"/>
      <c r="AT639" s="187"/>
      <c r="AU639" s="187"/>
      <c r="AV639" s="187"/>
      <c r="AW639" s="189"/>
      <c r="AX639" s="191"/>
      <c r="AY639" s="191"/>
      <c r="AZ639" s="187"/>
      <c r="BA639" s="188"/>
      <c r="BB639" s="451"/>
      <c r="BC639" s="188"/>
      <c r="BD639" s="192"/>
      <c r="BE639" s="192"/>
      <c r="BF639" s="260"/>
      <c r="BG639" s="260"/>
      <c r="BH639" s="188"/>
      <c r="BI639" s="188"/>
      <c r="BJ639" s="192"/>
      <c r="BK639" s="192"/>
      <c r="BL639" s="191"/>
      <c r="BM639" s="191"/>
      <c r="BN639" s="191"/>
      <c r="BO639" s="193"/>
      <c r="BP639" s="188"/>
      <c r="BQ639" s="192"/>
      <c r="BR639" s="188"/>
      <c r="BS639" s="188"/>
      <c r="BT639" s="188"/>
      <c r="BU639" s="187"/>
      <c r="BV639" s="192"/>
      <c r="BW639" s="187"/>
      <c r="BX639" s="187"/>
      <c r="BY639" s="187"/>
      <c r="BZ639" s="187"/>
      <c r="CA639" s="187"/>
      <c r="CB639" s="187"/>
      <c r="CC639" s="187"/>
      <c r="CD639" s="187"/>
      <c r="CE639" s="187"/>
      <c r="CF639" s="187"/>
      <c r="CG639" s="187"/>
      <c r="CH639" s="187"/>
      <c r="CI639" s="187"/>
      <c r="CJ639" s="187"/>
      <c r="CK639" s="187"/>
      <c r="CL639" s="187"/>
      <c r="CM639" s="187"/>
      <c r="CN639" s="187"/>
      <c r="CO639" s="187"/>
    </row>
    <row r="640" spans="2:93" s="162" customFormat="1">
      <c r="B640" s="186"/>
      <c r="C640" s="185"/>
      <c r="D640" s="185"/>
      <c r="E640" s="185"/>
      <c r="F640" s="185"/>
      <c r="G640" s="185"/>
      <c r="H640" s="185"/>
      <c r="I640" s="214"/>
      <c r="J640" s="185"/>
      <c r="K640" s="185"/>
      <c r="L640" s="185"/>
      <c r="M640" s="185"/>
      <c r="N640" s="187"/>
      <c r="O640" s="187"/>
      <c r="P640" s="188"/>
      <c r="Q640" s="187"/>
      <c r="R640" s="187"/>
      <c r="S640" s="187"/>
      <c r="T640" s="187"/>
      <c r="U640" s="187"/>
      <c r="V640" s="187"/>
      <c r="W640" s="187"/>
      <c r="X640" s="187"/>
      <c r="Y640" s="187"/>
      <c r="Z640" s="187"/>
      <c r="AA640" s="189"/>
      <c r="AB640" s="190"/>
      <c r="AC640" s="190"/>
      <c r="AD640" s="189"/>
      <c r="AE640" s="189"/>
      <c r="AF640" s="187"/>
      <c r="AG640" s="447"/>
      <c r="AH640" s="187"/>
      <c r="AI640" s="187"/>
      <c r="AJ640" s="187"/>
      <c r="AK640" s="188"/>
      <c r="AL640" s="191"/>
      <c r="AM640" s="191"/>
      <c r="AN640" s="187"/>
      <c r="AO640" s="191"/>
      <c r="AP640" s="191"/>
      <c r="AQ640" s="191"/>
      <c r="AR640" s="187"/>
      <c r="AS640" s="187"/>
      <c r="AT640" s="187"/>
      <c r="AU640" s="187"/>
      <c r="AV640" s="187"/>
      <c r="AW640" s="189"/>
      <c r="AX640" s="191"/>
      <c r="AY640" s="191"/>
      <c r="AZ640" s="187"/>
      <c r="BA640" s="188"/>
      <c r="BB640" s="451"/>
      <c r="BC640" s="188"/>
      <c r="BD640" s="192"/>
      <c r="BE640" s="192"/>
      <c r="BF640" s="260"/>
      <c r="BG640" s="260"/>
      <c r="BH640" s="188"/>
      <c r="BI640" s="188"/>
      <c r="BJ640" s="192"/>
      <c r="BK640" s="192"/>
      <c r="BL640" s="191"/>
      <c r="BM640" s="191"/>
      <c r="BN640" s="191"/>
      <c r="BO640" s="193"/>
      <c r="BP640" s="188"/>
      <c r="BQ640" s="192"/>
      <c r="BR640" s="188"/>
      <c r="BS640" s="188"/>
      <c r="BT640" s="188"/>
      <c r="BU640" s="187"/>
      <c r="BV640" s="192"/>
      <c r="BW640" s="187"/>
      <c r="BX640" s="187"/>
      <c r="BY640" s="187"/>
      <c r="BZ640" s="187"/>
      <c r="CA640" s="187"/>
      <c r="CB640" s="187"/>
      <c r="CC640" s="187"/>
      <c r="CD640" s="187"/>
      <c r="CE640" s="187"/>
      <c r="CF640" s="187"/>
      <c r="CG640" s="187"/>
      <c r="CH640" s="187"/>
      <c r="CI640" s="187"/>
      <c r="CJ640" s="187"/>
      <c r="CK640" s="187"/>
      <c r="CL640" s="187"/>
      <c r="CM640" s="187"/>
      <c r="CN640" s="187"/>
      <c r="CO640" s="187"/>
    </row>
    <row r="641" spans="2:93" s="162" customFormat="1">
      <c r="B641" s="186"/>
      <c r="C641" s="185"/>
      <c r="D641" s="185"/>
      <c r="E641" s="185"/>
      <c r="F641" s="185"/>
      <c r="G641" s="185"/>
      <c r="H641" s="185"/>
      <c r="I641" s="214"/>
      <c r="J641" s="185"/>
      <c r="K641" s="185"/>
      <c r="L641" s="185"/>
      <c r="M641" s="185"/>
      <c r="N641" s="187"/>
      <c r="O641" s="187"/>
      <c r="P641" s="188"/>
      <c r="Q641" s="187"/>
      <c r="R641" s="187"/>
      <c r="S641" s="187"/>
      <c r="T641" s="187"/>
      <c r="U641" s="187"/>
      <c r="V641" s="187"/>
      <c r="W641" s="187"/>
      <c r="X641" s="187"/>
      <c r="Y641" s="187"/>
      <c r="Z641" s="187"/>
      <c r="AA641" s="189"/>
      <c r="AB641" s="190"/>
      <c r="AC641" s="190"/>
      <c r="AD641" s="189"/>
      <c r="AE641" s="189"/>
      <c r="AF641" s="187"/>
      <c r="AG641" s="447"/>
      <c r="AH641" s="187"/>
      <c r="AI641" s="187"/>
      <c r="AJ641" s="187"/>
      <c r="AK641" s="188"/>
      <c r="AL641" s="191"/>
      <c r="AM641" s="191"/>
      <c r="AN641" s="187"/>
      <c r="AO641" s="191"/>
      <c r="AP641" s="191"/>
      <c r="AQ641" s="191"/>
      <c r="AR641" s="187"/>
      <c r="AS641" s="187"/>
      <c r="AT641" s="187"/>
      <c r="AU641" s="187"/>
      <c r="AV641" s="187"/>
      <c r="AW641" s="189"/>
      <c r="AX641" s="191"/>
      <c r="AY641" s="191"/>
      <c r="AZ641" s="187"/>
      <c r="BA641" s="188"/>
      <c r="BB641" s="451"/>
      <c r="BC641" s="188"/>
      <c r="BD641" s="192"/>
      <c r="BE641" s="192"/>
      <c r="BF641" s="260"/>
      <c r="BG641" s="260"/>
      <c r="BH641" s="188"/>
      <c r="BI641" s="188"/>
      <c r="BJ641" s="192"/>
      <c r="BK641" s="192"/>
      <c r="BL641" s="191"/>
      <c r="BM641" s="191"/>
      <c r="BN641" s="191"/>
      <c r="BO641" s="193"/>
      <c r="BP641" s="188"/>
      <c r="BQ641" s="192"/>
      <c r="BR641" s="188"/>
      <c r="BS641" s="188"/>
      <c r="BT641" s="188"/>
      <c r="BU641" s="187"/>
      <c r="BV641" s="192"/>
      <c r="BW641" s="187"/>
      <c r="BX641" s="187"/>
      <c r="BY641" s="187"/>
      <c r="BZ641" s="187"/>
      <c r="CA641" s="187"/>
      <c r="CB641" s="187"/>
      <c r="CC641" s="187"/>
      <c r="CD641" s="187"/>
      <c r="CE641" s="187"/>
      <c r="CF641" s="187"/>
      <c r="CG641" s="187"/>
      <c r="CH641" s="187"/>
      <c r="CI641" s="187"/>
      <c r="CJ641" s="187"/>
      <c r="CK641" s="187"/>
      <c r="CL641" s="187"/>
      <c r="CM641" s="187"/>
      <c r="CN641" s="187"/>
      <c r="CO641" s="187"/>
    </row>
    <row r="642" spans="2:93" s="162" customFormat="1">
      <c r="B642" s="186"/>
      <c r="C642" s="185"/>
      <c r="D642" s="185"/>
      <c r="E642" s="185"/>
      <c r="F642" s="185"/>
      <c r="G642" s="185"/>
      <c r="H642" s="185"/>
      <c r="I642" s="214"/>
      <c r="J642" s="185"/>
      <c r="K642" s="185"/>
      <c r="L642" s="185"/>
      <c r="M642" s="185"/>
      <c r="N642" s="187"/>
      <c r="O642" s="187"/>
      <c r="P642" s="188"/>
      <c r="Q642" s="187"/>
      <c r="R642" s="187"/>
      <c r="S642" s="187"/>
      <c r="T642" s="187"/>
      <c r="U642" s="187"/>
      <c r="V642" s="187"/>
      <c r="W642" s="187"/>
      <c r="X642" s="187"/>
      <c r="Y642" s="187"/>
      <c r="Z642" s="187"/>
      <c r="AA642" s="189"/>
      <c r="AB642" s="190"/>
      <c r="AC642" s="190"/>
      <c r="AD642" s="189"/>
      <c r="AE642" s="189"/>
      <c r="AF642" s="187"/>
      <c r="AG642" s="447"/>
      <c r="AH642" s="187"/>
      <c r="AI642" s="187"/>
      <c r="AJ642" s="187"/>
      <c r="AK642" s="188"/>
      <c r="AL642" s="191"/>
      <c r="AM642" s="191"/>
      <c r="AN642" s="187"/>
      <c r="AO642" s="191"/>
      <c r="AP642" s="191"/>
      <c r="AQ642" s="191"/>
      <c r="AR642" s="187"/>
      <c r="AS642" s="187"/>
      <c r="AT642" s="187"/>
      <c r="AU642" s="187"/>
      <c r="AV642" s="187"/>
      <c r="AW642" s="189"/>
      <c r="AX642" s="191"/>
      <c r="AY642" s="191"/>
      <c r="AZ642" s="187"/>
      <c r="BA642" s="188"/>
      <c r="BB642" s="451"/>
      <c r="BC642" s="188"/>
      <c r="BD642" s="192"/>
      <c r="BE642" s="192"/>
      <c r="BF642" s="260"/>
      <c r="BG642" s="260"/>
      <c r="BH642" s="188"/>
      <c r="BI642" s="188"/>
      <c r="BJ642" s="192"/>
      <c r="BK642" s="192"/>
      <c r="BL642" s="191"/>
      <c r="BM642" s="191"/>
      <c r="BN642" s="191"/>
      <c r="BO642" s="193"/>
      <c r="BP642" s="188"/>
      <c r="BQ642" s="192"/>
      <c r="BR642" s="188"/>
      <c r="BS642" s="188"/>
      <c r="BT642" s="188"/>
      <c r="BU642" s="187"/>
      <c r="BV642" s="192"/>
      <c r="BW642" s="187"/>
      <c r="BX642" s="187"/>
      <c r="BY642" s="187"/>
      <c r="BZ642" s="187"/>
      <c r="CA642" s="187"/>
      <c r="CB642" s="187"/>
      <c r="CC642" s="187"/>
      <c r="CD642" s="187"/>
      <c r="CE642" s="187"/>
      <c r="CF642" s="187"/>
      <c r="CG642" s="187"/>
      <c r="CH642" s="187"/>
      <c r="CI642" s="187"/>
      <c r="CJ642" s="187"/>
      <c r="CK642" s="187"/>
      <c r="CL642" s="187"/>
      <c r="CM642" s="187"/>
      <c r="CN642" s="187"/>
      <c r="CO642" s="187"/>
    </row>
    <row r="643" spans="2:93" s="162" customFormat="1">
      <c r="B643" s="186"/>
      <c r="C643" s="185"/>
      <c r="D643" s="185"/>
      <c r="E643" s="185"/>
      <c r="F643" s="185"/>
      <c r="G643" s="185"/>
      <c r="H643" s="185"/>
      <c r="I643" s="214"/>
      <c r="J643" s="185"/>
      <c r="K643" s="185"/>
      <c r="L643" s="185"/>
      <c r="M643" s="185"/>
      <c r="N643" s="187"/>
      <c r="O643" s="187"/>
      <c r="P643" s="188"/>
      <c r="Q643" s="187"/>
      <c r="R643" s="187"/>
      <c r="S643" s="187"/>
      <c r="T643" s="187"/>
      <c r="U643" s="187"/>
      <c r="V643" s="187"/>
      <c r="W643" s="187"/>
      <c r="X643" s="187"/>
      <c r="Y643" s="187"/>
      <c r="Z643" s="187"/>
      <c r="AA643" s="189"/>
      <c r="AB643" s="190"/>
      <c r="AC643" s="190"/>
      <c r="AD643" s="189"/>
      <c r="AE643" s="189"/>
      <c r="AF643" s="187"/>
      <c r="AG643" s="447"/>
      <c r="AH643" s="187"/>
      <c r="AI643" s="187"/>
      <c r="AJ643" s="187"/>
      <c r="AK643" s="188"/>
      <c r="AL643" s="191"/>
      <c r="AM643" s="191"/>
      <c r="AN643" s="187"/>
      <c r="AO643" s="191"/>
      <c r="AP643" s="191"/>
      <c r="AQ643" s="191"/>
      <c r="AR643" s="187"/>
      <c r="AS643" s="187"/>
      <c r="AT643" s="187"/>
      <c r="AU643" s="187"/>
      <c r="AV643" s="187"/>
      <c r="AW643" s="189"/>
      <c r="AX643" s="191"/>
      <c r="AY643" s="191"/>
      <c r="AZ643" s="187"/>
      <c r="BA643" s="188"/>
      <c r="BB643" s="451"/>
      <c r="BC643" s="188"/>
      <c r="BD643" s="192"/>
      <c r="BE643" s="192"/>
      <c r="BF643" s="260"/>
      <c r="BG643" s="260"/>
      <c r="BH643" s="188"/>
      <c r="BI643" s="188"/>
      <c r="BJ643" s="192"/>
      <c r="BK643" s="192"/>
      <c r="BL643" s="191"/>
      <c r="BM643" s="191"/>
      <c r="BN643" s="191"/>
      <c r="BO643" s="193"/>
      <c r="BP643" s="188"/>
      <c r="BQ643" s="192"/>
      <c r="BR643" s="188"/>
      <c r="BS643" s="188"/>
      <c r="BT643" s="188"/>
      <c r="BU643" s="187"/>
      <c r="BV643" s="192"/>
      <c r="BW643" s="187"/>
      <c r="BX643" s="187"/>
      <c r="BY643" s="187"/>
      <c r="BZ643" s="187"/>
      <c r="CA643" s="187"/>
      <c r="CB643" s="187"/>
      <c r="CC643" s="187"/>
      <c r="CD643" s="187"/>
      <c r="CE643" s="187"/>
      <c r="CF643" s="187"/>
      <c r="CG643" s="187"/>
      <c r="CH643" s="187"/>
      <c r="CI643" s="187"/>
      <c r="CJ643" s="187"/>
      <c r="CK643" s="187"/>
      <c r="CL643" s="187"/>
      <c r="CM643" s="187"/>
      <c r="CN643" s="187"/>
      <c r="CO643" s="187"/>
    </row>
    <row r="644" spans="2:93" s="162" customFormat="1">
      <c r="B644" s="186"/>
      <c r="C644" s="185"/>
      <c r="D644" s="185"/>
      <c r="E644" s="185"/>
      <c r="F644" s="185"/>
      <c r="G644" s="185"/>
      <c r="H644" s="185"/>
      <c r="I644" s="214"/>
      <c r="J644" s="185"/>
      <c r="K644" s="185"/>
      <c r="L644" s="185"/>
      <c r="M644" s="185"/>
      <c r="N644" s="187"/>
      <c r="O644" s="187"/>
      <c r="P644" s="188"/>
      <c r="Q644" s="187"/>
      <c r="R644" s="187"/>
      <c r="S644" s="187"/>
      <c r="T644" s="187"/>
      <c r="U644" s="187"/>
      <c r="V644" s="187"/>
      <c r="W644" s="187"/>
      <c r="X644" s="187"/>
      <c r="Y644" s="187"/>
      <c r="Z644" s="187"/>
      <c r="AA644" s="189"/>
      <c r="AB644" s="190"/>
      <c r="AC644" s="190"/>
      <c r="AD644" s="189"/>
      <c r="AE644" s="189"/>
      <c r="AF644" s="187"/>
      <c r="AG644" s="447"/>
      <c r="AH644" s="187"/>
      <c r="AI644" s="187"/>
      <c r="AJ644" s="187"/>
      <c r="AK644" s="188"/>
      <c r="AL644" s="191"/>
      <c r="AM644" s="191"/>
      <c r="AN644" s="187"/>
      <c r="AO644" s="191"/>
      <c r="AP644" s="191"/>
      <c r="AQ644" s="191"/>
      <c r="AR644" s="187"/>
      <c r="AS644" s="187"/>
      <c r="AT644" s="187"/>
      <c r="AU644" s="187"/>
      <c r="AV644" s="187"/>
      <c r="AW644" s="189"/>
      <c r="AX644" s="191"/>
      <c r="AY644" s="191"/>
      <c r="AZ644" s="187"/>
      <c r="BA644" s="188"/>
      <c r="BB644" s="451"/>
      <c r="BC644" s="188"/>
      <c r="BD644" s="192"/>
      <c r="BE644" s="192"/>
      <c r="BF644" s="260"/>
      <c r="BG644" s="260"/>
      <c r="BH644" s="188"/>
      <c r="BI644" s="188"/>
      <c r="BJ644" s="192"/>
      <c r="BK644" s="192"/>
      <c r="BL644" s="191"/>
      <c r="BM644" s="191"/>
      <c r="BN644" s="191"/>
      <c r="BO644" s="193"/>
      <c r="BP644" s="188"/>
      <c r="BQ644" s="192"/>
      <c r="BR644" s="188"/>
      <c r="BS644" s="188"/>
      <c r="BT644" s="188"/>
      <c r="BU644" s="187"/>
      <c r="BV644" s="192"/>
      <c r="BW644" s="187"/>
      <c r="BX644" s="187"/>
      <c r="BY644" s="187"/>
      <c r="BZ644" s="187"/>
      <c r="CA644" s="187"/>
      <c r="CB644" s="187"/>
      <c r="CC644" s="187"/>
      <c r="CD644" s="187"/>
      <c r="CE644" s="187"/>
      <c r="CF644" s="187"/>
      <c r="CG644" s="187"/>
      <c r="CH644" s="187"/>
      <c r="CI644" s="187"/>
      <c r="CJ644" s="187"/>
      <c r="CK644" s="187"/>
      <c r="CL644" s="187"/>
      <c r="CM644" s="187"/>
      <c r="CN644" s="187"/>
      <c r="CO644" s="187"/>
    </row>
    <row r="645" spans="2:93" s="162" customFormat="1">
      <c r="B645" s="186"/>
      <c r="C645" s="185"/>
      <c r="D645" s="185"/>
      <c r="E645" s="185"/>
      <c r="F645" s="185"/>
      <c r="G645" s="185"/>
      <c r="H645" s="185"/>
      <c r="I645" s="214"/>
      <c r="J645" s="185"/>
      <c r="K645" s="185"/>
      <c r="L645" s="185"/>
      <c r="M645" s="185"/>
      <c r="N645" s="187"/>
      <c r="O645" s="187"/>
      <c r="P645" s="188"/>
      <c r="Q645" s="187"/>
      <c r="R645" s="187"/>
      <c r="S645" s="187"/>
      <c r="T645" s="187"/>
      <c r="U645" s="187"/>
      <c r="V645" s="187"/>
      <c r="W645" s="187"/>
      <c r="X645" s="187"/>
      <c r="Y645" s="187"/>
      <c r="Z645" s="187"/>
      <c r="AA645" s="189"/>
      <c r="AB645" s="190"/>
      <c r="AC645" s="190"/>
      <c r="AD645" s="189"/>
      <c r="AE645" s="189"/>
      <c r="AF645" s="187"/>
      <c r="AG645" s="447"/>
      <c r="AH645" s="187"/>
      <c r="AI645" s="187"/>
      <c r="AJ645" s="187"/>
      <c r="AK645" s="188"/>
      <c r="AL645" s="191"/>
      <c r="AM645" s="191"/>
      <c r="AN645" s="187"/>
      <c r="AO645" s="191"/>
      <c r="AP645" s="191"/>
      <c r="AQ645" s="191"/>
      <c r="AR645" s="187"/>
      <c r="AS645" s="187"/>
      <c r="AT645" s="187"/>
      <c r="AU645" s="187"/>
      <c r="AV645" s="187"/>
      <c r="AW645" s="189"/>
      <c r="AX645" s="191"/>
      <c r="AY645" s="191"/>
      <c r="AZ645" s="187"/>
      <c r="BA645" s="188"/>
      <c r="BB645" s="451"/>
      <c r="BC645" s="188"/>
      <c r="BD645" s="192"/>
      <c r="BE645" s="192"/>
      <c r="BF645" s="260"/>
      <c r="BG645" s="260"/>
      <c r="BH645" s="188"/>
      <c r="BI645" s="188"/>
      <c r="BJ645" s="192"/>
      <c r="BK645" s="192"/>
      <c r="BL645" s="191"/>
      <c r="BM645" s="191"/>
      <c r="BN645" s="191"/>
      <c r="BO645" s="193"/>
      <c r="BP645" s="188"/>
      <c r="BQ645" s="192"/>
      <c r="BR645" s="188"/>
      <c r="BS645" s="188"/>
      <c r="BT645" s="188"/>
      <c r="BU645" s="187"/>
      <c r="BV645" s="192"/>
      <c r="BW645" s="187"/>
      <c r="BX645" s="187"/>
      <c r="BY645" s="187"/>
      <c r="BZ645" s="187"/>
      <c r="CA645" s="187"/>
      <c r="CB645" s="187"/>
      <c r="CC645" s="187"/>
      <c r="CD645" s="187"/>
      <c r="CE645" s="187"/>
      <c r="CF645" s="187"/>
      <c r="CG645" s="187"/>
      <c r="CH645" s="187"/>
      <c r="CI645" s="187"/>
      <c r="CJ645" s="187"/>
      <c r="CK645" s="187"/>
      <c r="CL645" s="187"/>
      <c r="CM645" s="187"/>
      <c r="CN645" s="187"/>
      <c r="CO645" s="187"/>
    </row>
    <row r="646" spans="2:93" s="162" customFormat="1">
      <c r="B646" s="186"/>
      <c r="C646" s="185"/>
      <c r="D646" s="185"/>
      <c r="E646" s="185"/>
      <c r="F646" s="185"/>
      <c r="G646" s="185"/>
      <c r="H646" s="185"/>
      <c r="I646" s="214"/>
      <c r="J646" s="185"/>
      <c r="K646" s="185"/>
      <c r="L646" s="185"/>
      <c r="M646" s="185"/>
      <c r="N646" s="187"/>
      <c r="O646" s="187"/>
      <c r="P646" s="188"/>
      <c r="Q646" s="187"/>
      <c r="R646" s="187"/>
      <c r="S646" s="187"/>
      <c r="T646" s="187"/>
      <c r="U646" s="187"/>
      <c r="V646" s="187"/>
      <c r="W646" s="187"/>
      <c r="X646" s="187"/>
      <c r="Y646" s="187"/>
      <c r="Z646" s="187"/>
      <c r="AA646" s="189"/>
      <c r="AB646" s="190"/>
      <c r="AC646" s="190"/>
      <c r="AD646" s="189"/>
      <c r="AE646" s="189"/>
      <c r="AF646" s="187"/>
      <c r="AG646" s="447"/>
      <c r="AH646" s="187"/>
      <c r="AI646" s="187"/>
      <c r="AJ646" s="187"/>
      <c r="AK646" s="188"/>
      <c r="AL646" s="191"/>
      <c r="AM646" s="191"/>
      <c r="AN646" s="187"/>
      <c r="AO646" s="191"/>
      <c r="AP646" s="191"/>
      <c r="AQ646" s="191"/>
      <c r="AR646" s="187"/>
      <c r="AS646" s="187"/>
      <c r="AT646" s="187"/>
      <c r="AU646" s="187"/>
      <c r="AV646" s="187"/>
      <c r="AW646" s="189"/>
      <c r="AX646" s="191"/>
      <c r="AY646" s="191"/>
      <c r="AZ646" s="187"/>
      <c r="BA646" s="188"/>
      <c r="BB646" s="451"/>
      <c r="BC646" s="188"/>
      <c r="BD646" s="192"/>
      <c r="BE646" s="192"/>
      <c r="BF646" s="260"/>
      <c r="BG646" s="260"/>
      <c r="BH646" s="188"/>
      <c r="BI646" s="188"/>
      <c r="BJ646" s="192"/>
      <c r="BK646" s="192"/>
      <c r="BL646" s="191"/>
      <c r="BM646" s="191"/>
      <c r="BN646" s="191"/>
      <c r="BO646" s="193"/>
      <c r="BP646" s="188"/>
      <c r="BQ646" s="192"/>
      <c r="BR646" s="188"/>
      <c r="BS646" s="188"/>
      <c r="BT646" s="188"/>
      <c r="BU646" s="187"/>
      <c r="BV646" s="192"/>
      <c r="BW646" s="187"/>
      <c r="BX646" s="187"/>
      <c r="BY646" s="187"/>
      <c r="BZ646" s="187"/>
      <c r="CA646" s="187"/>
      <c r="CB646" s="187"/>
      <c r="CC646" s="187"/>
      <c r="CD646" s="187"/>
      <c r="CE646" s="187"/>
      <c r="CF646" s="187"/>
      <c r="CG646" s="187"/>
      <c r="CH646" s="187"/>
      <c r="CI646" s="187"/>
      <c r="CJ646" s="187"/>
      <c r="CK646" s="187"/>
      <c r="CL646" s="187"/>
      <c r="CM646" s="187"/>
      <c r="CN646" s="187"/>
      <c r="CO646" s="187"/>
    </row>
    <row r="647" spans="2:93" s="162" customFormat="1">
      <c r="B647" s="186"/>
      <c r="C647" s="185"/>
      <c r="D647" s="185"/>
      <c r="E647" s="185"/>
      <c r="F647" s="185"/>
      <c r="G647" s="185"/>
      <c r="H647" s="185"/>
      <c r="I647" s="214"/>
      <c r="J647" s="185"/>
      <c r="K647" s="185"/>
      <c r="L647" s="185"/>
      <c r="M647" s="185"/>
      <c r="N647" s="187"/>
      <c r="O647" s="187"/>
      <c r="P647" s="188"/>
      <c r="Q647" s="187"/>
      <c r="R647" s="187"/>
      <c r="S647" s="187"/>
      <c r="T647" s="187"/>
      <c r="U647" s="187"/>
      <c r="V647" s="187"/>
      <c r="W647" s="187"/>
      <c r="X647" s="187"/>
      <c r="Y647" s="187"/>
      <c r="Z647" s="187"/>
      <c r="AA647" s="189"/>
      <c r="AB647" s="190"/>
      <c r="AC647" s="190"/>
      <c r="AD647" s="189"/>
      <c r="AE647" s="189"/>
      <c r="AF647" s="187"/>
      <c r="AG647" s="447"/>
      <c r="AH647" s="187"/>
      <c r="AI647" s="187"/>
      <c r="AJ647" s="187"/>
      <c r="AK647" s="188"/>
      <c r="AL647" s="191"/>
      <c r="AM647" s="191"/>
      <c r="AN647" s="187"/>
      <c r="AO647" s="191"/>
      <c r="AP647" s="191"/>
      <c r="AQ647" s="191"/>
      <c r="AR647" s="187"/>
      <c r="AS647" s="187"/>
      <c r="AT647" s="187"/>
      <c r="AU647" s="187"/>
      <c r="AV647" s="187"/>
      <c r="AW647" s="189"/>
      <c r="AX647" s="191"/>
      <c r="AY647" s="191"/>
      <c r="AZ647" s="187"/>
      <c r="BA647" s="188"/>
      <c r="BB647" s="451"/>
      <c r="BC647" s="188"/>
      <c r="BD647" s="192"/>
      <c r="BE647" s="192"/>
      <c r="BF647" s="260"/>
      <c r="BG647" s="260"/>
      <c r="BH647" s="188"/>
      <c r="BI647" s="188"/>
      <c r="BJ647" s="192"/>
      <c r="BK647" s="192"/>
      <c r="BL647" s="191"/>
      <c r="BM647" s="191"/>
      <c r="BN647" s="191"/>
      <c r="BO647" s="193"/>
      <c r="BP647" s="188"/>
      <c r="BQ647" s="192"/>
      <c r="BR647" s="188"/>
      <c r="BS647" s="188"/>
      <c r="BT647" s="188"/>
      <c r="BU647" s="187"/>
      <c r="BV647" s="192"/>
      <c r="BW647" s="187"/>
      <c r="BX647" s="187"/>
      <c r="BY647" s="187"/>
      <c r="BZ647" s="187"/>
      <c r="CA647" s="187"/>
      <c r="CB647" s="187"/>
      <c r="CC647" s="187"/>
      <c r="CD647" s="187"/>
      <c r="CE647" s="187"/>
      <c r="CF647" s="187"/>
      <c r="CG647" s="187"/>
      <c r="CH647" s="187"/>
      <c r="CI647" s="187"/>
      <c r="CJ647" s="187"/>
      <c r="CK647" s="187"/>
      <c r="CL647" s="187"/>
      <c r="CM647" s="187"/>
      <c r="CN647" s="187"/>
      <c r="CO647" s="187"/>
    </row>
    <row r="648" spans="2:93" s="162" customFormat="1">
      <c r="B648" s="186"/>
      <c r="C648" s="185"/>
      <c r="D648" s="185"/>
      <c r="E648" s="185"/>
      <c r="F648" s="185"/>
      <c r="G648" s="185"/>
      <c r="H648" s="185"/>
      <c r="I648" s="214"/>
      <c r="J648" s="185"/>
      <c r="K648" s="185"/>
      <c r="L648" s="185"/>
      <c r="M648" s="185"/>
      <c r="N648" s="187"/>
      <c r="O648" s="187"/>
      <c r="P648" s="188"/>
      <c r="Q648" s="187"/>
      <c r="R648" s="187"/>
      <c r="S648" s="187"/>
      <c r="T648" s="187"/>
      <c r="U648" s="187"/>
      <c r="V648" s="187"/>
      <c r="W648" s="187"/>
      <c r="X648" s="187"/>
      <c r="Y648" s="187"/>
      <c r="Z648" s="187"/>
      <c r="AA648" s="189"/>
      <c r="AB648" s="190"/>
      <c r="AC648" s="190"/>
      <c r="AD648" s="189"/>
      <c r="AE648" s="189"/>
      <c r="AF648" s="187"/>
      <c r="AG648" s="447"/>
      <c r="AH648" s="187"/>
      <c r="AI648" s="187"/>
      <c r="AJ648" s="187"/>
      <c r="AK648" s="188"/>
      <c r="AL648" s="191"/>
      <c r="AM648" s="191"/>
      <c r="AN648" s="187"/>
      <c r="AO648" s="191"/>
      <c r="AP648" s="191"/>
      <c r="AQ648" s="191"/>
      <c r="AR648" s="187"/>
      <c r="AS648" s="187"/>
      <c r="AT648" s="187"/>
      <c r="AU648" s="187"/>
      <c r="AV648" s="187"/>
      <c r="AW648" s="189"/>
      <c r="AX648" s="191"/>
      <c r="AY648" s="191"/>
      <c r="AZ648" s="187"/>
      <c r="BA648" s="188"/>
      <c r="BB648" s="451"/>
      <c r="BC648" s="188"/>
      <c r="BD648" s="192"/>
      <c r="BE648" s="192"/>
      <c r="BF648" s="260"/>
      <c r="BG648" s="260"/>
      <c r="BH648" s="188"/>
      <c r="BI648" s="188"/>
      <c r="BJ648" s="192"/>
      <c r="BK648" s="192"/>
      <c r="BL648" s="191"/>
      <c r="BM648" s="191"/>
      <c r="BN648" s="191"/>
      <c r="BO648" s="193"/>
      <c r="BP648" s="188"/>
      <c r="BQ648" s="192"/>
      <c r="BR648" s="188"/>
      <c r="BS648" s="188"/>
      <c r="BT648" s="188"/>
      <c r="BU648" s="187"/>
      <c r="BV648" s="192"/>
      <c r="BW648" s="187"/>
      <c r="BX648" s="187"/>
      <c r="BY648" s="187"/>
      <c r="BZ648" s="187"/>
      <c r="CA648" s="187"/>
      <c r="CB648" s="187"/>
      <c r="CC648" s="187"/>
      <c r="CD648" s="187"/>
      <c r="CE648" s="187"/>
      <c r="CF648" s="187"/>
      <c r="CG648" s="187"/>
      <c r="CH648" s="187"/>
      <c r="CI648" s="187"/>
      <c r="CJ648" s="187"/>
      <c r="CK648" s="187"/>
      <c r="CL648" s="187"/>
      <c r="CM648" s="187"/>
      <c r="CN648" s="187"/>
      <c r="CO648" s="187"/>
    </row>
    <row r="649" spans="2:93" s="162" customFormat="1">
      <c r="B649" s="186"/>
      <c r="C649" s="185"/>
      <c r="D649" s="185"/>
      <c r="E649" s="185"/>
      <c r="F649" s="185"/>
      <c r="G649" s="185"/>
      <c r="H649" s="185"/>
      <c r="I649" s="214"/>
      <c r="J649" s="185"/>
      <c r="K649" s="185"/>
      <c r="L649" s="185"/>
      <c r="M649" s="185"/>
      <c r="N649" s="187"/>
      <c r="O649" s="187"/>
      <c r="P649" s="188"/>
      <c r="Q649" s="187"/>
      <c r="R649" s="187"/>
      <c r="S649" s="187"/>
      <c r="T649" s="187"/>
      <c r="U649" s="187"/>
      <c r="V649" s="187"/>
      <c r="W649" s="187"/>
      <c r="X649" s="187"/>
      <c r="Y649" s="187"/>
      <c r="Z649" s="187"/>
      <c r="AA649" s="189"/>
      <c r="AB649" s="190"/>
      <c r="AC649" s="190"/>
      <c r="AD649" s="189"/>
      <c r="AE649" s="189"/>
      <c r="AF649" s="187"/>
      <c r="AG649" s="447"/>
      <c r="AH649" s="187"/>
      <c r="AI649" s="187"/>
      <c r="AJ649" s="187"/>
      <c r="AK649" s="188"/>
      <c r="AL649" s="191"/>
      <c r="AM649" s="191"/>
      <c r="AN649" s="187"/>
      <c r="AO649" s="191"/>
      <c r="AP649" s="191"/>
      <c r="AQ649" s="191"/>
      <c r="AR649" s="187"/>
      <c r="AS649" s="187"/>
      <c r="AT649" s="187"/>
      <c r="AU649" s="187"/>
      <c r="AV649" s="187"/>
      <c r="AW649" s="189"/>
      <c r="AX649" s="191"/>
      <c r="AY649" s="191"/>
      <c r="AZ649" s="187"/>
      <c r="BA649" s="188"/>
      <c r="BB649" s="451"/>
      <c r="BC649" s="188"/>
      <c r="BD649" s="192"/>
      <c r="BE649" s="192"/>
      <c r="BF649" s="260"/>
      <c r="BG649" s="260"/>
      <c r="BH649" s="188"/>
      <c r="BI649" s="188"/>
      <c r="BJ649" s="192"/>
      <c r="BK649" s="192"/>
      <c r="BL649" s="191"/>
      <c r="BM649" s="191"/>
      <c r="BN649" s="191"/>
      <c r="BO649" s="193"/>
      <c r="BP649" s="188"/>
      <c r="BQ649" s="192"/>
      <c r="BR649" s="188"/>
      <c r="BS649" s="188"/>
      <c r="BT649" s="188"/>
      <c r="BU649" s="187"/>
      <c r="BV649" s="192"/>
      <c r="BW649" s="187"/>
      <c r="BX649" s="187"/>
      <c r="BY649" s="187"/>
      <c r="BZ649" s="187"/>
      <c r="CA649" s="187"/>
      <c r="CB649" s="187"/>
      <c r="CC649" s="187"/>
      <c r="CD649" s="187"/>
      <c r="CE649" s="187"/>
      <c r="CF649" s="187"/>
      <c r="CG649" s="187"/>
      <c r="CH649" s="187"/>
      <c r="CI649" s="187"/>
      <c r="CJ649" s="187"/>
      <c r="CK649" s="187"/>
      <c r="CL649" s="187"/>
      <c r="CM649" s="187"/>
      <c r="CN649" s="187"/>
      <c r="CO649" s="187"/>
    </row>
    <row r="650" spans="2:93" s="162" customFormat="1">
      <c r="B650" s="186"/>
      <c r="C650" s="185"/>
      <c r="D650" s="185"/>
      <c r="E650" s="185"/>
      <c r="F650" s="185"/>
      <c r="G650" s="185"/>
      <c r="H650" s="185"/>
      <c r="I650" s="214"/>
      <c r="J650" s="185"/>
      <c r="K650" s="185"/>
      <c r="L650" s="185"/>
      <c r="M650" s="185"/>
      <c r="N650" s="187"/>
      <c r="O650" s="187"/>
      <c r="P650" s="188"/>
      <c r="Q650" s="187"/>
      <c r="R650" s="187"/>
      <c r="S650" s="187"/>
      <c r="T650" s="187"/>
      <c r="U650" s="187"/>
      <c r="V650" s="187"/>
      <c r="W650" s="187"/>
      <c r="X650" s="187"/>
      <c r="Y650" s="187"/>
      <c r="Z650" s="187"/>
      <c r="AA650" s="189"/>
      <c r="AB650" s="190"/>
      <c r="AC650" s="190"/>
      <c r="AD650" s="189"/>
      <c r="AE650" s="189"/>
      <c r="AF650" s="187"/>
      <c r="AG650" s="447"/>
      <c r="AH650" s="187"/>
      <c r="AI650" s="187"/>
      <c r="AJ650" s="187"/>
      <c r="AK650" s="188"/>
      <c r="AL650" s="191"/>
      <c r="AM650" s="191"/>
      <c r="AN650" s="187"/>
      <c r="AO650" s="191"/>
      <c r="AP650" s="191"/>
      <c r="AQ650" s="191"/>
      <c r="AR650" s="187"/>
      <c r="AS650" s="187"/>
      <c r="AT650" s="187"/>
      <c r="AU650" s="187"/>
      <c r="AV650" s="187"/>
      <c r="AW650" s="189"/>
      <c r="AX650" s="191"/>
      <c r="AY650" s="191"/>
      <c r="AZ650" s="187"/>
      <c r="BA650" s="188"/>
      <c r="BB650" s="451"/>
      <c r="BC650" s="188"/>
      <c r="BD650" s="192"/>
      <c r="BE650" s="192"/>
      <c r="BF650" s="260"/>
      <c r="BG650" s="260"/>
      <c r="BH650" s="188"/>
      <c r="BI650" s="188"/>
      <c r="BJ650" s="192"/>
      <c r="BK650" s="192"/>
      <c r="BL650" s="191"/>
      <c r="BM650" s="191"/>
      <c r="BN650" s="191"/>
      <c r="BO650" s="193"/>
      <c r="BP650" s="188"/>
      <c r="BQ650" s="192"/>
      <c r="BR650" s="188"/>
      <c r="BS650" s="188"/>
      <c r="BT650" s="188"/>
      <c r="BU650" s="187"/>
      <c r="BV650" s="192"/>
      <c r="BW650" s="187"/>
      <c r="BX650" s="187"/>
      <c r="BY650" s="187"/>
      <c r="BZ650" s="187"/>
      <c r="CA650" s="187"/>
      <c r="CB650" s="187"/>
      <c r="CC650" s="187"/>
      <c r="CD650" s="187"/>
      <c r="CE650" s="187"/>
      <c r="CF650" s="187"/>
      <c r="CG650" s="187"/>
      <c r="CH650" s="187"/>
      <c r="CI650" s="187"/>
      <c r="CJ650" s="187"/>
      <c r="CK650" s="187"/>
      <c r="CL650" s="187"/>
      <c r="CM650" s="187"/>
      <c r="CN650" s="187"/>
      <c r="CO650" s="187"/>
    </row>
    <row r="651" spans="2:93" s="162" customFormat="1">
      <c r="B651" s="186"/>
      <c r="C651" s="185"/>
      <c r="D651" s="185"/>
      <c r="E651" s="185"/>
      <c r="F651" s="185"/>
      <c r="G651" s="185"/>
      <c r="H651" s="185"/>
      <c r="I651" s="214"/>
      <c r="J651" s="185"/>
      <c r="K651" s="185"/>
      <c r="L651" s="185"/>
      <c r="M651" s="185"/>
      <c r="N651" s="187"/>
      <c r="O651" s="187"/>
      <c r="P651" s="188"/>
      <c r="Q651" s="187"/>
      <c r="R651" s="187"/>
      <c r="S651" s="187"/>
      <c r="T651" s="187"/>
      <c r="U651" s="187"/>
      <c r="V651" s="187"/>
      <c r="W651" s="187"/>
      <c r="X651" s="187"/>
      <c r="Y651" s="187"/>
      <c r="Z651" s="187"/>
      <c r="AA651" s="189"/>
      <c r="AB651" s="190"/>
      <c r="AC651" s="190"/>
      <c r="AD651" s="189"/>
      <c r="AE651" s="189"/>
      <c r="AF651" s="187"/>
      <c r="AG651" s="447"/>
      <c r="AH651" s="187"/>
      <c r="AI651" s="187"/>
      <c r="AJ651" s="187"/>
      <c r="AK651" s="188"/>
      <c r="AL651" s="191"/>
      <c r="AM651" s="191"/>
      <c r="AN651" s="187"/>
      <c r="AO651" s="191"/>
      <c r="AP651" s="191"/>
      <c r="AQ651" s="191"/>
      <c r="AR651" s="187"/>
      <c r="AS651" s="187"/>
      <c r="AT651" s="187"/>
      <c r="AU651" s="187"/>
      <c r="AV651" s="187"/>
      <c r="AW651" s="189"/>
      <c r="AX651" s="191"/>
      <c r="AY651" s="191"/>
      <c r="AZ651" s="187"/>
      <c r="BA651" s="188"/>
      <c r="BB651" s="451"/>
      <c r="BC651" s="188"/>
      <c r="BD651" s="192"/>
      <c r="BE651" s="192"/>
      <c r="BF651" s="260"/>
      <c r="BG651" s="260"/>
      <c r="BH651" s="188"/>
      <c r="BI651" s="188"/>
      <c r="BJ651" s="192"/>
      <c r="BK651" s="192"/>
      <c r="BL651" s="191"/>
      <c r="BM651" s="191"/>
      <c r="BN651" s="191"/>
      <c r="BO651" s="193"/>
      <c r="BP651" s="188"/>
      <c r="BQ651" s="192"/>
      <c r="BR651" s="188"/>
      <c r="BS651" s="188"/>
      <c r="BT651" s="188"/>
      <c r="BU651" s="187"/>
      <c r="BV651" s="192"/>
      <c r="BW651" s="187"/>
      <c r="BX651" s="187"/>
      <c r="BY651" s="187"/>
      <c r="BZ651" s="187"/>
      <c r="CA651" s="187"/>
      <c r="CB651" s="187"/>
      <c r="CC651" s="187"/>
      <c r="CD651" s="187"/>
      <c r="CE651" s="187"/>
      <c r="CF651" s="187"/>
      <c r="CG651" s="187"/>
      <c r="CH651" s="187"/>
      <c r="CI651" s="187"/>
      <c r="CJ651" s="187"/>
      <c r="CK651" s="187"/>
      <c r="CL651" s="187"/>
      <c r="CM651" s="187"/>
      <c r="CN651" s="187"/>
      <c r="CO651" s="187"/>
    </row>
    <row r="652" spans="2:93" s="162" customFormat="1">
      <c r="B652" s="186"/>
      <c r="C652" s="185"/>
      <c r="D652" s="185"/>
      <c r="E652" s="185"/>
      <c r="F652" s="185"/>
      <c r="G652" s="185"/>
      <c r="H652" s="185"/>
      <c r="I652" s="214"/>
      <c r="J652" s="185"/>
      <c r="K652" s="185"/>
      <c r="L652" s="185"/>
      <c r="M652" s="185"/>
      <c r="N652" s="187"/>
      <c r="O652" s="187"/>
      <c r="P652" s="188"/>
      <c r="Q652" s="187"/>
      <c r="R652" s="187"/>
      <c r="S652" s="187"/>
      <c r="T652" s="187"/>
      <c r="U652" s="187"/>
      <c r="V652" s="187"/>
      <c r="W652" s="187"/>
      <c r="X652" s="187"/>
      <c r="Y652" s="187"/>
      <c r="Z652" s="187"/>
      <c r="AA652" s="189"/>
      <c r="AB652" s="190"/>
      <c r="AC652" s="190"/>
      <c r="AD652" s="189"/>
      <c r="AE652" s="189"/>
      <c r="AF652" s="187"/>
      <c r="AG652" s="447"/>
      <c r="AH652" s="187"/>
      <c r="AI652" s="187"/>
      <c r="AJ652" s="187"/>
      <c r="AK652" s="188"/>
      <c r="AL652" s="191"/>
      <c r="AM652" s="191"/>
      <c r="AN652" s="187"/>
      <c r="AO652" s="191"/>
      <c r="AP652" s="191"/>
      <c r="AQ652" s="191"/>
      <c r="AR652" s="187"/>
      <c r="AS652" s="187"/>
      <c r="AT652" s="187"/>
      <c r="AU652" s="187"/>
      <c r="AV652" s="187"/>
      <c r="AW652" s="189"/>
      <c r="AX652" s="191"/>
      <c r="AY652" s="191"/>
      <c r="AZ652" s="187"/>
      <c r="BA652" s="188"/>
      <c r="BB652" s="451"/>
      <c r="BC652" s="188"/>
      <c r="BD652" s="192"/>
      <c r="BE652" s="192"/>
      <c r="BF652" s="260"/>
      <c r="BG652" s="260"/>
      <c r="BH652" s="188"/>
      <c r="BI652" s="188"/>
      <c r="BJ652" s="192"/>
      <c r="BK652" s="192"/>
      <c r="BL652" s="191"/>
      <c r="BM652" s="191"/>
      <c r="BN652" s="191"/>
      <c r="BO652" s="193"/>
      <c r="BP652" s="188"/>
      <c r="BQ652" s="192"/>
      <c r="BR652" s="188"/>
      <c r="BS652" s="188"/>
      <c r="BT652" s="188"/>
      <c r="BU652" s="187"/>
      <c r="BV652" s="192"/>
      <c r="BW652" s="187"/>
      <c r="BX652" s="187"/>
      <c r="BY652" s="187"/>
      <c r="BZ652" s="187"/>
      <c r="CA652" s="187"/>
      <c r="CB652" s="187"/>
      <c r="CC652" s="187"/>
      <c r="CD652" s="187"/>
      <c r="CE652" s="187"/>
      <c r="CF652" s="187"/>
      <c r="CG652" s="187"/>
      <c r="CH652" s="187"/>
      <c r="CI652" s="187"/>
      <c r="CJ652" s="187"/>
      <c r="CK652" s="187"/>
      <c r="CL652" s="187"/>
      <c r="CM652" s="187"/>
      <c r="CN652" s="187"/>
      <c r="CO652" s="187"/>
    </row>
    <row r="653" spans="2:93" s="162" customFormat="1">
      <c r="B653" s="186"/>
      <c r="C653" s="185"/>
      <c r="D653" s="185"/>
      <c r="E653" s="185"/>
      <c r="F653" s="185"/>
      <c r="G653" s="185"/>
      <c r="H653" s="185"/>
      <c r="I653" s="214"/>
      <c r="J653" s="185"/>
      <c r="K653" s="185"/>
      <c r="L653" s="185"/>
      <c r="M653" s="185"/>
      <c r="N653" s="187"/>
      <c r="O653" s="187"/>
      <c r="P653" s="188"/>
      <c r="Q653" s="187"/>
      <c r="R653" s="187"/>
      <c r="S653" s="187"/>
      <c r="T653" s="187"/>
      <c r="U653" s="187"/>
      <c r="V653" s="187"/>
      <c r="W653" s="187"/>
      <c r="X653" s="187"/>
      <c r="Y653" s="187"/>
      <c r="Z653" s="187"/>
      <c r="AA653" s="189"/>
      <c r="AB653" s="190"/>
      <c r="AC653" s="190"/>
      <c r="AD653" s="189"/>
      <c r="AE653" s="189"/>
      <c r="AF653" s="187"/>
      <c r="AG653" s="447"/>
      <c r="AH653" s="187"/>
      <c r="AI653" s="187"/>
      <c r="AJ653" s="187"/>
      <c r="AK653" s="188"/>
      <c r="AL653" s="191"/>
      <c r="AM653" s="191"/>
      <c r="AN653" s="187"/>
      <c r="AO653" s="191"/>
      <c r="AP653" s="191"/>
      <c r="AQ653" s="191"/>
      <c r="AR653" s="187"/>
      <c r="AS653" s="187"/>
      <c r="AT653" s="187"/>
      <c r="AU653" s="187"/>
      <c r="AV653" s="187"/>
      <c r="AW653" s="189"/>
      <c r="AX653" s="191"/>
      <c r="AY653" s="191"/>
      <c r="AZ653" s="187"/>
      <c r="BA653" s="188"/>
      <c r="BB653" s="451"/>
      <c r="BC653" s="188"/>
      <c r="BD653" s="192"/>
      <c r="BE653" s="192"/>
      <c r="BF653" s="260"/>
      <c r="BG653" s="260"/>
      <c r="BH653" s="188"/>
      <c r="BI653" s="188"/>
      <c r="BJ653" s="192"/>
      <c r="BK653" s="192"/>
      <c r="BL653" s="191"/>
      <c r="BM653" s="191"/>
      <c r="BN653" s="191"/>
      <c r="BO653" s="193"/>
      <c r="BP653" s="188"/>
      <c r="BQ653" s="192"/>
      <c r="BR653" s="188"/>
      <c r="BS653" s="188"/>
      <c r="BT653" s="188"/>
      <c r="BU653" s="187"/>
      <c r="BV653" s="192"/>
      <c r="BW653" s="187"/>
      <c r="BX653" s="187"/>
      <c r="BY653" s="187"/>
      <c r="BZ653" s="187"/>
      <c r="CA653" s="187"/>
      <c r="CB653" s="187"/>
      <c r="CC653" s="187"/>
      <c r="CD653" s="187"/>
      <c r="CE653" s="187"/>
      <c r="CF653" s="187"/>
      <c r="CG653" s="187"/>
      <c r="CH653" s="187"/>
      <c r="CI653" s="187"/>
      <c r="CJ653" s="187"/>
      <c r="CK653" s="187"/>
      <c r="CL653" s="187"/>
      <c r="CM653" s="187"/>
      <c r="CN653" s="187"/>
      <c r="CO653" s="187"/>
    </row>
    <row r="654" spans="2:93" s="162" customFormat="1">
      <c r="B654" s="186"/>
      <c r="C654" s="185"/>
      <c r="D654" s="185"/>
      <c r="E654" s="185"/>
      <c r="F654" s="185"/>
      <c r="G654" s="185"/>
      <c r="H654" s="185"/>
      <c r="I654" s="214"/>
      <c r="J654" s="185"/>
      <c r="K654" s="185"/>
      <c r="L654" s="185"/>
      <c r="M654" s="185"/>
      <c r="N654" s="187"/>
      <c r="O654" s="187"/>
      <c r="P654" s="188"/>
      <c r="Q654" s="187"/>
      <c r="R654" s="187"/>
      <c r="S654" s="187"/>
      <c r="T654" s="187"/>
      <c r="U654" s="187"/>
      <c r="V654" s="187"/>
      <c r="W654" s="187"/>
      <c r="X654" s="187"/>
      <c r="Y654" s="187"/>
      <c r="Z654" s="187"/>
      <c r="AA654" s="189"/>
      <c r="AB654" s="190"/>
      <c r="AC654" s="190"/>
      <c r="AD654" s="189"/>
      <c r="AE654" s="189"/>
      <c r="AF654" s="187"/>
      <c r="AG654" s="447"/>
      <c r="AH654" s="187"/>
      <c r="AI654" s="187"/>
      <c r="AJ654" s="187"/>
      <c r="AK654" s="188"/>
      <c r="AL654" s="191"/>
      <c r="AM654" s="191"/>
      <c r="AN654" s="187"/>
      <c r="AO654" s="191"/>
      <c r="AP654" s="191"/>
      <c r="AQ654" s="191"/>
      <c r="AR654" s="187"/>
      <c r="AS654" s="187"/>
      <c r="AT654" s="187"/>
      <c r="AU654" s="187"/>
      <c r="AV654" s="187"/>
      <c r="AW654" s="189"/>
      <c r="AX654" s="191"/>
      <c r="AY654" s="191"/>
      <c r="AZ654" s="187"/>
      <c r="BA654" s="188"/>
      <c r="BB654" s="451"/>
      <c r="BC654" s="188"/>
      <c r="BD654" s="192"/>
      <c r="BE654" s="192"/>
      <c r="BF654" s="260"/>
      <c r="BG654" s="260"/>
      <c r="BH654" s="188"/>
      <c r="BI654" s="188"/>
      <c r="BJ654" s="192"/>
      <c r="BK654" s="192"/>
      <c r="BL654" s="191"/>
      <c r="BM654" s="191"/>
      <c r="BN654" s="191"/>
      <c r="BO654" s="193"/>
      <c r="BP654" s="188"/>
      <c r="BQ654" s="192"/>
      <c r="BR654" s="188"/>
      <c r="BS654" s="188"/>
      <c r="BT654" s="188"/>
      <c r="BU654" s="187"/>
      <c r="BV654" s="192"/>
      <c r="BW654" s="187"/>
      <c r="BX654" s="187"/>
      <c r="BY654" s="187"/>
      <c r="BZ654" s="187"/>
      <c r="CA654" s="187"/>
      <c r="CB654" s="187"/>
      <c r="CC654" s="187"/>
      <c r="CD654" s="187"/>
      <c r="CE654" s="187"/>
      <c r="CF654" s="187"/>
      <c r="CG654" s="187"/>
      <c r="CH654" s="187"/>
      <c r="CI654" s="187"/>
      <c r="CJ654" s="187"/>
      <c r="CK654" s="187"/>
      <c r="CL654" s="187"/>
      <c r="CM654" s="187"/>
      <c r="CN654" s="187"/>
      <c r="CO654" s="187"/>
    </row>
    <row r="655" spans="2:93" s="162" customFormat="1">
      <c r="B655" s="186"/>
      <c r="C655" s="185"/>
      <c r="D655" s="185"/>
      <c r="E655" s="185"/>
      <c r="F655" s="185"/>
      <c r="G655" s="185"/>
      <c r="H655" s="185"/>
      <c r="I655" s="214"/>
      <c r="J655" s="185"/>
      <c r="K655" s="185"/>
      <c r="L655" s="185"/>
      <c r="M655" s="185"/>
      <c r="N655" s="187"/>
      <c r="O655" s="187"/>
      <c r="P655" s="188"/>
      <c r="Q655" s="187"/>
      <c r="R655" s="187"/>
      <c r="S655" s="187"/>
      <c r="T655" s="187"/>
      <c r="U655" s="187"/>
      <c r="V655" s="187"/>
      <c r="W655" s="187"/>
      <c r="X655" s="187"/>
      <c r="Y655" s="187"/>
      <c r="Z655" s="187"/>
      <c r="AA655" s="189"/>
      <c r="AB655" s="190"/>
      <c r="AC655" s="190"/>
      <c r="AD655" s="189"/>
      <c r="AE655" s="189"/>
      <c r="AF655" s="187"/>
      <c r="AG655" s="447"/>
      <c r="AH655" s="187"/>
      <c r="AI655" s="187"/>
      <c r="AJ655" s="187"/>
      <c r="AK655" s="188"/>
      <c r="AL655" s="191"/>
      <c r="AM655" s="191"/>
      <c r="AN655" s="187"/>
      <c r="AO655" s="191"/>
      <c r="AP655" s="191"/>
      <c r="AQ655" s="191"/>
      <c r="AR655" s="187"/>
      <c r="AS655" s="187"/>
      <c r="AT655" s="187"/>
      <c r="AU655" s="187"/>
      <c r="AV655" s="187"/>
      <c r="AW655" s="189"/>
      <c r="AX655" s="191"/>
      <c r="AY655" s="191"/>
      <c r="AZ655" s="187"/>
      <c r="BA655" s="188"/>
      <c r="BB655" s="451"/>
      <c r="BC655" s="188"/>
      <c r="BD655" s="192"/>
      <c r="BE655" s="192"/>
      <c r="BF655" s="260"/>
      <c r="BG655" s="260"/>
      <c r="BH655" s="188"/>
      <c r="BI655" s="188"/>
      <c r="BJ655" s="192"/>
      <c r="BK655" s="192"/>
      <c r="BL655" s="191"/>
      <c r="BM655" s="191"/>
      <c r="BN655" s="191"/>
      <c r="BO655" s="193"/>
      <c r="BP655" s="188"/>
      <c r="BQ655" s="192"/>
      <c r="BR655" s="188"/>
      <c r="BS655" s="188"/>
      <c r="BT655" s="188"/>
      <c r="BU655" s="187"/>
      <c r="BV655" s="192"/>
      <c r="BW655" s="187"/>
      <c r="BX655" s="187"/>
      <c r="BY655" s="187"/>
      <c r="BZ655" s="187"/>
      <c r="CA655" s="187"/>
      <c r="CB655" s="187"/>
      <c r="CC655" s="187"/>
      <c r="CD655" s="187"/>
      <c r="CE655" s="187"/>
      <c r="CF655" s="187"/>
      <c r="CG655" s="187"/>
      <c r="CH655" s="187"/>
      <c r="CI655" s="187"/>
      <c r="CJ655" s="187"/>
      <c r="CK655" s="187"/>
      <c r="CL655" s="187"/>
      <c r="CM655" s="187"/>
      <c r="CN655" s="187"/>
      <c r="CO655" s="187"/>
    </row>
    <row r="656" spans="2:93" s="162" customFormat="1">
      <c r="B656" s="186"/>
      <c r="C656" s="185"/>
      <c r="D656" s="185"/>
      <c r="E656" s="185"/>
      <c r="F656" s="185"/>
      <c r="G656" s="185"/>
      <c r="H656" s="185"/>
      <c r="I656" s="214"/>
      <c r="J656" s="185"/>
      <c r="K656" s="185"/>
      <c r="L656" s="185"/>
      <c r="M656" s="185"/>
      <c r="N656" s="187"/>
      <c r="O656" s="187"/>
      <c r="P656" s="188"/>
      <c r="Q656" s="187"/>
      <c r="R656" s="187"/>
      <c r="S656" s="187"/>
      <c r="T656" s="187"/>
      <c r="U656" s="187"/>
      <c r="V656" s="187"/>
      <c r="W656" s="187"/>
      <c r="X656" s="187"/>
      <c r="Y656" s="187"/>
      <c r="Z656" s="187"/>
      <c r="AA656" s="189"/>
      <c r="AB656" s="190"/>
      <c r="AC656" s="190"/>
      <c r="AD656" s="189"/>
      <c r="AE656" s="189"/>
      <c r="AF656" s="187"/>
      <c r="AG656" s="447"/>
      <c r="AH656" s="187"/>
      <c r="AI656" s="187"/>
      <c r="AJ656" s="187"/>
      <c r="AK656" s="188"/>
      <c r="AL656" s="191"/>
      <c r="AM656" s="191"/>
      <c r="AN656" s="187"/>
      <c r="AO656" s="191"/>
      <c r="AP656" s="191"/>
      <c r="AQ656" s="191"/>
      <c r="AR656" s="187"/>
      <c r="AS656" s="187"/>
      <c r="AT656" s="187"/>
      <c r="AU656" s="187"/>
      <c r="AV656" s="187"/>
      <c r="AW656" s="189"/>
      <c r="AX656" s="191"/>
      <c r="AY656" s="191"/>
      <c r="AZ656" s="187"/>
      <c r="BA656" s="188"/>
      <c r="BB656" s="451"/>
      <c r="BC656" s="188"/>
      <c r="BD656" s="192"/>
      <c r="BE656" s="192"/>
      <c r="BF656" s="260"/>
      <c r="BG656" s="260"/>
      <c r="BH656" s="188"/>
      <c r="BI656" s="188"/>
      <c r="BJ656" s="192"/>
      <c r="BK656" s="192"/>
      <c r="BL656" s="191"/>
      <c r="BM656" s="191"/>
      <c r="BN656" s="191"/>
      <c r="BO656" s="193"/>
      <c r="BP656" s="188"/>
      <c r="BQ656" s="192"/>
      <c r="BR656" s="188"/>
      <c r="BS656" s="188"/>
      <c r="BT656" s="188"/>
      <c r="BU656" s="187"/>
      <c r="BV656" s="192"/>
      <c r="BW656" s="187"/>
      <c r="BX656" s="187"/>
      <c r="BY656" s="187"/>
      <c r="BZ656" s="187"/>
      <c r="CA656" s="187"/>
      <c r="CB656" s="187"/>
      <c r="CC656" s="187"/>
      <c r="CD656" s="187"/>
      <c r="CE656" s="187"/>
      <c r="CF656" s="187"/>
      <c r="CG656" s="187"/>
      <c r="CH656" s="187"/>
      <c r="CI656" s="187"/>
      <c r="CJ656" s="187"/>
      <c r="CK656" s="187"/>
      <c r="CL656" s="187"/>
      <c r="CM656" s="187"/>
      <c r="CN656" s="187"/>
      <c r="CO656" s="187"/>
    </row>
    <row r="657" spans="2:93" s="162" customFormat="1">
      <c r="B657" s="186"/>
      <c r="C657" s="185"/>
      <c r="D657" s="185"/>
      <c r="E657" s="185"/>
      <c r="F657" s="185"/>
      <c r="G657" s="185"/>
      <c r="H657" s="185"/>
      <c r="I657" s="214"/>
      <c r="J657" s="185"/>
      <c r="K657" s="185"/>
      <c r="L657" s="185"/>
      <c r="M657" s="185"/>
      <c r="N657" s="187"/>
      <c r="O657" s="187"/>
      <c r="P657" s="188"/>
      <c r="Q657" s="187"/>
      <c r="R657" s="187"/>
      <c r="S657" s="187"/>
      <c r="T657" s="187"/>
      <c r="U657" s="187"/>
      <c r="V657" s="187"/>
      <c r="W657" s="187"/>
      <c r="X657" s="187"/>
      <c r="Y657" s="187"/>
      <c r="Z657" s="187"/>
      <c r="AA657" s="189"/>
      <c r="AB657" s="190"/>
      <c r="AC657" s="190"/>
      <c r="AD657" s="189"/>
      <c r="AE657" s="189"/>
      <c r="AF657" s="187"/>
      <c r="AG657" s="447"/>
      <c r="AH657" s="187"/>
      <c r="AI657" s="187"/>
      <c r="AJ657" s="187"/>
      <c r="AK657" s="188"/>
      <c r="AL657" s="191"/>
      <c r="AM657" s="191"/>
      <c r="AN657" s="187"/>
      <c r="AO657" s="191"/>
      <c r="AP657" s="191"/>
      <c r="AQ657" s="191"/>
      <c r="AR657" s="187"/>
      <c r="AS657" s="187"/>
      <c r="AT657" s="187"/>
      <c r="AU657" s="187"/>
      <c r="AV657" s="187"/>
      <c r="AW657" s="189"/>
      <c r="AX657" s="191"/>
      <c r="AY657" s="191"/>
      <c r="AZ657" s="187"/>
      <c r="BA657" s="188"/>
      <c r="BB657" s="451"/>
      <c r="BC657" s="188"/>
      <c r="BD657" s="192"/>
      <c r="BE657" s="192"/>
      <c r="BF657" s="260"/>
      <c r="BG657" s="260"/>
      <c r="BH657" s="188"/>
      <c r="BI657" s="188"/>
      <c r="BJ657" s="192"/>
      <c r="BK657" s="192"/>
      <c r="BL657" s="191"/>
      <c r="BM657" s="191"/>
      <c r="BN657" s="191"/>
      <c r="BO657" s="193"/>
      <c r="BP657" s="188"/>
      <c r="BQ657" s="192"/>
      <c r="BR657" s="188"/>
      <c r="BS657" s="188"/>
      <c r="BT657" s="188"/>
      <c r="BU657" s="187"/>
      <c r="BV657" s="192"/>
      <c r="BW657" s="187"/>
      <c r="BX657" s="187"/>
      <c r="BY657" s="187"/>
      <c r="BZ657" s="187"/>
      <c r="CA657" s="187"/>
      <c r="CB657" s="187"/>
      <c r="CC657" s="187"/>
      <c r="CD657" s="187"/>
      <c r="CE657" s="187"/>
      <c r="CF657" s="187"/>
      <c r="CG657" s="187"/>
      <c r="CH657" s="187"/>
      <c r="CI657" s="187"/>
      <c r="CJ657" s="187"/>
      <c r="CK657" s="187"/>
      <c r="CL657" s="187"/>
      <c r="CM657" s="187"/>
      <c r="CN657" s="187"/>
      <c r="CO657" s="187"/>
    </row>
    <row r="658" spans="2:93" s="162" customFormat="1">
      <c r="B658" s="186"/>
      <c r="C658" s="185"/>
      <c r="D658" s="185"/>
      <c r="E658" s="185"/>
      <c r="F658" s="185"/>
      <c r="G658" s="185"/>
      <c r="H658" s="185"/>
      <c r="I658" s="214"/>
      <c r="J658" s="185"/>
      <c r="K658" s="185"/>
      <c r="L658" s="185"/>
      <c r="M658" s="185"/>
      <c r="N658" s="187"/>
      <c r="O658" s="187"/>
      <c r="P658" s="188"/>
      <c r="Q658" s="187"/>
      <c r="R658" s="187"/>
      <c r="S658" s="187"/>
      <c r="T658" s="187"/>
      <c r="U658" s="187"/>
      <c r="V658" s="187"/>
      <c r="W658" s="187"/>
      <c r="X658" s="187"/>
      <c r="Y658" s="187"/>
      <c r="Z658" s="187"/>
      <c r="AA658" s="189"/>
      <c r="AB658" s="190"/>
      <c r="AC658" s="190"/>
      <c r="AD658" s="189"/>
      <c r="AE658" s="189"/>
      <c r="AF658" s="187"/>
      <c r="AG658" s="447"/>
      <c r="AH658" s="187"/>
      <c r="AI658" s="187"/>
      <c r="AJ658" s="187"/>
      <c r="AK658" s="188"/>
      <c r="AL658" s="191"/>
      <c r="AM658" s="191"/>
      <c r="AN658" s="187"/>
      <c r="AO658" s="191"/>
      <c r="AP658" s="191"/>
      <c r="AQ658" s="191"/>
      <c r="AR658" s="187"/>
      <c r="AS658" s="187"/>
      <c r="AT658" s="187"/>
      <c r="AU658" s="187"/>
      <c r="AV658" s="187"/>
      <c r="AW658" s="189"/>
      <c r="AX658" s="191"/>
      <c r="AY658" s="191"/>
      <c r="AZ658" s="187"/>
      <c r="BA658" s="188"/>
      <c r="BB658" s="451"/>
      <c r="BC658" s="188"/>
      <c r="BD658" s="192"/>
      <c r="BE658" s="192"/>
      <c r="BF658" s="260"/>
      <c r="BG658" s="260"/>
      <c r="BH658" s="188"/>
      <c r="BI658" s="188"/>
      <c r="BJ658" s="192"/>
      <c r="BK658" s="192"/>
      <c r="BL658" s="191"/>
      <c r="BM658" s="191"/>
      <c r="BN658" s="191"/>
      <c r="BO658" s="193"/>
      <c r="BP658" s="188"/>
      <c r="BQ658" s="192"/>
      <c r="BR658" s="188"/>
      <c r="BS658" s="188"/>
      <c r="BT658" s="188"/>
      <c r="BU658" s="187"/>
      <c r="BV658" s="192"/>
      <c r="BW658" s="187"/>
      <c r="BX658" s="187"/>
      <c r="BY658" s="187"/>
      <c r="BZ658" s="187"/>
      <c r="CA658" s="187"/>
      <c r="CB658" s="187"/>
      <c r="CC658" s="187"/>
      <c r="CD658" s="187"/>
      <c r="CE658" s="187"/>
      <c r="CF658" s="187"/>
      <c r="CG658" s="187"/>
      <c r="CH658" s="187"/>
      <c r="CI658" s="187"/>
      <c r="CJ658" s="187"/>
      <c r="CK658" s="187"/>
      <c r="CL658" s="187"/>
      <c r="CM658" s="187"/>
      <c r="CN658" s="187"/>
      <c r="CO658" s="187"/>
    </row>
    <row r="659" spans="2:93" s="162" customFormat="1">
      <c r="B659" s="186"/>
      <c r="C659" s="185"/>
      <c r="D659" s="185"/>
      <c r="E659" s="185"/>
      <c r="F659" s="185"/>
      <c r="G659" s="185"/>
      <c r="H659" s="185"/>
      <c r="I659" s="214"/>
      <c r="J659" s="185"/>
      <c r="K659" s="185"/>
      <c r="L659" s="185"/>
      <c r="M659" s="185"/>
      <c r="N659" s="187"/>
      <c r="O659" s="187"/>
      <c r="P659" s="188"/>
      <c r="Q659" s="187"/>
      <c r="R659" s="187"/>
      <c r="S659" s="187"/>
      <c r="T659" s="187"/>
      <c r="U659" s="187"/>
      <c r="V659" s="187"/>
      <c r="W659" s="187"/>
      <c r="X659" s="187"/>
      <c r="Y659" s="187"/>
      <c r="Z659" s="187"/>
      <c r="AA659" s="189"/>
      <c r="AB659" s="190"/>
      <c r="AC659" s="190"/>
      <c r="AD659" s="189"/>
      <c r="AE659" s="189"/>
      <c r="AF659" s="187"/>
      <c r="AG659" s="447"/>
      <c r="AH659" s="187"/>
      <c r="AI659" s="187"/>
      <c r="AJ659" s="187"/>
      <c r="AK659" s="188"/>
      <c r="AL659" s="191"/>
      <c r="AM659" s="191"/>
      <c r="AN659" s="187"/>
      <c r="AO659" s="191"/>
      <c r="AP659" s="191"/>
      <c r="AQ659" s="191"/>
      <c r="AR659" s="187"/>
      <c r="AS659" s="187"/>
      <c r="AT659" s="187"/>
      <c r="AU659" s="187"/>
      <c r="AV659" s="187"/>
      <c r="AW659" s="189"/>
      <c r="AX659" s="191"/>
      <c r="AY659" s="191"/>
      <c r="AZ659" s="187"/>
      <c r="BA659" s="188"/>
      <c r="BB659" s="451"/>
      <c r="BC659" s="188"/>
      <c r="BD659" s="192"/>
      <c r="BE659" s="192"/>
      <c r="BF659" s="260"/>
      <c r="BG659" s="260"/>
      <c r="BH659" s="188"/>
      <c r="BI659" s="188"/>
      <c r="BJ659" s="192"/>
      <c r="BK659" s="192"/>
      <c r="BL659" s="191"/>
      <c r="BM659" s="191"/>
      <c r="BN659" s="191"/>
      <c r="BO659" s="193"/>
      <c r="BP659" s="188"/>
      <c r="BQ659" s="192"/>
      <c r="BR659" s="188"/>
      <c r="BS659" s="188"/>
      <c r="BT659" s="188"/>
      <c r="BU659" s="187"/>
      <c r="BV659" s="192"/>
      <c r="BW659" s="187"/>
      <c r="BX659" s="187"/>
      <c r="BY659" s="187"/>
      <c r="BZ659" s="187"/>
      <c r="CA659" s="187"/>
      <c r="CB659" s="187"/>
      <c r="CC659" s="187"/>
      <c r="CD659" s="187"/>
      <c r="CE659" s="187"/>
      <c r="CF659" s="187"/>
      <c r="CG659" s="187"/>
      <c r="CH659" s="187"/>
      <c r="CI659" s="187"/>
      <c r="CJ659" s="187"/>
      <c r="CK659" s="187"/>
      <c r="CL659" s="187"/>
      <c r="CM659" s="187"/>
      <c r="CN659" s="187"/>
      <c r="CO659" s="187"/>
    </row>
    <row r="660" spans="2:93" s="162" customFormat="1">
      <c r="B660" s="186"/>
      <c r="C660" s="185"/>
      <c r="D660" s="185"/>
      <c r="E660" s="185"/>
      <c r="F660" s="185"/>
      <c r="G660" s="185"/>
      <c r="H660" s="185"/>
      <c r="I660" s="214"/>
      <c r="J660" s="185"/>
      <c r="K660" s="185"/>
      <c r="L660" s="185"/>
      <c r="M660" s="185"/>
      <c r="N660" s="187"/>
      <c r="O660" s="187"/>
      <c r="P660" s="188"/>
      <c r="Q660" s="187"/>
      <c r="R660" s="187"/>
      <c r="S660" s="187"/>
      <c r="T660" s="187"/>
      <c r="U660" s="187"/>
      <c r="V660" s="187"/>
      <c r="W660" s="187"/>
      <c r="X660" s="187"/>
      <c r="Y660" s="187"/>
      <c r="Z660" s="187"/>
      <c r="AA660" s="189"/>
      <c r="AB660" s="190"/>
      <c r="AC660" s="190"/>
      <c r="AD660" s="189"/>
      <c r="AE660" s="189"/>
      <c r="AF660" s="187"/>
      <c r="AG660" s="447"/>
      <c r="AH660" s="187"/>
      <c r="AI660" s="187"/>
      <c r="AJ660" s="187"/>
      <c r="AK660" s="188"/>
      <c r="AL660" s="191"/>
      <c r="AM660" s="191"/>
      <c r="AN660" s="187"/>
      <c r="AO660" s="191"/>
      <c r="AP660" s="191"/>
      <c r="AQ660" s="191"/>
      <c r="AR660" s="187"/>
      <c r="AS660" s="187"/>
      <c r="AT660" s="187"/>
      <c r="AU660" s="187"/>
      <c r="AV660" s="187"/>
      <c r="AW660" s="189"/>
      <c r="AX660" s="191"/>
      <c r="AY660" s="191"/>
      <c r="AZ660" s="187"/>
      <c r="BA660" s="188"/>
      <c r="BB660" s="451"/>
      <c r="BC660" s="188"/>
      <c r="BD660" s="192"/>
      <c r="BE660" s="192"/>
      <c r="BF660" s="260"/>
      <c r="BG660" s="260"/>
      <c r="BH660" s="188"/>
      <c r="BI660" s="188"/>
      <c r="BJ660" s="192"/>
      <c r="BK660" s="192"/>
      <c r="BL660" s="191"/>
      <c r="BM660" s="191"/>
      <c r="BN660" s="191"/>
      <c r="BO660" s="193"/>
      <c r="BP660" s="188"/>
      <c r="BQ660" s="192"/>
      <c r="BR660" s="188"/>
      <c r="BS660" s="188"/>
      <c r="BT660" s="188"/>
      <c r="BU660" s="187"/>
      <c r="BV660" s="192"/>
      <c r="BW660" s="187"/>
      <c r="BX660" s="187"/>
      <c r="BY660" s="187"/>
      <c r="BZ660" s="187"/>
      <c r="CA660" s="187"/>
      <c r="CB660" s="187"/>
      <c r="CC660" s="187"/>
      <c r="CD660" s="187"/>
      <c r="CE660" s="187"/>
      <c r="CF660" s="187"/>
      <c r="CG660" s="187"/>
      <c r="CH660" s="187"/>
      <c r="CI660" s="187"/>
      <c r="CJ660" s="187"/>
      <c r="CK660" s="187"/>
      <c r="CL660" s="187"/>
      <c r="CM660" s="187"/>
      <c r="CN660" s="187"/>
      <c r="CO660" s="187"/>
    </row>
    <row r="661" spans="2:93" s="162" customFormat="1">
      <c r="B661" s="186"/>
      <c r="C661" s="185"/>
      <c r="D661" s="185"/>
      <c r="E661" s="185"/>
      <c r="F661" s="185"/>
      <c r="G661" s="185"/>
      <c r="H661" s="185"/>
      <c r="I661" s="214"/>
      <c r="J661" s="185"/>
      <c r="K661" s="185"/>
      <c r="L661" s="185"/>
      <c r="M661" s="185"/>
      <c r="N661" s="187"/>
      <c r="O661" s="187"/>
      <c r="P661" s="188"/>
      <c r="Q661" s="187"/>
      <c r="R661" s="187"/>
      <c r="S661" s="187"/>
      <c r="T661" s="187"/>
      <c r="U661" s="187"/>
      <c r="V661" s="187"/>
      <c r="W661" s="187"/>
      <c r="X661" s="187"/>
      <c r="Y661" s="187"/>
      <c r="Z661" s="187"/>
      <c r="AA661" s="189"/>
      <c r="AB661" s="190"/>
      <c r="AC661" s="190"/>
      <c r="AD661" s="189"/>
      <c r="AE661" s="189"/>
      <c r="AF661" s="187"/>
      <c r="AG661" s="447"/>
      <c r="AH661" s="187"/>
      <c r="AI661" s="187"/>
      <c r="AJ661" s="187"/>
      <c r="AK661" s="188"/>
      <c r="AL661" s="191"/>
      <c r="AM661" s="191"/>
      <c r="AN661" s="187"/>
      <c r="AO661" s="191"/>
      <c r="AP661" s="191"/>
      <c r="AQ661" s="191"/>
      <c r="AR661" s="187"/>
      <c r="AS661" s="187"/>
      <c r="AT661" s="187"/>
      <c r="AU661" s="187"/>
      <c r="AV661" s="187"/>
      <c r="AW661" s="189"/>
      <c r="AX661" s="191"/>
      <c r="AY661" s="191"/>
      <c r="AZ661" s="187"/>
      <c r="BA661" s="188"/>
      <c r="BB661" s="451"/>
      <c r="BC661" s="188"/>
      <c r="BD661" s="192"/>
      <c r="BE661" s="192"/>
      <c r="BF661" s="260"/>
      <c r="BG661" s="260"/>
      <c r="BH661" s="188"/>
      <c r="BI661" s="188"/>
      <c r="BJ661" s="192"/>
      <c r="BK661" s="192"/>
      <c r="BL661" s="191"/>
      <c r="BM661" s="191"/>
      <c r="BN661" s="191"/>
      <c r="BO661" s="193"/>
      <c r="BP661" s="188"/>
      <c r="BQ661" s="192"/>
      <c r="BR661" s="188"/>
      <c r="BS661" s="188"/>
      <c r="BT661" s="188"/>
      <c r="BU661" s="187"/>
      <c r="BV661" s="192"/>
      <c r="BW661" s="187"/>
      <c r="BX661" s="187"/>
      <c r="BY661" s="187"/>
      <c r="BZ661" s="187"/>
      <c r="CA661" s="187"/>
      <c r="CB661" s="187"/>
      <c r="CC661" s="187"/>
      <c r="CD661" s="187"/>
      <c r="CE661" s="187"/>
      <c r="CF661" s="187"/>
      <c r="CG661" s="187"/>
      <c r="CH661" s="187"/>
      <c r="CI661" s="187"/>
      <c r="CJ661" s="187"/>
      <c r="CK661" s="187"/>
      <c r="CL661" s="187"/>
      <c r="CM661" s="187"/>
      <c r="CN661" s="187"/>
      <c r="CO661" s="187"/>
    </row>
    <row r="662" spans="2:93" s="162" customFormat="1">
      <c r="B662" s="186"/>
      <c r="C662" s="185"/>
      <c r="D662" s="185"/>
      <c r="E662" s="185"/>
      <c r="F662" s="185"/>
      <c r="G662" s="185"/>
      <c r="H662" s="185"/>
      <c r="I662" s="214"/>
      <c r="J662" s="185"/>
      <c r="K662" s="185"/>
      <c r="L662" s="185"/>
      <c r="M662" s="185"/>
      <c r="N662" s="187"/>
      <c r="O662" s="187"/>
      <c r="P662" s="188"/>
      <c r="Q662" s="187"/>
      <c r="R662" s="187"/>
      <c r="S662" s="187"/>
      <c r="T662" s="187"/>
      <c r="U662" s="187"/>
      <c r="V662" s="187"/>
      <c r="W662" s="187"/>
      <c r="X662" s="187"/>
      <c r="Y662" s="187"/>
      <c r="Z662" s="187"/>
      <c r="AA662" s="189"/>
      <c r="AB662" s="190"/>
      <c r="AC662" s="190"/>
      <c r="AD662" s="189"/>
      <c r="AE662" s="189"/>
      <c r="AF662" s="187"/>
      <c r="AG662" s="447"/>
      <c r="AH662" s="187"/>
      <c r="AI662" s="187"/>
      <c r="AJ662" s="187"/>
      <c r="AK662" s="188"/>
      <c r="AL662" s="191"/>
      <c r="AM662" s="191"/>
      <c r="AN662" s="187"/>
      <c r="AO662" s="191"/>
      <c r="AP662" s="191"/>
      <c r="AQ662" s="191"/>
      <c r="AR662" s="187"/>
      <c r="AS662" s="187"/>
      <c r="AT662" s="187"/>
      <c r="AU662" s="187"/>
      <c r="AV662" s="187"/>
      <c r="AW662" s="189"/>
      <c r="AX662" s="191"/>
      <c r="AY662" s="191"/>
      <c r="AZ662" s="187"/>
      <c r="BA662" s="188"/>
      <c r="BB662" s="451"/>
      <c r="BC662" s="188"/>
      <c r="BD662" s="192"/>
      <c r="BE662" s="192"/>
      <c r="BF662" s="260"/>
      <c r="BG662" s="260"/>
      <c r="BH662" s="188"/>
      <c r="BI662" s="188"/>
      <c r="BJ662" s="192"/>
      <c r="BK662" s="192"/>
      <c r="BL662" s="191"/>
      <c r="BM662" s="191"/>
      <c r="BN662" s="191"/>
      <c r="BO662" s="193"/>
      <c r="BP662" s="188"/>
      <c r="BQ662" s="192"/>
      <c r="BR662" s="188"/>
      <c r="BS662" s="188"/>
      <c r="BT662" s="188"/>
      <c r="BU662" s="187"/>
      <c r="BV662" s="192"/>
      <c r="BW662" s="187"/>
      <c r="BX662" s="187"/>
      <c r="BY662" s="187"/>
      <c r="BZ662" s="187"/>
      <c r="CA662" s="187"/>
      <c r="CB662" s="187"/>
      <c r="CC662" s="187"/>
      <c r="CD662" s="187"/>
      <c r="CE662" s="187"/>
      <c r="CF662" s="187"/>
      <c r="CG662" s="187"/>
      <c r="CH662" s="187"/>
      <c r="CI662" s="187"/>
      <c r="CJ662" s="187"/>
      <c r="CK662" s="187"/>
      <c r="CL662" s="187"/>
      <c r="CM662" s="187"/>
      <c r="CN662" s="187"/>
      <c r="CO662" s="187"/>
    </row>
    <row r="663" spans="2:93" s="162" customFormat="1">
      <c r="B663" s="186"/>
      <c r="C663" s="185"/>
      <c r="D663" s="185"/>
      <c r="E663" s="185"/>
      <c r="F663" s="185"/>
      <c r="G663" s="185"/>
      <c r="H663" s="185"/>
      <c r="I663" s="214"/>
      <c r="J663" s="185"/>
      <c r="K663" s="185"/>
      <c r="L663" s="185"/>
      <c r="M663" s="185"/>
      <c r="N663" s="187"/>
      <c r="O663" s="187"/>
      <c r="P663" s="188"/>
      <c r="Q663" s="187"/>
      <c r="R663" s="187"/>
      <c r="S663" s="187"/>
      <c r="T663" s="187"/>
      <c r="U663" s="187"/>
      <c r="V663" s="187"/>
      <c r="W663" s="187"/>
      <c r="X663" s="187"/>
      <c r="Y663" s="187"/>
      <c r="Z663" s="187"/>
      <c r="AA663" s="189"/>
      <c r="AB663" s="190"/>
      <c r="AC663" s="190"/>
      <c r="AD663" s="189"/>
      <c r="AE663" s="189"/>
      <c r="AF663" s="187"/>
      <c r="AG663" s="447"/>
      <c r="AH663" s="187"/>
      <c r="AI663" s="187"/>
      <c r="AJ663" s="187"/>
      <c r="AK663" s="188"/>
      <c r="AL663" s="191"/>
      <c r="AM663" s="191"/>
      <c r="AN663" s="187"/>
      <c r="AO663" s="191"/>
      <c r="AP663" s="191"/>
      <c r="AQ663" s="191"/>
      <c r="AR663" s="187"/>
      <c r="AS663" s="187"/>
      <c r="AT663" s="187"/>
      <c r="AU663" s="187"/>
      <c r="AV663" s="187"/>
      <c r="AW663" s="189"/>
      <c r="AX663" s="191"/>
      <c r="AY663" s="191"/>
      <c r="AZ663" s="187"/>
      <c r="BA663" s="188"/>
      <c r="BB663" s="451"/>
      <c r="BC663" s="188"/>
      <c r="BD663" s="192"/>
      <c r="BE663" s="192"/>
      <c r="BF663" s="260"/>
      <c r="BG663" s="260"/>
      <c r="BH663" s="188"/>
      <c r="BI663" s="188"/>
      <c r="BJ663" s="192"/>
      <c r="BK663" s="192"/>
      <c r="BL663" s="191"/>
      <c r="BM663" s="191"/>
      <c r="BN663" s="191"/>
      <c r="BO663" s="193"/>
      <c r="BP663" s="188"/>
      <c r="BQ663" s="192"/>
      <c r="BR663" s="188"/>
      <c r="BS663" s="188"/>
      <c r="BT663" s="188"/>
      <c r="BU663" s="187"/>
      <c r="BV663" s="192"/>
      <c r="BW663" s="187"/>
      <c r="BX663" s="187"/>
      <c r="BY663" s="187"/>
      <c r="BZ663" s="187"/>
      <c r="CA663" s="187"/>
      <c r="CB663" s="187"/>
      <c r="CC663" s="187"/>
      <c r="CD663" s="187"/>
      <c r="CE663" s="187"/>
      <c r="CF663" s="187"/>
      <c r="CG663" s="187"/>
      <c r="CH663" s="187"/>
      <c r="CI663" s="187"/>
      <c r="CJ663" s="187"/>
      <c r="CK663" s="187"/>
      <c r="CL663" s="187"/>
      <c r="CM663" s="187"/>
      <c r="CN663" s="187"/>
      <c r="CO663" s="187"/>
    </row>
    <row r="664" spans="2:93" s="162" customFormat="1">
      <c r="B664" s="186"/>
      <c r="C664" s="185"/>
      <c r="D664" s="185"/>
      <c r="E664" s="185"/>
      <c r="F664" s="185"/>
      <c r="G664" s="185"/>
      <c r="H664" s="185"/>
      <c r="I664" s="214"/>
      <c r="J664" s="185"/>
      <c r="K664" s="185"/>
      <c r="L664" s="185"/>
      <c r="M664" s="185"/>
      <c r="N664" s="187"/>
      <c r="O664" s="187"/>
      <c r="P664" s="188"/>
      <c r="Q664" s="187"/>
      <c r="R664" s="187"/>
      <c r="S664" s="187"/>
      <c r="T664" s="187"/>
      <c r="U664" s="187"/>
      <c r="V664" s="187"/>
      <c r="W664" s="187"/>
      <c r="X664" s="187"/>
      <c r="Y664" s="187"/>
      <c r="Z664" s="187"/>
      <c r="AA664" s="189"/>
      <c r="AB664" s="190"/>
      <c r="AC664" s="190"/>
      <c r="AD664" s="189"/>
      <c r="AE664" s="189"/>
      <c r="AF664" s="187"/>
      <c r="AG664" s="447"/>
      <c r="AH664" s="187"/>
      <c r="AI664" s="187"/>
      <c r="AJ664" s="187"/>
      <c r="AK664" s="188"/>
      <c r="AL664" s="191"/>
      <c r="AM664" s="191"/>
      <c r="AN664" s="187"/>
      <c r="AO664" s="191"/>
      <c r="AP664" s="191"/>
      <c r="AQ664" s="191"/>
      <c r="AR664" s="187"/>
      <c r="AS664" s="187"/>
      <c r="AT664" s="187"/>
      <c r="AU664" s="187"/>
      <c r="AV664" s="187"/>
      <c r="AW664" s="189"/>
      <c r="AX664" s="191"/>
      <c r="AY664" s="191"/>
      <c r="AZ664" s="187"/>
      <c r="BA664" s="188"/>
      <c r="BB664" s="451"/>
      <c r="BC664" s="188"/>
      <c r="BD664" s="192"/>
      <c r="BE664" s="192"/>
      <c r="BF664" s="260"/>
      <c r="BG664" s="260"/>
      <c r="BH664" s="188"/>
      <c r="BI664" s="188"/>
      <c r="BJ664" s="192"/>
      <c r="BK664" s="192"/>
      <c r="BL664" s="191"/>
      <c r="BM664" s="191"/>
      <c r="BN664" s="191"/>
      <c r="BO664" s="193"/>
      <c r="BP664" s="188"/>
      <c r="BQ664" s="192"/>
      <c r="BR664" s="188"/>
      <c r="BS664" s="188"/>
      <c r="BT664" s="188"/>
      <c r="BU664" s="187"/>
      <c r="BV664" s="192"/>
      <c r="BW664" s="187"/>
      <c r="BX664" s="187"/>
      <c r="BY664" s="187"/>
      <c r="BZ664" s="187"/>
      <c r="CA664" s="187"/>
      <c r="CB664" s="187"/>
      <c r="CC664" s="187"/>
      <c r="CD664" s="187"/>
      <c r="CE664" s="187"/>
      <c r="CF664" s="187"/>
      <c r="CG664" s="187"/>
      <c r="CH664" s="187"/>
      <c r="CI664" s="187"/>
      <c r="CJ664" s="187"/>
      <c r="CK664" s="187"/>
      <c r="CL664" s="187"/>
      <c r="CM664" s="187"/>
      <c r="CN664" s="187"/>
      <c r="CO664" s="187"/>
    </row>
    <row r="665" spans="2:93" s="162" customFormat="1">
      <c r="B665" s="186"/>
      <c r="C665" s="185"/>
      <c r="D665" s="185"/>
      <c r="E665" s="185"/>
      <c r="F665" s="185"/>
      <c r="G665" s="185"/>
      <c r="H665" s="185"/>
      <c r="I665" s="214"/>
      <c r="J665" s="185"/>
      <c r="K665" s="185"/>
      <c r="L665" s="185"/>
      <c r="M665" s="185"/>
      <c r="N665" s="187"/>
      <c r="O665" s="187"/>
      <c r="P665" s="188"/>
      <c r="Q665" s="187"/>
      <c r="R665" s="187"/>
      <c r="S665" s="187"/>
      <c r="T665" s="187"/>
      <c r="U665" s="187"/>
      <c r="V665" s="187"/>
      <c r="W665" s="187"/>
      <c r="X665" s="187"/>
      <c r="Y665" s="187"/>
      <c r="Z665" s="187"/>
      <c r="AA665" s="189"/>
      <c r="AB665" s="190"/>
      <c r="AC665" s="190"/>
      <c r="AD665" s="189"/>
      <c r="AE665" s="189"/>
      <c r="AF665" s="187"/>
      <c r="AG665" s="447"/>
      <c r="AH665" s="187"/>
      <c r="AI665" s="187"/>
      <c r="AJ665" s="187"/>
      <c r="AK665" s="188"/>
      <c r="AL665" s="191"/>
      <c r="AM665" s="191"/>
      <c r="AN665" s="187"/>
      <c r="AO665" s="191"/>
      <c r="AP665" s="191"/>
      <c r="AQ665" s="191"/>
      <c r="AR665" s="187"/>
      <c r="AS665" s="187"/>
      <c r="AT665" s="187"/>
      <c r="AU665" s="187"/>
      <c r="AV665" s="187"/>
      <c r="AW665" s="189"/>
      <c r="AX665" s="191"/>
      <c r="AY665" s="191"/>
      <c r="AZ665" s="187"/>
      <c r="BA665" s="188"/>
      <c r="BB665" s="451"/>
      <c r="BC665" s="188"/>
      <c r="BD665" s="192"/>
      <c r="BE665" s="192"/>
      <c r="BF665" s="260"/>
      <c r="BG665" s="260"/>
      <c r="BH665" s="188"/>
      <c r="BI665" s="188"/>
      <c r="BJ665" s="192"/>
      <c r="BK665" s="192"/>
      <c r="BL665" s="191"/>
      <c r="BM665" s="191"/>
      <c r="BN665" s="191"/>
      <c r="BO665" s="193"/>
      <c r="BP665" s="188"/>
      <c r="BQ665" s="192"/>
      <c r="BR665" s="188"/>
      <c r="BS665" s="188"/>
      <c r="BT665" s="188"/>
      <c r="BU665" s="187"/>
      <c r="BV665" s="192"/>
      <c r="BW665" s="187"/>
      <c r="BX665" s="187"/>
      <c r="BY665" s="187"/>
      <c r="BZ665" s="187"/>
      <c r="CA665" s="187"/>
      <c r="CB665" s="187"/>
      <c r="CC665" s="187"/>
      <c r="CD665" s="187"/>
      <c r="CE665" s="187"/>
      <c r="CF665" s="187"/>
      <c r="CG665" s="187"/>
      <c r="CH665" s="187"/>
      <c r="CI665" s="187"/>
      <c r="CJ665" s="187"/>
      <c r="CK665" s="187"/>
      <c r="CL665" s="187"/>
      <c r="CM665" s="187"/>
      <c r="CN665" s="187"/>
      <c r="CO665" s="187"/>
    </row>
    <row r="666" spans="2:93" s="162" customFormat="1">
      <c r="B666" s="186"/>
      <c r="C666" s="185"/>
      <c r="D666" s="185"/>
      <c r="E666" s="185"/>
      <c r="F666" s="185"/>
      <c r="G666" s="185"/>
      <c r="H666" s="185"/>
      <c r="I666" s="214"/>
      <c r="J666" s="185"/>
      <c r="K666" s="185"/>
      <c r="L666" s="185"/>
      <c r="M666" s="185"/>
      <c r="N666" s="187"/>
      <c r="O666" s="187"/>
      <c r="P666" s="188"/>
      <c r="Q666" s="187"/>
      <c r="R666" s="187"/>
      <c r="S666" s="187"/>
      <c r="T666" s="187"/>
      <c r="U666" s="187"/>
      <c r="V666" s="187"/>
      <c r="W666" s="187"/>
      <c r="X666" s="187"/>
      <c r="Y666" s="187"/>
      <c r="Z666" s="187"/>
      <c r="AA666" s="189"/>
      <c r="AB666" s="190"/>
      <c r="AC666" s="190"/>
      <c r="AD666" s="189"/>
      <c r="AE666" s="189"/>
      <c r="AF666" s="187"/>
      <c r="AG666" s="447"/>
      <c r="AH666" s="187"/>
      <c r="AI666" s="187"/>
      <c r="AJ666" s="187"/>
      <c r="AK666" s="188"/>
      <c r="AL666" s="191"/>
      <c r="AM666" s="191"/>
      <c r="AN666" s="187"/>
      <c r="AO666" s="191"/>
      <c r="AP666" s="191"/>
      <c r="AQ666" s="191"/>
      <c r="AR666" s="187"/>
      <c r="AS666" s="187"/>
      <c r="AT666" s="187"/>
      <c r="AU666" s="187"/>
      <c r="AV666" s="187"/>
      <c r="AW666" s="189"/>
      <c r="AX666" s="191"/>
      <c r="AY666" s="191"/>
      <c r="AZ666" s="187"/>
      <c r="BA666" s="188"/>
      <c r="BB666" s="451"/>
      <c r="BC666" s="188"/>
      <c r="BD666" s="192"/>
      <c r="BE666" s="192"/>
      <c r="BF666" s="260"/>
      <c r="BG666" s="260"/>
      <c r="BH666" s="188"/>
      <c r="BI666" s="188"/>
      <c r="BJ666" s="192"/>
      <c r="BK666" s="192"/>
      <c r="BL666" s="191"/>
      <c r="BM666" s="191"/>
      <c r="BN666" s="191"/>
      <c r="BO666" s="193"/>
      <c r="BP666" s="188"/>
      <c r="BQ666" s="192"/>
      <c r="BR666" s="188"/>
      <c r="BS666" s="188"/>
      <c r="BT666" s="188"/>
      <c r="BU666" s="187"/>
      <c r="BV666" s="192"/>
      <c r="BW666" s="187"/>
      <c r="BX666" s="187"/>
      <c r="BY666" s="187"/>
      <c r="BZ666" s="187"/>
      <c r="CA666" s="187"/>
      <c r="CB666" s="187"/>
      <c r="CC666" s="187"/>
      <c r="CD666" s="187"/>
      <c r="CE666" s="187"/>
      <c r="CF666" s="187"/>
      <c r="CG666" s="187"/>
      <c r="CH666" s="187"/>
      <c r="CI666" s="187"/>
      <c r="CJ666" s="187"/>
      <c r="CK666" s="187"/>
      <c r="CL666" s="187"/>
      <c r="CM666" s="187"/>
      <c r="CN666" s="187"/>
      <c r="CO666" s="187"/>
    </row>
    <row r="667" spans="2:93" s="162" customFormat="1">
      <c r="B667" s="186"/>
      <c r="C667" s="185"/>
      <c r="D667" s="185"/>
      <c r="E667" s="185"/>
      <c r="F667" s="185"/>
      <c r="G667" s="185"/>
      <c r="H667" s="185"/>
      <c r="I667" s="214"/>
      <c r="J667" s="185"/>
      <c r="K667" s="185"/>
      <c r="L667" s="185"/>
      <c r="M667" s="185"/>
      <c r="N667" s="187"/>
      <c r="O667" s="187"/>
      <c r="P667" s="188"/>
      <c r="Q667" s="187"/>
      <c r="R667" s="187"/>
      <c r="S667" s="187"/>
      <c r="T667" s="187"/>
      <c r="U667" s="187"/>
      <c r="V667" s="187"/>
      <c r="W667" s="187"/>
      <c r="X667" s="187"/>
      <c r="Y667" s="187"/>
      <c r="Z667" s="187"/>
      <c r="AA667" s="189"/>
      <c r="AB667" s="190"/>
      <c r="AC667" s="190"/>
      <c r="AD667" s="189"/>
      <c r="AE667" s="189"/>
      <c r="AF667" s="187"/>
      <c r="AG667" s="447"/>
      <c r="AH667" s="187"/>
      <c r="AI667" s="187"/>
      <c r="AJ667" s="187"/>
      <c r="AK667" s="188"/>
      <c r="AL667" s="191"/>
      <c r="AM667" s="191"/>
      <c r="AN667" s="187"/>
      <c r="AO667" s="191"/>
      <c r="AP667" s="191"/>
      <c r="AQ667" s="191"/>
      <c r="AR667" s="187"/>
      <c r="AS667" s="187"/>
      <c r="AT667" s="187"/>
      <c r="AU667" s="187"/>
      <c r="AV667" s="187"/>
      <c r="AW667" s="189"/>
      <c r="AX667" s="191"/>
      <c r="AY667" s="191"/>
      <c r="AZ667" s="187"/>
      <c r="BA667" s="188"/>
      <c r="BB667" s="451"/>
      <c r="BC667" s="188"/>
      <c r="BD667" s="192"/>
      <c r="BE667" s="192"/>
      <c r="BF667" s="260"/>
      <c r="BG667" s="260"/>
      <c r="BH667" s="188"/>
      <c r="BI667" s="188"/>
      <c r="BJ667" s="192"/>
      <c r="BK667" s="192"/>
      <c r="BL667" s="191"/>
      <c r="BM667" s="191"/>
      <c r="BN667" s="191"/>
      <c r="BO667" s="193"/>
      <c r="BP667" s="188"/>
      <c r="BQ667" s="192"/>
      <c r="BR667" s="188"/>
      <c r="BS667" s="188"/>
      <c r="BT667" s="188"/>
      <c r="BU667" s="187"/>
      <c r="BV667" s="192"/>
      <c r="BW667" s="187"/>
      <c r="BX667" s="187"/>
      <c r="BY667" s="187"/>
      <c r="BZ667" s="187"/>
      <c r="CA667" s="187"/>
      <c r="CB667" s="187"/>
      <c r="CC667" s="187"/>
      <c r="CD667" s="187"/>
      <c r="CE667" s="187"/>
      <c r="CF667" s="187"/>
      <c r="CG667" s="187"/>
      <c r="CH667" s="187"/>
      <c r="CI667" s="187"/>
      <c r="CJ667" s="187"/>
      <c r="CK667" s="187"/>
      <c r="CL667" s="187"/>
      <c r="CM667" s="187"/>
      <c r="CN667" s="187"/>
      <c r="CO667" s="187"/>
    </row>
    <row r="668" spans="2:93" s="162" customFormat="1">
      <c r="B668" s="186"/>
      <c r="C668" s="185"/>
      <c r="D668" s="185"/>
      <c r="E668" s="185"/>
      <c r="F668" s="185"/>
      <c r="G668" s="185"/>
      <c r="H668" s="185"/>
      <c r="I668" s="214"/>
      <c r="J668" s="185"/>
      <c r="K668" s="185"/>
      <c r="L668" s="185"/>
      <c r="M668" s="185"/>
      <c r="N668" s="187"/>
      <c r="O668" s="187"/>
      <c r="P668" s="188"/>
      <c r="Q668" s="187"/>
      <c r="R668" s="187"/>
      <c r="S668" s="187"/>
      <c r="T668" s="187"/>
      <c r="U668" s="187"/>
      <c r="V668" s="187"/>
      <c r="W668" s="187"/>
      <c r="X668" s="187"/>
      <c r="Y668" s="187"/>
      <c r="Z668" s="187"/>
      <c r="AA668" s="189"/>
      <c r="AB668" s="190"/>
      <c r="AC668" s="190"/>
      <c r="AD668" s="189"/>
      <c r="AE668" s="189"/>
      <c r="AF668" s="187"/>
      <c r="AG668" s="447"/>
      <c r="AH668" s="187"/>
      <c r="AI668" s="187"/>
      <c r="AJ668" s="187"/>
      <c r="AK668" s="188"/>
      <c r="AL668" s="191"/>
      <c r="AM668" s="191"/>
      <c r="AN668" s="187"/>
      <c r="AO668" s="191"/>
      <c r="AP668" s="191"/>
      <c r="AQ668" s="191"/>
      <c r="AR668" s="187"/>
      <c r="AS668" s="187"/>
      <c r="AT668" s="187"/>
      <c r="AU668" s="187"/>
      <c r="AV668" s="187"/>
      <c r="AW668" s="189"/>
      <c r="AX668" s="191"/>
      <c r="AY668" s="191"/>
      <c r="AZ668" s="187"/>
      <c r="BA668" s="188"/>
      <c r="BB668" s="451"/>
      <c r="BC668" s="188"/>
      <c r="BD668" s="192"/>
      <c r="BE668" s="192"/>
      <c r="BF668" s="260"/>
      <c r="BG668" s="260"/>
      <c r="BH668" s="188"/>
      <c r="BI668" s="188"/>
      <c r="BJ668" s="192"/>
      <c r="BK668" s="192"/>
      <c r="BL668" s="191"/>
      <c r="BM668" s="191"/>
      <c r="BN668" s="191"/>
      <c r="BO668" s="193"/>
      <c r="BP668" s="188"/>
      <c r="BQ668" s="192"/>
      <c r="BR668" s="188"/>
      <c r="BS668" s="188"/>
      <c r="BT668" s="188"/>
      <c r="BU668" s="187"/>
      <c r="BV668" s="192"/>
      <c r="BW668" s="187"/>
      <c r="BX668" s="187"/>
      <c r="BY668" s="187"/>
      <c r="BZ668" s="187"/>
      <c r="CA668" s="187"/>
      <c r="CB668" s="187"/>
      <c r="CC668" s="187"/>
      <c r="CD668" s="187"/>
      <c r="CE668" s="187"/>
      <c r="CF668" s="187"/>
      <c r="CG668" s="187"/>
      <c r="CH668" s="187"/>
      <c r="CI668" s="187"/>
      <c r="CJ668" s="187"/>
      <c r="CK668" s="187"/>
      <c r="CL668" s="187"/>
      <c r="CM668" s="187"/>
      <c r="CN668" s="187"/>
      <c r="CO668" s="187"/>
    </row>
    <row r="669" spans="2:93" s="162" customFormat="1">
      <c r="B669" s="186"/>
      <c r="C669" s="185"/>
      <c r="D669" s="185"/>
      <c r="E669" s="185"/>
      <c r="F669" s="185"/>
      <c r="G669" s="185"/>
      <c r="H669" s="185"/>
      <c r="I669" s="214"/>
      <c r="J669" s="185"/>
      <c r="K669" s="185"/>
      <c r="L669" s="185"/>
      <c r="M669" s="185"/>
      <c r="N669" s="187"/>
      <c r="O669" s="187"/>
      <c r="P669" s="188"/>
      <c r="Q669" s="187"/>
      <c r="R669" s="187"/>
      <c r="S669" s="187"/>
      <c r="T669" s="187"/>
      <c r="U669" s="187"/>
      <c r="V669" s="187"/>
      <c r="W669" s="187"/>
      <c r="X669" s="187"/>
      <c r="Y669" s="187"/>
      <c r="Z669" s="187"/>
      <c r="AA669" s="189"/>
      <c r="AB669" s="190"/>
      <c r="AC669" s="190"/>
      <c r="AD669" s="189"/>
      <c r="AE669" s="189"/>
      <c r="AF669" s="187"/>
      <c r="AG669" s="447"/>
      <c r="AH669" s="187"/>
      <c r="AI669" s="187"/>
      <c r="AJ669" s="187"/>
      <c r="AK669" s="188"/>
      <c r="AL669" s="191"/>
      <c r="AM669" s="191"/>
      <c r="AN669" s="187"/>
      <c r="AO669" s="191"/>
      <c r="AP669" s="191"/>
      <c r="AQ669" s="191"/>
      <c r="AR669" s="187"/>
      <c r="AS669" s="187"/>
      <c r="AT669" s="187"/>
      <c r="AU669" s="187"/>
      <c r="AV669" s="187"/>
      <c r="AW669" s="189"/>
      <c r="AX669" s="191"/>
      <c r="AY669" s="191"/>
      <c r="AZ669" s="187"/>
      <c r="BA669" s="188"/>
      <c r="BB669" s="451"/>
      <c r="BC669" s="188"/>
      <c r="BD669" s="192"/>
      <c r="BE669" s="192"/>
      <c r="BF669" s="260"/>
      <c r="BG669" s="260"/>
      <c r="BH669" s="188"/>
      <c r="BI669" s="188"/>
      <c r="BJ669" s="192"/>
      <c r="BK669" s="192"/>
      <c r="BL669" s="191"/>
      <c r="BM669" s="191"/>
      <c r="BN669" s="191"/>
      <c r="BO669" s="193"/>
      <c r="BP669" s="188"/>
      <c r="BQ669" s="192"/>
      <c r="BR669" s="188"/>
      <c r="BS669" s="188"/>
      <c r="BT669" s="188"/>
      <c r="BU669" s="187"/>
      <c r="BV669" s="192"/>
      <c r="BW669" s="187"/>
      <c r="BX669" s="187"/>
      <c r="BY669" s="187"/>
      <c r="BZ669" s="187"/>
      <c r="CA669" s="187"/>
      <c r="CB669" s="187"/>
      <c r="CC669" s="187"/>
      <c r="CD669" s="187"/>
      <c r="CE669" s="187"/>
      <c r="CF669" s="187"/>
      <c r="CG669" s="187"/>
      <c r="CH669" s="187"/>
      <c r="CI669" s="187"/>
      <c r="CJ669" s="187"/>
      <c r="CK669" s="187"/>
      <c r="CL669" s="187"/>
      <c r="CM669" s="187"/>
      <c r="CN669" s="187"/>
      <c r="CO669" s="187"/>
    </row>
    <row r="670" spans="2:93" s="162" customFormat="1">
      <c r="B670" s="186"/>
      <c r="C670" s="185"/>
      <c r="D670" s="185"/>
      <c r="E670" s="185"/>
      <c r="F670" s="185"/>
      <c r="G670" s="185"/>
      <c r="H670" s="185"/>
      <c r="I670" s="214"/>
      <c r="J670" s="185"/>
      <c r="K670" s="185"/>
      <c r="L670" s="185"/>
      <c r="M670" s="185"/>
      <c r="N670" s="187"/>
      <c r="O670" s="187"/>
      <c r="P670" s="188"/>
      <c r="Q670" s="187"/>
      <c r="R670" s="187"/>
      <c r="S670" s="187"/>
      <c r="T670" s="187"/>
      <c r="U670" s="187"/>
      <c r="V670" s="187"/>
      <c r="W670" s="187"/>
      <c r="X670" s="187"/>
      <c r="Y670" s="187"/>
      <c r="Z670" s="187"/>
      <c r="AA670" s="189"/>
      <c r="AB670" s="190"/>
      <c r="AC670" s="190"/>
      <c r="AD670" s="189"/>
      <c r="AE670" s="189"/>
      <c r="AF670" s="187"/>
      <c r="AG670" s="447"/>
      <c r="AH670" s="187"/>
      <c r="AI670" s="187"/>
      <c r="AJ670" s="187"/>
      <c r="AK670" s="188"/>
      <c r="AL670" s="191"/>
      <c r="AM670" s="191"/>
      <c r="AN670" s="187"/>
      <c r="AO670" s="191"/>
      <c r="AP670" s="191"/>
      <c r="AQ670" s="191"/>
      <c r="AR670" s="187"/>
      <c r="AS670" s="187"/>
      <c r="AT670" s="187"/>
      <c r="AU670" s="187"/>
      <c r="AV670" s="187"/>
      <c r="AW670" s="189"/>
      <c r="AX670" s="191"/>
      <c r="AY670" s="191"/>
      <c r="AZ670" s="187"/>
      <c r="BA670" s="188"/>
      <c r="BB670" s="451"/>
      <c r="BC670" s="188"/>
      <c r="BD670" s="192"/>
      <c r="BE670" s="192"/>
      <c r="BF670" s="260"/>
      <c r="BG670" s="260"/>
      <c r="BH670" s="188"/>
      <c r="BI670" s="188"/>
      <c r="BJ670" s="192"/>
      <c r="BK670" s="192"/>
      <c r="BL670" s="191"/>
      <c r="BM670" s="191"/>
      <c r="BN670" s="191"/>
      <c r="BO670" s="193"/>
      <c r="BP670" s="188"/>
      <c r="BQ670" s="192"/>
      <c r="BR670" s="188"/>
      <c r="BS670" s="188"/>
      <c r="BT670" s="188"/>
      <c r="BU670" s="187"/>
      <c r="BV670" s="192"/>
      <c r="BW670" s="187"/>
      <c r="BX670" s="187"/>
      <c r="BY670" s="187"/>
      <c r="BZ670" s="187"/>
      <c r="CA670" s="187"/>
      <c r="CB670" s="187"/>
      <c r="CC670" s="187"/>
      <c r="CD670" s="187"/>
      <c r="CE670" s="187"/>
      <c r="CF670" s="187"/>
      <c r="CG670" s="187"/>
      <c r="CH670" s="187"/>
      <c r="CI670" s="187"/>
      <c r="CJ670" s="187"/>
      <c r="CK670" s="187"/>
      <c r="CL670" s="187"/>
      <c r="CM670" s="187"/>
      <c r="CN670" s="187"/>
      <c r="CO670" s="187"/>
    </row>
    <row r="671" spans="2:93" s="162" customFormat="1">
      <c r="B671" s="186"/>
      <c r="C671" s="185"/>
      <c r="D671" s="185"/>
      <c r="E671" s="185"/>
      <c r="F671" s="185"/>
      <c r="G671" s="185"/>
      <c r="H671" s="185"/>
      <c r="I671" s="214"/>
      <c r="J671" s="185"/>
      <c r="K671" s="185"/>
      <c r="L671" s="185"/>
      <c r="M671" s="185"/>
      <c r="N671" s="187"/>
      <c r="O671" s="187"/>
      <c r="P671" s="188"/>
      <c r="Q671" s="187"/>
      <c r="R671" s="187"/>
      <c r="S671" s="187"/>
      <c r="T671" s="187"/>
      <c r="U671" s="187"/>
      <c r="V671" s="187"/>
      <c r="W671" s="187"/>
      <c r="X671" s="187"/>
      <c r="Y671" s="187"/>
      <c r="Z671" s="187"/>
      <c r="AA671" s="189"/>
      <c r="AB671" s="190"/>
      <c r="AC671" s="190"/>
      <c r="AD671" s="189"/>
      <c r="AE671" s="189"/>
      <c r="AF671" s="187"/>
      <c r="AG671" s="447"/>
      <c r="AH671" s="187"/>
      <c r="AI671" s="187"/>
      <c r="AJ671" s="187"/>
      <c r="AK671" s="188"/>
      <c r="AL671" s="191"/>
      <c r="AM671" s="191"/>
      <c r="AN671" s="187"/>
      <c r="AO671" s="191"/>
      <c r="AP671" s="191"/>
      <c r="AQ671" s="191"/>
      <c r="AR671" s="187"/>
      <c r="AS671" s="187"/>
      <c r="AT671" s="187"/>
      <c r="AU671" s="187"/>
      <c r="AV671" s="187"/>
      <c r="AW671" s="189"/>
      <c r="AX671" s="191"/>
      <c r="AY671" s="191"/>
      <c r="AZ671" s="187"/>
      <c r="BA671" s="188"/>
      <c r="BB671" s="451"/>
      <c r="BC671" s="188"/>
      <c r="BD671" s="192"/>
      <c r="BE671" s="192"/>
      <c r="BF671" s="260"/>
      <c r="BG671" s="260"/>
      <c r="BH671" s="188"/>
      <c r="BI671" s="188"/>
      <c r="BJ671" s="192"/>
      <c r="BK671" s="192"/>
      <c r="BL671" s="191"/>
      <c r="BM671" s="191"/>
      <c r="BN671" s="191"/>
      <c r="BO671" s="193"/>
      <c r="BP671" s="188"/>
      <c r="BQ671" s="192"/>
      <c r="BR671" s="188"/>
      <c r="BS671" s="188"/>
      <c r="BT671" s="188"/>
      <c r="BU671" s="187"/>
      <c r="BV671" s="192"/>
      <c r="BW671" s="187"/>
      <c r="BX671" s="187"/>
      <c r="BY671" s="187"/>
      <c r="BZ671" s="187"/>
      <c r="CA671" s="187"/>
      <c r="CB671" s="187"/>
      <c r="CC671" s="187"/>
      <c r="CD671" s="187"/>
      <c r="CE671" s="187"/>
      <c r="CF671" s="187"/>
      <c r="CG671" s="187"/>
      <c r="CH671" s="187"/>
      <c r="CI671" s="187"/>
      <c r="CJ671" s="187"/>
      <c r="CK671" s="187"/>
      <c r="CL671" s="187"/>
      <c r="CM671" s="187"/>
      <c r="CN671" s="187"/>
      <c r="CO671" s="187"/>
    </row>
    <row r="672" spans="2:93" s="162" customFormat="1">
      <c r="B672" s="186"/>
      <c r="C672" s="185"/>
      <c r="D672" s="185"/>
      <c r="E672" s="185"/>
      <c r="F672" s="185"/>
      <c r="G672" s="185"/>
      <c r="H672" s="185"/>
      <c r="I672" s="214"/>
      <c r="J672" s="185"/>
      <c r="K672" s="185"/>
      <c r="L672" s="185"/>
      <c r="M672" s="185"/>
      <c r="N672" s="187"/>
      <c r="O672" s="187"/>
      <c r="P672" s="188"/>
      <c r="Q672" s="187"/>
      <c r="R672" s="187"/>
      <c r="S672" s="187"/>
      <c r="T672" s="187"/>
      <c r="U672" s="187"/>
      <c r="V672" s="187"/>
      <c r="W672" s="187"/>
      <c r="X672" s="187"/>
      <c r="Y672" s="187"/>
      <c r="Z672" s="187"/>
      <c r="AA672" s="189"/>
      <c r="AB672" s="190"/>
      <c r="AC672" s="190"/>
      <c r="AD672" s="189"/>
      <c r="AE672" s="189"/>
      <c r="AF672" s="187"/>
      <c r="AG672" s="447"/>
      <c r="AH672" s="187"/>
      <c r="AI672" s="187"/>
      <c r="AJ672" s="187"/>
      <c r="AK672" s="188"/>
      <c r="AL672" s="191"/>
      <c r="AM672" s="191"/>
      <c r="AN672" s="187"/>
      <c r="AO672" s="191"/>
      <c r="AP672" s="191"/>
      <c r="AQ672" s="191"/>
      <c r="AR672" s="187"/>
      <c r="AS672" s="187"/>
      <c r="AT672" s="187"/>
      <c r="AU672" s="187"/>
      <c r="AV672" s="187"/>
      <c r="AW672" s="189"/>
      <c r="AX672" s="191"/>
      <c r="AY672" s="191"/>
      <c r="AZ672" s="187"/>
      <c r="BA672" s="188"/>
      <c r="BB672" s="451"/>
      <c r="BC672" s="188"/>
      <c r="BD672" s="192"/>
      <c r="BE672" s="192"/>
      <c r="BF672" s="260"/>
      <c r="BG672" s="260"/>
      <c r="BH672" s="188"/>
      <c r="BI672" s="188"/>
      <c r="BJ672" s="192"/>
      <c r="BK672" s="192"/>
      <c r="BL672" s="191"/>
      <c r="BM672" s="191"/>
      <c r="BN672" s="191"/>
      <c r="BO672" s="193"/>
      <c r="BP672" s="188"/>
      <c r="BQ672" s="192"/>
      <c r="BR672" s="188"/>
      <c r="BS672" s="188"/>
      <c r="BT672" s="188"/>
      <c r="BU672" s="187"/>
      <c r="BV672" s="192"/>
      <c r="BW672" s="187"/>
      <c r="BX672" s="187"/>
      <c r="BY672" s="187"/>
      <c r="BZ672" s="187"/>
      <c r="CA672" s="187"/>
      <c r="CB672" s="187"/>
      <c r="CC672" s="187"/>
      <c r="CD672" s="187"/>
      <c r="CE672" s="187"/>
      <c r="CF672" s="187"/>
      <c r="CG672" s="187"/>
      <c r="CH672" s="187"/>
      <c r="CI672" s="187"/>
      <c r="CJ672" s="187"/>
      <c r="CK672" s="187"/>
      <c r="CL672" s="187"/>
      <c r="CM672" s="187"/>
      <c r="CN672" s="187"/>
      <c r="CO672" s="187"/>
    </row>
    <row r="673" spans="2:93" s="162" customFormat="1">
      <c r="B673" s="186"/>
      <c r="C673" s="185"/>
      <c r="D673" s="185"/>
      <c r="E673" s="185"/>
      <c r="F673" s="185"/>
      <c r="G673" s="185"/>
      <c r="H673" s="185"/>
      <c r="I673" s="214"/>
      <c r="J673" s="185"/>
      <c r="K673" s="185"/>
      <c r="L673" s="185"/>
      <c r="M673" s="185"/>
      <c r="N673" s="187"/>
      <c r="O673" s="187"/>
      <c r="P673" s="188"/>
      <c r="Q673" s="187"/>
      <c r="R673" s="187"/>
      <c r="S673" s="187"/>
      <c r="T673" s="187"/>
      <c r="U673" s="187"/>
      <c r="V673" s="187"/>
      <c r="W673" s="187"/>
      <c r="X673" s="187"/>
      <c r="Y673" s="187"/>
      <c r="Z673" s="187"/>
      <c r="AA673" s="189"/>
      <c r="AB673" s="190"/>
      <c r="AC673" s="190"/>
      <c r="AD673" s="189"/>
      <c r="AE673" s="189"/>
      <c r="AF673" s="187"/>
      <c r="AG673" s="447"/>
      <c r="AH673" s="187"/>
      <c r="AI673" s="187"/>
      <c r="AJ673" s="187"/>
      <c r="AK673" s="188"/>
      <c r="AL673" s="191"/>
      <c r="AM673" s="191"/>
      <c r="AN673" s="187"/>
      <c r="AO673" s="191"/>
      <c r="AP673" s="191"/>
      <c r="AQ673" s="191"/>
      <c r="AR673" s="187"/>
      <c r="AS673" s="187"/>
      <c r="AT673" s="187"/>
      <c r="AU673" s="187"/>
      <c r="AV673" s="187"/>
      <c r="AW673" s="189"/>
      <c r="AX673" s="191"/>
      <c r="AY673" s="191"/>
      <c r="AZ673" s="187"/>
      <c r="BA673" s="188"/>
      <c r="BB673" s="451"/>
      <c r="BC673" s="188"/>
      <c r="BD673" s="192"/>
      <c r="BE673" s="192"/>
      <c r="BF673" s="260"/>
      <c r="BG673" s="260"/>
      <c r="BH673" s="188"/>
      <c r="BI673" s="188"/>
      <c r="BJ673" s="192"/>
      <c r="BK673" s="192"/>
      <c r="BL673" s="191"/>
      <c r="BM673" s="191"/>
      <c r="BN673" s="191"/>
      <c r="BO673" s="193"/>
      <c r="BP673" s="188"/>
      <c r="BQ673" s="192"/>
      <c r="BR673" s="188"/>
      <c r="BS673" s="188"/>
      <c r="BT673" s="188"/>
      <c r="BU673" s="187"/>
      <c r="BV673" s="192"/>
      <c r="BW673" s="187"/>
      <c r="BX673" s="187"/>
      <c r="BY673" s="187"/>
      <c r="BZ673" s="187"/>
      <c r="CA673" s="187"/>
      <c r="CB673" s="187"/>
      <c r="CC673" s="187"/>
      <c r="CD673" s="187"/>
      <c r="CE673" s="187"/>
      <c r="CF673" s="187"/>
      <c r="CG673" s="187"/>
      <c r="CH673" s="187"/>
      <c r="CI673" s="187"/>
      <c r="CJ673" s="187"/>
      <c r="CK673" s="187"/>
      <c r="CL673" s="187"/>
      <c r="CM673" s="187"/>
      <c r="CN673" s="187"/>
      <c r="CO673" s="187"/>
    </row>
    <row r="674" spans="2:93" s="162" customFormat="1">
      <c r="B674" s="186"/>
      <c r="C674" s="185"/>
      <c r="D674" s="185"/>
      <c r="E674" s="185"/>
      <c r="F674" s="185"/>
      <c r="G674" s="185"/>
      <c r="H674" s="185"/>
      <c r="I674" s="214"/>
      <c r="J674" s="185"/>
      <c r="K674" s="185"/>
      <c r="L674" s="185"/>
      <c r="M674" s="185"/>
      <c r="N674" s="187"/>
      <c r="O674" s="187"/>
      <c r="P674" s="188"/>
      <c r="Q674" s="187"/>
      <c r="R674" s="187"/>
      <c r="S674" s="187"/>
      <c r="T674" s="187"/>
      <c r="U674" s="187"/>
      <c r="V674" s="187"/>
      <c r="W674" s="187"/>
      <c r="X674" s="187"/>
      <c r="Y674" s="187"/>
      <c r="Z674" s="187"/>
      <c r="AA674" s="189"/>
      <c r="AB674" s="190"/>
      <c r="AC674" s="190"/>
      <c r="AD674" s="189"/>
      <c r="AE674" s="189"/>
      <c r="AF674" s="187"/>
      <c r="AG674" s="447"/>
      <c r="AH674" s="187"/>
      <c r="AI674" s="187"/>
      <c r="AJ674" s="187"/>
      <c r="AK674" s="188"/>
      <c r="AL674" s="191"/>
      <c r="AM674" s="191"/>
      <c r="AN674" s="187"/>
      <c r="AO674" s="191"/>
      <c r="AP674" s="191"/>
      <c r="AQ674" s="191"/>
      <c r="AR674" s="187"/>
      <c r="AS674" s="187"/>
      <c r="AT674" s="187"/>
      <c r="AU674" s="187"/>
      <c r="AV674" s="187"/>
      <c r="AW674" s="189"/>
      <c r="AX674" s="191"/>
      <c r="AY674" s="191"/>
      <c r="AZ674" s="187"/>
      <c r="BA674" s="188"/>
      <c r="BB674" s="451"/>
      <c r="BC674" s="188"/>
      <c r="BD674" s="192"/>
      <c r="BE674" s="192"/>
      <c r="BF674" s="260"/>
      <c r="BG674" s="260"/>
      <c r="BH674" s="188"/>
      <c r="BI674" s="188"/>
      <c r="BJ674" s="192"/>
      <c r="BK674" s="192"/>
      <c r="BL674" s="191"/>
      <c r="BM674" s="191"/>
      <c r="BN674" s="191"/>
      <c r="BO674" s="193"/>
      <c r="BP674" s="188"/>
      <c r="BQ674" s="192"/>
      <c r="BR674" s="188"/>
      <c r="BS674" s="188"/>
      <c r="BT674" s="188"/>
      <c r="BU674" s="187"/>
      <c r="BV674" s="192"/>
      <c r="BW674" s="187"/>
      <c r="BX674" s="187"/>
      <c r="BY674" s="187"/>
      <c r="BZ674" s="187"/>
      <c r="CA674" s="187"/>
      <c r="CB674" s="187"/>
      <c r="CC674" s="187"/>
      <c r="CD674" s="187"/>
      <c r="CE674" s="187"/>
      <c r="CF674" s="187"/>
      <c r="CG674" s="187"/>
      <c r="CH674" s="187"/>
      <c r="CI674" s="187"/>
      <c r="CJ674" s="187"/>
      <c r="CK674" s="187"/>
      <c r="CL674" s="187"/>
      <c r="CM674" s="187"/>
      <c r="CN674" s="187"/>
      <c r="CO674" s="187"/>
    </row>
    <row r="675" spans="2:93" s="162" customFormat="1">
      <c r="B675" s="186"/>
      <c r="C675" s="185"/>
      <c r="D675" s="185"/>
      <c r="E675" s="185"/>
      <c r="F675" s="185"/>
      <c r="G675" s="185"/>
      <c r="H675" s="185"/>
      <c r="I675" s="214"/>
      <c r="J675" s="185"/>
      <c r="K675" s="185"/>
      <c r="L675" s="185"/>
      <c r="M675" s="185"/>
      <c r="N675" s="187"/>
      <c r="O675" s="187"/>
      <c r="P675" s="188"/>
      <c r="Q675" s="187"/>
      <c r="R675" s="187"/>
      <c r="S675" s="187"/>
      <c r="T675" s="187"/>
      <c r="U675" s="187"/>
      <c r="V675" s="187"/>
      <c r="W675" s="187"/>
      <c r="X675" s="187"/>
      <c r="Y675" s="187"/>
      <c r="Z675" s="187"/>
      <c r="AA675" s="189"/>
      <c r="AB675" s="190"/>
      <c r="AC675" s="190"/>
      <c r="AD675" s="189"/>
      <c r="AE675" s="189"/>
      <c r="AF675" s="187"/>
      <c r="AG675" s="447"/>
      <c r="AH675" s="187"/>
      <c r="AI675" s="187"/>
      <c r="AJ675" s="187"/>
      <c r="AK675" s="188"/>
      <c r="AL675" s="191"/>
      <c r="AM675" s="191"/>
      <c r="AN675" s="187"/>
      <c r="AO675" s="191"/>
      <c r="AP675" s="191"/>
      <c r="AQ675" s="191"/>
      <c r="AR675" s="187"/>
      <c r="AS675" s="187"/>
      <c r="AT675" s="187"/>
      <c r="AU675" s="187"/>
      <c r="AV675" s="187"/>
      <c r="AW675" s="189"/>
      <c r="AX675" s="191"/>
      <c r="AY675" s="191"/>
      <c r="AZ675" s="187"/>
      <c r="BA675" s="188"/>
      <c r="BB675" s="451"/>
      <c r="BC675" s="188"/>
      <c r="BD675" s="192"/>
      <c r="BE675" s="192"/>
      <c r="BF675" s="260"/>
      <c r="BG675" s="260"/>
      <c r="BH675" s="188"/>
      <c r="BI675" s="188"/>
      <c r="BJ675" s="192"/>
      <c r="BK675" s="192"/>
      <c r="BL675" s="191"/>
      <c r="BM675" s="191"/>
      <c r="BN675" s="191"/>
      <c r="BO675" s="193"/>
      <c r="BP675" s="188"/>
      <c r="BQ675" s="192"/>
      <c r="BR675" s="188"/>
      <c r="BS675" s="188"/>
      <c r="BT675" s="188"/>
      <c r="BU675" s="187"/>
      <c r="BV675" s="192"/>
      <c r="BW675" s="187"/>
      <c r="BX675" s="187"/>
      <c r="BY675" s="187"/>
      <c r="BZ675" s="187"/>
      <c r="CA675" s="187"/>
      <c r="CB675" s="187"/>
      <c r="CC675" s="187"/>
      <c r="CD675" s="187"/>
      <c r="CE675" s="187"/>
      <c r="CF675" s="187"/>
      <c r="CG675" s="187"/>
      <c r="CH675" s="187"/>
      <c r="CI675" s="187"/>
      <c r="CJ675" s="187"/>
      <c r="CK675" s="187"/>
      <c r="CL675" s="187"/>
      <c r="CM675" s="187"/>
      <c r="CN675" s="187"/>
      <c r="CO675" s="187"/>
    </row>
    <row r="676" spans="2:93" s="162" customFormat="1">
      <c r="B676" s="186"/>
      <c r="C676" s="185"/>
      <c r="D676" s="185"/>
      <c r="E676" s="185"/>
      <c r="F676" s="185"/>
      <c r="G676" s="185"/>
      <c r="H676" s="185"/>
      <c r="I676" s="214"/>
      <c r="J676" s="185"/>
      <c r="K676" s="185"/>
      <c r="L676" s="185"/>
      <c r="M676" s="185"/>
      <c r="N676" s="187"/>
      <c r="O676" s="187"/>
      <c r="P676" s="188"/>
      <c r="Q676" s="187"/>
      <c r="R676" s="187"/>
      <c r="S676" s="187"/>
      <c r="T676" s="187"/>
      <c r="U676" s="187"/>
      <c r="V676" s="187"/>
      <c r="W676" s="187"/>
      <c r="X676" s="187"/>
      <c r="Y676" s="187"/>
      <c r="Z676" s="187"/>
      <c r="AA676" s="189"/>
      <c r="AB676" s="190"/>
      <c r="AC676" s="190"/>
      <c r="AD676" s="189"/>
      <c r="AE676" s="189"/>
      <c r="AF676" s="187"/>
      <c r="AG676" s="447"/>
      <c r="AH676" s="187"/>
      <c r="AI676" s="187"/>
      <c r="AJ676" s="187"/>
      <c r="AK676" s="188"/>
      <c r="AL676" s="191"/>
      <c r="AM676" s="191"/>
      <c r="AN676" s="187"/>
      <c r="AO676" s="191"/>
      <c r="AP676" s="191"/>
      <c r="AQ676" s="191"/>
      <c r="AR676" s="187"/>
      <c r="AS676" s="187"/>
      <c r="AT676" s="187"/>
      <c r="AU676" s="187"/>
      <c r="AV676" s="187"/>
      <c r="AW676" s="189"/>
      <c r="AX676" s="191"/>
      <c r="AY676" s="191"/>
      <c r="AZ676" s="187"/>
      <c r="BA676" s="188"/>
      <c r="BB676" s="451"/>
      <c r="BC676" s="188"/>
      <c r="BD676" s="192"/>
      <c r="BE676" s="192"/>
      <c r="BF676" s="260"/>
      <c r="BG676" s="260"/>
      <c r="BH676" s="188"/>
      <c r="BI676" s="188"/>
      <c r="BJ676" s="192"/>
      <c r="BK676" s="192"/>
      <c r="BL676" s="191"/>
      <c r="BM676" s="191"/>
      <c r="BN676" s="191"/>
      <c r="BO676" s="193"/>
      <c r="BP676" s="188"/>
      <c r="BQ676" s="192"/>
      <c r="BR676" s="188"/>
      <c r="BS676" s="188"/>
      <c r="BT676" s="188"/>
      <c r="BU676" s="187"/>
      <c r="BV676" s="192"/>
      <c r="BW676" s="187"/>
      <c r="BX676" s="187"/>
      <c r="BY676" s="187"/>
      <c r="BZ676" s="187"/>
      <c r="CA676" s="187"/>
      <c r="CB676" s="187"/>
      <c r="CC676" s="187"/>
      <c r="CD676" s="187"/>
      <c r="CE676" s="187"/>
      <c r="CF676" s="187"/>
      <c r="CG676" s="187"/>
      <c r="CH676" s="187"/>
      <c r="CI676" s="187"/>
      <c r="CJ676" s="187"/>
      <c r="CK676" s="187"/>
      <c r="CL676" s="187"/>
      <c r="CM676" s="187"/>
      <c r="CN676" s="187"/>
      <c r="CO676" s="187"/>
    </row>
    <row r="677" spans="2:93" s="162" customFormat="1">
      <c r="B677" s="186"/>
      <c r="C677" s="185"/>
      <c r="D677" s="185"/>
      <c r="E677" s="185"/>
      <c r="F677" s="185"/>
      <c r="G677" s="185"/>
      <c r="H677" s="185"/>
      <c r="I677" s="214"/>
      <c r="J677" s="185"/>
      <c r="K677" s="185"/>
      <c r="L677" s="185"/>
      <c r="M677" s="185"/>
      <c r="N677" s="187"/>
      <c r="O677" s="187"/>
      <c r="P677" s="188"/>
      <c r="Q677" s="187"/>
      <c r="R677" s="187"/>
      <c r="S677" s="187"/>
      <c r="T677" s="187"/>
      <c r="U677" s="187"/>
      <c r="V677" s="187"/>
      <c r="W677" s="187"/>
      <c r="X677" s="187"/>
      <c r="Y677" s="187"/>
      <c r="Z677" s="187"/>
      <c r="AA677" s="189"/>
      <c r="AB677" s="190"/>
      <c r="AC677" s="190"/>
      <c r="AD677" s="189"/>
      <c r="AE677" s="189"/>
      <c r="AF677" s="187"/>
      <c r="AG677" s="447"/>
      <c r="AH677" s="187"/>
      <c r="AI677" s="187"/>
      <c r="AJ677" s="187"/>
      <c r="AK677" s="188"/>
      <c r="AL677" s="191"/>
      <c r="AM677" s="191"/>
      <c r="AN677" s="187"/>
      <c r="AO677" s="191"/>
      <c r="AP677" s="191"/>
      <c r="AQ677" s="191"/>
      <c r="AR677" s="187"/>
      <c r="AS677" s="187"/>
      <c r="AT677" s="187"/>
      <c r="AU677" s="187"/>
      <c r="AV677" s="187"/>
      <c r="AW677" s="189"/>
      <c r="AX677" s="191"/>
      <c r="AY677" s="191"/>
      <c r="AZ677" s="187"/>
      <c r="BA677" s="188"/>
      <c r="BB677" s="451"/>
      <c r="BC677" s="188"/>
      <c r="BD677" s="192"/>
      <c r="BE677" s="192"/>
      <c r="BF677" s="260"/>
      <c r="BG677" s="260"/>
      <c r="BH677" s="188"/>
      <c r="BI677" s="188"/>
      <c r="BJ677" s="192"/>
      <c r="BK677" s="192"/>
      <c r="BL677" s="191"/>
      <c r="BM677" s="191"/>
      <c r="BN677" s="191"/>
      <c r="BO677" s="193"/>
      <c r="BP677" s="188"/>
      <c r="BQ677" s="192"/>
      <c r="BR677" s="188"/>
      <c r="BS677" s="188"/>
      <c r="BT677" s="188"/>
      <c r="BU677" s="187"/>
      <c r="BV677" s="192"/>
      <c r="BW677" s="187"/>
      <c r="BX677" s="187"/>
      <c r="BY677" s="187"/>
      <c r="BZ677" s="187"/>
      <c r="CA677" s="187"/>
      <c r="CB677" s="187"/>
      <c r="CC677" s="187"/>
      <c r="CD677" s="187"/>
      <c r="CE677" s="187"/>
      <c r="CF677" s="187"/>
      <c r="CG677" s="187"/>
      <c r="CH677" s="187"/>
      <c r="CI677" s="187"/>
      <c r="CJ677" s="187"/>
      <c r="CK677" s="187"/>
      <c r="CL677" s="187"/>
      <c r="CM677" s="187"/>
      <c r="CN677" s="187"/>
      <c r="CO677" s="187"/>
    </row>
    <row r="678" spans="2:93" s="162" customFormat="1">
      <c r="B678" s="186"/>
      <c r="C678" s="185"/>
      <c r="D678" s="185"/>
      <c r="E678" s="185"/>
      <c r="F678" s="185"/>
      <c r="G678" s="185"/>
      <c r="H678" s="185"/>
      <c r="I678" s="214"/>
      <c r="J678" s="185"/>
      <c r="K678" s="185"/>
      <c r="L678" s="185"/>
      <c r="M678" s="185"/>
      <c r="N678" s="187"/>
      <c r="O678" s="187"/>
      <c r="P678" s="188"/>
      <c r="Q678" s="187"/>
      <c r="R678" s="187"/>
      <c r="S678" s="187"/>
      <c r="T678" s="187"/>
      <c r="U678" s="187"/>
      <c r="V678" s="187"/>
      <c r="W678" s="187"/>
      <c r="X678" s="187"/>
      <c r="Y678" s="187"/>
      <c r="Z678" s="187"/>
      <c r="AA678" s="189"/>
      <c r="AB678" s="190"/>
      <c r="AC678" s="190"/>
      <c r="AD678" s="189"/>
      <c r="AE678" s="189"/>
      <c r="AF678" s="187"/>
      <c r="AG678" s="447"/>
      <c r="AH678" s="187"/>
      <c r="AI678" s="187"/>
      <c r="AJ678" s="187"/>
      <c r="AK678" s="188"/>
      <c r="AL678" s="191"/>
      <c r="AM678" s="191"/>
      <c r="AN678" s="187"/>
      <c r="AO678" s="191"/>
      <c r="AP678" s="191"/>
      <c r="AQ678" s="191"/>
      <c r="AR678" s="187"/>
      <c r="AS678" s="187"/>
      <c r="AT678" s="187"/>
      <c r="AU678" s="187"/>
      <c r="AV678" s="187"/>
      <c r="AW678" s="189"/>
      <c r="AX678" s="191"/>
      <c r="AY678" s="191"/>
      <c r="AZ678" s="187"/>
      <c r="BA678" s="188"/>
      <c r="BB678" s="451"/>
      <c r="BC678" s="188"/>
      <c r="BD678" s="192"/>
      <c r="BE678" s="192"/>
      <c r="BF678" s="260"/>
      <c r="BG678" s="260"/>
      <c r="BH678" s="188"/>
      <c r="BI678" s="188"/>
      <c r="BJ678" s="192"/>
      <c r="BK678" s="192"/>
      <c r="BL678" s="191"/>
      <c r="BM678" s="191"/>
      <c r="BN678" s="191"/>
      <c r="BO678" s="193"/>
      <c r="BP678" s="188"/>
      <c r="BQ678" s="192"/>
      <c r="BR678" s="188"/>
      <c r="BS678" s="188"/>
      <c r="BT678" s="188"/>
      <c r="BU678" s="187"/>
      <c r="BV678" s="192"/>
      <c r="BW678" s="187"/>
      <c r="BX678" s="187"/>
      <c r="BY678" s="187"/>
      <c r="BZ678" s="187"/>
      <c r="CA678" s="187"/>
      <c r="CB678" s="187"/>
      <c r="CC678" s="187"/>
      <c r="CD678" s="187"/>
      <c r="CE678" s="187"/>
      <c r="CF678" s="187"/>
      <c r="CG678" s="187"/>
      <c r="CH678" s="187"/>
      <c r="CI678" s="187"/>
      <c r="CJ678" s="187"/>
      <c r="CK678" s="187"/>
      <c r="CL678" s="187"/>
      <c r="CM678" s="187"/>
      <c r="CN678" s="187"/>
      <c r="CO678" s="187"/>
    </row>
    <row r="679" spans="2:93" s="162" customFormat="1">
      <c r="B679" s="186"/>
      <c r="C679" s="185"/>
      <c r="D679" s="185"/>
      <c r="E679" s="185"/>
      <c r="F679" s="185"/>
      <c r="G679" s="185"/>
      <c r="H679" s="185"/>
      <c r="I679" s="214"/>
      <c r="J679" s="185"/>
      <c r="K679" s="185"/>
      <c r="L679" s="185"/>
      <c r="M679" s="185"/>
      <c r="N679" s="187"/>
      <c r="O679" s="187"/>
      <c r="P679" s="188"/>
      <c r="Q679" s="187"/>
      <c r="R679" s="187"/>
      <c r="S679" s="187"/>
      <c r="T679" s="187"/>
      <c r="U679" s="187"/>
      <c r="V679" s="187"/>
      <c r="W679" s="187"/>
      <c r="X679" s="187"/>
      <c r="Y679" s="187"/>
      <c r="Z679" s="187"/>
      <c r="AA679" s="189"/>
      <c r="AB679" s="190"/>
      <c r="AC679" s="190"/>
      <c r="AD679" s="189"/>
      <c r="AE679" s="189"/>
      <c r="AF679" s="187"/>
      <c r="AG679" s="447"/>
      <c r="AH679" s="187"/>
      <c r="AI679" s="187"/>
      <c r="AJ679" s="187"/>
      <c r="AK679" s="188"/>
      <c r="AL679" s="191"/>
      <c r="AM679" s="191"/>
      <c r="AN679" s="187"/>
      <c r="AO679" s="191"/>
      <c r="AP679" s="191"/>
      <c r="AQ679" s="191"/>
      <c r="AR679" s="187"/>
      <c r="AS679" s="187"/>
      <c r="AT679" s="187"/>
      <c r="AU679" s="187"/>
      <c r="AV679" s="187"/>
      <c r="AW679" s="189"/>
      <c r="AX679" s="191"/>
      <c r="AY679" s="191"/>
      <c r="AZ679" s="187"/>
      <c r="BA679" s="188"/>
      <c r="BB679" s="451"/>
      <c r="BC679" s="188"/>
      <c r="BD679" s="192"/>
      <c r="BE679" s="192"/>
      <c r="BF679" s="260"/>
      <c r="BG679" s="260"/>
      <c r="BH679" s="188"/>
      <c r="BI679" s="188"/>
      <c r="BJ679" s="192"/>
      <c r="BK679" s="192"/>
      <c r="BL679" s="191"/>
      <c r="BM679" s="191"/>
      <c r="BN679" s="191"/>
      <c r="BO679" s="193"/>
      <c r="BP679" s="188"/>
      <c r="BQ679" s="192"/>
      <c r="BR679" s="188"/>
      <c r="BS679" s="188"/>
      <c r="BT679" s="188"/>
      <c r="BU679" s="187"/>
      <c r="BV679" s="192"/>
      <c r="BW679" s="187"/>
      <c r="BX679" s="187"/>
      <c r="BY679" s="187"/>
      <c r="BZ679" s="187"/>
      <c r="CA679" s="187"/>
      <c r="CB679" s="187"/>
      <c r="CC679" s="187"/>
      <c r="CD679" s="187"/>
      <c r="CE679" s="187"/>
      <c r="CF679" s="187"/>
      <c r="CG679" s="187"/>
      <c r="CH679" s="187"/>
      <c r="CI679" s="187"/>
      <c r="CJ679" s="187"/>
      <c r="CK679" s="187"/>
      <c r="CL679" s="187"/>
      <c r="CM679" s="187"/>
      <c r="CN679" s="187"/>
      <c r="CO679" s="187"/>
    </row>
    <row r="680" spans="2:93" s="162" customFormat="1">
      <c r="B680" s="186"/>
      <c r="C680" s="185"/>
      <c r="D680" s="185"/>
      <c r="E680" s="185"/>
      <c r="F680" s="185"/>
      <c r="G680" s="185"/>
      <c r="H680" s="185"/>
      <c r="I680" s="214"/>
      <c r="J680" s="185"/>
      <c r="K680" s="185"/>
      <c r="L680" s="185"/>
      <c r="M680" s="185"/>
      <c r="N680" s="187"/>
      <c r="O680" s="187"/>
      <c r="P680" s="188"/>
      <c r="Q680" s="187"/>
      <c r="R680" s="187"/>
      <c r="S680" s="187"/>
      <c r="T680" s="187"/>
      <c r="U680" s="187"/>
      <c r="V680" s="187"/>
      <c r="W680" s="187"/>
      <c r="X680" s="187"/>
      <c r="Y680" s="187"/>
      <c r="Z680" s="187"/>
      <c r="AA680" s="189"/>
      <c r="AB680" s="190"/>
      <c r="AC680" s="190"/>
      <c r="AD680" s="189"/>
      <c r="AE680" s="189"/>
      <c r="AF680" s="187"/>
      <c r="AG680" s="447"/>
      <c r="AH680" s="187"/>
      <c r="AI680" s="187"/>
      <c r="AJ680" s="187"/>
      <c r="AK680" s="188"/>
      <c r="AL680" s="191"/>
      <c r="AM680" s="191"/>
      <c r="AN680" s="187"/>
      <c r="AO680" s="191"/>
      <c r="AP680" s="191"/>
      <c r="AQ680" s="191"/>
      <c r="AR680" s="187"/>
      <c r="AS680" s="187"/>
      <c r="AT680" s="187"/>
      <c r="AU680" s="187"/>
      <c r="AV680" s="187"/>
      <c r="AW680" s="189"/>
      <c r="AX680" s="191"/>
      <c r="AY680" s="191"/>
      <c r="AZ680" s="187"/>
      <c r="BA680" s="188"/>
      <c r="BB680" s="451"/>
      <c r="BC680" s="188"/>
      <c r="BD680" s="192"/>
      <c r="BE680" s="192"/>
      <c r="BF680" s="260"/>
      <c r="BG680" s="260"/>
      <c r="BH680" s="188"/>
      <c r="BI680" s="188"/>
      <c r="BJ680" s="192"/>
      <c r="BK680" s="192"/>
      <c r="BL680" s="191"/>
      <c r="BM680" s="191"/>
      <c r="BN680" s="191"/>
      <c r="BO680" s="193"/>
      <c r="BP680" s="188"/>
      <c r="BQ680" s="192"/>
      <c r="BR680" s="188"/>
      <c r="BS680" s="188"/>
      <c r="BT680" s="188"/>
      <c r="BU680" s="187"/>
      <c r="BV680" s="192"/>
      <c r="BW680" s="187"/>
      <c r="BX680" s="187"/>
      <c r="BY680" s="187"/>
      <c r="BZ680" s="187"/>
      <c r="CA680" s="187"/>
      <c r="CB680" s="187"/>
      <c r="CC680" s="187"/>
      <c r="CD680" s="187"/>
      <c r="CE680" s="187"/>
      <c r="CF680" s="187"/>
      <c r="CG680" s="187"/>
      <c r="CH680" s="187"/>
      <c r="CI680" s="187"/>
      <c r="CJ680" s="187"/>
      <c r="CK680" s="187"/>
      <c r="CL680" s="187"/>
      <c r="CM680" s="187"/>
      <c r="CN680" s="187"/>
      <c r="CO680" s="187"/>
    </row>
    <row r="681" spans="2:93" s="162" customFormat="1">
      <c r="B681" s="186"/>
      <c r="C681" s="185"/>
      <c r="D681" s="185"/>
      <c r="E681" s="185"/>
      <c r="F681" s="185"/>
      <c r="G681" s="185"/>
      <c r="H681" s="185"/>
      <c r="I681" s="214"/>
      <c r="J681" s="185"/>
      <c r="K681" s="185"/>
      <c r="L681" s="185"/>
      <c r="M681" s="185"/>
      <c r="N681" s="187"/>
      <c r="O681" s="187"/>
      <c r="P681" s="188"/>
      <c r="Q681" s="187"/>
      <c r="R681" s="187"/>
      <c r="S681" s="187"/>
      <c r="T681" s="187"/>
      <c r="U681" s="187"/>
      <c r="V681" s="187"/>
      <c r="W681" s="187"/>
      <c r="X681" s="187"/>
      <c r="Y681" s="187"/>
      <c r="Z681" s="187"/>
      <c r="AA681" s="189"/>
      <c r="AB681" s="190"/>
      <c r="AC681" s="190"/>
      <c r="AD681" s="189"/>
      <c r="AE681" s="189"/>
      <c r="AF681" s="187"/>
      <c r="AG681" s="447"/>
      <c r="AH681" s="187"/>
      <c r="AI681" s="187"/>
      <c r="AJ681" s="187"/>
      <c r="AK681" s="188"/>
      <c r="AL681" s="191"/>
      <c r="AM681" s="191"/>
      <c r="AN681" s="187"/>
      <c r="AO681" s="191"/>
      <c r="AP681" s="191"/>
      <c r="AQ681" s="191"/>
      <c r="AR681" s="187"/>
      <c r="AS681" s="187"/>
      <c r="AT681" s="187"/>
      <c r="AU681" s="187"/>
      <c r="AV681" s="187"/>
      <c r="AW681" s="189"/>
      <c r="AX681" s="191"/>
      <c r="AY681" s="191"/>
      <c r="AZ681" s="187"/>
      <c r="BA681" s="188"/>
      <c r="BB681" s="451"/>
      <c r="BC681" s="188"/>
      <c r="BD681" s="192"/>
      <c r="BE681" s="192"/>
      <c r="BF681" s="260"/>
      <c r="BG681" s="260"/>
      <c r="BH681" s="188"/>
      <c r="BI681" s="188"/>
      <c r="BJ681" s="192"/>
      <c r="BK681" s="192"/>
      <c r="BL681" s="191"/>
      <c r="BM681" s="191"/>
      <c r="BN681" s="191"/>
      <c r="BO681" s="193"/>
      <c r="BP681" s="188"/>
      <c r="BQ681" s="192"/>
      <c r="BR681" s="188"/>
      <c r="BS681" s="188"/>
      <c r="BT681" s="188"/>
      <c r="BU681" s="187"/>
      <c r="BV681" s="192"/>
      <c r="BW681" s="187"/>
      <c r="BX681" s="187"/>
      <c r="BY681" s="187"/>
      <c r="BZ681" s="187"/>
      <c r="CA681" s="187"/>
      <c r="CB681" s="187"/>
      <c r="CC681" s="187"/>
      <c r="CD681" s="187"/>
      <c r="CE681" s="187"/>
      <c r="CF681" s="187"/>
      <c r="CG681" s="187"/>
      <c r="CH681" s="187"/>
      <c r="CI681" s="187"/>
      <c r="CJ681" s="187"/>
      <c r="CK681" s="187"/>
      <c r="CL681" s="187"/>
      <c r="CM681" s="187"/>
      <c r="CN681" s="187"/>
      <c r="CO681" s="187"/>
    </row>
    <row r="682" spans="2:93" s="162" customFormat="1">
      <c r="B682" s="186"/>
      <c r="C682" s="185"/>
      <c r="D682" s="185"/>
      <c r="E682" s="185"/>
      <c r="F682" s="185"/>
      <c r="G682" s="185"/>
      <c r="H682" s="185"/>
      <c r="I682" s="214"/>
      <c r="J682" s="185"/>
      <c r="K682" s="185"/>
      <c r="L682" s="185"/>
      <c r="M682" s="185"/>
      <c r="N682" s="187"/>
      <c r="O682" s="187"/>
      <c r="P682" s="188"/>
      <c r="Q682" s="187"/>
      <c r="R682" s="187"/>
      <c r="S682" s="187"/>
      <c r="T682" s="187"/>
      <c r="U682" s="187"/>
      <c r="V682" s="187"/>
      <c r="W682" s="187"/>
      <c r="X682" s="187"/>
      <c r="Y682" s="187"/>
      <c r="Z682" s="187"/>
      <c r="AA682" s="189"/>
      <c r="AB682" s="190"/>
      <c r="AC682" s="190"/>
      <c r="AD682" s="189"/>
      <c r="AE682" s="189"/>
      <c r="AF682" s="187"/>
      <c r="AG682" s="447"/>
      <c r="AH682" s="187"/>
      <c r="AI682" s="187"/>
      <c r="AJ682" s="187"/>
      <c r="AK682" s="188"/>
      <c r="AL682" s="191"/>
      <c r="AM682" s="191"/>
      <c r="AN682" s="187"/>
      <c r="AO682" s="191"/>
      <c r="AP682" s="191"/>
      <c r="AQ682" s="191"/>
      <c r="AR682" s="187"/>
      <c r="AS682" s="187"/>
      <c r="AT682" s="187"/>
      <c r="AU682" s="187"/>
      <c r="AV682" s="187"/>
      <c r="AW682" s="189"/>
      <c r="AX682" s="191"/>
      <c r="AY682" s="191"/>
      <c r="AZ682" s="187"/>
      <c r="BA682" s="188"/>
      <c r="BB682" s="451"/>
      <c r="BC682" s="188"/>
      <c r="BD682" s="192"/>
      <c r="BE682" s="192"/>
      <c r="BF682" s="260"/>
      <c r="BG682" s="260"/>
      <c r="BH682" s="188"/>
      <c r="BI682" s="188"/>
      <c r="BJ682" s="192"/>
      <c r="BK682" s="192"/>
      <c r="BL682" s="191"/>
      <c r="BM682" s="191"/>
      <c r="BN682" s="191"/>
      <c r="BO682" s="193"/>
      <c r="BP682" s="188"/>
      <c r="BQ682" s="192"/>
      <c r="BR682" s="188"/>
      <c r="BS682" s="188"/>
      <c r="BT682" s="188"/>
      <c r="BU682" s="187"/>
      <c r="BV682" s="192"/>
      <c r="BW682" s="187"/>
      <c r="BX682" s="187"/>
      <c r="BY682" s="187"/>
      <c r="BZ682" s="187"/>
      <c r="CA682" s="187"/>
      <c r="CB682" s="187"/>
      <c r="CC682" s="187"/>
      <c r="CD682" s="187"/>
      <c r="CE682" s="187"/>
      <c r="CF682" s="187"/>
      <c r="CG682" s="187"/>
      <c r="CH682" s="187"/>
      <c r="CI682" s="187"/>
      <c r="CJ682" s="187"/>
      <c r="CK682" s="187"/>
      <c r="CL682" s="187"/>
      <c r="CM682" s="187"/>
      <c r="CN682" s="187"/>
      <c r="CO682" s="187"/>
    </row>
    <row r="683" spans="2:93" s="162" customFormat="1">
      <c r="B683" s="186"/>
      <c r="C683" s="185"/>
      <c r="D683" s="185"/>
      <c r="E683" s="185"/>
      <c r="F683" s="185"/>
      <c r="G683" s="185"/>
      <c r="H683" s="185"/>
      <c r="I683" s="214"/>
      <c r="J683" s="185"/>
      <c r="K683" s="185"/>
      <c r="L683" s="185"/>
      <c r="M683" s="185"/>
      <c r="N683" s="187"/>
      <c r="O683" s="187"/>
      <c r="P683" s="188"/>
      <c r="Q683" s="187"/>
      <c r="R683" s="187"/>
      <c r="S683" s="187"/>
      <c r="T683" s="187"/>
      <c r="U683" s="187"/>
      <c r="V683" s="187"/>
      <c r="W683" s="187"/>
      <c r="X683" s="187"/>
      <c r="Y683" s="187"/>
      <c r="Z683" s="187"/>
      <c r="AA683" s="189"/>
      <c r="AB683" s="190"/>
      <c r="AC683" s="190"/>
      <c r="AD683" s="189"/>
      <c r="AE683" s="189"/>
      <c r="AF683" s="187"/>
      <c r="AG683" s="447"/>
      <c r="AH683" s="187"/>
      <c r="AI683" s="187"/>
      <c r="AJ683" s="187"/>
      <c r="AK683" s="188"/>
      <c r="AL683" s="191"/>
      <c r="AM683" s="191"/>
      <c r="AN683" s="187"/>
      <c r="AO683" s="191"/>
      <c r="AP683" s="191"/>
      <c r="AQ683" s="191"/>
      <c r="AR683" s="187"/>
      <c r="AS683" s="187"/>
      <c r="AT683" s="187"/>
      <c r="AU683" s="187"/>
      <c r="AV683" s="187"/>
      <c r="AW683" s="189"/>
      <c r="AX683" s="191"/>
      <c r="AY683" s="191"/>
      <c r="AZ683" s="187"/>
      <c r="BA683" s="188"/>
      <c r="BB683" s="451"/>
      <c r="BC683" s="188"/>
      <c r="BD683" s="192"/>
      <c r="BE683" s="192"/>
      <c r="BF683" s="260"/>
      <c r="BG683" s="260"/>
      <c r="BH683" s="188"/>
      <c r="BI683" s="188"/>
      <c r="BJ683" s="192"/>
      <c r="BK683" s="192"/>
      <c r="BL683" s="191"/>
      <c r="BM683" s="191"/>
      <c r="BN683" s="191"/>
      <c r="BO683" s="193"/>
      <c r="BP683" s="188"/>
      <c r="BQ683" s="192"/>
      <c r="BR683" s="188"/>
      <c r="BS683" s="188"/>
      <c r="BT683" s="188"/>
      <c r="BU683" s="187"/>
      <c r="BV683" s="192"/>
      <c r="BW683" s="187"/>
      <c r="BX683" s="187"/>
      <c r="BY683" s="187"/>
      <c r="BZ683" s="187"/>
      <c r="CA683" s="187"/>
      <c r="CB683" s="187"/>
      <c r="CC683" s="187"/>
      <c r="CD683" s="187"/>
      <c r="CE683" s="187"/>
      <c r="CF683" s="187"/>
      <c r="CG683" s="187"/>
      <c r="CH683" s="187"/>
      <c r="CI683" s="187"/>
      <c r="CJ683" s="187"/>
      <c r="CK683" s="187"/>
      <c r="CL683" s="187"/>
      <c r="CM683" s="187"/>
      <c r="CN683" s="187"/>
      <c r="CO683" s="187"/>
    </row>
    <row r="684" spans="2:93" s="162" customFormat="1">
      <c r="B684" s="186"/>
      <c r="C684" s="185"/>
      <c r="D684" s="185"/>
      <c r="E684" s="185"/>
      <c r="F684" s="185"/>
      <c r="G684" s="185"/>
      <c r="H684" s="185"/>
      <c r="I684" s="214"/>
      <c r="J684" s="185"/>
      <c r="K684" s="185"/>
      <c r="L684" s="185"/>
      <c r="M684" s="185"/>
      <c r="N684" s="187"/>
      <c r="O684" s="187"/>
      <c r="P684" s="188"/>
      <c r="Q684" s="187"/>
      <c r="R684" s="187"/>
      <c r="S684" s="187"/>
      <c r="T684" s="187"/>
      <c r="U684" s="187"/>
      <c r="V684" s="187"/>
      <c r="W684" s="187"/>
      <c r="X684" s="187"/>
      <c r="Y684" s="187"/>
      <c r="Z684" s="187"/>
      <c r="AA684" s="189"/>
      <c r="AB684" s="190"/>
      <c r="AC684" s="190"/>
      <c r="AD684" s="189"/>
      <c r="AE684" s="189"/>
      <c r="AF684" s="187"/>
      <c r="AG684" s="447"/>
      <c r="AH684" s="187"/>
      <c r="AI684" s="187"/>
      <c r="AJ684" s="187"/>
      <c r="AK684" s="188"/>
      <c r="AL684" s="191"/>
      <c r="AM684" s="191"/>
      <c r="AN684" s="187"/>
      <c r="AO684" s="191"/>
      <c r="AP684" s="191"/>
      <c r="AQ684" s="191"/>
      <c r="AR684" s="187"/>
      <c r="AS684" s="187"/>
      <c r="AT684" s="187"/>
      <c r="AU684" s="187"/>
      <c r="AV684" s="187"/>
      <c r="AW684" s="189"/>
      <c r="AX684" s="191"/>
      <c r="AY684" s="191"/>
      <c r="AZ684" s="187"/>
      <c r="BA684" s="188"/>
      <c r="BB684" s="451"/>
      <c r="BC684" s="188"/>
      <c r="BD684" s="192"/>
      <c r="BE684" s="192"/>
      <c r="BF684" s="260"/>
      <c r="BG684" s="260"/>
      <c r="BH684" s="188"/>
      <c r="BI684" s="188"/>
      <c r="BJ684" s="192"/>
      <c r="BK684" s="192"/>
      <c r="BL684" s="191"/>
      <c r="BM684" s="191"/>
      <c r="BN684" s="191"/>
      <c r="BO684" s="193"/>
      <c r="BP684" s="188"/>
      <c r="BQ684" s="192"/>
      <c r="BR684" s="188"/>
      <c r="BS684" s="188"/>
      <c r="BT684" s="188"/>
      <c r="BU684" s="187"/>
      <c r="BV684" s="192"/>
      <c r="BW684" s="187"/>
      <c r="BX684" s="187"/>
      <c r="BY684" s="187"/>
      <c r="BZ684" s="187"/>
      <c r="CA684" s="187"/>
      <c r="CB684" s="187"/>
      <c r="CC684" s="187"/>
      <c r="CD684" s="187"/>
      <c r="CE684" s="187"/>
      <c r="CF684" s="187"/>
      <c r="CG684" s="187"/>
      <c r="CH684" s="187"/>
      <c r="CI684" s="187"/>
      <c r="CJ684" s="187"/>
      <c r="CK684" s="187"/>
      <c r="CL684" s="187"/>
      <c r="CM684" s="187"/>
      <c r="CN684" s="187"/>
      <c r="CO684" s="187"/>
    </row>
    <row r="685" spans="2:93" s="162" customFormat="1">
      <c r="B685" s="186"/>
      <c r="C685" s="185"/>
      <c r="D685" s="185"/>
      <c r="E685" s="185"/>
      <c r="F685" s="185"/>
      <c r="G685" s="185"/>
      <c r="H685" s="185"/>
      <c r="I685" s="214"/>
      <c r="J685" s="185"/>
      <c r="K685" s="185"/>
      <c r="L685" s="185"/>
      <c r="M685" s="185"/>
      <c r="N685" s="187"/>
      <c r="O685" s="187"/>
      <c r="P685" s="188"/>
      <c r="Q685" s="187"/>
      <c r="R685" s="187"/>
      <c r="S685" s="187"/>
      <c r="T685" s="187"/>
      <c r="U685" s="187"/>
      <c r="V685" s="187"/>
      <c r="W685" s="187"/>
      <c r="X685" s="187"/>
      <c r="Y685" s="187"/>
      <c r="Z685" s="187"/>
      <c r="AA685" s="189"/>
      <c r="AB685" s="190"/>
      <c r="AC685" s="190"/>
      <c r="AD685" s="189"/>
      <c r="AE685" s="189"/>
      <c r="AF685" s="187"/>
      <c r="AG685" s="447"/>
      <c r="AH685" s="187"/>
      <c r="AI685" s="187"/>
      <c r="AJ685" s="187"/>
      <c r="AK685" s="188"/>
      <c r="AL685" s="191"/>
      <c r="AM685" s="191"/>
      <c r="AN685" s="187"/>
      <c r="AO685" s="191"/>
      <c r="AP685" s="191"/>
      <c r="AQ685" s="191"/>
      <c r="AR685" s="187"/>
      <c r="AS685" s="187"/>
      <c r="AT685" s="187"/>
      <c r="AU685" s="187"/>
      <c r="AV685" s="187"/>
      <c r="AW685" s="189"/>
      <c r="AX685" s="191"/>
      <c r="AY685" s="191"/>
      <c r="AZ685" s="187"/>
      <c r="BA685" s="188"/>
      <c r="BB685" s="451"/>
      <c r="BC685" s="188"/>
      <c r="BD685" s="192"/>
      <c r="BE685" s="192"/>
      <c r="BF685" s="260"/>
      <c r="BG685" s="260"/>
      <c r="BH685" s="188"/>
      <c r="BI685" s="188"/>
      <c r="BJ685" s="192"/>
      <c r="BK685" s="192"/>
      <c r="BL685" s="191"/>
      <c r="BM685" s="191"/>
      <c r="BN685" s="191"/>
      <c r="BO685" s="193"/>
      <c r="BP685" s="188"/>
      <c r="BQ685" s="192"/>
      <c r="BR685" s="188"/>
      <c r="BS685" s="188"/>
      <c r="BT685" s="188"/>
      <c r="BU685" s="187"/>
      <c r="BV685" s="192"/>
      <c r="BW685" s="187"/>
      <c r="BX685" s="187"/>
      <c r="BY685" s="187"/>
      <c r="BZ685" s="187"/>
      <c r="CA685" s="187"/>
      <c r="CB685" s="187"/>
      <c r="CC685" s="187"/>
      <c r="CD685" s="187"/>
      <c r="CE685" s="187"/>
      <c r="CF685" s="187"/>
      <c r="CG685" s="187"/>
      <c r="CH685" s="187"/>
      <c r="CI685" s="187"/>
      <c r="CJ685" s="187"/>
      <c r="CK685" s="187"/>
      <c r="CL685" s="187"/>
      <c r="CM685" s="187"/>
      <c r="CN685" s="187"/>
      <c r="CO685" s="187"/>
    </row>
    <row r="686" spans="2:93" s="162" customFormat="1">
      <c r="B686" s="186"/>
      <c r="C686" s="185"/>
      <c r="D686" s="185"/>
      <c r="E686" s="185"/>
      <c r="F686" s="185"/>
      <c r="G686" s="185"/>
      <c r="H686" s="185"/>
      <c r="I686" s="214"/>
      <c r="J686" s="185"/>
      <c r="K686" s="185"/>
      <c r="L686" s="185"/>
      <c r="M686" s="185"/>
      <c r="N686" s="187"/>
      <c r="O686" s="187"/>
      <c r="P686" s="188"/>
      <c r="Q686" s="187"/>
      <c r="R686" s="187"/>
      <c r="S686" s="187"/>
      <c r="T686" s="187"/>
      <c r="U686" s="187"/>
      <c r="V686" s="187"/>
      <c r="W686" s="187"/>
      <c r="X686" s="187"/>
      <c r="Y686" s="187"/>
      <c r="Z686" s="187"/>
      <c r="AA686" s="189"/>
      <c r="AB686" s="190"/>
      <c r="AC686" s="190"/>
      <c r="AD686" s="189"/>
      <c r="AE686" s="189"/>
      <c r="AF686" s="187"/>
      <c r="AG686" s="447"/>
      <c r="AH686" s="187"/>
      <c r="AI686" s="187"/>
      <c r="AJ686" s="187"/>
      <c r="AK686" s="188"/>
      <c r="AL686" s="191"/>
      <c r="AM686" s="191"/>
      <c r="AN686" s="187"/>
      <c r="AO686" s="191"/>
      <c r="AP686" s="191"/>
      <c r="AQ686" s="191"/>
      <c r="AR686" s="187"/>
      <c r="AS686" s="187"/>
      <c r="AT686" s="187"/>
      <c r="AU686" s="187"/>
      <c r="AV686" s="187"/>
      <c r="AW686" s="189"/>
      <c r="AX686" s="191"/>
      <c r="AY686" s="191"/>
      <c r="AZ686" s="187"/>
      <c r="BA686" s="188"/>
      <c r="BB686" s="451"/>
      <c r="BC686" s="188"/>
      <c r="BD686" s="192"/>
      <c r="BE686" s="192"/>
      <c r="BF686" s="260"/>
      <c r="BG686" s="260"/>
      <c r="BH686" s="188"/>
      <c r="BI686" s="188"/>
      <c r="BJ686" s="192"/>
      <c r="BK686" s="192"/>
      <c r="BL686" s="191"/>
      <c r="BM686" s="191"/>
      <c r="BN686" s="191"/>
      <c r="BO686" s="193"/>
      <c r="BP686" s="188"/>
      <c r="BQ686" s="192"/>
      <c r="BR686" s="188"/>
      <c r="BS686" s="188"/>
      <c r="BT686" s="188"/>
      <c r="BU686" s="187"/>
      <c r="BV686" s="192"/>
      <c r="BW686" s="187"/>
      <c r="BX686" s="187"/>
      <c r="BY686" s="187"/>
      <c r="BZ686" s="187"/>
      <c r="CA686" s="187"/>
      <c r="CB686" s="187"/>
      <c r="CC686" s="187"/>
      <c r="CD686" s="187"/>
      <c r="CE686" s="187"/>
      <c r="CF686" s="187"/>
      <c r="CG686" s="187"/>
      <c r="CH686" s="187"/>
      <c r="CI686" s="187"/>
      <c r="CJ686" s="187"/>
      <c r="CK686" s="187"/>
      <c r="CL686" s="187"/>
      <c r="CM686" s="187"/>
      <c r="CN686" s="187"/>
      <c r="CO686" s="187"/>
    </row>
    <row r="687" spans="2:93" s="162" customFormat="1">
      <c r="B687" s="186"/>
      <c r="C687" s="185"/>
      <c r="D687" s="185"/>
      <c r="E687" s="185"/>
      <c r="F687" s="185"/>
      <c r="G687" s="185"/>
      <c r="H687" s="185"/>
      <c r="I687" s="214"/>
      <c r="J687" s="185"/>
      <c r="K687" s="185"/>
      <c r="L687" s="185"/>
      <c r="M687" s="185"/>
      <c r="N687" s="187"/>
      <c r="O687" s="187"/>
      <c r="P687" s="188"/>
      <c r="Q687" s="187"/>
      <c r="R687" s="187"/>
      <c r="S687" s="187"/>
      <c r="T687" s="187"/>
      <c r="U687" s="187"/>
      <c r="V687" s="187"/>
      <c r="W687" s="187"/>
      <c r="X687" s="187"/>
      <c r="Y687" s="187"/>
      <c r="Z687" s="187"/>
      <c r="AA687" s="189"/>
      <c r="AB687" s="190"/>
      <c r="AC687" s="190"/>
      <c r="AD687" s="189"/>
      <c r="AE687" s="189"/>
      <c r="AF687" s="187"/>
      <c r="AG687" s="447"/>
      <c r="AH687" s="187"/>
      <c r="AI687" s="187"/>
      <c r="AJ687" s="187"/>
      <c r="AK687" s="188"/>
      <c r="AL687" s="191"/>
      <c r="AM687" s="191"/>
      <c r="AN687" s="187"/>
      <c r="AO687" s="191"/>
      <c r="AP687" s="191"/>
      <c r="AQ687" s="191"/>
      <c r="AR687" s="187"/>
      <c r="AS687" s="187"/>
      <c r="AT687" s="187"/>
      <c r="AU687" s="187"/>
      <c r="AV687" s="187"/>
      <c r="AW687" s="189"/>
      <c r="AX687" s="191"/>
      <c r="AY687" s="191"/>
      <c r="AZ687" s="187"/>
      <c r="BA687" s="188"/>
      <c r="BB687" s="451"/>
      <c r="BC687" s="188"/>
      <c r="BD687" s="192"/>
      <c r="BE687" s="192"/>
      <c r="BF687" s="260"/>
      <c r="BG687" s="260"/>
      <c r="BH687" s="188"/>
      <c r="BI687" s="188"/>
      <c r="BJ687" s="192"/>
      <c r="BK687" s="192"/>
      <c r="BL687" s="191"/>
      <c r="BM687" s="191"/>
      <c r="BN687" s="191"/>
      <c r="BO687" s="193"/>
      <c r="BP687" s="188"/>
      <c r="BQ687" s="192"/>
      <c r="BR687" s="188"/>
      <c r="BS687" s="188"/>
      <c r="BT687" s="188"/>
      <c r="BU687" s="187"/>
      <c r="BV687" s="192"/>
      <c r="BW687" s="187"/>
      <c r="BX687" s="187"/>
      <c r="BY687" s="187"/>
      <c r="BZ687" s="187"/>
      <c r="CA687" s="187"/>
      <c r="CB687" s="187"/>
      <c r="CC687" s="187"/>
      <c r="CD687" s="187"/>
      <c r="CE687" s="187"/>
      <c r="CF687" s="187"/>
      <c r="CG687" s="187"/>
      <c r="CH687" s="187"/>
      <c r="CI687" s="187"/>
      <c r="CJ687" s="187"/>
      <c r="CK687" s="187"/>
      <c r="CL687" s="187"/>
      <c r="CM687" s="187"/>
      <c r="CN687" s="187"/>
      <c r="CO687" s="187"/>
    </row>
    <row r="688" spans="2:93" s="162" customFormat="1">
      <c r="B688" s="186"/>
      <c r="C688" s="185"/>
      <c r="D688" s="185"/>
      <c r="E688" s="185"/>
      <c r="F688" s="185"/>
      <c r="G688" s="185"/>
      <c r="H688" s="185"/>
      <c r="I688" s="214"/>
      <c r="J688" s="185"/>
      <c r="K688" s="185"/>
      <c r="L688" s="185"/>
      <c r="M688" s="185"/>
      <c r="N688" s="187"/>
      <c r="O688" s="187"/>
      <c r="P688" s="188"/>
      <c r="Q688" s="187"/>
      <c r="R688" s="187"/>
      <c r="S688" s="187"/>
      <c r="T688" s="187"/>
      <c r="U688" s="187"/>
      <c r="V688" s="187"/>
      <c r="W688" s="187"/>
      <c r="X688" s="187"/>
      <c r="Y688" s="187"/>
      <c r="Z688" s="187"/>
      <c r="AA688" s="189"/>
      <c r="AB688" s="190"/>
      <c r="AC688" s="190"/>
      <c r="AD688" s="189"/>
      <c r="AE688" s="189"/>
      <c r="AF688" s="187"/>
      <c r="AG688" s="447"/>
      <c r="AH688" s="187"/>
      <c r="AI688" s="187"/>
      <c r="AJ688" s="187"/>
      <c r="AK688" s="188"/>
      <c r="AL688" s="191"/>
      <c r="AM688" s="191"/>
      <c r="AN688" s="187"/>
      <c r="AO688" s="191"/>
      <c r="AP688" s="191"/>
      <c r="AQ688" s="191"/>
      <c r="AR688" s="187"/>
      <c r="AS688" s="187"/>
      <c r="AT688" s="187"/>
      <c r="AU688" s="187"/>
      <c r="AV688" s="187"/>
      <c r="AW688" s="189"/>
      <c r="AX688" s="191"/>
      <c r="AY688" s="191"/>
      <c r="AZ688" s="187"/>
      <c r="BA688" s="188"/>
      <c r="BB688" s="451"/>
      <c r="BC688" s="188"/>
      <c r="BD688" s="192"/>
      <c r="BE688" s="192"/>
      <c r="BF688" s="260"/>
      <c r="BG688" s="260"/>
      <c r="BH688" s="188"/>
      <c r="BI688" s="188"/>
      <c r="BJ688" s="192"/>
      <c r="BK688" s="192"/>
      <c r="BL688" s="191"/>
      <c r="BM688" s="191"/>
      <c r="BN688" s="191"/>
      <c r="BO688" s="193"/>
      <c r="BP688" s="188"/>
      <c r="BQ688" s="192"/>
      <c r="BR688" s="188"/>
      <c r="BS688" s="188"/>
      <c r="BT688" s="188"/>
      <c r="BU688" s="187"/>
      <c r="BV688" s="192"/>
      <c r="BW688" s="187"/>
      <c r="BX688" s="187"/>
      <c r="BY688" s="187"/>
      <c r="BZ688" s="187"/>
      <c r="CA688" s="187"/>
      <c r="CB688" s="187"/>
      <c r="CC688" s="187"/>
      <c r="CD688" s="187"/>
      <c r="CE688" s="187"/>
      <c r="CF688" s="187"/>
      <c r="CG688" s="187"/>
      <c r="CH688" s="187"/>
      <c r="CI688" s="187"/>
      <c r="CJ688" s="187"/>
      <c r="CK688" s="187"/>
      <c r="CL688" s="187"/>
      <c r="CM688" s="187"/>
      <c r="CN688" s="187"/>
      <c r="CO688" s="187"/>
    </row>
    <row r="689" spans="2:93" s="162" customFormat="1">
      <c r="B689" s="186"/>
      <c r="C689" s="185"/>
      <c r="D689" s="185"/>
      <c r="E689" s="185"/>
      <c r="F689" s="185"/>
      <c r="G689" s="185"/>
      <c r="H689" s="185"/>
      <c r="I689" s="214"/>
      <c r="J689" s="185"/>
      <c r="K689" s="185"/>
      <c r="L689" s="185"/>
      <c r="M689" s="185"/>
      <c r="N689" s="187"/>
      <c r="O689" s="187"/>
      <c r="P689" s="188"/>
      <c r="Q689" s="187"/>
      <c r="R689" s="187"/>
      <c r="S689" s="187"/>
      <c r="T689" s="187"/>
      <c r="U689" s="187"/>
      <c r="V689" s="187"/>
      <c r="W689" s="187"/>
      <c r="X689" s="187"/>
      <c r="Y689" s="187"/>
      <c r="Z689" s="187"/>
      <c r="AA689" s="189"/>
      <c r="AB689" s="190"/>
      <c r="AC689" s="190"/>
      <c r="AD689" s="189"/>
      <c r="AE689" s="189"/>
      <c r="AF689" s="187"/>
      <c r="AG689" s="447"/>
      <c r="AH689" s="187"/>
      <c r="AI689" s="187"/>
      <c r="AJ689" s="187"/>
      <c r="AK689" s="188"/>
      <c r="AL689" s="191"/>
      <c r="AM689" s="191"/>
      <c r="AN689" s="187"/>
      <c r="AO689" s="191"/>
      <c r="AP689" s="191"/>
      <c r="AQ689" s="191"/>
      <c r="AR689" s="187"/>
      <c r="AS689" s="187"/>
      <c r="AT689" s="187"/>
      <c r="AU689" s="187"/>
      <c r="AV689" s="187"/>
      <c r="AW689" s="189"/>
      <c r="AX689" s="191"/>
      <c r="AY689" s="191"/>
      <c r="AZ689" s="187"/>
      <c r="BA689" s="188"/>
      <c r="BB689" s="451"/>
      <c r="BC689" s="188"/>
      <c r="BD689" s="192"/>
      <c r="BE689" s="192"/>
      <c r="BF689" s="260"/>
      <c r="BG689" s="260"/>
      <c r="BH689" s="188"/>
      <c r="BI689" s="188"/>
      <c r="BJ689" s="192"/>
      <c r="BK689" s="192"/>
      <c r="BL689" s="191"/>
      <c r="BM689" s="191"/>
      <c r="BN689" s="191"/>
      <c r="BO689" s="193"/>
      <c r="BP689" s="188"/>
      <c r="BQ689" s="192"/>
      <c r="BR689" s="188"/>
      <c r="BS689" s="188"/>
      <c r="BT689" s="188"/>
      <c r="BU689" s="187"/>
      <c r="BV689" s="192"/>
      <c r="BW689" s="187"/>
      <c r="BX689" s="187"/>
      <c r="BY689" s="187"/>
      <c r="BZ689" s="187"/>
      <c r="CA689" s="187"/>
      <c r="CB689" s="187"/>
      <c r="CC689" s="187"/>
      <c r="CD689" s="187"/>
      <c r="CE689" s="187"/>
      <c r="CF689" s="187"/>
      <c r="CG689" s="187"/>
      <c r="CH689" s="187"/>
      <c r="CI689" s="187"/>
      <c r="CJ689" s="187"/>
      <c r="CK689" s="187"/>
      <c r="CL689" s="187"/>
      <c r="CM689" s="187"/>
      <c r="CN689" s="187"/>
      <c r="CO689" s="187"/>
    </row>
    <row r="690" spans="2:93" s="162" customFormat="1">
      <c r="B690" s="186"/>
      <c r="C690" s="185"/>
      <c r="D690" s="185"/>
      <c r="E690" s="185"/>
      <c r="F690" s="185"/>
      <c r="G690" s="185"/>
      <c r="H690" s="185"/>
      <c r="I690" s="214"/>
      <c r="J690" s="185"/>
      <c r="K690" s="185"/>
      <c r="L690" s="185"/>
      <c r="M690" s="185"/>
      <c r="N690" s="187"/>
      <c r="O690" s="187"/>
      <c r="P690" s="188"/>
      <c r="Q690" s="187"/>
      <c r="R690" s="187"/>
      <c r="S690" s="187"/>
      <c r="T690" s="187"/>
      <c r="U690" s="187"/>
      <c r="V690" s="187"/>
      <c r="W690" s="187"/>
      <c r="X690" s="187"/>
      <c r="Y690" s="187"/>
      <c r="Z690" s="187"/>
      <c r="AA690" s="189"/>
      <c r="AB690" s="190"/>
      <c r="AC690" s="190"/>
      <c r="AD690" s="189"/>
      <c r="AE690" s="189"/>
      <c r="AF690" s="187"/>
      <c r="AG690" s="447"/>
      <c r="AH690" s="187"/>
      <c r="AI690" s="187"/>
      <c r="AJ690" s="187"/>
      <c r="AK690" s="188"/>
      <c r="AL690" s="191"/>
      <c r="AM690" s="191"/>
      <c r="AN690" s="187"/>
      <c r="AO690" s="191"/>
      <c r="AP690" s="191"/>
      <c r="AQ690" s="191"/>
      <c r="AR690" s="187"/>
      <c r="AS690" s="187"/>
      <c r="AT690" s="187"/>
      <c r="AU690" s="187"/>
      <c r="AV690" s="187"/>
      <c r="AW690" s="189"/>
      <c r="AX690" s="191"/>
      <c r="AY690" s="191"/>
      <c r="AZ690" s="187"/>
      <c r="BA690" s="188"/>
      <c r="BB690" s="451"/>
      <c r="BC690" s="188"/>
      <c r="BD690" s="192"/>
      <c r="BE690" s="192"/>
      <c r="BF690" s="260"/>
      <c r="BG690" s="260"/>
      <c r="BH690" s="188"/>
      <c r="BI690" s="188"/>
      <c r="BJ690" s="192"/>
      <c r="BK690" s="192"/>
      <c r="BL690" s="191"/>
      <c r="BM690" s="191"/>
      <c r="BN690" s="191"/>
      <c r="BO690" s="193"/>
      <c r="BP690" s="188"/>
      <c r="BQ690" s="192"/>
      <c r="BR690" s="188"/>
      <c r="BS690" s="188"/>
      <c r="BT690" s="188"/>
      <c r="BU690" s="187"/>
      <c r="BV690" s="192"/>
      <c r="BW690" s="187"/>
      <c r="BX690" s="187"/>
      <c r="BY690" s="187"/>
      <c r="BZ690" s="187"/>
      <c r="CA690" s="187"/>
      <c r="CB690" s="187"/>
      <c r="CC690" s="187"/>
      <c r="CD690" s="187"/>
      <c r="CE690" s="187"/>
      <c r="CF690" s="187"/>
      <c r="CG690" s="187"/>
      <c r="CH690" s="187"/>
      <c r="CI690" s="187"/>
      <c r="CJ690" s="187"/>
      <c r="CK690" s="187"/>
      <c r="CL690" s="187"/>
      <c r="CM690" s="187"/>
      <c r="CN690" s="187"/>
      <c r="CO690" s="187"/>
    </row>
    <row r="691" spans="2:93" s="162" customFormat="1">
      <c r="B691" s="186"/>
      <c r="C691" s="185"/>
      <c r="D691" s="185"/>
      <c r="E691" s="185"/>
      <c r="F691" s="185"/>
      <c r="G691" s="185"/>
      <c r="H691" s="185"/>
      <c r="I691" s="214"/>
      <c r="J691" s="185"/>
      <c r="K691" s="185"/>
      <c r="L691" s="185"/>
      <c r="M691" s="185"/>
      <c r="N691" s="187"/>
      <c r="O691" s="187"/>
      <c r="P691" s="188"/>
      <c r="Q691" s="187"/>
      <c r="R691" s="187"/>
      <c r="S691" s="187"/>
      <c r="T691" s="187"/>
      <c r="U691" s="187"/>
      <c r="V691" s="187"/>
      <c r="W691" s="187"/>
      <c r="X691" s="187"/>
      <c r="Y691" s="187"/>
      <c r="Z691" s="187"/>
      <c r="AA691" s="189"/>
      <c r="AB691" s="190"/>
      <c r="AC691" s="190"/>
      <c r="AD691" s="189"/>
      <c r="AE691" s="189"/>
      <c r="AF691" s="187"/>
      <c r="AG691" s="447"/>
      <c r="AH691" s="187"/>
      <c r="AI691" s="187"/>
      <c r="AJ691" s="187"/>
      <c r="AK691" s="188"/>
      <c r="AL691" s="191"/>
      <c r="AM691" s="191"/>
      <c r="AN691" s="187"/>
      <c r="AO691" s="191"/>
      <c r="AP691" s="191"/>
      <c r="AQ691" s="191"/>
      <c r="AR691" s="187"/>
      <c r="AS691" s="187"/>
      <c r="AT691" s="187"/>
      <c r="AU691" s="187"/>
      <c r="AV691" s="187"/>
      <c r="AW691" s="189"/>
      <c r="AX691" s="191"/>
      <c r="AY691" s="191"/>
      <c r="AZ691" s="187"/>
      <c r="BA691" s="188"/>
      <c r="BB691" s="451"/>
      <c r="BC691" s="188"/>
      <c r="BD691" s="192"/>
      <c r="BE691" s="192"/>
      <c r="BF691" s="260"/>
      <c r="BG691" s="260"/>
      <c r="BH691" s="188"/>
      <c r="BI691" s="188"/>
      <c r="BJ691" s="192"/>
      <c r="BK691" s="192"/>
      <c r="BL691" s="191"/>
      <c r="BM691" s="191"/>
      <c r="BN691" s="191"/>
      <c r="BO691" s="193"/>
      <c r="BP691" s="188"/>
      <c r="BQ691" s="192"/>
      <c r="BR691" s="188"/>
      <c r="BS691" s="188"/>
      <c r="BT691" s="188"/>
      <c r="BU691" s="187"/>
      <c r="BV691" s="192"/>
      <c r="BW691" s="187"/>
      <c r="BX691" s="187"/>
      <c r="BY691" s="187"/>
      <c r="BZ691" s="187"/>
      <c r="CA691" s="187"/>
      <c r="CB691" s="187"/>
      <c r="CC691" s="187"/>
      <c r="CD691" s="187"/>
      <c r="CE691" s="187"/>
      <c r="CF691" s="187"/>
      <c r="CG691" s="187"/>
      <c r="CH691" s="187"/>
      <c r="CI691" s="187"/>
      <c r="CJ691" s="187"/>
      <c r="CK691" s="187"/>
      <c r="CL691" s="187"/>
      <c r="CM691" s="187"/>
      <c r="CN691" s="187"/>
      <c r="CO691" s="187"/>
    </row>
    <row r="692" spans="2:93" s="162" customFormat="1">
      <c r="B692" s="186"/>
      <c r="C692" s="185"/>
      <c r="D692" s="185"/>
      <c r="E692" s="185"/>
      <c r="F692" s="185"/>
      <c r="G692" s="185"/>
      <c r="H692" s="185"/>
      <c r="I692" s="214"/>
      <c r="J692" s="185"/>
      <c r="K692" s="185"/>
      <c r="L692" s="185"/>
      <c r="M692" s="185"/>
      <c r="N692" s="187"/>
      <c r="O692" s="187"/>
      <c r="P692" s="188"/>
      <c r="Q692" s="187"/>
      <c r="R692" s="187"/>
      <c r="S692" s="187"/>
      <c r="T692" s="187"/>
      <c r="U692" s="187"/>
      <c r="V692" s="187"/>
      <c r="W692" s="187"/>
      <c r="X692" s="187"/>
      <c r="Y692" s="187"/>
      <c r="Z692" s="187"/>
      <c r="AA692" s="189"/>
      <c r="AB692" s="190"/>
      <c r="AC692" s="190"/>
      <c r="AD692" s="189"/>
      <c r="AE692" s="189"/>
      <c r="AF692" s="187"/>
      <c r="AG692" s="447"/>
      <c r="AH692" s="187"/>
      <c r="AI692" s="187"/>
      <c r="AJ692" s="187"/>
      <c r="AK692" s="188"/>
      <c r="AL692" s="191"/>
      <c r="AM692" s="191"/>
      <c r="AN692" s="187"/>
      <c r="AO692" s="191"/>
      <c r="AP692" s="191"/>
      <c r="AQ692" s="191"/>
      <c r="AR692" s="187"/>
      <c r="AS692" s="187"/>
      <c r="AT692" s="187"/>
      <c r="AU692" s="187"/>
      <c r="AV692" s="187"/>
      <c r="AW692" s="189"/>
      <c r="AX692" s="191"/>
      <c r="AY692" s="191"/>
      <c r="AZ692" s="187"/>
      <c r="BA692" s="188"/>
      <c r="BB692" s="451"/>
      <c r="BC692" s="188"/>
      <c r="BD692" s="192"/>
      <c r="BE692" s="192"/>
      <c r="BF692" s="260"/>
      <c r="BG692" s="260"/>
      <c r="BH692" s="188"/>
      <c r="BI692" s="188"/>
      <c r="BJ692" s="192"/>
      <c r="BK692" s="192"/>
      <c r="BL692" s="191"/>
      <c r="BM692" s="191"/>
      <c r="BN692" s="191"/>
      <c r="BO692" s="193"/>
      <c r="BP692" s="188"/>
      <c r="BQ692" s="192"/>
      <c r="BR692" s="188"/>
      <c r="BS692" s="188"/>
      <c r="BT692" s="188"/>
      <c r="BU692" s="187"/>
      <c r="BV692" s="192"/>
      <c r="BW692" s="187"/>
      <c r="BX692" s="187"/>
      <c r="BY692" s="187"/>
      <c r="BZ692" s="187"/>
      <c r="CA692" s="187"/>
      <c r="CB692" s="187"/>
      <c r="CC692" s="187"/>
      <c r="CD692" s="187"/>
      <c r="CE692" s="187"/>
      <c r="CF692" s="187"/>
      <c r="CG692" s="187"/>
      <c r="CH692" s="187"/>
      <c r="CI692" s="187"/>
      <c r="CJ692" s="187"/>
      <c r="CK692" s="187"/>
      <c r="CL692" s="187"/>
      <c r="CM692" s="187"/>
      <c r="CN692" s="187"/>
      <c r="CO692" s="187"/>
    </row>
    <row r="693" spans="2:93" s="162" customFormat="1">
      <c r="B693" s="186"/>
      <c r="C693" s="185"/>
      <c r="D693" s="185"/>
      <c r="E693" s="185"/>
      <c r="F693" s="185"/>
      <c r="G693" s="185"/>
      <c r="H693" s="185"/>
      <c r="I693" s="214"/>
      <c r="J693" s="185"/>
      <c r="K693" s="185"/>
      <c r="L693" s="185"/>
      <c r="M693" s="185"/>
      <c r="N693" s="187"/>
      <c r="O693" s="187"/>
      <c r="P693" s="188"/>
      <c r="Q693" s="187"/>
      <c r="R693" s="187"/>
      <c r="S693" s="187"/>
      <c r="T693" s="187"/>
      <c r="U693" s="187"/>
      <c r="V693" s="187"/>
      <c r="W693" s="187"/>
      <c r="X693" s="187"/>
      <c r="Y693" s="187"/>
      <c r="Z693" s="187"/>
      <c r="AA693" s="189"/>
      <c r="AB693" s="190"/>
      <c r="AC693" s="190"/>
      <c r="AD693" s="189"/>
      <c r="AE693" s="189"/>
      <c r="AF693" s="187"/>
      <c r="AG693" s="447"/>
      <c r="AH693" s="187"/>
      <c r="AI693" s="187"/>
      <c r="AJ693" s="187"/>
      <c r="AK693" s="188"/>
      <c r="AL693" s="191"/>
      <c r="AM693" s="191"/>
      <c r="AN693" s="187"/>
      <c r="AO693" s="191"/>
      <c r="AP693" s="191"/>
      <c r="AQ693" s="191"/>
      <c r="AR693" s="187"/>
      <c r="AS693" s="187"/>
      <c r="AT693" s="187"/>
      <c r="AU693" s="187"/>
      <c r="AV693" s="187"/>
      <c r="AW693" s="189"/>
      <c r="AX693" s="191"/>
      <c r="AY693" s="191"/>
      <c r="AZ693" s="187"/>
      <c r="BA693" s="188"/>
      <c r="BB693" s="451"/>
      <c r="BC693" s="188"/>
      <c r="BD693" s="192"/>
      <c r="BE693" s="192"/>
      <c r="BF693" s="260"/>
      <c r="BG693" s="260"/>
      <c r="BH693" s="188"/>
      <c r="BI693" s="188"/>
      <c r="BJ693" s="192"/>
      <c r="BK693" s="192"/>
      <c r="BL693" s="191"/>
      <c r="BM693" s="191"/>
      <c r="BN693" s="191"/>
      <c r="BO693" s="193"/>
      <c r="BP693" s="188"/>
      <c r="BQ693" s="192"/>
      <c r="BR693" s="188"/>
      <c r="BS693" s="188"/>
      <c r="BT693" s="188"/>
      <c r="BU693" s="187"/>
      <c r="BV693" s="192"/>
      <c r="BW693" s="187"/>
      <c r="BX693" s="187"/>
      <c r="BY693" s="187"/>
      <c r="BZ693" s="187"/>
      <c r="CA693" s="187"/>
      <c r="CB693" s="187"/>
      <c r="CC693" s="187"/>
      <c r="CD693" s="187"/>
      <c r="CE693" s="187"/>
      <c r="CF693" s="187"/>
      <c r="CG693" s="187"/>
      <c r="CH693" s="187"/>
      <c r="CI693" s="187"/>
      <c r="CJ693" s="187"/>
      <c r="CK693" s="187"/>
      <c r="CL693" s="187"/>
      <c r="CM693" s="187"/>
      <c r="CN693" s="187"/>
      <c r="CO693" s="187"/>
    </row>
    <row r="694" spans="2:93" s="162" customFormat="1">
      <c r="B694" s="186"/>
      <c r="C694" s="185"/>
      <c r="D694" s="185"/>
      <c r="E694" s="185"/>
      <c r="F694" s="185"/>
      <c r="G694" s="185"/>
      <c r="H694" s="185"/>
      <c r="I694" s="214"/>
      <c r="J694" s="185"/>
      <c r="K694" s="185"/>
      <c r="L694" s="185"/>
      <c r="M694" s="185"/>
      <c r="N694" s="187"/>
      <c r="O694" s="187"/>
      <c r="P694" s="188"/>
      <c r="Q694" s="187"/>
      <c r="R694" s="187"/>
      <c r="S694" s="187"/>
      <c r="T694" s="187"/>
      <c r="U694" s="187"/>
      <c r="V694" s="187"/>
      <c r="W694" s="187"/>
      <c r="X694" s="187"/>
      <c r="Y694" s="187"/>
      <c r="Z694" s="187"/>
      <c r="AA694" s="189"/>
      <c r="AB694" s="190"/>
      <c r="AC694" s="190"/>
      <c r="AD694" s="189"/>
      <c r="AE694" s="189"/>
      <c r="AF694" s="187"/>
      <c r="AG694" s="447"/>
      <c r="AH694" s="187"/>
      <c r="AI694" s="187"/>
      <c r="AJ694" s="187"/>
      <c r="AK694" s="188"/>
      <c r="AL694" s="191"/>
      <c r="AM694" s="191"/>
      <c r="AN694" s="187"/>
      <c r="AO694" s="191"/>
      <c r="AP694" s="191"/>
      <c r="AQ694" s="191"/>
      <c r="AR694" s="187"/>
      <c r="AS694" s="187"/>
      <c r="AT694" s="187"/>
      <c r="AU694" s="187"/>
      <c r="AV694" s="187"/>
      <c r="AW694" s="189"/>
      <c r="AX694" s="191"/>
      <c r="AY694" s="191"/>
      <c r="AZ694" s="187"/>
      <c r="BA694" s="188"/>
      <c r="BB694" s="451"/>
      <c r="BC694" s="188"/>
      <c r="BD694" s="192"/>
      <c r="BE694" s="192"/>
      <c r="BF694" s="260"/>
      <c r="BG694" s="260"/>
      <c r="BH694" s="188"/>
      <c r="BI694" s="188"/>
      <c r="BJ694" s="192"/>
      <c r="BK694" s="192"/>
      <c r="BL694" s="191"/>
      <c r="BM694" s="191"/>
      <c r="BN694" s="191"/>
      <c r="BO694" s="193"/>
      <c r="BP694" s="188"/>
      <c r="BQ694" s="192"/>
      <c r="BR694" s="188"/>
      <c r="BS694" s="188"/>
      <c r="BT694" s="188"/>
      <c r="BU694" s="187"/>
      <c r="BV694" s="192"/>
      <c r="BW694" s="187"/>
      <c r="BX694" s="187"/>
      <c r="BY694" s="187"/>
      <c r="BZ694" s="187"/>
      <c r="CA694" s="187"/>
      <c r="CB694" s="187"/>
      <c r="CC694" s="187"/>
      <c r="CD694" s="187"/>
      <c r="CE694" s="187"/>
      <c r="CF694" s="187"/>
      <c r="CG694" s="187"/>
      <c r="CH694" s="187"/>
      <c r="CI694" s="187"/>
      <c r="CJ694" s="187"/>
      <c r="CK694" s="187"/>
      <c r="CL694" s="187"/>
      <c r="CM694" s="187"/>
      <c r="CN694" s="187"/>
      <c r="CO694" s="187"/>
    </row>
  </sheetData>
  <sheetProtection formatCells="0" formatColumns="0" formatRows="0" insertColumns="0" insertRows="0" insertHyperlinks="0" deleteColumns="0" deleteRows="0" selectLockedCells="1" sort="0" pivotTables="0" selectUnlockedCells="1"/>
  <autoFilter ref="A9:CO621" xr:uid="{00000000-0001-0000-0000-000000000000}"/>
  <mergeCells count="3542">
    <mergeCell ref="BC2:BX2"/>
    <mergeCell ref="BU78:BU79"/>
    <mergeCell ref="BV78:BV79"/>
    <mergeCell ref="BW78:BW79"/>
    <mergeCell ref="BX78:BX79"/>
    <mergeCell ref="AZ616:AZ621"/>
    <mergeCell ref="BA616:BA621"/>
    <mergeCell ref="BJ616:BJ621"/>
    <mergeCell ref="Z616:Z621"/>
    <mergeCell ref="AA616:AA621"/>
    <mergeCell ref="AB616:AB621"/>
    <mergeCell ref="AC616:AC621"/>
    <mergeCell ref="AD616:AD621"/>
    <mergeCell ref="AX616:AX621"/>
    <mergeCell ref="T616:T621"/>
    <mergeCell ref="U616:U621"/>
    <mergeCell ref="V616:V621"/>
    <mergeCell ref="W616:W621"/>
    <mergeCell ref="X616:X621"/>
    <mergeCell ref="Y616:Y621"/>
    <mergeCell ref="AX610:AX615"/>
    <mergeCell ref="AY610:AY615"/>
    <mergeCell ref="AZ610:AZ615"/>
    <mergeCell ref="BA610:BA615"/>
    <mergeCell ref="BJ610:BJ615"/>
    <mergeCell ref="BJ580:BJ585"/>
    <mergeCell ref="BJ586:BJ591"/>
    <mergeCell ref="BJ562:BJ567"/>
    <mergeCell ref="BJ550:BJ555"/>
    <mergeCell ref="BJ538:BJ543"/>
    <mergeCell ref="X538:X543"/>
    <mergeCell ref="Y532:Y537"/>
    <mergeCell ref="Z532:Z537"/>
    <mergeCell ref="N616:N621"/>
    <mergeCell ref="O616:O621"/>
    <mergeCell ref="P616:P621"/>
    <mergeCell ref="Q616:Q621"/>
    <mergeCell ref="R616:R621"/>
    <mergeCell ref="S616:S621"/>
    <mergeCell ref="A616:A621"/>
    <mergeCell ref="B616:B621"/>
    <mergeCell ref="C616:C621"/>
    <mergeCell ref="G616:G621"/>
    <mergeCell ref="I616:I621"/>
    <mergeCell ref="J616:J621"/>
    <mergeCell ref="K616:K621"/>
    <mergeCell ref="L616:L621"/>
    <mergeCell ref="M616:M621"/>
    <mergeCell ref="AC610:AC615"/>
    <mergeCell ref="AD610:AD615"/>
    <mergeCell ref="W610:W615"/>
    <mergeCell ref="X610:X615"/>
    <mergeCell ref="Y610:Y615"/>
    <mergeCell ref="Z610:Z615"/>
    <mergeCell ref="AA610:AA615"/>
    <mergeCell ref="AB610:AB615"/>
    <mergeCell ref="Q610:Q615"/>
    <mergeCell ref="R610:R615"/>
    <mergeCell ref="S610:S615"/>
    <mergeCell ref="T610:T615"/>
    <mergeCell ref="U610:U615"/>
    <mergeCell ref="V610:V615"/>
    <mergeCell ref="K610:K615"/>
    <mergeCell ref="L610:L615"/>
    <mergeCell ref="M610:M615"/>
    <mergeCell ref="N610:N615"/>
    <mergeCell ref="AY616:AY621"/>
    <mergeCell ref="O610:O615"/>
    <mergeCell ref="P610:P615"/>
    <mergeCell ref="AY604:AY609"/>
    <mergeCell ref="AZ604:AZ609"/>
    <mergeCell ref="BA604:BA609"/>
    <mergeCell ref="BJ604:BJ609"/>
    <mergeCell ref="A610:A615"/>
    <mergeCell ref="B610:B615"/>
    <mergeCell ref="C610:C615"/>
    <mergeCell ref="G610:G615"/>
    <mergeCell ref="I610:I615"/>
    <mergeCell ref="J610:J615"/>
    <mergeCell ref="Z604:Z609"/>
    <mergeCell ref="AA604:AA609"/>
    <mergeCell ref="AB604:AB609"/>
    <mergeCell ref="AC604:AC609"/>
    <mergeCell ref="AD604:AD609"/>
    <mergeCell ref="AX604:AX609"/>
    <mergeCell ref="T604:T609"/>
    <mergeCell ref="U604:U609"/>
    <mergeCell ref="V604:V609"/>
    <mergeCell ref="W604:W609"/>
    <mergeCell ref="X604:X609"/>
    <mergeCell ref="Y604:Y609"/>
    <mergeCell ref="N604:N609"/>
    <mergeCell ref="O604:O609"/>
    <mergeCell ref="P604:P609"/>
    <mergeCell ref="Q604:Q609"/>
    <mergeCell ref="R604:R609"/>
    <mergeCell ref="S604:S609"/>
    <mergeCell ref="A604:A609"/>
    <mergeCell ref="B604:B609"/>
    <mergeCell ref="C604:C609"/>
    <mergeCell ref="G604:G609"/>
    <mergeCell ref="I604:I609"/>
    <mergeCell ref="J604:J609"/>
    <mergeCell ref="K604:K609"/>
    <mergeCell ref="L604:L609"/>
    <mergeCell ref="M604:M609"/>
    <mergeCell ref="AC598:AC603"/>
    <mergeCell ref="AD598:AD603"/>
    <mergeCell ref="AX598:AX603"/>
    <mergeCell ref="AY598:AY603"/>
    <mergeCell ref="AZ598:AZ603"/>
    <mergeCell ref="BA598:BA603"/>
    <mergeCell ref="W598:W603"/>
    <mergeCell ref="X598:X603"/>
    <mergeCell ref="Y598:Y603"/>
    <mergeCell ref="Z598:Z603"/>
    <mergeCell ref="AA598:AA603"/>
    <mergeCell ref="AB598:AB603"/>
    <mergeCell ref="Q598:Q603"/>
    <mergeCell ref="R598:R603"/>
    <mergeCell ref="S598:S603"/>
    <mergeCell ref="T598:T603"/>
    <mergeCell ref="U598:U603"/>
    <mergeCell ref="V598:V603"/>
    <mergeCell ref="K598:K603"/>
    <mergeCell ref="L598:L603"/>
    <mergeCell ref="M598:M603"/>
    <mergeCell ref="N598:N603"/>
    <mergeCell ref="O598:O603"/>
    <mergeCell ref="P598:P603"/>
    <mergeCell ref="BJ592:BJ597"/>
    <mergeCell ref="A598:A603"/>
    <mergeCell ref="B598:B603"/>
    <mergeCell ref="C598:C603"/>
    <mergeCell ref="G598:G603"/>
    <mergeCell ref="I598:I603"/>
    <mergeCell ref="J598:J603"/>
    <mergeCell ref="Z592:Z597"/>
    <mergeCell ref="AA592:AA597"/>
    <mergeCell ref="AB592:AB597"/>
    <mergeCell ref="AC592:AC597"/>
    <mergeCell ref="AD592:AD597"/>
    <mergeCell ref="AX592:AX597"/>
    <mergeCell ref="T592:T597"/>
    <mergeCell ref="U592:U597"/>
    <mergeCell ref="V592:V597"/>
    <mergeCell ref="W592:W597"/>
    <mergeCell ref="X592:X597"/>
    <mergeCell ref="Y592:Y597"/>
    <mergeCell ref="N592:N597"/>
    <mergeCell ref="O592:O597"/>
    <mergeCell ref="P592:P597"/>
    <mergeCell ref="Q592:Q597"/>
    <mergeCell ref="R592:R597"/>
    <mergeCell ref="S592:S597"/>
    <mergeCell ref="BJ598:BJ603"/>
    <mergeCell ref="A592:A597"/>
    <mergeCell ref="B592:B597"/>
    <mergeCell ref="C592:C597"/>
    <mergeCell ref="G592:G597"/>
    <mergeCell ref="I592:I597"/>
    <mergeCell ref="J592:J597"/>
    <mergeCell ref="K592:K597"/>
    <mergeCell ref="L592:L597"/>
    <mergeCell ref="M592:M597"/>
    <mergeCell ref="AC586:AC591"/>
    <mergeCell ref="AD586:AD591"/>
    <mergeCell ref="AX586:AX591"/>
    <mergeCell ref="AY586:AY591"/>
    <mergeCell ref="AZ586:AZ591"/>
    <mergeCell ref="BA586:BA591"/>
    <mergeCell ref="W586:W591"/>
    <mergeCell ref="X586:X591"/>
    <mergeCell ref="Y586:Y591"/>
    <mergeCell ref="Z586:Z591"/>
    <mergeCell ref="AA586:AA591"/>
    <mergeCell ref="AB586:AB591"/>
    <mergeCell ref="Q586:Q591"/>
    <mergeCell ref="R586:R591"/>
    <mergeCell ref="S586:S591"/>
    <mergeCell ref="T586:T591"/>
    <mergeCell ref="U586:U591"/>
    <mergeCell ref="V586:V591"/>
    <mergeCell ref="K586:K591"/>
    <mergeCell ref="L586:L591"/>
    <mergeCell ref="M586:M591"/>
    <mergeCell ref="N586:N591"/>
    <mergeCell ref="O586:O591"/>
    <mergeCell ref="P586:P591"/>
    <mergeCell ref="AY592:AY597"/>
    <mergeCell ref="AZ592:AZ597"/>
    <mergeCell ref="BA592:BA597"/>
    <mergeCell ref="A586:A591"/>
    <mergeCell ref="B586:B591"/>
    <mergeCell ref="C586:C591"/>
    <mergeCell ref="G586:G591"/>
    <mergeCell ref="I586:I591"/>
    <mergeCell ref="J586:J591"/>
    <mergeCell ref="Z580:Z585"/>
    <mergeCell ref="AA580:AA585"/>
    <mergeCell ref="AB580:AB585"/>
    <mergeCell ref="AC580:AC585"/>
    <mergeCell ref="AD580:AD585"/>
    <mergeCell ref="AX580:AX585"/>
    <mergeCell ref="T580:T585"/>
    <mergeCell ref="U580:U585"/>
    <mergeCell ref="V580:V585"/>
    <mergeCell ref="W580:W585"/>
    <mergeCell ref="X580:X585"/>
    <mergeCell ref="Y580:Y585"/>
    <mergeCell ref="N580:N585"/>
    <mergeCell ref="O580:O585"/>
    <mergeCell ref="P580:P585"/>
    <mergeCell ref="Q580:Q585"/>
    <mergeCell ref="R580:R585"/>
    <mergeCell ref="S580:S585"/>
    <mergeCell ref="A580:A585"/>
    <mergeCell ref="B580:B585"/>
    <mergeCell ref="C580:C585"/>
    <mergeCell ref="G580:G585"/>
    <mergeCell ref="I580:I585"/>
    <mergeCell ref="J580:J585"/>
    <mergeCell ref="K580:K585"/>
    <mergeCell ref="L580:L585"/>
    <mergeCell ref="M580:M585"/>
    <mergeCell ref="AC574:AC579"/>
    <mergeCell ref="AD574:AD579"/>
    <mergeCell ref="AX574:AX579"/>
    <mergeCell ref="AY574:AY579"/>
    <mergeCell ref="AZ574:AZ579"/>
    <mergeCell ref="BA574:BA579"/>
    <mergeCell ref="W574:W579"/>
    <mergeCell ref="X574:X579"/>
    <mergeCell ref="Y574:Y579"/>
    <mergeCell ref="Z574:Z579"/>
    <mergeCell ref="AA574:AA579"/>
    <mergeCell ref="AB574:AB579"/>
    <mergeCell ref="Q574:Q579"/>
    <mergeCell ref="R574:R579"/>
    <mergeCell ref="S574:S579"/>
    <mergeCell ref="T574:T579"/>
    <mergeCell ref="U574:U579"/>
    <mergeCell ref="V574:V579"/>
    <mergeCell ref="K574:K579"/>
    <mergeCell ref="L574:L579"/>
    <mergeCell ref="M574:M579"/>
    <mergeCell ref="N574:N579"/>
    <mergeCell ref="O574:O579"/>
    <mergeCell ref="P574:P579"/>
    <mergeCell ref="AY580:AY585"/>
    <mergeCell ref="AZ580:AZ585"/>
    <mergeCell ref="BA580:BA585"/>
    <mergeCell ref="BJ568:BJ573"/>
    <mergeCell ref="A574:A579"/>
    <mergeCell ref="B574:B579"/>
    <mergeCell ref="C574:C579"/>
    <mergeCell ref="G574:G579"/>
    <mergeCell ref="I574:I579"/>
    <mergeCell ref="J574:J579"/>
    <mergeCell ref="Z568:Z573"/>
    <mergeCell ref="AA568:AA573"/>
    <mergeCell ref="AB568:AB573"/>
    <mergeCell ref="AC568:AC573"/>
    <mergeCell ref="AD568:AD573"/>
    <mergeCell ref="AX568:AX573"/>
    <mergeCell ref="T568:T573"/>
    <mergeCell ref="U568:U573"/>
    <mergeCell ref="V568:V573"/>
    <mergeCell ref="W568:W573"/>
    <mergeCell ref="X568:X573"/>
    <mergeCell ref="Y568:Y573"/>
    <mergeCell ref="N568:N573"/>
    <mergeCell ref="O568:O573"/>
    <mergeCell ref="P568:P573"/>
    <mergeCell ref="Q568:Q573"/>
    <mergeCell ref="R568:R573"/>
    <mergeCell ref="S568:S573"/>
    <mergeCell ref="BJ574:BJ579"/>
    <mergeCell ref="A568:A573"/>
    <mergeCell ref="B568:B573"/>
    <mergeCell ref="C568:C573"/>
    <mergeCell ref="G568:G573"/>
    <mergeCell ref="I568:I573"/>
    <mergeCell ref="J568:J573"/>
    <mergeCell ref="K568:K573"/>
    <mergeCell ref="L568:L573"/>
    <mergeCell ref="M568:M573"/>
    <mergeCell ref="AC562:AC567"/>
    <mergeCell ref="AD562:AD567"/>
    <mergeCell ref="AX562:AX567"/>
    <mergeCell ref="AY562:AY567"/>
    <mergeCell ref="AZ562:AZ567"/>
    <mergeCell ref="BA562:BA567"/>
    <mergeCell ref="W562:W567"/>
    <mergeCell ref="X562:X567"/>
    <mergeCell ref="Y562:Y567"/>
    <mergeCell ref="Z562:Z567"/>
    <mergeCell ref="AA562:AA567"/>
    <mergeCell ref="AB562:AB567"/>
    <mergeCell ref="Q562:Q567"/>
    <mergeCell ref="R562:R567"/>
    <mergeCell ref="S562:S567"/>
    <mergeCell ref="T562:T567"/>
    <mergeCell ref="U562:U567"/>
    <mergeCell ref="V562:V567"/>
    <mergeCell ref="K562:K567"/>
    <mergeCell ref="L562:L567"/>
    <mergeCell ref="M562:M567"/>
    <mergeCell ref="N562:N567"/>
    <mergeCell ref="O562:O567"/>
    <mergeCell ref="P562:P567"/>
    <mergeCell ref="AY568:AY573"/>
    <mergeCell ref="AZ568:AZ573"/>
    <mergeCell ref="BA568:BA573"/>
    <mergeCell ref="BJ556:BJ561"/>
    <mergeCell ref="A562:A567"/>
    <mergeCell ref="B562:B567"/>
    <mergeCell ref="C562:C567"/>
    <mergeCell ref="G562:G567"/>
    <mergeCell ref="I562:I567"/>
    <mergeCell ref="J562:J567"/>
    <mergeCell ref="Z556:Z561"/>
    <mergeCell ref="AA556:AA561"/>
    <mergeCell ref="AB556:AB561"/>
    <mergeCell ref="AC556:AC561"/>
    <mergeCell ref="AD556:AD561"/>
    <mergeCell ref="AX556:AX561"/>
    <mergeCell ref="T556:T561"/>
    <mergeCell ref="U556:U561"/>
    <mergeCell ref="V556:V561"/>
    <mergeCell ref="W556:W561"/>
    <mergeCell ref="X556:X561"/>
    <mergeCell ref="Y556:Y561"/>
    <mergeCell ref="N556:N561"/>
    <mergeCell ref="O556:O561"/>
    <mergeCell ref="P556:P561"/>
    <mergeCell ref="Q556:Q561"/>
    <mergeCell ref="R556:R561"/>
    <mergeCell ref="S556:S561"/>
    <mergeCell ref="A556:A561"/>
    <mergeCell ref="B556:B561"/>
    <mergeCell ref="C556:C561"/>
    <mergeCell ref="G556:G561"/>
    <mergeCell ref="I556:I561"/>
    <mergeCell ref="J556:J561"/>
    <mergeCell ref="K556:K561"/>
    <mergeCell ref="L556:L561"/>
    <mergeCell ref="M556:M561"/>
    <mergeCell ref="AC550:AC555"/>
    <mergeCell ref="AD550:AD555"/>
    <mergeCell ref="AX550:AX555"/>
    <mergeCell ref="AY550:AY555"/>
    <mergeCell ref="AZ550:AZ555"/>
    <mergeCell ref="BA550:BA555"/>
    <mergeCell ref="W550:W555"/>
    <mergeCell ref="X550:X555"/>
    <mergeCell ref="Y550:Y555"/>
    <mergeCell ref="Z550:Z555"/>
    <mergeCell ref="AA550:AA555"/>
    <mergeCell ref="AB550:AB555"/>
    <mergeCell ref="Q550:Q555"/>
    <mergeCell ref="R550:R555"/>
    <mergeCell ref="S550:S555"/>
    <mergeCell ref="T550:T555"/>
    <mergeCell ref="U550:U555"/>
    <mergeCell ref="V550:V555"/>
    <mergeCell ref="K550:K555"/>
    <mergeCell ref="L550:L555"/>
    <mergeCell ref="M550:M555"/>
    <mergeCell ref="N550:N555"/>
    <mergeCell ref="O550:O555"/>
    <mergeCell ref="P550:P555"/>
    <mergeCell ref="AY556:AY561"/>
    <mergeCell ref="AZ556:AZ561"/>
    <mergeCell ref="BA556:BA561"/>
    <mergeCell ref="AY544:AY549"/>
    <mergeCell ref="AZ544:AZ549"/>
    <mergeCell ref="BA544:BA549"/>
    <mergeCell ref="BJ544:BJ549"/>
    <mergeCell ref="A550:A555"/>
    <mergeCell ref="B550:B555"/>
    <mergeCell ref="C550:C555"/>
    <mergeCell ref="G550:G555"/>
    <mergeCell ref="I550:I555"/>
    <mergeCell ref="J550:J555"/>
    <mergeCell ref="Z544:Z549"/>
    <mergeCell ref="AA544:AA549"/>
    <mergeCell ref="AB544:AB549"/>
    <mergeCell ref="AC544:AC549"/>
    <mergeCell ref="AD544:AD549"/>
    <mergeCell ref="AX544:AX549"/>
    <mergeCell ref="T544:T549"/>
    <mergeCell ref="U544:U549"/>
    <mergeCell ref="V544:V549"/>
    <mergeCell ref="W544:W549"/>
    <mergeCell ref="X544:X549"/>
    <mergeCell ref="Y544:Y549"/>
    <mergeCell ref="N544:N549"/>
    <mergeCell ref="O544:O549"/>
    <mergeCell ref="P544:P549"/>
    <mergeCell ref="Q544:Q549"/>
    <mergeCell ref="R544:R549"/>
    <mergeCell ref="S544:S549"/>
    <mergeCell ref="A544:A549"/>
    <mergeCell ref="B544:B549"/>
    <mergeCell ref="C544:C549"/>
    <mergeCell ref="G544:G549"/>
    <mergeCell ref="I544:I549"/>
    <mergeCell ref="J544:J549"/>
    <mergeCell ref="K544:K549"/>
    <mergeCell ref="L544:L549"/>
    <mergeCell ref="M544:M549"/>
    <mergeCell ref="BD538:BD539"/>
    <mergeCell ref="BE538:BE539"/>
    <mergeCell ref="BF538:BF539"/>
    <mergeCell ref="BG538:BG539"/>
    <mergeCell ref="BH538:BH539"/>
    <mergeCell ref="BI538:BI539"/>
    <mergeCell ref="AX538:AX543"/>
    <mergeCell ref="AY538:AY543"/>
    <mergeCell ref="AZ538:AZ543"/>
    <mergeCell ref="BA538:BA543"/>
    <mergeCell ref="BB538:BB539"/>
    <mergeCell ref="BC538:BC539"/>
    <mergeCell ref="Y538:Y543"/>
    <mergeCell ref="Z538:Z543"/>
    <mergeCell ref="AA538:AA543"/>
    <mergeCell ref="AB538:AB543"/>
    <mergeCell ref="AC538:AC543"/>
    <mergeCell ref="AD538:AD543"/>
    <mergeCell ref="S538:S543"/>
    <mergeCell ref="T538:T543"/>
    <mergeCell ref="U538:U543"/>
    <mergeCell ref="V538:V543"/>
    <mergeCell ref="W538:W543"/>
    <mergeCell ref="M538:M543"/>
    <mergeCell ref="N538:N543"/>
    <mergeCell ref="O538:O543"/>
    <mergeCell ref="P538:P543"/>
    <mergeCell ref="Q538:Q543"/>
    <mergeCell ref="R538:R543"/>
    <mergeCell ref="BF532:BF533"/>
    <mergeCell ref="BG532:BG533"/>
    <mergeCell ref="BH532:BH533"/>
    <mergeCell ref="BI532:BI533"/>
    <mergeCell ref="BJ532:BJ537"/>
    <mergeCell ref="G538:G543"/>
    <mergeCell ref="I538:I543"/>
    <mergeCell ref="J538:J543"/>
    <mergeCell ref="K538:K543"/>
    <mergeCell ref="L538:L543"/>
    <mergeCell ref="AZ532:AZ537"/>
    <mergeCell ref="BA532:BA537"/>
    <mergeCell ref="BB532:BB533"/>
    <mergeCell ref="BC532:BC533"/>
    <mergeCell ref="BD532:BD533"/>
    <mergeCell ref="BE532:BE533"/>
    <mergeCell ref="AA532:AA537"/>
    <mergeCell ref="AB532:AB537"/>
    <mergeCell ref="AC532:AC537"/>
    <mergeCell ref="AD532:AD537"/>
    <mergeCell ref="AX532:AX537"/>
    <mergeCell ref="AY532:AY537"/>
    <mergeCell ref="U532:U537"/>
    <mergeCell ref="V532:V537"/>
    <mergeCell ref="W532:W537"/>
    <mergeCell ref="X532:X537"/>
    <mergeCell ref="O532:O537"/>
    <mergeCell ref="P532:P537"/>
    <mergeCell ref="Q532:Q537"/>
    <mergeCell ref="R532:R537"/>
    <mergeCell ref="S532:S537"/>
    <mergeCell ref="T532:T537"/>
    <mergeCell ref="AZ526:AZ531"/>
    <mergeCell ref="BA526:BA531"/>
    <mergeCell ref="BJ526:BJ531"/>
    <mergeCell ref="G532:G537"/>
    <mergeCell ref="I532:I537"/>
    <mergeCell ref="J532:J537"/>
    <mergeCell ref="K532:K537"/>
    <mergeCell ref="L532:L537"/>
    <mergeCell ref="M532:M537"/>
    <mergeCell ref="N532:N537"/>
    <mergeCell ref="AA526:AA531"/>
    <mergeCell ref="AB526:AB531"/>
    <mergeCell ref="AC526:AC531"/>
    <mergeCell ref="AD526:AD531"/>
    <mergeCell ref="AX526:AX531"/>
    <mergeCell ref="AY526:AY531"/>
    <mergeCell ref="U526:U531"/>
    <mergeCell ref="V526:V531"/>
    <mergeCell ref="W526:W531"/>
    <mergeCell ref="X526:X531"/>
    <mergeCell ref="Y526:Y531"/>
    <mergeCell ref="Z526:Z531"/>
    <mergeCell ref="BJ520:BJ525"/>
    <mergeCell ref="G526:G531"/>
    <mergeCell ref="I526:I531"/>
    <mergeCell ref="J526:J531"/>
    <mergeCell ref="K526:K531"/>
    <mergeCell ref="L526:L531"/>
    <mergeCell ref="M526:M531"/>
    <mergeCell ref="N526:N531"/>
    <mergeCell ref="AA520:AA525"/>
    <mergeCell ref="AB520:AB525"/>
    <mergeCell ref="AC520:AC525"/>
    <mergeCell ref="AD520:AD525"/>
    <mergeCell ref="AX520:AX525"/>
    <mergeCell ref="AY520:AY525"/>
    <mergeCell ref="U520:U525"/>
    <mergeCell ref="V520:V525"/>
    <mergeCell ref="W520:W525"/>
    <mergeCell ref="X520:X525"/>
    <mergeCell ref="Y520:Y525"/>
    <mergeCell ref="Z520:Z525"/>
    <mergeCell ref="O520:O525"/>
    <mergeCell ref="P520:P525"/>
    <mergeCell ref="Q520:Q525"/>
    <mergeCell ref="R520:R525"/>
    <mergeCell ref="BH514:BH515"/>
    <mergeCell ref="BI514:BI515"/>
    <mergeCell ref="BJ514:BJ519"/>
    <mergeCell ref="A520:A543"/>
    <mergeCell ref="B520:B543"/>
    <mergeCell ref="C520:C543"/>
    <mergeCell ref="D520:D543"/>
    <mergeCell ref="E520:E543"/>
    <mergeCell ref="F520:F543"/>
    <mergeCell ref="G520:G525"/>
    <mergeCell ref="BB514:BB515"/>
    <mergeCell ref="BC514:BC515"/>
    <mergeCell ref="BD514:BD515"/>
    <mergeCell ref="BE514:BE515"/>
    <mergeCell ref="BF514:BF515"/>
    <mergeCell ref="BG514:BG515"/>
    <mergeCell ref="AC514:AC519"/>
    <mergeCell ref="AD514:AD519"/>
    <mergeCell ref="AX514:AX519"/>
    <mergeCell ref="AY514:AY519"/>
    <mergeCell ref="AZ514:AZ519"/>
    <mergeCell ref="BA514:BA519"/>
    <mergeCell ref="W514:W519"/>
    <mergeCell ref="X514:X519"/>
    <mergeCell ref="O526:O531"/>
    <mergeCell ref="P526:P531"/>
    <mergeCell ref="Q526:Q531"/>
    <mergeCell ref="R526:R531"/>
    <mergeCell ref="S526:S531"/>
    <mergeCell ref="T526:T531"/>
    <mergeCell ref="AZ520:AZ525"/>
    <mergeCell ref="BA520:BA525"/>
    <mergeCell ref="AZ508:AZ513"/>
    <mergeCell ref="BA508:BA513"/>
    <mergeCell ref="BB508:BB512"/>
    <mergeCell ref="BC508:BC512"/>
    <mergeCell ref="AC508:AC513"/>
    <mergeCell ref="AD508:AD513"/>
    <mergeCell ref="S508:S513"/>
    <mergeCell ref="T508:T513"/>
    <mergeCell ref="U508:U513"/>
    <mergeCell ref="V508:V513"/>
    <mergeCell ref="W508:W513"/>
    <mergeCell ref="X508:X513"/>
    <mergeCell ref="M508:M513"/>
    <mergeCell ref="N508:N513"/>
    <mergeCell ref="S520:S525"/>
    <mergeCell ref="T520:T525"/>
    <mergeCell ref="I520:I525"/>
    <mergeCell ref="J520:J525"/>
    <mergeCell ref="K520:K525"/>
    <mergeCell ref="L520:L525"/>
    <mergeCell ref="M520:M525"/>
    <mergeCell ref="N520:N525"/>
    <mergeCell ref="R508:R513"/>
    <mergeCell ref="Y514:Y519"/>
    <mergeCell ref="Z514:Z519"/>
    <mergeCell ref="AA514:AA519"/>
    <mergeCell ref="AB514:AB519"/>
    <mergeCell ref="Q514:Q519"/>
    <mergeCell ref="R514:R519"/>
    <mergeCell ref="S514:S519"/>
    <mergeCell ref="T514:T519"/>
    <mergeCell ref="U514:U519"/>
    <mergeCell ref="V514:V519"/>
    <mergeCell ref="AX502:AX507"/>
    <mergeCell ref="AY502:AY507"/>
    <mergeCell ref="AZ502:AZ507"/>
    <mergeCell ref="BJ508:BJ513"/>
    <mergeCell ref="G514:G519"/>
    <mergeCell ref="I514:I519"/>
    <mergeCell ref="J514:J519"/>
    <mergeCell ref="K514:K519"/>
    <mergeCell ref="L514:L519"/>
    <mergeCell ref="M514:M519"/>
    <mergeCell ref="N514:N519"/>
    <mergeCell ref="O514:O519"/>
    <mergeCell ref="P514:P519"/>
    <mergeCell ref="BD508:BD512"/>
    <mergeCell ref="BE508:BE512"/>
    <mergeCell ref="BF508:BF512"/>
    <mergeCell ref="BG508:BG512"/>
    <mergeCell ref="BH508:BH512"/>
    <mergeCell ref="BI508:BI512"/>
    <mergeCell ref="AX508:AX513"/>
    <mergeCell ref="AY508:AY513"/>
    <mergeCell ref="BA502:BA507"/>
    <mergeCell ref="BJ502:BJ507"/>
    <mergeCell ref="G508:G513"/>
    <mergeCell ref="I508:I513"/>
    <mergeCell ref="J508:J513"/>
    <mergeCell ref="K508:K513"/>
    <mergeCell ref="L508:L513"/>
    <mergeCell ref="Y502:Y507"/>
    <mergeCell ref="Z502:Z507"/>
    <mergeCell ref="AA502:AA507"/>
    <mergeCell ref="AB502:AB507"/>
    <mergeCell ref="AC502:AC507"/>
    <mergeCell ref="AD502:AD507"/>
    <mergeCell ref="S502:S507"/>
    <mergeCell ref="T502:T507"/>
    <mergeCell ref="U502:U507"/>
    <mergeCell ref="V502:V507"/>
    <mergeCell ref="W502:W507"/>
    <mergeCell ref="X502:X507"/>
    <mergeCell ref="M502:M507"/>
    <mergeCell ref="N502:N507"/>
    <mergeCell ref="O502:O507"/>
    <mergeCell ref="P502:P507"/>
    <mergeCell ref="Q502:Q507"/>
    <mergeCell ref="R502:R507"/>
    <mergeCell ref="Y508:Y513"/>
    <mergeCell ref="Z508:Z513"/>
    <mergeCell ref="AA508:AA513"/>
    <mergeCell ref="AB508:AB513"/>
    <mergeCell ref="O508:O513"/>
    <mergeCell ref="P508:P513"/>
    <mergeCell ref="Q508:Q513"/>
    <mergeCell ref="BT496:BT497"/>
    <mergeCell ref="BU496:BU501"/>
    <mergeCell ref="BV496:BV501"/>
    <mergeCell ref="BW496:BW501"/>
    <mergeCell ref="BX496:BX501"/>
    <mergeCell ref="G502:G507"/>
    <mergeCell ref="I502:I507"/>
    <mergeCell ref="J502:J507"/>
    <mergeCell ref="K502:K507"/>
    <mergeCell ref="L502:L507"/>
    <mergeCell ref="BM496:BM497"/>
    <mergeCell ref="BN496:BN497"/>
    <mergeCell ref="BO496:BO497"/>
    <mergeCell ref="BP496:BP497"/>
    <mergeCell ref="BR496:BR497"/>
    <mergeCell ref="BS496:BS497"/>
    <mergeCell ref="BG496:BG500"/>
    <mergeCell ref="BH496:BH500"/>
    <mergeCell ref="BI496:BI500"/>
    <mergeCell ref="BJ496:BJ501"/>
    <mergeCell ref="BK496:BK497"/>
    <mergeCell ref="BL496:BL501"/>
    <mergeCell ref="BA496:BA501"/>
    <mergeCell ref="BB496:BB500"/>
    <mergeCell ref="BC496:BC500"/>
    <mergeCell ref="BD496:BD500"/>
    <mergeCell ref="BE496:BE500"/>
    <mergeCell ref="BF496:BF500"/>
    <mergeCell ref="AB496:AB501"/>
    <mergeCell ref="AC496:AC501"/>
    <mergeCell ref="AD496:AD501"/>
    <mergeCell ref="AX496:AX501"/>
    <mergeCell ref="G496:G501"/>
    <mergeCell ref="I496:I501"/>
    <mergeCell ref="J496:J501"/>
    <mergeCell ref="K496:K501"/>
    <mergeCell ref="L496:L501"/>
    <mergeCell ref="M496:M501"/>
    <mergeCell ref="N496:N501"/>
    <mergeCell ref="O496:O501"/>
    <mergeCell ref="AB490:AB495"/>
    <mergeCell ref="AC490:AC495"/>
    <mergeCell ref="AD490:AD495"/>
    <mergeCell ref="AX490:AX495"/>
    <mergeCell ref="AY490:AY495"/>
    <mergeCell ref="AZ490:AZ495"/>
    <mergeCell ref="V490:V495"/>
    <mergeCell ref="W490:W495"/>
    <mergeCell ref="Q490:Q495"/>
    <mergeCell ref="R490:R495"/>
    <mergeCell ref="S490:S495"/>
    <mergeCell ref="T490:T495"/>
    <mergeCell ref="U490:U495"/>
    <mergeCell ref="J490:J495"/>
    <mergeCell ref="K490:K495"/>
    <mergeCell ref="L490:L495"/>
    <mergeCell ref="M490:M495"/>
    <mergeCell ref="N490:N495"/>
    <mergeCell ref="O490:O495"/>
    <mergeCell ref="BA484:BA489"/>
    <mergeCell ref="AY496:AY501"/>
    <mergeCell ref="AZ496:AZ501"/>
    <mergeCell ref="V496:V501"/>
    <mergeCell ref="W496:W501"/>
    <mergeCell ref="X496:X501"/>
    <mergeCell ref="Y496:Y501"/>
    <mergeCell ref="Z496:Z501"/>
    <mergeCell ref="AA496:AA501"/>
    <mergeCell ref="P496:P501"/>
    <mergeCell ref="Q496:Q501"/>
    <mergeCell ref="R496:R501"/>
    <mergeCell ref="S496:S501"/>
    <mergeCell ref="T496:T501"/>
    <mergeCell ref="U496:U501"/>
    <mergeCell ref="BA490:BA495"/>
    <mergeCell ref="BJ484:BJ489"/>
    <mergeCell ref="BJ490:BJ495"/>
    <mergeCell ref="A490:A519"/>
    <mergeCell ref="B490:B519"/>
    <mergeCell ref="C490:C519"/>
    <mergeCell ref="D490:D519"/>
    <mergeCell ref="E490:E519"/>
    <mergeCell ref="F490:F519"/>
    <mergeCell ref="G490:G495"/>
    <mergeCell ref="I490:I495"/>
    <mergeCell ref="AB484:AB489"/>
    <mergeCell ref="AC484:AC489"/>
    <mergeCell ref="AD484:AD489"/>
    <mergeCell ref="AX484:AX489"/>
    <mergeCell ref="AY484:AY489"/>
    <mergeCell ref="AZ484:AZ489"/>
    <mergeCell ref="V484:V489"/>
    <mergeCell ref="W484:W489"/>
    <mergeCell ref="X484:X489"/>
    <mergeCell ref="Y484:Y489"/>
    <mergeCell ref="Z484:Z489"/>
    <mergeCell ref="AA484:AA489"/>
    <mergeCell ref="P484:P489"/>
    <mergeCell ref="Q484:Q489"/>
    <mergeCell ref="R484:R489"/>
    <mergeCell ref="S484:S489"/>
    <mergeCell ref="T484:T489"/>
    <mergeCell ref="U484:U489"/>
    <mergeCell ref="X490:X495"/>
    <mergeCell ref="Y490:Y495"/>
    <mergeCell ref="Z490:Z495"/>
    <mergeCell ref="AA490:AA495"/>
    <mergeCell ref="P490:P495"/>
    <mergeCell ref="A466:A489"/>
    <mergeCell ref="BW478:BW483"/>
    <mergeCell ref="BX478:BX483"/>
    <mergeCell ref="G484:G489"/>
    <mergeCell ref="I484:I489"/>
    <mergeCell ref="J484:J489"/>
    <mergeCell ref="K484:K489"/>
    <mergeCell ref="L484:L489"/>
    <mergeCell ref="M484:M489"/>
    <mergeCell ref="N484:N489"/>
    <mergeCell ref="O484:O489"/>
    <mergeCell ref="AY478:AY483"/>
    <mergeCell ref="AZ478:AZ483"/>
    <mergeCell ref="BA478:BA483"/>
    <mergeCell ref="BJ478:BJ483"/>
    <mergeCell ref="BU478:BU483"/>
    <mergeCell ref="BV478:BV483"/>
    <mergeCell ref="Z478:Z483"/>
    <mergeCell ref="AA478:AA483"/>
    <mergeCell ref="AB478:AB483"/>
    <mergeCell ref="AC478:AC483"/>
    <mergeCell ref="AD478:AD483"/>
    <mergeCell ref="AX478:AX483"/>
    <mergeCell ref="T478:T483"/>
    <mergeCell ref="U478:U483"/>
    <mergeCell ref="V478:V483"/>
    <mergeCell ref="W478:W483"/>
    <mergeCell ref="X478:X483"/>
    <mergeCell ref="Y478:Y483"/>
    <mergeCell ref="N478:N483"/>
    <mergeCell ref="O478:O483"/>
    <mergeCell ref="P478:P483"/>
    <mergeCell ref="Q478:Q483"/>
    <mergeCell ref="BG472:BG473"/>
    <mergeCell ref="BH472:BH473"/>
    <mergeCell ref="BI472:BI473"/>
    <mergeCell ref="BJ472:BJ477"/>
    <mergeCell ref="AY472:AY477"/>
    <mergeCell ref="AZ472:AZ477"/>
    <mergeCell ref="BA472:BA477"/>
    <mergeCell ref="BB472:BB473"/>
    <mergeCell ref="BC472:BC473"/>
    <mergeCell ref="BD472:BD473"/>
    <mergeCell ref="Z472:Z477"/>
    <mergeCell ref="AA472:AA477"/>
    <mergeCell ref="AB472:AB477"/>
    <mergeCell ref="AC472:AC477"/>
    <mergeCell ref="AD472:AD477"/>
    <mergeCell ref="AX472:AX477"/>
    <mergeCell ref="T472:T477"/>
    <mergeCell ref="U472:U477"/>
    <mergeCell ref="V472:V477"/>
    <mergeCell ref="W472:W477"/>
    <mergeCell ref="X472:X477"/>
    <mergeCell ref="Y472:Y477"/>
    <mergeCell ref="BJ466:BJ471"/>
    <mergeCell ref="G472:G477"/>
    <mergeCell ref="I472:I477"/>
    <mergeCell ref="J472:J477"/>
    <mergeCell ref="K472:K477"/>
    <mergeCell ref="L472:L477"/>
    <mergeCell ref="M472:M477"/>
    <mergeCell ref="Z466:Z471"/>
    <mergeCell ref="AA466:AA471"/>
    <mergeCell ref="AB466:AB471"/>
    <mergeCell ref="AC466:AC471"/>
    <mergeCell ref="AD466:AD471"/>
    <mergeCell ref="AX466:AX471"/>
    <mergeCell ref="T466:T471"/>
    <mergeCell ref="U466:U471"/>
    <mergeCell ref="V466:V471"/>
    <mergeCell ref="W466:W471"/>
    <mergeCell ref="X466:X471"/>
    <mergeCell ref="Y466:Y471"/>
    <mergeCell ref="N466:N471"/>
    <mergeCell ref="O466:O471"/>
    <mergeCell ref="P466:P471"/>
    <mergeCell ref="Q466:Q471"/>
    <mergeCell ref="R466:R471"/>
    <mergeCell ref="S466:S471"/>
    <mergeCell ref="G466:G471"/>
    <mergeCell ref="I466:I471"/>
    <mergeCell ref="J466:J471"/>
    <mergeCell ref="K466:K471"/>
    <mergeCell ref="L466:L471"/>
    <mergeCell ref="M466:M471"/>
    <mergeCell ref="BE472:BE473"/>
    <mergeCell ref="B466:B489"/>
    <mergeCell ref="C466:C489"/>
    <mergeCell ref="D466:D489"/>
    <mergeCell ref="E466:E489"/>
    <mergeCell ref="F466:F489"/>
    <mergeCell ref="BE460:BE461"/>
    <mergeCell ref="BF460:BF461"/>
    <mergeCell ref="BG460:BG461"/>
    <mergeCell ref="N460:N465"/>
    <mergeCell ref="O460:O465"/>
    <mergeCell ref="P460:P465"/>
    <mergeCell ref="Q460:Q465"/>
    <mergeCell ref="R460:R465"/>
    <mergeCell ref="S460:S465"/>
    <mergeCell ref="N472:N477"/>
    <mergeCell ref="O472:O477"/>
    <mergeCell ref="P472:P477"/>
    <mergeCell ref="Q472:Q477"/>
    <mergeCell ref="R472:R477"/>
    <mergeCell ref="S472:S477"/>
    <mergeCell ref="AY466:AY471"/>
    <mergeCell ref="AZ466:AZ471"/>
    <mergeCell ref="BA466:BA471"/>
    <mergeCell ref="R478:R483"/>
    <mergeCell ref="S478:S483"/>
    <mergeCell ref="G478:G483"/>
    <mergeCell ref="I478:I483"/>
    <mergeCell ref="J478:J483"/>
    <mergeCell ref="K478:K483"/>
    <mergeCell ref="L478:L483"/>
    <mergeCell ref="M478:M483"/>
    <mergeCell ref="BF472:BF473"/>
    <mergeCell ref="O454:O459"/>
    <mergeCell ref="P454:P459"/>
    <mergeCell ref="Q454:Q459"/>
    <mergeCell ref="R454:R459"/>
    <mergeCell ref="S454:S459"/>
    <mergeCell ref="BH460:BH461"/>
    <mergeCell ref="BI460:BI461"/>
    <mergeCell ref="BJ460:BJ465"/>
    <mergeCell ref="AY460:AY465"/>
    <mergeCell ref="AZ460:AZ465"/>
    <mergeCell ref="BA460:BA465"/>
    <mergeCell ref="BB460:BB461"/>
    <mergeCell ref="BC460:BC461"/>
    <mergeCell ref="BD460:BD461"/>
    <mergeCell ref="Z460:Z465"/>
    <mergeCell ref="AA460:AA465"/>
    <mergeCell ref="AB460:AB465"/>
    <mergeCell ref="AC460:AC465"/>
    <mergeCell ref="AD460:AD465"/>
    <mergeCell ref="AX460:AX465"/>
    <mergeCell ref="T460:T465"/>
    <mergeCell ref="U460:U465"/>
    <mergeCell ref="V460:V465"/>
    <mergeCell ref="W460:W465"/>
    <mergeCell ref="X460:X465"/>
    <mergeCell ref="Y460:Y465"/>
    <mergeCell ref="AZ448:AZ453"/>
    <mergeCell ref="BA448:BA453"/>
    <mergeCell ref="BB448:BB449"/>
    <mergeCell ref="BC448:BC449"/>
    <mergeCell ref="BD448:BD449"/>
    <mergeCell ref="Z448:Z453"/>
    <mergeCell ref="AA448:AA453"/>
    <mergeCell ref="AB448:AB453"/>
    <mergeCell ref="AC448:AC453"/>
    <mergeCell ref="AY454:AY459"/>
    <mergeCell ref="AZ454:AZ459"/>
    <mergeCell ref="BA454:BA459"/>
    <mergeCell ref="BJ454:BJ459"/>
    <mergeCell ref="G460:G465"/>
    <mergeCell ref="I460:I465"/>
    <mergeCell ref="J460:J465"/>
    <mergeCell ref="K460:K465"/>
    <mergeCell ref="L460:L465"/>
    <mergeCell ref="M460:M465"/>
    <mergeCell ref="Z454:Z459"/>
    <mergeCell ref="AA454:AA459"/>
    <mergeCell ref="AB454:AB459"/>
    <mergeCell ref="AC454:AC459"/>
    <mergeCell ref="AD454:AD459"/>
    <mergeCell ref="AX454:AX459"/>
    <mergeCell ref="T454:T459"/>
    <mergeCell ref="U454:U459"/>
    <mergeCell ref="V454:V459"/>
    <mergeCell ref="W454:W459"/>
    <mergeCell ref="X454:X459"/>
    <mergeCell ref="Y454:Y459"/>
    <mergeCell ref="N454:N459"/>
    <mergeCell ref="N448:N453"/>
    <mergeCell ref="O448:O453"/>
    <mergeCell ref="P448:P453"/>
    <mergeCell ref="Q448:Q453"/>
    <mergeCell ref="R448:R453"/>
    <mergeCell ref="S448:S453"/>
    <mergeCell ref="AY442:AY447"/>
    <mergeCell ref="AZ442:AZ447"/>
    <mergeCell ref="BA442:BA447"/>
    <mergeCell ref="BQ448:BQ449"/>
    <mergeCell ref="BR448:BR449"/>
    <mergeCell ref="BS448:BS449"/>
    <mergeCell ref="BT448:BT449"/>
    <mergeCell ref="G454:G459"/>
    <mergeCell ref="I454:I459"/>
    <mergeCell ref="J454:J459"/>
    <mergeCell ref="K454:K459"/>
    <mergeCell ref="L454:L459"/>
    <mergeCell ref="M454:M459"/>
    <mergeCell ref="BK448:BK449"/>
    <mergeCell ref="BL448:BL449"/>
    <mergeCell ref="BM448:BM449"/>
    <mergeCell ref="BN448:BN449"/>
    <mergeCell ref="BO448:BO449"/>
    <mergeCell ref="BP448:BP449"/>
    <mergeCell ref="BE448:BE449"/>
    <mergeCell ref="BF448:BF449"/>
    <mergeCell ref="BG448:BG449"/>
    <mergeCell ref="BH448:BH449"/>
    <mergeCell ref="BI448:BI449"/>
    <mergeCell ref="BJ448:BJ453"/>
    <mergeCell ref="AY448:AY453"/>
    <mergeCell ref="G448:G453"/>
    <mergeCell ref="I448:I453"/>
    <mergeCell ref="J448:J453"/>
    <mergeCell ref="K448:K453"/>
    <mergeCell ref="L448:L453"/>
    <mergeCell ref="M448:M453"/>
    <mergeCell ref="Z442:Z447"/>
    <mergeCell ref="AA442:AA447"/>
    <mergeCell ref="AB442:AB447"/>
    <mergeCell ref="AC442:AC447"/>
    <mergeCell ref="AD442:AD447"/>
    <mergeCell ref="AX442:AX447"/>
    <mergeCell ref="T442:T447"/>
    <mergeCell ref="U442:U447"/>
    <mergeCell ref="V442:V447"/>
    <mergeCell ref="W442:W447"/>
    <mergeCell ref="X442:X447"/>
    <mergeCell ref="Y442:Y447"/>
    <mergeCell ref="N442:N447"/>
    <mergeCell ref="O442:O447"/>
    <mergeCell ref="P442:P447"/>
    <mergeCell ref="Q442:Q447"/>
    <mergeCell ref="R442:R447"/>
    <mergeCell ref="S442:S447"/>
    <mergeCell ref="AD448:AD453"/>
    <mergeCell ref="AX448:AX453"/>
    <mergeCell ref="T448:T453"/>
    <mergeCell ref="U448:U453"/>
    <mergeCell ref="V448:V453"/>
    <mergeCell ref="W448:W453"/>
    <mergeCell ref="X448:X453"/>
    <mergeCell ref="Y448:Y453"/>
    <mergeCell ref="AY436:AY441"/>
    <mergeCell ref="AZ436:AZ441"/>
    <mergeCell ref="BA436:BA441"/>
    <mergeCell ref="BJ436:BJ441"/>
    <mergeCell ref="G442:G447"/>
    <mergeCell ref="I442:I447"/>
    <mergeCell ref="J442:J447"/>
    <mergeCell ref="K442:K447"/>
    <mergeCell ref="L442:L447"/>
    <mergeCell ref="M442:M447"/>
    <mergeCell ref="Z436:Z441"/>
    <mergeCell ref="AA436:AA441"/>
    <mergeCell ref="AB436:AB441"/>
    <mergeCell ref="AC436:AC441"/>
    <mergeCell ref="AD436:AD441"/>
    <mergeCell ref="AX436:AX441"/>
    <mergeCell ref="T436:T441"/>
    <mergeCell ref="U436:U441"/>
    <mergeCell ref="V436:V441"/>
    <mergeCell ref="W436:W441"/>
    <mergeCell ref="X436:X441"/>
    <mergeCell ref="Y436:Y441"/>
    <mergeCell ref="N436:N441"/>
    <mergeCell ref="O436:O441"/>
    <mergeCell ref="P436:P441"/>
    <mergeCell ref="Q436:Q441"/>
    <mergeCell ref="R436:R441"/>
    <mergeCell ref="S436:S441"/>
    <mergeCell ref="BJ442:BJ447"/>
    <mergeCell ref="AY430:AY435"/>
    <mergeCell ref="AZ430:AZ435"/>
    <mergeCell ref="BA430:BA435"/>
    <mergeCell ref="BJ430:BJ435"/>
    <mergeCell ref="G436:G441"/>
    <mergeCell ref="I436:I441"/>
    <mergeCell ref="J436:J441"/>
    <mergeCell ref="K436:K441"/>
    <mergeCell ref="L436:L441"/>
    <mergeCell ref="M436:M441"/>
    <mergeCell ref="Z430:Z435"/>
    <mergeCell ref="AA430:AA435"/>
    <mergeCell ref="AB430:AB435"/>
    <mergeCell ref="AC430:AC435"/>
    <mergeCell ref="AD430:AD435"/>
    <mergeCell ref="AX430:AX435"/>
    <mergeCell ref="T430:T435"/>
    <mergeCell ref="U430:U435"/>
    <mergeCell ref="V430:V435"/>
    <mergeCell ref="W430:W435"/>
    <mergeCell ref="X430:X435"/>
    <mergeCell ref="Y430:Y435"/>
    <mergeCell ref="N430:N435"/>
    <mergeCell ref="O430:O435"/>
    <mergeCell ref="P430:P435"/>
    <mergeCell ref="Q430:Q435"/>
    <mergeCell ref="R430:R435"/>
    <mergeCell ref="S430:S435"/>
    <mergeCell ref="G430:G435"/>
    <mergeCell ref="I430:I435"/>
    <mergeCell ref="J430:J435"/>
    <mergeCell ref="K430:K435"/>
    <mergeCell ref="L430:L435"/>
    <mergeCell ref="M430:M435"/>
    <mergeCell ref="BQ424:BQ425"/>
    <mergeCell ref="BR424:BR425"/>
    <mergeCell ref="BS424:BS425"/>
    <mergeCell ref="BT424:BT425"/>
    <mergeCell ref="A430:A465"/>
    <mergeCell ref="B430:B465"/>
    <mergeCell ref="C430:C465"/>
    <mergeCell ref="D430:D465"/>
    <mergeCell ref="E430:E465"/>
    <mergeCell ref="F430:F465"/>
    <mergeCell ref="BK424:BK425"/>
    <mergeCell ref="BL424:BL425"/>
    <mergeCell ref="BM424:BM425"/>
    <mergeCell ref="BN424:BN425"/>
    <mergeCell ref="BO424:BO425"/>
    <mergeCell ref="BP424:BP425"/>
    <mergeCell ref="BE424:BE425"/>
    <mergeCell ref="BF424:BF425"/>
    <mergeCell ref="BG424:BG425"/>
    <mergeCell ref="BH424:BH425"/>
    <mergeCell ref="BI424:BI425"/>
    <mergeCell ref="BJ424:BJ429"/>
    <mergeCell ref="AY424:AY429"/>
    <mergeCell ref="AZ424:AZ429"/>
    <mergeCell ref="BA424:BA429"/>
    <mergeCell ref="BB424:BB425"/>
    <mergeCell ref="BC424:BC425"/>
    <mergeCell ref="BD424:BD425"/>
    <mergeCell ref="Z424:Z429"/>
    <mergeCell ref="AA424:AA429"/>
    <mergeCell ref="T424:T429"/>
    <mergeCell ref="U424:U429"/>
    <mergeCell ref="V424:V429"/>
    <mergeCell ref="W424:W429"/>
    <mergeCell ref="X424:X429"/>
    <mergeCell ref="Y424:Y429"/>
    <mergeCell ref="N424:N429"/>
    <mergeCell ref="O424:O429"/>
    <mergeCell ref="P424:P429"/>
    <mergeCell ref="Q424:Q429"/>
    <mergeCell ref="R424:R429"/>
    <mergeCell ref="S424:S429"/>
    <mergeCell ref="G424:G429"/>
    <mergeCell ref="I424:I429"/>
    <mergeCell ref="J424:J429"/>
    <mergeCell ref="K424:K429"/>
    <mergeCell ref="L424:L429"/>
    <mergeCell ref="M424:M429"/>
    <mergeCell ref="BX418:BX419"/>
    <mergeCell ref="BM418:BM419"/>
    <mergeCell ref="BN418:BN419"/>
    <mergeCell ref="BO418:BO419"/>
    <mergeCell ref="BP418:BP419"/>
    <mergeCell ref="BQ418:BQ419"/>
    <mergeCell ref="BR418:BR419"/>
    <mergeCell ref="BG418:BG420"/>
    <mergeCell ref="BH418:BH420"/>
    <mergeCell ref="BI418:BI420"/>
    <mergeCell ref="BJ418:BJ423"/>
    <mergeCell ref="BK418:BK419"/>
    <mergeCell ref="BL418:BL419"/>
    <mergeCell ref="AB424:AB429"/>
    <mergeCell ref="AC424:AC429"/>
    <mergeCell ref="AD424:AD429"/>
    <mergeCell ref="AX424:AX429"/>
    <mergeCell ref="AB418:AB423"/>
    <mergeCell ref="AC418:AC423"/>
    <mergeCell ref="AD418:AD423"/>
    <mergeCell ref="AX418:AX423"/>
    <mergeCell ref="AY418:AY423"/>
    <mergeCell ref="AZ418:AZ423"/>
    <mergeCell ref="BS418:BS419"/>
    <mergeCell ref="BT418:BT419"/>
    <mergeCell ref="BU418:BU419"/>
    <mergeCell ref="BV418:BV419"/>
    <mergeCell ref="BW418:BW419"/>
    <mergeCell ref="BS412:BS414"/>
    <mergeCell ref="BT412:BT414"/>
    <mergeCell ref="G418:G423"/>
    <mergeCell ref="I418:I423"/>
    <mergeCell ref="J418:J423"/>
    <mergeCell ref="K418:K423"/>
    <mergeCell ref="L418:L423"/>
    <mergeCell ref="M418:M423"/>
    <mergeCell ref="N418:N423"/>
    <mergeCell ref="O418:O423"/>
    <mergeCell ref="BM412:BM414"/>
    <mergeCell ref="BN412:BN414"/>
    <mergeCell ref="BO412:BO414"/>
    <mergeCell ref="BP412:BP414"/>
    <mergeCell ref="BQ412:BQ414"/>
    <mergeCell ref="BR412:BR414"/>
    <mergeCell ref="BG412:BG414"/>
    <mergeCell ref="BH412:BH414"/>
    <mergeCell ref="BI412:BI414"/>
    <mergeCell ref="BJ412:BJ417"/>
    <mergeCell ref="BK412:BK414"/>
    <mergeCell ref="BL412:BL414"/>
    <mergeCell ref="BA412:BA417"/>
    <mergeCell ref="BB412:BB414"/>
    <mergeCell ref="BC412:BC414"/>
    <mergeCell ref="BD412:BD414"/>
    <mergeCell ref="BA418:BA423"/>
    <mergeCell ref="BB418:BB420"/>
    <mergeCell ref="BC418:BC420"/>
    <mergeCell ref="BD418:BD420"/>
    <mergeCell ref="BE418:BE420"/>
    <mergeCell ref="BF418:BF420"/>
    <mergeCell ref="V412:V417"/>
    <mergeCell ref="W412:W417"/>
    <mergeCell ref="X412:X417"/>
    <mergeCell ref="Y412:Y417"/>
    <mergeCell ref="Z412:Z417"/>
    <mergeCell ref="AA412:AA417"/>
    <mergeCell ref="AY412:AY417"/>
    <mergeCell ref="AZ412:AZ417"/>
    <mergeCell ref="V418:V423"/>
    <mergeCell ref="W418:W423"/>
    <mergeCell ref="X418:X423"/>
    <mergeCell ref="Y418:Y423"/>
    <mergeCell ref="Z418:Z423"/>
    <mergeCell ref="AA418:AA423"/>
    <mergeCell ref="P412:P417"/>
    <mergeCell ref="Q412:Q417"/>
    <mergeCell ref="R412:R417"/>
    <mergeCell ref="S412:S417"/>
    <mergeCell ref="T412:T417"/>
    <mergeCell ref="U412:U417"/>
    <mergeCell ref="P418:P423"/>
    <mergeCell ref="Q418:Q423"/>
    <mergeCell ref="R418:R423"/>
    <mergeCell ref="S418:S423"/>
    <mergeCell ref="T418:T423"/>
    <mergeCell ref="U418:U423"/>
    <mergeCell ref="BI406:BI407"/>
    <mergeCell ref="BJ406:BJ411"/>
    <mergeCell ref="BK406:BK407"/>
    <mergeCell ref="BL406:BL407"/>
    <mergeCell ref="BA406:BA411"/>
    <mergeCell ref="BB406:BB407"/>
    <mergeCell ref="BC406:BC407"/>
    <mergeCell ref="BD406:BD407"/>
    <mergeCell ref="BE406:BE407"/>
    <mergeCell ref="BF406:BF407"/>
    <mergeCell ref="AB406:AB411"/>
    <mergeCell ref="AC406:AC411"/>
    <mergeCell ref="AD406:AD411"/>
    <mergeCell ref="AX406:AX411"/>
    <mergeCell ref="BE412:BE414"/>
    <mergeCell ref="BF412:BF414"/>
    <mergeCell ref="AB412:AB417"/>
    <mergeCell ref="AC412:AC417"/>
    <mergeCell ref="AD412:AD417"/>
    <mergeCell ref="AX412:AX417"/>
    <mergeCell ref="Z406:Z411"/>
    <mergeCell ref="AA406:AA411"/>
    <mergeCell ref="P406:P411"/>
    <mergeCell ref="Q406:Q411"/>
    <mergeCell ref="R406:R411"/>
    <mergeCell ref="S406:S411"/>
    <mergeCell ref="T406:T411"/>
    <mergeCell ref="U406:U411"/>
    <mergeCell ref="J406:J411"/>
    <mergeCell ref="K406:K411"/>
    <mergeCell ref="L406:L411"/>
    <mergeCell ref="M406:M411"/>
    <mergeCell ref="N406:N411"/>
    <mergeCell ref="O406:O411"/>
    <mergeCell ref="BS406:BS407"/>
    <mergeCell ref="BT406:BT407"/>
    <mergeCell ref="G412:G417"/>
    <mergeCell ref="I412:I417"/>
    <mergeCell ref="J412:J417"/>
    <mergeCell ref="K412:K417"/>
    <mergeCell ref="L412:L417"/>
    <mergeCell ref="M412:M417"/>
    <mergeCell ref="N412:N417"/>
    <mergeCell ref="O412:O417"/>
    <mergeCell ref="BM406:BM407"/>
    <mergeCell ref="BN406:BN407"/>
    <mergeCell ref="BO406:BO407"/>
    <mergeCell ref="BP406:BP407"/>
    <mergeCell ref="BQ406:BQ407"/>
    <mergeCell ref="BR406:BR407"/>
    <mergeCell ref="BG406:BG407"/>
    <mergeCell ref="BH406:BH407"/>
    <mergeCell ref="A406:A429"/>
    <mergeCell ref="B406:B429"/>
    <mergeCell ref="C406:C429"/>
    <mergeCell ref="D406:D429"/>
    <mergeCell ref="E406:E429"/>
    <mergeCell ref="F406:F429"/>
    <mergeCell ref="G406:G411"/>
    <mergeCell ref="I406:I411"/>
    <mergeCell ref="AB400:AB405"/>
    <mergeCell ref="AC400:AC405"/>
    <mergeCell ref="AD400:AD405"/>
    <mergeCell ref="AX400:AX405"/>
    <mergeCell ref="AY400:AY405"/>
    <mergeCell ref="AZ400:AZ405"/>
    <mergeCell ref="V400:V405"/>
    <mergeCell ref="W400:W405"/>
    <mergeCell ref="X400:X405"/>
    <mergeCell ref="Y400:Y405"/>
    <mergeCell ref="Z400:Z405"/>
    <mergeCell ref="AA400:AA405"/>
    <mergeCell ref="P400:P405"/>
    <mergeCell ref="Q400:Q405"/>
    <mergeCell ref="R400:R405"/>
    <mergeCell ref="S400:S405"/>
    <mergeCell ref="T400:T405"/>
    <mergeCell ref="U400:U405"/>
    <mergeCell ref="AY406:AY411"/>
    <mergeCell ref="AZ406:AZ411"/>
    <mergeCell ref="V406:V411"/>
    <mergeCell ref="W406:W411"/>
    <mergeCell ref="X406:X411"/>
    <mergeCell ref="Y406:Y411"/>
    <mergeCell ref="BJ394:BJ399"/>
    <mergeCell ref="G400:G405"/>
    <mergeCell ref="I400:I405"/>
    <mergeCell ref="J400:J405"/>
    <mergeCell ref="K400:K405"/>
    <mergeCell ref="L400:L405"/>
    <mergeCell ref="M400:M405"/>
    <mergeCell ref="N400:N405"/>
    <mergeCell ref="O400:O405"/>
    <mergeCell ref="AB394:AB399"/>
    <mergeCell ref="AC394:AC399"/>
    <mergeCell ref="AD394:AD399"/>
    <mergeCell ref="AX394:AX399"/>
    <mergeCell ref="AY394:AY399"/>
    <mergeCell ref="AZ394:AZ399"/>
    <mergeCell ref="V394:V399"/>
    <mergeCell ref="W394:W399"/>
    <mergeCell ref="X394:X399"/>
    <mergeCell ref="Y394:Y399"/>
    <mergeCell ref="Z394:Z399"/>
    <mergeCell ref="AA394:AA399"/>
    <mergeCell ref="P394:P399"/>
    <mergeCell ref="Q394:Q399"/>
    <mergeCell ref="R394:R399"/>
    <mergeCell ref="S394:S399"/>
    <mergeCell ref="T394:T399"/>
    <mergeCell ref="U394:U399"/>
    <mergeCell ref="BA400:BA405"/>
    <mergeCell ref="BJ400:BJ405"/>
    <mergeCell ref="BT388:BT390"/>
    <mergeCell ref="G394:G399"/>
    <mergeCell ref="I394:I399"/>
    <mergeCell ref="J394:J399"/>
    <mergeCell ref="K394:K399"/>
    <mergeCell ref="L394:L399"/>
    <mergeCell ref="M394:M399"/>
    <mergeCell ref="N394:N399"/>
    <mergeCell ref="O394:O399"/>
    <mergeCell ref="BK388:BK390"/>
    <mergeCell ref="BL388:BL390"/>
    <mergeCell ref="BM388:BM390"/>
    <mergeCell ref="BN388:BN390"/>
    <mergeCell ref="BQ388:BQ390"/>
    <mergeCell ref="BR388:BR390"/>
    <mergeCell ref="BE388:BE390"/>
    <mergeCell ref="BF388:BF390"/>
    <mergeCell ref="BG388:BG390"/>
    <mergeCell ref="BH388:BH390"/>
    <mergeCell ref="BI388:BI390"/>
    <mergeCell ref="BJ388:BJ393"/>
    <mergeCell ref="AY388:AY393"/>
    <mergeCell ref="AZ388:AZ393"/>
    <mergeCell ref="BA388:BA393"/>
    <mergeCell ref="BB388:BB390"/>
    <mergeCell ref="BC388:BC390"/>
    <mergeCell ref="BD388:BD390"/>
    <mergeCell ref="Z388:Z393"/>
    <mergeCell ref="AA388:AA393"/>
    <mergeCell ref="AB388:AB393"/>
    <mergeCell ref="AC388:AC393"/>
    <mergeCell ref="BA394:BA399"/>
    <mergeCell ref="AX388:AX393"/>
    <mergeCell ref="T388:T393"/>
    <mergeCell ref="U388:U393"/>
    <mergeCell ref="V388:V393"/>
    <mergeCell ref="W388:W393"/>
    <mergeCell ref="X388:X393"/>
    <mergeCell ref="Y388:Y393"/>
    <mergeCell ref="N388:N393"/>
    <mergeCell ref="O388:O393"/>
    <mergeCell ref="P388:P393"/>
    <mergeCell ref="Q388:Q393"/>
    <mergeCell ref="R388:R393"/>
    <mergeCell ref="S388:S393"/>
    <mergeCell ref="BQ382:BQ384"/>
    <mergeCell ref="BR382:BR384"/>
    <mergeCell ref="BS382:BS384"/>
    <mergeCell ref="U382:U387"/>
    <mergeCell ref="V382:V387"/>
    <mergeCell ref="W382:W387"/>
    <mergeCell ref="X382:X387"/>
    <mergeCell ref="Y382:Y387"/>
    <mergeCell ref="N382:N387"/>
    <mergeCell ref="O382:O387"/>
    <mergeCell ref="P382:P387"/>
    <mergeCell ref="Q382:Q387"/>
    <mergeCell ref="R382:R387"/>
    <mergeCell ref="S382:S387"/>
    <mergeCell ref="BS388:BS390"/>
    <mergeCell ref="G388:G393"/>
    <mergeCell ref="I388:I393"/>
    <mergeCell ref="J388:J393"/>
    <mergeCell ref="K388:K393"/>
    <mergeCell ref="L388:L393"/>
    <mergeCell ref="M388:M393"/>
    <mergeCell ref="BK382:BK384"/>
    <mergeCell ref="BL382:BL384"/>
    <mergeCell ref="BM382:BM384"/>
    <mergeCell ref="BN382:BN384"/>
    <mergeCell ref="BO382:BO384"/>
    <mergeCell ref="BP382:BP384"/>
    <mergeCell ref="BE382:BE384"/>
    <mergeCell ref="BF382:BF384"/>
    <mergeCell ref="BG382:BG384"/>
    <mergeCell ref="BH382:BH384"/>
    <mergeCell ref="BI382:BI384"/>
    <mergeCell ref="BJ382:BJ387"/>
    <mergeCell ref="AY382:AY387"/>
    <mergeCell ref="AZ382:AZ387"/>
    <mergeCell ref="BA382:BA387"/>
    <mergeCell ref="BB382:BB384"/>
    <mergeCell ref="BC382:BC384"/>
    <mergeCell ref="BD382:BD384"/>
    <mergeCell ref="Z382:Z387"/>
    <mergeCell ref="AA382:AA387"/>
    <mergeCell ref="AB382:AB387"/>
    <mergeCell ref="AC382:AC387"/>
    <mergeCell ref="AD382:AD387"/>
    <mergeCell ref="AX382:AX387"/>
    <mergeCell ref="T382:T387"/>
    <mergeCell ref="AD388:AD393"/>
    <mergeCell ref="BR376:BR378"/>
    <mergeCell ref="BS376:BS378"/>
    <mergeCell ref="BT376:BT378"/>
    <mergeCell ref="G382:G387"/>
    <mergeCell ref="I382:I387"/>
    <mergeCell ref="J382:J387"/>
    <mergeCell ref="K382:K387"/>
    <mergeCell ref="L382:L387"/>
    <mergeCell ref="M382:M387"/>
    <mergeCell ref="BK376:BK378"/>
    <mergeCell ref="BL376:BL378"/>
    <mergeCell ref="BM376:BM378"/>
    <mergeCell ref="BN376:BN378"/>
    <mergeCell ref="BO376:BO378"/>
    <mergeCell ref="BP376:BP378"/>
    <mergeCell ref="BE376:BE377"/>
    <mergeCell ref="BF376:BF377"/>
    <mergeCell ref="BG376:BG377"/>
    <mergeCell ref="BH376:BH377"/>
    <mergeCell ref="BI376:BI377"/>
    <mergeCell ref="BJ376:BJ381"/>
    <mergeCell ref="AY376:AY381"/>
    <mergeCell ref="AZ376:AZ381"/>
    <mergeCell ref="BA376:BA381"/>
    <mergeCell ref="BB376:BB377"/>
    <mergeCell ref="BC376:BC377"/>
    <mergeCell ref="BD376:BD377"/>
    <mergeCell ref="Z376:Z381"/>
    <mergeCell ref="AA376:AA381"/>
    <mergeCell ref="AB376:AB381"/>
    <mergeCell ref="AC376:AC381"/>
    <mergeCell ref="BT382:BT384"/>
    <mergeCell ref="AX376:AX381"/>
    <mergeCell ref="T376:T381"/>
    <mergeCell ref="U376:U381"/>
    <mergeCell ref="V376:V381"/>
    <mergeCell ref="W376:W381"/>
    <mergeCell ref="X376:X381"/>
    <mergeCell ref="Y376:Y381"/>
    <mergeCell ref="N376:N381"/>
    <mergeCell ref="O376:O381"/>
    <mergeCell ref="P376:P381"/>
    <mergeCell ref="Q376:Q381"/>
    <mergeCell ref="R376:R381"/>
    <mergeCell ref="S376:S381"/>
    <mergeCell ref="AY370:AY375"/>
    <mergeCell ref="AZ370:AZ375"/>
    <mergeCell ref="BA370:BA375"/>
    <mergeCell ref="BQ376:BQ378"/>
    <mergeCell ref="N364:N369"/>
    <mergeCell ref="O364:O369"/>
    <mergeCell ref="P364:P369"/>
    <mergeCell ref="Q364:Q369"/>
    <mergeCell ref="R364:R369"/>
    <mergeCell ref="S364:S369"/>
    <mergeCell ref="BJ370:BJ375"/>
    <mergeCell ref="G376:G381"/>
    <mergeCell ref="I376:I381"/>
    <mergeCell ref="J376:J381"/>
    <mergeCell ref="K376:K381"/>
    <mergeCell ref="L376:L381"/>
    <mergeCell ref="M376:M381"/>
    <mergeCell ref="Z370:Z375"/>
    <mergeCell ref="AA370:AA375"/>
    <mergeCell ref="AB370:AB375"/>
    <mergeCell ref="AC370:AC375"/>
    <mergeCell ref="AD370:AD375"/>
    <mergeCell ref="AX370:AX375"/>
    <mergeCell ref="T370:T375"/>
    <mergeCell ref="U370:U375"/>
    <mergeCell ref="V370:V375"/>
    <mergeCell ref="W370:W375"/>
    <mergeCell ref="X370:X375"/>
    <mergeCell ref="Y370:Y375"/>
    <mergeCell ref="N370:N375"/>
    <mergeCell ref="O370:O375"/>
    <mergeCell ref="P370:P375"/>
    <mergeCell ref="Q370:Q375"/>
    <mergeCell ref="R370:R375"/>
    <mergeCell ref="S370:S375"/>
    <mergeCell ref="AD376:AD381"/>
    <mergeCell ref="N358:N363"/>
    <mergeCell ref="O358:O363"/>
    <mergeCell ref="P358:P363"/>
    <mergeCell ref="Q358:Q363"/>
    <mergeCell ref="R358:R363"/>
    <mergeCell ref="S358:S363"/>
    <mergeCell ref="G358:G363"/>
    <mergeCell ref="I358:I363"/>
    <mergeCell ref="J358:J363"/>
    <mergeCell ref="K358:K363"/>
    <mergeCell ref="AY364:AY369"/>
    <mergeCell ref="AZ364:AZ369"/>
    <mergeCell ref="BA364:BA369"/>
    <mergeCell ref="BJ364:BJ369"/>
    <mergeCell ref="G370:G375"/>
    <mergeCell ref="I370:I375"/>
    <mergeCell ref="J370:J375"/>
    <mergeCell ref="K370:K375"/>
    <mergeCell ref="L370:L375"/>
    <mergeCell ref="M370:M375"/>
    <mergeCell ref="Z364:Z369"/>
    <mergeCell ref="AA364:AA369"/>
    <mergeCell ref="AB364:AB369"/>
    <mergeCell ref="AC364:AC369"/>
    <mergeCell ref="AD364:AD369"/>
    <mergeCell ref="AX364:AX369"/>
    <mergeCell ref="T364:T369"/>
    <mergeCell ref="U364:U369"/>
    <mergeCell ref="V364:V369"/>
    <mergeCell ref="W364:W369"/>
    <mergeCell ref="X364:X369"/>
    <mergeCell ref="Y364:Y369"/>
    <mergeCell ref="X352:X357"/>
    <mergeCell ref="Y352:Y357"/>
    <mergeCell ref="N352:N357"/>
    <mergeCell ref="O352:O357"/>
    <mergeCell ref="P352:P357"/>
    <mergeCell ref="Q352:Q357"/>
    <mergeCell ref="R352:R357"/>
    <mergeCell ref="S352:S357"/>
    <mergeCell ref="G352:G357"/>
    <mergeCell ref="I352:I357"/>
    <mergeCell ref="AY358:AY363"/>
    <mergeCell ref="AZ358:AZ363"/>
    <mergeCell ref="BA358:BA363"/>
    <mergeCell ref="BJ358:BJ363"/>
    <mergeCell ref="G364:G369"/>
    <mergeCell ref="I364:I369"/>
    <mergeCell ref="J364:J369"/>
    <mergeCell ref="K364:K369"/>
    <mergeCell ref="L364:L369"/>
    <mergeCell ref="M364:M369"/>
    <mergeCell ref="Z358:Z363"/>
    <mergeCell ref="AA358:AA363"/>
    <mergeCell ref="AB358:AB363"/>
    <mergeCell ref="AC358:AC363"/>
    <mergeCell ref="AD358:AD363"/>
    <mergeCell ref="AX358:AX363"/>
    <mergeCell ref="T358:T363"/>
    <mergeCell ref="U358:U363"/>
    <mergeCell ref="V358:V363"/>
    <mergeCell ref="W358:W363"/>
    <mergeCell ref="X358:X363"/>
    <mergeCell ref="Y358:Y363"/>
    <mergeCell ref="T346:T351"/>
    <mergeCell ref="U346:U351"/>
    <mergeCell ref="V346:V351"/>
    <mergeCell ref="W346:W351"/>
    <mergeCell ref="X346:X351"/>
    <mergeCell ref="Y346:Y351"/>
    <mergeCell ref="N346:N351"/>
    <mergeCell ref="O346:O351"/>
    <mergeCell ref="P346:P351"/>
    <mergeCell ref="Q346:Q351"/>
    <mergeCell ref="L358:L363"/>
    <mergeCell ref="M358:M363"/>
    <mergeCell ref="AY352:AY357"/>
    <mergeCell ref="AZ352:AZ357"/>
    <mergeCell ref="BA352:BA357"/>
    <mergeCell ref="BJ352:BJ357"/>
    <mergeCell ref="A358:A405"/>
    <mergeCell ref="B358:B405"/>
    <mergeCell ref="C358:C405"/>
    <mergeCell ref="D358:D405"/>
    <mergeCell ref="E358:E405"/>
    <mergeCell ref="F358:F405"/>
    <mergeCell ref="Z352:Z357"/>
    <mergeCell ref="AA352:AA357"/>
    <mergeCell ref="AB352:AB357"/>
    <mergeCell ref="AC352:AC357"/>
    <mergeCell ref="AD352:AD357"/>
    <mergeCell ref="AX352:AX357"/>
    <mergeCell ref="T352:T357"/>
    <mergeCell ref="U352:U357"/>
    <mergeCell ref="V352:V357"/>
    <mergeCell ref="W352:W357"/>
    <mergeCell ref="BI340:BI341"/>
    <mergeCell ref="BJ340:BJ345"/>
    <mergeCell ref="AY340:AY345"/>
    <mergeCell ref="AZ340:AZ345"/>
    <mergeCell ref="BA340:BA345"/>
    <mergeCell ref="BB340:BB341"/>
    <mergeCell ref="BC340:BC341"/>
    <mergeCell ref="BD340:BD341"/>
    <mergeCell ref="Z340:Z345"/>
    <mergeCell ref="AA340:AA345"/>
    <mergeCell ref="J352:J357"/>
    <mergeCell ref="K352:K357"/>
    <mergeCell ref="L352:L357"/>
    <mergeCell ref="M352:M357"/>
    <mergeCell ref="BE346:BE347"/>
    <mergeCell ref="BF346:BF347"/>
    <mergeCell ref="BG346:BG347"/>
    <mergeCell ref="BH346:BH347"/>
    <mergeCell ref="BI346:BI347"/>
    <mergeCell ref="BJ346:BJ351"/>
    <mergeCell ref="AY346:AY351"/>
    <mergeCell ref="AZ346:AZ351"/>
    <mergeCell ref="BA346:BA351"/>
    <mergeCell ref="BB346:BB347"/>
    <mergeCell ref="BC346:BC347"/>
    <mergeCell ref="BD346:BD347"/>
    <mergeCell ref="Z346:Z351"/>
    <mergeCell ref="AA346:AA351"/>
    <mergeCell ref="AB346:AB351"/>
    <mergeCell ref="AC346:AC351"/>
    <mergeCell ref="AD346:AD351"/>
    <mergeCell ref="AX346:AX351"/>
    <mergeCell ref="W340:W345"/>
    <mergeCell ref="X340:X345"/>
    <mergeCell ref="Y340:Y345"/>
    <mergeCell ref="N340:N345"/>
    <mergeCell ref="O340:O345"/>
    <mergeCell ref="P340:P345"/>
    <mergeCell ref="Q340:Q345"/>
    <mergeCell ref="R340:R345"/>
    <mergeCell ref="S340:S345"/>
    <mergeCell ref="AY334:AY339"/>
    <mergeCell ref="R346:R351"/>
    <mergeCell ref="S346:S351"/>
    <mergeCell ref="BQ340:BQ341"/>
    <mergeCell ref="BR340:BR341"/>
    <mergeCell ref="BS340:BS341"/>
    <mergeCell ref="BT340:BT341"/>
    <mergeCell ref="G346:G351"/>
    <mergeCell ref="I346:I351"/>
    <mergeCell ref="J346:J351"/>
    <mergeCell ref="K346:K351"/>
    <mergeCell ref="L346:L351"/>
    <mergeCell ref="M346:M351"/>
    <mergeCell ref="BK340:BK341"/>
    <mergeCell ref="BL340:BL341"/>
    <mergeCell ref="BM340:BM341"/>
    <mergeCell ref="BN340:BN341"/>
    <mergeCell ref="BO340:BO341"/>
    <mergeCell ref="BP340:BP341"/>
    <mergeCell ref="BE340:BE341"/>
    <mergeCell ref="BF340:BF341"/>
    <mergeCell ref="BG340:BG341"/>
    <mergeCell ref="BH340:BH341"/>
    <mergeCell ref="BJ334:BJ339"/>
    <mergeCell ref="G340:G345"/>
    <mergeCell ref="I340:I345"/>
    <mergeCell ref="J340:J345"/>
    <mergeCell ref="K340:K345"/>
    <mergeCell ref="L340:L345"/>
    <mergeCell ref="M340:M345"/>
    <mergeCell ref="Z334:Z339"/>
    <mergeCell ref="AA334:AA339"/>
    <mergeCell ref="AB334:AB339"/>
    <mergeCell ref="AC334:AC339"/>
    <mergeCell ref="AD334:AD339"/>
    <mergeCell ref="AX334:AX339"/>
    <mergeCell ref="T334:T339"/>
    <mergeCell ref="U334:U339"/>
    <mergeCell ref="V334:V339"/>
    <mergeCell ref="W334:W339"/>
    <mergeCell ref="X334:X339"/>
    <mergeCell ref="Y334:Y339"/>
    <mergeCell ref="N334:N339"/>
    <mergeCell ref="O334:O339"/>
    <mergeCell ref="P334:P339"/>
    <mergeCell ref="Q334:Q339"/>
    <mergeCell ref="R334:R339"/>
    <mergeCell ref="S334:S339"/>
    <mergeCell ref="AB340:AB345"/>
    <mergeCell ref="AC340:AC345"/>
    <mergeCell ref="AD340:AD345"/>
    <mergeCell ref="AX340:AX345"/>
    <mergeCell ref="T340:T345"/>
    <mergeCell ref="U340:U345"/>
    <mergeCell ref="V340:V345"/>
    <mergeCell ref="R322:R327"/>
    <mergeCell ref="S322:S327"/>
    <mergeCell ref="AY328:AY333"/>
    <mergeCell ref="AZ328:AZ333"/>
    <mergeCell ref="BA328:BA333"/>
    <mergeCell ref="BJ328:BJ333"/>
    <mergeCell ref="G334:G339"/>
    <mergeCell ref="I334:I339"/>
    <mergeCell ref="J334:J339"/>
    <mergeCell ref="K334:K339"/>
    <mergeCell ref="L334:L339"/>
    <mergeCell ref="M334:M339"/>
    <mergeCell ref="Z328:Z333"/>
    <mergeCell ref="AA328:AA333"/>
    <mergeCell ref="AB328:AB333"/>
    <mergeCell ref="AC328:AC333"/>
    <mergeCell ref="AD328:AD333"/>
    <mergeCell ref="AX328:AX333"/>
    <mergeCell ref="T328:T333"/>
    <mergeCell ref="U328:U333"/>
    <mergeCell ref="V328:V333"/>
    <mergeCell ref="W328:W333"/>
    <mergeCell ref="X328:X333"/>
    <mergeCell ref="Y328:Y333"/>
    <mergeCell ref="N328:N333"/>
    <mergeCell ref="O328:O333"/>
    <mergeCell ref="P328:P333"/>
    <mergeCell ref="Q328:Q333"/>
    <mergeCell ref="R328:R333"/>
    <mergeCell ref="S328:S333"/>
    <mergeCell ref="AZ334:AZ339"/>
    <mergeCell ref="BA334:BA339"/>
    <mergeCell ref="N316:N321"/>
    <mergeCell ref="O316:O321"/>
    <mergeCell ref="P316:P321"/>
    <mergeCell ref="Q316:Q321"/>
    <mergeCell ref="R316:R321"/>
    <mergeCell ref="S316:S321"/>
    <mergeCell ref="AY322:AY327"/>
    <mergeCell ref="AZ322:AZ327"/>
    <mergeCell ref="BA322:BA327"/>
    <mergeCell ref="BJ322:BJ327"/>
    <mergeCell ref="G328:G333"/>
    <mergeCell ref="I328:I333"/>
    <mergeCell ref="J328:J333"/>
    <mergeCell ref="K328:K333"/>
    <mergeCell ref="L328:L333"/>
    <mergeCell ref="M328:M333"/>
    <mergeCell ref="Z322:Z327"/>
    <mergeCell ref="AA322:AA327"/>
    <mergeCell ref="AB322:AB327"/>
    <mergeCell ref="AC322:AC327"/>
    <mergeCell ref="AD322:AD327"/>
    <mergeCell ref="AX322:AX327"/>
    <mergeCell ref="T322:T327"/>
    <mergeCell ref="U322:U327"/>
    <mergeCell ref="V322:V327"/>
    <mergeCell ref="W322:W327"/>
    <mergeCell ref="X322:X327"/>
    <mergeCell ref="Y322:Y327"/>
    <mergeCell ref="N322:N327"/>
    <mergeCell ref="O322:O327"/>
    <mergeCell ref="P322:P327"/>
    <mergeCell ref="Q322:Q327"/>
    <mergeCell ref="AY310:AY315"/>
    <mergeCell ref="AZ310:AZ315"/>
    <mergeCell ref="BA310:BA315"/>
    <mergeCell ref="BB310:BB311"/>
    <mergeCell ref="BC310:BC311"/>
    <mergeCell ref="BD310:BD311"/>
    <mergeCell ref="Z310:Z315"/>
    <mergeCell ref="AA310:AA315"/>
    <mergeCell ref="AB310:AB315"/>
    <mergeCell ref="AC310:AC315"/>
    <mergeCell ref="AY316:AY321"/>
    <mergeCell ref="AZ316:AZ321"/>
    <mergeCell ref="BA316:BA321"/>
    <mergeCell ref="BJ316:BJ321"/>
    <mergeCell ref="G322:G327"/>
    <mergeCell ref="I322:I327"/>
    <mergeCell ref="J322:J327"/>
    <mergeCell ref="K322:K327"/>
    <mergeCell ref="L322:L327"/>
    <mergeCell ref="M322:M327"/>
    <mergeCell ref="Z316:Z321"/>
    <mergeCell ref="AA316:AA321"/>
    <mergeCell ref="AB316:AB321"/>
    <mergeCell ref="AC316:AC321"/>
    <mergeCell ref="AD316:AD321"/>
    <mergeCell ref="AX316:AX321"/>
    <mergeCell ref="T316:T321"/>
    <mergeCell ref="U316:U321"/>
    <mergeCell ref="V316:V321"/>
    <mergeCell ref="W316:W321"/>
    <mergeCell ref="X316:X321"/>
    <mergeCell ref="Y316:Y321"/>
    <mergeCell ref="Y310:Y315"/>
    <mergeCell ref="N310:N315"/>
    <mergeCell ref="O310:O315"/>
    <mergeCell ref="P310:P315"/>
    <mergeCell ref="Q310:Q315"/>
    <mergeCell ref="R310:R315"/>
    <mergeCell ref="S310:S315"/>
    <mergeCell ref="AY304:AY309"/>
    <mergeCell ref="AZ304:AZ309"/>
    <mergeCell ref="BA304:BA309"/>
    <mergeCell ref="BQ310:BQ311"/>
    <mergeCell ref="BR310:BR311"/>
    <mergeCell ref="BS310:BS311"/>
    <mergeCell ref="BT310:BT311"/>
    <mergeCell ref="G316:G321"/>
    <mergeCell ref="I316:I321"/>
    <mergeCell ref="J316:J321"/>
    <mergeCell ref="K316:K321"/>
    <mergeCell ref="L316:L321"/>
    <mergeCell ref="M316:M321"/>
    <mergeCell ref="BK310:BK311"/>
    <mergeCell ref="BL310:BL311"/>
    <mergeCell ref="BM310:BM311"/>
    <mergeCell ref="BN310:BN311"/>
    <mergeCell ref="BO310:BO311"/>
    <mergeCell ref="BP310:BP311"/>
    <mergeCell ref="BE310:BE311"/>
    <mergeCell ref="BF310:BF311"/>
    <mergeCell ref="BG310:BG311"/>
    <mergeCell ref="BH310:BH311"/>
    <mergeCell ref="BI310:BI311"/>
    <mergeCell ref="BJ310:BJ315"/>
    <mergeCell ref="BJ304:BJ309"/>
    <mergeCell ref="G310:G315"/>
    <mergeCell ref="I310:I315"/>
    <mergeCell ref="J310:J315"/>
    <mergeCell ref="K310:K315"/>
    <mergeCell ref="L310:L315"/>
    <mergeCell ref="M310:M315"/>
    <mergeCell ref="Z304:Z309"/>
    <mergeCell ref="AA304:AA309"/>
    <mergeCell ref="AB304:AB309"/>
    <mergeCell ref="AC304:AC309"/>
    <mergeCell ref="AD304:AD309"/>
    <mergeCell ref="AX304:AX309"/>
    <mergeCell ref="T304:T309"/>
    <mergeCell ref="U304:U309"/>
    <mergeCell ref="V304:V309"/>
    <mergeCell ref="W304:W309"/>
    <mergeCell ref="X304:X309"/>
    <mergeCell ref="Y304:Y309"/>
    <mergeCell ref="N304:N309"/>
    <mergeCell ref="O304:O309"/>
    <mergeCell ref="P304:P309"/>
    <mergeCell ref="Q304:Q309"/>
    <mergeCell ref="R304:R309"/>
    <mergeCell ref="S304:S309"/>
    <mergeCell ref="AD310:AD315"/>
    <mergeCell ref="AX310:AX315"/>
    <mergeCell ref="T310:T315"/>
    <mergeCell ref="U310:U315"/>
    <mergeCell ref="V310:V315"/>
    <mergeCell ref="W310:W315"/>
    <mergeCell ref="X310:X315"/>
    <mergeCell ref="G304:G309"/>
    <mergeCell ref="I304:I309"/>
    <mergeCell ref="J304:J309"/>
    <mergeCell ref="K304:K309"/>
    <mergeCell ref="L304:L309"/>
    <mergeCell ref="M304:M309"/>
    <mergeCell ref="Z298:Z303"/>
    <mergeCell ref="AA298:AA303"/>
    <mergeCell ref="AB298:AB303"/>
    <mergeCell ref="AC298:AC303"/>
    <mergeCell ref="AD298:AD303"/>
    <mergeCell ref="AX298:AX303"/>
    <mergeCell ref="T298:T303"/>
    <mergeCell ref="U298:U303"/>
    <mergeCell ref="V298:V303"/>
    <mergeCell ref="W298:W303"/>
    <mergeCell ref="X298:X303"/>
    <mergeCell ref="Y298:Y303"/>
    <mergeCell ref="N298:N303"/>
    <mergeCell ref="O298:O303"/>
    <mergeCell ref="P298:P303"/>
    <mergeCell ref="Q298:Q303"/>
    <mergeCell ref="R298:R303"/>
    <mergeCell ref="S298:S303"/>
    <mergeCell ref="AY292:AY297"/>
    <mergeCell ref="AZ292:AZ297"/>
    <mergeCell ref="BA292:BA297"/>
    <mergeCell ref="BJ292:BJ297"/>
    <mergeCell ref="G298:G303"/>
    <mergeCell ref="I298:I303"/>
    <mergeCell ref="J298:J303"/>
    <mergeCell ref="K298:K303"/>
    <mergeCell ref="L298:L303"/>
    <mergeCell ref="M298:M303"/>
    <mergeCell ref="Z292:Z297"/>
    <mergeCell ref="AA292:AA297"/>
    <mergeCell ref="AB292:AB297"/>
    <mergeCell ref="AC292:AC297"/>
    <mergeCell ref="AD292:AD297"/>
    <mergeCell ref="AX292:AX297"/>
    <mergeCell ref="T292:T297"/>
    <mergeCell ref="U292:U297"/>
    <mergeCell ref="V292:V297"/>
    <mergeCell ref="W292:W297"/>
    <mergeCell ref="X292:X297"/>
    <mergeCell ref="Y292:Y297"/>
    <mergeCell ref="N292:N297"/>
    <mergeCell ref="O292:O297"/>
    <mergeCell ref="P292:P297"/>
    <mergeCell ref="Q292:Q297"/>
    <mergeCell ref="R292:R297"/>
    <mergeCell ref="S292:S297"/>
    <mergeCell ref="AY298:AY303"/>
    <mergeCell ref="AZ298:AZ303"/>
    <mergeCell ref="BA298:BA303"/>
    <mergeCell ref="BJ298:BJ303"/>
    <mergeCell ref="AY286:AY291"/>
    <mergeCell ref="AZ286:AZ291"/>
    <mergeCell ref="BA286:BA291"/>
    <mergeCell ref="BJ286:BJ291"/>
    <mergeCell ref="G292:G297"/>
    <mergeCell ref="I292:I297"/>
    <mergeCell ref="J292:J297"/>
    <mergeCell ref="K292:K297"/>
    <mergeCell ref="L292:L297"/>
    <mergeCell ref="M292:M297"/>
    <mergeCell ref="Z286:Z291"/>
    <mergeCell ref="AA286:AA291"/>
    <mergeCell ref="AB286:AB291"/>
    <mergeCell ref="AC286:AC291"/>
    <mergeCell ref="AD286:AD291"/>
    <mergeCell ref="AX286:AX291"/>
    <mergeCell ref="T286:T291"/>
    <mergeCell ref="U286:U291"/>
    <mergeCell ref="V286:V291"/>
    <mergeCell ref="W286:W291"/>
    <mergeCell ref="X286:X291"/>
    <mergeCell ref="Y286:Y291"/>
    <mergeCell ref="N286:N291"/>
    <mergeCell ref="O286:O291"/>
    <mergeCell ref="P286:P291"/>
    <mergeCell ref="Q286:Q291"/>
    <mergeCell ref="R286:R291"/>
    <mergeCell ref="S286:S291"/>
    <mergeCell ref="G286:G291"/>
    <mergeCell ref="I286:I291"/>
    <mergeCell ref="J286:J291"/>
    <mergeCell ref="K286:K291"/>
    <mergeCell ref="L286:L291"/>
    <mergeCell ref="M286:M291"/>
    <mergeCell ref="BQ280:BQ282"/>
    <mergeCell ref="BR280:BR282"/>
    <mergeCell ref="BS280:BS282"/>
    <mergeCell ref="BT280:BT282"/>
    <mergeCell ref="A286:A357"/>
    <mergeCell ref="B286:B357"/>
    <mergeCell ref="C286:C357"/>
    <mergeCell ref="D286:D357"/>
    <mergeCell ref="E286:E357"/>
    <mergeCell ref="F286:F357"/>
    <mergeCell ref="BK280:BK282"/>
    <mergeCell ref="BL280:BL282"/>
    <mergeCell ref="BM280:BM282"/>
    <mergeCell ref="BN280:BN282"/>
    <mergeCell ref="BO280:BO282"/>
    <mergeCell ref="BP280:BP282"/>
    <mergeCell ref="BE280:BE282"/>
    <mergeCell ref="BF280:BF282"/>
    <mergeCell ref="BG280:BG282"/>
    <mergeCell ref="BH280:BH282"/>
    <mergeCell ref="BI280:BI282"/>
    <mergeCell ref="BJ280:BJ285"/>
    <mergeCell ref="AY280:AY285"/>
    <mergeCell ref="AZ280:AZ285"/>
    <mergeCell ref="BA280:BA285"/>
    <mergeCell ref="BB280:BB282"/>
    <mergeCell ref="BC280:BC282"/>
    <mergeCell ref="BD280:BD282"/>
    <mergeCell ref="Z280:Z285"/>
    <mergeCell ref="AA280:AA285"/>
    <mergeCell ref="AX280:AX285"/>
    <mergeCell ref="T280:T285"/>
    <mergeCell ref="U280:U285"/>
    <mergeCell ref="V280:V285"/>
    <mergeCell ref="W280:W285"/>
    <mergeCell ref="X280:X285"/>
    <mergeCell ref="Y280:Y285"/>
    <mergeCell ref="N280:N285"/>
    <mergeCell ref="O280:O285"/>
    <mergeCell ref="P280:P285"/>
    <mergeCell ref="Q280:Q285"/>
    <mergeCell ref="R280:R285"/>
    <mergeCell ref="S280:S285"/>
    <mergeCell ref="BQ274:BQ277"/>
    <mergeCell ref="AX274:AX279"/>
    <mergeCell ref="T274:T279"/>
    <mergeCell ref="U274:U279"/>
    <mergeCell ref="V274:V279"/>
    <mergeCell ref="W274:W279"/>
    <mergeCell ref="X274:X279"/>
    <mergeCell ref="Y274:Y279"/>
    <mergeCell ref="N274:N279"/>
    <mergeCell ref="O274:O279"/>
    <mergeCell ref="P274:P279"/>
    <mergeCell ref="Q274:Q279"/>
    <mergeCell ref="R274:R279"/>
    <mergeCell ref="S274:S279"/>
    <mergeCell ref="G280:G285"/>
    <mergeCell ref="I280:I285"/>
    <mergeCell ref="J280:J285"/>
    <mergeCell ref="K280:K285"/>
    <mergeCell ref="L280:L285"/>
    <mergeCell ref="M280:M285"/>
    <mergeCell ref="BK274:BK277"/>
    <mergeCell ref="BL274:BL277"/>
    <mergeCell ref="BM274:BM277"/>
    <mergeCell ref="BN274:BN277"/>
    <mergeCell ref="BO274:BO277"/>
    <mergeCell ref="BP274:BP277"/>
    <mergeCell ref="BE274:BE277"/>
    <mergeCell ref="BF274:BF277"/>
    <mergeCell ref="BG274:BG277"/>
    <mergeCell ref="BH274:BH277"/>
    <mergeCell ref="BI274:BI277"/>
    <mergeCell ref="BJ274:BJ279"/>
    <mergeCell ref="AY274:AY279"/>
    <mergeCell ref="AZ274:AZ279"/>
    <mergeCell ref="BA274:BA279"/>
    <mergeCell ref="BB274:BB277"/>
    <mergeCell ref="BC274:BC277"/>
    <mergeCell ref="BD274:BD277"/>
    <mergeCell ref="Z274:Z279"/>
    <mergeCell ref="AA274:AA279"/>
    <mergeCell ref="AB274:AB279"/>
    <mergeCell ref="AC274:AC279"/>
    <mergeCell ref="AD274:AD279"/>
    <mergeCell ref="AB280:AB285"/>
    <mergeCell ref="AC280:AC285"/>
    <mergeCell ref="AD280:AD285"/>
    <mergeCell ref="BT268:BT271"/>
    <mergeCell ref="G274:G279"/>
    <mergeCell ref="I274:I279"/>
    <mergeCell ref="J274:J279"/>
    <mergeCell ref="K274:K279"/>
    <mergeCell ref="L274:L279"/>
    <mergeCell ref="M274:M279"/>
    <mergeCell ref="BK268:BK271"/>
    <mergeCell ref="BL268:BL271"/>
    <mergeCell ref="BM268:BM271"/>
    <mergeCell ref="BN268:BN271"/>
    <mergeCell ref="BO268:BO271"/>
    <mergeCell ref="BP268:BP271"/>
    <mergeCell ref="BE268:BE271"/>
    <mergeCell ref="BF268:BF271"/>
    <mergeCell ref="BG268:BG271"/>
    <mergeCell ref="BH268:BH271"/>
    <mergeCell ref="BI268:BI271"/>
    <mergeCell ref="BJ268:BJ273"/>
    <mergeCell ref="AY268:AY273"/>
    <mergeCell ref="AZ268:AZ273"/>
    <mergeCell ref="BA268:BA273"/>
    <mergeCell ref="BB268:BB271"/>
    <mergeCell ref="BC268:BC271"/>
    <mergeCell ref="BD268:BD271"/>
    <mergeCell ref="Z268:Z273"/>
    <mergeCell ref="AA268:AA273"/>
    <mergeCell ref="AB268:AB273"/>
    <mergeCell ref="AC268:AC273"/>
    <mergeCell ref="BR274:BR277"/>
    <mergeCell ref="BS274:BS277"/>
    <mergeCell ref="BT274:BT277"/>
    <mergeCell ref="AD268:AD273"/>
    <mergeCell ref="AX268:AX273"/>
    <mergeCell ref="T268:T273"/>
    <mergeCell ref="U268:U273"/>
    <mergeCell ref="V268:V273"/>
    <mergeCell ref="W268:W273"/>
    <mergeCell ref="X268:X273"/>
    <mergeCell ref="Y268:Y273"/>
    <mergeCell ref="N268:N273"/>
    <mergeCell ref="O268:O273"/>
    <mergeCell ref="P268:P273"/>
    <mergeCell ref="Q268:Q273"/>
    <mergeCell ref="R268:R273"/>
    <mergeCell ref="S268:S273"/>
    <mergeCell ref="BQ262:BQ264"/>
    <mergeCell ref="BR262:BR264"/>
    <mergeCell ref="BS262:BS264"/>
    <mergeCell ref="U262:U267"/>
    <mergeCell ref="V262:V267"/>
    <mergeCell ref="W262:W267"/>
    <mergeCell ref="X262:X267"/>
    <mergeCell ref="Y262:Y267"/>
    <mergeCell ref="N262:N267"/>
    <mergeCell ref="O262:O267"/>
    <mergeCell ref="P262:P267"/>
    <mergeCell ref="Q262:Q267"/>
    <mergeCell ref="R262:R267"/>
    <mergeCell ref="S262:S267"/>
    <mergeCell ref="BQ268:BQ271"/>
    <mergeCell ref="BR268:BR271"/>
    <mergeCell ref="BS268:BS271"/>
    <mergeCell ref="BT262:BT264"/>
    <mergeCell ref="G268:G273"/>
    <mergeCell ref="I268:I273"/>
    <mergeCell ref="J268:J273"/>
    <mergeCell ref="K268:K273"/>
    <mergeCell ref="L268:L273"/>
    <mergeCell ref="M268:M273"/>
    <mergeCell ref="BK262:BK264"/>
    <mergeCell ref="BL262:BL264"/>
    <mergeCell ref="BM262:BM264"/>
    <mergeCell ref="BN262:BN264"/>
    <mergeCell ref="BO262:BO264"/>
    <mergeCell ref="BP262:BP264"/>
    <mergeCell ref="BE262:BE264"/>
    <mergeCell ref="BF262:BF264"/>
    <mergeCell ref="BG262:BG264"/>
    <mergeCell ref="BH262:BH264"/>
    <mergeCell ref="BI262:BI264"/>
    <mergeCell ref="BJ262:BJ267"/>
    <mergeCell ref="AY262:AY267"/>
    <mergeCell ref="AZ262:AZ267"/>
    <mergeCell ref="BA262:BA267"/>
    <mergeCell ref="BB262:BB264"/>
    <mergeCell ref="BC262:BC264"/>
    <mergeCell ref="BD262:BD264"/>
    <mergeCell ref="Z262:Z267"/>
    <mergeCell ref="AA262:AA267"/>
    <mergeCell ref="AB262:AB267"/>
    <mergeCell ref="AC262:AC267"/>
    <mergeCell ref="AD262:AD267"/>
    <mergeCell ref="AX262:AX267"/>
    <mergeCell ref="T262:T267"/>
    <mergeCell ref="BQ257:BQ258"/>
    <mergeCell ref="BR257:BR258"/>
    <mergeCell ref="BS257:BS258"/>
    <mergeCell ref="BT257:BT258"/>
    <mergeCell ref="G262:G267"/>
    <mergeCell ref="I262:I267"/>
    <mergeCell ref="J262:J267"/>
    <mergeCell ref="K262:K267"/>
    <mergeCell ref="L262:L267"/>
    <mergeCell ref="M262:M267"/>
    <mergeCell ref="BK257:BK258"/>
    <mergeCell ref="BL257:BL258"/>
    <mergeCell ref="BM257:BM258"/>
    <mergeCell ref="BN257:BN258"/>
    <mergeCell ref="BO257:BO258"/>
    <mergeCell ref="BP257:BP258"/>
    <mergeCell ref="BJ256:BJ261"/>
    <mergeCell ref="BB257:BB258"/>
    <mergeCell ref="BC257:BC258"/>
    <mergeCell ref="BD257:BD258"/>
    <mergeCell ref="BE257:BE258"/>
    <mergeCell ref="BF257:BF258"/>
    <mergeCell ref="BG257:BG258"/>
    <mergeCell ref="BH257:BH258"/>
    <mergeCell ref="BI257:BI258"/>
    <mergeCell ref="AC256:AC261"/>
    <mergeCell ref="AD256:AD261"/>
    <mergeCell ref="AX256:AX261"/>
    <mergeCell ref="AY256:AY261"/>
    <mergeCell ref="AZ256:AZ261"/>
    <mergeCell ref="BA256:BA261"/>
    <mergeCell ref="W256:W261"/>
    <mergeCell ref="X256:X261"/>
    <mergeCell ref="Y256:Y261"/>
    <mergeCell ref="Z256:Z261"/>
    <mergeCell ref="AA256:AA261"/>
    <mergeCell ref="AB256:AB261"/>
    <mergeCell ref="Q256:Q261"/>
    <mergeCell ref="R256:R261"/>
    <mergeCell ref="S256:S261"/>
    <mergeCell ref="T256:T261"/>
    <mergeCell ref="U256:U261"/>
    <mergeCell ref="V256:V261"/>
    <mergeCell ref="BT252:BT253"/>
    <mergeCell ref="G256:G261"/>
    <mergeCell ref="I256:I261"/>
    <mergeCell ref="J256:J261"/>
    <mergeCell ref="K256:K261"/>
    <mergeCell ref="L256:L261"/>
    <mergeCell ref="M256:M261"/>
    <mergeCell ref="N256:N261"/>
    <mergeCell ref="O256:O261"/>
    <mergeCell ref="P256:P261"/>
    <mergeCell ref="BN252:BN253"/>
    <mergeCell ref="BO252:BO253"/>
    <mergeCell ref="BP252:BP253"/>
    <mergeCell ref="BQ252:BQ253"/>
    <mergeCell ref="BR252:BR253"/>
    <mergeCell ref="BS252:BS253"/>
    <mergeCell ref="AC250:AC255"/>
    <mergeCell ref="AD250:AD255"/>
    <mergeCell ref="AX250:AX255"/>
    <mergeCell ref="AY250:AY255"/>
    <mergeCell ref="AZ250:AZ255"/>
    <mergeCell ref="BT250:BT251"/>
    <mergeCell ref="BB252:BB253"/>
    <mergeCell ref="BC252:BC253"/>
    <mergeCell ref="BD252:BD253"/>
    <mergeCell ref="BE252:BE253"/>
    <mergeCell ref="BF252:BF253"/>
    <mergeCell ref="BG252:BG253"/>
    <mergeCell ref="BH252:BH253"/>
    <mergeCell ref="BI252:BI253"/>
    <mergeCell ref="BK252:BK253"/>
    <mergeCell ref="BN250:BN251"/>
    <mergeCell ref="BO250:BO251"/>
    <mergeCell ref="BP250:BP251"/>
    <mergeCell ref="BQ250:BQ251"/>
    <mergeCell ref="BR250:BR251"/>
    <mergeCell ref="BS250:BS251"/>
    <mergeCell ref="BH250:BH251"/>
    <mergeCell ref="BI250:BI251"/>
    <mergeCell ref="BJ250:BJ255"/>
    <mergeCell ref="BK250:BK251"/>
    <mergeCell ref="BL250:BL251"/>
    <mergeCell ref="BM250:BM251"/>
    <mergeCell ref="BL252:BL253"/>
    <mergeCell ref="BM252:BM253"/>
    <mergeCell ref="BB250:BB251"/>
    <mergeCell ref="BC250:BC251"/>
    <mergeCell ref="BD250:BD251"/>
    <mergeCell ref="BE250:BE251"/>
    <mergeCell ref="BF250:BF251"/>
    <mergeCell ref="BG250:BG251"/>
    <mergeCell ref="BA250:BA255"/>
    <mergeCell ref="W250:W255"/>
    <mergeCell ref="X250:X255"/>
    <mergeCell ref="Y250:Y255"/>
    <mergeCell ref="Z250:Z255"/>
    <mergeCell ref="AA250:AA255"/>
    <mergeCell ref="AB250:AB255"/>
    <mergeCell ref="Q250:Q255"/>
    <mergeCell ref="R250:R255"/>
    <mergeCell ref="S250:S255"/>
    <mergeCell ref="T250:T255"/>
    <mergeCell ref="U250:U255"/>
    <mergeCell ref="V250:V255"/>
    <mergeCell ref="BJ244:BJ249"/>
    <mergeCell ref="G250:G255"/>
    <mergeCell ref="I250:I255"/>
    <mergeCell ref="J250:J255"/>
    <mergeCell ref="K250:K255"/>
    <mergeCell ref="L250:L255"/>
    <mergeCell ref="M250:M255"/>
    <mergeCell ref="N250:N255"/>
    <mergeCell ref="O250:O255"/>
    <mergeCell ref="P250:P255"/>
    <mergeCell ref="AC244:AC249"/>
    <mergeCell ref="AD244:AD249"/>
    <mergeCell ref="AX244:AX249"/>
    <mergeCell ref="AY244:AY249"/>
    <mergeCell ref="AZ244:AZ249"/>
    <mergeCell ref="BA244:BA249"/>
    <mergeCell ref="W244:W249"/>
    <mergeCell ref="X244:X249"/>
    <mergeCell ref="Y244:Y249"/>
    <mergeCell ref="Z244:Z249"/>
    <mergeCell ref="AA244:AA249"/>
    <mergeCell ref="AB244:AB249"/>
    <mergeCell ref="Q244:Q249"/>
    <mergeCell ref="R244:R249"/>
    <mergeCell ref="S244:S249"/>
    <mergeCell ref="T244:T249"/>
    <mergeCell ref="U244:U249"/>
    <mergeCell ref="V244:V249"/>
    <mergeCell ref="BJ238:BJ243"/>
    <mergeCell ref="G244:G249"/>
    <mergeCell ref="I244:I249"/>
    <mergeCell ref="J244:J249"/>
    <mergeCell ref="K244:K249"/>
    <mergeCell ref="L244:L249"/>
    <mergeCell ref="M244:M249"/>
    <mergeCell ref="N244:N249"/>
    <mergeCell ref="O244:O249"/>
    <mergeCell ref="P244:P249"/>
    <mergeCell ref="AC238:AC243"/>
    <mergeCell ref="AD238:AD243"/>
    <mergeCell ref="AX238:AX243"/>
    <mergeCell ref="AY238:AY243"/>
    <mergeCell ref="AZ238:AZ243"/>
    <mergeCell ref="BA238:BA243"/>
    <mergeCell ref="W238:W243"/>
    <mergeCell ref="X238:X243"/>
    <mergeCell ref="Y238:Y243"/>
    <mergeCell ref="Z238:Z243"/>
    <mergeCell ref="AA238:AA243"/>
    <mergeCell ref="AB238:AB243"/>
    <mergeCell ref="Q238:Q243"/>
    <mergeCell ref="R238:R243"/>
    <mergeCell ref="S238:S243"/>
    <mergeCell ref="T238:T243"/>
    <mergeCell ref="U238:U243"/>
    <mergeCell ref="V238:V243"/>
    <mergeCell ref="BT232:BT233"/>
    <mergeCell ref="G238:G243"/>
    <mergeCell ref="I238:I243"/>
    <mergeCell ref="J238:J243"/>
    <mergeCell ref="K238:K243"/>
    <mergeCell ref="L238:L243"/>
    <mergeCell ref="M238:M243"/>
    <mergeCell ref="N238:N243"/>
    <mergeCell ref="O238:O243"/>
    <mergeCell ref="P238:P243"/>
    <mergeCell ref="BN232:BN233"/>
    <mergeCell ref="BO232:BO233"/>
    <mergeCell ref="BP232:BP233"/>
    <mergeCell ref="BQ232:BQ233"/>
    <mergeCell ref="BR232:BR233"/>
    <mergeCell ref="BS232:BS233"/>
    <mergeCell ref="BH232:BH236"/>
    <mergeCell ref="BI232:BI236"/>
    <mergeCell ref="BJ232:BJ237"/>
    <mergeCell ref="BK232:BK233"/>
    <mergeCell ref="BL232:BL233"/>
    <mergeCell ref="BM232:BM233"/>
    <mergeCell ref="BB232:BB236"/>
    <mergeCell ref="BC232:BC236"/>
    <mergeCell ref="BD232:BD236"/>
    <mergeCell ref="BE232:BE236"/>
    <mergeCell ref="BF232:BF236"/>
    <mergeCell ref="BG232:BG236"/>
    <mergeCell ref="AC232:AC237"/>
    <mergeCell ref="AD232:AD237"/>
    <mergeCell ref="AX232:AX237"/>
    <mergeCell ref="AY232:AY237"/>
    <mergeCell ref="AZ232:AZ237"/>
    <mergeCell ref="BA232:BA237"/>
    <mergeCell ref="W232:W237"/>
    <mergeCell ref="X232:X237"/>
    <mergeCell ref="Y232:Y237"/>
    <mergeCell ref="Z232:Z237"/>
    <mergeCell ref="AA232:AA237"/>
    <mergeCell ref="AB232:AB237"/>
    <mergeCell ref="Q232:Q237"/>
    <mergeCell ref="R232:R237"/>
    <mergeCell ref="S232:S237"/>
    <mergeCell ref="T232:T237"/>
    <mergeCell ref="U232:U237"/>
    <mergeCell ref="V232:V237"/>
    <mergeCell ref="BT226:BT227"/>
    <mergeCell ref="G232:G237"/>
    <mergeCell ref="I232:I237"/>
    <mergeCell ref="J232:J237"/>
    <mergeCell ref="K232:K237"/>
    <mergeCell ref="L232:L237"/>
    <mergeCell ref="M232:M237"/>
    <mergeCell ref="N232:N237"/>
    <mergeCell ref="O232:O237"/>
    <mergeCell ref="P232:P237"/>
    <mergeCell ref="BA226:BA231"/>
    <mergeCell ref="BJ226:BJ231"/>
    <mergeCell ref="BP226:BP227"/>
    <mergeCell ref="BQ226:BQ227"/>
    <mergeCell ref="BR226:BR227"/>
    <mergeCell ref="BS226:BS227"/>
    <mergeCell ref="AB226:AB231"/>
    <mergeCell ref="AC226:AC231"/>
    <mergeCell ref="AD226:AD231"/>
    <mergeCell ref="AX226:AX231"/>
    <mergeCell ref="AY226:AY231"/>
    <mergeCell ref="AZ226:AZ231"/>
    <mergeCell ref="V226:V231"/>
    <mergeCell ref="W226:W231"/>
    <mergeCell ref="X226:X231"/>
    <mergeCell ref="Y226:Y231"/>
    <mergeCell ref="Z226:Z231"/>
    <mergeCell ref="AA226:AA231"/>
    <mergeCell ref="P226:P231"/>
    <mergeCell ref="Q226:Q231"/>
    <mergeCell ref="R226:R231"/>
    <mergeCell ref="S226:S231"/>
    <mergeCell ref="T226:T231"/>
    <mergeCell ref="U226:U231"/>
    <mergeCell ref="BA220:BA225"/>
    <mergeCell ref="BJ220:BJ225"/>
    <mergeCell ref="G226:G231"/>
    <mergeCell ref="I226:I231"/>
    <mergeCell ref="J226:J231"/>
    <mergeCell ref="K226:K231"/>
    <mergeCell ref="L226:L231"/>
    <mergeCell ref="M226:M231"/>
    <mergeCell ref="N226:N231"/>
    <mergeCell ref="O226:O231"/>
    <mergeCell ref="AB220:AB225"/>
    <mergeCell ref="AC220:AC225"/>
    <mergeCell ref="AD220:AD225"/>
    <mergeCell ref="AX220:AX225"/>
    <mergeCell ref="AY220:AY225"/>
    <mergeCell ref="AZ220:AZ225"/>
    <mergeCell ref="V220:V225"/>
    <mergeCell ref="W220:W225"/>
    <mergeCell ref="X220:X225"/>
    <mergeCell ref="Y220:Y225"/>
    <mergeCell ref="Z220:Z225"/>
    <mergeCell ref="AA220:AA225"/>
    <mergeCell ref="P220:P225"/>
    <mergeCell ref="Q220:Q225"/>
    <mergeCell ref="R220:R225"/>
    <mergeCell ref="S220:S225"/>
    <mergeCell ref="T220:T225"/>
    <mergeCell ref="U220:U225"/>
    <mergeCell ref="G220:G225"/>
    <mergeCell ref="I220:I225"/>
    <mergeCell ref="J220:J225"/>
    <mergeCell ref="K220:K225"/>
    <mergeCell ref="L220:L225"/>
    <mergeCell ref="M220:M225"/>
    <mergeCell ref="N220:N225"/>
    <mergeCell ref="O220:O225"/>
    <mergeCell ref="AB214:AB219"/>
    <mergeCell ref="AC214:AC219"/>
    <mergeCell ref="AD214:AD219"/>
    <mergeCell ref="AX214:AX219"/>
    <mergeCell ref="AY214:AY219"/>
    <mergeCell ref="AZ214:AZ219"/>
    <mergeCell ref="V214:V219"/>
    <mergeCell ref="W214:W219"/>
    <mergeCell ref="X214:X219"/>
    <mergeCell ref="Y214:Y219"/>
    <mergeCell ref="Z214:Z219"/>
    <mergeCell ref="AA214:AA219"/>
    <mergeCell ref="P214:P219"/>
    <mergeCell ref="Q214:Q219"/>
    <mergeCell ref="R214:R219"/>
    <mergeCell ref="S214:S219"/>
    <mergeCell ref="T214:T219"/>
    <mergeCell ref="U214:U219"/>
    <mergeCell ref="J214:J219"/>
    <mergeCell ref="K214:K219"/>
    <mergeCell ref="L214:L219"/>
    <mergeCell ref="M214:M219"/>
    <mergeCell ref="N214:N219"/>
    <mergeCell ref="O214:O219"/>
    <mergeCell ref="BA208:BA213"/>
    <mergeCell ref="BJ208:BJ213"/>
    <mergeCell ref="A214:A285"/>
    <mergeCell ref="B214:B285"/>
    <mergeCell ref="C214:C285"/>
    <mergeCell ref="D214:D285"/>
    <mergeCell ref="E214:E285"/>
    <mergeCell ref="F214:F285"/>
    <mergeCell ref="G214:G219"/>
    <mergeCell ref="I214:I219"/>
    <mergeCell ref="AB208:AB213"/>
    <mergeCell ref="AC208:AC213"/>
    <mergeCell ref="AD208:AD213"/>
    <mergeCell ref="AX208:AX213"/>
    <mergeCell ref="AY208:AY213"/>
    <mergeCell ref="AZ208:AZ213"/>
    <mergeCell ref="V208:V213"/>
    <mergeCell ref="W208:W213"/>
    <mergeCell ref="X208:X213"/>
    <mergeCell ref="Y208:Y213"/>
    <mergeCell ref="Z208:Z213"/>
    <mergeCell ref="AA208:AA213"/>
    <mergeCell ref="P208:P213"/>
    <mergeCell ref="Q208:Q213"/>
    <mergeCell ref="R208:R213"/>
    <mergeCell ref="S208:S213"/>
    <mergeCell ref="T208:T213"/>
    <mergeCell ref="U208:U213"/>
    <mergeCell ref="BA214:BA219"/>
    <mergeCell ref="BJ214:BJ219"/>
    <mergeCell ref="G208:G213"/>
    <mergeCell ref="I208:I213"/>
    <mergeCell ref="J208:J213"/>
    <mergeCell ref="K208:K213"/>
    <mergeCell ref="L208:L213"/>
    <mergeCell ref="M208:M213"/>
    <mergeCell ref="N208:N213"/>
    <mergeCell ref="O208:O213"/>
    <mergeCell ref="AB202:AB207"/>
    <mergeCell ref="AC202:AC207"/>
    <mergeCell ref="AD202:AD207"/>
    <mergeCell ref="AX202:AX207"/>
    <mergeCell ref="AY202:AY207"/>
    <mergeCell ref="AZ202:AZ207"/>
    <mergeCell ref="V202:V207"/>
    <mergeCell ref="W202:W207"/>
    <mergeCell ref="X202:X207"/>
    <mergeCell ref="Y202:Y207"/>
    <mergeCell ref="Z202:Z207"/>
    <mergeCell ref="AA202:AA207"/>
    <mergeCell ref="P202:P207"/>
    <mergeCell ref="Q202:Q207"/>
    <mergeCell ref="R202:R207"/>
    <mergeCell ref="S202:S207"/>
    <mergeCell ref="T202:T207"/>
    <mergeCell ref="U202:U207"/>
    <mergeCell ref="BA196:BA201"/>
    <mergeCell ref="BJ196:BJ201"/>
    <mergeCell ref="G202:G207"/>
    <mergeCell ref="I202:I207"/>
    <mergeCell ref="J202:J207"/>
    <mergeCell ref="K202:K207"/>
    <mergeCell ref="L202:L207"/>
    <mergeCell ref="M202:M207"/>
    <mergeCell ref="N202:N207"/>
    <mergeCell ref="O202:O207"/>
    <mergeCell ref="AB196:AB201"/>
    <mergeCell ref="AC196:AC201"/>
    <mergeCell ref="AD196:AD201"/>
    <mergeCell ref="AX196:AX201"/>
    <mergeCell ref="AY196:AY201"/>
    <mergeCell ref="AZ196:AZ201"/>
    <mergeCell ref="V196:V201"/>
    <mergeCell ref="W196:W201"/>
    <mergeCell ref="X196:X201"/>
    <mergeCell ref="Y196:Y201"/>
    <mergeCell ref="Z196:Z201"/>
    <mergeCell ref="AA196:AA201"/>
    <mergeCell ref="P196:P201"/>
    <mergeCell ref="Q196:Q201"/>
    <mergeCell ref="R196:R201"/>
    <mergeCell ref="S196:S201"/>
    <mergeCell ref="T196:T201"/>
    <mergeCell ref="U196:U201"/>
    <mergeCell ref="BA202:BA207"/>
    <mergeCell ref="BJ202:BJ207"/>
    <mergeCell ref="BA190:BA195"/>
    <mergeCell ref="BJ190:BJ195"/>
    <mergeCell ref="G196:G201"/>
    <mergeCell ref="I196:I201"/>
    <mergeCell ref="J196:J201"/>
    <mergeCell ref="K196:K201"/>
    <mergeCell ref="L196:L201"/>
    <mergeCell ref="M196:M201"/>
    <mergeCell ref="N196:N201"/>
    <mergeCell ref="O196:O201"/>
    <mergeCell ref="AB190:AB195"/>
    <mergeCell ref="AC190:AC195"/>
    <mergeCell ref="AD190:AD195"/>
    <mergeCell ref="AX190:AX195"/>
    <mergeCell ref="AY190:AY195"/>
    <mergeCell ref="AZ190:AZ195"/>
    <mergeCell ref="V190:V195"/>
    <mergeCell ref="W190:W195"/>
    <mergeCell ref="X190:X195"/>
    <mergeCell ref="Y190:Y195"/>
    <mergeCell ref="Z190:Z195"/>
    <mergeCell ref="AA190:AA195"/>
    <mergeCell ref="P190:P195"/>
    <mergeCell ref="Q190:Q195"/>
    <mergeCell ref="R190:R195"/>
    <mergeCell ref="S190:S195"/>
    <mergeCell ref="T190:T195"/>
    <mergeCell ref="U190:U195"/>
    <mergeCell ref="J190:J195"/>
    <mergeCell ref="K190:K195"/>
    <mergeCell ref="L190:L195"/>
    <mergeCell ref="M190:M195"/>
    <mergeCell ref="N190:N195"/>
    <mergeCell ref="O190:O195"/>
    <mergeCell ref="BJ184:BJ189"/>
    <mergeCell ref="BI185:BI186"/>
    <mergeCell ref="A190:A213"/>
    <mergeCell ref="B190:B213"/>
    <mergeCell ref="C190:C213"/>
    <mergeCell ref="D190:D213"/>
    <mergeCell ref="E190:E213"/>
    <mergeCell ref="F190:F213"/>
    <mergeCell ref="G190:G195"/>
    <mergeCell ref="I190:I195"/>
    <mergeCell ref="AC184:AC189"/>
    <mergeCell ref="AD184:AD189"/>
    <mergeCell ref="AX184:AX189"/>
    <mergeCell ref="AY184:AY189"/>
    <mergeCell ref="AZ184:AZ189"/>
    <mergeCell ref="BA184:BA189"/>
    <mergeCell ref="W184:W189"/>
    <mergeCell ref="X184:X189"/>
    <mergeCell ref="Y184:Y189"/>
    <mergeCell ref="Z184:Z189"/>
    <mergeCell ref="AA184:AA189"/>
    <mergeCell ref="AB184:AB189"/>
    <mergeCell ref="Q184:Q189"/>
    <mergeCell ref="R184:R189"/>
    <mergeCell ref="S184:S189"/>
    <mergeCell ref="T184:T189"/>
    <mergeCell ref="U184:U189"/>
    <mergeCell ref="V184:V189"/>
    <mergeCell ref="F142:F189"/>
    <mergeCell ref="L142:L147"/>
    <mergeCell ref="BJ178:BJ183"/>
    <mergeCell ref="G184:G189"/>
    <mergeCell ref="I184:I189"/>
    <mergeCell ref="J184:J189"/>
    <mergeCell ref="K184:K189"/>
    <mergeCell ref="L184:L189"/>
    <mergeCell ref="M184:M189"/>
    <mergeCell ref="N184:N189"/>
    <mergeCell ref="O184:O189"/>
    <mergeCell ref="P184:P189"/>
    <mergeCell ref="AC178:AC183"/>
    <mergeCell ref="AD178:AD183"/>
    <mergeCell ref="AX178:AX183"/>
    <mergeCell ref="AY178:AY183"/>
    <mergeCell ref="AZ178:AZ183"/>
    <mergeCell ref="BA178:BA183"/>
    <mergeCell ref="W178:W183"/>
    <mergeCell ref="X178:X183"/>
    <mergeCell ref="Y178:Y183"/>
    <mergeCell ref="Z178:Z183"/>
    <mergeCell ref="AA178:AA183"/>
    <mergeCell ref="AB178:AB183"/>
    <mergeCell ref="Q178:Q183"/>
    <mergeCell ref="R178:R183"/>
    <mergeCell ref="S178:S183"/>
    <mergeCell ref="T178:T183"/>
    <mergeCell ref="U178:U183"/>
    <mergeCell ref="V178:V183"/>
    <mergeCell ref="BJ172:BJ177"/>
    <mergeCell ref="G178:G183"/>
    <mergeCell ref="I178:I183"/>
    <mergeCell ref="J178:J183"/>
    <mergeCell ref="K178:K183"/>
    <mergeCell ref="L178:L183"/>
    <mergeCell ref="M178:M183"/>
    <mergeCell ref="N178:N183"/>
    <mergeCell ref="O178:O183"/>
    <mergeCell ref="P178:P183"/>
    <mergeCell ref="BD172:BD173"/>
    <mergeCell ref="BE172:BE173"/>
    <mergeCell ref="BF172:BF173"/>
    <mergeCell ref="BG172:BG173"/>
    <mergeCell ref="BH172:BH173"/>
    <mergeCell ref="BI172:BI173"/>
    <mergeCell ref="AX172:AX177"/>
    <mergeCell ref="AY172:AY177"/>
    <mergeCell ref="AZ172:AZ177"/>
    <mergeCell ref="BA172:BA177"/>
    <mergeCell ref="BB172:BB173"/>
    <mergeCell ref="BC172:BC173"/>
    <mergeCell ref="Y172:Y177"/>
    <mergeCell ref="Z172:Z177"/>
    <mergeCell ref="AA172:AA177"/>
    <mergeCell ref="AB172:AB177"/>
    <mergeCell ref="AC172:AC177"/>
    <mergeCell ref="AD172:AD177"/>
    <mergeCell ref="S172:S177"/>
    <mergeCell ref="T172:T177"/>
    <mergeCell ref="U172:U177"/>
    <mergeCell ref="V172:V177"/>
    <mergeCell ref="W172:W177"/>
    <mergeCell ref="X172:X177"/>
    <mergeCell ref="M172:M177"/>
    <mergeCell ref="N172:N177"/>
    <mergeCell ref="O172:O177"/>
    <mergeCell ref="P172:P177"/>
    <mergeCell ref="Q172:Q177"/>
    <mergeCell ref="R172:R177"/>
    <mergeCell ref="AX166:AX171"/>
    <mergeCell ref="AY166:AY171"/>
    <mergeCell ref="AZ166:AZ171"/>
    <mergeCell ref="BA166:BA171"/>
    <mergeCell ref="BJ166:BJ171"/>
    <mergeCell ref="G172:G177"/>
    <mergeCell ref="I172:I177"/>
    <mergeCell ref="J172:J177"/>
    <mergeCell ref="K172:K177"/>
    <mergeCell ref="L172:L177"/>
    <mergeCell ref="Y166:Y171"/>
    <mergeCell ref="Z166:Z171"/>
    <mergeCell ref="AA166:AA171"/>
    <mergeCell ref="AB166:AB171"/>
    <mergeCell ref="AC166:AC171"/>
    <mergeCell ref="AD166:AD171"/>
    <mergeCell ref="S166:S171"/>
    <mergeCell ref="T166:T171"/>
    <mergeCell ref="U166:U171"/>
    <mergeCell ref="V166:V171"/>
    <mergeCell ref="W166:W171"/>
    <mergeCell ref="X166:X171"/>
    <mergeCell ref="M166:M171"/>
    <mergeCell ref="N166:N171"/>
    <mergeCell ref="O166:O171"/>
    <mergeCell ref="P166:P171"/>
    <mergeCell ref="Q166:Q171"/>
    <mergeCell ref="R166:R171"/>
    <mergeCell ref="AX160:AX165"/>
    <mergeCell ref="AY160:AY165"/>
    <mergeCell ref="AZ160:AZ165"/>
    <mergeCell ref="BA160:BA165"/>
    <mergeCell ref="BJ160:BJ165"/>
    <mergeCell ref="G166:G171"/>
    <mergeCell ref="I166:I171"/>
    <mergeCell ref="J166:J171"/>
    <mergeCell ref="K166:K171"/>
    <mergeCell ref="L166:L171"/>
    <mergeCell ref="Y160:Y165"/>
    <mergeCell ref="Z160:Z165"/>
    <mergeCell ref="AA160:AA165"/>
    <mergeCell ref="AB160:AB165"/>
    <mergeCell ref="AC160:AC165"/>
    <mergeCell ref="AD160:AD165"/>
    <mergeCell ref="S160:S165"/>
    <mergeCell ref="T160:T165"/>
    <mergeCell ref="U160:U165"/>
    <mergeCell ref="V160:V165"/>
    <mergeCell ref="W160:W165"/>
    <mergeCell ref="X160:X165"/>
    <mergeCell ref="M160:M165"/>
    <mergeCell ref="N160:N165"/>
    <mergeCell ref="O160:O165"/>
    <mergeCell ref="P160:P165"/>
    <mergeCell ref="Q160:Q165"/>
    <mergeCell ref="R160:R165"/>
    <mergeCell ref="G160:G165"/>
    <mergeCell ref="I160:I165"/>
    <mergeCell ref="J160:J165"/>
    <mergeCell ref="K160:K165"/>
    <mergeCell ref="L160:L165"/>
    <mergeCell ref="Y154:Y159"/>
    <mergeCell ref="Z154:Z159"/>
    <mergeCell ref="AA154:AA159"/>
    <mergeCell ref="AB154:AB159"/>
    <mergeCell ref="AC154:AC159"/>
    <mergeCell ref="AD154:AD159"/>
    <mergeCell ref="S154:S159"/>
    <mergeCell ref="T154:T159"/>
    <mergeCell ref="U154:U159"/>
    <mergeCell ref="V154:V159"/>
    <mergeCell ref="W154:W159"/>
    <mergeCell ref="X154:X159"/>
    <mergeCell ref="M154:M159"/>
    <mergeCell ref="N154:N159"/>
    <mergeCell ref="O154:O159"/>
    <mergeCell ref="P154:P159"/>
    <mergeCell ref="Q154:Q159"/>
    <mergeCell ref="R154:R159"/>
    <mergeCell ref="AZ148:AZ153"/>
    <mergeCell ref="BA148:BA153"/>
    <mergeCell ref="BJ148:BJ153"/>
    <mergeCell ref="G154:G159"/>
    <mergeCell ref="I154:I159"/>
    <mergeCell ref="J154:J159"/>
    <mergeCell ref="K154:K159"/>
    <mergeCell ref="L154:L159"/>
    <mergeCell ref="Y148:Y153"/>
    <mergeCell ref="Z148:Z153"/>
    <mergeCell ref="AA148:AA153"/>
    <mergeCell ref="AB148:AB153"/>
    <mergeCell ref="AC148:AC153"/>
    <mergeCell ref="AD148:AD153"/>
    <mergeCell ref="S148:S153"/>
    <mergeCell ref="T148:T153"/>
    <mergeCell ref="U148:U153"/>
    <mergeCell ref="V148:V153"/>
    <mergeCell ref="W148:W153"/>
    <mergeCell ref="X148:X153"/>
    <mergeCell ref="M148:M153"/>
    <mergeCell ref="N148:N153"/>
    <mergeCell ref="O148:O153"/>
    <mergeCell ref="P148:P153"/>
    <mergeCell ref="Q148:Q153"/>
    <mergeCell ref="R148:R153"/>
    <mergeCell ref="AX154:AX159"/>
    <mergeCell ref="AY154:AY159"/>
    <mergeCell ref="AZ154:AZ159"/>
    <mergeCell ref="BA154:BA159"/>
    <mergeCell ref="BJ154:BJ159"/>
    <mergeCell ref="AZ142:AZ147"/>
    <mergeCell ref="BA142:BA147"/>
    <mergeCell ref="BJ142:BJ147"/>
    <mergeCell ref="G148:G153"/>
    <mergeCell ref="I148:I153"/>
    <mergeCell ref="J148:J153"/>
    <mergeCell ref="K148:K153"/>
    <mergeCell ref="L148:L153"/>
    <mergeCell ref="Y142:Y147"/>
    <mergeCell ref="Z142:Z147"/>
    <mergeCell ref="AA142:AA147"/>
    <mergeCell ref="AB142:AB147"/>
    <mergeCell ref="AC142:AC147"/>
    <mergeCell ref="AD142:AD147"/>
    <mergeCell ref="S142:S147"/>
    <mergeCell ref="T142:T147"/>
    <mergeCell ref="U142:U147"/>
    <mergeCell ref="V142:V147"/>
    <mergeCell ref="W142:W147"/>
    <mergeCell ref="X142:X147"/>
    <mergeCell ref="M142:M147"/>
    <mergeCell ref="N142:N147"/>
    <mergeCell ref="O142:O147"/>
    <mergeCell ref="P142:P147"/>
    <mergeCell ref="Q142:Q147"/>
    <mergeCell ref="R142:R147"/>
    <mergeCell ref="G142:G147"/>
    <mergeCell ref="I142:I147"/>
    <mergeCell ref="J142:J147"/>
    <mergeCell ref="K142:K147"/>
    <mergeCell ref="AX148:AX153"/>
    <mergeCell ref="AY148:AY153"/>
    <mergeCell ref="AX136:AX141"/>
    <mergeCell ref="AY136:AY141"/>
    <mergeCell ref="AZ136:AZ141"/>
    <mergeCell ref="BA136:BA141"/>
    <mergeCell ref="BJ136:BJ141"/>
    <mergeCell ref="A142:A189"/>
    <mergeCell ref="B142:B189"/>
    <mergeCell ref="C142:C189"/>
    <mergeCell ref="D142:D189"/>
    <mergeCell ref="E142:E189"/>
    <mergeCell ref="Y136:Y141"/>
    <mergeCell ref="Z136:Z141"/>
    <mergeCell ref="AA136:AA141"/>
    <mergeCell ref="AB136:AB141"/>
    <mergeCell ref="AC136:AC141"/>
    <mergeCell ref="AD136:AD141"/>
    <mergeCell ref="S136:S141"/>
    <mergeCell ref="T136:T141"/>
    <mergeCell ref="U136:U141"/>
    <mergeCell ref="V136:V141"/>
    <mergeCell ref="W136:W141"/>
    <mergeCell ref="X136:X141"/>
    <mergeCell ref="M136:M141"/>
    <mergeCell ref="N136:N141"/>
    <mergeCell ref="O136:O141"/>
    <mergeCell ref="P136:P141"/>
    <mergeCell ref="Q136:Q141"/>
    <mergeCell ref="R136:R141"/>
    <mergeCell ref="F100:F141"/>
    <mergeCell ref="L100:L105"/>
    <mergeCell ref="AX142:AX147"/>
    <mergeCell ref="AY142:AY147"/>
    <mergeCell ref="G136:G141"/>
    <mergeCell ref="I136:I141"/>
    <mergeCell ref="J136:J141"/>
    <mergeCell ref="K136:K141"/>
    <mergeCell ref="L136:L141"/>
    <mergeCell ref="Y130:Y135"/>
    <mergeCell ref="Z130:Z135"/>
    <mergeCell ref="AA130:AA135"/>
    <mergeCell ref="AB130:AB135"/>
    <mergeCell ref="AC130:AC135"/>
    <mergeCell ref="AD130:AD135"/>
    <mergeCell ref="S130:S135"/>
    <mergeCell ref="T130:T135"/>
    <mergeCell ref="U130:U135"/>
    <mergeCell ref="V130:V135"/>
    <mergeCell ref="W130:W135"/>
    <mergeCell ref="X130:X135"/>
    <mergeCell ref="M130:M135"/>
    <mergeCell ref="N130:N135"/>
    <mergeCell ref="O130:O135"/>
    <mergeCell ref="P130:P135"/>
    <mergeCell ref="Q130:Q135"/>
    <mergeCell ref="R130:R135"/>
    <mergeCell ref="BJ124:BJ129"/>
    <mergeCell ref="G130:G135"/>
    <mergeCell ref="I130:I135"/>
    <mergeCell ref="J130:J135"/>
    <mergeCell ref="K130:K135"/>
    <mergeCell ref="L130:L135"/>
    <mergeCell ref="Y124:Y129"/>
    <mergeCell ref="Z124:Z129"/>
    <mergeCell ref="AA124:AA129"/>
    <mergeCell ref="AB124:AB129"/>
    <mergeCell ref="AC124:AC129"/>
    <mergeCell ref="AD124:AD129"/>
    <mergeCell ref="S124:S129"/>
    <mergeCell ref="T124:T129"/>
    <mergeCell ref="U124:U129"/>
    <mergeCell ref="V124:V129"/>
    <mergeCell ref="W124:W129"/>
    <mergeCell ref="X124:X129"/>
    <mergeCell ref="M124:M129"/>
    <mergeCell ref="N124:N129"/>
    <mergeCell ref="O124:O129"/>
    <mergeCell ref="P124:P129"/>
    <mergeCell ref="Q124:Q129"/>
    <mergeCell ref="R124:R129"/>
    <mergeCell ref="AX130:AX135"/>
    <mergeCell ref="AY130:AY135"/>
    <mergeCell ref="AZ130:AZ135"/>
    <mergeCell ref="BA130:BA135"/>
    <mergeCell ref="BJ130:BJ135"/>
    <mergeCell ref="AX118:AX123"/>
    <mergeCell ref="AY118:AY123"/>
    <mergeCell ref="AZ118:AZ123"/>
    <mergeCell ref="BA118:BA123"/>
    <mergeCell ref="BJ118:BJ123"/>
    <mergeCell ref="G124:G129"/>
    <mergeCell ref="I124:I129"/>
    <mergeCell ref="J124:J129"/>
    <mergeCell ref="K124:K129"/>
    <mergeCell ref="L124:L129"/>
    <mergeCell ref="Y118:Y123"/>
    <mergeCell ref="Z118:Z123"/>
    <mergeCell ref="AA118:AA123"/>
    <mergeCell ref="AB118:AB123"/>
    <mergeCell ref="AC118:AC123"/>
    <mergeCell ref="AD118:AD123"/>
    <mergeCell ref="S118:S123"/>
    <mergeCell ref="T118:T123"/>
    <mergeCell ref="U118:U123"/>
    <mergeCell ref="V118:V123"/>
    <mergeCell ref="W118:W123"/>
    <mergeCell ref="X118:X123"/>
    <mergeCell ref="M118:M123"/>
    <mergeCell ref="N118:N123"/>
    <mergeCell ref="O118:O123"/>
    <mergeCell ref="P118:P123"/>
    <mergeCell ref="Q118:Q123"/>
    <mergeCell ref="R118:R123"/>
    <mergeCell ref="AX124:AX129"/>
    <mergeCell ref="AY124:AY129"/>
    <mergeCell ref="AZ124:AZ129"/>
    <mergeCell ref="BA124:BA129"/>
    <mergeCell ref="G118:G123"/>
    <mergeCell ref="I118:I123"/>
    <mergeCell ref="J118:J123"/>
    <mergeCell ref="K118:K123"/>
    <mergeCell ref="L118:L123"/>
    <mergeCell ref="Y112:Y117"/>
    <mergeCell ref="Z112:Z117"/>
    <mergeCell ref="AA112:AA117"/>
    <mergeCell ref="AB112:AB117"/>
    <mergeCell ref="AC112:AC117"/>
    <mergeCell ref="AD112:AD117"/>
    <mergeCell ref="S112:S117"/>
    <mergeCell ref="T112:T117"/>
    <mergeCell ref="U112:U117"/>
    <mergeCell ref="V112:V117"/>
    <mergeCell ref="W112:W117"/>
    <mergeCell ref="X112:X117"/>
    <mergeCell ref="M112:M117"/>
    <mergeCell ref="N112:N117"/>
    <mergeCell ref="O112:O117"/>
    <mergeCell ref="P112:P117"/>
    <mergeCell ref="Q112:Q117"/>
    <mergeCell ref="R112:R117"/>
    <mergeCell ref="AY106:AY111"/>
    <mergeCell ref="AZ106:AZ111"/>
    <mergeCell ref="BA106:BA111"/>
    <mergeCell ref="BJ106:BJ111"/>
    <mergeCell ref="G112:G117"/>
    <mergeCell ref="I112:I117"/>
    <mergeCell ref="J112:J117"/>
    <mergeCell ref="K112:K117"/>
    <mergeCell ref="L112:L117"/>
    <mergeCell ref="Y106:Y111"/>
    <mergeCell ref="Z106:Z111"/>
    <mergeCell ref="AA106:AA111"/>
    <mergeCell ref="AB106:AB111"/>
    <mergeCell ref="AC106:AC111"/>
    <mergeCell ref="AD106:AD111"/>
    <mergeCell ref="S106:S111"/>
    <mergeCell ref="T106:T111"/>
    <mergeCell ref="U106:U111"/>
    <mergeCell ref="V106:V111"/>
    <mergeCell ref="W106:W111"/>
    <mergeCell ref="X106:X111"/>
    <mergeCell ref="M106:M111"/>
    <mergeCell ref="N106:N111"/>
    <mergeCell ref="O106:O111"/>
    <mergeCell ref="P106:P111"/>
    <mergeCell ref="Q106:Q111"/>
    <mergeCell ref="R106:R111"/>
    <mergeCell ref="AX112:AX117"/>
    <mergeCell ref="AY112:AY117"/>
    <mergeCell ref="AZ112:AZ117"/>
    <mergeCell ref="BA112:BA117"/>
    <mergeCell ref="BJ112:BJ117"/>
    <mergeCell ref="AY100:AY105"/>
    <mergeCell ref="AZ100:AZ105"/>
    <mergeCell ref="BA100:BA105"/>
    <mergeCell ref="BJ100:BJ105"/>
    <mergeCell ref="G106:G111"/>
    <mergeCell ref="I106:I111"/>
    <mergeCell ref="J106:J111"/>
    <mergeCell ref="K106:K111"/>
    <mergeCell ref="L106:L111"/>
    <mergeCell ref="Y100:Y105"/>
    <mergeCell ref="Z100:Z105"/>
    <mergeCell ref="AA100:AA105"/>
    <mergeCell ref="AB100:AB105"/>
    <mergeCell ref="AC100:AC105"/>
    <mergeCell ref="AD100:AD105"/>
    <mergeCell ref="S100:S105"/>
    <mergeCell ref="T100:T105"/>
    <mergeCell ref="U100:U105"/>
    <mergeCell ref="V100:V105"/>
    <mergeCell ref="W100:W105"/>
    <mergeCell ref="X100:X105"/>
    <mergeCell ref="M100:M105"/>
    <mergeCell ref="N100:N105"/>
    <mergeCell ref="O100:O105"/>
    <mergeCell ref="P100:P105"/>
    <mergeCell ref="Q100:Q105"/>
    <mergeCell ref="R100:R105"/>
    <mergeCell ref="G100:G105"/>
    <mergeCell ref="I100:I105"/>
    <mergeCell ref="J100:J105"/>
    <mergeCell ref="K100:K105"/>
    <mergeCell ref="AX106:AX111"/>
    <mergeCell ref="Q88:Q93"/>
    <mergeCell ref="R88:R93"/>
    <mergeCell ref="S88:S93"/>
    <mergeCell ref="AX94:AX99"/>
    <mergeCell ref="AY94:AY99"/>
    <mergeCell ref="AZ94:AZ99"/>
    <mergeCell ref="BA94:BA99"/>
    <mergeCell ref="BJ94:BJ99"/>
    <mergeCell ref="A100:A141"/>
    <mergeCell ref="B100:B141"/>
    <mergeCell ref="C100:C141"/>
    <mergeCell ref="D100:D141"/>
    <mergeCell ref="E100:E141"/>
    <mergeCell ref="Y94:Y99"/>
    <mergeCell ref="Z94:Z99"/>
    <mergeCell ref="AA94:AA99"/>
    <mergeCell ref="AB94:AB99"/>
    <mergeCell ref="AC94:AC99"/>
    <mergeCell ref="AD94:AD99"/>
    <mergeCell ref="S94:S99"/>
    <mergeCell ref="T94:T99"/>
    <mergeCell ref="U94:U99"/>
    <mergeCell ref="V94:V99"/>
    <mergeCell ref="W94:W99"/>
    <mergeCell ref="X94:X99"/>
    <mergeCell ref="M94:M99"/>
    <mergeCell ref="N94:N99"/>
    <mergeCell ref="O94:O99"/>
    <mergeCell ref="P94:P99"/>
    <mergeCell ref="Q94:Q99"/>
    <mergeCell ref="R94:R99"/>
    <mergeCell ref="AX100:AX105"/>
    <mergeCell ref="X82:X87"/>
    <mergeCell ref="M82:M87"/>
    <mergeCell ref="N82:N87"/>
    <mergeCell ref="O82:O87"/>
    <mergeCell ref="P82:P87"/>
    <mergeCell ref="Q82:Q87"/>
    <mergeCell ref="R82:R87"/>
    <mergeCell ref="AY88:AY93"/>
    <mergeCell ref="AZ88:AZ93"/>
    <mergeCell ref="BA88:BA93"/>
    <mergeCell ref="BJ88:BJ93"/>
    <mergeCell ref="I89:I93"/>
    <mergeCell ref="G94:G99"/>
    <mergeCell ref="I94:I99"/>
    <mergeCell ref="J94:J99"/>
    <mergeCell ref="K94:K99"/>
    <mergeCell ref="L94:L99"/>
    <mergeCell ref="Z88:Z93"/>
    <mergeCell ref="AA88:AA93"/>
    <mergeCell ref="AB88:AB93"/>
    <mergeCell ref="AC88:AC93"/>
    <mergeCell ref="AD88:AD93"/>
    <mergeCell ref="AX88:AX93"/>
    <mergeCell ref="T88:T93"/>
    <mergeCell ref="U88:U93"/>
    <mergeCell ref="V88:V93"/>
    <mergeCell ref="W88:W93"/>
    <mergeCell ref="X88:X93"/>
    <mergeCell ref="Y88:Y93"/>
    <mergeCell ref="N88:N93"/>
    <mergeCell ref="O88:O93"/>
    <mergeCell ref="P88:P93"/>
    <mergeCell ref="BD78:BD79"/>
    <mergeCell ref="BE78:BE79"/>
    <mergeCell ref="BF78:BF79"/>
    <mergeCell ref="BG78:BG79"/>
    <mergeCell ref="BH78:BH79"/>
    <mergeCell ref="AA76:AA81"/>
    <mergeCell ref="AB76:AB81"/>
    <mergeCell ref="AC76:AC81"/>
    <mergeCell ref="AD76:AD81"/>
    <mergeCell ref="AX76:AX81"/>
    <mergeCell ref="AY76:AY81"/>
    <mergeCell ref="AX82:AX87"/>
    <mergeCell ref="AY82:AY87"/>
    <mergeCell ref="AZ82:AZ87"/>
    <mergeCell ref="BA82:BA87"/>
    <mergeCell ref="BJ82:BJ87"/>
    <mergeCell ref="G88:G93"/>
    <mergeCell ref="J88:J93"/>
    <mergeCell ref="K88:K93"/>
    <mergeCell ref="L88:L93"/>
    <mergeCell ref="M88:M93"/>
    <mergeCell ref="Y82:Y87"/>
    <mergeCell ref="Z82:Z87"/>
    <mergeCell ref="AA82:AA87"/>
    <mergeCell ref="AB82:AB87"/>
    <mergeCell ref="AC82:AC87"/>
    <mergeCell ref="AD82:AD87"/>
    <mergeCell ref="S82:S87"/>
    <mergeCell ref="T82:T87"/>
    <mergeCell ref="U82:U87"/>
    <mergeCell ref="V82:V87"/>
    <mergeCell ref="W82:W87"/>
    <mergeCell ref="P76:P81"/>
    <mergeCell ref="Q76:Q81"/>
    <mergeCell ref="R76:R81"/>
    <mergeCell ref="S76:S81"/>
    <mergeCell ref="T76:T81"/>
    <mergeCell ref="I76:I81"/>
    <mergeCell ref="J76:J81"/>
    <mergeCell ref="K76:K81"/>
    <mergeCell ref="L76:L81"/>
    <mergeCell ref="M76:M81"/>
    <mergeCell ref="N76:N81"/>
    <mergeCell ref="BP78:BP79"/>
    <mergeCell ref="BQ78:BQ79"/>
    <mergeCell ref="BR78:BR79"/>
    <mergeCell ref="BS78:BS79"/>
    <mergeCell ref="BT78:BT79"/>
    <mergeCell ref="G82:G87"/>
    <mergeCell ref="I82:I87"/>
    <mergeCell ref="J82:J87"/>
    <mergeCell ref="K82:K87"/>
    <mergeCell ref="L82:L87"/>
    <mergeCell ref="BI78:BI79"/>
    <mergeCell ref="BK78:BK79"/>
    <mergeCell ref="BL78:BL79"/>
    <mergeCell ref="BM78:BM79"/>
    <mergeCell ref="BN78:BN79"/>
    <mergeCell ref="BO78:BO79"/>
    <mergeCell ref="AZ76:AZ81"/>
    <mergeCell ref="BA76:BA81"/>
    <mergeCell ref="BJ76:BJ81"/>
    <mergeCell ref="BB78:BB79"/>
    <mergeCell ref="BC78:BC79"/>
    <mergeCell ref="A76:A99"/>
    <mergeCell ref="B76:B99"/>
    <mergeCell ref="C76:C99"/>
    <mergeCell ref="D76:D99"/>
    <mergeCell ref="E76:E99"/>
    <mergeCell ref="F76:F99"/>
    <mergeCell ref="G76:G81"/>
    <mergeCell ref="AA70:AA75"/>
    <mergeCell ref="AB70:AB75"/>
    <mergeCell ref="AC70:AC75"/>
    <mergeCell ref="AD70:AD75"/>
    <mergeCell ref="AX70:AX75"/>
    <mergeCell ref="AY70:AY75"/>
    <mergeCell ref="U70:U75"/>
    <mergeCell ref="V70:V75"/>
    <mergeCell ref="W70:W75"/>
    <mergeCell ref="X70:X75"/>
    <mergeCell ref="Y70:Y75"/>
    <mergeCell ref="Z70:Z75"/>
    <mergeCell ref="O70:O75"/>
    <mergeCell ref="P70:P75"/>
    <mergeCell ref="Q70:Q75"/>
    <mergeCell ref="R70:R75"/>
    <mergeCell ref="S70:S75"/>
    <mergeCell ref="T70:T75"/>
    <mergeCell ref="U76:U81"/>
    <mergeCell ref="V76:V81"/>
    <mergeCell ref="W76:W81"/>
    <mergeCell ref="X76:X81"/>
    <mergeCell ref="Y76:Y81"/>
    <mergeCell ref="Z76:Z81"/>
    <mergeCell ref="O76:O81"/>
    <mergeCell ref="AZ64:AZ69"/>
    <mergeCell ref="BA64:BA69"/>
    <mergeCell ref="BJ64:BJ69"/>
    <mergeCell ref="G70:G75"/>
    <mergeCell ref="I70:I75"/>
    <mergeCell ref="J70:J75"/>
    <mergeCell ref="K70:K75"/>
    <mergeCell ref="L70:L75"/>
    <mergeCell ref="M70:M75"/>
    <mergeCell ref="N70:N75"/>
    <mergeCell ref="AA64:AA69"/>
    <mergeCell ref="AB64:AB69"/>
    <mergeCell ref="AC64:AC69"/>
    <mergeCell ref="AD64:AD69"/>
    <mergeCell ref="AX64:AX69"/>
    <mergeCell ref="AY64:AY69"/>
    <mergeCell ref="U64:U69"/>
    <mergeCell ref="V64:V69"/>
    <mergeCell ref="W64:W69"/>
    <mergeCell ref="X64:X69"/>
    <mergeCell ref="Y64:Y69"/>
    <mergeCell ref="Z64:Z69"/>
    <mergeCell ref="O64:O69"/>
    <mergeCell ref="P64:P69"/>
    <mergeCell ref="Q64:Q69"/>
    <mergeCell ref="R64:R69"/>
    <mergeCell ref="S64:S69"/>
    <mergeCell ref="T64:T69"/>
    <mergeCell ref="AZ70:AZ75"/>
    <mergeCell ref="BA70:BA75"/>
    <mergeCell ref="BJ70:BJ75"/>
    <mergeCell ref="G64:G69"/>
    <mergeCell ref="I64:I69"/>
    <mergeCell ref="J64:J69"/>
    <mergeCell ref="K64:K69"/>
    <mergeCell ref="L64:L69"/>
    <mergeCell ref="M64:M69"/>
    <mergeCell ref="N64:N69"/>
    <mergeCell ref="AA58:AA63"/>
    <mergeCell ref="AB58:AB63"/>
    <mergeCell ref="AC58:AC63"/>
    <mergeCell ref="AD58:AD63"/>
    <mergeCell ref="AX58:AX63"/>
    <mergeCell ref="AY58:AY63"/>
    <mergeCell ref="U58:U63"/>
    <mergeCell ref="V58:V63"/>
    <mergeCell ref="W58:W63"/>
    <mergeCell ref="X58:X63"/>
    <mergeCell ref="Y58:Y63"/>
    <mergeCell ref="Z58:Z63"/>
    <mergeCell ref="O58:O63"/>
    <mergeCell ref="P58:P63"/>
    <mergeCell ref="Q58:Q63"/>
    <mergeCell ref="R58:R63"/>
    <mergeCell ref="S58:S63"/>
    <mergeCell ref="T58:T63"/>
    <mergeCell ref="AZ52:AZ57"/>
    <mergeCell ref="BA52:BA57"/>
    <mergeCell ref="BJ52:BJ57"/>
    <mergeCell ref="G58:G63"/>
    <mergeCell ref="I58:I63"/>
    <mergeCell ref="J58:J63"/>
    <mergeCell ref="K58:K63"/>
    <mergeCell ref="L58:L63"/>
    <mergeCell ref="M58:M63"/>
    <mergeCell ref="N58:N63"/>
    <mergeCell ref="AA52:AA57"/>
    <mergeCell ref="AB52:AB57"/>
    <mergeCell ref="AC52:AC57"/>
    <mergeCell ref="AD52:AD57"/>
    <mergeCell ref="AX52:AX57"/>
    <mergeCell ref="AY52:AY57"/>
    <mergeCell ref="U52:U57"/>
    <mergeCell ref="V52:V57"/>
    <mergeCell ref="W52:W57"/>
    <mergeCell ref="X52:X57"/>
    <mergeCell ref="Y52:Y57"/>
    <mergeCell ref="Z52:Z57"/>
    <mergeCell ref="O52:O57"/>
    <mergeCell ref="P52:P57"/>
    <mergeCell ref="Q52:Q57"/>
    <mergeCell ref="R52:R57"/>
    <mergeCell ref="S52:S57"/>
    <mergeCell ref="T52:T57"/>
    <mergeCell ref="AZ58:AZ63"/>
    <mergeCell ref="BA58:BA63"/>
    <mergeCell ref="BJ58:BJ63"/>
    <mergeCell ref="BR46:BR47"/>
    <mergeCell ref="BS46:BS47"/>
    <mergeCell ref="BT46:BT47"/>
    <mergeCell ref="G52:G57"/>
    <mergeCell ref="I52:I57"/>
    <mergeCell ref="J52:J57"/>
    <mergeCell ref="K52:K57"/>
    <mergeCell ref="L52:L57"/>
    <mergeCell ref="M52:M57"/>
    <mergeCell ref="N52:N57"/>
    <mergeCell ref="AY46:AY51"/>
    <mergeCell ref="AZ46:AZ51"/>
    <mergeCell ref="BA46:BA51"/>
    <mergeCell ref="BJ46:BJ51"/>
    <mergeCell ref="BK46:BK47"/>
    <mergeCell ref="BQ46:BQ47"/>
    <mergeCell ref="Z46:Z51"/>
    <mergeCell ref="AA46:AA51"/>
    <mergeCell ref="AB46:AB51"/>
    <mergeCell ref="AC46:AC51"/>
    <mergeCell ref="AD46:AD51"/>
    <mergeCell ref="AX46:AX51"/>
    <mergeCell ref="T46:T51"/>
    <mergeCell ref="U46:U51"/>
    <mergeCell ref="V46:V51"/>
    <mergeCell ref="W46:W51"/>
    <mergeCell ref="X46:X51"/>
    <mergeCell ref="Y46:Y51"/>
    <mergeCell ref="N46:N51"/>
    <mergeCell ref="O46:O51"/>
    <mergeCell ref="P46:P51"/>
    <mergeCell ref="Q46:Q51"/>
    <mergeCell ref="R46:R51"/>
    <mergeCell ref="S46:S51"/>
    <mergeCell ref="G46:G51"/>
    <mergeCell ref="I46:I51"/>
    <mergeCell ref="J46:J51"/>
    <mergeCell ref="K46:K51"/>
    <mergeCell ref="L46:L51"/>
    <mergeCell ref="M46:M51"/>
    <mergeCell ref="BG40:BG41"/>
    <mergeCell ref="BH40:BH41"/>
    <mergeCell ref="BI40:BI41"/>
    <mergeCell ref="BJ40:BJ45"/>
    <mergeCell ref="A46:A75"/>
    <mergeCell ref="B46:B75"/>
    <mergeCell ref="C46:C75"/>
    <mergeCell ref="D46:D75"/>
    <mergeCell ref="E46:E75"/>
    <mergeCell ref="F46:F75"/>
    <mergeCell ref="BA40:BA45"/>
    <mergeCell ref="BB40:BB41"/>
    <mergeCell ref="BC40:BC41"/>
    <mergeCell ref="BD40:BD41"/>
    <mergeCell ref="BE40:BE41"/>
    <mergeCell ref="BF40:BF41"/>
    <mergeCell ref="AB40:AB45"/>
    <mergeCell ref="AC40:AC45"/>
    <mergeCell ref="AD40:AD45"/>
    <mergeCell ref="AX40:AX45"/>
    <mergeCell ref="AY40:AY45"/>
    <mergeCell ref="AZ40:AZ45"/>
    <mergeCell ref="V40:V45"/>
    <mergeCell ref="W40:W45"/>
    <mergeCell ref="X40:X45"/>
    <mergeCell ref="Y40:Y45"/>
    <mergeCell ref="Z40:Z45"/>
    <mergeCell ref="AA40:AA45"/>
    <mergeCell ref="P40:P45"/>
    <mergeCell ref="Q40:Q45"/>
    <mergeCell ref="R40:R45"/>
    <mergeCell ref="S40:S45"/>
    <mergeCell ref="T40:T45"/>
    <mergeCell ref="U40:U45"/>
    <mergeCell ref="BS34:BS35"/>
    <mergeCell ref="BT34:BT35"/>
    <mergeCell ref="G40:G45"/>
    <mergeCell ref="I40:I45"/>
    <mergeCell ref="J40:J45"/>
    <mergeCell ref="K40:K45"/>
    <mergeCell ref="L40:L45"/>
    <mergeCell ref="M40:M45"/>
    <mergeCell ref="N40:N45"/>
    <mergeCell ref="O40:O45"/>
    <mergeCell ref="BM34:BM35"/>
    <mergeCell ref="BN34:BN35"/>
    <mergeCell ref="BO34:BO35"/>
    <mergeCell ref="BP34:BP35"/>
    <mergeCell ref="BQ34:BQ35"/>
    <mergeCell ref="BR34:BR35"/>
    <mergeCell ref="BG34:BG35"/>
    <mergeCell ref="BH34:BH35"/>
    <mergeCell ref="BI34:BI35"/>
    <mergeCell ref="BJ34:BJ39"/>
    <mergeCell ref="BK34:BK35"/>
    <mergeCell ref="BL34:BL35"/>
    <mergeCell ref="BA34:BA39"/>
    <mergeCell ref="BB34:BB35"/>
    <mergeCell ref="BC34:BC35"/>
    <mergeCell ref="BD34:BD35"/>
    <mergeCell ref="BE34:BE35"/>
    <mergeCell ref="BF34:BF35"/>
    <mergeCell ref="AB34:AB39"/>
    <mergeCell ref="AC34:AC39"/>
    <mergeCell ref="AD34:AD39"/>
    <mergeCell ref="AX34:AX39"/>
    <mergeCell ref="AY34:AY39"/>
    <mergeCell ref="AZ34:AZ39"/>
    <mergeCell ref="V34:V39"/>
    <mergeCell ref="W34:W39"/>
    <mergeCell ref="X34:X39"/>
    <mergeCell ref="Y34:Y39"/>
    <mergeCell ref="Z34:Z39"/>
    <mergeCell ref="AA34:AA39"/>
    <mergeCell ref="BI22:BI23"/>
    <mergeCell ref="BJ22:BJ27"/>
    <mergeCell ref="BK22:BK23"/>
    <mergeCell ref="BL22:BL23"/>
    <mergeCell ref="BA22:BA27"/>
    <mergeCell ref="BB22:BB23"/>
    <mergeCell ref="BC22:BC23"/>
    <mergeCell ref="BD22:BD23"/>
    <mergeCell ref="BE22:BE23"/>
    <mergeCell ref="BF22:BF23"/>
    <mergeCell ref="AB22:AB27"/>
    <mergeCell ref="AC22:AC27"/>
    <mergeCell ref="P34:P39"/>
    <mergeCell ref="Q34:Q39"/>
    <mergeCell ref="R34:R39"/>
    <mergeCell ref="S34:S39"/>
    <mergeCell ref="T34:T39"/>
    <mergeCell ref="U34:U39"/>
    <mergeCell ref="BA28:BA33"/>
    <mergeCell ref="BJ28:BJ33"/>
    <mergeCell ref="AB28:AB33"/>
    <mergeCell ref="AC28:AC33"/>
    <mergeCell ref="AD28:AD33"/>
    <mergeCell ref="AX28:AX33"/>
    <mergeCell ref="AY28:AY33"/>
    <mergeCell ref="AZ28:AZ33"/>
    <mergeCell ref="V28:V33"/>
    <mergeCell ref="W28:W33"/>
    <mergeCell ref="X28:X33"/>
    <mergeCell ref="Y28:Y33"/>
    <mergeCell ref="Z28:Z33"/>
    <mergeCell ref="AA28:AA33"/>
    <mergeCell ref="W22:W27"/>
    <mergeCell ref="X22:X27"/>
    <mergeCell ref="Y22:Y27"/>
    <mergeCell ref="Z22:Z27"/>
    <mergeCell ref="AA22:AA27"/>
    <mergeCell ref="P22:P27"/>
    <mergeCell ref="Q22:Q27"/>
    <mergeCell ref="R22:R27"/>
    <mergeCell ref="S22:S27"/>
    <mergeCell ref="T22:T27"/>
    <mergeCell ref="U22:U27"/>
    <mergeCell ref="BA16:BA21"/>
    <mergeCell ref="T28:T33"/>
    <mergeCell ref="U28:U33"/>
    <mergeCell ref="BS22:BS23"/>
    <mergeCell ref="BT22:BT23"/>
    <mergeCell ref="G28:G33"/>
    <mergeCell ref="I28:I33"/>
    <mergeCell ref="J28:J33"/>
    <mergeCell ref="K28:K33"/>
    <mergeCell ref="L28:L33"/>
    <mergeCell ref="M28:M33"/>
    <mergeCell ref="N28:N33"/>
    <mergeCell ref="O28:O33"/>
    <mergeCell ref="BM22:BM23"/>
    <mergeCell ref="BN22:BN23"/>
    <mergeCell ref="BO22:BO23"/>
    <mergeCell ref="BP22:BP23"/>
    <mergeCell ref="BQ22:BQ23"/>
    <mergeCell ref="BR22:BR23"/>
    <mergeCell ref="BG22:BG23"/>
    <mergeCell ref="BH22:BH23"/>
    <mergeCell ref="BJ16:BJ21"/>
    <mergeCell ref="G22:G27"/>
    <mergeCell ref="I22:I27"/>
    <mergeCell ref="J22:J27"/>
    <mergeCell ref="K22:K27"/>
    <mergeCell ref="L22:L27"/>
    <mergeCell ref="M22:M27"/>
    <mergeCell ref="N22:N27"/>
    <mergeCell ref="O22:O27"/>
    <mergeCell ref="AB16:AB21"/>
    <mergeCell ref="AC16:AC21"/>
    <mergeCell ref="AD16:AD21"/>
    <mergeCell ref="AX16:AX21"/>
    <mergeCell ref="AY16:AY21"/>
    <mergeCell ref="AZ16:AZ21"/>
    <mergeCell ref="V16:V21"/>
    <mergeCell ref="W16:W21"/>
    <mergeCell ref="X16:X21"/>
    <mergeCell ref="Y16:Y21"/>
    <mergeCell ref="Z16:Z21"/>
    <mergeCell ref="AA16:AA21"/>
    <mergeCell ref="P16:P21"/>
    <mergeCell ref="Q16:Q21"/>
    <mergeCell ref="R16:R21"/>
    <mergeCell ref="S16:S21"/>
    <mergeCell ref="T16:T21"/>
    <mergeCell ref="U16:U21"/>
    <mergeCell ref="AD22:AD27"/>
    <mergeCell ref="AX22:AX27"/>
    <mergeCell ref="AY22:AY27"/>
    <mergeCell ref="AZ22:AZ27"/>
    <mergeCell ref="V22:V27"/>
    <mergeCell ref="BH11:BH12"/>
    <mergeCell ref="BI11:BI12"/>
    <mergeCell ref="G16:G21"/>
    <mergeCell ref="I16:I21"/>
    <mergeCell ref="J16:J21"/>
    <mergeCell ref="K16:K21"/>
    <mergeCell ref="L16:L21"/>
    <mergeCell ref="M16:M21"/>
    <mergeCell ref="N16:N21"/>
    <mergeCell ref="O16:O21"/>
    <mergeCell ref="AY10:AY15"/>
    <mergeCell ref="AZ10:AZ15"/>
    <mergeCell ref="BA10:BA15"/>
    <mergeCell ref="BJ10:BJ15"/>
    <mergeCell ref="BB11:BB12"/>
    <mergeCell ref="BC11:BC12"/>
    <mergeCell ref="BD11:BD12"/>
    <mergeCell ref="BE11:BE12"/>
    <mergeCell ref="BF11:BF12"/>
    <mergeCell ref="BG11:BG12"/>
    <mergeCell ref="Z10:Z15"/>
    <mergeCell ref="AA10:AA15"/>
    <mergeCell ref="AB10:AB15"/>
    <mergeCell ref="AC10:AC15"/>
    <mergeCell ref="AD10:AD15"/>
    <mergeCell ref="AX10:AX15"/>
    <mergeCell ref="T10:T15"/>
    <mergeCell ref="U10:U15"/>
    <mergeCell ref="V10:V15"/>
    <mergeCell ref="W10:W15"/>
    <mergeCell ref="X10:X15"/>
    <mergeCell ref="Y10:Y15"/>
    <mergeCell ref="N10:N15"/>
    <mergeCell ref="O10:O15"/>
    <mergeCell ref="P10:P15"/>
    <mergeCell ref="Q10:Q15"/>
    <mergeCell ref="R10:R15"/>
    <mergeCell ref="S10:S15"/>
    <mergeCell ref="G10:G15"/>
    <mergeCell ref="I10:I15"/>
    <mergeCell ref="J10:J15"/>
    <mergeCell ref="K10:K15"/>
    <mergeCell ref="L10:L15"/>
    <mergeCell ref="M10:M15"/>
    <mergeCell ref="A10:A45"/>
    <mergeCell ref="B10:B45"/>
    <mergeCell ref="C10:C45"/>
    <mergeCell ref="D10:D45"/>
    <mergeCell ref="E10:E45"/>
    <mergeCell ref="F10:F45"/>
    <mergeCell ref="G34:G39"/>
    <mergeCell ref="I34:I39"/>
    <mergeCell ref="J34:J39"/>
    <mergeCell ref="K34:K39"/>
    <mergeCell ref="L34:L39"/>
    <mergeCell ref="M34:M39"/>
    <mergeCell ref="N34:N39"/>
    <mergeCell ref="O34:O39"/>
    <mergeCell ref="P28:P33"/>
    <mergeCell ref="Q28:Q33"/>
    <mergeCell ref="R28:R33"/>
    <mergeCell ref="S28:S33"/>
    <mergeCell ref="N5:N9"/>
    <mergeCell ref="O5:O9"/>
    <mergeCell ref="BU4:BX4"/>
    <mergeCell ref="BX6:BX9"/>
    <mergeCell ref="AE7:AJ8"/>
    <mergeCell ref="AK7:AK9"/>
    <mergeCell ref="AL7:AQ7"/>
    <mergeCell ref="AL8:AN8"/>
    <mergeCell ref="AO8:AQ8"/>
    <mergeCell ref="BR6:BR9"/>
    <mergeCell ref="BS6:BS9"/>
    <mergeCell ref="BT6:BT9"/>
    <mergeCell ref="BU6:BU9"/>
    <mergeCell ref="BV6:BV9"/>
    <mergeCell ref="BW6:BW9"/>
    <mergeCell ref="BR5:BT5"/>
    <mergeCell ref="BU5:BX5"/>
    <mergeCell ref="Q6:Q9"/>
    <mergeCell ref="R6:R9"/>
    <mergeCell ref="S6:S9"/>
    <mergeCell ref="T6:T9"/>
    <mergeCell ref="U6:AA8"/>
    <mergeCell ref="AB6:AD8"/>
    <mergeCell ref="AE6:AQ6"/>
    <mergeCell ref="AR6:AW8"/>
    <mergeCell ref="BK5:BK9"/>
    <mergeCell ref="BL5:BL9"/>
    <mergeCell ref="BM5:BN8"/>
    <mergeCell ref="BO5:BO9"/>
    <mergeCell ref="BP5:BP9"/>
    <mergeCell ref="BQ5:BQ9"/>
    <mergeCell ref="A5:A9"/>
    <mergeCell ref="B5:B9"/>
    <mergeCell ref="C5:C9"/>
    <mergeCell ref="D5:D9"/>
    <mergeCell ref="E5:E9"/>
    <mergeCell ref="F5:F9"/>
    <mergeCell ref="G5:G9"/>
    <mergeCell ref="H5:H9"/>
    <mergeCell ref="I5:I9"/>
    <mergeCell ref="A2:P2"/>
    <mergeCell ref="Q2:BB2"/>
    <mergeCell ref="A3:B3"/>
    <mergeCell ref="D3:H3"/>
    <mergeCell ref="A4:T4"/>
    <mergeCell ref="U4:BA4"/>
    <mergeCell ref="BB4:BJ4"/>
    <mergeCell ref="BK4:BT4"/>
    <mergeCell ref="P5:P9"/>
    <mergeCell ref="Q5:T5"/>
    <mergeCell ref="U5:AZ5"/>
    <mergeCell ref="BA5:BA9"/>
    <mergeCell ref="BB5:BI5"/>
    <mergeCell ref="BJ5:BJ9"/>
    <mergeCell ref="AX6:AZ8"/>
    <mergeCell ref="BB6:BD8"/>
    <mergeCell ref="BE6:BG8"/>
    <mergeCell ref="BH6:BI8"/>
    <mergeCell ref="J5:J9"/>
    <mergeCell ref="K5:K9"/>
    <mergeCell ref="L5:L9"/>
    <mergeCell ref="M5:M9"/>
  </mergeCells>
  <conditionalFormatting sqref="U10:U11">
    <cfRule type="cellIs" dxfId="18435" priority="18191" stopIfTrue="1" operator="equal">
      <formula>"Alta"</formula>
    </cfRule>
  </conditionalFormatting>
  <conditionalFormatting sqref="U10:U11">
    <cfRule type="cellIs" dxfId="18434" priority="18193" stopIfTrue="1" operator="equal">
      <formula>"Baja"</formula>
    </cfRule>
  </conditionalFormatting>
  <conditionalFormatting sqref="U10:U11">
    <cfRule type="cellIs" dxfId="18433" priority="18192" stopIfTrue="1" operator="equal">
      <formula>"Media"</formula>
    </cfRule>
  </conditionalFormatting>
  <conditionalFormatting sqref="U10:U11">
    <cfRule type="cellIs" dxfId="18432" priority="18190" stopIfTrue="1" operator="equal">
      <formula>"Muy Alta"</formula>
    </cfRule>
  </conditionalFormatting>
  <conditionalFormatting sqref="U10:U11">
    <cfRule type="cellIs" dxfId="18431" priority="18194" stopIfTrue="1" operator="equal">
      <formula>"Muy Baja"</formula>
    </cfRule>
  </conditionalFormatting>
  <conditionalFormatting sqref="AD10:AD11">
    <cfRule type="containsText" dxfId="18430" priority="18175" operator="containsText" text="VALORAR">
      <formula>NOT(ISERROR(SEARCH("VALORAR",AD10)))</formula>
    </cfRule>
    <cfRule type="containsText" dxfId="18429" priority="18176" operator="containsText" text="Extrema">
      <formula>NOT(ISERROR(SEARCH("Extrema",AD10)))</formula>
    </cfRule>
    <cfRule type="containsText" dxfId="18428" priority="18177" operator="containsText" text="Alta">
      <formula>NOT(ISERROR(SEARCH("Alta",AD10)))</formula>
    </cfRule>
    <cfRule type="containsText" dxfId="18427" priority="18178" operator="containsText" text="Moderada">
      <formula>NOT(ISERROR(SEARCH("Moderada",AD10)))</formula>
    </cfRule>
    <cfRule type="containsText" dxfId="18426" priority="18179" operator="containsText" text="Baja">
      <formula>NOT(ISERROR(SEARCH("Baja",AD10)))</formula>
    </cfRule>
  </conditionalFormatting>
  <conditionalFormatting sqref="AD10:AD11">
    <cfRule type="containsText" dxfId="18425" priority="18180" operator="containsText" text="VALORAR">
      <formula>NOT(ISERROR(SEARCH("VALORAR",AD10)))</formula>
    </cfRule>
    <cfRule type="containsText" dxfId="18424" priority="18181" operator="containsText" text="Extrema">
      <formula>NOT(ISERROR(SEARCH("Extrema",AD10)))</formula>
    </cfRule>
    <cfRule type="containsText" dxfId="18423" priority="18182" operator="containsText" text="Alta">
      <formula>NOT(ISERROR(SEARCH("Alta",AD10)))</formula>
    </cfRule>
    <cfRule type="containsText" dxfId="18422" priority="18183" operator="containsText" text="Moderada">
      <formula>NOT(ISERROR(SEARCH("Moderada",AD10)))</formula>
    </cfRule>
    <cfRule type="containsText" dxfId="18421" priority="18184" operator="containsText" text="Baja">
      <formula>NOT(ISERROR(SEARCH("Baja",AD10)))</formula>
    </cfRule>
  </conditionalFormatting>
  <conditionalFormatting sqref="AS10">
    <cfRule type="cellIs" dxfId="18420" priority="18167" stopIfTrue="1" operator="equal">
      <formula>"Alta"</formula>
    </cfRule>
  </conditionalFormatting>
  <conditionalFormatting sqref="AS10">
    <cfRule type="cellIs" dxfId="18419" priority="18169" stopIfTrue="1" operator="equal">
      <formula>"Baja"</formula>
    </cfRule>
  </conditionalFormatting>
  <conditionalFormatting sqref="AS10">
    <cfRule type="cellIs" dxfId="18418" priority="18168" stopIfTrue="1" operator="equal">
      <formula>"Media"</formula>
    </cfRule>
  </conditionalFormatting>
  <conditionalFormatting sqref="AS10">
    <cfRule type="cellIs" dxfId="18417" priority="18166" stopIfTrue="1" operator="equal">
      <formula>"Muy Alta"</formula>
    </cfRule>
  </conditionalFormatting>
  <conditionalFormatting sqref="AS10">
    <cfRule type="cellIs" dxfId="18416" priority="18170" stopIfTrue="1" operator="equal">
      <formula>"Muy Baja"</formula>
    </cfRule>
  </conditionalFormatting>
  <conditionalFormatting sqref="AZ10">
    <cfRule type="containsText" dxfId="18415" priority="18151" operator="containsText" text="VALORAR">
      <formula>NOT(ISERROR(SEARCH("VALORAR",AZ10)))</formula>
    </cfRule>
    <cfRule type="containsText" dxfId="18414" priority="18152" operator="containsText" text="Extrema">
      <formula>NOT(ISERROR(SEARCH("Extrema",AZ10)))</formula>
    </cfRule>
    <cfRule type="containsText" dxfId="18413" priority="18153" operator="containsText" text="Alta">
      <formula>NOT(ISERROR(SEARCH("Alta",AZ10)))</formula>
    </cfRule>
    <cfRule type="containsText" dxfId="18412" priority="18154" operator="containsText" text="Moderada">
      <formula>NOT(ISERROR(SEARCH("Moderada",AZ10)))</formula>
    </cfRule>
    <cfRule type="containsText" dxfId="18411" priority="18155" operator="containsText" text="Baja">
      <formula>NOT(ISERROR(SEARCH("Baja",AZ10)))</formula>
    </cfRule>
  </conditionalFormatting>
  <conditionalFormatting sqref="AZ10">
    <cfRule type="containsText" dxfId="18410" priority="18156" operator="containsText" text="VALORAR">
      <formula>NOT(ISERROR(SEARCH("VALORAR",AZ10)))</formula>
    </cfRule>
    <cfRule type="containsText" dxfId="18409" priority="18157" operator="containsText" text="Extrema">
      <formula>NOT(ISERROR(SEARCH("Extrema",AZ10)))</formula>
    </cfRule>
    <cfRule type="containsText" dxfId="18408" priority="18158" operator="containsText" text="Alta">
      <formula>NOT(ISERROR(SEARCH("Alta",AZ10)))</formula>
    </cfRule>
    <cfRule type="containsText" dxfId="18407" priority="18159" operator="containsText" text="Moderada">
      <formula>NOT(ISERROR(SEARCH("Moderada",AZ10)))</formula>
    </cfRule>
    <cfRule type="containsText" dxfId="18406" priority="18160" operator="containsText" text="Baja">
      <formula>NOT(ISERROR(SEARCH("Baja",AZ10)))</formula>
    </cfRule>
  </conditionalFormatting>
  <conditionalFormatting sqref="AD16:AD17">
    <cfRule type="containsText" dxfId="18405" priority="18113" operator="containsText" text="VALORAR">
      <formula>NOT(ISERROR(SEARCH("VALORAR",AD16)))</formula>
    </cfRule>
    <cfRule type="containsText" dxfId="18404" priority="18114" operator="containsText" text="Extrema">
      <formula>NOT(ISERROR(SEARCH("Extrema",AD16)))</formula>
    </cfRule>
    <cfRule type="containsText" dxfId="18403" priority="18115" operator="containsText" text="Alta">
      <formula>NOT(ISERROR(SEARCH("Alta",AD16)))</formula>
    </cfRule>
    <cfRule type="containsText" dxfId="18402" priority="18116" operator="containsText" text="Moderada">
      <formula>NOT(ISERROR(SEARCH("Moderada",AD16)))</formula>
    </cfRule>
    <cfRule type="containsText" dxfId="18401" priority="18117" operator="containsText" text="Baja">
      <formula>NOT(ISERROR(SEARCH("Baja",AD16)))</formula>
    </cfRule>
  </conditionalFormatting>
  <conditionalFormatting sqref="AD16:AD17">
    <cfRule type="containsText" dxfId="18400" priority="18118" operator="containsText" text="VALORAR">
      <formula>NOT(ISERROR(SEARCH("VALORAR",AD16)))</formula>
    </cfRule>
    <cfRule type="containsText" dxfId="18399" priority="18119" operator="containsText" text="Extrema">
      <formula>NOT(ISERROR(SEARCH("Extrema",AD16)))</formula>
    </cfRule>
    <cfRule type="containsText" dxfId="18398" priority="18120" operator="containsText" text="Alta">
      <formula>NOT(ISERROR(SEARCH("Alta",AD16)))</formula>
    </cfRule>
    <cfRule type="containsText" dxfId="18397" priority="18121" operator="containsText" text="Moderada">
      <formula>NOT(ISERROR(SEARCH("Moderada",AD16)))</formula>
    </cfRule>
    <cfRule type="containsText" dxfId="18396" priority="18122" operator="containsText" text="Baja">
      <formula>NOT(ISERROR(SEARCH("Baja",AD16)))</formula>
    </cfRule>
  </conditionalFormatting>
  <conditionalFormatting sqref="AS11">
    <cfRule type="cellIs" dxfId="18395" priority="18143" stopIfTrue="1" operator="equal">
      <formula>"Alta"</formula>
    </cfRule>
  </conditionalFormatting>
  <conditionalFormatting sqref="AS11">
    <cfRule type="cellIs" dxfId="18394" priority="18145" stopIfTrue="1" operator="equal">
      <formula>"Baja"</formula>
    </cfRule>
  </conditionalFormatting>
  <conditionalFormatting sqref="AS11">
    <cfRule type="cellIs" dxfId="18393" priority="18144" stopIfTrue="1" operator="equal">
      <formula>"Media"</formula>
    </cfRule>
  </conditionalFormatting>
  <conditionalFormatting sqref="AS11">
    <cfRule type="cellIs" dxfId="18392" priority="18142" stopIfTrue="1" operator="equal">
      <formula>"Muy Alta"</formula>
    </cfRule>
  </conditionalFormatting>
  <conditionalFormatting sqref="AS11">
    <cfRule type="cellIs" dxfId="18391" priority="18146" stopIfTrue="1" operator="equal">
      <formula>"Muy Baja"</formula>
    </cfRule>
  </conditionalFormatting>
  <conditionalFormatting sqref="U16:U17">
    <cfRule type="cellIs" dxfId="18390" priority="18129" stopIfTrue="1" operator="equal">
      <formula>"Alta"</formula>
    </cfRule>
  </conditionalFormatting>
  <conditionalFormatting sqref="U16:U17">
    <cfRule type="cellIs" dxfId="18389" priority="18131" stopIfTrue="1" operator="equal">
      <formula>"Baja"</formula>
    </cfRule>
  </conditionalFormatting>
  <conditionalFormatting sqref="U16:U17">
    <cfRule type="cellIs" dxfId="18388" priority="18130" stopIfTrue="1" operator="equal">
      <formula>"Media"</formula>
    </cfRule>
  </conditionalFormatting>
  <conditionalFormatting sqref="U16:U17">
    <cfRule type="cellIs" dxfId="18387" priority="18128" stopIfTrue="1" operator="equal">
      <formula>"Muy Alta"</formula>
    </cfRule>
  </conditionalFormatting>
  <conditionalFormatting sqref="U16:U17">
    <cfRule type="cellIs" dxfId="18386" priority="18132" stopIfTrue="1" operator="equal">
      <formula>"Muy Baja"</formula>
    </cfRule>
  </conditionalFormatting>
  <conditionalFormatting sqref="AD22:AD23">
    <cfRule type="containsText" dxfId="18385" priority="18089" operator="containsText" text="VALORAR">
      <formula>NOT(ISERROR(SEARCH("VALORAR",AD22)))</formula>
    </cfRule>
    <cfRule type="containsText" dxfId="18384" priority="18090" operator="containsText" text="Extrema">
      <formula>NOT(ISERROR(SEARCH("Extrema",AD22)))</formula>
    </cfRule>
    <cfRule type="containsText" dxfId="18383" priority="18091" operator="containsText" text="Alta">
      <formula>NOT(ISERROR(SEARCH("Alta",AD22)))</formula>
    </cfRule>
    <cfRule type="containsText" dxfId="18382" priority="18092" operator="containsText" text="Moderada">
      <formula>NOT(ISERROR(SEARCH("Moderada",AD22)))</formula>
    </cfRule>
    <cfRule type="containsText" dxfId="18381" priority="18093" operator="containsText" text="Baja">
      <formula>NOT(ISERROR(SEARCH("Baja",AD22)))</formula>
    </cfRule>
  </conditionalFormatting>
  <conditionalFormatting sqref="AD22:AD23">
    <cfRule type="containsText" dxfId="18380" priority="18094" operator="containsText" text="VALORAR">
      <formula>NOT(ISERROR(SEARCH("VALORAR",AD22)))</formula>
    </cfRule>
    <cfRule type="containsText" dxfId="18379" priority="18095" operator="containsText" text="Extrema">
      <formula>NOT(ISERROR(SEARCH("Extrema",AD22)))</formula>
    </cfRule>
    <cfRule type="containsText" dxfId="18378" priority="18096" operator="containsText" text="Alta">
      <formula>NOT(ISERROR(SEARCH("Alta",AD22)))</formula>
    </cfRule>
    <cfRule type="containsText" dxfId="18377" priority="18097" operator="containsText" text="Moderada">
      <formula>NOT(ISERROR(SEARCH("Moderada",AD22)))</formula>
    </cfRule>
    <cfRule type="containsText" dxfId="18376" priority="18098" operator="containsText" text="Baja">
      <formula>NOT(ISERROR(SEARCH("Baja",AD22)))</formula>
    </cfRule>
  </conditionalFormatting>
  <conditionalFormatting sqref="AS34">
    <cfRule type="cellIs" dxfId="18375" priority="17693" stopIfTrue="1" operator="equal">
      <formula>"Alta"</formula>
    </cfRule>
  </conditionalFormatting>
  <conditionalFormatting sqref="AS34">
    <cfRule type="cellIs" dxfId="18374" priority="17695" stopIfTrue="1" operator="equal">
      <formula>"Baja"</formula>
    </cfRule>
  </conditionalFormatting>
  <conditionalFormatting sqref="AS34">
    <cfRule type="cellIs" dxfId="18373" priority="17694" stopIfTrue="1" operator="equal">
      <formula>"Media"</formula>
    </cfRule>
  </conditionalFormatting>
  <conditionalFormatting sqref="AS34">
    <cfRule type="cellIs" dxfId="18372" priority="17692" stopIfTrue="1" operator="equal">
      <formula>"Muy Alta"</formula>
    </cfRule>
  </conditionalFormatting>
  <conditionalFormatting sqref="AS34">
    <cfRule type="cellIs" dxfId="18371" priority="17696" stopIfTrue="1" operator="equal">
      <formula>"Muy Baja"</formula>
    </cfRule>
  </conditionalFormatting>
  <conditionalFormatting sqref="U22:U23">
    <cfRule type="cellIs" dxfId="18370" priority="18105" stopIfTrue="1" operator="equal">
      <formula>"Alta"</formula>
    </cfRule>
  </conditionalFormatting>
  <conditionalFormatting sqref="U22:U23">
    <cfRule type="cellIs" dxfId="18369" priority="18107" stopIfTrue="1" operator="equal">
      <formula>"Baja"</formula>
    </cfRule>
  </conditionalFormatting>
  <conditionalFormatting sqref="U22:U23">
    <cfRule type="cellIs" dxfId="18368" priority="18106" stopIfTrue="1" operator="equal">
      <formula>"Media"</formula>
    </cfRule>
  </conditionalFormatting>
  <conditionalFormatting sqref="U22:U23">
    <cfRule type="cellIs" dxfId="18367" priority="18104" stopIfTrue="1" operator="equal">
      <formula>"Muy Alta"</formula>
    </cfRule>
  </conditionalFormatting>
  <conditionalFormatting sqref="U22:U23">
    <cfRule type="cellIs" dxfId="18366" priority="18108" stopIfTrue="1" operator="equal">
      <formula>"Muy Baja"</formula>
    </cfRule>
  </conditionalFormatting>
  <conditionalFormatting sqref="U28:U29">
    <cfRule type="cellIs" dxfId="18365" priority="18081" stopIfTrue="1" operator="equal">
      <formula>"Alta"</formula>
    </cfRule>
  </conditionalFormatting>
  <conditionalFormatting sqref="U28:U29">
    <cfRule type="cellIs" dxfId="18364" priority="18083" stopIfTrue="1" operator="equal">
      <formula>"Baja"</formula>
    </cfRule>
  </conditionalFormatting>
  <conditionalFormatting sqref="U28:U29">
    <cfRule type="cellIs" dxfId="18363" priority="18082" stopIfTrue="1" operator="equal">
      <formula>"Media"</formula>
    </cfRule>
  </conditionalFormatting>
  <conditionalFormatting sqref="U28:U29">
    <cfRule type="cellIs" dxfId="18362" priority="18080" stopIfTrue="1" operator="equal">
      <formula>"Muy Alta"</formula>
    </cfRule>
  </conditionalFormatting>
  <conditionalFormatting sqref="U28:U29">
    <cfRule type="cellIs" dxfId="18361" priority="18084" stopIfTrue="1" operator="equal">
      <formula>"Muy Baja"</formula>
    </cfRule>
  </conditionalFormatting>
  <conditionalFormatting sqref="AD28:AD29">
    <cfRule type="containsText" dxfId="18360" priority="18065" operator="containsText" text="VALORAR">
      <formula>NOT(ISERROR(SEARCH("VALORAR",AD28)))</formula>
    </cfRule>
    <cfRule type="containsText" dxfId="18359" priority="18066" operator="containsText" text="Extrema">
      <formula>NOT(ISERROR(SEARCH("Extrema",AD28)))</formula>
    </cfRule>
    <cfRule type="containsText" dxfId="18358" priority="18067" operator="containsText" text="Alta">
      <formula>NOT(ISERROR(SEARCH("Alta",AD28)))</formula>
    </cfRule>
    <cfRule type="containsText" dxfId="18357" priority="18068" operator="containsText" text="Moderada">
      <formula>NOT(ISERROR(SEARCH("Moderada",AD28)))</formula>
    </cfRule>
    <cfRule type="containsText" dxfId="18356" priority="18069" operator="containsText" text="Baja">
      <formula>NOT(ISERROR(SEARCH("Baja",AD28)))</formula>
    </cfRule>
  </conditionalFormatting>
  <conditionalFormatting sqref="AD28:AD29">
    <cfRule type="containsText" dxfId="18355" priority="18070" operator="containsText" text="VALORAR">
      <formula>NOT(ISERROR(SEARCH("VALORAR",AD28)))</formula>
    </cfRule>
    <cfRule type="containsText" dxfId="18354" priority="18071" operator="containsText" text="Extrema">
      <formula>NOT(ISERROR(SEARCH("Extrema",AD28)))</formula>
    </cfRule>
    <cfRule type="containsText" dxfId="18353" priority="18072" operator="containsText" text="Alta">
      <formula>NOT(ISERROR(SEARCH("Alta",AD28)))</formula>
    </cfRule>
    <cfRule type="containsText" dxfId="18352" priority="18073" operator="containsText" text="Moderada">
      <formula>NOT(ISERROR(SEARCH("Moderada",AD28)))</formula>
    </cfRule>
    <cfRule type="containsText" dxfId="18351" priority="18074" operator="containsText" text="Baja">
      <formula>NOT(ISERROR(SEARCH("Baja",AD28)))</formula>
    </cfRule>
  </conditionalFormatting>
  <conditionalFormatting sqref="AS24">
    <cfRule type="cellIs" dxfId="18350" priority="17857" stopIfTrue="1" operator="equal">
      <formula>"Alta"</formula>
    </cfRule>
  </conditionalFormatting>
  <conditionalFormatting sqref="AS24">
    <cfRule type="cellIs" dxfId="18349" priority="17859" stopIfTrue="1" operator="equal">
      <formula>"Baja"</formula>
    </cfRule>
  </conditionalFormatting>
  <conditionalFormatting sqref="AS24">
    <cfRule type="cellIs" dxfId="18348" priority="17858" stopIfTrue="1" operator="equal">
      <formula>"Media"</formula>
    </cfRule>
  </conditionalFormatting>
  <conditionalFormatting sqref="AS24">
    <cfRule type="cellIs" dxfId="18347" priority="17856" stopIfTrue="1" operator="equal">
      <formula>"Muy Alta"</formula>
    </cfRule>
  </conditionalFormatting>
  <conditionalFormatting sqref="AS24">
    <cfRule type="cellIs" dxfId="18346" priority="17860" stopIfTrue="1" operator="equal">
      <formula>"Muy Baja"</formula>
    </cfRule>
  </conditionalFormatting>
  <conditionalFormatting sqref="AS25 AS27">
    <cfRule type="cellIs" dxfId="18345" priority="17843" stopIfTrue="1" operator="equal">
      <formula>"Alta"</formula>
    </cfRule>
  </conditionalFormatting>
  <conditionalFormatting sqref="AS25 AS27">
    <cfRule type="cellIs" dxfId="18344" priority="17845" stopIfTrue="1" operator="equal">
      <formula>"Baja"</formula>
    </cfRule>
  </conditionalFormatting>
  <conditionalFormatting sqref="AS25 AS27">
    <cfRule type="cellIs" dxfId="18343" priority="17844" stopIfTrue="1" operator="equal">
      <formula>"Media"</formula>
    </cfRule>
  </conditionalFormatting>
  <conditionalFormatting sqref="AS25 AS27">
    <cfRule type="cellIs" dxfId="18342" priority="17842" stopIfTrue="1" operator="equal">
      <formula>"Muy Alta"</formula>
    </cfRule>
  </conditionalFormatting>
  <conditionalFormatting sqref="AS25 AS27">
    <cfRule type="cellIs" dxfId="18341" priority="17846" stopIfTrue="1" operator="equal">
      <formula>"Muy Baja"</formula>
    </cfRule>
  </conditionalFormatting>
  <conditionalFormatting sqref="AS29">
    <cfRule type="cellIs" dxfId="18340" priority="17815" stopIfTrue="1" operator="equal">
      <formula>"Alta"</formula>
    </cfRule>
  </conditionalFormatting>
  <conditionalFormatting sqref="AS29">
    <cfRule type="cellIs" dxfId="18339" priority="17817" stopIfTrue="1" operator="equal">
      <formula>"Baja"</formula>
    </cfRule>
  </conditionalFormatting>
  <conditionalFormatting sqref="AS29">
    <cfRule type="cellIs" dxfId="18338" priority="17816" stopIfTrue="1" operator="equal">
      <formula>"Media"</formula>
    </cfRule>
  </conditionalFormatting>
  <conditionalFormatting sqref="AS29">
    <cfRule type="cellIs" dxfId="18337" priority="17814" stopIfTrue="1" operator="equal">
      <formula>"Muy Alta"</formula>
    </cfRule>
  </conditionalFormatting>
  <conditionalFormatting sqref="AS29">
    <cfRule type="cellIs" dxfId="18336" priority="17818" stopIfTrue="1" operator="equal">
      <formula>"Muy Baja"</formula>
    </cfRule>
  </conditionalFormatting>
  <conditionalFormatting sqref="AS12">
    <cfRule type="cellIs" dxfId="18335" priority="18025" stopIfTrue="1" operator="equal">
      <formula>"Alta"</formula>
    </cfRule>
  </conditionalFormatting>
  <conditionalFormatting sqref="AS12">
    <cfRule type="cellIs" dxfId="18334" priority="18027" stopIfTrue="1" operator="equal">
      <formula>"Baja"</formula>
    </cfRule>
  </conditionalFormatting>
  <conditionalFormatting sqref="AS12">
    <cfRule type="cellIs" dxfId="18333" priority="18026" stopIfTrue="1" operator="equal">
      <formula>"Media"</formula>
    </cfRule>
  </conditionalFormatting>
  <conditionalFormatting sqref="AS12">
    <cfRule type="cellIs" dxfId="18332" priority="18024" stopIfTrue="1" operator="equal">
      <formula>"Muy Alta"</formula>
    </cfRule>
  </conditionalFormatting>
  <conditionalFormatting sqref="AS12">
    <cfRule type="cellIs" dxfId="18331" priority="18028" stopIfTrue="1" operator="equal">
      <formula>"Muy Baja"</formula>
    </cfRule>
  </conditionalFormatting>
  <conditionalFormatting sqref="AS30">
    <cfRule type="cellIs" dxfId="18330" priority="17759" stopIfTrue="1" operator="equal">
      <formula>"Alta"</formula>
    </cfRule>
  </conditionalFormatting>
  <conditionalFormatting sqref="AS30">
    <cfRule type="cellIs" dxfId="18329" priority="17761" stopIfTrue="1" operator="equal">
      <formula>"Baja"</formula>
    </cfRule>
  </conditionalFormatting>
  <conditionalFormatting sqref="AS30">
    <cfRule type="cellIs" dxfId="18328" priority="17760" stopIfTrue="1" operator="equal">
      <formula>"Media"</formula>
    </cfRule>
  </conditionalFormatting>
  <conditionalFormatting sqref="AS30">
    <cfRule type="cellIs" dxfId="18327" priority="17758" stopIfTrue="1" operator="equal">
      <formula>"Muy Alta"</formula>
    </cfRule>
  </conditionalFormatting>
  <conditionalFormatting sqref="AS30">
    <cfRule type="cellIs" dxfId="18326" priority="17762" stopIfTrue="1" operator="equal">
      <formula>"Muy Baja"</formula>
    </cfRule>
  </conditionalFormatting>
  <conditionalFormatting sqref="AZ22">
    <cfRule type="containsText" dxfId="18325" priority="18043" operator="containsText" text="VALORAR">
      <formula>NOT(ISERROR(SEARCH("VALORAR",AZ22)))</formula>
    </cfRule>
    <cfRule type="containsText" dxfId="18324" priority="18044" operator="containsText" text="Extrema">
      <formula>NOT(ISERROR(SEARCH("Extrema",AZ22)))</formula>
    </cfRule>
    <cfRule type="containsText" dxfId="18323" priority="18045" operator="containsText" text="Alta">
      <formula>NOT(ISERROR(SEARCH("Alta",AZ22)))</formula>
    </cfRule>
    <cfRule type="containsText" dxfId="18322" priority="18046" operator="containsText" text="Moderada">
      <formula>NOT(ISERROR(SEARCH("Moderada",AZ22)))</formula>
    </cfRule>
    <cfRule type="containsText" dxfId="18321" priority="18047" operator="containsText" text="Baja">
      <formula>NOT(ISERROR(SEARCH("Baja",AZ22)))</formula>
    </cfRule>
  </conditionalFormatting>
  <conditionalFormatting sqref="AZ22">
    <cfRule type="containsText" dxfId="18320" priority="18048" operator="containsText" text="VALORAR">
      <formula>NOT(ISERROR(SEARCH("VALORAR",AZ22)))</formula>
    </cfRule>
    <cfRule type="containsText" dxfId="18319" priority="18049" operator="containsText" text="Extrema">
      <formula>NOT(ISERROR(SEARCH("Extrema",AZ22)))</formula>
    </cfRule>
    <cfRule type="containsText" dxfId="18318" priority="18050" operator="containsText" text="Alta">
      <formula>NOT(ISERROR(SEARCH("Alta",AZ22)))</formula>
    </cfRule>
    <cfRule type="containsText" dxfId="18317" priority="18051" operator="containsText" text="Moderada">
      <formula>NOT(ISERROR(SEARCH("Moderada",AZ22)))</formula>
    </cfRule>
    <cfRule type="containsText" dxfId="18316" priority="18052" operator="containsText" text="Baja">
      <formula>NOT(ISERROR(SEARCH("Baja",AZ22)))</formula>
    </cfRule>
  </conditionalFormatting>
  <conditionalFormatting sqref="AS33">
    <cfRule type="cellIs" dxfId="18315" priority="17801" stopIfTrue="1" operator="equal">
      <formula>"Alta"</formula>
    </cfRule>
  </conditionalFormatting>
  <conditionalFormatting sqref="AS33">
    <cfRule type="cellIs" dxfId="18314" priority="17803" stopIfTrue="1" operator="equal">
      <formula>"Baja"</formula>
    </cfRule>
  </conditionalFormatting>
  <conditionalFormatting sqref="AS33">
    <cfRule type="cellIs" dxfId="18313" priority="17802" stopIfTrue="1" operator="equal">
      <formula>"Media"</formula>
    </cfRule>
  </conditionalFormatting>
  <conditionalFormatting sqref="AS33">
    <cfRule type="cellIs" dxfId="18312" priority="17800" stopIfTrue="1" operator="equal">
      <formula>"Muy Alta"</formula>
    </cfRule>
  </conditionalFormatting>
  <conditionalFormatting sqref="AS33">
    <cfRule type="cellIs" dxfId="18311" priority="17804" stopIfTrue="1" operator="equal">
      <formula>"Muy Baja"</formula>
    </cfRule>
  </conditionalFormatting>
  <conditionalFormatting sqref="AD76:AD77">
    <cfRule type="containsText" dxfId="18310" priority="16759" operator="containsText" text="VALORAR">
      <formula>NOT(ISERROR(SEARCH("VALORAR",AD76)))</formula>
    </cfRule>
    <cfRule type="containsText" dxfId="18309" priority="16760" operator="containsText" text="Extrema">
      <formula>NOT(ISERROR(SEARCH("Extrema",AD76)))</formula>
    </cfRule>
    <cfRule type="containsText" dxfId="18308" priority="16761" operator="containsText" text="Alta">
      <formula>NOT(ISERROR(SEARCH("Alta",AD76)))</formula>
    </cfRule>
    <cfRule type="containsText" dxfId="18307" priority="16762" operator="containsText" text="Moderada">
      <formula>NOT(ISERROR(SEARCH("Moderada",AD76)))</formula>
    </cfRule>
    <cfRule type="containsText" dxfId="18306" priority="16763" operator="containsText" text="Baja">
      <formula>NOT(ISERROR(SEARCH("Baja",AD76)))</formula>
    </cfRule>
  </conditionalFormatting>
  <conditionalFormatting sqref="AD76:AD77">
    <cfRule type="containsText" dxfId="18305" priority="16764" operator="containsText" text="VALORAR">
      <formula>NOT(ISERROR(SEARCH("VALORAR",AD76)))</formula>
    </cfRule>
    <cfRule type="containsText" dxfId="18304" priority="16765" operator="containsText" text="Extrema">
      <formula>NOT(ISERROR(SEARCH("Extrema",AD76)))</formula>
    </cfRule>
    <cfRule type="containsText" dxfId="18303" priority="16766" operator="containsText" text="Alta">
      <formula>NOT(ISERROR(SEARCH("Alta",AD76)))</formula>
    </cfRule>
    <cfRule type="containsText" dxfId="18302" priority="16767" operator="containsText" text="Moderada">
      <formula>NOT(ISERROR(SEARCH("Moderada",AD76)))</formula>
    </cfRule>
    <cfRule type="containsText" dxfId="18301" priority="16768" operator="containsText" text="Baja">
      <formula>NOT(ISERROR(SEARCH("Baja",AD76)))</formula>
    </cfRule>
  </conditionalFormatting>
  <conditionalFormatting sqref="AZ16">
    <cfRule type="containsText" dxfId="18300" priority="18053" operator="containsText" text="VALORAR">
      <formula>NOT(ISERROR(SEARCH("VALORAR",AZ16)))</formula>
    </cfRule>
    <cfRule type="containsText" dxfId="18299" priority="18054" operator="containsText" text="Extrema">
      <formula>NOT(ISERROR(SEARCH("Extrema",AZ16)))</formula>
    </cfRule>
    <cfRule type="containsText" dxfId="18298" priority="18055" operator="containsText" text="Alta">
      <formula>NOT(ISERROR(SEARCH("Alta",AZ16)))</formula>
    </cfRule>
    <cfRule type="containsText" dxfId="18297" priority="18056" operator="containsText" text="Moderada">
      <formula>NOT(ISERROR(SEARCH("Moderada",AZ16)))</formula>
    </cfRule>
    <cfRule type="containsText" dxfId="18296" priority="18057" operator="containsText" text="Baja">
      <formula>NOT(ISERROR(SEARCH("Baja",AZ16)))</formula>
    </cfRule>
  </conditionalFormatting>
  <conditionalFormatting sqref="AZ16">
    <cfRule type="containsText" dxfId="18295" priority="18058" operator="containsText" text="VALORAR">
      <formula>NOT(ISERROR(SEARCH("VALORAR",AZ16)))</formula>
    </cfRule>
    <cfRule type="containsText" dxfId="18294" priority="18059" operator="containsText" text="Extrema">
      <formula>NOT(ISERROR(SEARCH("Extrema",AZ16)))</formula>
    </cfRule>
    <cfRule type="containsText" dxfId="18293" priority="18060" operator="containsText" text="Alta">
      <formula>NOT(ISERROR(SEARCH("Alta",AZ16)))</formula>
    </cfRule>
    <cfRule type="containsText" dxfId="18292" priority="18061" operator="containsText" text="Moderada">
      <formula>NOT(ISERROR(SEARCH("Moderada",AZ16)))</formula>
    </cfRule>
    <cfRule type="containsText" dxfId="18291" priority="18062" operator="containsText" text="Baja">
      <formula>NOT(ISERROR(SEARCH("Baja",AZ16)))</formula>
    </cfRule>
  </conditionalFormatting>
  <conditionalFormatting sqref="AZ28">
    <cfRule type="containsText" dxfId="18290" priority="18033" operator="containsText" text="VALORAR">
      <formula>NOT(ISERROR(SEARCH("VALORAR",AZ28)))</formula>
    </cfRule>
    <cfRule type="containsText" dxfId="18289" priority="18034" operator="containsText" text="Extrema">
      <formula>NOT(ISERROR(SEARCH("Extrema",AZ28)))</formula>
    </cfRule>
    <cfRule type="containsText" dxfId="18288" priority="18035" operator="containsText" text="Alta">
      <formula>NOT(ISERROR(SEARCH("Alta",AZ28)))</formula>
    </cfRule>
    <cfRule type="containsText" dxfId="18287" priority="18036" operator="containsText" text="Moderada">
      <formula>NOT(ISERROR(SEARCH("Moderada",AZ28)))</formula>
    </cfRule>
    <cfRule type="containsText" dxfId="18286" priority="18037" operator="containsText" text="Baja">
      <formula>NOT(ISERROR(SEARCH("Baja",AZ28)))</formula>
    </cfRule>
  </conditionalFormatting>
  <conditionalFormatting sqref="AZ28">
    <cfRule type="containsText" dxfId="18285" priority="18038" operator="containsText" text="VALORAR">
      <formula>NOT(ISERROR(SEARCH("VALORAR",AZ28)))</formula>
    </cfRule>
    <cfRule type="containsText" dxfId="18284" priority="18039" operator="containsText" text="Extrema">
      <formula>NOT(ISERROR(SEARCH("Extrema",AZ28)))</formula>
    </cfRule>
    <cfRule type="containsText" dxfId="18283" priority="18040" operator="containsText" text="Alta">
      <formula>NOT(ISERROR(SEARCH("Alta",AZ28)))</formula>
    </cfRule>
    <cfRule type="containsText" dxfId="18282" priority="18041" operator="containsText" text="Moderada">
      <formula>NOT(ISERROR(SEARCH("Moderada",AZ28)))</formula>
    </cfRule>
    <cfRule type="containsText" dxfId="18281" priority="18042" operator="containsText" text="Baja">
      <formula>NOT(ISERROR(SEARCH("Baja",AZ28)))</formula>
    </cfRule>
  </conditionalFormatting>
  <conditionalFormatting sqref="AS13 AS15">
    <cfRule type="cellIs" dxfId="18280" priority="18011" stopIfTrue="1" operator="equal">
      <formula>"Alta"</formula>
    </cfRule>
  </conditionalFormatting>
  <conditionalFormatting sqref="AS13 AS15">
    <cfRule type="cellIs" dxfId="18279" priority="18013" stopIfTrue="1" operator="equal">
      <formula>"Baja"</formula>
    </cfRule>
  </conditionalFormatting>
  <conditionalFormatting sqref="AS13 AS15">
    <cfRule type="cellIs" dxfId="18278" priority="18012" stopIfTrue="1" operator="equal">
      <formula>"Media"</formula>
    </cfRule>
  </conditionalFormatting>
  <conditionalFormatting sqref="AS13 AS15">
    <cfRule type="cellIs" dxfId="18277" priority="18010" stopIfTrue="1" operator="equal">
      <formula>"Muy Alta"</formula>
    </cfRule>
  </conditionalFormatting>
  <conditionalFormatting sqref="AS13 AS15">
    <cfRule type="cellIs" dxfId="18276" priority="18014" stopIfTrue="1" operator="equal">
      <formula>"Muy Baja"</formula>
    </cfRule>
  </conditionalFormatting>
  <conditionalFormatting sqref="AD18:AD19">
    <cfRule type="containsText" dxfId="18275" priority="17977" operator="containsText" text="VALORAR">
      <formula>NOT(ISERROR(SEARCH("VALORAR",AD18)))</formula>
    </cfRule>
    <cfRule type="containsText" dxfId="18274" priority="17978" operator="containsText" text="Extrema">
      <formula>NOT(ISERROR(SEARCH("Extrema",AD18)))</formula>
    </cfRule>
    <cfRule type="containsText" dxfId="18273" priority="17979" operator="containsText" text="Alta">
      <formula>NOT(ISERROR(SEARCH("Alta",AD18)))</formula>
    </cfRule>
    <cfRule type="containsText" dxfId="18272" priority="17980" operator="containsText" text="Moderada">
      <formula>NOT(ISERROR(SEARCH("Moderada",AD18)))</formula>
    </cfRule>
    <cfRule type="containsText" dxfId="18271" priority="17981" operator="containsText" text="Baja">
      <formula>NOT(ISERROR(SEARCH("Baja",AD18)))</formula>
    </cfRule>
  </conditionalFormatting>
  <conditionalFormatting sqref="AD18:AD19">
    <cfRule type="containsText" dxfId="18270" priority="17982" operator="containsText" text="VALORAR">
      <formula>NOT(ISERROR(SEARCH("VALORAR",AD18)))</formula>
    </cfRule>
    <cfRule type="containsText" dxfId="18269" priority="17983" operator="containsText" text="Extrema">
      <formula>NOT(ISERROR(SEARCH("Extrema",AD18)))</formula>
    </cfRule>
    <cfRule type="containsText" dxfId="18268" priority="17984" operator="containsText" text="Alta">
      <formula>NOT(ISERROR(SEARCH("Alta",AD18)))</formula>
    </cfRule>
    <cfRule type="containsText" dxfId="18267" priority="17985" operator="containsText" text="Moderada">
      <formula>NOT(ISERROR(SEARCH("Moderada",AD18)))</formula>
    </cfRule>
    <cfRule type="containsText" dxfId="18266" priority="17986" operator="containsText" text="Baja">
      <formula>NOT(ISERROR(SEARCH("Baja",AD18)))</formula>
    </cfRule>
  </conditionalFormatting>
  <conditionalFormatting sqref="U18:U19">
    <cfRule type="cellIs" dxfId="18265" priority="17993" stopIfTrue="1" operator="equal">
      <formula>"Alta"</formula>
    </cfRule>
  </conditionalFormatting>
  <conditionalFormatting sqref="U18:U19">
    <cfRule type="cellIs" dxfId="18264" priority="17995" stopIfTrue="1" operator="equal">
      <formula>"Baja"</formula>
    </cfRule>
  </conditionalFormatting>
  <conditionalFormatting sqref="U18:U19">
    <cfRule type="cellIs" dxfId="18263" priority="17994" stopIfTrue="1" operator="equal">
      <formula>"Media"</formula>
    </cfRule>
  </conditionalFormatting>
  <conditionalFormatting sqref="U18:U19">
    <cfRule type="cellIs" dxfId="18262" priority="17992" stopIfTrue="1" operator="equal">
      <formula>"Muy Alta"</formula>
    </cfRule>
  </conditionalFormatting>
  <conditionalFormatting sqref="U18:U19">
    <cfRule type="cellIs" dxfId="18261" priority="17996" stopIfTrue="1" operator="equal">
      <formula>"Muy Baja"</formula>
    </cfRule>
  </conditionalFormatting>
  <conditionalFormatting sqref="AD24:AD25">
    <cfRule type="containsText" dxfId="18260" priority="17949" operator="containsText" text="VALORAR">
      <formula>NOT(ISERROR(SEARCH("VALORAR",AD24)))</formula>
    </cfRule>
    <cfRule type="containsText" dxfId="18259" priority="17950" operator="containsText" text="Extrema">
      <formula>NOT(ISERROR(SEARCH("Extrema",AD24)))</formula>
    </cfRule>
    <cfRule type="containsText" dxfId="18258" priority="17951" operator="containsText" text="Alta">
      <formula>NOT(ISERROR(SEARCH("Alta",AD24)))</formula>
    </cfRule>
    <cfRule type="containsText" dxfId="18257" priority="17952" operator="containsText" text="Moderada">
      <formula>NOT(ISERROR(SEARCH("Moderada",AD24)))</formula>
    </cfRule>
    <cfRule type="containsText" dxfId="18256" priority="17953" operator="containsText" text="Baja">
      <formula>NOT(ISERROR(SEARCH("Baja",AD24)))</formula>
    </cfRule>
  </conditionalFormatting>
  <conditionalFormatting sqref="AD24:AD25">
    <cfRule type="containsText" dxfId="18255" priority="17954" operator="containsText" text="VALORAR">
      <formula>NOT(ISERROR(SEARCH("VALORAR",AD24)))</formula>
    </cfRule>
    <cfRule type="containsText" dxfId="18254" priority="17955" operator="containsText" text="Extrema">
      <formula>NOT(ISERROR(SEARCH("Extrema",AD24)))</formula>
    </cfRule>
    <cfRule type="containsText" dxfId="18253" priority="17956" operator="containsText" text="Alta">
      <formula>NOT(ISERROR(SEARCH("Alta",AD24)))</formula>
    </cfRule>
    <cfRule type="containsText" dxfId="18252" priority="17957" operator="containsText" text="Moderada">
      <formula>NOT(ISERROR(SEARCH("Moderada",AD24)))</formula>
    </cfRule>
    <cfRule type="containsText" dxfId="18251" priority="17958" operator="containsText" text="Baja">
      <formula>NOT(ISERROR(SEARCH("Baja",AD24)))</formula>
    </cfRule>
  </conditionalFormatting>
  <conditionalFormatting sqref="AS81">
    <cfRule type="cellIs" dxfId="18250" priority="16713" stopIfTrue="1" operator="equal">
      <formula>"Alta"</formula>
    </cfRule>
  </conditionalFormatting>
  <conditionalFormatting sqref="AS81">
    <cfRule type="cellIs" dxfId="18249" priority="16715" stopIfTrue="1" operator="equal">
      <formula>"Baja"</formula>
    </cfRule>
  </conditionalFormatting>
  <conditionalFormatting sqref="AS81">
    <cfRule type="cellIs" dxfId="18248" priority="16714" stopIfTrue="1" operator="equal">
      <formula>"Media"</formula>
    </cfRule>
  </conditionalFormatting>
  <conditionalFormatting sqref="AS81">
    <cfRule type="cellIs" dxfId="18247" priority="16712" stopIfTrue="1" operator="equal">
      <formula>"Muy Alta"</formula>
    </cfRule>
  </conditionalFormatting>
  <conditionalFormatting sqref="AS81">
    <cfRule type="cellIs" dxfId="18246" priority="16716" stopIfTrue="1" operator="equal">
      <formula>"Muy Baja"</formula>
    </cfRule>
  </conditionalFormatting>
  <conditionalFormatting sqref="U24:U25">
    <cfRule type="cellIs" dxfId="18245" priority="17965" stopIfTrue="1" operator="equal">
      <formula>"Alta"</formula>
    </cfRule>
  </conditionalFormatting>
  <conditionalFormatting sqref="U24:U25">
    <cfRule type="cellIs" dxfId="18244" priority="17967" stopIfTrue="1" operator="equal">
      <formula>"Baja"</formula>
    </cfRule>
  </conditionalFormatting>
  <conditionalFormatting sqref="U24:U25">
    <cfRule type="cellIs" dxfId="18243" priority="17966" stopIfTrue="1" operator="equal">
      <formula>"Media"</formula>
    </cfRule>
  </conditionalFormatting>
  <conditionalFormatting sqref="U24:U25">
    <cfRule type="cellIs" dxfId="18242" priority="17964" stopIfTrue="1" operator="equal">
      <formula>"Muy Alta"</formula>
    </cfRule>
  </conditionalFormatting>
  <conditionalFormatting sqref="U24:U25">
    <cfRule type="cellIs" dxfId="18241" priority="17968" stopIfTrue="1" operator="equal">
      <formula>"Muy Baja"</formula>
    </cfRule>
  </conditionalFormatting>
  <conditionalFormatting sqref="AS16">
    <cfRule type="cellIs" dxfId="18240" priority="17941" stopIfTrue="1" operator="equal">
      <formula>"Alta"</formula>
    </cfRule>
  </conditionalFormatting>
  <conditionalFormatting sqref="AS16">
    <cfRule type="cellIs" dxfId="18239" priority="17943" stopIfTrue="1" operator="equal">
      <formula>"Baja"</formula>
    </cfRule>
  </conditionalFormatting>
  <conditionalFormatting sqref="AS16">
    <cfRule type="cellIs" dxfId="18238" priority="17942" stopIfTrue="1" operator="equal">
      <formula>"Media"</formula>
    </cfRule>
  </conditionalFormatting>
  <conditionalFormatting sqref="AS16">
    <cfRule type="cellIs" dxfId="18237" priority="17940" stopIfTrue="1" operator="equal">
      <formula>"Muy Alta"</formula>
    </cfRule>
  </conditionalFormatting>
  <conditionalFormatting sqref="AS16">
    <cfRule type="cellIs" dxfId="18236" priority="17944" stopIfTrue="1" operator="equal">
      <formula>"Muy Baja"</formula>
    </cfRule>
  </conditionalFormatting>
  <conditionalFormatting sqref="AS17">
    <cfRule type="cellIs" dxfId="18235" priority="17927" stopIfTrue="1" operator="equal">
      <formula>"Alta"</formula>
    </cfRule>
  </conditionalFormatting>
  <conditionalFormatting sqref="AS17">
    <cfRule type="cellIs" dxfId="18234" priority="17929" stopIfTrue="1" operator="equal">
      <formula>"Baja"</formula>
    </cfRule>
  </conditionalFormatting>
  <conditionalFormatting sqref="AS17">
    <cfRule type="cellIs" dxfId="18233" priority="17928" stopIfTrue="1" operator="equal">
      <formula>"Media"</formula>
    </cfRule>
  </conditionalFormatting>
  <conditionalFormatting sqref="AS17">
    <cfRule type="cellIs" dxfId="18232" priority="17926" stopIfTrue="1" operator="equal">
      <formula>"Muy Alta"</formula>
    </cfRule>
  </conditionalFormatting>
  <conditionalFormatting sqref="AS17">
    <cfRule type="cellIs" dxfId="18231" priority="17930" stopIfTrue="1" operator="equal">
      <formula>"Muy Baja"</formula>
    </cfRule>
  </conditionalFormatting>
  <conditionalFormatting sqref="AS18">
    <cfRule type="cellIs" dxfId="18230" priority="17913" stopIfTrue="1" operator="equal">
      <formula>"Alta"</formula>
    </cfRule>
  </conditionalFormatting>
  <conditionalFormatting sqref="AS18">
    <cfRule type="cellIs" dxfId="18229" priority="17915" stopIfTrue="1" operator="equal">
      <formula>"Baja"</formula>
    </cfRule>
  </conditionalFormatting>
  <conditionalFormatting sqref="AS18">
    <cfRule type="cellIs" dxfId="18228" priority="17914" stopIfTrue="1" operator="equal">
      <formula>"Media"</formula>
    </cfRule>
  </conditionalFormatting>
  <conditionalFormatting sqref="AS18">
    <cfRule type="cellIs" dxfId="18227" priority="17912" stopIfTrue="1" operator="equal">
      <formula>"Muy Alta"</formula>
    </cfRule>
  </conditionalFormatting>
  <conditionalFormatting sqref="AS18">
    <cfRule type="cellIs" dxfId="18226" priority="17916" stopIfTrue="1" operator="equal">
      <formula>"Muy Baja"</formula>
    </cfRule>
  </conditionalFormatting>
  <conditionalFormatting sqref="AS19 AS21">
    <cfRule type="cellIs" dxfId="18225" priority="17899" stopIfTrue="1" operator="equal">
      <formula>"Alta"</formula>
    </cfRule>
  </conditionalFormatting>
  <conditionalFormatting sqref="AS19 AS21">
    <cfRule type="cellIs" dxfId="18224" priority="17901" stopIfTrue="1" operator="equal">
      <formula>"Baja"</formula>
    </cfRule>
  </conditionalFormatting>
  <conditionalFormatting sqref="AS19 AS21">
    <cfRule type="cellIs" dxfId="18223" priority="17900" stopIfTrue="1" operator="equal">
      <formula>"Media"</formula>
    </cfRule>
  </conditionalFormatting>
  <conditionalFormatting sqref="AS19 AS21">
    <cfRule type="cellIs" dxfId="18222" priority="17898" stopIfTrue="1" operator="equal">
      <formula>"Muy Alta"</formula>
    </cfRule>
  </conditionalFormatting>
  <conditionalFormatting sqref="AS19 AS21">
    <cfRule type="cellIs" dxfId="18221" priority="17902" stopIfTrue="1" operator="equal">
      <formula>"Muy Baja"</formula>
    </cfRule>
  </conditionalFormatting>
  <conditionalFormatting sqref="AS22">
    <cfRule type="cellIs" dxfId="18220" priority="17885" stopIfTrue="1" operator="equal">
      <formula>"Alta"</formula>
    </cfRule>
  </conditionalFormatting>
  <conditionalFormatting sqref="AS22">
    <cfRule type="cellIs" dxfId="18219" priority="17887" stopIfTrue="1" operator="equal">
      <formula>"Baja"</formula>
    </cfRule>
  </conditionalFormatting>
  <conditionalFormatting sqref="AS22">
    <cfRule type="cellIs" dxfId="18218" priority="17886" stopIfTrue="1" operator="equal">
      <formula>"Media"</formula>
    </cfRule>
  </conditionalFormatting>
  <conditionalFormatting sqref="AS22">
    <cfRule type="cellIs" dxfId="18217" priority="17884" stopIfTrue="1" operator="equal">
      <formula>"Muy Alta"</formula>
    </cfRule>
  </conditionalFormatting>
  <conditionalFormatting sqref="AS22">
    <cfRule type="cellIs" dxfId="18216" priority="17888" stopIfTrue="1" operator="equal">
      <formula>"Muy Baja"</formula>
    </cfRule>
  </conditionalFormatting>
  <conditionalFormatting sqref="AS23">
    <cfRule type="cellIs" dxfId="18215" priority="17871" stopIfTrue="1" operator="equal">
      <formula>"Alta"</formula>
    </cfRule>
  </conditionalFormatting>
  <conditionalFormatting sqref="AS23">
    <cfRule type="cellIs" dxfId="18214" priority="17873" stopIfTrue="1" operator="equal">
      <formula>"Baja"</formula>
    </cfRule>
  </conditionalFormatting>
  <conditionalFormatting sqref="AS23">
    <cfRule type="cellIs" dxfId="18213" priority="17872" stopIfTrue="1" operator="equal">
      <formula>"Media"</formula>
    </cfRule>
  </conditionalFormatting>
  <conditionalFormatting sqref="AS23">
    <cfRule type="cellIs" dxfId="18212" priority="17870" stopIfTrue="1" operator="equal">
      <formula>"Muy Alta"</formula>
    </cfRule>
  </conditionalFormatting>
  <conditionalFormatting sqref="AS23">
    <cfRule type="cellIs" dxfId="18211" priority="17874" stopIfTrue="1" operator="equal">
      <formula>"Muy Baja"</formula>
    </cfRule>
  </conditionalFormatting>
  <conditionalFormatting sqref="AS28">
    <cfRule type="cellIs" dxfId="18210" priority="17829" stopIfTrue="1" operator="equal">
      <formula>"Alta"</formula>
    </cfRule>
  </conditionalFormatting>
  <conditionalFormatting sqref="AS28">
    <cfRule type="cellIs" dxfId="18209" priority="17831" stopIfTrue="1" operator="equal">
      <formula>"Baja"</formula>
    </cfRule>
  </conditionalFormatting>
  <conditionalFormatting sqref="AS28">
    <cfRule type="cellIs" dxfId="18208" priority="17830" stopIfTrue="1" operator="equal">
      <formula>"Media"</formula>
    </cfRule>
  </conditionalFormatting>
  <conditionalFormatting sqref="AS28">
    <cfRule type="cellIs" dxfId="18207" priority="17828" stopIfTrue="1" operator="equal">
      <formula>"Muy Alta"</formula>
    </cfRule>
  </conditionalFormatting>
  <conditionalFormatting sqref="AS28">
    <cfRule type="cellIs" dxfId="18206" priority="17832" stopIfTrue="1" operator="equal">
      <formula>"Muy Baja"</formula>
    </cfRule>
  </conditionalFormatting>
  <conditionalFormatting sqref="AS78">
    <cfRule type="cellIs" dxfId="18205" priority="16671" stopIfTrue="1" operator="equal">
      <formula>"Alta"</formula>
    </cfRule>
  </conditionalFormatting>
  <conditionalFormatting sqref="AS78">
    <cfRule type="cellIs" dxfId="18204" priority="16673" stopIfTrue="1" operator="equal">
      <formula>"Baja"</formula>
    </cfRule>
  </conditionalFormatting>
  <conditionalFormatting sqref="AS78">
    <cfRule type="cellIs" dxfId="18203" priority="16672" stopIfTrue="1" operator="equal">
      <formula>"Media"</formula>
    </cfRule>
  </conditionalFormatting>
  <conditionalFormatting sqref="AS78">
    <cfRule type="cellIs" dxfId="18202" priority="16670" stopIfTrue="1" operator="equal">
      <formula>"Muy Alta"</formula>
    </cfRule>
  </conditionalFormatting>
  <conditionalFormatting sqref="AS78">
    <cfRule type="cellIs" dxfId="18201" priority="16674" stopIfTrue="1" operator="equal">
      <formula>"Muy Baja"</formula>
    </cfRule>
  </conditionalFormatting>
  <conditionalFormatting sqref="AD30:AD31">
    <cfRule type="containsText" dxfId="18200" priority="17767" operator="containsText" text="VALORAR">
      <formula>NOT(ISERROR(SEARCH("VALORAR",AD30)))</formula>
    </cfRule>
    <cfRule type="containsText" dxfId="18199" priority="17768" operator="containsText" text="Extrema">
      <formula>NOT(ISERROR(SEARCH("Extrema",AD30)))</formula>
    </cfRule>
    <cfRule type="containsText" dxfId="18198" priority="17769" operator="containsText" text="Alta">
      <formula>NOT(ISERROR(SEARCH("Alta",AD30)))</formula>
    </cfRule>
    <cfRule type="containsText" dxfId="18197" priority="17770" operator="containsText" text="Moderada">
      <formula>NOT(ISERROR(SEARCH("Moderada",AD30)))</formula>
    </cfRule>
    <cfRule type="containsText" dxfId="18196" priority="17771" operator="containsText" text="Baja">
      <formula>NOT(ISERROR(SEARCH("Baja",AD30)))</formula>
    </cfRule>
  </conditionalFormatting>
  <conditionalFormatting sqref="AD30:AD31">
    <cfRule type="containsText" dxfId="18195" priority="17772" operator="containsText" text="VALORAR">
      <formula>NOT(ISERROR(SEARCH("VALORAR",AD30)))</formula>
    </cfRule>
    <cfRule type="containsText" dxfId="18194" priority="17773" operator="containsText" text="Extrema">
      <formula>NOT(ISERROR(SEARCH("Extrema",AD30)))</formula>
    </cfRule>
    <cfRule type="containsText" dxfId="18193" priority="17774" operator="containsText" text="Alta">
      <formula>NOT(ISERROR(SEARCH("Alta",AD30)))</formula>
    </cfRule>
    <cfRule type="containsText" dxfId="18192" priority="17775" operator="containsText" text="Moderada">
      <formula>NOT(ISERROR(SEARCH("Moderada",AD30)))</formula>
    </cfRule>
    <cfRule type="containsText" dxfId="18191" priority="17776" operator="containsText" text="Baja">
      <formula>NOT(ISERROR(SEARCH("Baja",AD30)))</formula>
    </cfRule>
  </conditionalFormatting>
  <conditionalFormatting sqref="U30:U31">
    <cfRule type="cellIs" dxfId="18190" priority="17783" stopIfTrue="1" operator="equal">
      <formula>"Alta"</formula>
    </cfRule>
  </conditionalFormatting>
  <conditionalFormatting sqref="U30:U31">
    <cfRule type="cellIs" dxfId="18189" priority="17785" stopIfTrue="1" operator="equal">
      <formula>"Baja"</formula>
    </cfRule>
  </conditionalFormatting>
  <conditionalFormatting sqref="U30:U31">
    <cfRule type="cellIs" dxfId="18188" priority="17784" stopIfTrue="1" operator="equal">
      <formula>"Media"</formula>
    </cfRule>
  </conditionalFormatting>
  <conditionalFormatting sqref="U30:U31">
    <cfRule type="cellIs" dxfId="18187" priority="17782" stopIfTrue="1" operator="equal">
      <formula>"Muy Alta"</formula>
    </cfRule>
  </conditionalFormatting>
  <conditionalFormatting sqref="U30:U31">
    <cfRule type="cellIs" dxfId="18186" priority="17786" stopIfTrue="1" operator="equal">
      <formula>"Muy Baja"</formula>
    </cfRule>
  </conditionalFormatting>
  <conditionalFormatting sqref="AS31">
    <cfRule type="cellIs" dxfId="18185" priority="17745" stopIfTrue="1" operator="equal">
      <formula>"Alta"</formula>
    </cfRule>
  </conditionalFormatting>
  <conditionalFormatting sqref="AS31">
    <cfRule type="cellIs" dxfId="18184" priority="17747" stopIfTrue="1" operator="equal">
      <formula>"Baja"</formula>
    </cfRule>
  </conditionalFormatting>
  <conditionalFormatting sqref="AS31">
    <cfRule type="cellIs" dxfId="18183" priority="17746" stopIfTrue="1" operator="equal">
      <formula>"Media"</formula>
    </cfRule>
  </conditionalFormatting>
  <conditionalFormatting sqref="AS31">
    <cfRule type="cellIs" dxfId="18182" priority="17744" stopIfTrue="1" operator="equal">
      <formula>"Muy Alta"</formula>
    </cfRule>
  </conditionalFormatting>
  <conditionalFormatting sqref="AS31">
    <cfRule type="cellIs" dxfId="18181" priority="17748" stopIfTrue="1" operator="equal">
      <formula>"Muy Baja"</formula>
    </cfRule>
  </conditionalFormatting>
  <conditionalFormatting sqref="U76:U77">
    <cfRule type="cellIs" dxfId="18180" priority="16775" stopIfTrue="1" operator="equal">
      <formula>"Alta"</formula>
    </cfRule>
  </conditionalFormatting>
  <conditionalFormatting sqref="U76:U77">
    <cfRule type="cellIs" dxfId="18179" priority="16777" stopIfTrue="1" operator="equal">
      <formula>"Baja"</formula>
    </cfRule>
  </conditionalFormatting>
  <conditionalFormatting sqref="U76:U77">
    <cfRule type="cellIs" dxfId="18178" priority="16776" stopIfTrue="1" operator="equal">
      <formula>"Media"</formula>
    </cfRule>
  </conditionalFormatting>
  <conditionalFormatting sqref="U76:U77">
    <cfRule type="cellIs" dxfId="18177" priority="16774" stopIfTrue="1" operator="equal">
      <formula>"Muy Alta"</formula>
    </cfRule>
  </conditionalFormatting>
  <conditionalFormatting sqref="U76:U77">
    <cfRule type="cellIs" dxfId="18176" priority="16778" stopIfTrue="1" operator="equal">
      <formula>"Muy Baja"</formula>
    </cfRule>
  </conditionalFormatting>
  <conditionalFormatting sqref="AD82:AD83">
    <cfRule type="containsText" dxfId="18175" priority="16623" operator="containsText" text="VALORAR">
      <formula>NOT(ISERROR(SEARCH("VALORAR",AD82)))</formula>
    </cfRule>
    <cfRule type="containsText" dxfId="18174" priority="16624" operator="containsText" text="Extrema">
      <formula>NOT(ISERROR(SEARCH("Extrema",AD82)))</formula>
    </cfRule>
    <cfRule type="containsText" dxfId="18173" priority="16625" operator="containsText" text="Alta">
      <formula>NOT(ISERROR(SEARCH("Alta",AD82)))</formula>
    </cfRule>
    <cfRule type="containsText" dxfId="18172" priority="16626" operator="containsText" text="Moderada">
      <formula>NOT(ISERROR(SEARCH("Moderada",AD82)))</formula>
    </cfRule>
    <cfRule type="containsText" dxfId="18171" priority="16627" operator="containsText" text="Baja">
      <formula>NOT(ISERROR(SEARCH("Baja",AD82)))</formula>
    </cfRule>
  </conditionalFormatting>
  <conditionalFormatting sqref="AD82:AD83">
    <cfRule type="containsText" dxfId="18170" priority="16628" operator="containsText" text="VALORAR">
      <formula>NOT(ISERROR(SEARCH("VALORAR",AD82)))</formula>
    </cfRule>
    <cfRule type="containsText" dxfId="18169" priority="16629" operator="containsText" text="Extrema">
      <formula>NOT(ISERROR(SEARCH("Extrema",AD82)))</formula>
    </cfRule>
    <cfRule type="containsText" dxfId="18168" priority="16630" operator="containsText" text="Alta">
      <formula>NOT(ISERROR(SEARCH("Alta",AD82)))</formula>
    </cfRule>
    <cfRule type="containsText" dxfId="18167" priority="16631" operator="containsText" text="Moderada">
      <formula>NOT(ISERROR(SEARCH("Moderada",AD82)))</formula>
    </cfRule>
    <cfRule type="containsText" dxfId="18166" priority="16632" operator="containsText" text="Baja">
      <formula>NOT(ISERROR(SEARCH("Baja",AD82)))</formula>
    </cfRule>
  </conditionalFormatting>
  <conditionalFormatting sqref="AZ76">
    <cfRule type="containsText" dxfId="18165" priority="16749" operator="containsText" text="VALORAR">
      <formula>NOT(ISERROR(SEARCH("VALORAR",AZ76)))</formula>
    </cfRule>
    <cfRule type="containsText" dxfId="18164" priority="16750" operator="containsText" text="Extrema">
      <formula>NOT(ISERROR(SEARCH("Extrema",AZ76)))</formula>
    </cfRule>
    <cfRule type="containsText" dxfId="18163" priority="16751" operator="containsText" text="Alta">
      <formula>NOT(ISERROR(SEARCH("Alta",AZ76)))</formula>
    </cfRule>
    <cfRule type="containsText" dxfId="18162" priority="16752" operator="containsText" text="Moderada">
      <formula>NOT(ISERROR(SEARCH("Moderada",AZ76)))</formula>
    </cfRule>
    <cfRule type="containsText" dxfId="18161" priority="16753" operator="containsText" text="Baja">
      <formula>NOT(ISERROR(SEARCH("Baja",AZ76)))</formula>
    </cfRule>
  </conditionalFormatting>
  <conditionalFormatting sqref="AZ76">
    <cfRule type="containsText" dxfId="18160" priority="16754" operator="containsText" text="VALORAR">
      <formula>NOT(ISERROR(SEARCH("VALORAR",AZ76)))</formula>
    </cfRule>
    <cfRule type="containsText" dxfId="18159" priority="16755" operator="containsText" text="Extrema">
      <formula>NOT(ISERROR(SEARCH("Extrema",AZ76)))</formula>
    </cfRule>
    <cfRule type="containsText" dxfId="18158" priority="16756" operator="containsText" text="Alta">
      <formula>NOT(ISERROR(SEARCH("Alta",AZ76)))</formula>
    </cfRule>
    <cfRule type="containsText" dxfId="18157" priority="16757" operator="containsText" text="Moderada">
      <formula>NOT(ISERROR(SEARCH("Moderada",AZ76)))</formula>
    </cfRule>
    <cfRule type="containsText" dxfId="18156" priority="16758" operator="containsText" text="Baja">
      <formula>NOT(ISERROR(SEARCH("Baja",AZ76)))</formula>
    </cfRule>
  </conditionalFormatting>
  <conditionalFormatting sqref="AS76">
    <cfRule type="cellIs" dxfId="18155" priority="16741" stopIfTrue="1" operator="equal">
      <formula>"Alta"</formula>
    </cfRule>
  </conditionalFormatting>
  <conditionalFormatting sqref="AS76">
    <cfRule type="cellIs" dxfId="18154" priority="16743" stopIfTrue="1" operator="equal">
      <formula>"Baja"</formula>
    </cfRule>
  </conditionalFormatting>
  <conditionalFormatting sqref="AS76">
    <cfRule type="cellIs" dxfId="18153" priority="16742" stopIfTrue="1" operator="equal">
      <formula>"Media"</formula>
    </cfRule>
  </conditionalFormatting>
  <conditionalFormatting sqref="AS76">
    <cfRule type="cellIs" dxfId="18152" priority="16740" stopIfTrue="1" operator="equal">
      <formula>"Muy Alta"</formula>
    </cfRule>
  </conditionalFormatting>
  <conditionalFormatting sqref="AS76">
    <cfRule type="cellIs" dxfId="18151" priority="16744" stopIfTrue="1" operator="equal">
      <formula>"Muy Baja"</formula>
    </cfRule>
  </conditionalFormatting>
  <conditionalFormatting sqref="AS77">
    <cfRule type="cellIs" dxfId="18150" priority="16727" stopIfTrue="1" operator="equal">
      <formula>"Alta"</formula>
    </cfRule>
  </conditionalFormatting>
  <conditionalFormatting sqref="AS77">
    <cfRule type="cellIs" dxfId="18149" priority="16729" stopIfTrue="1" operator="equal">
      <formula>"Baja"</formula>
    </cfRule>
  </conditionalFormatting>
  <conditionalFormatting sqref="AS77">
    <cfRule type="cellIs" dxfId="18148" priority="16728" stopIfTrue="1" operator="equal">
      <formula>"Media"</formula>
    </cfRule>
  </conditionalFormatting>
  <conditionalFormatting sqref="AS77">
    <cfRule type="cellIs" dxfId="18147" priority="16726" stopIfTrue="1" operator="equal">
      <formula>"Muy Alta"</formula>
    </cfRule>
  </conditionalFormatting>
  <conditionalFormatting sqref="AS77">
    <cfRule type="cellIs" dxfId="18146" priority="16730" stopIfTrue="1" operator="equal">
      <formula>"Muy Baja"</formula>
    </cfRule>
  </conditionalFormatting>
  <conditionalFormatting sqref="AS87">
    <cfRule type="cellIs" dxfId="18145" priority="16577" stopIfTrue="1" operator="equal">
      <formula>"Alta"</formula>
    </cfRule>
  </conditionalFormatting>
  <conditionalFormatting sqref="AS87">
    <cfRule type="cellIs" dxfId="18144" priority="16579" stopIfTrue="1" operator="equal">
      <formula>"Baja"</formula>
    </cfRule>
  </conditionalFormatting>
  <conditionalFormatting sqref="AS87">
    <cfRule type="cellIs" dxfId="18143" priority="16578" stopIfTrue="1" operator="equal">
      <formula>"Media"</formula>
    </cfRule>
  </conditionalFormatting>
  <conditionalFormatting sqref="AS87">
    <cfRule type="cellIs" dxfId="18142" priority="16576" stopIfTrue="1" operator="equal">
      <formula>"Muy Alta"</formula>
    </cfRule>
  </conditionalFormatting>
  <conditionalFormatting sqref="AS87">
    <cfRule type="cellIs" dxfId="18141" priority="16580" stopIfTrue="1" operator="equal">
      <formula>"Muy Baja"</formula>
    </cfRule>
  </conditionalFormatting>
  <conditionalFormatting sqref="AD78:AD79">
    <cfRule type="containsText" dxfId="18140" priority="16679" operator="containsText" text="VALORAR">
      <formula>NOT(ISERROR(SEARCH("VALORAR",AD78)))</formula>
    </cfRule>
    <cfRule type="containsText" dxfId="18139" priority="16680" operator="containsText" text="Extrema">
      <formula>NOT(ISERROR(SEARCH("Extrema",AD78)))</formula>
    </cfRule>
    <cfRule type="containsText" dxfId="18138" priority="16681" operator="containsText" text="Alta">
      <formula>NOT(ISERROR(SEARCH("Alta",AD78)))</formula>
    </cfRule>
    <cfRule type="containsText" dxfId="18137" priority="16682" operator="containsText" text="Moderada">
      <formula>NOT(ISERROR(SEARCH("Moderada",AD78)))</formula>
    </cfRule>
    <cfRule type="containsText" dxfId="18136" priority="16683" operator="containsText" text="Baja">
      <formula>NOT(ISERROR(SEARCH("Baja",AD78)))</formula>
    </cfRule>
  </conditionalFormatting>
  <conditionalFormatting sqref="AD78:AD79">
    <cfRule type="containsText" dxfId="18135" priority="16684" operator="containsText" text="VALORAR">
      <formula>NOT(ISERROR(SEARCH("VALORAR",AD78)))</formula>
    </cfRule>
    <cfRule type="containsText" dxfId="18134" priority="16685" operator="containsText" text="Extrema">
      <formula>NOT(ISERROR(SEARCH("Extrema",AD78)))</formula>
    </cfRule>
    <cfRule type="containsText" dxfId="18133" priority="16686" operator="containsText" text="Alta">
      <formula>NOT(ISERROR(SEARCH("Alta",AD78)))</formula>
    </cfRule>
    <cfRule type="containsText" dxfId="18132" priority="16687" operator="containsText" text="Moderada">
      <formula>NOT(ISERROR(SEARCH("Moderada",AD78)))</formula>
    </cfRule>
    <cfRule type="containsText" dxfId="18131" priority="16688" operator="containsText" text="Baja">
      <formula>NOT(ISERROR(SEARCH("Baja",AD78)))</formula>
    </cfRule>
  </conditionalFormatting>
  <conditionalFormatting sqref="U78:U79">
    <cfRule type="cellIs" dxfId="18130" priority="16695" stopIfTrue="1" operator="equal">
      <formula>"Alta"</formula>
    </cfRule>
  </conditionalFormatting>
  <conditionalFormatting sqref="U78:U79">
    <cfRule type="cellIs" dxfId="18129" priority="16697" stopIfTrue="1" operator="equal">
      <formula>"Baja"</formula>
    </cfRule>
  </conditionalFormatting>
  <conditionalFormatting sqref="U78:U79">
    <cfRule type="cellIs" dxfId="18128" priority="16696" stopIfTrue="1" operator="equal">
      <formula>"Media"</formula>
    </cfRule>
  </conditionalFormatting>
  <conditionalFormatting sqref="U78:U79">
    <cfRule type="cellIs" dxfId="18127" priority="16694" stopIfTrue="1" operator="equal">
      <formula>"Muy Alta"</formula>
    </cfRule>
  </conditionalFormatting>
  <conditionalFormatting sqref="U78:U79">
    <cfRule type="cellIs" dxfId="18126" priority="16698" stopIfTrue="1" operator="equal">
      <formula>"Muy Baja"</formula>
    </cfRule>
  </conditionalFormatting>
  <conditionalFormatting sqref="AS84">
    <cfRule type="cellIs" dxfId="18125" priority="16535" stopIfTrue="1" operator="equal">
      <formula>"Alta"</formula>
    </cfRule>
  </conditionalFormatting>
  <conditionalFormatting sqref="AS84">
    <cfRule type="cellIs" dxfId="18124" priority="16537" stopIfTrue="1" operator="equal">
      <formula>"Baja"</formula>
    </cfRule>
  </conditionalFormatting>
  <conditionalFormatting sqref="AS84">
    <cfRule type="cellIs" dxfId="18123" priority="16536" stopIfTrue="1" operator="equal">
      <formula>"Media"</formula>
    </cfRule>
  </conditionalFormatting>
  <conditionalFormatting sqref="AS84">
    <cfRule type="cellIs" dxfId="18122" priority="16534" stopIfTrue="1" operator="equal">
      <formula>"Muy Alta"</formula>
    </cfRule>
  </conditionalFormatting>
  <conditionalFormatting sqref="AS84">
    <cfRule type="cellIs" dxfId="18121" priority="16538" stopIfTrue="1" operator="equal">
      <formula>"Muy Baja"</formula>
    </cfRule>
  </conditionalFormatting>
  <conditionalFormatting sqref="AS79">
    <cfRule type="cellIs" dxfId="18120" priority="16657" stopIfTrue="1" operator="equal">
      <formula>"Alta"</formula>
    </cfRule>
  </conditionalFormatting>
  <conditionalFormatting sqref="AS79">
    <cfRule type="cellIs" dxfId="18119" priority="16659" stopIfTrue="1" operator="equal">
      <formula>"Baja"</formula>
    </cfRule>
  </conditionalFormatting>
  <conditionalFormatting sqref="AS79">
    <cfRule type="cellIs" dxfId="18118" priority="16658" stopIfTrue="1" operator="equal">
      <formula>"Media"</formula>
    </cfRule>
  </conditionalFormatting>
  <conditionalFormatting sqref="AS79">
    <cfRule type="cellIs" dxfId="18117" priority="16656" stopIfTrue="1" operator="equal">
      <formula>"Muy Alta"</formula>
    </cfRule>
  </conditionalFormatting>
  <conditionalFormatting sqref="AS79">
    <cfRule type="cellIs" dxfId="18116" priority="16660" stopIfTrue="1" operator="equal">
      <formula>"Muy Baja"</formula>
    </cfRule>
  </conditionalFormatting>
  <conditionalFormatting sqref="U82:U83">
    <cfRule type="cellIs" dxfId="18115" priority="16639" stopIfTrue="1" operator="equal">
      <formula>"Alta"</formula>
    </cfRule>
  </conditionalFormatting>
  <conditionalFormatting sqref="U82:U83">
    <cfRule type="cellIs" dxfId="18114" priority="16641" stopIfTrue="1" operator="equal">
      <formula>"Baja"</formula>
    </cfRule>
  </conditionalFormatting>
  <conditionalFormatting sqref="U82:U83">
    <cfRule type="cellIs" dxfId="18113" priority="16640" stopIfTrue="1" operator="equal">
      <formula>"Media"</formula>
    </cfRule>
  </conditionalFormatting>
  <conditionalFormatting sqref="U82:U83">
    <cfRule type="cellIs" dxfId="18112" priority="16638" stopIfTrue="1" operator="equal">
      <formula>"Muy Alta"</formula>
    </cfRule>
  </conditionalFormatting>
  <conditionalFormatting sqref="U82:U83">
    <cfRule type="cellIs" dxfId="18111" priority="16642" stopIfTrue="1" operator="equal">
      <formula>"Muy Baja"</formula>
    </cfRule>
  </conditionalFormatting>
  <conditionalFormatting sqref="AD88:AD89">
    <cfRule type="containsText" dxfId="18110" priority="16487" operator="containsText" text="VALORAR">
      <formula>NOT(ISERROR(SEARCH("VALORAR",AD88)))</formula>
    </cfRule>
    <cfRule type="containsText" dxfId="18109" priority="16488" operator="containsText" text="Extrema">
      <formula>NOT(ISERROR(SEARCH("Extrema",AD88)))</formula>
    </cfRule>
    <cfRule type="containsText" dxfId="18108" priority="16489" operator="containsText" text="Alta">
      <formula>NOT(ISERROR(SEARCH("Alta",AD88)))</formula>
    </cfRule>
    <cfRule type="containsText" dxfId="18107" priority="16490" operator="containsText" text="Moderada">
      <formula>NOT(ISERROR(SEARCH("Moderada",AD88)))</formula>
    </cfRule>
    <cfRule type="containsText" dxfId="18106" priority="16491" operator="containsText" text="Baja">
      <formula>NOT(ISERROR(SEARCH("Baja",AD88)))</formula>
    </cfRule>
  </conditionalFormatting>
  <conditionalFormatting sqref="AD88:AD89">
    <cfRule type="containsText" dxfId="18105" priority="16492" operator="containsText" text="VALORAR">
      <formula>NOT(ISERROR(SEARCH("VALORAR",AD88)))</formula>
    </cfRule>
    <cfRule type="containsText" dxfId="18104" priority="16493" operator="containsText" text="Extrema">
      <formula>NOT(ISERROR(SEARCH("Extrema",AD88)))</formula>
    </cfRule>
    <cfRule type="containsText" dxfId="18103" priority="16494" operator="containsText" text="Alta">
      <formula>NOT(ISERROR(SEARCH("Alta",AD88)))</formula>
    </cfRule>
    <cfRule type="containsText" dxfId="18102" priority="16495" operator="containsText" text="Moderada">
      <formula>NOT(ISERROR(SEARCH("Moderada",AD88)))</formula>
    </cfRule>
    <cfRule type="containsText" dxfId="18101" priority="16496" operator="containsText" text="Baja">
      <formula>NOT(ISERROR(SEARCH("Baja",AD88)))</formula>
    </cfRule>
  </conditionalFormatting>
  <conditionalFormatting sqref="AZ82">
    <cfRule type="containsText" dxfId="18100" priority="16613" operator="containsText" text="VALORAR">
      <formula>NOT(ISERROR(SEARCH("VALORAR",AZ82)))</formula>
    </cfRule>
    <cfRule type="containsText" dxfId="18099" priority="16614" operator="containsText" text="Extrema">
      <formula>NOT(ISERROR(SEARCH("Extrema",AZ82)))</formula>
    </cfRule>
    <cfRule type="containsText" dxfId="18098" priority="16615" operator="containsText" text="Alta">
      <formula>NOT(ISERROR(SEARCH("Alta",AZ82)))</formula>
    </cfRule>
    <cfRule type="containsText" dxfId="18097" priority="16616" operator="containsText" text="Moderada">
      <formula>NOT(ISERROR(SEARCH("Moderada",AZ82)))</formula>
    </cfRule>
    <cfRule type="containsText" dxfId="18096" priority="16617" operator="containsText" text="Baja">
      <formula>NOT(ISERROR(SEARCH("Baja",AZ82)))</formula>
    </cfRule>
  </conditionalFormatting>
  <conditionalFormatting sqref="AZ82">
    <cfRule type="containsText" dxfId="18095" priority="16618" operator="containsText" text="VALORAR">
      <formula>NOT(ISERROR(SEARCH("VALORAR",AZ82)))</formula>
    </cfRule>
    <cfRule type="containsText" dxfId="18094" priority="16619" operator="containsText" text="Extrema">
      <formula>NOT(ISERROR(SEARCH("Extrema",AZ82)))</formula>
    </cfRule>
    <cfRule type="containsText" dxfId="18093" priority="16620" operator="containsText" text="Alta">
      <formula>NOT(ISERROR(SEARCH("Alta",AZ82)))</formula>
    </cfRule>
    <cfRule type="containsText" dxfId="18092" priority="16621" operator="containsText" text="Moderada">
      <formula>NOT(ISERROR(SEARCH("Moderada",AZ82)))</formula>
    </cfRule>
    <cfRule type="containsText" dxfId="18091" priority="16622" operator="containsText" text="Baja">
      <formula>NOT(ISERROR(SEARCH("Baja",AZ82)))</formula>
    </cfRule>
  </conditionalFormatting>
  <conditionalFormatting sqref="AS82">
    <cfRule type="cellIs" dxfId="18090" priority="16605" stopIfTrue="1" operator="equal">
      <formula>"Alta"</formula>
    </cfRule>
  </conditionalFormatting>
  <conditionalFormatting sqref="AS82">
    <cfRule type="cellIs" dxfId="18089" priority="16607" stopIfTrue="1" operator="equal">
      <formula>"Baja"</formula>
    </cfRule>
  </conditionalFormatting>
  <conditionalFormatting sqref="AS82">
    <cfRule type="cellIs" dxfId="18088" priority="16606" stopIfTrue="1" operator="equal">
      <formula>"Media"</formula>
    </cfRule>
  </conditionalFormatting>
  <conditionalFormatting sqref="AS82">
    <cfRule type="cellIs" dxfId="18087" priority="16604" stopIfTrue="1" operator="equal">
      <formula>"Muy Alta"</formula>
    </cfRule>
  </conditionalFormatting>
  <conditionalFormatting sqref="AS82">
    <cfRule type="cellIs" dxfId="18086" priority="16608" stopIfTrue="1" operator="equal">
      <formula>"Muy Baja"</formula>
    </cfRule>
  </conditionalFormatting>
  <conditionalFormatting sqref="AS83">
    <cfRule type="cellIs" dxfId="18085" priority="16591" stopIfTrue="1" operator="equal">
      <formula>"Alta"</formula>
    </cfRule>
  </conditionalFormatting>
  <conditionalFormatting sqref="AS83">
    <cfRule type="cellIs" dxfId="18084" priority="16593" stopIfTrue="1" operator="equal">
      <formula>"Baja"</formula>
    </cfRule>
  </conditionalFormatting>
  <conditionalFormatting sqref="AS83">
    <cfRule type="cellIs" dxfId="18083" priority="16592" stopIfTrue="1" operator="equal">
      <formula>"Media"</formula>
    </cfRule>
  </conditionalFormatting>
  <conditionalFormatting sqref="AS83">
    <cfRule type="cellIs" dxfId="18082" priority="16590" stopIfTrue="1" operator="equal">
      <formula>"Muy Alta"</formula>
    </cfRule>
  </conditionalFormatting>
  <conditionalFormatting sqref="AS83">
    <cfRule type="cellIs" dxfId="18081" priority="16594" stopIfTrue="1" operator="equal">
      <formula>"Muy Baja"</formula>
    </cfRule>
  </conditionalFormatting>
  <conditionalFormatting sqref="AS93">
    <cfRule type="cellIs" dxfId="18080" priority="16441" stopIfTrue="1" operator="equal">
      <formula>"Alta"</formula>
    </cfRule>
  </conditionalFormatting>
  <conditionalFormatting sqref="AS93">
    <cfRule type="cellIs" dxfId="18079" priority="16443" stopIfTrue="1" operator="equal">
      <formula>"Baja"</formula>
    </cfRule>
  </conditionalFormatting>
  <conditionalFormatting sqref="AS93">
    <cfRule type="cellIs" dxfId="18078" priority="16442" stopIfTrue="1" operator="equal">
      <formula>"Media"</formula>
    </cfRule>
  </conditionalFormatting>
  <conditionalFormatting sqref="AS93">
    <cfRule type="cellIs" dxfId="18077" priority="16440" stopIfTrue="1" operator="equal">
      <formula>"Muy Alta"</formula>
    </cfRule>
  </conditionalFormatting>
  <conditionalFormatting sqref="AS93">
    <cfRule type="cellIs" dxfId="18076" priority="16444" stopIfTrue="1" operator="equal">
      <formula>"Muy Baja"</formula>
    </cfRule>
  </conditionalFormatting>
  <conditionalFormatting sqref="AD84:AD85">
    <cfRule type="containsText" dxfId="18075" priority="16543" operator="containsText" text="VALORAR">
      <formula>NOT(ISERROR(SEARCH("VALORAR",AD84)))</formula>
    </cfRule>
    <cfRule type="containsText" dxfId="18074" priority="16544" operator="containsText" text="Extrema">
      <formula>NOT(ISERROR(SEARCH("Extrema",AD84)))</formula>
    </cfRule>
    <cfRule type="containsText" dxfId="18073" priority="16545" operator="containsText" text="Alta">
      <formula>NOT(ISERROR(SEARCH("Alta",AD84)))</formula>
    </cfRule>
    <cfRule type="containsText" dxfId="18072" priority="16546" operator="containsText" text="Moderada">
      <formula>NOT(ISERROR(SEARCH("Moderada",AD84)))</formula>
    </cfRule>
    <cfRule type="containsText" dxfId="18071" priority="16547" operator="containsText" text="Baja">
      <formula>NOT(ISERROR(SEARCH("Baja",AD84)))</formula>
    </cfRule>
  </conditionalFormatting>
  <conditionalFormatting sqref="AD84:AD85">
    <cfRule type="containsText" dxfId="18070" priority="16548" operator="containsText" text="VALORAR">
      <formula>NOT(ISERROR(SEARCH("VALORAR",AD84)))</formula>
    </cfRule>
    <cfRule type="containsText" dxfId="18069" priority="16549" operator="containsText" text="Extrema">
      <formula>NOT(ISERROR(SEARCH("Extrema",AD84)))</formula>
    </cfRule>
    <cfRule type="containsText" dxfId="18068" priority="16550" operator="containsText" text="Alta">
      <formula>NOT(ISERROR(SEARCH("Alta",AD84)))</formula>
    </cfRule>
    <cfRule type="containsText" dxfId="18067" priority="16551" operator="containsText" text="Moderada">
      <formula>NOT(ISERROR(SEARCH("Moderada",AD84)))</formula>
    </cfRule>
    <cfRule type="containsText" dxfId="18066" priority="16552" operator="containsText" text="Baja">
      <formula>NOT(ISERROR(SEARCH("Baja",AD84)))</formula>
    </cfRule>
  </conditionalFormatting>
  <conditionalFormatting sqref="U84:U85">
    <cfRule type="cellIs" dxfId="18065" priority="16559" stopIfTrue="1" operator="equal">
      <formula>"Alta"</formula>
    </cfRule>
  </conditionalFormatting>
  <conditionalFormatting sqref="U84:U85">
    <cfRule type="cellIs" dxfId="18064" priority="16561" stopIfTrue="1" operator="equal">
      <formula>"Baja"</formula>
    </cfRule>
  </conditionalFormatting>
  <conditionalFormatting sqref="U84:U85">
    <cfRule type="cellIs" dxfId="18063" priority="16560" stopIfTrue="1" operator="equal">
      <formula>"Media"</formula>
    </cfRule>
  </conditionalFormatting>
  <conditionalFormatting sqref="U84:U85">
    <cfRule type="cellIs" dxfId="18062" priority="16558" stopIfTrue="1" operator="equal">
      <formula>"Muy Alta"</formula>
    </cfRule>
  </conditionalFormatting>
  <conditionalFormatting sqref="U84:U85">
    <cfRule type="cellIs" dxfId="18061" priority="16562" stopIfTrue="1" operator="equal">
      <formula>"Muy Baja"</formula>
    </cfRule>
  </conditionalFormatting>
  <conditionalFormatting sqref="AS90">
    <cfRule type="cellIs" dxfId="18060" priority="16399" stopIfTrue="1" operator="equal">
      <formula>"Alta"</formula>
    </cfRule>
  </conditionalFormatting>
  <conditionalFormatting sqref="AS90">
    <cfRule type="cellIs" dxfId="18059" priority="16401" stopIfTrue="1" operator="equal">
      <formula>"Baja"</formula>
    </cfRule>
  </conditionalFormatting>
  <conditionalFormatting sqref="AS90">
    <cfRule type="cellIs" dxfId="18058" priority="16400" stopIfTrue="1" operator="equal">
      <formula>"Media"</formula>
    </cfRule>
  </conditionalFormatting>
  <conditionalFormatting sqref="AS90">
    <cfRule type="cellIs" dxfId="18057" priority="16398" stopIfTrue="1" operator="equal">
      <formula>"Muy Alta"</formula>
    </cfRule>
  </conditionalFormatting>
  <conditionalFormatting sqref="AS90">
    <cfRule type="cellIs" dxfId="18056" priority="16402" stopIfTrue="1" operator="equal">
      <formula>"Muy Baja"</formula>
    </cfRule>
  </conditionalFormatting>
  <conditionalFormatting sqref="AS85">
    <cfRule type="cellIs" dxfId="18055" priority="16521" stopIfTrue="1" operator="equal">
      <formula>"Alta"</formula>
    </cfRule>
  </conditionalFormatting>
  <conditionalFormatting sqref="AS85">
    <cfRule type="cellIs" dxfId="18054" priority="16523" stopIfTrue="1" operator="equal">
      <formula>"Baja"</formula>
    </cfRule>
  </conditionalFormatting>
  <conditionalFormatting sqref="AS85">
    <cfRule type="cellIs" dxfId="18053" priority="16522" stopIfTrue="1" operator="equal">
      <formula>"Media"</formula>
    </cfRule>
  </conditionalFormatting>
  <conditionalFormatting sqref="AS85">
    <cfRule type="cellIs" dxfId="18052" priority="16520" stopIfTrue="1" operator="equal">
      <formula>"Muy Alta"</formula>
    </cfRule>
  </conditionalFormatting>
  <conditionalFormatting sqref="AS85">
    <cfRule type="cellIs" dxfId="18051" priority="16524" stopIfTrue="1" operator="equal">
      <formula>"Muy Baja"</formula>
    </cfRule>
  </conditionalFormatting>
  <conditionalFormatting sqref="U34:U35">
    <cfRule type="cellIs" dxfId="18050" priority="17727" stopIfTrue="1" operator="equal">
      <formula>"Alta"</formula>
    </cfRule>
  </conditionalFormatting>
  <conditionalFormatting sqref="U34:U35">
    <cfRule type="cellIs" dxfId="18049" priority="17729" stopIfTrue="1" operator="equal">
      <formula>"Baja"</formula>
    </cfRule>
  </conditionalFormatting>
  <conditionalFormatting sqref="U34:U35">
    <cfRule type="cellIs" dxfId="18048" priority="17728" stopIfTrue="1" operator="equal">
      <formula>"Media"</formula>
    </cfRule>
  </conditionalFormatting>
  <conditionalFormatting sqref="U34:U35">
    <cfRule type="cellIs" dxfId="18047" priority="17726" stopIfTrue="1" operator="equal">
      <formula>"Muy Alta"</formula>
    </cfRule>
  </conditionalFormatting>
  <conditionalFormatting sqref="U34:U35">
    <cfRule type="cellIs" dxfId="18046" priority="17730" stopIfTrue="1" operator="equal">
      <formula>"Muy Baja"</formula>
    </cfRule>
  </conditionalFormatting>
  <conditionalFormatting sqref="AD34:AD35">
    <cfRule type="containsText" dxfId="18045" priority="17711" operator="containsText" text="VALORAR">
      <formula>NOT(ISERROR(SEARCH("VALORAR",AD34)))</formula>
    </cfRule>
    <cfRule type="containsText" dxfId="18044" priority="17712" operator="containsText" text="Extrema">
      <formula>NOT(ISERROR(SEARCH("Extrema",AD34)))</formula>
    </cfRule>
    <cfRule type="containsText" dxfId="18043" priority="17713" operator="containsText" text="Alta">
      <formula>NOT(ISERROR(SEARCH("Alta",AD34)))</formula>
    </cfRule>
    <cfRule type="containsText" dxfId="18042" priority="17714" operator="containsText" text="Moderada">
      <formula>NOT(ISERROR(SEARCH("Moderada",AD34)))</formula>
    </cfRule>
    <cfRule type="containsText" dxfId="18041" priority="17715" operator="containsText" text="Baja">
      <formula>NOT(ISERROR(SEARCH("Baja",AD34)))</formula>
    </cfRule>
  </conditionalFormatting>
  <conditionalFormatting sqref="AD34:AD35">
    <cfRule type="containsText" dxfId="18040" priority="17716" operator="containsText" text="VALORAR">
      <formula>NOT(ISERROR(SEARCH("VALORAR",AD34)))</formula>
    </cfRule>
    <cfRule type="containsText" dxfId="18039" priority="17717" operator="containsText" text="Extrema">
      <formula>NOT(ISERROR(SEARCH("Extrema",AD34)))</formula>
    </cfRule>
    <cfRule type="containsText" dxfId="18038" priority="17718" operator="containsText" text="Alta">
      <formula>NOT(ISERROR(SEARCH("Alta",AD34)))</formula>
    </cfRule>
    <cfRule type="containsText" dxfId="18037" priority="17719" operator="containsText" text="Moderada">
      <formula>NOT(ISERROR(SEARCH("Moderada",AD34)))</formula>
    </cfRule>
    <cfRule type="containsText" dxfId="18036" priority="17720" operator="containsText" text="Baja">
      <formula>NOT(ISERROR(SEARCH("Baja",AD34)))</formula>
    </cfRule>
  </conditionalFormatting>
  <conditionalFormatting sqref="AZ34">
    <cfRule type="containsText" dxfId="18035" priority="17701" operator="containsText" text="VALORAR">
      <formula>NOT(ISERROR(SEARCH("VALORAR",AZ34)))</formula>
    </cfRule>
    <cfRule type="containsText" dxfId="18034" priority="17702" operator="containsText" text="Extrema">
      <formula>NOT(ISERROR(SEARCH("Extrema",AZ34)))</formula>
    </cfRule>
    <cfRule type="containsText" dxfId="18033" priority="17703" operator="containsText" text="Alta">
      <formula>NOT(ISERROR(SEARCH("Alta",AZ34)))</formula>
    </cfRule>
    <cfRule type="containsText" dxfId="18032" priority="17704" operator="containsText" text="Moderada">
      <formula>NOT(ISERROR(SEARCH("Moderada",AZ34)))</formula>
    </cfRule>
    <cfRule type="containsText" dxfId="18031" priority="17705" operator="containsText" text="Baja">
      <formula>NOT(ISERROR(SEARCH("Baja",AZ34)))</formula>
    </cfRule>
  </conditionalFormatting>
  <conditionalFormatting sqref="AZ34">
    <cfRule type="containsText" dxfId="18030" priority="17706" operator="containsText" text="VALORAR">
      <formula>NOT(ISERROR(SEARCH("VALORAR",AZ34)))</formula>
    </cfRule>
    <cfRule type="containsText" dxfId="18029" priority="17707" operator="containsText" text="Extrema">
      <formula>NOT(ISERROR(SEARCH("Extrema",AZ34)))</formula>
    </cfRule>
    <cfRule type="containsText" dxfId="18028" priority="17708" operator="containsText" text="Alta">
      <formula>NOT(ISERROR(SEARCH("Alta",AZ34)))</formula>
    </cfRule>
    <cfRule type="containsText" dxfId="18027" priority="17709" operator="containsText" text="Moderada">
      <formula>NOT(ISERROR(SEARCH("Moderada",AZ34)))</formula>
    </cfRule>
    <cfRule type="containsText" dxfId="18026" priority="17710" operator="containsText" text="Baja">
      <formula>NOT(ISERROR(SEARCH("Baja",AZ34)))</formula>
    </cfRule>
  </conditionalFormatting>
  <conditionalFormatting sqref="AS40">
    <cfRule type="cellIs" dxfId="18025" priority="17557" stopIfTrue="1" operator="equal">
      <formula>"Alta"</formula>
    </cfRule>
  </conditionalFormatting>
  <conditionalFormatting sqref="AS40">
    <cfRule type="cellIs" dxfId="18024" priority="17559" stopIfTrue="1" operator="equal">
      <formula>"Baja"</formula>
    </cfRule>
  </conditionalFormatting>
  <conditionalFormatting sqref="AS40">
    <cfRule type="cellIs" dxfId="18023" priority="17558" stopIfTrue="1" operator="equal">
      <formula>"Media"</formula>
    </cfRule>
  </conditionalFormatting>
  <conditionalFormatting sqref="AS40">
    <cfRule type="cellIs" dxfId="18022" priority="17556" stopIfTrue="1" operator="equal">
      <formula>"Muy Alta"</formula>
    </cfRule>
  </conditionalFormatting>
  <conditionalFormatting sqref="AS40">
    <cfRule type="cellIs" dxfId="18021" priority="17560" stopIfTrue="1" operator="equal">
      <formula>"Muy Baja"</formula>
    </cfRule>
  </conditionalFormatting>
  <conditionalFormatting sqref="AS35">
    <cfRule type="cellIs" dxfId="18020" priority="17679" stopIfTrue="1" operator="equal">
      <formula>"Alta"</formula>
    </cfRule>
  </conditionalFormatting>
  <conditionalFormatting sqref="AS35">
    <cfRule type="cellIs" dxfId="18019" priority="17681" stopIfTrue="1" operator="equal">
      <formula>"Baja"</formula>
    </cfRule>
  </conditionalFormatting>
  <conditionalFormatting sqref="AS35">
    <cfRule type="cellIs" dxfId="18018" priority="17680" stopIfTrue="1" operator="equal">
      <formula>"Media"</formula>
    </cfRule>
  </conditionalFormatting>
  <conditionalFormatting sqref="AS35">
    <cfRule type="cellIs" dxfId="18017" priority="17678" stopIfTrue="1" operator="equal">
      <formula>"Muy Alta"</formula>
    </cfRule>
  </conditionalFormatting>
  <conditionalFormatting sqref="AS35">
    <cfRule type="cellIs" dxfId="18016" priority="17682" stopIfTrue="1" operator="equal">
      <formula>"Muy Baja"</formula>
    </cfRule>
  </conditionalFormatting>
  <conditionalFormatting sqref="AS39">
    <cfRule type="cellIs" dxfId="18015" priority="17665" stopIfTrue="1" operator="equal">
      <formula>"Alta"</formula>
    </cfRule>
  </conditionalFormatting>
  <conditionalFormatting sqref="AS39">
    <cfRule type="cellIs" dxfId="18014" priority="17667" stopIfTrue="1" operator="equal">
      <formula>"Baja"</formula>
    </cfRule>
  </conditionalFormatting>
  <conditionalFormatting sqref="AS39">
    <cfRule type="cellIs" dxfId="18013" priority="17666" stopIfTrue="1" operator="equal">
      <formula>"Media"</formula>
    </cfRule>
  </conditionalFormatting>
  <conditionalFormatting sqref="AS39">
    <cfRule type="cellIs" dxfId="18012" priority="17664" stopIfTrue="1" operator="equal">
      <formula>"Muy Alta"</formula>
    </cfRule>
  </conditionalFormatting>
  <conditionalFormatting sqref="AS39">
    <cfRule type="cellIs" dxfId="18011" priority="17668" stopIfTrue="1" operator="equal">
      <formula>"Muy Baja"</formula>
    </cfRule>
  </conditionalFormatting>
  <conditionalFormatting sqref="AD36:AD37">
    <cfRule type="containsText" dxfId="18010" priority="17631" operator="containsText" text="VALORAR">
      <formula>NOT(ISERROR(SEARCH("VALORAR",AD36)))</formula>
    </cfRule>
    <cfRule type="containsText" dxfId="18009" priority="17632" operator="containsText" text="Extrema">
      <formula>NOT(ISERROR(SEARCH("Extrema",AD36)))</formula>
    </cfRule>
    <cfRule type="containsText" dxfId="18008" priority="17633" operator="containsText" text="Alta">
      <formula>NOT(ISERROR(SEARCH("Alta",AD36)))</formula>
    </cfRule>
    <cfRule type="containsText" dxfId="18007" priority="17634" operator="containsText" text="Moderada">
      <formula>NOT(ISERROR(SEARCH("Moderada",AD36)))</formula>
    </cfRule>
    <cfRule type="containsText" dxfId="18006" priority="17635" operator="containsText" text="Baja">
      <formula>NOT(ISERROR(SEARCH("Baja",AD36)))</formula>
    </cfRule>
  </conditionalFormatting>
  <conditionalFormatting sqref="AD36:AD37">
    <cfRule type="containsText" dxfId="18005" priority="17636" operator="containsText" text="VALORAR">
      <formula>NOT(ISERROR(SEARCH("VALORAR",AD36)))</formula>
    </cfRule>
    <cfRule type="containsText" dxfId="18004" priority="17637" operator="containsText" text="Extrema">
      <formula>NOT(ISERROR(SEARCH("Extrema",AD36)))</formula>
    </cfRule>
    <cfRule type="containsText" dxfId="18003" priority="17638" operator="containsText" text="Alta">
      <formula>NOT(ISERROR(SEARCH("Alta",AD36)))</formula>
    </cfRule>
    <cfRule type="containsText" dxfId="18002" priority="17639" operator="containsText" text="Moderada">
      <formula>NOT(ISERROR(SEARCH("Moderada",AD36)))</formula>
    </cfRule>
    <cfRule type="containsText" dxfId="18001" priority="17640" operator="containsText" text="Baja">
      <formula>NOT(ISERROR(SEARCH("Baja",AD36)))</formula>
    </cfRule>
  </conditionalFormatting>
  <conditionalFormatting sqref="U36:U37">
    <cfRule type="cellIs" dxfId="18000" priority="17647" stopIfTrue="1" operator="equal">
      <formula>"Alta"</formula>
    </cfRule>
  </conditionalFormatting>
  <conditionalFormatting sqref="U36:U37">
    <cfRule type="cellIs" dxfId="17999" priority="17649" stopIfTrue="1" operator="equal">
      <formula>"Baja"</formula>
    </cfRule>
  </conditionalFormatting>
  <conditionalFormatting sqref="U36:U37">
    <cfRule type="cellIs" dxfId="17998" priority="17648" stopIfTrue="1" operator="equal">
      <formula>"Media"</formula>
    </cfRule>
  </conditionalFormatting>
  <conditionalFormatting sqref="U36:U37">
    <cfRule type="cellIs" dxfId="17997" priority="17646" stopIfTrue="1" operator="equal">
      <formula>"Muy Alta"</formula>
    </cfRule>
  </conditionalFormatting>
  <conditionalFormatting sqref="U36:U37">
    <cfRule type="cellIs" dxfId="17996" priority="17650" stopIfTrue="1" operator="equal">
      <formula>"Muy Baja"</formula>
    </cfRule>
  </conditionalFormatting>
  <conditionalFormatting sqref="AS36">
    <cfRule type="cellIs" dxfId="17995" priority="17623" stopIfTrue="1" operator="equal">
      <formula>"Alta"</formula>
    </cfRule>
  </conditionalFormatting>
  <conditionalFormatting sqref="AS36">
    <cfRule type="cellIs" dxfId="17994" priority="17625" stopIfTrue="1" operator="equal">
      <formula>"Baja"</formula>
    </cfRule>
  </conditionalFormatting>
  <conditionalFormatting sqref="AS36">
    <cfRule type="cellIs" dxfId="17993" priority="17624" stopIfTrue="1" operator="equal">
      <formula>"Media"</formula>
    </cfRule>
  </conditionalFormatting>
  <conditionalFormatting sqref="AS36">
    <cfRule type="cellIs" dxfId="17992" priority="17622" stopIfTrue="1" operator="equal">
      <formula>"Muy Alta"</formula>
    </cfRule>
  </conditionalFormatting>
  <conditionalFormatting sqref="AS36">
    <cfRule type="cellIs" dxfId="17991" priority="17626" stopIfTrue="1" operator="equal">
      <formula>"Muy Baja"</formula>
    </cfRule>
  </conditionalFormatting>
  <conditionalFormatting sqref="AS37">
    <cfRule type="cellIs" dxfId="17990" priority="17609" stopIfTrue="1" operator="equal">
      <formula>"Alta"</formula>
    </cfRule>
  </conditionalFormatting>
  <conditionalFormatting sqref="AS37">
    <cfRule type="cellIs" dxfId="17989" priority="17611" stopIfTrue="1" operator="equal">
      <formula>"Baja"</formula>
    </cfRule>
  </conditionalFormatting>
  <conditionalFormatting sqref="AS37">
    <cfRule type="cellIs" dxfId="17988" priority="17610" stopIfTrue="1" operator="equal">
      <formula>"Media"</formula>
    </cfRule>
  </conditionalFormatting>
  <conditionalFormatting sqref="AS37">
    <cfRule type="cellIs" dxfId="17987" priority="17608" stopIfTrue="1" operator="equal">
      <formula>"Muy Alta"</formula>
    </cfRule>
  </conditionalFormatting>
  <conditionalFormatting sqref="AS37">
    <cfRule type="cellIs" dxfId="17986" priority="17612" stopIfTrue="1" operator="equal">
      <formula>"Muy Baja"</formula>
    </cfRule>
  </conditionalFormatting>
  <conditionalFormatting sqref="U40:U41">
    <cfRule type="cellIs" dxfId="17985" priority="17591" stopIfTrue="1" operator="equal">
      <formula>"Alta"</formula>
    </cfRule>
  </conditionalFormatting>
  <conditionalFormatting sqref="U40:U41">
    <cfRule type="cellIs" dxfId="17984" priority="17593" stopIfTrue="1" operator="equal">
      <formula>"Baja"</formula>
    </cfRule>
  </conditionalFormatting>
  <conditionalFormatting sqref="U40:U41">
    <cfRule type="cellIs" dxfId="17983" priority="17592" stopIfTrue="1" operator="equal">
      <formula>"Media"</formula>
    </cfRule>
  </conditionalFormatting>
  <conditionalFormatting sqref="U40:U41">
    <cfRule type="cellIs" dxfId="17982" priority="17590" stopIfTrue="1" operator="equal">
      <formula>"Muy Alta"</formula>
    </cfRule>
  </conditionalFormatting>
  <conditionalFormatting sqref="U40:U41">
    <cfRule type="cellIs" dxfId="17981" priority="17594" stopIfTrue="1" operator="equal">
      <formula>"Muy Baja"</formula>
    </cfRule>
  </conditionalFormatting>
  <conditionalFormatting sqref="AD40:AD41">
    <cfRule type="containsText" dxfId="17980" priority="17575" operator="containsText" text="VALORAR">
      <formula>NOT(ISERROR(SEARCH("VALORAR",AD40)))</formula>
    </cfRule>
    <cfRule type="containsText" dxfId="17979" priority="17576" operator="containsText" text="Extrema">
      <formula>NOT(ISERROR(SEARCH("Extrema",AD40)))</formula>
    </cfRule>
    <cfRule type="containsText" dxfId="17978" priority="17577" operator="containsText" text="Alta">
      <formula>NOT(ISERROR(SEARCH("Alta",AD40)))</formula>
    </cfRule>
    <cfRule type="containsText" dxfId="17977" priority="17578" operator="containsText" text="Moderada">
      <formula>NOT(ISERROR(SEARCH("Moderada",AD40)))</formula>
    </cfRule>
    <cfRule type="containsText" dxfId="17976" priority="17579" operator="containsText" text="Baja">
      <formula>NOT(ISERROR(SEARCH("Baja",AD40)))</formula>
    </cfRule>
  </conditionalFormatting>
  <conditionalFormatting sqref="AD40:AD41">
    <cfRule type="containsText" dxfId="17975" priority="17580" operator="containsText" text="VALORAR">
      <formula>NOT(ISERROR(SEARCH("VALORAR",AD40)))</formula>
    </cfRule>
    <cfRule type="containsText" dxfId="17974" priority="17581" operator="containsText" text="Extrema">
      <formula>NOT(ISERROR(SEARCH("Extrema",AD40)))</formula>
    </cfRule>
    <cfRule type="containsText" dxfId="17973" priority="17582" operator="containsText" text="Alta">
      <formula>NOT(ISERROR(SEARCH("Alta",AD40)))</formula>
    </cfRule>
    <cfRule type="containsText" dxfId="17972" priority="17583" operator="containsText" text="Moderada">
      <formula>NOT(ISERROR(SEARCH("Moderada",AD40)))</formula>
    </cfRule>
    <cfRule type="containsText" dxfId="17971" priority="17584" operator="containsText" text="Baja">
      <formula>NOT(ISERROR(SEARCH("Baja",AD40)))</formula>
    </cfRule>
  </conditionalFormatting>
  <conditionalFormatting sqref="AZ40">
    <cfRule type="containsText" dxfId="17970" priority="17565" operator="containsText" text="VALORAR">
      <formula>NOT(ISERROR(SEARCH("VALORAR",AZ40)))</formula>
    </cfRule>
    <cfRule type="containsText" dxfId="17969" priority="17566" operator="containsText" text="Extrema">
      <formula>NOT(ISERROR(SEARCH("Extrema",AZ40)))</formula>
    </cfRule>
    <cfRule type="containsText" dxfId="17968" priority="17567" operator="containsText" text="Alta">
      <formula>NOT(ISERROR(SEARCH("Alta",AZ40)))</formula>
    </cfRule>
    <cfRule type="containsText" dxfId="17967" priority="17568" operator="containsText" text="Moderada">
      <formula>NOT(ISERROR(SEARCH("Moderada",AZ40)))</formula>
    </cfRule>
    <cfRule type="containsText" dxfId="17966" priority="17569" operator="containsText" text="Baja">
      <formula>NOT(ISERROR(SEARCH("Baja",AZ40)))</formula>
    </cfRule>
  </conditionalFormatting>
  <conditionalFormatting sqref="AZ40">
    <cfRule type="containsText" dxfId="17965" priority="17570" operator="containsText" text="VALORAR">
      <formula>NOT(ISERROR(SEARCH("VALORAR",AZ40)))</formula>
    </cfRule>
    <cfRule type="containsText" dxfId="17964" priority="17571" operator="containsText" text="Extrema">
      <formula>NOT(ISERROR(SEARCH("Extrema",AZ40)))</formula>
    </cfRule>
    <cfRule type="containsText" dxfId="17963" priority="17572" operator="containsText" text="Alta">
      <formula>NOT(ISERROR(SEARCH("Alta",AZ40)))</formula>
    </cfRule>
    <cfRule type="containsText" dxfId="17962" priority="17573" operator="containsText" text="Moderada">
      <formula>NOT(ISERROR(SEARCH("Moderada",AZ40)))</formula>
    </cfRule>
    <cfRule type="containsText" dxfId="17961" priority="17574" operator="containsText" text="Baja">
      <formula>NOT(ISERROR(SEARCH("Baja",AZ40)))</formula>
    </cfRule>
  </conditionalFormatting>
  <conditionalFormatting sqref="AS46">
    <cfRule type="cellIs" dxfId="17960" priority="17421" stopIfTrue="1" operator="equal">
      <formula>"Alta"</formula>
    </cfRule>
  </conditionalFormatting>
  <conditionalFormatting sqref="AS46">
    <cfRule type="cellIs" dxfId="17959" priority="17423" stopIfTrue="1" operator="equal">
      <formula>"Baja"</formula>
    </cfRule>
  </conditionalFormatting>
  <conditionalFormatting sqref="AS46">
    <cfRule type="cellIs" dxfId="17958" priority="17422" stopIfTrue="1" operator="equal">
      <formula>"Media"</formula>
    </cfRule>
  </conditionalFormatting>
  <conditionalFormatting sqref="AS46">
    <cfRule type="cellIs" dxfId="17957" priority="17420" stopIfTrue="1" operator="equal">
      <formula>"Muy Alta"</formula>
    </cfRule>
  </conditionalFormatting>
  <conditionalFormatting sqref="AS46">
    <cfRule type="cellIs" dxfId="17956" priority="17424" stopIfTrue="1" operator="equal">
      <formula>"Muy Baja"</formula>
    </cfRule>
  </conditionalFormatting>
  <conditionalFormatting sqref="AS41">
    <cfRule type="cellIs" dxfId="17955" priority="17543" stopIfTrue="1" operator="equal">
      <formula>"Alta"</formula>
    </cfRule>
  </conditionalFormatting>
  <conditionalFormatting sqref="AS41">
    <cfRule type="cellIs" dxfId="17954" priority="17545" stopIfTrue="1" operator="equal">
      <formula>"Baja"</formula>
    </cfRule>
  </conditionalFormatting>
  <conditionalFormatting sqref="AS41">
    <cfRule type="cellIs" dxfId="17953" priority="17544" stopIfTrue="1" operator="equal">
      <formula>"Media"</formula>
    </cfRule>
  </conditionalFormatting>
  <conditionalFormatting sqref="AS41">
    <cfRule type="cellIs" dxfId="17952" priority="17542" stopIfTrue="1" operator="equal">
      <formula>"Muy Alta"</formula>
    </cfRule>
  </conditionalFormatting>
  <conditionalFormatting sqref="AS41">
    <cfRule type="cellIs" dxfId="17951" priority="17546" stopIfTrue="1" operator="equal">
      <formula>"Muy Baja"</formula>
    </cfRule>
  </conditionalFormatting>
  <conditionalFormatting sqref="AS45">
    <cfRule type="cellIs" dxfId="17950" priority="17529" stopIfTrue="1" operator="equal">
      <formula>"Alta"</formula>
    </cfRule>
  </conditionalFormatting>
  <conditionalFormatting sqref="AS45">
    <cfRule type="cellIs" dxfId="17949" priority="17531" stopIfTrue="1" operator="equal">
      <formula>"Baja"</formula>
    </cfRule>
  </conditionalFormatting>
  <conditionalFormatting sqref="AS45">
    <cfRule type="cellIs" dxfId="17948" priority="17530" stopIfTrue="1" operator="equal">
      <formula>"Media"</formula>
    </cfRule>
  </conditionalFormatting>
  <conditionalFormatting sqref="AS45">
    <cfRule type="cellIs" dxfId="17947" priority="17528" stopIfTrue="1" operator="equal">
      <formula>"Muy Alta"</formula>
    </cfRule>
  </conditionalFormatting>
  <conditionalFormatting sqref="AS45">
    <cfRule type="cellIs" dxfId="17946" priority="17532" stopIfTrue="1" operator="equal">
      <formula>"Muy Baja"</formula>
    </cfRule>
  </conditionalFormatting>
  <conditionalFormatting sqref="AD42:AD43">
    <cfRule type="containsText" dxfId="17945" priority="17495" operator="containsText" text="VALORAR">
      <formula>NOT(ISERROR(SEARCH("VALORAR",AD42)))</formula>
    </cfRule>
    <cfRule type="containsText" dxfId="17944" priority="17496" operator="containsText" text="Extrema">
      <formula>NOT(ISERROR(SEARCH("Extrema",AD42)))</formula>
    </cfRule>
    <cfRule type="containsText" dxfId="17943" priority="17497" operator="containsText" text="Alta">
      <formula>NOT(ISERROR(SEARCH("Alta",AD42)))</formula>
    </cfRule>
    <cfRule type="containsText" dxfId="17942" priority="17498" operator="containsText" text="Moderada">
      <formula>NOT(ISERROR(SEARCH("Moderada",AD42)))</formula>
    </cfRule>
    <cfRule type="containsText" dxfId="17941" priority="17499" operator="containsText" text="Baja">
      <formula>NOT(ISERROR(SEARCH("Baja",AD42)))</formula>
    </cfRule>
  </conditionalFormatting>
  <conditionalFormatting sqref="AD42:AD43">
    <cfRule type="containsText" dxfId="17940" priority="17500" operator="containsText" text="VALORAR">
      <formula>NOT(ISERROR(SEARCH("VALORAR",AD42)))</formula>
    </cfRule>
    <cfRule type="containsText" dxfId="17939" priority="17501" operator="containsText" text="Extrema">
      <formula>NOT(ISERROR(SEARCH("Extrema",AD42)))</formula>
    </cfRule>
    <cfRule type="containsText" dxfId="17938" priority="17502" operator="containsText" text="Alta">
      <formula>NOT(ISERROR(SEARCH("Alta",AD42)))</formula>
    </cfRule>
    <cfRule type="containsText" dxfId="17937" priority="17503" operator="containsText" text="Moderada">
      <formula>NOT(ISERROR(SEARCH("Moderada",AD42)))</formula>
    </cfRule>
    <cfRule type="containsText" dxfId="17936" priority="17504" operator="containsText" text="Baja">
      <formula>NOT(ISERROR(SEARCH("Baja",AD42)))</formula>
    </cfRule>
  </conditionalFormatting>
  <conditionalFormatting sqref="U42:U43">
    <cfRule type="cellIs" dxfId="17935" priority="17511" stopIfTrue="1" operator="equal">
      <formula>"Alta"</formula>
    </cfRule>
  </conditionalFormatting>
  <conditionalFormatting sqref="U42:U43">
    <cfRule type="cellIs" dxfId="17934" priority="17513" stopIfTrue="1" operator="equal">
      <formula>"Baja"</formula>
    </cfRule>
  </conditionalFormatting>
  <conditionalFormatting sqref="U42:U43">
    <cfRule type="cellIs" dxfId="17933" priority="17512" stopIfTrue="1" operator="equal">
      <formula>"Media"</formula>
    </cfRule>
  </conditionalFormatting>
  <conditionalFormatting sqref="U42:U43">
    <cfRule type="cellIs" dxfId="17932" priority="17510" stopIfTrue="1" operator="equal">
      <formula>"Muy Alta"</formula>
    </cfRule>
  </conditionalFormatting>
  <conditionalFormatting sqref="U42:U43">
    <cfRule type="cellIs" dxfId="17931" priority="17514" stopIfTrue="1" operator="equal">
      <formula>"Muy Baja"</formula>
    </cfRule>
  </conditionalFormatting>
  <conditionalFormatting sqref="AS42">
    <cfRule type="cellIs" dxfId="17930" priority="17487" stopIfTrue="1" operator="equal">
      <formula>"Alta"</formula>
    </cfRule>
  </conditionalFormatting>
  <conditionalFormatting sqref="AS42">
    <cfRule type="cellIs" dxfId="17929" priority="17489" stopIfTrue="1" operator="equal">
      <formula>"Baja"</formula>
    </cfRule>
  </conditionalFormatting>
  <conditionalFormatting sqref="AS42">
    <cfRule type="cellIs" dxfId="17928" priority="17488" stopIfTrue="1" operator="equal">
      <formula>"Media"</formula>
    </cfRule>
  </conditionalFormatting>
  <conditionalFormatting sqref="AS42">
    <cfRule type="cellIs" dxfId="17927" priority="17486" stopIfTrue="1" operator="equal">
      <formula>"Muy Alta"</formula>
    </cfRule>
  </conditionalFormatting>
  <conditionalFormatting sqref="AS42">
    <cfRule type="cellIs" dxfId="17926" priority="17490" stopIfTrue="1" operator="equal">
      <formula>"Muy Baja"</formula>
    </cfRule>
  </conditionalFormatting>
  <conditionalFormatting sqref="AS43">
    <cfRule type="cellIs" dxfId="17925" priority="17473" stopIfTrue="1" operator="equal">
      <formula>"Alta"</formula>
    </cfRule>
  </conditionalFormatting>
  <conditionalFormatting sqref="AS43">
    <cfRule type="cellIs" dxfId="17924" priority="17475" stopIfTrue="1" operator="equal">
      <formula>"Baja"</formula>
    </cfRule>
  </conditionalFormatting>
  <conditionalFormatting sqref="AS43">
    <cfRule type="cellIs" dxfId="17923" priority="17474" stopIfTrue="1" operator="equal">
      <formula>"Media"</formula>
    </cfRule>
  </conditionalFormatting>
  <conditionalFormatting sqref="AS43">
    <cfRule type="cellIs" dxfId="17922" priority="17472" stopIfTrue="1" operator="equal">
      <formula>"Muy Alta"</formula>
    </cfRule>
  </conditionalFormatting>
  <conditionalFormatting sqref="AS43">
    <cfRule type="cellIs" dxfId="17921" priority="17476" stopIfTrue="1" operator="equal">
      <formula>"Muy Baja"</formula>
    </cfRule>
  </conditionalFormatting>
  <conditionalFormatting sqref="U46:U47">
    <cfRule type="cellIs" dxfId="17920" priority="17455" stopIfTrue="1" operator="equal">
      <formula>"Alta"</formula>
    </cfRule>
  </conditionalFormatting>
  <conditionalFormatting sqref="U46:U47">
    <cfRule type="cellIs" dxfId="17919" priority="17457" stopIfTrue="1" operator="equal">
      <formula>"Baja"</formula>
    </cfRule>
  </conditionalFormatting>
  <conditionalFormatting sqref="U46:U47">
    <cfRule type="cellIs" dxfId="17918" priority="17456" stopIfTrue="1" operator="equal">
      <formula>"Media"</formula>
    </cfRule>
  </conditionalFormatting>
  <conditionalFormatting sqref="U46:U47">
    <cfRule type="cellIs" dxfId="17917" priority="17454" stopIfTrue="1" operator="equal">
      <formula>"Muy Alta"</formula>
    </cfRule>
  </conditionalFormatting>
  <conditionalFormatting sqref="U46:U47">
    <cfRule type="cellIs" dxfId="17916" priority="17458" stopIfTrue="1" operator="equal">
      <formula>"Muy Baja"</formula>
    </cfRule>
  </conditionalFormatting>
  <conditionalFormatting sqref="AD46:AD47">
    <cfRule type="containsText" dxfId="17915" priority="17439" operator="containsText" text="VALORAR">
      <formula>NOT(ISERROR(SEARCH("VALORAR",AD46)))</formula>
    </cfRule>
    <cfRule type="containsText" dxfId="17914" priority="17440" operator="containsText" text="Extrema">
      <formula>NOT(ISERROR(SEARCH("Extrema",AD46)))</formula>
    </cfRule>
    <cfRule type="containsText" dxfId="17913" priority="17441" operator="containsText" text="Alta">
      <formula>NOT(ISERROR(SEARCH("Alta",AD46)))</formula>
    </cfRule>
    <cfRule type="containsText" dxfId="17912" priority="17442" operator="containsText" text="Moderada">
      <formula>NOT(ISERROR(SEARCH("Moderada",AD46)))</formula>
    </cfRule>
    <cfRule type="containsText" dxfId="17911" priority="17443" operator="containsText" text="Baja">
      <formula>NOT(ISERROR(SEARCH("Baja",AD46)))</formula>
    </cfRule>
  </conditionalFormatting>
  <conditionalFormatting sqref="AD46:AD47">
    <cfRule type="containsText" dxfId="17910" priority="17444" operator="containsText" text="VALORAR">
      <formula>NOT(ISERROR(SEARCH("VALORAR",AD46)))</formula>
    </cfRule>
    <cfRule type="containsText" dxfId="17909" priority="17445" operator="containsText" text="Extrema">
      <formula>NOT(ISERROR(SEARCH("Extrema",AD46)))</formula>
    </cfRule>
    <cfRule type="containsText" dxfId="17908" priority="17446" operator="containsText" text="Alta">
      <formula>NOT(ISERROR(SEARCH("Alta",AD46)))</formula>
    </cfRule>
    <cfRule type="containsText" dxfId="17907" priority="17447" operator="containsText" text="Moderada">
      <formula>NOT(ISERROR(SEARCH("Moderada",AD46)))</formula>
    </cfRule>
    <cfRule type="containsText" dxfId="17906" priority="17448" operator="containsText" text="Baja">
      <formula>NOT(ISERROR(SEARCH("Baja",AD46)))</formula>
    </cfRule>
  </conditionalFormatting>
  <conditionalFormatting sqref="AZ46">
    <cfRule type="containsText" dxfId="17905" priority="17429" operator="containsText" text="VALORAR">
      <formula>NOT(ISERROR(SEARCH("VALORAR",AZ46)))</formula>
    </cfRule>
    <cfRule type="containsText" dxfId="17904" priority="17430" operator="containsText" text="Extrema">
      <formula>NOT(ISERROR(SEARCH("Extrema",AZ46)))</formula>
    </cfRule>
    <cfRule type="containsText" dxfId="17903" priority="17431" operator="containsText" text="Alta">
      <formula>NOT(ISERROR(SEARCH("Alta",AZ46)))</formula>
    </cfRule>
    <cfRule type="containsText" dxfId="17902" priority="17432" operator="containsText" text="Moderada">
      <formula>NOT(ISERROR(SEARCH("Moderada",AZ46)))</formula>
    </cfRule>
    <cfRule type="containsText" dxfId="17901" priority="17433" operator="containsText" text="Baja">
      <formula>NOT(ISERROR(SEARCH("Baja",AZ46)))</formula>
    </cfRule>
  </conditionalFormatting>
  <conditionalFormatting sqref="AZ46">
    <cfRule type="containsText" dxfId="17900" priority="17434" operator="containsText" text="VALORAR">
      <formula>NOT(ISERROR(SEARCH("VALORAR",AZ46)))</formula>
    </cfRule>
    <cfRule type="containsText" dxfId="17899" priority="17435" operator="containsText" text="Extrema">
      <formula>NOT(ISERROR(SEARCH("Extrema",AZ46)))</formula>
    </cfRule>
    <cfRule type="containsText" dxfId="17898" priority="17436" operator="containsText" text="Alta">
      <formula>NOT(ISERROR(SEARCH("Alta",AZ46)))</formula>
    </cfRule>
    <cfRule type="containsText" dxfId="17897" priority="17437" operator="containsText" text="Moderada">
      <formula>NOT(ISERROR(SEARCH("Moderada",AZ46)))</formula>
    </cfRule>
    <cfRule type="containsText" dxfId="17896" priority="17438" operator="containsText" text="Baja">
      <formula>NOT(ISERROR(SEARCH("Baja",AZ46)))</formula>
    </cfRule>
  </conditionalFormatting>
  <conditionalFormatting sqref="AS47">
    <cfRule type="cellIs" dxfId="17895" priority="17407" stopIfTrue="1" operator="equal">
      <formula>"Alta"</formula>
    </cfRule>
  </conditionalFormatting>
  <conditionalFormatting sqref="AS47">
    <cfRule type="cellIs" dxfId="17894" priority="17409" stopIfTrue="1" operator="equal">
      <formula>"Baja"</formula>
    </cfRule>
  </conditionalFormatting>
  <conditionalFormatting sqref="AS47">
    <cfRule type="cellIs" dxfId="17893" priority="17408" stopIfTrue="1" operator="equal">
      <formula>"Media"</formula>
    </cfRule>
  </conditionalFormatting>
  <conditionalFormatting sqref="AS47">
    <cfRule type="cellIs" dxfId="17892" priority="17406" stopIfTrue="1" operator="equal">
      <formula>"Muy Alta"</formula>
    </cfRule>
  </conditionalFormatting>
  <conditionalFormatting sqref="AS47">
    <cfRule type="cellIs" dxfId="17891" priority="17410" stopIfTrue="1" operator="equal">
      <formula>"Muy Baja"</formula>
    </cfRule>
  </conditionalFormatting>
  <conditionalFormatting sqref="AS51">
    <cfRule type="cellIs" dxfId="17890" priority="17393" stopIfTrue="1" operator="equal">
      <formula>"Alta"</formula>
    </cfRule>
  </conditionalFormatting>
  <conditionalFormatting sqref="AS51">
    <cfRule type="cellIs" dxfId="17889" priority="17395" stopIfTrue="1" operator="equal">
      <formula>"Baja"</formula>
    </cfRule>
  </conditionalFormatting>
  <conditionalFormatting sqref="AS51">
    <cfRule type="cellIs" dxfId="17888" priority="17394" stopIfTrue="1" operator="equal">
      <formula>"Media"</formula>
    </cfRule>
  </conditionalFormatting>
  <conditionalFormatting sqref="AS51">
    <cfRule type="cellIs" dxfId="17887" priority="17392" stopIfTrue="1" operator="equal">
      <formula>"Muy Alta"</formula>
    </cfRule>
  </conditionalFormatting>
  <conditionalFormatting sqref="AS51">
    <cfRule type="cellIs" dxfId="17886" priority="17396" stopIfTrue="1" operator="equal">
      <formula>"Muy Baja"</formula>
    </cfRule>
  </conditionalFormatting>
  <conditionalFormatting sqref="AD48:AD49">
    <cfRule type="containsText" dxfId="17885" priority="17359" operator="containsText" text="VALORAR">
      <formula>NOT(ISERROR(SEARCH("VALORAR",AD48)))</formula>
    </cfRule>
    <cfRule type="containsText" dxfId="17884" priority="17360" operator="containsText" text="Extrema">
      <formula>NOT(ISERROR(SEARCH("Extrema",AD48)))</formula>
    </cfRule>
    <cfRule type="containsText" dxfId="17883" priority="17361" operator="containsText" text="Alta">
      <formula>NOT(ISERROR(SEARCH("Alta",AD48)))</formula>
    </cfRule>
    <cfRule type="containsText" dxfId="17882" priority="17362" operator="containsText" text="Moderada">
      <formula>NOT(ISERROR(SEARCH("Moderada",AD48)))</formula>
    </cfRule>
    <cfRule type="containsText" dxfId="17881" priority="17363" operator="containsText" text="Baja">
      <formula>NOT(ISERROR(SEARCH("Baja",AD48)))</formula>
    </cfRule>
  </conditionalFormatting>
  <conditionalFormatting sqref="AD48:AD49">
    <cfRule type="containsText" dxfId="17880" priority="17364" operator="containsText" text="VALORAR">
      <formula>NOT(ISERROR(SEARCH("VALORAR",AD48)))</formula>
    </cfRule>
    <cfRule type="containsText" dxfId="17879" priority="17365" operator="containsText" text="Extrema">
      <formula>NOT(ISERROR(SEARCH("Extrema",AD48)))</formula>
    </cfRule>
    <cfRule type="containsText" dxfId="17878" priority="17366" operator="containsText" text="Alta">
      <formula>NOT(ISERROR(SEARCH("Alta",AD48)))</formula>
    </cfRule>
    <cfRule type="containsText" dxfId="17877" priority="17367" operator="containsText" text="Moderada">
      <formula>NOT(ISERROR(SEARCH("Moderada",AD48)))</formula>
    </cfRule>
    <cfRule type="containsText" dxfId="17876" priority="17368" operator="containsText" text="Baja">
      <formula>NOT(ISERROR(SEARCH("Baja",AD48)))</formula>
    </cfRule>
  </conditionalFormatting>
  <conditionalFormatting sqref="U48:U49">
    <cfRule type="cellIs" dxfId="17875" priority="17375" stopIfTrue="1" operator="equal">
      <formula>"Alta"</formula>
    </cfRule>
  </conditionalFormatting>
  <conditionalFormatting sqref="U48:U49">
    <cfRule type="cellIs" dxfId="17874" priority="17377" stopIfTrue="1" operator="equal">
      <formula>"Baja"</formula>
    </cfRule>
  </conditionalFormatting>
  <conditionalFormatting sqref="U48:U49">
    <cfRule type="cellIs" dxfId="17873" priority="17376" stopIfTrue="1" operator="equal">
      <formula>"Media"</formula>
    </cfRule>
  </conditionalFormatting>
  <conditionalFormatting sqref="U48:U49">
    <cfRule type="cellIs" dxfId="17872" priority="17374" stopIfTrue="1" operator="equal">
      <formula>"Muy Alta"</formula>
    </cfRule>
  </conditionalFormatting>
  <conditionalFormatting sqref="U48:U49">
    <cfRule type="cellIs" dxfId="17871" priority="17378" stopIfTrue="1" operator="equal">
      <formula>"Muy Baja"</formula>
    </cfRule>
  </conditionalFormatting>
  <conditionalFormatting sqref="AS48">
    <cfRule type="cellIs" dxfId="17870" priority="17351" stopIfTrue="1" operator="equal">
      <formula>"Alta"</formula>
    </cfRule>
  </conditionalFormatting>
  <conditionalFormatting sqref="AS48">
    <cfRule type="cellIs" dxfId="17869" priority="17353" stopIfTrue="1" operator="equal">
      <formula>"Baja"</formula>
    </cfRule>
  </conditionalFormatting>
  <conditionalFormatting sqref="AS48">
    <cfRule type="cellIs" dxfId="17868" priority="17352" stopIfTrue="1" operator="equal">
      <formula>"Media"</formula>
    </cfRule>
  </conditionalFormatting>
  <conditionalFormatting sqref="AS48">
    <cfRule type="cellIs" dxfId="17867" priority="17350" stopIfTrue="1" operator="equal">
      <formula>"Muy Alta"</formula>
    </cfRule>
  </conditionalFormatting>
  <conditionalFormatting sqref="AS48">
    <cfRule type="cellIs" dxfId="17866" priority="17354" stopIfTrue="1" operator="equal">
      <formula>"Muy Baja"</formula>
    </cfRule>
  </conditionalFormatting>
  <conditionalFormatting sqref="AS49">
    <cfRule type="cellIs" dxfId="17865" priority="17337" stopIfTrue="1" operator="equal">
      <formula>"Alta"</formula>
    </cfRule>
  </conditionalFormatting>
  <conditionalFormatting sqref="AS49">
    <cfRule type="cellIs" dxfId="17864" priority="17339" stopIfTrue="1" operator="equal">
      <formula>"Baja"</formula>
    </cfRule>
  </conditionalFormatting>
  <conditionalFormatting sqref="AS49">
    <cfRule type="cellIs" dxfId="17863" priority="17338" stopIfTrue="1" operator="equal">
      <formula>"Media"</formula>
    </cfRule>
  </conditionalFormatting>
  <conditionalFormatting sqref="AS49">
    <cfRule type="cellIs" dxfId="17862" priority="17336" stopIfTrue="1" operator="equal">
      <formula>"Muy Alta"</formula>
    </cfRule>
  </conditionalFormatting>
  <conditionalFormatting sqref="AS49">
    <cfRule type="cellIs" dxfId="17861" priority="17340" stopIfTrue="1" operator="equal">
      <formula>"Muy Baja"</formula>
    </cfRule>
  </conditionalFormatting>
  <conditionalFormatting sqref="U52:U53">
    <cfRule type="cellIs" dxfId="17860" priority="17319" stopIfTrue="1" operator="equal">
      <formula>"Alta"</formula>
    </cfRule>
  </conditionalFormatting>
  <conditionalFormatting sqref="U52:U53">
    <cfRule type="cellIs" dxfId="17859" priority="17321" stopIfTrue="1" operator="equal">
      <formula>"Baja"</formula>
    </cfRule>
  </conditionalFormatting>
  <conditionalFormatting sqref="U52:U53">
    <cfRule type="cellIs" dxfId="17858" priority="17320" stopIfTrue="1" operator="equal">
      <formula>"Media"</formula>
    </cfRule>
  </conditionalFormatting>
  <conditionalFormatting sqref="U52:U53">
    <cfRule type="cellIs" dxfId="17857" priority="17318" stopIfTrue="1" operator="equal">
      <formula>"Muy Alta"</formula>
    </cfRule>
  </conditionalFormatting>
  <conditionalFormatting sqref="U52:U53">
    <cfRule type="cellIs" dxfId="17856" priority="17322" stopIfTrue="1" operator="equal">
      <formula>"Muy Baja"</formula>
    </cfRule>
  </conditionalFormatting>
  <conditionalFormatting sqref="AD52:AD53">
    <cfRule type="containsText" dxfId="17855" priority="17303" operator="containsText" text="VALORAR">
      <formula>NOT(ISERROR(SEARCH("VALORAR",AD52)))</formula>
    </cfRule>
    <cfRule type="containsText" dxfId="17854" priority="17304" operator="containsText" text="Extrema">
      <formula>NOT(ISERROR(SEARCH("Extrema",AD52)))</formula>
    </cfRule>
    <cfRule type="containsText" dxfId="17853" priority="17305" operator="containsText" text="Alta">
      <formula>NOT(ISERROR(SEARCH("Alta",AD52)))</formula>
    </cfRule>
    <cfRule type="containsText" dxfId="17852" priority="17306" operator="containsText" text="Moderada">
      <formula>NOT(ISERROR(SEARCH("Moderada",AD52)))</formula>
    </cfRule>
    <cfRule type="containsText" dxfId="17851" priority="17307" operator="containsText" text="Baja">
      <formula>NOT(ISERROR(SEARCH("Baja",AD52)))</formula>
    </cfRule>
  </conditionalFormatting>
  <conditionalFormatting sqref="AD52:AD53">
    <cfRule type="containsText" dxfId="17850" priority="17308" operator="containsText" text="VALORAR">
      <formula>NOT(ISERROR(SEARCH("VALORAR",AD52)))</formula>
    </cfRule>
    <cfRule type="containsText" dxfId="17849" priority="17309" operator="containsText" text="Extrema">
      <formula>NOT(ISERROR(SEARCH("Extrema",AD52)))</formula>
    </cfRule>
    <cfRule type="containsText" dxfId="17848" priority="17310" operator="containsText" text="Alta">
      <formula>NOT(ISERROR(SEARCH("Alta",AD52)))</formula>
    </cfRule>
    <cfRule type="containsText" dxfId="17847" priority="17311" operator="containsText" text="Moderada">
      <formula>NOT(ISERROR(SEARCH("Moderada",AD52)))</formula>
    </cfRule>
    <cfRule type="containsText" dxfId="17846" priority="17312" operator="containsText" text="Baja">
      <formula>NOT(ISERROR(SEARCH("Baja",AD52)))</formula>
    </cfRule>
  </conditionalFormatting>
  <conditionalFormatting sqref="AZ52">
    <cfRule type="containsText" dxfId="17845" priority="17293" operator="containsText" text="VALORAR">
      <formula>NOT(ISERROR(SEARCH("VALORAR",AZ52)))</formula>
    </cfRule>
    <cfRule type="containsText" dxfId="17844" priority="17294" operator="containsText" text="Extrema">
      <formula>NOT(ISERROR(SEARCH("Extrema",AZ52)))</formula>
    </cfRule>
    <cfRule type="containsText" dxfId="17843" priority="17295" operator="containsText" text="Alta">
      <formula>NOT(ISERROR(SEARCH("Alta",AZ52)))</formula>
    </cfRule>
    <cfRule type="containsText" dxfId="17842" priority="17296" operator="containsText" text="Moderada">
      <formula>NOT(ISERROR(SEARCH("Moderada",AZ52)))</formula>
    </cfRule>
    <cfRule type="containsText" dxfId="17841" priority="17297" operator="containsText" text="Baja">
      <formula>NOT(ISERROR(SEARCH("Baja",AZ52)))</formula>
    </cfRule>
  </conditionalFormatting>
  <conditionalFormatting sqref="AZ52">
    <cfRule type="containsText" dxfId="17840" priority="17298" operator="containsText" text="VALORAR">
      <formula>NOT(ISERROR(SEARCH("VALORAR",AZ52)))</formula>
    </cfRule>
    <cfRule type="containsText" dxfId="17839" priority="17299" operator="containsText" text="Extrema">
      <formula>NOT(ISERROR(SEARCH("Extrema",AZ52)))</formula>
    </cfRule>
    <cfRule type="containsText" dxfId="17838" priority="17300" operator="containsText" text="Alta">
      <formula>NOT(ISERROR(SEARCH("Alta",AZ52)))</formula>
    </cfRule>
    <cfRule type="containsText" dxfId="17837" priority="17301" operator="containsText" text="Moderada">
      <formula>NOT(ISERROR(SEARCH("Moderada",AZ52)))</formula>
    </cfRule>
    <cfRule type="containsText" dxfId="17836" priority="17302" operator="containsText" text="Baja">
      <formula>NOT(ISERROR(SEARCH("Baja",AZ52)))</formula>
    </cfRule>
  </conditionalFormatting>
  <conditionalFormatting sqref="AS52">
    <cfRule type="cellIs" dxfId="17835" priority="17285" stopIfTrue="1" operator="equal">
      <formula>"Alta"</formula>
    </cfRule>
  </conditionalFormatting>
  <conditionalFormatting sqref="AS52">
    <cfRule type="cellIs" dxfId="17834" priority="17287" stopIfTrue="1" operator="equal">
      <formula>"Baja"</formula>
    </cfRule>
  </conditionalFormatting>
  <conditionalFormatting sqref="AS52">
    <cfRule type="cellIs" dxfId="17833" priority="17286" stopIfTrue="1" operator="equal">
      <formula>"Media"</formula>
    </cfRule>
  </conditionalFormatting>
  <conditionalFormatting sqref="AS52">
    <cfRule type="cellIs" dxfId="17832" priority="17284" stopIfTrue="1" operator="equal">
      <formula>"Muy Alta"</formula>
    </cfRule>
  </conditionalFormatting>
  <conditionalFormatting sqref="AS52">
    <cfRule type="cellIs" dxfId="17831" priority="17288" stopIfTrue="1" operator="equal">
      <formula>"Muy Baja"</formula>
    </cfRule>
  </conditionalFormatting>
  <conditionalFormatting sqref="AS53">
    <cfRule type="cellIs" dxfId="17830" priority="17271" stopIfTrue="1" operator="equal">
      <formula>"Alta"</formula>
    </cfRule>
  </conditionalFormatting>
  <conditionalFormatting sqref="AS53">
    <cfRule type="cellIs" dxfId="17829" priority="17273" stopIfTrue="1" operator="equal">
      <formula>"Baja"</formula>
    </cfRule>
  </conditionalFormatting>
  <conditionalFormatting sqref="AS53">
    <cfRule type="cellIs" dxfId="17828" priority="17272" stopIfTrue="1" operator="equal">
      <formula>"Media"</formula>
    </cfRule>
  </conditionalFormatting>
  <conditionalFormatting sqref="AS53">
    <cfRule type="cellIs" dxfId="17827" priority="17270" stopIfTrue="1" operator="equal">
      <formula>"Muy Alta"</formula>
    </cfRule>
  </conditionalFormatting>
  <conditionalFormatting sqref="AS53">
    <cfRule type="cellIs" dxfId="17826" priority="17274" stopIfTrue="1" operator="equal">
      <formula>"Muy Baja"</formula>
    </cfRule>
  </conditionalFormatting>
  <conditionalFormatting sqref="AS57">
    <cfRule type="cellIs" dxfId="17825" priority="17257" stopIfTrue="1" operator="equal">
      <formula>"Alta"</formula>
    </cfRule>
  </conditionalFormatting>
  <conditionalFormatting sqref="AS57">
    <cfRule type="cellIs" dxfId="17824" priority="17259" stopIfTrue="1" operator="equal">
      <formula>"Baja"</formula>
    </cfRule>
  </conditionalFormatting>
  <conditionalFormatting sqref="AS57">
    <cfRule type="cellIs" dxfId="17823" priority="17258" stopIfTrue="1" operator="equal">
      <formula>"Media"</formula>
    </cfRule>
  </conditionalFormatting>
  <conditionalFormatting sqref="AS57">
    <cfRule type="cellIs" dxfId="17822" priority="17256" stopIfTrue="1" operator="equal">
      <formula>"Muy Alta"</formula>
    </cfRule>
  </conditionalFormatting>
  <conditionalFormatting sqref="AS57">
    <cfRule type="cellIs" dxfId="17821" priority="17260" stopIfTrue="1" operator="equal">
      <formula>"Muy Baja"</formula>
    </cfRule>
  </conditionalFormatting>
  <conditionalFormatting sqref="AD54:AD55">
    <cfRule type="containsText" dxfId="17820" priority="17223" operator="containsText" text="VALORAR">
      <formula>NOT(ISERROR(SEARCH("VALORAR",AD54)))</formula>
    </cfRule>
    <cfRule type="containsText" dxfId="17819" priority="17224" operator="containsText" text="Extrema">
      <formula>NOT(ISERROR(SEARCH("Extrema",AD54)))</formula>
    </cfRule>
    <cfRule type="containsText" dxfId="17818" priority="17225" operator="containsText" text="Alta">
      <formula>NOT(ISERROR(SEARCH("Alta",AD54)))</formula>
    </cfRule>
    <cfRule type="containsText" dxfId="17817" priority="17226" operator="containsText" text="Moderada">
      <formula>NOT(ISERROR(SEARCH("Moderada",AD54)))</formula>
    </cfRule>
    <cfRule type="containsText" dxfId="17816" priority="17227" operator="containsText" text="Baja">
      <formula>NOT(ISERROR(SEARCH("Baja",AD54)))</formula>
    </cfRule>
  </conditionalFormatting>
  <conditionalFormatting sqref="AD54:AD55">
    <cfRule type="containsText" dxfId="17815" priority="17228" operator="containsText" text="VALORAR">
      <formula>NOT(ISERROR(SEARCH("VALORAR",AD54)))</formula>
    </cfRule>
    <cfRule type="containsText" dxfId="17814" priority="17229" operator="containsText" text="Extrema">
      <formula>NOT(ISERROR(SEARCH("Extrema",AD54)))</formula>
    </cfRule>
    <cfRule type="containsText" dxfId="17813" priority="17230" operator="containsText" text="Alta">
      <formula>NOT(ISERROR(SEARCH("Alta",AD54)))</formula>
    </cfRule>
    <cfRule type="containsText" dxfId="17812" priority="17231" operator="containsText" text="Moderada">
      <formula>NOT(ISERROR(SEARCH("Moderada",AD54)))</formula>
    </cfRule>
    <cfRule type="containsText" dxfId="17811" priority="17232" operator="containsText" text="Baja">
      <formula>NOT(ISERROR(SEARCH("Baja",AD54)))</formula>
    </cfRule>
  </conditionalFormatting>
  <conditionalFormatting sqref="U54:U55">
    <cfRule type="cellIs" dxfId="17810" priority="17239" stopIfTrue="1" operator="equal">
      <formula>"Alta"</formula>
    </cfRule>
  </conditionalFormatting>
  <conditionalFormatting sqref="U54:U55">
    <cfRule type="cellIs" dxfId="17809" priority="17241" stopIfTrue="1" operator="equal">
      <formula>"Baja"</formula>
    </cfRule>
  </conditionalFormatting>
  <conditionalFormatting sqref="U54:U55">
    <cfRule type="cellIs" dxfId="17808" priority="17240" stopIfTrue="1" operator="equal">
      <formula>"Media"</formula>
    </cfRule>
  </conditionalFormatting>
  <conditionalFormatting sqref="U54:U55">
    <cfRule type="cellIs" dxfId="17807" priority="17238" stopIfTrue="1" operator="equal">
      <formula>"Muy Alta"</formula>
    </cfRule>
  </conditionalFormatting>
  <conditionalFormatting sqref="U54:U55">
    <cfRule type="cellIs" dxfId="17806" priority="17242" stopIfTrue="1" operator="equal">
      <formula>"Muy Baja"</formula>
    </cfRule>
  </conditionalFormatting>
  <conditionalFormatting sqref="AS54">
    <cfRule type="cellIs" dxfId="17805" priority="17215" stopIfTrue="1" operator="equal">
      <formula>"Alta"</formula>
    </cfRule>
  </conditionalFormatting>
  <conditionalFormatting sqref="AS54">
    <cfRule type="cellIs" dxfId="17804" priority="17217" stopIfTrue="1" operator="equal">
      <formula>"Baja"</formula>
    </cfRule>
  </conditionalFormatting>
  <conditionalFormatting sqref="AS54">
    <cfRule type="cellIs" dxfId="17803" priority="17216" stopIfTrue="1" operator="equal">
      <formula>"Media"</formula>
    </cfRule>
  </conditionalFormatting>
  <conditionalFormatting sqref="AS54">
    <cfRule type="cellIs" dxfId="17802" priority="17214" stopIfTrue="1" operator="equal">
      <formula>"Muy Alta"</formula>
    </cfRule>
  </conditionalFormatting>
  <conditionalFormatting sqref="AS54">
    <cfRule type="cellIs" dxfId="17801" priority="17218" stopIfTrue="1" operator="equal">
      <formula>"Muy Baja"</formula>
    </cfRule>
  </conditionalFormatting>
  <conditionalFormatting sqref="AS55">
    <cfRule type="cellIs" dxfId="17800" priority="17201" stopIfTrue="1" operator="equal">
      <formula>"Alta"</formula>
    </cfRule>
  </conditionalFormatting>
  <conditionalFormatting sqref="AS55">
    <cfRule type="cellIs" dxfId="17799" priority="17203" stopIfTrue="1" operator="equal">
      <formula>"Baja"</formula>
    </cfRule>
  </conditionalFormatting>
  <conditionalFormatting sqref="AS55">
    <cfRule type="cellIs" dxfId="17798" priority="17202" stopIfTrue="1" operator="equal">
      <formula>"Media"</formula>
    </cfRule>
  </conditionalFormatting>
  <conditionalFormatting sqref="AS55">
    <cfRule type="cellIs" dxfId="17797" priority="17200" stopIfTrue="1" operator="equal">
      <formula>"Muy Alta"</formula>
    </cfRule>
  </conditionalFormatting>
  <conditionalFormatting sqref="AS55">
    <cfRule type="cellIs" dxfId="17796" priority="17204" stopIfTrue="1" operator="equal">
      <formula>"Muy Baja"</formula>
    </cfRule>
  </conditionalFormatting>
  <conditionalFormatting sqref="U58:U59">
    <cfRule type="cellIs" dxfId="17795" priority="17183" stopIfTrue="1" operator="equal">
      <formula>"Alta"</formula>
    </cfRule>
  </conditionalFormatting>
  <conditionalFormatting sqref="U58:U59">
    <cfRule type="cellIs" dxfId="17794" priority="17185" stopIfTrue="1" operator="equal">
      <formula>"Baja"</formula>
    </cfRule>
  </conditionalFormatting>
  <conditionalFormatting sqref="U58:U59">
    <cfRule type="cellIs" dxfId="17793" priority="17184" stopIfTrue="1" operator="equal">
      <formula>"Media"</formula>
    </cfRule>
  </conditionalFormatting>
  <conditionalFormatting sqref="U58:U59">
    <cfRule type="cellIs" dxfId="17792" priority="17182" stopIfTrue="1" operator="equal">
      <formula>"Muy Alta"</formula>
    </cfRule>
  </conditionalFormatting>
  <conditionalFormatting sqref="U58:U59">
    <cfRule type="cellIs" dxfId="17791" priority="17186" stopIfTrue="1" operator="equal">
      <formula>"Muy Baja"</formula>
    </cfRule>
  </conditionalFormatting>
  <conditionalFormatting sqref="AD58:AD59">
    <cfRule type="containsText" dxfId="17790" priority="17167" operator="containsText" text="VALORAR">
      <formula>NOT(ISERROR(SEARCH("VALORAR",AD58)))</formula>
    </cfRule>
    <cfRule type="containsText" dxfId="17789" priority="17168" operator="containsText" text="Extrema">
      <formula>NOT(ISERROR(SEARCH("Extrema",AD58)))</formula>
    </cfRule>
    <cfRule type="containsText" dxfId="17788" priority="17169" operator="containsText" text="Alta">
      <formula>NOT(ISERROR(SEARCH("Alta",AD58)))</formula>
    </cfRule>
    <cfRule type="containsText" dxfId="17787" priority="17170" operator="containsText" text="Moderada">
      <formula>NOT(ISERROR(SEARCH("Moderada",AD58)))</formula>
    </cfRule>
    <cfRule type="containsText" dxfId="17786" priority="17171" operator="containsText" text="Baja">
      <formula>NOT(ISERROR(SEARCH("Baja",AD58)))</formula>
    </cfRule>
  </conditionalFormatting>
  <conditionalFormatting sqref="AD58:AD59">
    <cfRule type="containsText" dxfId="17785" priority="17172" operator="containsText" text="VALORAR">
      <formula>NOT(ISERROR(SEARCH("VALORAR",AD58)))</formula>
    </cfRule>
    <cfRule type="containsText" dxfId="17784" priority="17173" operator="containsText" text="Extrema">
      <formula>NOT(ISERROR(SEARCH("Extrema",AD58)))</formula>
    </cfRule>
    <cfRule type="containsText" dxfId="17783" priority="17174" operator="containsText" text="Alta">
      <formula>NOT(ISERROR(SEARCH("Alta",AD58)))</formula>
    </cfRule>
    <cfRule type="containsText" dxfId="17782" priority="17175" operator="containsText" text="Moderada">
      <formula>NOT(ISERROR(SEARCH("Moderada",AD58)))</formula>
    </cfRule>
    <cfRule type="containsText" dxfId="17781" priority="17176" operator="containsText" text="Baja">
      <formula>NOT(ISERROR(SEARCH("Baja",AD58)))</formula>
    </cfRule>
  </conditionalFormatting>
  <conditionalFormatting sqref="AZ58">
    <cfRule type="containsText" dxfId="17780" priority="17157" operator="containsText" text="VALORAR">
      <formula>NOT(ISERROR(SEARCH("VALORAR",AZ58)))</formula>
    </cfRule>
    <cfRule type="containsText" dxfId="17779" priority="17158" operator="containsText" text="Extrema">
      <formula>NOT(ISERROR(SEARCH("Extrema",AZ58)))</formula>
    </cfRule>
    <cfRule type="containsText" dxfId="17778" priority="17159" operator="containsText" text="Alta">
      <formula>NOT(ISERROR(SEARCH("Alta",AZ58)))</formula>
    </cfRule>
    <cfRule type="containsText" dxfId="17777" priority="17160" operator="containsText" text="Moderada">
      <formula>NOT(ISERROR(SEARCH("Moderada",AZ58)))</formula>
    </cfRule>
    <cfRule type="containsText" dxfId="17776" priority="17161" operator="containsText" text="Baja">
      <formula>NOT(ISERROR(SEARCH("Baja",AZ58)))</formula>
    </cfRule>
  </conditionalFormatting>
  <conditionalFormatting sqref="AZ58">
    <cfRule type="containsText" dxfId="17775" priority="17162" operator="containsText" text="VALORAR">
      <formula>NOT(ISERROR(SEARCH("VALORAR",AZ58)))</formula>
    </cfRule>
    <cfRule type="containsText" dxfId="17774" priority="17163" operator="containsText" text="Extrema">
      <formula>NOT(ISERROR(SEARCH("Extrema",AZ58)))</formula>
    </cfRule>
    <cfRule type="containsText" dxfId="17773" priority="17164" operator="containsText" text="Alta">
      <formula>NOT(ISERROR(SEARCH("Alta",AZ58)))</formula>
    </cfRule>
    <cfRule type="containsText" dxfId="17772" priority="17165" operator="containsText" text="Moderada">
      <formula>NOT(ISERROR(SEARCH("Moderada",AZ58)))</formula>
    </cfRule>
    <cfRule type="containsText" dxfId="17771" priority="17166" operator="containsText" text="Baja">
      <formula>NOT(ISERROR(SEARCH("Baja",AZ58)))</formula>
    </cfRule>
  </conditionalFormatting>
  <conditionalFormatting sqref="AS58">
    <cfRule type="cellIs" dxfId="17770" priority="17149" stopIfTrue="1" operator="equal">
      <formula>"Alta"</formula>
    </cfRule>
  </conditionalFormatting>
  <conditionalFormatting sqref="AS58">
    <cfRule type="cellIs" dxfId="17769" priority="17151" stopIfTrue="1" operator="equal">
      <formula>"Baja"</formula>
    </cfRule>
  </conditionalFormatting>
  <conditionalFormatting sqref="AS58">
    <cfRule type="cellIs" dxfId="17768" priority="17150" stopIfTrue="1" operator="equal">
      <formula>"Media"</formula>
    </cfRule>
  </conditionalFormatting>
  <conditionalFormatting sqref="AS58">
    <cfRule type="cellIs" dxfId="17767" priority="17148" stopIfTrue="1" operator="equal">
      <formula>"Muy Alta"</formula>
    </cfRule>
  </conditionalFormatting>
  <conditionalFormatting sqref="AS58">
    <cfRule type="cellIs" dxfId="17766" priority="17152" stopIfTrue="1" operator="equal">
      <formula>"Muy Baja"</formula>
    </cfRule>
  </conditionalFormatting>
  <conditionalFormatting sqref="AS59">
    <cfRule type="cellIs" dxfId="17765" priority="17135" stopIfTrue="1" operator="equal">
      <formula>"Alta"</formula>
    </cfRule>
  </conditionalFormatting>
  <conditionalFormatting sqref="AS59">
    <cfRule type="cellIs" dxfId="17764" priority="17137" stopIfTrue="1" operator="equal">
      <formula>"Baja"</formula>
    </cfRule>
  </conditionalFormatting>
  <conditionalFormatting sqref="AS59">
    <cfRule type="cellIs" dxfId="17763" priority="17136" stopIfTrue="1" operator="equal">
      <formula>"Media"</formula>
    </cfRule>
  </conditionalFormatting>
  <conditionalFormatting sqref="AS59">
    <cfRule type="cellIs" dxfId="17762" priority="17134" stopIfTrue="1" operator="equal">
      <formula>"Muy Alta"</formula>
    </cfRule>
  </conditionalFormatting>
  <conditionalFormatting sqref="AS59">
    <cfRule type="cellIs" dxfId="17761" priority="17138" stopIfTrue="1" operator="equal">
      <formula>"Muy Baja"</formula>
    </cfRule>
  </conditionalFormatting>
  <conditionalFormatting sqref="AS63">
    <cfRule type="cellIs" dxfId="17760" priority="17121" stopIfTrue="1" operator="equal">
      <formula>"Alta"</formula>
    </cfRule>
  </conditionalFormatting>
  <conditionalFormatting sqref="AS63">
    <cfRule type="cellIs" dxfId="17759" priority="17123" stopIfTrue="1" operator="equal">
      <formula>"Baja"</formula>
    </cfRule>
  </conditionalFormatting>
  <conditionalFormatting sqref="AS63">
    <cfRule type="cellIs" dxfId="17758" priority="17122" stopIfTrue="1" operator="equal">
      <formula>"Media"</formula>
    </cfRule>
  </conditionalFormatting>
  <conditionalFormatting sqref="AS63">
    <cfRule type="cellIs" dxfId="17757" priority="17120" stopIfTrue="1" operator="equal">
      <formula>"Muy Alta"</formula>
    </cfRule>
  </conditionalFormatting>
  <conditionalFormatting sqref="AS63">
    <cfRule type="cellIs" dxfId="17756" priority="17124" stopIfTrue="1" operator="equal">
      <formula>"Muy Baja"</formula>
    </cfRule>
  </conditionalFormatting>
  <conditionalFormatting sqref="AD60:AD61">
    <cfRule type="containsText" dxfId="17755" priority="17087" operator="containsText" text="VALORAR">
      <formula>NOT(ISERROR(SEARCH("VALORAR",AD60)))</formula>
    </cfRule>
    <cfRule type="containsText" dxfId="17754" priority="17088" operator="containsText" text="Extrema">
      <formula>NOT(ISERROR(SEARCH("Extrema",AD60)))</formula>
    </cfRule>
    <cfRule type="containsText" dxfId="17753" priority="17089" operator="containsText" text="Alta">
      <formula>NOT(ISERROR(SEARCH("Alta",AD60)))</formula>
    </cfRule>
    <cfRule type="containsText" dxfId="17752" priority="17090" operator="containsText" text="Moderada">
      <formula>NOT(ISERROR(SEARCH("Moderada",AD60)))</formula>
    </cfRule>
    <cfRule type="containsText" dxfId="17751" priority="17091" operator="containsText" text="Baja">
      <formula>NOT(ISERROR(SEARCH("Baja",AD60)))</formula>
    </cfRule>
  </conditionalFormatting>
  <conditionalFormatting sqref="AD60:AD61">
    <cfRule type="containsText" dxfId="17750" priority="17092" operator="containsText" text="VALORAR">
      <formula>NOT(ISERROR(SEARCH("VALORAR",AD60)))</formula>
    </cfRule>
    <cfRule type="containsText" dxfId="17749" priority="17093" operator="containsText" text="Extrema">
      <formula>NOT(ISERROR(SEARCH("Extrema",AD60)))</formula>
    </cfRule>
    <cfRule type="containsText" dxfId="17748" priority="17094" operator="containsText" text="Alta">
      <formula>NOT(ISERROR(SEARCH("Alta",AD60)))</formula>
    </cfRule>
    <cfRule type="containsText" dxfId="17747" priority="17095" operator="containsText" text="Moderada">
      <formula>NOT(ISERROR(SEARCH("Moderada",AD60)))</formula>
    </cfRule>
    <cfRule type="containsText" dxfId="17746" priority="17096" operator="containsText" text="Baja">
      <formula>NOT(ISERROR(SEARCH("Baja",AD60)))</formula>
    </cfRule>
  </conditionalFormatting>
  <conditionalFormatting sqref="U60:U61">
    <cfRule type="cellIs" dxfId="17745" priority="17103" stopIfTrue="1" operator="equal">
      <formula>"Alta"</formula>
    </cfRule>
  </conditionalFormatting>
  <conditionalFormatting sqref="U60:U61">
    <cfRule type="cellIs" dxfId="17744" priority="17105" stopIfTrue="1" operator="equal">
      <formula>"Baja"</formula>
    </cfRule>
  </conditionalFormatting>
  <conditionalFormatting sqref="U60:U61">
    <cfRule type="cellIs" dxfId="17743" priority="17104" stopIfTrue="1" operator="equal">
      <formula>"Media"</formula>
    </cfRule>
  </conditionalFormatting>
  <conditionalFormatting sqref="U60:U61">
    <cfRule type="cellIs" dxfId="17742" priority="17102" stopIfTrue="1" operator="equal">
      <formula>"Muy Alta"</formula>
    </cfRule>
  </conditionalFormatting>
  <conditionalFormatting sqref="U60:U61">
    <cfRule type="cellIs" dxfId="17741" priority="17106" stopIfTrue="1" operator="equal">
      <formula>"Muy Baja"</formula>
    </cfRule>
  </conditionalFormatting>
  <conditionalFormatting sqref="AS60">
    <cfRule type="cellIs" dxfId="17740" priority="17079" stopIfTrue="1" operator="equal">
      <formula>"Alta"</formula>
    </cfRule>
  </conditionalFormatting>
  <conditionalFormatting sqref="AS60">
    <cfRule type="cellIs" dxfId="17739" priority="17081" stopIfTrue="1" operator="equal">
      <formula>"Baja"</formula>
    </cfRule>
  </conditionalFormatting>
  <conditionalFormatting sqref="AS60">
    <cfRule type="cellIs" dxfId="17738" priority="17080" stopIfTrue="1" operator="equal">
      <formula>"Media"</formula>
    </cfRule>
  </conditionalFormatting>
  <conditionalFormatting sqref="AS60">
    <cfRule type="cellIs" dxfId="17737" priority="17078" stopIfTrue="1" operator="equal">
      <formula>"Muy Alta"</formula>
    </cfRule>
  </conditionalFormatting>
  <conditionalFormatting sqref="AS60">
    <cfRule type="cellIs" dxfId="17736" priority="17082" stopIfTrue="1" operator="equal">
      <formula>"Muy Baja"</formula>
    </cfRule>
  </conditionalFormatting>
  <conditionalFormatting sqref="AS61">
    <cfRule type="cellIs" dxfId="17735" priority="17065" stopIfTrue="1" operator="equal">
      <formula>"Alta"</formula>
    </cfRule>
  </conditionalFormatting>
  <conditionalFormatting sqref="AS61">
    <cfRule type="cellIs" dxfId="17734" priority="17067" stopIfTrue="1" operator="equal">
      <formula>"Baja"</formula>
    </cfRule>
  </conditionalFormatting>
  <conditionalFormatting sqref="AS61">
    <cfRule type="cellIs" dxfId="17733" priority="17066" stopIfTrue="1" operator="equal">
      <formula>"Media"</formula>
    </cfRule>
  </conditionalFormatting>
  <conditionalFormatting sqref="AS61">
    <cfRule type="cellIs" dxfId="17732" priority="17064" stopIfTrue="1" operator="equal">
      <formula>"Muy Alta"</formula>
    </cfRule>
  </conditionalFormatting>
  <conditionalFormatting sqref="AS61">
    <cfRule type="cellIs" dxfId="17731" priority="17068" stopIfTrue="1" operator="equal">
      <formula>"Muy Baja"</formula>
    </cfRule>
  </conditionalFormatting>
  <conditionalFormatting sqref="U64:U65">
    <cfRule type="cellIs" dxfId="17730" priority="17047" stopIfTrue="1" operator="equal">
      <formula>"Alta"</formula>
    </cfRule>
  </conditionalFormatting>
  <conditionalFormatting sqref="U64:U65">
    <cfRule type="cellIs" dxfId="17729" priority="17049" stopIfTrue="1" operator="equal">
      <formula>"Baja"</formula>
    </cfRule>
  </conditionalFormatting>
  <conditionalFormatting sqref="U64:U65">
    <cfRule type="cellIs" dxfId="17728" priority="17048" stopIfTrue="1" operator="equal">
      <formula>"Media"</formula>
    </cfRule>
  </conditionalFormatting>
  <conditionalFormatting sqref="U64:U65">
    <cfRule type="cellIs" dxfId="17727" priority="17046" stopIfTrue="1" operator="equal">
      <formula>"Muy Alta"</formula>
    </cfRule>
  </conditionalFormatting>
  <conditionalFormatting sqref="U64:U65">
    <cfRule type="cellIs" dxfId="17726" priority="17050" stopIfTrue="1" operator="equal">
      <formula>"Muy Baja"</formula>
    </cfRule>
  </conditionalFormatting>
  <conditionalFormatting sqref="AD64:AD65">
    <cfRule type="containsText" dxfId="17725" priority="17031" operator="containsText" text="VALORAR">
      <formula>NOT(ISERROR(SEARCH("VALORAR",AD64)))</formula>
    </cfRule>
    <cfRule type="containsText" dxfId="17724" priority="17032" operator="containsText" text="Extrema">
      <formula>NOT(ISERROR(SEARCH("Extrema",AD64)))</formula>
    </cfRule>
    <cfRule type="containsText" dxfId="17723" priority="17033" operator="containsText" text="Alta">
      <formula>NOT(ISERROR(SEARCH("Alta",AD64)))</formula>
    </cfRule>
    <cfRule type="containsText" dxfId="17722" priority="17034" operator="containsText" text="Moderada">
      <formula>NOT(ISERROR(SEARCH("Moderada",AD64)))</formula>
    </cfRule>
    <cfRule type="containsText" dxfId="17721" priority="17035" operator="containsText" text="Baja">
      <formula>NOT(ISERROR(SEARCH("Baja",AD64)))</formula>
    </cfRule>
  </conditionalFormatting>
  <conditionalFormatting sqref="AD64:AD65">
    <cfRule type="containsText" dxfId="17720" priority="17036" operator="containsText" text="VALORAR">
      <formula>NOT(ISERROR(SEARCH("VALORAR",AD64)))</formula>
    </cfRule>
    <cfRule type="containsText" dxfId="17719" priority="17037" operator="containsText" text="Extrema">
      <formula>NOT(ISERROR(SEARCH("Extrema",AD64)))</formula>
    </cfRule>
    <cfRule type="containsText" dxfId="17718" priority="17038" operator="containsText" text="Alta">
      <formula>NOT(ISERROR(SEARCH("Alta",AD64)))</formula>
    </cfRule>
    <cfRule type="containsText" dxfId="17717" priority="17039" operator="containsText" text="Moderada">
      <formula>NOT(ISERROR(SEARCH("Moderada",AD64)))</formula>
    </cfRule>
    <cfRule type="containsText" dxfId="17716" priority="17040" operator="containsText" text="Baja">
      <formula>NOT(ISERROR(SEARCH("Baja",AD64)))</formula>
    </cfRule>
  </conditionalFormatting>
  <conditionalFormatting sqref="AZ64">
    <cfRule type="containsText" dxfId="17715" priority="17021" operator="containsText" text="VALORAR">
      <formula>NOT(ISERROR(SEARCH("VALORAR",AZ64)))</formula>
    </cfRule>
    <cfRule type="containsText" dxfId="17714" priority="17022" operator="containsText" text="Extrema">
      <formula>NOT(ISERROR(SEARCH("Extrema",AZ64)))</formula>
    </cfRule>
    <cfRule type="containsText" dxfId="17713" priority="17023" operator="containsText" text="Alta">
      <formula>NOT(ISERROR(SEARCH("Alta",AZ64)))</formula>
    </cfRule>
    <cfRule type="containsText" dxfId="17712" priority="17024" operator="containsText" text="Moderada">
      <formula>NOT(ISERROR(SEARCH("Moderada",AZ64)))</formula>
    </cfRule>
    <cfRule type="containsText" dxfId="17711" priority="17025" operator="containsText" text="Baja">
      <formula>NOT(ISERROR(SEARCH("Baja",AZ64)))</formula>
    </cfRule>
  </conditionalFormatting>
  <conditionalFormatting sqref="AZ64">
    <cfRule type="containsText" dxfId="17710" priority="17026" operator="containsText" text="VALORAR">
      <formula>NOT(ISERROR(SEARCH("VALORAR",AZ64)))</formula>
    </cfRule>
    <cfRule type="containsText" dxfId="17709" priority="17027" operator="containsText" text="Extrema">
      <formula>NOT(ISERROR(SEARCH("Extrema",AZ64)))</formula>
    </cfRule>
    <cfRule type="containsText" dxfId="17708" priority="17028" operator="containsText" text="Alta">
      <formula>NOT(ISERROR(SEARCH("Alta",AZ64)))</formula>
    </cfRule>
    <cfRule type="containsText" dxfId="17707" priority="17029" operator="containsText" text="Moderada">
      <formula>NOT(ISERROR(SEARCH("Moderada",AZ64)))</formula>
    </cfRule>
    <cfRule type="containsText" dxfId="17706" priority="17030" operator="containsText" text="Baja">
      <formula>NOT(ISERROR(SEARCH("Baja",AZ64)))</formula>
    </cfRule>
  </conditionalFormatting>
  <conditionalFormatting sqref="AS64">
    <cfRule type="cellIs" dxfId="17705" priority="17013" stopIfTrue="1" operator="equal">
      <formula>"Alta"</formula>
    </cfRule>
  </conditionalFormatting>
  <conditionalFormatting sqref="AS64">
    <cfRule type="cellIs" dxfId="17704" priority="17015" stopIfTrue="1" operator="equal">
      <formula>"Baja"</formula>
    </cfRule>
  </conditionalFormatting>
  <conditionalFormatting sqref="AS64">
    <cfRule type="cellIs" dxfId="17703" priority="17014" stopIfTrue="1" operator="equal">
      <formula>"Media"</formula>
    </cfRule>
  </conditionalFormatting>
  <conditionalFormatting sqref="AS64">
    <cfRule type="cellIs" dxfId="17702" priority="17012" stopIfTrue="1" operator="equal">
      <formula>"Muy Alta"</formula>
    </cfRule>
  </conditionalFormatting>
  <conditionalFormatting sqref="AS64">
    <cfRule type="cellIs" dxfId="17701" priority="17016" stopIfTrue="1" operator="equal">
      <formula>"Muy Baja"</formula>
    </cfRule>
  </conditionalFormatting>
  <conditionalFormatting sqref="AS65">
    <cfRule type="cellIs" dxfId="17700" priority="16999" stopIfTrue="1" operator="equal">
      <formula>"Alta"</formula>
    </cfRule>
  </conditionalFormatting>
  <conditionalFormatting sqref="AS65">
    <cfRule type="cellIs" dxfId="17699" priority="17001" stopIfTrue="1" operator="equal">
      <formula>"Baja"</formula>
    </cfRule>
  </conditionalFormatting>
  <conditionalFormatting sqref="AS65">
    <cfRule type="cellIs" dxfId="17698" priority="17000" stopIfTrue="1" operator="equal">
      <formula>"Media"</formula>
    </cfRule>
  </conditionalFormatting>
  <conditionalFormatting sqref="AS65">
    <cfRule type="cellIs" dxfId="17697" priority="16998" stopIfTrue="1" operator="equal">
      <formula>"Muy Alta"</formula>
    </cfRule>
  </conditionalFormatting>
  <conditionalFormatting sqref="AS65">
    <cfRule type="cellIs" dxfId="17696" priority="17002" stopIfTrue="1" operator="equal">
      <formula>"Muy Baja"</formula>
    </cfRule>
  </conditionalFormatting>
  <conditionalFormatting sqref="AS69">
    <cfRule type="cellIs" dxfId="17695" priority="16985" stopIfTrue="1" operator="equal">
      <formula>"Alta"</formula>
    </cfRule>
  </conditionalFormatting>
  <conditionalFormatting sqref="AS69">
    <cfRule type="cellIs" dxfId="17694" priority="16987" stopIfTrue="1" operator="equal">
      <formula>"Baja"</formula>
    </cfRule>
  </conditionalFormatting>
  <conditionalFormatting sqref="AS69">
    <cfRule type="cellIs" dxfId="17693" priority="16986" stopIfTrue="1" operator="equal">
      <formula>"Media"</formula>
    </cfRule>
  </conditionalFormatting>
  <conditionalFormatting sqref="AS69">
    <cfRule type="cellIs" dxfId="17692" priority="16984" stopIfTrue="1" operator="equal">
      <formula>"Muy Alta"</formula>
    </cfRule>
  </conditionalFormatting>
  <conditionalFormatting sqref="AS69">
    <cfRule type="cellIs" dxfId="17691" priority="16988" stopIfTrue="1" operator="equal">
      <formula>"Muy Baja"</formula>
    </cfRule>
  </conditionalFormatting>
  <conditionalFormatting sqref="AD66:AD67">
    <cfRule type="containsText" dxfId="17690" priority="16951" operator="containsText" text="VALORAR">
      <formula>NOT(ISERROR(SEARCH("VALORAR",AD66)))</formula>
    </cfRule>
    <cfRule type="containsText" dxfId="17689" priority="16952" operator="containsText" text="Extrema">
      <formula>NOT(ISERROR(SEARCH("Extrema",AD66)))</formula>
    </cfRule>
    <cfRule type="containsText" dxfId="17688" priority="16953" operator="containsText" text="Alta">
      <formula>NOT(ISERROR(SEARCH("Alta",AD66)))</formula>
    </cfRule>
    <cfRule type="containsText" dxfId="17687" priority="16954" operator="containsText" text="Moderada">
      <formula>NOT(ISERROR(SEARCH("Moderada",AD66)))</formula>
    </cfRule>
    <cfRule type="containsText" dxfId="17686" priority="16955" operator="containsText" text="Baja">
      <formula>NOT(ISERROR(SEARCH("Baja",AD66)))</formula>
    </cfRule>
  </conditionalFormatting>
  <conditionalFormatting sqref="AD66:AD67">
    <cfRule type="containsText" dxfId="17685" priority="16956" operator="containsText" text="VALORAR">
      <formula>NOT(ISERROR(SEARCH("VALORAR",AD66)))</formula>
    </cfRule>
    <cfRule type="containsText" dxfId="17684" priority="16957" operator="containsText" text="Extrema">
      <formula>NOT(ISERROR(SEARCH("Extrema",AD66)))</formula>
    </cfRule>
    <cfRule type="containsText" dxfId="17683" priority="16958" operator="containsText" text="Alta">
      <formula>NOT(ISERROR(SEARCH("Alta",AD66)))</formula>
    </cfRule>
    <cfRule type="containsText" dxfId="17682" priority="16959" operator="containsText" text="Moderada">
      <formula>NOT(ISERROR(SEARCH("Moderada",AD66)))</formula>
    </cfRule>
    <cfRule type="containsText" dxfId="17681" priority="16960" operator="containsText" text="Baja">
      <formula>NOT(ISERROR(SEARCH("Baja",AD66)))</formula>
    </cfRule>
  </conditionalFormatting>
  <conditionalFormatting sqref="U66:U67">
    <cfRule type="cellIs" dxfId="17680" priority="16967" stopIfTrue="1" operator="equal">
      <formula>"Alta"</formula>
    </cfRule>
  </conditionalFormatting>
  <conditionalFormatting sqref="U66:U67">
    <cfRule type="cellIs" dxfId="17679" priority="16969" stopIfTrue="1" operator="equal">
      <formula>"Baja"</formula>
    </cfRule>
  </conditionalFormatting>
  <conditionalFormatting sqref="U66:U67">
    <cfRule type="cellIs" dxfId="17678" priority="16968" stopIfTrue="1" operator="equal">
      <formula>"Media"</formula>
    </cfRule>
  </conditionalFormatting>
  <conditionalFormatting sqref="U66:U67">
    <cfRule type="cellIs" dxfId="17677" priority="16966" stopIfTrue="1" operator="equal">
      <formula>"Muy Alta"</formula>
    </cfRule>
  </conditionalFormatting>
  <conditionalFormatting sqref="U66:U67">
    <cfRule type="cellIs" dxfId="17676" priority="16970" stopIfTrue="1" operator="equal">
      <formula>"Muy Baja"</formula>
    </cfRule>
  </conditionalFormatting>
  <conditionalFormatting sqref="AS66">
    <cfRule type="cellIs" dxfId="17675" priority="16943" stopIfTrue="1" operator="equal">
      <formula>"Alta"</formula>
    </cfRule>
  </conditionalFormatting>
  <conditionalFormatting sqref="AS66">
    <cfRule type="cellIs" dxfId="17674" priority="16945" stopIfTrue="1" operator="equal">
      <formula>"Baja"</formula>
    </cfRule>
  </conditionalFormatting>
  <conditionalFormatting sqref="AS66">
    <cfRule type="cellIs" dxfId="17673" priority="16944" stopIfTrue="1" operator="equal">
      <formula>"Media"</formula>
    </cfRule>
  </conditionalFormatting>
  <conditionalFormatting sqref="AS66">
    <cfRule type="cellIs" dxfId="17672" priority="16942" stopIfTrue="1" operator="equal">
      <formula>"Muy Alta"</formula>
    </cfRule>
  </conditionalFormatting>
  <conditionalFormatting sqref="AS66">
    <cfRule type="cellIs" dxfId="17671" priority="16946" stopIfTrue="1" operator="equal">
      <formula>"Muy Baja"</formula>
    </cfRule>
  </conditionalFormatting>
  <conditionalFormatting sqref="AS67">
    <cfRule type="cellIs" dxfId="17670" priority="16929" stopIfTrue="1" operator="equal">
      <formula>"Alta"</formula>
    </cfRule>
  </conditionalFormatting>
  <conditionalFormatting sqref="AS67">
    <cfRule type="cellIs" dxfId="17669" priority="16931" stopIfTrue="1" operator="equal">
      <formula>"Baja"</formula>
    </cfRule>
  </conditionalFormatting>
  <conditionalFormatting sqref="AS67">
    <cfRule type="cellIs" dxfId="17668" priority="16930" stopIfTrue="1" operator="equal">
      <formula>"Media"</formula>
    </cfRule>
  </conditionalFormatting>
  <conditionalFormatting sqref="AS67">
    <cfRule type="cellIs" dxfId="17667" priority="16928" stopIfTrue="1" operator="equal">
      <formula>"Muy Alta"</formula>
    </cfRule>
  </conditionalFormatting>
  <conditionalFormatting sqref="AS67">
    <cfRule type="cellIs" dxfId="17666" priority="16932" stopIfTrue="1" operator="equal">
      <formula>"Muy Baja"</formula>
    </cfRule>
  </conditionalFormatting>
  <conditionalFormatting sqref="U70:U71">
    <cfRule type="cellIs" dxfId="17665" priority="16911" stopIfTrue="1" operator="equal">
      <formula>"Alta"</formula>
    </cfRule>
  </conditionalFormatting>
  <conditionalFormatting sqref="U70:U71">
    <cfRule type="cellIs" dxfId="17664" priority="16913" stopIfTrue="1" operator="equal">
      <formula>"Baja"</formula>
    </cfRule>
  </conditionalFormatting>
  <conditionalFormatting sqref="U70:U71">
    <cfRule type="cellIs" dxfId="17663" priority="16912" stopIfTrue="1" operator="equal">
      <formula>"Media"</formula>
    </cfRule>
  </conditionalFormatting>
  <conditionalFormatting sqref="U70:U71">
    <cfRule type="cellIs" dxfId="17662" priority="16910" stopIfTrue="1" operator="equal">
      <formula>"Muy Alta"</formula>
    </cfRule>
  </conditionalFormatting>
  <conditionalFormatting sqref="U70:U71">
    <cfRule type="cellIs" dxfId="17661" priority="16914" stopIfTrue="1" operator="equal">
      <formula>"Muy Baja"</formula>
    </cfRule>
  </conditionalFormatting>
  <conditionalFormatting sqref="AD70:AD71">
    <cfRule type="containsText" dxfId="17660" priority="16895" operator="containsText" text="VALORAR">
      <formula>NOT(ISERROR(SEARCH("VALORAR",AD70)))</formula>
    </cfRule>
    <cfRule type="containsText" dxfId="17659" priority="16896" operator="containsText" text="Extrema">
      <formula>NOT(ISERROR(SEARCH("Extrema",AD70)))</formula>
    </cfRule>
    <cfRule type="containsText" dxfId="17658" priority="16897" operator="containsText" text="Alta">
      <formula>NOT(ISERROR(SEARCH("Alta",AD70)))</formula>
    </cfRule>
    <cfRule type="containsText" dxfId="17657" priority="16898" operator="containsText" text="Moderada">
      <formula>NOT(ISERROR(SEARCH("Moderada",AD70)))</formula>
    </cfRule>
    <cfRule type="containsText" dxfId="17656" priority="16899" operator="containsText" text="Baja">
      <formula>NOT(ISERROR(SEARCH("Baja",AD70)))</formula>
    </cfRule>
  </conditionalFormatting>
  <conditionalFormatting sqref="AD70:AD71">
    <cfRule type="containsText" dxfId="17655" priority="16900" operator="containsText" text="VALORAR">
      <formula>NOT(ISERROR(SEARCH("VALORAR",AD70)))</formula>
    </cfRule>
    <cfRule type="containsText" dxfId="17654" priority="16901" operator="containsText" text="Extrema">
      <formula>NOT(ISERROR(SEARCH("Extrema",AD70)))</formula>
    </cfRule>
    <cfRule type="containsText" dxfId="17653" priority="16902" operator="containsText" text="Alta">
      <formula>NOT(ISERROR(SEARCH("Alta",AD70)))</formula>
    </cfRule>
    <cfRule type="containsText" dxfId="17652" priority="16903" operator="containsText" text="Moderada">
      <formula>NOT(ISERROR(SEARCH("Moderada",AD70)))</formula>
    </cfRule>
    <cfRule type="containsText" dxfId="17651" priority="16904" operator="containsText" text="Baja">
      <formula>NOT(ISERROR(SEARCH("Baja",AD70)))</formula>
    </cfRule>
  </conditionalFormatting>
  <conditionalFormatting sqref="AZ70">
    <cfRule type="containsText" dxfId="17650" priority="16885" operator="containsText" text="VALORAR">
      <formula>NOT(ISERROR(SEARCH("VALORAR",AZ70)))</formula>
    </cfRule>
    <cfRule type="containsText" dxfId="17649" priority="16886" operator="containsText" text="Extrema">
      <formula>NOT(ISERROR(SEARCH("Extrema",AZ70)))</formula>
    </cfRule>
    <cfRule type="containsText" dxfId="17648" priority="16887" operator="containsText" text="Alta">
      <formula>NOT(ISERROR(SEARCH("Alta",AZ70)))</formula>
    </cfRule>
    <cfRule type="containsText" dxfId="17647" priority="16888" operator="containsText" text="Moderada">
      <formula>NOT(ISERROR(SEARCH("Moderada",AZ70)))</formula>
    </cfRule>
    <cfRule type="containsText" dxfId="17646" priority="16889" operator="containsText" text="Baja">
      <formula>NOT(ISERROR(SEARCH("Baja",AZ70)))</formula>
    </cfRule>
  </conditionalFormatting>
  <conditionalFormatting sqref="AZ70">
    <cfRule type="containsText" dxfId="17645" priority="16890" operator="containsText" text="VALORAR">
      <formula>NOT(ISERROR(SEARCH("VALORAR",AZ70)))</formula>
    </cfRule>
    <cfRule type="containsText" dxfId="17644" priority="16891" operator="containsText" text="Extrema">
      <formula>NOT(ISERROR(SEARCH("Extrema",AZ70)))</formula>
    </cfRule>
    <cfRule type="containsText" dxfId="17643" priority="16892" operator="containsText" text="Alta">
      <formula>NOT(ISERROR(SEARCH("Alta",AZ70)))</formula>
    </cfRule>
    <cfRule type="containsText" dxfId="17642" priority="16893" operator="containsText" text="Moderada">
      <formula>NOT(ISERROR(SEARCH("Moderada",AZ70)))</formula>
    </cfRule>
    <cfRule type="containsText" dxfId="17641" priority="16894" operator="containsText" text="Baja">
      <formula>NOT(ISERROR(SEARCH("Baja",AZ70)))</formula>
    </cfRule>
  </conditionalFormatting>
  <conditionalFormatting sqref="AS70">
    <cfRule type="cellIs" dxfId="17640" priority="16877" stopIfTrue="1" operator="equal">
      <formula>"Alta"</formula>
    </cfRule>
  </conditionalFormatting>
  <conditionalFormatting sqref="AS70">
    <cfRule type="cellIs" dxfId="17639" priority="16879" stopIfTrue="1" operator="equal">
      <formula>"Baja"</formula>
    </cfRule>
  </conditionalFormatting>
  <conditionalFormatting sqref="AS70">
    <cfRule type="cellIs" dxfId="17638" priority="16878" stopIfTrue="1" operator="equal">
      <formula>"Media"</formula>
    </cfRule>
  </conditionalFormatting>
  <conditionalFormatting sqref="AS70">
    <cfRule type="cellIs" dxfId="17637" priority="16876" stopIfTrue="1" operator="equal">
      <formula>"Muy Alta"</formula>
    </cfRule>
  </conditionalFormatting>
  <conditionalFormatting sqref="AS70">
    <cfRule type="cellIs" dxfId="17636" priority="16880" stopIfTrue="1" operator="equal">
      <formula>"Muy Baja"</formula>
    </cfRule>
  </conditionalFormatting>
  <conditionalFormatting sqref="AS71">
    <cfRule type="cellIs" dxfId="17635" priority="16863" stopIfTrue="1" operator="equal">
      <formula>"Alta"</formula>
    </cfRule>
  </conditionalFormatting>
  <conditionalFormatting sqref="AS71">
    <cfRule type="cellIs" dxfId="17634" priority="16865" stopIfTrue="1" operator="equal">
      <formula>"Baja"</formula>
    </cfRule>
  </conditionalFormatting>
  <conditionalFormatting sqref="AS71">
    <cfRule type="cellIs" dxfId="17633" priority="16864" stopIfTrue="1" operator="equal">
      <formula>"Media"</formula>
    </cfRule>
  </conditionalFormatting>
  <conditionalFormatting sqref="AS71">
    <cfRule type="cellIs" dxfId="17632" priority="16862" stopIfTrue="1" operator="equal">
      <formula>"Muy Alta"</formula>
    </cfRule>
  </conditionalFormatting>
  <conditionalFormatting sqref="AS71">
    <cfRule type="cellIs" dxfId="17631" priority="16866" stopIfTrue="1" operator="equal">
      <formula>"Muy Baja"</formula>
    </cfRule>
  </conditionalFormatting>
  <conditionalFormatting sqref="AS75">
    <cfRule type="cellIs" dxfId="17630" priority="16849" stopIfTrue="1" operator="equal">
      <formula>"Alta"</formula>
    </cfRule>
  </conditionalFormatting>
  <conditionalFormatting sqref="AS75">
    <cfRule type="cellIs" dxfId="17629" priority="16851" stopIfTrue="1" operator="equal">
      <formula>"Baja"</formula>
    </cfRule>
  </conditionalFormatting>
  <conditionalFormatting sqref="AS75">
    <cfRule type="cellIs" dxfId="17628" priority="16850" stopIfTrue="1" operator="equal">
      <formula>"Media"</formula>
    </cfRule>
  </conditionalFormatting>
  <conditionalFormatting sqref="AS75">
    <cfRule type="cellIs" dxfId="17627" priority="16848" stopIfTrue="1" operator="equal">
      <formula>"Muy Alta"</formula>
    </cfRule>
  </conditionalFormatting>
  <conditionalFormatting sqref="AS75">
    <cfRule type="cellIs" dxfId="17626" priority="16852" stopIfTrue="1" operator="equal">
      <formula>"Muy Baja"</formula>
    </cfRule>
  </conditionalFormatting>
  <conditionalFormatting sqref="AD72:AD73">
    <cfRule type="containsText" dxfId="17625" priority="16815" operator="containsText" text="VALORAR">
      <formula>NOT(ISERROR(SEARCH("VALORAR",AD72)))</formula>
    </cfRule>
    <cfRule type="containsText" dxfId="17624" priority="16816" operator="containsText" text="Extrema">
      <formula>NOT(ISERROR(SEARCH("Extrema",AD72)))</formula>
    </cfRule>
    <cfRule type="containsText" dxfId="17623" priority="16817" operator="containsText" text="Alta">
      <formula>NOT(ISERROR(SEARCH("Alta",AD72)))</formula>
    </cfRule>
    <cfRule type="containsText" dxfId="17622" priority="16818" operator="containsText" text="Moderada">
      <formula>NOT(ISERROR(SEARCH("Moderada",AD72)))</formula>
    </cfRule>
    <cfRule type="containsText" dxfId="17621" priority="16819" operator="containsText" text="Baja">
      <formula>NOT(ISERROR(SEARCH("Baja",AD72)))</formula>
    </cfRule>
  </conditionalFormatting>
  <conditionalFormatting sqref="AD72:AD73">
    <cfRule type="containsText" dxfId="17620" priority="16820" operator="containsText" text="VALORAR">
      <formula>NOT(ISERROR(SEARCH("VALORAR",AD72)))</formula>
    </cfRule>
    <cfRule type="containsText" dxfId="17619" priority="16821" operator="containsText" text="Extrema">
      <formula>NOT(ISERROR(SEARCH("Extrema",AD72)))</formula>
    </cfRule>
    <cfRule type="containsText" dxfId="17618" priority="16822" operator="containsText" text="Alta">
      <formula>NOT(ISERROR(SEARCH("Alta",AD72)))</formula>
    </cfRule>
    <cfRule type="containsText" dxfId="17617" priority="16823" operator="containsText" text="Moderada">
      <formula>NOT(ISERROR(SEARCH("Moderada",AD72)))</formula>
    </cfRule>
    <cfRule type="containsText" dxfId="17616" priority="16824" operator="containsText" text="Baja">
      <formula>NOT(ISERROR(SEARCH("Baja",AD72)))</formula>
    </cfRule>
  </conditionalFormatting>
  <conditionalFormatting sqref="U72:U73">
    <cfRule type="cellIs" dxfId="17615" priority="16831" stopIfTrue="1" operator="equal">
      <formula>"Alta"</formula>
    </cfRule>
  </conditionalFormatting>
  <conditionalFormatting sqref="U72:U73">
    <cfRule type="cellIs" dxfId="17614" priority="16833" stopIfTrue="1" operator="equal">
      <formula>"Baja"</formula>
    </cfRule>
  </conditionalFormatting>
  <conditionalFormatting sqref="U72:U73">
    <cfRule type="cellIs" dxfId="17613" priority="16832" stopIfTrue="1" operator="equal">
      <formula>"Media"</formula>
    </cfRule>
  </conditionalFormatting>
  <conditionalFormatting sqref="U72:U73">
    <cfRule type="cellIs" dxfId="17612" priority="16830" stopIfTrue="1" operator="equal">
      <formula>"Muy Alta"</formula>
    </cfRule>
  </conditionalFormatting>
  <conditionalFormatting sqref="U72:U73">
    <cfRule type="cellIs" dxfId="17611" priority="16834" stopIfTrue="1" operator="equal">
      <formula>"Muy Baja"</formula>
    </cfRule>
  </conditionalFormatting>
  <conditionalFormatting sqref="AS72">
    <cfRule type="cellIs" dxfId="17610" priority="16807" stopIfTrue="1" operator="equal">
      <formula>"Alta"</formula>
    </cfRule>
  </conditionalFormatting>
  <conditionalFormatting sqref="AS72">
    <cfRule type="cellIs" dxfId="17609" priority="16809" stopIfTrue="1" operator="equal">
      <formula>"Baja"</formula>
    </cfRule>
  </conditionalFormatting>
  <conditionalFormatting sqref="AS72">
    <cfRule type="cellIs" dxfId="17608" priority="16808" stopIfTrue="1" operator="equal">
      <formula>"Media"</formula>
    </cfRule>
  </conditionalFormatting>
  <conditionalFormatting sqref="AS72">
    <cfRule type="cellIs" dxfId="17607" priority="16806" stopIfTrue="1" operator="equal">
      <formula>"Muy Alta"</formula>
    </cfRule>
  </conditionalFormatting>
  <conditionalFormatting sqref="AS72">
    <cfRule type="cellIs" dxfId="17606" priority="16810" stopIfTrue="1" operator="equal">
      <formula>"Muy Baja"</formula>
    </cfRule>
  </conditionalFormatting>
  <conditionalFormatting sqref="AS73">
    <cfRule type="cellIs" dxfId="17605" priority="16793" stopIfTrue="1" operator="equal">
      <formula>"Alta"</formula>
    </cfRule>
  </conditionalFormatting>
  <conditionalFormatting sqref="AS73">
    <cfRule type="cellIs" dxfId="17604" priority="16795" stopIfTrue="1" operator="equal">
      <formula>"Baja"</formula>
    </cfRule>
  </conditionalFormatting>
  <conditionalFormatting sqref="AS73">
    <cfRule type="cellIs" dxfId="17603" priority="16794" stopIfTrue="1" operator="equal">
      <formula>"Media"</formula>
    </cfRule>
  </conditionalFormatting>
  <conditionalFormatting sqref="AS73">
    <cfRule type="cellIs" dxfId="17602" priority="16792" stopIfTrue="1" operator="equal">
      <formula>"Muy Alta"</formula>
    </cfRule>
  </conditionalFormatting>
  <conditionalFormatting sqref="AS73">
    <cfRule type="cellIs" dxfId="17601" priority="16796" stopIfTrue="1" operator="equal">
      <formula>"Muy Baja"</formula>
    </cfRule>
  </conditionalFormatting>
  <conditionalFormatting sqref="U88:U89">
    <cfRule type="cellIs" dxfId="17600" priority="16503" stopIfTrue="1" operator="equal">
      <formula>"Alta"</formula>
    </cfRule>
  </conditionalFormatting>
  <conditionalFormatting sqref="U88:U89">
    <cfRule type="cellIs" dxfId="17599" priority="16505" stopIfTrue="1" operator="equal">
      <formula>"Baja"</formula>
    </cfRule>
  </conditionalFormatting>
  <conditionalFormatting sqref="U88:U89">
    <cfRule type="cellIs" dxfId="17598" priority="16504" stopIfTrue="1" operator="equal">
      <formula>"Media"</formula>
    </cfRule>
  </conditionalFormatting>
  <conditionalFormatting sqref="U88:U89">
    <cfRule type="cellIs" dxfId="17597" priority="16502" stopIfTrue="1" operator="equal">
      <formula>"Muy Alta"</formula>
    </cfRule>
  </conditionalFormatting>
  <conditionalFormatting sqref="U88:U89">
    <cfRule type="cellIs" dxfId="17596" priority="16506" stopIfTrue="1" operator="equal">
      <formula>"Muy Baja"</formula>
    </cfRule>
  </conditionalFormatting>
  <conditionalFormatting sqref="AZ88">
    <cfRule type="containsText" dxfId="17595" priority="16477" operator="containsText" text="VALORAR">
      <formula>NOT(ISERROR(SEARCH("VALORAR",AZ88)))</formula>
    </cfRule>
    <cfRule type="containsText" dxfId="17594" priority="16478" operator="containsText" text="Extrema">
      <formula>NOT(ISERROR(SEARCH("Extrema",AZ88)))</formula>
    </cfRule>
    <cfRule type="containsText" dxfId="17593" priority="16479" operator="containsText" text="Alta">
      <formula>NOT(ISERROR(SEARCH("Alta",AZ88)))</formula>
    </cfRule>
    <cfRule type="containsText" dxfId="17592" priority="16480" operator="containsText" text="Moderada">
      <formula>NOT(ISERROR(SEARCH("Moderada",AZ88)))</formula>
    </cfRule>
    <cfRule type="containsText" dxfId="17591" priority="16481" operator="containsText" text="Baja">
      <formula>NOT(ISERROR(SEARCH("Baja",AZ88)))</formula>
    </cfRule>
  </conditionalFormatting>
  <conditionalFormatting sqref="AZ88">
    <cfRule type="containsText" dxfId="17590" priority="16482" operator="containsText" text="VALORAR">
      <formula>NOT(ISERROR(SEARCH("VALORAR",AZ88)))</formula>
    </cfRule>
    <cfRule type="containsText" dxfId="17589" priority="16483" operator="containsText" text="Extrema">
      <formula>NOT(ISERROR(SEARCH("Extrema",AZ88)))</formula>
    </cfRule>
    <cfRule type="containsText" dxfId="17588" priority="16484" operator="containsText" text="Alta">
      <formula>NOT(ISERROR(SEARCH("Alta",AZ88)))</formula>
    </cfRule>
    <cfRule type="containsText" dxfId="17587" priority="16485" operator="containsText" text="Moderada">
      <formula>NOT(ISERROR(SEARCH("Moderada",AZ88)))</formula>
    </cfRule>
    <cfRule type="containsText" dxfId="17586" priority="16486" operator="containsText" text="Baja">
      <formula>NOT(ISERROR(SEARCH("Baja",AZ88)))</formula>
    </cfRule>
  </conditionalFormatting>
  <conditionalFormatting sqref="AS88">
    <cfRule type="cellIs" dxfId="17585" priority="16469" stopIfTrue="1" operator="equal">
      <formula>"Alta"</formula>
    </cfRule>
  </conditionalFormatting>
  <conditionalFormatting sqref="AS88">
    <cfRule type="cellIs" dxfId="17584" priority="16471" stopIfTrue="1" operator="equal">
      <formula>"Baja"</formula>
    </cfRule>
  </conditionalFormatting>
  <conditionalFormatting sqref="AS88">
    <cfRule type="cellIs" dxfId="17583" priority="16470" stopIfTrue="1" operator="equal">
      <formula>"Media"</formula>
    </cfRule>
  </conditionalFormatting>
  <conditionalFormatting sqref="AS88">
    <cfRule type="cellIs" dxfId="17582" priority="16468" stopIfTrue="1" operator="equal">
      <formula>"Muy Alta"</formula>
    </cfRule>
  </conditionalFormatting>
  <conditionalFormatting sqref="AS88">
    <cfRule type="cellIs" dxfId="17581" priority="16472" stopIfTrue="1" operator="equal">
      <formula>"Muy Baja"</formula>
    </cfRule>
  </conditionalFormatting>
  <conditionalFormatting sqref="AS89">
    <cfRule type="cellIs" dxfId="17580" priority="16455" stopIfTrue="1" operator="equal">
      <formula>"Alta"</formula>
    </cfRule>
  </conditionalFormatting>
  <conditionalFormatting sqref="AS89">
    <cfRule type="cellIs" dxfId="17579" priority="16457" stopIfTrue="1" operator="equal">
      <formula>"Baja"</formula>
    </cfRule>
  </conditionalFormatting>
  <conditionalFormatting sqref="AS89">
    <cfRule type="cellIs" dxfId="17578" priority="16456" stopIfTrue="1" operator="equal">
      <formula>"Media"</formula>
    </cfRule>
  </conditionalFormatting>
  <conditionalFormatting sqref="AS89">
    <cfRule type="cellIs" dxfId="17577" priority="16454" stopIfTrue="1" operator="equal">
      <formula>"Muy Alta"</formula>
    </cfRule>
  </conditionalFormatting>
  <conditionalFormatting sqref="AS89">
    <cfRule type="cellIs" dxfId="17576" priority="16458" stopIfTrue="1" operator="equal">
      <formula>"Muy Baja"</formula>
    </cfRule>
  </conditionalFormatting>
  <conditionalFormatting sqref="AD90:AD91">
    <cfRule type="containsText" dxfId="17575" priority="16407" operator="containsText" text="VALORAR">
      <formula>NOT(ISERROR(SEARCH("VALORAR",AD90)))</formula>
    </cfRule>
    <cfRule type="containsText" dxfId="17574" priority="16408" operator="containsText" text="Extrema">
      <formula>NOT(ISERROR(SEARCH("Extrema",AD90)))</formula>
    </cfRule>
    <cfRule type="containsText" dxfId="17573" priority="16409" operator="containsText" text="Alta">
      <formula>NOT(ISERROR(SEARCH("Alta",AD90)))</formula>
    </cfRule>
    <cfRule type="containsText" dxfId="17572" priority="16410" operator="containsText" text="Moderada">
      <formula>NOT(ISERROR(SEARCH("Moderada",AD90)))</formula>
    </cfRule>
    <cfRule type="containsText" dxfId="17571" priority="16411" operator="containsText" text="Baja">
      <formula>NOT(ISERROR(SEARCH("Baja",AD90)))</formula>
    </cfRule>
  </conditionalFormatting>
  <conditionalFormatting sqref="AD90:AD91">
    <cfRule type="containsText" dxfId="17570" priority="16412" operator="containsText" text="VALORAR">
      <formula>NOT(ISERROR(SEARCH("VALORAR",AD90)))</formula>
    </cfRule>
    <cfRule type="containsText" dxfId="17569" priority="16413" operator="containsText" text="Extrema">
      <formula>NOT(ISERROR(SEARCH("Extrema",AD90)))</formula>
    </cfRule>
    <cfRule type="containsText" dxfId="17568" priority="16414" operator="containsText" text="Alta">
      <formula>NOT(ISERROR(SEARCH("Alta",AD90)))</formula>
    </cfRule>
    <cfRule type="containsText" dxfId="17567" priority="16415" operator="containsText" text="Moderada">
      <formula>NOT(ISERROR(SEARCH("Moderada",AD90)))</formula>
    </cfRule>
    <cfRule type="containsText" dxfId="17566" priority="16416" operator="containsText" text="Baja">
      <formula>NOT(ISERROR(SEARCH("Baja",AD90)))</formula>
    </cfRule>
  </conditionalFormatting>
  <conditionalFormatting sqref="U90:U91">
    <cfRule type="cellIs" dxfId="17565" priority="16423" stopIfTrue="1" operator="equal">
      <formula>"Alta"</formula>
    </cfRule>
  </conditionalFormatting>
  <conditionalFormatting sqref="U90:U91">
    <cfRule type="cellIs" dxfId="17564" priority="16425" stopIfTrue="1" operator="equal">
      <formula>"Baja"</formula>
    </cfRule>
  </conditionalFormatting>
  <conditionalFormatting sqref="U90:U91">
    <cfRule type="cellIs" dxfId="17563" priority="16424" stopIfTrue="1" operator="equal">
      <formula>"Media"</formula>
    </cfRule>
  </conditionalFormatting>
  <conditionalFormatting sqref="U90:U91">
    <cfRule type="cellIs" dxfId="17562" priority="16422" stopIfTrue="1" operator="equal">
      <formula>"Muy Alta"</formula>
    </cfRule>
  </conditionalFormatting>
  <conditionalFormatting sqref="U90:U91">
    <cfRule type="cellIs" dxfId="17561" priority="16426" stopIfTrue="1" operator="equal">
      <formula>"Muy Baja"</formula>
    </cfRule>
  </conditionalFormatting>
  <conditionalFormatting sqref="AS91">
    <cfRule type="cellIs" dxfId="17560" priority="16385" stopIfTrue="1" operator="equal">
      <formula>"Alta"</formula>
    </cfRule>
  </conditionalFormatting>
  <conditionalFormatting sqref="AS91">
    <cfRule type="cellIs" dxfId="17559" priority="16387" stopIfTrue="1" operator="equal">
      <formula>"Baja"</formula>
    </cfRule>
  </conditionalFormatting>
  <conditionalFormatting sqref="AS91">
    <cfRule type="cellIs" dxfId="17558" priority="16386" stopIfTrue="1" operator="equal">
      <formula>"Media"</formula>
    </cfRule>
  </conditionalFormatting>
  <conditionalFormatting sqref="AS91">
    <cfRule type="cellIs" dxfId="17557" priority="16384" stopIfTrue="1" operator="equal">
      <formula>"Muy Alta"</formula>
    </cfRule>
  </conditionalFormatting>
  <conditionalFormatting sqref="AS91">
    <cfRule type="cellIs" dxfId="17556" priority="16388" stopIfTrue="1" operator="equal">
      <formula>"Muy Baja"</formula>
    </cfRule>
  </conditionalFormatting>
  <conditionalFormatting sqref="AD100:AD101">
    <cfRule type="containsText" dxfId="17555" priority="16351" operator="containsText" text="VALORAR">
      <formula>NOT(ISERROR(SEARCH("VALORAR",AD100)))</formula>
    </cfRule>
    <cfRule type="containsText" dxfId="17554" priority="16352" operator="containsText" text="Extrema">
      <formula>NOT(ISERROR(SEARCH("Extrema",AD100)))</formula>
    </cfRule>
    <cfRule type="containsText" dxfId="17553" priority="16353" operator="containsText" text="Alta">
      <formula>NOT(ISERROR(SEARCH("Alta",AD100)))</formula>
    </cfRule>
    <cfRule type="containsText" dxfId="17552" priority="16354" operator="containsText" text="Moderada">
      <formula>NOT(ISERROR(SEARCH("Moderada",AD100)))</formula>
    </cfRule>
    <cfRule type="containsText" dxfId="17551" priority="16355" operator="containsText" text="Baja">
      <formula>NOT(ISERROR(SEARCH("Baja",AD100)))</formula>
    </cfRule>
  </conditionalFormatting>
  <conditionalFormatting sqref="AD100:AD101">
    <cfRule type="containsText" dxfId="17550" priority="16356" operator="containsText" text="VALORAR">
      <formula>NOT(ISERROR(SEARCH("VALORAR",AD100)))</formula>
    </cfRule>
    <cfRule type="containsText" dxfId="17549" priority="16357" operator="containsText" text="Extrema">
      <formula>NOT(ISERROR(SEARCH("Extrema",AD100)))</formula>
    </cfRule>
    <cfRule type="containsText" dxfId="17548" priority="16358" operator="containsText" text="Alta">
      <formula>NOT(ISERROR(SEARCH("Alta",AD100)))</formula>
    </cfRule>
    <cfRule type="containsText" dxfId="17547" priority="16359" operator="containsText" text="Moderada">
      <formula>NOT(ISERROR(SEARCH("Moderada",AD100)))</formula>
    </cfRule>
    <cfRule type="containsText" dxfId="17546" priority="16360" operator="containsText" text="Baja">
      <formula>NOT(ISERROR(SEARCH("Baja",AD100)))</formula>
    </cfRule>
  </conditionalFormatting>
  <conditionalFormatting sqref="AS105">
    <cfRule type="cellIs" dxfId="17545" priority="16305" stopIfTrue="1" operator="equal">
      <formula>"Alta"</formula>
    </cfRule>
  </conditionalFormatting>
  <conditionalFormatting sqref="AS105">
    <cfRule type="cellIs" dxfId="17544" priority="16307" stopIfTrue="1" operator="equal">
      <formula>"Baja"</formula>
    </cfRule>
  </conditionalFormatting>
  <conditionalFormatting sqref="AS105">
    <cfRule type="cellIs" dxfId="17543" priority="16306" stopIfTrue="1" operator="equal">
      <formula>"Media"</formula>
    </cfRule>
  </conditionalFormatting>
  <conditionalFormatting sqref="AS105">
    <cfRule type="cellIs" dxfId="17542" priority="16304" stopIfTrue="1" operator="equal">
      <formula>"Muy Alta"</formula>
    </cfRule>
  </conditionalFormatting>
  <conditionalFormatting sqref="AS105">
    <cfRule type="cellIs" dxfId="17541" priority="16308" stopIfTrue="1" operator="equal">
      <formula>"Muy Baja"</formula>
    </cfRule>
  </conditionalFormatting>
  <conditionalFormatting sqref="AS102">
    <cfRule type="cellIs" dxfId="17540" priority="16263" stopIfTrue="1" operator="equal">
      <formula>"Alta"</formula>
    </cfRule>
  </conditionalFormatting>
  <conditionalFormatting sqref="AS102">
    <cfRule type="cellIs" dxfId="17539" priority="16265" stopIfTrue="1" operator="equal">
      <formula>"Baja"</formula>
    </cfRule>
  </conditionalFormatting>
  <conditionalFormatting sqref="AS102">
    <cfRule type="cellIs" dxfId="17538" priority="16264" stopIfTrue="1" operator="equal">
      <formula>"Media"</formula>
    </cfRule>
  </conditionalFormatting>
  <conditionalFormatting sqref="AS102">
    <cfRule type="cellIs" dxfId="17537" priority="16262" stopIfTrue="1" operator="equal">
      <formula>"Muy Alta"</formula>
    </cfRule>
  </conditionalFormatting>
  <conditionalFormatting sqref="AS102">
    <cfRule type="cellIs" dxfId="17536" priority="16266" stopIfTrue="1" operator="equal">
      <formula>"Muy Baja"</formula>
    </cfRule>
  </conditionalFormatting>
  <conditionalFormatting sqref="U100:U101">
    <cfRule type="cellIs" dxfId="17535" priority="16367" stopIfTrue="1" operator="equal">
      <formula>"Alta"</formula>
    </cfRule>
  </conditionalFormatting>
  <conditionalFormatting sqref="U100:U101">
    <cfRule type="cellIs" dxfId="17534" priority="16369" stopIfTrue="1" operator="equal">
      <formula>"Baja"</formula>
    </cfRule>
  </conditionalFormatting>
  <conditionalFormatting sqref="U100:U101">
    <cfRule type="cellIs" dxfId="17533" priority="16368" stopIfTrue="1" operator="equal">
      <formula>"Media"</formula>
    </cfRule>
  </conditionalFormatting>
  <conditionalFormatting sqref="U100:U101">
    <cfRule type="cellIs" dxfId="17532" priority="16366" stopIfTrue="1" operator="equal">
      <formula>"Muy Alta"</formula>
    </cfRule>
  </conditionalFormatting>
  <conditionalFormatting sqref="U100:U101">
    <cfRule type="cellIs" dxfId="17531" priority="16370" stopIfTrue="1" operator="equal">
      <formula>"Muy Baja"</formula>
    </cfRule>
  </conditionalFormatting>
  <conditionalFormatting sqref="AZ100">
    <cfRule type="containsText" dxfId="17530" priority="16341" operator="containsText" text="VALORAR">
      <formula>NOT(ISERROR(SEARCH("VALORAR",AZ100)))</formula>
    </cfRule>
    <cfRule type="containsText" dxfId="17529" priority="16342" operator="containsText" text="Extrema">
      <formula>NOT(ISERROR(SEARCH("Extrema",AZ100)))</formula>
    </cfRule>
    <cfRule type="containsText" dxfId="17528" priority="16343" operator="containsText" text="Alta">
      <formula>NOT(ISERROR(SEARCH("Alta",AZ100)))</formula>
    </cfRule>
    <cfRule type="containsText" dxfId="17527" priority="16344" operator="containsText" text="Moderada">
      <formula>NOT(ISERROR(SEARCH("Moderada",AZ100)))</formula>
    </cfRule>
    <cfRule type="containsText" dxfId="17526" priority="16345" operator="containsText" text="Baja">
      <formula>NOT(ISERROR(SEARCH("Baja",AZ100)))</formula>
    </cfRule>
  </conditionalFormatting>
  <conditionalFormatting sqref="AZ100">
    <cfRule type="containsText" dxfId="17525" priority="16346" operator="containsText" text="VALORAR">
      <formula>NOT(ISERROR(SEARCH("VALORAR",AZ100)))</formula>
    </cfRule>
    <cfRule type="containsText" dxfId="17524" priority="16347" operator="containsText" text="Extrema">
      <formula>NOT(ISERROR(SEARCH("Extrema",AZ100)))</formula>
    </cfRule>
    <cfRule type="containsText" dxfId="17523" priority="16348" operator="containsText" text="Alta">
      <formula>NOT(ISERROR(SEARCH("Alta",AZ100)))</formula>
    </cfRule>
    <cfRule type="containsText" dxfId="17522" priority="16349" operator="containsText" text="Moderada">
      <formula>NOT(ISERROR(SEARCH("Moderada",AZ100)))</formula>
    </cfRule>
    <cfRule type="containsText" dxfId="17521" priority="16350" operator="containsText" text="Baja">
      <formula>NOT(ISERROR(SEARCH("Baja",AZ100)))</formula>
    </cfRule>
  </conditionalFormatting>
  <conditionalFormatting sqref="AS100">
    <cfRule type="cellIs" dxfId="17520" priority="16333" stopIfTrue="1" operator="equal">
      <formula>"Alta"</formula>
    </cfRule>
  </conditionalFormatting>
  <conditionalFormatting sqref="AS100">
    <cfRule type="cellIs" dxfId="17519" priority="16335" stopIfTrue="1" operator="equal">
      <formula>"Baja"</formula>
    </cfRule>
  </conditionalFormatting>
  <conditionalFormatting sqref="AS100">
    <cfRule type="cellIs" dxfId="17518" priority="16334" stopIfTrue="1" operator="equal">
      <formula>"Media"</formula>
    </cfRule>
  </conditionalFormatting>
  <conditionalFormatting sqref="AS100">
    <cfRule type="cellIs" dxfId="17517" priority="16332" stopIfTrue="1" operator="equal">
      <formula>"Muy Alta"</formula>
    </cfRule>
  </conditionalFormatting>
  <conditionalFormatting sqref="AS100">
    <cfRule type="cellIs" dxfId="17516" priority="16336" stopIfTrue="1" operator="equal">
      <formula>"Muy Baja"</formula>
    </cfRule>
  </conditionalFormatting>
  <conditionalFormatting sqref="AS101">
    <cfRule type="cellIs" dxfId="17515" priority="16319" stopIfTrue="1" operator="equal">
      <formula>"Alta"</formula>
    </cfRule>
  </conditionalFormatting>
  <conditionalFormatting sqref="AS101">
    <cfRule type="cellIs" dxfId="17514" priority="16321" stopIfTrue="1" operator="equal">
      <formula>"Baja"</formula>
    </cfRule>
  </conditionalFormatting>
  <conditionalFormatting sqref="AS101">
    <cfRule type="cellIs" dxfId="17513" priority="16320" stopIfTrue="1" operator="equal">
      <formula>"Media"</formula>
    </cfRule>
  </conditionalFormatting>
  <conditionalFormatting sqref="AS101">
    <cfRule type="cellIs" dxfId="17512" priority="16318" stopIfTrue="1" operator="equal">
      <formula>"Muy Alta"</formula>
    </cfRule>
  </conditionalFormatting>
  <conditionalFormatting sqref="AS101">
    <cfRule type="cellIs" dxfId="17511" priority="16322" stopIfTrue="1" operator="equal">
      <formula>"Muy Baja"</formula>
    </cfRule>
  </conditionalFormatting>
  <conditionalFormatting sqref="AD102:AD103">
    <cfRule type="containsText" dxfId="17510" priority="16271" operator="containsText" text="VALORAR">
      <formula>NOT(ISERROR(SEARCH("VALORAR",AD102)))</formula>
    </cfRule>
    <cfRule type="containsText" dxfId="17509" priority="16272" operator="containsText" text="Extrema">
      <formula>NOT(ISERROR(SEARCH("Extrema",AD102)))</formula>
    </cfRule>
    <cfRule type="containsText" dxfId="17508" priority="16273" operator="containsText" text="Alta">
      <formula>NOT(ISERROR(SEARCH("Alta",AD102)))</formula>
    </cfRule>
    <cfRule type="containsText" dxfId="17507" priority="16274" operator="containsText" text="Moderada">
      <formula>NOT(ISERROR(SEARCH("Moderada",AD102)))</formula>
    </cfRule>
    <cfRule type="containsText" dxfId="17506" priority="16275" operator="containsText" text="Baja">
      <formula>NOT(ISERROR(SEARCH("Baja",AD102)))</formula>
    </cfRule>
  </conditionalFormatting>
  <conditionalFormatting sqref="AD102:AD103">
    <cfRule type="containsText" dxfId="17505" priority="16276" operator="containsText" text="VALORAR">
      <formula>NOT(ISERROR(SEARCH("VALORAR",AD102)))</formula>
    </cfRule>
    <cfRule type="containsText" dxfId="17504" priority="16277" operator="containsText" text="Extrema">
      <formula>NOT(ISERROR(SEARCH("Extrema",AD102)))</formula>
    </cfRule>
    <cfRule type="containsText" dxfId="17503" priority="16278" operator="containsText" text="Alta">
      <formula>NOT(ISERROR(SEARCH("Alta",AD102)))</formula>
    </cfRule>
    <cfRule type="containsText" dxfId="17502" priority="16279" operator="containsText" text="Moderada">
      <formula>NOT(ISERROR(SEARCH("Moderada",AD102)))</formula>
    </cfRule>
    <cfRule type="containsText" dxfId="17501" priority="16280" operator="containsText" text="Baja">
      <formula>NOT(ISERROR(SEARCH("Baja",AD102)))</formula>
    </cfRule>
  </conditionalFormatting>
  <conditionalFormatting sqref="U102:U103">
    <cfRule type="cellIs" dxfId="17500" priority="16287" stopIfTrue="1" operator="equal">
      <formula>"Alta"</formula>
    </cfRule>
  </conditionalFormatting>
  <conditionalFormatting sqref="U102:U103">
    <cfRule type="cellIs" dxfId="17499" priority="16289" stopIfTrue="1" operator="equal">
      <formula>"Baja"</formula>
    </cfRule>
  </conditionalFormatting>
  <conditionalFormatting sqref="U102:U103">
    <cfRule type="cellIs" dxfId="17498" priority="16288" stopIfTrue="1" operator="equal">
      <formula>"Media"</formula>
    </cfRule>
  </conditionalFormatting>
  <conditionalFormatting sqref="U102:U103">
    <cfRule type="cellIs" dxfId="17497" priority="16286" stopIfTrue="1" operator="equal">
      <formula>"Muy Alta"</formula>
    </cfRule>
  </conditionalFormatting>
  <conditionalFormatting sqref="U102:U103">
    <cfRule type="cellIs" dxfId="17496" priority="16290" stopIfTrue="1" operator="equal">
      <formula>"Muy Baja"</formula>
    </cfRule>
  </conditionalFormatting>
  <conditionalFormatting sqref="AS103">
    <cfRule type="cellIs" dxfId="17495" priority="16249" stopIfTrue="1" operator="equal">
      <formula>"Alta"</formula>
    </cfRule>
  </conditionalFormatting>
  <conditionalFormatting sqref="AS103">
    <cfRule type="cellIs" dxfId="17494" priority="16251" stopIfTrue="1" operator="equal">
      <formula>"Baja"</formula>
    </cfRule>
  </conditionalFormatting>
  <conditionalFormatting sqref="AS103">
    <cfRule type="cellIs" dxfId="17493" priority="16250" stopIfTrue="1" operator="equal">
      <formula>"Media"</formula>
    </cfRule>
  </conditionalFormatting>
  <conditionalFormatting sqref="AS103">
    <cfRule type="cellIs" dxfId="17492" priority="16248" stopIfTrue="1" operator="equal">
      <formula>"Muy Alta"</formula>
    </cfRule>
  </conditionalFormatting>
  <conditionalFormatting sqref="AS103">
    <cfRule type="cellIs" dxfId="17491" priority="16252" stopIfTrue="1" operator="equal">
      <formula>"Muy Baja"</formula>
    </cfRule>
  </conditionalFormatting>
  <conditionalFormatting sqref="AD94:AD95">
    <cfRule type="containsText" dxfId="17490" priority="16215" operator="containsText" text="VALORAR">
      <formula>NOT(ISERROR(SEARCH("VALORAR",AD94)))</formula>
    </cfRule>
    <cfRule type="containsText" dxfId="17489" priority="16216" operator="containsText" text="Extrema">
      <formula>NOT(ISERROR(SEARCH("Extrema",AD94)))</formula>
    </cfRule>
    <cfRule type="containsText" dxfId="17488" priority="16217" operator="containsText" text="Alta">
      <formula>NOT(ISERROR(SEARCH("Alta",AD94)))</formula>
    </cfRule>
    <cfRule type="containsText" dxfId="17487" priority="16218" operator="containsText" text="Moderada">
      <formula>NOT(ISERROR(SEARCH("Moderada",AD94)))</formula>
    </cfRule>
    <cfRule type="containsText" dxfId="17486" priority="16219" operator="containsText" text="Baja">
      <formula>NOT(ISERROR(SEARCH("Baja",AD94)))</formula>
    </cfRule>
  </conditionalFormatting>
  <conditionalFormatting sqref="AD94:AD95">
    <cfRule type="containsText" dxfId="17485" priority="16220" operator="containsText" text="VALORAR">
      <formula>NOT(ISERROR(SEARCH("VALORAR",AD94)))</formula>
    </cfRule>
    <cfRule type="containsText" dxfId="17484" priority="16221" operator="containsText" text="Extrema">
      <formula>NOT(ISERROR(SEARCH("Extrema",AD94)))</formula>
    </cfRule>
    <cfRule type="containsText" dxfId="17483" priority="16222" operator="containsText" text="Alta">
      <formula>NOT(ISERROR(SEARCH("Alta",AD94)))</formula>
    </cfRule>
    <cfRule type="containsText" dxfId="17482" priority="16223" operator="containsText" text="Moderada">
      <formula>NOT(ISERROR(SEARCH("Moderada",AD94)))</formula>
    </cfRule>
    <cfRule type="containsText" dxfId="17481" priority="16224" operator="containsText" text="Baja">
      <formula>NOT(ISERROR(SEARCH("Baja",AD94)))</formula>
    </cfRule>
  </conditionalFormatting>
  <conditionalFormatting sqref="AS99">
    <cfRule type="cellIs" dxfId="17480" priority="16169" stopIfTrue="1" operator="equal">
      <formula>"Alta"</formula>
    </cfRule>
  </conditionalFormatting>
  <conditionalFormatting sqref="AS99">
    <cfRule type="cellIs" dxfId="17479" priority="16171" stopIfTrue="1" operator="equal">
      <formula>"Baja"</formula>
    </cfRule>
  </conditionalFormatting>
  <conditionalFormatting sqref="AS99">
    <cfRule type="cellIs" dxfId="17478" priority="16170" stopIfTrue="1" operator="equal">
      <formula>"Media"</formula>
    </cfRule>
  </conditionalFormatting>
  <conditionalFormatting sqref="AS99">
    <cfRule type="cellIs" dxfId="17477" priority="16168" stopIfTrue="1" operator="equal">
      <formula>"Muy Alta"</formula>
    </cfRule>
  </conditionalFormatting>
  <conditionalFormatting sqref="AS99">
    <cfRule type="cellIs" dxfId="17476" priority="16172" stopIfTrue="1" operator="equal">
      <formula>"Muy Baja"</formula>
    </cfRule>
  </conditionalFormatting>
  <conditionalFormatting sqref="AS96">
    <cfRule type="cellIs" dxfId="17475" priority="16127" stopIfTrue="1" operator="equal">
      <formula>"Alta"</formula>
    </cfRule>
  </conditionalFormatting>
  <conditionalFormatting sqref="AS96">
    <cfRule type="cellIs" dxfId="17474" priority="16129" stopIfTrue="1" operator="equal">
      <formula>"Baja"</formula>
    </cfRule>
  </conditionalFormatting>
  <conditionalFormatting sqref="AS96">
    <cfRule type="cellIs" dxfId="17473" priority="16128" stopIfTrue="1" operator="equal">
      <formula>"Media"</formula>
    </cfRule>
  </conditionalFormatting>
  <conditionalFormatting sqref="AS96">
    <cfRule type="cellIs" dxfId="17472" priority="16126" stopIfTrue="1" operator="equal">
      <formula>"Muy Alta"</formula>
    </cfRule>
  </conditionalFormatting>
  <conditionalFormatting sqref="AS96">
    <cfRule type="cellIs" dxfId="17471" priority="16130" stopIfTrue="1" operator="equal">
      <formula>"Muy Baja"</formula>
    </cfRule>
  </conditionalFormatting>
  <conditionalFormatting sqref="U94:U95">
    <cfRule type="cellIs" dxfId="17470" priority="16231" stopIfTrue="1" operator="equal">
      <formula>"Alta"</formula>
    </cfRule>
  </conditionalFormatting>
  <conditionalFormatting sqref="U94:U95">
    <cfRule type="cellIs" dxfId="17469" priority="16233" stopIfTrue="1" operator="equal">
      <formula>"Baja"</formula>
    </cfRule>
  </conditionalFormatting>
  <conditionalFormatting sqref="U94:U95">
    <cfRule type="cellIs" dxfId="17468" priority="16232" stopIfTrue="1" operator="equal">
      <formula>"Media"</formula>
    </cfRule>
  </conditionalFormatting>
  <conditionalFormatting sqref="U94:U95">
    <cfRule type="cellIs" dxfId="17467" priority="16230" stopIfTrue="1" operator="equal">
      <formula>"Muy Alta"</formula>
    </cfRule>
  </conditionalFormatting>
  <conditionalFormatting sqref="U94:U95">
    <cfRule type="cellIs" dxfId="17466" priority="16234" stopIfTrue="1" operator="equal">
      <formula>"Muy Baja"</formula>
    </cfRule>
  </conditionalFormatting>
  <conditionalFormatting sqref="AZ94">
    <cfRule type="containsText" dxfId="17465" priority="16205" operator="containsText" text="VALORAR">
      <formula>NOT(ISERROR(SEARCH("VALORAR",AZ94)))</formula>
    </cfRule>
    <cfRule type="containsText" dxfId="17464" priority="16206" operator="containsText" text="Extrema">
      <formula>NOT(ISERROR(SEARCH("Extrema",AZ94)))</formula>
    </cfRule>
    <cfRule type="containsText" dxfId="17463" priority="16207" operator="containsText" text="Alta">
      <formula>NOT(ISERROR(SEARCH("Alta",AZ94)))</formula>
    </cfRule>
    <cfRule type="containsText" dxfId="17462" priority="16208" operator="containsText" text="Moderada">
      <formula>NOT(ISERROR(SEARCH("Moderada",AZ94)))</formula>
    </cfRule>
    <cfRule type="containsText" dxfId="17461" priority="16209" operator="containsText" text="Baja">
      <formula>NOT(ISERROR(SEARCH("Baja",AZ94)))</formula>
    </cfRule>
  </conditionalFormatting>
  <conditionalFormatting sqref="AZ94">
    <cfRule type="containsText" dxfId="17460" priority="16210" operator="containsText" text="VALORAR">
      <formula>NOT(ISERROR(SEARCH("VALORAR",AZ94)))</formula>
    </cfRule>
    <cfRule type="containsText" dxfId="17459" priority="16211" operator="containsText" text="Extrema">
      <formula>NOT(ISERROR(SEARCH("Extrema",AZ94)))</formula>
    </cfRule>
    <cfRule type="containsText" dxfId="17458" priority="16212" operator="containsText" text="Alta">
      <formula>NOT(ISERROR(SEARCH("Alta",AZ94)))</formula>
    </cfRule>
    <cfRule type="containsText" dxfId="17457" priority="16213" operator="containsText" text="Moderada">
      <formula>NOT(ISERROR(SEARCH("Moderada",AZ94)))</formula>
    </cfRule>
    <cfRule type="containsText" dxfId="17456" priority="16214" operator="containsText" text="Baja">
      <formula>NOT(ISERROR(SEARCH("Baja",AZ94)))</formula>
    </cfRule>
  </conditionalFormatting>
  <conditionalFormatting sqref="AS94">
    <cfRule type="cellIs" dxfId="17455" priority="16197" stopIfTrue="1" operator="equal">
      <formula>"Alta"</formula>
    </cfRule>
  </conditionalFormatting>
  <conditionalFormatting sqref="AS94">
    <cfRule type="cellIs" dxfId="17454" priority="16199" stopIfTrue="1" operator="equal">
      <formula>"Baja"</formula>
    </cfRule>
  </conditionalFormatting>
  <conditionalFormatting sqref="AS94">
    <cfRule type="cellIs" dxfId="17453" priority="16198" stopIfTrue="1" operator="equal">
      <formula>"Media"</formula>
    </cfRule>
  </conditionalFormatting>
  <conditionalFormatting sqref="AS94">
    <cfRule type="cellIs" dxfId="17452" priority="16196" stopIfTrue="1" operator="equal">
      <formula>"Muy Alta"</formula>
    </cfRule>
  </conditionalFormatting>
  <conditionalFormatting sqref="AS94">
    <cfRule type="cellIs" dxfId="17451" priority="16200" stopIfTrue="1" operator="equal">
      <formula>"Muy Baja"</formula>
    </cfRule>
  </conditionalFormatting>
  <conditionalFormatting sqref="AS95">
    <cfRule type="cellIs" dxfId="17450" priority="16183" stopIfTrue="1" operator="equal">
      <formula>"Alta"</formula>
    </cfRule>
  </conditionalFormatting>
  <conditionalFormatting sqref="AS95">
    <cfRule type="cellIs" dxfId="17449" priority="16185" stopIfTrue="1" operator="equal">
      <formula>"Baja"</formula>
    </cfRule>
  </conditionalFormatting>
  <conditionalFormatting sqref="AS95">
    <cfRule type="cellIs" dxfId="17448" priority="16184" stopIfTrue="1" operator="equal">
      <formula>"Media"</formula>
    </cfRule>
  </conditionalFormatting>
  <conditionalFormatting sqref="AS95">
    <cfRule type="cellIs" dxfId="17447" priority="16182" stopIfTrue="1" operator="equal">
      <formula>"Muy Alta"</formula>
    </cfRule>
  </conditionalFormatting>
  <conditionalFormatting sqref="AS95">
    <cfRule type="cellIs" dxfId="17446" priority="16186" stopIfTrue="1" operator="equal">
      <formula>"Muy Baja"</formula>
    </cfRule>
  </conditionalFormatting>
  <conditionalFormatting sqref="AD96:AD97">
    <cfRule type="containsText" dxfId="17445" priority="16135" operator="containsText" text="VALORAR">
      <formula>NOT(ISERROR(SEARCH("VALORAR",AD96)))</formula>
    </cfRule>
    <cfRule type="containsText" dxfId="17444" priority="16136" operator="containsText" text="Extrema">
      <formula>NOT(ISERROR(SEARCH("Extrema",AD96)))</formula>
    </cfRule>
    <cfRule type="containsText" dxfId="17443" priority="16137" operator="containsText" text="Alta">
      <formula>NOT(ISERROR(SEARCH("Alta",AD96)))</formula>
    </cfRule>
    <cfRule type="containsText" dxfId="17442" priority="16138" operator="containsText" text="Moderada">
      <formula>NOT(ISERROR(SEARCH("Moderada",AD96)))</formula>
    </cfRule>
    <cfRule type="containsText" dxfId="17441" priority="16139" operator="containsText" text="Baja">
      <formula>NOT(ISERROR(SEARCH("Baja",AD96)))</formula>
    </cfRule>
  </conditionalFormatting>
  <conditionalFormatting sqref="AD96:AD97">
    <cfRule type="containsText" dxfId="17440" priority="16140" operator="containsText" text="VALORAR">
      <formula>NOT(ISERROR(SEARCH("VALORAR",AD96)))</formula>
    </cfRule>
    <cfRule type="containsText" dxfId="17439" priority="16141" operator="containsText" text="Extrema">
      <formula>NOT(ISERROR(SEARCH("Extrema",AD96)))</formula>
    </cfRule>
    <cfRule type="containsText" dxfId="17438" priority="16142" operator="containsText" text="Alta">
      <formula>NOT(ISERROR(SEARCH("Alta",AD96)))</formula>
    </cfRule>
    <cfRule type="containsText" dxfId="17437" priority="16143" operator="containsText" text="Moderada">
      <formula>NOT(ISERROR(SEARCH("Moderada",AD96)))</formula>
    </cfRule>
    <cfRule type="containsText" dxfId="17436" priority="16144" operator="containsText" text="Baja">
      <formula>NOT(ISERROR(SEARCH("Baja",AD96)))</formula>
    </cfRule>
  </conditionalFormatting>
  <conditionalFormatting sqref="U96:U97">
    <cfRule type="cellIs" dxfId="17435" priority="16151" stopIfTrue="1" operator="equal">
      <formula>"Alta"</formula>
    </cfRule>
  </conditionalFormatting>
  <conditionalFormatting sqref="U96:U97">
    <cfRule type="cellIs" dxfId="17434" priority="16153" stopIfTrue="1" operator="equal">
      <formula>"Baja"</formula>
    </cfRule>
  </conditionalFormatting>
  <conditionalFormatting sqref="U96:U97">
    <cfRule type="cellIs" dxfId="17433" priority="16152" stopIfTrue="1" operator="equal">
      <formula>"Media"</formula>
    </cfRule>
  </conditionalFormatting>
  <conditionalFormatting sqref="U96:U97">
    <cfRule type="cellIs" dxfId="17432" priority="16150" stopIfTrue="1" operator="equal">
      <formula>"Muy Alta"</formula>
    </cfRule>
  </conditionalFormatting>
  <conditionalFormatting sqref="U96:U97">
    <cfRule type="cellIs" dxfId="17431" priority="16154" stopIfTrue="1" operator="equal">
      <formula>"Muy Baja"</formula>
    </cfRule>
  </conditionalFormatting>
  <conditionalFormatting sqref="AS97">
    <cfRule type="cellIs" dxfId="17430" priority="16113" stopIfTrue="1" operator="equal">
      <formula>"Alta"</formula>
    </cfRule>
  </conditionalFormatting>
  <conditionalFormatting sqref="AS97">
    <cfRule type="cellIs" dxfId="17429" priority="16115" stopIfTrue="1" operator="equal">
      <formula>"Baja"</formula>
    </cfRule>
  </conditionalFormatting>
  <conditionalFormatting sqref="AS97">
    <cfRule type="cellIs" dxfId="17428" priority="16114" stopIfTrue="1" operator="equal">
      <formula>"Media"</formula>
    </cfRule>
  </conditionalFormatting>
  <conditionalFormatting sqref="AS97">
    <cfRule type="cellIs" dxfId="17427" priority="16112" stopIfTrue="1" operator="equal">
      <formula>"Muy Alta"</formula>
    </cfRule>
  </conditionalFormatting>
  <conditionalFormatting sqref="AS97">
    <cfRule type="cellIs" dxfId="17426" priority="16116" stopIfTrue="1" operator="equal">
      <formula>"Muy Baja"</formula>
    </cfRule>
  </conditionalFormatting>
  <conditionalFormatting sqref="AS14">
    <cfRule type="cellIs" dxfId="17425" priority="16095" stopIfTrue="1" operator="equal">
      <formula>"Alta"</formula>
    </cfRule>
  </conditionalFormatting>
  <conditionalFormatting sqref="AS14">
    <cfRule type="cellIs" dxfId="17424" priority="16097" stopIfTrue="1" operator="equal">
      <formula>"Baja"</formula>
    </cfRule>
  </conditionalFormatting>
  <conditionalFormatting sqref="AS14">
    <cfRule type="cellIs" dxfId="17423" priority="16096" stopIfTrue="1" operator="equal">
      <formula>"Media"</formula>
    </cfRule>
  </conditionalFormatting>
  <conditionalFormatting sqref="AS14">
    <cfRule type="cellIs" dxfId="17422" priority="16094" stopIfTrue="1" operator="equal">
      <formula>"Muy Alta"</formula>
    </cfRule>
  </conditionalFormatting>
  <conditionalFormatting sqref="AS14">
    <cfRule type="cellIs" dxfId="17421" priority="16098" stopIfTrue="1" operator="equal">
      <formula>"Muy Baja"</formula>
    </cfRule>
  </conditionalFormatting>
  <conditionalFormatting sqref="AD20">
    <cfRule type="containsText" dxfId="17420" priority="16061" operator="containsText" text="VALORAR">
      <formula>NOT(ISERROR(SEARCH("VALORAR",AD20)))</formula>
    </cfRule>
    <cfRule type="containsText" dxfId="17419" priority="16062" operator="containsText" text="Extrema">
      <formula>NOT(ISERROR(SEARCH("Extrema",AD20)))</formula>
    </cfRule>
    <cfRule type="containsText" dxfId="17418" priority="16063" operator="containsText" text="Alta">
      <formula>NOT(ISERROR(SEARCH("Alta",AD20)))</formula>
    </cfRule>
    <cfRule type="containsText" dxfId="17417" priority="16064" operator="containsText" text="Moderada">
      <formula>NOT(ISERROR(SEARCH("Moderada",AD20)))</formula>
    </cfRule>
    <cfRule type="containsText" dxfId="17416" priority="16065" operator="containsText" text="Baja">
      <formula>NOT(ISERROR(SEARCH("Baja",AD20)))</formula>
    </cfRule>
  </conditionalFormatting>
  <conditionalFormatting sqref="AD20">
    <cfRule type="containsText" dxfId="17415" priority="16066" operator="containsText" text="VALORAR">
      <formula>NOT(ISERROR(SEARCH("VALORAR",AD20)))</formula>
    </cfRule>
    <cfRule type="containsText" dxfId="17414" priority="16067" operator="containsText" text="Extrema">
      <formula>NOT(ISERROR(SEARCH("Extrema",AD20)))</formula>
    </cfRule>
    <cfRule type="containsText" dxfId="17413" priority="16068" operator="containsText" text="Alta">
      <formula>NOT(ISERROR(SEARCH("Alta",AD20)))</formula>
    </cfRule>
    <cfRule type="containsText" dxfId="17412" priority="16069" operator="containsText" text="Moderada">
      <formula>NOT(ISERROR(SEARCH("Moderada",AD20)))</formula>
    </cfRule>
    <cfRule type="containsText" dxfId="17411" priority="16070" operator="containsText" text="Baja">
      <formula>NOT(ISERROR(SEARCH("Baja",AD20)))</formula>
    </cfRule>
  </conditionalFormatting>
  <conditionalFormatting sqref="U20">
    <cfRule type="cellIs" dxfId="17410" priority="16077" stopIfTrue="1" operator="equal">
      <formula>"Alta"</formula>
    </cfRule>
  </conditionalFormatting>
  <conditionalFormatting sqref="U20">
    <cfRule type="cellIs" dxfId="17409" priority="16079" stopIfTrue="1" operator="equal">
      <formula>"Baja"</formula>
    </cfRule>
  </conditionalFormatting>
  <conditionalFormatting sqref="U20">
    <cfRule type="cellIs" dxfId="17408" priority="16078" stopIfTrue="1" operator="equal">
      <formula>"Media"</formula>
    </cfRule>
  </conditionalFormatting>
  <conditionalFormatting sqref="U20">
    <cfRule type="cellIs" dxfId="17407" priority="16076" stopIfTrue="1" operator="equal">
      <formula>"Muy Alta"</formula>
    </cfRule>
  </conditionalFormatting>
  <conditionalFormatting sqref="U20">
    <cfRule type="cellIs" dxfId="17406" priority="16080" stopIfTrue="1" operator="equal">
      <formula>"Muy Baja"</formula>
    </cfRule>
  </conditionalFormatting>
  <conditionalFormatting sqref="AS20">
    <cfRule type="cellIs" dxfId="17405" priority="16053" stopIfTrue="1" operator="equal">
      <formula>"Alta"</formula>
    </cfRule>
  </conditionalFormatting>
  <conditionalFormatting sqref="AS20">
    <cfRule type="cellIs" dxfId="17404" priority="16055" stopIfTrue="1" operator="equal">
      <formula>"Baja"</formula>
    </cfRule>
  </conditionalFormatting>
  <conditionalFormatting sqref="AS20">
    <cfRule type="cellIs" dxfId="17403" priority="16054" stopIfTrue="1" operator="equal">
      <formula>"Media"</formula>
    </cfRule>
  </conditionalFormatting>
  <conditionalFormatting sqref="AS20">
    <cfRule type="cellIs" dxfId="17402" priority="16052" stopIfTrue="1" operator="equal">
      <formula>"Muy Alta"</formula>
    </cfRule>
  </conditionalFormatting>
  <conditionalFormatting sqref="AS20">
    <cfRule type="cellIs" dxfId="17401" priority="16056" stopIfTrue="1" operator="equal">
      <formula>"Muy Baja"</formula>
    </cfRule>
  </conditionalFormatting>
  <conditionalFormatting sqref="AS26">
    <cfRule type="cellIs" dxfId="17400" priority="16011" stopIfTrue="1" operator="equal">
      <formula>"Alta"</formula>
    </cfRule>
  </conditionalFormatting>
  <conditionalFormatting sqref="AS26">
    <cfRule type="cellIs" dxfId="17399" priority="16013" stopIfTrue="1" operator="equal">
      <formula>"Baja"</formula>
    </cfRule>
  </conditionalFormatting>
  <conditionalFormatting sqref="AS26">
    <cfRule type="cellIs" dxfId="17398" priority="16012" stopIfTrue="1" operator="equal">
      <formula>"Media"</formula>
    </cfRule>
  </conditionalFormatting>
  <conditionalFormatting sqref="AS26">
    <cfRule type="cellIs" dxfId="17397" priority="16010" stopIfTrue="1" operator="equal">
      <formula>"Muy Alta"</formula>
    </cfRule>
  </conditionalFormatting>
  <conditionalFormatting sqref="AS26">
    <cfRule type="cellIs" dxfId="17396" priority="16014" stopIfTrue="1" operator="equal">
      <formula>"Muy Baja"</formula>
    </cfRule>
  </conditionalFormatting>
  <conditionalFormatting sqref="AD26">
    <cfRule type="containsText" dxfId="17395" priority="16019" operator="containsText" text="VALORAR">
      <formula>NOT(ISERROR(SEARCH("VALORAR",AD26)))</formula>
    </cfRule>
    <cfRule type="containsText" dxfId="17394" priority="16020" operator="containsText" text="Extrema">
      <formula>NOT(ISERROR(SEARCH("Extrema",AD26)))</formula>
    </cfRule>
    <cfRule type="containsText" dxfId="17393" priority="16021" operator="containsText" text="Alta">
      <formula>NOT(ISERROR(SEARCH("Alta",AD26)))</formula>
    </cfRule>
    <cfRule type="containsText" dxfId="17392" priority="16022" operator="containsText" text="Moderada">
      <formula>NOT(ISERROR(SEARCH("Moderada",AD26)))</formula>
    </cfRule>
    <cfRule type="containsText" dxfId="17391" priority="16023" operator="containsText" text="Baja">
      <formula>NOT(ISERROR(SEARCH("Baja",AD26)))</formula>
    </cfRule>
  </conditionalFormatting>
  <conditionalFormatting sqref="AD26">
    <cfRule type="containsText" dxfId="17390" priority="16024" operator="containsText" text="VALORAR">
      <formula>NOT(ISERROR(SEARCH("VALORAR",AD26)))</formula>
    </cfRule>
    <cfRule type="containsText" dxfId="17389" priority="16025" operator="containsText" text="Extrema">
      <formula>NOT(ISERROR(SEARCH("Extrema",AD26)))</formula>
    </cfRule>
    <cfRule type="containsText" dxfId="17388" priority="16026" operator="containsText" text="Alta">
      <formula>NOT(ISERROR(SEARCH("Alta",AD26)))</formula>
    </cfRule>
    <cfRule type="containsText" dxfId="17387" priority="16027" operator="containsText" text="Moderada">
      <formula>NOT(ISERROR(SEARCH("Moderada",AD26)))</formula>
    </cfRule>
    <cfRule type="containsText" dxfId="17386" priority="16028" operator="containsText" text="Baja">
      <formula>NOT(ISERROR(SEARCH("Baja",AD26)))</formula>
    </cfRule>
  </conditionalFormatting>
  <conditionalFormatting sqref="U26">
    <cfRule type="cellIs" dxfId="17385" priority="16035" stopIfTrue="1" operator="equal">
      <formula>"Alta"</formula>
    </cfRule>
  </conditionalFormatting>
  <conditionalFormatting sqref="U26">
    <cfRule type="cellIs" dxfId="17384" priority="16037" stopIfTrue="1" operator="equal">
      <formula>"Baja"</formula>
    </cfRule>
  </conditionalFormatting>
  <conditionalFormatting sqref="U26">
    <cfRule type="cellIs" dxfId="17383" priority="16036" stopIfTrue="1" operator="equal">
      <formula>"Media"</formula>
    </cfRule>
  </conditionalFormatting>
  <conditionalFormatting sqref="U26">
    <cfRule type="cellIs" dxfId="17382" priority="16034" stopIfTrue="1" operator="equal">
      <formula>"Muy Alta"</formula>
    </cfRule>
  </conditionalFormatting>
  <conditionalFormatting sqref="U26">
    <cfRule type="cellIs" dxfId="17381" priority="16038" stopIfTrue="1" operator="equal">
      <formula>"Muy Baja"</formula>
    </cfRule>
  </conditionalFormatting>
  <conditionalFormatting sqref="AD32">
    <cfRule type="containsText" dxfId="17380" priority="15977" operator="containsText" text="VALORAR">
      <formula>NOT(ISERROR(SEARCH("VALORAR",AD32)))</formula>
    </cfRule>
    <cfRule type="containsText" dxfId="17379" priority="15978" operator="containsText" text="Extrema">
      <formula>NOT(ISERROR(SEARCH("Extrema",AD32)))</formula>
    </cfRule>
    <cfRule type="containsText" dxfId="17378" priority="15979" operator="containsText" text="Alta">
      <formula>NOT(ISERROR(SEARCH("Alta",AD32)))</formula>
    </cfRule>
    <cfRule type="containsText" dxfId="17377" priority="15980" operator="containsText" text="Moderada">
      <formula>NOT(ISERROR(SEARCH("Moderada",AD32)))</formula>
    </cfRule>
    <cfRule type="containsText" dxfId="17376" priority="15981" operator="containsText" text="Baja">
      <formula>NOT(ISERROR(SEARCH("Baja",AD32)))</formula>
    </cfRule>
  </conditionalFormatting>
  <conditionalFormatting sqref="AD32">
    <cfRule type="containsText" dxfId="17375" priority="15982" operator="containsText" text="VALORAR">
      <formula>NOT(ISERROR(SEARCH("VALORAR",AD32)))</formula>
    </cfRule>
    <cfRule type="containsText" dxfId="17374" priority="15983" operator="containsText" text="Extrema">
      <formula>NOT(ISERROR(SEARCH("Extrema",AD32)))</formula>
    </cfRule>
    <cfRule type="containsText" dxfId="17373" priority="15984" operator="containsText" text="Alta">
      <formula>NOT(ISERROR(SEARCH("Alta",AD32)))</formula>
    </cfRule>
    <cfRule type="containsText" dxfId="17372" priority="15985" operator="containsText" text="Moderada">
      <formula>NOT(ISERROR(SEARCH("Moderada",AD32)))</formula>
    </cfRule>
    <cfRule type="containsText" dxfId="17371" priority="15986" operator="containsText" text="Baja">
      <formula>NOT(ISERROR(SEARCH("Baja",AD32)))</formula>
    </cfRule>
  </conditionalFormatting>
  <conditionalFormatting sqref="U32">
    <cfRule type="cellIs" dxfId="17370" priority="15993" stopIfTrue="1" operator="equal">
      <formula>"Alta"</formula>
    </cfRule>
  </conditionalFormatting>
  <conditionalFormatting sqref="U32">
    <cfRule type="cellIs" dxfId="17369" priority="15995" stopIfTrue="1" operator="equal">
      <formula>"Baja"</formula>
    </cfRule>
  </conditionalFormatting>
  <conditionalFormatting sqref="U32">
    <cfRule type="cellIs" dxfId="17368" priority="15994" stopIfTrue="1" operator="equal">
      <formula>"Media"</formula>
    </cfRule>
  </conditionalFormatting>
  <conditionalFormatting sqref="U32">
    <cfRule type="cellIs" dxfId="17367" priority="15992" stopIfTrue="1" operator="equal">
      <formula>"Muy Alta"</formula>
    </cfRule>
  </conditionalFormatting>
  <conditionalFormatting sqref="U32">
    <cfRule type="cellIs" dxfId="17366" priority="15996" stopIfTrue="1" operator="equal">
      <formula>"Muy Baja"</formula>
    </cfRule>
  </conditionalFormatting>
  <conditionalFormatting sqref="AS32">
    <cfRule type="cellIs" dxfId="17365" priority="15969" stopIfTrue="1" operator="equal">
      <formula>"Alta"</formula>
    </cfRule>
  </conditionalFormatting>
  <conditionalFormatting sqref="AS32">
    <cfRule type="cellIs" dxfId="17364" priority="15971" stopIfTrue="1" operator="equal">
      <formula>"Baja"</formula>
    </cfRule>
  </conditionalFormatting>
  <conditionalFormatting sqref="AS32">
    <cfRule type="cellIs" dxfId="17363" priority="15970" stopIfTrue="1" operator="equal">
      <formula>"Media"</formula>
    </cfRule>
  </conditionalFormatting>
  <conditionalFormatting sqref="AS32">
    <cfRule type="cellIs" dxfId="17362" priority="15968" stopIfTrue="1" operator="equal">
      <formula>"Muy Alta"</formula>
    </cfRule>
  </conditionalFormatting>
  <conditionalFormatting sqref="AS32">
    <cfRule type="cellIs" dxfId="17361" priority="15972" stopIfTrue="1" operator="equal">
      <formula>"Muy Baja"</formula>
    </cfRule>
  </conditionalFormatting>
  <conditionalFormatting sqref="AD38">
    <cfRule type="containsText" dxfId="17360" priority="15935" operator="containsText" text="VALORAR">
      <formula>NOT(ISERROR(SEARCH("VALORAR",AD38)))</formula>
    </cfRule>
    <cfRule type="containsText" dxfId="17359" priority="15936" operator="containsText" text="Extrema">
      <formula>NOT(ISERROR(SEARCH("Extrema",AD38)))</formula>
    </cfRule>
    <cfRule type="containsText" dxfId="17358" priority="15937" operator="containsText" text="Alta">
      <formula>NOT(ISERROR(SEARCH("Alta",AD38)))</formula>
    </cfRule>
    <cfRule type="containsText" dxfId="17357" priority="15938" operator="containsText" text="Moderada">
      <formula>NOT(ISERROR(SEARCH("Moderada",AD38)))</formula>
    </cfRule>
    <cfRule type="containsText" dxfId="17356" priority="15939" operator="containsText" text="Baja">
      <formula>NOT(ISERROR(SEARCH("Baja",AD38)))</formula>
    </cfRule>
  </conditionalFormatting>
  <conditionalFormatting sqref="AD38">
    <cfRule type="containsText" dxfId="17355" priority="15940" operator="containsText" text="VALORAR">
      <formula>NOT(ISERROR(SEARCH("VALORAR",AD38)))</formula>
    </cfRule>
    <cfRule type="containsText" dxfId="17354" priority="15941" operator="containsText" text="Extrema">
      <formula>NOT(ISERROR(SEARCH("Extrema",AD38)))</formula>
    </cfRule>
    <cfRule type="containsText" dxfId="17353" priority="15942" operator="containsText" text="Alta">
      <formula>NOT(ISERROR(SEARCH("Alta",AD38)))</formula>
    </cfRule>
    <cfRule type="containsText" dxfId="17352" priority="15943" operator="containsText" text="Moderada">
      <formula>NOT(ISERROR(SEARCH("Moderada",AD38)))</formula>
    </cfRule>
    <cfRule type="containsText" dxfId="17351" priority="15944" operator="containsText" text="Baja">
      <formula>NOT(ISERROR(SEARCH("Baja",AD38)))</formula>
    </cfRule>
  </conditionalFormatting>
  <conditionalFormatting sqref="U38">
    <cfRule type="cellIs" dxfId="17350" priority="15951" stopIfTrue="1" operator="equal">
      <formula>"Alta"</formula>
    </cfRule>
  </conditionalFormatting>
  <conditionalFormatting sqref="U38">
    <cfRule type="cellIs" dxfId="17349" priority="15953" stopIfTrue="1" operator="equal">
      <formula>"Baja"</formula>
    </cfRule>
  </conditionalFormatting>
  <conditionalFormatting sqref="U38">
    <cfRule type="cellIs" dxfId="17348" priority="15952" stopIfTrue="1" operator="equal">
      <formula>"Media"</formula>
    </cfRule>
  </conditionalFormatting>
  <conditionalFormatting sqref="U38">
    <cfRule type="cellIs" dxfId="17347" priority="15950" stopIfTrue="1" operator="equal">
      <formula>"Muy Alta"</formula>
    </cfRule>
  </conditionalFormatting>
  <conditionalFormatting sqref="U38">
    <cfRule type="cellIs" dxfId="17346" priority="15954" stopIfTrue="1" operator="equal">
      <formula>"Muy Baja"</formula>
    </cfRule>
  </conditionalFormatting>
  <conditionalFormatting sqref="AS38">
    <cfRule type="cellIs" dxfId="17345" priority="15927" stopIfTrue="1" operator="equal">
      <formula>"Alta"</formula>
    </cfRule>
  </conditionalFormatting>
  <conditionalFormatting sqref="AS38">
    <cfRule type="cellIs" dxfId="17344" priority="15929" stopIfTrue="1" operator="equal">
      <formula>"Baja"</formula>
    </cfRule>
  </conditionalFormatting>
  <conditionalFormatting sqref="AS38">
    <cfRule type="cellIs" dxfId="17343" priority="15928" stopIfTrue="1" operator="equal">
      <formula>"Media"</formula>
    </cfRule>
  </conditionalFormatting>
  <conditionalFormatting sqref="AS38">
    <cfRule type="cellIs" dxfId="17342" priority="15926" stopIfTrue="1" operator="equal">
      <formula>"Muy Alta"</formula>
    </cfRule>
  </conditionalFormatting>
  <conditionalFormatting sqref="AS38">
    <cfRule type="cellIs" dxfId="17341" priority="15930" stopIfTrue="1" operator="equal">
      <formula>"Muy Baja"</formula>
    </cfRule>
  </conditionalFormatting>
  <conditionalFormatting sqref="AD44">
    <cfRule type="containsText" dxfId="17340" priority="15893" operator="containsText" text="VALORAR">
      <formula>NOT(ISERROR(SEARCH("VALORAR",AD44)))</formula>
    </cfRule>
    <cfRule type="containsText" dxfId="17339" priority="15894" operator="containsText" text="Extrema">
      <formula>NOT(ISERROR(SEARCH("Extrema",AD44)))</formula>
    </cfRule>
    <cfRule type="containsText" dxfId="17338" priority="15895" operator="containsText" text="Alta">
      <formula>NOT(ISERROR(SEARCH("Alta",AD44)))</formula>
    </cfRule>
    <cfRule type="containsText" dxfId="17337" priority="15896" operator="containsText" text="Moderada">
      <formula>NOT(ISERROR(SEARCH("Moderada",AD44)))</formula>
    </cfRule>
    <cfRule type="containsText" dxfId="17336" priority="15897" operator="containsText" text="Baja">
      <formula>NOT(ISERROR(SEARCH("Baja",AD44)))</formula>
    </cfRule>
  </conditionalFormatting>
  <conditionalFormatting sqref="AD44">
    <cfRule type="containsText" dxfId="17335" priority="15898" operator="containsText" text="VALORAR">
      <formula>NOT(ISERROR(SEARCH("VALORAR",AD44)))</formula>
    </cfRule>
    <cfRule type="containsText" dxfId="17334" priority="15899" operator="containsText" text="Extrema">
      <formula>NOT(ISERROR(SEARCH("Extrema",AD44)))</formula>
    </cfRule>
    <cfRule type="containsText" dxfId="17333" priority="15900" operator="containsText" text="Alta">
      <formula>NOT(ISERROR(SEARCH("Alta",AD44)))</formula>
    </cfRule>
    <cfRule type="containsText" dxfId="17332" priority="15901" operator="containsText" text="Moderada">
      <formula>NOT(ISERROR(SEARCH("Moderada",AD44)))</formula>
    </cfRule>
    <cfRule type="containsText" dxfId="17331" priority="15902" operator="containsText" text="Baja">
      <formula>NOT(ISERROR(SEARCH("Baja",AD44)))</formula>
    </cfRule>
  </conditionalFormatting>
  <conditionalFormatting sqref="U44">
    <cfRule type="cellIs" dxfId="17330" priority="15909" stopIfTrue="1" operator="equal">
      <formula>"Alta"</formula>
    </cfRule>
  </conditionalFormatting>
  <conditionalFormatting sqref="U44">
    <cfRule type="cellIs" dxfId="17329" priority="15911" stopIfTrue="1" operator="equal">
      <formula>"Baja"</formula>
    </cfRule>
  </conditionalFormatting>
  <conditionalFormatting sqref="U44">
    <cfRule type="cellIs" dxfId="17328" priority="15910" stopIfTrue="1" operator="equal">
      <formula>"Media"</formula>
    </cfRule>
  </conditionalFormatting>
  <conditionalFormatting sqref="U44">
    <cfRule type="cellIs" dxfId="17327" priority="15908" stopIfTrue="1" operator="equal">
      <formula>"Muy Alta"</formula>
    </cfRule>
  </conditionalFormatting>
  <conditionalFormatting sqref="U44">
    <cfRule type="cellIs" dxfId="17326" priority="15912" stopIfTrue="1" operator="equal">
      <formula>"Muy Baja"</formula>
    </cfRule>
  </conditionalFormatting>
  <conditionalFormatting sqref="AS44">
    <cfRule type="cellIs" dxfId="17325" priority="15885" stopIfTrue="1" operator="equal">
      <formula>"Alta"</formula>
    </cfRule>
  </conditionalFormatting>
  <conditionalFormatting sqref="AS44">
    <cfRule type="cellIs" dxfId="17324" priority="15887" stopIfTrue="1" operator="equal">
      <formula>"Baja"</formula>
    </cfRule>
  </conditionalFormatting>
  <conditionalFormatting sqref="AS44">
    <cfRule type="cellIs" dxfId="17323" priority="15886" stopIfTrue="1" operator="equal">
      <formula>"Media"</formula>
    </cfRule>
  </conditionalFormatting>
  <conditionalFormatting sqref="AS44">
    <cfRule type="cellIs" dxfId="17322" priority="15884" stopIfTrue="1" operator="equal">
      <formula>"Muy Alta"</formula>
    </cfRule>
  </conditionalFormatting>
  <conditionalFormatting sqref="AS44">
    <cfRule type="cellIs" dxfId="17321" priority="15888" stopIfTrue="1" operator="equal">
      <formula>"Muy Baja"</formula>
    </cfRule>
  </conditionalFormatting>
  <conditionalFormatting sqref="AD50">
    <cfRule type="containsText" dxfId="17320" priority="15851" operator="containsText" text="VALORAR">
      <formula>NOT(ISERROR(SEARCH("VALORAR",AD50)))</formula>
    </cfRule>
    <cfRule type="containsText" dxfId="17319" priority="15852" operator="containsText" text="Extrema">
      <formula>NOT(ISERROR(SEARCH("Extrema",AD50)))</formula>
    </cfRule>
    <cfRule type="containsText" dxfId="17318" priority="15853" operator="containsText" text="Alta">
      <formula>NOT(ISERROR(SEARCH("Alta",AD50)))</formula>
    </cfRule>
    <cfRule type="containsText" dxfId="17317" priority="15854" operator="containsText" text="Moderada">
      <formula>NOT(ISERROR(SEARCH("Moderada",AD50)))</formula>
    </cfRule>
    <cfRule type="containsText" dxfId="17316" priority="15855" operator="containsText" text="Baja">
      <formula>NOT(ISERROR(SEARCH("Baja",AD50)))</formula>
    </cfRule>
  </conditionalFormatting>
  <conditionalFormatting sqref="AD50">
    <cfRule type="containsText" dxfId="17315" priority="15856" operator="containsText" text="VALORAR">
      <formula>NOT(ISERROR(SEARCH("VALORAR",AD50)))</formula>
    </cfRule>
    <cfRule type="containsText" dxfId="17314" priority="15857" operator="containsText" text="Extrema">
      <formula>NOT(ISERROR(SEARCH("Extrema",AD50)))</formula>
    </cfRule>
    <cfRule type="containsText" dxfId="17313" priority="15858" operator="containsText" text="Alta">
      <formula>NOT(ISERROR(SEARCH("Alta",AD50)))</formula>
    </cfRule>
    <cfRule type="containsText" dxfId="17312" priority="15859" operator="containsText" text="Moderada">
      <formula>NOT(ISERROR(SEARCH("Moderada",AD50)))</formula>
    </cfRule>
    <cfRule type="containsText" dxfId="17311" priority="15860" operator="containsText" text="Baja">
      <formula>NOT(ISERROR(SEARCH("Baja",AD50)))</formula>
    </cfRule>
  </conditionalFormatting>
  <conditionalFormatting sqref="U50">
    <cfRule type="cellIs" dxfId="17310" priority="15867" stopIfTrue="1" operator="equal">
      <formula>"Alta"</formula>
    </cfRule>
  </conditionalFormatting>
  <conditionalFormatting sqref="U50">
    <cfRule type="cellIs" dxfId="17309" priority="15869" stopIfTrue="1" operator="equal">
      <formula>"Baja"</formula>
    </cfRule>
  </conditionalFormatting>
  <conditionalFormatting sqref="U50">
    <cfRule type="cellIs" dxfId="17308" priority="15868" stopIfTrue="1" operator="equal">
      <formula>"Media"</formula>
    </cfRule>
  </conditionalFormatting>
  <conditionalFormatting sqref="U50">
    <cfRule type="cellIs" dxfId="17307" priority="15866" stopIfTrue="1" operator="equal">
      <formula>"Muy Alta"</formula>
    </cfRule>
  </conditionalFormatting>
  <conditionalFormatting sqref="U50">
    <cfRule type="cellIs" dxfId="17306" priority="15870" stopIfTrue="1" operator="equal">
      <formula>"Muy Baja"</formula>
    </cfRule>
  </conditionalFormatting>
  <conditionalFormatting sqref="AS50">
    <cfRule type="cellIs" dxfId="17305" priority="15843" stopIfTrue="1" operator="equal">
      <formula>"Alta"</formula>
    </cfRule>
  </conditionalFormatting>
  <conditionalFormatting sqref="AS50">
    <cfRule type="cellIs" dxfId="17304" priority="15845" stopIfTrue="1" operator="equal">
      <formula>"Baja"</formula>
    </cfRule>
  </conditionalFormatting>
  <conditionalFormatting sqref="AS50">
    <cfRule type="cellIs" dxfId="17303" priority="15844" stopIfTrue="1" operator="equal">
      <formula>"Media"</formula>
    </cfRule>
  </conditionalFormatting>
  <conditionalFormatting sqref="AS50">
    <cfRule type="cellIs" dxfId="17302" priority="15842" stopIfTrue="1" operator="equal">
      <formula>"Muy Alta"</formula>
    </cfRule>
  </conditionalFormatting>
  <conditionalFormatting sqref="AS50">
    <cfRule type="cellIs" dxfId="17301" priority="15846" stopIfTrue="1" operator="equal">
      <formula>"Muy Baja"</formula>
    </cfRule>
  </conditionalFormatting>
  <conditionalFormatting sqref="AD56">
    <cfRule type="containsText" dxfId="17300" priority="15809" operator="containsText" text="VALORAR">
      <formula>NOT(ISERROR(SEARCH("VALORAR",AD56)))</formula>
    </cfRule>
    <cfRule type="containsText" dxfId="17299" priority="15810" operator="containsText" text="Extrema">
      <formula>NOT(ISERROR(SEARCH("Extrema",AD56)))</formula>
    </cfRule>
    <cfRule type="containsText" dxfId="17298" priority="15811" operator="containsText" text="Alta">
      <formula>NOT(ISERROR(SEARCH("Alta",AD56)))</formula>
    </cfRule>
    <cfRule type="containsText" dxfId="17297" priority="15812" operator="containsText" text="Moderada">
      <formula>NOT(ISERROR(SEARCH("Moderada",AD56)))</formula>
    </cfRule>
    <cfRule type="containsText" dxfId="17296" priority="15813" operator="containsText" text="Baja">
      <formula>NOT(ISERROR(SEARCH("Baja",AD56)))</formula>
    </cfRule>
  </conditionalFormatting>
  <conditionalFormatting sqref="AD56">
    <cfRule type="containsText" dxfId="17295" priority="15814" operator="containsText" text="VALORAR">
      <formula>NOT(ISERROR(SEARCH("VALORAR",AD56)))</formula>
    </cfRule>
    <cfRule type="containsText" dxfId="17294" priority="15815" operator="containsText" text="Extrema">
      <formula>NOT(ISERROR(SEARCH("Extrema",AD56)))</formula>
    </cfRule>
    <cfRule type="containsText" dxfId="17293" priority="15816" operator="containsText" text="Alta">
      <formula>NOT(ISERROR(SEARCH("Alta",AD56)))</formula>
    </cfRule>
    <cfRule type="containsText" dxfId="17292" priority="15817" operator="containsText" text="Moderada">
      <formula>NOT(ISERROR(SEARCH("Moderada",AD56)))</formula>
    </cfRule>
    <cfRule type="containsText" dxfId="17291" priority="15818" operator="containsText" text="Baja">
      <formula>NOT(ISERROR(SEARCH("Baja",AD56)))</formula>
    </cfRule>
  </conditionalFormatting>
  <conditionalFormatting sqref="U56">
    <cfRule type="cellIs" dxfId="17290" priority="15825" stopIfTrue="1" operator="equal">
      <formula>"Alta"</formula>
    </cfRule>
  </conditionalFormatting>
  <conditionalFormatting sqref="U56">
    <cfRule type="cellIs" dxfId="17289" priority="15827" stopIfTrue="1" operator="equal">
      <formula>"Baja"</formula>
    </cfRule>
  </conditionalFormatting>
  <conditionalFormatting sqref="U56">
    <cfRule type="cellIs" dxfId="17288" priority="15826" stopIfTrue="1" operator="equal">
      <formula>"Media"</formula>
    </cfRule>
  </conditionalFormatting>
  <conditionalFormatting sqref="U56">
    <cfRule type="cellIs" dxfId="17287" priority="15824" stopIfTrue="1" operator="equal">
      <formula>"Muy Alta"</formula>
    </cfRule>
  </conditionalFormatting>
  <conditionalFormatting sqref="U56">
    <cfRule type="cellIs" dxfId="17286" priority="15828" stopIfTrue="1" operator="equal">
      <formula>"Muy Baja"</formula>
    </cfRule>
  </conditionalFormatting>
  <conditionalFormatting sqref="AS56">
    <cfRule type="cellIs" dxfId="17285" priority="15801" stopIfTrue="1" operator="equal">
      <formula>"Alta"</formula>
    </cfRule>
  </conditionalFormatting>
  <conditionalFormatting sqref="AS56">
    <cfRule type="cellIs" dxfId="17284" priority="15803" stopIfTrue="1" operator="equal">
      <formula>"Baja"</formula>
    </cfRule>
  </conditionalFormatting>
  <conditionalFormatting sqref="AS56">
    <cfRule type="cellIs" dxfId="17283" priority="15802" stopIfTrue="1" operator="equal">
      <formula>"Media"</formula>
    </cfRule>
  </conditionalFormatting>
  <conditionalFormatting sqref="AS56">
    <cfRule type="cellIs" dxfId="17282" priority="15800" stopIfTrue="1" operator="equal">
      <formula>"Muy Alta"</formula>
    </cfRule>
  </conditionalFormatting>
  <conditionalFormatting sqref="AS56">
    <cfRule type="cellIs" dxfId="17281" priority="15804" stopIfTrue="1" operator="equal">
      <formula>"Muy Baja"</formula>
    </cfRule>
  </conditionalFormatting>
  <conditionalFormatting sqref="AD62">
    <cfRule type="containsText" dxfId="17280" priority="15767" operator="containsText" text="VALORAR">
      <formula>NOT(ISERROR(SEARCH("VALORAR",AD62)))</formula>
    </cfRule>
    <cfRule type="containsText" dxfId="17279" priority="15768" operator="containsText" text="Extrema">
      <formula>NOT(ISERROR(SEARCH("Extrema",AD62)))</formula>
    </cfRule>
    <cfRule type="containsText" dxfId="17278" priority="15769" operator="containsText" text="Alta">
      <formula>NOT(ISERROR(SEARCH("Alta",AD62)))</formula>
    </cfRule>
    <cfRule type="containsText" dxfId="17277" priority="15770" operator="containsText" text="Moderada">
      <formula>NOT(ISERROR(SEARCH("Moderada",AD62)))</formula>
    </cfRule>
    <cfRule type="containsText" dxfId="17276" priority="15771" operator="containsText" text="Baja">
      <formula>NOT(ISERROR(SEARCH("Baja",AD62)))</formula>
    </cfRule>
  </conditionalFormatting>
  <conditionalFormatting sqref="AD62">
    <cfRule type="containsText" dxfId="17275" priority="15772" operator="containsText" text="VALORAR">
      <formula>NOT(ISERROR(SEARCH("VALORAR",AD62)))</formula>
    </cfRule>
    <cfRule type="containsText" dxfId="17274" priority="15773" operator="containsText" text="Extrema">
      <formula>NOT(ISERROR(SEARCH("Extrema",AD62)))</formula>
    </cfRule>
    <cfRule type="containsText" dxfId="17273" priority="15774" operator="containsText" text="Alta">
      <formula>NOT(ISERROR(SEARCH("Alta",AD62)))</formula>
    </cfRule>
    <cfRule type="containsText" dxfId="17272" priority="15775" operator="containsText" text="Moderada">
      <formula>NOT(ISERROR(SEARCH("Moderada",AD62)))</formula>
    </cfRule>
    <cfRule type="containsText" dxfId="17271" priority="15776" operator="containsText" text="Baja">
      <formula>NOT(ISERROR(SEARCH("Baja",AD62)))</formula>
    </cfRule>
  </conditionalFormatting>
  <conditionalFormatting sqref="U62">
    <cfRule type="cellIs" dxfId="17270" priority="15783" stopIfTrue="1" operator="equal">
      <formula>"Alta"</formula>
    </cfRule>
  </conditionalFormatting>
  <conditionalFormatting sqref="U62">
    <cfRule type="cellIs" dxfId="17269" priority="15785" stopIfTrue="1" operator="equal">
      <formula>"Baja"</formula>
    </cfRule>
  </conditionalFormatting>
  <conditionalFormatting sqref="U62">
    <cfRule type="cellIs" dxfId="17268" priority="15784" stopIfTrue="1" operator="equal">
      <formula>"Media"</formula>
    </cfRule>
  </conditionalFormatting>
  <conditionalFormatting sqref="U62">
    <cfRule type="cellIs" dxfId="17267" priority="15782" stopIfTrue="1" operator="equal">
      <formula>"Muy Alta"</formula>
    </cfRule>
  </conditionalFormatting>
  <conditionalFormatting sqref="U62">
    <cfRule type="cellIs" dxfId="17266" priority="15786" stopIfTrue="1" operator="equal">
      <formula>"Muy Baja"</formula>
    </cfRule>
  </conditionalFormatting>
  <conditionalFormatting sqref="AS62">
    <cfRule type="cellIs" dxfId="17265" priority="15759" stopIfTrue="1" operator="equal">
      <formula>"Alta"</formula>
    </cfRule>
  </conditionalFormatting>
  <conditionalFormatting sqref="AS62">
    <cfRule type="cellIs" dxfId="17264" priority="15761" stopIfTrue="1" operator="equal">
      <formula>"Baja"</formula>
    </cfRule>
  </conditionalFormatting>
  <conditionalFormatting sqref="AS62">
    <cfRule type="cellIs" dxfId="17263" priority="15760" stopIfTrue="1" operator="equal">
      <formula>"Media"</formula>
    </cfRule>
  </conditionalFormatting>
  <conditionalFormatting sqref="AS62">
    <cfRule type="cellIs" dxfId="17262" priority="15758" stopIfTrue="1" operator="equal">
      <formula>"Muy Alta"</formula>
    </cfRule>
  </conditionalFormatting>
  <conditionalFormatting sqref="AS62">
    <cfRule type="cellIs" dxfId="17261" priority="15762" stopIfTrue="1" operator="equal">
      <formula>"Muy Baja"</formula>
    </cfRule>
  </conditionalFormatting>
  <conditionalFormatting sqref="AD68">
    <cfRule type="containsText" dxfId="17260" priority="15725" operator="containsText" text="VALORAR">
      <formula>NOT(ISERROR(SEARCH("VALORAR",AD68)))</formula>
    </cfRule>
    <cfRule type="containsText" dxfId="17259" priority="15726" operator="containsText" text="Extrema">
      <formula>NOT(ISERROR(SEARCH("Extrema",AD68)))</formula>
    </cfRule>
    <cfRule type="containsText" dxfId="17258" priority="15727" operator="containsText" text="Alta">
      <formula>NOT(ISERROR(SEARCH("Alta",AD68)))</formula>
    </cfRule>
    <cfRule type="containsText" dxfId="17257" priority="15728" operator="containsText" text="Moderada">
      <formula>NOT(ISERROR(SEARCH("Moderada",AD68)))</formula>
    </cfRule>
    <cfRule type="containsText" dxfId="17256" priority="15729" operator="containsText" text="Baja">
      <formula>NOT(ISERROR(SEARCH("Baja",AD68)))</formula>
    </cfRule>
  </conditionalFormatting>
  <conditionalFormatting sqref="AD68">
    <cfRule type="containsText" dxfId="17255" priority="15730" operator="containsText" text="VALORAR">
      <formula>NOT(ISERROR(SEARCH("VALORAR",AD68)))</formula>
    </cfRule>
    <cfRule type="containsText" dxfId="17254" priority="15731" operator="containsText" text="Extrema">
      <formula>NOT(ISERROR(SEARCH("Extrema",AD68)))</formula>
    </cfRule>
    <cfRule type="containsText" dxfId="17253" priority="15732" operator="containsText" text="Alta">
      <formula>NOT(ISERROR(SEARCH("Alta",AD68)))</formula>
    </cfRule>
    <cfRule type="containsText" dxfId="17252" priority="15733" operator="containsText" text="Moderada">
      <formula>NOT(ISERROR(SEARCH("Moderada",AD68)))</formula>
    </cfRule>
    <cfRule type="containsText" dxfId="17251" priority="15734" operator="containsText" text="Baja">
      <formula>NOT(ISERROR(SEARCH("Baja",AD68)))</formula>
    </cfRule>
  </conditionalFormatting>
  <conditionalFormatting sqref="U68">
    <cfRule type="cellIs" dxfId="17250" priority="15741" stopIfTrue="1" operator="equal">
      <formula>"Alta"</formula>
    </cfRule>
  </conditionalFormatting>
  <conditionalFormatting sqref="U68">
    <cfRule type="cellIs" dxfId="17249" priority="15743" stopIfTrue="1" operator="equal">
      <formula>"Baja"</formula>
    </cfRule>
  </conditionalFormatting>
  <conditionalFormatting sqref="U68">
    <cfRule type="cellIs" dxfId="17248" priority="15742" stopIfTrue="1" operator="equal">
      <formula>"Media"</formula>
    </cfRule>
  </conditionalFormatting>
  <conditionalFormatting sqref="U68">
    <cfRule type="cellIs" dxfId="17247" priority="15740" stopIfTrue="1" operator="equal">
      <formula>"Muy Alta"</formula>
    </cfRule>
  </conditionalFormatting>
  <conditionalFormatting sqref="U68">
    <cfRule type="cellIs" dxfId="17246" priority="15744" stopIfTrue="1" operator="equal">
      <formula>"Muy Baja"</formula>
    </cfRule>
  </conditionalFormatting>
  <conditionalFormatting sqref="AS68">
    <cfRule type="cellIs" dxfId="17245" priority="15717" stopIfTrue="1" operator="equal">
      <formula>"Alta"</formula>
    </cfRule>
  </conditionalFormatting>
  <conditionalFormatting sqref="AS68">
    <cfRule type="cellIs" dxfId="17244" priority="15719" stopIfTrue="1" operator="equal">
      <formula>"Baja"</formula>
    </cfRule>
  </conditionalFormatting>
  <conditionalFormatting sqref="AS68">
    <cfRule type="cellIs" dxfId="17243" priority="15718" stopIfTrue="1" operator="equal">
      <formula>"Media"</formula>
    </cfRule>
  </conditionalFormatting>
  <conditionalFormatting sqref="AS68">
    <cfRule type="cellIs" dxfId="17242" priority="15716" stopIfTrue="1" operator="equal">
      <formula>"Muy Alta"</formula>
    </cfRule>
  </conditionalFormatting>
  <conditionalFormatting sqref="AS68">
    <cfRule type="cellIs" dxfId="17241" priority="15720" stopIfTrue="1" operator="equal">
      <formula>"Muy Baja"</formula>
    </cfRule>
  </conditionalFormatting>
  <conditionalFormatting sqref="AD74">
    <cfRule type="containsText" dxfId="17240" priority="15683" operator="containsText" text="VALORAR">
      <formula>NOT(ISERROR(SEARCH("VALORAR",AD74)))</formula>
    </cfRule>
    <cfRule type="containsText" dxfId="17239" priority="15684" operator="containsText" text="Extrema">
      <formula>NOT(ISERROR(SEARCH("Extrema",AD74)))</formula>
    </cfRule>
    <cfRule type="containsText" dxfId="17238" priority="15685" operator="containsText" text="Alta">
      <formula>NOT(ISERROR(SEARCH("Alta",AD74)))</formula>
    </cfRule>
    <cfRule type="containsText" dxfId="17237" priority="15686" operator="containsText" text="Moderada">
      <formula>NOT(ISERROR(SEARCH("Moderada",AD74)))</formula>
    </cfRule>
    <cfRule type="containsText" dxfId="17236" priority="15687" operator="containsText" text="Baja">
      <formula>NOT(ISERROR(SEARCH("Baja",AD74)))</formula>
    </cfRule>
  </conditionalFormatting>
  <conditionalFormatting sqref="AD74">
    <cfRule type="containsText" dxfId="17235" priority="15688" operator="containsText" text="VALORAR">
      <formula>NOT(ISERROR(SEARCH("VALORAR",AD74)))</formula>
    </cfRule>
    <cfRule type="containsText" dxfId="17234" priority="15689" operator="containsText" text="Extrema">
      <formula>NOT(ISERROR(SEARCH("Extrema",AD74)))</formula>
    </cfRule>
    <cfRule type="containsText" dxfId="17233" priority="15690" operator="containsText" text="Alta">
      <formula>NOT(ISERROR(SEARCH("Alta",AD74)))</formula>
    </cfRule>
    <cfRule type="containsText" dxfId="17232" priority="15691" operator="containsText" text="Moderada">
      <formula>NOT(ISERROR(SEARCH("Moderada",AD74)))</formula>
    </cfRule>
    <cfRule type="containsText" dxfId="17231" priority="15692" operator="containsText" text="Baja">
      <formula>NOT(ISERROR(SEARCH("Baja",AD74)))</formula>
    </cfRule>
  </conditionalFormatting>
  <conditionalFormatting sqref="U74">
    <cfRule type="cellIs" dxfId="17230" priority="15699" stopIfTrue="1" operator="equal">
      <formula>"Alta"</formula>
    </cfRule>
  </conditionalFormatting>
  <conditionalFormatting sqref="U74">
    <cfRule type="cellIs" dxfId="17229" priority="15701" stopIfTrue="1" operator="equal">
      <formula>"Baja"</formula>
    </cfRule>
  </conditionalFormatting>
  <conditionalFormatting sqref="U74">
    <cfRule type="cellIs" dxfId="17228" priority="15700" stopIfTrue="1" operator="equal">
      <formula>"Media"</formula>
    </cfRule>
  </conditionalFormatting>
  <conditionalFormatting sqref="U74">
    <cfRule type="cellIs" dxfId="17227" priority="15698" stopIfTrue="1" operator="equal">
      <formula>"Muy Alta"</formula>
    </cfRule>
  </conditionalFormatting>
  <conditionalFormatting sqref="U74">
    <cfRule type="cellIs" dxfId="17226" priority="15702" stopIfTrue="1" operator="equal">
      <formula>"Muy Baja"</formula>
    </cfRule>
  </conditionalFormatting>
  <conditionalFormatting sqref="AS74">
    <cfRule type="cellIs" dxfId="17225" priority="15675" stopIfTrue="1" operator="equal">
      <formula>"Alta"</formula>
    </cfRule>
  </conditionalFormatting>
  <conditionalFormatting sqref="AS74">
    <cfRule type="cellIs" dxfId="17224" priority="15677" stopIfTrue="1" operator="equal">
      <formula>"Baja"</formula>
    </cfRule>
  </conditionalFormatting>
  <conditionalFormatting sqref="AS74">
    <cfRule type="cellIs" dxfId="17223" priority="15676" stopIfTrue="1" operator="equal">
      <formula>"Media"</formula>
    </cfRule>
  </conditionalFormatting>
  <conditionalFormatting sqref="AS74">
    <cfRule type="cellIs" dxfId="17222" priority="15674" stopIfTrue="1" operator="equal">
      <formula>"Muy Alta"</formula>
    </cfRule>
  </conditionalFormatting>
  <conditionalFormatting sqref="AS74">
    <cfRule type="cellIs" dxfId="17221" priority="15678" stopIfTrue="1" operator="equal">
      <formula>"Muy Baja"</formula>
    </cfRule>
  </conditionalFormatting>
  <conditionalFormatting sqref="AD80">
    <cfRule type="containsText" dxfId="17220" priority="15641" operator="containsText" text="VALORAR">
      <formula>NOT(ISERROR(SEARCH("VALORAR",AD80)))</formula>
    </cfRule>
    <cfRule type="containsText" dxfId="17219" priority="15642" operator="containsText" text="Extrema">
      <formula>NOT(ISERROR(SEARCH("Extrema",AD80)))</formula>
    </cfRule>
    <cfRule type="containsText" dxfId="17218" priority="15643" operator="containsText" text="Alta">
      <formula>NOT(ISERROR(SEARCH("Alta",AD80)))</formula>
    </cfRule>
    <cfRule type="containsText" dxfId="17217" priority="15644" operator="containsText" text="Moderada">
      <formula>NOT(ISERROR(SEARCH("Moderada",AD80)))</formula>
    </cfRule>
    <cfRule type="containsText" dxfId="17216" priority="15645" operator="containsText" text="Baja">
      <formula>NOT(ISERROR(SEARCH("Baja",AD80)))</formula>
    </cfRule>
  </conditionalFormatting>
  <conditionalFormatting sqref="AD80">
    <cfRule type="containsText" dxfId="17215" priority="15646" operator="containsText" text="VALORAR">
      <formula>NOT(ISERROR(SEARCH("VALORAR",AD80)))</formula>
    </cfRule>
    <cfRule type="containsText" dxfId="17214" priority="15647" operator="containsText" text="Extrema">
      <formula>NOT(ISERROR(SEARCH("Extrema",AD80)))</formula>
    </cfRule>
    <cfRule type="containsText" dxfId="17213" priority="15648" operator="containsText" text="Alta">
      <formula>NOT(ISERROR(SEARCH("Alta",AD80)))</formula>
    </cfRule>
    <cfRule type="containsText" dxfId="17212" priority="15649" operator="containsText" text="Moderada">
      <formula>NOT(ISERROR(SEARCH("Moderada",AD80)))</formula>
    </cfRule>
    <cfRule type="containsText" dxfId="17211" priority="15650" operator="containsText" text="Baja">
      <formula>NOT(ISERROR(SEARCH("Baja",AD80)))</formula>
    </cfRule>
  </conditionalFormatting>
  <conditionalFormatting sqref="U80">
    <cfRule type="cellIs" dxfId="17210" priority="15657" stopIfTrue="1" operator="equal">
      <formula>"Alta"</formula>
    </cfRule>
  </conditionalFormatting>
  <conditionalFormatting sqref="U80">
    <cfRule type="cellIs" dxfId="17209" priority="15659" stopIfTrue="1" operator="equal">
      <formula>"Baja"</formula>
    </cfRule>
  </conditionalFormatting>
  <conditionalFormatting sqref="U80">
    <cfRule type="cellIs" dxfId="17208" priority="15658" stopIfTrue="1" operator="equal">
      <formula>"Media"</formula>
    </cfRule>
  </conditionalFormatting>
  <conditionalFormatting sqref="U80">
    <cfRule type="cellIs" dxfId="17207" priority="15656" stopIfTrue="1" operator="equal">
      <formula>"Muy Alta"</formula>
    </cfRule>
  </conditionalFormatting>
  <conditionalFormatting sqref="U80">
    <cfRule type="cellIs" dxfId="17206" priority="15660" stopIfTrue="1" operator="equal">
      <formula>"Muy Baja"</formula>
    </cfRule>
  </conditionalFormatting>
  <conditionalFormatting sqref="AS80">
    <cfRule type="cellIs" dxfId="17205" priority="15633" stopIfTrue="1" operator="equal">
      <formula>"Alta"</formula>
    </cfRule>
  </conditionalFormatting>
  <conditionalFormatting sqref="AS80">
    <cfRule type="cellIs" dxfId="17204" priority="15635" stopIfTrue="1" operator="equal">
      <formula>"Baja"</formula>
    </cfRule>
  </conditionalFormatting>
  <conditionalFormatting sqref="AS80">
    <cfRule type="cellIs" dxfId="17203" priority="15634" stopIfTrue="1" operator="equal">
      <formula>"Media"</formula>
    </cfRule>
  </conditionalFormatting>
  <conditionalFormatting sqref="AS80">
    <cfRule type="cellIs" dxfId="17202" priority="15632" stopIfTrue="1" operator="equal">
      <formula>"Muy Alta"</formula>
    </cfRule>
  </conditionalFormatting>
  <conditionalFormatting sqref="AS80">
    <cfRule type="cellIs" dxfId="17201" priority="15636" stopIfTrue="1" operator="equal">
      <formula>"Muy Baja"</formula>
    </cfRule>
  </conditionalFormatting>
  <conditionalFormatting sqref="AD86">
    <cfRule type="containsText" dxfId="17200" priority="15599" operator="containsText" text="VALORAR">
      <formula>NOT(ISERROR(SEARCH("VALORAR",AD86)))</formula>
    </cfRule>
    <cfRule type="containsText" dxfId="17199" priority="15600" operator="containsText" text="Extrema">
      <formula>NOT(ISERROR(SEARCH("Extrema",AD86)))</formula>
    </cfRule>
    <cfRule type="containsText" dxfId="17198" priority="15601" operator="containsText" text="Alta">
      <formula>NOT(ISERROR(SEARCH("Alta",AD86)))</formula>
    </cfRule>
    <cfRule type="containsText" dxfId="17197" priority="15602" operator="containsText" text="Moderada">
      <formula>NOT(ISERROR(SEARCH("Moderada",AD86)))</formula>
    </cfRule>
    <cfRule type="containsText" dxfId="17196" priority="15603" operator="containsText" text="Baja">
      <formula>NOT(ISERROR(SEARCH("Baja",AD86)))</formula>
    </cfRule>
  </conditionalFormatting>
  <conditionalFormatting sqref="AD86">
    <cfRule type="containsText" dxfId="17195" priority="15604" operator="containsText" text="VALORAR">
      <formula>NOT(ISERROR(SEARCH("VALORAR",AD86)))</formula>
    </cfRule>
    <cfRule type="containsText" dxfId="17194" priority="15605" operator="containsText" text="Extrema">
      <formula>NOT(ISERROR(SEARCH("Extrema",AD86)))</formula>
    </cfRule>
    <cfRule type="containsText" dxfId="17193" priority="15606" operator="containsText" text="Alta">
      <formula>NOT(ISERROR(SEARCH("Alta",AD86)))</formula>
    </cfRule>
    <cfRule type="containsText" dxfId="17192" priority="15607" operator="containsText" text="Moderada">
      <formula>NOT(ISERROR(SEARCH("Moderada",AD86)))</formula>
    </cfRule>
    <cfRule type="containsText" dxfId="17191" priority="15608" operator="containsText" text="Baja">
      <formula>NOT(ISERROR(SEARCH("Baja",AD86)))</formula>
    </cfRule>
  </conditionalFormatting>
  <conditionalFormatting sqref="U86">
    <cfRule type="cellIs" dxfId="17190" priority="15615" stopIfTrue="1" operator="equal">
      <formula>"Alta"</formula>
    </cfRule>
  </conditionalFormatting>
  <conditionalFormatting sqref="U86">
    <cfRule type="cellIs" dxfId="17189" priority="15617" stopIfTrue="1" operator="equal">
      <formula>"Baja"</formula>
    </cfRule>
  </conditionalFormatting>
  <conditionalFormatting sqref="U86">
    <cfRule type="cellIs" dxfId="17188" priority="15616" stopIfTrue="1" operator="equal">
      <formula>"Media"</formula>
    </cfRule>
  </conditionalFormatting>
  <conditionalFormatting sqref="U86">
    <cfRule type="cellIs" dxfId="17187" priority="15614" stopIfTrue="1" operator="equal">
      <formula>"Muy Alta"</formula>
    </cfRule>
  </conditionalFormatting>
  <conditionalFormatting sqref="U86">
    <cfRule type="cellIs" dxfId="17186" priority="15618" stopIfTrue="1" operator="equal">
      <formula>"Muy Baja"</formula>
    </cfRule>
  </conditionalFormatting>
  <conditionalFormatting sqref="AS86">
    <cfRule type="cellIs" dxfId="17185" priority="15591" stopIfTrue="1" operator="equal">
      <formula>"Alta"</formula>
    </cfRule>
  </conditionalFormatting>
  <conditionalFormatting sqref="AS86">
    <cfRule type="cellIs" dxfId="17184" priority="15593" stopIfTrue="1" operator="equal">
      <formula>"Baja"</formula>
    </cfRule>
  </conditionalFormatting>
  <conditionalFormatting sqref="AS86">
    <cfRule type="cellIs" dxfId="17183" priority="15592" stopIfTrue="1" operator="equal">
      <formula>"Media"</formula>
    </cfRule>
  </conditionalFormatting>
  <conditionalFormatting sqref="AS86">
    <cfRule type="cellIs" dxfId="17182" priority="15590" stopIfTrue="1" operator="equal">
      <formula>"Muy Alta"</formula>
    </cfRule>
  </conditionalFormatting>
  <conditionalFormatting sqref="AS86">
    <cfRule type="cellIs" dxfId="17181" priority="15594" stopIfTrue="1" operator="equal">
      <formula>"Muy Baja"</formula>
    </cfRule>
  </conditionalFormatting>
  <conditionalFormatting sqref="AD92">
    <cfRule type="containsText" dxfId="17180" priority="15557" operator="containsText" text="VALORAR">
      <formula>NOT(ISERROR(SEARCH("VALORAR",AD92)))</formula>
    </cfRule>
    <cfRule type="containsText" dxfId="17179" priority="15558" operator="containsText" text="Extrema">
      <formula>NOT(ISERROR(SEARCH("Extrema",AD92)))</formula>
    </cfRule>
    <cfRule type="containsText" dxfId="17178" priority="15559" operator="containsText" text="Alta">
      <formula>NOT(ISERROR(SEARCH("Alta",AD92)))</formula>
    </cfRule>
    <cfRule type="containsText" dxfId="17177" priority="15560" operator="containsText" text="Moderada">
      <formula>NOT(ISERROR(SEARCH("Moderada",AD92)))</formula>
    </cfRule>
    <cfRule type="containsText" dxfId="17176" priority="15561" operator="containsText" text="Baja">
      <formula>NOT(ISERROR(SEARCH("Baja",AD92)))</formula>
    </cfRule>
  </conditionalFormatting>
  <conditionalFormatting sqref="AD92">
    <cfRule type="containsText" dxfId="17175" priority="15562" operator="containsText" text="VALORAR">
      <formula>NOT(ISERROR(SEARCH("VALORAR",AD92)))</formula>
    </cfRule>
    <cfRule type="containsText" dxfId="17174" priority="15563" operator="containsText" text="Extrema">
      <formula>NOT(ISERROR(SEARCH("Extrema",AD92)))</formula>
    </cfRule>
    <cfRule type="containsText" dxfId="17173" priority="15564" operator="containsText" text="Alta">
      <formula>NOT(ISERROR(SEARCH("Alta",AD92)))</formula>
    </cfRule>
    <cfRule type="containsText" dxfId="17172" priority="15565" operator="containsText" text="Moderada">
      <formula>NOT(ISERROR(SEARCH("Moderada",AD92)))</formula>
    </cfRule>
    <cfRule type="containsText" dxfId="17171" priority="15566" operator="containsText" text="Baja">
      <formula>NOT(ISERROR(SEARCH("Baja",AD92)))</formula>
    </cfRule>
  </conditionalFormatting>
  <conditionalFormatting sqref="U92">
    <cfRule type="cellIs" dxfId="17170" priority="15573" stopIfTrue="1" operator="equal">
      <formula>"Alta"</formula>
    </cfRule>
  </conditionalFormatting>
  <conditionalFormatting sqref="U92">
    <cfRule type="cellIs" dxfId="17169" priority="15575" stopIfTrue="1" operator="equal">
      <formula>"Baja"</formula>
    </cfRule>
  </conditionalFormatting>
  <conditionalFormatting sqref="U92">
    <cfRule type="cellIs" dxfId="17168" priority="15574" stopIfTrue="1" operator="equal">
      <formula>"Media"</formula>
    </cfRule>
  </conditionalFormatting>
  <conditionalFormatting sqref="U92">
    <cfRule type="cellIs" dxfId="17167" priority="15572" stopIfTrue="1" operator="equal">
      <formula>"Muy Alta"</formula>
    </cfRule>
  </conditionalFormatting>
  <conditionalFormatting sqref="U92">
    <cfRule type="cellIs" dxfId="17166" priority="15576" stopIfTrue="1" operator="equal">
      <formula>"Muy Baja"</formula>
    </cfRule>
  </conditionalFormatting>
  <conditionalFormatting sqref="AS92">
    <cfRule type="cellIs" dxfId="17165" priority="15549" stopIfTrue="1" operator="equal">
      <formula>"Alta"</formula>
    </cfRule>
  </conditionalFormatting>
  <conditionalFormatting sqref="AS92">
    <cfRule type="cellIs" dxfId="17164" priority="15551" stopIfTrue="1" operator="equal">
      <formula>"Baja"</formula>
    </cfRule>
  </conditionalFormatting>
  <conditionalFormatting sqref="AS92">
    <cfRule type="cellIs" dxfId="17163" priority="15550" stopIfTrue="1" operator="equal">
      <formula>"Media"</formula>
    </cfRule>
  </conditionalFormatting>
  <conditionalFormatting sqref="AS92">
    <cfRule type="cellIs" dxfId="17162" priority="15548" stopIfTrue="1" operator="equal">
      <formula>"Muy Alta"</formula>
    </cfRule>
  </conditionalFormatting>
  <conditionalFormatting sqref="AS92">
    <cfRule type="cellIs" dxfId="17161" priority="15552" stopIfTrue="1" operator="equal">
      <formula>"Muy Baja"</formula>
    </cfRule>
  </conditionalFormatting>
  <conditionalFormatting sqref="AD98">
    <cfRule type="containsText" dxfId="17160" priority="15515" operator="containsText" text="VALORAR">
      <formula>NOT(ISERROR(SEARCH("VALORAR",AD98)))</formula>
    </cfRule>
    <cfRule type="containsText" dxfId="17159" priority="15516" operator="containsText" text="Extrema">
      <formula>NOT(ISERROR(SEARCH("Extrema",AD98)))</formula>
    </cfRule>
    <cfRule type="containsText" dxfId="17158" priority="15517" operator="containsText" text="Alta">
      <formula>NOT(ISERROR(SEARCH("Alta",AD98)))</formula>
    </cfRule>
    <cfRule type="containsText" dxfId="17157" priority="15518" operator="containsText" text="Moderada">
      <formula>NOT(ISERROR(SEARCH("Moderada",AD98)))</formula>
    </cfRule>
    <cfRule type="containsText" dxfId="17156" priority="15519" operator="containsText" text="Baja">
      <formula>NOT(ISERROR(SEARCH("Baja",AD98)))</formula>
    </cfRule>
  </conditionalFormatting>
  <conditionalFormatting sqref="AD98">
    <cfRule type="containsText" dxfId="17155" priority="15520" operator="containsText" text="VALORAR">
      <formula>NOT(ISERROR(SEARCH("VALORAR",AD98)))</formula>
    </cfRule>
    <cfRule type="containsText" dxfId="17154" priority="15521" operator="containsText" text="Extrema">
      <formula>NOT(ISERROR(SEARCH("Extrema",AD98)))</formula>
    </cfRule>
    <cfRule type="containsText" dxfId="17153" priority="15522" operator="containsText" text="Alta">
      <formula>NOT(ISERROR(SEARCH("Alta",AD98)))</formula>
    </cfRule>
    <cfRule type="containsText" dxfId="17152" priority="15523" operator="containsText" text="Moderada">
      <formula>NOT(ISERROR(SEARCH("Moderada",AD98)))</formula>
    </cfRule>
    <cfRule type="containsText" dxfId="17151" priority="15524" operator="containsText" text="Baja">
      <formula>NOT(ISERROR(SEARCH("Baja",AD98)))</formula>
    </cfRule>
  </conditionalFormatting>
  <conditionalFormatting sqref="U98">
    <cfRule type="cellIs" dxfId="17150" priority="15531" stopIfTrue="1" operator="equal">
      <formula>"Alta"</formula>
    </cfRule>
  </conditionalFormatting>
  <conditionalFormatting sqref="U98">
    <cfRule type="cellIs" dxfId="17149" priority="15533" stopIfTrue="1" operator="equal">
      <formula>"Baja"</formula>
    </cfRule>
  </conditionalFormatting>
  <conditionalFormatting sqref="U98">
    <cfRule type="cellIs" dxfId="17148" priority="15532" stopIfTrue="1" operator="equal">
      <formula>"Media"</formula>
    </cfRule>
  </conditionalFormatting>
  <conditionalFormatting sqref="U98">
    <cfRule type="cellIs" dxfId="17147" priority="15530" stopIfTrue="1" operator="equal">
      <formula>"Muy Alta"</formula>
    </cfRule>
  </conditionalFormatting>
  <conditionalFormatting sqref="U98">
    <cfRule type="cellIs" dxfId="17146" priority="15534" stopIfTrue="1" operator="equal">
      <formula>"Muy Baja"</formula>
    </cfRule>
  </conditionalFormatting>
  <conditionalFormatting sqref="AS98">
    <cfRule type="cellIs" dxfId="17145" priority="15507" stopIfTrue="1" operator="equal">
      <formula>"Alta"</formula>
    </cfRule>
  </conditionalFormatting>
  <conditionalFormatting sqref="AS98">
    <cfRule type="cellIs" dxfId="17144" priority="15509" stopIfTrue="1" operator="equal">
      <formula>"Baja"</formula>
    </cfRule>
  </conditionalFormatting>
  <conditionalFormatting sqref="AS98">
    <cfRule type="cellIs" dxfId="17143" priority="15508" stopIfTrue="1" operator="equal">
      <formula>"Media"</formula>
    </cfRule>
  </conditionalFormatting>
  <conditionalFormatting sqref="AS98">
    <cfRule type="cellIs" dxfId="17142" priority="15506" stopIfTrue="1" operator="equal">
      <formula>"Muy Alta"</formula>
    </cfRule>
  </conditionalFormatting>
  <conditionalFormatting sqref="AS98">
    <cfRule type="cellIs" dxfId="17141" priority="15510" stopIfTrue="1" operator="equal">
      <formula>"Muy Baja"</formula>
    </cfRule>
  </conditionalFormatting>
  <conditionalFormatting sqref="AD104">
    <cfRule type="containsText" dxfId="17140" priority="15473" operator="containsText" text="VALORAR">
      <formula>NOT(ISERROR(SEARCH("VALORAR",AD104)))</formula>
    </cfRule>
    <cfRule type="containsText" dxfId="17139" priority="15474" operator="containsText" text="Extrema">
      <formula>NOT(ISERROR(SEARCH("Extrema",AD104)))</formula>
    </cfRule>
    <cfRule type="containsText" dxfId="17138" priority="15475" operator="containsText" text="Alta">
      <formula>NOT(ISERROR(SEARCH("Alta",AD104)))</formula>
    </cfRule>
    <cfRule type="containsText" dxfId="17137" priority="15476" operator="containsText" text="Moderada">
      <formula>NOT(ISERROR(SEARCH("Moderada",AD104)))</formula>
    </cfRule>
    <cfRule type="containsText" dxfId="17136" priority="15477" operator="containsText" text="Baja">
      <formula>NOT(ISERROR(SEARCH("Baja",AD104)))</formula>
    </cfRule>
  </conditionalFormatting>
  <conditionalFormatting sqref="AD104">
    <cfRule type="containsText" dxfId="17135" priority="15478" operator="containsText" text="VALORAR">
      <formula>NOT(ISERROR(SEARCH("VALORAR",AD104)))</formula>
    </cfRule>
    <cfRule type="containsText" dxfId="17134" priority="15479" operator="containsText" text="Extrema">
      <formula>NOT(ISERROR(SEARCH("Extrema",AD104)))</formula>
    </cfRule>
    <cfRule type="containsText" dxfId="17133" priority="15480" operator="containsText" text="Alta">
      <formula>NOT(ISERROR(SEARCH("Alta",AD104)))</formula>
    </cfRule>
    <cfRule type="containsText" dxfId="17132" priority="15481" operator="containsText" text="Moderada">
      <formula>NOT(ISERROR(SEARCH("Moderada",AD104)))</formula>
    </cfRule>
    <cfRule type="containsText" dxfId="17131" priority="15482" operator="containsText" text="Baja">
      <formula>NOT(ISERROR(SEARCH("Baja",AD104)))</formula>
    </cfRule>
  </conditionalFormatting>
  <conditionalFormatting sqref="U104">
    <cfRule type="cellIs" dxfId="17130" priority="15489" stopIfTrue="1" operator="equal">
      <formula>"Alta"</formula>
    </cfRule>
  </conditionalFormatting>
  <conditionalFormatting sqref="U104">
    <cfRule type="cellIs" dxfId="17129" priority="15491" stopIfTrue="1" operator="equal">
      <formula>"Baja"</formula>
    </cfRule>
  </conditionalFormatting>
  <conditionalFormatting sqref="U104">
    <cfRule type="cellIs" dxfId="17128" priority="15490" stopIfTrue="1" operator="equal">
      <formula>"Media"</formula>
    </cfRule>
  </conditionalFormatting>
  <conditionalFormatting sqref="U104">
    <cfRule type="cellIs" dxfId="17127" priority="15488" stopIfTrue="1" operator="equal">
      <formula>"Muy Alta"</formula>
    </cfRule>
  </conditionalFormatting>
  <conditionalFormatting sqref="U104">
    <cfRule type="cellIs" dxfId="17126" priority="15492" stopIfTrue="1" operator="equal">
      <formula>"Muy Baja"</formula>
    </cfRule>
  </conditionalFormatting>
  <conditionalFormatting sqref="AS104">
    <cfRule type="cellIs" dxfId="17125" priority="15465" stopIfTrue="1" operator="equal">
      <formula>"Alta"</formula>
    </cfRule>
  </conditionalFormatting>
  <conditionalFormatting sqref="AS104">
    <cfRule type="cellIs" dxfId="17124" priority="15467" stopIfTrue="1" operator="equal">
      <formula>"Baja"</formula>
    </cfRule>
  </conditionalFormatting>
  <conditionalFormatting sqref="AS104">
    <cfRule type="cellIs" dxfId="17123" priority="15466" stopIfTrue="1" operator="equal">
      <formula>"Media"</formula>
    </cfRule>
  </conditionalFormatting>
  <conditionalFormatting sqref="AS104">
    <cfRule type="cellIs" dxfId="17122" priority="15464" stopIfTrue="1" operator="equal">
      <formula>"Muy Alta"</formula>
    </cfRule>
  </conditionalFormatting>
  <conditionalFormatting sqref="AS104">
    <cfRule type="cellIs" dxfId="17121" priority="15468" stopIfTrue="1" operator="equal">
      <formula>"Muy Baja"</formula>
    </cfRule>
  </conditionalFormatting>
  <conditionalFormatting sqref="AD112:AD113">
    <cfRule type="containsText" dxfId="17120" priority="15417" operator="containsText" text="VALORAR">
      <formula>NOT(ISERROR(SEARCH("VALORAR",AD112)))</formula>
    </cfRule>
    <cfRule type="containsText" dxfId="17119" priority="15418" operator="containsText" text="Extrema">
      <formula>NOT(ISERROR(SEARCH("Extrema",AD112)))</formula>
    </cfRule>
    <cfRule type="containsText" dxfId="17118" priority="15419" operator="containsText" text="Alta">
      <formula>NOT(ISERROR(SEARCH("Alta",AD112)))</formula>
    </cfRule>
    <cfRule type="containsText" dxfId="17117" priority="15420" operator="containsText" text="Moderada">
      <formula>NOT(ISERROR(SEARCH("Moderada",AD112)))</formula>
    </cfRule>
    <cfRule type="containsText" dxfId="17116" priority="15421" operator="containsText" text="Baja">
      <formula>NOT(ISERROR(SEARCH("Baja",AD112)))</formula>
    </cfRule>
  </conditionalFormatting>
  <conditionalFormatting sqref="AD112:AD113">
    <cfRule type="containsText" dxfId="17115" priority="15422" operator="containsText" text="VALORAR">
      <formula>NOT(ISERROR(SEARCH("VALORAR",AD112)))</formula>
    </cfRule>
    <cfRule type="containsText" dxfId="17114" priority="15423" operator="containsText" text="Extrema">
      <formula>NOT(ISERROR(SEARCH("Extrema",AD112)))</formula>
    </cfRule>
    <cfRule type="containsText" dxfId="17113" priority="15424" operator="containsText" text="Alta">
      <formula>NOT(ISERROR(SEARCH("Alta",AD112)))</formula>
    </cfRule>
    <cfRule type="containsText" dxfId="17112" priority="15425" operator="containsText" text="Moderada">
      <formula>NOT(ISERROR(SEARCH("Moderada",AD112)))</formula>
    </cfRule>
    <cfRule type="containsText" dxfId="17111" priority="15426" operator="containsText" text="Baja">
      <formula>NOT(ISERROR(SEARCH("Baja",AD112)))</formula>
    </cfRule>
  </conditionalFormatting>
  <conditionalFormatting sqref="AS117">
    <cfRule type="cellIs" dxfId="17110" priority="15371" stopIfTrue="1" operator="equal">
      <formula>"Alta"</formula>
    </cfRule>
  </conditionalFormatting>
  <conditionalFormatting sqref="AS117">
    <cfRule type="cellIs" dxfId="17109" priority="15373" stopIfTrue="1" operator="equal">
      <formula>"Baja"</formula>
    </cfRule>
  </conditionalFormatting>
  <conditionalFormatting sqref="AS117">
    <cfRule type="cellIs" dxfId="17108" priority="15372" stopIfTrue="1" operator="equal">
      <formula>"Media"</formula>
    </cfRule>
  </conditionalFormatting>
  <conditionalFormatting sqref="AS117">
    <cfRule type="cellIs" dxfId="17107" priority="15370" stopIfTrue="1" operator="equal">
      <formula>"Muy Alta"</formula>
    </cfRule>
  </conditionalFormatting>
  <conditionalFormatting sqref="AS117">
    <cfRule type="cellIs" dxfId="17106" priority="15374" stopIfTrue="1" operator="equal">
      <formula>"Muy Baja"</formula>
    </cfRule>
  </conditionalFormatting>
  <conditionalFormatting sqref="AS114">
    <cfRule type="cellIs" dxfId="17105" priority="15329" stopIfTrue="1" operator="equal">
      <formula>"Alta"</formula>
    </cfRule>
  </conditionalFormatting>
  <conditionalFormatting sqref="AS114">
    <cfRule type="cellIs" dxfId="17104" priority="15331" stopIfTrue="1" operator="equal">
      <formula>"Baja"</formula>
    </cfRule>
  </conditionalFormatting>
  <conditionalFormatting sqref="AS114">
    <cfRule type="cellIs" dxfId="17103" priority="15330" stopIfTrue="1" operator="equal">
      <formula>"Media"</formula>
    </cfRule>
  </conditionalFormatting>
  <conditionalFormatting sqref="AS114">
    <cfRule type="cellIs" dxfId="17102" priority="15328" stopIfTrue="1" operator="equal">
      <formula>"Muy Alta"</formula>
    </cfRule>
  </conditionalFormatting>
  <conditionalFormatting sqref="AS114">
    <cfRule type="cellIs" dxfId="17101" priority="15332" stopIfTrue="1" operator="equal">
      <formula>"Muy Baja"</formula>
    </cfRule>
  </conditionalFormatting>
  <conditionalFormatting sqref="U112:U113">
    <cfRule type="cellIs" dxfId="17100" priority="15433" stopIfTrue="1" operator="equal">
      <formula>"Alta"</formula>
    </cfRule>
  </conditionalFormatting>
  <conditionalFormatting sqref="U112:U113">
    <cfRule type="cellIs" dxfId="17099" priority="15435" stopIfTrue="1" operator="equal">
      <formula>"Baja"</formula>
    </cfRule>
  </conditionalFormatting>
  <conditionalFormatting sqref="U112:U113">
    <cfRule type="cellIs" dxfId="17098" priority="15434" stopIfTrue="1" operator="equal">
      <formula>"Media"</formula>
    </cfRule>
  </conditionalFormatting>
  <conditionalFormatting sqref="U112:U113">
    <cfRule type="cellIs" dxfId="17097" priority="15432" stopIfTrue="1" operator="equal">
      <formula>"Muy Alta"</formula>
    </cfRule>
  </conditionalFormatting>
  <conditionalFormatting sqref="U112:U113">
    <cfRule type="cellIs" dxfId="17096" priority="15436" stopIfTrue="1" operator="equal">
      <formula>"Muy Baja"</formula>
    </cfRule>
  </conditionalFormatting>
  <conditionalFormatting sqref="AZ112">
    <cfRule type="containsText" dxfId="17095" priority="15407" operator="containsText" text="VALORAR">
      <formula>NOT(ISERROR(SEARCH("VALORAR",AZ112)))</formula>
    </cfRule>
    <cfRule type="containsText" dxfId="17094" priority="15408" operator="containsText" text="Extrema">
      <formula>NOT(ISERROR(SEARCH("Extrema",AZ112)))</formula>
    </cfRule>
    <cfRule type="containsText" dxfId="17093" priority="15409" operator="containsText" text="Alta">
      <formula>NOT(ISERROR(SEARCH("Alta",AZ112)))</formula>
    </cfRule>
    <cfRule type="containsText" dxfId="17092" priority="15410" operator="containsText" text="Moderada">
      <formula>NOT(ISERROR(SEARCH("Moderada",AZ112)))</formula>
    </cfRule>
    <cfRule type="containsText" dxfId="17091" priority="15411" operator="containsText" text="Baja">
      <formula>NOT(ISERROR(SEARCH("Baja",AZ112)))</formula>
    </cfRule>
  </conditionalFormatting>
  <conditionalFormatting sqref="AZ112">
    <cfRule type="containsText" dxfId="17090" priority="15412" operator="containsText" text="VALORAR">
      <formula>NOT(ISERROR(SEARCH("VALORAR",AZ112)))</formula>
    </cfRule>
    <cfRule type="containsText" dxfId="17089" priority="15413" operator="containsText" text="Extrema">
      <formula>NOT(ISERROR(SEARCH("Extrema",AZ112)))</formula>
    </cfRule>
    <cfRule type="containsText" dxfId="17088" priority="15414" operator="containsText" text="Alta">
      <formula>NOT(ISERROR(SEARCH("Alta",AZ112)))</formula>
    </cfRule>
    <cfRule type="containsText" dxfId="17087" priority="15415" operator="containsText" text="Moderada">
      <formula>NOT(ISERROR(SEARCH("Moderada",AZ112)))</formula>
    </cfRule>
    <cfRule type="containsText" dxfId="17086" priority="15416" operator="containsText" text="Baja">
      <formula>NOT(ISERROR(SEARCH("Baja",AZ112)))</formula>
    </cfRule>
  </conditionalFormatting>
  <conditionalFormatting sqref="AS112">
    <cfRule type="cellIs" dxfId="17085" priority="15399" stopIfTrue="1" operator="equal">
      <formula>"Alta"</formula>
    </cfRule>
  </conditionalFormatting>
  <conditionalFormatting sqref="AS112">
    <cfRule type="cellIs" dxfId="17084" priority="15401" stopIfTrue="1" operator="equal">
      <formula>"Baja"</formula>
    </cfRule>
  </conditionalFormatting>
  <conditionalFormatting sqref="AS112">
    <cfRule type="cellIs" dxfId="17083" priority="15400" stopIfTrue="1" operator="equal">
      <formula>"Media"</formula>
    </cfRule>
  </conditionalFormatting>
  <conditionalFormatting sqref="AS112">
    <cfRule type="cellIs" dxfId="17082" priority="15398" stopIfTrue="1" operator="equal">
      <formula>"Muy Alta"</formula>
    </cfRule>
  </conditionalFormatting>
  <conditionalFormatting sqref="AS112">
    <cfRule type="cellIs" dxfId="17081" priority="15402" stopIfTrue="1" operator="equal">
      <formula>"Muy Baja"</formula>
    </cfRule>
  </conditionalFormatting>
  <conditionalFormatting sqref="AS113">
    <cfRule type="cellIs" dxfId="17080" priority="15385" stopIfTrue="1" operator="equal">
      <formula>"Alta"</formula>
    </cfRule>
  </conditionalFormatting>
  <conditionalFormatting sqref="AS113">
    <cfRule type="cellIs" dxfId="17079" priority="15387" stopIfTrue="1" operator="equal">
      <formula>"Baja"</formula>
    </cfRule>
  </conditionalFormatting>
  <conditionalFormatting sqref="AS113">
    <cfRule type="cellIs" dxfId="17078" priority="15386" stopIfTrue="1" operator="equal">
      <formula>"Media"</formula>
    </cfRule>
  </conditionalFormatting>
  <conditionalFormatting sqref="AS113">
    <cfRule type="cellIs" dxfId="17077" priority="15384" stopIfTrue="1" operator="equal">
      <formula>"Muy Alta"</formula>
    </cfRule>
  </conditionalFormatting>
  <conditionalFormatting sqref="AS113">
    <cfRule type="cellIs" dxfId="17076" priority="15388" stopIfTrue="1" operator="equal">
      <formula>"Muy Baja"</formula>
    </cfRule>
  </conditionalFormatting>
  <conditionalFormatting sqref="AD114:AD115">
    <cfRule type="containsText" dxfId="17075" priority="15337" operator="containsText" text="VALORAR">
      <formula>NOT(ISERROR(SEARCH("VALORAR",AD114)))</formula>
    </cfRule>
    <cfRule type="containsText" dxfId="17074" priority="15338" operator="containsText" text="Extrema">
      <formula>NOT(ISERROR(SEARCH("Extrema",AD114)))</formula>
    </cfRule>
    <cfRule type="containsText" dxfId="17073" priority="15339" operator="containsText" text="Alta">
      <formula>NOT(ISERROR(SEARCH("Alta",AD114)))</formula>
    </cfRule>
    <cfRule type="containsText" dxfId="17072" priority="15340" operator="containsText" text="Moderada">
      <formula>NOT(ISERROR(SEARCH("Moderada",AD114)))</formula>
    </cfRule>
    <cfRule type="containsText" dxfId="17071" priority="15341" operator="containsText" text="Baja">
      <formula>NOT(ISERROR(SEARCH("Baja",AD114)))</formula>
    </cfRule>
  </conditionalFormatting>
  <conditionalFormatting sqref="AD114:AD115">
    <cfRule type="containsText" dxfId="17070" priority="15342" operator="containsText" text="VALORAR">
      <formula>NOT(ISERROR(SEARCH("VALORAR",AD114)))</formula>
    </cfRule>
    <cfRule type="containsText" dxfId="17069" priority="15343" operator="containsText" text="Extrema">
      <formula>NOT(ISERROR(SEARCH("Extrema",AD114)))</formula>
    </cfRule>
    <cfRule type="containsText" dxfId="17068" priority="15344" operator="containsText" text="Alta">
      <formula>NOT(ISERROR(SEARCH("Alta",AD114)))</formula>
    </cfRule>
    <cfRule type="containsText" dxfId="17067" priority="15345" operator="containsText" text="Moderada">
      <formula>NOT(ISERROR(SEARCH("Moderada",AD114)))</formula>
    </cfRule>
    <cfRule type="containsText" dxfId="17066" priority="15346" operator="containsText" text="Baja">
      <formula>NOT(ISERROR(SEARCH("Baja",AD114)))</formula>
    </cfRule>
  </conditionalFormatting>
  <conditionalFormatting sqref="U114:U115">
    <cfRule type="cellIs" dxfId="17065" priority="15353" stopIfTrue="1" operator="equal">
      <formula>"Alta"</formula>
    </cfRule>
  </conditionalFormatting>
  <conditionalFormatting sqref="U114:U115">
    <cfRule type="cellIs" dxfId="17064" priority="15355" stopIfTrue="1" operator="equal">
      <formula>"Baja"</formula>
    </cfRule>
  </conditionalFormatting>
  <conditionalFormatting sqref="U114:U115">
    <cfRule type="cellIs" dxfId="17063" priority="15354" stopIfTrue="1" operator="equal">
      <formula>"Media"</formula>
    </cfRule>
  </conditionalFormatting>
  <conditionalFormatting sqref="U114:U115">
    <cfRule type="cellIs" dxfId="17062" priority="15352" stopIfTrue="1" operator="equal">
      <formula>"Muy Alta"</formula>
    </cfRule>
  </conditionalFormatting>
  <conditionalFormatting sqref="U114:U115">
    <cfRule type="cellIs" dxfId="17061" priority="15356" stopIfTrue="1" operator="equal">
      <formula>"Muy Baja"</formula>
    </cfRule>
  </conditionalFormatting>
  <conditionalFormatting sqref="AS115">
    <cfRule type="cellIs" dxfId="17060" priority="15315" stopIfTrue="1" operator="equal">
      <formula>"Alta"</formula>
    </cfRule>
  </conditionalFormatting>
  <conditionalFormatting sqref="AS115">
    <cfRule type="cellIs" dxfId="17059" priority="15317" stopIfTrue="1" operator="equal">
      <formula>"Baja"</formula>
    </cfRule>
  </conditionalFormatting>
  <conditionalFormatting sqref="AS115">
    <cfRule type="cellIs" dxfId="17058" priority="15316" stopIfTrue="1" operator="equal">
      <formula>"Media"</formula>
    </cfRule>
  </conditionalFormatting>
  <conditionalFormatting sqref="AS115">
    <cfRule type="cellIs" dxfId="17057" priority="15314" stopIfTrue="1" operator="equal">
      <formula>"Muy Alta"</formula>
    </cfRule>
  </conditionalFormatting>
  <conditionalFormatting sqref="AS115">
    <cfRule type="cellIs" dxfId="17056" priority="15318" stopIfTrue="1" operator="equal">
      <formula>"Muy Baja"</formula>
    </cfRule>
  </conditionalFormatting>
  <conditionalFormatting sqref="AD116">
    <cfRule type="containsText" dxfId="17055" priority="15281" operator="containsText" text="VALORAR">
      <formula>NOT(ISERROR(SEARCH("VALORAR",AD116)))</formula>
    </cfRule>
    <cfRule type="containsText" dxfId="17054" priority="15282" operator="containsText" text="Extrema">
      <formula>NOT(ISERROR(SEARCH("Extrema",AD116)))</formula>
    </cfRule>
    <cfRule type="containsText" dxfId="17053" priority="15283" operator="containsText" text="Alta">
      <formula>NOT(ISERROR(SEARCH("Alta",AD116)))</formula>
    </cfRule>
    <cfRule type="containsText" dxfId="17052" priority="15284" operator="containsText" text="Moderada">
      <formula>NOT(ISERROR(SEARCH("Moderada",AD116)))</formula>
    </cfRule>
    <cfRule type="containsText" dxfId="17051" priority="15285" operator="containsText" text="Baja">
      <formula>NOT(ISERROR(SEARCH("Baja",AD116)))</formula>
    </cfRule>
  </conditionalFormatting>
  <conditionalFormatting sqref="AD116">
    <cfRule type="containsText" dxfId="17050" priority="15286" operator="containsText" text="VALORAR">
      <formula>NOT(ISERROR(SEARCH("VALORAR",AD116)))</formula>
    </cfRule>
    <cfRule type="containsText" dxfId="17049" priority="15287" operator="containsText" text="Extrema">
      <formula>NOT(ISERROR(SEARCH("Extrema",AD116)))</formula>
    </cfRule>
    <cfRule type="containsText" dxfId="17048" priority="15288" operator="containsText" text="Alta">
      <formula>NOT(ISERROR(SEARCH("Alta",AD116)))</formula>
    </cfRule>
    <cfRule type="containsText" dxfId="17047" priority="15289" operator="containsText" text="Moderada">
      <formula>NOT(ISERROR(SEARCH("Moderada",AD116)))</formula>
    </cfRule>
    <cfRule type="containsText" dxfId="17046" priority="15290" operator="containsText" text="Baja">
      <formula>NOT(ISERROR(SEARCH("Baja",AD116)))</formula>
    </cfRule>
  </conditionalFormatting>
  <conditionalFormatting sqref="U116">
    <cfRule type="cellIs" dxfId="17045" priority="15297" stopIfTrue="1" operator="equal">
      <formula>"Alta"</formula>
    </cfRule>
  </conditionalFormatting>
  <conditionalFormatting sqref="U116">
    <cfRule type="cellIs" dxfId="17044" priority="15299" stopIfTrue="1" operator="equal">
      <formula>"Baja"</formula>
    </cfRule>
  </conditionalFormatting>
  <conditionalFormatting sqref="U116">
    <cfRule type="cellIs" dxfId="17043" priority="15298" stopIfTrue="1" operator="equal">
      <formula>"Media"</formula>
    </cfRule>
  </conditionalFormatting>
  <conditionalFormatting sqref="U116">
    <cfRule type="cellIs" dxfId="17042" priority="15296" stopIfTrue="1" operator="equal">
      <formula>"Muy Alta"</formula>
    </cfRule>
  </conditionalFormatting>
  <conditionalFormatting sqref="U116">
    <cfRule type="cellIs" dxfId="17041" priority="15300" stopIfTrue="1" operator="equal">
      <formula>"Muy Baja"</formula>
    </cfRule>
  </conditionalFormatting>
  <conditionalFormatting sqref="AS116">
    <cfRule type="cellIs" dxfId="17040" priority="15273" stopIfTrue="1" operator="equal">
      <formula>"Alta"</formula>
    </cfRule>
  </conditionalFormatting>
  <conditionalFormatting sqref="AS116">
    <cfRule type="cellIs" dxfId="17039" priority="15275" stopIfTrue="1" operator="equal">
      <formula>"Baja"</formula>
    </cfRule>
  </conditionalFormatting>
  <conditionalFormatting sqref="AS116">
    <cfRule type="cellIs" dxfId="17038" priority="15274" stopIfTrue="1" operator="equal">
      <formula>"Media"</formula>
    </cfRule>
  </conditionalFormatting>
  <conditionalFormatting sqref="AS116">
    <cfRule type="cellIs" dxfId="17037" priority="15272" stopIfTrue="1" operator="equal">
      <formula>"Muy Alta"</formula>
    </cfRule>
  </conditionalFormatting>
  <conditionalFormatting sqref="AS116">
    <cfRule type="cellIs" dxfId="17036" priority="15276" stopIfTrue="1" operator="equal">
      <formula>"Muy Baja"</formula>
    </cfRule>
  </conditionalFormatting>
  <conditionalFormatting sqref="AD106:AD107">
    <cfRule type="containsText" dxfId="17035" priority="15239" operator="containsText" text="VALORAR">
      <formula>NOT(ISERROR(SEARCH("VALORAR",AD106)))</formula>
    </cfRule>
    <cfRule type="containsText" dxfId="17034" priority="15240" operator="containsText" text="Extrema">
      <formula>NOT(ISERROR(SEARCH("Extrema",AD106)))</formula>
    </cfRule>
    <cfRule type="containsText" dxfId="17033" priority="15241" operator="containsText" text="Alta">
      <formula>NOT(ISERROR(SEARCH("Alta",AD106)))</formula>
    </cfRule>
    <cfRule type="containsText" dxfId="17032" priority="15242" operator="containsText" text="Moderada">
      <formula>NOT(ISERROR(SEARCH("Moderada",AD106)))</formula>
    </cfRule>
    <cfRule type="containsText" dxfId="17031" priority="15243" operator="containsText" text="Baja">
      <formula>NOT(ISERROR(SEARCH("Baja",AD106)))</formula>
    </cfRule>
  </conditionalFormatting>
  <conditionalFormatting sqref="AD106:AD107">
    <cfRule type="containsText" dxfId="17030" priority="15244" operator="containsText" text="VALORAR">
      <formula>NOT(ISERROR(SEARCH("VALORAR",AD106)))</formula>
    </cfRule>
    <cfRule type="containsText" dxfId="17029" priority="15245" operator="containsText" text="Extrema">
      <formula>NOT(ISERROR(SEARCH("Extrema",AD106)))</formula>
    </cfRule>
    <cfRule type="containsText" dxfId="17028" priority="15246" operator="containsText" text="Alta">
      <formula>NOT(ISERROR(SEARCH("Alta",AD106)))</formula>
    </cfRule>
    <cfRule type="containsText" dxfId="17027" priority="15247" operator="containsText" text="Moderada">
      <formula>NOT(ISERROR(SEARCH("Moderada",AD106)))</formula>
    </cfRule>
    <cfRule type="containsText" dxfId="17026" priority="15248" operator="containsText" text="Baja">
      <formula>NOT(ISERROR(SEARCH("Baja",AD106)))</formula>
    </cfRule>
  </conditionalFormatting>
  <conditionalFormatting sqref="AS111">
    <cfRule type="cellIs" dxfId="17025" priority="15193" stopIfTrue="1" operator="equal">
      <formula>"Alta"</formula>
    </cfRule>
  </conditionalFormatting>
  <conditionalFormatting sqref="AS111">
    <cfRule type="cellIs" dxfId="17024" priority="15195" stopIfTrue="1" operator="equal">
      <formula>"Baja"</formula>
    </cfRule>
  </conditionalFormatting>
  <conditionalFormatting sqref="AS111">
    <cfRule type="cellIs" dxfId="17023" priority="15194" stopIfTrue="1" operator="equal">
      <formula>"Media"</formula>
    </cfRule>
  </conditionalFormatting>
  <conditionalFormatting sqref="AS111">
    <cfRule type="cellIs" dxfId="17022" priority="15192" stopIfTrue="1" operator="equal">
      <formula>"Muy Alta"</formula>
    </cfRule>
  </conditionalFormatting>
  <conditionalFormatting sqref="AS111">
    <cfRule type="cellIs" dxfId="17021" priority="15196" stopIfTrue="1" operator="equal">
      <formula>"Muy Baja"</formula>
    </cfRule>
  </conditionalFormatting>
  <conditionalFormatting sqref="AS108">
    <cfRule type="cellIs" dxfId="17020" priority="15151" stopIfTrue="1" operator="equal">
      <formula>"Alta"</formula>
    </cfRule>
  </conditionalFormatting>
  <conditionalFormatting sqref="AS108">
    <cfRule type="cellIs" dxfId="17019" priority="15153" stopIfTrue="1" operator="equal">
      <formula>"Baja"</formula>
    </cfRule>
  </conditionalFormatting>
  <conditionalFormatting sqref="AS108">
    <cfRule type="cellIs" dxfId="17018" priority="15152" stopIfTrue="1" operator="equal">
      <formula>"Media"</formula>
    </cfRule>
  </conditionalFormatting>
  <conditionalFormatting sqref="AS108">
    <cfRule type="cellIs" dxfId="17017" priority="15150" stopIfTrue="1" operator="equal">
      <formula>"Muy Alta"</formula>
    </cfRule>
  </conditionalFormatting>
  <conditionalFormatting sqref="AS108">
    <cfRule type="cellIs" dxfId="17016" priority="15154" stopIfTrue="1" operator="equal">
      <formula>"Muy Baja"</formula>
    </cfRule>
  </conditionalFormatting>
  <conditionalFormatting sqref="U106:U107">
    <cfRule type="cellIs" dxfId="17015" priority="15255" stopIfTrue="1" operator="equal">
      <formula>"Alta"</formula>
    </cfRule>
  </conditionalFormatting>
  <conditionalFormatting sqref="U106:U107">
    <cfRule type="cellIs" dxfId="17014" priority="15257" stopIfTrue="1" operator="equal">
      <formula>"Baja"</formula>
    </cfRule>
  </conditionalFormatting>
  <conditionalFormatting sqref="U106:U107">
    <cfRule type="cellIs" dxfId="17013" priority="15256" stopIfTrue="1" operator="equal">
      <formula>"Media"</formula>
    </cfRule>
  </conditionalFormatting>
  <conditionalFormatting sqref="U106:U107">
    <cfRule type="cellIs" dxfId="17012" priority="15254" stopIfTrue="1" operator="equal">
      <formula>"Muy Alta"</formula>
    </cfRule>
  </conditionalFormatting>
  <conditionalFormatting sqref="U106:U107">
    <cfRule type="cellIs" dxfId="17011" priority="15258" stopIfTrue="1" operator="equal">
      <formula>"Muy Baja"</formula>
    </cfRule>
  </conditionalFormatting>
  <conditionalFormatting sqref="AZ106">
    <cfRule type="containsText" dxfId="17010" priority="15229" operator="containsText" text="VALORAR">
      <formula>NOT(ISERROR(SEARCH("VALORAR",AZ106)))</formula>
    </cfRule>
    <cfRule type="containsText" dxfId="17009" priority="15230" operator="containsText" text="Extrema">
      <formula>NOT(ISERROR(SEARCH("Extrema",AZ106)))</formula>
    </cfRule>
    <cfRule type="containsText" dxfId="17008" priority="15231" operator="containsText" text="Alta">
      <formula>NOT(ISERROR(SEARCH("Alta",AZ106)))</formula>
    </cfRule>
    <cfRule type="containsText" dxfId="17007" priority="15232" operator="containsText" text="Moderada">
      <formula>NOT(ISERROR(SEARCH("Moderada",AZ106)))</formula>
    </cfRule>
    <cfRule type="containsText" dxfId="17006" priority="15233" operator="containsText" text="Baja">
      <formula>NOT(ISERROR(SEARCH("Baja",AZ106)))</formula>
    </cfRule>
  </conditionalFormatting>
  <conditionalFormatting sqref="AZ106">
    <cfRule type="containsText" dxfId="17005" priority="15234" operator="containsText" text="VALORAR">
      <formula>NOT(ISERROR(SEARCH("VALORAR",AZ106)))</formula>
    </cfRule>
    <cfRule type="containsText" dxfId="17004" priority="15235" operator="containsText" text="Extrema">
      <formula>NOT(ISERROR(SEARCH("Extrema",AZ106)))</formula>
    </cfRule>
    <cfRule type="containsText" dxfId="17003" priority="15236" operator="containsText" text="Alta">
      <formula>NOT(ISERROR(SEARCH("Alta",AZ106)))</formula>
    </cfRule>
    <cfRule type="containsText" dxfId="17002" priority="15237" operator="containsText" text="Moderada">
      <formula>NOT(ISERROR(SEARCH("Moderada",AZ106)))</formula>
    </cfRule>
    <cfRule type="containsText" dxfId="17001" priority="15238" operator="containsText" text="Baja">
      <formula>NOT(ISERROR(SEARCH("Baja",AZ106)))</formula>
    </cfRule>
  </conditionalFormatting>
  <conditionalFormatting sqref="AS106">
    <cfRule type="cellIs" dxfId="17000" priority="15221" stopIfTrue="1" operator="equal">
      <formula>"Alta"</formula>
    </cfRule>
  </conditionalFormatting>
  <conditionalFormatting sqref="AS106">
    <cfRule type="cellIs" dxfId="16999" priority="15223" stopIfTrue="1" operator="equal">
      <formula>"Baja"</formula>
    </cfRule>
  </conditionalFormatting>
  <conditionalFormatting sqref="AS106">
    <cfRule type="cellIs" dxfId="16998" priority="15222" stopIfTrue="1" operator="equal">
      <formula>"Media"</formula>
    </cfRule>
  </conditionalFormatting>
  <conditionalFormatting sqref="AS106">
    <cfRule type="cellIs" dxfId="16997" priority="15220" stopIfTrue="1" operator="equal">
      <formula>"Muy Alta"</formula>
    </cfRule>
  </conditionalFormatting>
  <conditionalFormatting sqref="AS106">
    <cfRule type="cellIs" dxfId="16996" priority="15224" stopIfTrue="1" operator="equal">
      <formula>"Muy Baja"</formula>
    </cfRule>
  </conditionalFormatting>
  <conditionalFormatting sqref="AS107">
    <cfRule type="cellIs" dxfId="16995" priority="15207" stopIfTrue="1" operator="equal">
      <formula>"Alta"</formula>
    </cfRule>
  </conditionalFormatting>
  <conditionalFormatting sqref="AS107">
    <cfRule type="cellIs" dxfId="16994" priority="15209" stopIfTrue="1" operator="equal">
      <formula>"Baja"</formula>
    </cfRule>
  </conditionalFormatting>
  <conditionalFormatting sqref="AS107">
    <cfRule type="cellIs" dxfId="16993" priority="15208" stopIfTrue="1" operator="equal">
      <formula>"Media"</formula>
    </cfRule>
  </conditionalFormatting>
  <conditionalFormatting sqref="AS107">
    <cfRule type="cellIs" dxfId="16992" priority="15206" stopIfTrue="1" operator="equal">
      <formula>"Muy Alta"</formula>
    </cfRule>
  </conditionalFormatting>
  <conditionalFormatting sqref="AS107">
    <cfRule type="cellIs" dxfId="16991" priority="15210" stopIfTrue="1" operator="equal">
      <formula>"Muy Baja"</formula>
    </cfRule>
  </conditionalFormatting>
  <conditionalFormatting sqref="AD108:AD109">
    <cfRule type="containsText" dxfId="16990" priority="15159" operator="containsText" text="VALORAR">
      <formula>NOT(ISERROR(SEARCH("VALORAR",AD108)))</formula>
    </cfRule>
    <cfRule type="containsText" dxfId="16989" priority="15160" operator="containsText" text="Extrema">
      <formula>NOT(ISERROR(SEARCH("Extrema",AD108)))</formula>
    </cfRule>
    <cfRule type="containsText" dxfId="16988" priority="15161" operator="containsText" text="Alta">
      <formula>NOT(ISERROR(SEARCH("Alta",AD108)))</formula>
    </cfRule>
    <cfRule type="containsText" dxfId="16987" priority="15162" operator="containsText" text="Moderada">
      <formula>NOT(ISERROR(SEARCH("Moderada",AD108)))</formula>
    </cfRule>
    <cfRule type="containsText" dxfId="16986" priority="15163" operator="containsText" text="Baja">
      <formula>NOT(ISERROR(SEARCH("Baja",AD108)))</formula>
    </cfRule>
  </conditionalFormatting>
  <conditionalFormatting sqref="AD108:AD109">
    <cfRule type="containsText" dxfId="16985" priority="15164" operator="containsText" text="VALORAR">
      <formula>NOT(ISERROR(SEARCH("VALORAR",AD108)))</formula>
    </cfRule>
    <cfRule type="containsText" dxfId="16984" priority="15165" operator="containsText" text="Extrema">
      <formula>NOT(ISERROR(SEARCH("Extrema",AD108)))</formula>
    </cfRule>
    <cfRule type="containsText" dxfId="16983" priority="15166" operator="containsText" text="Alta">
      <formula>NOT(ISERROR(SEARCH("Alta",AD108)))</formula>
    </cfRule>
    <cfRule type="containsText" dxfId="16982" priority="15167" operator="containsText" text="Moderada">
      <formula>NOT(ISERROR(SEARCH("Moderada",AD108)))</formula>
    </cfRule>
    <cfRule type="containsText" dxfId="16981" priority="15168" operator="containsText" text="Baja">
      <formula>NOT(ISERROR(SEARCH("Baja",AD108)))</formula>
    </cfRule>
  </conditionalFormatting>
  <conditionalFormatting sqref="U108:U109">
    <cfRule type="cellIs" dxfId="16980" priority="15175" stopIfTrue="1" operator="equal">
      <formula>"Alta"</formula>
    </cfRule>
  </conditionalFormatting>
  <conditionalFormatting sqref="U108:U109">
    <cfRule type="cellIs" dxfId="16979" priority="15177" stopIfTrue="1" operator="equal">
      <formula>"Baja"</formula>
    </cfRule>
  </conditionalFormatting>
  <conditionalFormatting sqref="U108:U109">
    <cfRule type="cellIs" dxfId="16978" priority="15176" stopIfTrue="1" operator="equal">
      <formula>"Media"</formula>
    </cfRule>
  </conditionalFormatting>
  <conditionalFormatting sqref="U108:U109">
    <cfRule type="cellIs" dxfId="16977" priority="15174" stopIfTrue="1" operator="equal">
      <formula>"Muy Alta"</formula>
    </cfRule>
  </conditionalFormatting>
  <conditionalFormatting sqref="U108:U109">
    <cfRule type="cellIs" dxfId="16976" priority="15178" stopIfTrue="1" operator="equal">
      <formula>"Muy Baja"</formula>
    </cfRule>
  </conditionalFormatting>
  <conditionalFormatting sqref="AS109">
    <cfRule type="cellIs" dxfId="16975" priority="15137" stopIfTrue="1" operator="equal">
      <formula>"Alta"</formula>
    </cfRule>
  </conditionalFormatting>
  <conditionalFormatting sqref="AS109">
    <cfRule type="cellIs" dxfId="16974" priority="15139" stopIfTrue="1" operator="equal">
      <formula>"Baja"</formula>
    </cfRule>
  </conditionalFormatting>
  <conditionalFormatting sqref="AS109">
    <cfRule type="cellIs" dxfId="16973" priority="15138" stopIfTrue="1" operator="equal">
      <formula>"Media"</formula>
    </cfRule>
  </conditionalFormatting>
  <conditionalFormatting sqref="AS109">
    <cfRule type="cellIs" dxfId="16972" priority="15136" stopIfTrue="1" operator="equal">
      <formula>"Muy Alta"</formula>
    </cfRule>
  </conditionalFormatting>
  <conditionalFormatting sqref="AS109">
    <cfRule type="cellIs" dxfId="16971" priority="15140" stopIfTrue="1" operator="equal">
      <formula>"Muy Baja"</formula>
    </cfRule>
  </conditionalFormatting>
  <conditionalFormatting sqref="AD110">
    <cfRule type="containsText" dxfId="16970" priority="15103" operator="containsText" text="VALORAR">
      <formula>NOT(ISERROR(SEARCH("VALORAR",AD110)))</formula>
    </cfRule>
    <cfRule type="containsText" dxfId="16969" priority="15104" operator="containsText" text="Extrema">
      <formula>NOT(ISERROR(SEARCH("Extrema",AD110)))</formula>
    </cfRule>
    <cfRule type="containsText" dxfId="16968" priority="15105" operator="containsText" text="Alta">
      <formula>NOT(ISERROR(SEARCH("Alta",AD110)))</formula>
    </cfRule>
    <cfRule type="containsText" dxfId="16967" priority="15106" operator="containsText" text="Moderada">
      <formula>NOT(ISERROR(SEARCH("Moderada",AD110)))</formula>
    </cfRule>
    <cfRule type="containsText" dxfId="16966" priority="15107" operator="containsText" text="Baja">
      <formula>NOT(ISERROR(SEARCH("Baja",AD110)))</formula>
    </cfRule>
  </conditionalFormatting>
  <conditionalFormatting sqref="AD110">
    <cfRule type="containsText" dxfId="16965" priority="15108" operator="containsText" text="VALORAR">
      <formula>NOT(ISERROR(SEARCH("VALORAR",AD110)))</formula>
    </cfRule>
    <cfRule type="containsText" dxfId="16964" priority="15109" operator="containsText" text="Extrema">
      <formula>NOT(ISERROR(SEARCH("Extrema",AD110)))</formula>
    </cfRule>
    <cfRule type="containsText" dxfId="16963" priority="15110" operator="containsText" text="Alta">
      <formula>NOT(ISERROR(SEARCH("Alta",AD110)))</formula>
    </cfRule>
    <cfRule type="containsText" dxfId="16962" priority="15111" operator="containsText" text="Moderada">
      <formula>NOT(ISERROR(SEARCH("Moderada",AD110)))</formula>
    </cfRule>
    <cfRule type="containsText" dxfId="16961" priority="15112" operator="containsText" text="Baja">
      <formula>NOT(ISERROR(SEARCH("Baja",AD110)))</formula>
    </cfRule>
  </conditionalFormatting>
  <conditionalFormatting sqref="U110">
    <cfRule type="cellIs" dxfId="16960" priority="15119" stopIfTrue="1" operator="equal">
      <formula>"Alta"</formula>
    </cfRule>
  </conditionalFormatting>
  <conditionalFormatting sqref="U110">
    <cfRule type="cellIs" dxfId="16959" priority="15121" stopIfTrue="1" operator="equal">
      <formula>"Baja"</formula>
    </cfRule>
  </conditionalFormatting>
  <conditionalFormatting sqref="U110">
    <cfRule type="cellIs" dxfId="16958" priority="15120" stopIfTrue="1" operator="equal">
      <formula>"Media"</formula>
    </cfRule>
  </conditionalFormatting>
  <conditionalFormatting sqref="U110">
    <cfRule type="cellIs" dxfId="16957" priority="15118" stopIfTrue="1" operator="equal">
      <formula>"Muy Alta"</formula>
    </cfRule>
  </conditionalFormatting>
  <conditionalFormatting sqref="U110">
    <cfRule type="cellIs" dxfId="16956" priority="15122" stopIfTrue="1" operator="equal">
      <formula>"Muy Baja"</formula>
    </cfRule>
  </conditionalFormatting>
  <conditionalFormatting sqref="AS110">
    <cfRule type="cellIs" dxfId="16955" priority="15095" stopIfTrue="1" operator="equal">
      <formula>"Alta"</formula>
    </cfRule>
  </conditionalFormatting>
  <conditionalFormatting sqref="AS110">
    <cfRule type="cellIs" dxfId="16954" priority="15097" stopIfTrue="1" operator="equal">
      <formula>"Baja"</formula>
    </cfRule>
  </conditionalFormatting>
  <conditionalFormatting sqref="AS110">
    <cfRule type="cellIs" dxfId="16953" priority="15096" stopIfTrue="1" operator="equal">
      <formula>"Media"</formula>
    </cfRule>
  </conditionalFormatting>
  <conditionalFormatting sqref="AS110">
    <cfRule type="cellIs" dxfId="16952" priority="15094" stopIfTrue="1" operator="equal">
      <formula>"Muy Alta"</formula>
    </cfRule>
  </conditionalFormatting>
  <conditionalFormatting sqref="AS110">
    <cfRule type="cellIs" dxfId="16951" priority="15098" stopIfTrue="1" operator="equal">
      <formula>"Muy Baja"</formula>
    </cfRule>
  </conditionalFormatting>
  <conditionalFormatting sqref="AD118:AD119">
    <cfRule type="containsText" dxfId="16950" priority="15061" operator="containsText" text="VALORAR">
      <formula>NOT(ISERROR(SEARCH("VALORAR",AD118)))</formula>
    </cfRule>
    <cfRule type="containsText" dxfId="16949" priority="15062" operator="containsText" text="Extrema">
      <formula>NOT(ISERROR(SEARCH("Extrema",AD118)))</formula>
    </cfRule>
    <cfRule type="containsText" dxfId="16948" priority="15063" operator="containsText" text="Alta">
      <formula>NOT(ISERROR(SEARCH("Alta",AD118)))</formula>
    </cfRule>
    <cfRule type="containsText" dxfId="16947" priority="15064" operator="containsText" text="Moderada">
      <formula>NOT(ISERROR(SEARCH("Moderada",AD118)))</formula>
    </cfRule>
    <cfRule type="containsText" dxfId="16946" priority="15065" operator="containsText" text="Baja">
      <formula>NOT(ISERROR(SEARCH("Baja",AD118)))</formula>
    </cfRule>
  </conditionalFormatting>
  <conditionalFormatting sqref="AD118:AD119">
    <cfRule type="containsText" dxfId="16945" priority="15066" operator="containsText" text="VALORAR">
      <formula>NOT(ISERROR(SEARCH("VALORAR",AD118)))</formula>
    </cfRule>
    <cfRule type="containsText" dxfId="16944" priority="15067" operator="containsText" text="Extrema">
      <formula>NOT(ISERROR(SEARCH("Extrema",AD118)))</formula>
    </cfRule>
    <cfRule type="containsText" dxfId="16943" priority="15068" operator="containsText" text="Alta">
      <formula>NOT(ISERROR(SEARCH("Alta",AD118)))</formula>
    </cfRule>
    <cfRule type="containsText" dxfId="16942" priority="15069" operator="containsText" text="Moderada">
      <formula>NOT(ISERROR(SEARCH("Moderada",AD118)))</formula>
    </cfRule>
    <cfRule type="containsText" dxfId="16941" priority="15070" operator="containsText" text="Baja">
      <formula>NOT(ISERROR(SEARCH("Baja",AD118)))</formula>
    </cfRule>
  </conditionalFormatting>
  <conditionalFormatting sqref="AS123">
    <cfRule type="cellIs" dxfId="16940" priority="15015" stopIfTrue="1" operator="equal">
      <formula>"Alta"</formula>
    </cfRule>
  </conditionalFormatting>
  <conditionalFormatting sqref="AS123">
    <cfRule type="cellIs" dxfId="16939" priority="15017" stopIfTrue="1" operator="equal">
      <formula>"Baja"</formula>
    </cfRule>
  </conditionalFormatting>
  <conditionalFormatting sqref="AS123">
    <cfRule type="cellIs" dxfId="16938" priority="15016" stopIfTrue="1" operator="equal">
      <formula>"Media"</formula>
    </cfRule>
  </conditionalFormatting>
  <conditionalFormatting sqref="AS123">
    <cfRule type="cellIs" dxfId="16937" priority="15014" stopIfTrue="1" operator="equal">
      <formula>"Muy Alta"</formula>
    </cfRule>
  </conditionalFormatting>
  <conditionalFormatting sqref="AS123">
    <cfRule type="cellIs" dxfId="16936" priority="15018" stopIfTrue="1" operator="equal">
      <formula>"Muy Baja"</formula>
    </cfRule>
  </conditionalFormatting>
  <conditionalFormatting sqref="AS120">
    <cfRule type="cellIs" dxfId="16935" priority="14973" stopIfTrue="1" operator="equal">
      <formula>"Alta"</formula>
    </cfRule>
  </conditionalFormatting>
  <conditionalFormatting sqref="AS120">
    <cfRule type="cellIs" dxfId="16934" priority="14975" stopIfTrue="1" operator="equal">
      <formula>"Baja"</formula>
    </cfRule>
  </conditionalFormatting>
  <conditionalFormatting sqref="AS120">
    <cfRule type="cellIs" dxfId="16933" priority="14974" stopIfTrue="1" operator="equal">
      <formula>"Media"</formula>
    </cfRule>
  </conditionalFormatting>
  <conditionalFormatting sqref="AS120">
    <cfRule type="cellIs" dxfId="16932" priority="14972" stopIfTrue="1" operator="equal">
      <formula>"Muy Alta"</formula>
    </cfRule>
  </conditionalFormatting>
  <conditionalFormatting sqref="AS120">
    <cfRule type="cellIs" dxfId="16931" priority="14976" stopIfTrue="1" operator="equal">
      <formula>"Muy Baja"</formula>
    </cfRule>
  </conditionalFormatting>
  <conditionalFormatting sqref="U118:U119">
    <cfRule type="cellIs" dxfId="16930" priority="15077" stopIfTrue="1" operator="equal">
      <formula>"Alta"</formula>
    </cfRule>
  </conditionalFormatting>
  <conditionalFormatting sqref="U118:U119">
    <cfRule type="cellIs" dxfId="16929" priority="15079" stopIfTrue="1" operator="equal">
      <formula>"Baja"</formula>
    </cfRule>
  </conditionalFormatting>
  <conditionalFormatting sqref="U118:U119">
    <cfRule type="cellIs" dxfId="16928" priority="15078" stopIfTrue="1" operator="equal">
      <formula>"Media"</formula>
    </cfRule>
  </conditionalFormatting>
  <conditionalFormatting sqref="U118:U119">
    <cfRule type="cellIs" dxfId="16927" priority="15076" stopIfTrue="1" operator="equal">
      <formula>"Muy Alta"</formula>
    </cfRule>
  </conditionalFormatting>
  <conditionalFormatting sqref="U118:U119">
    <cfRule type="cellIs" dxfId="16926" priority="15080" stopIfTrue="1" operator="equal">
      <formula>"Muy Baja"</formula>
    </cfRule>
  </conditionalFormatting>
  <conditionalFormatting sqref="AZ118">
    <cfRule type="containsText" dxfId="16925" priority="15051" operator="containsText" text="VALORAR">
      <formula>NOT(ISERROR(SEARCH("VALORAR",AZ118)))</formula>
    </cfRule>
    <cfRule type="containsText" dxfId="16924" priority="15052" operator="containsText" text="Extrema">
      <formula>NOT(ISERROR(SEARCH("Extrema",AZ118)))</formula>
    </cfRule>
    <cfRule type="containsText" dxfId="16923" priority="15053" operator="containsText" text="Alta">
      <formula>NOT(ISERROR(SEARCH("Alta",AZ118)))</formula>
    </cfRule>
    <cfRule type="containsText" dxfId="16922" priority="15054" operator="containsText" text="Moderada">
      <formula>NOT(ISERROR(SEARCH("Moderada",AZ118)))</formula>
    </cfRule>
    <cfRule type="containsText" dxfId="16921" priority="15055" operator="containsText" text="Baja">
      <formula>NOT(ISERROR(SEARCH("Baja",AZ118)))</formula>
    </cfRule>
  </conditionalFormatting>
  <conditionalFormatting sqref="AZ118">
    <cfRule type="containsText" dxfId="16920" priority="15056" operator="containsText" text="VALORAR">
      <formula>NOT(ISERROR(SEARCH("VALORAR",AZ118)))</formula>
    </cfRule>
    <cfRule type="containsText" dxfId="16919" priority="15057" operator="containsText" text="Extrema">
      <formula>NOT(ISERROR(SEARCH("Extrema",AZ118)))</formula>
    </cfRule>
    <cfRule type="containsText" dxfId="16918" priority="15058" operator="containsText" text="Alta">
      <formula>NOT(ISERROR(SEARCH("Alta",AZ118)))</formula>
    </cfRule>
    <cfRule type="containsText" dxfId="16917" priority="15059" operator="containsText" text="Moderada">
      <formula>NOT(ISERROR(SEARCH("Moderada",AZ118)))</formula>
    </cfRule>
    <cfRule type="containsText" dxfId="16916" priority="15060" operator="containsText" text="Baja">
      <formula>NOT(ISERROR(SEARCH("Baja",AZ118)))</formula>
    </cfRule>
  </conditionalFormatting>
  <conditionalFormatting sqref="AS118">
    <cfRule type="cellIs" dxfId="16915" priority="15043" stopIfTrue="1" operator="equal">
      <formula>"Alta"</formula>
    </cfRule>
  </conditionalFormatting>
  <conditionalFormatting sqref="AS118">
    <cfRule type="cellIs" dxfId="16914" priority="15045" stopIfTrue="1" operator="equal">
      <formula>"Baja"</formula>
    </cfRule>
  </conditionalFormatting>
  <conditionalFormatting sqref="AS118">
    <cfRule type="cellIs" dxfId="16913" priority="15044" stopIfTrue="1" operator="equal">
      <formula>"Media"</formula>
    </cfRule>
  </conditionalFormatting>
  <conditionalFormatting sqref="AS118">
    <cfRule type="cellIs" dxfId="16912" priority="15042" stopIfTrue="1" operator="equal">
      <formula>"Muy Alta"</formula>
    </cfRule>
  </conditionalFormatting>
  <conditionalFormatting sqref="AS118">
    <cfRule type="cellIs" dxfId="16911" priority="15046" stopIfTrue="1" operator="equal">
      <formula>"Muy Baja"</formula>
    </cfRule>
  </conditionalFormatting>
  <conditionalFormatting sqref="AS119">
    <cfRule type="cellIs" dxfId="16910" priority="15029" stopIfTrue="1" operator="equal">
      <formula>"Alta"</formula>
    </cfRule>
  </conditionalFormatting>
  <conditionalFormatting sqref="AS119">
    <cfRule type="cellIs" dxfId="16909" priority="15031" stopIfTrue="1" operator="equal">
      <formula>"Baja"</formula>
    </cfRule>
  </conditionalFormatting>
  <conditionalFormatting sqref="AS119">
    <cfRule type="cellIs" dxfId="16908" priority="15030" stopIfTrue="1" operator="equal">
      <formula>"Media"</formula>
    </cfRule>
  </conditionalFormatting>
  <conditionalFormatting sqref="AS119">
    <cfRule type="cellIs" dxfId="16907" priority="15028" stopIfTrue="1" operator="equal">
      <formula>"Muy Alta"</formula>
    </cfRule>
  </conditionalFormatting>
  <conditionalFormatting sqref="AS119">
    <cfRule type="cellIs" dxfId="16906" priority="15032" stopIfTrue="1" operator="equal">
      <formula>"Muy Baja"</formula>
    </cfRule>
  </conditionalFormatting>
  <conditionalFormatting sqref="AD120:AD121">
    <cfRule type="containsText" dxfId="16905" priority="14981" operator="containsText" text="VALORAR">
      <formula>NOT(ISERROR(SEARCH("VALORAR",AD120)))</formula>
    </cfRule>
    <cfRule type="containsText" dxfId="16904" priority="14982" operator="containsText" text="Extrema">
      <formula>NOT(ISERROR(SEARCH("Extrema",AD120)))</formula>
    </cfRule>
    <cfRule type="containsText" dxfId="16903" priority="14983" operator="containsText" text="Alta">
      <formula>NOT(ISERROR(SEARCH("Alta",AD120)))</formula>
    </cfRule>
    <cfRule type="containsText" dxfId="16902" priority="14984" operator="containsText" text="Moderada">
      <formula>NOT(ISERROR(SEARCH("Moderada",AD120)))</formula>
    </cfRule>
    <cfRule type="containsText" dxfId="16901" priority="14985" operator="containsText" text="Baja">
      <formula>NOT(ISERROR(SEARCH("Baja",AD120)))</formula>
    </cfRule>
  </conditionalFormatting>
  <conditionalFormatting sqref="AD120:AD121">
    <cfRule type="containsText" dxfId="16900" priority="14986" operator="containsText" text="VALORAR">
      <formula>NOT(ISERROR(SEARCH("VALORAR",AD120)))</formula>
    </cfRule>
    <cfRule type="containsText" dxfId="16899" priority="14987" operator="containsText" text="Extrema">
      <formula>NOT(ISERROR(SEARCH("Extrema",AD120)))</formula>
    </cfRule>
    <cfRule type="containsText" dxfId="16898" priority="14988" operator="containsText" text="Alta">
      <formula>NOT(ISERROR(SEARCH("Alta",AD120)))</formula>
    </cfRule>
    <cfRule type="containsText" dxfId="16897" priority="14989" operator="containsText" text="Moderada">
      <formula>NOT(ISERROR(SEARCH("Moderada",AD120)))</formula>
    </cfRule>
    <cfRule type="containsText" dxfId="16896" priority="14990" operator="containsText" text="Baja">
      <formula>NOT(ISERROR(SEARCH("Baja",AD120)))</formula>
    </cfRule>
  </conditionalFormatting>
  <conditionalFormatting sqref="U120:U121">
    <cfRule type="cellIs" dxfId="16895" priority="14997" stopIfTrue="1" operator="equal">
      <formula>"Alta"</formula>
    </cfRule>
  </conditionalFormatting>
  <conditionalFormatting sqref="U120:U121">
    <cfRule type="cellIs" dxfId="16894" priority="14999" stopIfTrue="1" operator="equal">
      <formula>"Baja"</formula>
    </cfRule>
  </conditionalFormatting>
  <conditionalFormatting sqref="U120:U121">
    <cfRule type="cellIs" dxfId="16893" priority="14998" stopIfTrue="1" operator="equal">
      <formula>"Media"</formula>
    </cfRule>
  </conditionalFormatting>
  <conditionalFormatting sqref="U120:U121">
    <cfRule type="cellIs" dxfId="16892" priority="14996" stopIfTrue="1" operator="equal">
      <formula>"Muy Alta"</formula>
    </cfRule>
  </conditionalFormatting>
  <conditionalFormatting sqref="U120:U121">
    <cfRule type="cellIs" dxfId="16891" priority="15000" stopIfTrue="1" operator="equal">
      <formula>"Muy Baja"</formula>
    </cfRule>
  </conditionalFormatting>
  <conditionalFormatting sqref="AS121">
    <cfRule type="cellIs" dxfId="16890" priority="14959" stopIfTrue="1" operator="equal">
      <formula>"Alta"</formula>
    </cfRule>
  </conditionalFormatting>
  <conditionalFormatting sqref="AS121">
    <cfRule type="cellIs" dxfId="16889" priority="14961" stopIfTrue="1" operator="equal">
      <formula>"Baja"</formula>
    </cfRule>
  </conditionalFormatting>
  <conditionalFormatting sqref="AS121">
    <cfRule type="cellIs" dxfId="16888" priority="14960" stopIfTrue="1" operator="equal">
      <formula>"Media"</formula>
    </cfRule>
  </conditionalFormatting>
  <conditionalFormatting sqref="AS121">
    <cfRule type="cellIs" dxfId="16887" priority="14958" stopIfTrue="1" operator="equal">
      <formula>"Muy Alta"</formula>
    </cfRule>
  </conditionalFormatting>
  <conditionalFormatting sqref="AS121">
    <cfRule type="cellIs" dxfId="16886" priority="14962" stopIfTrue="1" operator="equal">
      <formula>"Muy Baja"</formula>
    </cfRule>
  </conditionalFormatting>
  <conditionalFormatting sqref="AD122">
    <cfRule type="containsText" dxfId="16885" priority="14925" operator="containsText" text="VALORAR">
      <formula>NOT(ISERROR(SEARCH("VALORAR",AD122)))</formula>
    </cfRule>
    <cfRule type="containsText" dxfId="16884" priority="14926" operator="containsText" text="Extrema">
      <formula>NOT(ISERROR(SEARCH("Extrema",AD122)))</formula>
    </cfRule>
    <cfRule type="containsText" dxfId="16883" priority="14927" operator="containsText" text="Alta">
      <formula>NOT(ISERROR(SEARCH("Alta",AD122)))</formula>
    </cfRule>
    <cfRule type="containsText" dxfId="16882" priority="14928" operator="containsText" text="Moderada">
      <formula>NOT(ISERROR(SEARCH("Moderada",AD122)))</formula>
    </cfRule>
    <cfRule type="containsText" dxfId="16881" priority="14929" operator="containsText" text="Baja">
      <formula>NOT(ISERROR(SEARCH("Baja",AD122)))</formula>
    </cfRule>
  </conditionalFormatting>
  <conditionalFormatting sqref="AD122">
    <cfRule type="containsText" dxfId="16880" priority="14930" operator="containsText" text="VALORAR">
      <formula>NOT(ISERROR(SEARCH("VALORAR",AD122)))</formula>
    </cfRule>
    <cfRule type="containsText" dxfId="16879" priority="14931" operator="containsText" text="Extrema">
      <formula>NOT(ISERROR(SEARCH("Extrema",AD122)))</formula>
    </cfRule>
    <cfRule type="containsText" dxfId="16878" priority="14932" operator="containsText" text="Alta">
      <formula>NOT(ISERROR(SEARCH("Alta",AD122)))</formula>
    </cfRule>
    <cfRule type="containsText" dxfId="16877" priority="14933" operator="containsText" text="Moderada">
      <formula>NOT(ISERROR(SEARCH("Moderada",AD122)))</formula>
    </cfRule>
    <cfRule type="containsText" dxfId="16876" priority="14934" operator="containsText" text="Baja">
      <formula>NOT(ISERROR(SEARCH("Baja",AD122)))</formula>
    </cfRule>
  </conditionalFormatting>
  <conditionalFormatting sqref="U122">
    <cfRule type="cellIs" dxfId="16875" priority="14941" stopIfTrue="1" operator="equal">
      <formula>"Alta"</formula>
    </cfRule>
  </conditionalFormatting>
  <conditionalFormatting sqref="U122">
    <cfRule type="cellIs" dxfId="16874" priority="14943" stopIfTrue="1" operator="equal">
      <formula>"Baja"</formula>
    </cfRule>
  </conditionalFormatting>
  <conditionalFormatting sqref="U122">
    <cfRule type="cellIs" dxfId="16873" priority="14942" stopIfTrue="1" operator="equal">
      <formula>"Media"</formula>
    </cfRule>
  </conditionalFormatting>
  <conditionalFormatting sqref="U122">
    <cfRule type="cellIs" dxfId="16872" priority="14940" stopIfTrue="1" operator="equal">
      <formula>"Muy Alta"</formula>
    </cfRule>
  </conditionalFormatting>
  <conditionalFormatting sqref="U122">
    <cfRule type="cellIs" dxfId="16871" priority="14944" stopIfTrue="1" operator="equal">
      <formula>"Muy Baja"</formula>
    </cfRule>
  </conditionalFormatting>
  <conditionalFormatting sqref="AS122">
    <cfRule type="cellIs" dxfId="16870" priority="14917" stopIfTrue="1" operator="equal">
      <formula>"Alta"</formula>
    </cfRule>
  </conditionalFormatting>
  <conditionalFormatting sqref="AS122">
    <cfRule type="cellIs" dxfId="16869" priority="14919" stopIfTrue="1" operator="equal">
      <formula>"Baja"</formula>
    </cfRule>
  </conditionalFormatting>
  <conditionalFormatting sqref="AS122">
    <cfRule type="cellIs" dxfId="16868" priority="14918" stopIfTrue="1" operator="equal">
      <formula>"Media"</formula>
    </cfRule>
  </conditionalFormatting>
  <conditionalFormatting sqref="AS122">
    <cfRule type="cellIs" dxfId="16867" priority="14916" stopIfTrue="1" operator="equal">
      <formula>"Muy Alta"</formula>
    </cfRule>
  </conditionalFormatting>
  <conditionalFormatting sqref="AS122">
    <cfRule type="cellIs" dxfId="16866" priority="14920" stopIfTrue="1" operator="equal">
      <formula>"Muy Baja"</formula>
    </cfRule>
  </conditionalFormatting>
  <conditionalFormatting sqref="AD124:AD125">
    <cfRule type="containsText" dxfId="16865" priority="14883" operator="containsText" text="VALORAR">
      <formula>NOT(ISERROR(SEARCH("VALORAR",AD124)))</formula>
    </cfRule>
    <cfRule type="containsText" dxfId="16864" priority="14884" operator="containsText" text="Extrema">
      <formula>NOT(ISERROR(SEARCH("Extrema",AD124)))</formula>
    </cfRule>
    <cfRule type="containsText" dxfId="16863" priority="14885" operator="containsText" text="Alta">
      <formula>NOT(ISERROR(SEARCH("Alta",AD124)))</formula>
    </cfRule>
    <cfRule type="containsText" dxfId="16862" priority="14886" operator="containsText" text="Moderada">
      <formula>NOT(ISERROR(SEARCH("Moderada",AD124)))</formula>
    </cfRule>
    <cfRule type="containsText" dxfId="16861" priority="14887" operator="containsText" text="Baja">
      <formula>NOT(ISERROR(SEARCH("Baja",AD124)))</formula>
    </cfRule>
  </conditionalFormatting>
  <conditionalFormatting sqref="AD124:AD125">
    <cfRule type="containsText" dxfId="16860" priority="14888" operator="containsText" text="VALORAR">
      <formula>NOT(ISERROR(SEARCH("VALORAR",AD124)))</formula>
    </cfRule>
    <cfRule type="containsText" dxfId="16859" priority="14889" operator="containsText" text="Extrema">
      <formula>NOT(ISERROR(SEARCH("Extrema",AD124)))</formula>
    </cfRule>
    <cfRule type="containsText" dxfId="16858" priority="14890" operator="containsText" text="Alta">
      <formula>NOT(ISERROR(SEARCH("Alta",AD124)))</formula>
    </cfRule>
    <cfRule type="containsText" dxfId="16857" priority="14891" operator="containsText" text="Moderada">
      <formula>NOT(ISERROR(SEARCH("Moderada",AD124)))</formula>
    </cfRule>
    <cfRule type="containsText" dxfId="16856" priority="14892" operator="containsText" text="Baja">
      <formula>NOT(ISERROR(SEARCH("Baja",AD124)))</formula>
    </cfRule>
  </conditionalFormatting>
  <conditionalFormatting sqref="AS129">
    <cfRule type="cellIs" dxfId="16855" priority="14837" stopIfTrue="1" operator="equal">
      <formula>"Alta"</formula>
    </cfRule>
  </conditionalFormatting>
  <conditionalFormatting sqref="AS129">
    <cfRule type="cellIs" dxfId="16854" priority="14839" stopIfTrue="1" operator="equal">
      <formula>"Baja"</formula>
    </cfRule>
  </conditionalFormatting>
  <conditionalFormatting sqref="AS129">
    <cfRule type="cellIs" dxfId="16853" priority="14838" stopIfTrue="1" operator="equal">
      <formula>"Media"</formula>
    </cfRule>
  </conditionalFormatting>
  <conditionalFormatting sqref="AS129">
    <cfRule type="cellIs" dxfId="16852" priority="14836" stopIfTrue="1" operator="equal">
      <formula>"Muy Alta"</formula>
    </cfRule>
  </conditionalFormatting>
  <conditionalFormatting sqref="AS129">
    <cfRule type="cellIs" dxfId="16851" priority="14840" stopIfTrue="1" operator="equal">
      <formula>"Muy Baja"</formula>
    </cfRule>
  </conditionalFormatting>
  <conditionalFormatting sqref="AS126">
    <cfRule type="cellIs" dxfId="16850" priority="14795" stopIfTrue="1" operator="equal">
      <formula>"Alta"</formula>
    </cfRule>
  </conditionalFormatting>
  <conditionalFormatting sqref="AS126">
    <cfRule type="cellIs" dxfId="16849" priority="14797" stopIfTrue="1" operator="equal">
      <formula>"Baja"</formula>
    </cfRule>
  </conditionalFormatting>
  <conditionalFormatting sqref="AS126">
    <cfRule type="cellIs" dxfId="16848" priority="14796" stopIfTrue="1" operator="equal">
      <formula>"Media"</formula>
    </cfRule>
  </conditionalFormatting>
  <conditionalFormatting sqref="AS126">
    <cfRule type="cellIs" dxfId="16847" priority="14794" stopIfTrue="1" operator="equal">
      <formula>"Muy Alta"</formula>
    </cfRule>
  </conditionalFormatting>
  <conditionalFormatting sqref="AS126">
    <cfRule type="cellIs" dxfId="16846" priority="14798" stopIfTrue="1" operator="equal">
      <formula>"Muy Baja"</formula>
    </cfRule>
  </conditionalFormatting>
  <conditionalFormatting sqref="U124:U125">
    <cfRule type="cellIs" dxfId="16845" priority="14899" stopIfTrue="1" operator="equal">
      <formula>"Alta"</formula>
    </cfRule>
  </conditionalFormatting>
  <conditionalFormatting sqref="U124:U125">
    <cfRule type="cellIs" dxfId="16844" priority="14901" stopIfTrue="1" operator="equal">
      <formula>"Baja"</formula>
    </cfRule>
  </conditionalFormatting>
  <conditionalFormatting sqref="U124:U125">
    <cfRule type="cellIs" dxfId="16843" priority="14900" stopIfTrue="1" operator="equal">
      <formula>"Media"</formula>
    </cfRule>
  </conditionalFormatting>
  <conditionalFormatting sqref="U124:U125">
    <cfRule type="cellIs" dxfId="16842" priority="14898" stopIfTrue="1" operator="equal">
      <formula>"Muy Alta"</formula>
    </cfRule>
  </conditionalFormatting>
  <conditionalFormatting sqref="U124:U125">
    <cfRule type="cellIs" dxfId="16841" priority="14902" stopIfTrue="1" operator="equal">
      <formula>"Muy Baja"</formula>
    </cfRule>
  </conditionalFormatting>
  <conditionalFormatting sqref="AZ124">
    <cfRule type="containsText" dxfId="16840" priority="14873" operator="containsText" text="VALORAR">
      <formula>NOT(ISERROR(SEARCH("VALORAR",AZ124)))</formula>
    </cfRule>
    <cfRule type="containsText" dxfId="16839" priority="14874" operator="containsText" text="Extrema">
      <formula>NOT(ISERROR(SEARCH("Extrema",AZ124)))</formula>
    </cfRule>
    <cfRule type="containsText" dxfId="16838" priority="14875" operator="containsText" text="Alta">
      <formula>NOT(ISERROR(SEARCH("Alta",AZ124)))</formula>
    </cfRule>
    <cfRule type="containsText" dxfId="16837" priority="14876" operator="containsText" text="Moderada">
      <formula>NOT(ISERROR(SEARCH("Moderada",AZ124)))</formula>
    </cfRule>
    <cfRule type="containsText" dxfId="16836" priority="14877" operator="containsText" text="Baja">
      <formula>NOT(ISERROR(SEARCH("Baja",AZ124)))</formula>
    </cfRule>
  </conditionalFormatting>
  <conditionalFormatting sqref="AZ124">
    <cfRule type="containsText" dxfId="16835" priority="14878" operator="containsText" text="VALORAR">
      <formula>NOT(ISERROR(SEARCH("VALORAR",AZ124)))</formula>
    </cfRule>
    <cfRule type="containsText" dxfId="16834" priority="14879" operator="containsText" text="Extrema">
      <formula>NOT(ISERROR(SEARCH("Extrema",AZ124)))</formula>
    </cfRule>
    <cfRule type="containsText" dxfId="16833" priority="14880" operator="containsText" text="Alta">
      <formula>NOT(ISERROR(SEARCH("Alta",AZ124)))</formula>
    </cfRule>
    <cfRule type="containsText" dxfId="16832" priority="14881" operator="containsText" text="Moderada">
      <formula>NOT(ISERROR(SEARCH("Moderada",AZ124)))</formula>
    </cfRule>
    <cfRule type="containsText" dxfId="16831" priority="14882" operator="containsText" text="Baja">
      <formula>NOT(ISERROR(SEARCH("Baja",AZ124)))</formula>
    </cfRule>
  </conditionalFormatting>
  <conditionalFormatting sqref="AS124">
    <cfRule type="cellIs" dxfId="16830" priority="14865" stopIfTrue="1" operator="equal">
      <formula>"Alta"</formula>
    </cfRule>
  </conditionalFormatting>
  <conditionalFormatting sqref="AS124">
    <cfRule type="cellIs" dxfId="16829" priority="14867" stopIfTrue="1" operator="equal">
      <formula>"Baja"</formula>
    </cfRule>
  </conditionalFormatting>
  <conditionalFormatting sqref="AS124">
    <cfRule type="cellIs" dxfId="16828" priority="14866" stopIfTrue="1" operator="equal">
      <formula>"Media"</formula>
    </cfRule>
  </conditionalFormatting>
  <conditionalFormatting sqref="AS124">
    <cfRule type="cellIs" dxfId="16827" priority="14864" stopIfTrue="1" operator="equal">
      <formula>"Muy Alta"</formula>
    </cfRule>
  </conditionalFormatting>
  <conditionalFormatting sqref="AS124">
    <cfRule type="cellIs" dxfId="16826" priority="14868" stopIfTrue="1" operator="equal">
      <formula>"Muy Baja"</formula>
    </cfRule>
  </conditionalFormatting>
  <conditionalFormatting sqref="AS125">
    <cfRule type="cellIs" dxfId="16825" priority="14851" stopIfTrue="1" operator="equal">
      <formula>"Alta"</formula>
    </cfRule>
  </conditionalFormatting>
  <conditionalFormatting sqref="AS125">
    <cfRule type="cellIs" dxfId="16824" priority="14853" stopIfTrue="1" operator="equal">
      <formula>"Baja"</formula>
    </cfRule>
  </conditionalFormatting>
  <conditionalFormatting sqref="AS125">
    <cfRule type="cellIs" dxfId="16823" priority="14852" stopIfTrue="1" operator="equal">
      <formula>"Media"</formula>
    </cfRule>
  </conditionalFormatting>
  <conditionalFormatting sqref="AS125">
    <cfRule type="cellIs" dxfId="16822" priority="14850" stopIfTrue="1" operator="equal">
      <formula>"Muy Alta"</formula>
    </cfRule>
  </conditionalFormatting>
  <conditionalFormatting sqref="AS125">
    <cfRule type="cellIs" dxfId="16821" priority="14854" stopIfTrue="1" operator="equal">
      <formula>"Muy Baja"</formula>
    </cfRule>
  </conditionalFormatting>
  <conditionalFormatting sqref="AD126:AD127">
    <cfRule type="containsText" dxfId="16820" priority="14803" operator="containsText" text="VALORAR">
      <formula>NOT(ISERROR(SEARCH("VALORAR",AD126)))</formula>
    </cfRule>
    <cfRule type="containsText" dxfId="16819" priority="14804" operator="containsText" text="Extrema">
      <formula>NOT(ISERROR(SEARCH("Extrema",AD126)))</formula>
    </cfRule>
    <cfRule type="containsText" dxfId="16818" priority="14805" operator="containsText" text="Alta">
      <formula>NOT(ISERROR(SEARCH("Alta",AD126)))</formula>
    </cfRule>
    <cfRule type="containsText" dxfId="16817" priority="14806" operator="containsText" text="Moderada">
      <formula>NOT(ISERROR(SEARCH("Moderada",AD126)))</formula>
    </cfRule>
    <cfRule type="containsText" dxfId="16816" priority="14807" operator="containsText" text="Baja">
      <formula>NOT(ISERROR(SEARCH("Baja",AD126)))</formula>
    </cfRule>
  </conditionalFormatting>
  <conditionalFormatting sqref="AD126:AD127">
    <cfRule type="containsText" dxfId="16815" priority="14808" operator="containsText" text="VALORAR">
      <formula>NOT(ISERROR(SEARCH("VALORAR",AD126)))</formula>
    </cfRule>
    <cfRule type="containsText" dxfId="16814" priority="14809" operator="containsText" text="Extrema">
      <formula>NOT(ISERROR(SEARCH("Extrema",AD126)))</formula>
    </cfRule>
    <cfRule type="containsText" dxfId="16813" priority="14810" operator="containsText" text="Alta">
      <formula>NOT(ISERROR(SEARCH("Alta",AD126)))</formula>
    </cfRule>
    <cfRule type="containsText" dxfId="16812" priority="14811" operator="containsText" text="Moderada">
      <formula>NOT(ISERROR(SEARCH("Moderada",AD126)))</formula>
    </cfRule>
    <cfRule type="containsText" dxfId="16811" priority="14812" operator="containsText" text="Baja">
      <formula>NOT(ISERROR(SEARCH("Baja",AD126)))</formula>
    </cfRule>
  </conditionalFormatting>
  <conditionalFormatting sqref="U126:U127">
    <cfRule type="cellIs" dxfId="16810" priority="14819" stopIfTrue="1" operator="equal">
      <formula>"Alta"</formula>
    </cfRule>
  </conditionalFormatting>
  <conditionalFormatting sqref="U126:U127">
    <cfRule type="cellIs" dxfId="16809" priority="14821" stopIfTrue="1" operator="equal">
      <formula>"Baja"</formula>
    </cfRule>
  </conditionalFormatting>
  <conditionalFormatting sqref="U126:U127">
    <cfRule type="cellIs" dxfId="16808" priority="14820" stopIfTrue="1" operator="equal">
      <formula>"Media"</formula>
    </cfRule>
  </conditionalFormatting>
  <conditionalFormatting sqref="U126:U127">
    <cfRule type="cellIs" dxfId="16807" priority="14818" stopIfTrue="1" operator="equal">
      <formula>"Muy Alta"</formula>
    </cfRule>
  </conditionalFormatting>
  <conditionalFormatting sqref="U126:U127">
    <cfRule type="cellIs" dxfId="16806" priority="14822" stopIfTrue="1" operator="equal">
      <formula>"Muy Baja"</formula>
    </cfRule>
  </conditionalFormatting>
  <conditionalFormatting sqref="AS127">
    <cfRule type="cellIs" dxfId="16805" priority="14781" stopIfTrue="1" operator="equal">
      <formula>"Alta"</formula>
    </cfRule>
  </conditionalFormatting>
  <conditionalFormatting sqref="AS127">
    <cfRule type="cellIs" dxfId="16804" priority="14783" stopIfTrue="1" operator="equal">
      <formula>"Baja"</formula>
    </cfRule>
  </conditionalFormatting>
  <conditionalFormatting sqref="AS127">
    <cfRule type="cellIs" dxfId="16803" priority="14782" stopIfTrue="1" operator="equal">
      <formula>"Media"</formula>
    </cfRule>
  </conditionalFormatting>
  <conditionalFormatting sqref="AS127">
    <cfRule type="cellIs" dxfId="16802" priority="14780" stopIfTrue="1" operator="equal">
      <formula>"Muy Alta"</formula>
    </cfRule>
  </conditionalFormatting>
  <conditionalFormatting sqref="AS127">
    <cfRule type="cellIs" dxfId="16801" priority="14784" stopIfTrue="1" operator="equal">
      <formula>"Muy Baja"</formula>
    </cfRule>
  </conditionalFormatting>
  <conditionalFormatting sqref="AD128">
    <cfRule type="containsText" dxfId="16800" priority="14747" operator="containsText" text="VALORAR">
      <formula>NOT(ISERROR(SEARCH("VALORAR",AD128)))</formula>
    </cfRule>
    <cfRule type="containsText" dxfId="16799" priority="14748" operator="containsText" text="Extrema">
      <formula>NOT(ISERROR(SEARCH("Extrema",AD128)))</formula>
    </cfRule>
    <cfRule type="containsText" dxfId="16798" priority="14749" operator="containsText" text="Alta">
      <formula>NOT(ISERROR(SEARCH("Alta",AD128)))</formula>
    </cfRule>
    <cfRule type="containsText" dxfId="16797" priority="14750" operator="containsText" text="Moderada">
      <formula>NOT(ISERROR(SEARCH("Moderada",AD128)))</formula>
    </cfRule>
    <cfRule type="containsText" dxfId="16796" priority="14751" operator="containsText" text="Baja">
      <formula>NOT(ISERROR(SEARCH("Baja",AD128)))</formula>
    </cfRule>
  </conditionalFormatting>
  <conditionalFormatting sqref="AD128">
    <cfRule type="containsText" dxfId="16795" priority="14752" operator="containsText" text="VALORAR">
      <formula>NOT(ISERROR(SEARCH("VALORAR",AD128)))</formula>
    </cfRule>
    <cfRule type="containsText" dxfId="16794" priority="14753" operator="containsText" text="Extrema">
      <formula>NOT(ISERROR(SEARCH("Extrema",AD128)))</formula>
    </cfRule>
    <cfRule type="containsText" dxfId="16793" priority="14754" operator="containsText" text="Alta">
      <formula>NOT(ISERROR(SEARCH("Alta",AD128)))</formula>
    </cfRule>
    <cfRule type="containsText" dxfId="16792" priority="14755" operator="containsText" text="Moderada">
      <formula>NOT(ISERROR(SEARCH("Moderada",AD128)))</formula>
    </cfRule>
    <cfRule type="containsText" dxfId="16791" priority="14756" operator="containsText" text="Baja">
      <formula>NOT(ISERROR(SEARCH("Baja",AD128)))</formula>
    </cfRule>
  </conditionalFormatting>
  <conditionalFormatting sqref="U128">
    <cfRule type="cellIs" dxfId="16790" priority="14763" stopIfTrue="1" operator="equal">
      <formula>"Alta"</formula>
    </cfRule>
  </conditionalFormatting>
  <conditionalFormatting sqref="U128">
    <cfRule type="cellIs" dxfId="16789" priority="14765" stopIfTrue="1" operator="equal">
      <formula>"Baja"</formula>
    </cfRule>
  </conditionalFormatting>
  <conditionalFormatting sqref="U128">
    <cfRule type="cellIs" dxfId="16788" priority="14764" stopIfTrue="1" operator="equal">
      <formula>"Media"</formula>
    </cfRule>
  </conditionalFormatting>
  <conditionalFormatting sqref="U128">
    <cfRule type="cellIs" dxfId="16787" priority="14762" stopIfTrue="1" operator="equal">
      <formula>"Muy Alta"</formula>
    </cfRule>
  </conditionalFormatting>
  <conditionalFormatting sqref="U128">
    <cfRule type="cellIs" dxfId="16786" priority="14766" stopIfTrue="1" operator="equal">
      <formula>"Muy Baja"</formula>
    </cfRule>
  </conditionalFormatting>
  <conditionalFormatting sqref="AS128">
    <cfRule type="cellIs" dxfId="16785" priority="14739" stopIfTrue="1" operator="equal">
      <formula>"Alta"</formula>
    </cfRule>
  </conditionalFormatting>
  <conditionalFormatting sqref="AS128">
    <cfRule type="cellIs" dxfId="16784" priority="14741" stopIfTrue="1" operator="equal">
      <formula>"Baja"</formula>
    </cfRule>
  </conditionalFormatting>
  <conditionalFormatting sqref="AS128">
    <cfRule type="cellIs" dxfId="16783" priority="14740" stopIfTrue="1" operator="equal">
      <formula>"Media"</formula>
    </cfRule>
  </conditionalFormatting>
  <conditionalFormatting sqref="AS128">
    <cfRule type="cellIs" dxfId="16782" priority="14738" stopIfTrue="1" operator="equal">
      <formula>"Muy Alta"</formula>
    </cfRule>
  </conditionalFormatting>
  <conditionalFormatting sqref="AS128">
    <cfRule type="cellIs" dxfId="16781" priority="14742" stopIfTrue="1" operator="equal">
      <formula>"Muy Baja"</formula>
    </cfRule>
  </conditionalFormatting>
  <conditionalFormatting sqref="AD142:AD143">
    <cfRule type="containsText" dxfId="16780" priority="14569" operator="containsText" text="VALORAR">
      <formula>NOT(ISERROR(SEARCH("VALORAR",AD142)))</formula>
    </cfRule>
    <cfRule type="containsText" dxfId="16779" priority="14570" operator="containsText" text="Extrema">
      <formula>NOT(ISERROR(SEARCH("Extrema",AD142)))</formula>
    </cfRule>
    <cfRule type="containsText" dxfId="16778" priority="14571" operator="containsText" text="Alta">
      <formula>NOT(ISERROR(SEARCH("Alta",AD142)))</formula>
    </cfRule>
    <cfRule type="containsText" dxfId="16777" priority="14572" operator="containsText" text="Moderada">
      <formula>NOT(ISERROR(SEARCH("Moderada",AD142)))</formula>
    </cfRule>
    <cfRule type="containsText" dxfId="16776" priority="14573" operator="containsText" text="Baja">
      <formula>NOT(ISERROR(SEARCH("Baja",AD142)))</formula>
    </cfRule>
  </conditionalFormatting>
  <conditionalFormatting sqref="AD142:AD143">
    <cfRule type="containsText" dxfId="16775" priority="14574" operator="containsText" text="VALORAR">
      <formula>NOT(ISERROR(SEARCH("VALORAR",AD142)))</formula>
    </cfRule>
    <cfRule type="containsText" dxfId="16774" priority="14575" operator="containsText" text="Extrema">
      <formula>NOT(ISERROR(SEARCH("Extrema",AD142)))</formula>
    </cfRule>
    <cfRule type="containsText" dxfId="16773" priority="14576" operator="containsText" text="Alta">
      <formula>NOT(ISERROR(SEARCH("Alta",AD142)))</formula>
    </cfRule>
    <cfRule type="containsText" dxfId="16772" priority="14577" operator="containsText" text="Moderada">
      <formula>NOT(ISERROR(SEARCH("Moderada",AD142)))</formula>
    </cfRule>
    <cfRule type="containsText" dxfId="16771" priority="14578" operator="containsText" text="Baja">
      <formula>NOT(ISERROR(SEARCH("Baja",AD142)))</formula>
    </cfRule>
  </conditionalFormatting>
  <conditionalFormatting sqref="AS147">
    <cfRule type="cellIs" dxfId="16770" priority="14523" stopIfTrue="1" operator="equal">
      <formula>"Alta"</formula>
    </cfRule>
  </conditionalFormatting>
  <conditionalFormatting sqref="AS147">
    <cfRule type="cellIs" dxfId="16769" priority="14525" stopIfTrue="1" operator="equal">
      <formula>"Baja"</formula>
    </cfRule>
  </conditionalFormatting>
  <conditionalFormatting sqref="AS147">
    <cfRule type="cellIs" dxfId="16768" priority="14524" stopIfTrue="1" operator="equal">
      <formula>"Media"</formula>
    </cfRule>
  </conditionalFormatting>
  <conditionalFormatting sqref="AS147">
    <cfRule type="cellIs" dxfId="16767" priority="14522" stopIfTrue="1" operator="equal">
      <formula>"Muy Alta"</formula>
    </cfRule>
  </conditionalFormatting>
  <conditionalFormatting sqref="AS147">
    <cfRule type="cellIs" dxfId="16766" priority="14526" stopIfTrue="1" operator="equal">
      <formula>"Muy Baja"</formula>
    </cfRule>
  </conditionalFormatting>
  <conditionalFormatting sqref="AS144">
    <cfRule type="cellIs" dxfId="16765" priority="14481" stopIfTrue="1" operator="equal">
      <formula>"Alta"</formula>
    </cfRule>
  </conditionalFormatting>
  <conditionalFormatting sqref="AS144">
    <cfRule type="cellIs" dxfId="16764" priority="14483" stopIfTrue="1" operator="equal">
      <formula>"Baja"</formula>
    </cfRule>
  </conditionalFormatting>
  <conditionalFormatting sqref="AS144">
    <cfRule type="cellIs" dxfId="16763" priority="14482" stopIfTrue="1" operator="equal">
      <formula>"Media"</formula>
    </cfRule>
  </conditionalFormatting>
  <conditionalFormatting sqref="AS144">
    <cfRule type="cellIs" dxfId="16762" priority="14480" stopIfTrue="1" operator="equal">
      <formula>"Muy Alta"</formula>
    </cfRule>
  </conditionalFormatting>
  <conditionalFormatting sqref="AS144">
    <cfRule type="cellIs" dxfId="16761" priority="14484" stopIfTrue="1" operator="equal">
      <formula>"Muy Baja"</formula>
    </cfRule>
  </conditionalFormatting>
  <conditionalFormatting sqref="U142:U143">
    <cfRule type="cellIs" dxfId="16760" priority="14585" stopIfTrue="1" operator="equal">
      <formula>"Alta"</formula>
    </cfRule>
  </conditionalFormatting>
  <conditionalFormatting sqref="U142:U143">
    <cfRule type="cellIs" dxfId="16759" priority="14587" stopIfTrue="1" operator="equal">
      <formula>"Baja"</formula>
    </cfRule>
  </conditionalFormatting>
  <conditionalFormatting sqref="U142:U143">
    <cfRule type="cellIs" dxfId="16758" priority="14586" stopIfTrue="1" operator="equal">
      <formula>"Media"</formula>
    </cfRule>
  </conditionalFormatting>
  <conditionalFormatting sqref="U142:U143">
    <cfRule type="cellIs" dxfId="16757" priority="14584" stopIfTrue="1" operator="equal">
      <formula>"Muy Alta"</formula>
    </cfRule>
  </conditionalFormatting>
  <conditionalFormatting sqref="U142:U143">
    <cfRule type="cellIs" dxfId="16756" priority="14588" stopIfTrue="1" operator="equal">
      <formula>"Muy Baja"</formula>
    </cfRule>
  </conditionalFormatting>
  <conditionalFormatting sqref="AD148:AD149">
    <cfRule type="containsText" dxfId="16755" priority="14433" operator="containsText" text="VALORAR">
      <formula>NOT(ISERROR(SEARCH("VALORAR",AD148)))</formula>
    </cfRule>
    <cfRule type="containsText" dxfId="16754" priority="14434" operator="containsText" text="Extrema">
      <formula>NOT(ISERROR(SEARCH("Extrema",AD148)))</formula>
    </cfRule>
    <cfRule type="containsText" dxfId="16753" priority="14435" operator="containsText" text="Alta">
      <formula>NOT(ISERROR(SEARCH("Alta",AD148)))</formula>
    </cfRule>
    <cfRule type="containsText" dxfId="16752" priority="14436" operator="containsText" text="Moderada">
      <formula>NOT(ISERROR(SEARCH("Moderada",AD148)))</formula>
    </cfRule>
    <cfRule type="containsText" dxfId="16751" priority="14437" operator="containsText" text="Baja">
      <formula>NOT(ISERROR(SEARCH("Baja",AD148)))</formula>
    </cfRule>
  </conditionalFormatting>
  <conditionalFormatting sqref="AD148:AD149">
    <cfRule type="containsText" dxfId="16750" priority="14438" operator="containsText" text="VALORAR">
      <formula>NOT(ISERROR(SEARCH("VALORAR",AD148)))</formula>
    </cfRule>
    <cfRule type="containsText" dxfId="16749" priority="14439" operator="containsText" text="Extrema">
      <formula>NOT(ISERROR(SEARCH("Extrema",AD148)))</formula>
    </cfRule>
    <cfRule type="containsText" dxfId="16748" priority="14440" operator="containsText" text="Alta">
      <formula>NOT(ISERROR(SEARCH("Alta",AD148)))</formula>
    </cfRule>
    <cfRule type="containsText" dxfId="16747" priority="14441" operator="containsText" text="Moderada">
      <formula>NOT(ISERROR(SEARCH("Moderada",AD148)))</formula>
    </cfRule>
    <cfRule type="containsText" dxfId="16746" priority="14442" operator="containsText" text="Baja">
      <formula>NOT(ISERROR(SEARCH("Baja",AD148)))</formula>
    </cfRule>
  </conditionalFormatting>
  <conditionalFormatting sqref="AZ142">
    <cfRule type="containsText" dxfId="16745" priority="14559" operator="containsText" text="VALORAR">
      <formula>NOT(ISERROR(SEARCH("VALORAR",AZ142)))</formula>
    </cfRule>
    <cfRule type="containsText" dxfId="16744" priority="14560" operator="containsText" text="Extrema">
      <formula>NOT(ISERROR(SEARCH("Extrema",AZ142)))</formula>
    </cfRule>
    <cfRule type="containsText" dxfId="16743" priority="14561" operator="containsText" text="Alta">
      <formula>NOT(ISERROR(SEARCH("Alta",AZ142)))</formula>
    </cfRule>
    <cfRule type="containsText" dxfId="16742" priority="14562" operator="containsText" text="Moderada">
      <formula>NOT(ISERROR(SEARCH("Moderada",AZ142)))</formula>
    </cfRule>
    <cfRule type="containsText" dxfId="16741" priority="14563" operator="containsText" text="Baja">
      <formula>NOT(ISERROR(SEARCH("Baja",AZ142)))</formula>
    </cfRule>
  </conditionalFormatting>
  <conditionalFormatting sqref="AZ142">
    <cfRule type="containsText" dxfId="16740" priority="14564" operator="containsText" text="VALORAR">
      <formula>NOT(ISERROR(SEARCH("VALORAR",AZ142)))</formula>
    </cfRule>
    <cfRule type="containsText" dxfId="16739" priority="14565" operator="containsText" text="Extrema">
      <formula>NOT(ISERROR(SEARCH("Extrema",AZ142)))</formula>
    </cfRule>
    <cfRule type="containsText" dxfId="16738" priority="14566" operator="containsText" text="Alta">
      <formula>NOT(ISERROR(SEARCH("Alta",AZ142)))</formula>
    </cfRule>
    <cfRule type="containsText" dxfId="16737" priority="14567" operator="containsText" text="Moderada">
      <formula>NOT(ISERROR(SEARCH("Moderada",AZ142)))</formula>
    </cfRule>
    <cfRule type="containsText" dxfId="16736" priority="14568" operator="containsText" text="Baja">
      <formula>NOT(ISERROR(SEARCH("Baja",AZ142)))</formula>
    </cfRule>
  </conditionalFormatting>
  <conditionalFormatting sqref="AS142">
    <cfRule type="cellIs" dxfId="16735" priority="14551" stopIfTrue="1" operator="equal">
      <formula>"Alta"</formula>
    </cfRule>
  </conditionalFormatting>
  <conditionalFormatting sqref="AS142">
    <cfRule type="cellIs" dxfId="16734" priority="14553" stopIfTrue="1" operator="equal">
      <formula>"Baja"</formula>
    </cfRule>
  </conditionalFormatting>
  <conditionalFormatting sqref="AS142">
    <cfRule type="cellIs" dxfId="16733" priority="14552" stopIfTrue="1" operator="equal">
      <formula>"Media"</formula>
    </cfRule>
  </conditionalFormatting>
  <conditionalFormatting sqref="AS142">
    <cfRule type="cellIs" dxfId="16732" priority="14550" stopIfTrue="1" operator="equal">
      <formula>"Muy Alta"</formula>
    </cfRule>
  </conditionalFormatting>
  <conditionalFormatting sqref="AS142">
    <cfRule type="cellIs" dxfId="16731" priority="14554" stopIfTrue="1" operator="equal">
      <formula>"Muy Baja"</formula>
    </cfRule>
  </conditionalFormatting>
  <conditionalFormatting sqref="AS143">
    <cfRule type="cellIs" dxfId="16730" priority="14537" stopIfTrue="1" operator="equal">
      <formula>"Alta"</formula>
    </cfRule>
  </conditionalFormatting>
  <conditionalFormatting sqref="AS143">
    <cfRule type="cellIs" dxfId="16729" priority="14539" stopIfTrue="1" operator="equal">
      <formula>"Baja"</formula>
    </cfRule>
  </conditionalFormatting>
  <conditionalFormatting sqref="AS143">
    <cfRule type="cellIs" dxfId="16728" priority="14538" stopIfTrue="1" operator="equal">
      <formula>"Media"</formula>
    </cfRule>
  </conditionalFormatting>
  <conditionalFormatting sqref="AS143">
    <cfRule type="cellIs" dxfId="16727" priority="14536" stopIfTrue="1" operator="equal">
      <formula>"Muy Alta"</formula>
    </cfRule>
  </conditionalFormatting>
  <conditionalFormatting sqref="AS143">
    <cfRule type="cellIs" dxfId="16726" priority="14540" stopIfTrue="1" operator="equal">
      <formula>"Muy Baja"</formula>
    </cfRule>
  </conditionalFormatting>
  <conditionalFormatting sqref="AS153">
    <cfRule type="cellIs" dxfId="16725" priority="14387" stopIfTrue="1" operator="equal">
      <formula>"Alta"</formula>
    </cfRule>
  </conditionalFormatting>
  <conditionalFormatting sqref="AS153">
    <cfRule type="cellIs" dxfId="16724" priority="14389" stopIfTrue="1" operator="equal">
      <formula>"Baja"</formula>
    </cfRule>
  </conditionalFormatting>
  <conditionalFormatting sqref="AS153">
    <cfRule type="cellIs" dxfId="16723" priority="14388" stopIfTrue="1" operator="equal">
      <formula>"Media"</formula>
    </cfRule>
  </conditionalFormatting>
  <conditionalFormatting sqref="AS153">
    <cfRule type="cellIs" dxfId="16722" priority="14386" stopIfTrue="1" operator="equal">
      <formula>"Muy Alta"</formula>
    </cfRule>
  </conditionalFormatting>
  <conditionalFormatting sqref="AS153">
    <cfRule type="cellIs" dxfId="16721" priority="14390" stopIfTrue="1" operator="equal">
      <formula>"Muy Baja"</formula>
    </cfRule>
  </conditionalFormatting>
  <conditionalFormatting sqref="AD144:AD145">
    <cfRule type="containsText" dxfId="16720" priority="14489" operator="containsText" text="VALORAR">
      <formula>NOT(ISERROR(SEARCH("VALORAR",AD144)))</formula>
    </cfRule>
    <cfRule type="containsText" dxfId="16719" priority="14490" operator="containsText" text="Extrema">
      <formula>NOT(ISERROR(SEARCH("Extrema",AD144)))</formula>
    </cfRule>
    <cfRule type="containsText" dxfId="16718" priority="14491" operator="containsText" text="Alta">
      <formula>NOT(ISERROR(SEARCH("Alta",AD144)))</formula>
    </cfRule>
    <cfRule type="containsText" dxfId="16717" priority="14492" operator="containsText" text="Moderada">
      <formula>NOT(ISERROR(SEARCH("Moderada",AD144)))</formula>
    </cfRule>
    <cfRule type="containsText" dxfId="16716" priority="14493" operator="containsText" text="Baja">
      <formula>NOT(ISERROR(SEARCH("Baja",AD144)))</formula>
    </cfRule>
  </conditionalFormatting>
  <conditionalFormatting sqref="AD144:AD145">
    <cfRule type="containsText" dxfId="16715" priority="14494" operator="containsText" text="VALORAR">
      <formula>NOT(ISERROR(SEARCH("VALORAR",AD144)))</formula>
    </cfRule>
    <cfRule type="containsText" dxfId="16714" priority="14495" operator="containsText" text="Extrema">
      <formula>NOT(ISERROR(SEARCH("Extrema",AD144)))</formula>
    </cfRule>
    <cfRule type="containsText" dxfId="16713" priority="14496" operator="containsText" text="Alta">
      <formula>NOT(ISERROR(SEARCH("Alta",AD144)))</formula>
    </cfRule>
    <cfRule type="containsText" dxfId="16712" priority="14497" operator="containsText" text="Moderada">
      <formula>NOT(ISERROR(SEARCH("Moderada",AD144)))</formula>
    </cfRule>
    <cfRule type="containsText" dxfId="16711" priority="14498" operator="containsText" text="Baja">
      <formula>NOT(ISERROR(SEARCH("Baja",AD144)))</formula>
    </cfRule>
  </conditionalFormatting>
  <conditionalFormatting sqref="U144:U145">
    <cfRule type="cellIs" dxfId="16710" priority="14505" stopIfTrue="1" operator="equal">
      <formula>"Alta"</formula>
    </cfRule>
  </conditionalFormatting>
  <conditionalFormatting sqref="U144:U145">
    <cfRule type="cellIs" dxfId="16709" priority="14507" stopIfTrue="1" operator="equal">
      <formula>"Baja"</formula>
    </cfRule>
  </conditionalFormatting>
  <conditionalFormatting sqref="U144:U145">
    <cfRule type="cellIs" dxfId="16708" priority="14506" stopIfTrue="1" operator="equal">
      <formula>"Media"</formula>
    </cfRule>
  </conditionalFormatting>
  <conditionalFormatting sqref="U144:U145">
    <cfRule type="cellIs" dxfId="16707" priority="14504" stopIfTrue="1" operator="equal">
      <formula>"Muy Alta"</formula>
    </cfRule>
  </conditionalFormatting>
  <conditionalFormatting sqref="U144:U145">
    <cfRule type="cellIs" dxfId="16706" priority="14508" stopIfTrue="1" operator="equal">
      <formula>"Muy Baja"</formula>
    </cfRule>
  </conditionalFormatting>
  <conditionalFormatting sqref="AS150">
    <cfRule type="cellIs" dxfId="16705" priority="14345" stopIfTrue="1" operator="equal">
      <formula>"Alta"</formula>
    </cfRule>
  </conditionalFormatting>
  <conditionalFormatting sqref="AS150">
    <cfRule type="cellIs" dxfId="16704" priority="14347" stopIfTrue="1" operator="equal">
      <formula>"Baja"</formula>
    </cfRule>
  </conditionalFormatting>
  <conditionalFormatting sqref="AS150">
    <cfRule type="cellIs" dxfId="16703" priority="14346" stopIfTrue="1" operator="equal">
      <formula>"Media"</formula>
    </cfRule>
  </conditionalFormatting>
  <conditionalFormatting sqref="AS150">
    <cfRule type="cellIs" dxfId="16702" priority="14344" stopIfTrue="1" operator="equal">
      <formula>"Muy Alta"</formula>
    </cfRule>
  </conditionalFormatting>
  <conditionalFormatting sqref="AS150">
    <cfRule type="cellIs" dxfId="16701" priority="14348" stopIfTrue="1" operator="equal">
      <formula>"Muy Baja"</formula>
    </cfRule>
  </conditionalFormatting>
  <conditionalFormatting sqref="AS145">
    <cfRule type="cellIs" dxfId="16700" priority="14467" stopIfTrue="1" operator="equal">
      <formula>"Alta"</formula>
    </cfRule>
  </conditionalFormatting>
  <conditionalFormatting sqref="AS145">
    <cfRule type="cellIs" dxfId="16699" priority="14469" stopIfTrue="1" operator="equal">
      <formula>"Baja"</formula>
    </cfRule>
  </conditionalFormatting>
  <conditionalFormatting sqref="AS145">
    <cfRule type="cellIs" dxfId="16698" priority="14468" stopIfTrue="1" operator="equal">
      <formula>"Media"</formula>
    </cfRule>
  </conditionalFormatting>
  <conditionalFormatting sqref="AS145">
    <cfRule type="cellIs" dxfId="16697" priority="14466" stopIfTrue="1" operator="equal">
      <formula>"Muy Alta"</formula>
    </cfRule>
  </conditionalFormatting>
  <conditionalFormatting sqref="AS145">
    <cfRule type="cellIs" dxfId="16696" priority="14470" stopIfTrue="1" operator="equal">
      <formula>"Muy Baja"</formula>
    </cfRule>
  </conditionalFormatting>
  <conditionalFormatting sqref="U148:U149">
    <cfRule type="cellIs" dxfId="16695" priority="14449" stopIfTrue="1" operator="equal">
      <formula>"Alta"</formula>
    </cfRule>
  </conditionalFormatting>
  <conditionalFormatting sqref="U148:U149">
    <cfRule type="cellIs" dxfId="16694" priority="14451" stopIfTrue="1" operator="equal">
      <formula>"Baja"</formula>
    </cfRule>
  </conditionalFormatting>
  <conditionalFormatting sqref="U148:U149">
    <cfRule type="cellIs" dxfId="16693" priority="14450" stopIfTrue="1" operator="equal">
      <formula>"Media"</formula>
    </cfRule>
  </conditionalFormatting>
  <conditionalFormatting sqref="U148:U149">
    <cfRule type="cellIs" dxfId="16692" priority="14448" stopIfTrue="1" operator="equal">
      <formula>"Muy Alta"</formula>
    </cfRule>
  </conditionalFormatting>
  <conditionalFormatting sqref="U148:U149">
    <cfRule type="cellIs" dxfId="16691" priority="14452" stopIfTrue="1" operator="equal">
      <formula>"Muy Baja"</formula>
    </cfRule>
  </conditionalFormatting>
  <conditionalFormatting sqref="AD154:AD155">
    <cfRule type="containsText" dxfId="16690" priority="14297" operator="containsText" text="VALORAR">
      <formula>NOT(ISERROR(SEARCH("VALORAR",AD154)))</formula>
    </cfRule>
    <cfRule type="containsText" dxfId="16689" priority="14298" operator="containsText" text="Extrema">
      <formula>NOT(ISERROR(SEARCH("Extrema",AD154)))</formula>
    </cfRule>
    <cfRule type="containsText" dxfId="16688" priority="14299" operator="containsText" text="Alta">
      <formula>NOT(ISERROR(SEARCH("Alta",AD154)))</formula>
    </cfRule>
    <cfRule type="containsText" dxfId="16687" priority="14300" operator="containsText" text="Moderada">
      <formula>NOT(ISERROR(SEARCH("Moderada",AD154)))</formula>
    </cfRule>
    <cfRule type="containsText" dxfId="16686" priority="14301" operator="containsText" text="Baja">
      <formula>NOT(ISERROR(SEARCH("Baja",AD154)))</formula>
    </cfRule>
  </conditionalFormatting>
  <conditionalFormatting sqref="AD154:AD155">
    <cfRule type="containsText" dxfId="16685" priority="14302" operator="containsText" text="VALORAR">
      <formula>NOT(ISERROR(SEARCH("VALORAR",AD154)))</formula>
    </cfRule>
    <cfRule type="containsText" dxfId="16684" priority="14303" operator="containsText" text="Extrema">
      <formula>NOT(ISERROR(SEARCH("Extrema",AD154)))</formula>
    </cfRule>
    <cfRule type="containsText" dxfId="16683" priority="14304" operator="containsText" text="Alta">
      <formula>NOT(ISERROR(SEARCH("Alta",AD154)))</formula>
    </cfRule>
    <cfRule type="containsText" dxfId="16682" priority="14305" operator="containsText" text="Moderada">
      <formula>NOT(ISERROR(SEARCH("Moderada",AD154)))</formula>
    </cfRule>
    <cfRule type="containsText" dxfId="16681" priority="14306" operator="containsText" text="Baja">
      <formula>NOT(ISERROR(SEARCH("Baja",AD154)))</formula>
    </cfRule>
  </conditionalFormatting>
  <conditionalFormatting sqref="AZ148">
    <cfRule type="containsText" dxfId="16680" priority="14423" operator="containsText" text="VALORAR">
      <formula>NOT(ISERROR(SEARCH("VALORAR",AZ148)))</formula>
    </cfRule>
    <cfRule type="containsText" dxfId="16679" priority="14424" operator="containsText" text="Extrema">
      <formula>NOT(ISERROR(SEARCH("Extrema",AZ148)))</formula>
    </cfRule>
    <cfRule type="containsText" dxfId="16678" priority="14425" operator="containsText" text="Alta">
      <formula>NOT(ISERROR(SEARCH("Alta",AZ148)))</formula>
    </cfRule>
    <cfRule type="containsText" dxfId="16677" priority="14426" operator="containsText" text="Moderada">
      <formula>NOT(ISERROR(SEARCH("Moderada",AZ148)))</formula>
    </cfRule>
    <cfRule type="containsText" dxfId="16676" priority="14427" operator="containsText" text="Baja">
      <formula>NOT(ISERROR(SEARCH("Baja",AZ148)))</formula>
    </cfRule>
  </conditionalFormatting>
  <conditionalFormatting sqref="AZ148">
    <cfRule type="containsText" dxfId="16675" priority="14428" operator="containsText" text="VALORAR">
      <formula>NOT(ISERROR(SEARCH("VALORAR",AZ148)))</formula>
    </cfRule>
    <cfRule type="containsText" dxfId="16674" priority="14429" operator="containsText" text="Extrema">
      <formula>NOT(ISERROR(SEARCH("Extrema",AZ148)))</formula>
    </cfRule>
    <cfRule type="containsText" dxfId="16673" priority="14430" operator="containsText" text="Alta">
      <formula>NOT(ISERROR(SEARCH("Alta",AZ148)))</formula>
    </cfRule>
    <cfRule type="containsText" dxfId="16672" priority="14431" operator="containsText" text="Moderada">
      <formula>NOT(ISERROR(SEARCH("Moderada",AZ148)))</formula>
    </cfRule>
    <cfRule type="containsText" dxfId="16671" priority="14432" operator="containsText" text="Baja">
      <formula>NOT(ISERROR(SEARCH("Baja",AZ148)))</formula>
    </cfRule>
  </conditionalFormatting>
  <conditionalFormatting sqref="AS148">
    <cfRule type="cellIs" dxfId="16670" priority="14415" stopIfTrue="1" operator="equal">
      <formula>"Alta"</formula>
    </cfRule>
  </conditionalFormatting>
  <conditionalFormatting sqref="AS148">
    <cfRule type="cellIs" dxfId="16669" priority="14417" stopIfTrue="1" operator="equal">
      <formula>"Baja"</formula>
    </cfRule>
  </conditionalFormatting>
  <conditionalFormatting sqref="AS148">
    <cfRule type="cellIs" dxfId="16668" priority="14416" stopIfTrue="1" operator="equal">
      <formula>"Media"</formula>
    </cfRule>
  </conditionalFormatting>
  <conditionalFormatting sqref="AS148">
    <cfRule type="cellIs" dxfId="16667" priority="14414" stopIfTrue="1" operator="equal">
      <formula>"Muy Alta"</formula>
    </cfRule>
  </conditionalFormatting>
  <conditionalFormatting sqref="AS148">
    <cfRule type="cellIs" dxfId="16666" priority="14418" stopIfTrue="1" operator="equal">
      <formula>"Muy Baja"</formula>
    </cfRule>
  </conditionalFormatting>
  <conditionalFormatting sqref="AS149">
    <cfRule type="cellIs" dxfId="16665" priority="14401" stopIfTrue="1" operator="equal">
      <formula>"Alta"</formula>
    </cfRule>
  </conditionalFormatting>
  <conditionalFormatting sqref="AS149">
    <cfRule type="cellIs" dxfId="16664" priority="14403" stopIfTrue="1" operator="equal">
      <formula>"Baja"</formula>
    </cfRule>
  </conditionalFormatting>
  <conditionalFormatting sqref="AS149">
    <cfRule type="cellIs" dxfId="16663" priority="14402" stopIfTrue="1" operator="equal">
      <formula>"Media"</formula>
    </cfRule>
  </conditionalFormatting>
  <conditionalFormatting sqref="AS149">
    <cfRule type="cellIs" dxfId="16662" priority="14400" stopIfTrue="1" operator="equal">
      <formula>"Muy Alta"</formula>
    </cfRule>
  </conditionalFormatting>
  <conditionalFormatting sqref="AS149">
    <cfRule type="cellIs" dxfId="16661" priority="14404" stopIfTrue="1" operator="equal">
      <formula>"Muy Baja"</formula>
    </cfRule>
  </conditionalFormatting>
  <conditionalFormatting sqref="AS159">
    <cfRule type="cellIs" dxfId="16660" priority="14251" stopIfTrue="1" operator="equal">
      <formula>"Alta"</formula>
    </cfRule>
  </conditionalFormatting>
  <conditionalFormatting sqref="AS159">
    <cfRule type="cellIs" dxfId="16659" priority="14253" stopIfTrue="1" operator="equal">
      <formula>"Baja"</formula>
    </cfRule>
  </conditionalFormatting>
  <conditionalFormatting sqref="AS159">
    <cfRule type="cellIs" dxfId="16658" priority="14252" stopIfTrue="1" operator="equal">
      <formula>"Media"</formula>
    </cfRule>
  </conditionalFormatting>
  <conditionalFormatting sqref="AS159">
    <cfRule type="cellIs" dxfId="16657" priority="14250" stopIfTrue="1" operator="equal">
      <formula>"Muy Alta"</formula>
    </cfRule>
  </conditionalFormatting>
  <conditionalFormatting sqref="AS159">
    <cfRule type="cellIs" dxfId="16656" priority="14254" stopIfTrue="1" operator="equal">
      <formula>"Muy Baja"</formula>
    </cfRule>
  </conditionalFormatting>
  <conditionalFormatting sqref="AD150:AD151">
    <cfRule type="containsText" dxfId="16655" priority="14353" operator="containsText" text="VALORAR">
      <formula>NOT(ISERROR(SEARCH("VALORAR",AD150)))</formula>
    </cfRule>
    <cfRule type="containsText" dxfId="16654" priority="14354" operator="containsText" text="Extrema">
      <formula>NOT(ISERROR(SEARCH("Extrema",AD150)))</formula>
    </cfRule>
    <cfRule type="containsText" dxfId="16653" priority="14355" operator="containsText" text="Alta">
      <formula>NOT(ISERROR(SEARCH("Alta",AD150)))</formula>
    </cfRule>
    <cfRule type="containsText" dxfId="16652" priority="14356" operator="containsText" text="Moderada">
      <formula>NOT(ISERROR(SEARCH("Moderada",AD150)))</formula>
    </cfRule>
    <cfRule type="containsText" dxfId="16651" priority="14357" operator="containsText" text="Baja">
      <formula>NOT(ISERROR(SEARCH("Baja",AD150)))</formula>
    </cfRule>
  </conditionalFormatting>
  <conditionalFormatting sqref="AD150:AD151">
    <cfRule type="containsText" dxfId="16650" priority="14358" operator="containsText" text="VALORAR">
      <formula>NOT(ISERROR(SEARCH("VALORAR",AD150)))</formula>
    </cfRule>
    <cfRule type="containsText" dxfId="16649" priority="14359" operator="containsText" text="Extrema">
      <formula>NOT(ISERROR(SEARCH("Extrema",AD150)))</formula>
    </cfRule>
    <cfRule type="containsText" dxfId="16648" priority="14360" operator="containsText" text="Alta">
      <formula>NOT(ISERROR(SEARCH("Alta",AD150)))</formula>
    </cfRule>
    <cfRule type="containsText" dxfId="16647" priority="14361" operator="containsText" text="Moderada">
      <formula>NOT(ISERROR(SEARCH("Moderada",AD150)))</formula>
    </cfRule>
    <cfRule type="containsText" dxfId="16646" priority="14362" operator="containsText" text="Baja">
      <formula>NOT(ISERROR(SEARCH("Baja",AD150)))</formula>
    </cfRule>
  </conditionalFormatting>
  <conditionalFormatting sqref="U150:U151">
    <cfRule type="cellIs" dxfId="16645" priority="14369" stopIfTrue="1" operator="equal">
      <formula>"Alta"</formula>
    </cfRule>
  </conditionalFormatting>
  <conditionalFormatting sqref="U150:U151">
    <cfRule type="cellIs" dxfId="16644" priority="14371" stopIfTrue="1" operator="equal">
      <formula>"Baja"</formula>
    </cfRule>
  </conditionalFormatting>
  <conditionalFormatting sqref="U150:U151">
    <cfRule type="cellIs" dxfId="16643" priority="14370" stopIfTrue="1" operator="equal">
      <formula>"Media"</formula>
    </cfRule>
  </conditionalFormatting>
  <conditionalFormatting sqref="U150:U151">
    <cfRule type="cellIs" dxfId="16642" priority="14368" stopIfTrue="1" operator="equal">
      <formula>"Muy Alta"</formula>
    </cfRule>
  </conditionalFormatting>
  <conditionalFormatting sqref="U150:U151">
    <cfRule type="cellIs" dxfId="16641" priority="14372" stopIfTrue="1" operator="equal">
      <formula>"Muy Baja"</formula>
    </cfRule>
  </conditionalFormatting>
  <conditionalFormatting sqref="AS156">
    <cfRule type="cellIs" dxfId="16640" priority="14209" stopIfTrue="1" operator="equal">
      <formula>"Alta"</formula>
    </cfRule>
  </conditionalFormatting>
  <conditionalFormatting sqref="AS156">
    <cfRule type="cellIs" dxfId="16639" priority="14211" stopIfTrue="1" operator="equal">
      <formula>"Baja"</formula>
    </cfRule>
  </conditionalFormatting>
  <conditionalFormatting sqref="AS156">
    <cfRule type="cellIs" dxfId="16638" priority="14210" stopIfTrue="1" operator="equal">
      <formula>"Media"</formula>
    </cfRule>
  </conditionalFormatting>
  <conditionalFormatting sqref="AS156">
    <cfRule type="cellIs" dxfId="16637" priority="14208" stopIfTrue="1" operator="equal">
      <formula>"Muy Alta"</formula>
    </cfRule>
  </conditionalFormatting>
  <conditionalFormatting sqref="AS156">
    <cfRule type="cellIs" dxfId="16636" priority="14212" stopIfTrue="1" operator="equal">
      <formula>"Muy Baja"</formula>
    </cfRule>
  </conditionalFormatting>
  <conditionalFormatting sqref="AS151">
    <cfRule type="cellIs" dxfId="16635" priority="14331" stopIfTrue="1" operator="equal">
      <formula>"Alta"</formula>
    </cfRule>
  </conditionalFormatting>
  <conditionalFormatting sqref="AS151">
    <cfRule type="cellIs" dxfId="16634" priority="14333" stopIfTrue="1" operator="equal">
      <formula>"Baja"</formula>
    </cfRule>
  </conditionalFormatting>
  <conditionalFormatting sqref="AS151">
    <cfRule type="cellIs" dxfId="16633" priority="14332" stopIfTrue="1" operator="equal">
      <formula>"Media"</formula>
    </cfRule>
  </conditionalFormatting>
  <conditionalFormatting sqref="AS151">
    <cfRule type="cellIs" dxfId="16632" priority="14330" stopIfTrue="1" operator="equal">
      <formula>"Muy Alta"</formula>
    </cfRule>
  </conditionalFormatting>
  <conditionalFormatting sqref="AS151">
    <cfRule type="cellIs" dxfId="16631" priority="14334" stopIfTrue="1" operator="equal">
      <formula>"Muy Baja"</formula>
    </cfRule>
  </conditionalFormatting>
  <conditionalFormatting sqref="U136:U137">
    <cfRule type="cellIs" dxfId="16630" priority="14721" stopIfTrue="1" operator="equal">
      <formula>"Alta"</formula>
    </cfRule>
  </conditionalFormatting>
  <conditionalFormatting sqref="U136:U137">
    <cfRule type="cellIs" dxfId="16629" priority="14723" stopIfTrue="1" operator="equal">
      <formula>"Baja"</formula>
    </cfRule>
  </conditionalFormatting>
  <conditionalFormatting sqref="U136:U137">
    <cfRule type="cellIs" dxfId="16628" priority="14722" stopIfTrue="1" operator="equal">
      <formula>"Media"</formula>
    </cfRule>
  </conditionalFormatting>
  <conditionalFormatting sqref="U136:U137">
    <cfRule type="cellIs" dxfId="16627" priority="14720" stopIfTrue="1" operator="equal">
      <formula>"Muy Alta"</formula>
    </cfRule>
  </conditionalFormatting>
  <conditionalFormatting sqref="U136:U137">
    <cfRule type="cellIs" dxfId="16626" priority="14724" stopIfTrue="1" operator="equal">
      <formula>"Muy Baja"</formula>
    </cfRule>
  </conditionalFormatting>
  <conditionalFormatting sqref="AD136:AD137">
    <cfRule type="containsText" dxfId="16625" priority="14705" operator="containsText" text="VALORAR">
      <formula>NOT(ISERROR(SEARCH("VALORAR",AD136)))</formula>
    </cfRule>
    <cfRule type="containsText" dxfId="16624" priority="14706" operator="containsText" text="Extrema">
      <formula>NOT(ISERROR(SEARCH("Extrema",AD136)))</formula>
    </cfRule>
    <cfRule type="containsText" dxfId="16623" priority="14707" operator="containsText" text="Alta">
      <formula>NOT(ISERROR(SEARCH("Alta",AD136)))</formula>
    </cfRule>
    <cfRule type="containsText" dxfId="16622" priority="14708" operator="containsText" text="Moderada">
      <formula>NOT(ISERROR(SEARCH("Moderada",AD136)))</formula>
    </cfRule>
    <cfRule type="containsText" dxfId="16621" priority="14709" operator="containsText" text="Baja">
      <formula>NOT(ISERROR(SEARCH("Baja",AD136)))</formula>
    </cfRule>
  </conditionalFormatting>
  <conditionalFormatting sqref="AD136:AD137">
    <cfRule type="containsText" dxfId="16620" priority="14710" operator="containsText" text="VALORAR">
      <formula>NOT(ISERROR(SEARCH("VALORAR",AD136)))</formula>
    </cfRule>
    <cfRule type="containsText" dxfId="16619" priority="14711" operator="containsText" text="Extrema">
      <formula>NOT(ISERROR(SEARCH("Extrema",AD136)))</formula>
    </cfRule>
    <cfRule type="containsText" dxfId="16618" priority="14712" operator="containsText" text="Alta">
      <formula>NOT(ISERROR(SEARCH("Alta",AD136)))</formula>
    </cfRule>
    <cfRule type="containsText" dxfId="16617" priority="14713" operator="containsText" text="Moderada">
      <formula>NOT(ISERROR(SEARCH("Moderada",AD136)))</formula>
    </cfRule>
    <cfRule type="containsText" dxfId="16616" priority="14714" operator="containsText" text="Baja">
      <formula>NOT(ISERROR(SEARCH("Baja",AD136)))</formula>
    </cfRule>
  </conditionalFormatting>
  <conditionalFormatting sqref="AZ136">
    <cfRule type="containsText" dxfId="16615" priority="14695" operator="containsText" text="VALORAR">
      <formula>NOT(ISERROR(SEARCH("VALORAR",AZ136)))</formula>
    </cfRule>
    <cfRule type="containsText" dxfId="16614" priority="14696" operator="containsText" text="Extrema">
      <formula>NOT(ISERROR(SEARCH("Extrema",AZ136)))</formula>
    </cfRule>
    <cfRule type="containsText" dxfId="16613" priority="14697" operator="containsText" text="Alta">
      <formula>NOT(ISERROR(SEARCH("Alta",AZ136)))</formula>
    </cfRule>
    <cfRule type="containsText" dxfId="16612" priority="14698" operator="containsText" text="Moderada">
      <formula>NOT(ISERROR(SEARCH("Moderada",AZ136)))</formula>
    </cfRule>
    <cfRule type="containsText" dxfId="16611" priority="14699" operator="containsText" text="Baja">
      <formula>NOT(ISERROR(SEARCH("Baja",AZ136)))</formula>
    </cfRule>
  </conditionalFormatting>
  <conditionalFormatting sqref="AZ136">
    <cfRule type="containsText" dxfId="16610" priority="14700" operator="containsText" text="VALORAR">
      <formula>NOT(ISERROR(SEARCH("VALORAR",AZ136)))</formula>
    </cfRule>
    <cfRule type="containsText" dxfId="16609" priority="14701" operator="containsText" text="Extrema">
      <formula>NOT(ISERROR(SEARCH("Extrema",AZ136)))</formula>
    </cfRule>
    <cfRule type="containsText" dxfId="16608" priority="14702" operator="containsText" text="Alta">
      <formula>NOT(ISERROR(SEARCH("Alta",AZ136)))</formula>
    </cfRule>
    <cfRule type="containsText" dxfId="16607" priority="14703" operator="containsText" text="Moderada">
      <formula>NOT(ISERROR(SEARCH("Moderada",AZ136)))</formula>
    </cfRule>
    <cfRule type="containsText" dxfId="16606" priority="14704" operator="containsText" text="Baja">
      <formula>NOT(ISERROR(SEARCH("Baja",AZ136)))</formula>
    </cfRule>
  </conditionalFormatting>
  <conditionalFormatting sqref="AS136">
    <cfRule type="cellIs" dxfId="16605" priority="14687" stopIfTrue="1" operator="equal">
      <formula>"Alta"</formula>
    </cfRule>
  </conditionalFormatting>
  <conditionalFormatting sqref="AS136">
    <cfRule type="cellIs" dxfId="16604" priority="14689" stopIfTrue="1" operator="equal">
      <formula>"Baja"</formula>
    </cfRule>
  </conditionalFormatting>
  <conditionalFormatting sqref="AS136">
    <cfRule type="cellIs" dxfId="16603" priority="14688" stopIfTrue="1" operator="equal">
      <formula>"Media"</formula>
    </cfRule>
  </conditionalFormatting>
  <conditionalFormatting sqref="AS136">
    <cfRule type="cellIs" dxfId="16602" priority="14686" stopIfTrue="1" operator="equal">
      <formula>"Muy Alta"</formula>
    </cfRule>
  </conditionalFormatting>
  <conditionalFormatting sqref="AS136">
    <cfRule type="cellIs" dxfId="16601" priority="14690" stopIfTrue="1" operator="equal">
      <formula>"Muy Baja"</formula>
    </cfRule>
  </conditionalFormatting>
  <conditionalFormatting sqref="AS137">
    <cfRule type="cellIs" dxfId="16600" priority="14673" stopIfTrue="1" operator="equal">
      <formula>"Alta"</formula>
    </cfRule>
  </conditionalFormatting>
  <conditionalFormatting sqref="AS137">
    <cfRule type="cellIs" dxfId="16599" priority="14675" stopIfTrue="1" operator="equal">
      <formula>"Baja"</formula>
    </cfRule>
  </conditionalFormatting>
  <conditionalFormatting sqref="AS137">
    <cfRule type="cellIs" dxfId="16598" priority="14674" stopIfTrue="1" operator="equal">
      <formula>"Media"</formula>
    </cfRule>
  </conditionalFormatting>
  <conditionalFormatting sqref="AS137">
    <cfRule type="cellIs" dxfId="16597" priority="14672" stopIfTrue="1" operator="equal">
      <formula>"Muy Alta"</formula>
    </cfRule>
  </conditionalFormatting>
  <conditionalFormatting sqref="AS137">
    <cfRule type="cellIs" dxfId="16596" priority="14676" stopIfTrue="1" operator="equal">
      <formula>"Muy Baja"</formula>
    </cfRule>
  </conditionalFormatting>
  <conditionalFormatting sqref="AS141">
    <cfRule type="cellIs" dxfId="16595" priority="14659" stopIfTrue="1" operator="equal">
      <formula>"Alta"</formula>
    </cfRule>
  </conditionalFormatting>
  <conditionalFormatting sqref="AS141">
    <cfRule type="cellIs" dxfId="16594" priority="14661" stopIfTrue="1" operator="equal">
      <formula>"Baja"</formula>
    </cfRule>
  </conditionalFormatting>
  <conditionalFormatting sqref="AS141">
    <cfRule type="cellIs" dxfId="16593" priority="14660" stopIfTrue="1" operator="equal">
      <formula>"Media"</formula>
    </cfRule>
  </conditionalFormatting>
  <conditionalFormatting sqref="AS141">
    <cfRule type="cellIs" dxfId="16592" priority="14658" stopIfTrue="1" operator="equal">
      <formula>"Muy Alta"</formula>
    </cfRule>
  </conditionalFormatting>
  <conditionalFormatting sqref="AS141">
    <cfRule type="cellIs" dxfId="16591" priority="14662" stopIfTrue="1" operator="equal">
      <formula>"Muy Baja"</formula>
    </cfRule>
  </conditionalFormatting>
  <conditionalFormatting sqref="AD138:AD139">
    <cfRule type="containsText" dxfId="16590" priority="14625" operator="containsText" text="VALORAR">
      <formula>NOT(ISERROR(SEARCH("VALORAR",AD138)))</formula>
    </cfRule>
    <cfRule type="containsText" dxfId="16589" priority="14626" operator="containsText" text="Extrema">
      <formula>NOT(ISERROR(SEARCH("Extrema",AD138)))</formula>
    </cfRule>
    <cfRule type="containsText" dxfId="16588" priority="14627" operator="containsText" text="Alta">
      <formula>NOT(ISERROR(SEARCH("Alta",AD138)))</formula>
    </cfRule>
    <cfRule type="containsText" dxfId="16587" priority="14628" operator="containsText" text="Moderada">
      <formula>NOT(ISERROR(SEARCH("Moderada",AD138)))</formula>
    </cfRule>
    <cfRule type="containsText" dxfId="16586" priority="14629" operator="containsText" text="Baja">
      <formula>NOT(ISERROR(SEARCH("Baja",AD138)))</formula>
    </cfRule>
  </conditionalFormatting>
  <conditionalFormatting sqref="AD138:AD139">
    <cfRule type="containsText" dxfId="16585" priority="14630" operator="containsText" text="VALORAR">
      <formula>NOT(ISERROR(SEARCH("VALORAR",AD138)))</formula>
    </cfRule>
    <cfRule type="containsText" dxfId="16584" priority="14631" operator="containsText" text="Extrema">
      <formula>NOT(ISERROR(SEARCH("Extrema",AD138)))</formula>
    </cfRule>
    <cfRule type="containsText" dxfId="16583" priority="14632" operator="containsText" text="Alta">
      <formula>NOT(ISERROR(SEARCH("Alta",AD138)))</formula>
    </cfRule>
    <cfRule type="containsText" dxfId="16582" priority="14633" operator="containsText" text="Moderada">
      <formula>NOT(ISERROR(SEARCH("Moderada",AD138)))</formula>
    </cfRule>
    <cfRule type="containsText" dxfId="16581" priority="14634" operator="containsText" text="Baja">
      <formula>NOT(ISERROR(SEARCH("Baja",AD138)))</formula>
    </cfRule>
  </conditionalFormatting>
  <conditionalFormatting sqref="U138:U139">
    <cfRule type="cellIs" dxfId="16580" priority="14641" stopIfTrue="1" operator="equal">
      <formula>"Alta"</formula>
    </cfRule>
  </conditionalFormatting>
  <conditionalFormatting sqref="U138:U139">
    <cfRule type="cellIs" dxfId="16579" priority="14643" stopIfTrue="1" operator="equal">
      <formula>"Baja"</formula>
    </cfRule>
  </conditionalFormatting>
  <conditionalFormatting sqref="U138:U139">
    <cfRule type="cellIs" dxfId="16578" priority="14642" stopIfTrue="1" operator="equal">
      <formula>"Media"</formula>
    </cfRule>
  </conditionalFormatting>
  <conditionalFormatting sqref="U138:U139">
    <cfRule type="cellIs" dxfId="16577" priority="14640" stopIfTrue="1" operator="equal">
      <formula>"Muy Alta"</formula>
    </cfRule>
  </conditionalFormatting>
  <conditionalFormatting sqref="U138:U139">
    <cfRule type="cellIs" dxfId="16576" priority="14644" stopIfTrue="1" operator="equal">
      <formula>"Muy Baja"</formula>
    </cfRule>
  </conditionalFormatting>
  <conditionalFormatting sqref="AS138">
    <cfRule type="cellIs" dxfId="16575" priority="14617" stopIfTrue="1" operator="equal">
      <formula>"Alta"</formula>
    </cfRule>
  </conditionalFormatting>
  <conditionalFormatting sqref="AS138">
    <cfRule type="cellIs" dxfId="16574" priority="14619" stopIfTrue="1" operator="equal">
      <formula>"Baja"</formula>
    </cfRule>
  </conditionalFormatting>
  <conditionalFormatting sqref="AS138">
    <cfRule type="cellIs" dxfId="16573" priority="14618" stopIfTrue="1" operator="equal">
      <formula>"Media"</formula>
    </cfRule>
  </conditionalFormatting>
  <conditionalFormatting sqref="AS138">
    <cfRule type="cellIs" dxfId="16572" priority="14616" stopIfTrue="1" operator="equal">
      <formula>"Muy Alta"</formula>
    </cfRule>
  </conditionalFormatting>
  <conditionalFormatting sqref="AS138">
    <cfRule type="cellIs" dxfId="16571" priority="14620" stopIfTrue="1" operator="equal">
      <formula>"Muy Baja"</formula>
    </cfRule>
  </conditionalFormatting>
  <conditionalFormatting sqref="AS139">
    <cfRule type="cellIs" dxfId="16570" priority="14603" stopIfTrue="1" operator="equal">
      <formula>"Alta"</formula>
    </cfRule>
  </conditionalFormatting>
  <conditionalFormatting sqref="AS139">
    <cfRule type="cellIs" dxfId="16569" priority="14605" stopIfTrue="1" operator="equal">
      <formula>"Baja"</formula>
    </cfRule>
  </conditionalFormatting>
  <conditionalFormatting sqref="AS139">
    <cfRule type="cellIs" dxfId="16568" priority="14604" stopIfTrue="1" operator="equal">
      <formula>"Media"</formula>
    </cfRule>
  </conditionalFormatting>
  <conditionalFormatting sqref="AS139">
    <cfRule type="cellIs" dxfId="16567" priority="14602" stopIfTrue="1" operator="equal">
      <formula>"Muy Alta"</formula>
    </cfRule>
  </conditionalFormatting>
  <conditionalFormatting sqref="AS139">
    <cfRule type="cellIs" dxfId="16566" priority="14606" stopIfTrue="1" operator="equal">
      <formula>"Muy Baja"</formula>
    </cfRule>
  </conditionalFormatting>
  <conditionalFormatting sqref="U154:U155">
    <cfRule type="cellIs" dxfId="16565" priority="14313" stopIfTrue="1" operator="equal">
      <formula>"Alta"</formula>
    </cfRule>
  </conditionalFormatting>
  <conditionalFormatting sqref="U154:U155">
    <cfRule type="cellIs" dxfId="16564" priority="14315" stopIfTrue="1" operator="equal">
      <formula>"Baja"</formula>
    </cfRule>
  </conditionalFormatting>
  <conditionalFormatting sqref="U154:U155">
    <cfRule type="cellIs" dxfId="16563" priority="14314" stopIfTrue="1" operator="equal">
      <formula>"Media"</formula>
    </cfRule>
  </conditionalFormatting>
  <conditionalFormatting sqref="U154:U155">
    <cfRule type="cellIs" dxfId="16562" priority="14312" stopIfTrue="1" operator="equal">
      <formula>"Muy Alta"</formula>
    </cfRule>
  </conditionalFormatting>
  <conditionalFormatting sqref="U154:U155">
    <cfRule type="cellIs" dxfId="16561" priority="14316" stopIfTrue="1" operator="equal">
      <formula>"Muy Baja"</formula>
    </cfRule>
  </conditionalFormatting>
  <conditionalFormatting sqref="AZ154">
    <cfRule type="containsText" dxfId="16560" priority="14287" operator="containsText" text="VALORAR">
      <formula>NOT(ISERROR(SEARCH("VALORAR",AZ154)))</formula>
    </cfRule>
    <cfRule type="containsText" dxfId="16559" priority="14288" operator="containsText" text="Extrema">
      <formula>NOT(ISERROR(SEARCH("Extrema",AZ154)))</formula>
    </cfRule>
    <cfRule type="containsText" dxfId="16558" priority="14289" operator="containsText" text="Alta">
      <formula>NOT(ISERROR(SEARCH("Alta",AZ154)))</formula>
    </cfRule>
    <cfRule type="containsText" dxfId="16557" priority="14290" operator="containsText" text="Moderada">
      <formula>NOT(ISERROR(SEARCH("Moderada",AZ154)))</formula>
    </cfRule>
    <cfRule type="containsText" dxfId="16556" priority="14291" operator="containsText" text="Baja">
      <formula>NOT(ISERROR(SEARCH("Baja",AZ154)))</formula>
    </cfRule>
  </conditionalFormatting>
  <conditionalFormatting sqref="AZ154">
    <cfRule type="containsText" dxfId="16555" priority="14292" operator="containsText" text="VALORAR">
      <formula>NOT(ISERROR(SEARCH("VALORAR",AZ154)))</formula>
    </cfRule>
    <cfRule type="containsText" dxfId="16554" priority="14293" operator="containsText" text="Extrema">
      <formula>NOT(ISERROR(SEARCH("Extrema",AZ154)))</formula>
    </cfRule>
    <cfRule type="containsText" dxfId="16553" priority="14294" operator="containsText" text="Alta">
      <formula>NOT(ISERROR(SEARCH("Alta",AZ154)))</formula>
    </cfRule>
    <cfRule type="containsText" dxfId="16552" priority="14295" operator="containsText" text="Moderada">
      <formula>NOT(ISERROR(SEARCH("Moderada",AZ154)))</formula>
    </cfRule>
    <cfRule type="containsText" dxfId="16551" priority="14296" operator="containsText" text="Baja">
      <formula>NOT(ISERROR(SEARCH("Baja",AZ154)))</formula>
    </cfRule>
  </conditionalFormatting>
  <conditionalFormatting sqref="AS154">
    <cfRule type="cellIs" dxfId="16550" priority="14279" stopIfTrue="1" operator="equal">
      <formula>"Alta"</formula>
    </cfRule>
  </conditionalFormatting>
  <conditionalFormatting sqref="AS154">
    <cfRule type="cellIs" dxfId="16549" priority="14281" stopIfTrue="1" operator="equal">
      <formula>"Baja"</formula>
    </cfRule>
  </conditionalFormatting>
  <conditionalFormatting sqref="AS154">
    <cfRule type="cellIs" dxfId="16548" priority="14280" stopIfTrue="1" operator="equal">
      <formula>"Media"</formula>
    </cfRule>
  </conditionalFormatting>
  <conditionalFormatting sqref="AS154">
    <cfRule type="cellIs" dxfId="16547" priority="14278" stopIfTrue="1" operator="equal">
      <formula>"Muy Alta"</formula>
    </cfRule>
  </conditionalFormatting>
  <conditionalFormatting sqref="AS154">
    <cfRule type="cellIs" dxfId="16546" priority="14282" stopIfTrue="1" operator="equal">
      <formula>"Muy Baja"</formula>
    </cfRule>
  </conditionalFormatting>
  <conditionalFormatting sqref="AS155">
    <cfRule type="cellIs" dxfId="16545" priority="14265" stopIfTrue="1" operator="equal">
      <formula>"Alta"</formula>
    </cfRule>
  </conditionalFormatting>
  <conditionalFormatting sqref="AS155">
    <cfRule type="cellIs" dxfId="16544" priority="14267" stopIfTrue="1" operator="equal">
      <formula>"Baja"</formula>
    </cfRule>
  </conditionalFormatting>
  <conditionalFormatting sqref="AS155">
    <cfRule type="cellIs" dxfId="16543" priority="14266" stopIfTrue="1" operator="equal">
      <formula>"Media"</formula>
    </cfRule>
  </conditionalFormatting>
  <conditionalFormatting sqref="AS155">
    <cfRule type="cellIs" dxfId="16542" priority="14264" stopIfTrue="1" operator="equal">
      <formula>"Muy Alta"</formula>
    </cfRule>
  </conditionalFormatting>
  <conditionalFormatting sqref="AS155">
    <cfRule type="cellIs" dxfId="16541" priority="14268" stopIfTrue="1" operator="equal">
      <formula>"Muy Baja"</formula>
    </cfRule>
  </conditionalFormatting>
  <conditionalFormatting sqref="AD156:AD157">
    <cfRule type="containsText" dxfId="16540" priority="14217" operator="containsText" text="VALORAR">
      <formula>NOT(ISERROR(SEARCH("VALORAR",AD156)))</formula>
    </cfRule>
    <cfRule type="containsText" dxfId="16539" priority="14218" operator="containsText" text="Extrema">
      <formula>NOT(ISERROR(SEARCH("Extrema",AD156)))</formula>
    </cfRule>
    <cfRule type="containsText" dxfId="16538" priority="14219" operator="containsText" text="Alta">
      <formula>NOT(ISERROR(SEARCH("Alta",AD156)))</formula>
    </cfRule>
    <cfRule type="containsText" dxfId="16537" priority="14220" operator="containsText" text="Moderada">
      <formula>NOT(ISERROR(SEARCH("Moderada",AD156)))</formula>
    </cfRule>
    <cfRule type="containsText" dxfId="16536" priority="14221" operator="containsText" text="Baja">
      <formula>NOT(ISERROR(SEARCH("Baja",AD156)))</formula>
    </cfRule>
  </conditionalFormatting>
  <conditionalFormatting sqref="AD156:AD157">
    <cfRule type="containsText" dxfId="16535" priority="14222" operator="containsText" text="VALORAR">
      <formula>NOT(ISERROR(SEARCH("VALORAR",AD156)))</formula>
    </cfRule>
    <cfRule type="containsText" dxfId="16534" priority="14223" operator="containsText" text="Extrema">
      <formula>NOT(ISERROR(SEARCH("Extrema",AD156)))</formula>
    </cfRule>
    <cfRule type="containsText" dxfId="16533" priority="14224" operator="containsText" text="Alta">
      <formula>NOT(ISERROR(SEARCH("Alta",AD156)))</formula>
    </cfRule>
    <cfRule type="containsText" dxfId="16532" priority="14225" operator="containsText" text="Moderada">
      <formula>NOT(ISERROR(SEARCH("Moderada",AD156)))</formula>
    </cfRule>
    <cfRule type="containsText" dxfId="16531" priority="14226" operator="containsText" text="Baja">
      <formula>NOT(ISERROR(SEARCH("Baja",AD156)))</formula>
    </cfRule>
  </conditionalFormatting>
  <conditionalFormatting sqref="U156:U157">
    <cfRule type="cellIs" dxfId="16530" priority="14233" stopIfTrue="1" operator="equal">
      <formula>"Alta"</formula>
    </cfRule>
  </conditionalFormatting>
  <conditionalFormatting sqref="U156:U157">
    <cfRule type="cellIs" dxfId="16529" priority="14235" stopIfTrue="1" operator="equal">
      <formula>"Baja"</formula>
    </cfRule>
  </conditionalFormatting>
  <conditionalFormatting sqref="U156:U157">
    <cfRule type="cellIs" dxfId="16528" priority="14234" stopIfTrue="1" operator="equal">
      <formula>"Media"</formula>
    </cfRule>
  </conditionalFormatting>
  <conditionalFormatting sqref="U156:U157">
    <cfRule type="cellIs" dxfId="16527" priority="14232" stopIfTrue="1" operator="equal">
      <formula>"Muy Alta"</formula>
    </cfRule>
  </conditionalFormatting>
  <conditionalFormatting sqref="U156:U157">
    <cfRule type="cellIs" dxfId="16526" priority="14236" stopIfTrue="1" operator="equal">
      <formula>"Muy Baja"</formula>
    </cfRule>
  </conditionalFormatting>
  <conditionalFormatting sqref="AS157">
    <cfRule type="cellIs" dxfId="16525" priority="14195" stopIfTrue="1" operator="equal">
      <formula>"Alta"</formula>
    </cfRule>
  </conditionalFormatting>
  <conditionalFormatting sqref="AS157">
    <cfRule type="cellIs" dxfId="16524" priority="14197" stopIfTrue="1" operator="equal">
      <formula>"Baja"</formula>
    </cfRule>
  </conditionalFormatting>
  <conditionalFormatting sqref="AS157">
    <cfRule type="cellIs" dxfId="16523" priority="14196" stopIfTrue="1" operator="equal">
      <formula>"Media"</formula>
    </cfRule>
  </conditionalFormatting>
  <conditionalFormatting sqref="AS157">
    <cfRule type="cellIs" dxfId="16522" priority="14194" stopIfTrue="1" operator="equal">
      <formula>"Muy Alta"</formula>
    </cfRule>
  </conditionalFormatting>
  <conditionalFormatting sqref="AS157">
    <cfRule type="cellIs" dxfId="16521" priority="14198" stopIfTrue="1" operator="equal">
      <formula>"Muy Baja"</formula>
    </cfRule>
  </conditionalFormatting>
  <conditionalFormatting sqref="AD166:AD167">
    <cfRule type="containsText" dxfId="16520" priority="14161" operator="containsText" text="VALORAR">
      <formula>NOT(ISERROR(SEARCH("VALORAR",AD166)))</formula>
    </cfRule>
    <cfRule type="containsText" dxfId="16519" priority="14162" operator="containsText" text="Extrema">
      <formula>NOT(ISERROR(SEARCH("Extrema",AD166)))</formula>
    </cfRule>
    <cfRule type="containsText" dxfId="16518" priority="14163" operator="containsText" text="Alta">
      <formula>NOT(ISERROR(SEARCH("Alta",AD166)))</formula>
    </cfRule>
    <cfRule type="containsText" dxfId="16517" priority="14164" operator="containsText" text="Moderada">
      <formula>NOT(ISERROR(SEARCH("Moderada",AD166)))</formula>
    </cfRule>
    <cfRule type="containsText" dxfId="16516" priority="14165" operator="containsText" text="Baja">
      <formula>NOT(ISERROR(SEARCH("Baja",AD166)))</formula>
    </cfRule>
  </conditionalFormatting>
  <conditionalFormatting sqref="AD166:AD167">
    <cfRule type="containsText" dxfId="16515" priority="14166" operator="containsText" text="VALORAR">
      <formula>NOT(ISERROR(SEARCH("VALORAR",AD166)))</formula>
    </cfRule>
    <cfRule type="containsText" dxfId="16514" priority="14167" operator="containsText" text="Extrema">
      <formula>NOT(ISERROR(SEARCH("Extrema",AD166)))</formula>
    </cfRule>
    <cfRule type="containsText" dxfId="16513" priority="14168" operator="containsText" text="Alta">
      <formula>NOT(ISERROR(SEARCH("Alta",AD166)))</formula>
    </cfRule>
    <cfRule type="containsText" dxfId="16512" priority="14169" operator="containsText" text="Moderada">
      <formula>NOT(ISERROR(SEARCH("Moderada",AD166)))</formula>
    </cfRule>
    <cfRule type="containsText" dxfId="16511" priority="14170" operator="containsText" text="Baja">
      <formula>NOT(ISERROR(SEARCH("Baja",AD166)))</formula>
    </cfRule>
  </conditionalFormatting>
  <conditionalFormatting sqref="AS171">
    <cfRule type="cellIs" dxfId="16510" priority="14115" stopIfTrue="1" operator="equal">
      <formula>"Alta"</formula>
    </cfRule>
  </conditionalFormatting>
  <conditionalFormatting sqref="AS171">
    <cfRule type="cellIs" dxfId="16509" priority="14117" stopIfTrue="1" operator="equal">
      <formula>"Baja"</formula>
    </cfRule>
  </conditionalFormatting>
  <conditionalFormatting sqref="AS171">
    <cfRule type="cellIs" dxfId="16508" priority="14116" stopIfTrue="1" operator="equal">
      <formula>"Media"</formula>
    </cfRule>
  </conditionalFormatting>
  <conditionalFormatting sqref="AS171">
    <cfRule type="cellIs" dxfId="16507" priority="14114" stopIfTrue="1" operator="equal">
      <formula>"Muy Alta"</formula>
    </cfRule>
  </conditionalFormatting>
  <conditionalFormatting sqref="AS171">
    <cfRule type="cellIs" dxfId="16506" priority="14118" stopIfTrue="1" operator="equal">
      <formula>"Muy Baja"</formula>
    </cfRule>
  </conditionalFormatting>
  <conditionalFormatting sqref="AS168">
    <cfRule type="cellIs" dxfId="16505" priority="14073" stopIfTrue="1" operator="equal">
      <formula>"Alta"</formula>
    </cfRule>
  </conditionalFormatting>
  <conditionalFormatting sqref="AS168">
    <cfRule type="cellIs" dxfId="16504" priority="14075" stopIfTrue="1" operator="equal">
      <formula>"Baja"</formula>
    </cfRule>
  </conditionalFormatting>
  <conditionalFormatting sqref="AS168">
    <cfRule type="cellIs" dxfId="16503" priority="14074" stopIfTrue="1" operator="equal">
      <formula>"Media"</formula>
    </cfRule>
  </conditionalFormatting>
  <conditionalFormatting sqref="AS168">
    <cfRule type="cellIs" dxfId="16502" priority="14072" stopIfTrue="1" operator="equal">
      <formula>"Muy Alta"</formula>
    </cfRule>
  </conditionalFormatting>
  <conditionalFormatting sqref="AS168">
    <cfRule type="cellIs" dxfId="16501" priority="14076" stopIfTrue="1" operator="equal">
      <formula>"Muy Baja"</formula>
    </cfRule>
  </conditionalFormatting>
  <conditionalFormatting sqref="U166:U167">
    <cfRule type="cellIs" dxfId="16500" priority="14177" stopIfTrue="1" operator="equal">
      <formula>"Alta"</formula>
    </cfRule>
  </conditionalFormatting>
  <conditionalFormatting sqref="U166:U167">
    <cfRule type="cellIs" dxfId="16499" priority="14179" stopIfTrue="1" operator="equal">
      <formula>"Baja"</formula>
    </cfRule>
  </conditionalFormatting>
  <conditionalFormatting sqref="U166:U167">
    <cfRule type="cellIs" dxfId="16498" priority="14178" stopIfTrue="1" operator="equal">
      <formula>"Media"</formula>
    </cfRule>
  </conditionalFormatting>
  <conditionalFormatting sqref="U166:U167">
    <cfRule type="cellIs" dxfId="16497" priority="14176" stopIfTrue="1" operator="equal">
      <formula>"Muy Alta"</formula>
    </cfRule>
  </conditionalFormatting>
  <conditionalFormatting sqref="U166:U167">
    <cfRule type="cellIs" dxfId="16496" priority="14180" stopIfTrue="1" operator="equal">
      <formula>"Muy Baja"</formula>
    </cfRule>
  </conditionalFormatting>
  <conditionalFormatting sqref="AZ166">
    <cfRule type="containsText" dxfId="16495" priority="14151" operator="containsText" text="VALORAR">
      <formula>NOT(ISERROR(SEARCH("VALORAR",AZ166)))</formula>
    </cfRule>
    <cfRule type="containsText" dxfId="16494" priority="14152" operator="containsText" text="Extrema">
      <formula>NOT(ISERROR(SEARCH("Extrema",AZ166)))</formula>
    </cfRule>
    <cfRule type="containsText" dxfId="16493" priority="14153" operator="containsText" text="Alta">
      <formula>NOT(ISERROR(SEARCH("Alta",AZ166)))</formula>
    </cfRule>
    <cfRule type="containsText" dxfId="16492" priority="14154" operator="containsText" text="Moderada">
      <formula>NOT(ISERROR(SEARCH("Moderada",AZ166)))</formula>
    </cfRule>
    <cfRule type="containsText" dxfId="16491" priority="14155" operator="containsText" text="Baja">
      <formula>NOT(ISERROR(SEARCH("Baja",AZ166)))</formula>
    </cfRule>
  </conditionalFormatting>
  <conditionalFormatting sqref="AZ166">
    <cfRule type="containsText" dxfId="16490" priority="14156" operator="containsText" text="VALORAR">
      <formula>NOT(ISERROR(SEARCH("VALORAR",AZ166)))</formula>
    </cfRule>
    <cfRule type="containsText" dxfId="16489" priority="14157" operator="containsText" text="Extrema">
      <formula>NOT(ISERROR(SEARCH("Extrema",AZ166)))</formula>
    </cfRule>
    <cfRule type="containsText" dxfId="16488" priority="14158" operator="containsText" text="Alta">
      <formula>NOT(ISERROR(SEARCH("Alta",AZ166)))</formula>
    </cfRule>
    <cfRule type="containsText" dxfId="16487" priority="14159" operator="containsText" text="Moderada">
      <formula>NOT(ISERROR(SEARCH("Moderada",AZ166)))</formula>
    </cfRule>
    <cfRule type="containsText" dxfId="16486" priority="14160" operator="containsText" text="Baja">
      <formula>NOT(ISERROR(SEARCH("Baja",AZ166)))</formula>
    </cfRule>
  </conditionalFormatting>
  <conditionalFormatting sqref="AS166">
    <cfRule type="cellIs" dxfId="16485" priority="14143" stopIfTrue="1" operator="equal">
      <formula>"Alta"</formula>
    </cfRule>
  </conditionalFormatting>
  <conditionalFormatting sqref="AS166">
    <cfRule type="cellIs" dxfId="16484" priority="14145" stopIfTrue="1" operator="equal">
      <formula>"Baja"</formula>
    </cfRule>
  </conditionalFormatting>
  <conditionalFormatting sqref="AS166">
    <cfRule type="cellIs" dxfId="16483" priority="14144" stopIfTrue="1" operator="equal">
      <formula>"Media"</formula>
    </cfRule>
  </conditionalFormatting>
  <conditionalFormatting sqref="AS166">
    <cfRule type="cellIs" dxfId="16482" priority="14142" stopIfTrue="1" operator="equal">
      <formula>"Muy Alta"</formula>
    </cfRule>
  </conditionalFormatting>
  <conditionalFormatting sqref="AS166">
    <cfRule type="cellIs" dxfId="16481" priority="14146" stopIfTrue="1" operator="equal">
      <formula>"Muy Baja"</formula>
    </cfRule>
  </conditionalFormatting>
  <conditionalFormatting sqref="AS167">
    <cfRule type="cellIs" dxfId="16480" priority="14129" stopIfTrue="1" operator="equal">
      <formula>"Alta"</formula>
    </cfRule>
  </conditionalFormatting>
  <conditionalFormatting sqref="AS167">
    <cfRule type="cellIs" dxfId="16479" priority="14131" stopIfTrue="1" operator="equal">
      <formula>"Baja"</formula>
    </cfRule>
  </conditionalFormatting>
  <conditionalFormatting sqref="AS167">
    <cfRule type="cellIs" dxfId="16478" priority="14130" stopIfTrue="1" operator="equal">
      <formula>"Media"</formula>
    </cfRule>
  </conditionalFormatting>
  <conditionalFormatting sqref="AS167">
    <cfRule type="cellIs" dxfId="16477" priority="14128" stopIfTrue="1" operator="equal">
      <formula>"Muy Alta"</formula>
    </cfRule>
  </conditionalFormatting>
  <conditionalFormatting sqref="AS167">
    <cfRule type="cellIs" dxfId="16476" priority="14132" stopIfTrue="1" operator="equal">
      <formula>"Muy Baja"</formula>
    </cfRule>
  </conditionalFormatting>
  <conditionalFormatting sqref="AD168:AD169">
    <cfRule type="containsText" dxfId="16475" priority="14081" operator="containsText" text="VALORAR">
      <formula>NOT(ISERROR(SEARCH("VALORAR",AD168)))</formula>
    </cfRule>
    <cfRule type="containsText" dxfId="16474" priority="14082" operator="containsText" text="Extrema">
      <formula>NOT(ISERROR(SEARCH("Extrema",AD168)))</formula>
    </cfRule>
    <cfRule type="containsText" dxfId="16473" priority="14083" operator="containsText" text="Alta">
      <formula>NOT(ISERROR(SEARCH("Alta",AD168)))</formula>
    </cfRule>
    <cfRule type="containsText" dxfId="16472" priority="14084" operator="containsText" text="Moderada">
      <formula>NOT(ISERROR(SEARCH("Moderada",AD168)))</formula>
    </cfRule>
    <cfRule type="containsText" dxfId="16471" priority="14085" operator="containsText" text="Baja">
      <formula>NOT(ISERROR(SEARCH("Baja",AD168)))</formula>
    </cfRule>
  </conditionalFormatting>
  <conditionalFormatting sqref="AD168:AD169">
    <cfRule type="containsText" dxfId="16470" priority="14086" operator="containsText" text="VALORAR">
      <formula>NOT(ISERROR(SEARCH("VALORAR",AD168)))</formula>
    </cfRule>
    <cfRule type="containsText" dxfId="16469" priority="14087" operator="containsText" text="Extrema">
      <formula>NOT(ISERROR(SEARCH("Extrema",AD168)))</formula>
    </cfRule>
    <cfRule type="containsText" dxfId="16468" priority="14088" operator="containsText" text="Alta">
      <formula>NOT(ISERROR(SEARCH("Alta",AD168)))</formula>
    </cfRule>
    <cfRule type="containsText" dxfId="16467" priority="14089" operator="containsText" text="Moderada">
      <formula>NOT(ISERROR(SEARCH("Moderada",AD168)))</formula>
    </cfRule>
    <cfRule type="containsText" dxfId="16466" priority="14090" operator="containsText" text="Baja">
      <formula>NOT(ISERROR(SEARCH("Baja",AD168)))</formula>
    </cfRule>
  </conditionalFormatting>
  <conditionalFormatting sqref="U168:U169">
    <cfRule type="cellIs" dxfId="16465" priority="14097" stopIfTrue="1" operator="equal">
      <formula>"Alta"</formula>
    </cfRule>
  </conditionalFormatting>
  <conditionalFormatting sqref="U168:U169">
    <cfRule type="cellIs" dxfId="16464" priority="14099" stopIfTrue="1" operator="equal">
      <formula>"Baja"</formula>
    </cfRule>
  </conditionalFormatting>
  <conditionalFormatting sqref="U168:U169">
    <cfRule type="cellIs" dxfId="16463" priority="14098" stopIfTrue="1" operator="equal">
      <formula>"Media"</formula>
    </cfRule>
  </conditionalFormatting>
  <conditionalFormatting sqref="U168:U169">
    <cfRule type="cellIs" dxfId="16462" priority="14096" stopIfTrue="1" operator="equal">
      <formula>"Muy Alta"</formula>
    </cfRule>
  </conditionalFormatting>
  <conditionalFormatting sqref="U168:U169">
    <cfRule type="cellIs" dxfId="16461" priority="14100" stopIfTrue="1" operator="equal">
      <formula>"Muy Baja"</formula>
    </cfRule>
  </conditionalFormatting>
  <conditionalFormatting sqref="AS169">
    <cfRule type="cellIs" dxfId="16460" priority="14059" stopIfTrue="1" operator="equal">
      <formula>"Alta"</formula>
    </cfRule>
  </conditionalFormatting>
  <conditionalFormatting sqref="AS169">
    <cfRule type="cellIs" dxfId="16459" priority="14061" stopIfTrue="1" operator="equal">
      <formula>"Baja"</formula>
    </cfRule>
  </conditionalFormatting>
  <conditionalFormatting sqref="AS169">
    <cfRule type="cellIs" dxfId="16458" priority="14060" stopIfTrue="1" operator="equal">
      <formula>"Media"</formula>
    </cfRule>
  </conditionalFormatting>
  <conditionalFormatting sqref="AS169">
    <cfRule type="cellIs" dxfId="16457" priority="14058" stopIfTrue="1" operator="equal">
      <formula>"Muy Alta"</formula>
    </cfRule>
  </conditionalFormatting>
  <conditionalFormatting sqref="AS169">
    <cfRule type="cellIs" dxfId="16456" priority="14062" stopIfTrue="1" operator="equal">
      <formula>"Muy Baja"</formula>
    </cfRule>
  </conditionalFormatting>
  <conditionalFormatting sqref="AD160:AD161">
    <cfRule type="containsText" dxfId="16455" priority="14025" operator="containsText" text="VALORAR">
      <formula>NOT(ISERROR(SEARCH("VALORAR",AD160)))</formula>
    </cfRule>
    <cfRule type="containsText" dxfId="16454" priority="14026" operator="containsText" text="Extrema">
      <formula>NOT(ISERROR(SEARCH("Extrema",AD160)))</formula>
    </cfRule>
    <cfRule type="containsText" dxfId="16453" priority="14027" operator="containsText" text="Alta">
      <formula>NOT(ISERROR(SEARCH("Alta",AD160)))</formula>
    </cfRule>
    <cfRule type="containsText" dxfId="16452" priority="14028" operator="containsText" text="Moderada">
      <formula>NOT(ISERROR(SEARCH("Moderada",AD160)))</formula>
    </cfRule>
    <cfRule type="containsText" dxfId="16451" priority="14029" operator="containsText" text="Baja">
      <formula>NOT(ISERROR(SEARCH("Baja",AD160)))</formula>
    </cfRule>
  </conditionalFormatting>
  <conditionalFormatting sqref="AD160:AD161">
    <cfRule type="containsText" dxfId="16450" priority="14030" operator="containsText" text="VALORAR">
      <formula>NOT(ISERROR(SEARCH("VALORAR",AD160)))</formula>
    </cfRule>
    <cfRule type="containsText" dxfId="16449" priority="14031" operator="containsText" text="Extrema">
      <formula>NOT(ISERROR(SEARCH("Extrema",AD160)))</formula>
    </cfRule>
    <cfRule type="containsText" dxfId="16448" priority="14032" operator="containsText" text="Alta">
      <formula>NOT(ISERROR(SEARCH("Alta",AD160)))</formula>
    </cfRule>
    <cfRule type="containsText" dxfId="16447" priority="14033" operator="containsText" text="Moderada">
      <formula>NOT(ISERROR(SEARCH("Moderada",AD160)))</formula>
    </cfRule>
    <cfRule type="containsText" dxfId="16446" priority="14034" operator="containsText" text="Baja">
      <formula>NOT(ISERROR(SEARCH("Baja",AD160)))</formula>
    </cfRule>
  </conditionalFormatting>
  <conditionalFormatting sqref="AS165">
    <cfRule type="cellIs" dxfId="16445" priority="13979" stopIfTrue="1" operator="equal">
      <formula>"Alta"</formula>
    </cfRule>
  </conditionalFormatting>
  <conditionalFormatting sqref="AS165">
    <cfRule type="cellIs" dxfId="16444" priority="13981" stopIfTrue="1" operator="equal">
      <formula>"Baja"</formula>
    </cfRule>
  </conditionalFormatting>
  <conditionalFormatting sqref="AS165">
    <cfRule type="cellIs" dxfId="16443" priority="13980" stopIfTrue="1" operator="equal">
      <formula>"Media"</formula>
    </cfRule>
  </conditionalFormatting>
  <conditionalFormatting sqref="AS165">
    <cfRule type="cellIs" dxfId="16442" priority="13978" stopIfTrue="1" operator="equal">
      <formula>"Muy Alta"</formula>
    </cfRule>
  </conditionalFormatting>
  <conditionalFormatting sqref="AS165">
    <cfRule type="cellIs" dxfId="16441" priority="13982" stopIfTrue="1" operator="equal">
      <formula>"Muy Baja"</formula>
    </cfRule>
  </conditionalFormatting>
  <conditionalFormatting sqref="AS162">
    <cfRule type="cellIs" dxfId="16440" priority="13937" stopIfTrue="1" operator="equal">
      <formula>"Alta"</formula>
    </cfRule>
  </conditionalFormatting>
  <conditionalFormatting sqref="AS162">
    <cfRule type="cellIs" dxfId="16439" priority="13939" stopIfTrue="1" operator="equal">
      <formula>"Baja"</formula>
    </cfRule>
  </conditionalFormatting>
  <conditionalFormatting sqref="AS162">
    <cfRule type="cellIs" dxfId="16438" priority="13938" stopIfTrue="1" operator="equal">
      <formula>"Media"</formula>
    </cfRule>
  </conditionalFormatting>
  <conditionalFormatting sqref="AS162">
    <cfRule type="cellIs" dxfId="16437" priority="13936" stopIfTrue="1" operator="equal">
      <formula>"Muy Alta"</formula>
    </cfRule>
  </conditionalFormatting>
  <conditionalFormatting sqref="AS162">
    <cfRule type="cellIs" dxfId="16436" priority="13940" stopIfTrue="1" operator="equal">
      <formula>"Muy Baja"</formula>
    </cfRule>
  </conditionalFormatting>
  <conditionalFormatting sqref="U160:U161">
    <cfRule type="cellIs" dxfId="16435" priority="14041" stopIfTrue="1" operator="equal">
      <formula>"Alta"</formula>
    </cfRule>
  </conditionalFormatting>
  <conditionalFormatting sqref="U160:U161">
    <cfRule type="cellIs" dxfId="16434" priority="14043" stopIfTrue="1" operator="equal">
      <formula>"Baja"</formula>
    </cfRule>
  </conditionalFormatting>
  <conditionalFormatting sqref="U160:U161">
    <cfRule type="cellIs" dxfId="16433" priority="14042" stopIfTrue="1" operator="equal">
      <formula>"Media"</formula>
    </cfRule>
  </conditionalFormatting>
  <conditionalFormatting sqref="U160:U161">
    <cfRule type="cellIs" dxfId="16432" priority="14040" stopIfTrue="1" operator="equal">
      <formula>"Muy Alta"</formula>
    </cfRule>
  </conditionalFormatting>
  <conditionalFormatting sqref="U160:U161">
    <cfRule type="cellIs" dxfId="16431" priority="14044" stopIfTrue="1" operator="equal">
      <formula>"Muy Baja"</formula>
    </cfRule>
  </conditionalFormatting>
  <conditionalFormatting sqref="AZ160">
    <cfRule type="containsText" dxfId="16430" priority="14015" operator="containsText" text="VALORAR">
      <formula>NOT(ISERROR(SEARCH("VALORAR",AZ160)))</formula>
    </cfRule>
    <cfRule type="containsText" dxfId="16429" priority="14016" operator="containsText" text="Extrema">
      <formula>NOT(ISERROR(SEARCH("Extrema",AZ160)))</formula>
    </cfRule>
    <cfRule type="containsText" dxfId="16428" priority="14017" operator="containsText" text="Alta">
      <formula>NOT(ISERROR(SEARCH("Alta",AZ160)))</formula>
    </cfRule>
    <cfRule type="containsText" dxfId="16427" priority="14018" operator="containsText" text="Moderada">
      <formula>NOT(ISERROR(SEARCH("Moderada",AZ160)))</formula>
    </cfRule>
    <cfRule type="containsText" dxfId="16426" priority="14019" operator="containsText" text="Baja">
      <formula>NOT(ISERROR(SEARCH("Baja",AZ160)))</formula>
    </cfRule>
  </conditionalFormatting>
  <conditionalFormatting sqref="AZ160">
    <cfRule type="containsText" dxfId="16425" priority="14020" operator="containsText" text="VALORAR">
      <formula>NOT(ISERROR(SEARCH("VALORAR",AZ160)))</formula>
    </cfRule>
    <cfRule type="containsText" dxfId="16424" priority="14021" operator="containsText" text="Extrema">
      <formula>NOT(ISERROR(SEARCH("Extrema",AZ160)))</formula>
    </cfRule>
    <cfRule type="containsText" dxfId="16423" priority="14022" operator="containsText" text="Alta">
      <formula>NOT(ISERROR(SEARCH("Alta",AZ160)))</formula>
    </cfRule>
    <cfRule type="containsText" dxfId="16422" priority="14023" operator="containsText" text="Moderada">
      <formula>NOT(ISERROR(SEARCH("Moderada",AZ160)))</formula>
    </cfRule>
    <cfRule type="containsText" dxfId="16421" priority="14024" operator="containsText" text="Baja">
      <formula>NOT(ISERROR(SEARCH("Baja",AZ160)))</formula>
    </cfRule>
  </conditionalFormatting>
  <conditionalFormatting sqref="AS160">
    <cfRule type="cellIs" dxfId="16420" priority="14007" stopIfTrue="1" operator="equal">
      <formula>"Alta"</formula>
    </cfRule>
  </conditionalFormatting>
  <conditionalFormatting sqref="AS160">
    <cfRule type="cellIs" dxfId="16419" priority="14009" stopIfTrue="1" operator="equal">
      <formula>"Baja"</formula>
    </cfRule>
  </conditionalFormatting>
  <conditionalFormatting sqref="AS160">
    <cfRule type="cellIs" dxfId="16418" priority="14008" stopIfTrue="1" operator="equal">
      <formula>"Media"</formula>
    </cfRule>
  </conditionalFormatting>
  <conditionalFormatting sqref="AS160">
    <cfRule type="cellIs" dxfId="16417" priority="14006" stopIfTrue="1" operator="equal">
      <formula>"Muy Alta"</formula>
    </cfRule>
  </conditionalFormatting>
  <conditionalFormatting sqref="AS160">
    <cfRule type="cellIs" dxfId="16416" priority="14010" stopIfTrue="1" operator="equal">
      <formula>"Muy Baja"</formula>
    </cfRule>
  </conditionalFormatting>
  <conditionalFormatting sqref="AS161">
    <cfRule type="cellIs" dxfId="16415" priority="13993" stopIfTrue="1" operator="equal">
      <formula>"Alta"</formula>
    </cfRule>
  </conditionalFormatting>
  <conditionalFormatting sqref="AS161">
    <cfRule type="cellIs" dxfId="16414" priority="13995" stopIfTrue="1" operator="equal">
      <formula>"Baja"</formula>
    </cfRule>
  </conditionalFormatting>
  <conditionalFormatting sqref="AS161">
    <cfRule type="cellIs" dxfId="16413" priority="13994" stopIfTrue="1" operator="equal">
      <formula>"Media"</formula>
    </cfRule>
  </conditionalFormatting>
  <conditionalFormatting sqref="AS161">
    <cfRule type="cellIs" dxfId="16412" priority="13992" stopIfTrue="1" operator="equal">
      <formula>"Muy Alta"</formula>
    </cfRule>
  </conditionalFormatting>
  <conditionalFormatting sqref="AS161">
    <cfRule type="cellIs" dxfId="16411" priority="13996" stopIfTrue="1" operator="equal">
      <formula>"Muy Baja"</formula>
    </cfRule>
  </conditionalFormatting>
  <conditionalFormatting sqref="AD162:AD163">
    <cfRule type="containsText" dxfId="16410" priority="13945" operator="containsText" text="VALORAR">
      <formula>NOT(ISERROR(SEARCH("VALORAR",AD162)))</formula>
    </cfRule>
    <cfRule type="containsText" dxfId="16409" priority="13946" operator="containsText" text="Extrema">
      <formula>NOT(ISERROR(SEARCH("Extrema",AD162)))</formula>
    </cfRule>
    <cfRule type="containsText" dxfId="16408" priority="13947" operator="containsText" text="Alta">
      <formula>NOT(ISERROR(SEARCH("Alta",AD162)))</formula>
    </cfRule>
    <cfRule type="containsText" dxfId="16407" priority="13948" operator="containsText" text="Moderada">
      <formula>NOT(ISERROR(SEARCH("Moderada",AD162)))</formula>
    </cfRule>
    <cfRule type="containsText" dxfId="16406" priority="13949" operator="containsText" text="Baja">
      <formula>NOT(ISERROR(SEARCH("Baja",AD162)))</formula>
    </cfRule>
  </conditionalFormatting>
  <conditionalFormatting sqref="AD162:AD163">
    <cfRule type="containsText" dxfId="16405" priority="13950" operator="containsText" text="VALORAR">
      <formula>NOT(ISERROR(SEARCH("VALORAR",AD162)))</formula>
    </cfRule>
    <cfRule type="containsText" dxfId="16404" priority="13951" operator="containsText" text="Extrema">
      <formula>NOT(ISERROR(SEARCH("Extrema",AD162)))</formula>
    </cfRule>
    <cfRule type="containsText" dxfId="16403" priority="13952" operator="containsText" text="Alta">
      <formula>NOT(ISERROR(SEARCH("Alta",AD162)))</formula>
    </cfRule>
    <cfRule type="containsText" dxfId="16402" priority="13953" operator="containsText" text="Moderada">
      <formula>NOT(ISERROR(SEARCH("Moderada",AD162)))</formula>
    </cfRule>
    <cfRule type="containsText" dxfId="16401" priority="13954" operator="containsText" text="Baja">
      <formula>NOT(ISERROR(SEARCH("Baja",AD162)))</formula>
    </cfRule>
  </conditionalFormatting>
  <conditionalFormatting sqref="U162:U163">
    <cfRule type="cellIs" dxfId="16400" priority="13961" stopIfTrue="1" operator="equal">
      <formula>"Alta"</formula>
    </cfRule>
  </conditionalFormatting>
  <conditionalFormatting sqref="U162:U163">
    <cfRule type="cellIs" dxfId="16399" priority="13963" stopIfTrue="1" operator="equal">
      <formula>"Baja"</formula>
    </cfRule>
  </conditionalFormatting>
  <conditionalFormatting sqref="U162:U163">
    <cfRule type="cellIs" dxfId="16398" priority="13962" stopIfTrue="1" operator="equal">
      <formula>"Media"</formula>
    </cfRule>
  </conditionalFormatting>
  <conditionalFormatting sqref="U162:U163">
    <cfRule type="cellIs" dxfId="16397" priority="13960" stopIfTrue="1" operator="equal">
      <formula>"Muy Alta"</formula>
    </cfRule>
  </conditionalFormatting>
  <conditionalFormatting sqref="U162:U163">
    <cfRule type="cellIs" dxfId="16396" priority="13964" stopIfTrue="1" operator="equal">
      <formula>"Muy Baja"</formula>
    </cfRule>
  </conditionalFormatting>
  <conditionalFormatting sqref="AS163">
    <cfRule type="cellIs" dxfId="16395" priority="13923" stopIfTrue="1" operator="equal">
      <formula>"Alta"</formula>
    </cfRule>
  </conditionalFormatting>
  <conditionalFormatting sqref="AS163">
    <cfRule type="cellIs" dxfId="16394" priority="13925" stopIfTrue="1" operator="equal">
      <formula>"Baja"</formula>
    </cfRule>
  </conditionalFormatting>
  <conditionalFormatting sqref="AS163">
    <cfRule type="cellIs" dxfId="16393" priority="13924" stopIfTrue="1" operator="equal">
      <formula>"Media"</formula>
    </cfRule>
  </conditionalFormatting>
  <conditionalFormatting sqref="AS163">
    <cfRule type="cellIs" dxfId="16392" priority="13922" stopIfTrue="1" operator="equal">
      <formula>"Muy Alta"</formula>
    </cfRule>
  </conditionalFormatting>
  <conditionalFormatting sqref="AS163">
    <cfRule type="cellIs" dxfId="16391" priority="13926" stopIfTrue="1" operator="equal">
      <formula>"Muy Baja"</formula>
    </cfRule>
  </conditionalFormatting>
  <conditionalFormatting sqref="AD140">
    <cfRule type="containsText" dxfId="16390" priority="13889" operator="containsText" text="VALORAR">
      <formula>NOT(ISERROR(SEARCH("VALORAR",AD140)))</formula>
    </cfRule>
    <cfRule type="containsText" dxfId="16389" priority="13890" operator="containsText" text="Extrema">
      <formula>NOT(ISERROR(SEARCH("Extrema",AD140)))</formula>
    </cfRule>
    <cfRule type="containsText" dxfId="16388" priority="13891" operator="containsText" text="Alta">
      <formula>NOT(ISERROR(SEARCH("Alta",AD140)))</formula>
    </cfRule>
    <cfRule type="containsText" dxfId="16387" priority="13892" operator="containsText" text="Moderada">
      <formula>NOT(ISERROR(SEARCH("Moderada",AD140)))</formula>
    </cfRule>
    <cfRule type="containsText" dxfId="16386" priority="13893" operator="containsText" text="Baja">
      <formula>NOT(ISERROR(SEARCH("Baja",AD140)))</formula>
    </cfRule>
  </conditionalFormatting>
  <conditionalFormatting sqref="AD140">
    <cfRule type="containsText" dxfId="16385" priority="13894" operator="containsText" text="VALORAR">
      <formula>NOT(ISERROR(SEARCH("VALORAR",AD140)))</formula>
    </cfRule>
    <cfRule type="containsText" dxfId="16384" priority="13895" operator="containsText" text="Extrema">
      <formula>NOT(ISERROR(SEARCH("Extrema",AD140)))</formula>
    </cfRule>
    <cfRule type="containsText" dxfId="16383" priority="13896" operator="containsText" text="Alta">
      <formula>NOT(ISERROR(SEARCH("Alta",AD140)))</formula>
    </cfRule>
    <cfRule type="containsText" dxfId="16382" priority="13897" operator="containsText" text="Moderada">
      <formula>NOT(ISERROR(SEARCH("Moderada",AD140)))</formula>
    </cfRule>
    <cfRule type="containsText" dxfId="16381" priority="13898" operator="containsText" text="Baja">
      <formula>NOT(ISERROR(SEARCH("Baja",AD140)))</formula>
    </cfRule>
  </conditionalFormatting>
  <conditionalFormatting sqref="U140">
    <cfRule type="cellIs" dxfId="16380" priority="13905" stopIfTrue="1" operator="equal">
      <formula>"Alta"</formula>
    </cfRule>
  </conditionalFormatting>
  <conditionalFormatting sqref="U140">
    <cfRule type="cellIs" dxfId="16379" priority="13907" stopIfTrue="1" operator="equal">
      <formula>"Baja"</formula>
    </cfRule>
  </conditionalFormatting>
  <conditionalFormatting sqref="U140">
    <cfRule type="cellIs" dxfId="16378" priority="13906" stopIfTrue="1" operator="equal">
      <formula>"Media"</formula>
    </cfRule>
  </conditionalFormatting>
  <conditionalFormatting sqref="U140">
    <cfRule type="cellIs" dxfId="16377" priority="13904" stopIfTrue="1" operator="equal">
      <formula>"Muy Alta"</formula>
    </cfRule>
  </conditionalFormatting>
  <conditionalFormatting sqref="U140">
    <cfRule type="cellIs" dxfId="16376" priority="13908" stopIfTrue="1" operator="equal">
      <formula>"Muy Baja"</formula>
    </cfRule>
  </conditionalFormatting>
  <conditionalFormatting sqref="AS140">
    <cfRule type="cellIs" dxfId="16375" priority="13881" stopIfTrue="1" operator="equal">
      <formula>"Alta"</formula>
    </cfRule>
  </conditionalFormatting>
  <conditionalFormatting sqref="AS140">
    <cfRule type="cellIs" dxfId="16374" priority="13883" stopIfTrue="1" operator="equal">
      <formula>"Baja"</formula>
    </cfRule>
  </conditionalFormatting>
  <conditionalFormatting sqref="AS140">
    <cfRule type="cellIs" dxfId="16373" priority="13882" stopIfTrue="1" operator="equal">
      <formula>"Media"</formula>
    </cfRule>
  </conditionalFormatting>
  <conditionalFormatting sqref="AS140">
    <cfRule type="cellIs" dxfId="16372" priority="13880" stopIfTrue="1" operator="equal">
      <formula>"Muy Alta"</formula>
    </cfRule>
  </conditionalFormatting>
  <conditionalFormatting sqref="AS140">
    <cfRule type="cellIs" dxfId="16371" priority="13884" stopIfTrue="1" operator="equal">
      <formula>"Muy Baja"</formula>
    </cfRule>
  </conditionalFormatting>
  <conditionalFormatting sqref="AD146">
    <cfRule type="containsText" dxfId="16370" priority="13847" operator="containsText" text="VALORAR">
      <formula>NOT(ISERROR(SEARCH("VALORAR",AD146)))</formula>
    </cfRule>
    <cfRule type="containsText" dxfId="16369" priority="13848" operator="containsText" text="Extrema">
      <formula>NOT(ISERROR(SEARCH("Extrema",AD146)))</formula>
    </cfRule>
    <cfRule type="containsText" dxfId="16368" priority="13849" operator="containsText" text="Alta">
      <formula>NOT(ISERROR(SEARCH("Alta",AD146)))</formula>
    </cfRule>
    <cfRule type="containsText" dxfId="16367" priority="13850" operator="containsText" text="Moderada">
      <formula>NOT(ISERROR(SEARCH("Moderada",AD146)))</formula>
    </cfRule>
    <cfRule type="containsText" dxfId="16366" priority="13851" operator="containsText" text="Baja">
      <formula>NOT(ISERROR(SEARCH("Baja",AD146)))</formula>
    </cfRule>
  </conditionalFormatting>
  <conditionalFormatting sqref="AD146">
    <cfRule type="containsText" dxfId="16365" priority="13852" operator="containsText" text="VALORAR">
      <formula>NOT(ISERROR(SEARCH("VALORAR",AD146)))</formula>
    </cfRule>
    <cfRule type="containsText" dxfId="16364" priority="13853" operator="containsText" text="Extrema">
      <formula>NOT(ISERROR(SEARCH("Extrema",AD146)))</formula>
    </cfRule>
    <cfRule type="containsText" dxfId="16363" priority="13854" operator="containsText" text="Alta">
      <formula>NOT(ISERROR(SEARCH("Alta",AD146)))</formula>
    </cfRule>
    <cfRule type="containsText" dxfId="16362" priority="13855" operator="containsText" text="Moderada">
      <formula>NOT(ISERROR(SEARCH("Moderada",AD146)))</formula>
    </cfRule>
    <cfRule type="containsText" dxfId="16361" priority="13856" operator="containsText" text="Baja">
      <formula>NOT(ISERROR(SEARCH("Baja",AD146)))</formula>
    </cfRule>
  </conditionalFormatting>
  <conditionalFormatting sqref="U146">
    <cfRule type="cellIs" dxfId="16360" priority="13863" stopIfTrue="1" operator="equal">
      <formula>"Alta"</formula>
    </cfRule>
  </conditionalFormatting>
  <conditionalFormatting sqref="U146">
    <cfRule type="cellIs" dxfId="16359" priority="13865" stopIfTrue="1" operator="equal">
      <formula>"Baja"</formula>
    </cfRule>
  </conditionalFormatting>
  <conditionalFormatting sqref="U146">
    <cfRule type="cellIs" dxfId="16358" priority="13864" stopIfTrue="1" operator="equal">
      <formula>"Media"</formula>
    </cfRule>
  </conditionalFormatting>
  <conditionalFormatting sqref="U146">
    <cfRule type="cellIs" dxfId="16357" priority="13862" stopIfTrue="1" operator="equal">
      <formula>"Muy Alta"</formula>
    </cfRule>
  </conditionalFormatting>
  <conditionalFormatting sqref="U146">
    <cfRule type="cellIs" dxfId="16356" priority="13866" stopIfTrue="1" operator="equal">
      <formula>"Muy Baja"</formula>
    </cfRule>
  </conditionalFormatting>
  <conditionalFormatting sqref="AS146">
    <cfRule type="cellIs" dxfId="16355" priority="13839" stopIfTrue="1" operator="equal">
      <formula>"Alta"</formula>
    </cfRule>
  </conditionalFormatting>
  <conditionalFormatting sqref="AS146">
    <cfRule type="cellIs" dxfId="16354" priority="13841" stopIfTrue="1" operator="equal">
      <formula>"Baja"</formula>
    </cfRule>
  </conditionalFormatting>
  <conditionalFormatting sqref="AS146">
    <cfRule type="cellIs" dxfId="16353" priority="13840" stopIfTrue="1" operator="equal">
      <formula>"Media"</formula>
    </cfRule>
  </conditionalFormatting>
  <conditionalFormatting sqref="AS146">
    <cfRule type="cellIs" dxfId="16352" priority="13838" stopIfTrue="1" operator="equal">
      <formula>"Muy Alta"</formula>
    </cfRule>
  </conditionalFormatting>
  <conditionalFormatting sqref="AS146">
    <cfRule type="cellIs" dxfId="16351" priority="13842" stopIfTrue="1" operator="equal">
      <formula>"Muy Baja"</formula>
    </cfRule>
  </conditionalFormatting>
  <conditionalFormatting sqref="AD152">
    <cfRule type="containsText" dxfId="16350" priority="13805" operator="containsText" text="VALORAR">
      <formula>NOT(ISERROR(SEARCH("VALORAR",AD152)))</formula>
    </cfRule>
    <cfRule type="containsText" dxfId="16349" priority="13806" operator="containsText" text="Extrema">
      <formula>NOT(ISERROR(SEARCH("Extrema",AD152)))</formula>
    </cfRule>
    <cfRule type="containsText" dxfId="16348" priority="13807" operator="containsText" text="Alta">
      <formula>NOT(ISERROR(SEARCH("Alta",AD152)))</formula>
    </cfRule>
    <cfRule type="containsText" dxfId="16347" priority="13808" operator="containsText" text="Moderada">
      <formula>NOT(ISERROR(SEARCH("Moderada",AD152)))</formula>
    </cfRule>
    <cfRule type="containsText" dxfId="16346" priority="13809" operator="containsText" text="Baja">
      <formula>NOT(ISERROR(SEARCH("Baja",AD152)))</formula>
    </cfRule>
  </conditionalFormatting>
  <conditionalFormatting sqref="AD152">
    <cfRule type="containsText" dxfId="16345" priority="13810" operator="containsText" text="VALORAR">
      <formula>NOT(ISERROR(SEARCH("VALORAR",AD152)))</formula>
    </cfRule>
    <cfRule type="containsText" dxfId="16344" priority="13811" operator="containsText" text="Extrema">
      <formula>NOT(ISERROR(SEARCH("Extrema",AD152)))</formula>
    </cfRule>
    <cfRule type="containsText" dxfId="16343" priority="13812" operator="containsText" text="Alta">
      <formula>NOT(ISERROR(SEARCH("Alta",AD152)))</formula>
    </cfRule>
    <cfRule type="containsText" dxfId="16342" priority="13813" operator="containsText" text="Moderada">
      <formula>NOT(ISERROR(SEARCH("Moderada",AD152)))</formula>
    </cfRule>
    <cfRule type="containsText" dxfId="16341" priority="13814" operator="containsText" text="Baja">
      <formula>NOT(ISERROR(SEARCH("Baja",AD152)))</formula>
    </cfRule>
  </conditionalFormatting>
  <conditionalFormatting sqref="U152">
    <cfRule type="cellIs" dxfId="16340" priority="13821" stopIfTrue="1" operator="equal">
      <formula>"Alta"</formula>
    </cfRule>
  </conditionalFormatting>
  <conditionalFormatting sqref="U152">
    <cfRule type="cellIs" dxfId="16339" priority="13823" stopIfTrue="1" operator="equal">
      <formula>"Baja"</formula>
    </cfRule>
  </conditionalFormatting>
  <conditionalFormatting sqref="U152">
    <cfRule type="cellIs" dxfId="16338" priority="13822" stopIfTrue="1" operator="equal">
      <formula>"Media"</formula>
    </cfRule>
  </conditionalFormatting>
  <conditionalFormatting sqref="U152">
    <cfRule type="cellIs" dxfId="16337" priority="13820" stopIfTrue="1" operator="equal">
      <formula>"Muy Alta"</formula>
    </cfRule>
  </conditionalFormatting>
  <conditionalFormatting sqref="U152">
    <cfRule type="cellIs" dxfId="16336" priority="13824" stopIfTrue="1" operator="equal">
      <formula>"Muy Baja"</formula>
    </cfRule>
  </conditionalFormatting>
  <conditionalFormatting sqref="AS152">
    <cfRule type="cellIs" dxfId="16335" priority="13797" stopIfTrue="1" operator="equal">
      <formula>"Alta"</formula>
    </cfRule>
  </conditionalFormatting>
  <conditionalFormatting sqref="AS152">
    <cfRule type="cellIs" dxfId="16334" priority="13799" stopIfTrue="1" operator="equal">
      <formula>"Baja"</formula>
    </cfRule>
  </conditionalFormatting>
  <conditionalFormatting sqref="AS152">
    <cfRule type="cellIs" dxfId="16333" priority="13798" stopIfTrue="1" operator="equal">
      <formula>"Media"</formula>
    </cfRule>
  </conditionalFormatting>
  <conditionalFormatting sqref="AS152">
    <cfRule type="cellIs" dxfId="16332" priority="13796" stopIfTrue="1" operator="equal">
      <formula>"Muy Alta"</formula>
    </cfRule>
  </conditionalFormatting>
  <conditionalFormatting sqref="AS152">
    <cfRule type="cellIs" dxfId="16331" priority="13800" stopIfTrue="1" operator="equal">
      <formula>"Muy Baja"</formula>
    </cfRule>
  </conditionalFormatting>
  <conditionalFormatting sqref="AD158">
    <cfRule type="containsText" dxfId="16330" priority="13763" operator="containsText" text="VALORAR">
      <formula>NOT(ISERROR(SEARCH("VALORAR",AD158)))</formula>
    </cfRule>
    <cfRule type="containsText" dxfId="16329" priority="13764" operator="containsText" text="Extrema">
      <formula>NOT(ISERROR(SEARCH("Extrema",AD158)))</formula>
    </cfRule>
    <cfRule type="containsText" dxfId="16328" priority="13765" operator="containsText" text="Alta">
      <formula>NOT(ISERROR(SEARCH("Alta",AD158)))</formula>
    </cfRule>
    <cfRule type="containsText" dxfId="16327" priority="13766" operator="containsText" text="Moderada">
      <formula>NOT(ISERROR(SEARCH("Moderada",AD158)))</formula>
    </cfRule>
    <cfRule type="containsText" dxfId="16326" priority="13767" operator="containsText" text="Baja">
      <formula>NOT(ISERROR(SEARCH("Baja",AD158)))</formula>
    </cfRule>
  </conditionalFormatting>
  <conditionalFormatting sqref="AD158">
    <cfRule type="containsText" dxfId="16325" priority="13768" operator="containsText" text="VALORAR">
      <formula>NOT(ISERROR(SEARCH("VALORAR",AD158)))</formula>
    </cfRule>
    <cfRule type="containsText" dxfId="16324" priority="13769" operator="containsText" text="Extrema">
      <formula>NOT(ISERROR(SEARCH("Extrema",AD158)))</formula>
    </cfRule>
    <cfRule type="containsText" dxfId="16323" priority="13770" operator="containsText" text="Alta">
      <formula>NOT(ISERROR(SEARCH("Alta",AD158)))</formula>
    </cfRule>
    <cfRule type="containsText" dxfId="16322" priority="13771" operator="containsText" text="Moderada">
      <formula>NOT(ISERROR(SEARCH("Moderada",AD158)))</formula>
    </cfRule>
    <cfRule type="containsText" dxfId="16321" priority="13772" operator="containsText" text="Baja">
      <formula>NOT(ISERROR(SEARCH("Baja",AD158)))</formula>
    </cfRule>
  </conditionalFormatting>
  <conditionalFormatting sqref="U158">
    <cfRule type="cellIs" dxfId="16320" priority="13779" stopIfTrue="1" operator="equal">
      <formula>"Alta"</formula>
    </cfRule>
  </conditionalFormatting>
  <conditionalFormatting sqref="U158">
    <cfRule type="cellIs" dxfId="16319" priority="13781" stopIfTrue="1" operator="equal">
      <formula>"Baja"</formula>
    </cfRule>
  </conditionalFormatting>
  <conditionalFormatting sqref="U158">
    <cfRule type="cellIs" dxfId="16318" priority="13780" stopIfTrue="1" operator="equal">
      <formula>"Media"</formula>
    </cfRule>
  </conditionalFormatting>
  <conditionalFormatting sqref="U158">
    <cfRule type="cellIs" dxfId="16317" priority="13778" stopIfTrue="1" operator="equal">
      <formula>"Muy Alta"</formula>
    </cfRule>
  </conditionalFormatting>
  <conditionalFormatting sqref="U158">
    <cfRule type="cellIs" dxfId="16316" priority="13782" stopIfTrue="1" operator="equal">
      <formula>"Muy Baja"</formula>
    </cfRule>
  </conditionalFormatting>
  <conditionalFormatting sqref="AS158">
    <cfRule type="cellIs" dxfId="16315" priority="13755" stopIfTrue="1" operator="equal">
      <formula>"Alta"</formula>
    </cfRule>
  </conditionalFormatting>
  <conditionalFormatting sqref="AS158">
    <cfRule type="cellIs" dxfId="16314" priority="13757" stopIfTrue="1" operator="equal">
      <formula>"Baja"</formula>
    </cfRule>
  </conditionalFormatting>
  <conditionalFormatting sqref="AS158">
    <cfRule type="cellIs" dxfId="16313" priority="13756" stopIfTrue="1" operator="equal">
      <formula>"Media"</formula>
    </cfRule>
  </conditionalFormatting>
  <conditionalFormatting sqref="AS158">
    <cfRule type="cellIs" dxfId="16312" priority="13754" stopIfTrue="1" operator="equal">
      <formula>"Muy Alta"</formula>
    </cfRule>
  </conditionalFormatting>
  <conditionalFormatting sqref="AS158">
    <cfRule type="cellIs" dxfId="16311" priority="13758" stopIfTrue="1" operator="equal">
      <formula>"Muy Baja"</formula>
    </cfRule>
  </conditionalFormatting>
  <conditionalFormatting sqref="AD164">
    <cfRule type="containsText" dxfId="16310" priority="13721" operator="containsText" text="VALORAR">
      <formula>NOT(ISERROR(SEARCH("VALORAR",AD164)))</formula>
    </cfRule>
    <cfRule type="containsText" dxfId="16309" priority="13722" operator="containsText" text="Extrema">
      <formula>NOT(ISERROR(SEARCH("Extrema",AD164)))</formula>
    </cfRule>
    <cfRule type="containsText" dxfId="16308" priority="13723" operator="containsText" text="Alta">
      <formula>NOT(ISERROR(SEARCH("Alta",AD164)))</formula>
    </cfRule>
    <cfRule type="containsText" dxfId="16307" priority="13724" operator="containsText" text="Moderada">
      <formula>NOT(ISERROR(SEARCH("Moderada",AD164)))</formula>
    </cfRule>
    <cfRule type="containsText" dxfId="16306" priority="13725" operator="containsText" text="Baja">
      <formula>NOT(ISERROR(SEARCH("Baja",AD164)))</formula>
    </cfRule>
  </conditionalFormatting>
  <conditionalFormatting sqref="AD164">
    <cfRule type="containsText" dxfId="16305" priority="13726" operator="containsText" text="VALORAR">
      <formula>NOT(ISERROR(SEARCH("VALORAR",AD164)))</formula>
    </cfRule>
    <cfRule type="containsText" dxfId="16304" priority="13727" operator="containsText" text="Extrema">
      <formula>NOT(ISERROR(SEARCH("Extrema",AD164)))</formula>
    </cfRule>
    <cfRule type="containsText" dxfId="16303" priority="13728" operator="containsText" text="Alta">
      <formula>NOT(ISERROR(SEARCH("Alta",AD164)))</formula>
    </cfRule>
    <cfRule type="containsText" dxfId="16302" priority="13729" operator="containsText" text="Moderada">
      <formula>NOT(ISERROR(SEARCH("Moderada",AD164)))</formula>
    </cfRule>
    <cfRule type="containsText" dxfId="16301" priority="13730" operator="containsText" text="Baja">
      <formula>NOT(ISERROR(SEARCH("Baja",AD164)))</formula>
    </cfRule>
  </conditionalFormatting>
  <conditionalFormatting sqref="U164">
    <cfRule type="cellIs" dxfId="16300" priority="13737" stopIfTrue="1" operator="equal">
      <formula>"Alta"</formula>
    </cfRule>
  </conditionalFormatting>
  <conditionalFormatting sqref="U164">
    <cfRule type="cellIs" dxfId="16299" priority="13739" stopIfTrue="1" operator="equal">
      <formula>"Baja"</formula>
    </cfRule>
  </conditionalFormatting>
  <conditionalFormatting sqref="U164">
    <cfRule type="cellIs" dxfId="16298" priority="13738" stopIfTrue="1" operator="equal">
      <formula>"Media"</formula>
    </cfRule>
  </conditionalFormatting>
  <conditionalFormatting sqref="U164">
    <cfRule type="cellIs" dxfId="16297" priority="13736" stopIfTrue="1" operator="equal">
      <formula>"Muy Alta"</formula>
    </cfRule>
  </conditionalFormatting>
  <conditionalFormatting sqref="U164">
    <cfRule type="cellIs" dxfId="16296" priority="13740" stopIfTrue="1" operator="equal">
      <formula>"Muy Baja"</formula>
    </cfRule>
  </conditionalFormatting>
  <conditionalFormatting sqref="AS164">
    <cfRule type="cellIs" dxfId="16295" priority="13713" stopIfTrue="1" operator="equal">
      <formula>"Alta"</formula>
    </cfRule>
  </conditionalFormatting>
  <conditionalFormatting sqref="AS164">
    <cfRule type="cellIs" dxfId="16294" priority="13715" stopIfTrue="1" operator="equal">
      <formula>"Baja"</formula>
    </cfRule>
  </conditionalFormatting>
  <conditionalFormatting sqref="AS164">
    <cfRule type="cellIs" dxfId="16293" priority="13714" stopIfTrue="1" operator="equal">
      <formula>"Media"</formula>
    </cfRule>
  </conditionalFormatting>
  <conditionalFormatting sqref="AS164">
    <cfRule type="cellIs" dxfId="16292" priority="13712" stopIfTrue="1" operator="equal">
      <formula>"Muy Alta"</formula>
    </cfRule>
  </conditionalFormatting>
  <conditionalFormatting sqref="AS164">
    <cfRule type="cellIs" dxfId="16291" priority="13716" stopIfTrue="1" operator="equal">
      <formula>"Muy Baja"</formula>
    </cfRule>
  </conditionalFormatting>
  <conditionalFormatting sqref="AD170">
    <cfRule type="containsText" dxfId="16290" priority="13679" operator="containsText" text="VALORAR">
      <formula>NOT(ISERROR(SEARCH("VALORAR",AD170)))</formula>
    </cfRule>
    <cfRule type="containsText" dxfId="16289" priority="13680" operator="containsText" text="Extrema">
      <formula>NOT(ISERROR(SEARCH("Extrema",AD170)))</formula>
    </cfRule>
    <cfRule type="containsText" dxfId="16288" priority="13681" operator="containsText" text="Alta">
      <formula>NOT(ISERROR(SEARCH("Alta",AD170)))</formula>
    </cfRule>
    <cfRule type="containsText" dxfId="16287" priority="13682" operator="containsText" text="Moderada">
      <formula>NOT(ISERROR(SEARCH("Moderada",AD170)))</formula>
    </cfRule>
    <cfRule type="containsText" dxfId="16286" priority="13683" operator="containsText" text="Baja">
      <formula>NOT(ISERROR(SEARCH("Baja",AD170)))</formula>
    </cfRule>
  </conditionalFormatting>
  <conditionalFormatting sqref="AD170">
    <cfRule type="containsText" dxfId="16285" priority="13684" operator="containsText" text="VALORAR">
      <formula>NOT(ISERROR(SEARCH("VALORAR",AD170)))</formula>
    </cfRule>
    <cfRule type="containsText" dxfId="16284" priority="13685" operator="containsText" text="Extrema">
      <formula>NOT(ISERROR(SEARCH("Extrema",AD170)))</formula>
    </cfRule>
    <cfRule type="containsText" dxfId="16283" priority="13686" operator="containsText" text="Alta">
      <formula>NOT(ISERROR(SEARCH("Alta",AD170)))</formula>
    </cfRule>
    <cfRule type="containsText" dxfId="16282" priority="13687" operator="containsText" text="Moderada">
      <formula>NOT(ISERROR(SEARCH("Moderada",AD170)))</formula>
    </cfRule>
    <cfRule type="containsText" dxfId="16281" priority="13688" operator="containsText" text="Baja">
      <formula>NOT(ISERROR(SEARCH("Baja",AD170)))</formula>
    </cfRule>
  </conditionalFormatting>
  <conditionalFormatting sqref="U170">
    <cfRule type="cellIs" dxfId="16280" priority="13695" stopIfTrue="1" operator="equal">
      <formula>"Alta"</formula>
    </cfRule>
  </conditionalFormatting>
  <conditionalFormatting sqref="U170">
    <cfRule type="cellIs" dxfId="16279" priority="13697" stopIfTrue="1" operator="equal">
      <formula>"Baja"</formula>
    </cfRule>
  </conditionalFormatting>
  <conditionalFormatting sqref="U170">
    <cfRule type="cellIs" dxfId="16278" priority="13696" stopIfTrue="1" operator="equal">
      <formula>"Media"</formula>
    </cfRule>
  </conditionalFormatting>
  <conditionalFormatting sqref="U170">
    <cfRule type="cellIs" dxfId="16277" priority="13694" stopIfTrue="1" operator="equal">
      <formula>"Muy Alta"</formula>
    </cfRule>
  </conditionalFormatting>
  <conditionalFormatting sqref="U170">
    <cfRule type="cellIs" dxfId="16276" priority="13698" stopIfTrue="1" operator="equal">
      <formula>"Muy Baja"</formula>
    </cfRule>
  </conditionalFormatting>
  <conditionalFormatting sqref="AS170">
    <cfRule type="cellIs" dxfId="16275" priority="13671" stopIfTrue="1" operator="equal">
      <formula>"Alta"</formula>
    </cfRule>
  </conditionalFormatting>
  <conditionalFormatting sqref="AS170">
    <cfRule type="cellIs" dxfId="16274" priority="13673" stopIfTrue="1" operator="equal">
      <formula>"Baja"</formula>
    </cfRule>
  </conditionalFormatting>
  <conditionalFormatting sqref="AS170">
    <cfRule type="cellIs" dxfId="16273" priority="13672" stopIfTrue="1" operator="equal">
      <formula>"Media"</formula>
    </cfRule>
  </conditionalFormatting>
  <conditionalFormatting sqref="AS170">
    <cfRule type="cellIs" dxfId="16272" priority="13670" stopIfTrue="1" operator="equal">
      <formula>"Muy Alta"</formula>
    </cfRule>
  </conditionalFormatting>
  <conditionalFormatting sqref="AS170">
    <cfRule type="cellIs" dxfId="16271" priority="13674" stopIfTrue="1" operator="equal">
      <formula>"Muy Baja"</formula>
    </cfRule>
  </conditionalFormatting>
  <conditionalFormatting sqref="AD178:AD179">
    <cfRule type="containsText" dxfId="16270" priority="13637" operator="containsText" text="VALORAR">
      <formula>NOT(ISERROR(SEARCH("VALORAR",AD178)))</formula>
    </cfRule>
    <cfRule type="containsText" dxfId="16269" priority="13638" operator="containsText" text="Extrema">
      <formula>NOT(ISERROR(SEARCH("Extrema",AD178)))</formula>
    </cfRule>
    <cfRule type="containsText" dxfId="16268" priority="13639" operator="containsText" text="Alta">
      <formula>NOT(ISERROR(SEARCH("Alta",AD178)))</formula>
    </cfRule>
    <cfRule type="containsText" dxfId="16267" priority="13640" operator="containsText" text="Moderada">
      <formula>NOT(ISERROR(SEARCH("Moderada",AD178)))</formula>
    </cfRule>
    <cfRule type="containsText" dxfId="16266" priority="13641" operator="containsText" text="Baja">
      <formula>NOT(ISERROR(SEARCH("Baja",AD178)))</formula>
    </cfRule>
  </conditionalFormatting>
  <conditionalFormatting sqref="AD178:AD179">
    <cfRule type="containsText" dxfId="16265" priority="13642" operator="containsText" text="VALORAR">
      <formula>NOT(ISERROR(SEARCH("VALORAR",AD178)))</formula>
    </cfRule>
    <cfRule type="containsText" dxfId="16264" priority="13643" operator="containsText" text="Extrema">
      <formula>NOT(ISERROR(SEARCH("Extrema",AD178)))</formula>
    </cfRule>
    <cfRule type="containsText" dxfId="16263" priority="13644" operator="containsText" text="Alta">
      <formula>NOT(ISERROR(SEARCH("Alta",AD178)))</formula>
    </cfRule>
    <cfRule type="containsText" dxfId="16262" priority="13645" operator="containsText" text="Moderada">
      <formula>NOT(ISERROR(SEARCH("Moderada",AD178)))</formula>
    </cfRule>
    <cfRule type="containsText" dxfId="16261" priority="13646" operator="containsText" text="Baja">
      <formula>NOT(ISERROR(SEARCH("Baja",AD178)))</formula>
    </cfRule>
  </conditionalFormatting>
  <conditionalFormatting sqref="AS183">
    <cfRule type="cellIs" dxfId="16260" priority="13591" stopIfTrue="1" operator="equal">
      <formula>"Alta"</formula>
    </cfRule>
  </conditionalFormatting>
  <conditionalFormatting sqref="AS183">
    <cfRule type="cellIs" dxfId="16259" priority="13593" stopIfTrue="1" operator="equal">
      <formula>"Baja"</formula>
    </cfRule>
  </conditionalFormatting>
  <conditionalFormatting sqref="AS183">
    <cfRule type="cellIs" dxfId="16258" priority="13592" stopIfTrue="1" operator="equal">
      <formula>"Media"</formula>
    </cfRule>
  </conditionalFormatting>
  <conditionalFormatting sqref="AS183">
    <cfRule type="cellIs" dxfId="16257" priority="13590" stopIfTrue="1" operator="equal">
      <formula>"Muy Alta"</formula>
    </cfRule>
  </conditionalFormatting>
  <conditionalFormatting sqref="AS183">
    <cfRule type="cellIs" dxfId="16256" priority="13594" stopIfTrue="1" operator="equal">
      <formula>"Muy Baja"</formula>
    </cfRule>
  </conditionalFormatting>
  <conditionalFormatting sqref="AS180">
    <cfRule type="cellIs" dxfId="16255" priority="13549" stopIfTrue="1" operator="equal">
      <formula>"Alta"</formula>
    </cfRule>
  </conditionalFormatting>
  <conditionalFormatting sqref="AS180">
    <cfRule type="cellIs" dxfId="16254" priority="13551" stopIfTrue="1" operator="equal">
      <formula>"Baja"</formula>
    </cfRule>
  </conditionalFormatting>
  <conditionalFormatting sqref="AS180">
    <cfRule type="cellIs" dxfId="16253" priority="13550" stopIfTrue="1" operator="equal">
      <formula>"Media"</formula>
    </cfRule>
  </conditionalFormatting>
  <conditionalFormatting sqref="AS180">
    <cfRule type="cellIs" dxfId="16252" priority="13548" stopIfTrue="1" operator="equal">
      <formula>"Muy Alta"</formula>
    </cfRule>
  </conditionalFormatting>
  <conditionalFormatting sqref="AS180">
    <cfRule type="cellIs" dxfId="16251" priority="13552" stopIfTrue="1" operator="equal">
      <formula>"Muy Baja"</formula>
    </cfRule>
  </conditionalFormatting>
  <conditionalFormatting sqref="U178:U179">
    <cfRule type="cellIs" dxfId="16250" priority="13653" stopIfTrue="1" operator="equal">
      <formula>"Alta"</formula>
    </cfRule>
  </conditionalFormatting>
  <conditionalFormatting sqref="U178:U179">
    <cfRule type="cellIs" dxfId="16249" priority="13655" stopIfTrue="1" operator="equal">
      <formula>"Baja"</formula>
    </cfRule>
  </conditionalFormatting>
  <conditionalFormatting sqref="U178:U179">
    <cfRule type="cellIs" dxfId="16248" priority="13654" stopIfTrue="1" operator="equal">
      <formula>"Media"</formula>
    </cfRule>
  </conditionalFormatting>
  <conditionalFormatting sqref="U178:U179">
    <cfRule type="cellIs" dxfId="16247" priority="13652" stopIfTrue="1" operator="equal">
      <formula>"Muy Alta"</formula>
    </cfRule>
  </conditionalFormatting>
  <conditionalFormatting sqref="U178:U179">
    <cfRule type="cellIs" dxfId="16246" priority="13656" stopIfTrue="1" operator="equal">
      <formula>"Muy Baja"</formula>
    </cfRule>
  </conditionalFormatting>
  <conditionalFormatting sqref="AZ178">
    <cfRule type="containsText" dxfId="16245" priority="13627" operator="containsText" text="VALORAR">
      <formula>NOT(ISERROR(SEARCH("VALORAR",AZ178)))</formula>
    </cfRule>
    <cfRule type="containsText" dxfId="16244" priority="13628" operator="containsText" text="Extrema">
      <formula>NOT(ISERROR(SEARCH("Extrema",AZ178)))</formula>
    </cfRule>
    <cfRule type="containsText" dxfId="16243" priority="13629" operator="containsText" text="Alta">
      <formula>NOT(ISERROR(SEARCH("Alta",AZ178)))</formula>
    </cfRule>
    <cfRule type="containsText" dxfId="16242" priority="13630" operator="containsText" text="Moderada">
      <formula>NOT(ISERROR(SEARCH("Moderada",AZ178)))</formula>
    </cfRule>
    <cfRule type="containsText" dxfId="16241" priority="13631" operator="containsText" text="Baja">
      <formula>NOT(ISERROR(SEARCH("Baja",AZ178)))</formula>
    </cfRule>
  </conditionalFormatting>
  <conditionalFormatting sqref="AZ178">
    <cfRule type="containsText" dxfId="16240" priority="13632" operator="containsText" text="VALORAR">
      <formula>NOT(ISERROR(SEARCH("VALORAR",AZ178)))</formula>
    </cfRule>
    <cfRule type="containsText" dxfId="16239" priority="13633" operator="containsText" text="Extrema">
      <formula>NOT(ISERROR(SEARCH("Extrema",AZ178)))</formula>
    </cfRule>
    <cfRule type="containsText" dxfId="16238" priority="13634" operator="containsText" text="Alta">
      <formula>NOT(ISERROR(SEARCH("Alta",AZ178)))</formula>
    </cfRule>
    <cfRule type="containsText" dxfId="16237" priority="13635" operator="containsText" text="Moderada">
      <formula>NOT(ISERROR(SEARCH("Moderada",AZ178)))</formula>
    </cfRule>
    <cfRule type="containsText" dxfId="16236" priority="13636" operator="containsText" text="Baja">
      <formula>NOT(ISERROR(SEARCH("Baja",AZ178)))</formula>
    </cfRule>
  </conditionalFormatting>
  <conditionalFormatting sqref="AS178">
    <cfRule type="cellIs" dxfId="16235" priority="13619" stopIfTrue="1" operator="equal">
      <formula>"Alta"</formula>
    </cfRule>
  </conditionalFormatting>
  <conditionalFormatting sqref="AS178">
    <cfRule type="cellIs" dxfId="16234" priority="13621" stopIfTrue="1" operator="equal">
      <formula>"Baja"</formula>
    </cfRule>
  </conditionalFormatting>
  <conditionalFormatting sqref="AS178">
    <cfRule type="cellIs" dxfId="16233" priority="13620" stopIfTrue="1" operator="equal">
      <formula>"Media"</formula>
    </cfRule>
  </conditionalFormatting>
  <conditionalFormatting sqref="AS178">
    <cfRule type="cellIs" dxfId="16232" priority="13618" stopIfTrue="1" operator="equal">
      <formula>"Muy Alta"</formula>
    </cfRule>
  </conditionalFormatting>
  <conditionalFormatting sqref="AS178">
    <cfRule type="cellIs" dxfId="16231" priority="13622" stopIfTrue="1" operator="equal">
      <formula>"Muy Baja"</formula>
    </cfRule>
  </conditionalFormatting>
  <conditionalFormatting sqref="AS179">
    <cfRule type="cellIs" dxfId="16230" priority="13605" stopIfTrue="1" operator="equal">
      <formula>"Alta"</formula>
    </cfRule>
  </conditionalFormatting>
  <conditionalFormatting sqref="AS179">
    <cfRule type="cellIs" dxfId="16229" priority="13607" stopIfTrue="1" operator="equal">
      <formula>"Baja"</formula>
    </cfRule>
  </conditionalFormatting>
  <conditionalFormatting sqref="AS179">
    <cfRule type="cellIs" dxfId="16228" priority="13606" stopIfTrue="1" operator="equal">
      <formula>"Media"</formula>
    </cfRule>
  </conditionalFormatting>
  <conditionalFormatting sqref="AS179">
    <cfRule type="cellIs" dxfId="16227" priority="13604" stopIfTrue="1" operator="equal">
      <formula>"Muy Alta"</formula>
    </cfRule>
  </conditionalFormatting>
  <conditionalFormatting sqref="AS179">
    <cfRule type="cellIs" dxfId="16226" priority="13608" stopIfTrue="1" operator="equal">
      <formula>"Muy Baja"</formula>
    </cfRule>
  </conditionalFormatting>
  <conditionalFormatting sqref="AD180:AD181">
    <cfRule type="containsText" dxfId="16225" priority="13557" operator="containsText" text="VALORAR">
      <formula>NOT(ISERROR(SEARCH("VALORAR",AD180)))</formula>
    </cfRule>
    <cfRule type="containsText" dxfId="16224" priority="13558" operator="containsText" text="Extrema">
      <formula>NOT(ISERROR(SEARCH("Extrema",AD180)))</formula>
    </cfRule>
    <cfRule type="containsText" dxfId="16223" priority="13559" operator="containsText" text="Alta">
      <formula>NOT(ISERROR(SEARCH("Alta",AD180)))</formula>
    </cfRule>
    <cfRule type="containsText" dxfId="16222" priority="13560" operator="containsText" text="Moderada">
      <formula>NOT(ISERROR(SEARCH("Moderada",AD180)))</formula>
    </cfRule>
    <cfRule type="containsText" dxfId="16221" priority="13561" operator="containsText" text="Baja">
      <formula>NOT(ISERROR(SEARCH("Baja",AD180)))</formula>
    </cfRule>
  </conditionalFormatting>
  <conditionalFormatting sqref="AD180:AD181">
    <cfRule type="containsText" dxfId="16220" priority="13562" operator="containsText" text="VALORAR">
      <formula>NOT(ISERROR(SEARCH("VALORAR",AD180)))</formula>
    </cfRule>
    <cfRule type="containsText" dxfId="16219" priority="13563" operator="containsText" text="Extrema">
      <formula>NOT(ISERROR(SEARCH("Extrema",AD180)))</formula>
    </cfRule>
    <cfRule type="containsText" dxfId="16218" priority="13564" operator="containsText" text="Alta">
      <formula>NOT(ISERROR(SEARCH("Alta",AD180)))</formula>
    </cfRule>
    <cfRule type="containsText" dxfId="16217" priority="13565" operator="containsText" text="Moderada">
      <formula>NOT(ISERROR(SEARCH("Moderada",AD180)))</formula>
    </cfRule>
    <cfRule type="containsText" dxfId="16216" priority="13566" operator="containsText" text="Baja">
      <formula>NOT(ISERROR(SEARCH("Baja",AD180)))</formula>
    </cfRule>
  </conditionalFormatting>
  <conditionalFormatting sqref="U180:U181">
    <cfRule type="cellIs" dxfId="16215" priority="13573" stopIfTrue="1" operator="equal">
      <formula>"Alta"</formula>
    </cfRule>
  </conditionalFormatting>
  <conditionalFormatting sqref="U180:U181">
    <cfRule type="cellIs" dxfId="16214" priority="13575" stopIfTrue="1" operator="equal">
      <formula>"Baja"</formula>
    </cfRule>
  </conditionalFormatting>
  <conditionalFormatting sqref="U180:U181">
    <cfRule type="cellIs" dxfId="16213" priority="13574" stopIfTrue="1" operator="equal">
      <formula>"Media"</formula>
    </cfRule>
  </conditionalFormatting>
  <conditionalFormatting sqref="U180:U181">
    <cfRule type="cellIs" dxfId="16212" priority="13572" stopIfTrue="1" operator="equal">
      <formula>"Muy Alta"</formula>
    </cfRule>
  </conditionalFormatting>
  <conditionalFormatting sqref="U180:U181">
    <cfRule type="cellIs" dxfId="16211" priority="13576" stopIfTrue="1" operator="equal">
      <formula>"Muy Baja"</formula>
    </cfRule>
  </conditionalFormatting>
  <conditionalFormatting sqref="AS181">
    <cfRule type="cellIs" dxfId="16210" priority="13535" stopIfTrue="1" operator="equal">
      <formula>"Alta"</formula>
    </cfRule>
  </conditionalFormatting>
  <conditionalFormatting sqref="AS181">
    <cfRule type="cellIs" dxfId="16209" priority="13537" stopIfTrue="1" operator="equal">
      <formula>"Baja"</formula>
    </cfRule>
  </conditionalFormatting>
  <conditionalFormatting sqref="AS181">
    <cfRule type="cellIs" dxfId="16208" priority="13536" stopIfTrue="1" operator="equal">
      <formula>"Media"</formula>
    </cfRule>
  </conditionalFormatting>
  <conditionalFormatting sqref="AS181">
    <cfRule type="cellIs" dxfId="16207" priority="13534" stopIfTrue="1" operator="equal">
      <formula>"Muy Alta"</formula>
    </cfRule>
  </conditionalFormatting>
  <conditionalFormatting sqref="AS181">
    <cfRule type="cellIs" dxfId="16206" priority="13538" stopIfTrue="1" operator="equal">
      <formula>"Muy Baja"</formula>
    </cfRule>
  </conditionalFormatting>
  <conditionalFormatting sqref="AD182">
    <cfRule type="containsText" dxfId="16205" priority="13501" operator="containsText" text="VALORAR">
      <formula>NOT(ISERROR(SEARCH("VALORAR",AD182)))</formula>
    </cfRule>
    <cfRule type="containsText" dxfId="16204" priority="13502" operator="containsText" text="Extrema">
      <formula>NOT(ISERROR(SEARCH("Extrema",AD182)))</formula>
    </cfRule>
    <cfRule type="containsText" dxfId="16203" priority="13503" operator="containsText" text="Alta">
      <formula>NOT(ISERROR(SEARCH("Alta",AD182)))</formula>
    </cfRule>
    <cfRule type="containsText" dxfId="16202" priority="13504" operator="containsText" text="Moderada">
      <formula>NOT(ISERROR(SEARCH("Moderada",AD182)))</formula>
    </cfRule>
    <cfRule type="containsText" dxfId="16201" priority="13505" operator="containsText" text="Baja">
      <formula>NOT(ISERROR(SEARCH("Baja",AD182)))</formula>
    </cfRule>
  </conditionalFormatting>
  <conditionalFormatting sqref="AD182">
    <cfRule type="containsText" dxfId="16200" priority="13506" operator="containsText" text="VALORAR">
      <formula>NOT(ISERROR(SEARCH("VALORAR",AD182)))</formula>
    </cfRule>
    <cfRule type="containsText" dxfId="16199" priority="13507" operator="containsText" text="Extrema">
      <formula>NOT(ISERROR(SEARCH("Extrema",AD182)))</formula>
    </cfRule>
    <cfRule type="containsText" dxfId="16198" priority="13508" operator="containsText" text="Alta">
      <formula>NOT(ISERROR(SEARCH("Alta",AD182)))</formula>
    </cfRule>
    <cfRule type="containsText" dxfId="16197" priority="13509" operator="containsText" text="Moderada">
      <formula>NOT(ISERROR(SEARCH("Moderada",AD182)))</formula>
    </cfRule>
    <cfRule type="containsText" dxfId="16196" priority="13510" operator="containsText" text="Baja">
      <formula>NOT(ISERROR(SEARCH("Baja",AD182)))</formula>
    </cfRule>
  </conditionalFormatting>
  <conditionalFormatting sqref="U182">
    <cfRule type="cellIs" dxfId="16195" priority="13517" stopIfTrue="1" operator="equal">
      <formula>"Alta"</formula>
    </cfRule>
  </conditionalFormatting>
  <conditionalFormatting sqref="U182">
    <cfRule type="cellIs" dxfId="16194" priority="13519" stopIfTrue="1" operator="equal">
      <formula>"Baja"</formula>
    </cfRule>
  </conditionalFormatting>
  <conditionalFormatting sqref="U182">
    <cfRule type="cellIs" dxfId="16193" priority="13518" stopIfTrue="1" operator="equal">
      <formula>"Media"</formula>
    </cfRule>
  </conditionalFormatting>
  <conditionalFormatting sqref="U182">
    <cfRule type="cellIs" dxfId="16192" priority="13516" stopIfTrue="1" operator="equal">
      <formula>"Muy Alta"</formula>
    </cfRule>
  </conditionalFormatting>
  <conditionalFormatting sqref="U182">
    <cfRule type="cellIs" dxfId="16191" priority="13520" stopIfTrue="1" operator="equal">
      <formula>"Muy Baja"</formula>
    </cfRule>
  </conditionalFormatting>
  <conditionalFormatting sqref="AS182">
    <cfRule type="cellIs" dxfId="16190" priority="13493" stopIfTrue="1" operator="equal">
      <formula>"Alta"</formula>
    </cfRule>
  </conditionalFormatting>
  <conditionalFormatting sqref="AS182">
    <cfRule type="cellIs" dxfId="16189" priority="13495" stopIfTrue="1" operator="equal">
      <formula>"Baja"</formula>
    </cfRule>
  </conditionalFormatting>
  <conditionalFormatting sqref="AS182">
    <cfRule type="cellIs" dxfId="16188" priority="13494" stopIfTrue="1" operator="equal">
      <formula>"Media"</formula>
    </cfRule>
  </conditionalFormatting>
  <conditionalFormatting sqref="AS182">
    <cfRule type="cellIs" dxfId="16187" priority="13492" stopIfTrue="1" operator="equal">
      <formula>"Muy Alta"</formula>
    </cfRule>
  </conditionalFormatting>
  <conditionalFormatting sqref="AS182">
    <cfRule type="cellIs" dxfId="16186" priority="13496" stopIfTrue="1" operator="equal">
      <formula>"Muy Baja"</formula>
    </cfRule>
  </conditionalFormatting>
  <conditionalFormatting sqref="AD172:AD173">
    <cfRule type="containsText" dxfId="16185" priority="13459" operator="containsText" text="VALORAR">
      <formula>NOT(ISERROR(SEARCH("VALORAR",AD172)))</formula>
    </cfRule>
    <cfRule type="containsText" dxfId="16184" priority="13460" operator="containsText" text="Extrema">
      <formula>NOT(ISERROR(SEARCH("Extrema",AD172)))</formula>
    </cfRule>
    <cfRule type="containsText" dxfId="16183" priority="13461" operator="containsText" text="Alta">
      <formula>NOT(ISERROR(SEARCH("Alta",AD172)))</formula>
    </cfRule>
    <cfRule type="containsText" dxfId="16182" priority="13462" operator="containsText" text="Moderada">
      <formula>NOT(ISERROR(SEARCH("Moderada",AD172)))</formula>
    </cfRule>
    <cfRule type="containsText" dxfId="16181" priority="13463" operator="containsText" text="Baja">
      <formula>NOT(ISERROR(SEARCH("Baja",AD172)))</formula>
    </cfRule>
  </conditionalFormatting>
  <conditionalFormatting sqref="AD172:AD173">
    <cfRule type="containsText" dxfId="16180" priority="13464" operator="containsText" text="VALORAR">
      <formula>NOT(ISERROR(SEARCH("VALORAR",AD172)))</formula>
    </cfRule>
    <cfRule type="containsText" dxfId="16179" priority="13465" operator="containsText" text="Extrema">
      <formula>NOT(ISERROR(SEARCH("Extrema",AD172)))</formula>
    </cfRule>
    <cfRule type="containsText" dxfId="16178" priority="13466" operator="containsText" text="Alta">
      <formula>NOT(ISERROR(SEARCH("Alta",AD172)))</formula>
    </cfRule>
    <cfRule type="containsText" dxfId="16177" priority="13467" operator="containsText" text="Moderada">
      <formula>NOT(ISERROR(SEARCH("Moderada",AD172)))</formula>
    </cfRule>
    <cfRule type="containsText" dxfId="16176" priority="13468" operator="containsText" text="Baja">
      <formula>NOT(ISERROR(SEARCH("Baja",AD172)))</formula>
    </cfRule>
  </conditionalFormatting>
  <conditionalFormatting sqref="AS177">
    <cfRule type="cellIs" dxfId="16175" priority="13413" stopIfTrue="1" operator="equal">
      <formula>"Alta"</formula>
    </cfRule>
  </conditionalFormatting>
  <conditionalFormatting sqref="AS177">
    <cfRule type="cellIs" dxfId="16174" priority="13415" stopIfTrue="1" operator="equal">
      <formula>"Baja"</formula>
    </cfRule>
  </conditionalFormatting>
  <conditionalFormatting sqref="AS177">
    <cfRule type="cellIs" dxfId="16173" priority="13414" stopIfTrue="1" operator="equal">
      <formula>"Media"</formula>
    </cfRule>
  </conditionalFormatting>
  <conditionalFormatting sqref="AS177">
    <cfRule type="cellIs" dxfId="16172" priority="13412" stopIfTrue="1" operator="equal">
      <formula>"Muy Alta"</formula>
    </cfRule>
  </conditionalFormatting>
  <conditionalFormatting sqref="AS177">
    <cfRule type="cellIs" dxfId="16171" priority="13416" stopIfTrue="1" operator="equal">
      <formula>"Muy Baja"</formula>
    </cfRule>
  </conditionalFormatting>
  <conditionalFormatting sqref="AS174">
    <cfRule type="cellIs" dxfId="16170" priority="13371" stopIfTrue="1" operator="equal">
      <formula>"Alta"</formula>
    </cfRule>
  </conditionalFormatting>
  <conditionalFormatting sqref="AS174">
    <cfRule type="cellIs" dxfId="16169" priority="13373" stopIfTrue="1" operator="equal">
      <formula>"Baja"</formula>
    </cfRule>
  </conditionalFormatting>
  <conditionalFormatting sqref="AS174">
    <cfRule type="cellIs" dxfId="16168" priority="13372" stopIfTrue="1" operator="equal">
      <formula>"Media"</formula>
    </cfRule>
  </conditionalFormatting>
  <conditionalFormatting sqref="AS174">
    <cfRule type="cellIs" dxfId="16167" priority="13370" stopIfTrue="1" operator="equal">
      <formula>"Muy Alta"</formula>
    </cfRule>
  </conditionalFormatting>
  <conditionalFormatting sqref="AS174">
    <cfRule type="cellIs" dxfId="16166" priority="13374" stopIfTrue="1" operator="equal">
      <formula>"Muy Baja"</formula>
    </cfRule>
  </conditionalFormatting>
  <conditionalFormatting sqref="U172:U173">
    <cfRule type="cellIs" dxfId="16165" priority="13475" stopIfTrue="1" operator="equal">
      <formula>"Alta"</formula>
    </cfRule>
  </conditionalFormatting>
  <conditionalFormatting sqref="U172:U173">
    <cfRule type="cellIs" dxfId="16164" priority="13477" stopIfTrue="1" operator="equal">
      <formula>"Baja"</formula>
    </cfRule>
  </conditionalFormatting>
  <conditionalFormatting sqref="U172:U173">
    <cfRule type="cellIs" dxfId="16163" priority="13476" stopIfTrue="1" operator="equal">
      <formula>"Media"</formula>
    </cfRule>
  </conditionalFormatting>
  <conditionalFormatting sqref="U172:U173">
    <cfRule type="cellIs" dxfId="16162" priority="13474" stopIfTrue="1" operator="equal">
      <formula>"Muy Alta"</formula>
    </cfRule>
  </conditionalFormatting>
  <conditionalFormatting sqref="U172:U173">
    <cfRule type="cellIs" dxfId="16161" priority="13478" stopIfTrue="1" operator="equal">
      <formula>"Muy Baja"</formula>
    </cfRule>
  </conditionalFormatting>
  <conditionalFormatting sqref="AZ172">
    <cfRule type="containsText" dxfId="16160" priority="13449" operator="containsText" text="VALORAR">
      <formula>NOT(ISERROR(SEARCH("VALORAR",AZ172)))</formula>
    </cfRule>
    <cfRule type="containsText" dxfId="16159" priority="13450" operator="containsText" text="Extrema">
      <formula>NOT(ISERROR(SEARCH("Extrema",AZ172)))</formula>
    </cfRule>
    <cfRule type="containsText" dxfId="16158" priority="13451" operator="containsText" text="Alta">
      <formula>NOT(ISERROR(SEARCH("Alta",AZ172)))</formula>
    </cfRule>
    <cfRule type="containsText" dxfId="16157" priority="13452" operator="containsText" text="Moderada">
      <formula>NOT(ISERROR(SEARCH("Moderada",AZ172)))</formula>
    </cfRule>
    <cfRule type="containsText" dxfId="16156" priority="13453" operator="containsText" text="Baja">
      <formula>NOT(ISERROR(SEARCH("Baja",AZ172)))</formula>
    </cfRule>
  </conditionalFormatting>
  <conditionalFormatting sqref="AZ172">
    <cfRule type="containsText" dxfId="16155" priority="13454" operator="containsText" text="VALORAR">
      <formula>NOT(ISERROR(SEARCH("VALORAR",AZ172)))</formula>
    </cfRule>
    <cfRule type="containsText" dxfId="16154" priority="13455" operator="containsText" text="Extrema">
      <formula>NOT(ISERROR(SEARCH("Extrema",AZ172)))</formula>
    </cfRule>
    <cfRule type="containsText" dxfId="16153" priority="13456" operator="containsText" text="Alta">
      <formula>NOT(ISERROR(SEARCH("Alta",AZ172)))</formula>
    </cfRule>
    <cfRule type="containsText" dxfId="16152" priority="13457" operator="containsText" text="Moderada">
      <formula>NOT(ISERROR(SEARCH("Moderada",AZ172)))</formula>
    </cfRule>
    <cfRule type="containsText" dxfId="16151" priority="13458" operator="containsText" text="Baja">
      <formula>NOT(ISERROR(SEARCH("Baja",AZ172)))</formula>
    </cfRule>
  </conditionalFormatting>
  <conditionalFormatting sqref="AS172">
    <cfRule type="cellIs" dxfId="16150" priority="13441" stopIfTrue="1" operator="equal">
      <formula>"Alta"</formula>
    </cfRule>
  </conditionalFormatting>
  <conditionalFormatting sqref="AS172">
    <cfRule type="cellIs" dxfId="16149" priority="13443" stopIfTrue="1" operator="equal">
      <formula>"Baja"</formula>
    </cfRule>
  </conditionalFormatting>
  <conditionalFormatting sqref="AS172">
    <cfRule type="cellIs" dxfId="16148" priority="13442" stopIfTrue="1" operator="equal">
      <formula>"Media"</formula>
    </cfRule>
  </conditionalFormatting>
  <conditionalFormatting sqref="AS172">
    <cfRule type="cellIs" dxfId="16147" priority="13440" stopIfTrue="1" operator="equal">
      <formula>"Muy Alta"</formula>
    </cfRule>
  </conditionalFormatting>
  <conditionalFormatting sqref="AS172">
    <cfRule type="cellIs" dxfId="16146" priority="13444" stopIfTrue="1" operator="equal">
      <formula>"Muy Baja"</formula>
    </cfRule>
  </conditionalFormatting>
  <conditionalFormatting sqref="AS173">
    <cfRule type="cellIs" dxfId="16145" priority="13427" stopIfTrue="1" operator="equal">
      <formula>"Alta"</formula>
    </cfRule>
  </conditionalFormatting>
  <conditionalFormatting sqref="AS173">
    <cfRule type="cellIs" dxfId="16144" priority="13429" stopIfTrue="1" operator="equal">
      <formula>"Baja"</formula>
    </cfRule>
  </conditionalFormatting>
  <conditionalFormatting sqref="AS173">
    <cfRule type="cellIs" dxfId="16143" priority="13428" stopIfTrue="1" operator="equal">
      <formula>"Media"</formula>
    </cfRule>
  </conditionalFormatting>
  <conditionalFormatting sqref="AS173">
    <cfRule type="cellIs" dxfId="16142" priority="13426" stopIfTrue="1" operator="equal">
      <formula>"Muy Alta"</formula>
    </cfRule>
  </conditionalFormatting>
  <conditionalFormatting sqref="AS173">
    <cfRule type="cellIs" dxfId="16141" priority="13430" stopIfTrue="1" operator="equal">
      <formula>"Muy Baja"</formula>
    </cfRule>
  </conditionalFormatting>
  <conditionalFormatting sqref="AD174:AD175">
    <cfRule type="containsText" dxfId="16140" priority="13379" operator="containsText" text="VALORAR">
      <formula>NOT(ISERROR(SEARCH("VALORAR",AD174)))</formula>
    </cfRule>
    <cfRule type="containsText" dxfId="16139" priority="13380" operator="containsText" text="Extrema">
      <formula>NOT(ISERROR(SEARCH("Extrema",AD174)))</formula>
    </cfRule>
    <cfRule type="containsText" dxfId="16138" priority="13381" operator="containsText" text="Alta">
      <formula>NOT(ISERROR(SEARCH("Alta",AD174)))</formula>
    </cfRule>
    <cfRule type="containsText" dxfId="16137" priority="13382" operator="containsText" text="Moderada">
      <formula>NOT(ISERROR(SEARCH("Moderada",AD174)))</formula>
    </cfRule>
    <cfRule type="containsText" dxfId="16136" priority="13383" operator="containsText" text="Baja">
      <formula>NOT(ISERROR(SEARCH("Baja",AD174)))</formula>
    </cfRule>
  </conditionalFormatting>
  <conditionalFormatting sqref="AD174:AD175">
    <cfRule type="containsText" dxfId="16135" priority="13384" operator="containsText" text="VALORAR">
      <formula>NOT(ISERROR(SEARCH("VALORAR",AD174)))</formula>
    </cfRule>
    <cfRule type="containsText" dxfId="16134" priority="13385" operator="containsText" text="Extrema">
      <formula>NOT(ISERROR(SEARCH("Extrema",AD174)))</formula>
    </cfRule>
    <cfRule type="containsText" dxfId="16133" priority="13386" operator="containsText" text="Alta">
      <formula>NOT(ISERROR(SEARCH("Alta",AD174)))</formula>
    </cfRule>
    <cfRule type="containsText" dxfId="16132" priority="13387" operator="containsText" text="Moderada">
      <formula>NOT(ISERROR(SEARCH("Moderada",AD174)))</formula>
    </cfRule>
    <cfRule type="containsText" dxfId="16131" priority="13388" operator="containsText" text="Baja">
      <formula>NOT(ISERROR(SEARCH("Baja",AD174)))</formula>
    </cfRule>
  </conditionalFormatting>
  <conditionalFormatting sqref="U174:U175">
    <cfRule type="cellIs" dxfId="16130" priority="13395" stopIfTrue="1" operator="equal">
      <formula>"Alta"</formula>
    </cfRule>
  </conditionalFormatting>
  <conditionalFormatting sqref="U174:U175">
    <cfRule type="cellIs" dxfId="16129" priority="13397" stopIfTrue="1" operator="equal">
      <formula>"Baja"</formula>
    </cfRule>
  </conditionalFormatting>
  <conditionalFormatting sqref="U174:U175">
    <cfRule type="cellIs" dxfId="16128" priority="13396" stopIfTrue="1" operator="equal">
      <formula>"Media"</formula>
    </cfRule>
  </conditionalFormatting>
  <conditionalFormatting sqref="U174:U175">
    <cfRule type="cellIs" dxfId="16127" priority="13394" stopIfTrue="1" operator="equal">
      <formula>"Muy Alta"</formula>
    </cfRule>
  </conditionalFormatting>
  <conditionalFormatting sqref="U174:U175">
    <cfRule type="cellIs" dxfId="16126" priority="13398" stopIfTrue="1" operator="equal">
      <formula>"Muy Baja"</formula>
    </cfRule>
  </conditionalFormatting>
  <conditionalFormatting sqref="AS175">
    <cfRule type="cellIs" dxfId="16125" priority="13357" stopIfTrue="1" operator="equal">
      <formula>"Alta"</formula>
    </cfRule>
  </conditionalFormatting>
  <conditionalFormatting sqref="AS175">
    <cfRule type="cellIs" dxfId="16124" priority="13359" stopIfTrue="1" operator="equal">
      <formula>"Baja"</formula>
    </cfRule>
  </conditionalFormatting>
  <conditionalFormatting sqref="AS175">
    <cfRule type="cellIs" dxfId="16123" priority="13358" stopIfTrue="1" operator="equal">
      <formula>"Media"</formula>
    </cfRule>
  </conditionalFormatting>
  <conditionalFormatting sqref="AS175">
    <cfRule type="cellIs" dxfId="16122" priority="13356" stopIfTrue="1" operator="equal">
      <formula>"Muy Alta"</formula>
    </cfRule>
  </conditionalFormatting>
  <conditionalFormatting sqref="AS175">
    <cfRule type="cellIs" dxfId="16121" priority="13360" stopIfTrue="1" operator="equal">
      <formula>"Muy Baja"</formula>
    </cfRule>
  </conditionalFormatting>
  <conditionalFormatting sqref="AD176">
    <cfRule type="containsText" dxfId="16120" priority="13323" operator="containsText" text="VALORAR">
      <formula>NOT(ISERROR(SEARCH("VALORAR",AD176)))</formula>
    </cfRule>
    <cfRule type="containsText" dxfId="16119" priority="13324" operator="containsText" text="Extrema">
      <formula>NOT(ISERROR(SEARCH("Extrema",AD176)))</formula>
    </cfRule>
    <cfRule type="containsText" dxfId="16118" priority="13325" operator="containsText" text="Alta">
      <formula>NOT(ISERROR(SEARCH("Alta",AD176)))</formula>
    </cfRule>
    <cfRule type="containsText" dxfId="16117" priority="13326" operator="containsText" text="Moderada">
      <formula>NOT(ISERROR(SEARCH("Moderada",AD176)))</formula>
    </cfRule>
    <cfRule type="containsText" dxfId="16116" priority="13327" operator="containsText" text="Baja">
      <formula>NOT(ISERROR(SEARCH("Baja",AD176)))</formula>
    </cfRule>
  </conditionalFormatting>
  <conditionalFormatting sqref="AD176">
    <cfRule type="containsText" dxfId="16115" priority="13328" operator="containsText" text="VALORAR">
      <formula>NOT(ISERROR(SEARCH("VALORAR",AD176)))</formula>
    </cfRule>
    <cfRule type="containsText" dxfId="16114" priority="13329" operator="containsText" text="Extrema">
      <formula>NOT(ISERROR(SEARCH("Extrema",AD176)))</formula>
    </cfRule>
    <cfRule type="containsText" dxfId="16113" priority="13330" operator="containsText" text="Alta">
      <formula>NOT(ISERROR(SEARCH("Alta",AD176)))</formula>
    </cfRule>
    <cfRule type="containsText" dxfId="16112" priority="13331" operator="containsText" text="Moderada">
      <formula>NOT(ISERROR(SEARCH("Moderada",AD176)))</formula>
    </cfRule>
    <cfRule type="containsText" dxfId="16111" priority="13332" operator="containsText" text="Baja">
      <formula>NOT(ISERROR(SEARCH("Baja",AD176)))</formula>
    </cfRule>
  </conditionalFormatting>
  <conditionalFormatting sqref="U176">
    <cfRule type="cellIs" dxfId="16110" priority="13339" stopIfTrue="1" operator="equal">
      <formula>"Alta"</formula>
    </cfRule>
  </conditionalFormatting>
  <conditionalFormatting sqref="U176">
    <cfRule type="cellIs" dxfId="16109" priority="13341" stopIfTrue="1" operator="equal">
      <formula>"Baja"</formula>
    </cfRule>
  </conditionalFormatting>
  <conditionalFormatting sqref="U176">
    <cfRule type="cellIs" dxfId="16108" priority="13340" stopIfTrue="1" operator="equal">
      <formula>"Media"</formula>
    </cfRule>
  </conditionalFormatting>
  <conditionalFormatting sqref="U176">
    <cfRule type="cellIs" dxfId="16107" priority="13338" stopIfTrue="1" operator="equal">
      <formula>"Muy Alta"</formula>
    </cfRule>
  </conditionalFormatting>
  <conditionalFormatting sqref="U176">
    <cfRule type="cellIs" dxfId="16106" priority="13342" stopIfTrue="1" operator="equal">
      <formula>"Muy Baja"</formula>
    </cfRule>
  </conditionalFormatting>
  <conditionalFormatting sqref="AS176">
    <cfRule type="cellIs" dxfId="16105" priority="13315" stopIfTrue="1" operator="equal">
      <formula>"Alta"</formula>
    </cfRule>
  </conditionalFormatting>
  <conditionalFormatting sqref="AS176">
    <cfRule type="cellIs" dxfId="16104" priority="13317" stopIfTrue="1" operator="equal">
      <formula>"Baja"</formula>
    </cfRule>
  </conditionalFormatting>
  <conditionalFormatting sqref="AS176">
    <cfRule type="cellIs" dxfId="16103" priority="13316" stopIfTrue="1" operator="equal">
      <formula>"Media"</formula>
    </cfRule>
  </conditionalFormatting>
  <conditionalFormatting sqref="AS176">
    <cfRule type="cellIs" dxfId="16102" priority="13314" stopIfTrue="1" operator="equal">
      <formula>"Muy Alta"</formula>
    </cfRule>
  </conditionalFormatting>
  <conditionalFormatting sqref="AS176">
    <cfRule type="cellIs" dxfId="16101" priority="13318" stopIfTrue="1" operator="equal">
      <formula>"Muy Baja"</formula>
    </cfRule>
  </conditionalFormatting>
  <conditionalFormatting sqref="AD184:AD185">
    <cfRule type="containsText" dxfId="16100" priority="13281" operator="containsText" text="VALORAR">
      <formula>NOT(ISERROR(SEARCH("VALORAR",AD184)))</formula>
    </cfRule>
    <cfRule type="containsText" dxfId="16099" priority="13282" operator="containsText" text="Extrema">
      <formula>NOT(ISERROR(SEARCH("Extrema",AD184)))</formula>
    </cfRule>
    <cfRule type="containsText" dxfId="16098" priority="13283" operator="containsText" text="Alta">
      <formula>NOT(ISERROR(SEARCH("Alta",AD184)))</formula>
    </cfRule>
    <cfRule type="containsText" dxfId="16097" priority="13284" operator="containsText" text="Moderada">
      <formula>NOT(ISERROR(SEARCH("Moderada",AD184)))</formula>
    </cfRule>
    <cfRule type="containsText" dxfId="16096" priority="13285" operator="containsText" text="Baja">
      <formula>NOT(ISERROR(SEARCH("Baja",AD184)))</formula>
    </cfRule>
  </conditionalFormatting>
  <conditionalFormatting sqref="AD184:AD185">
    <cfRule type="containsText" dxfId="16095" priority="13286" operator="containsText" text="VALORAR">
      <formula>NOT(ISERROR(SEARCH("VALORAR",AD184)))</formula>
    </cfRule>
    <cfRule type="containsText" dxfId="16094" priority="13287" operator="containsText" text="Extrema">
      <formula>NOT(ISERROR(SEARCH("Extrema",AD184)))</formula>
    </cfRule>
    <cfRule type="containsText" dxfId="16093" priority="13288" operator="containsText" text="Alta">
      <formula>NOT(ISERROR(SEARCH("Alta",AD184)))</formula>
    </cfRule>
    <cfRule type="containsText" dxfId="16092" priority="13289" operator="containsText" text="Moderada">
      <formula>NOT(ISERROR(SEARCH("Moderada",AD184)))</formula>
    </cfRule>
    <cfRule type="containsText" dxfId="16091" priority="13290" operator="containsText" text="Baja">
      <formula>NOT(ISERROR(SEARCH("Baja",AD184)))</formula>
    </cfRule>
  </conditionalFormatting>
  <conditionalFormatting sqref="AS189">
    <cfRule type="cellIs" dxfId="16090" priority="13235" stopIfTrue="1" operator="equal">
      <formula>"Alta"</formula>
    </cfRule>
  </conditionalFormatting>
  <conditionalFormatting sqref="AS189">
    <cfRule type="cellIs" dxfId="16089" priority="13237" stopIfTrue="1" operator="equal">
      <formula>"Baja"</formula>
    </cfRule>
  </conditionalFormatting>
  <conditionalFormatting sqref="AS189">
    <cfRule type="cellIs" dxfId="16088" priority="13236" stopIfTrue="1" operator="equal">
      <formula>"Media"</formula>
    </cfRule>
  </conditionalFormatting>
  <conditionalFormatting sqref="AS189">
    <cfRule type="cellIs" dxfId="16087" priority="13234" stopIfTrue="1" operator="equal">
      <formula>"Muy Alta"</formula>
    </cfRule>
  </conditionalFormatting>
  <conditionalFormatting sqref="AS189">
    <cfRule type="cellIs" dxfId="16086" priority="13238" stopIfTrue="1" operator="equal">
      <formula>"Muy Baja"</formula>
    </cfRule>
  </conditionalFormatting>
  <conditionalFormatting sqref="AS186">
    <cfRule type="cellIs" dxfId="16085" priority="13193" stopIfTrue="1" operator="equal">
      <formula>"Alta"</formula>
    </cfRule>
  </conditionalFormatting>
  <conditionalFormatting sqref="AS186">
    <cfRule type="cellIs" dxfId="16084" priority="13195" stopIfTrue="1" operator="equal">
      <formula>"Baja"</formula>
    </cfRule>
  </conditionalFormatting>
  <conditionalFormatting sqref="AS186">
    <cfRule type="cellIs" dxfId="16083" priority="13194" stopIfTrue="1" operator="equal">
      <formula>"Media"</formula>
    </cfRule>
  </conditionalFormatting>
  <conditionalFormatting sqref="AS186">
    <cfRule type="cellIs" dxfId="16082" priority="13192" stopIfTrue="1" operator="equal">
      <formula>"Muy Alta"</formula>
    </cfRule>
  </conditionalFormatting>
  <conditionalFormatting sqref="AS186">
    <cfRule type="cellIs" dxfId="16081" priority="13196" stopIfTrue="1" operator="equal">
      <formula>"Muy Baja"</formula>
    </cfRule>
  </conditionalFormatting>
  <conditionalFormatting sqref="U184:U185">
    <cfRule type="cellIs" dxfId="16080" priority="13297" stopIfTrue="1" operator="equal">
      <formula>"Alta"</formula>
    </cfRule>
  </conditionalFormatting>
  <conditionalFormatting sqref="U184:U185">
    <cfRule type="cellIs" dxfId="16079" priority="13299" stopIfTrue="1" operator="equal">
      <formula>"Baja"</formula>
    </cfRule>
  </conditionalFormatting>
  <conditionalFormatting sqref="U184:U185">
    <cfRule type="cellIs" dxfId="16078" priority="13298" stopIfTrue="1" operator="equal">
      <formula>"Media"</formula>
    </cfRule>
  </conditionalFormatting>
  <conditionalFormatting sqref="U184:U185">
    <cfRule type="cellIs" dxfId="16077" priority="13296" stopIfTrue="1" operator="equal">
      <formula>"Muy Alta"</formula>
    </cfRule>
  </conditionalFormatting>
  <conditionalFormatting sqref="U184:U185">
    <cfRule type="cellIs" dxfId="16076" priority="13300" stopIfTrue="1" operator="equal">
      <formula>"Muy Baja"</formula>
    </cfRule>
  </conditionalFormatting>
  <conditionalFormatting sqref="AZ184">
    <cfRule type="containsText" dxfId="16075" priority="13271" operator="containsText" text="VALORAR">
      <formula>NOT(ISERROR(SEARCH("VALORAR",AZ184)))</formula>
    </cfRule>
    <cfRule type="containsText" dxfId="16074" priority="13272" operator="containsText" text="Extrema">
      <formula>NOT(ISERROR(SEARCH("Extrema",AZ184)))</formula>
    </cfRule>
    <cfRule type="containsText" dxfId="16073" priority="13273" operator="containsText" text="Alta">
      <formula>NOT(ISERROR(SEARCH("Alta",AZ184)))</formula>
    </cfRule>
    <cfRule type="containsText" dxfId="16072" priority="13274" operator="containsText" text="Moderada">
      <formula>NOT(ISERROR(SEARCH("Moderada",AZ184)))</formula>
    </cfRule>
    <cfRule type="containsText" dxfId="16071" priority="13275" operator="containsText" text="Baja">
      <formula>NOT(ISERROR(SEARCH("Baja",AZ184)))</formula>
    </cfRule>
  </conditionalFormatting>
  <conditionalFormatting sqref="AZ184">
    <cfRule type="containsText" dxfId="16070" priority="13276" operator="containsText" text="VALORAR">
      <formula>NOT(ISERROR(SEARCH("VALORAR",AZ184)))</formula>
    </cfRule>
    <cfRule type="containsText" dxfId="16069" priority="13277" operator="containsText" text="Extrema">
      <formula>NOT(ISERROR(SEARCH("Extrema",AZ184)))</formula>
    </cfRule>
    <cfRule type="containsText" dxfId="16068" priority="13278" operator="containsText" text="Alta">
      <formula>NOT(ISERROR(SEARCH("Alta",AZ184)))</formula>
    </cfRule>
    <cfRule type="containsText" dxfId="16067" priority="13279" operator="containsText" text="Moderada">
      <formula>NOT(ISERROR(SEARCH("Moderada",AZ184)))</formula>
    </cfRule>
    <cfRule type="containsText" dxfId="16066" priority="13280" operator="containsText" text="Baja">
      <formula>NOT(ISERROR(SEARCH("Baja",AZ184)))</formula>
    </cfRule>
  </conditionalFormatting>
  <conditionalFormatting sqref="AS184">
    <cfRule type="cellIs" dxfId="16065" priority="13263" stopIfTrue="1" operator="equal">
      <formula>"Alta"</formula>
    </cfRule>
  </conditionalFormatting>
  <conditionalFormatting sqref="AS184">
    <cfRule type="cellIs" dxfId="16064" priority="13265" stopIfTrue="1" operator="equal">
      <formula>"Baja"</formula>
    </cfRule>
  </conditionalFormatting>
  <conditionalFormatting sqref="AS184">
    <cfRule type="cellIs" dxfId="16063" priority="13264" stopIfTrue="1" operator="equal">
      <formula>"Media"</formula>
    </cfRule>
  </conditionalFormatting>
  <conditionalFormatting sqref="AS184">
    <cfRule type="cellIs" dxfId="16062" priority="13262" stopIfTrue="1" operator="equal">
      <formula>"Muy Alta"</formula>
    </cfRule>
  </conditionalFormatting>
  <conditionalFormatting sqref="AS184">
    <cfRule type="cellIs" dxfId="16061" priority="13266" stopIfTrue="1" operator="equal">
      <formula>"Muy Baja"</formula>
    </cfRule>
  </conditionalFormatting>
  <conditionalFormatting sqref="AS185">
    <cfRule type="cellIs" dxfId="16060" priority="13249" stopIfTrue="1" operator="equal">
      <formula>"Alta"</formula>
    </cfRule>
  </conditionalFormatting>
  <conditionalFormatting sqref="AS185">
    <cfRule type="cellIs" dxfId="16059" priority="13251" stopIfTrue="1" operator="equal">
      <formula>"Baja"</formula>
    </cfRule>
  </conditionalFormatting>
  <conditionalFormatting sqref="AS185">
    <cfRule type="cellIs" dxfId="16058" priority="13250" stopIfTrue="1" operator="equal">
      <formula>"Media"</formula>
    </cfRule>
  </conditionalFormatting>
  <conditionalFormatting sqref="AS185">
    <cfRule type="cellIs" dxfId="16057" priority="13248" stopIfTrue="1" operator="equal">
      <formula>"Muy Alta"</formula>
    </cfRule>
  </conditionalFormatting>
  <conditionalFormatting sqref="AS185">
    <cfRule type="cellIs" dxfId="16056" priority="13252" stopIfTrue="1" operator="equal">
      <formula>"Muy Baja"</formula>
    </cfRule>
  </conditionalFormatting>
  <conditionalFormatting sqref="AD186:AD187">
    <cfRule type="containsText" dxfId="16055" priority="13201" operator="containsText" text="VALORAR">
      <formula>NOT(ISERROR(SEARCH("VALORAR",AD186)))</formula>
    </cfRule>
    <cfRule type="containsText" dxfId="16054" priority="13202" operator="containsText" text="Extrema">
      <formula>NOT(ISERROR(SEARCH("Extrema",AD186)))</formula>
    </cfRule>
    <cfRule type="containsText" dxfId="16053" priority="13203" operator="containsText" text="Alta">
      <formula>NOT(ISERROR(SEARCH("Alta",AD186)))</formula>
    </cfRule>
    <cfRule type="containsText" dxfId="16052" priority="13204" operator="containsText" text="Moderada">
      <formula>NOT(ISERROR(SEARCH("Moderada",AD186)))</formula>
    </cfRule>
    <cfRule type="containsText" dxfId="16051" priority="13205" operator="containsText" text="Baja">
      <formula>NOT(ISERROR(SEARCH("Baja",AD186)))</formula>
    </cfRule>
  </conditionalFormatting>
  <conditionalFormatting sqref="AD186:AD187">
    <cfRule type="containsText" dxfId="16050" priority="13206" operator="containsText" text="VALORAR">
      <formula>NOT(ISERROR(SEARCH("VALORAR",AD186)))</formula>
    </cfRule>
    <cfRule type="containsText" dxfId="16049" priority="13207" operator="containsText" text="Extrema">
      <formula>NOT(ISERROR(SEARCH("Extrema",AD186)))</formula>
    </cfRule>
    <cfRule type="containsText" dxfId="16048" priority="13208" operator="containsText" text="Alta">
      <formula>NOT(ISERROR(SEARCH("Alta",AD186)))</formula>
    </cfRule>
    <cfRule type="containsText" dxfId="16047" priority="13209" operator="containsText" text="Moderada">
      <formula>NOT(ISERROR(SEARCH("Moderada",AD186)))</formula>
    </cfRule>
    <cfRule type="containsText" dxfId="16046" priority="13210" operator="containsText" text="Baja">
      <formula>NOT(ISERROR(SEARCH("Baja",AD186)))</formula>
    </cfRule>
  </conditionalFormatting>
  <conditionalFormatting sqref="U186:U187">
    <cfRule type="cellIs" dxfId="16045" priority="13217" stopIfTrue="1" operator="equal">
      <formula>"Alta"</formula>
    </cfRule>
  </conditionalFormatting>
  <conditionalFormatting sqref="U186:U187">
    <cfRule type="cellIs" dxfId="16044" priority="13219" stopIfTrue="1" operator="equal">
      <formula>"Baja"</formula>
    </cfRule>
  </conditionalFormatting>
  <conditionalFormatting sqref="U186:U187">
    <cfRule type="cellIs" dxfId="16043" priority="13218" stopIfTrue="1" operator="equal">
      <formula>"Media"</formula>
    </cfRule>
  </conditionalFormatting>
  <conditionalFormatting sqref="U186:U187">
    <cfRule type="cellIs" dxfId="16042" priority="13216" stopIfTrue="1" operator="equal">
      <formula>"Muy Alta"</formula>
    </cfRule>
  </conditionalFormatting>
  <conditionalFormatting sqref="U186:U187">
    <cfRule type="cellIs" dxfId="16041" priority="13220" stopIfTrue="1" operator="equal">
      <formula>"Muy Baja"</formula>
    </cfRule>
  </conditionalFormatting>
  <conditionalFormatting sqref="AS187">
    <cfRule type="cellIs" dxfId="16040" priority="13179" stopIfTrue="1" operator="equal">
      <formula>"Alta"</formula>
    </cfRule>
  </conditionalFormatting>
  <conditionalFormatting sqref="AS187">
    <cfRule type="cellIs" dxfId="16039" priority="13181" stopIfTrue="1" operator="equal">
      <formula>"Baja"</formula>
    </cfRule>
  </conditionalFormatting>
  <conditionalFormatting sqref="AS187">
    <cfRule type="cellIs" dxfId="16038" priority="13180" stopIfTrue="1" operator="equal">
      <formula>"Media"</formula>
    </cfRule>
  </conditionalFormatting>
  <conditionalFormatting sqref="AS187">
    <cfRule type="cellIs" dxfId="16037" priority="13178" stopIfTrue="1" operator="equal">
      <formula>"Muy Alta"</formula>
    </cfRule>
  </conditionalFormatting>
  <conditionalFormatting sqref="AS187">
    <cfRule type="cellIs" dxfId="16036" priority="13182" stopIfTrue="1" operator="equal">
      <formula>"Muy Baja"</formula>
    </cfRule>
  </conditionalFormatting>
  <conditionalFormatting sqref="AD188">
    <cfRule type="containsText" dxfId="16035" priority="13145" operator="containsText" text="VALORAR">
      <formula>NOT(ISERROR(SEARCH("VALORAR",AD188)))</formula>
    </cfRule>
    <cfRule type="containsText" dxfId="16034" priority="13146" operator="containsText" text="Extrema">
      <formula>NOT(ISERROR(SEARCH("Extrema",AD188)))</formula>
    </cfRule>
    <cfRule type="containsText" dxfId="16033" priority="13147" operator="containsText" text="Alta">
      <formula>NOT(ISERROR(SEARCH("Alta",AD188)))</formula>
    </cfRule>
    <cfRule type="containsText" dxfId="16032" priority="13148" operator="containsText" text="Moderada">
      <formula>NOT(ISERROR(SEARCH("Moderada",AD188)))</formula>
    </cfRule>
    <cfRule type="containsText" dxfId="16031" priority="13149" operator="containsText" text="Baja">
      <formula>NOT(ISERROR(SEARCH("Baja",AD188)))</formula>
    </cfRule>
  </conditionalFormatting>
  <conditionalFormatting sqref="AD188">
    <cfRule type="containsText" dxfId="16030" priority="13150" operator="containsText" text="VALORAR">
      <formula>NOT(ISERROR(SEARCH("VALORAR",AD188)))</formula>
    </cfRule>
    <cfRule type="containsText" dxfId="16029" priority="13151" operator="containsText" text="Extrema">
      <formula>NOT(ISERROR(SEARCH("Extrema",AD188)))</formula>
    </cfRule>
    <cfRule type="containsText" dxfId="16028" priority="13152" operator="containsText" text="Alta">
      <formula>NOT(ISERROR(SEARCH("Alta",AD188)))</formula>
    </cfRule>
    <cfRule type="containsText" dxfId="16027" priority="13153" operator="containsText" text="Moderada">
      <formula>NOT(ISERROR(SEARCH("Moderada",AD188)))</formula>
    </cfRule>
    <cfRule type="containsText" dxfId="16026" priority="13154" operator="containsText" text="Baja">
      <formula>NOT(ISERROR(SEARCH("Baja",AD188)))</formula>
    </cfRule>
  </conditionalFormatting>
  <conditionalFormatting sqref="U188">
    <cfRule type="cellIs" dxfId="16025" priority="13161" stopIfTrue="1" operator="equal">
      <formula>"Alta"</formula>
    </cfRule>
  </conditionalFormatting>
  <conditionalFormatting sqref="U188">
    <cfRule type="cellIs" dxfId="16024" priority="13163" stopIfTrue="1" operator="equal">
      <formula>"Baja"</formula>
    </cfRule>
  </conditionalFormatting>
  <conditionalFormatting sqref="U188">
    <cfRule type="cellIs" dxfId="16023" priority="13162" stopIfTrue="1" operator="equal">
      <formula>"Media"</formula>
    </cfRule>
  </conditionalFormatting>
  <conditionalFormatting sqref="U188">
    <cfRule type="cellIs" dxfId="16022" priority="13160" stopIfTrue="1" operator="equal">
      <formula>"Muy Alta"</formula>
    </cfRule>
  </conditionalFormatting>
  <conditionalFormatting sqref="U188">
    <cfRule type="cellIs" dxfId="16021" priority="13164" stopIfTrue="1" operator="equal">
      <formula>"Muy Baja"</formula>
    </cfRule>
  </conditionalFormatting>
  <conditionalFormatting sqref="AS188">
    <cfRule type="cellIs" dxfId="16020" priority="13137" stopIfTrue="1" operator="equal">
      <formula>"Alta"</formula>
    </cfRule>
  </conditionalFormatting>
  <conditionalFormatting sqref="AS188">
    <cfRule type="cellIs" dxfId="16019" priority="13139" stopIfTrue="1" operator="equal">
      <formula>"Baja"</formula>
    </cfRule>
  </conditionalFormatting>
  <conditionalFormatting sqref="AS188">
    <cfRule type="cellIs" dxfId="16018" priority="13138" stopIfTrue="1" operator="equal">
      <formula>"Media"</formula>
    </cfRule>
  </conditionalFormatting>
  <conditionalFormatting sqref="AS188">
    <cfRule type="cellIs" dxfId="16017" priority="13136" stopIfTrue="1" operator="equal">
      <formula>"Muy Alta"</formula>
    </cfRule>
  </conditionalFormatting>
  <conditionalFormatting sqref="AS188">
    <cfRule type="cellIs" dxfId="16016" priority="13140" stopIfTrue="1" operator="equal">
      <formula>"Muy Baja"</formula>
    </cfRule>
  </conditionalFormatting>
  <conditionalFormatting sqref="AD190:AD191">
    <cfRule type="containsText" dxfId="16015" priority="13103" operator="containsText" text="VALORAR">
      <formula>NOT(ISERROR(SEARCH("VALORAR",AD190)))</formula>
    </cfRule>
    <cfRule type="containsText" dxfId="16014" priority="13104" operator="containsText" text="Extrema">
      <formula>NOT(ISERROR(SEARCH("Extrema",AD190)))</formula>
    </cfRule>
    <cfRule type="containsText" dxfId="16013" priority="13105" operator="containsText" text="Alta">
      <formula>NOT(ISERROR(SEARCH("Alta",AD190)))</formula>
    </cfRule>
    <cfRule type="containsText" dxfId="16012" priority="13106" operator="containsText" text="Moderada">
      <formula>NOT(ISERROR(SEARCH("Moderada",AD190)))</formula>
    </cfRule>
    <cfRule type="containsText" dxfId="16011" priority="13107" operator="containsText" text="Baja">
      <formula>NOT(ISERROR(SEARCH("Baja",AD190)))</formula>
    </cfRule>
  </conditionalFormatting>
  <conditionalFormatting sqref="AD190:AD191">
    <cfRule type="containsText" dxfId="16010" priority="13108" operator="containsText" text="VALORAR">
      <formula>NOT(ISERROR(SEARCH("VALORAR",AD190)))</formula>
    </cfRule>
    <cfRule type="containsText" dxfId="16009" priority="13109" operator="containsText" text="Extrema">
      <formula>NOT(ISERROR(SEARCH("Extrema",AD190)))</formula>
    </cfRule>
    <cfRule type="containsText" dxfId="16008" priority="13110" operator="containsText" text="Alta">
      <formula>NOT(ISERROR(SEARCH("Alta",AD190)))</formula>
    </cfRule>
    <cfRule type="containsText" dxfId="16007" priority="13111" operator="containsText" text="Moderada">
      <formula>NOT(ISERROR(SEARCH("Moderada",AD190)))</formula>
    </cfRule>
    <cfRule type="containsText" dxfId="16006" priority="13112" operator="containsText" text="Baja">
      <formula>NOT(ISERROR(SEARCH("Baja",AD190)))</formula>
    </cfRule>
  </conditionalFormatting>
  <conditionalFormatting sqref="AS195">
    <cfRule type="cellIs" dxfId="16005" priority="13057" stopIfTrue="1" operator="equal">
      <formula>"Alta"</formula>
    </cfRule>
  </conditionalFormatting>
  <conditionalFormatting sqref="AS195">
    <cfRule type="cellIs" dxfId="16004" priority="13059" stopIfTrue="1" operator="equal">
      <formula>"Baja"</formula>
    </cfRule>
  </conditionalFormatting>
  <conditionalFormatting sqref="AS195">
    <cfRule type="cellIs" dxfId="16003" priority="13058" stopIfTrue="1" operator="equal">
      <formula>"Media"</formula>
    </cfRule>
  </conditionalFormatting>
  <conditionalFormatting sqref="AS195">
    <cfRule type="cellIs" dxfId="16002" priority="13056" stopIfTrue="1" operator="equal">
      <formula>"Muy Alta"</formula>
    </cfRule>
  </conditionalFormatting>
  <conditionalFormatting sqref="AS195">
    <cfRule type="cellIs" dxfId="16001" priority="13060" stopIfTrue="1" operator="equal">
      <formula>"Muy Baja"</formula>
    </cfRule>
  </conditionalFormatting>
  <conditionalFormatting sqref="AS192">
    <cfRule type="cellIs" dxfId="16000" priority="13015" stopIfTrue="1" operator="equal">
      <formula>"Alta"</formula>
    </cfRule>
  </conditionalFormatting>
  <conditionalFormatting sqref="AS192">
    <cfRule type="cellIs" dxfId="15999" priority="13017" stopIfTrue="1" operator="equal">
      <formula>"Baja"</formula>
    </cfRule>
  </conditionalFormatting>
  <conditionalFormatting sqref="AS192">
    <cfRule type="cellIs" dxfId="15998" priority="13016" stopIfTrue="1" operator="equal">
      <formula>"Media"</formula>
    </cfRule>
  </conditionalFormatting>
  <conditionalFormatting sqref="AS192">
    <cfRule type="cellIs" dxfId="15997" priority="13014" stopIfTrue="1" operator="equal">
      <formula>"Muy Alta"</formula>
    </cfRule>
  </conditionalFormatting>
  <conditionalFormatting sqref="AS192">
    <cfRule type="cellIs" dxfId="15996" priority="13018" stopIfTrue="1" operator="equal">
      <formula>"Muy Baja"</formula>
    </cfRule>
  </conditionalFormatting>
  <conditionalFormatting sqref="U190:U191">
    <cfRule type="cellIs" dxfId="15995" priority="13119" stopIfTrue="1" operator="equal">
      <formula>"Alta"</formula>
    </cfRule>
  </conditionalFormatting>
  <conditionalFormatting sqref="U190:U191">
    <cfRule type="cellIs" dxfId="15994" priority="13121" stopIfTrue="1" operator="equal">
      <formula>"Baja"</formula>
    </cfRule>
  </conditionalFormatting>
  <conditionalFormatting sqref="U190:U191">
    <cfRule type="cellIs" dxfId="15993" priority="13120" stopIfTrue="1" operator="equal">
      <formula>"Media"</formula>
    </cfRule>
  </conditionalFormatting>
  <conditionalFormatting sqref="U190:U191">
    <cfRule type="cellIs" dxfId="15992" priority="13118" stopIfTrue="1" operator="equal">
      <formula>"Muy Alta"</formula>
    </cfRule>
  </conditionalFormatting>
  <conditionalFormatting sqref="U190:U191">
    <cfRule type="cellIs" dxfId="15991" priority="13122" stopIfTrue="1" operator="equal">
      <formula>"Muy Baja"</formula>
    </cfRule>
  </conditionalFormatting>
  <conditionalFormatting sqref="AZ190">
    <cfRule type="containsText" dxfId="15990" priority="13093" operator="containsText" text="VALORAR">
      <formula>NOT(ISERROR(SEARCH("VALORAR",AZ190)))</formula>
    </cfRule>
    <cfRule type="containsText" dxfId="15989" priority="13094" operator="containsText" text="Extrema">
      <formula>NOT(ISERROR(SEARCH("Extrema",AZ190)))</formula>
    </cfRule>
    <cfRule type="containsText" dxfId="15988" priority="13095" operator="containsText" text="Alta">
      <formula>NOT(ISERROR(SEARCH("Alta",AZ190)))</formula>
    </cfRule>
    <cfRule type="containsText" dxfId="15987" priority="13096" operator="containsText" text="Moderada">
      <formula>NOT(ISERROR(SEARCH("Moderada",AZ190)))</formula>
    </cfRule>
    <cfRule type="containsText" dxfId="15986" priority="13097" operator="containsText" text="Baja">
      <formula>NOT(ISERROR(SEARCH("Baja",AZ190)))</formula>
    </cfRule>
  </conditionalFormatting>
  <conditionalFormatting sqref="AZ190">
    <cfRule type="containsText" dxfId="15985" priority="13098" operator="containsText" text="VALORAR">
      <formula>NOT(ISERROR(SEARCH("VALORAR",AZ190)))</formula>
    </cfRule>
    <cfRule type="containsText" dxfId="15984" priority="13099" operator="containsText" text="Extrema">
      <formula>NOT(ISERROR(SEARCH("Extrema",AZ190)))</formula>
    </cfRule>
    <cfRule type="containsText" dxfId="15983" priority="13100" operator="containsText" text="Alta">
      <formula>NOT(ISERROR(SEARCH("Alta",AZ190)))</formula>
    </cfRule>
    <cfRule type="containsText" dxfId="15982" priority="13101" operator="containsText" text="Moderada">
      <formula>NOT(ISERROR(SEARCH("Moderada",AZ190)))</formula>
    </cfRule>
    <cfRule type="containsText" dxfId="15981" priority="13102" operator="containsText" text="Baja">
      <formula>NOT(ISERROR(SEARCH("Baja",AZ190)))</formula>
    </cfRule>
  </conditionalFormatting>
  <conditionalFormatting sqref="AS190">
    <cfRule type="cellIs" dxfId="15980" priority="13085" stopIfTrue="1" operator="equal">
      <formula>"Alta"</formula>
    </cfRule>
  </conditionalFormatting>
  <conditionalFormatting sqref="AS190">
    <cfRule type="cellIs" dxfId="15979" priority="13087" stopIfTrue="1" operator="equal">
      <formula>"Baja"</formula>
    </cfRule>
  </conditionalFormatting>
  <conditionalFormatting sqref="AS190">
    <cfRule type="cellIs" dxfId="15978" priority="13086" stopIfTrue="1" operator="equal">
      <formula>"Media"</formula>
    </cfRule>
  </conditionalFormatting>
  <conditionalFormatting sqref="AS190">
    <cfRule type="cellIs" dxfId="15977" priority="13084" stopIfTrue="1" operator="equal">
      <formula>"Muy Alta"</formula>
    </cfRule>
  </conditionalFormatting>
  <conditionalFormatting sqref="AS190">
    <cfRule type="cellIs" dxfId="15976" priority="13088" stopIfTrue="1" operator="equal">
      <formula>"Muy Baja"</formula>
    </cfRule>
  </conditionalFormatting>
  <conditionalFormatting sqref="AS191">
    <cfRule type="cellIs" dxfId="15975" priority="13071" stopIfTrue="1" operator="equal">
      <formula>"Alta"</formula>
    </cfRule>
  </conditionalFormatting>
  <conditionalFormatting sqref="AS191">
    <cfRule type="cellIs" dxfId="15974" priority="13073" stopIfTrue="1" operator="equal">
      <formula>"Baja"</formula>
    </cfRule>
  </conditionalFormatting>
  <conditionalFormatting sqref="AS191">
    <cfRule type="cellIs" dxfId="15973" priority="13072" stopIfTrue="1" operator="equal">
      <formula>"Media"</formula>
    </cfRule>
  </conditionalFormatting>
  <conditionalFormatting sqref="AS191">
    <cfRule type="cellIs" dxfId="15972" priority="13070" stopIfTrue="1" operator="equal">
      <formula>"Muy Alta"</formula>
    </cfRule>
  </conditionalFormatting>
  <conditionalFormatting sqref="AS191">
    <cfRule type="cellIs" dxfId="15971" priority="13074" stopIfTrue="1" operator="equal">
      <formula>"Muy Baja"</formula>
    </cfRule>
  </conditionalFormatting>
  <conditionalFormatting sqref="AD192:AD193">
    <cfRule type="containsText" dxfId="15970" priority="13023" operator="containsText" text="VALORAR">
      <formula>NOT(ISERROR(SEARCH("VALORAR",AD192)))</formula>
    </cfRule>
    <cfRule type="containsText" dxfId="15969" priority="13024" operator="containsText" text="Extrema">
      <formula>NOT(ISERROR(SEARCH("Extrema",AD192)))</formula>
    </cfRule>
    <cfRule type="containsText" dxfId="15968" priority="13025" operator="containsText" text="Alta">
      <formula>NOT(ISERROR(SEARCH("Alta",AD192)))</formula>
    </cfRule>
    <cfRule type="containsText" dxfId="15967" priority="13026" operator="containsText" text="Moderada">
      <formula>NOT(ISERROR(SEARCH("Moderada",AD192)))</formula>
    </cfRule>
    <cfRule type="containsText" dxfId="15966" priority="13027" operator="containsText" text="Baja">
      <formula>NOT(ISERROR(SEARCH("Baja",AD192)))</formula>
    </cfRule>
  </conditionalFormatting>
  <conditionalFormatting sqref="AD192:AD193">
    <cfRule type="containsText" dxfId="15965" priority="13028" operator="containsText" text="VALORAR">
      <formula>NOT(ISERROR(SEARCH("VALORAR",AD192)))</formula>
    </cfRule>
    <cfRule type="containsText" dxfId="15964" priority="13029" operator="containsText" text="Extrema">
      <formula>NOT(ISERROR(SEARCH("Extrema",AD192)))</formula>
    </cfRule>
    <cfRule type="containsText" dxfId="15963" priority="13030" operator="containsText" text="Alta">
      <formula>NOT(ISERROR(SEARCH("Alta",AD192)))</formula>
    </cfRule>
    <cfRule type="containsText" dxfId="15962" priority="13031" operator="containsText" text="Moderada">
      <formula>NOT(ISERROR(SEARCH("Moderada",AD192)))</formula>
    </cfRule>
    <cfRule type="containsText" dxfId="15961" priority="13032" operator="containsText" text="Baja">
      <formula>NOT(ISERROR(SEARCH("Baja",AD192)))</formula>
    </cfRule>
  </conditionalFormatting>
  <conditionalFormatting sqref="U192:U193">
    <cfRule type="cellIs" dxfId="15960" priority="13039" stopIfTrue="1" operator="equal">
      <formula>"Alta"</formula>
    </cfRule>
  </conditionalFormatting>
  <conditionalFormatting sqref="U192:U193">
    <cfRule type="cellIs" dxfId="15959" priority="13041" stopIfTrue="1" operator="equal">
      <formula>"Baja"</formula>
    </cfRule>
  </conditionalFormatting>
  <conditionalFormatting sqref="U192:U193">
    <cfRule type="cellIs" dxfId="15958" priority="13040" stopIfTrue="1" operator="equal">
      <formula>"Media"</formula>
    </cfRule>
  </conditionalFormatting>
  <conditionalFormatting sqref="U192:U193">
    <cfRule type="cellIs" dxfId="15957" priority="13038" stopIfTrue="1" operator="equal">
      <formula>"Muy Alta"</formula>
    </cfRule>
  </conditionalFormatting>
  <conditionalFormatting sqref="U192:U193">
    <cfRule type="cellIs" dxfId="15956" priority="13042" stopIfTrue="1" operator="equal">
      <formula>"Muy Baja"</formula>
    </cfRule>
  </conditionalFormatting>
  <conditionalFormatting sqref="AS193">
    <cfRule type="cellIs" dxfId="15955" priority="13001" stopIfTrue="1" operator="equal">
      <formula>"Alta"</formula>
    </cfRule>
  </conditionalFormatting>
  <conditionalFormatting sqref="AS193">
    <cfRule type="cellIs" dxfId="15954" priority="13003" stopIfTrue="1" operator="equal">
      <formula>"Baja"</formula>
    </cfRule>
  </conditionalFormatting>
  <conditionalFormatting sqref="AS193">
    <cfRule type="cellIs" dxfId="15953" priority="13002" stopIfTrue="1" operator="equal">
      <formula>"Media"</formula>
    </cfRule>
  </conditionalFormatting>
  <conditionalFormatting sqref="AS193">
    <cfRule type="cellIs" dxfId="15952" priority="13000" stopIfTrue="1" operator="equal">
      <formula>"Muy Alta"</formula>
    </cfRule>
  </conditionalFormatting>
  <conditionalFormatting sqref="AS193">
    <cfRule type="cellIs" dxfId="15951" priority="13004" stopIfTrue="1" operator="equal">
      <formula>"Muy Baja"</formula>
    </cfRule>
  </conditionalFormatting>
  <conditionalFormatting sqref="AD194">
    <cfRule type="containsText" dxfId="15950" priority="12967" operator="containsText" text="VALORAR">
      <formula>NOT(ISERROR(SEARCH("VALORAR",AD194)))</formula>
    </cfRule>
    <cfRule type="containsText" dxfId="15949" priority="12968" operator="containsText" text="Extrema">
      <formula>NOT(ISERROR(SEARCH("Extrema",AD194)))</formula>
    </cfRule>
    <cfRule type="containsText" dxfId="15948" priority="12969" operator="containsText" text="Alta">
      <formula>NOT(ISERROR(SEARCH("Alta",AD194)))</formula>
    </cfRule>
    <cfRule type="containsText" dxfId="15947" priority="12970" operator="containsText" text="Moderada">
      <formula>NOT(ISERROR(SEARCH("Moderada",AD194)))</formula>
    </cfRule>
    <cfRule type="containsText" dxfId="15946" priority="12971" operator="containsText" text="Baja">
      <formula>NOT(ISERROR(SEARCH("Baja",AD194)))</formula>
    </cfRule>
  </conditionalFormatting>
  <conditionalFormatting sqref="AD194">
    <cfRule type="containsText" dxfId="15945" priority="12972" operator="containsText" text="VALORAR">
      <formula>NOT(ISERROR(SEARCH("VALORAR",AD194)))</formula>
    </cfRule>
    <cfRule type="containsText" dxfId="15944" priority="12973" operator="containsText" text="Extrema">
      <formula>NOT(ISERROR(SEARCH("Extrema",AD194)))</formula>
    </cfRule>
    <cfRule type="containsText" dxfId="15943" priority="12974" operator="containsText" text="Alta">
      <formula>NOT(ISERROR(SEARCH("Alta",AD194)))</formula>
    </cfRule>
    <cfRule type="containsText" dxfId="15942" priority="12975" operator="containsText" text="Moderada">
      <formula>NOT(ISERROR(SEARCH("Moderada",AD194)))</formula>
    </cfRule>
    <cfRule type="containsText" dxfId="15941" priority="12976" operator="containsText" text="Baja">
      <formula>NOT(ISERROR(SEARCH("Baja",AD194)))</formula>
    </cfRule>
  </conditionalFormatting>
  <conditionalFormatting sqref="U194">
    <cfRule type="cellIs" dxfId="15940" priority="12983" stopIfTrue="1" operator="equal">
      <formula>"Alta"</formula>
    </cfRule>
  </conditionalFormatting>
  <conditionalFormatting sqref="U194">
    <cfRule type="cellIs" dxfId="15939" priority="12985" stopIfTrue="1" operator="equal">
      <formula>"Baja"</formula>
    </cfRule>
  </conditionalFormatting>
  <conditionalFormatting sqref="U194">
    <cfRule type="cellIs" dxfId="15938" priority="12984" stopIfTrue="1" operator="equal">
      <formula>"Media"</formula>
    </cfRule>
  </conditionalFormatting>
  <conditionalFormatting sqref="U194">
    <cfRule type="cellIs" dxfId="15937" priority="12982" stopIfTrue="1" operator="equal">
      <formula>"Muy Alta"</formula>
    </cfRule>
  </conditionalFormatting>
  <conditionalFormatting sqref="U194">
    <cfRule type="cellIs" dxfId="15936" priority="12986" stopIfTrue="1" operator="equal">
      <formula>"Muy Baja"</formula>
    </cfRule>
  </conditionalFormatting>
  <conditionalFormatting sqref="AS194">
    <cfRule type="cellIs" dxfId="15935" priority="12959" stopIfTrue="1" operator="equal">
      <formula>"Alta"</formula>
    </cfRule>
  </conditionalFormatting>
  <conditionalFormatting sqref="AS194">
    <cfRule type="cellIs" dxfId="15934" priority="12961" stopIfTrue="1" operator="equal">
      <formula>"Baja"</formula>
    </cfRule>
  </conditionalFormatting>
  <conditionalFormatting sqref="AS194">
    <cfRule type="cellIs" dxfId="15933" priority="12960" stopIfTrue="1" operator="equal">
      <formula>"Media"</formula>
    </cfRule>
  </conditionalFormatting>
  <conditionalFormatting sqref="AS194">
    <cfRule type="cellIs" dxfId="15932" priority="12958" stopIfTrue="1" operator="equal">
      <formula>"Muy Alta"</formula>
    </cfRule>
  </conditionalFormatting>
  <conditionalFormatting sqref="AS194">
    <cfRule type="cellIs" dxfId="15931" priority="12962" stopIfTrue="1" operator="equal">
      <formula>"Muy Baja"</formula>
    </cfRule>
  </conditionalFormatting>
  <conditionalFormatting sqref="AD202:AD203">
    <cfRule type="containsText" dxfId="15930" priority="12789" operator="containsText" text="VALORAR">
      <formula>NOT(ISERROR(SEARCH("VALORAR",AD202)))</formula>
    </cfRule>
    <cfRule type="containsText" dxfId="15929" priority="12790" operator="containsText" text="Extrema">
      <formula>NOT(ISERROR(SEARCH("Extrema",AD202)))</formula>
    </cfRule>
    <cfRule type="containsText" dxfId="15928" priority="12791" operator="containsText" text="Alta">
      <formula>NOT(ISERROR(SEARCH("Alta",AD202)))</formula>
    </cfRule>
    <cfRule type="containsText" dxfId="15927" priority="12792" operator="containsText" text="Moderada">
      <formula>NOT(ISERROR(SEARCH("Moderada",AD202)))</formula>
    </cfRule>
    <cfRule type="containsText" dxfId="15926" priority="12793" operator="containsText" text="Baja">
      <formula>NOT(ISERROR(SEARCH("Baja",AD202)))</formula>
    </cfRule>
  </conditionalFormatting>
  <conditionalFormatting sqref="AD202:AD203">
    <cfRule type="containsText" dxfId="15925" priority="12794" operator="containsText" text="VALORAR">
      <formula>NOT(ISERROR(SEARCH("VALORAR",AD202)))</formula>
    </cfRule>
    <cfRule type="containsText" dxfId="15924" priority="12795" operator="containsText" text="Extrema">
      <formula>NOT(ISERROR(SEARCH("Extrema",AD202)))</formula>
    </cfRule>
    <cfRule type="containsText" dxfId="15923" priority="12796" operator="containsText" text="Alta">
      <formula>NOT(ISERROR(SEARCH("Alta",AD202)))</formula>
    </cfRule>
    <cfRule type="containsText" dxfId="15922" priority="12797" operator="containsText" text="Moderada">
      <formula>NOT(ISERROR(SEARCH("Moderada",AD202)))</formula>
    </cfRule>
    <cfRule type="containsText" dxfId="15921" priority="12798" operator="containsText" text="Baja">
      <formula>NOT(ISERROR(SEARCH("Baja",AD202)))</formula>
    </cfRule>
  </conditionalFormatting>
  <conditionalFormatting sqref="AS207">
    <cfRule type="cellIs" dxfId="15920" priority="12743" stopIfTrue="1" operator="equal">
      <formula>"Alta"</formula>
    </cfRule>
  </conditionalFormatting>
  <conditionalFormatting sqref="AS207">
    <cfRule type="cellIs" dxfId="15919" priority="12745" stopIfTrue="1" operator="equal">
      <formula>"Baja"</formula>
    </cfRule>
  </conditionalFormatting>
  <conditionalFormatting sqref="AS207">
    <cfRule type="cellIs" dxfId="15918" priority="12744" stopIfTrue="1" operator="equal">
      <formula>"Media"</formula>
    </cfRule>
  </conditionalFormatting>
  <conditionalFormatting sqref="AS207">
    <cfRule type="cellIs" dxfId="15917" priority="12742" stopIfTrue="1" operator="equal">
      <formula>"Muy Alta"</formula>
    </cfRule>
  </conditionalFormatting>
  <conditionalFormatting sqref="AS207">
    <cfRule type="cellIs" dxfId="15916" priority="12746" stopIfTrue="1" operator="equal">
      <formula>"Muy Baja"</formula>
    </cfRule>
  </conditionalFormatting>
  <conditionalFormatting sqref="AS204">
    <cfRule type="cellIs" dxfId="15915" priority="12701" stopIfTrue="1" operator="equal">
      <formula>"Alta"</formula>
    </cfRule>
  </conditionalFormatting>
  <conditionalFormatting sqref="AS204">
    <cfRule type="cellIs" dxfId="15914" priority="12703" stopIfTrue="1" operator="equal">
      <formula>"Baja"</formula>
    </cfRule>
  </conditionalFormatting>
  <conditionalFormatting sqref="AS204">
    <cfRule type="cellIs" dxfId="15913" priority="12702" stopIfTrue="1" operator="equal">
      <formula>"Media"</formula>
    </cfRule>
  </conditionalFormatting>
  <conditionalFormatting sqref="AS204">
    <cfRule type="cellIs" dxfId="15912" priority="12700" stopIfTrue="1" operator="equal">
      <formula>"Muy Alta"</formula>
    </cfRule>
  </conditionalFormatting>
  <conditionalFormatting sqref="AS204">
    <cfRule type="cellIs" dxfId="15911" priority="12704" stopIfTrue="1" operator="equal">
      <formula>"Muy Baja"</formula>
    </cfRule>
  </conditionalFormatting>
  <conditionalFormatting sqref="U202:U203">
    <cfRule type="cellIs" dxfId="15910" priority="12805" stopIfTrue="1" operator="equal">
      <formula>"Alta"</formula>
    </cfRule>
  </conditionalFormatting>
  <conditionalFormatting sqref="U202:U203">
    <cfRule type="cellIs" dxfId="15909" priority="12807" stopIfTrue="1" operator="equal">
      <formula>"Baja"</formula>
    </cfRule>
  </conditionalFormatting>
  <conditionalFormatting sqref="U202:U203">
    <cfRule type="cellIs" dxfId="15908" priority="12806" stopIfTrue="1" operator="equal">
      <formula>"Media"</formula>
    </cfRule>
  </conditionalFormatting>
  <conditionalFormatting sqref="U202:U203">
    <cfRule type="cellIs" dxfId="15907" priority="12804" stopIfTrue="1" operator="equal">
      <formula>"Muy Alta"</formula>
    </cfRule>
  </conditionalFormatting>
  <conditionalFormatting sqref="U202:U203">
    <cfRule type="cellIs" dxfId="15906" priority="12808" stopIfTrue="1" operator="equal">
      <formula>"Muy Baja"</formula>
    </cfRule>
  </conditionalFormatting>
  <conditionalFormatting sqref="AD208:AD209">
    <cfRule type="containsText" dxfId="15905" priority="12653" operator="containsText" text="VALORAR">
      <formula>NOT(ISERROR(SEARCH("VALORAR",AD208)))</formula>
    </cfRule>
    <cfRule type="containsText" dxfId="15904" priority="12654" operator="containsText" text="Extrema">
      <formula>NOT(ISERROR(SEARCH("Extrema",AD208)))</formula>
    </cfRule>
    <cfRule type="containsText" dxfId="15903" priority="12655" operator="containsText" text="Alta">
      <formula>NOT(ISERROR(SEARCH("Alta",AD208)))</formula>
    </cfRule>
    <cfRule type="containsText" dxfId="15902" priority="12656" operator="containsText" text="Moderada">
      <formula>NOT(ISERROR(SEARCH("Moderada",AD208)))</formula>
    </cfRule>
    <cfRule type="containsText" dxfId="15901" priority="12657" operator="containsText" text="Baja">
      <formula>NOT(ISERROR(SEARCH("Baja",AD208)))</formula>
    </cfRule>
  </conditionalFormatting>
  <conditionalFormatting sqref="AD208:AD209">
    <cfRule type="containsText" dxfId="15900" priority="12658" operator="containsText" text="VALORAR">
      <formula>NOT(ISERROR(SEARCH("VALORAR",AD208)))</formula>
    </cfRule>
    <cfRule type="containsText" dxfId="15899" priority="12659" operator="containsText" text="Extrema">
      <formula>NOT(ISERROR(SEARCH("Extrema",AD208)))</formula>
    </cfRule>
    <cfRule type="containsText" dxfId="15898" priority="12660" operator="containsText" text="Alta">
      <formula>NOT(ISERROR(SEARCH("Alta",AD208)))</formula>
    </cfRule>
    <cfRule type="containsText" dxfId="15897" priority="12661" operator="containsText" text="Moderada">
      <formula>NOT(ISERROR(SEARCH("Moderada",AD208)))</formula>
    </cfRule>
    <cfRule type="containsText" dxfId="15896" priority="12662" operator="containsText" text="Baja">
      <formula>NOT(ISERROR(SEARCH("Baja",AD208)))</formula>
    </cfRule>
  </conditionalFormatting>
  <conditionalFormatting sqref="AZ202">
    <cfRule type="containsText" dxfId="15895" priority="12779" operator="containsText" text="VALORAR">
      <formula>NOT(ISERROR(SEARCH("VALORAR",AZ202)))</formula>
    </cfRule>
    <cfRule type="containsText" dxfId="15894" priority="12780" operator="containsText" text="Extrema">
      <formula>NOT(ISERROR(SEARCH("Extrema",AZ202)))</formula>
    </cfRule>
    <cfRule type="containsText" dxfId="15893" priority="12781" operator="containsText" text="Alta">
      <formula>NOT(ISERROR(SEARCH("Alta",AZ202)))</formula>
    </cfRule>
    <cfRule type="containsText" dxfId="15892" priority="12782" operator="containsText" text="Moderada">
      <formula>NOT(ISERROR(SEARCH("Moderada",AZ202)))</formula>
    </cfRule>
    <cfRule type="containsText" dxfId="15891" priority="12783" operator="containsText" text="Baja">
      <formula>NOT(ISERROR(SEARCH("Baja",AZ202)))</formula>
    </cfRule>
  </conditionalFormatting>
  <conditionalFormatting sqref="AZ202">
    <cfRule type="containsText" dxfId="15890" priority="12784" operator="containsText" text="VALORAR">
      <formula>NOT(ISERROR(SEARCH("VALORAR",AZ202)))</formula>
    </cfRule>
    <cfRule type="containsText" dxfId="15889" priority="12785" operator="containsText" text="Extrema">
      <formula>NOT(ISERROR(SEARCH("Extrema",AZ202)))</formula>
    </cfRule>
    <cfRule type="containsText" dxfId="15888" priority="12786" operator="containsText" text="Alta">
      <formula>NOT(ISERROR(SEARCH("Alta",AZ202)))</formula>
    </cfRule>
    <cfRule type="containsText" dxfId="15887" priority="12787" operator="containsText" text="Moderada">
      <formula>NOT(ISERROR(SEARCH("Moderada",AZ202)))</formula>
    </cfRule>
    <cfRule type="containsText" dxfId="15886" priority="12788" operator="containsText" text="Baja">
      <formula>NOT(ISERROR(SEARCH("Baja",AZ202)))</formula>
    </cfRule>
  </conditionalFormatting>
  <conditionalFormatting sqref="AS202">
    <cfRule type="cellIs" dxfId="15885" priority="12771" stopIfTrue="1" operator="equal">
      <formula>"Alta"</formula>
    </cfRule>
  </conditionalFormatting>
  <conditionalFormatting sqref="AS202">
    <cfRule type="cellIs" dxfId="15884" priority="12773" stopIfTrue="1" operator="equal">
      <formula>"Baja"</formula>
    </cfRule>
  </conditionalFormatting>
  <conditionalFormatting sqref="AS202">
    <cfRule type="cellIs" dxfId="15883" priority="12772" stopIfTrue="1" operator="equal">
      <formula>"Media"</formula>
    </cfRule>
  </conditionalFormatting>
  <conditionalFormatting sqref="AS202">
    <cfRule type="cellIs" dxfId="15882" priority="12770" stopIfTrue="1" operator="equal">
      <formula>"Muy Alta"</formula>
    </cfRule>
  </conditionalFormatting>
  <conditionalFormatting sqref="AS202">
    <cfRule type="cellIs" dxfId="15881" priority="12774" stopIfTrue="1" operator="equal">
      <formula>"Muy Baja"</formula>
    </cfRule>
  </conditionalFormatting>
  <conditionalFormatting sqref="AS203">
    <cfRule type="cellIs" dxfId="15880" priority="12757" stopIfTrue="1" operator="equal">
      <formula>"Alta"</formula>
    </cfRule>
  </conditionalFormatting>
  <conditionalFormatting sqref="AS203">
    <cfRule type="cellIs" dxfId="15879" priority="12759" stopIfTrue="1" operator="equal">
      <formula>"Baja"</formula>
    </cfRule>
  </conditionalFormatting>
  <conditionalFormatting sqref="AS203">
    <cfRule type="cellIs" dxfId="15878" priority="12758" stopIfTrue="1" operator="equal">
      <formula>"Media"</formula>
    </cfRule>
  </conditionalFormatting>
  <conditionalFormatting sqref="AS203">
    <cfRule type="cellIs" dxfId="15877" priority="12756" stopIfTrue="1" operator="equal">
      <formula>"Muy Alta"</formula>
    </cfRule>
  </conditionalFormatting>
  <conditionalFormatting sqref="AS203">
    <cfRule type="cellIs" dxfId="15876" priority="12760" stopIfTrue="1" operator="equal">
      <formula>"Muy Baja"</formula>
    </cfRule>
  </conditionalFormatting>
  <conditionalFormatting sqref="AS213">
    <cfRule type="cellIs" dxfId="15875" priority="12607" stopIfTrue="1" operator="equal">
      <formula>"Alta"</formula>
    </cfRule>
  </conditionalFormatting>
  <conditionalFormatting sqref="AS213">
    <cfRule type="cellIs" dxfId="15874" priority="12609" stopIfTrue="1" operator="equal">
      <formula>"Baja"</formula>
    </cfRule>
  </conditionalFormatting>
  <conditionalFormatting sqref="AS213">
    <cfRule type="cellIs" dxfId="15873" priority="12608" stopIfTrue="1" operator="equal">
      <formula>"Media"</formula>
    </cfRule>
  </conditionalFormatting>
  <conditionalFormatting sqref="AS213">
    <cfRule type="cellIs" dxfId="15872" priority="12606" stopIfTrue="1" operator="equal">
      <formula>"Muy Alta"</formula>
    </cfRule>
  </conditionalFormatting>
  <conditionalFormatting sqref="AS213">
    <cfRule type="cellIs" dxfId="15871" priority="12610" stopIfTrue="1" operator="equal">
      <formula>"Muy Baja"</formula>
    </cfRule>
  </conditionalFormatting>
  <conditionalFormatting sqref="AD204:AD205">
    <cfRule type="containsText" dxfId="15870" priority="12709" operator="containsText" text="VALORAR">
      <formula>NOT(ISERROR(SEARCH("VALORAR",AD204)))</formula>
    </cfRule>
    <cfRule type="containsText" dxfId="15869" priority="12710" operator="containsText" text="Extrema">
      <formula>NOT(ISERROR(SEARCH("Extrema",AD204)))</formula>
    </cfRule>
    <cfRule type="containsText" dxfId="15868" priority="12711" operator="containsText" text="Alta">
      <formula>NOT(ISERROR(SEARCH("Alta",AD204)))</formula>
    </cfRule>
    <cfRule type="containsText" dxfId="15867" priority="12712" operator="containsText" text="Moderada">
      <formula>NOT(ISERROR(SEARCH("Moderada",AD204)))</formula>
    </cfRule>
    <cfRule type="containsText" dxfId="15866" priority="12713" operator="containsText" text="Baja">
      <formula>NOT(ISERROR(SEARCH("Baja",AD204)))</formula>
    </cfRule>
  </conditionalFormatting>
  <conditionalFormatting sqref="AD204:AD205">
    <cfRule type="containsText" dxfId="15865" priority="12714" operator="containsText" text="VALORAR">
      <formula>NOT(ISERROR(SEARCH("VALORAR",AD204)))</formula>
    </cfRule>
    <cfRule type="containsText" dxfId="15864" priority="12715" operator="containsText" text="Extrema">
      <formula>NOT(ISERROR(SEARCH("Extrema",AD204)))</formula>
    </cfRule>
    <cfRule type="containsText" dxfId="15863" priority="12716" operator="containsText" text="Alta">
      <formula>NOT(ISERROR(SEARCH("Alta",AD204)))</formula>
    </cfRule>
    <cfRule type="containsText" dxfId="15862" priority="12717" operator="containsText" text="Moderada">
      <formula>NOT(ISERROR(SEARCH("Moderada",AD204)))</formula>
    </cfRule>
    <cfRule type="containsText" dxfId="15861" priority="12718" operator="containsText" text="Baja">
      <formula>NOT(ISERROR(SEARCH("Baja",AD204)))</formula>
    </cfRule>
  </conditionalFormatting>
  <conditionalFormatting sqref="U204:U205">
    <cfRule type="cellIs" dxfId="15860" priority="12725" stopIfTrue="1" operator="equal">
      <formula>"Alta"</formula>
    </cfRule>
  </conditionalFormatting>
  <conditionalFormatting sqref="U204:U205">
    <cfRule type="cellIs" dxfId="15859" priority="12727" stopIfTrue="1" operator="equal">
      <formula>"Baja"</formula>
    </cfRule>
  </conditionalFormatting>
  <conditionalFormatting sqref="U204:U205">
    <cfRule type="cellIs" dxfId="15858" priority="12726" stopIfTrue="1" operator="equal">
      <formula>"Media"</formula>
    </cfRule>
  </conditionalFormatting>
  <conditionalFormatting sqref="U204:U205">
    <cfRule type="cellIs" dxfId="15857" priority="12724" stopIfTrue="1" operator="equal">
      <formula>"Muy Alta"</formula>
    </cfRule>
  </conditionalFormatting>
  <conditionalFormatting sqref="U204:U205">
    <cfRule type="cellIs" dxfId="15856" priority="12728" stopIfTrue="1" operator="equal">
      <formula>"Muy Baja"</formula>
    </cfRule>
  </conditionalFormatting>
  <conditionalFormatting sqref="AS210">
    <cfRule type="cellIs" dxfId="15855" priority="12565" stopIfTrue="1" operator="equal">
      <formula>"Alta"</formula>
    </cfRule>
  </conditionalFormatting>
  <conditionalFormatting sqref="AS210">
    <cfRule type="cellIs" dxfId="15854" priority="12567" stopIfTrue="1" operator="equal">
      <formula>"Baja"</formula>
    </cfRule>
  </conditionalFormatting>
  <conditionalFormatting sqref="AS210">
    <cfRule type="cellIs" dxfId="15853" priority="12566" stopIfTrue="1" operator="equal">
      <formula>"Media"</formula>
    </cfRule>
  </conditionalFormatting>
  <conditionalFormatting sqref="AS210">
    <cfRule type="cellIs" dxfId="15852" priority="12564" stopIfTrue="1" operator="equal">
      <formula>"Muy Alta"</formula>
    </cfRule>
  </conditionalFormatting>
  <conditionalFormatting sqref="AS210">
    <cfRule type="cellIs" dxfId="15851" priority="12568" stopIfTrue="1" operator="equal">
      <formula>"Muy Baja"</formula>
    </cfRule>
  </conditionalFormatting>
  <conditionalFormatting sqref="AS205">
    <cfRule type="cellIs" dxfId="15850" priority="12687" stopIfTrue="1" operator="equal">
      <formula>"Alta"</formula>
    </cfRule>
  </conditionalFormatting>
  <conditionalFormatting sqref="AS205">
    <cfRule type="cellIs" dxfId="15849" priority="12689" stopIfTrue="1" operator="equal">
      <formula>"Baja"</formula>
    </cfRule>
  </conditionalFormatting>
  <conditionalFormatting sqref="AS205">
    <cfRule type="cellIs" dxfId="15848" priority="12688" stopIfTrue="1" operator="equal">
      <formula>"Media"</formula>
    </cfRule>
  </conditionalFormatting>
  <conditionalFormatting sqref="AS205">
    <cfRule type="cellIs" dxfId="15847" priority="12686" stopIfTrue="1" operator="equal">
      <formula>"Muy Alta"</formula>
    </cfRule>
  </conditionalFormatting>
  <conditionalFormatting sqref="AS205">
    <cfRule type="cellIs" dxfId="15846" priority="12690" stopIfTrue="1" operator="equal">
      <formula>"Muy Baja"</formula>
    </cfRule>
  </conditionalFormatting>
  <conditionalFormatting sqref="U208:U209">
    <cfRule type="cellIs" dxfId="15845" priority="12669" stopIfTrue="1" operator="equal">
      <formula>"Alta"</formula>
    </cfRule>
  </conditionalFormatting>
  <conditionalFormatting sqref="U208:U209">
    <cfRule type="cellIs" dxfId="15844" priority="12671" stopIfTrue="1" operator="equal">
      <formula>"Baja"</formula>
    </cfRule>
  </conditionalFormatting>
  <conditionalFormatting sqref="U208:U209">
    <cfRule type="cellIs" dxfId="15843" priority="12670" stopIfTrue="1" operator="equal">
      <formula>"Media"</formula>
    </cfRule>
  </conditionalFormatting>
  <conditionalFormatting sqref="U208:U209">
    <cfRule type="cellIs" dxfId="15842" priority="12668" stopIfTrue="1" operator="equal">
      <formula>"Muy Alta"</formula>
    </cfRule>
  </conditionalFormatting>
  <conditionalFormatting sqref="U208:U209">
    <cfRule type="cellIs" dxfId="15841" priority="12672" stopIfTrue="1" operator="equal">
      <formula>"Muy Baja"</formula>
    </cfRule>
  </conditionalFormatting>
  <conditionalFormatting sqref="AD214:AD215">
    <cfRule type="containsText" dxfId="15840" priority="12522" operator="containsText" text="VALORAR">
      <formula>NOT(ISERROR(SEARCH("VALORAR",AD214)))</formula>
    </cfRule>
    <cfRule type="containsText" dxfId="15839" priority="12523" operator="containsText" text="Extrema">
      <formula>NOT(ISERROR(SEARCH("Extrema",AD214)))</formula>
    </cfRule>
    <cfRule type="containsText" dxfId="15838" priority="12524" operator="containsText" text="Alta">
      <formula>NOT(ISERROR(SEARCH("Alta",AD214)))</formula>
    </cfRule>
    <cfRule type="containsText" dxfId="15837" priority="12525" operator="containsText" text="Moderada">
      <formula>NOT(ISERROR(SEARCH("Moderada",AD214)))</formula>
    </cfRule>
    <cfRule type="containsText" dxfId="15836" priority="12526" operator="containsText" text="Baja">
      <formula>NOT(ISERROR(SEARCH("Baja",AD214)))</formula>
    </cfRule>
  </conditionalFormatting>
  <conditionalFormatting sqref="AD214:AD215">
    <cfRule type="containsText" dxfId="15835" priority="12527" operator="containsText" text="VALORAR">
      <formula>NOT(ISERROR(SEARCH("VALORAR",AD214)))</formula>
    </cfRule>
    <cfRule type="containsText" dxfId="15834" priority="12528" operator="containsText" text="Extrema">
      <formula>NOT(ISERROR(SEARCH("Extrema",AD214)))</formula>
    </cfRule>
    <cfRule type="containsText" dxfId="15833" priority="12529" operator="containsText" text="Alta">
      <formula>NOT(ISERROR(SEARCH("Alta",AD214)))</formula>
    </cfRule>
    <cfRule type="containsText" dxfId="15832" priority="12530" operator="containsText" text="Moderada">
      <formula>NOT(ISERROR(SEARCH("Moderada",AD214)))</formula>
    </cfRule>
    <cfRule type="containsText" dxfId="15831" priority="12531" operator="containsText" text="Baja">
      <formula>NOT(ISERROR(SEARCH("Baja",AD214)))</formula>
    </cfRule>
  </conditionalFormatting>
  <conditionalFormatting sqref="AZ208">
    <cfRule type="containsText" dxfId="15830" priority="12643" operator="containsText" text="VALORAR">
      <formula>NOT(ISERROR(SEARCH("VALORAR",AZ208)))</formula>
    </cfRule>
    <cfRule type="containsText" dxfId="15829" priority="12644" operator="containsText" text="Extrema">
      <formula>NOT(ISERROR(SEARCH("Extrema",AZ208)))</formula>
    </cfRule>
    <cfRule type="containsText" dxfId="15828" priority="12645" operator="containsText" text="Alta">
      <formula>NOT(ISERROR(SEARCH("Alta",AZ208)))</formula>
    </cfRule>
    <cfRule type="containsText" dxfId="15827" priority="12646" operator="containsText" text="Moderada">
      <formula>NOT(ISERROR(SEARCH("Moderada",AZ208)))</formula>
    </cfRule>
    <cfRule type="containsText" dxfId="15826" priority="12647" operator="containsText" text="Baja">
      <formula>NOT(ISERROR(SEARCH("Baja",AZ208)))</formula>
    </cfRule>
  </conditionalFormatting>
  <conditionalFormatting sqref="AZ208">
    <cfRule type="containsText" dxfId="15825" priority="12648" operator="containsText" text="VALORAR">
      <formula>NOT(ISERROR(SEARCH("VALORAR",AZ208)))</formula>
    </cfRule>
    <cfRule type="containsText" dxfId="15824" priority="12649" operator="containsText" text="Extrema">
      <formula>NOT(ISERROR(SEARCH("Extrema",AZ208)))</formula>
    </cfRule>
    <cfRule type="containsText" dxfId="15823" priority="12650" operator="containsText" text="Alta">
      <formula>NOT(ISERROR(SEARCH("Alta",AZ208)))</formula>
    </cfRule>
    <cfRule type="containsText" dxfId="15822" priority="12651" operator="containsText" text="Moderada">
      <formula>NOT(ISERROR(SEARCH("Moderada",AZ208)))</formula>
    </cfRule>
    <cfRule type="containsText" dxfId="15821" priority="12652" operator="containsText" text="Baja">
      <formula>NOT(ISERROR(SEARCH("Baja",AZ208)))</formula>
    </cfRule>
  </conditionalFormatting>
  <conditionalFormatting sqref="AS208">
    <cfRule type="cellIs" dxfId="15820" priority="12635" stopIfTrue="1" operator="equal">
      <formula>"Alta"</formula>
    </cfRule>
  </conditionalFormatting>
  <conditionalFormatting sqref="AS208">
    <cfRule type="cellIs" dxfId="15819" priority="12637" stopIfTrue="1" operator="equal">
      <formula>"Baja"</formula>
    </cfRule>
  </conditionalFormatting>
  <conditionalFormatting sqref="AS208">
    <cfRule type="cellIs" dxfId="15818" priority="12636" stopIfTrue="1" operator="equal">
      <formula>"Media"</formula>
    </cfRule>
  </conditionalFormatting>
  <conditionalFormatting sqref="AS208">
    <cfRule type="cellIs" dxfId="15817" priority="12634" stopIfTrue="1" operator="equal">
      <formula>"Muy Alta"</formula>
    </cfRule>
  </conditionalFormatting>
  <conditionalFormatting sqref="AS208">
    <cfRule type="cellIs" dxfId="15816" priority="12638" stopIfTrue="1" operator="equal">
      <formula>"Muy Baja"</formula>
    </cfRule>
  </conditionalFormatting>
  <conditionalFormatting sqref="AS209">
    <cfRule type="cellIs" dxfId="15815" priority="12621" stopIfTrue="1" operator="equal">
      <formula>"Alta"</formula>
    </cfRule>
  </conditionalFormatting>
  <conditionalFormatting sqref="AS209">
    <cfRule type="cellIs" dxfId="15814" priority="12623" stopIfTrue="1" operator="equal">
      <formula>"Baja"</formula>
    </cfRule>
  </conditionalFormatting>
  <conditionalFormatting sqref="AS209">
    <cfRule type="cellIs" dxfId="15813" priority="12622" stopIfTrue="1" operator="equal">
      <formula>"Media"</formula>
    </cfRule>
  </conditionalFormatting>
  <conditionalFormatting sqref="AS209">
    <cfRule type="cellIs" dxfId="15812" priority="12620" stopIfTrue="1" operator="equal">
      <formula>"Muy Alta"</formula>
    </cfRule>
  </conditionalFormatting>
  <conditionalFormatting sqref="AS209">
    <cfRule type="cellIs" dxfId="15811" priority="12624" stopIfTrue="1" operator="equal">
      <formula>"Muy Baja"</formula>
    </cfRule>
  </conditionalFormatting>
  <conditionalFormatting sqref="AS219">
    <cfRule type="cellIs" dxfId="15810" priority="12476" stopIfTrue="1" operator="equal">
      <formula>"Alta"</formula>
    </cfRule>
  </conditionalFormatting>
  <conditionalFormatting sqref="AS219">
    <cfRule type="cellIs" dxfId="15809" priority="12478" stopIfTrue="1" operator="equal">
      <formula>"Baja"</formula>
    </cfRule>
  </conditionalFormatting>
  <conditionalFormatting sqref="AS219">
    <cfRule type="cellIs" dxfId="15808" priority="12477" stopIfTrue="1" operator="equal">
      <formula>"Media"</formula>
    </cfRule>
  </conditionalFormatting>
  <conditionalFormatting sqref="AS219">
    <cfRule type="cellIs" dxfId="15807" priority="12475" stopIfTrue="1" operator="equal">
      <formula>"Muy Alta"</formula>
    </cfRule>
  </conditionalFormatting>
  <conditionalFormatting sqref="AS219">
    <cfRule type="cellIs" dxfId="15806" priority="12479" stopIfTrue="1" operator="equal">
      <formula>"Muy Baja"</formula>
    </cfRule>
  </conditionalFormatting>
  <conditionalFormatting sqref="AD210:AD211">
    <cfRule type="containsText" dxfId="15805" priority="12573" operator="containsText" text="VALORAR">
      <formula>NOT(ISERROR(SEARCH("VALORAR",AD210)))</formula>
    </cfRule>
    <cfRule type="containsText" dxfId="15804" priority="12574" operator="containsText" text="Extrema">
      <formula>NOT(ISERROR(SEARCH("Extrema",AD210)))</formula>
    </cfRule>
    <cfRule type="containsText" dxfId="15803" priority="12575" operator="containsText" text="Alta">
      <formula>NOT(ISERROR(SEARCH("Alta",AD210)))</formula>
    </cfRule>
    <cfRule type="containsText" dxfId="15802" priority="12576" operator="containsText" text="Moderada">
      <formula>NOT(ISERROR(SEARCH("Moderada",AD210)))</formula>
    </cfRule>
    <cfRule type="containsText" dxfId="15801" priority="12577" operator="containsText" text="Baja">
      <formula>NOT(ISERROR(SEARCH("Baja",AD210)))</formula>
    </cfRule>
  </conditionalFormatting>
  <conditionalFormatting sqref="AD210:AD211">
    <cfRule type="containsText" dxfId="15800" priority="12578" operator="containsText" text="VALORAR">
      <formula>NOT(ISERROR(SEARCH("VALORAR",AD210)))</formula>
    </cfRule>
    <cfRule type="containsText" dxfId="15799" priority="12579" operator="containsText" text="Extrema">
      <formula>NOT(ISERROR(SEARCH("Extrema",AD210)))</formula>
    </cfRule>
    <cfRule type="containsText" dxfId="15798" priority="12580" operator="containsText" text="Alta">
      <formula>NOT(ISERROR(SEARCH("Alta",AD210)))</formula>
    </cfRule>
    <cfRule type="containsText" dxfId="15797" priority="12581" operator="containsText" text="Moderada">
      <formula>NOT(ISERROR(SEARCH("Moderada",AD210)))</formula>
    </cfRule>
    <cfRule type="containsText" dxfId="15796" priority="12582" operator="containsText" text="Baja">
      <formula>NOT(ISERROR(SEARCH("Baja",AD210)))</formula>
    </cfRule>
  </conditionalFormatting>
  <conditionalFormatting sqref="U210:U211">
    <cfRule type="cellIs" dxfId="15795" priority="12589" stopIfTrue="1" operator="equal">
      <formula>"Alta"</formula>
    </cfRule>
  </conditionalFormatting>
  <conditionalFormatting sqref="U210:U211">
    <cfRule type="cellIs" dxfId="15794" priority="12591" stopIfTrue="1" operator="equal">
      <formula>"Baja"</formula>
    </cfRule>
  </conditionalFormatting>
  <conditionalFormatting sqref="U210:U211">
    <cfRule type="cellIs" dxfId="15793" priority="12590" stopIfTrue="1" operator="equal">
      <formula>"Media"</formula>
    </cfRule>
  </conditionalFormatting>
  <conditionalFormatting sqref="U210:U211">
    <cfRule type="cellIs" dxfId="15792" priority="12588" stopIfTrue="1" operator="equal">
      <formula>"Muy Alta"</formula>
    </cfRule>
  </conditionalFormatting>
  <conditionalFormatting sqref="U210:U211">
    <cfRule type="cellIs" dxfId="15791" priority="12592" stopIfTrue="1" operator="equal">
      <formula>"Muy Baja"</formula>
    </cfRule>
  </conditionalFormatting>
  <conditionalFormatting sqref="AS216">
    <cfRule type="cellIs" dxfId="15790" priority="12439" stopIfTrue="1" operator="equal">
      <formula>"Alta"</formula>
    </cfRule>
  </conditionalFormatting>
  <conditionalFormatting sqref="AS216">
    <cfRule type="cellIs" dxfId="15789" priority="12441" stopIfTrue="1" operator="equal">
      <formula>"Baja"</formula>
    </cfRule>
  </conditionalFormatting>
  <conditionalFormatting sqref="AS216">
    <cfRule type="cellIs" dxfId="15788" priority="12440" stopIfTrue="1" operator="equal">
      <formula>"Media"</formula>
    </cfRule>
  </conditionalFormatting>
  <conditionalFormatting sqref="AS216">
    <cfRule type="cellIs" dxfId="15787" priority="12438" stopIfTrue="1" operator="equal">
      <formula>"Muy Alta"</formula>
    </cfRule>
  </conditionalFormatting>
  <conditionalFormatting sqref="AS216">
    <cfRule type="cellIs" dxfId="15786" priority="12442" stopIfTrue="1" operator="equal">
      <formula>"Muy Baja"</formula>
    </cfRule>
  </conditionalFormatting>
  <conditionalFormatting sqref="AS211">
    <cfRule type="cellIs" dxfId="15785" priority="12551" stopIfTrue="1" operator="equal">
      <formula>"Alta"</formula>
    </cfRule>
  </conditionalFormatting>
  <conditionalFormatting sqref="AS211">
    <cfRule type="cellIs" dxfId="15784" priority="12553" stopIfTrue="1" operator="equal">
      <formula>"Baja"</formula>
    </cfRule>
  </conditionalFormatting>
  <conditionalFormatting sqref="AS211">
    <cfRule type="cellIs" dxfId="15783" priority="12552" stopIfTrue="1" operator="equal">
      <formula>"Media"</formula>
    </cfRule>
  </conditionalFormatting>
  <conditionalFormatting sqref="AS211">
    <cfRule type="cellIs" dxfId="15782" priority="12550" stopIfTrue="1" operator="equal">
      <formula>"Muy Alta"</formula>
    </cfRule>
  </conditionalFormatting>
  <conditionalFormatting sqref="AS211">
    <cfRule type="cellIs" dxfId="15781" priority="12554" stopIfTrue="1" operator="equal">
      <formula>"Muy Baja"</formula>
    </cfRule>
  </conditionalFormatting>
  <conditionalFormatting sqref="U196:U197">
    <cfRule type="cellIs" dxfId="15780" priority="12941" stopIfTrue="1" operator="equal">
      <formula>"Alta"</formula>
    </cfRule>
  </conditionalFormatting>
  <conditionalFormatting sqref="U196:U197">
    <cfRule type="cellIs" dxfId="15779" priority="12943" stopIfTrue="1" operator="equal">
      <formula>"Baja"</formula>
    </cfRule>
  </conditionalFormatting>
  <conditionalFormatting sqref="U196:U197">
    <cfRule type="cellIs" dxfId="15778" priority="12942" stopIfTrue="1" operator="equal">
      <formula>"Media"</formula>
    </cfRule>
  </conditionalFormatting>
  <conditionalFormatting sqref="U196:U197">
    <cfRule type="cellIs" dxfId="15777" priority="12940" stopIfTrue="1" operator="equal">
      <formula>"Muy Alta"</formula>
    </cfRule>
  </conditionalFormatting>
  <conditionalFormatting sqref="U196:U197">
    <cfRule type="cellIs" dxfId="15776" priority="12944" stopIfTrue="1" operator="equal">
      <formula>"Muy Baja"</formula>
    </cfRule>
  </conditionalFormatting>
  <conditionalFormatting sqref="AD196:AD197">
    <cfRule type="containsText" dxfId="15775" priority="12925" operator="containsText" text="VALORAR">
      <formula>NOT(ISERROR(SEARCH("VALORAR",AD196)))</formula>
    </cfRule>
    <cfRule type="containsText" dxfId="15774" priority="12926" operator="containsText" text="Extrema">
      <formula>NOT(ISERROR(SEARCH("Extrema",AD196)))</formula>
    </cfRule>
    <cfRule type="containsText" dxfId="15773" priority="12927" operator="containsText" text="Alta">
      <formula>NOT(ISERROR(SEARCH("Alta",AD196)))</formula>
    </cfRule>
    <cfRule type="containsText" dxfId="15772" priority="12928" operator="containsText" text="Moderada">
      <formula>NOT(ISERROR(SEARCH("Moderada",AD196)))</formula>
    </cfRule>
    <cfRule type="containsText" dxfId="15771" priority="12929" operator="containsText" text="Baja">
      <formula>NOT(ISERROR(SEARCH("Baja",AD196)))</formula>
    </cfRule>
  </conditionalFormatting>
  <conditionalFormatting sqref="AD196:AD197">
    <cfRule type="containsText" dxfId="15770" priority="12930" operator="containsText" text="VALORAR">
      <formula>NOT(ISERROR(SEARCH("VALORAR",AD196)))</formula>
    </cfRule>
    <cfRule type="containsText" dxfId="15769" priority="12931" operator="containsText" text="Extrema">
      <formula>NOT(ISERROR(SEARCH("Extrema",AD196)))</formula>
    </cfRule>
    <cfRule type="containsText" dxfId="15768" priority="12932" operator="containsText" text="Alta">
      <formula>NOT(ISERROR(SEARCH("Alta",AD196)))</formula>
    </cfRule>
    <cfRule type="containsText" dxfId="15767" priority="12933" operator="containsText" text="Moderada">
      <formula>NOT(ISERROR(SEARCH("Moderada",AD196)))</formula>
    </cfRule>
    <cfRule type="containsText" dxfId="15766" priority="12934" operator="containsText" text="Baja">
      <formula>NOT(ISERROR(SEARCH("Baja",AD196)))</formula>
    </cfRule>
  </conditionalFormatting>
  <conditionalFormatting sqref="AZ196">
    <cfRule type="containsText" dxfId="15765" priority="12915" operator="containsText" text="VALORAR">
      <formula>NOT(ISERROR(SEARCH("VALORAR",AZ196)))</formula>
    </cfRule>
    <cfRule type="containsText" dxfId="15764" priority="12916" operator="containsText" text="Extrema">
      <formula>NOT(ISERROR(SEARCH("Extrema",AZ196)))</formula>
    </cfRule>
    <cfRule type="containsText" dxfId="15763" priority="12917" operator="containsText" text="Alta">
      <formula>NOT(ISERROR(SEARCH("Alta",AZ196)))</formula>
    </cfRule>
    <cfRule type="containsText" dxfId="15762" priority="12918" operator="containsText" text="Moderada">
      <formula>NOT(ISERROR(SEARCH("Moderada",AZ196)))</formula>
    </cfRule>
    <cfRule type="containsText" dxfId="15761" priority="12919" operator="containsText" text="Baja">
      <formula>NOT(ISERROR(SEARCH("Baja",AZ196)))</formula>
    </cfRule>
  </conditionalFormatting>
  <conditionalFormatting sqref="AZ196">
    <cfRule type="containsText" dxfId="15760" priority="12920" operator="containsText" text="VALORAR">
      <formula>NOT(ISERROR(SEARCH("VALORAR",AZ196)))</formula>
    </cfRule>
    <cfRule type="containsText" dxfId="15759" priority="12921" operator="containsText" text="Extrema">
      <formula>NOT(ISERROR(SEARCH("Extrema",AZ196)))</formula>
    </cfRule>
    <cfRule type="containsText" dxfId="15758" priority="12922" operator="containsText" text="Alta">
      <formula>NOT(ISERROR(SEARCH("Alta",AZ196)))</formula>
    </cfRule>
    <cfRule type="containsText" dxfId="15757" priority="12923" operator="containsText" text="Moderada">
      <formula>NOT(ISERROR(SEARCH("Moderada",AZ196)))</formula>
    </cfRule>
    <cfRule type="containsText" dxfId="15756" priority="12924" operator="containsText" text="Baja">
      <formula>NOT(ISERROR(SEARCH("Baja",AZ196)))</formula>
    </cfRule>
  </conditionalFormatting>
  <conditionalFormatting sqref="AS196">
    <cfRule type="cellIs" dxfId="15755" priority="12907" stopIfTrue="1" operator="equal">
      <formula>"Alta"</formula>
    </cfRule>
  </conditionalFormatting>
  <conditionalFormatting sqref="AS196">
    <cfRule type="cellIs" dxfId="15754" priority="12909" stopIfTrue="1" operator="equal">
      <formula>"Baja"</formula>
    </cfRule>
  </conditionalFormatting>
  <conditionalFormatting sqref="AS196">
    <cfRule type="cellIs" dxfId="15753" priority="12908" stopIfTrue="1" operator="equal">
      <formula>"Media"</formula>
    </cfRule>
  </conditionalFormatting>
  <conditionalFormatting sqref="AS196">
    <cfRule type="cellIs" dxfId="15752" priority="12906" stopIfTrue="1" operator="equal">
      <formula>"Muy Alta"</formula>
    </cfRule>
  </conditionalFormatting>
  <conditionalFormatting sqref="AS196">
    <cfRule type="cellIs" dxfId="15751" priority="12910" stopIfTrue="1" operator="equal">
      <formula>"Muy Baja"</formula>
    </cfRule>
  </conditionalFormatting>
  <conditionalFormatting sqref="AS197">
    <cfRule type="cellIs" dxfId="15750" priority="12893" stopIfTrue="1" operator="equal">
      <formula>"Alta"</formula>
    </cfRule>
  </conditionalFormatting>
  <conditionalFormatting sqref="AS197">
    <cfRule type="cellIs" dxfId="15749" priority="12895" stopIfTrue="1" operator="equal">
      <formula>"Baja"</formula>
    </cfRule>
  </conditionalFormatting>
  <conditionalFormatting sqref="AS197">
    <cfRule type="cellIs" dxfId="15748" priority="12894" stopIfTrue="1" operator="equal">
      <formula>"Media"</formula>
    </cfRule>
  </conditionalFormatting>
  <conditionalFormatting sqref="AS197">
    <cfRule type="cellIs" dxfId="15747" priority="12892" stopIfTrue="1" operator="equal">
      <formula>"Muy Alta"</formula>
    </cfRule>
  </conditionalFormatting>
  <conditionalFormatting sqref="AS197">
    <cfRule type="cellIs" dxfId="15746" priority="12896" stopIfTrue="1" operator="equal">
      <formula>"Muy Baja"</formula>
    </cfRule>
  </conditionalFormatting>
  <conditionalFormatting sqref="AS201">
    <cfRule type="cellIs" dxfId="15745" priority="12879" stopIfTrue="1" operator="equal">
      <formula>"Alta"</formula>
    </cfRule>
  </conditionalFormatting>
  <conditionalFormatting sqref="AS201">
    <cfRule type="cellIs" dxfId="15744" priority="12881" stopIfTrue="1" operator="equal">
      <formula>"Baja"</formula>
    </cfRule>
  </conditionalFormatting>
  <conditionalFormatting sqref="AS201">
    <cfRule type="cellIs" dxfId="15743" priority="12880" stopIfTrue="1" operator="equal">
      <formula>"Media"</formula>
    </cfRule>
  </conditionalFormatting>
  <conditionalFormatting sqref="AS201">
    <cfRule type="cellIs" dxfId="15742" priority="12878" stopIfTrue="1" operator="equal">
      <formula>"Muy Alta"</formula>
    </cfRule>
  </conditionalFormatting>
  <conditionalFormatting sqref="AS201">
    <cfRule type="cellIs" dxfId="15741" priority="12882" stopIfTrue="1" operator="equal">
      <formula>"Muy Baja"</formula>
    </cfRule>
  </conditionalFormatting>
  <conditionalFormatting sqref="AD198:AD199">
    <cfRule type="containsText" dxfId="15740" priority="12845" operator="containsText" text="VALORAR">
      <formula>NOT(ISERROR(SEARCH("VALORAR",AD198)))</formula>
    </cfRule>
    <cfRule type="containsText" dxfId="15739" priority="12846" operator="containsText" text="Extrema">
      <formula>NOT(ISERROR(SEARCH("Extrema",AD198)))</formula>
    </cfRule>
    <cfRule type="containsText" dxfId="15738" priority="12847" operator="containsText" text="Alta">
      <formula>NOT(ISERROR(SEARCH("Alta",AD198)))</formula>
    </cfRule>
    <cfRule type="containsText" dxfId="15737" priority="12848" operator="containsText" text="Moderada">
      <formula>NOT(ISERROR(SEARCH("Moderada",AD198)))</formula>
    </cfRule>
    <cfRule type="containsText" dxfId="15736" priority="12849" operator="containsText" text="Baja">
      <formula>NOT(ISERROR(SEARCH("Baja",AD198)))</formula>
    </cfRule>
  </conditionalFormatting>
  <conditionalFormatting sqref="AD198:AD199">
    <cfRule type="containsText" dxfId="15735" priority="12850" operator="containsText" text="VALORAR">
      <formula>NOT(ISERROR(SEARCH("VALORAR",AD198)))</formula>
    </cfRule>
    <cfRule type="containsText" dxfId="15734" priority="12851" operator="containsText" text="Extrema">
      <formula>NOT(ISERROR(SEARCH("Extrema",AD198)))</formula>
    </cfRule>
    <cfRule type="containsText" dxfId="15733" priority="12852" operator="containsText" text="Alta">
      <formula>NOT(ISERROR(SEARCH("Alta",AD198)))</formula>
    </cfRule>
    <cfRule type="containsText" dxfId="15732" priority="12853" operator="containsText" text="Moderada">
      <formula>NOT(ISERROR(SEARCH("Moderada",AD198)))</formula>
    </cfRule>
    <cfRule type="containsText" dxfId="15731" priority="12854" operator="containsText" text="Baja">
      <formula>NOT(ISERROR(SEARCH("Baja",AD198)))</formula>
    </cfRule>
  </conditionalFormatting>
  <conditionalFormatting sqref="U198:U199">
    <cfRule type="cellIs" dxfId="15730" priority="12861" stopIfTrue="1" operator="equal">
      <formula>"Alta"</formula>
    </cfRule>
  </conditionalFormatting>
  <conditionalFormatting sqref="U198:U199">
    <cfRule type="cellIs" dxfId="15729" priority="12863" stopIfTrue="1" operator="equal">
      <formula>"Baja"</formula>
    </cfRule>
  </conditionalFormatting>
  <conditionalFormatting sqref="U198:U199">
    <cfRule type="cellIs" dxfId="15728" priority="12862" stopIfTrue="1" operator="equal">
      <formula>"Media"</formula>
    </cfRule>
  </conditionalFormatting>
  <conditionalFormatting sqref="U198:U199">
    <cfRule type="cellIs" dxfId="15727" priority="12860" stopIfTrue="1" operator="equal">
      <formula>"Muy Alta"</formula>
    </cfRule>
  </conditionalFormatting>
  <conditionalFormatting sqref="U198:U199">
    <cfRule type="cellIs" dxfId="15726" priority="12864" stopIfTrue="1" operator="equal">
      <formula>"Muy Baja"</formula>
    </cfRule>
  </conditionalFormatting>
  <conditionalFormatting sqref="AS198">
    <cfRule type="cellIs" dxfId="15725" priority="12837" stopIfTrue="1" operator="equal">
      <formula>"Alta"</formula>
    </cfRule>
  </conditionalFormatting>
  <conditionalFormatting sqref="AS198">
    <cfRule type="cellIs" dxfId="15724" priority="12839" stopIfTrue="1" operator="equal">
      <formula>"Baja"</formula>
    </cfRule>
  </conditionalFormatting>
  <conditionalFormatting sqref="AS198">
    <cfRule type="cellIs" dxfId="15723" priority="12838" stopIfTrue="1" operator="equal">
      <formula>"Media"</formula>
    </cfRule>
  </conditionalFormatting>
  <conditionalFormatting sqref="AS198">
    <cfRule type="cellIs" dxfId="15722" priority="12836" stopIfTrue="1" operator="equal">
      <formula>"Muy Alta"</formula>
    </cfRule>
  </conditionalFormatting>
  <conditionalFormatting sqref="AS198">
    <cfRule type="cellIs" dxfId="15721" priority="12840" stopIfTrue="1" operator="equal">
      <formula>"Muy Baja"</formula>
    </cfRule>
  </conditionalFormatting>
  <conditionalFormatting sqref="AS199">
    <cfRule type="cellIs" dxfId="15720" priority="12823" stopIfTrue="1" operator="equal">
      <formula>"Alta"</formula>
    </cfRule>
  </conditionalFormatting>
  <conditionalFormatting sqref="AS199">
    <cfRule type="cellIs" dxfId="15719" priority="12825" stopIfTrue="1" operator="equal">
      <formula>"Baja"</formula>
    </cfRule>
  </conditionalFormatting>
  <conditionalFormatting sqref="AS199">
    <cfRule type="cellIs" dxfId="15718" priority="12824" stopIfTrue="1" operator="equal">
      <formula>"Media"</formula>
    </cfRule>
  </conditionalFormatting>
  <conditionalFormatting sqref="AS199">
    <cfRule type="cellIs" dxfId="15717" priority="12822" stopIfTrue="1" operator="equal">
      <formula>"Muy Alta"</formula>
    </cfRule>
  </conditionalFormatting>
  <conditionalFormatting sqref="AS199">
    <cfRule type="cellIs" dxfId="15716" priority="12826" stopIfTrue="1" operator="equal">
      <formula>"Muy Baja"</formula>
    </cfRule>
  </conditionalFormatting>
  <conditionalFormatting sqref="AZ214">
    <cfRule type="containsText" dxfId="15715" priority="12512" operator="containsText" text="VALORAR">
      <formula>NOT(ISERROR(SEARCH("VALORAR",AZ214)))</formula>
    </cfRule>
    <cfRule type="containsText" dxfId="15714" priority="12513" operator="containsText" text="Extrema">
      <formula>NOT(ISERROR(SEARCH("Extrema",AZ214)))</formula>
    </cfRule>
    <cfRule type="containsText" dxfId="15713" priority="12514" operator="containsText" text="Alta">
      <formula>NOT(ISERROR(SEARCH("Alta",AZ214)))</formula>
    </cfRule>
    <cfRule type="containsText" dxfId="15712" priority="12515" operator="containsText" text="Moderada">
      <formula>NOT(ISERROR(SEARCH("Moderada",AZ214)))</formula>
    </cfRule>
    <cfRule type="containsText" dxfId="15711" priority="12516" operator="containsText" text="Baja">
      <formula>NOT(ISERROR(SEARCH("Baja",AZ214)))</formula>
    </cfRule>
  </conditionalFormatting>
  <conditionalFormatting sqref="AZ214">
    <cfRule type="containsText" dxfId="15710" priority="12517" operator="containsText" text="VALORAR">
      <formula>NOT(ISERROR(SEARCH("VALORAR",AZ214)))</formula>
    </cfRule>
    <cfRule type="containsText" dxfId="15709" priority="12518" operator="containsText" text="Extrema">
      <formula>NOT(ISERROR(SEARCH("Extrema",AZ214)))</formula>
    </cfRule>
    <cfRule type="containsText" dxfId="15708" priority="12519" operator="containsText" text="Alta">
      <formula>NOT(ISERROR(SEARCH("Alta",AZ214)))</formula>
    </cfRule>
    <cfRule type="containsText" dxfId="15707" priority="12520" operator="containsText" text="Moderada">
      <formula>NOT(ISERROR(SEARCH("Moderada",AZ214)))</formula>
    </cfRule>
    <cfRule type="containsText" dxfId="15706" priority="12521" operator="containsText" text="Baja">
      <formula>NOT(ISERROR(SEARCH("Baja",AZ214)))</formula>
    </cfRule>
  </conditionalFormatting>
  <conditionalFormatting sqref="AS214">
    <cfRule type="cellIs" dxfId="15705" priority="12504" stopIfTrue="1" operator="equal">
      <formula>"Alta"</formula>
    </cfRule>
  </conditionalFormatting>
  <conditionalFormatting sqref="AS214">
    <cfRule type="cellIs" dxfId="15704" priority="12506" stopIfTrue="1" operator="equal">
      <formula>"Baja"</formula>
    </cfRule>
  </conditionalFormatting>
  <conditionalFormatting sqref="AS214">
    <cfRule type="cellIs" dxfId="15703" priority="12505" stopIfTrue="1" operator="equal">
      <formula>"Media"</formula>
    </cfRule>
  </conditionalFormatting>
  <conditionalFormatting sqref="AS214">
    <cfRule type="cellIs" dxfId="15702" priority="12503" stopIfTrue="1" operator="equal">
      <formula>"Muy Alta"</formula>
    </cfRule>
  </conditionalFormatting>
  <conditionalFormatting sqref="AS214">
    <cfRule type="cellIs" dxfId="15701" priority="12507" stopIfTrue="1" operator="equal">
      <formula>"Muy Baja"</formula>
    </cfRule>
  </conditionalFormatting>
  <conditionalFormatting sqref="AS215">
    <cfRule type="cellIs" dxfId="15700" priority="12490" stopIfTrue="1" operator="equal">
      <formula>"Alta"</formula>
    </cfRule>
  </conditionalFormatting>
  <conditionalFormatting sqref="AS215">
    <cfRule type="cellIs" dxfId="15699" priority="12492" stopIfTrue="1" operator="equal">
      <formula>"Baja"</formula>
    </cfRule>
  </conditionalFormatting>
  <conditionalFormatting sqref="AS215">
    <cfRule type="cellIs" dxfId="15698" priority="12491" stopIfTrue="1" operator="equal">
      <formula>"Media"</formula>
    </cfRule>
  </conditionalFormatting>
  <conditionalFormatting sqref="AS215">
    <cfRule type="cellIs" dxfId="15697" priority="12489" stopIfTrue="1" operator="equal">
      <formula>"Muy Alta"</formula>
    </cfRule>
  </conditionalFormatting>
  <conditionalFormatting sqref="AS215">
    <cfRule type="cellIs" dxfId="15696" priority="12493" stopIfTrue="1" operator="equal">
      <formula>"Muy Baja"</formula>
    </cfRule>
  </conditionalFormatting>
  <conditionalFormatting sqref="AD216:AD217">
    <cfRule type="containsText" dxfId="15695" priority="12447" operator="containsText" text="VALORAR">
      <formula>NOT(ISERROR(SEARCH("VALORAR",AD216)))</formula>
    </cfRule>
    <cfRule type="containsText" dxfId="15694" priority="12448" operator="containsText" text="Extrema">
      <formula>NOT(ISERROR(SEARCH("Extrema",AD216)))</formula>
    </cfRule>
    <cfRule type="containsText" dxfId="15693" priority="12449" operator="containsText" text="Alta">
      <formula>NOT(ISERROR(SEARCH("Alta",AD216)))</formula>
    </cfRule>
    <cfRule type="containsText" dxfId="15692" priority="12450" operator="containsText" text="Moderada">
      <formula>NOT(ISERROR(SEARCH("Moderada",AD216)))</formula>
    </cfRule>
    <cfRule type="containsText" dxfId="15691" priority="12451" operator="containsText" text="Baja">
      <formula>NOT(ISERROR(SEARCH("Baja",AD216)))</formula>
    </cfRule>
  </conditionalFormatting>
  <conditionalFormatting sqref="AD216:AD217">
    <cfRule type="containsText" dxfId="15690" priority="12452" operator="containsText" text="VALORAR">
      <formula>NOT(ISERROR(SEARCH("VALORAR",AD216)))</formula>
    </cfRule>
    <cfRule type="containsText" dxfId="15689" priority="12453" operator="containsText" text="Extrema">
      <formula>NOT(ISERROR(SEARCH("Extrema",AD216)))</formula>
    </cfRule>
    <cfRule type="containsText" dxfId="15688" priority="12454" operator="containsText" text="Alta">
      <formula>NOT(ISERROR(SEARCH("Alta",AD216)))</formula>
    </cfRule>
    <cfRule type="containsText" dxfId="15687" priority="12455" operator="containsText" text="Moderada">
      <formula>NOT(ISERROR(SEARCH("Moderada",AD216)))</formula>
    </cfRule>
    <cfRule type="containsText" dxfId="15686" priority="12456" operator="containsText" text="Baja">
      <formula>NOT(ISERROR(SEARCH("Baja",AD216)))</formula>
    </cfRule>
  </conditionalFormatting>
  <conditionalFormatting sqref="AS217">
    <cfRule type="cellIs" dxfId="15685" priority="12425" stopIfTrue="1" operator="equal">
      <formula>"Alta"</formula>
    </cfRule>
  </conditionalFormatting>
  <conditionalFormatting sqref="AS217">
    <cfRule type="cellIs" dxfId="15684" priority="12427" stopIfTrue="1" operator="equal">
      <formula>"Baja"</formula>
    </cfRule>
  </conditionalFormatting>
  <conditionalFormatting sqref="AS217">
    <cfRule type="cellIs" dxfId="15683" priority="12426" stopIfTrue="1" operator="equal">
      <formula>"Media"</formula>
    </cfRule>
  </conditionalFormatting>
  <conditionalFormatting sqref="AS217">
    <cfRule type="cellIs" dxfId="15682" priority="12424" stopIfTrue="1" operator="equal">
      <formula>"Muy Alta"</formula>
    </cfRule>
  </conditionalFormatting>
  <conditionalFormatting sqref="AS217">
    <cfRule type="cellIs" dxfId="15681" priority="12428" stopIfTrue="1" operator="equal">
      <formula>"Muy Baja"</formula>
    </cfRule>
  </conditionalFormatting>
  <conditionalFormatting sqref="AD232:AD233">
    <cfRule type="containsText" dxfId="15680" priority="12391" operator="containsText" text="VALORAR">
      <formula>NOT(ISERROR(SEARCH("VALORAR",AD232)))</formula>
    </cfRule>
    <cfRule type="containsText" dxfId="15679" priority="12392" operator="containsText" text="Extrema">
      <formula>NOT(ISERROR(SEARCH("Extrema",AD232)))</formula>
    </cfRule>
    <cfRule type="containsText" dxfId="15678" priority="12393" operator="containsText" text="Alta">
      <formula>NOT(ISERROR(SEARCH("Alta",AD232)))</formula>
    </cfRule>
    <cfRule type="containsText" dxfId="15677" priority="12394" operator="containsText" text="Moderada">
      <formula>NOT(ISERROR(SEARCH("Moderada",AD232)))</formula>
    </cfRule>
    <cfRule type="containsText" dxfId="15676" priority="12395" operator="containsText" text="Baja">
      <formula>NOT(ISERROR(SEARCH("Baja",AD232)))</formula>
    </cfRule>
  </conditionalFormatting>
  <conditionalFormatting sqref="AD232:AD233">
    <cfRule type="containsText" dxfId="15675" priority="12396" operator="containsText" text="VALORAR">
      <formula>NOT(ISERROR(SEARCH("VALORAR",AD232)))</formula>
    </cfRule>
    <cfRule type="containsText" dxfId="15674" priority="12397" operator="containsText" text="Extrema">
      <formula>NOT(ISERROR(SEARCH("Extrema",AD232)))</formula>
    </cfRule>
    <cfRule type="containsText" dxfId="15673" priority="12398" operator="containsText" text="Alta">
      <formula>NOT(ISERROR(SEARCH("Alta",AD232)))</formula>
    </cfRule>
    <cfRule type="containsText" dxfId="15672" priority="12399" operator="containsText" text="Moderada">
      <formula>NOT(ISERROR(SEARCH("Moderada",AD232)))</formula>
    </cfRule>
    <cfRule type="containsText" dxfId="15671" priority="12400" operator="containsText" text="Baja">
      <formula>NOT(ISERROR(SEARCH("Baja",AD232)))</formula>
    </cfRule>
  </conditionalFormatting>
  <conditionalFormatting sqref="AS237">
    <cfRule type="cellIs" dxfId="15670" priority="12345" stopIfTrue="1" operator="equal">
      <formula>"Alta"</formula>
    </cfRule>
  </conditionalFormatting>
  <conditionalFormatting sqref="AS237">
    <cfRule type="cellIs" dxfId="15669" priority="12347" stopIfTrue="1" operator="equal">
      <formula>"Baja"</formula>
    </cfRule>
  </conditionalFormatting>
  <conditionalFormatting sqref="AS237">
    <cfRule type="cellIs" dxfId="15668" priority="12346" stopIfTrue="1" operator="equal">
      <formula>"Media"</formula>
    </cfRule>
  </conditionalFormatting>
  <conditionalFormatting sqref="AS237">
    <cfRule type="cellIs" dxfId="15667" priority="12344" stopIfTrue="1" operator="equal">
      <formula>"Muy Alta"</formula>
    </cfRule>
  </conditionalFormatting>
  <conditionalFormatting sqref="AS237">
    <cfRule type="cellIs" dxfId="15666" priority="12348" stopIfTrue="1" operator="equal">
      <formula>"Muy Baja"</formula>
    </cfRule>
  </conditionalFormatting>
  <conditionalFormatting sqref="AS234">
    <cfRule type="cellIs" dxfId="15665" priority="12303" stopIfTrue="1" operator="equal">
      <formula>"Alta"</formula>
    </cfRule>
  </conditionalFormatting>
  <conditionalFormatting sqref="AS234">
    <cfRule type="cellIs" dxfId="15664" priority="12305" stopIfTrue="1" operator="equal">
      <formula>"Baja"</formula>
    </cfRule>
  </conditionalFormatting>
  <conditionalFormatting sqref="AS234">
    <cfRule type="cellIs" dxfId="15663" priority="12304" stopIfTrue="1" operator="equal">
      <formula>"Media"</formula>
    </cfRule>
  </conditionalFormatting>
  <conditionalFormatting sqref="AS234">
    <cfRule type="cellIs" dxfId="15662" priority="12302" stopIfTrue="1" operator="equal">
      <formula>"Muy Alta"</formula>
    </cfRule>
  </conditionalFormatting>
  <conditionalFormatting sqref="AS234">
    <cfRule type="cellIs" dxfId="15661" priority="12306" stopIfTrue="1" operator="equal">
      <formula>"Muy Baja"</formula>
    </cfRule>
  </conditionalFormatting>
  <conditionalFormatting sqref="U232:U233">
    <cfRule type="cellIs" dxfId="15660" priority="12407" stopIfTrue="1" operator="equal">
      <formula>"Alta"</formula>
    </cfRule>
  </conditionalFormatting>
  <conditionalFormatting sqref="U232:U233">
    <cfRule type="cellIs" dxfId="15659" priority="12409" stopIfTrue="1" operator="equal">
      <formula>"Baja"</formula>
    </cfRule>
  </conditionalFormatting>
  <conditionalFormatting sqref="U232:U233">
    <cfRule type="cellIs" dxfId="15658" priority="12408" stopIfTrue="1" operator="equal">
      <formula>"Media"</formula>
    </cfRule>
  </conditionalFormatting>
  <conditionalFormatting sqref="U232:U233">
    <cfRule type="cellIs" dxfId="15657" priority="12406" stopIfTrue="1" operator="equal">
      <formula>"Muy Alta"</formula>
    </cfRule>
  </conditionalFormatting>
  <conditionalFormatting sqref="U232:U233">
    <cfRule type="cellIs" dxfId="15656" priority="12410" stopIfTrue="1" operator="equal">
      <formula>"Muy Baja"</formula>
    </cfRule>
  </conditionalFormatting>
  <conditionalFormatting sqref="AZ232">
    <cfRule type="containsText" dxfId="15655" priority="12381" operator="containsText" text="VALORAR">
      <formula>NOT(ISERROR(SEARCH("VALORAR",AZ232)))</formula>
    </cfRule>
    <cfRule type="containsText" dxfId="15654" priority="12382" operator="containsText" text="Extrema">
      <formula>NOT(ISERROR(SEARCH("Extrema",AZ232)))</formula>
    </cfRule>
    <cfRule type="containsText" dxfId="15653" priority="12383" operator="containsText" text="Alta">
      <formula>NOT(ISERROR(SEARCH("Alta",AZ232)))</formula>
    </cfRule>
    <cfRule type="containsText" dxfId="15652" priority="12384" operator="containsText" text="Moderada">
      <formula>NOT(ISERROR(SEARCH("Moderada",AZ232)))</formula>
    </cfRule>
    <cfRule type="containsText" dxfId="15651" priority="12385" operator="containsText" text="Baja">
      <formula>NOT(ISERROR(SEARCH("Baja",AZ232)))</formula>
    </cfRule>
  </conditionalFormatting>
  <conditionalFormatting sqref="AZ232">
    <cfRule type="containsText" dxfId="15650" priority="12386" operator="containsText" text="VALORAR">
      <formula>NOT(ISERROR(SEARCH("VALORAR",AZ232)))</formula>
    </cfRule>
    <cfRule type="containsText" dxfId="15649" priority="12387" operator="containsText" text="Extrema">
      <formula>NOT(ISERROR(SEARCH("Extrema",AZ232)))</formula>
    </cfRule>
    <cfRule type="containsText" dxfId="15648" priority="12388" operator="containsText" text="Alta">
      <formula>NOT(ISERROR(SEARCH("Alta",AZ232)))</formula>
    </cfRule>
    <cfRule type="containsText" dxfId="15647" priority="12389" operator="containsText" text="Moderada">
      <formula>NOT(ISERROR(SEARCH("Moderada",AZ232)))</formula>
    </cfRule>
    <cfRule type="containsText" dxfId="15646" priority="12390" operator="containsText" text="Baja">
      <formula>NOT(ISERROR(SEARCH("Baja",AZ232)))</formula>
    </cfRule>
  </conditionalFormatting>
  <conditionalFormatting sqref="AS232">
    <cfRule type="cellIs" dxfId="15645" priority="12373" stopIfTrue="1" operator="equal">
      <formula>"Alta"</formula>
    </cfRule>
  </conditionalFormatting>
  <conditionalFormatting sqref="AS232">
    <cfRule type="cellIs" dxfId="15644" priority="12375" stopIfTrue="1" operator="equal">
      <formula>"Baja"</formula>
    </cfRule>
  </conditionalFormatting>
  <conditionalFormatting sqref="AS232">
    <cfRule type="cellIs" dxfId="15643" priority="12374" stopIfTrue="1" operator="equal">
      <formula>"Media"</formula>
    </cfRule>
  </conditionalFormatting>
  <conditionalFormatting sqref="AS232">
    <cfRule type="cellIs" dxfId="15642" priority="12372" stopIfTrue="1" operator="equal">
      <formula>"Muy Alta"</formula>
    </cfRule>
  </conditionalFormatting>
  <conditionalFormatting sqref="AS232">
    <cfRule type="cellIs" dxfId="15641" priority="12376" stopIfTrue="1" operator="equal">
      <formula>"Muy Baja"</formula>
    </cfRule>
  </conditionalFormatting>
  <conditionalFormatting sqref="AS233">
    <cfRule type="cellIs" dxfId="15640" priority="12359" stopIfTrue="1" operator="equal">
      <formula>"Alta"</formula>
    </cfRule>
  </conditionalFormatting>
  <conditionalFormatting sqref="AS233">
    <cfRule type="cellIs" dxfId="15639" priority="12361" stopIfTrue="1" operator="equal">
      <formula>"Baja"</formula>
    </cfRule>
  </conditionalFormatting>
  <conditionalFormatting sqref="AS233">
    <cfRule type="cellIs" dxfId="15638" priority="12360" stopIfTrue="1" operator="equal">
      <formula>"Media"</formula>
    </cfRule>
  </conditionalFormatting>
  <conditionalFormatting sqref="AS233">
    <cfRule type="cellIs" dxfId="15637" priority="12358" stopIfTrue="1" operator="equal">
      <formula>"Muy Alta"</formula>
    </cfRule>
  </conditionalFormatting>
  <conditionalFormatting sqref="AS233">
    <cfRule type="cellIs" dxfId="15636" priority="12362" stopIfTrue="1" operator="equal">
      <formula>"Muy Baja"</formula>
    </cfRule>
  </conditionalFormatting>
  <conditionalFormatting sqref="AD234:AD235">
    <cfRule type="containsText" dxfId="15635" priority="12311" operator="containsText" text="VALORAR">
      <formula>NOT(ISERROR(SEARCH("VALORAR",AD234)))</formula>
    </cfRule>
    <cfRule type="containsText" dxfId="15634" priority="12312" operator="containsText" text="Extrema">
      <formula>NOT(ISERROR(SEARCH("Extrema",AD234)))</formula>
    </cfRule>
    <cfRule type="containsText" dxfId="15633" priority="12313" operator="containsText" text="Alta">
      <formula>NOT(ISERROR(SEARCH("Alta",AD234)))</formula>
    </cfRule>
    <cfRule type="containsText" dxfId="15632" priority="12314" operator="containsText" text="Moderada">
      <formula>NOT(ISERROR(SEARCH("Moderada",AD234)))</formula>
    </cfRule>
    <cfRule type="containsText" dxfId="15631" priority="12315" operator="containsText" text="Baja">
      <formula>NOT(ISERROR(SEARCH("Baja",AD234)))</formula>
    </cfRule>
  </conditionalFormatting>
  <conditionalFormatting sqref="AD234:AD235">
    <cfRule type="containsText" dxfId="15630" priority="12316" operator="containsText" text="VALORAR">
      <formula>NOT(ISERROR(SEARCH("VALORAR",AD234)))</formula>
    </cfRule>
    <cfRule type="containsText" dxfId="15629" priority="12317" operator="containsText" text="Extrema">
      <formula>NOT(ISERROR(SEARCH("Extrema",AD234)))</formula>
    </cfRule>
    <cfRule type="containsText" dxfId="15628" priority="12318" operator="containsText" text="Alta">
      <formula>NOT(ISERROR(SEARCH("Alta",AD234)))</formula>
    </cfRule>
    <cfRule type="containsText" dxfId="15627" priority="12319" operator="containsText" text="Moderada">
      <formula>NOT(ISERROR(SEARCH("Moderada",AD234)))</formula>
    </cfRule>
    <cfRule type="containsText" dxfId="15626" priority="12320" operator="containsText" text="Baja">
      <formula>NOT(ISERROR(SEARCH("Baja",AD234)))</formula>
    </cfRule>
  </conditionalFormatting>
  <conditionalFormatting sqref="U234:U235">
    <cfRule type="cellIs" dxfId="15625" priority="12327" stopIfTrue="1" operator="equal">
      <formula>"Alta"</formula>
    </cfRule>
  </conditionalFormatting>
  <conditionalFormatting sqref="U234:U235">
    <cfRule type="cellIs" dxfId="15624" priority="12329" stopIfTrue="1" operator="equal">
      <formula>"Baja"</formula>
    </cfRule>
  </conditionalFormatting>
  <conditionalFormatting sqref="U234:U235">
    <cfRule type="cellIs" dxfId="15623" priority="12328" stopIfTrue="1" operator="equal">
      <formula>"Media"</formula>
    </cfRule>
  </conditionalFormatting>
  <conditionalFormatting sqref="U234:U235">
    <cfRule type="cellIs" dxfId="15622" priority="12326" stopIfTrue="1" operator="equal">
      <formula>"Muy Alta"</formula>
    </cfRule>
  </conditionalFormatting>
  <conditionalFormatting sqref="U234:U235">
    <cfRule type="cellIs" dxfId="15621" priority="12330" stopIfTrue="1" operator="equal">
      <formula>"Muy Baja"</formula>
    </cfRule>
  </conditionalFormatting>
  <conditionalFormatting sqref="AS235">
    <cfRule type="cellIs" dxfId="15620" priority="12289" stopIfTrue="1" operator="equal">
      <formula>"Alta"</formula>
    </cfRule>
  </conditionalFormatting>
  <conditionalFormatting sqref="AS235">
    <cfRule type="cellIs" dxfId="15619" priority="12291" stopIfTrue="1" operator="equal">
      <formula>"Baja"</formula>
    </cfRule>
  </conditionalFormatting>
  <conditionalFormatting sqref="AS235">
    <cfRule type="cellIs" dxfId="15618" priority="12290" stopIfTrue="1" operator="equal">
      <formula>"Media"</formula>
    </cfRule>
  </conditionalFormatting>
  <conditionalFormatting sqref="AS235">
    <cfRule type="cellIs" dxfId="15617" priority="12288" stopIfTrue="1" operator="equal">
      <formula>"Muy Alta"</formula>
    </cfRule>
  </conditionalFormatting>
  <conditionalFormatting sqref="AS235">
    <cfRule type="cellIs" dxfId="15616" priority="12292" stopIfTrue="1" operator="equal">
      <formula>"Muy Baja"</formula>
    </cfRule>
  </conditionalFormatting>
  <conditionalFormatting sqref="AD220:AD221">
    <cfRule type="containsText" dxfId="15615" priority="12255" operator="containsText" text="VALORAR">
      <formula>NOT(ISERROR(SEARCH("VALORAR",AD220)))</formula>
    </cfRule>
    <cfRule type="containsText" dxfId="15614" priority="12256" operator="containsText" text="Extrema">
      <formula>NOT(ISERROR(SEARCH("Extrema",AD220)))</formula>
    </cfRule>
    <cfRule type="containsText" dxfId="15613" priority="12257" operator="containsText" text="Alta">
      <formula>NOT(ISERROR(SEARCH("Alta",AD220)))</formula>
    </cfRule>
    <cfRule type="containsText" dxfId="15612" priority="12258" operator="containsText" text="Moderada">
      <formula>NOT(ISERROR(SEARCH("Moderada",AD220)))</formula>
    </cfRule>
    <cfRule type="containsText" dxfId="15611" priority="12259" operator="containsText" text="Baja">
      <formula>NOT(ISERROR(SEARCH("Baja",AD220)))</formula>
    </cfRule>
  </conditionalFormatting>
  <conditionalFormatting sqref="AD220:AD221">
    <cfRule type="containsText" dxfId="15610" priority="12260" operator="containsText" text="VALORAR">
      <formula>NOT(ISERROR(SEARCH("VALORAR",AD220)))</formula>
    </cfRule>
    <cfRule type="containsText" dxfId="15609" priority="12261" operator="containsText" text="Extrema">
      <formula>NOT(ISERROR(SEARCH("Extrema",AD220)))</formula>
    </cfRule>
    <cfRule type="containsText" dxfId="15608" priority="12262" operator="containsText" text="Alta">
      <formula>NOT(ISERROR(SEARCH("Alta",AD220)))</formula>
    </cfRule>
    <cfRule type="containsText" dxfId="15607" priority="12263" operator="containsText" text="Moderada">
      <formula>NOT(ISERROR(SEARCH("Moderada",AD220)))</formula>
    </cfRule>
    <cfRule type="containsText" dxfId="15606" priority="12264" operator="containsText" text="Baja">
      <formula>NOT(ISERROR(SEARCH("Baja",AD220)))</formula>
    </cfRule>
  </conditionalFormatting>
  <conditionalFormatting sqref="AS225 AS231">
    <cfRule type="cellIs" dxfId="15605" priority="12209" stopIfTrue="1" operator="equal">
      <formula>"Alta"</formula>
    </cfRule>
  </conditionalFormatting>
  <conditionalFormatting sqref="AS225 AS231">
    <cfRule type="cellIs" dxfId="15604" priority="12211" stopIfTrue="1" operator="equal">
      <formula>"Baja"</formula>
    </cfRule>
  </conditionalFormatting>
  <conditionalFormatting sqref="AS225 AS231">
    <cfRule type="cellIs" dxfId="15603" priority="12210" stopIfTrue="1" operator="equal">
      <formula>"Media"</formula>
    </cfRule>
  </conditionalFormatting>
  <conditionalFormatting sqref="AS225 AS231">
    <cfRule type="cellIs" dxfId="15602" priority="12208" stopIfTrue="1" operator="equal">
      <formula>"Muy Alta"</formula>
    </cfRule>
  </conditionalFormatting>
  <conditionalFormatting sqref="AS225 AS231">
    <cfRule type="cellIs" dxfId="15601" priority="12212" stopIfTrue="1" operator="equal">
      <formula>"Muy Baja"</formula>
    </cfRule>
  </conditionalFormatting>
  <conditionalFormatting sqref="AS222">
    <cfRule type="cellIs" dxfId="15600" priority="12167" stopIfTrue="1" operator="equal">
      <formula>"Alta"</formula>
    </cfRule>
  </conditionalFormatting>
  <conditionalFormatting sqref="AS222">
    <cfRule type="cellIs" dxfId="15599" priority="12169" stopIfTrue="1" operator="equal">
      <formula>"Baja"</formula>
    </cfRule>
  </conditionalFormatting>
  <conditionalFormatting sqref="AS222">
    <cfRule type="cellIs" dxfId="15598" priority="12168" stopIfTrue="1" operator="equal">
      <formula>"Media"</formula>
    </cfRule>
  </conditionalFormatting>
  <conditionalFormatting sqref="AS222">
    <cfRule type="cellIs" dxfId="15597" priority="12166" stopIfTrue="1" operator="equal">
      <formula>"Muy Alta"</formula>
    </cfRule>
  </conditionalFormatting>
  <conditionalFormatting sqref="AS222">
    <cfRule type="cellIs" dxfId="15596" priority="12170" stopIfTrue="1" operator="equal">
      <formula>"Muy Baja"</formula>
    </cfRule>
  </conditionalFormatting>
  <conditionalFormatting sqref="U220:U221">
    <cfRule type="cellIs" dxfId="15595" priority="12271" stopIfTrue="1" operator="equal">
      <formula>"Alta"</formula>
    </cfRule>
  </conditionalFormatting>
  <conditionalFormatting sqref="U220:U221">
    <cfRule type="cellIs" dxfId="15594" priority="12273" stopIfTrue="1" operator="equal">
      <formula>"Baja"</formula>
    </cfRule>
  </conditionalFormatting>
  <conditionalFormatting sqref="U220:U221">
    <cfRule type="cellIs" dxfId="15593" priority="12272" stopIfTrue="1" operator="equal">
      <formula>"Media"</formula>
    </cfRule>
  </conditionalFormatting>
  <conditionalFormatting sqref="U220:U221">
    <cfRule type="cellIs" dxfId="15592" priority="12270" stopIfTrue="1" operator="equal">
      <formula>"Muy Alta"</formula>
    </cfRule>
  </conditionalFormatting>
  <conditionalFormatting sqref="U220:U221">
    <cfRule type="cellIs" dxfId="15591" priority="12274" stopIfTrue="1" operator="equal">
      <formula>"Muy Baja"</formula>
    </cfRule>
  </conditionalFormatting>
  <conditionalFormatting sqref="AZ220">
    <cfRule type="containsText" dxfId="15590" priority="12245" operator="containsText" text="VALORAR">
      <formula>NOT(ISERROR(SEARCH("VALORAR",AZ220)))</formula>
    </cfRule>
    <cfRule type="containsText" dxfId="15589" priority="12246" operator="containsText" text="Extrema">
      <formula>NOT(ISERROR(SEARCH("Extrema",AZ220)))</formula>
    </cfRule>
    <cfRule type="containsText" dxfId="15588" priority="12247" operator="containsText" text="Alta">
      <formula>NOT(ISERROR(SEARCH("Alta",AZ220)))</formula>
    </cfRule>
    <cfRule type="containsText" dxfId="15587" priority="12248" operator="containsText" text="Moderada">
      <formula>NOT(ISERROR(SEARCH("Moderada",AZ220)))</formula>
    </cfRule>
    <cfRule type="containsText" dxfId="15586" priority="12249" operator="containsText" text="Baja">
      <formula>NOT(ISERROR(SEARCH("Baja",AZ220)))</formula>
    </cfRule>
  </conditionalFormatting>
  <conditionalFormatting sqref="AZ220">
    <cfRule type="containsText" dxfId="15585" priority="12250" operator="containsText" text="VALORAR">
      <formula>NOT(ISERROR(SEARCH("VALORAR",AZ220)))</formula>
    </cfRule>
    <cfRule type="containsText" dxfId="15584" priority="12251" operator="containsText" text="Extrema">
      <formula>NOT(ISERROR(SEARCH("Extrema",AZ220)))</formula>
    </cfRule>
    <cfRule type="containsText" dxfId="15583" priority="12252" operator="containsText" text="Alta">
      <formula>NOT(ISERROR(SEARCH("Alta",AZ220)))</formula>
    </cfRule>
    <cfRule type="containsText" dxfId="15582" priority="12253" operator="containsText" text="Moderada">
      <formula>NOT(ISERROR(SEARCH("Moderada",AZ220)))</formula>
    </cfRule>
    <cfRule type="containsText" dxfId="15581" priority="12254" operator="containsText" text="Baja">
      <formula>NOT(ISERROR(SEARCH("Baja",AZ220)))</formula>
    </cfRule>
  </conditionalFormatting>
  <conditionalFormatting sqref="AS220">
    <cfRule type="cellIs" dxfId="15580" priority="12237" stopIfTrue="1" operator="equal">
      <formula>"Alta"</formula>
    </cfRule>
  </conditionalFormatting>
  <conditionalFormatting sqref="AS220">
    <cfRule type="cellIs" dxfId="15579" priority="12239" stopIfTrue="1" operator="equal">
      <formula>"Baja"</formula>
    </cfRule>
  </conditionalFormatting>
  <conditionalFormatting sqref="AS220">
    <cfRule type="cellIs" dxfId="15578" priority="12238" stopIfTrue="1" operator="equal">
      <formula>"Media"</formula>
    </cfRule>
  </conditionalFormatting>
  <conditionalFormatting sqref="AS220">
    <cfRule type="cellIs" dxfId="15577" priority="12236" stopIfTrue="1" operator="equal">
      <formula>"Muy Alta"</formula>
    </cfRule>
  </conditionalFormatting>
  <conditionalFormatting sqref="AS220">
    <cfRule type="cellIs" dxfId="15576" priority="12240" stopIfTrue="1" operator="equal">
      <formula>"Muy Baja"</formula>
    </cfRule>
  </conditionalFormatting>
  <conditionalFormatting sqref="AS221">
    <cfRule type="cellIs" dxfId="15575" priority="12223" stopIfTrue="1" operator="equal">
      <formula>"Alta"</formula>
    </cfRule>
  </conditionalFormatting>
  <conditionalFormatting sqref="AS221">
    <cfRule type="cellIs" dxfId="15574" priority="12225" stopIfTrue="1" operator="equal">
      <formula>"Baja"</formula>
    </cfRule>
  </conditionalFormatting>
  <conditionalFormatting sqref="AS221">
    <cfRule type="cellIs" dxfId="15573" priority="12224" stopIfTrue="1" operator="equal">
      <formula>"Media"</formula>
    </cfRule>
  </conditionalFormatting>
  <conditionalFormatting sqref="AS221">
    <cfRule type="cellIs" dxfId="15572" priority="12222" stopIfTrue="1" operator="equal">
      <formula>"Muy Alta"</formula>
    </cfRule>
  </conditionalFormatting>
  <conditionalFormatting sqref="AS221">
    <cfRule type="cellIs" dxfId="15571" priority="12226" stopIfTrue="1" operator="equal">
      <formula>"Muy Baja"</formula>
    </cfRule>
  </conditionalFormatting>
  <conditionalFormatting sqref="AD222:AD223">
    <cfRule type="containsText" dxfId="15570" priority="12175" operator="containsText" text="VALORAR">
      <formula>NOT(ISERROR(SEARCH("VALORAR",AD222)))</formula>
    </cfRule>
    <cfRule type="containsText" dxfId="15569" priority="12176" operator="containsText" text="Extrema">
      <formula>NOT(ISERROR(SEARCH("Extrema",AD222)))</formula>
    </cfRule>
    <cfRule type="containsText" dxfId="15568" priority="12177" operator="containsText" text="Alta">
      <formula>NOT(ISERROR(SEARCH("Alta",AD222)))</formula>
    </cfRule>
    <cfRule type="containsText" dxfId="15567" priority="12178" operator="containsText" text="Moderada">
      <formula>NOT(ISERROR(SEARCH("Moderada",AD222)))</formula>
    </cfRule>
    <cfRule type="containsText" dxfId="15566" priority="12179" operator="containsText" text="Baja">
      <formula>NOT(ISERROR(SEARCH("Baja",AD222)))</formula>
    </cfRule>
  </conditionalFormatting>
  <conditionalFormatting sqref="AD222:AD223">
    <cfRule type="containsText" dxfId="15565" priority="12180" operator="containsText" text="VALORAR">
      <formula>NOT(ISERROR(SEARCH("VALORAR",AD222)))</formula>
    </cfRule>
    <cfRule type="containsText" dxfId="15564" priority="12181" operator="containsText" text="Extrema">
      <formula>NOT(ISERROR(SEARCH("Extrema",AD222)))</formula>
    </cfRule>
    <cfRule type="containsText" dxfId="15563" priority="12182" operator="containsText" text="Alta">
      <formula>NOT(ISERROR(SEARCH("Alta",AD222)))</formula>
    </cfRule>
    <cfRule type="containsText" dxfId="15562" priority="12183" operator="containsText" text="Moderada">
      <formula>NOT(ISERROR(SEARCH("Moderada",AD222)))</formula>
    </cfRule>
    <cfRule type="containsText" dxfId="15561" priority="12184" operator="containsText" text="Baja">
      <formula>NOT(ISERROR(SEARCH("Baja",AD222)))</formula>
    </cfRule>
  </conditionalFormatting>
  <conditionalFormatting sqref="U222:U223">
    <cfRule type="cellIs" dxfId="15560" priority="12191" stopIfTrue="1" operator="equal">
      <formula>"Alta"</formula>
    </cfRule>
  </conditionalFormatting>
  <conditionalFormatting sqref="U222:U223">
    <cfRule type="cellIs" dxfId="15559" priority="12193" stopIfTrue="1" operator="equal">
      <formula>"Baja"</formula>
    </cfRule>
  </conditionalFormatting>
  <conditionalFormatting sqref="U222:U223">
    <cfRule type="cellIs" dxfId="15558" priority="12192" stopIfTrue="1" operator="equal">
      <formula>"Media"</formula>
    </cfRule>
  </conditionalFormatting>
  <conditionalFormatting sqref="U222:U223">
    <cfRule type="cellIs" dxfId="15557" priority="12190" stopIfTrue="1" operator="equal">
      <formula>"Muy Alta"</formula>
    </cfRule>
  </conditionalFormatting>
  <conditionalFormatting sqref="U222:U223">
    <cfRule type="cellIs" dxfId="15556" priority="12194" stopIfTrue="1" operator="equal">
      <formula>"Muy Baja"</formula>
    </cfRule>
  </conditionalFormatting>
  <conditionalFormatting sqref="AS223">
    <cfRule type="cellIs" dxfId="15555" priority="12153" stopIfTrue="1" operator="equal">
      <formula>"Alta"</formula>
    </cfRule>
  </conditionalFormatting>
  <conditionalFormatting sqref="AS223">
    <cfRule type="cellIs" dxfId="15554" priority="12155" stopIfTrue="1" operator="equal">
      <formula>"Baja"</formula>
    </cfRule>
  </conditionalFormatting>
  <conditionalFormatting sqref="AS223">
    <cfRule type="cellIs" dxfId="15553" priority="12154" stopIfTrue="1" operator="equal">
      <formula>"Media"</formula>
    </cfRule>
  </conditionalFormatting>
  <conditionalFormatting sqref="AS223">
    <cfRule type="cellIs" dxfId="15552" priority="12152" stopIfTrue="1" operator="equal">
      <formula>"Muy Alta"</formula>
    </cfRule>
  </conditionalFormatting>
  <conditionalFormatting sqref="AS223">
    <cfRule type="cellIs" dxfId="15551" priority="12156" stopIfTrue="1" operator="equal">
      <formula>"Muy Baja"</formula>
    </cfRule>
  </conditionalFormatting>
  <conditionalFormatting sqref="AD200">
    <cfRule type="containsText" dxfId="15550" priority="12119" operator="containsText" text="VALORAR">
      <formula>NOT(ISERROR(SEARCH("VALORAR",AD200)))</formula>
    </cfRule>
    <cfRule type="containsText" dxfId="15549" priority="12120" operator="containsText" text="Extrema">
      <formula>NOT(ISERROR(SEARCH("Extrema",AD200)))</formula>
    </cfRule>
    <cfRule type="containsText" dxfId="15548" priority="12121" operator="containsText" text="Alta">
      <formula>NOT(ISERROR(SEARCH("Alta",AD200)))</formula>
    </cfRule>
    <cfRule type="containsText" dxfId="15547" priority="12122" operator="containsText" text="Moderada">
      <formula>NOT(ISERROR(SEARCH("Moderada",AD200)))</formula>
    </cfRule>
    <cfRule type="containsText" dxfId="15546" priority="12123" operator="containsText" text="Baja">
      <formula>NOT(ISERROR(SEARCH("Baja",AD200)))</formula>
    </cfRule>
  </conditionalFormatting>
  <conditionalFormatting sqref="AD200">
    <cfRule type="containsText" dxfId="15545" priority="12124" operator="containsText" text="VALORAR">
      <formula>NOT(ISERROR(SEARCH("VALORAR",AD200)))</formula>
    </cfRule>
    <cfRule type="containsText" dxfId="15544" priority="12125" operator="containsText" text="Extrema">
      <formula>NOT(ISERROR(SEARCH("Extrema",AD200)))</formula>
    </cfRule>
    <cfRule type="containsText" dxfId="15543" priority="12126" operator="containsText" text="Alta">
      <formula>NOT(ISERROR(SEARCH("Alta",AD200)))</formula>
    </cfRule>
    <cfRule type="containsText" dxfId="15542" priority="12127" operator="containsText" text="Moderada">
      <formula>NOT(ISERROR(SEARCH("Moderada",AD200)))</formula>
    </cfRule>
    <cfRule type="containsText" dxfId="15541" priority="12128" operator="containsText" text="Baja">
      <formula>NOT(ISERROR(SEARCH("Baja",AD200)))</formula>
    </cfRule>
  </conditionalFormatting>
  <conditionalFormatting sqref="U200">
    <cfRule type="cellIs" dxfId="15540" priority="12135" stopIfTrue="1" operator="equal">
      <formula>"Alta"</formula>
    </cfRule>
  </conditionalFormatting>
  <conditionalFormatting sqref="U200">
    <cfRule type="cellIs" dxfId="15539" priority="12137" stopIfTrue="1" operator="equal">
      <formula>"Baja"</formula>
    </cfRule>
  </conditionalFormatting>
  <conditionalFormatting sqref="U200">
    <cfRule type="cellIs" dxfId="15538" priority="12136" stopIfTrue="1" operator="equal">
      <formula>"Media"</formula>
    </cfRule>
  </conditionalFormatting>
  <conditionalFormatting sqref="U200">
    <cfRule type="cellIs" dxfId="15537" priority="12134" stopIfTrue="1" operator="equal">
      <formula>"Muy Alta"</formula>
    </cfRule>
  </conditionalFormatting>
  <conditionalFormatting sqref="U200">
    <cfRule type="cellIs" dxfId="15536" priority="12138" stopIfTrue="1" operator="equal">
      <formula>"Muy Baja"</formula>
    </cfRule>
  </conditionalFormatting>
  <conditionalFormatting sqref="AS200">
    <cfRule type="cellIs" dxfId="15535" priority="12111" stopIfTrue="1" operator="equal">
      <formula>"Alta"</formula>
    </cfRule>
  </conditionalFormatting>
  <conditionalFormatting sqref="AS200">
    <cfRule type="cellIs" dxfId="15534" priority="12113" stopIfTrue="1" operator="equal">
      <formula>"Baja"</formula>
    </cfRule>
  </conditionalFormatting>
  <conditionalFormatting sqref="AS200">
    <cfRule type="cellIs" dxfId="15533" priority="12112" stopIfTrue="1" operator="equal">
      <formula>"Media"</formula>
    </cfRule>
  </conditionalFormatting>
  <conditionalFormatting sqref="AS200">
    <cfRule type="cellIs" dxfId="15532" priority="12110" stopIfTrue="1" operator="equal">
      <formula>"Muy Alta"</formula>
    </cfRule>
  </conditionalFormatting>
  <conditionalFormatting sqref="AS200">
    <cfRule type="cellIs" dxfId="15531" priority="12114" stopIfTrue="1" operator="equal">
      <formula>"Muy Baja"</formula>
    </cfRule>
  </conditionalFormatting>
  <conditionalFormatting sqref="AD206">
    <cfRule type="containsText" dxfId="15530" priority="12077" operator="containsText" text="VALORAR">
      <formula>NOT(ISERROR(SEARCH("VALORAR",AD206)))</formula>
    </cfRule>
    <cfRule type="containsText" dxfId="15529" priority="12078" operator="containsText" text="Extrema">
      <formula>NOT(ISERROR(SEARCH("Extrema",AD206)))</formula>
    </cfRule>
    <cfRule type="containsText" dxfId="15528" priority="12079" operator="containsText" text="Alta">
      <formula>NOT(ISERROR(SEARCH("Alta",AD206)))</formula>
    </cfRule>
    <cfRule type="containsText" dxfId="15527" priority="12080" operator="containsText" text="Moderada">
      <formula>NOT(ISERROR(SEARCH("Moderada",AD206)))</formula>
    </cfRule>
    <cfRule type="containsText" dxfId="15526" priority="12081" operator="containsText" text="Baja">
      <formula>NOT(ISERROR(SEARCH("Baja",AD206)))</formula>
    </cfRule>
  </conditionalFormatting>
  <conditionalFormatting sqref="AD206">
    <cfRule type="containsText" dxfId="15525" priority="12082" operator="containsText" text="VALORAR">
      <formula>NOT(ISERROR(SEARCH("VALORAR",AD206)))</formula>
    </cfRule>
    <cfRule type="containsText" dxfId="15524" priority="12083" operator="containsText" text="Extrema">
      <formula>NOT(ISERROR(SEARCH("Extrema",AD206)))</formula>
    </cfRule>
    <cfRule type="containsText" dxfId="15523" priority="12084" operator="containsText" text="Alta">
      <formula>NOT(ISERROR(SEARCH("Alta",AD206)))</formula>
    </cfRule>
    <cfRule type="containsText" dxfId="15522" priority="12085" operator="containsText" text="Moderada">
      <formula>NOT(ISERROR(SEARCH("Moderada",AD206)))</formula>
    </cfRule>
    <cfRule type="containsText" dxfId="15521" priority="12086" operator="containsText" text="Baja">
      <formula>NOT(ISERROR(SEARCH("Baja",AD206)))</formula>
    </cfRule>
  </conditionalFormatting>
  <conditionalFormatting sqref="U206">
    <cfRule type="cellIs" dxfId="15520" priority="12093" stopIfTrue="1" operator="equal">
      <formula>"Alta"</formula>
    </cfRule>
  </conditionalFormatting>
  <conditionalFormatting sqref="U206">
    <cfRule type="cellIs" dxfId="15519" priority="12095" stopIfTrue="1" operator="equal">
      <formula>"Baja"</formula>
    </cfRule>
  </conditionalFormatting>
  <conditionalFormatting sqref="U206">
    <cfRule type="cellIs" dxfId="15518" priority="12094" stopIfTrue="1" operator="equal">
      <formula>"Media"</formula>
    </cfRule>
  </conditionalFormatting>
  <conditionalFormatting sqref="U206">
    <cfRule type="cellIs" dxfId="15517" priority="12092" stopIfTrue="1" operator="equal">
      <formula>"Muy Alta"</formula>
    </cfRule>
  </conditionalFormatting>
  <conditionalFormatting sqref="U206">
    <cfRule type="cellIs" dxfId="15516" priority="12096" stopIfTrue="1" operator="equal">
      <formula>"Muy Baja"</formula>
    </cfRule>
  </conditionalFormatting>
  <conditionalFormatting sqref="AS206">
    <cfRule type="cellIs" dxfId="15515" priority="12069" stopIfTrue="1" operator="equal">
      <formula>"Alta"</formula>
    </cfRule>
  </conditionalFormatting>
  <conditionalFormatting sqref="AS206">
    <cfRule type="cellIs" dxfId="15514" priority="12071" stopIfTrue="1" operator="equal">
      <formula>"Baja"</formula>
    </cfRule>
  </conditionalFormatting>
  <conditionalFormatting sqref="AS206">
    <cfRule type="cellIs" dxfId="15513" priority="12070" stopIfTrue="1" operator="equal">
      <formula>"Media"</formula>
    </cfRule>
  </conditionalFormatting>
  <conditionalFormatting sqref="AS206">
    <cfRule type="cellIs" dxfId="15512" priority="12068" stopIfTrue="1" operator="equal">
      <formula>"Muy Alta"</formula>
    </cfRule>
  </conditionalFormatting>
  <conditionalFormatting sqref="AS206">
    <cfRule type="cellIs" dxfId="15511" priority="12072" stopIfTrue="1" operator="equal">
      <formula>"Muy Baja"</formula>
    </cfRule>
  </conditionalFormatting>
  <conditionalFormatting sqref="AD212">
    <cfRule type="containsText" dxfId="15510" priority="12035" operator="containsText" text="VALORAR">
      <formula>NOT(ISERROR(SEARCH("VALORAR",AD212)))</formula>
    </cfRule>
    <cfRule type="containsText" dxfId="15509" priority="12036" operator="containsText" text="Extrema">
      <formula>NOT(ISERROR(SEARCH("Extrema",AD212)))</formula>
    </cfRule>
    <cfRule type="containsText" dxfId="15508" priority="12037" operator="containsText" text="Alta">
      <formula>NOT(ISERROR(SEARCH("Alta",AD212)))</formula>
    </cfRule>
    <cfRule type="containsText" dxfId="15507" priority="12038" operator="containsText" text="Moderada">
      <formula>NOT(ISERROR(SEARCH("Moderada",AD212)))</formula>
    </cfRule>
    <cfRule type="containsText" dxfId="15506" priority="12039" operator="containsText" text="Baja">
      <formula>NOT(ISERROR(SEARCH("Baja",AD212)))</formula>
    </cfRule>
  </conditionalFormatting>
  <conditionalFormatting sqref="AD212">
    <cfRule type="containsText" dxfId="15505" priority="12040" operator="containsText" text="VALORAR">
      <formula>NOT(ISERROR(SEARCH("VALORAR",AD212)))</formula>
    </cfRule>
    <cfRule type="containsText" dxfId="15504" priority="12041" operator="containsText" text="Extrema">
      <formula>NOT(ISERROR(SEARCH("Extrema",AD212)))</formula>
    </cfRule>
    <cfRule type="containsText" dxfId="15503" priority="12042" operator="containsText" text="Alta">
      <formula>NOT(ISERROR(SEARCH("Alta",AD212)))</formula>
    </cfRule>
    <cfRule type="containsText" dxfId="15502" priority="12043" operator="containsText" text="Moderada">
      <formula>NOT(ISERROR(SEARCH("Moderada",AD212)))</formula>
    </cfRule>
    <cfRule type="containsText" dxfId="15501" priority="12044" operator="containsText" text="Baja">
      <formula>NOT(ISERROR(SEARCH("Baja",AD212)))</formula>
    </cfRule>
  </conditionalFormatting>
  <conditionalFormatting sqref="U212">
    <cfRule type="cellIs" dxfId="15500" priority="12051" stopIfTrue="1" operator="equal">
      <formula>"Alta"</formula>
    </cfRule>
  </conditionalFormatting>
  <conditionalFormatting sqref="U212">
    <cfRule type="cellIs" dxfId="15499" priority="12053" stopIfTrue="1" operator="equal">
      <formula>"Baja"</formula>
    </cfRule>
  </conditionalFormatting>
  <conditionalFormatting sqref="U212">
    <cfRule type="cellIs" dxfId="15498" priority="12052" stopIfTrue="1" operator="equal">
      <formula>"Media"</formula>
    </cfRule>
  </conditionalFormatting>
  <conditionalFormatting sqref="U212">
    <cfRule type="cellIs" dxfId="15497" priority="12050" stopIfTrue="1" operator="equal">
      <formula>"Muy Alta"</formula>
    </cfRule>
  </conditionalFormatting>
  <conditionalFormatting sqref="U212">
    <cfRule type="cellIs" dxfId="15496" priority="12054" stopIfTrue="1" operator="equal">
      <formula>"Muy Baja"</formula>
    </cfRule>
  </conditionalFormatting>
  <conditionalFormatting sqref="AS212">
    <cfRule type="cellIs" dxfId="15495" priority="12027" stopIfTrue="1" operator="equal">
      <formula>"Alta"</formula>
    </cfRule>
  </conditionalFormatting>
  <conditionalFormatting sqref="AS212">
    <cfRule type="cellIs" dxfId="15494" priority="12029" stopIfTrue="1" operator="equal">
      <formula>"Baja"</formula>
    </cfRule>
  </conditionalFormatting>
  <conditionalFormatting sqref="AS212">
    <cfRule type="cellIs" dxfId="15493" priority="12028" stopIfTrue="1" operator="equal">
      <formula>"Media"</formula>
    </cfRule>
  </conditionalFormatting>
  <conditionalFormatting sqref="AS212">
    <cfRule type="cellIs" dxfId="15492" priority="12026" stopIfTrue="1" operator="equal">
      <formula>"Muy Alta"</formula>
    </cfRule>
  </conditionalFormatting>
  <conditionalFormatting sqref="AS212">
    <cfRule type="cellIs" dxfId="15491" priority="12030" stopIfTrue="1" operator="equal">
      <formula>"Muy Baja"</formula>
    </cfRule>
  </conditionalFormatting>
  <conditionalFormatting sqref="AD218">
    <cfRule type="containsText" dxfId="15490" priority="11998" operator="containsText" text="VALORAR">
      <formula>NOT(ISERROR(SEARCH("VALORAR",AD218)))</formula>
    </cfRule>
    <cfRule type="containsText" dxfId="15489" priority="11999" operator="containsText" text="Extrema">
      <formula>NOT(ISERROR(SEARCH("Extrema",AD218)))</formula>
    </cfRule>
    <cfRule type="containsText" dxfId="15488" priority="12000" operator="containsText" text="Alta">
      <formula>NOT(ISERROR(SEARCH("Alta",AD218)))</formula>
    </cfRule>
    <cfRule type="containsText" dxfId="15487" priority="12001" operator="containsText" text="Moderada">
      <formula>NOT(ISERROR(SEARCH("Moderada",AD218)))</formula>
    </cfRule>
    <cfRule type="containsText" dxfId="15486" priority="12002" operator="containsText" text="Baja">
      <formula>NOT(ISERROR(SEARCH("Baja",AD218)))</formula>
    </cfRule>
  </conditionalFormatting>
  <conditionalFormatting sqref="AD218">
    <cfRule type="containsText" dxfId="15485" priority="12003" operator="containsText" text="VALORAR">
      <formula>NOT(ISERROR(SEARCH("VALORAR",AD218)))</formula>
    </cfRule>
    <cfRule type="containsText" dxfId="15484" priority="12004" operator="containsText" text="Extrema">
      <formula>NOT(ISERROR(SEARCH("Extrema",AD218)))</formula>
    </cfRule>
    <cfRule type="containsText" dxfId="15483" priority="12005" operator="containsText" text="Alta">
      <formula>NOT(ISERROR(SEARCH("Alta",AD218)))</formula>
    </cfRule>
    <cfRule type="containsText" dxfId="15482" priority="12006" operator="containsText" text="Moderada">
      <formula>NOT(ISERROR(SEARCH("Moderada",AD218)))</formula>
    </cfRule>
    <cfRule type="containsText" dxfId="15481" priority="12007" operator="containsText" text="Baja">
      <formula>NOT(ISERROR(SEARCH("Baja",AD218)))</formula>
    </cfRule>
  </conditionalFormatting>
  <conditionalFormatting sqref="AS218">
    <cfRule type="cellIs" dxfId="15480" priority="11990" stopIfTrue="1" operator="equal">
      <formula>"Alta"</formula>
    </cfRule>
  </conditionalFormatting>
  <conditionalFormatting sqref="AS218">
    <cfRule type="cellIs" dxfId="15479" priority="11992" stopIfTrue="1" operator="equal">
      <formula>"Baja"</formula>
    </cfRule>
  </conditionalFormatting>
  <conditionalFormatting sqref="AS218">
    <cfRule type="cellIs" dxfId="15478" priority="11991" stopIfTrue="1" operator="equal">
      <formula>"Media"</formula>
    </cfRule>
  </conditionalFormatting>
  <conditionalFormatting sqref="AS218">
    <cfRule type="cellIs" dxfId="15477" priority="11989" stopIfTrue="1" operator="equal">
      <formula>"Muy Alta"</formula>
    </cfRule>
  </conditionalFormatting>
  <conditionalFormatting sqref="AS218">
    <cfRule type="cellIs" dxfId="15476" priority="11993" stopIfTrue="1" operator="equal">
      <formula>"Muy Baja"</formula>
    </cfRule>
  </conditionalFormatting>
  <conditionalFormatting sqref="AD224">
    <cfRule type="containsText" dxfId="15475" priority="11956" operator="containsText" text="VALORAR">
      <formula>NOT(ISERROR(SEARCH("VALORAR",AD224)))</formula>
    </cfRule>
    <cfRule type="containsText" dxfId="15474" priority="11957" operator="containsText" text="Extrema">
      <formula>NOT(ISERROR(SEARCH("Extrema",AD224)))</formula>
    </cfRule>
    <cfRule type="containsText" dxfId="15473" priority="11958" operator="containsText" text="Alta">
      <formula>NOT(ISERROR(SEARCH("Alta",AD224)))</formula>
    </cfRule>
    <cfRule type="containsText" dxfId="15472" priority="11959" operator="containsText" text="Moderada">
      <formula>NOT(ISERROR(SEARCH("Moderada",AD224)))</formula>
    </cfRule>
    <cfRule type="containsText" dxfId="15471" priority="11960" operator="containsText" text="Baja">
      <formula>NOT(ISERROR(SEARCH("Baja",AD224)))</formula>
    </cfRule>
  </conditionalFormatting>
  <conditionalFormatting sqref="AD224">
    <cfRule type="containsText" dxfId="15470" priority="11961" operator="containsText" text="VALORAR">
      <formula>NOT(ISERROR(SEARCH("VALORAR",AD224)))</formula>
    </cfRule>
    <cfRule type="containsText" dxfId="15469" priority="11962" operator="containsText" text="Extrema">
      <formula>NOT(ISERROR(SEARCH("Extrema",AD224)))</formula>
    </cfRule>
    <cfRule type="containsText" dxfId="15468" priority="11963" operator="containsText" text="Alta">
      <formula>NOT(ISERROR(SEARCH("Alta",AD224)))</formula>
    </cfRule>
    <cfRule type="containsText" dxfId="15467" priority="11964" operator="containsText" text="Moderada">
      <formula>NOT(ISERROR(SEARCH("Moderada",AD224)))</formula>
    </cfRule>
    <cfRule type="containsText" dxfId="15466" priority="11965" operator="containsText" text="Baja">
      <formula>NOT(ISERROR(SEARCH("Baja",AD224)))</formula>
    </cfRule>
  </conditionalFormatting>
  <conditionalFormatting sqref="U224">
    <cfRule type="cellIs" dxfId="15465" priority="11972" stopIfTrue="1" operator="equal">
      <formula>"Alta"</formula>
    </cfRule>
  </conditionalFormatting>
  <conditionalFormatting sqref="U224">
    <cfRule type="cellIs" dxfId="15464" priority="11974" stopIfTrue="1" operator="equal">
      <formula>"Baja"</formula>
    </cfRule>
  </conditionalFormatting>
  <conditionalFormatting sqref="U224">
    <cfRule type="cellIs" dxfId="15463" priority="11973" stopIfTrue="1" operator="equal">
      <formula>"Media"</formula>
    </cfRule>
  </conditionalFormatting>
  <conditionalFormatting sqref="U224">
    <cfRule type="cellIs" dxfId="15462" priority="11971" stopIfTrue="1" operator="equal">
      <formula>"Muy Alta"</formula>
    </cfRule>
  </conditionalFormatting>
  <conditionalFormatting sqref="U224">
    <cfRule type="cellIs" dxfId="15461" priority="11975" stopIfTrue="1" operator="equal">
      <formula>"Muy Baja"</formula>
    </cfRule>
  </conditionalFormatting>
  <conditionalFormatting sqref="AS224">
    <cfRule type="cellIs" dxfId="15460" priority="11948" stopIfTrue="1" operator="equal">
      <formula>"Alta"</formula>
    </cfRule>
  </conditionalFormatting>
  <conditionalFormatting sqref="AS224">
    <cfRule type="cellIs" dxfId="15459" priority="11950" stopIfTrue="1" operator="equal">
      <formula>"Baja"</formula>
    </cfRule>
  </conditionalFormatting>
  <conditionalFormatting sqref="AS224">
    <cfRule type="cellIs" dxfId="15458" priority="11949" stopIfTrue="1" operator="equal">
      <formula>"Media"</formula>
    </cfRule>
  </conditionalFormatting>
  <conditionalFormatting sqref="AS224">
    <cfRule type="cellIs" dxfId="15457" priority="11947" stopIfTrue="1" operator="equal">
      <formula>"Muy Alta"</formula>
    </cfRule>
  </conditionalFormatting>
  <conditionalFormatting sqref="AS224">
    <cfRule type="cellIs" dxfId="15456" priority="11951" stopIfTrue="1" operator="equal">
      <formula>"Muy Baja"</formula>
    </cfRule>
  </conditionalFormatting>
  <conditionalFormatting sqref="AD236">
    <cfRule type="containsText" dxfId="15455" priority="11914" operator="containsText" text="VALORAR">
      <formula>NOT(ISERROR(SEARCH("VALORAR",AD236)))</formula>
    </cfRule>
    <cfRule type="containsText" dxfId="15454" priority="11915" operator="containsText" text="Extrema">
      <formula>NOT(ISERROR(SEARCH("Extrema",AD236)))</formula>
    </cfRule>
    <cfRule type="containsText" dxfId="15453" priority="11916" operator="containsText" text="Alta">
      <formula>NOT(ISERROR(SEARCH("Alta",AD236)))</formula>
    </cfRule>
    <cfRule type="containsText" dxfId="15452" priority="11917" operator="containsText" text="Moderada">
      <formula>NOT(ISERROR(SEARCH("Moderada",AD236)))</formula>
    </cfRule>
    <cfRule type="containsText" dxfId="15451" priority="11918" operator="containsText" text="Baja">
      <formula>NOT(ISERROR(SEARCH("Baja",AD236)))</formula>
    </cfRule>
  </conditionalFormatting>
  <conditionalFormatting sqref="AD236">
    <cfRule type="containsText" dxfId="15450" priority="11919" operator="containsText" text="VALORAR">
      <formula>NOT(ISERROR(SEARCH("VALORAR",AD236)))</formula>
    </cfRule>
    <cfRule type="containsText" dxfId="15449" priority="11920" operator="containsText" text="Extrema">
      <formula>NOT(ISERROR(SEARCH("Extrema",AD236)))</formula>
    </cfRule>
    <cfRule type="containsText" dxfId="15448" priority="11921" operator="containsText" text="Alta">
      <formula>NOT(ISERROR(SEARCH("Alta",AD236)))</formula>
    </cfRule>
    <cfRule type="containsText" dxfId="15447" priority="11922" operator="containsText" text="Moderada">
      <formula>NOT(ISERROR(SEARCH("Moderada",AD236)))</formula>
    </cfRule>
    <cfRule type="containsText" dxfId="15446" priority="11923" operator="containsText" text="Baja">
      <formula>NOT(ISERROR(SEARCH("Baja",AD236)))</formula>
    </cfRule>
  </conditionalFormatting>
  <conditionalFormatting sqref="U236">
    <cfRule type="cellIs" dxfId="15445" priority="11930" stopIfTrue="1" operator="equal">
      <formula>"Alta"</formula>
    </cfRule>
  </conditionalFormatting>
  <conditionalFormatting sqref="U236">
    <cfRule type="cellIs" dxfId="15444" priority="11932" stopIfTrue="1" operator="equal">
      <formula>"Baja"</formula>
    </cfRule>
  </conditionalFormatting>
  <conditionalFormatting sqref="U236">
    <cfRule type="cellIs" dxfId="15443" priority="11931" stopIfTrue="1" operator="equal">
      <formula>"Media"</formula>
    </cfRule>
  </conditionalFormatting>
  <conditionalFormatting sqref="U236">
    <cfRule type="cellIs" dxfId="15442" priority="11929" stopIfTrue="1" operator="equal">
      <formula>"Muy Alta"</formula>
    </cfRule>
  </conditionalFormatting>
  <conditionalFormatting sqref="U236">
    <cfRule type="cellIs" dxfId="15441" priority="11933" stopIfTrue="1" operator="equal">
      <formula>"Muy Baja"</formula>
    </cfRule>
  </conditionalFormatting>
  <conditionalFormatting sqref="AS236">
    <cfRule type="cellIs" dxfId="15440" priority="11906" stopIfTrue="1" operator="equal">
      <formula>"Alta"</formula>
    </cfRule>
  </conditionalFormatting>
  <conditionalFormatting sqref="AS236">
    <cfRule type="cellIs" dxfId="15439" priority="11908" stopIfTrue="1" operator="equal">
      <formula>"Baja"</formula>
    </cfRule>
  </conditionalFormatting>
  <conditionalFormatting sqref="AS236">
    <cfRule type="cellIs" dxfId="15438" priority="11907" stopIfTrue="1" operator="equal">
      <formula>"Media"</formula>
    </cfRule>
  </conditionalFormatting>
  <conditionalFormatting sqref="AS236">
    <cfRule type="cellIs" dxfId="15437" priority="11905" stopIfTrue="1" operator="equal">
      <formula>"Muy Alta"</formula>
    </cfRule>
  </conditionalFormatting>
  <conditionalFormatting sqref="AS236">
    <cfRule type="cellIs" dxfId="15436" priority="11909" stopIfTrue="1" operator="equal">
      <formula>"Muy Baja"</formula>
    </cfRule>
  </conditionalFormatting>
  <conditionalFormatting sqref="AD244:AD245">
    <cfRule type="containsText" dxfId="15435" priority="11872" operator="containsText" text="VALORAR">
      <formula>NOT(ISERROR(SEARCH("VALORAR",AD244)))</formula>
    </cfRule>
    <cfRule type="containsText" dxfId="15434" priority="11873" operator="containsText" text="Extrema">
      <formula>NOT(ISERROR(SEARCH("Extrema",AD244)))</formula>
    </cfRule>
    <cfRule type="containsText" dxfId="15433" priority="11874" operator="containsText" text="Alta">
      <formula>NOT(ISERROR(SEARCH("Alta",AD244)))</formula>
    </cfRule>
    <cfRule type="containsText" dxfId="15432" priority="11875" operator="containsText" text="Moderada">
      <formula>NOT(ISERROR(SEARCH("Moderada",AD244)))</formula>
    </cfRule>
    <cfRule type="containsText" dxfId="15431" priority="11876" operator="containsText" text="Baja">
      <formula>NOT(ISERROR(SEARCH("Baja",AD244)))</formula>
    </cfRule>
  </conditionalFormatting>
  <conditionalFormatting sqref="AD244:AD245">
    <cfRule type="containsText" dxfId="15430" priority="11877" operator="containsText" text="VALORAR">
      <formula>NOT(ISERROR(SEARCH("VALORAR",AD244)))</formula>
    </cfRule>
    <cfRule type="containsText" dxfId="15429" priority="11878" operator="containsText" text="Extrema">
      <formula>NOT(ISERROR(SEARCH("Extrema",AD244)))</formula>
    </cfRule>
    <cfRule type="containsText" dxfId="15428" priority="11879" operator="containsText" text="Alta">
      <formula>NOT(ISERROR(SEARCH("Alta",AD244)))</formula>
    </cfRule>
    <cfRule type="containsText" dxfId="15427" priority="11880" operator="containsText" text="Moderada">
      <formula>NOT(ISERROR(SEARCH("Moderada",AD244)))</formula>
    </cfRule>
    <cfRule type="containsText" dxfId="15426" priority="11881" operator="containsText" text="Baja">
      <formula>NOT(ISERROR(SEARCH("Baja",AD244)))</formula>
    </cfRule>
  </conditionalFormatting>
  <conditionalFormatting sqref="AS249">
    <cfRule type="cellIs" dxfId="15425" priority="11826" stopIfTrue="1" operator="equal">
      <formula>"Alta"</formula>
    </cfRule>
  </conditionalFormatting>
  <conditionalFormatting sqref="AS249">
    <cfRule type="cellIs" dxfId="15424" priority="11828" stopIfTrue="1" operator="equal">
      <formula>"Baja"</formula>
    </cfRule>
  </conditionalFormatting>
  <conditionalFormatting sqref="AS249">
    <cfRule type="cellIs" dxfId="15423" priority="11827" stopIfTrue="1" operator="equal">
      <formula>"Media"</formula>
    </cfRule>
  </conditionalFormatting>
  <conditionalFormatting sqref="AS249">
    <cfRule type="cellIs" dxfId="15422" priority="11825" stopIfTrue="1" operator="equal">
      <formula>"Muy Alta"</formula>
    </cfRule>
  </conditionalFormatting>
  <conditionalFormatting sqref="AS249">
    <cfRule type="cellIs" dxfId="15421" priority="11829" stopIfTrue="1" operator="equal">
      <formula>"Muy Baja"</formula>
    </cfRule>
  </conditionalFormatting>
  <conditionalFormatting sqref="AS246">
    <cfRule type="cellIs" dxfId="15420" priority="11784" stopIfTrue="1" operator="equal">
      <formula>"Alta"</formula>
    </cfRule>
  </conditionalFormatting>
  <conditionalFormatting sqref="AS246">
    <cfRule type="cellIs" dxfId="15419" priority="11786" stopIfTrue="1" operator="equal">
      <formula>"Baja"</formula>
    </cfRule>
  </conditionalFormatting>
  <conditionalFormatting sqref="AS246">
    <cfRule type="cellIs" dxfId="15418" priority="11785" stopIfTrue="1" operator="equal">
      <formula>"Media"</formula>
    </cfRule>
  </conditionalFormatting>
  <conditionalFormatting sqref="AS246">
    <cfRule type="cellIs" dxfId="15417" priority="11783" stopIfTrue="1" operator="equal">
      <formula>"Muy Alta"</formula>
    </cfRule>
  </conditionalFormatting>
  <conditionalFormatting sqref="AS246">
    <cfRule type="cellIs" dxfId="15416" priority="11787" stopIfTrue="1" operator="equal">
      <formula>"Muy Baja"</formula>
    </cfRule>
  </conditionalFormatting>
  <conditionalFormatting sqref="U244:U245">
    <cfRule type="cellIs" dxfId="15415" priority="11888" stopIfTrue="1" operator="equal">
      <formula>"Alta"</formula>
    </cfRule>
  </conditionalFormatting>
  <conditionalFormatting sqref="U244:U245">
    <cfRule type="cellIs" dxfId="15414" priority="11890" stopIfTrue="1" operator="equal">
      <formula>"Baja"</formula>
    </cfRule>
  </conditionalFormatting>
  <conditionalFormatting sqref="U244:U245">
    <cfRule type="cellIs" dxfId="15413" priority="11889" stopIfTrue="1" operator="equal">
      <formula>"Media"</formula>
    </cfRule>
  </conditionalFormatting>
  <conditionalFormatting sqref="U244:U245">
    <cfRule type="cellIs" dxfId="15412" priority="11887" stopIfTrue="1" operator="equal">
      <formula>"Muy Alta"</formula>
    </cfRule>
  </conditionalFormatting>
  <conditionalFormatting sqref="U244:U245">
    <cfRule type="cellIs" dxfId="15411" priority="11891" stopIfTrue="1" operator="equal">
      <formula>"Muy Baja"</formula>
    </cfRule>
  </conditionalFormatting>
  <conditionalFormatting sqref="AZ244">
    <cfRule type="containsText" dxfId="15410" priority="11862" operator="containsText" text="VALORAR">
      <formula>NOT(ISERROR(SEARCH("VALORAR",AZ244)))</formula>
    </cfRule>
    <cfRule type="containsText" dxfId="15409" priority="11863" operator="containsText" text="Extrema">
      <formula>NOT(ISERROR(SEARCH("Extrema",AZ244)))</formula>
    </cfRule>
    <cfRule type="containsText" dxfId="15408" priority="11864" operator="containsText" text="Alta">
      <formula>NOT(ISERROR(SEARCH("Alta",AZ244)))</formula>
    </cfRule>
    <cfRule type="containsText" dxfId="15407" priority="11865" operator="containsText" text="Moderada">
      <formula>NOT(ISERROR(SEARCH("Moderada",AZ244)))</formula>
    </cfRule>
    <cfRule type="containsText" dxfId="15406" priority="11866" operator="containsText" text="Baja">
      <formula>NOT(ISERROR(SEARCH("Baja",AZ244)))</formula>
    </cfRule>
  </conditionalFormatting>
  <conditionalFormatting sqref="AZ244">
    <cfRule type="containsText" dxfId="15405" priority="11867" operator="containsText" text="VALORAR">
      <formula>NOT(ISERROR(SEARCH("VALORAR",AZ244)))</formula>
    </cfRule>
    <cfRule type="containsText" dxfId="15404" priority="11868" operator="containsText" text="Extrema">
      <formula>NOT(ISERROR(SEARCH("Extrema",AZ244)))</formula>
    </cfRule>
    <cfRule type="containsText" dxfId="15403" priority="11869" operator="containsText" text="Alta">
      <formula>NOT(ISERROR(SEARCH("Alta",AZ244)))</formula>
    </cfRule>
    <cfRule type="containsText" dxfId="15402" priority="11870" operator="containsText" text="Moderada">
      <formula>NOT(ISERROR(SEARCH("Moderada",AZ244)))</formula>
    </cfRule>
    <cfRule type="containsText" dxfId="15401" priority="11871" operator="containsText" text="Baja">
      <formula>NOT(ISERROR(SEARCH("Baja",AZ244)))</formula>
    </cfRule>
  </conditionalFormatting>
  <conditionalFormatting sqref="AS244">
    <cfRule type="cellIs" dxfId="15400" priority="11854" stopIfTrue="1" operator="equal">
      <formula>"Alta"</formula>
    </cfRule>
  </conditionalFormatting>
  <conditionalFormatting sqref="AS244">
    <cfRule type="cellIs" dxfId="15399" priority="11856" stopIfTrue="1" operator="equal">
      <formula>"Baja"</formula>
    </cfRule>
  </conditionalFormatting>
  <conditionalFormatting sqref="AS244">
    <cfRule type="cellIs" dxfId="15398" priority="11855" stopIfTrue="1" operator="equal">
      <formula>"Media"</formula>
    </cfRule>
  </conditionalFormatting>
  <conditionalFormatting sqref="AS244">
    <cfRule type="cellIs" dxfId="15397" priority="11853" stopIfTrue="1" operator="equal">
      <formula>"Muy Alta"</formula>
    </cfRule>
  </conditionalFormatting>
  <conditionalFormatting sqref="AS244">
    <cfRule type="cellIs" dxfId="15396" priority="11857" stopIfTrue="1" operator="equal">
      <formula>"Muy Baja"</formula>
    </cfRule>
  </conditionalFormatting>
  <conditionalFormatting sqref="AS245">
    <cfRule type="cellIs" dxfId="15395" priority="11840" stopIfTrue="1" operator="equal">
      <formula>"Alta"</formula>
    </cfRule>
  </conditionalFormatting>
  <conditionalFormatting sqref="AS245">
    <cfRule type="cellIs" dxfId="15394" priority="11842" stopIfTrue="1" operator="equal">
      <formula>"Baja"</formula>
    </cfRule>
  </conditionalFormatting>
  <conditionalFormatting sqref="AS245">
    <cfRule type="cellIs" dxfId="15393" priority="11841" stopIfTrue="1" operator="equal">
      <formula>"Media"</formula>
    </cfRule>
  </conditionalFormatting>
  <conditionalFormatting sqref="AS245">
    <cfRule type="cellIs" dxfId="15392" priority="11839" stopIfTrue="1" operator="equal">
      <formula>"Muy Alta"</formula>
    </cfRule>
  </conditionalFormatting>
  <conditionalFormatting sqref="AS245">
    <cfRule type="cellIs" dxfId="15391" priority="11843" stopIfTrue="1" operator="equal">
      <formula>"Muy Baja"</formula>
    </cfRule>
  </conditionalFormatting>
  <conditionalFormatting sqref="AD246:AD247">
    <cfRule type="containsText" dxfId="15390" priority="11792" operator="containsText" text="VALORAR">
      <formula>NOT(ISERROR(SEARCH("VALORAR",AD246)))</formula>
    </cfRule>
    <cfRule type="containsText" dxfId="15389" priority="11793" operator="containsText" text="Extrema">
      <formula>NOT(ISERROR(SEARCH("Extrema",AD246)))</formula>
    </cfRule>
    <cfRule type="containsText" dxfId="15388" priority="11794" operator="containsText" text="Alta">
      <formula>NOT(ISERROR(SEARCH("Alta",AD246)))</formula>
    </cfRule>
    <cfRule type="containsText" dxfId="15387" priority="11795" operator="containsText" text="Moderada">
      <formula>NOT(ISERROR(SEARCH("Moderada",AD246)))</formula>
    </cfRule>
    <cfRule type="containsText" dxfId="15386" priority="11796" operator="containsText" text="Baja">
      <formula>NOT(ISERROR(SEARCH("Baja",AD246)))</formula>
    </cfRule>
  </conditionalFormatting>
  <conditionalFormatting sqref="AD246:AD247">
    <cfRule type="containsText" dxfId="15385" priority="11797" operator="containsText" text="VALORAR">
      <formula>NOT(ISERROR(SEARCH("VALORAR",AD246)))</formula>
    </cfRule>
    <cfRule type="containsText" dxfId="15384" priority="11798" operator="containsText" text="Extrema">
      <formula>NOT(ISERROR(SEARCH("Extrema",AD246)))</formula>
    </cfRule>
    <cfRule type="containsText" dxfId="15383" priority="11799" operator="containsText" text="Alta">
      <formula>NOT(ISERROR(SEARCH("Alta",AD246)))</formula>
    </cfRule>
    <cfRule type="containsText" dxfId="15382" priority="11800" operator="containsText" text="Moderada">
      <formula>NOT(ISERROR(SEARCH("Moderada",AD246)))</formula>
    </cfRule>
    <cfRule type="containsText" dxfId="15381" priority="11801" operator="containsText" text="Baja">
      <formula>NOT(ISERROR(SEARCH("Baja",AD246)))</formula>
    </cfRule>
  </conditionalFormatting>
  <conditionalFormatting sqref="U246:U247">
    <cfRule type="cellIs" dxfId="15380" priority="11808" stopIfTrue="1" operator="equal">
      <formula>"Alta"</formula>
    </cfRule>
  </conditionalFormatting>
  <conditionalFormatting sqref="U246:U247">
    <cfRule type="cellIs" dxfId="15379" priority="11810" stopIfTrue="1" operator="equal">
      <formula>"Baja"</formula>
    </cfRule>
  </conditionalFormatting>
  <conditionalFormatting sqref="U246:U247">
    <cfRule type="cellIs" dxfId="15378" priority="11809" stopIfTrue="1" operator="equal">
      <formula>"Media"</formula>
    </cfRule>
  </conditionalFormatting>
  <conditionalFormatting sqref="U246:U247">
    <cfRule type="cellIs" dxfId="15377" priority="11807" stopIfTrue="1" operator="equal">
      <formula>"Muy Alta"</formula>
    </cfRule>
  </conditionalFormatting>
  <conditionalFormatting sqref="U246:U247">
    <cfRule type="cellIs" dxfId="15376" priority="11811" stopIfTrue="1" operator="equal">
      <formula>"Muy Baja"</formula>
    </cfRule>
  </conditionalFormatting>
  <conditionalFormatting sqref="AS247">
    <cfRule type="cellIs" dxfId="15375" priority="11770" stopIfTrue="1" operator="equal">
      <formula>"Alta"</formula>
    </cfRule>
  </conditionalFormatting>
  <conditionalFormatting sqref="AS247">
    <cfRule type="cellIs" dxfId="15374" priority="11772" stopIfTrue="1" operator="equal">
      <formula>"Baja"</formula>
    </cfRule>
  </conditionalFormatting>
  <conditionalFormatting sqref="AS247">
    <cfRule type="cellIs" dxfId="15373" priority="11771" stopIfTrue="1" operator="equal">
      <formula>"Media"</formula>
    </cfRule>
  </conditionalFormatting>
  <conditionalFormatting sqref="AS247">
    <cfRule type="cellIs" dxfId="15372" priority="11769" stopIfTrue="1" operator="equal">
      <formula>"Muy Alta"</formula>
    </cfRule>
  </conditionalFormatting>
  <conditionalFormatting sqref="AS247">
    <cfRule type="cellIs" dxfId="15371" priority="11773" stopIfTrue="1" operator="equal">
      <formula>"Muy Baja"</formula>
    </cfRule>
  </conditionalFormatting>
  <conditionalFormatting sqref="AD248">
    <cfRule type="containsText" dxfId="15370" priority="11736" operator="containsText" text="VALORAR">
      <formula>NOT(ISERROR(SEARCH("VALORAR",AD248)))</formula>
    </cfRule>
    <cfRule type="containsText" dxfId="15369" priority="11737" operator="containsText" text="Extrema">
      <formula>NOT(ISERROR(SEARCH("Extrema",AD248)))</formula>
    </cfRule>
    <cfRule type="containsText" dxfId="15368" priority="11738" operator="containsText" text="Alta">
      <formula>NOT(ISERROR(SEARCH("Alta",AD248)))</formula>
    </cfRule>
    <cfRule type="containsText" dxfId="15367" priority="11739" operator="containsText" text="Moderada">
      <formula>NOT(ISERROR(SEARCH("Moderada",AD248)))</formula>
    </cfRule>
    <cfRule type="containsText" dxfId="15366" priority="11740" operator="containsText" text="Baja">
      <formula>NOT(ISERROR(SEARCH("Baja",AD248)))</formula>
    </cfRule>
  </conditionalFormatting>
  <conditionalFormatting sqref="AD248">
    <cfRule type="containsText" dxfId="15365" priority="11741" operator="containsText" text="VALORAR">
      <formula>NOT(ISERROR(SEARCH("VALORAR",AD248)))</formula>
    </cfRule>
    <cfRule type="containsText" dxfId="15364" priority="11742" operator="containsText" text="Extrema">
      <formula>NOT(ISERROR(SEARCH("Extrema",AD248)))</formula>
    </cfRule>
    <cfRule type="containsText" dxfId="15363" priority="11743" operator="containsText" text="Alta">
      <formula>NOT(ISERROR(SEARCH("Alta",AD248)))</formula>
    </cfRule>
    <cfRule type="containsText" dxfId="15362" priority="11744" operator="containsText" text="Moderada">
      <formula>NOT(ISERROR(SEARCH("Moderada",AD248)))</formula>
    </cfRule>
    <cfRule type="containsText" dxfId="15361" priority="11745" operator="containsText" text="Baja">
      <formula>NOT(ISERROR(SEARCH("Baja",AD248)))</formula>
    </cfRule>
  </conditionalFormatting>
  <conditionalFormatting sqref="U248">
    <cfRule type="cellIs" dxfId="15360" priority="11752" stopIfTrue="1" operator="equal">
      <formula>"Alta"</formula>
    </cfRule>
  </conditionalFormatting>
  <conditionalFormatting sqref="U248">
    <cfRule type="cellIs" dxfId="15359" priority="11754" stopIfTrue="1" operator="equal">
      <formula>"Baja"</formula>
    </cfRule>
  </conditionalFormatting>
  <conditionalFormatting sqref="U248">
    <cfRule type="cellIs" dxfId="15358" priority="11753" stopIfTrue="1" operator="equal">
      <formula>"Media"</formula>
    </cfRule>
  </conditionalFormatting>
  <conditionalFormatting sqref="U248">
    <cfRule type="cellIs" dxfId="15357" priority="11751" stopIfTrue="1" operator="equal">
      <formula>"Muy Alta"</formula>
    </cfRule>
  </conditionalFormatting>
  <conditionalFormatting sqref="U248">
    <cfRule type="cellIs" dxfId="15356" priority="11755" stopIfTrue="1" operator="equal">
      <formula>"Muy Baja"</formula>
    </cfRule>
  </conditionalFormatting>
  <conditionalFormatting sqref="AS248">
    <cfRule type="cellIs" dxfId="15355" priority="11728" stopIfTrue="1" operator="equal">
      <formula>"Alta"</formula>
    </cfRule>
  </conditionalFormatting>
  <conditionalFormatting sqref="AS248">
    <cfRule type="cellIs" dxfId="15354" priority="11730" stopIfTrue="1" operator="equal">
      <formula>"Baja"</formula>
    </cfRule>
  </conditionalFormatting>
  <conditionalFormatting sqref="AS248">
    <cfRule type="cellIs" dxfId="15353" priority="11729" stopIfTrue="1" operator="equal">
      <formula>"Media"</formula>
    </cfRule>
  </conditionalFormatting>
  <conditionalFormatting sqref="AS248">
    <cfRule type="cellIs" dxfId="15352" priority="11727" stopIfTrue="1" operator="equal">
      <formula>"Muy Alta"</formula>
    </cfRule>
  </conditionalFormatting>
  <conditionalFormatting sqref="AS248">
    <cfRule type="cellIs" dxfId="15351" priority="11731" stopIfTrue="1" operator="equal">
      <formula>"Muy Baja"</formula>
    </cfRule>
  </conditionalFormatting>
  <conditionalFormatting sqref="AD238:AD239">
    <cfRule type="containsText" dxfId="15350" priority="11694" operator="containsText" text="VALORAR">
      <formula>NOT(ISERROR(SEARCH("VALORAR",AD238)))</formula>
    </cfRule>
    <cfRule type="containsText" dxfId="15349" priority="11695" operator="containsText" text="Extrema">
      <formula>NOT(ISERROR(SEARCH("Extrema",AD238)))</formula>
    </cfRule>
    <cfRule type="containsText" dxfId="15348" priority="11696" operator="containsText" text="Alta">
      <formula>NOT(ISERROR(SEARCH("Alta",AD238)))</formula>
    </cfRule>
    <cfRule type="containsText" dxfId="15347" priority="11697" operator="containsText" text="Moderada">
      <formula>NOT(ISERROR(SEARCH("Moderada",AD238)))</formula>
    </cfRule>
    <cfRule type="containsText" dxfId="15346" priority="11698" operator="containsText" text="Baja">
      <formula>NOT(ISERROR(SEARCH("Baja",AD238)))</formula>
    </cfRule>
  </conditionalFormatting>
  <conditionalFormatting sqref="AD238:AD239">
    <cfRule type="containsText" dxfId="15345" priority="11699" operator="containsText" text="VALORAR">
      <formula>NOT(ISERROR(SEARCH("VALORAR",AD238)))</formula>
    </cfRule>
    <cfRule type="containsText" dxfId="15344" priority="11700" operator="containsText" text="Extrema">
      <formula>NOT(ISERROR(SEARCH("Extrema",AD238)))</formula>
    </cfRule>
    <cfRule type="containsText" dxfId="15343" priority="11701" operator="containsText" text="Alta">
      <formula>NOT(ISERROR(SEARCH("Alta",AD238)))</formula>
    </cfRule>
    <cfRule type="containsText" dxfId="15342" priority="11702" operator="containsText" text="Moderada">
      <formula>NOT(ISERROR(SEARCH("Moderada",AD238)))</formula>
    </cfRule>
    <cfRule type="containsText" dxfId="15341" priority="11703" operator="containsText" text="Baja">
      <formula>NOT(ISERROR(SEARCH("Baja",AD238)))</formula>
    </cfRule>
  </conditionalFormatting>
  <conditionalFormatting sqref="AS243">
    <cfRule type="cellIs" dxfId="15340" priority="11648" stopIfTrue="1" operator="equal">
      <formula>"Alta"</formula>
    </cfRule>
  </conditionalFormatting>
  <conditionalFormatting sqref="AS243">
    <cfRule type="cellIs" dxfId="15339" priority="11650" stopIfTrue="1" operator="equal">
      <formula>"Baja"</formula>
    </cfRule>
  </conditionalFormatting>
  <conditionalFormatting sqref="AS243">
    <cfRule type="cellIs" dxfId="15338" priority="11649" stopIfTrue="1" operator="equal">
      <formula>"Media"</formula>
    </cfRule>
  </conditionalFormatting>
  <conditionalFormatting sqref="AS243">
    <cfRule type="cellIs" dxfId="15337" priority="11647" stopIfTrue="1" operator="equal">
      <formula>"Muy Alta"</formula>
    </cfRule>
  </conditionalFormatting>
  <conditionalFormatting sqref="AS243">
    <cfRule type="cellIs" dxfId="15336" priority="11651" stopIfTrue="1" operator="equal">
      <formula>"Muy Baja"</formula>
    </cfRule>
  </conditionalFormatting>
  <conditionalFormatting sqref="AS240">
    <cfRule type="cellIs" dxfId="15335" priority="11606" stopIfTrue="1" operator="equal">
      <formula>"Alta"</formula>
    </cfRule>
  </conditionalFormatting>
  <conditionalFormatting sqref="AS240">
    <cfRule type="cellIs" dxfId="15334" priority="11608" stopIfTrue="1" operator="equal">
      <formula>"Baja"</formula>
    </cfRule>
  </conditionalFormatting>
  <conditionalFormatting sqref="AS240">
    <cfRule type="cellIs" dxfId="15333" priority="11607" stopIfTrue="1" operator="equal">
      <formula>"Media"</formula>
    </cfRule>
  </conditionalFormatting>
  <conditionalFormatting sqref="AS240">
    <cfRule type="cellIs" dxfId="15332" priority="11605" stopIfTrue="1" operator="equal">
      <formula>"Muy Alta"</formula>
    </cfRule>
  </conditionalFormatting>
  <conditionalFormatting sqref="AS240">
    <cfRule type="cellIs" dxfId="15331" priority="11609" stopIfTrue="1" operator="equal">
      <formula>"Muy Baja"</formula>
    </cfRule>
  </conditionalFormatting>
  <conditionalFormatting sqref="U238:U239">
    <cfRule type="cellIs" dxfId="15330" priority="11710" stopIfTrue="1" operator="equal">
      <formula>"Alta"</formula>
    </cfRule>
  </conditionalFormatting>
  <conditionalFormatting sqref="U238:U239">
    <cfRule type="cellIs" dxfId="15329" priority="11712" stopIfTrue="1" operator="equal">
      <formula>"Baja"</formula>
    </cfRule>
  </conditionalFormatting>
  <conditionalFormatting sqref="U238:U239">
    <cfRule type="cellIs" dxfId="15328" priority="11711" stopIfTrue="1" operator="equal">
      <formula>"Media"</formula>
    </cfRule>
  </conditionalFormatting>
  <conditionalFormatting sqref="U238:U239">
    <cfRule type="cellIs" dxfId="15327" priority="11709" stopIfTrue="1" operator="equal">
      <formula>"Muy Alta"</formula>
    </cfRule>
  </conditionalFormatting>
  <conditionalFormatting sqref="U238:U239">
    <cfRule type="cellIs" dxfId="15326" priority="11713" stopIfTrue="1" operator="equal">
      <formula>"Muy Baja"</formula>
    </cfRule>
  </conditionalFormatting>
  <conditionalFormatting sqref="AZ238">
    <cfRule type="containsText" dxfId="15325" priority="11684" operator="containsText" text="VALORAR">
      <formula>NOT(ISERROR(SEARCH("VALORAR",AZ238)))</formula>
    </cfRule>
    <cfRule type="containsText" dxfId="15324" priority="11685" operator="containsText" text="Extrema">
      <formula>NOT(ISERROR(SEARCH("Extrema",AZ238)))</formula>
    </cfRule>
    <cfRule type="containsText" dxfId="15323" priority="11686" operator="containsText" text="Alta">
      <formula>NOT(ISERROR(SEARCH("Alta",AZ238)))</formula>
    </cfRule>
    <cfRule type="containsText" dxfId="15322" priority="11687" operator="containsText" text="Moderada">
      <formula>NOT(ISERROR(SEARCH("Moderada",AZ238)))</formula>
    </cfRule>
    <cfRule type="containsText" dxfId="15321" priority="11688" operator="containsText" text="Baja">
      <formula>NOT(ISERROR(SEARCH("Baja",AZ238)))</formula>
    </cfRule>
  </conditionalFormatting>
  <conditionalFormatting sqref="AZ238">
    <cfRule type="containsText" dxfId="15320" priority="11689" operator="containsText" text="VALORAR">
      <formula>NOT(ISERROR(SEARCH("VALORAR",AZ238)))</formula>
    </cfRule>
    <cfRule type="containsText" dxfId="15319" priority="11690" operator="containsText" text="Extrema">
      <formula>NOT(ISERROR(SEARCH("Extrema",AZ238)))</formula>
    </cfRule>
    <cfRule type="containsText" dxfId="15318" priority="11691" operator="containsText" text="Alta">
      <formula>NOT(ISERROR(SEARCH("Alta",AZ238)))</formula>
    </cfRule>
    <cfRule type="containsText" dxfId="15317" priority="11692" operator="containsText" text="Moderada">
      <formula>NOT(ISERROR(SEARCH("Moderada",AZ238)))</formula>
    </cfRule>
    <cfRule type="containsText" dxfId="15316" priority="11693" operator="containsText" text="Baja">
      <formula>NOT(ISERROR(SEARCH("Baja",AZ238)))</formula>
    </cfRule>
  </conditionalFormatting>
  <conditionalFormatting sqref="AS238">
    <cfRule type="cellIs" dxfId="15315" priority="11676" stopIfTrue="1" operator="equal">
      <formula>"Alta"</formula>
    </cfRule>
  </conditionalFormatting>
  <conditionalFormatting sqref="AS238">
    <cfRule type="cellIs" dxfId="15314" priority="11678" stopIfTrue="1" operator="equal">
      <formula>"Baja"</formula>
    </cfRule>
  </conditionalFormatting>
  <conditionalFormatting sqref="AS238">
    <cfRule type="cellIs" dxfId="15313" priority="11677" stopIfTrue="1" operator="equal">
      <formula>"Media"</formula>
    </cfRule>
  </conditionalFormatting>
  <conditionalFormatting sqref="AS238">
    <cfRule type="cellIs" dxfId="15312" priority="11675" stopIfTrue="1" operator="equal">
      <formula>"Muy Alta"</formula>
    </cfRule>
  </conditionalFormatting>
  <conditionalFormatting sqref="AS238">
    <cfRule type="cellIs" dxfId="15311" priority="11679" stopIfTrue="1" operator="equal">
      <formula>"Muy Baja"</formula>
    </cfRule>
  </conditionalFormatting>
  <conditionalFormatting sqref="AS239">
    <cfRule type="cellIs" dxfId="15310" priority="11662" stopIfTrue="1" operator="equal">
      <formula>"Alta"</formula>
    </cfRule>
  </conditionalFormatting>
  <conditionalFormatting sqref="AS239">
    <cfRule type="cellIs" dxfId="15309" priority="11664" stopIfTrue="1" operator="equal">
      <formula>"Baja"</formula>
    </cfRule>
  </conditionalFormatting>
  <conditionalFormatting sqref="AS239">
    <cfRule type="cellIs" dxfId="15308" priority="11663" stopIfTrue="1" operator="equal">
      <formula>"Media"</formula>
    </cfRule>
  </conditionalFormatting>
  <conditionalFormatting sqref="AS239">
    <cfRule type="cellIs" dxfId="15307" priority="11661" stopIfTrue="1" operator="equal">
      <formula>"Muy Alta"</formula>
    </cfRule>
  </conditionalFormatting>
  <conditionalFormatting sqref="AS239">
    <cfRule type="cellIs" dxfId="15306" priority="11665" stopIfTrue="1" operator="equal">
      <formula>"Muy Baja"</formula>
    </cfRule>
  </conditionalFormatting>
  <conditionalFormatting sqref="AD240:AD241">
    <cfRule type="containsText" dxfId="15305" priority="11614" operator="containsText" text="VALORAR">
      <formula>NOT(ISERROR(SEARCH("VALORAR",AD240)))</formula>
    </cfRule>
    <cfRule type="containsText" dxfId="15304" priority="11615" operator="containsText" text="Extrema">
      <formula>NOT(ISERROR(SEARCH("Extrema",AD240)))</formula>
    </cfRule>
    <cfRule type="containsText" dxfId="15303" priority="11616" operator="containsText" text="Alta">
      <formula>NOT(ISERROR(SEARCH("Alta",AD240)))</formula>
    </cfRule>
    <cfRule type="containsText" dxfId="15302" priority="11617" operator="containsText" text="Moderada">
      <formula>NOT(ISERROR(SEARCH("Moderada",AD240)))</formula>
    </cfRule>
    <cfRule type="containsText" dxfId="15301" priority="11618" operator="containsText" text="Baja">
      <formula>NOT(ISERROR(SEARCH("Baja",AD240)))</formula>
    </cfRule>
  </conditionalFormatting>
  <conditionalFormatting sqref="AD240:AD241">
    <cfRule type="containsText" dxfId="15300" priority="11619" operator="containsText" text="VALORAR">
      <formula>NOT(ISERROR(SEARCH("VALORAR",AD240)))</formula>
    </cfRule>
    <cfRule type="containsText" dxfId="15299" priority="11620" operator="containsText" text="Extrema">
      <formula>NOT(ISERROR(SEARCH("Extrema",AD240)))</formula>
    </cfRule>
    <cfRule type="containsText" dxfId="15298" priority="11621" operator="containsText" text="Alta">
      <formula>NOT(ISERROR(SEARCH("Alta",AD240)))</formula>
    </cfRule>
    <cfRule type="containsText" dxfId="15297" priority="11622" operator="containsText" text="Moderada">
      <formula>NOT(ISERROR(SEARCH("Moderada",AD240)))</formula>
    </cfRule>
    <cfRule type="containsText" dxfId="15296" priority="11623" operator="containsText" text="Baja">
      <formula>NOT(ISERROR(SEARCH("Baja",AD240)))</formula>
    </cfRule>
  </conditionalFormatting>
  <conditionalFormatting sqref="U240:U241">
    <cfRule type="cellIs" dxfId="15295" priority="11630" stopIfTrue="1" operator="equal">
      <formula>"Alta"</formula>
    </cfRule>
  </conditionalFormatting>
  <conditionalFormatting sqref="U240:U241">
    <cfRule type="cellIs" dxfId="15294" priority="11632" stopIfTrue="1" operator="equal">
      <formula>"Baja"</formula>
    </cfRule>
  </conditionalFormatting>
  <conditionalFormatting sqref="U240:U241">
    <cfRule type="cellIs" dxfId="15293" priority="11631" stopIfTrue="1" operator="equal">
      <formula>"Media"</formula>
    </cfRule>
  </conditionalFormatting>
  <conditionalFormatting sqref="U240:U241">
    <cfRule type="cellIs" dxfId="15292" priority="11629" stopIfTrue="1" operator="equal">
      <formula>"Muy Alta"</formula>
    </cfRule>
  </conditionalFormatting>
  <conditionalFormatting sqref="U240:U241">
    <cfRule type="cellIs" dxfId="15291" priority="11633" stopIfTrue="1" operator="equal">
      <formula>"Muy Baja"</formula>
    </cfRule>
  </conditionalFormatting>
  <conditionalFormatting sqref="AS241">
    <cfRule type="cellIs" dxfId="15290" priority="11592" stopIfTrue="1" operator="equal">
      <formula>"Alta"</formula>
    </cfRule>
  </conditionalFormatting>
  <conditionalFormatting sqref="AS241">
    <cfRule type="cellIs" dxfId="15289" priority="11594" stopIfTrue="1" operator="equal">
      <formula>"Baja"</formula>
    </cfRule>
  </conditionalFormatting>
  <conditionalFormatting sqref="AS241">
    <cfRule type="cellIs" dxfId="15288" priority="11593" stopIfTrue="1" operator="equal">
      <formula>"Media"</formula>
    </cfRule>
  </conditionalFormatting>
  <conditionalFormatting sqref="AS241">
    <cfRule type="cellIs" dxfId="15287" priority="11591" stopIfTrue="1" operator="equal">
      <formula>"Muy Alta"</formula>
    </cfRule>
  </conditionalFormatting>
  <conditionalFormatting sqref="AS241">
    <cfRule type="cellIs" dxfId="15286" priority="11595" stopIfTrue="1" operator="equal">
      <formula>"Muy Baja"</formula>
    </cfRule>
  </conditionalFormatting>
  <conditionalFormatting sqref="AD242">
    <cfRule type="containsText" dxfId="15285" priority="11558" operator="containsText" text="VALORAR">
      <formula>NOT(ISERROR(SEARCH("VALORAR",AD242)))</formula>
    </cfRule>
    <cfRule type="containsText" dxfId="15284" priority="11559" operator="containsText" text="Extrema">
      <formula>NOT(ISERROR(SEARCH("Extrema",AD242)))</formula>
    </cfRule>
    <cfRule type="containsText" dxfId="15283" priority="11560" operator="containsText" text="Alta">
      <formula>NOT(ISERROR(SEARCH("Alta",AD242)))</formula>
    </cfRule>
    <cfRule type="containsText" dxfId="15282" priority="11561" operator="containsText" text="Moderada">
      <formula>NOT(ISERROR(SEARCH("Moderada",AD242)))</formula>
    </cfRule>
    <cfRule type="containsText" dxfId="15281" priority="11562" operator="containsText" text="Baja">
      <formula>NOT(ISERROR(SEARCH("Baja",AD242)))</formula>
    </cfRule>
  </conditionalFormatting>
  <conditionalFormatting sqref="AD242">
    <cfRule type="containsText" dxfId="15280" priority="11563" operator="containsText" text="VALORAR">
      <formula>NOT(ISERROR(SEARCH("VALORAR",AD242)))</formula>
    </cfRule>
    <cfRule type="containsText" dxfId="15279" priority="11564" operator="containsText" text="Extrema">
      <formula>NOT(ISERROR(SEARCH("Extrema",AD242)))</formula>
    </cfRule>
    <cfRule type="containsText" dxfId="15278" priority="11565" operator="containsText" text="Alta">
      <formula>NOT(ISERROR(SEARCH("Alta",AD242)))</formula>
    </cfRule>
    <cfRule type="containsText" dxfId="15277" priority="11566" operator="containsText" text="Moderada">
      <formula>NOT(ISERROR(SEARCH("Moderada",AD242)))</formula>
    </cfRule>
    <cfRule type="containsText" dxfId="15276" priority="11567" operator="containsText" text="Baja">
      <formula>NOT(ISERROR(SEARCH("Baja",AD242)))</formula>
    </cfRule>
  </conditionalFormatting>
  <conditionalFormatting sqref="U242">
    <cfRule type="cellIs" dxfId="15275" priority="11574" stopIfTrue="1" operator="equal">
      <formula>"Alta"</formula>
    </cfRule>
  </conditionalFormatting>
  <conditionalFormatting sqref="U242">
    <cfRule type="cellIs" dxfId="15274" priority="11576" stopIfTrue="1" operator="equal">
      <formula>"Baja"</formula>
    </cfRule>
  </conditionalFormatting>
  <conditionalFormatting sqref="U242">
    <cfRule type="cellIs" dxfId="15273" priority="11575" stopIfTrue="1" operator="equal">
      <formula>"Media"</formula>
    </cfRule>
  </conditionalFormatting>
  <conditionalFormatting sqref="U242">
    <cfRule type="cellIs" dxfId="15272" priority="11573" stopIfTrue="1" operator="equal">
      <formula>"Muy Alta"</formula>
    </cfRule>
  </conditionalFormatting>
  <conditionalFormatting sqref="U242">
    <cfRule type="cellIs" dxfId="15271" priority="11577" stopIfTrue="1" operator="equal">
      <formula>"Muy Baja"</formula>
    </cfRule>
  </conditionalFormatting>
  <conditionalFormatting sqref="AS242">
    <cfRule type="cellIs" dxfId="15270" priority="11550" stopIfTrue="1" operator="equal">
      <formula>"Alta"</formula>
    </cfRule>
  </conditionalFormatting>
  <conditionalFormatting sqref="AS242">
    <cfRule type="cellIs" dxfId="15269" priority="11552" stopIfTrue="1" operator="equal">
      <formula>"Baja"</formula>
    </cfRule>
  </conditionalFormatting>
  <conditionalFormatting sqref="AS242">
    <cfRule type="cellIs" dxfId="15268" priority="11551" stopIfTrue="1" operator="equal">
      <formula>"Media"</formula>
    </cfRule>
  </conditionalFormatting>
  <conditionalFormatting sqref="AS242">
    <cfRule type="cellIs" dxfId="15267" priority="11549" stopIfTrue="1" operator="equal">
      <formula>"Muy Alta"</formula>
    </cfRule>
  </conditionalFormatting>
  <conditionalFormatting sqref="AS242">
    <cfRule type="cellIs" dxfId="15266" priority="11553" stopIfTrue="1" operator="equal">
      <formula>"Muy Baja"</formula>
    </cfRule>
  </conditionalFormatting>
  <conditionalFormatting sqref="AD250:AD251">
    <cfRule type="containsText" dxfId="15265" priority="11516" operator="containsText" text="VALORAR">
      <formula>NOT(ISERROR(SEARCH("VALORAR",AD250)))</formula>
    </cfRule>
    <cfRule type="containsText" dxfId="15264" priority="11517" operator="containsText" text="Extrema">
      <formula>NOT(ISERROR(SEARCH("Extrema",AD250)))</formula>
    </cfRule>
    <cfRule type="containsText" dxfId="15263" priority="11518" operator="containsText" text="Alta">
      <formula>NOT(ISERROR(SEARCH("Alta",AD250)))</formula>
    </cfRule>
    <cfRule type="containsText" dxfId="15262" priority="11519" operator="containsText" text="Moderada">
      <formula>NOT(ISERROR(SEARCH("Moderada",AD250)))</formula>
    </cfRule>
    <cfRule type="containsText" dxfId="15261" priority="11520" operator="containsText" text="Baja">
      <formula>NOT(ISERROR(SEARCH("Baja",AD250)))</formula>
    </cfRule>
  </conditionalFormatting>
  <conditionalFormatting sqref="AD250:AD251">
    <cfRule type="containsText" dxfId="15260" priority="11521" operator="containsText" text="VALORAR">
      <formula>NOT(ISERROR(SEARCH("VALORAR",AD250)))</formula>
    </cfRule>
    <cfRule type="containsText" dxfId="15259" priority="11522" operator="containsText" text="Extrema">
      <formula>NOT(ISERROR(SEARCH("Extrema",AD250)))</formula>
    </cfRule>
    <cfRule type="containsText" dxfId="15258" priority="11523" operator="containsText" text="Alta">
      <formula>NOT(ISERROR(SEARCH("Alta",AD250)))</formula>
    </cfRule>
    <cfRule type="containsText" dxfId="15257" priority="11524" operator="containsText" text="Moderada">
      <formula>NOT(ISERROR(SEARCH("Moderada",AD250)))</formula>
    </cfRule>
    <cfRule type="containsText" dxfId="15256" priority="11525" operator="containsText" text="Baja">
      <formula>NOT(ISERROR(SEARCH("Baja",AD250)))</formula>
    </cfRule>
  </conditionalFormatting>
  <conditionalFormatting sqref="AS255">
    <cfRule type="cellIs" dxfId="15255" priority="11470" stopIfTrue="1" operator="equal">
      <formula>"Alta"</formula>
    </cfRule>
  </conditionalFormatting>
  <conditionalFormatting sqref="AS255">
    <cfRule type="cellIs" dxfId="15254" priority="11472" stopIfTrue="1" operator="equal">
      <formula>"Baja"</formula>
    </cfRule>
  </conditionalFormatting>
  <conditionalFormatting sqref="AS255">
    <cfRule type="cellIs" dxfId="15253" priority="11471" stopIfTrue="1" operator="equal">
      <formula>"Media"</formula>
    </cfRule>
  </conditionalFormatting>
  <conditionalFormatting sqref="AS255">
    <cfRule type="cellIs" dxfId="15252" priority="11469" stopIfTrue="1" operator="equal">
      <formula>"Muy Alta"</formula>
    </cfRule>
  </conditionalFormatting>
  <conditionalFormatting sqref="AS255">
    <cfRule type="cellIs" dxfId="15251" priority="11473" stopIfTrue="1" operator="equal">
      <formula>"Muy Baja"</formula>
    </cfRule>
  </conditionalFormatting>
  <conditionalFormatting sqref="AS252">
    <cfRule type="cellIs" dxfId="15250" priority="11428" stopIfTrue="1" operator="equal">
      <formula>"Alta"</formula>
    </cfRule>
  </conditionalFormatting>
  <conditionalFormatting sqref="AS252">
    <cfRule type="cellIs" dxfId="15249" priority="11430" stopIfTrue="1" operator="equal">
      <formula>"Baja"</formula>
    </cfRule>
  </conditionalFormatting>
  <conditionalFormatting sqref="AS252">
    <cfRule type="cellIs" dxfId="15248" priority="11429" stopIfTrue="1" operator="equal">
      <formula>"Media"</formula>
    </cfRule>
  </conditionalFormatting>
  <conditionalFormatting sqref="AS252">
    <cfRule type="cellIs" dxfId="15247" priority="11427" stopIfTrue="1" operator="equal">
      <formula>"Muy Alta"</formula>
    </cfRule>
  </conditionalFormatting>
  <conditionalFormatting sqref="AS252">
    <cfRule type="cellIs" dxfId="15246" priority="11431" stopIfTrue="1" operator="equal">
      <formula>"Muy Baja"</formula>
    </cfRule>
  </conditionalFormatting>
  <conditionalFormatting sqref="U250:U251">
    <cfRule type="cellIs" dxfId="15245" priority="11532" stopIfTrue="1" operator="equal">
      <formula>"Alta"</formula>
    </cfRule>
  </conditionalFormatting>
  <conditionalFormatting sqref="U250:U251">
    <cfRule type="cellIs" dxfId="15244" priority="11534" stopIfTrue="1" operator="equal">
      <formula>"Baja"</formula>
    </cfRule>
  </conditionalFormatting>
  <conditionalFormatting sqref="U250:U251">
    <cfRule type="cellIs" dxfId="15243" priority="11533" stopIfTrue="1" operator="equal">
      <formula>"Media"</formula>
    </cfRule>
  </conditionalFormatting>
  <conditionalFormatting sqref="U250:U251">
    <cfRule type="cellIs" dxfId="15242" priority="11531" stopIfTrue="1" operator="equal">
      <formula>"Muy Alta"</formula>
    </cfRule>
  </conditionalFormatting>
  <conditionalFormatting sqref="U250:U251">
    <cfRule type="cellIs" dxfId="15241" priority="11535" stopIfTrue="1" operator="equal">
      <formula>"Muy Baja"</formula>
    </cfRule>
  </conditionalFormatting>
  <conditionalFormatting sqref="AZ250">
    <cfRule type="containsText" dxfId="15240" priority="11506" operator="containsText" text="VALORAR">
      <formula>NOT(ISERROR(SEARCH("VALORAR",AZ250)))</formula>
    </cfRule>
    <cfRule type="containsText" dxfId="15239" priority="11507" operator="containsText" text="Extrema">
      <formula>NOT(ISERROR(SEARCH("Extrema",AZ250)))</formula>
    </cfRule>
    <cfRule type="containsText" dxfId="15238" priority="11508" operator="containsText" text="Alta">
      <formula>NOT(ISERROR(SEARCH("Alta",AZ250)))</formula>
    </cfRule>
    <cfRule type="containsText" dxfId="15237" priority="11509" operator="containsText" text="Moderada">
      <formula>NOT(ISERROR(SEARCH("Moderada",AZ250)))</formula>
    </cfRule>
    <cfRule type="containsText" dxfId="15236" priority="11510" operator="containsText" text="Baja">
      <formula>NOT(ISERROR(SEARCH("Baja",AZ250)))</formula>
    </cfRule>
  </conditionalFormatting>
  <conditionalFormatting sqref="AZ250">
    <cfRule type="containsText" dxfId="15235" priority="11511" operator="containsText" text="VALORAR">
      <formula>NOT(ISERROR(SEARCH("VALORAR",AZ250)))</formula>
    </cfRule>
    <cfRule type="containsText" dxfId="15234" priority="11512" operator="containsText" text="Extrema">
      <formula>NOT(ISERROR(SEARCH("Extrema",AZ250)))</formula>
    </cfRule>
    <cfRule type="containsText" dxfId="15233" priority="11513" operator="containsText" text="Alta">
      <formula>NOT(ISERROR(SEARCH("Alta",AZ250)))</formula>
    </cfRule>
    <cfRule type="containsText" dxfId="15232" priority="11514" operator="containsText" text="Moderada">
      <formula>NOT(ISERROR(SEARCH("Moderada",AZ250)))</formula>
    </cfRule>
    <cfRule type="containsText" dxfId="15231" priority="11515" operator="containsText" text="Baja">
      <formula>NOT(ISERROR(SEARCH("Baja",AZ250)))</formula>
    </cfRule>
  </conditionalFormatting>
  <conditionalFormatting sqref="AS250">
    <cfRule type="cellIs" dxfId="15230" priority="11498" stopIfTrue="1" operator="equal">
      <formula>"Alta"</formula>
    </cfRule>
  </conditionalFormatting>
  <conditionalFormatting sqref="AS250">
    <cfRule type="cellIs" dxfId="15229" priority="11500" stopIfTrue="1" operator="equal">
      <formula>"Baja"</formula>
    </cfRule>
  </conditionalFormatting>
  <conditionalFormatting sqref="AS250">
    <cfRule type="cellIs" dxfId="15228" priority="11499" stopIfTrue="1" operator="equal">
      <formula>"Media"</formula>
    </cfRule>
  </conditionalFormatting>
  <conditionalFormatting sqref="AS250">
    <cfRule type="cellIs" dxfId="15227" priority="11497" stopIfTrue="1" operator="equal">
      <formula>"Muy Alta"</formula>
    </cfRule>
  </conditionalFormatting>
  <conditionalFormatting sqref="AS250">
    <cfRule type="cellIs" dxfId="15226" priority="11501" stopIfTrue="1" operator="equal">
      <formula>"Muy Baja"</formula>
    </cfRule>
  </conditionalFormatting>
  <conditionalFormatting sqref="AS251">
    <cfRule type="cellIs" dxfId="15225" priority="11484" stopIfTrue="1" operator="equal">
      <formula>"Alta"</formula>
    </cfRule>
  </conditionalFormatting>
  <conditionalFormatting sqref="AS251">
    <cfRule type="cellIs" dxfId="15224" priority="11486" stopIfTrue="1" operator="equal">
      <formula>"Baja"</formula>
    </cfRule>
  </conditionalFormatting>
  <conditionalFormatting sqref="AS251">
    <cfRule type="cellIs" dxfId="15223" priority="11485" stopIfTrue="1" operator="equal">
      <formula>"Media"</formula>
    </cfRule>
  </conditionalFormatting>
  <conditionalFormatting sqref="AS251">
    <cfRule type="cellIs" dxfId="15222" priority="11483" stopIfTrue="1" operator="equal">
      <formula>"Muy Alta"</formula>
    </cfRule>
  </conditionalFormatting>
  <conditionalFormatting sqref="AS251">
    <cfRule type="cellIs" dxfId="15221" priority="11487" stopIfTrue="1" operator="equal">
      <formula>"Muy Baja"</formula>
    </cfRule>
  </conditionalFormatting>
  <conditionalFormatting sqref="AD252:AD253">
    <cfRule type="containsText" dxfId="15220" priority="11436" operator="containsText" text="VALORAR">
      <formula>NOT(ISERROR(SEARCH("VALORAR",AD252)))</formula>
    </cfRule>
    <cfRule type="containsText" dxfId="15219" priority="11437" operator="containsText" text="Extrema">
      <formula>NOT(ISERROR(SEARCH("Extrema",AD252)))</formula>
    </cfRule>
    <cfRule type="containsText" dxfId="15218" priority="11438" operator="containsText" text="Alta">
      <formula>NOT(ISERROR(SEARCH("Alta",AD252)))</formula>
    </cfRule>
    <cfRule type="containsText" dxfId="15217" priority="11439" operator="containsText" text="Moderada">
      <formula>NOT(ISERROR(SEARCH("Moderada",AD252)))</formula>
    </cfRule>
    <cfRule type="containsText" dxfId="15216" priority="11440" operator="containsText" text="Baja">
      <formula>NOT(ISERROR(SEARCH("Baja",AD252)))</formula>
    </cfRule>
  </conditionalFormatting>
  <conditionalFormatting sqref="AD252:AD253">
    <cfRule type="containsText" dxfId="15215" priority="11441" operator="containsText" text="VALORAR">
      <formula>NOT(ISERROR(SEARCH("VALORAR",AD252)))</formula>
    </cfRule>
    <cfRule type="containsText" dxfId="15214" priority="11442" operator="containsText" text="Extrema">
      <formula>NOT(ISERROR(SEARCH("Extrema",AD252)))</formula>
    </cfRule>
    <cfRule type="containsText" dxfId="15213" priority="11443" operator="containsText" text="Alta">
      <formula>NOT(ISERROR(SEARCH("Alta",AD252)))</formula>
    </cfRule>
    <cfRule type="containsText" dxfId="15212" priority="11444" operator="containsText" text="Moderada">
      <formula>NOT(ISERROR(SEARCH("Moderada",AD252)))</formula>
    </cfRule>
    <cfRule type="containsText" dxfId="15211" priority="11445" operator="containsText" text="Baja">
      <formula>NOT(ISERROR(SEARCH("Baja",AD252)))</formula>
    </cfRule>
  </conditionalFormatting>
  <conditionalFormatting sqref="U252:U253">
    <cfRule type="cellIs" dxfId="15210" priority="11452" stopIfTrue="1" operator="equal">
      <formula>"Alta"</formula>
    </cfRule>
  </conditionalFormatting>
  <conditionalFormatting sqref="U252:U253">
    <cfRule type="cellIs" dxfId="15209" priority="11454" stopIfTrue="1" operator="equal">
      <formula>"Baja"</formula>
    </cfRule>
  </conditionalFormatting>
  <conditionalFormatting sqref="U252:U253">
    <cfRule type="cellIs" dxfId="15208" priority="11453" stopIfTrue="1" operator="equal">
      <formula>"Media"</formula>
    </cfRule>
  </conditionalFormatting>
  <conditionalFormatting sqref="U252:U253">
    <cfRule type="cellIs" dxfId="15207" priority="11451" stopIfTrue="1" operator="equal">
      <formula>"Muy Alta"</formula>
    </cfRule>
  </conditionalFormatting>
  <conditionalFormatting sqref="U252:U253">
    <cfRule type="cellIs" dxfId="15206" priority="11455" stopIfTrue="1" operator="equal">
      <formula>"Muy Baja"</formula>
    </cfRule>
  </conditionalFormatting>
  <conditionalFormatting sqref="AS253">
    <cfRule type="cellIs" dxfId="15205" priority="11414" stopIfTrue="1" operator="equal">
      <formula>"Alta"</formula>
    </cfRule>
  </conditionalFormatting>
  <conditionalFormatting sqref="AS253">
    <cfRule type="cellIs" dxfId="15204" priority="11416" stopIfTrue="1" operator="equal">
      <formula>"Baja"</formula>
    </cfRule>
  </conditionalFormatting>
  <conditionalFormatting sqref="AS253">
    <cfRule type="cellIs" dxfId="15203" priority="11415" stopIfTrue="1" operator="equal">
      <formula>"Media"</formula>
    </cfRule>
  </conditionalFormatting>
  <conditionalFormatting sqref="AS253">
    <cfRule type="cellIs" dxfId="15202" priority="11413" stopIfTrue="1" operator="equal">
      <formula>"Muy Alta"</formula>
    </cfRule>
  </conditionalFormatting>
  <conditionalFormatting sqref="AS253">
    <cfRule type="cellIs" dxfId="15201" priority="11417" stopIfTrue="1" operator="equal">
      <formula>"Muy Baja"</formula>
    </cfRule>
  </conditionalFormatting>
  <conditionalFormatting sqref="AD254">
    <cfRule type="containsText" dxfId="15200" priority="11380" operator="containsText" text="VALORAR">
      <formula>NOT(ISERROR(SEARCH("VALORAR",AD254)))</formula>
    </cfRule>
    <cfRule type="containsText" dxfId="15199" priority="11381" operator="containsText" text="Extrema">
      <formula>NOT(ISERROR(SEARCH("Extrema",AD254)))</formula>
    </cfRule>
    <cfRule type="containsText" dxfId="15198" priority="11382" operator="containsText" text="Alta">
      <formula>NOT(ISERROR(SEARCH("Alta",AD254)))</formula>
    </cfRule>
    <cfRule type="containsText" dxfId="15197" priority="11383" operator="containsText" text="Moderada">
      <formula>NOT(ISERROR(SEARCH("Moderada",AD254)))</formula>
    </cfRule>
    <cfRule type="containsText" dxfId="15196" priority="11384" operator="containsText" text="Baja">
      <formula>NOT(ISERROR(SEARCH("Baja",AD254)))</formula>
    </cfRule>
  </conditionalFormatting>
  <conditionalFormatting sqref="AD254">
    <cfRule type="containsText" dxfId="15195" priority="11385" operator="containsText" text="VALORAR">
      <formula>NOT(ISERROR(SEARCH("VALORAR",AD254)))</formula>
    </cfRule>
    <cfRule type="containsText" dxfId="15194" priority="11386" operator="containsText" text="Extrema">
      <formula>NOT(ISERROR(SEARCH("Extrema",AD254)))</formula>
    </cfRule>
    <cfRule type="containsText" dxfId="15193" priority="11387" operator="containsText" text="Alta">
      <formula>NOT(ISERROR(SEARCH("Alta",AD254)))</formula>
    </cfRule>
    <cfRule type="containsText" dxfId="15192" priority="11388" operator="containsText" text="Moderada">
      <formula>NOT(ISERROR(SEARCH("Moderada",AD254)))</formula>
    </cfRule>
    <cfRule type="containsText" dxfId="15191" priority="11389" operator="containsText" text="Baja">
      <formula>NOT(ISERROR(SEARCH("Baja",AD254)))</formula>
    </cfRule>
  </conditionalFormatting>
  <conditionalFormatting sqref="U254">
    <cfRule type="cellIs" dxfId="15190" priority="11396" stopIfTrue="1" operator="equal">
      <formula>"Alta"</formula>
    </cfRule>
  </conditionalFormatting>
  <conditionalFormatting sqref="U254">
    <cfRule type="cellIs" dxfId="15189" priority="11398" stopIfTrue="1" operator="equal">
      <formula>"Baja"</formula>
    </cfRule>
  </conditionalFormatting>
  <conditionalFormatting sqref="U254">
    <cfRule type="cellIs" dxfId="15188" priority="11397" stopIfTrue="1" operator="equal">
      <formula>"Media"</formula>
    </cfRule>
  </conditionalFormatting>
  <conditionalFormatting sqref="U254">
    <cfRule type="cellIs" dxfId="15187" priority="11395" stopIfTrue="1" operator="equal">
      <formula>"Muy Alta"</formula>
    </cfRule>
  </conditionalFormatting>
  <conditionalFormatting sqref="U254">
    <cfRule type="cellIs" dxfId="15186" priority="11399" stopIfTrue="1" operator="equal">
      <formula>"Muy Baja"</formula>
    </cfRule>
  </conditionalFormatting>
  <conditionalFormatting sqref="AS254">
    <cfRule type="cellIs" dxfId="15185" priority="11372" stopIfTrue="1" operator="equal">
      <formula>"Alta"</formula>
    </cfRule>
  </conditionalFormatting>
  <conditionalFormatting sqref="AS254">
    <cfRule type="cellIs" dxfId="15184" priority="11374" stopIfTrue="1" operator="equal">
      <formula>"Baja"</formula>
    </cfRule>
  </conditionalFormatting>
  <conditionalFormatting sqref="AS254">
    <cfRule type="cellIs" dxfId="15183" priority="11373" stopIfTrue="1" operator="equal">
      <formula>"Media"</formula>
    </cfRule>
  </conditionalFormatting>
  <conditionalFormatting sqref="AS254">
    <cfRule type="cellIs" dxfId="15182" priority="11371" stopIfTrue="1" operator="equal">
      <formula>"Muy Alta"</formula>
    </cfRule>
  </conditionalFormatting>
  <conditionalFormatting sqref="AS254">
    <cfRule type="cellIs" dxfId="15181" priority="11375" stopIfTrue="1" operator="equal">
      <formula>"Muy Baja"</formula>
    </cfRule>
  </conditionalFormatting>
  <conditionalFormatting sqref="AD256:AD257">
    <cfRule type="containsText" dxfId="15180" priority="11338" operator="containsText" text="VALORAR">
      <formula>NOT(ISERROR(SEARCH("VALORAR",AD256)))</formula>
    </cfRule>
    <cfRule type="containsText" dxfId="15179" priority="11339" operator="containsText" text="Extrema">
      <formula>NOT(ISERROR(SEARCH("Extrema",AD256)))</formula>
    </cfRule>
    <cfRule type="containsText" dxfId="15178" priority="11340" operator="containsText" text="Alta">
      <formula>NOT(ISERROR(SEARCH("Alta",AD256)))</formula>
    </cfRule>
    <cfRule type="containsText" dxfId="15177" priority="11341" operator="containsText" text="Moderada">
      <formula>NOT(ISERROR(SEARCH("Moderada",AD256)))</formula>
    </cfRule>
    <cfRule type="containsText" dxfId="15176" priority="11342" operator="containsText" text="Baja">
      <formula>NOT(ISERROR(SEARCH("Baja",AD256)))</formula>
    </cfRule>
  </conditionalFormatting>
  <conditionalFormatting sqref="AD256:AD257">
    <cfRule type="containsText" dxfId="15175" priority="11343" operator="containsText" text="VALORAR">
      <formula>NOT(ISERROR(SEARCH("VALORAR",AD256)))</formula>
    </cfRule>
    <cfRule type="containsText" dxfId="15174" priority="11344" operator="containsText" text="Extrema">
      <formula>NOT(ISERROR(SEARCH("Extrema",AD256)))</formula>
    </cfRule>
    <cfRule type="containsText" dxfId="15173" priority="11345" operator="containsText" text="Alta">
      <formula>NOT(ISERROR(SEARCH("Alta",AD256)))</formula>
    </cfRule>
    <cfRule type="containsText" dxfId="15172" priority="11346" operator="containsText" text="Moderada">
      <formula>NOT(ISERROR(SEARCH("Moderada",AD256)))</formula>
    </cfRule>
    <cfRule type="containsText" dxfId="15171" priority="11347" operator="containsText" text="Baja">
      <formula>NOT(ISERROR(SEARCH("Baja",AD256)))</formula>
    </cfRule>
  </conditionalFormatting>
  <conditionalFormatting sqref="AS261">
    <cfRule type="cellIs" dxfId="15170" priority="11292" stopIfTrue="1" operator="equal">
      <formula>"Alta"</formula>
    </cfRule>
  </conditionalFormatting>
  <conditionalFormatting sqref="AS261">
    <cfRule type="cellIs" dxfId="15169" priority="11294" stopIfTrue="1" operator="equal">
      <formula>"Baja"</formula>
    </cfRule>
  </conditionalFormatting>
  <conditionalFormatting sqref="AS261">
    <cfRule type="cellIs" dxfId="15168" priority="11293" stopIfTrue="1" operator="equal">
      <formula>"Media"</formula>
    </cfRule>
  </conditionalFormatting>
  <conditionalFormatting sqref="AS261">
    <cfRule type="cellIs" dxfId="15167" priority="11291" stopIfTrue="1" operator="equal">
      <formula>"Muy Alta"</formula>
    </cfRule>
  </conditionalFormatting>
  <conditionalFormatting sqref="AS261">
    <cfRule type="cellIs" dxfId="15166" priority="11295" stopIfTrue="1" operator="equal">
      <formula>"Muy Baja"</formula>
    </cfRule>
  </conditionalFormatting>
  <conditionalFormatting sqref="AS258">
    <cfRule type="cellIs" dxfId="15165" priority="11250" stopIfTrue="1" operator="equal">
      <formula>"Alta"</formula>
    </cfRule>
  </conditionalFormatting>
  <conditionalFormatting sqref="AS258">
    <cfRule type="cellIs" dxfId="15164" priority="11252" stopIfTrue="1" operator="equal">
      <formula>"Baja"</formula>
    </cfRule>
  </conditionalFormatting>
  <conditionalFormatting sqref="AS258">
    <cfRule type="cellIs" dxfId="15163" priority="11251" stopIfTrue="1" operator="equal">
      <formula>"Media"</formula>
    </cfRule>
  </conditionalFormatting>
  <conditionalFormatting sqref="AS258">
    <cfRule type="cellIs" dxfId="15162" priority="11249" stopIfTrue="1" operator="equal">
      <formula>"Muy Alta"</formula>
    </cfRule>
  </conditionalFormatting>
  <conditionalFormatting sqref="AS258">
    <cfRule type="cellIs" dxfId="15161" priority="11253" stopIfTrue="1" operator="equal">
      <formula>"Muy Baja"</formula>
    </cfRule>
  </conditionalFormatting>
  <conditionalFormatting sqref="U256:U257">
    <cfRule type="cellIs" dxfId="15160" priority="11354" stopIfTrue="1" operator="equal">
      <formula>"Alta"</formula>
    </cfRule>
  </conditionalFormatting>
  <conditionalFormatting sqref="U256:U257">
    <cfRule type="cellIs" dxfId="15159" priority="11356" stopIfTrue="1" operator="equal">
      <formula>"Baja"</formula>
    </cfRule>
  </conditionalFormatting>
  <conditionalFormatting sqref="U256:U257">
    <cfRule type="cellIs" dxfId="15158" priority="11355" stopIfTrue="1" operator="equal">
      <formula>"Media"</formula>
    </cfRule>
  </conditionalFormatting>
  <conditionalFormatting sqref="U256:U257">
    <cfRule type="cellIs" dxfId="15157" priority="11353" stopIfTrue="1" operator="equal">
      <formula>"Muy Alta"</formula>
    </cfRule>
  </conditionalFormatting>
  <conditionalFormatting sqref="U256:U257">
    <cfRule type="cellIs" dxfId="15156" priority="11357" stopIfTrue="1" operator="equal">
      <formula>"Muy Baja"</formula>
    </cfRule>
  </conditionalFormatting>
  <conditionalFormatting sqref="AZ256">
    <cfRule type="containsText" dxfId="15155" priority="11328" operator="containsText" text="VALORAR">
      <formula>NOT(ISERROR(SEARCH("VALORAR",AZ256)))</formula>
    </cfRule>
    <cfRule type="containsText" dxfId="15154" priority="11329" operator="containsText" text="Extrema">
      <formula>NOT(ISERROR(SEARCH("Extrema",AZ256)))</formula>
    </cfRule>
    <cfRule type="containsText" dxfId="15153" priority="11330" operator="containsText" text="Alta">
      <formula>NOT(ISERROR(SEARCH("Alta",AZ256)))</formula>
    </cfRule>
    <cfRule type="containsText" dxfId="15152" priority="11331" operator="containsText" text="Moderada">
      <formula>NOT(ISERROR(SEARCH("Moderada",AZ256)))</formula>
    </cfRule>
    <cfRule type="containsText" dxfId="15151" priority="11332" operator="containsText" text="Baja">
      <formula>NOT(ISERROR(SEARCH("Baja",AZ256)))</formula>
    </cfRule>
  </conditionalFormatting>
  <conditionalFormatting sqref="AZ256">
    <cfRule type="containsText" dxfId="15150" priority="11333" operator="containsText" text="VALORAR">
      <formula>NOT(ISERROR(SEARCH("VALORAR",AZ256)))</formula>
    </cfRule>
    <cfRule type="containsText" dxfId="15149" priority="11334" operator="containsText" text="Extrema">
      <formula>NOT(ISERROR(SEARCH("Extrema",AZ256)))</formula>
    </cfRule>
    <cfRule type="containsText" dxfId="15148" priority="11335" operator="containsText" text="Alta">
      <formula>NOT(ISERROR(SEARCH("Alta",AZ256)))</formula>
    </cfRule>
    <cfRule type="containsText" dxfId="15147" priority="11336" operator="containsText" text="Moderada">
      <formula>NOT(ISERROR(SEARCH("Moderada",AZ256)))</formula>
    </cfRule>
    <cfRule type="containsText" dxfId="15146" priority="11337" operator="containsText" text="Baja">
      <formula>NOT(ISERROR(SEARCH("Baja",AZ256)))</formula>
    </cfRule>
  </conditionalFormatting>
  <conditionalFormatting sqref="AS256">
    <cfRule type="cellIs" dxfId="15145" priority="11320" stopIfTrue="1" operator="equal">
      <formula>"Alta"</formula>
    </cfRule>
  </conditionalFormatting>
  <conditionalFormatting sqref="AS256">
    <cfRule type="cellIs" dxfId="15144" priority="11322" stopIfTrue="1" operator="equal">
      <formula>"Baja"</formula>
    </cfRule>
  </conditionalFormatting>
  <conditionalFormatting sqref="AS256">
    <cfRule type="cellIs" dxfId="15143" priority="11321" stopIfTrue="1" operator="equal">
      <formula>"Media"</formula>
    </cfRule>
  </conditionalFormatting>
  <conditionalFormatting sqref="AS256">
    <cfRule type="cellIs" dxfId="15142" priority="11319" stopIfTrue="1" operator="equal">
      <formula>"Muy Alta"</formula>
    </cfRule>
  </conditionalFormatting>
  <conditionalFormatting sqref="AS256">
    <cfRule type="cellIs" dxfId="15141" priority="11323" stopIfTrue="1" operator="equal">
      <formula>"Muy Baja"</formula>
    </cfRule>
  </conditionalFormatting>
  <conditionalFormatting sqref="AS257">
    <cfRule type="cellIs" dxfId="15140" priority="11306" stopIfTrue="1" operator="equal">
      <formula>"Alta"</formula>
    </cfRule>
  </conditionalFormatting>
  <conditionalFormatting sqref="AS257">
    <cfRule type="cellIs" dxfId="15139" priority="11308" stopIfTrue="1" operator="equal">
      <formula>"Baja"</formula>
    </cfRule>
  </conditionalFormatting>
  <conditionalFormatting sqref="AS257">
    <cfRule type="cellIs" dxfId="15138" priority="11307" stopIfTrue="1" operator="equal">
      <formula>"Media"</formula>
    </cfRule>
  </conditionalFormatting>
  <conditionalFormatting sqref="AS257">
    <cfRule type="cellIs" dxfId="15137" priority="11305" stopIfTrue="1" operator="equal">
      <formula>"Muy Alta"</formula>
    </cfRule>
  </conditionalFormatting>
  <conditionalFormatting sqref="AS257">
    <cfRule type="cellIs" dxfId="15136" priority="11309" stopIfTrue="1" operator="equal">
      <formula>"Muy Baja"</formula>
    </cfRule>
  </conditionalFormatting>
  <conditionalFormatting sqref="AD258:AD259">
    <cfRule type="containsText" dxfId="15135" priority="11258" operator="containsText" text="VALORAR">
      <formula>NOT(ISERROR(SEARCH("VALORAR",AD258)))</formula>
    </cfRule>
    <cfRule type="containsText" dxfId="15134" priority="11259" operator="containsText" text="Extrema">
      <formula>NOT(ISERROR(SEARCH("Extrema",AD258)))</formula>
    </cfRule>
    <cfRule type="containsText" dxfId="15133" priority="11260" operator="containsText" text="Alta">
      <formula>NOT(ISERROR(SEARCH("Alta",AD258)))</formula>
    </cfRule>
    <cfRule type="containsText" dxfId="15132" priority="11261" operator="containsText" text="Moderada">
      <formula>NOT(ISERROR(SEARCH("Moderada",AD258)))</formula>
    </cfRule>
    <cfRule type="containsText" dxfId="15131" priority="11262" operator="containsText" text="Baja">
      <formula>NOT(ISERROR(SEARCH("Baja",AD258)))</formula>
    </cfRule>
  </conditionalFormatting>
  <conditionalFormatting sqref="AD258:AD259">
    <cfRule type="containsText" dxfId="15130" priority="11263" operator="containsText" text="VALORAR">
      <formula>NOT(ISERROR(SEARCH("VALORAR",AD258)))</formula>
    </cfRule>
    <cfRule type="containsText" dxfId="15129" priority="11264" operator="containsText" text="Extrema">
      <formula>NOT(ISERROR(SEARCH("Extrema",AD258)))</formula>
    </cfRule>
    <cfRule type="containsText" dxfId="15128" priority="11265" operator="containsText" text="Alta">
      <formula>NOT(ISERROR(SEARCH("Alta",AD258)))</formula>
    </cfRule>
    <cfRule type="containsText" dxfId="15127" priority="11266" operator="containsText" text="Moderada">
      <formula>NOT(ISERROR(SEARCH("Moderada",AD258)))</formula>
    </cfRule>
    <cfRule type="containsText" dxfId="15126" priority="11267" operator="containsText" text="Baja">
      <formula>NOT(ISERROR(SEARCH("Baja",AD258)))</formula>
    </cfRule>
  </conditionalFormatting>
  <conditionalFormatting sqref="U258:U259">
    <cfRule type="cellIs" dxfId="15125" priority="11274" stopIfTrue="1" operator="equal">
      <formula>"Alta"</formula>
    </cfRule>
  </conditionalFormatting>
  <conditionalFormatting sqref="U258:U259">
    <cfRule type="cellIs" dxfId="15124" priority="11276" stopIfTrue="1" operator="equal">
      <formula>"Baja"</formula>
    </cfRule>
  </conditionalFormatting>
  <conditionalFormatting sqref="U258:U259">
    <cfRule type="cellIs" dxfId="15123" priority="11275" stopIfTrue="1" operator="equal">
      <formula>"Media"</formula>
    </cfRule>
  </conditionalFormatting>
  <conditionalFormatting sqref="U258:U259">
    <cfRule type="cellIs" dxfId="15122" priority="11273" stopIfTrue="1" operator="equal">
      <formula>"Muy Alta"</formula>
    </cfRule>
  </conditionalFormatting>
  <conditionalFormatting sqref="U258:U259">
    <cfRule type="cellIs" dxfId="15121" priority="11277" stopIfTrue="1" operator="equal">
      <formula>"Muy Baja"</formula>
    </cfRule>
  </conditionalFormatting>
  <conditionalFormatting sqref="AS259">
    <cfRule type="cellIs" dxfId="15120" priority="11236" stopIfTrue="1" operator="equal">
      <formula>"Alta"</formula>
    </cfRule>
  </conditionalFormatting>
  <conditionalFormatting sqref="AS259">
    <cfRule type="cellIs" dxfId="15119" priority="11238" stopIfTrue="1" operator="equal">
      <formula>"Baja"</formula>
    </cfRule>
  </conditionalFormatting>
  <conditionalFormatting sqref="AS259">
    <cfRule type="cellIs" dxfId="15118" priority="11237" stopIfTrue="1" operator="equal">
      <formula>"Media"</formula>
    </cfRule>
  </conditionalFormatting>
  <conditionalFormatting sqref="AS259">
    <cfRule type="cellIs" dxfId="15117" priority="11235" stopIfTrue="1" operator="equal">
      <formula>"Muy Alta"</formula>
    </cfRule>
  </conditionalFormatting>
  <conditionalFormatting sqref="AS259">
    <cfRule type="cellIs" dxfId="15116" priority="11239" stopIfTrue="1" operator="equal">
      <formula>"Muy Baja"</formula>
    </cfRule>
  </conditionalFormatting>
  <conditionalFormatting sqref="AD260">
    <cfRule type="containsText" dxfId="15115" priority="11202" operator="containsText" text="VALORAR">
      <formula>NOT(ISERROR(SEARCH("VALORAR",AD260)))</formula>
    </cfRule>
    <cfRule type="containsText" dxfId="15114" priority="11203" operator="containsText" text="Extrema">
      <formula>NOT(ISERROR(SEARCH("Extrema",AD260)))</formula>
    </cfRule>
    <cfRule type="containsText" dxfId="15113" priority="11204" operator="containsText" text="Alta">
      <formula>NOT(ISERROR(SEARCH("Alta",AD260)))</formula>
    </cfRule>
    <cfRule type="containsText" dxfId="15112" priority="11205" operator="containsText" text="Moderada">
      <formula>NOT(ISERROR(SEARCH("Moderada",AD260)))</formula>
    </cfRule>
    <cfRule type="containsText" dxfId="15111" priority="11206" operator="containsText" text="Baja">
      <formula>NOT(ISERROR(SEARCH("Baja",AD260)))</formula>
    </cfRule>
  </conditionalFormatting>
  <conditionalFormatting sqref="AD260">
    <cfRule type="containsText" dxfId="15110" priority="11207" operator="containsText" text="VALORAR">
      <formula>NOT(ISERROR(SEARCH("VALORAR",AD260)))</formula>
    </cfRule>
    <cfRule type="containsText" dxfId="15109" priority="11208" operator="containsText" text="Extrema">
      <formula>NOT(ISERROR(SEARCH("Extrema",AD260)))</formula>
    </cfRule>
    <cfRule type="containsText" dxfId="15108" priority="11209" operator="containsText" text="Alta">
      <formula>NOT(ISERROR(SEARCH("Alta",AD260)))</formula>
    </cfRule>
    <cfRule type="containsText" dxfId="15107" priority="11210" operator="containsText" text="Moderada">
      <formula>NOT(ISERROR(SEARCH("Moderada",AD260)))</formula>
    </cfRule>
    <cfRule type="containsText" dxfId="15106" priority="11211" operator="containsText" text="Baja">
      <formula>NOT(ISERROR(SEARCH("Baja",AD260)))</formula>
    </cfRule>
  </conditionalFormatting>
  <conditionalFormatting sqref="U260">
    <cfRule type="cellIs" dxfId="15105" priority="11218" stopIfTrue="1" operator="equal">
      <formula>"Alta"</formula>
    </cfRule>
  </conditionalFormatting>
  <conditionalFormatting sqref="U260">
    <cfRule type="cellIs" dxfId="15104" priority="11220" stopIfTrue="1" operator="equal">
      <formula>"Baja"</formula>
    </cfRule>
  </conditionalFormatting>
  <conditionalFormatting sqref="U260">
    <cfRule type="cellIs" dxfId="15103" priority="11219" stopIfTrue="1" operator="equal">
      <formula>"Media"</formula>
    </cfRule>
  </conditionalFormatting>
  <conditionalFormatting sqref="U260">
    <cfRule type="cellIs" dxfId="15102" priority="11217" stopIfTrue="1" operator="equal">
      <formula>"Muy Alta"</formula>
    </cfRule>
  </conditionalFormatting>
  <conditionalFormatting sqref="U260">
    <cfRule type="cellIs" dxfId="15101" priority="11221" stopIfTrue="1" operator="equal">
      <formula>"Muy Baja"</formula>
    </cfRule>
  </conditionalFormatting>
  <conditionalFormatting sqref="AS260">
    <cfRule type="cellIs" dxfId="15100" priority="11194" stopIfTrue="1" operator="equal">
      <formula>"Alta"</formula>
    </cfRule>
  </conditionalFormatting>
  <conditionalFormatting sqref="AS260">
    <cfRule type="cellIs" dxfId="15099" priority="11196" stopIfTrue="1" operator="equal">
      <formula>"Baja"</formula>
    </cfRule>
  </conditionalFormatting>
  <conditionalFormatting sqref="AS260">
    <cfRule type="cellIs" dxfId="15098" priority="11195" stopIfTrue="1" operator="equal">
      <formula>"Media"</formula>
    </cfRule>
  </conditionalFormatting>
  <conditionalFormatting sqref="AS260">
    <cfRule type="cellIs" dxfId="15097" priority="11193" stopIfTrue="1" operator="equal">
      <formula>"Muy Alta"</formula>
    </cfRule>
  </conditionalFormatting>
  <conditionalFormatting sqref="AS260">
    <cfRule type="cellIs" dxfId="15096" priority="11197" stopIfTrue="1" operator="equal">
      <formula>"Muy Baja"</formula>
    </cfRule>
  </conditionalFormatting>
  <conditionalFormatting sqref="AD268:AD269">
    <cfRule type="containsText" dxfId="15095" priority="11024" operator="containsText" text="VALORAR">
      <formula>NOT(ISERROR(SEARCH("VALORAR",AD268)))</formula>
    </cfRule>
    <cfRule type="containsText" dxfId="15094" priority="11025" operator="containsText" text="Extrema">
      <formula>NOT(ISERROR(SEARCH("Extrema",AD268)))</formula>
    </cfRule>
    <cfRule type="containsText" dxfId="15093" priority="11026" operator="containsText" text="Alta">
      <formula>NOT(ISERROR(SEARCH("Alta",AD268)))</formula>
    </cfRule>
    <cfRule type="containsText" dxfId="15092" priority="11027" operator="containsText" text="Moderada">
      <formula>NOT(ISERROR(SEARCH("Moderada",AD268)))</formula>
    </cfRule>
    <cfRule type="containsText" dxfId="15091" priority="11028" operator="containsText" text="Baja">
      <formula>NOT(ISERROR(SEARCH("Baja",AD268)))</formula>
    </cfRule>
  </conditionalFormatting>
  <conditionalFormatting sqref="AD268:AD269">
    <cfRule type="containsText" dxfId="15090" priority="11029" operator="containsText" text="VALORAR">
      <formula>NOT(ISERROR(SEARCH("VALORAR",AD268)))</formula>
    </cfRule>
    <cfRule type="containsText" dxfId="15089" priority="11030" operator="containsText" text="Extrema">
      <formula>NOT(ISERROR(SEARCH("Extrema",AD268)))</formula>
    </cfRule>
    <cfRule type="containsText" dxfId="15088" priority="11031" operator="containsText" text="Alta">
      <formula>NOT(ISERROR(SEARCH("Alta",AD268)))</formula>
    </cfRule>
    <cfRule type="containsText" dxfId="15087" priority="11032" operator="containsText" text="Moderada">
      <formula>NOT(ISERROR(SEARCH("Moderada",AD268)))</formula>
    </cfRule>
    <cfRule type="containsText" dxfId="15086" priority="11033" operator="containsText" text="Baja">
      <formula>NOT(ISERROR(SEARCH("Baja",AD268)))</formula>
    </cfRule>
  </conditionalFormatting>
  <conditionalFormatting sqref="AS273">
    <cfRule type="cellIs" dxfId="15085" priority="10978" stopIfTrue="1" operator="equal">
      <formula>"Alta"</formula>
    </cfRule>
  </conditionalFormatting>
  <conditionalFormatting sqref="AS273">
    <cfRule type="cellIs" dxfId="15084" priority="10980" stopIfTrue="1" operator="equal">
      <formula>"Baja"</formula>
    </cfRule>
  </conditionalFormatting>
  <conditionalFormatting sqref="AS273">
    <cfRule type="cellIs" dxfId="15083" priority="10979" stopIfTrue="1" operator="equal">
      <formula>"Media"</formula>
    </cfRule>
  </conditionalFormatting>
  <conditionalFormatting sqref="AS273">
    <cfRule type="cellIs" dxfId="15082" priority="10977" stopIfTrue="1" operator="equal">
      <formula>"Muy Alta"</formula>
    </cfRule>
  </conditionalFormatting>
  <conditionalFormatting sqref="AS273">
    <cfRule type="cellIs" dxfId="15081" priority="10981" stopIfTrue="1" operator="equal">
      <formula>"Muy Baja"</formula>
    </cfRule>
  </conditionalFormatting>
  <conditionalFormatting sqref="AS270">
    <cfRule type="cellIs" dxfId="15080" priority="10936" stopIfTrue="1" operator="equal">
      <formula>"Alta"</formula>
    </cfRule>
  </conditionalFormatting>
  <conditionalFormatting sqref="AS270">
    <cfRule type="cellIs" dxfId="15079" priority="10938" stopIfTrue="1" operator="equal">
      <formula>"Baja"</formula>
    </cfRule>
  </conditionalFormatting>
  <conditionalFormatting sqref="AS270">
    <cfRule type="cellIs" dxfId="15078" priority="10937" stopIfTrue="1" operator="equal">
      <formula>"Media"</formula>
    </cfRule>
  </conditionalFormatting>
  <conditionalFormatting sqref="AS270">
    <cfRule type="cellIs" dxfId="15077" priority="10935" stopIfTrue="1" operator="equal">
      <formula>"Muy Alta"</formula>
    </cfRule>
  </conditionalFormatting>
  <conditionalFormatting sqref="AS270">
    <cfRule type="cellIs" dxfId="15076" priority="10939" stopIfTrue="1" operator="equal">
      <formula>"Muy Baja"</formula>
    </cfRule>
  </conditionalFormatting>
  <conditionalFormatting sqref="U268:U269">
    <cfRule type="cellIs" dxfId="15075" priority="11040" stopIfTrue="1" operator="equal">
      <formula>"Alta"</formula>
    </cfRule>
  </conditionalFormatting>
  <conditionalFormatting sqref="U268:U269">
    <cfRule type="cellIs" dxfId="15074" priority="11042" stopIfTrue="1" operator="equal">
      <formula>"Baja"</formula>
    </cfRule>
  </conditionalFormatting>
  <conditionalFormatting sqref="U268:U269">
    <cfRule type="cellIs" dxfId="15073" priority="11041" stopIfTrue="1" operator="equal">
      <formula>"Media"</formula>
    </cfRule>
  </conditionalFormatting>
  <conditionalFormatting sqref="U268:U269">
    <cfRule type="cellIs" dxfId="15072" priority="11039" stopIfTrue="1" operator="equal">
      <formula>"Muy Alta"</formula>
    </cfRule>
  </conditionalFormatting>
  <conditionalFormatting sqref="U268:U269">
    <cfRule type="cellIs" dxfId="15071" priority="11043" stopIfTrue="1" operator="equal">
      <formula>"Muy Baja"</formula>
    </cfRule>
  </conditionalFormatting>
  <conditionalFormatting sqref="AD274:AD275">
    <cfRule type="containsText" dxfId="15070" priority="10888" operator="containsText" text="VALORAR">
      <formula>NOT(ISERROR(SEARCH("VALORAR",AD274)))</formula>
    </cfRule>
    <cfRule type="containsText" dxfId="15069" priority="10889" operator="containsText" text="Extrema">
      <formula>NOT(ISERROR(SEARCH("Extrema",AD274)))</formula>
    </cfRule>
    <cfRule type="containsText" dxfId="15068" priority="10890" operator="containsText" text="Alta">
      <formula>NOT(ISERROR(SEARCH("Alta",AD274)))</formula>
    </cfRule>
    <cfRule type="containsText" dxfId="15067" priority="10891" operator="containsText" text="Moderada">
      <formula>NOT(ISERROR(SEARCH("Moderada",AD274)))</formula>
    </cfRule>
    <cfRule type="containsText" dxfId="15066" priority="10892" operator="containsText" text="Baja">
      <formula>NOT(ISERROR(SEARCH("Baja",AD274)))</formula>
    </cfRule>
  </conditionalFormatting>
  <conditionalFormatting sqref="AD274:AD275">
    <cfRule type="containsText" dxfId="15065" priority="10893" operator="containsText" text="VALORAR">
      <formula>NOT(ISERROR(SEARCH("VALORAR",AD274)))</formula>
    </cfRule>
    <cfRule type="containsText" dxfId="15064" priority="10894" operator="containsText" text="Extrema">
      <formula>NOT(ISERROR(SEARCH("Extrema",AD274)))</formula>
    </cfRule>
    <cfRule type="containsText" dxfId="15063" priority="10895" operator="containsText" text="Alta">
      <formula>NOT(ISERROR(SEARCH("Alta",AD274)))</formula>
    </cfRule>
    <cfRule type="containsText" dxfId="15062" priority="10896" operator="containsText" text="Moderada">
      <formula>NOT(ISERROR(SEARCH("Moderada",AD274)))</formula>
    </cfRule>
    <cfRule type="containsText" dxfId="15061" priority="10897" operator="containsText" text="Baja">
      <formula>NOT(ISERROR(SEARCH("Baja",AD274)))</formula>
    </cfRule>
  </conditionalFormatting>
  <conditionalFormatting sqref="AZ268">
    <cfRule type="containsText" dxfId="15060" priority="11014" operator="containsText" text="VALORAR">
      <formula>NOT(ISERROR(SEARCH("VALORAR",AZ268)))</formula>
    </cfRule>
    <cfRule type="containsText" dxfId="15059" priority="11015" operator="containsText" text="Extrema">
      <formula>NOT(ISERROR(SEARCH("Extrema",AZ268)))</formula>
    </cfRule>
    <cfRule type="containsText" dxfId="15058" priority="11016" operator="containsText" text="Alta">
      <formula>NOT(ISERROR(SEARCH("Alta",AZ268)))</formula>
    </cfRule>
    <cfRule type="containsText" dxfId="15057" priority="11017" operator="containsText" text="Moderada">
      <formula>NOT(ISERROR(SEARCH("Moderada",AZ268)))</formula>
    </cfRule>
    <cfRule type="containsText" dxfId="15056" priority="11018" operator="containsText" text="Baja">
      <formula>NOT(ISERROR(SEARCH("Baja",AZ268)))</formula>
    </cfRule>
  </conditionalFormatting>
  <conditionalFormatting sqref="AZ268">
    <cfRule type="containsText" dxfId="15055" priority="11019" operator="containsText" text="VALORAR">
      <formula>NOT(ISERROR(SEARCH("VALORAR",AZ268)))</formula>
    </cfRule>
    <cfRule type="containsText" dxfId="15054" priority="11020" operator="containsText" text="Extrema">
      <formula>NOT(ISERROR(SEARCH("Extrema",AZ268)))</formula>
    </cfRule>
    <cfRule type="containsText" dxfId="15053" priority="11021" operator="containsText" text="Alta">
      <formula>NOT(ISERROR(SEARCH("Alta",AZ268)))</formula>
    </cfRule>
    <cfRule type="containsText" dxfId="15052" priority="11022" operator="containsText" text="Moderada">
      <formula>NOT(ISERROR(SEARCH("Moderada",AZ268)))</formula>
    </cfRule>
    <cfRule type="containsText" dxfId="15051" priority="11023" operator="containsText" text="Baja">
      <formula>NOT(ISERROR(SEARCH("Baja",AZ268)))</formula>
    </cfRule>
  </conditionalFormatting>
  <conditionalFormatting sqref="AS268">
    <cfRule type="cellIs" dxfId="15050" priority="11006" stopIfTrue="1" operator="equal">
      <formula>"Alta"</formula>
    </cfRule>
  </conditionalFormatting>
  <conditionalFormatting sqref="AS268">
    <cfRule type="cellIs" dxfId="15049" priority="11008" stopIfTrue="1" operator="equal">
      <formula>"Baja"</formula>
    </cfRule>
  </conditionalFormatting>
  <conditionalFormatting sqref="AS268">
    <cfRule type="cellIs" dxfId="15048" priority="11007" stopIfTrue="1" operator="equal">
      <formula>"Media"</formula>
    </cfRule>
  </conditionalFormatting>
  <conditionalFormatting sqref="AS268">
    <cfRule type="cellIs" dxfId="15047" priority="11005" stopIfTrue="1" operator="equal">
      <formula>"Muy Alta"</formula>
    </cfRule>
  </conditionalFormatting>
  <conditionalFormatting sqref="AS268">
    <cfRule type="cellIs" dxfId="15046" priority="11009" stopIfTrue="1" operator="equal">
      <formula>"Muy Baja"</formula>
    </cfRule>
  </conditionalFormatting>
  <conditionalFormatting sqref="AS269">
    <cfRule type="cellIs" dxfId="15045" priority="10992" stopIfTrue="1" operator="equal">
      <formula>"Alta"</formula>
    </cfRule>
  </conditionalFormatting>
  <conditionalFormatting sqref="AS269">
    <cfRule type="cellIs" dxfId="15044" priority="10994" stopIfTrue="1" operator="equal">
      <formula>"Baja"</formula>
    </cfRule>
  </conditionalFormatting>
  <conditionalFormatting sqref="AS269">
    <cfRule type="cellIs" dxfId="15043" priority="10993" stopIfTrue="1" operator="equal">
      <formula>"Media"</formula>
    </cfRule>
  </conditionalFormatting>
  <conditionalFormatting sqref="AS269">
    <cfRule type="cellIs" dxfId="15042" priority="10991" stopIfTrue="1" operator="equal">
      <formula>"Muy Alta"</formula>
    </cfRule>
  </conditionalFormatting>
  <conditionalFormatting sqref="AS269">
    <cfRule type="cellIs" dxfId="15041" priority="10995" stopIfTrue="1" operator="equal">
      <formula>"Muy Baja"</formula>
    </cfRule>
  </conditionalFormatting>
  <conditionalFormatting sqref="AS279">
    <cfRule type="cellIs" dxfId="15040" priority="10842" stopIfTrue="1" operator="equal">
      <formula>"Alta"</formula>
    </cfRule>
  </conditionalFormatting>
  <conditionalFormatting sqref="AS279">
    <cfRule type="cellIs" dxfId="15039" priority="10844" stopIfTrue="1" operator="equal">
      <formula>"Baja"</formula>
    </cfRule>
  </conditionalFormatting>
  <conditionalFormatting sqref="AS279">
    <cfRule type="cellIs" dxfId="15038" priority="10843" stopIfTrue="1" operator="equal">
      <formula>"Media"</formula>
    </cfRule>
  </conditionalFormatting>
  <conditionalFormatting sqref="AS279">
    <cfRule type="cellIs" dxfId="15037" priority="10841" stopIfTrue="1" operator="equal">
      <formula>"Muy Alta"</formula>
    </cfRule>
  </conditionalFormatting>
  <conditionalFormatting sqref="AS279">
    <cfRule type="cellIs" dxfId="15036" priority="10845" stopIfTrue="1" operator="equal">
      <formula>"Muy Baja"</formula>
    </cfRule>
  </conditionalFormatting>
  <conditionalFormatting sqref="AD270:AD271">
    <cfRule type="containsText" dxfId="15035" priority="10944" operator="containsText" text="VALORAR">
      <formula>NOT(ISERROR(SEARCH("VALORAR",AD270)))</formula>
    </cfRule>
    <cfRule type="containsText" dxfId="15034" priority="10945" operator="containsText" text="Extrema">
      <formula>NOT(ISERROR(SEARCH("Extrema",AD270)))</formula>
    </cfRule>
    <cfRule type="containsText" dxfId="15033" priority="10946" operator="containsText" text="Alta">
      <formula>NOT(ISERROR(SEARCH("Alta",AD270)))</formula>
    </cfRule>
    <cfRule type="containsText" dxfId="15032" priority="10947" operator="containsText" text="Moderada">
      <formula>NOT(ISERROR(SEARCH("Moderada",AD270)))</formula>
    </cfRule>
    <cfRule type="containsText" dxfId="15031" priority="10948" operator="containsText" text="Baja">
      <formula>NOT(ISERROR(SEARCH("Baja",AD270)))</formula>
    </cfRule>
  </conditionalFormatting>
  <conditionalFormatting sqref="AD270:AD271">
    <cfRule type="containsText" dxfId="15030" priority="10949" operator="containsText" text="VALORAR">
      <formula>NOT(ISERROR(SEARCH("VALORAR",AD270)))</formula>
    </cfRule>
    <cfRule type="containsText" dxfId="15029" priority="10950" operator="containsText" text="Extrema">
      <formula>NOT(ISERROR(SEARCH("Extrema",AD270)))</formula>
    </cfRule>
    <cfRule type="containsText" dxfId="15028" priority="10951" operator="containsText" text="Alta">
      <formula>NOT(ISERROR(SEARCH("Alta",AD270)))</formula>
    </cfRule>
    <cfRule type="containsText" dxfId="15027" priority="10952" operator="containsText" text="Moderada">
      <formula>NOT(ISERROR(SEARCH("Moderada",AD270)))</formula>
    </cfRule>
    <cfRule type="containsText" dxfId="15026" priority="10953" operator="containsText" text="Baja">
      <formula>NOT(ISERROR(SEARCH("Baja",AD270)))</formula>
    </cfRule>
  </conditionalFormatting>
  <conditionalFormatting sqref="U270:U271">
    <cfRule type="cellIs" dxfId="15025" priority="10960" stopIfTrue="1" operator="equal">
      <formula>"Alta"</formula>
    </cfRule>
  </conditionalFormatting>
  <conditionalFormatting sqref="U270:U271">
    <cfRule type="cellIs" dxfId="15024" priority="10962" stopIfTrue="1" operator="equal">
      <formula>"Baja"</formula>
    </cfRule>
  </conditionalFormatting>
  <conditionalFormatting sqref="U270:U271">
    <cfRule type="cellIs" dxfId="15023" priority="10961" stopIfTrue="1" operator="equal">
      <formula>"Media"</formula>
    </cfRule>
  </conditionalFormatting>
  <conditionalFormatting sqref="U270:U271">
    <cfRule type="cellIs" dxfId="15022" priority="10959" stopIfTrue="1" operator="equal">
      <formula>"Muy Alta"</formula>
    </cfRule>
  </conditionalFormatting>
  <conditionalFormatting sqref="U270:U271">
    <cfRule type="cellIs" dxfId="15021" priority="10963" stopIfTrue="1" operator="equal">
      <formula>"Muy Baja"</formula>
    </cfRule>
  </conditionalFormatting>
  <conditionalFormatting sqref="AS276">
    <cfRule type="cellIs" dxfId="15020" priority="10800" stopIfTrue="1" operator="equal">
      <formula>"Alta"</formula>
    </cfRule>
  </conditionalFormatting>
  <conditionalFormatting sqref="AS276">
    <cfRule type="cellIs" dxfId="15019" priority="10802" stopIfTrue="1" operator="equal">
      <formula>"Baja"</formula>
    </cfRule>
  </conditionalFormatting>
  <conditionalFormatting sqref="AS276">
    <cfRule type="cellIs" dxfId="15018" priority="10801" stopIfTrue="1" operator="equal">
      <formula>"Media"</formula>
    </cfRule>
  </conditionalFormatting>
  <conditionalFormatting sqref="AS276">
    <cfRule type="cellIs" dxfId="15017" priority="10799" stopIfTrue="1" operator="equal">
      <formula>"Muy Alta"</formula>
    </cfRule>
  </conditionalFormatting>
  <conditionalFormatting sqref="AS276">
    <cfRule type="cellIs" dxfId="15016" priority="10803" stopIfTrue="1" operator="equal">
      <formula>"Muy Baja"</formula>
    </cfRule>
  </conditionalFormatting>
  <conditionalFormatting sqref="AS271">
    <cfRule type="cellIs" dxfId="15015" priority="10922" stopIfTrue="1" operator="equal">
      <formula>"Alta"</formula>
    </cfRule>
  </conditionalFormatting>
  <conditionalFormatting sqref="AS271">
    <cfRule type="cellIs" dxfId="15014" priority="10924" stopIfTrue="1" operator="equal">
      <formula>"Baja"</formula>
    </cfRule>
  </conditionalFormatting>
  <conditionalFormatting sqref="AS271">
    <cfRule type="cellIs" dxfId="15013" priority="10923" stopIfTrue="1" operator="equal">
      <formula>"Media"</formula>
    </cfRule>
  </conditionalFormatting>
  <conditionalFormatting sqref="AS271">
    <cfRule type="cellIs" dxfId="15012" priority="10921" stopIfTrue="1" operator="equal">
      <formula>"Muy Alta"</formula>
    </cfRule>
  </conditionalFormatting>
  <conditionalFormatting sqref="AS271">
    <cfRule type="cellIs" dxfId="15011" priority="10925" stopIfTrue="1" operator="equal">
      <formula>"Muy Baja"</formula>
    </cfRule>
  </conditionalFormatting>
  <conditionalFormatting sqref="U274:U275">
    <cfRule type="cellIs" dxfId="15010" priority="10904" stopIfTrue="1" operator="equal">
      <formula>"Alta"</formula>
    </cfRule>
  </conditionalFormatting>
  <conditionalFormatting sqref="U274:U275">
    <cfRule type="cellIs" dxfId="15009" priority="10906" stopIfTrue="1" operator="equal">
      <formula>"Baja"</formula>
    </cfRule>
  </conditionalFormatting>
  <conditionalFormatting sqref="U274:U275">
    <cfRule type="cellIs" dxfId="15008" priority="10905" stopIfTrue="1" operator="equal">
      <formula>"Media"</formula>
    </cfRule>
  </conditionalFormatting>
  <conditionalFormatting sqref="U274:U275">
    <cfRule type="cellIs" dxfId="15007" priority="10903" stopIfTrue="1" operator="equal">
      <formula>"Muy Alta"</formula>
    </cfRule>
  </conditionalFormatting>
  <conditionalFormatting sqref="U274:U275">
    <cfRule type="cellIs" dxfId="15006" priority="10907" stopIfTrue="1" operator="equal">
      <formula>"Muy Baja"</formula>
    </cfRule>
  </conditionalFormatting>
  <conditionalFormatting sqref="AD280:AD281">
    <cfRule type="containsText" dxfId="15005" priority="10752" operator="containsText" text="VALORAR">
      <formula>NOT(ISERROR(SEARCH("VALORAR",AD280)))</formula>
    </cfRule>
    <cfRule type="containsText" dxfId="15004" priority="10753" operator="containsText" text="Extrema">
      <formula>NOT(ISERROR(SEARCH("Extrema",AD280)))</formula>
    </cfRule>
    <cfRule type="containsText" dxfId="15003" priority="10754" operator="containsText" text="Alta">
      <formula>NOT(ISERROR(SEARCH("Alta",AD280)))</formula>
    </cfRule>
    <cfRule type="containsText" dxfId="15002" priority="10755" operator="containsText" text="Moderada">
      <formula>NOT(ISERROR(SEARCH("Moderada",AD280)))</formula>
    </cfRule>
    <cfRule type="containsText" dxfId="15001" priority="10756" operator="containsText" text="Baja">
      <formula>NOT(ISERROR(SEARCH("Baja",AD280)))</formula>
    </cfRule>
  </conditionalFormatting>
  <conditionalFormatting sqref="AD280:AD281">
    <cfRule type="containsText" dxfId="15000" priority="10757" operator="containsText" text="VALORAR">
      <formula>NOT(ISERROR(SEARCH("VALORAR",AD280)))</formula>
    </cfRule>
    <cfRule type="containsText" dxfId="14999" priority="10758" operator="containsText" text="Extrema">
      <formula>NOT(ISERROR(SEARCH("Extrema",AD280)))</formula>
    </cfRule>
    <cfRule type="containsText" dxfId="14998" priority="10759" operator="containsText" text="Alta">
      <formula>NOT(ISERROR(SEARCH("Alta",AD280)))</formula>
    </cfRule>
    <cfRule type="containsText" dxfId="14997" priority="10760" operator="containsText" text="Moderada">
      <formula>NOT(ISERROR(SEARCH("Moderada",AD280)))</formula>
    </cfRule>
    <cfRule type="containsText" dxfId="14996" priority="10761" operator="containsText" text="Baja">
      <formula>NOT(ISERROR(SEARCH("Baja",AD280)))</formula>
    </cfRule>
  </conditionalFormatting>
  <conditionalFormatting sqref="AZ274">
    <cfRule type="containsText" dxfId="14995" priority="10878" operator="containsText" text="VALORAR">
      <formula>NOT(ISERROR(SEARCH("VALORAR",AZ274)))</formula>
    </cfRule>
    <cfRule type="containsText" dxfId="14994" priority="10879" operator="containsText" text="Extrema">
      <formula>NOT(ISERROR(SEARCH("Extrema",AZ274)))</formula>
    </cfRule>
    <cfRule type="containsText" dxfId="14993" priority="10880" operator="containsText" text="Alta">
      <formula>NOT(ISERROR(SEARCH("Alta",AZ274)))</formula>
    </cfRule>
    <cfRule type="containsText" dxfId="14992" priority="10881" operator="containsText" text="Moderada">
      <formula>NOT(ISERROR(SEARCH("Moderada",AZ274)))</formula>
    </cfRule>
    <cfRule type="containsText" dxfId="14991" priority="10882" operator="containsText" text="Baja">
      <formula>NOT(ISERROR(SEARCH("Baja",AZ274)))</formula>
    </cfRule>
  </conditionalFormatting>
  <conditionalFormatting sqref="AZ274">
    <cfRule type="containsText" dxfId="14990" priority="10883" operator="containsText" text="VALORAR">
      <formula>NOT(ISERROR(SEARCH("VALORAR",AZ274)))</formula>
    </cfRule>
    <cfRule type="containsText" dxfId="14989" priority="10884" operator="containsText" text="Extrema">
      <formula>NOT(ISERROR(SEARCH("Extrema",AZ274)))</formula>
    </cfRule>
    <cfRule type="containsText" dxfId="14988" priority="10885" operator="containsText" text="Alta">
      <formula>NOT(ISERROR(SEARCH("Alta",AZ274)))</formula>
    </cfRule>
    <cfRule type="containsText" dxfId="14987" priority="10886" operator="containsText" text="Moderada">
      <formula>NOT(ISERROR(SEARCH("Moderada",AZ274)))</formula>
    </cfRule>
    <cfRule type="containsText" dxfId="14986" priority="10887" operator="containsText" text="Baja">
      <formula>NOT(ISERROR(SEARCH("Baja",AZ274)))</formula>
    </cfRule>
  </conditionalFormatting>
  <conditionalFormatting sqref="AS274">
    <cfRule type="cellIs" dxfId="14985" priority="10870" stopIfTrue="1" operator="equal">
      <formula>"Alta"</formula>
    </cfRule>
  </conditionalFormatting>
  <conditionalFormatting sqref="AS274">
    <cfRule type="cellIs" dxfId="14984" priority="10872" stopIfTrue="1" operator="equal">
      <formula>"Baja"</formula>
    </cfRule>
  </conditionalFormatting>
  <conditionalFormatting sqref="AS274">
    <cfRule type="cellIs" dxfId="14983" priority="10871" stopIfTrue="1" operator="equal">
      <formula>"Media"</formula>
    </cfRule>
  </conditionalFormatting>
  <conditionalFormatting sqref="AS274">
    <cfRule type="cellIs" dxfId="14982" priority="10869" stopIfTrue="1" operator="equal">
      <formula>"Muy Alta"</formula>
    </cfRule>
  </conditionalFormatting>
  <conditionalFormatting sqref="AS274">
    <cfRule type="cellIs" dxfId="14981" priority="10873" stopIfTrue="1" operator="equal">
      <formula>"Muy Baja"</formula>
    </cfRule>
  </conditionalFormatting>
  <conditionalFormatting sqref="AS275">
    <cfRule type="cellIs" dxfId="14980" priority="10856" stopIfTrue="1" operator="equal">
      <formula>"Alta"</formula>
    </cfRule>
  </conditionalFormatting>
  <conditionalFormatting sqref="AS275">
    <cfRule type="cellIs" dxfId="14979" priority="10858" stopIfTrue="1" operator="equal">
      <formula>"Baja"</formula>
    </cfRule>
  </conditionalFormatting>
  <conditionalFormatting sqref="AS275">
    <cfRule type="cellIs" dxfId="14978" priority="10857" stopIfTrue="1" operator="equal">
      <formula>"Media"</formula>
    </cfRule>
  </conditionalFormatting>
  <conditionalFormatting sqref="AS275">
    <cfRule type="cellIs" dxfId="14977" priority="10855" stopIfTrue="1" operator="equal">
      <formula>"Muy Alta"</formula>
    </cfRule>
  </conditionalFormatting>
  <conditionalFormatting sqref="AS275">
    <cfRule type="cellIs" dxfId="14976" priority="10859" stopIfTrue="1" operator="equal">
      <formula>"Muy Baja"</formula>
    </cfRule>
  </conditionalFormatting>
  <conditionalFormatting sqref="AS285">
    <cfRule type="cellIs" dxfId="14975" priority="10706" stopIfTrue="1" operator="equal">
      <formula>"Alta"</formula>
    </cfRule>
  </conditionalFormatting>
  <conditionalFormatting sqref="AS285">
    <cfRule type="cellIs" dxfId="14974" priority="10708" stopIfTrue="1" operator="equal">
      <formula>"Baja"</formula>
    </cfRule>
  </conditionalFormatting>
  <conditionalFormatting sqref="AS285">
    <cfRule type="cellIs" dxfId="14973" priority="10707" stopIfTrue="1" operator="equal">
      <formula>"Media"</formula>
    </cfRule>
  </conditionalFormatting>
  <conditionalFormatting sqref="AS285">
    <cfRule type="cellIs" dxfId="14972" priority="10705" stopIfTrue="1" operator="equal">
      <formula>"Muy Alta"</formula>
    </cfRule>
  </conditionalFormatting>
  <conditionalFormatting sqref="AS285">
    <cfRule type="cellIs" dxfId="14971" priority="10709" stopIfTrue="1" operator="equal">
      <formula>"Muy Baja"</formula>
    </cfRule>
  </conditionalFormatting>
  <conditionalFormatting sqref="AD276:AD277">
    <cfRule type="containsText" dxfId="14970" priority="10808" operator="containsText" text="VALORAR">
      <formula>NOT(ISERROR(SEARCH("VALORAR",AD276)))</formula>
    </cfRule>
    <cfRule type="containsText" dxfId="14969" priority="10809" operator="containsText" text="Extrema">
      <formula>NOT(ISERROR(SEARCH("Extrema",AD276)))</formula>
    </cfRule>
    <cfRule type="containsText" dxfId="14968" priority="10810" operator="containsText" text="Alta">
      <formula>NOT(ISERROR(SEARCH("Alta",AD276)))</formula>
    </cfRule>
    <cfRule type="containsText" dxfId="14967" priority="10811" operator="containsText" text="Moderada">
      <formula>NOT(ISERROR(SEARCH("Moderada",AD276)))</formula>
    </cfRule>
    <cfRule type="containsText" dxfId="14966" priority="10812" operator="containsText" text="Baja">
      <formula>NOT(ISERROR(SEARCH("Baja",AD276)))</formula>
    </cfRule>
  </conditionalFormatting>
  <conditionalFormatting sqref="AD276:AD277">
    <cfRule type="containsText" dxfId="14965" priority="10813" operator="containsText" text="VALORAR">
      <formula>NOT(ISERROR(SEARCH("VALORAR",AD276)))</formula>
    </cfRule>
    <cfRule type="containsText" dxfId="14964" priority="10814" operator="containsText" text="Extrema">
      <formula>NOT(ISERROR(SEARCH("Extrema",AD276)))</formula>
    </cfRule>
    <cfRule type="containsText" dxfId="14963" priority="10815" operator="containsText" text="Alta">
      <formula>NOT(ISERROR(SEARCH("Alta",AD276)))</formula>
    </cfRule>
    <cfRule type="containsText" dxfId="14962" priority="10816" operator="containsText" text="Moderada">
      <formula>NOT(ISERROR(SEARCH("Moderada",AD276)))</formula>
    </cfRule>
    <cfRule type="containsText" dxfId="14961" priority="10817" operator="containsText" text="Baja">
      <formula>NOT(ISERROR(SEARCH("Baja",AD276)))</formula>
    </cfRule>
  </conditionalFormatting>
  <conditionalFormatting sqref="U276:U277">
    <cfRule type="cellIs" dxfId="14960" priority="10824" stopIfTrue="1" operator="equal">
      <formula>"Alta"</formula>
    </cfRule>
  </conditionalFormatting>
  <conditionalFormatting sqref="U276:U277">
    <cfRule type="cellIs" dxfId="14959" priority="10826" stopIfTrue="1" operator="equal">
      <formula>"Baja"</formula>
    </cfRule>
  </conditionalFormatting>
  <conditionalFormatting sqref="U276:U277">
    <cfRule type="cellIs" dxfId="14958" priority="10825" stopIfTrue="1" operator="equal">
      <formula>"Media"</formula>
    </cfRule>
  </conditionalFormatting>
  <conditionalFormatting sqref="U276:U277">
    <cfRule type="cellIs" dxfId="14957" priority="10823" stopIfTrue="1" operator="equal">
      <formula>"Muy Alta"</formula>
    </cfRule>
  </conditionalFormatting>
  <conditionalFormatting sqref="U276:U277">
    <cfRule type="cellIs" dxfId="14956" priority="10827" stopIfTrue="1" operator="equal">
      <formula>"Muy Baja"</formula>
    </cfRule>
  </conditionalFormatting>
  <conditionalFormatting sqref="AS282">
    <cfRule type="cellIs" dxfId="14955" priority="10664" stopIfTrue="1" operator="equal">
      <formula>"Alta"</formula>
    </cfRule>
  </conditionalFormatting>
  <conditionalFormatting sqref="AS282">
    <cfRule type="cellIs" dxfId="14954" priority="10666" stopIfTrue="1" operator="equal">
      <formula>"Baja"</formula>
    </cfRule>
  </conditionalFormatting>
  <conditionalFormatting sqref="AS282">
    <cfRule type="cellIs" dxfId="14953" priority="10665" stopIfTrue="1" operator="equal">
      <formula>"Media"</formula>
    </cfRule>
  </conditionalFormatting>
  <conditionalFormatting sqref="AS282">
    <cfRule type="cellIs" dxfId="14952" priority="10663" stopIfTrue="1" operator="equal">
      <formula>"Muy Alta"</formula>
    </cfRule>
  </conditionalFormatting>
  <conditionalFormatting sqref="AS282">
    <cfRule type="cellIs" dxfId="14951" priority="10667" stopIfTrue="1" operator="equal">
      <formula>"Muy Baja"</formula>
    </cfRule>
  </conditionalFormatting>
  <conditionalFormatting sqref="AS277">
    <cfRule type="cellIs" dxfId="14950" priority="10786" stopIfTrue="1" operator="equal">
      <formula>"Alta"</formula>
    </cfRule>
  </conditionalFormatting>
  <conditionalFormatting sqref="AS277">
    <cfRule type="cellIs" dxfId="14949" priority="10788" stopIfTrue="1" operator="equal">
      <formula>"Baja"</formula>
    </cfRule>
  </conditionalFormatting>
  <conditionalFormatting sqref="AS277">
    <cfRule type="cellIs" dxfId="14948" priority="10787" stopIfTrue="1" operator="equal">
      <formula>"Media"</formula>
    </cfRule>
  </conditionalFormatting>
  <conditionalFormatting sqref="AS277">
    <cfRule type="cellIs" dxfId="14947" priority="10785" stopIfTrue="1" operator="equal">
      <formula>"Muy Alta"</formula>
    </cfRule>
  </conditionalFormatting>
  <conditionalFormatting sqref="AS277">
    <cfRule type="cellIs" dxfId="14946" priority="10789" stopIfTrue="1" operator="equal">
      <formula>"Muy Baja"</formula>
    </cfRule>
  </conditionalFormatting>
  <conditionalFormatting sqref="U262:U263">
    <cfRule type="cellIs" dxfId="14945" priority="11176" stopIfTrue="1" operator="equal">
      <formula>"Alta"</formula>
    </cfRule>
  </conditionalFormatting>
  <conditionalFormatting sqref="U262:U263">
    <cfRule type="cellIs" dxfId="14944" priority="11178" stopIfTrue="1" operator="equal">
      <formula>"Baja"</formula>
    </cfRule>
  </conditionalFormatting>
  <conditionalFormatting sqref="U262:U263">
    <cfRule type="cellIs" dxfId="14943" priority="11177" stopIfTrue="1" operator="equal">
      <formula>"Media"</formula>
    </cfRule>
  </conditionalFormatting>
  <conditionalFormatting sqref="U262:U263">
    <cfRule type="cellIs" dxfId="14942" priority="11175" stopIfTrue="1" operator="equal">
      <formula>"Muy Alta"</formula>
    </cfRule>
  </conditionalFormatting>
  <conditionalFormatting sqref="U262:U263">
    <cfRule type="cellIs" dxfId="14941" priority="11179" stopIfTrue="1" operator="equal">
      <formula>"Muy Baja"</formula>
    </cfRule>
  </conditionalFormatting>
  <conditionalFormatting sqref="AD262:AD263">
    <cfRule type="containsText" dxfId="14940" priority="11160" operator="containsText" text="VALORAR">
      <formula>NOT(ISERROR(SEARCH("VALORAR",AD262)))</formula>
    </cfRule>
    <cfRule type="containsText" dxfId="14939" priority="11161" operator="containsText" text="Extrema">
      <formula>NOT(ISERROR(SEARCH("Extrema",AD262)))</formula>
    </cfRule>
    <cfRule type="containsText" dxfId="14938" priority="11162" operator="containsText" text="Alta">
      <formula>NOT(ISERROR(SEARCH("Alta",AD262)))</formula>
    </cfRule>
    <cfRule type="containsText" dxfId="14937" priority="11163" operator="containsText" text="Moderada">
      <formula>NOT(ISERROR(SEARCH("Moderada",AD262)))</formula>
    </cfRule>
    <cfRule type="containsText" dxfId="14936" priority="11164" operator="containsText" text="Baja">
      <formula>NOT(ISERROR(SEARCH("Baja",AD262)))</formula>
    </cfRule>
  </conditionalFormatting>
  <conditionalFormatting sqref="AD262:AD263">
    <cfRule type="containsText" dxfId="14935" priority="11165" operator="containsText" text="VALORAR">
      <formula>NOT(ISERROR(SEARCH("VALORAR",AD262)))</formula>
    </cfRule>
    <cfRule type="containsText" dxfId="14934" priority="11166" operator="containsText" text="Extrema">
      <formula>NOT(ISERROR(SEARCH("Extrema",AD262)))</formula>
    </cfRule>
    <cfRule type="containsText" dxfId="14933" priority="11167" operator="containsText" text="Alta">
      <formula>NOT(ISERROR(SEARCH("Alta",AD262)))</formula>
    </cfRule>
    <cfRule type="containsText" dxfId="14932" priority="11168" operator="containsText" text="Moderada">
      <formula>NOT(ISERROR(SEARCH("Moderada",AD262)))</formula>
    </cfRule>
    <cfRule type="containsText" dxfId="14931" priority="11169" operator="containsText" text="Baja">
      <formula>NOT(ISERROR(SEARCH("Baja",AD262)))</formula>
    </cfRule>
  </conditionalFormatting>
  <conditionalFormatting sqref="AZ262">
    <cfRule type="containsText" dxfId="14930" priority="11150" operator="containsText" text="VALORAR">
      <formula>NOT(ISERROR(SEARCH("VALORAR",AZ262)))</formula>
    </cfRule>
    <cfRule type="containsText" dxfId="14929" priority="11151" operator="containsText" text="Extrema">
      <formula>NOT(ISERROR(SEARCH("Extrema",AZ262)))</formula>
    </cfRule>
    <cfRule type="containsText" dxfId="14928" priority="11152" operator="containsText" text="Alta">
      <formula>NOT(ISERROR(SEARCH("Alta",AZ262)))</formula>
    </cfRule>
    <cfRule type="containsText" dxfId="14927" priority="11153" operator="containsText" text="Moderada">
      <formula>NOT(ISERROR(SEARCH("Moderada",AZ262)))</formula>
    </cfRule>
    <cfRule type="containsText" dxfId="14926" priority="11154" operator="containsText" text="Baja">
      <formula>NOT(ISERROR(SEARCH("Baja",AZ262)))</formula>
    </cfRule>
  </conditionalFormatting>
  <conditionalFormatting sqref="AZ262">
    <cfRule type="containsText" dxfId="14925" priority="11155" operator="containsText" text="VALORAR">
      <formula>NOT(ISERROR(SEARCH("VALORAR",AZ262)))</formula>
    </cfRule>
    <cfRule type="containsText" dxfId="14924" priority="11156" operator="containsText" text="Extrema">
      <formula>NOT(ISERROR(SEARCH("Extrema",AZ262)))</formula>
    </cfRule>
    <cfRule type="containsText" dxfId="14923" priority="11157" operator="containsText" text="Alta">
      <formula>NOT(ISERROR(SEARCH("Alta",AZ262)))</formula>
    </cfRule>
    <cfRule type="containsText" dxfId="14922" priority="11158" operator="containsText" text="Moderada">
      <formula>NOT(ISERROR(SEARCH("Moderada",AZ262)))</formula>
    </cfRule>
    <cfRule type="containsText" dxfId="14921" priority="11159" operator="containsText" text="Baja">
      <formula>NOT(ISERROR(SEARCH("Baja",AZ262)))</formula>
    </cfRule>
  </conditionalFormatting>
  <conditionalFormatting sqref="AS262">
    <cfRule type="cellIs" dxfId="14920" priority="11142" stopIfTrue="1" operator="equal">
      <formula>"Alta"</formula>
    </cfRule>
  </conditionalFormatting>
  <conditionalFormatting sqref="AS262">
    <cfRule type="cellIs" dxfId="14919" priority="11144" stopIfTrue="1" operator="equal">
      <formula>"Baja"</formula>
    </cfRule>
  </conditionalFormatting>
  <conditionalFormatting sqref="AS262">
    <cfRule type="cellIs" dxfId="14918" priority="11143" stopIfTrue="1" operator="equal">
      <formula>"Media"</formula>
    </cfRule>
  </conditionalFormatting>
  <conditionalFormatting sqref="AS262">
    <cfRule type="cellIs" dxfId="14917" priority="11141" stopIfTrue="1" operator="equal">
      <formula>"Muy Alta"</formula>
    </cfRule>
  </conditionalFormatting>
  <conditionalFormatting sqref="AS262">
    <cfRule type="cellIs" dxfId="14916" priority="11145" stopIfTrue="1" operator="equal">
      <formula>"Muy Baja"</formula>
    </cfRule>
  </conditionalFormatting>
  <conditionalFormatting sqref="AS263">
    <cfRule type="cellIs" dxfId="14915" priority="11128" stopIfTrue="1" operator="equal">
      <formula>"Alta"</formula>
    </cfRule>
  </conditionalFormatting>
  <conditionalFormatting sqref="AS263">
    <cfRule type="cellIs" dxfId="14914" priority="11130" stopIfTrue="1" operator="equal">
      <formula>"Baja"</formula>
    </cfRule>
  </conditionalFormatting>
  <conditionalFormatting sqref="AS263">
    <cfRule type="cellIs" dxfId="14913" priority="11129" stopIfTrue="1" operator="equal">
      <formula>"Media"</formula>
    </cfRule>
  </conditionalFormatting>
  <conditionalFormatting sqref="AS263">
    <cfRule type="cellIs" dxfId="14912" priority="11127" stopIfTrue="1" operator="equal">
      <formula>"Muy Alta"</formula>
    </cfRule>
  </conditionalFormatting>
  <conditionalFormatting sqref="AS263">
    <cfRule type="cellIs" dxfId="14911" priority="11131" stopIfTrue="1" operator="equal">
      <formula>"Muy Baja"</formula>
    </cfRule>
  </conditionalFormatting>
  <conditionalFormatting sqref="AS267">
    <cfRule type="cellIs" dxfId="14910" priority="11114" stopIfTrue="1" operator="equal">
      <formula>"Alta"</formula>
    </cfRule>
  </conditionalFormatting>
  <conditionalFormatting sqref="AS267">
    <cfRule type="cellIs" dxfId="14909" priority="11116" stopIfTrue="1" operator="equal">
      <formula>"Baja"</formula>
    </cfRule>
  </conditionalFormatting>
  <conditionalFormatting sqref="AS267">
    <cfRule type="cellIs" dxfId="14908" priority="11115" stopIfTrue="1" operator="equal">
      <formula>"Media"</formula>
    </cfRule>
  </conditionalFormatting>
  <conditionalFormatting sqref="AS267">
    <cfRule type="cellIs" dxfId="14907" priority="11113" stopIfTrue="1" operator="equal">
      <formula>"Muy Alta"</formula>
    </cfRule>
  </conditionalFormatting>
  <conditionalFormatting sqref="AS267">
    <cfRule type="cellIs" dxfId="14906" priority="11117" stopIfTrue="1" operator="equal">
      <formula>"Muy Baja"</formula>
    </cfRule>
  </conditionalFormatting>
  <conditionalFormatting sqref="AD264:AD265">
    <cfRule type="containsText" dxfId="14905" priority="11080" operator="containsText" text="VALORAR">
      <formula>NOT(ISERROR(SEARCH("VALORAR",AD264)))</formula>
    </cfRule>
    <cfRule type="containsText" dxfId="14904" priority="11081" operator="containsText" text="Extrema">
      <formula>NOT(ISERROR(SEARCH("Extrema",AD264)))</formula>
    </cfRule>
    <cfRule type="containsText" dxfId="14903" priority="11082" operator="containsText" text="Alta">
      <formula>NOT(ISERROR(SEARCH("Alta",AD264)))</formula>
    </cfRule>
    <cfRule type="containsText" dxfId="14902" priority="11083" operator="containsText" text="Moderada">
      <formula>NOT(ISERROR(SEARCH("Moderada",AD264)))</formula>
    </cfRule>
    <cfRule type="containsText" dxfId="14901" priority="11084" operator="containsText" text="Baja">
      <formula>NOT(ISERROR(SEARCH("Baja",AD264)))</formula>
    </cfRule>
  </conditionalFormatting>
  <conditionalFormatting sqref="AD264:AD265">
    <cfRule type="containsText" dxfId="14900" priority="11085" operator="containsText" text="VALORAR">
      <formula>NOT(ISERROR(SEARCH("VALORAR",AD264)))</formula>
    </cfRule>
    <cfRule type="containsText" dxfId="14899" priority="11086" operator="containsText" text="Extrema">
      <formula>NOT(ISERROR(SEARCH("Extrema",AD264)))</formula>
    </cfRule>
    <cfRule type="containsText" dxfId="14898" priority="11087" operator="containsText" text="Alta">
      <formula>NOT(ISERROR(SEARCH("Alta",AD264)))</formula>
    </cfRule>
    <cfRule type="containsText" dxfId="14897" priority="11088" operator="containsText" text="Moderada">
      <formula>NOT(ISERROR(SEARCH("Moderada",AD264)))</formula>
    </cfRule>
    <cfRule type="containsText" dxfId="14896" priority="11089" operator="containsText" text="Baja">
      <formula>NOT(ISERROR(SEARCH("Baja",AD264)))</formula>
    </cfRule>
  </conditionalFormatting>
  <conditionalFormatting sqref="U264:U265">
    <cfRule type="cellIs" dxfId="14895" priority="11096" stopIfTrue="1" operator="equal">
      <formula>"Alta"</formula>
    </cfRule>
  </conditionalFormatting>
  <conditionalFormatting sqref="U264:U265">
    <cfRule type="cellIs" dxfId="14894" priority="11098" stopIfTrue="1" operator="equal">
      <formula>"Baja"</formula>
    </cfRule>
  </conditionalFormatting>
  <conditionalFormatting sqref="U264:U265">
    <cfRule type="cellIs" dxfId="14893" priority="11097" stopIfTrue="1" operator="equal">
      <formula>"Media"</formula>
    </cfRule>
  </conditionalFormatting>
  <conditionalFormatting sqref="U264:U265">
    <cfRule type="cellIs" dxfId="14892" priority="11095" stopIfTrue="1" operator="equal">
      <formula>"Muy Alta"</formula>
    </cfRule>
  </conditionalFormatting>
  <conditionalFormatting sqref="U264:U265">
    <cfRule type="cellIs" dxfId="14891" priority="11099" stopIfTrue="1" operator="equal">
      <formula>"Muy Baja"</formula>
    </cfRule>
  </conditionalFormatting>
  <conditionalFormatting sqref="AS264">
    <cfRule type="cellIs" dxfId="14890" priority="11072" stopIfTrue="1" operator="equal">
      <formula>"Alta"</formula>
    </cfRule>
  </conditionalFormatting>
  <conditionalFormatting sqref="AS264">
    <cfRule type="cellIs" dxfId="14889" priority="11074" stopIfTrue="1" operator="equal">
      <formula>"Baja"</formula>
    </cfRule>
  </conditionalFormatting>
  <conditionalFormatting sqref="AS264">
    <cfRule type="cellIs" dxfId="14888" priority="11073" stopIfTrue="1" operator="equal">
      <formula>"Media"</formula>
    </cfRule>
  </conditionalFormatting>
  <conditionalFormatting sqref="AS264">
    <cfRule type="cellIs" dxfId="14887" priority="11071" stopIfTrue="1" operator="equal">
      <formula>"Muy Alta"</formula>
    </cfRule>
  </conditionalFormatting>
  <conditionalFormatting sqref="AS264">
    <cfRule type="cellIs" dxfId="14886" priority="11075" stopIfTrue="1" operator="equal">
      <formula>"Muy Baja"</formula>
    </cfRule>
  </conditionalFormatting>
  <conditionalFormatting sqref="AS265">
    <cfRule type="cellIs" dxfId="14885" priority="11058" stopIfTrue="1" operator="equal">
      <formula>"Alta"</formula>
    </cfRule>
  </conditionalFormatting>
  <conditionalFormatting sqref="AS265">
    <cfRule type="cellIs" dxfId="14884" priority="11060" stopIfTrue="1" operator="equal">
      <formula>"Baja"</formula>
    </cfRule>
  </conditionalFormatting>
  <conditionalFormatting sqref="AS265">
    <cfRule type="cellIs" dxfId="14883" priority="11059" stopIfTrue="1" operator="equal">
      <formula>"Media"</formula>
    </cfRule>
  </conditionalFormatting>
  <conditionalFormatting sqref="AS265">
    <cfRule type="cellIs" dxfId="14882" priority="11057" stopIfTrue="1" operator="equal">
      <formula>"Muy Alta"</formula>
    </cfRule>
  </conditionalFormatting>
  <conditionalFormatting sqref="AS265">
    <cfRule type="cellIs" dxfId="14881" priority="11061" stopIfTrue="1" operator="equal">
      <formula>"Muy Baja"</formula>
    </cfRule>
  </conditionalFormatting>
  <conditionalFormatting sqref="U280:U281">
    <cfRule type="cellIs" dxfId="14880" priority="10768" stopIfTrue="1" operator="equal">
      <formula>"Alta"</formula>
    </cfRule>
  </conditionalFormatting>
  <conditionalFormatting sqref="U280:U281">
    <cfRule type="cellIs" dxfId="14879" priority="10770" stopIfTrue="1" operator="equal">
      <formula>"Baja"</formula>
    </cfRule>
  </conditionalFormatting>
  <conditionalFormatting sqref="U280:U281">
    <cfRule type="cellIs" dxfId="14878" priority="10769" stopIfTrue="1" operator="equal">
      <formula>"Media"</formula>
    </cfRule>
  </conditionalFormatting>
  <conditionalFormatting sqref="U280:U281">
    <cfRule type="cellIs" dxfId="14877" priority="10767" stopIfTrue="1" operator="equal">
      <formula>"Muy Alta"</formula>
    </cfRule>
  </conditionalFormatting>
  <conditionalFormatting sqref="U280:U281">
    <cfRule type="cellIs" dxfId="14876" priority="10771" stopIfTrue="1" operator="equal">
      <formula>"Muy Baja"</formula>
    </cfRule>
  </conditionalFormatting>
  <conditionalFormatting sqref="AZ280">
    <cfRule type="containsText" dxfId="14875" priority="10742" operator="containsText" text="VALORAR">
      <formula>NOT(ISERROR(SEARCH("VALORAR",AZ280)))</formula>
    </cfRule>
    <cfRule type="containsText" dxfId="14874" priority="10743" operator="containsText" text="Extrema">
      <formula>NOT(ISERROR(SEARCH("Extrema",AZ280)))</formula>
    </cfRule>
    <cfRule type="containsText" dxfId="14873" priority="10744" operator="containsText" text="Alta">
      <formula>NOT(ISERROR(SEARCH("Alta",AZ280)))</formula>
    </cfRule>
    <cfRule type="containsText" dxfId="14872" priority="10745" operator="containsText" text="Moderada">
      <formula>NOT(ISERROR(SEARCH("Moderada",AZ280)))</formula>
    </cfRule>
    <cfRule type="containsText" dxfId="14871" priority="10746" operator="containsText" text="Baja">
      <formula>NOT(ISERROR(SEARCH("Baja",AZ280)))</formula>
    </cfRule>
  </conditionalFormatting>
  <conditionalFormatting sqref="AZ280">
    <cfRule type="containsText" dxfId="14870" priority="10747" operator="containsText" text="VALORAR">
      <formula>NOT(ISERROR(SEARCH("VALORAR",AZ280)))</formula>
    </cfRule>
    <cfRule type="containsText" dxfId="14869" priority="10748" operator="containsText" text="Extrema">
      <formula>NOT(ISERROR(SEARCH("Extrema",AZ280)))</formula>
    </cfRule>
    <cfRule type="containsText" dxfId="14868" priority="10749" operator="containsText" text="Alta">
      <formula>NOT(ISERROR(SEARCH("Alta",AZ280)))</formula>
    </cfRule>
    <cfRule type="containsText" dxfId="14867" priority="10750" operator="containsText" text="Moderada">
      <formula>NOT(ISERROR(SEARCH("Moderada",AZ280)))</formula>
    </cfRule>
    <cfRule type="containsText" dxfId="14866" priority="10751" operator="containsText" text="Baja">
      <formula>NOT(ISERROR(SEARCH("Baja",AZ280)))</formula>
    </cfRule>
  </conditionalFormatting>
  <conditionalFormatting sqref="AS280">
    <cfRule type="cellIs" dxfId="14865" priority="10734" stopIfTrue="1" operator="equal">
      <formula>"Alta"</formula>
    </cfRule>
  </conditionalFormatting>
  <conditionalFormatting sqref="AS280">
    <cfRule type="cellIs" dxfId="14864" priority="10736" stopIfTrue="1" operator="equal">
      <formula>"Baja"</formula>
    </cfRule>
  </conditionalFormatting>
  <conditionalFormatting sqref="AS280">
    <cfRule type="cellIs" dxfId="14863" priority="10735" stopIfTrue="1" operator="equal">
      <formula>"Media"</formula>
    </cfRule>
  </conditionalFormatting>
  <conditionalFormatting sqref="AS280">
    <cfRule type="cellIs" dxfId="14862" priority="10733" stopIfTrue="1" operator="equal">
      <formula>"Muy Alta"</formula>
    </cfRule>
  </conditionalFormatting>
  <conditionalFormatting sqref="AS280">
    <cfRule type="cellIs" dxfId="14861" priority="10737" stopIfTrue="1" operator="equal">
      <formula>"Muy Baja"</formula>
    </cfRule>
  </conditionalFormatting>
  <conditionalFormatting sqref="AS281">
    <cfRule type="cellIs" dxfId="14860" priority="10720" stopIfTrue="1" operator="equal">
      <formula>"Alta"</formula>
    </cfRule>
  </conditionalFormatting>
  <conditionalFormatting sqref="AS281">
    <cfRule type="cellIs" dxfId="14859" priority="10722" stopIfTrue="1" operator="equal">
      <formula>"Baja"</formula>
    </cfRule>
  </conditionalFormatting>
  <conditionalFormatting sqref="AS281">
    <cfRule type="cellIs" dxfId="14858" priority="10721" stopIfTrue="1" operator="equal">
      <formula>"Media"</formula>
    </cfRule>
  </conditionalFormatting>
  <conditionalFormatting sqref="AS281">
    <cfRule type="cellIs" dxfId="14857" priority="10719" stopIfTrue="1" operator="equal">
      <formula>"Muy Alta"</formula>
    </cfRule>
  </conditionalFormatting>
  <conditionalFormatting sqref="AS281">
    <cfRule type="cellIs" dxfId="14856" priority="10723" stopIfTrue="1" operator="equal">
      <formula>"Muy Baja"</formula>
    </cfRule>
  </conditionalFormatting>
  <conditionalFormatting sqref="AD282:AD283">
    <cfRule type="containsText" dxfId="14855" priority="10672" operator="containsText" text="VALORAR">
      <formula>NOT(ISERROR(SEARCH("VALORAR",AD282)))</formula>
    </cfRule>
    <cfRule type="containsText" dxfId="14854" priority="10673" operator="containsText" text="Extrema">
      <formula>NOT(ISERROR(SEARCH("Extrema",AD282)))</formula>
    </cfRule>
    <cfRule type="containsText" dxfId="14853" priority="10674" operator="containsText" text="Alta">
      <formula>NOT(ISERROR(SEARCH("Alta",AD282)))</formula>
    </cfRule>
    <cfRule type="containsText" dxfId="14852" priority="10675" operator="containsText" text="Moderada">
      <formula>NOT(ISERROR(SEARCH("Moderada",AD282)))</formula>
    </cfRule>
    <cfRule type="containsText" dxfId="14851" priority="10676" operator="containsText" text="Baja">
      <formula>NOT(ISERROR(SEARCH("Baja",AD282)))</formula>
    </cfRule>
  </conditionalFormatting>
  <conditionalFormatting sqref="AD282:AD283">
    <cfRule type="containsText" dxfId="14850" priority="10677" operator="containsText" text="VALORAR">
      <formula>NOT(ISERROR(SEARCH("VALORAR",AD282)))</formula>
    </cfRule>
    <cfRule type="containsText" dxfId="14849" priority="10678" operator="containsText" text="Extrema">
      <formula>NOT(ISERROR(SEARCH("Extrema",AD282)))</formula>
    </cfRule>
    <cfRule type="containsText" dxfId="14848" priority="10679" operator="containsText" text="Alta">
      <formula>NOT(ISERROR(SEARCH("Alta",AD282)))</formula>
    </cfRule>
    <cfRule type="containsText" dxfId="14847" priority="10680" operator="containsText" text="Moderada">
      <formula>NOT(ISERROR(SEARCH("Moderada",AD282)))</formula>
    </cfRule>
    <cfRule type="containsText" dxfId="14846" priority="10681" operator="containsText" text="Baja">
      <formula>NOT(ISERROR(SEARCH("Baja",AD282)))</formula>
    </cfRule>
  </conditionalFormatting>
  <conditionalFormatting sqref="U282:U283">
    <cfRule type="cellIs" dxfId="14845" priority="10688" stopIfTrue="1" operator="equal">
      <formula>"Alta"</formula>
    </cfRule>
  </conditionalFormatting>
  <conditionalFormatting sqref="U282:U283">
    <cfRule type="cellIs" dxfId="14844" priority="10690" stopIfTrue="1" operator="equal">
      <formula>"Baja"</formula>
    </cfRule>
  </conditionalFormatting>
  <conditionalFormatting sqref="U282:U283">
    <cfRule type="cellIs" dxfId="14843" priority="10689" stopIfTrue="1" operator="equal">
      <formula>"Media"</formula>
    </cfRule>
  </conditionalFormatting>
  <conditionalFormatting sqref="U282:U283">
    <cfRule type="cellIs" dxfId="14842" priority="10687" stopIfTrue="1" operator="equal">
      <formula>"Muy Alta"</formula>
    </cfRule>
  </conditionalFormatting>
  <conditionalFormatting sqref="U282:U283">
    <cfRule type="cellIs" dxfId="14841" priority="10691" stopIfTrue="1" operator="equal">
      <formula>"Muy Baja"</formula>
    </cfRule>
  </conditionalFormatting>
  <conditionalFormatting sqref="AS283">
    <cfRule type="cellIs" dxfId="14840" priority="10650" stopIfTrue="1" operator="equal">
      <formula>"Alta"</formula>
    </cfRule>
  </conditionalFormatting>
  <conditionalFormatting sqref="AS283">
    <cfRule type="cellIs" dxfId="14839" priority="10652" stopIfTrue="1" operator="equal">
      <formula>"Baja"</formula>
    </cfRule>
  </conditionalFormatting>
  <conditionalFormatting sqref="AS283">
    <cfRule type="cellIs" dxfId="14838" priority="10651" stopIfTrue="1" operator="equal">
      <formula>"Media"</formula>
    </cfRule>
  </conditionalFormatting>
  <conditionalFormatting sqref="AS283">
    <cfRule type="cellIs" dxfId="14837" priority="10649" stopIfTrue="1" operator="equal">
      <formula>"Muy Alta"</formula>
    </cfRule>
  </conditionalFormatting>
  <conditionalFormatting sqref="AS283">
    <cfRule type="cellIs" dxfId="14836" priority="10653" stopIfTrue="1" operator="equal">
      <formula>"Muy Baja"</formula>
    </cfRule>
  </conditionalFormatting>
  <conditionalFormatting sqref="AD292:AD293">
    <cfRule type="containsText" dxfId="14835" priority="10616" operator="containsText" text="VALORAR">
      <formula>NOT(ISERROR(SEARCH("VALORAR",AD292)))</formula>
    </cfRule>
    <cfRule type="containsText" dxfId="14834" priority="10617" operator="containsText" text="Extrema">
      <formula>NOT(ISERROR(SEARCH("Extrema",AD292)))</formula>
    </cfRule>
    <cfRule type="containsText" dxfId="14833" priority="10618" operator="containsText" text="Alta">
      <formula>NOT(ISERROR(SEARCH("Alta",AD292)))</formula>
    </cfRule>
    <cfRule type="containsText" dxfId="14832" priority="10619" operator="containsText" text="Moderada">
      <formula>NOT(ISERROR(SEARCH("Moderada",AD292)))</formula>
    </cfRule>
    <cfRule type="containsText" dxfId="14831" priority="10620" operator="containsText" text="Baja">
      <formula>NOT(ISERROR(SEARCH("Baja",AD292)))</formula>
    </cfRule>
  </conditionalFormatting>
  <conditionalFormatting sqref="AD292:AD293">
    <cfRule type="containsText" dxfId="14830" priority="10621" operator="containsText" text="VALORAR">
      <formula>NOT(ISERROR(SEARCH("VALORAR",AD292)))</formula>
    </cfRule>
    <cfRule type="containsText" dxfId="14829" priority="10622" operator="containsText" text="Extrema">
      <formula>NOT(ISERROR(SEARCH("Extrema",AD292)))</formula>
    </cfRule>
    <cfRule type="containsText" dxfId="14828" priority="10623" operator="containsText" text="Alta">
      <formula>NOT(ISERROR(SEARCH("Alta",AD292)))</formula>
    </cfRule>
    <cfRule type="containsText" dxfId="14827" priority="10624" operator="containsText" text="Moderada">
      <formula>NOT(ISERROR(SEARCH("Moderada",AD292)))</formula>
    </cfRule>
    <cfRule type="containsText" dxfId="14826" priority="10625" operator="containsText" text="Baja">
      <formula>NOT(ISERROR(SEARCH("Baja",AD292)))</formula>
    </cfRule>
  </conditionalFormatting>
  <conditionalFormatting sqref="AS297">
    <cfRule type="cellIs" dxfId="14825" priority="10570" stopIfTrue="1" operator="equal">
      <formula>"Alta"</formula>
    </cfRule>
  </conditionalFormatting>
  <conditionalFormatting sqref="AS297">
    <cfRule type="cellIs" dxfId="14824" priority="10572" stopIfTrue="1" operator="equal">
      <formula>"Baja"</formula>
    </cfRule>
  </conditionalFormatting>
  <conditionalFormatting sqref="AS297">
    <cfRule type="cellIs" dxfId="14823" priority="10571" stopIfTrue="1" operator="equal">
      <formula>"Media"</formula>
    </cfRule>
  </conditionalFormatting>
  <conditionalFormatting sqref="AS297">
    <cfRule type="cellIs" dxfId="14822" priority="10569" stopIfTrue="1" operator="equal">
      <formula>"Muy Alta"</formula>
    </cfRule>
  </conditionalFormatting>
  <conditionalFormatting sqref="AS297">
    <cfRule type="cellIs" dxfId="14821" priority="10573" stopIfTrue="1" operator="equal">
      <formula>"Muy Baja"</formula>
    </cfRule>
  </conditionalFormatting>
  <conditionalFormatting sqref="AS294">
    <cfRule type="cellIs" dxfId="14820" priority="10528" stopIfTrue="1" operator="equal">
      <formula>"Alta"</formula>
    </cfRule>
  </conditionalFormatting>
  <conditionalFormatting sqref="AS294">
    <cfRule type="cellIs" dxfId="14819" priority="10530" stopIfTrue="1" operator="equal">
      <formula>"Baja"</formula>
    </cfRule>
  </conditionalFormatting>
  <conditionalFormatting sqref="AS294">
    <cfRule type="cellIs" dxfId="14818" priority="10529" stopIfTrue="1" operator="equal">
      <formula>"Media"</formula>
    </cfRule>
  </conditionalFormatting>
  <conditionalFormatting sqref="AS294">
    <cfRule type="cellIs" dxfId="14817" priority="10527" stopIfTrue="1" operator="equal">
      <formula>"Muy Alta"</formula>
    </cfRule>
  </conditionalFormatting>
  <conditionalFormatting sqref="AS294">
    <cfRule type="cellIs" dxfId="14816" priority="10531" stopIfTrue="1" operator="equal">
      <formula>"Muy Baja"</formula>
    </cfRule>
  </conditionalFormatting>
  <conditionalFormatting sqref="U292:U293">
    <cfRule type="cellIs" dxfId="14815" priority="10632" stopIfTrue="1" operator="equal">
      <formula>"Alta"</formula>
    </cfRule>
  </conditionalFormatting>
  <conditionalFormatting sqref="U292:U293">
    <cfRule type="cellIs" dxfId="14814" priority="10634" stopIfTrue="1" operator="equal">
      <formula>"Baja"</formula>
    </cfRule>
  </conditionalFormatting>
  <conditionalFormatting sqref="U292:U293">
    <cfRule type="cellIs" dxfId="14813" priority="10633" stopIfTrue="1" operator="equal">
      <formula>"Media"</formula>
    </cfRule>
  </conditionalFormatting>
  <conditionalFormatting sqref="U292:U293">
    <cfRule type="cellIs" dxfId="14812" priority="10631" stopIfTrue="1" operator="equal">
      <formula>"Muy Alta"</formula>
    </cfRule>
  </conditionalFormatting>
  <conditionalFormatting sqref="U292:U293">
    <cfRule type="cellIs" dxfId="14811" priority="10635" stopIfTrue="1" operator="equal">
      <formula>"Muy Baja"</formula>
    </cfRule>
  </conditionalFormatting>
  <conditionalFormatting sqref="AZ292">
    <cfRule type="containsText" dxfId="14810" priority="10606" operator="containsText" text="VALORAR">
      <formula>NOT(ISERROR(SEARCH("VALORAR",AZ292)))</formula>
    </cfRule>
    <cfRule type="containsText" dxfId="14809" priority="10607" operator="containsText" text="Extrema">
      <formula>NOT(ISERROR(SEARCH("Extrema",AZ292)))</formula>
    </cfRule>
    <cfRule type="containsText" dxfId="14808" priority="10608" operator="containsText" text="Alta">
      <formula>NOT(ISERROR(SEARCH("Alta",AZ292)))</formula>
    </cfRule>
    <cfRule type="containsText" dxfId="14807" priority="10609" operator="containsText" text="Moderada">
      <formula>NOT(ISERROR(SEARCH("Moderada",AZ292)))</formula>
    </cfRule>
    <cfRule type="containsText" dxfId="14806" priority="10610" operator="containsText" text="Baja">
      <formula>NOT(ISERROR(SEARCH("Baja",AZ292)))</formula>
    </cfRule>
  </conditionalFormatting>
  <conditionalFormatting sqref="AZ292">
    <cfRule type="containsText" dxfId="14805" priority="10611" operator="containsText" text="VALORAR">
      <formula>NOT(ISERROR(SEARCH("VALORAR",AZ292)))</formula>
    </cfRule>
    <cfRule type="containsText" dxfId="14804" priority="10612" operator="containsText" text="Extrema">
      <formula>NOT(ISERROR(SEARCH("Extrema",AZ292)))</formula>
    </cfRule>
    <cfRule type="containsText" dxfId="14803" priority="10613" operator="containsText" text="Alta">
      <formula>NOT(ISERROR(SEARCH("Alta",AZ292)))</formula>
    </cfRule>
    <cfRule type="containsText" dxfId="14802" priority="10614" operator="containsText" text="Moderada">
      <formula>NOT(ISERROR(SEARCH("Moderada",AZ292)))</formula>
    </cfRule>
    <cfRule type="containsText" dxfId="14801" priority="10615" operator="containsText" text="Baja">
      <formula>NOT(ISERROR(SEARCH("Baja",AZ292)))</formula>
    </cfRule>
  </conditionalFormatting>
  <conditionalFormatting sqref="AS292">
    <cfRule type="cellIs" dxfId="14800" priority="10598" stopIfTrue="1" operator="equal">
      <formula>"Alta"</formula>
    </cfRule>
  </conditionalFormatting>
  <conditionalFormatting sqref="AS292">
    <cfRule type="cellIs" dxfId="14799" priority="10600" stopIfTrue="1" operator="equal">
      <formula>"Baja"</formula>
    </cfRule>
  </conditionalFormatting>
  <conditionalFormatting sqref="AS292">
    <cfRule type="cellIs" dxfId="14798" priority="10599" stopIfTrue="1" operator="equal">
      <formula>"Media"</formula>
    </cfRule>
  </conditionalFormatting>
  <conditionalFormatting sqref="AS292">
    <cfRule type="cellIs" dxfId="14797" priority="10597" stopIfTrue="1" operator="equal">
      <formula>"Muy Alta"</formula>
    </cfRule>
  </conditionalFormatting>
  <conditionalFormatting sqref="AS292">
    <cfRule type="cellIs" dxfId="14796" priority="10601" stopIfTrue="1" operator="equal">
      <formula>"Muy Baja"</formula>
    </cfRule>
  </conditionalFormatting>
  <conditionalFormatting sqref="AS293">
    <cfRule type="cellIs" dxfId="14795" priority="10584" stopIfTrue="1" operator="equal">
      <formula>"Alta"</formula>
    </cfRule>
  </conditionalFormatting>
  <conditionalFormatting sqref="AS293">
    <cfRule type="cellIs" dxfId="14794" priority="10586" stopIfTrue="1" operator="equal">
      <formula>"Baja"</formula>
    </cfRule>
  </conditionalFormatting>
  <conditionalFormatting sqref="AS293">
    <cfRule type="cellIs" dxfId="14793" priority="10585" stopIfTrue="1" operator="equal">
      <formula>"Media"</formula>
    </cfRule>
  </conditionalFormatting>
  <conditionalFormatting sqref="AS293">
    <cfRule type="cellIs" dxfId="14792" priority="10583" stopIfTrue="1" operator="equal">
      <formula>"Muy Alta"</formula>
    </cfRule>
  </conditionalFormatting>
  <conditionalFormatting sqref="AS293">
    <cfRule type="cellIs" dxfId="14791" priority="10587" stopIfTrue="1" operator="equal">
      <formula>"Muy Baja"</formula>
    </cfRule>
  </conditionalFormatting>
  <conditionalFormatting sqref="AD294:AD295">
    <cfRule type="containsText" dxfId="14790" priority="10536" operator="containsText" text="VALORAR">
      <formula>NOT(ISERROR(SEARCH("VALORAR",AD294)))</formula>
    </cfRule>
    <cfRule type="containsText" dxfId="14789" priority="10537" operator="containsText" text="Extrema">
      <formula>NOT(ISERROR(SEARCH("Extrema",AD294)))</formula>
    </cfRule>
    <cfRule type="containsText" dxfId="14788" priority="10538" operator="containsText" text="Alta">
      <formula>NOT(ISERROR(SEARCH("Alta",AD294)))</formula>
    </cfRule>
    <cfRule type="containsText" dxfId="14787" priority="10539" operator="containsText" text="Moderada">
      <formula>NOT(ISERROR(SEARCH("Moderada",AD294)))</formula>
    </cfRule>
    <cfRule type="containsText" dxfId="14786" priority="10540" operator="containsText" text="Baja">
      <formula>NOT(ISERROR(SEARCH("Baja",AD294)))</formula>
    </cfRule>
  </conditionalFormatting>
  <conditionalFormatting sqref="AD294:AD295">
    <cfRule type="containsText" dxfId="14785" priority="10541" operator="containsText" text="VALORAR">
      <formula>NOT(ISERROR(SEARCH("VALORAR",AD294)))</formula>
    </cfRule>
    <cfRule type="containsText" dxfId="14784" priority="10542" operator="containsText" text="Extrema">
      <formula>NOT(ISERROR(SEARCH("Extrema",AD294)))</formula>
    </cfRule>
    <cfRule type="containsText" dxfId="14783" priority="10543" operator="containsText" text="Alta">
      <formula>NOT(ISERROR(SEARCH("Alta",AD294)))</formula>
    </cfRule>
    <cfRule type="containsText" dxfId="14782" priority="10544" operator="containsText" text="Moderada">
      <formula>NOT(ISERROR(SEARCH("Moderada",AD294)))</formula>
    </cfRule>
    <cfRule type="containsText" dxfId="14781" priority="10545" operator="containsText" text="Baja">
      <formula>NOT(ISERROR(SEARCH("Baja",AD294)))</formula>
    </cfRule>
  </conditionalFormatting>
  <conditionalFormatting sqref="U294:U295">
    <cfRule type="cellIs" dxfId="14780" priority="10552" stopIfTrue="1" operator="equal">
      <formula>"Alta"</formula>
    </cfRule>
  </conditionalFormatting>
  <conditionalFormatting sqref="U294:U295">
    <cfRule type="cellIs" dxfId="14779" priority="10554" stopIfTrue="1" operator="equal">
      <formula>"Baja"</formula>
    </cfRule>
  </conditionalFormatting>
  <conditionalFormatting sqref="U294:U295">
    <cfRule type="cellIs" dxfId="14778" priority="10553" stopIfTrue="1" operator="equal">
      <formula>"Media"</formula>
    </cfRule>
  </conditionalFormatting>
  <conditionalFormatting sqref="U294:U295">
    <cfRule type="cellIs" dxfId="14777" priority="10551" stopIfTrue="1" operator="equal">
      <formula>"Muy Alta"</formula>
    </cfRule>
  </conditionalFormatting>
  <conditionalFormatting sqref="U294:U295">
    <cfRule type="cellIs" dxfId="14776" priority="10555" stopIfTrue="1" operator="equal">
      <formula>"Muy Baja"</formula>
    </cfRule>
  </conditionalFormatting>
  <conditionalFormatting sqref="AS295">
    <cfRule type="cellIs" dxfId="14775" priority="10514" stopIfTrue="1" operator="equal">
      <formula>"Alta"</formula>
    </cfRule>
  </conditionalFormatting>
  <conditionalFormatting sqref="AS295">
    <cfRule type="cellIs" dxfId="14774" priority="10516" stopIfTrue="1" operator="equal">
      <formula>"Baja"</formula>
    </cfRule>
  </conditionalFormatting>
  <conditionalFormatting sqref="AS295">
    <cfRule type="cellIs" dxfId="14773" priority="10515" stopIfTrue="1" operator="equal">
      <formula>"Media"</formula>
    </cfRule>
  </conditionalFormatting>
  <conditionalFormatting sqref="AS295">
    <cfRule type="cellIs" dxfId="14772" priority="10513" stopIfTrue="1" operator="equal">
      <formula>"Muy Alta"</formula>
    </cfRule>
  </conditionalFormatting>
  <conditionalFormatting sqref="AS295">
    <cfRule type="cellIs" dxfId="14771" priority="10517" stopIfTrue="1" operator="equal">
      <formula>"Muy Baja"</formula>
    </cfRule>
  </conditionalFormatting>
  <conditionalFormatting sqref="AD286:AD287">
    <cfRule type="containsText" dxfId="14770" priority="10480" operator="containsText" text="VALORAR">
      <formula>NOT(ISERROR(SEARCH("VALORAR",AD286)))</formula>
    </cfRule>
    <cfRule type="containsText" dxfId="14769" priority="10481" operator="containsText" text="Extrema">
      <formula>NOT(ISERROR(SEARCH("Extrema",AD286)))</formula>
    </cfRule>
    <cfRule type="containsText" dxfId="14768" priority="10482" operator="containsText" text="Alta">
      <formula>NOT(ISERROR(SEARCH("Alta",AD286)))</formula>
    </cfRule>
    <cfRule type="containsText" dxfId="14767" priority="10483" operator="containsText" text="Moderada">
      <formula>NOT(ISERROR(SEARCH("Moderada",AD286)))</formula>
    </cfRule>
    <cfRule type="containsText" dxfId="14766" priority="10484" operator="containsText" text="Baja">
      <formula>NOT(ISERROR(SEARCH("Baja",AD286)))</formula>
    </cfRule>
  </conditionalFormatting>
  <conditionalFormatting sqref="AD286:AD287">
    <cfRule type="containsText" dxfId="14765" priority="10485" operator="containsText" text="VALORAR">
      <formula>NOT(ISERROR(SEARCH("VALORAR",AD286)))</formula>
    </cfRule>
    <cfRule type="containsText" dxfId="14764" priority="10486" operator="containsText" text="Extrema">
      <formula>NOT(ISERROR(SEARCH("Extrema",AD286)))</formula>
    </cfRule>
    <cfRule type="containsText" dxfId="14763" priority="10487" operator="containsText" text="Alta">
      <formula>NOT(ISERROR(SEARCH("Alta",AD286)))</formula>
    </cfRule>
    <cfRule type="containsText" dxfId="14762" priority="10488" operator="containsText" text="Moderada">
      <formula>NOT(ISERROR(SEARCH("Moderada",AD286)))</formula>
    </cfRule>
    <cfRule type="containsText" dxfId="14761" priority="10489" operator="containsText" text="Baja">
      <formula>NOT(ISERROR(SEARCH("Baja",AD286)))</formula>
    </cfRule>
  </conditionalFormatting>
  <conditionalFormatting sqref="AS291">
    <cfRule type="cellIs" dxfId="14760" priority="10434" stopIfTrue="1" operator="equal">
      <formula>"Alta"</formula>
    </cfRule>
  </conditionalFormatting>
  <conditionalFormatting sqref="AS291">
    <cfRule type="cellIs" dxfId="14759" priority="10436" stopIfTrue="1" operator="equal">
      <formula>"Baja"</formula>
    </cfRule>
  </conditionalFormatting>
  <conditionalFormatting sqref="AS291">
    <cfRule type="cellIs" dxfId="14758" priority="10435" stopIfTrue="1" operator="equal">
      <formula>"Media"</formula>
    </cfRule>
  </conditionalFormatting>
  <conditionalFormatting sqref="AS291">
    <cfRule type="cellIs" dxfId="14757" priority="10433" stopIfTrue="1" operator="equal">
      <formula>"Muy Alta"</formula>
    </cfRule>
  </conditionalFormatting>
  <conditionalFormatting sqref="AS291">
    <cfRule type="cellIs" dxfId="14756" priority="10437" stopIfTrue="1" operator="equal">
      <formula>"Muy Baja"</formula>
    </cfRule>
  </conditionalFormatting>
  <conditionalFormatting sqref="AS288">
    <cfRule type="cellIs" dxfId="14755" priority="10392" stopIfTrue="1" operator="equal">
      <formula>"Alta"</formula>
    </cfRule>
  </conditionalFormatting>
  <conditionalFormatting sqref="AS288">
    <cfRule type="cellIs" dxfId="14754" priority="10394" stopIfTrue="1" operator="equal">
      <formula>"Baja"</formula>
    </cfRule>
  </conditionalFormatting>
  <conditionalFormatting sqref="AS288">
    <cfRule type="cellIs" dxfId="14753" priority="10393" stopIfTrue="1" operator="equal">
      <formula>"Media"</formula>
    </cfRule>
  </conditionalFormatting>
  <conditionalFormatting sqref="AS288">
    <cfRule type="cellIs" dxfId="14752" priority="10391" stopIfTrue="1" operator="equal">
      <formula>"Muy Alta"</formula>
    </cfRule>
  </conditionalFormatting>
  <conditionalFormatting sqref="AS288">
    <cfRule type="cellIs" dxfId="14751" priority="10395" stopIfTrue="1" operator="equal">
      <formula>"Muy Baja"</formula>
    </cfRule>
  </conditionalFormatting>
  <conditionalFormatting sqref="U286:U287">
    <cfRule type="cellIs" dxfId="14750" priority="10496" stopIfTrue="1" operator="equal">
      <formula>"Alta"</formula>
    </cfRule>
  </conditionalFormatting>
  <conditionalFormatting sqref="U286:U287">
    <cfRule type="cellIs" dxfId="14749" priority="10498" stopIfTrue="1" operator="equal">
      <formula>"Baja"</formula>
    </cfRule>
  </conditionalFormatting>
  <conditionalFormatting sqref="U286:U287">
    <cfRule type="cellIs" dxfId="14748" priority="10497" stopIfTrue="1" operator="equal">
      <formula>"Media"</formula>
    </cfRule>
  </conditionalFormatting>
  <conditionalFormatting sqref="U286:U287">
    <cfRule type="cellIs" dxfId="14747" priority="10495" stopIfTrue="1" operator="equal">
      <formula>"Muy Alta"</formula>
    </cfRule>
  </conditionalFormatting>
  <conditionalFormatting sqref="U286:U287">
    <cfRule type="cellIs" dxfId="14746" priority="10499" stopIfTrue="1" operator="equal">
      <formula>"Muy Baja"</formula>
    </cfRule>
  </conditionalFormatting>
  <conditionalFormatting sqref="AZ286">
    <cfRule type="containsText" dxfId="14745" priority="10470" operator="containsText" text="VALORAR">
      <formula>NOT(ISERROR(SEARCH("VALORAR",AZ286)))</formula>
    </cfRule>
    <cfRule type="containsText" dxfId="14744" priority="10471" operator="containsText" text="Extrema">
      <formula>NOT(ISERROR(SEARCH("Extrema",AZ286)))</formula>
    </cfRule>
    <cfRule type="containsText" dxfId="14743" priority="10472" operator="containsText" text="Alta">
      <formula>NOT(ISERROR(SEARCH("Alta",AZ286)))</formula>
    </cfRule>
    <cfRule type="containsText" dxfId="14742" priority="10473" operator="containsText" text="Moderada">
      <formula>NOT(ISERROR(SEARCH("Moderada",AZ286)))</formula>
    </cfRule>
    <cfRule type="containsText" dxfId="14741" priority="10474" operator="containsText" text="Baja">
      <formula>NOT(ISERROR(SEARCH("Baja",AZ286)))</formula>
    </cfRule>
  </conditionalFormatting>
  <conditionalFormatting sqref="AZ286">
    <cfRule type="containsText" dxfId="14740" priority="10475" operator="containsText" text="VALORAR">
      <formula>NOT(ISERROR(SEARCH("VALORAR",AZ286)))</formula>
    </cfRule>
    <cfRule type="containsText" dxfId="14739" priority="10476" operator="containsText" text="Extrema">
      <formula>NOT(ISERROR(SEARCH("Extrema",AZ286)))</formula>
    </cfRule>
    <cfRule type="containsText" dxfId="14738" priority="10477" operator="containsText" text="Alta">
      <formula>NOT(ISERROR(SEARCH("Alta",AZ286)))</formula>
    </cfRule>
    <cfRule type="containsText" dxfId="14737" priority="10478" operator="containsText" text="Moderada">
      <formula>NOT(ISERROR(SEARCH("Moderada",AZ286)))</formula>
    </cfRule>
    <cfRule type="containsText" dxfId="14736" priority="10479" operator="containsText" text="Baja">
      <formula>NOT(ISERROR(SEARCH("Baja",AZ286)))</formula>
    </cfRule>
  </conditionalFormatting>
  <conditionalFormatting sqref="AS286">
    <cfRule type="cellIs" dxfId="14735" priority="10462" stopIfTrue="1" operator="equal">
      <formula>"Alta"</formula>
    </cfRule>
  </conditionalFormatting>
  <conditionalFormatting sqref="AS286">
    <cfRule type="cellIs" dxfId="14734" priority="10464" stopIfTrue="1" operator="equal">
      <formula>"Baja"</formula>
    </cfRule>
  </conditionalFormatting>
  <conditionalFormatting sqref="AS286">
    <cfRule type="cellIs" dxfId="14733" priority="10463" stopIfTrue="1" operator="equal">
      <formula>"Media"</formula>
    </cfRule>
  </conditionalFormatting>
  <conditionalFormatting sqref="AS286">
    <cfRule type="cellIs" dxfId="14732" priority="10461" stopIfTrue="1" operator="equal">
      <formula>"Muy Alta"</formula>
    </cfRule>
  </conditionalFormatting>
  <conditionalFormatting sqref="AS286">
    <cfRule type="cellIs" dxfId="14731" priority="10465" stopIfTrue="1" operator="equal">
      <formula>"Muy Baja"</formula>
    </cfRule>
  </conditionalFormatting>
  <conditionalFormatting sqref="AS287">
    <cfRule type="cellIs" dxfId="14730" priority="10448" stopIfTrue="1" operator="equal">
      <formula>"Alta"</formula>
    </cfRule>
  </conditionalFormatting>
  <conditionalFormatting sqref="AS287">
    <cfRule type="cellIs" dxfId="14729" priority="10450" stopIfTrue="1" operator="equal">
      <formula>"Baja"</formula>
    </cfRule>
  </conditionalFormatting>
  <conditionalFormatting sqref="AS287">
    <cfRule type="cellIs" dxfId="14728" priority="10449" stopIfTrue="1" operator="equal">
      <formula>"Media"</formula>
    </cfRule>
  </conditionalFormatting>
  <conditionalFormatting sqref="AS287">
    <cfRule type="cellIs" dxfId="14727" priority="10447" stopIfTrue="1" operator="equal">
      <formula>"Muy Alta"</formula>
    </cfRule>
  </conditionalFormatting>
  <conditionalFormatting sqref="AS287">
    <cfRule type="cellIs" dxfId="14726" priority="10451" stopIfTrue="1" operator="equal">
      <formula>"Muy Baja"</formula>
    </cfRule>
  </conditionalFormatting>
  <conditionalFormatting sqref="AD288:AD289">
    <cfRule type="containsText" dxfId="14725" priority="10400" operator="containsText" text="VALORAR">
      <formula>NOT(ISERROR(SEARCH("VALORAR",AD288)))</formula>
    </cfRule>
    <cfRule type="containsText" dxfId="14724" priority="10401" operator="containsText" text="Extrema">
      <formula>NOT(ISERROR(SEARCH("Extrema",AD288)))</formula>
    </cfRule>
    <cfRule type="containsText" dxfId="14723" priority="10402" operator="containsText" text="Alta">
      <formula>NOT(ISERROR(SEARCH("Alta",AD288)))</formula>
    </cfRule>
    <cfRule type="containsText" dxfId="14722" priority="10403" operator="containsText" text="Moderada">
      <formula>NOT(ISERROR(SEARCH("Moderada",AD288)))</formula>
    </cfRule>
    <cfRule type="containsText" dxfId="14721" priority="10404" operator="containsText" text="Baja">
      <formula>NOT(ISERROR(SEARCH("Baja",AD288)))</formula>
    </cfRule>
  </conditionalFormatting>
  <conditionalFormatting sqref="AD288:AD289">
    <cfRule type="containsText" dxfId="14720" priority="10405" operator="containsText" text="VALORAR">
      <formula>NOT(ISERROR(SEARCH("VALORAR",AD288)))</formula>
    </cfRule>
    <cfRule type="containsText" dxfId="14719" priority="10406" operator="containsText" text="Extrema">
      <formula>NOT(ISERROR(SEARCH("Extrema",AD288)))</formula>
    </cfRule>
    <cfRule type="containsText" dxfId="14718" priority="10407" operator="containsText" text="Alta">
      <formula>NOT(ISERROR(SEARCH("Alta",AD288)))</formula>
    </cfRule>
    <cfRule type="containsText" dxfId="14717" priority="10408" operator="containsText" text="Moderada">
      <formula>NOT(ISERROR(SEARCH("Moderada",AD288)))</formula>
    </cfRule>
    <cfRule type="containsText" dxfId="14716" priority="10409" operator="containsText" text="Baja">
      <formula>NOT(ISERROR(SEARCH("Baja",AD288)))</formula>
    </cfRule>
  </conditionalFormatting>
  <conditionalFormatting sqref="U288:U289">
    <cfRule type="cellIs" dxfId="14715" priority="10416" stopIfTrue="1" operator="equal">
      <formula>"Alta"</formula>
    </cfRule>
  </conditionalFormatting>
  <conditionalFormatting sqref="U288:U289">
    <cfRule type="cellIs" dxfId="14714" priority="10418" stopIfTrue="1" operator="equal">
      <formula>"Baja"</formula>
    </cfRule>
  </conditionalFormatting>
  <conditionalFormatting sqref="U288:U289">
    <cfRule type="cellIs" dxfId="14713" priority="10417" stopIfTrue="1" operator="equal">
      <formula>"Media"</formula>
    </cfRule>
  </conditionalFormatting>
  <conditionalFormatting sqref="U288:U289">
    <cfRule type="cellIs" dxfId="14712" priority="10415" stopIfTrue="1" operator="equal">
      <formula>"Muy Alta"</formula>
    </cfRule>
  </conditionalFormatting>
  <conditionalFormatting sqref="U288:U289">
    <cfRule type="cellIs" dxfId="14711" priority="10419" stopIfTrue="1" operator="equal">
      <formula>"Muy Baja"</formula>
    </cfRule>
  </conditionalFormatting>
  <conditionalFormatting sqref="AS289">
    <cfRule type="cellIs" dxfId="14710" priority="10378" stopIfTrue="1" operator="equal">
      <formula>"Alta"</formula>
    </cfRule>
  </conditionalFormatting>
  <conditionalFormatting sqref="AS289">
    <cfRule type="cellIs" dxfId="14709" priority="10380" stopIfTrue="1" operator="equal">
      <formula>"Baja"</formula>
    </cfRule>
  </conditionalFormatting>
  <conditionalFormatting sqref="AS289">
    <cfRule type="cellIs" dxfId="14708" priority="10379" stopIfTrue="1" operator="equal">
      <formula>"Media"</formula>
    </cfRule>
  </conditionalFormatting>
  <conditionalFormatting sqref="AS289">
    <cfRule type="cellIs" dxfId="14707" priority="10377" stopIfTrue="1" operator="equal">
      <formula>"Muy Alta"</formula>
    </cfRule>
  </conditionalFormatting>
  <conditionalFormatting sqref="AS289">
    <cfRule type="cellIs" dxfId="14706" priority="10381" stopIfTrue="1" operator="equal">
      <formula>"Muy Baja"</formula>
    </cfRule>
  </conditionalFormatting>
  <conditionalFormatting sqref="AD266">
    <cfRule type="containsText" dxfId="14705" priority="10344" operator="containsText" text="VALORAR">
      <formula>NOT(ISERROR(SEARCH("VALORAR",AD266)))</formula>
    </cfRule>
    <cfRule type="containsText" dxfId="14704" priority="10345" operator="containsText" text="Extrema">
      <formula>NOT(ISERROR(SEARCH("Extrema",AD266)))</formula>
    </cfRule>
    <cfRule type="containsText" dxfId="14703" priority="10346" operator="containsText" text="Alta">
      <formula>NOT(ISERROR(SEARCH("Alta",AD266)))</formula>
    </cfRule>
    <cfRule type="containsText" dxfId="14702" priority="10347" operator="containsText" text="Moderada">
      <formula>NOT(ISERROR(SEARCH("Moderada",AD266)))</formula>
    </cfRule>
    <cfRule type="containsText" dxfId="14701" priority="10348" operator="containsText" text="Baja">
      <formula>NOT(ISERROR(SEARCH("Baja",AD266)))</formula>
    </cfRule>
  </conditionalFormatting>
  <conditionalFormatting sqref="AD266">
    <cfRule type="containsText" dxfId="14700" priority="10349" operator="containsText" text="VALORAR">
      <formula>NOT(ISERROR(SEARCH("VALORAR",AD266)))</formula>
    </cfRule>
    <cfRule type="containsText" dxfId="14699" priority="10350" operator="containsText" text="Extrema">
      <formula>NOT(ISERROR(SEARCH("Extrema",AD266)))</formula>
    </cfRule>
    <cfRule type="containsText" dxfId="14698" priority="10351" operator="containsText" text="Alta">
      <formula>NOT(ISERROR(SEARCH("Alta",AD266)))</formula>
    </cfRule>
    <cfRule type="containsText" dxfId="14697" priority="10352" operator="containsText" text="Moderada">
      <formula>NOT(ISERROR(SEARCH("Moderada",AD266)))</formula>
    </cfRule>
    <cfRule type="containsText" dxfId="14696" priority="10353" operator="containsText" text="Baja">
      <formula>NOT(ISERROR(SEARCH("Baja",AD266)))</formula>
    </cfRule>
  </conditionalFormatting>
  <conditionalFormatting sqref="U266">
    <cfRule type="cellIs" dxfId="14695" priority="10360" stopIfTrue="1" operator="equal">
      <formula>"Alta"</formula>
    </cfRule>
  </conditionalFormatting>
  <conditionalFormatting sqref="U266">
    <cfRule type="cellIs" dxfId="14694" priority="10362" stopIfTrue="1" operator="equal">
      <formula>"Baja"</formula>
    </cfRule>
  </conditionalFormatting>
  <conditionalFormatting sqref="U266">
    <cfRule type="cellIs" dxfId="14693" priority="10361" stopIfTrue="1" operator="equal">
      <formula>"Media"</formula>
    </cfRule>
  </conditionalFormatting>
  <conditionalFormatting sqref="U266">
    <cfRule type="cellIs" dxfId="14692" priority="10359" stopIfTrue="1" operator="equal">
      <formula>"Muy Alta"</formula>
    </cfRule>
  </conditionalFormatting>
  <conditionalFormatting sqref="U266">
    <cfRule type="cellIs" dxfId="14691" priority="10363" stopIfTrue="1" operator="equal">
      <formula>"Muy Baja"</formula>
    </cfRule>
  </conditionalFormatting>
  <conditionalFormatting sqref="AS266">
    <cfRule type="cellIs" dxfId="14690" priority="10336" stopIfTrue="1" operator="equal">
      <formula>"Alta"</formula>
    </cfRule>
  </conditionalFormatting>
  <conditionalFormatting sqref="AS266">
    <cfRule type="cellIs" dxfId="14689" priority="10338" stopIfTrue="1" operator="equal">
      <formula>"Baja"</formula>
    </cfRule>
  </conditionalFormatting>
  <conditionalFormatting sqref="AS266">
    <cfRule type="cellIs" dxfId="14688" priority="10337" stopIfTrue="1" operator="equal">
      <formula>"Media"</formula>
    </cfRule>
  </conditionalFormatting>
  <conditionalFormatting sqref="AS266">
    <cfRule type="cellIs" dxfId="14687" priority="10335" stopIfTrue="1" operator="equal">
      <formula>"Muy Alta"</formula>
    </cfRule>
  </conditionalFormatting>
  <conditionalFormatting sqref="AS266">
    <cfRule type="cellIs" dxfId="14686" priority="10339" stopIfTrue="1" operator="equal">
      <formula>"Muy Baja"</formula>
    </cfRule>
  </conditionalFormatting>
  <conditionalFormatting sqref="AD272">
    <cfRule type="containsText" dxfId="14685" priority="10302" operator="containsText" text="VALORAR">
      <formula>NOT(ISERROR(SEARCH("VALORAR",AD272)))</formula>
    </cfRule>
    <cfRule type="containsText" dxfId="14684" priority="10303" operator="containsText" text="Extrema">
      <formula>NOT(ISERROR(SEARCH("Extrema",AD272)))</formula>
    </cfRule>
    <cfRule type="containsText" dxfId="14683" priority="10304" operator="containsText" text="Alta">
      <formula>NOT(ISERROR(SEARCH("Alta",AD272)))</formula>
    </cfRule>
    <cfRule type="containsText" dxfId="14682" priority="10305" operator="containsText" text="Moderada">
      <formula>NOT(ISERROR(SEARCH("Moderada",AD272)))</formula>
    </cfRule>
    <cfRule type="containsText" dxfId="14681" priority="10306" operator="containsText" text="Baja">
      <formula>NOT(ISERROR(SEARCH("Baja",AD272)))</formula>
    </cfRule>
  </conditionalFormatting>
  <conditionalFormatting sqref="AD272">
    <cfRule type="containsText" dxfId="14680" priority="10307" operator="containsText" text="VALORAR">
      <formula>NOT(ISERROR(SEARCH("VALORAR",AD272)))</formula>
    </cfRule>
    <cfRule type="containsText" dxfId="14679" priority="10308" operator="containsText" text="Extrema">
      <formula>NOT(ISERROR(SEARCH("Extrema",AD272)))</formula>
    </cfRule>
    <cfRule type="containsText" dxfId="14678" priority="10309" operator="containsText" text="Alta">
      <formula>NOT(ISERROR(SEARCH("Alta",AD272)))</formula>
    </cfRule>
    <cfRule type="containsText" dxfId="14677" priority="10310" operator="containsText" text="Moderada">
      <formula>NOT(ISERROR(SEARCH("Moderada",AD272)))</formula>
    </cfRule>
    <cfRule type="containsText" dxfId="14676" priority="10311" operator="containsText" text="Baja">
      <formula>NOT(ISERROR(SEARCH("Baja",AD272)))</formula>
    </cfRule>
  </conditionalFormatting>
  <conditionalFormatting sqref="U272">
    <cfRule type="cellIs" dxfId="14675" priority="10318" stopIfTrue="1" operator="equal">
      <formula>"Alta"</formula>
    </cfRule>
  </conditionalFormatting>
  <conditionalFormatting sqref="U272">
    <cfRule type="cellIs" dxfId="14674" priority="10320" stopIfTrue="1" operator="equal">
      <formula>"Baja"</formula>
    </cfRule>
  </conditionalFormatting>
  <conditionalFormatting sqref="U272">
    <cfRule type="cellIs" dxfId="14673" priority="10319" stopIfTrue="1" operator="equal">
      <formula>"Media"</formula>
    </cfRule>
  </conditionalFormatting>
  <conditionalFormatting sqref="U272">
    <cfRule type="cellIs" dxfId="14672" priority="10317" stopIfTrue="1" operator="equal">
      <formula>"Muy Alta"</formula>
    </cfRule>
  </conditionalFormatting>
  <conditionalFormatting sqref="U272">
    <cfRule type="cellIs" dxfId="14671" priority="10321" stopIfTrue="1" operator="equal">
      <formula>"Muy Baja"</formula>
    </cfRule>
  </conditionalFormatting>
  <conditionalFormatting sqref="AS272">
    <cfRule type="cellIs" dxfId="14670" priority="10294" stopIfTrue="1" operator="equal">
      <formula>"Alta"</formula>
    </cfRule>
  </conditionalFormatting>
  <conditionalFormatting sqref="AS272">
    <cfRule type="cellIs" dxfId="14669" priority="10296" stopIfTrue="1" operator="equal">
      <formula>"Baja"</formula>
    </cfRule>
  </conditionalFormatting>
  <conditionalFormatting sqref="AS272">
    <cfRule type="cellIs" dxfId="14668" priority="10295" stopIfTrue="1" operator="equal">
      <formula>"Media"</formula>
    </cfRule>
  </conditionalFormatting>
  <conditionalFormatting sqref="AS272">
    <cfRule type="cellIs" dxfId="14667" priority="10293" stopIfTrue="1" operator="equal">
      <formula>"Muy Alta"</formula>
    </cfRule>
  </conditionalFormatting>
  <conditionalFormatting sqref="AS272">
    <cfRule type="cellIs" dxfId="14666" priority="10297" stopIfTrue="1" operator="equal">
      <formula>"Muy Baja"</formula>
    </cfRule>
  </conditionalFormatting>
  <conditionalFormatting sqref="AD278">
    <cfRule type="containsText" dxfId="14665" priority="10260" operator="containsText" text="VALORAR">
      <formula>NOT(ISERROR(SEARCH("VALORAR",AD278)))</formula>
    </cfRule>
    <cfRule type="containsText" dxfId="14664" priority="10261" operator="containsText" text="Extrema">
      <formula>NOT(ISERROR(SEARCH("Extrema",AD278)))</formula>
    </cfRule>
    <cfRule type="containsText" dxfId="14663" priority="10262" operator="containsText" text="Alta">
      <formula>NOT(ISERROR(SEARCH("Alta",AD278)))</formula>
    </cfRule>
    <cfRule type="containsText" dxfId="14662" priority="10263" operator="containsText" text="Moderada">
      <formula>NOT(ISERROR(SEARCH("Moderada",AD278)))</formula>
    </cfRule>
    <cfRule type="containsText" dxfId="14661" priority="10264" operator="containsText" text="Baja">
      <formula>NOT(ISERROR(SEARCH("Baja",AD278)))</formula>
    </cfRule>
  </conditionalFormatting>
  <conditionalFormatting sqref="AD278">
    <cfRule type="containsText" dxfId="14660" priority="10265" operator="containsText" text="VALORAR">
      <formula>NOT(ISERROR(SEARCH("VALORAR",AD278)))</formula>
    </cfRule>
    <cfRule type="containsText" dxfId="14659" priority="10266" operator="containsText" text="Extrema">
      <formula>NOT(ISERROR(SEARCH("Extrema",AD278)))</formula>
    </cfRule>
    <cfRule type="containsText" dxfId="14658" priority="10267" operator="containsText" text="Alta">
      <formula>NOT(ISERROR(SEARCH("Alta",AD278)))</formula>
    </cfRule>
    <cfRule type="containsText" dxfId="14657" priority="10268" operator="containsText" text="Moderada">
      <formula>NOT(ISERROR(SEARCH("Moderada",AD278)))</formula>
    </cfRule>
    <cfRule type="containsText" dxfId="14656" priority="10269" operator="containsText" text="Baja">
      <formula>NOT(ISERROR(SEARCH("Baja",AD278)))</formula>
    </cfRule>
  </conditionalFormatting>
  <conditionalFormatting sqref="U278">
    <cfRule type="cellIs" dxfId="14655" priority="10276" stopIfTrue="1" operator="equal">
      <formula>"Alta"</formula>
    </cfRule>
  </conditionalFormatting>
  <conditionalFormatting sqref="U278">
    <cfRule type="cellIs" dxfId="14654" priority="10278" stopIfTrue="1" operator="equal">
      <formula>"Baja"</formula>
    </cfRule>
  </conditionalFormatting>
  <conditionalFormatting sqref="U278">
    <cfRule type="cellIs" dxfId="14653" priority="10277" stopIfTrue="1" operator="equal">
      <formula>"Media"</formula>
    </cfRule>
  </conditionalFormatting>
  <conditionalFormatting sqref="U278">
    <cfRule type="cellIs" dxfId="14652" priority="10275" stopIfTrue="1" operator="equal">
      <formula>"Muy Alta"</formula>
    </cfRule>
  </conditionalFormatting>
  <conditionalFormatting sqref="U278">
    <cfRule type="cellIs" dxfId="14651" priority="10279" stopIfTrue="1" operator="equal">
      <formula>"Muy Baja"</formula>
    </cfRule>
  </conditionalFormatting>
  <conditionalFormatting sqref="AS278">
    <cfRule type="cellIs" dxfId="14650" priority="10252" stopIfTrue="1" operator="equal">
      <formula>"Alta"</formula>
    </cfRule>
  </conditionalFormatting>
  <conditionalFormatting sqref="AS278">
    <cfRule type="cellIs" dxfId="14649" priority="10254" stopIfTrue="1" operator="equal">
      <formula>"Baja"</formula>
    </cfRule>
  </conditionalFormatting>
  <conditionalFormatting sqref="AS278">
    <cfRule type="cellIs" dxfId="14648" priority="10253" stopIfTrue="1" operator="equal">
      <formula>"Media"</formula>
    </cfRule>
  </conditionalFormatting>
  <conditionalFormatting sqref="AS278">
    <cfRule type="cellIs" dxfId="14647" priority="10251" stopIfTrue="1" operator="equal">
      <formula>"Muy Alta"</formula>
    </cfRule>
  </conditionalFormatting>
  <conditionalFormatting sqref="AS278">
    <cfRule type="cellIs" dxfId="14646" priority="10255" stopIfTrue="1" operator="equal">
      <formula>"Muy Baja"</formula>
    </cfRule>
  </conditionalFormatting>
  <conditionalFormatting sqref="AD284">
    <cfRule type="containsText" dxfId="14645" priority="10218" operator="containsText" text="VALORAR">
      <formula>NOT(ISERROR(SEARCH("VALORAR",AD284)))</formula>
    </cfRule>
    <cfRule type="containsText" dxfId="14644" priority="10219" operator="containsText" text="Extrema">
      <formula>NOT(ISERROR(SEARCH("Extrema",AD284)))</formula>
    </cfRule>
    <cfRule type="containsText" dxfId="14643" priority="10220" operator="containsText" text="Alta">
      <formula>NOT(ISERROR(SEARCH("Alta",AD284)))</formula>
    </cfRule>
    <cfRule type="containsText" dxfId="14642" priority="10221" operator="containsText" text="Moderada">
      <formula>NOT(ISERROR(SEARCH("Moderada",AD284)))</formula>
    </cfRule>
    <cfRule type="containsText" dxfId="14641" priority="10222" operator="containsText" text="Baja">
      <formula>NOT(ISERROR(SEARCH("Baja",AD284)))</formula>
    </cfRule>
  </conditionalFormatting>
  <conditionalFormatting sqref="AD284">
    <cfRule type="containsText" dxfId="14640" priority="10223" operator="containsText" text="VALORAR">
      <formula>NOT(ISERROR(SEARCH("VALORAR",AD284)))</formula>
    </cfRule>
    <cfRule type="containsText" dxfId="14639" priority="10224" operator="containsText" text="Extrema">
      <formula>NOT(ISERROR(SEARCH("Extrema",AD284)))</formula>
    </cfRule>
    <cfRule type="containsText" dxfId="14638" priority="10225" operator="containsText" text="Alta">
      <formula>NOT(ISERROR(SEARCH("Alta",AD284)))</formula>
    </cfRule>
    <cfRule type="containsText" dxfId="14637" priority="10226" operator="containsText" text="Moderada">
      <formula>NOT(ISERROR(SEARCH("Moderada",AD284)))</formula>
    </cfRule>
    <cfRule type="containsText" dxfId="14636" priority="10227" operator="containsText" text="Baja">
      <formula>NOT(ISERROR(SEARCH("Baja",AD284)))</formula>
    </cfRule>
  </conditionalFormatting>
  <conditionalFormatting sqref="U284">
    <cfRule type="cellIs" dxfId="14635" priority="10234" stopIfTrue="1" operator="equal">
      <formula>"Alta"</formula>
    </cfRule>
  </conditionalFormatting>
  <conditionalFormatting sqref="U284">
    <cfRule type="cellIs" dxfId="14634" priority="10236" stopIfTrue="1" operator="equal">
      <formula>"Baja"</formula>
    </cfRule>
  </conditionalFormatting>
  <conditionalFormatting sqref="U284">
    <cfRule type="cellIs" dxfId="14633" priority="10235" stopIfTrue="1" operator="equal">
      <formula>"Media"</formula>
    </cfRule>
  </conditionalFormatting>
  <conditionalFormatting sqref="U284">
    <cfRule type="cellIs" dxfId="14632" priority="10233" stopIfTrue="1" operator="equal">
      <formula>"Muy Alta"</formula>
    </cfRule>
  </conditionalFormatting>
  <conditionalFormatting sqref="U284">
    <cfRule type="cellIs" dxfId="14631" priority="10237" stopIfTrue="1" operator="equal">
      <formula>"Muy Baja"</formula>
    </cfRule>
  </conditionalFormatting>
  <conditionalFormatting sqref="AS284">
    <cfRule type="cellIs" dxfId="14630" priority="10210" stopIfTrue="1" operator="equal">
      <formula>"Alta"</formula>
    </cfRule>
  </conditionalFormatting>
  <conditionalFormatting sqref="AS284">
    <cfRule type="cellIs" dxfId="14629" priority="10212" stopIfTrue="1" operator="equal">
      <formula>"Baja"</formula>
    </cfRule>
  </conditionalFormatting>
  <conditionalFormatting sqref="AS284">
    <cfRule type="cellIs" dxfId="14628" priority="10211" stopIfTrue="1" operator="equal">
      <formula>"Media"</formula>
    </cfRule>
  </conditionalFormatting>
  <conditionalFormatting sqref="AS284">
    <cfRule type="cellIs" dxfId="14627" priority="10209" stopIfTrue="1" operator="equal">
      <formula>"Muy Alta"</formula>
    </cfRule>
  </conditionalFormatting>
  <conditionalFormatting sqref="AS284">
    <cfRule type="cellIs" dxfId="14626" priority="10213" stopIfTrue="1" operator="equal">
      <formula>"Muy Baja"</formula>
    </cfRule>
  </conditionalFormatting>
  <conditionalFormatting sqref="AD290">
    <cfRule type="containsText" dxfId="14625" priority="10176" operator="containsText" text="VALORAR">
      <formula>NOT(ISERROR(SEARCH("VALORAR",AD290)))</formula>
    </cfRule>
    <cfRule type="containsText" dxfId="14624" priority="10177" operator="containsText" text="Extrema">
      <formula>NOT(ISERROR(SEARCH("Extrema",AD290)))</formula>
    </cfRule>
    <cfRule type="containsText" dxfId="14623" priority="10178" operator="containsText" text="Alta">
      <formula>NOT(ISERROR(SEARCH("Alta",AD290)))</formula>
    </cfRule>
    <cfRule type="containsText" dxfId="14622" priority="10179" operator="containsText" text="Moderada">
      <formula>NOT(ISERROR(SEARCH("Moderada",AD290)))</formula>
    </cfRule>
    <cfRule type="containsText" dxfId="14621" priority="10180" operator="containsText" text="Baja">
      <formula>NOT(ISERROR(SEARCH("Baja",AD290)))</formula>
    </cfRule>
  </conditionalFormatting>
  <conditionalFormatting sqref="AD290">
    <cfRule type="containsText" dxfId="14620" priority="10181" operator="containsText" text="VALORAR">
      <formula>NOT(ISERROR(SEARCH("VALORAR",AD290)))</formula>
    </cfRule>
    <cfRule type="containsText" dxfId="14619" priority="10182" operator="containsText" text="Extrema">
      <formula>NOT(ISERROR(SEARCH("Extrema",AD290)))</formula>
    </cfRule>
    <cfRule type="containsText" dxfId="14618" priority="10183" operator="containsText" text="Alta">
      <formula>NOT(ISERROR(SEARCH("Alta",AD290)))</formula>
    </cfRule>
    <cfRule type="containsText" dxfId="14617" priority="10184" operator="containsText" text="Moderada">
      <formula>NOT(ISERROR(SEARCH("Moderada",AD290)))</formula>
    </cfRule>
    <cfRule type="containsText" dxfId="14616" priority="10185" operator="containsText" text="Baja">
      <formula>NOT(ISERROR(SEARCH("Baja",AD290)))</formula>
    </cfRule>
  </conditionalFormatting>
  <conditionalFormatting sqref="U290">
    <cfRule type="cellIs" dxfId="14615" priority="10192" stopIfTrue="1" operator="equal">
      <formula>"Alta"</formula>
    </cfRule>
  </conditionalFormatting>
  <conditionalFormatting sqref="U290">
    <cfRule type="cellIs" dxfId="14614" priority="10194" stopIfTrue="1" operator="equal">
      <formula>"Baja"</formula>
    </cfRule>
  </conditionalFormatting>
  <conditionalFormatting sqref="U290">
    <cfRule type="cellIs" dxfId="14613" priority="10193" stopIfTrue="1" operator="equal">
      <formula>"Media"</formula>
    </cfRule>
  </conditionalFormatting>
  <conditionalFormatting sqref="U290">
    <cfRule type="cellIs" dxfId="14612" priority="10191" stopIfTrue="1" operator="equal">
      <formula>"Muy Alta"</formula>
    </cfRule>
  </conditionalFormatting>
  <conditionalFormatting sqref="U290">
    <cfRule type="cellIs" dxfId="14611" priority="10195" stopIfTrue="1" operator="equal">
      <formula>"Muy Baja"</formula>
    </cfRule>
  </conditionalFormatting>
  <conditionalFormatting sqref="AS290">
    <cfRule type="cellIs" dxfId="14610" priority="10168" stopIfTrue="1" operator="equal">
      <formula>"Alta"</formula>
    </cfRule>
  </conditionalFormatting>
  <conditionalFormatting sqref="AS290">
    <cfRule type="cellIs" dxfId="14609" priority="10170" stopIfTrue="1" operator="equal">
      <formula>"Baja"</formula>
    </cfRule>
  </conditionalFormatting>
  <conditionalFormatting sqref="AS290">
    <cfRule type="cellIs" dxfId="14608" priority="10169" stopIfTrue="1" operator="equal">
      <formula>"Media"</formula>
    </cfRule>
  </conditionalFormatting>
  <conditionalFormatting sqref="AS290">
    <cfRule type="cellIs" dxfId="14607" priority="10167" stopIfTrue="1" operator="equal">
      <formula>"Muy Alta"</formula>
    </cfRule>
  </conditionalFormatting>
  <conditionalFormatting sqref="AS290">
    <cfRule type="cellIs" dxfId="14606" priority="10171" stopIfTrue="1" operator="equal">
      <formula>"Muy Baja"</formula>
    </cfRule>
  </conditionalFormatting>
  <conditionalFormatting sqref="AD296">
    <cfRule type="containsText" dxfId="14605" priority="10134" operator="containsText" text="VALORAR">
      <formula>NOT(ISERROR(SEARCH("VALORAR",AD296)))</formula>
    </cfRule>
    <cfRule type="containsText" dxfId="14604" priority="10135" operator="containsText" text="Extrema">
      <formula>NOT(ISERROR(SEARCH("Extrema",AD296)))</formula>
    </cfRule>
    <cfRule type="containsText" dxfId="14603" priority="10136" operator="containsText" text="Alta">
      <formula>NOT(ISERROR(SEARCH("Alta",AD296)))</formula>
    </cfRule>
    <cfRule type="containsText" dxfId="14602" priority="10137" operator="containsText" text="Moderada">
      <formula>NOT(ISERROR(SEARCH("Moderada",AD296)))</formula>
    </cfRule>
    <cfRule type="containsText" dxfId="14601" priority="10138" operator="containsText" text="Baja">
      <formula>NOT(ISERROR(SEARCH("Baja",AD296)))</formula>
    </cfRule>
  </conditionalFormatting>
  <conditionalFormatting sqref="AD296">
    <cfRule type="containsText" dxfId="14600" priority="10139" operator="containsText" text="VALORAR">
      <formula>NOT(ISERROR(SEARCH("VALORAR",AD296)))</formula>
    </cfRule>
    <cfRule type="containsText" dxfId="14599" priority="10140" operator="containsText" text="Extrema">
      <formula>NOT(ISERROR(SEARCH("Extrema",AD296)))</formula>
    </cfRule>
    <cfRule type="containsText" dxfId="14598" priority="10141" operator="containsText" text="Alta">
      <formula>NOT(ISERROR(SEARCH("Alta",AD296)))</formula>
    </cfRule>
    <cfRule type="containsText" dxfId="14597" priority="10142" operator="containsText" text="Moderada">
      <formula>NOT(ISERROR(SEARCH("Moderada",AD296)))</formula>
    </cfRule>
    <cfRule type="containsText" dxfId="14596" priority="10143" operator="containsText" text="Baja">
      <formula>NOT(ISERROR(SEARCH("Baja",AD296)))</formula>
    </cfRule>
  </conditionalFormatting>
  <conditionalFormatting sqref="U296">
    <cfRule type="cellIs" dxfId="14595" priority="10150" stopIfTrue="1" operator="equal">
      <formula>"Alta"</formula>
    </cfRule>
  </conditionalFormatting>
  <conditionalFormatting sqref="U296">
    <cfRule type="cellIs" dxfId="14594" priority="10152" stopIfTrue="1" operator="equal">
      <formula>"Baja"</formula>
    </cfRule>
  </conditionalFormatting>
  <conditionalFormatting sqref="U296">
    <cfRule type="cellIs" dxfId="14593" priority="10151" stopIfTrue="1" operator="equal">
      <formula>"Media"</formula>
    </cfRule>
  </conditionalFormatting>
  <conditionalFormatting sqref="U296">
    <cfRule type="cellIs" dxfId="14592" priority="10149" stopIfTrue="1" operator="equal">
      <formula>"Muy Alta"</formula>
    </cfRule>
  </conditionalFormatting>
  <conditionalFormatting sqref="U296">
    <cfRule type="cellIs" dxfId="14591" priority="10153" stopIfTrue="1" operator="equal">
      <formula>"Muy Baja"</formula>
    </cfRule>
  </conditionalFormatting>
  <conditionalFormatting sqref="AS296">
    <cfRule type="cellIs" dxfId="14590" priority="10126" stopIfTrue="1" operator="equal">
      <formula>"Alta"</formula>
    </cfRule>
  </conditionalFormatting>
  <conditionalFormatting sqref="AS296">
    <cfRule type="cellIs" dxfId="14589" priority="10128" stopIfTrue="1" operator="equal">
      <formula>"Baja"</formula>
    </cfRule>
  </conditionalFormatting>
  <conditionalFormatting sqref="AS296">
    <cfRule type="cellIs" dxfId="14588" priority="10127" stopIfTrue="1" operator="equal">
      <formula>"Media"</formula>
    </cfRule>
  </conditionalFormatting>
  <conditionalFormatting sqref="AS296">
    <cfRule type="cellIs" dxfId="14587" priority="10125" stopIfTrue="1" operator="equal">
      <formula>"Muy Alta"</formula>
    </cfRule>
  </conditionalFormatting>
  <conditionalFormatting sqref="AS296">
    <cfRule type="cellIs" dxfId="14586" priority="10129" stopIfTrue="1" operator="equal">
      <formula>"Muy Baja"</formula>
    </cfRule>
  </conditionalFormatting>
  <conditionalFormatting sqref="AD304:AD305">
    <cfRule type="containsText" dxfId="14585" priority="10092" operator="containsText" text="VALORAR">
      <formula>NOT(ISERROR(SEARCH("VALORAR",AD304)))</formula>
    </cfRule>
    <cfRule type="containsText" dxfId="14584" priority="10093" operator="containsText" text="Extrema">
      <formula>NOT(ISERROR(SEARCH("Extrema",AD304)))</formula>
    </cfRule>
    <cfRule type="containsText" dxfId="14583" priority="10094" operator="containsText" text="Alta">
      <formula>NOT(ISERROR(SEARCH("Alta",AD304)))</formula>
    </cfRule>
    <cfRule type="containsText" dxfId="14582" priority="10095" operator="containsText" text="Moderada">
      <formula>NOT(ISERROR(SEARCH("Moderada",AD304)))</formula>
    </cfRule>
    <cfRule type="containsText" dxfId="14581" priority="10096" operator="containsText" text="Baja">
      <formula>NOT(ISERROR(SEARCH("Baja",AD304)))</formula>
    </cfRule>
  </conditionalFormatting>
  <conditionalFormatting sqref="AD304:AD305">
    <cfRule type="containsText" dxfId="14580" priority="10097" operator="containsText" text="VALORAR">
      <formula>NOT(ISERROR(SEARCH("VALORAR",AD304)))</formula>
    </cfRule>
    <cfRule type="containsText" dxfId="14579" priority="10098" operator="containsText" text="Extrema">
      <formula>NOT(ISERROR(SEARCH("Extrema",AD304)))</formula>
    </cfRule>
    <cfRule type="containsText" dxfId="14578" priority="10099" operator="containsText" text="Alta">
      <formula>NOT(ISERROR(SEARCH("Alta",AD304)))</formula>
    </cfRule>
    <cfRule type="containsText" dxfId="14577" priority="10100" operator="containsText" text="Moderada">
      <formula>NOT(ISERROR(SEARCH("Moderada",AD304)))</formula>
    </cfRule>
    <cfRule type="containsText" dxfId="14576" priority="10101" operator="containsText" text="Baja">
      <formula>NOT(ISERROR(SEARCH("Baja",AD304)))</formula>
    </cfRule>
  </conditionalFormatting>
  <conditionalFormatting sqref="AS309">
    <cfRule type="cellIs" dxfId="14575" priority="10046" stopIfTrue="1" operator="equal">
      <formula>"Alta"</formula>
    </cfRule>
  </conditionalFormatting>
  <conditionalFormatting sqref="AS309">
    <cfRule type="cellIs" dxfId="14574" priority="10048" stopIfTrue="1" operator="equal">
      <formula>"Baja"</formula>
    </cfRule>
  </conditionalFormatting>
  <conditionalFormatting sqref="AS309">
    <cfRule type="cellIs" dxfId="14573" priority="10047" stopIfTrue="1" operator="equal">
      <formula>"Media"</formula>
    </cfRule>
  </conditionalFormatting>
  <conditionalFormatting sqref="AS309">
    <cfRule type="cellIs" dxfId="14572" priority="10045" stopIfTrue="1" operator="equal">
      <formula>"Muy Alta"</formula>
    </cfRule>
  </conditionalFormatting>
  <conditionalFormatting sqref="AS309">
    <cfRule type="cellIs" dxfId="14571" priority="10049" stopIfTrue="1" operator="equal">
      <formula>"Muy Baja"</formula>
    </cfRule>
  </conditionalFormatting>
  <conditionalFormatting sqref="AS306">
    <cfRule type="cellIs" dxfId="14570" priority="10004" stopIfTrue="1" operator="equal">
      <formula>"Alta"</formula>
    </cfRule>
  </conditionalFormatting>
  <conditionalFormatting sqref="AS306">
    <cfRule type="cellIs" dxfId="14569" priority="10006" stopIfTrue="1" operator="equal">
      <formula>"Baja"</formula>
    </cfRule>
  </conditionalFormatting>
  <conditionalFormatting sqref="AS306">
    <cfRule type="cellIs" dxfId="14568" priority="10005" stopIfTrue="1" operator="equal">
      <formula>"Media"</formula>
    </cfRule>
  </conditionalFormatting>
  <conditionalFormatting sqref="AS306">
    <cfRule type="cellIs" dxfId="14567" priority="10003" stopIfTrue="1" operator="equal">
      <formula>"Muy Alta"</formula>
    </cfRule>
  </conditionalFormatting>
  <conditionalFormatting sqref="AS306">
    <cfRule type="cellIs" dxfId="14566" priority="10007" stopIfTrue="1" operator="equal">
      <formula>"Muy Baja"</formula>
    </cfRule>
  </conditionalFormatting>
  <conditionalFormatting sqref="U304:U305">
    <cfRule type="cellIs" dxfId="14565" priority="10108" stopIfTrue="1" operator="equal">
      <formula>"Alta"</formula>
    </cfRule>
  </conditionalFormatting>
  <conditionalFormatting sqref="U304:U305">
    <cfRule type="cellIs" dxfId="14564" priority="10110" stopIfTrue="1" operator="equal">
      <formula>"Baja"</formula>
    </cfRule>
  </conditionalFormatting>
  <conditionalFormatting sqref="U304:U305">
    <cfRule type="cellIs" dxfId="14563" priority="10109" stopIfTrue="1" operator="equal">
      <formula>"Media"</formula>
    </cfRule>
  </conditionalFormatting>
  <conditionalFormatting sqref="U304:U305">
    <cfRule type="cellIs" dxfId="14562" priority="10107" stopIfTrue="1" operator="equal">
      <formula>"Muy Alta"</formula>
    </cfRule>
  </conditionalFormatting>
  <conditionalFormatting sqref="U304:U305">
    <cfRule type="cellIs" dxfId="14561" priority="10111" stopIfTrue="1" operator="equal">
      <formula>"Muy Baja"</formula>
    </cfRule>
  </conditionalFormatting>
  <conditionalFormatting sqref="AZ304">
    <cfRule type="containsText" dxfId="14560" priority="10082" operator="containsText" text="VALORAR">
      <formula>NOT(ISERROR(SEARCH("VALORAR",AZ304)))</formula>
    </cfRule>
    <cfRule type="containsText" dxfId="14559" priority="10083" operator="containsText" text="Extrema">
      <formula>NOT(ISERROR(SEARCH("Extrema",AZ304)))</formula>
    </cfRule>
    <cfRule type="containsText" dxfId="14558" priority="10084" operator="containsText" text="Alta">
      <formula>NOT(ISERROR(SEARCH("Alta",AZ304)))</formula>
    </cfRule>
    <cfRule type="containsText" dxfId="14557" priority="10085" operator="containsText" text="Moderada">
      <formula>NOT(ISERROR(SEARCH("Moderada",AZ304)))</formula>
    </cfRule>
    <cfRule type="containsText" dxfId="14556" priority="10086" operator="containsText" text="Baja">
      <formula>NOT(ISERROR(SEARCH("Baja",AZ304)))</formula>
    </cfRule>
  </conditionalFormatting>
  <conditionalFormatting sqref="AZ304">
    <cfRule type="containsText" dxfId="14555" priority="10087" operator="containsText" text="VALORAR">
      <formula>NOT(ISERROR(SEARCH("VALORAR",AZ304)))</formula>
    </cfRule>
    <cfRule type="containsText" dxfId="14554" priority="10088" operator="containsText" text="Extrema">
      <formula>NOT(ISERROR(SEARCH("Extrema",AZ304)))</formula>
    </cfRule>
    <cfRule type="containsText" dxfId="14553" priority="10089" operator="containsText" text="Alta">
      <formula>NOT(ISERROR(SEARCH("Alta",AZ304)))</formula>
    </cfRule>
    <cfRule type="containsText" dxfId="14552" priority="10090" operator="containsText" text="Moderada">
      <formula>NOT(ISERROR(SEARCH("Moderada",AZ304)))</formula>
    </cfRule>
    <cfRule type="containsText" dxfId="14551" priority="10091" operator="containsText" text="Baja">
      <formula>NOT(ISERROR(SEARCH("Baja",AZ304)))</formula>
    </cfRule>
  </conditionalFormatting>
  <conditionalFormatting sqref="AS304">
    <cfRule type="cellIs" dxfId="14550" priority="10074" stopIfTrue="1" operator="equal">
      <formula>"Alta"</formula>
    </cfRule>
  </conditionalFormatting>
  <conditionalFormatting sqref="AS304">
    <cfRule type="cellIs" dxfId="14549" priority="10076" stopIfTrue="1" operator="equal">
      <formula>"Baja"</formula>
    </cfRule>
  </conditionalFormatting>
  <conditionalFormatting sqref="AS304">
    <cfRule type="cellIs" dxfId="14548" priority="10075" stopIfTrue="1" operator="equal">
      <formula>"Media"</formula>
    </cfRule>
  </conditionalFormatting>
  <conditionalFormatting sqref="AS304">
    <cfRule type="cellIs" dxfId="14547" priority="10073" stopIfTrue="1" operator="equal">
      <formula>"Muy Alta"</formula>
    </cfRule>
  </conditionalFormatting>
  <conditionalFormatting sqref="AS304">
    <cfRule type="cellIs" dxfId="14546" priority="10077" stopIfTrue="1" operator="equal">
      <formula>"Muy Baja"</formula>
    </cfRule>
  </conditionalFormatting>
  <conditionalFormatting sqref="AS305">
    <cfRule type="cellIs" dxfId="14545" priority="10060" stopIfTrue="1" operator="equal">
      <formula>"Alta"</formula>
    </cfRule>
  </conditionalFormatting>
  <conditionalFormatting sqref="AS305">
    <cfRule type="cellIs" dxfId="14544" priority="10062" stopIfTrue="1" operator="equal">
      <formula>"Baja"</formula>
    </cfRule>
  </conditionalFormatting>
  <conditionalFormatting sqref="AS305">
    <cfRule type="cellIs" dxfId="14543" priority="10061" stopIfTrue="1" operator="equal">
      <formula>"Media"</formula>
    </cfRule>
  </conditionalFormatting>
  <conditionalFormatting sqref="AS305">
    <cfRule type="cellIs" dxfId="14542" priority="10059" stopIfTrue="1" operator="equal">
      <formula>"Muy Alta"</formula>
    </cfRule>
  </conditionalFormatting>
  <conditionalFormatting sqref="AS305">
    <cfRule type="cellIs" dxfId="14541" priority="10063" stopIfTrue="1" operator="equal">
      <formula>"Muy Baja"</formula>
    </cfRule>
  </conditionalFormatting>
  <conditionalFormatting sqref="AD306:AD307">
    <cfRule type="containsText" dxfId="14540" priority="10012" operator="containsText" text="VALORAR">
      <formula>NOT(ISERROR(SEARCH("VALORAR",AD306)))</formula>
    </cfRule>
    <cfRule type="containsText" dxfId="14539" priority="10013" operator="containsText" text="Extrema">
      <formula>NOT(ISERROR(SEARCH("Extrema",AD306)))</formula>
    </cfRule>
    <cfRule type="containsText" dxfId="14538" priority="10014" operator="containsText" text="Alta">
      <formula>NOT(ISERROR(SEARCH("Alta",AD306)))</formula>
    </cfRule>
    <cfRule type="containsText" dxfId="14537" priority="10015" operator="containsText" text="Moderada">
      <formula>NOT(ISERROR(SEARCH("Moderada",AD306)))</formula>
    </cfRule>
    <cfRule type="containsText" dxfId="14536" priority="10016" operator="containsText" text="Baja">
      <formula>NOT(ISERROR(SEARCH("Baja",AD306)))</formula>
    </cfRule>
  </conditionalFormatting>
  <conditionalFormatting sqref="AD306:AD307">
    <cfRule type="containsText" dxfId="14535" priority="10017" operator="containsText" text="VALORAR">
      <formula>NOT(ISERROR(SEARCH("VALORAR",AD306)))</formula>
    </cfRule>
    <cfRule type="containsText" dxfId="14534" priority="10018" operator="containsText" text="Extrema">
      <formula>NOT(ISERROR(SEARCH("Extrema",AD306)))</formula>
    </cfRule>
    <cfRule type="containsText" dxfId="14533" priority="10019" operator="containsText" text="Alta">
      <formula>NOT(ISERROR(SEARCH("Alta",AD306)))</formula>
    </cfRule>
    <cfRule type="containsText" dxfId="14532" priority="10020" operator="containsText" text="Moderada">
      <formula>NOT(ISERROR(SEARCH("Moderada",AD306)))</formula>
    </cfRule>
    <cfRule type="containsText" dxfId="14531" priority="10021" operator="containsText" text="Baja">
      <formula>NOT(ISERROR(SEARCH("Baja",AD306)))</formula>
    </cfRule>
  </conditionalFormatting>
  <conditionalFormatting sqref="U306:U307">
    <cfRule type="cellIs" dxfId="14530" priority="10028" stopIfTrue="1" operator="equal">
      <formula>"Alta"</formula>
    </cfRule>
  </conditionalFormatting>
  <conditionalFormatting sqref="U306:U307">
    <cfRule type="cellIs" dxfId="14529" priority="10030" stopIfTrue="1" operator="equal">
      <formula>"Baja"</formula>
    </cfRule>
  </conditionalFormatting>
  <conditionalFormatting sqref="U306:U307">
    <cfRule type="cellIs" dxfId="14528" priority="10029" stopIfTrue="1" operator="equal">
      <formula>"Media"</formula>
    </cfRule>
  </conditionalFormatting>
  <conditionalFormatting sqref="U306:U307">
    <cfRule type="cellIs" dxfId="14527" priority="10027" stopIfTrue="1" operator="equal">
      <formula>"Muy Alta"</formula>
    </cfRule>
  </conditionalFormatting>
  <conditionalFormatting sqref="U306:U307">
    <cfRule type="cellIs" dxfId="14526" priority="10031" stopIfTrue="1" operator="equal">
      <formula>"Muy Baja"</formula>
    </cfRule>
  </conditionalFormatting>
  <conditionalFormatting sqref="AS307">
    <cfRule type="cellIs" dxfId="14525" priority="9990" stopIfTrue="1" operator="equal">
      <formula>"Alta"</formula>
    </cfRule>
  </conditionalFormatting>
  <conditionalFormatting sqref="AS307">
    <cfRule type="cellIs" dxfId="14524" priority="9992" stopIfTrue="1" operator="equal">
      <formula>"Baja"</formula>
    </cfRule>
  </conditionalFormatting>
  <conditionalFormatting sqref="AS307">
    <cfRule type="cellIs" dxfId="14523" priority="9991" stopIfTrue="1" operator="equal">
      <formula>"Media"</formula>
    </cfRule>
  </conditionalFormatting>
  <conditionalFormatting sqref="AS307">
    <cfRule type="cellIs" dxfId="14522" priority="9989" stopIfTrue="1" operator="equal">
      <formula>"Muy Alta"</formula>
    </cfRule>
  </conditionalFormatting>
  <conditionalFormatting sqref="AS307">
    <cfRule type="cellIs" dxfId="14521" priority="9993" stopIfTrue="1" operator="equal">
      <formula>"Muy Baja"</formula>
    </cfRule>
  </conditionalFormatting>
  <conditionalFormatting sqref="AD308">
    <cfRule type="containsText" dxfId="14520" priority="9956" operator="containsText" text="VALORAR">
      <formula>NOT(ISERROR(SEARCH("VALORAR",AD308)))</formula>
    </cfRule>
    <cfRule type="containsText" dxfId="14519" priority="9957" operator="containsText" text="Extrema">
      <formula>NOT(ISERROR(SEARCH("Extrema",AD308)))</formula>
    </cfRule>
    <cfRule type="containsText" dxfId="14518" priority="9958" operator="containsText" text="Alta">
      <formula>NOT(ISERROR(SEARCH("Alta",AD308)))</formula>
    </cfRule>
    <cfRule type="containsText" dxfId="14517" priority="9959" operator="containsText" text="Moderada">
      <formula>NOT(ISERROR(SEARCH("Moderada",AD308)))</formula>
    </cfRule>
    <cfRule type="containsText" dxfId="14516" priority="9960" operator="containsText" text="Baja">
      <formula>NOT(ISERROR(SEARCH("Baja",AD308)))</formula>
    </cfRule>
  </conditionalFormatting>
  <conditionalFormatting sqref="AD308">
    <cfRule type="containsText" dxfId="14515" priority="9961" operator="containsText" text="VALORAR">
      <formula>NOT(ISERROR(SEARCH("VALORAR",AD308)))</formula>
    </cfRule>
    <cfRule type="containsText" dxfId="14514" priority="9962" operator="containsText" text="Extrema">
      <formula>NOT(ISERROR(SEARCH("Extrema",AD308)))</formula>
    </cfRule>
    <cfRule type="containsText" dxfId="14513" priority="9963" operator="containsText" text="Alta">
      <formula>NOT(ISERROR(SEARCH("Alta",AD308)))</formula>
    </cfRule>
    <cfRule type="containsText" dxfId="14512" priority="9964" operator="containsText" text="Moderada">
      <formula>NOT(ISERROR(SEARCH("Moderada",AD308)))</formula>
    </cfRule>
    <cfRule type="containsText" dxfId="14511" priority="9965" operator="containsText" text="Baja">
      <formula>NOT(ISERROR(SEARCH("Baja",AD308)))</formula>
    </cfRule>
  </conditionalFormatting>
  <conditionalFormatting sqref="U308">
    <cfRule type="cellIs" dxfId="14510" priority="9972" stopIfTrue="1" operator="equal">
      <formula>"Alta"</formula>
    </cfRule>
  </conditionalFormatting>
  <conditionalFormatting sqref="U308">
    <cfRule type="cellIs" dxfId="14509" priority="9974" stopIfTrue="1" operator="equal">
      <formula>"Baja"</formula>
    </cfRule>
  </conditionalFormatting>
  <conditionalFormatting sqref="U308">
    <cfRule type="cellIs" dxfId="14508" priority="9973" stopIfTrue="1" operator="equal">
      <formula>"Media"</formula>
    </cfRule>
  </conditionalFormatting>
  <conditionalFormatting sqref="U308">
    <cfRule type="cellIs" dxfId="14507" priority="9971" stopIfTrue="1" operator="equal">
      <formula>"Muy Alta"</formula>
    </cfRule>
  </conditionalFormatting>
  <conditionalFormatting sqref="U308">
    <cfRule type="cellIs" dxfId="14506" priority="9975" stopIfTrue="1" operator="equal">
      <formula>"Muy Baja"</formula>
    </cfRule>
  </conditionalFormatting>
  <conditionalFormatting sqref="AS308">
    <cfRule type="cellIs" dxfId="14505" priority="9948" stopIfTrue="1" operator="equal">
      <formula>"Alta"</formula>
    </cfRule>
  </conditionalFormatting>
  <conditionalFormatting sqref="AS308">
    <cfRule type="cellIs" dxfId="14504" priority="9950" stopIfTrue="1" operator="equal">
      <formula>"Baja"</formula>
    </cfRule>
  </conditionalFormatting>
  <conditionalFormatting sqref="AS308">
    <cfRule type="cellIs" dxfId="14503" priority="9949" stopIfTrue="1" operator="equal">
      <formula>"Media"</formula>
    </cfRule>
  </conditionalFormatting>
  <conditionalFormatting sqref="AS308">
    <cfRule type="cellIs" dxfId="14502" priority="9947" stopIfTrue="1" operator="equal">
      <formula>"Muy Alta"</formula>
    </cfRule>
  </conditionalFormatting>
  <conditionalFormatting sqref="AS308">
    <cfRule type="cellIs" dxfId="14501" priority="9951" stopIfTrue="1" operator="equal">
      <formula>"Muy Baja"</formula>
    </cfRule>
  </conditionalFormatting>
  <conditionalFormatting sqref="AD298:AD299">
    <cfRule type="containsText" dxfId="14500" priority="9914" operator="containsText" text="VALORAR">
      <formula>NOT(ISERROR(SEARCH("VALORAR",AD298)))</formula>
    </cfRule>
    <cfRule type="containsText" dxfId="14499" priority="9915" operator="containsText" text="Extrema">
      <formula>NOT(ISERROR(SEARCH("Extrema",AD298)))</formula>
    </cfRule>
    <cfRule type="containsText" dxfId="14498" priority="9916" operator="containsText" text="Alta">
      <formula>NOT(ISERROR(SEARCH("Alta",AD298)))</formula>
    </cfRule>
    <cfRule type="containsText" dxfId="14497" priority="9917" operator="containsText" text="Moderada">
      <formula>NOT(ISERROR(SEARCH("Moderada",AD298)))</formula>
    </cfRule>
    <cfRule type="containsText" dxfId="14496" priority="9918" operator="containsText" text="Baja">
      <formula>NOT(ISERROR(SEARCH("Baja",AD298)))</formula>
    </cfRule>
  </conditionalFormatting>
  <conditionalFormatting sqref="AD298:AD299">
    <cfRule type="containsText" dxfId="14495" priority="9919" operator="containsText" text="VALORAR">
      <formula>NOT(ISERROR(SEARCH("VALORAR",AD298)))</formula>
    </cfRule>
    <cfRule type="containsText" dxfId="14494" priority="9920" operator="containsText" text="Extrema">
      <formula>NOT(ISERROR(SEARCH("Extrema",AD298)))</formula>
    </cfRule>
    <cfRule type="containsText" dxfId="14493" priority="9921" operator="containsText" text="Alta">
      <formula>NOT(ISERROR(SEARCH("Alta",AD298)))</formula>
    </cfRule>
    <cfRule type="containsText" dxfId="14492" priority="9922" operator="containsText" text="Moderada">
      <formula>NOT(ISERROR(SEARCH("Moderada",AD298)))</formula>
    </cfRule>
    <cfRule type="containsText" dxfId="14491" priority="9923" operator="containsText" text="Baja">
      <formula>NOT(ISERROR(SEARCH("Baja",AD298)))</formula>
    </cfRule>
  </conditionalFormatting>
  <conditionalFormatting sqref="AS303">
    <cfRule type="cellIs" dxfId="14490" priority="9868" stopIfTrue="1" operator="equal">
      <formula>"Alta"</formula>
    </cfRule>
  </conditionalFormatting>
  <conditionalFormatting sqref="AS303">
    <cfRule type="cellIs" dxfId="14489" priority="9870" stopIfTrue="1" operator="equal">
      <formula>"Baja"</formula>
    </cfRule>
  </conditionalFormatting>
  <conditionalFormatting sqref="AS303">
    <cfRule type="cellIs" dxfId="14488" priority="9869" stopIfTrue="1" operator="equal">
      <formula>"Media"</formula>
    </cfRule>
  </conditionalFormatting>
  <conditionalFormatting sqref="AS303">
    <cfRule type="cellIs" dxfId="14487" priority="9867" stopIfTrue="1" operator="equal">
      <formula>"Muy Alta"</formula>
    </cfRule>
  </conditionalFormatting>
  <conditionalFormatting sqref="AS303">
    <cfRule type="cellIs" dxfId="14486" priority="9871" stopIfTrue="1" operator="equal">
      <formula>"Muy Baja"</formula>
    </cfRule>
  </conditionalFormatting>
  <conditionalFormatting sqref="AS300">
    <cfRule type="cellIs" dxfId="14485" priority="9826" stopIfTrue="1" operator="equal">
      <formula>"Alta"</formula>
    </cfRule>
  </conditionalFormatting>
  <conditionalFormatting sqref="AS300">
    <cfRule type="cellIs" dxfId="14484" priority="9828" stopIfTrue="1" operator="equal">
      <formula>"Baja"</formula>
    </cfRule>
  </conditionalFormatting>
  <conditionalFormatting sqref="AS300">
    <cfRule type="cellIs" dxfId="14483" priority="9827" stopIfTrue="1" operator="equal">
      <formula>"Media"</formula>
    </cfRule>
  </conditionalFormatting>
  <conditionalFormatting sqref="AS300">
    <cfRule type="cellIs" dxfId="14482" priority="9825" stopIfTrue="1" operator="equal">
      <formula>"Muy Alta"</formula>
    </cfRule>
  </conditionalFormatting>
  <conditionalFormatting sqref="AS300">
    <cfRule type="cellIs" dxfId="14481" priority="9829" stopIfTrue="1" operator="equal">
      <formula>"Muy Baja"</formula>
    </cfRule>
  </conditionalFormatting>
  <conditionalFormatting sqref="U298:U299">
    <cfRule type="cellIs" dxfId="14480" priority="9930" stopIfTrue="1" operator="equal">
      <formula>"Alta"</formula>
    </cfRule>
  </conditionalFormatting>
  <conditionalFormatting sqref="U298:U299">
    <cfRule type="cellIs" dxfId="14479" priority="9932" stopIfTrue="1" operator="equal">
      <formula>"Baja"</formula>
    </cfRule>
  </conditionalFormatting>
  <conditionalFormatting sqref="U298:U299">
    <cfRule type="cellIs" dxfId="14478" priority="9931" stopIfTrue="1" operator="equal">
      <formula>"Media"</formula>
    </cfRule>
  </conditionalFormatting>
  <conditionalFormatting sqref="U298:U299">
    <cfRule type="cellIs" dxfId="14477" priority="9929" stopIfTrue="1" operator="equal">
      <formula>"Muy Alta"</formula>
    </cfRule>
  </conditionalFormatting>
  <conditionalFormatting sqref="U298:U299">
    <cfRule type="cellIs" dxfId="14476" priority="9933" stopIfTrue="1" operator="equal">
      <formula>"Muy Baja"</formula>
    </cfRule>
  </conditionalFormatting>
  <conditionalFormatting sqref="AZ298">
    <cfRule type="containsText" dxfId="14475" priority="9904" operator="containsText" text="VALORAR">
      <formula>NOT(ISERROR(SEARCH("VALORAR",AZ298)))</formula>
    </cfRule>
    <cfRule type="containsText" dxfId="14474" priority="9905" operator="containsText" text="Extrema">
      <formula>NOT(ISERROR(SEARCH("Extrema",AZ298)))</formula>
    </cfRule>
    <cfRule type="containsText" dxfId="14473" priority="9906" operator="containsText" text="Alta">
      <formula>NOT(ISERROR(SEARCH("Alta",AZ298)))</formula>
    </cfRule>
    <cfRule type="containsText" dxfId="14472" priority="9907" operator="containsText" text="Moderada">
      <formula>NOT(ISERROR(SEARCH("Moderada",AZ298)))</formula>
    </cfRule>
    <cfRule type="containsText" dxfId="14471" priority="9908" operator="containsText" text="Baja">
      <formula>NOT(ISERROR(SEARCH("Baja",AZ298)))</formula>
    </cfRule>
  </conditionalFormatting>
  <conditionalFormatting sqref="AZ298">
    <cfRule type="containsText" dxfId="14470" priority="9909" operator="containsText" text="VALORAR">
      <formula>NOT(ISERROR(SEARCH("VALORAR",AZ298)))</formula>
    </cfRule>
    <cfRule type="containsText" dxfId="14469" priority="9910" operator="containsText" text="Extrema">
      <formula>NOT(ISERROR(SEARCH("Extrema",AZ298)))</formula>
    </cfRule>
    <cfRule type="containsText" dxfId="14468" priority="9911" operator="containsText" text="Alta">
      <formula>NOT(ISERROR(SEARCH("Alta",AZ298)))</formula>
    </cfRule>
    <cfRule type="containsText" dxfId="14467" priority="9912" operator="containsText" text="Moderada">
      <formula>NOT(ISERROR(SEARCH("Moderada",AZ298)))</formula>
    </cfRule>
    <cfRule type="containsText" dxfId="14466" priority="9913" operator="containsText" text="Baja">
      <formula>NOT(ISERROR(SEARCH("Baja",AZ298)))</formula>
    </cfRule>
  </conditionalFormatting>
  <conditionalFormatting sqref="AS298">
    <cfRule type="cellIs" dxfId="14465" priority="9896" stopIfTrue="1" operator="equal">
      <formula>"Alta"</formula>
    </cfRule>
  </conditionalFormatting>
  <conditionalFormatting sqref="AS298">
    <cfRule type="cellIs" dxfId="14464" priority="9898" stopIfTrue="1" operator="equal">
      <formula>"Baja"</formula>
    </cfRule>
  </conditionalFormatting>
  <conditionalFormatting sqref="AS298">
    <cfRule type="cellIs" dxfId="14463" priority="9897" stopIfTrue="1" operator="equal">
      <formula>"Media"</formula>
    </cfRule>
  </conditionalFormatting>
  <conditionalFormatting sqref="AS298">
    <cfRule type="cellIs" dxfId="14462" priority="9895" stopIfTrue="1" operator="equal">
      <formula>"Muy Alta"</formula>
    </cfRule>
  </conditionalFormatting>
  <conditionalFormatting sqref="AS298">
    <cfRule type="cellIs" dxfId="14461" priority="9899" stopIfTrue="1" operator="equal">
      <formula>"Muy Baja"</formula>
    </cfRule>
  </conditionalFormatting>
  <conditionalFormatting sqref="AS299">
    <cfRule type="cellIs" dxfId="14460" priority="9882" stopIfTrue="1" operator="equal">
      <formula>"Alta"</formula>
    </cfRule>
  </conditionalFormatting>
  <conditionalFormatting sqref="AS299">
    <cfRule type="cellIs" dxfId="14459" priority="9884" stopIfTrue="1" operator="equal">
      <formula>"Baja"</formula>
    </cfRule>
  </conditionalFormatting>
  <conditionalFormatting sqref="AS299">
    <cfRule type="cellIs" dxfId="14458" priority="9883" stopIfTrue="1" operator="equal">
      <formula>"Media"</formula>
    </cfRule>
  </conditionalFormatting>
  <conditionalFormatting sqref="AS299">
    <cfRule type="cellIs" dxfId="14457" priority="9881" stopIfTrue="1" operator="equal">
      <formula>"Muy Alta"</formula>
    </cfRule>
  </conditionalFormatting>
  <conditionalFormatting sqref="AS299">
    <cfRule type="cellIs" dxfId="14456" priority="9885" stopIfTrue="1" operator="equal">
      <formula>"Muy Baja"</formula>
    </cfRule>
  </conditionalFormatting>
  <conditionalFormatting sqref="AD300:AD301">
    <cfRule type="containsText" dxfId="14455" priority="9834" operator="containsText" text="VALORAR">
      <formula>NOT(ISERROR(SEARCH("VALORAR",AD300)))</formula>
    </cfRule>
    <cfRule type="containsText" dxfId="14454" priority="9835" operator="containsText" text="Extrema">
      <formula>NOT(ISERROR(SEARCH("Extrema",AD300)))</formula>
    </cfRule>
    <cfRule type="containsText" dxfId="14453" priority="9836" operator="containsText" text="Alta">
      <formula>NOT(ISERROR(SEARCH("Alta",AD300)))</formula>
    </cfRule>
    <cfRule type="containsText" dxfId="14452" priority="9837" operator="containsText" text="Moderada">
      <formula>NOT(ISERROR(SEARCH("Moderada",AD300)))</formula>
    </cfRule>
    <cfRule type="containsText" dxfId="14451" priority="9838" operator="containsText" text="Baja">
      <formula>NOT(ISERROR(SEARCH("Baja",AD300)))</formula>
    </cfRule>
  </conditionalFormatting>
  <conditionalFormatting sqref="AD300:AD301">
    <cfRule type="containsText" dxfId="14450" priority="9839" operator="containsText" text="VALORAR">
      <formula>NOT(ISERROR(SEARCH("VALORAR",AD300)))</formula>
    </cfRule>
    <cfRule type="containsText" dxfId="14449" priority="9840" operator="containsText" text="Extrema">
      <formula>NOT(ISERROR(SEARCH("Extrema",AD300)))</formula>
    </cfRule>
    <cfRule type="containsText" dxfId="14448" priority="9841" operator="containsText" text="Alta">
      <formula>NOT(ISERROR(SEARCH("Alta",AD300)))</formula>
    </cfRule>
    <cfRule type="containsText" dxfId="14447" priority="9842" operator="containsText" text="Moderada">
      <formula>NOT(ISERROR(SEARCH("Moderada",AD300)))</formula>
    </cfRule>
    <cfRule type="containsText" dxfId="14446" priority="9843" operator="containsText" text="Baja">
      <formula>NOT(ISERROR(SEARCH("Baja",AD300)))</formula>
    </cfRule>
  </conditionalFormatting>
  <conditionalFormatting sqref="U300:U301">
    <cfRule type="cellIs" dxfId="14445" priority="9850" stopIfTrue="1" operator="equal">
      <formula>"Alta"</formula>
    </cfRule>
  </conditionalFormatting>
  <conditionalFormatting sqref="U300:U301">
    <cfRule type="cellIs" dxfId="14444" priority="9852" stopIfTrue="1" operator="equal">
      <formula>"Baja"</formula>
    </cfRule>
  </conditionalFormatting>
  <conditionalFormatting sqref="U300:U301">
    <cfRule type="cellIs" dxfId="14443" priority="9851" stopIfTrue="1" operator="equal">
      <formula>"Media"</formula>
    </cfRule>
  </conditionalFormatting>
  <conditionalFormatting sqref="U300:U301">
    <cfRule type="cellIs" dxfId="14442" priority="9849" stopIfTrue="1" operator="equal">
      <formula>"Muy Alta"</formula>
    </cfRule>
  </conditionalFormatting>
  <conditionalFormatting sqref="U300:U301">
    <cfRule type="cellIs" dxfId="14441" priority="9853" stopIfTrue="1" operator="equal">
      <formula>"Muy Baja"</formula>
    </cfRule>
  </conditionalFormatting>
  <conditionalFormatting sqref="AS301">
    <cfRule type="cellIs" dxfId="14440" priority="9812" stopIfTrue="1" operator="equal">
      <formula>"Alta"</formula>
    </cfRule>
  </conditionalFormatting>
  <conditionalFormatting sqref="AS301">
    <cfRule type="cellIs" dxfId="14439" priority="9814" stopIfTrue="1" operator="equal">
      <formula>"Baja"</formula>
    </cfRule>
  </conditionalFormatting>
  <conditionalFormatting sqref="AS301">
    <cfRule type="cellIs" dxfId="14438" priority="9813" stopIfTrue="1" operator="equal">
      <formula>"Media"</formula>
    </cfRule>
  </conditionalFormatting>
  <conditionalFormatting sqref="AS301">
    <cfRule type="cellIs" dxfId="14437" priority="9811" stopIfTrue="1" operator="equal">
      <formula>"Muy Alta"</formula>
    </cfRule>
  </conditionalFormatting>
  <conditionalFormatting sqref="AS301">
    <cfRule type="cellIs" dxfId="14436" priority="9815" stopIfTrue="1" operator="equal">
      <formula>"Muy Baja"</formula>
    </cfRule>
  </conditionalFormatting>
  <conditionalFormatting sqref="AD302">
    <cfRule type="containsText" dxfId="14435" priority="9778" operator="containsText" text="VALORAR">
      <formula>NOT(ISERROR(SEARCH("VALORAR",AD302)))</formula>
    </cfRule>
    <cfRule type="containsText" dxfId="14434" priority="9779" operator="containsText" text="Extrema">
      <formula>NOT(ISERROR(SEARCH("Extrema",AD302)))</formula>
    </cfRule>
    <cfRule type="containsText" dxfId="14433" priority="9780" operator="containsText" text="Alta">
      <formula>NOT(ISERROR(SEARCH("Alta",AD302)))</formula>
    </cfRule>
    <cfRule type="containsText" dxfId="14432" priority="9781" operator="containsText" text="Moderada">
      <formula>NOT(ISERROR(SEARCH("Moderada",AD302)))</formula>
    </cfRule>
    <cfRule type="containsText" dxfId="14431" priority="9782" operator="containsText" text="Baja">
      <formula>NOT(ISERROR(SEARCH("Baja",AD302)))</formula>
    </cfRule>
  </conditionalFormatting>
  <conditionalFormatting sqref="AD302">
    <cfRule type="containsText" dxfId="14430" priority="9783" operator="containsText" text="VALORAR">
      <formula>NOT(ISERROR(SEARCH("VALORAR",AD302)))</formula>
    </cfRule>
    <cfRule type="containsText" dxfId="14429" priority="9784" operator="containsText" text="Extrema">
      <formula>NOT(ISERROR(SEARCH("Extrema",AD302)))</formula>
    </cfRule>
    <cfRule type="containsText" dxfId="14428" priority="9785" operator="containsText" text="Alta">
      <formula>NOT(ISERROR(SEARCH("Alta",AD302)))</formula>
    </cfRule>
    <cfRule type="containsText" dxfId="14427" priority="9786" operator="containsText" text="Moderada">
      <formula>NOT(ISERROR(SEARCH("Moderada",AD302)))</formula>
    </cfRule>
    <cfRule type="containsText" dxfId="14426" priority="9787" operator="containsText" text="Baja">
      <formula>NOT(ISERROR(SEARCH("Baja",AD302)))</formula>
    </cfRule>
  </conditionalFormatting>
  <conditionalFormatting sqref="U302">
    <cfRule type="cellIs" dxfId="14425" priority="9794" stopIfTrue="1" operator="equal">
      <formula>"Alta"</formula>
    </cfRule>
  </conditionalFormatting>
  <conditionalFormatting sqref="U302">
    <cfRule type="cellIs" dxfId="14424" priority="9796" stopIfTrue="1" operator="equal">
      <formula>"Baja"</formula>
    </cfRule>
  </conditionalFormatting>
  <conditionalFormatting sqref="U302">
    <cfRule type="cellIs" dxfId="14423" priority="9795" stopIfTrue="1" operator="equal">
      <formula>"Media"</formula>
    </cfRule>
  </conditionalFormatting>
  <conditionalFormatting sqref="U302">
    <cfRule type="cellIs" dxfId="14422" priority="9793" stopIfTrue="1" operator="equal">
      <formula>"Muy Alta"</formula>
    </cfRule>
  </conditionalFormatting>
  <conditionalFormatting sqref="U302">
    <cfRule type="cellIs" dxfId="14421" priority="9797" stopIfTrue="1" operator="equal">
      <formula>"Muy Baja"</formula>
    </cfRule>
  </conditionalFormatting>
  <conditionalFormatting sqref="AS302">
    <cfRule type="cellIs" dxfId="14420" priority="9770" stopIfTrue="1" operator="equal">
      <formula>"Alta"</formula>
    </cfRule>
  </conditionalFormatting>
  <conditionalFormatting sqref="AS302">
    <cfRule type="cellIs" dxfId="14419" priority="9772" stopIfTrue="1" operator="equal">
      <formula>"Baja"</formula>
    </cfRule>
  </conditionalFormatting>
  <conditionalFormatting sqref="AS302">
    <cfRule type="cellIs" dxfId="14418" priority="9771" stopIfTrue="1" operator="equal">
      <formula>"Media"</formula>
    </cfRule>
  </conditionalFormatting>
  <conditionalFormatting sqref="AS302">
    <cfRule type="cellIs" dxfId="14417" priority="9769" stopIfTrue="1" operator="equal">
      <formula>"Muy Alta"</formula>
    </cfRule>
  </conditionalFormatting>
  <conditionalFormatting sqref="AS302">
    <cfRule type="cellIs" dxfId="14416" priority="9773" stopIfTrue="1" operator="equal">
      <formula>"Muy Baja"</formula>
    </cfRule>
  </conditionalFormatting>
  <conditionalFormatting sqref="AD310:AD311">
    <cfRule type="containsText" dxfId="14415" priority="9736" operator="containsText" text="VALORAR">
      <formula>NOT(ISERROR(SEARCH("VALORAR",AD310)))</formula>
    </cfRule>
    <cfRule type="containsText" dxfId="14414" priority="9737" operator="containsText" text="Extrema">
      <formula>NOT(ISERROR(SEARCH("Extrema",AD310)))</formula>
    </cfRule>
    <cfRule type="containsText" dxfId="14413" priority="9738" operator="containsText" text="Alta">
      <formula>NOT(ISERROR(SEARCH("Alta",AD310)))</formula>
    </cfRule>
    <cfRule type="containsText" dxfId="14412" priority="9739" operator="containsText" text="Moderada">
      <formula>NOT(ISERROR(SEARCH("Moderada",AD310)))</formula>
    </cfRule>
    <cfRule type="containsText" dxfId="14411" priority="9740" operator="containsText" text="Baja">
      <formula>NOT(ISERROR(SEARCH("Baja",AD310)))</formula>
    </cfRule>
  </conditionalFormatting>
  <conditionalFormatting sqref="AD310:AD311">
    <cfRule type="containsText" dxfId="14410" priority="9741" operator="containsText" text="VALORAR">
      <formula>NOT(ISERROR(SEARCH("VALORAR",AD310)))</formula>
    </cfRule>
    <cfRule type="containsText" dxfId="14409" priority="9742" operator="containsText" text="Extrema">
      <formula>NOT(ISERROR(SEARCH("Extrema",AD310)))</formula>
    </cfRule>
    <cfRule type="containsText" dxfId="14408" priority="9743" operator="containsText" text="Alta">
      <formula>NOT(ISERROR(SEARCH("Alta",AD310)))</formula>
    </cfRule>
    <cfRule type="containsText" dxfId="14407" priority="9744" operator="containsText" text="Moderada">
      <formula>NOT(ISERROR(SEARCH("Moderada",AD310)))</formula>
    </cfRule>
    <cfRule type="containsText" dxfId="14406" priority="9745" operator="containsText" text="Baja">
      <formula>NOT(ISERROR(SEARCH("Baja",AD310)))</formula>
    </cfRule>
  </conditionalFormatting>
  <conditionalFormatting sqref="AS315">
    <cfRule type="cellIs" dxfId="14405" priority="9690" stopIfTrue="1" operator="equal">
      <formula>"Alta"</formula>
    </cfRule>
  </conditionalFormatting>
  <conditionalFormatting sqref="AS315">
    <cfRule type="cellIs" dxfId="14404" priority="9692" stopIfTrue="1" operator="equal">
      <formula>"Baja"</formula>
    </cfRule>
  </conditionalFormatting>
  <conditionalFormatting sqref="AS315">
    <cfRule type="cellIs" dxfId="14403" priority="9691" stopIfTrue="1" operator="equal">
      <formula>"Media"</formula>
    </cfRule>
  </conditionalFormatting>
  <conditionalFormatting sqref="AS315">
    <cfRule type="cellIs" dxfId="14402" priority="9689" stopIfTrue="1" operator="equal">
      <formula>"Muy Alta"</formula>
    </cfRule>
  </conditionalFormatting>
  <conditionalFormatting sqref="AS315">
    <cfRule type="cellIs" dxfId="14401" priority="9693" stopIfTrue="1" operator="equal">
      <formula>"Muy Baja"</formula>
    </cfRule>
  </conditionalFormatting>
  <conditionalFormatting sqref="AS312">
    <cfRule type="cellIs" dxfId="14400" priority="9648" stopIfTrue="1" operator="equal">
      <formula>"Alta"</formula>
    </cfRule>
  </conditionalFormatting>
  <conditionalFormatting sqref="AS312">
    <cfRule type="cellIs" dxfId="14399" priority="9650" stopIfTrue="1" operator="equal">
      <formula>"Baja"</formula>
    </cfRule>
  </conditionalFormatting>
  <conditionalFormatting sqref="AS312">
    <cfRule type="cellIs" dxfId="14398" priority="9649" stopIfTrue="1" operator="equal">
      <formula>"Media"</formula>
    </cfRule>
  </conditionalFormatting>
  <conditionalFormatting sqref="AS312">
    <cfRule type="cellIs" dxfId="14397" priority="9647" stopIfTrue="1" operator="equal">
      <formula>"Muy Alta"</formula>
    </cfRule>
  </conditionalFormatting>
  <conditionalFormatting sqref="AS312">
    <cfRule type="cellIs" dxfId="14396" priority="9651" stopIfTrue="1" operator="equal">
      <formula>"Muy Baja"</formula>
    </cfRule>
  </conditionalFormatting>
  <conditionalFormatting sqref="U310:U311">
    <cfRule type="cellIs" dxfId="14395" priority="9752" stopIfTrue="1" operator="equal">
      <formula>"Alta"</formula>
    </cfRule>
  </conditionalFormatting>
  <conditionalFormatting sqref="U310:U311">
    <cfRule type="cellIs" dxfId="14394" priority="9754" stopIfTrue="1" operator="equal">
      <formula>"Baja"</formula>
    </cfRule>
  </conditionalFormatting>
  <conditionalFormatting sqref="U310:U311">
    <cfRule type="cellIs" dxfId="14393" priority="9753" stopIfTrue="1" operator="equal">
      <formula>"Media"</formula>
    </cfRule>
  </conditionalFormatting>
  <conditionalFormatting sqref="U310:U311">
    <cfRule type="cellIs" dxfId="14392" priority="9751" stopIfTrue="1" operator="equal">
      <formula>"Muy Alta"</formula>
    </cfRule>
  </conditionalFormatting>
  <conditionalFormatting sqref="U310:U311">
    <cfRule type="cellIs" dxfId="14391" priority="9755" stopIfTrue="1" operator="equal">
      <formula>"Muy Baja"</formula>
    </cfRule>
  </conditionalFormatting>
  <conditionalFormatting sqref="AZ310">
    <cfRule type="containsText" dxfId="14390" priority="9726" operator="containsText" text="VALORAR">
      <formula>NOT(ISERROR(SEARCH("VALORAR",AZ310)))</formula>
    </cfRule>
    <cfRule type="containsText" dxfId="14389" priority="9727" operator="containsText" text="Extrema">
      <formula>NOT(ISERROR(SEARCH("Extrema",AZ310)))</formula>
    </cfRule>
    <cfRule type="containsText" dxfId="14388" priority="9728" operator="containsText" text="Alta">
      <formula>NOT(ISERROR(SEARCH("Alta",AZ310)))</formula>
    </cfRule>
    <cfRule type="containsText" dxfId="14387" priority="9729" operator="containsText" text="Moderada">
      <formula>NOT(ISERROR(SEARCH("Moderada",AZ310)))</formula>
    </cfRule>
    <cfRule type="containsText" dxfId="14386" priority="9730" operator="containsText" text="Baja">
      <formula>NOT(ISERROR(SEARCH("Baja",AZ310)))</formula>
    </cfRule>
  </conditionalFormatting>
  <conditionalFormatting sqref="AZ310">
    <cfRule type="containsText" dxfId="14385" priority="9731" operator="containsText" text="VALORAR">
      <formula>NOT(ISERROR(SEARCH("VALORAR",AZ310)))</formula>
    </cfRule>
    <cfRule type="containsText" dxfId="14384" priority="9732" operator="containsText" text="Extrema">
      <formula>NOT(ISERROR(SEARCH("Extrema",AZ310)))</formula>
    </cfRule>
    <cfRule type="containsText" dxfId="14383" priority="9733" operator="containsText" text="Alta">
      <formula>NOT(ISERROR(SEARCH("Alta",AZ310)))</formula>
    </cfRule>
    <cfRule type="containsText" dxfId="14382" priority="9734" operator="containsText" text="Moderada">
      <formula>NOT(ISERROR(SEARCH("Moderada",AZ310)))</formula>
    </cfRule>
    <cfRule type="containsText" dxfId="14381" priority="9735" operator="containsText" text="Baja">
      <formula>NOT(ISERROR(SEARCH("Baja",AZ310)))</formula>
    </cfRule>
  </conditionalFormatting>
  <conditionalFormatting sqref="AS310">
    <cfRule type="cellIs" dxfId="14380" priority="9718" stopIfTrue="1" operator="equal">
      <formula>"Alta"</formula>
    </cfRule>
  </conditionalFormatting>
  <conditionalFormatting sqref="AS310">
    <cfRule type="cellIs" dxfId="14379" priority="9720" stopIfTrue="1" operator="equal">
      <formula>"Baja"</formula>
    </cfRule>
  </conditionalFormatting>
  <conditionalFormatting sqref="AS310">
    <cfRule type="cellIs" dxfId="14378" priority="9719" stopIfTrue="1" operator="equal">
      <formula>"Media"</formula>
    </cfRule>
  </conditionalFormatting>
  <conditionalFormatting sqref="AS310">
    <cfRule type="cellIs" dxfId="14377" priority="9717" stopIfTrue="1" operator="equal">
      <formula>"Muy Alta"</formula>
    </cfRule>
  </conditionalFormatting>
  <conditionalFormatting sqref="AS310">
    <cfRule type="cellIs" dxfId="14376" priority="9721" stopIfTrue="1" operator="equal">
      <formula>"Muy Baja"</formula>
    </cfRule>
  </conditionalFormatting>
  <conditionalFormatting sqref="AS311">
    <cfRule type="cellIs" dxfId="14375" priority="9704" stopIfTrue="1" operator="equal">
      <formula>"Alta"</formula>
    </cfRule>
  </conditionalFormatting>
  <conditionalFormatting sqref="AS311">
    <cfRule type="cellIs" dxfId="14374" priority="9706" stopIfTrue="1" operator="equal">
      <formula>"Baja"</formula>
    </cfRule>
  </conditionalFormatting>
  <conditionalFormatting sqref="AS311">
    <cfRule type="cellIs" dxfId="14373" priority="9705" stopIfTrue="1" operator="equal">
      <formula>"Media"</formula>
    </cfRule>
  </conditionalFormatting>
  <conditionalFormatting sqref="AS311">
    <cfRule type="cellIs" dxfId="14372" priority="9703" stopIfTrue="1" operator="equal">
      <formula>"Muy Alta"</formula>
    </cfRule>
  </conditionalFormatting>
  <conditionalFormatting sqref="AS311">
    <cfRule type="cellIs" dxfId="14371" priority="9707" stopIfTrue="1" operator="equal">
      <formula>"Muy Baja"</formula>
    </cfRule>
  </conditionalFormatting>
  <conditionalFormatting sqref="AD312:AD313">
    <cfRule type="containsText" dxfId="14370" priority="9656" operator="containsText" text="VALORAR">
      <formula>NOT(ISERROR(SEARCH("VALORAR",AD312)))</formula>
    </cfRule>
    <cfRule type="containsText" dxfId="14369" priority="9657" operator="containsText" text="Extrema">
      <formula>NOT(ISERROR(SEARCH("Extrema",AD312)))</formula>
    </cfRule>
    <cfRule type="containsText" dxfId="14368" priority="9658" operator="containsText" text="Alta">
      <formula>NOT(ISERROR(SEARCH("Alta",AD312)))</formula>
    </cfRule>
    <cfRule type="containsText" dxfId="14367" priority="9659" operator="containsText" text="Moderada">
      <formula>NOT(ISERROR(SEARCH("Moderada",AD312)))</formula>
    </cfRule>
    <cfRule type="containsText" dxfId="14366" priority="9660" operator="containsText" text="Baja">
      <formula>NOT(ISERROR(SEARCH("Baja",AD312)))</formula>
    </cfRule>
  </conditionalFormatting>
  <conditionalFormatting sqref="AD312:AD313">
    <cfRule type="containsText" dxfId="14365" priority="9661" operator="containsText" text="VALORAR">
      <formula>NOT(ISERROR(SEARCH("VALORAR",AD312)))</formula>
    </cfRule>
    <cfRule type="containsText" dxfId="14364" priority="9662" operator="containsText" text="Extrema">
      <formula>NOT(ISERROR(SEARCH("Extrema",AD312)))</formula>
    </cfRule>
    <cfRule type="containsText" dxfId="14363" priority="9663" operator="containsText" text="Alta">
      <formula>NOT(ISERROR(SEARCH("Alta",AD312)))</formula>
    </cfRule>
    <cfRule type="containsText" dxfId="14362" priority="9664" operator="containsText" text="Moderada">
      <formula>NOT(ISERROR(SEARCH("Moderada",AD312)))</formula>
    </cfRule>
    <cfRule type="containsText" dxfId="14361" priority="9665" operator="containsText" text="Baja">
      <formula>NOT(ISERROR(SEARCH("Baja",AD312)))</formula>
    </cfRule>
  </conditionalFormatting>
  <conditionalFormatting sqref="U312:U313">
    <cfRule type="cellIs" dxfId="14360" priority="9672" stopIfTrue="1" operator="equal">
      <formula>"Alta"</formula>
    </cfRule>
  </conditionalFormatting>
  <conditionalFormatting sqref="U312:U313">
    <cfRule type="cellIs" dxfId="14359" priority="9674" stopIfTrue="1" operator="equal">
      <formula>"Baja"</formula>
    </cfRule>
  </conditionalFormatting>
  <conditionalFormatting sqref="U312:U313">
    <cfRule type="cellIs" dxfId="14358" priority="9673" stopIfTrue="1" operator="equal">
      <formula>"Media"</formula>
    </cfRule>
  </conditionalFormatting>
  <conditionalFormatting sqref="U312:U313">
    <cfRule type="cellIs" dxfId="14357" priority="9671" stopIfTrue="1" operator="equal">
      <formula>"Muy Alta"</formula>
    </cfRule>
  </conditionalFormatting>
  <conditionalFormatting sqref="U312:U313">
    <cfRule type="cellIs" dxfId="14356" priority="9675" stopIfTrue="1" operator="equal">
      <formula>"Muy Baja"</formula>
    </cfRule>
  </conditionalFormatting>
  <conditionalFormatting sqref="AS313">
    <cfRule type="cellIs" dxfId="14355" priority="9634" stopIfTrue="1" operator="equal">
      <formula>"Alta"</formula>
    </cfRule>
  </conditionalFormatting>
  <conditionalFormatting sqref="AS313">
    <cfRule type="cellIs" dxfId="14354" priority="9636" stopIfTrue="1" operator="equal">
      <formula>"Baja"</formula>
    </cfRule>
  </conditionalFormatting>
  <conditionalFormatting sqref="AS313">
    <cfRule type="cellIs" dxfId="14353" priority="9635" stopIfTrue="1" operator="equal">
      <formula>"Media"</formula>
    </cfRule>
  </conditionalFormatting>
  <conditionalFormatting sqref="AS313">
    <cfRule type="cellIs" dxfId="14352" priority="9633" stopIfTrue="1" operator="equal">
      <formula>"Muy Alta"</formula>
    </cfRule>
  </conditionalFormatting>
  <conditionalFormatting sqref="AS313">
    <cfRule type="cellIs" dxfId="14351" priority="9637" stopIfTrue="1" operator="equal">
      <formula>"Muy Baja"</formula>
    </cfRule>
  </conditionalFormatting>
  <conditionalFormatting sqref="AD314">
    <cfRule type="containsText" dxfId="14350" priority="9600" operator="containsText" text="VALORAR">
      <formula>NOT(ISERROR(SEARCH("VALORAR",AD314)))</formula>
    </cfRule>
    <cfRule type="containsText" dxfId="14349" priority="9601" operator="containsText" text="Extrema">
      <formula>NOT(ISERROR(SEARCH("Extrema",AD314)))</formula>
    </cfRule>
    <cfRule type="containsText" dxfId="14348" priority="9602" operator="containsText" text="Alta">
      <formula>NOT(ISERROR(SEARCH("Alta",AD314)))</formula>
    </cfRule>
    <cfRule type="containsText" dxfId="14347" priority="9603" operator="containsText" text="Moderada">
      <formula>NOT(ISERROR(SEARCH("Moderada",AD314)))</formula>
    </cfRule>
    <cfRule type="containsText" dxfId="14346" priority="9604" operator="containsText" text="Baja">
      <formula>NOT(ISERROR(SEARCH("Baja",AD314)))</formula>
    </cfRule>
  </conditionalFormatting>
  <conditionalFormatting sqref="AD314">
    <cfRule type="containsText" dxfId="14345" priority="9605" operator="containsText" text="VALORAR">
      <formula>NOT(ISERROR(SEARCH("VALORAR",AD314)))</formula>
    </cfRule>
    <cfRule type="containsText" dxfId="14344" priority="9606" operator="containsText" text="Extrema">
      <formula>NOT(ISERROR(SEARCH("Extrema",AD314)))</formula>
    </cfRule>
    <cfRule type="containsText" dxfId="14343" priority="9607" operator="containsText" text="Alta">
      <formula>NOT(ISERROR(SEARCH("Alta",AD314)))</formula>
    </cfRule>
    <cfRule type="containsText" dxfId="14342" priority="9608" operator="containsText" text="Moderada">
      <formula>NOT(ISERROR(SEARCH("Moderada",AD314)))</formula>
    </cfRule>
    <cfRule type="containsText" dxfId="14341" priority="9609" operator="containsText" text="Baja">
      <formula>NOT(ISERROR(SEARCH("Baja",AD314)))</formula>
    </cfRule>
  </conditionalFormatting>
  <conditionalFormatting sqref="U314">
    <cfRule type="cellIs" dxfId="14340" priority="9616" stopIfTrue="1" operator="equal">
      <formula>"Alta"</formula>
    </cfRule>
  </conditionalFormatting>
  <conditionalFormatting sqref="U314">
    <cfRule type="cellIs" dxfId="14339" priority="9618" stopIfTrue="1" operator="equal">
      <formula>"Baja"</formula>
    </cfRule>
  </conditionalFormatting>
  <conditionalFormatting sqref="U314">
    <cfRule type="cellIs" dxfId="14338" priority="9617" stopIfTrue="1" operator="equal">
      <formula>"Media"</formula>
    </cfRule>
  </conditionalFormatting>
  <conditionalFormatting sqref="U314">
    <cfRule type="cellIs" dxfId="14337" priority="9615" stopIfTrue="1" operator="equal">
      <formula>"Muy Alta"</formula>
    </cfRule>
  </conditionalFormatting>
  <conditionalFormatting sqref="U314">
    <cfRule type="cellIs" dxfId="14336" priority="9619" stopIfTrue="1" operator="equal">
      <formula>"Muy Baja"</formula>
    </cfRule>
  </conditionalFormatting>
  <conditionalFormatting sqref="AS314">
    <cfRule type="cellIs" dxfId="14335" priority="9592" stopIfTrue="1" operator="equal">
      <formula>"Alta"</formula>
    </cfRule>
  </conditionalFormatting>
  <conditionalFormatting sqref="AS314">
    <cfRule type="cellIs" dxfId="14334" priority="9594" stopIfTrue="1" operator="equal">
      <formula>"Baja"</formula>
    </cfRule>
  </conditionalFormatting>
  <conditionalFormatting sqref="AS314">
    <cfRule type="cellIs" dxfId="14333" priority="9593" stopIfTrue="1" operator="equal">
      <formula>"Media"</formula>
    </cfRule>
  </conditionalFormatting>
  <conditionalFormatting sqref="AS314">
    <cfRule type="cellIs" dxfId="14332" priority="9591" stopIfTrue="1" operator="equal">
      <formula>"Muy Alta"</formula>
    </cfRule>
  </conditionalFormatting>
  <conditionalFormatting sqref="AS314">
    <cfRule type="cellIs" dxfId="14331" priority="9595" stopIfTrue="1" operator="equal">
      <formula>"Muy Baja"</formula>
    </cfRule>
  </conditionalFormatting>
  <conditionalFormatting sqref="AD316:AD317">
    <cfRule type="containsText" dxfId="14330" priority="9558" operator="containsText" text="VALORAR">
      <formula>NOT(ISERROR(SEARCH("VALORAR",AD316)))</formula>
    </cfRule>
    <cfRule type="containsText" dxfId="14329" priority="9559" operator="containsText" text="Extrema">
      <formula>NOT(ISERROR(SEARCH("Extrema",AD316)))</formula>
    </cfRule>
    <cfRule type="containsText" dxfId="14328" priority="9560" operator="containsText" text="Alta">
      <formula>NOT(ISERROR(SEARCH("Alta",AD316)))</formula>
    </cfRule>
    <cfRule type="containsText" dxfId="14327" priority="9561" operator="containsText" text="Moderada">
      <formula>NOT(ISERROR(SEARCH("Moderada",AD316)))</formula>
    </cfRule>
    <cfRule type="containsText" dxfId="14326" priority="9562" operator="containsText" text="Baja">
      <formula>NOT(ISERROR(SEARCH("Baja",AD316)))</formula>
    </cfRule>
  </conditionalFormatting>
  <conditionalFormatting sqref="AD316:AD317">
    <cfRule type="containsText" dxfId="14325" priority="9563" operator="containsText" text="VALORAR">
      <formula>NOT(ISERROR(SEARCH("VALORAR",AD316)))</formula>
    </cfRule>
    <cfRule type="containsText" dxfId="14324" priority="9564" operator="containsText" text="Extrema">
      <formula>NOT(ISERROR(SEARCH("Extrema",AD316)))</formula>
    </cfRule>
    <cfRule type="containsText" dxfId="14323" priority="9565" operator="containsText" text="Alta">
      <formula>NOT(ISERROR(SEARCH("Alta",AD316)))</formula>
    </cfRule>
    <cfRule type="containsText" dxfId="14322" priority="9566" operator="containsText" text="Moderada">
      <formula>NOT(ISERROR(SEARCH("Moderada",AD316)))</formula>
    </cfRule>
    <cfRule type="containsText" dxfId="14321" priority="9567" operator="containsText" text="Baja">
      <formula>NOT(ISERROR(SEARCH("Baja",AD316)))</formula>
    </cfRule>
  </conditionalFormatting>
  <conditionalFormatting sqref="AS321">
    <cfRule type="cellIs" dxfId="14320" priority="9512" stopIfTrue="1" operator="equal">
      <formula>"Alta"</formula>
    </cfRule>
  </conditionalFormatting>
  <conditionalFormatting sqref="AS321">
    <cfRule type="cellIs" dxfId="14319" priority="9514" stopIfTrue="1" operator="equal">
      <formula>"Baja"</formula>
    </cfRule>
  </conditionalFormatting>
  <conditionalFormatting sqref="AS321">
    <cfRule type="cellIs" dxfId="14318" priority="9513" stopIfTrue="1" operator="equal">
      <formula>"Media"</formula>
    </cfRule>
  </conditionalFormatting>
  <conditionalFormatting sqref="AS321">
    <cfRule type="cellIs" dxfId="14317" priority="9511" stopIfTrue="1" operator="equal">
      <formula>"Muy Alta"</formula>
    </cfRule>
  </conditionalFormatting>
  <conditionalFormatting sqref="AS321">
    <cfRule type="cellIs" dxfId="14316" priority="9515" stopIfTrue="1" operator="equal">
      <formula>"Muy Baja"</formula>
    </cfRule>
  </conditionalFormatting>
  <conditionalFormatting sqref="AS318">
    <cfRule type="cellIs" dxfId="14315" priority="9470" stopIfTrue="1" operator="equal">
      <formula>"Alta"</formula>
    </cfRule>
  </conditionalFormatting>
  <conditionalFormatting sqref="AS318">
    <cfRule type="cellIs" dxfId="14314" priority="9472" stopIfTrue="1" operator="equal">
      <formula>"Baja"</formula>
    </cfRule>
  </conditionalFormatting>
  <conditionalFormatting sqref="AS318">
    <cfRule type="cellIs" dxfId="14313" priority="9471" stopIfTrue="1" operator="equal">
      <formula>"Media"</formula>
    </cfRule>
  </conditionalFormatting>
  <conditionalFormatting sqref="AS318">
    <cfRule type="cellIs" dxfId="14312" priority="9469" stopIfTrue="1" operator="equal">
      <formula>"Muy Alta"</formula>
    </cfRule>
  </conditionalFormatting>
  <conditionalFormatting sqref="AS318">
    <cfRule type="cellIs" dxfId="14311" priority="9473" stopIfTrue="1" operator="equal">
      <formula>"Muy Baja"</formula>
    </cfRule>
  </conditionalFormatting>
  <conditionalFormatting sqref="U316:U317">
    <cfRule type="cellIs" dxfId="14310" priority="9574" stopIfTrue="1" operator="equal">
      <formula>"Alta"</formula>
    </cfRule>
  </conditionalFormatting>
  <conditionalFormatting sqref="U316:U317">
    <cfRule type="cellIs" dxfId="14309" priority="9576" stopIfTrue="1" operator="equal">
      <formula>"Baja"</formula>
    </cfRule>
  </conditionalFormatting>
  <conditionalFormatting sqref="U316:U317">
    <cfRule type="cellIs" dxfId="14308" priority="9575" stopIfTrue="1" operator="equal">
      <formula>"Media"</formula>
    </cfRule>
  </conditionalFormatting>
  <conditionalFormatting sqref="U316:U317">
    <cfRule type="cellIs" dxfId="14307" priority="9573" stopIfTrue="1" operator="equal">
      <formula>"Muy Alta"</formula>
    </cfRule>
  </conditionalFormatting>
  <conditionalFormatting sqref="U316:U317">
    <cfRule type="cellIs" dxfId="14306" priority="9577" stopIfTrue="1" operator="equal">
      <formula>"Muy Baja"</formula>
    </cfRule>
  </conditionalFormatting>
  <conditionalFormatting sqref="AZ316">
    <cfRule type="containsText" dxfId="14305" priority="9548" operator="containsText" text="VALORAR">
      <formula>NOT(ISERROR(SEARCH("VALORAR",AZ316)))</formula>
    </cfRule>
    <cfRule type="containsText" dxfId="14304" priority="9549" operator="containsText" text="Extrema">
      <formula>NOT(ISERROR(SEARCH("Extrema",AZ316)))</formula>
    </cfRule>
    <cfRule type="containsText" dxfId="14303" priority="9550" operator="containsText" text="Alta">
      <formula>NOT(ISERROR(SEARCH("Alta",AZ316)))</formula>
    </cfRule>
    <cfRule type="containsText" dxfId="14302" priority="9551" operator="containsText" text="Moderada">
      <formula>NOT(ISERROR(SEARCH("Moderada",AZ316)))</formula>
    </cfRule>
    <cfRule type="containsText" dxfId="14301" priority="9552" operator="containsText" text="Baja">
      <formula>NOT(ISERROR(SEARCH("Baja",AZ316)))</formula>
    </cfRule>
  </conditionalFormatting>
  <conditionalFormatting sqref="AZ316">
    <cfRule type="containsText" dxfId="14300" priority="9553" operator="containsText" text="VALORAR">
      <formula>NOT(ISERROR(SEARCH("VALORAR",AZ316)))</formula>
    </cfRule>
    <cfRule type="containsText" dxfId="14299" priority="9554" operator="containsText" text="Extrema">
      <formula>NOT(ISERROR(SEARCH("Extrema",AZ316)))</formula>
    </cfRule>
    <cfRule type="containsText" dxfId="14298" priority="9555" operator="containsText" text="Alta">
      <formula>NOT(ISERROR(SEARCH("Alta",AZ316)))</formula>
    </cfRule>
    <cfRule type="containsText" dxfId="14297" priority="9556" operator="containsText" text="Moderada">
      <formula>NOT(ISERROR(SEARCH("Moderada",AZ316)))</formula>
    </cfRule>
    <cfRule type="containsText" dxfId="14296" priority="9557" operator="containsText" text="Baja">
      <formula>NOT(ISERROR(SEARCH("Baja",AZ316)))</formula>
    </cfRule>
  </conditionalFormatting>
  <conditionalFormatting sqref="AS316">
    <cfRule type="cellIs" dxfId="14295" priority="9540" stopIfTrue="1" operator="equal">
      <formula>"Alta"</formula>
    </cfRule>
  </conditionalFormatting>
  <conditionalFormatting sqref="AS316">
    <cfRule type="cellIs" dxfId="14294" priority="9542" stopIfTrue="1" operator="equal">
      <formula>"Baja"</formula>
    </cfRule>
  </conditionalFormatting>
  <conditionalFormatting sqref="AS316">
    <cfRule type="cellIs" dxfId="14293" priority="9541" stopIfTrue="1" operator="equal">
      <formula>"Media"</formula>
    </cfRule>
  </conditionalFormatting>
  <conditionalFormatting sqref="AS316">
    <cfRule type="cellIs" dxfId="14292" priority="9539" stopIfTrue="1" operator="equal">
      <formula>"Muy Alta"</formula>
    </cfRule>
  </conditionalFormatting>
  <conditionalFormatting sqref="AS316">
    <cfRule type="cellIs" dxfId="14291" priority="9543" stopIfTrue="1" operator="equal">
      <formula>"Muy Baja"</formula>
    </cfRule>
  </conditionalFormatting>
  <conditionalFormatting sqref="AS317">
    <cfRule type="cellIs" dxfId="14290" priority="9526" stopIfTrue="1" operator="equal">
      <formula>"Alta"</formula>
    </cfRule>
  </conditionalFormatting>
  <conditionalFormatting sqref="AS317">
    <cfRule type="cellIs" dxfId="14289" priority="9528" stopIfTrue="1" operator="equal">
      <formula>"Baja"</formula>
    </cfRule>
  </conditionalFormatting>
  <conditionalFormatting sqref="AS317">
    <cfRule type="cellIs" dxfId="14288" priority="9527" stopIfTrue="1" operator="equal">
      <formula>"Media"</formula>
    </cfRule>
  </conditionalFormatting>
  <conditionalFormatting sqref="AS317">
    <cfRule type="cellIs" dxfId="14287" priority="9525" stopIfTrue="1" operator="equal">
      <formula>"Muy Alta"</formula>
    </cfRule>
  </conditionalFormatting>
  <conditionalFormatting sqref="AS317">
    <cfRule type="cellIs" dxfId="14286" priority="9529" stopIfTrue="1" operator="equal">
      <formula>"Muy Baja"</formula>
    </cfRule>
  </conditionalFormatting>
  <conditionalFormatting sqref="AD318:AD319">
    <cfRule type="containsText" dxfId="14285" priority="9478" operator="containsText" text="VALORAR">
      <formula>NOT(ISERROR(SEARCH("VALORAR",AD318)))</formula>
    </cfRule>
    <cfRule type="containsText" dxfId="14284" priority="9479" operator="containsText" text="Extrema">
      <formula>NOT(ISERROR(SEARCH("Extrema",AD318)))</formula>
    </cfRule>
    <cfRule type="containsText" dxfId="14283" priority="9480" operator="containsText" text="Alta">
      <formula>NOT(ISERROR(SEARCH("Alta",AD318)))</formula>
    </cfRule>
    <cfRule type="containsText" dxfId="14282" priority="9481" operator="containsText" text="Moderada">
      <formula>NOT(ISERROR(SEARCH("Moderada",AD318)))</formula>
    </cfRule>
    <cfRule type="containsText" dxfId="14281" priority="9482" operator="containsText" text="Baja">
      <formula>NOT(ISERROR(SEARCH("Baja",AD318)))</formula>
    </cfRule>
  </conditionalFormatting>
  <conditionalFormatting sqref="AD318:AD319">
    <cfRule type="containsText" dxfId="14280" priority="9483" operator="containsText" text="VALORAR">
      <formula>NOT(ISERROR(SEARCH("VALORAR",AD318)))</formula>
    </cfRule>
    <cfRule type="containsText" dxfId="14279" priority="9484" operator="containsText" text="Extrema">
      <formula>NOT(ISERROR(SEARCH("Extrema",AD318)))</formula>
    </cfRule>
    <cfRule type="containsText" dxfId="14278" priority="9485" operator="containsText" text="Alta">
      <formula>NOT(ISERROR(SEARCH("Alta",AD318)))</formula>
    </cfRule>
    <cfRule type="containsText" dxfId="14277" priority="9486" operator="containsText" text="Moderada">
      <formula>NOT(ISERROR(SEARCH("Moderada",AD318)))</formula>
    </cfRule>
    <cfRule type="containsText" dxfId="14276" priority="9487" operator="containsText" text="Baja">
      <formula>NOT(ISERROR(SEARCH("Baja",AD318)))</formula>
    </cfRule>
  </conditionalFormatting>
  <conditionalFormatting sqref="U318:U319">
    <cfRule type="cellIs" dxfId="14275" priority="9494" stopIfTrue="1" operator="equal">
      <formula>"Alta"</formula>
    </cfRule>
  </conditionalFormatting>
  <conditionalFormatting sqref="U318:U319">
    <cfRule type="cellIs" dxfId="14274" priority="9496" stopIfTrue="1" operator="equal">
      <formula>"Baja"</formula>
    </cfRule>
  </conditionalFormatting>
  <conditionalFormatting sqref="U318:U319">
    <cfRule type="cellIs" dxfId="14273" priority="9495" stopIfTrue="1" operator="equal">
      <formula>"Media"</formula>
    </cfRule>
  </conditionalFormatting>
  <conditionalFormatting sqref="U318:U319">
    <cfRule type="cellIs" dxfId="14272" priority="9493" stopIfTrue="1" operator="equal">
      <formula>"Muy Alta"</formula>
    </cfRule>
  </conditionalFormatting>
  <conditionalFormatting sqref="U318:U319">
    <cfRule type="cellIs" dxfId="14271" priority="9497" stopIfTrue="1" operator="equal">
      <formula>"Muy Baja"</formula>
    </cfRule>
  </conditionalFormatting>
  <conditionalFormatting sqref="AS319">
    <cfRule type="cellIs" dxfId="14270" priority="9456" stopIfTrue="1" operator="equal">
      <formula>"Alta"</formula>
    </cfRule>
  </conditionalFormatting>
  <conditionalFormatting sqref="AS319">
    <cfRule type="cellIs" dxfId="14269" priority="9458" stopIfTrue="1" operator="equal">
      <formula>"Baja"</formula>
    </cfRule>
  </conditionalFormatting>
  <conditionalFormatting sqref="AS319">
    <cfRule type="cellIs" dxfId="14268" priority="9457" stopIfTrue="1" operator="equal">
      <formula>"Media"</formula>
    </cfRule>
  </conditionalFormatting>
  <conditionalFormatting sqref="AS319">
    <cfRule type="cellIs" dxfId="14267" priority="9455" stopIfTrue="1" operator="equal">
      <formula>"Muy Alta"</formula>
    </cfRule>
  </conditionalFormatting>
  <conditionalFormatting sqref="AS319">
    <cfRule type="cellIs" dxfId="14266" priority="9459" stopIfTrue="1" operator="equal">
      <formula>"Muy Baja"</formula>
    </cfRule>
  </conditionalFormatting>
  <conditionalFormatting sqref="AD320">
    <cfRule type="containsText" dxfId="14265" priority="9422" operator="containsText" text="VALORAR">
      <formula>NOT(ISERROR(SEARCH("VALORAR",AD320)))</formula>
    </cfRule>
    <cfRule type="containsText" dxfId="14264" priority="9423" operator="containsText" text="Extrema">
      <formula>NOT(ISERROR(SEARCH("Extrema",AD320)))</formula>
    </cfRule>
    <cfRule type="containsText" dxfId="14263" priority="9424" operator="containsText" text="Alta">
      <formula>NOT(ISERROR(SEARCH("Alta",AD320)))</formula>
    </cfRule>
    <cfRule type="containsText" dxfId="14262" priority="9425" operator="containsText" text="Moderada">
      <formula>NOT(ISERROR(SEARCH("Moderada",AD320)))</formula>
    </cfRule>
    <cfRule type="containsText" dxfId="14261" priority="9426" operator="containsText" text="Baja">
      <formula>NOT(ISERROR(SEARCH("Baja",AD320)))</formula>
    </cfRule>
  </conditionalFormatting>
  <conditionalFormatting sqref="AD320">
    <cfRule type="containsText" dxfId="14260" priority="9427" operator="containsText" text="VALORAR">
      <formula>NOT(ISERROR(SEARCH("VALORAR",AD320)))</formula>
    </cfRule>
    <cfRule type="containsText" dxfId="14259" priority="9428" operator="containsText" text="Extrema">
      <formula>NOT(ISERROR(SEARCH("Extrema",AD320)))</formula>
    </cfRule>
    <cfRule type="containsText" dxfId="14258" priority="9429" operator="containsText" text="Alta">
      <formula>NOT(ISERROR(SEARCH("Alta",AD320)))</formula>
    </cfRule>
    <cfRule type="containsText" dxfId="14257" priority="9430" operator="containsText" text="Moderada">
      <formula>NOT(ISERROR(SEARCH("Moderada",AD320)))</formula>
    </cfRule>
    <cfRule type="containsText" dxfId="14256" priority="9431" operator="containsText" text="Baja">
      <formula>NOT(ISERROR(SEARCH("Baja",AD320)))</formula>
    </cfRule>
  </conditionalFormatting>
  <conditionalFormatting sqref="U320">
    <cfRule type="cellIs" dxfId="14255" priority="9438" stopIfTrue="1" operator="equal">
      <formula>"Alta"</formula>
    </cfRule>
  </conditionalFormatting>
  <conditionalFormatting sqref="U320">
    <cfRule type="cellIs" dxfId="14254" priority="9440" stopIfTrue="1" operator="equal">
      <formula>"Baja"</formula>
    </cfRule>
  </conditionalFormatting>
  <conditionalFormatting sqref="U320">
    <cfRule type="cellIs" dxfId="14253" priority="9439" stopIfTrue="1" operator="equal">
      <formula>"Media"</formula>
    </cfRule>
  </conditionalFormatting>
  <conditionalFormatting sqref="U320">
    <cfRule type="cellIs" dxfId="14252" priority="9437" stopIfTrue="1" operator="equal">
      <formula>"Muy Alta"</formula>
    </cfRule>
  </conditionalFormatting>
  <conditionalFormatting sqref="U320">
    <cfRule type="cellIs" dxfId="14251" priority="9441" stopIfTrue="1" operator="equal">
      <formula>"Muy Baja"</formula>
    </cfRule>
  </conditionalFormatting>
  <conditionalFormatting sqref="AS320">
    <cfRule type="cellIs" dxfId="14250" priority="9414" stopIfTrue="1" operator="equal">
      <formula>"Alta"</formula>
    </cfRule>
  </conditionalFormatting>
  <conditionalFormatting sqref="AS320">
    <cfRule type="cellIs" dxfId="14249" priority="9416" stopIfTrue="1" operator="equal">
      <formula>"Baja"</formula>
    </cfRule>
  </conditionalFormatting>
  <conditionalFormatting sqref="AS320">
    <cfRule type="cellIs" dxfId="14248" priority="9415" stopIfTrue="1" operator="equal">
      <formula>"Media"</formula>
    </cfRule>
  </conditionalFormatting>
  <conditionalFormatting sqref="AS320">
    <cfRule type="cellIs" dxfId="14247" priority="9413" stopIfTrue="1" operator="equal">
      <formula>"Muy Alta"</formula>
    </cfRule>
  </conditionalFormatting>
  <conditionalFormatting sqref="AS320">
    <cfRule type="cellIs" dxfId="14246" priority="9417" stopIfTrue="1" operator="equal">
      <formula>"Muy Baja"</formula>
    </cfRule>
  </conditionalFormatting>
  <conditionalFormatting sqref="AD328:AD329">
    <cfRule type="containsText" dxfId="14245" priority="9244" operator="containsText" text="VALORAR">
      <formula>NOT(ISERROR(SEARCH("VALORAR",AD328)))</formula>
    </cfRule>
    <cfRule type="containsText" dxfId="14244" priority="9245" operator="containsText" text="Extrema">
      <formula>NOT(ISERROR(SEARCH("Extrema",AD328)))</formula>
    </cfRule>
    <cfRule type="containsText" dxfId="14243" priority="9246" operator="containsText" text="Alta">
      <formula>NOT(ISERROR(SEARCH("Alta",AD328)))</formula>
    </cfRule>
    <cfRule type="containsText" dxfId="14242" priority="9247" operator="containsText" text="Moderada">
      <formula>NOT(ISERROR(SEARCH("Moderada",AD328)))</formula>
    </cfRule>
    <cfRule type="containsText" dxfId="14241" priority="9248" operator="containsText" text="Baja">
      <formula>NOT(ISERROR(SEARCH("Baja",AD328)))</formula>
    </cfRule>
  </conditionalFormatting>
  <conditionalFormatting sqref="AD328:AD329">
    <cfRule type="containsText" dxfId="14240" priority="9249" operator="containsText" text="VALORAR">
      <formula>NOT(ISERROR(SEARCH("VALORAR",AD328)))</formula>
    </cfRule>
    <cfRule type="containsText" dxfId="14239" priority="9250" operator="containsText" text="Extrema">
      <formula>NOT(ISERROR(SEARCH("Extrema",AD328)))</formula>
    </cfRule>
    <cfRule type="containsText" dxfId="14238" priority="9251" operator="containsText" text="Alta">
      <formula>NOT(ISERROR(SEARCH("Alta",AD328)))</formula>
    </cfRule>
    <cfRule type="containsText" dxfId="14237" priority="9252" operator="containsText" text="Moderada">
      <formula>NOT(ISERROR(SEARCH("Moderada",AD328)))</formula>
    </cfRule>
    <cfRule type="containsText" dxfId="14236" priority="9253" operator="containsText" text="Baja">
      <formula>NOT(ISERROR(SEARCH("Baja",AD328)))</formula>
    </cfRule>
  </conditionalFormatting>
  <conditionalFormatting sqref="AS333">
    <cfRule type="cellIs" dxfId="14235" priority="9198" stopIfTrue="1" operator="equal">
      <formula>"Alta"</formula>
    </cfRule>
  </conditionalFormatting>
  <conditionalFormatting sqref="AS333">
    <cfRule type="cellIs" dxfId="14234" priority="9200" stopIfTrue="1" operator="equal">
      <formula>"Baja"</formula>
    </cfRule>
  </conditionalFormatting>
  <conditionalFormatting sqref="AS333">
    <cfRule type="cellIs" dxfId="14233" priority="9199" stopIfTrue="1" operator="equal">
      <formula>"Media"</formula>
    </cfRule>
  </conditionalFormatting>
  <conditionalFormatting sqref="AS333">
    <cfRule type="cellIs" dxfId="14232" priority="9197" stopIfTrue="1" operator="equal">
      <formula>"Muy Alta"</formula>
    </cfRule>
  </conditionalFormatting>
  <conditionalFormatting sqref="AS333">
    <cfRule type="cellIs" dxfId="14231" priority="9201" stopIfTrue="1" operator="equal">
      <formula>"Muy Baja"</formula>
    </cfRule>
  </conditionalFormatting>
  <conditionalFormatting sqref="AS330">
    <cfRule type="cellIs" dxfId="14230" priority="9156" stopIfTrue="1" operator="equal">
      <formula>"Alta"</formula>
    </cfRule>
  </conditionalFormatting>
  <conditionalFormatting sqref="AS330">
    <cfRule type="cellIs" dxfId="14229" priority="9158" stopIfTrue="1" operator="equal">
      <formula>"Baja"</formula>
    </cfRule>
  </conditionalFormatting>
  <conditionalFormatting sqref="AS330">
    <cfRule type="cellIs" dxfId="14228" priority="9157" stopIfTrue="1" operator="equal">
      <formula>"Media"</formula>
    </cfRule>
  </conditionalFormatting>
  <conditionalFormatting sqref="AS330">
    <cfRule type="cellIs" dxfId="14227" priority="9155" stopIfTrue="1" operator="equal">
      <formula>"Muy Alta"</formula>
    </cfRule>
  </conditionalFormatting>
  <conditionalFormatting sqref="AS330">
    <cfRule type="cellIs" dxfId="14226" priority="9159" stopIfTrue="1" operator="equal">
      <formula>"Muy Baja"</formula>
    </cfRule>
  </conditionalFormatting>
  <conditionalFormatting sqref="U328:U329">
    <cfRule type="cellIs" dxfId="14225" priority="9260" stopIfTrue="1" operator="equal">
      <formula>"Alta"</formula>
    </cfRule>
  </conditionalFormatting>
  <conditionalFormatting sqref="U328:U329">
    <cfRule type="cellIs" dxfId="14224" priority="9262" stopIfTrue="1" operator="equal">
      <formula>"Baja"</formula>
    </cfRule>
  </conditionalFormatting>
  <conditionalFormatting sqref="U328:U329">
    <cfRule type="cellIs" dxfId="14223" priority="9261" stopIfTrue="1" operator="equal">
      <formula>"Media"</formula>
    </cfRule>
  </conditionalFormatting>
  <conditionalFormatting sqref="U328:U329">
    <cfRule type="cellIs" dxfId="14222" priority="9259" stopIfTrue="1" operator="equal">
      <formula>"Muy Alta"</formula>
    </cfRule>
  </conditionalFormatting>
  <conditionalFormatting sqref="U328:U329">
    <cfRule type="cellIs" dxfId="14221" priority="9263" stopIfTrue="1" operator="equal">
      <formula>"Muy Baja"</formula>
    </cfRule>
  </conditionalFormatting>
  <conditionalFormatting sqref="AD334:AD335">
    <cfRule type="containsText" dxfId="14220" priority="9108" operator="containsText" text="VALORAR">
      <formula>NOT(ISERROR(SEARCH("VALORAR",AD334)))</formula>
    </cfRule>
    <cfRule type="containsText" dxfId="14219" priority="9109" operator="containsText" text="Extrema">
      <formula>NOT(ISERROR(SEARCH("Extrema",AD334)))</formula>
    </cfRule>
    <cfRule type="containsText" dxfId="14218" priority="9110" operator="containsText" text="Alta">
      <formula>NOT(ISERROR(SEARCH("Alta",AD334)))</formula>
    </cfRule>
    <cfRule type="containsText" dxfId="14217" priority="9111" operator="containsText" text="Moderada">
      <formula>NOT(ISERROR(SEARCH("Moderada",AD334)))</formula>
    </cfRule>
    <cfRule type="containsText" dxfId="14216" priority="9112" operator="containsText" text="Baja">
      <formula>NOT(ISERROR(SEARCH("Baja",AD334)))</formula>
    </cfRule>
  </conditionalFormatting>
  <conditionalFormatting sqref="AD334:AD335">
    <cfRule type="containsText" dxfId="14215" priority="9113" operator="containsText" text="VALORAR">
      <formula>NOT(ISERROR(SEARCH("VALORAR",AD334)))</formula>
    </cfRule>
    <cfRule type="containsText" dxfId="14214" priority="9114" operator="containsText" text="Extrema">
      <formula>NOT(ISERROR(SEARCH("Extrema",AD334)))</formula>
    </cfRule>
    <cfRule type="containsText" dxfId="14213" priority="9115" operator="containsText" text="Alta">
      <formula>NOT(ISERROR(SEARCH("Alta",AD334)))</formula>
    </cfRule>
    <cfRule type="containsText" dxfId="14212" priority="9116" operator="containsText" text="Moderada">
      <formula>NOT(ISERROR(SEARCH("Moderada",AD334)))</formula>
    </cfRule>
    <cfRule type="containsText" dxfId="14211" priority="9117" operator="containsText" text="Baja">
      <formula>NOT(ISERROR(SEARCH("Baja",AD334)))</formula>
    </cfRule>
  </conditionalFormatting>
  <conditionalFormatting sqref="AZ328">
    <cfRule type="containsText" dxfId="14210" priority="9234" operator="containsText" text="VALORAR">
      <formula>NOT(ISERROR(SEARCH("VALORAR",AZ328)))</formula>
    </cfRule>
    <cfRule type="containsText" dxfId="14209" priority="9235" operator="containsText" text="Extrema">
      <formula>NOT(ISERROR(SEARCH("Extrema",AZ328)))</formula>
    </cfRule>
    <cfRule type="containsText" dxfId="14208" priority="9236" operator="containsText" text="Alta">
      <formula>NOT(ISERROR(SEARCH("Alta",AZ328)))</formula>
    </cfRule>
    <cfRule type="containsText" dxfId="14207" priority="9237" operator="containsText" text="Moderada">
      <formula>NOT(ISERROR(SEARCH("Moderada",AZ328)))</formula>
    </cfRule>
    <cfRule type="containsText" dxfId="14206" priority="9238" operator="containsText" text="Baja">
      <formula>NOT(ISERROR(SEARCH("Baja",AZ328)))</formula>
    </cfRule>
  </conditionalFormatting>
  <conditionalFormatting sqref="AZ328">
    <cfRule type="containsText" dxfId="14205" priority="9239" operator="containsText" text="VALORAR">
      <formula>NOT(ISERROR(SEARCH("VALORAR",AZ328)))</formula>
    </cfRule>
    <cfRule type="containsText" dxfId="14204" priority="9240" operator="containsText" text="Extrema">
      <formula>NOT(ISERROR(SEARCH("Extrema",AZ328)))</formula>
    </cfRule>
    <cfRule type="containsText" dxfId="14203" priority="9241" operator="containsText" text="Alta">
      <formula>NOT(ISERROR(SEARCH("Alta",AZ328)))</formula>
    </cfRule>
    <cfRule type="containsText" dxfId="14202" priority="9242" operator="containsText" text="Moderada">
      <formula>NOT(ISERROR(SEARCH("Moderada",AZ328)))</formula>
    </cfRule>
    <cfRule type="containsText" dxfId="14201" priority="9243" operator="containsText" text="Baja">
      <formula>NOT(ISERROR(SEARCH("Baja",AZ328)))</formula>
    </cfRule>
  </conditionalFormatting>
  <conditionalFormatting sqref="AS328">
    <cfRule type="cellIs" dxfId="14200" priority="9226" stopIfTrue="1" operator="equal">
      <formula>"Alta"</formula>
    </cfRule>
  </conditionalFormatting>
  <conditionalFormatting sqref="AS328">
    <cfRule type="cellIs" dxfId="14199" priority="9228" stopIfTrue="1" operator="equal">
      <formula>"Baja"</formula>
    </cfRule>
  </conditionalFormatting>
  <conditionalFormatting sqref="AS328">
    <cfRule type="cellIs" dxfId="14198" priority="9227" stopIfTrue="1" operator="equal">
      <formula>"Media"</formula>
    </cfRule>
  </conditionalFormatting>
  <conditionalFormatting sqref="AS328">
    <cfRule type="cellIs" dxfId="14197" priority="9225" stopIfTrue="1" operator="equal">
      <formula>"Muy Alta"</formula>
    </cfRule>
  </conditionalFormatting>
  <conditionalFormatting sqref="AS328">
    <cfRule type="cellIs" dxfId="14196" priority="9229" stopIfTrue="1" operator="equal">
      <formula>"Muy Baja"</formula>
    </cfRule>
  </conditionalFormatting>
  <conditionalFormatting sqref="AS329">
    <cfRule type="cellIs" dxfId="14195" priority="9212" stopIfTrue="1" operator="equal">
      <formula>"Alta"</formula>
    </cfRule>
  </conditionalFormatting>
  <conditionalFormatting sqref="AS329">
    <cfRule type="cellIs" dxfId="14194" priority="9214" stopIfTrue="1" operator="equal">
      <formula>"Baja"</formula>
    </cfRule>
  </conditionalFormatting>
  <conditionalFormatting sqref="AS329">
    <cfRule type="cellIs" dxfId="14193" priority="9213" stopIfTrue="1" operator="equal">
      <formula>"Media"</formula>
    </cfRule>
  </conditionalFormatting>
  <conditionalFormatting sqref="AS329">
    <cfRule type="cellIs" dxfId="14192" priority="9211" stopIfTrue="1" operator="equal">
      <formula>"Muy Alta"</formula>
    </cfRule>
  </conditionalFormatting>
  <conditionalFormatting sqref="AS329">
    <cfRule type="cellIs" dxfId="14191" priority="9215" stopIfTrue="1" operator="equal">
      <formula>"Muy Baja"</formula>
    </cfRule>
  </conditionalFormatting>
  <conditionalFormatting sqref="AS339">
    <cfRule type="cellIs" dxfId="14190" priority="9062" stopIfTrue="1" operator="equal">
      <formula>"Alta"</formula>
    </cfRule>
  </conditionalFormatting>
  <conditionalFormatting sqref="AS339">
    <cfRule type="cellIs" dxfId="14189" priority="9064" stopIfTrue="1" operator="equal">
      <formula>"Baja"</formula>
    </cfRule>
  </conditionalFormatting>
  <conditionalFormatting sqref="AS339">
    <cfRule type="cellIs" dxfId="14188" priority="9063" stopIfTrue="1" operator="equal">
      <formula>"Media"</formula>
    </cfRule>
  </conditionalFormatting>
  <conditionalFormatting sqref="AS339">
    <cfRule type="cellIs" dxfId="14187" priority="9061" stopIfTrue="1" operator="equal">
      <formula>"Muy Alta"</formula>
    </cfRule>
  </conditionalFormatting>
  <conditionalFormatting sqref="AS339">
    <cfRule type="cellIs" dxfId="14186" priority="9065" stopIfTrue="1" operator="equal">
      <formula>"Muy Baja"</formula>
    </cfRule>
  </conditionalFormatting>
  <conditionalFormatting sqref="AD330:AD331">
    <cfRule type="containsText" dxfId="14185" priority="9164" operator="containsText" text="VALORAR">
      <formula>NOT(ISERROR(SEARCH("VALORAR",AD330)))</formula>
    </cfRule>
    <cfRule type="containsText" dxfId="14184" priority="9165" operator="containsText" text="Extrema">
      <formula>NOT(ISERROR(SEARCH("Extrema",AD330)))</formula>
    </cfRule>
    <cfRule type="containsText" dxfId="14183" priority="9166" operator="containsText" text="Alta">
      <formula>NOT(ISERROR(SEARCH("Alta",AD330)))</formula>
    </cfRule>
    <cfRule type="containsText" dxfId="14182" priority="9167" operator="containsText" text="Moderada">
      <formula>NOT(ISERROR(SEARCH("Moderada",AD330)))</formula>
    </cfRule>
    <cfRule type="containsText" dxfId="14181" priority="9168" operator="containsText" text="Baja">
      <formula>NOT(ISERROR(SEARCH("Baja",AD330)))</formula>
    </cfRule>
  </conditionalFormatting>
  <conditionalFormatting sqref="AD330:AD331">
    <cfRule type="containsText" dxfId="14180" priority="9169" operator="containsText" text="VALORAR">
      <formula>NOT(ISERROR(SEARCH("VALORAR",AD330)))</formula>
    </cfRule>
    <cfRule type="containsText" dxfId="14179" priority="9170" operator="containsText" text="Extrema">
      <formula>NOT(ISERROR(SEARCH("Extrema",AD330)))</formula>
    </cfRule>
    <cfRule type="containsText" dxfId="14178" priority="9171" operator="containsText" text="Alta">
      <formula>NOT(ISERROR(SEARCH("Alta",AD330)))</formula>
    </cfRule>
    <cfRule type="containsText" dxfId="14177" priority="9172" operator="containsText" text="Moderada">
      <formula>NOT(ISERROR(SEARCH("Moderada",AD330)))</formula>
    </cfRule>
    <cfRule type="containsText" dxfId="14176" priority="9173" operator="containsText" text="Baja">
      <formula>NOT(ISERROR(SEARCH("Baja",AD330)))</formula>
    </cfRule>
  </conditionalFormatting>
  <conditionalFormatting sqref="U330:U331">
    <cfRule type="cellIs" dxfId="14175" priority="9180" stopIfTrue="1" operator="equal">
      <formula>"Alta"</formula>
    </cfRule>
  </conditionalFormatting>
  <conditionalFormatting sqref="U330:U331">
    <cfRule type="cellIs" dxfId="14174" priority="9182" stopIfTrue="1" operator="equal">
      <formula>"Baja"</formula>
    </cfRule>
  </conditionalFormatting>
  <conditionalFormatting sqref="U330:U331">
    <cfRule type="cellIs" dxfId="14173" priority="9181" stopIfTrue="1" operator="equal">
      <formula>"Media"</formula>
    </cfRule>
  </conditionalFormatting>
  <conditionalFormatting sqref="U330:U331">
    <cfRule type="cellIs" dxfId="14172" priority="9179" stopIfTrue="1" operator="equal">
      <formula>"Muy Alta"</formula>
    </cfRule>
  </conditionalFormatting>
  <conditionalFormatting sqref="U330:U331">
    <cfRule type="cellIs" dxfId="14171" priority="9183" stopIfTrue="1" operator="equal">
      <formula>"Muy Baja"</formula>
    </cfRule>
  </conditionalFormatting>
  <conditionalFormatting sqref="AS336">
    <cfRule type="cellIs" dxfId="14170" priority="9020" stopIfTrue="1" operator="equal">
      <formula>"Alta"</formula>
    </cfRule>
  </conditionalFormatting>
  <conditionalFormatting sqref="AS336">
    <cfRule type="cellIs" dxfId="14169" priority="9022" stopIfTrue="1" operator="equal">
      <formula>"Baja"</formula>
    </cfRule>
  </conditionalFormatting>
  <conditionalFormatting sqref="AS336">
    <cfRule type="cellIs" dxfId="14168" priority="9021" stopIfTrue="1" operator="equal">
      <formula>"Media"</formula>
    </cfRule>
  </conditionalFormatting>
  <conditionalFormatting sqref="AS336">
    <cfRule type="cellIs" dxfId="14167" priority="9019" stopIfTrue="1" operator="equal">
      <formula>"Muy Alta"</formula>
    </cfRule>
  </conditionalFormatting>
  <conditionalFormatting sqref="AS336">
    <cfRule type="cellIs" dxfId="14166" priority="9023" stopIfTrue="1" operator="equal">
      <formula>"Muy Baja"</formula>
    </cfRule>
  </conditionalFormatting>
  <conditionalFormatting sqref="AS331">
    <cfRule type="cellIs" dxfId="14165" priority="9142" stopIfTrue="1" operator="equal">
      <formula>"Alta"</formula>
    </cfRule>
  </conditionalFormatting>
  <conditionalFormatting sqref="AS331">
    <cfRule type="cellIs" dxfId="14164" priority="9144" stopIfTrue="1" operator="equal">
      <formula>"Baja"</formula>
    </cfRule>
  </conditionalFormatting>
  <conditionalFormatting sqref="AS331">
    <cfRule type="cellIs" dxfId="14163" priority="9143" stopIfTrue="1" operator="equal">
      <formula>"Media"</formula>
    </cfRule>
  </conditionalFormatting>
  <conditionalFormatting sqref="AS331">
    <cfRule type="cellIs" dxfId="14162" priority="9141" stopIfTrue="1" operator="equal">
      <formula>"Muy Alta"</formula>
    </cfRule>
  </conditionalFormatting>
  <conditionalFormatting sqref="AS331">
    <cfRule type="cellIs" dxfId="14161" priority="9145" stopIfTrue="1" operator="equal">
      <formula>"Muy Baja"</formula>
    </cfRule>
  </conditionalFormatting>
  <conditionalFormatting sqref="U334:U335">
    <cfRule type="cellIs" dxfId="14160" priority="9124" stopIfTrue="1" operator="equal">
      <formula>"Alta"</formula>
    </cfRule>
  </conditionalFormatting>
  <conditionalFormatting sqref="U334:U335">
    <cfRule type="cellIs" dxfId="14159" priority="9126" stopIfTrue="1" operator="equal">
      <formula>"Baja"</formula>
    </cfRule>
  </conditionalFormatting>
  <conditionalFormatting sqref="U334:U335">
    <cfRule type="cellIs" dxfId="14158" priority="9125" stopIfTrue="1" operator="equal">
      <formula>"Media"</formula>
    </cfRule>
  </conditionalFormatting>
  <conditionalFormatting sqref="U334:U335">
    <cfRule type="cellIs" dxfId="14157" priority="9123" stopIfTrue="1" operator="equal">
      <formula>"Muy Alta"</formula>
    </cfRule>
  </conditionalFormatting>
  <conditionalFormatting sqref="U334:U335">
    <cfRule type="cellIs" dxfId="14156" priority="9127" stopIfTrue="1" operator="equal">
      <formula>"Muy Baja"</formula>
    </cfRule>
  </conditionalFormatting>
  <conditionalFormatting sqref="AD340:AD341">
    <cfRule type="containsText" dxfId="14155" priority="8972" operator="containsText" text="VALORAR">
      <formula>NOT(ISERROR(SEARCH("VALORAR",AD340)))</formula>
    </cfRule>
    <cfRule type="containsText" dxfId="14154" priority="8973" operator="containsText" text="Extrema">
      <formula>NOT(ISERROR(SEARCH("Extrema",AD340)))</formula>
    </cfRule>
    <cfRule type="containsText" dxfId="14153" priority="8974" operator="containsText" text="Alta">
      <formula>NOT(ISERROR(SEARCH("Alta",AD340)))</formula>
    </cfRule>
    <cfRule type="containsText" dxfId="14152" priority="8975" operator="containsText" text="Moderada">
      <formula>NOT(ISERROR(SEARCH("Moderada",AD340)))</formula>
    </cfRule>
    <cfRule type="containsText" dxfId="14151" priority="8976" operator="containsText" text="Baja">
      <formula>NOT(ISERROR(SEARCH("Baja",AD340)))</formula>
    </cfRule>
  </conditionalFormatting>
  <conditionalFormatting sqref="AD340:AD341">
    <cfRule type="containsText" dxfId="14150" priority="8977" operator="containsText" text="VALORAR">
      <formula>NOT(ISERROR(SEARCH("VALORAR",AD340)))</formula>
    </cfRule>
    <cfRule type="containsText" dxfId="14149" priority="8978" operator="containsText" text="Extrema">
      <formula>NOT(ISERROR(SEARCH("Extrema",AD340)))</formula>
    </cfRule>
    <cfRule type="containsText" dxfId="14148" priority="8979" operator="containsText" text="Alta">
      <formula>NOT(ISERROR(SEARCH("Alta",AD340)))</formula>
    </cfRule>
    <cfRule type="containsText" dxfId="14147" priority="8980" operator="containsText" text="Moderada">
      <formula>NOT(ISERROR(SEARCH("Moderada",AD340)))</formula>
    </cfRule>
    <cfRule type="containsText" dxfId="14146" priority="8981" operator="containsText" text="Baja">
      <formula>NOT(ISERROR(SEARCH("Baja",AD340)))</formula>
    </cfRule>
  </conditionalFormatting>
  <conditionalFormatting sqref="AZ334">
    <cfRule type="containsText" dxfId="14145" priority="9098" operator="containsText" text="VALORAR">
      <formula>NOT(ISERROR(SEARCH("VALORAR",AZ334)))</formula>
    </cfRule>
    <cfRule type="containsText" dxfId="14144" priority="9099" operator="containsText" text="Extrema">
      <formula>NOT(ISERROR(SEARCH("Extrema",AZ334)))</formula>
    </cfRule>
    <cfRule type="containsText" dxfId="14143" priority="9100" operator="containsText" text="Alta">
      <formula>NOT(ISERROR(SEARCH("Alta",AZ334)))</formula>
    </cfRule>
    <cfRule type="containsText" dxfId="14142" priority="9101" operator="containsText" text="Moderada">
      <formula>NOT(ISERROR(SEARCH("Moderada",AZ334)))</formula>
    </cfRule>
    <cfRule type="containsText" dxfId="14141" priority="9102" operator="containsText" text="Baja">
      <formula>NOT(ISERROR(SEARCH("Baja",AZ334)))</formula>
    </cfRule>
  </conditionalFormatting>
  <conditionalFormatting sqref="AZ334">
    <cfRule type="containsText" dxfId="14140" priority="9103" operator="containsText" text="VALORAR">
      <formula>NOT(ISERROR(SEARCH("VALORAR",AZ334)))</formula>
    </cfRule>
    <cfRule type="containsText" dxfId="14139" priority="9104" operator="containsText" text="Extrema">
      <formula>NOT(ISERROR(SEARCH("Extrema",AZ334)))</formula>
    </cfRule>
    <cfRule type="containsText" dxfId="14138" priority="9105" operator="containsText" text="Alta">
      <formula>NOT(ISERROR(SEARCH("Alta",AZ334)))</formula>
    </cfRule>
    <cfRule type="containsText" dxfId="14137" priority="9106" operator="containsText" text="Moderada">
      <formula>NOT(ISERROR(SEARCH("Moderada",AZ334)))</formula>
    </cfRule>
    <cfRule type="containsText" dxfId="14136" priority="9107" operator="containsText" text="Baja">
      <formula>NOT(ISERROR(SEARCH("Baja",AZ334)))</formula>
    </cfRule>
  </conditionalFormatting>
  <conditionalFormatting sqref="AS334">
    <cfRule type="cellIs" dxfId="14135" priority="9090" stopIfTrue="1" operator="equal">
      <formula>"Alta"</formula>
    </cfRule>
  </conditionalFormatting>
  <conditionalFormatting sqref="AS334">
    <cfRule type="cellIs" dxfId="14134" priority="9092" stopIfTrue="1" operator="equal">
      <formula>"Baja"</formula>
    </cfRule>
  </conditionalFormatting>
  <conditionalFormatting sqref="AS334">
    <cfRule type="cellIs" dxfId="14133" priority="9091" stopIfTrue="1" operator="equal">
      <formula>"Media"</formula>
    </cfRule>
  </conditionalFormatting>
  <conditionalFormatting sqref="AS334">
    <cfRule type="cellIs" dxfId="14132" priority="9089" stopIfTrue="1" operator="equal">
      <formula>"Muy Alta"</formula>
    </cfRule>
  </conditionalFormatting>
  <conditionalFormatting sqref="AS334">
    <cfRule type="cellIs" dxfId="14131" priority="9093" stopIfTrue="1" operator="equal">
      <formula>"Muy Baja"</formula>
    </cfRule>
  </conditionalFormatting>
  <conditionalFormatting sqref="AS335">
    <cfRule type="cellIs" dxfId="14130" priority="9076" stopIfTrue="1" operator="equal">
      <formula>"Alta"</formula>
    </cfRule>
  </conditionalFormatting>
  <conditionalFormatting sqref="AS335">
    <cfRule type="cellIs" dxfId="14129" priority="9078" stopIfTrue="1" operator="equal">
      <formula>"Baja"</formula>
    </cfRule>
  </conditionalFormatting>
  <conditionalFormatting sqref="AS335">
    <cfRule type="cellIs" dxfId="14128" priority="9077" stopIfTrue="1" operator="equal">
      <formula>"Media"</formula>
    </cfRule>
  </conditionalFormatting>
  <conditionalFormatting sqref="AS335">
    <cfRule type="cellIs" dxfId="14127" priority="9075" stopIfTrue="1" operator="equal">
      <formula>"Muy Alta"</formula>
    </cfRule>
  </conditionalFormatting>
  <conditionalFormatting sqref="AS335">
    <cfRule type="cellIs" dxfId="14126" priority="9079" stopIfTrue="1" operator="equal">
      <formula>"Muy Baja"</formula>
    </cfRule>
  </conditionalFormatting>
  <conditionalFormatting sqref="AS345">
    <cfRule type="cellIs" dxfId="14125" priority="8926" stopIfTrue="1" operator="equal">
      <formula>"Alta"</formula>
    </cfRule>
  </conditionalFormatting>
  <conditionalFormatting sqref="AS345">
    <cfRule type="cellIs" dxfId="14124" priority="8928" stopIfTrue="1" operator="equal">
      <formula>"Baja"</formula>
    </cfRule>
  </conditionalFormatting>
  <conditionalFormatting sqref="AS345">
    <cfRule type="cellIs" dxfId="14123" priority="8927" stopIfTrue="1" operator="equal">
      <formula>"Media"</formula>
    </cfRule>
  </conditionalFormatting>
  <conditionalFormatting sqref="AS345">
    <cfRule type="cellIs" dxfId="14122" priority="8925" stopIfTrue="1" operator="equal">
      <formula>"Muy Alta"</formula>
    </cfRule>
  </conditionalFormatting>
  <conditionalFormatting sqref="AS345">
    <cfRule type="cellIs" dxfId="14121" priority="8929" stopIfTrue="1" operator="equal">
      <formula>"Muy Baja"</formula>
    </cfRule>
  </conditionalFormatting>
  <conditionalFormatting sqref="AD336:AD337">
    <cfRule type="containsText" dxfId="14120" priority="9028" operator="containsText" text="VALORAR">
      <formula>NOT(ISERROR(SEARCH("VALORAR",AD336)))</formula>
    </cfRule>
    <cfRule type="containsText" dxfId="14119" priority="9029" operator="containsText" text="Extrema">
      <formula>NOT(ISERROR(SEARCH("Extrema",AD336)))</formula>
    </cfRule>
    <cfRule type="containsText" dxfId="14118" priority="9030" operator="containsText" text="Alta">
      <formula>NOT(ISERROR(SEARCH("Alta",AD336)))</formula>
    </cfRule>
    <cfRule type="containsText" dxfId="14117" priority="9031" operator="containsText" text="Moderada">
      <formula>NOT(ISERROR(SEARCH("Moderada",AD336)))</formula>
    </cfRule>
    <cfRule type="containsText" dxfId="14116" priority="9032" operator="containsText" text="Baja">
      <formula>NOT(ISERROR(SEARCH("Baja",AD336)))</formula>
    </cfRule>
  </conditionalFormatting>
  <conditionalFormatting sqref="AD336:AD337">
    <cfRule type="containsText" dxfId="14115" priority="9033" operator="containsText" text="VALORAR">
      <formula>NOT(ISERROR(SEARCH("VALORAR",AD336)))</formula>
    </cfRule>
    <cfRule type="containsText" dxfId="14114" priority="9034" operator="containsText" text="Extrema">
      <formula>NOT(ISERROR(SEARCH("Extrema",AD336)))</formula>
    </cfRule>
    <cfRule type="containsText" dxfId="14113" priority="9035" operator="containsText" text="Alta">
      <formula>NOT(ISERROR(SEARCH("Alta",AD336)))</formula>
    </cfRule>
    <cfRule type="containsText" dxfId="14112" priority="9036" operator="containsText" text="Moderada">
      <formula>NOT(ISERROR(SEARCH("Moderada",AD336)))</formula>
    </cfRule>
    <cfRule type="containsText" dxfId="14111" priority="9037" operator="containsText" text="Baja">
      <formula>NOT(ISERROR(SEARCH("Baja",AD336)))</formula>
    </cfRule>
  </conditionalFormatting>
  <conditionalFormatting sqref="U336:U337">
    <cfRule type="cellIs" dxfId="14110" priority="9044" stopIfTrue="1" operator="equal">
      <formula>"Alta"</formula>
    </cfRule>
  </conditionalFormatting>
  <conditionalFormatting sqref="U336:U337">
    <cfRule type="cellIs" dxfId="14109" priority="9046" stopIfTrue="1" operator="equal">
      <formula>"Baja"</formula>
    </cfRule>
  </conditionalFormatting>
  <conditionalFormatting sqref="U336:U337">
    <cfRule type="cellIs" dxfId="14108" priority="9045" stopIfTrue="1" operator="equal">
      <formula>"Media"</formula>
    </cfRule>
  </conditionalFormatting>
  <conditionalFormatting sqref="U336:U337">
    <cfRule type="cellIs" dxfId="14107" priority="9043" stopIfTrue="1" operator="equal">
      <formula>"Muy Alta"</formula>
    </cfRule>
  </conditionalFormatting>
  <conditionalFormatting sqref="U336:U337">
    <cfRule type="cellIs" dxfId="14106" priority="9047" stopIfTrue="1" operator="equal">
      <formula>"Muy Baja"</formula>
    </cfRule>
  </conditionalFormatting>
  <conditionalFormatting sqref="AS342">
    <cfRule type="cellIs" dxfId="14105" priority="8884" stopIfTrue="1" operator="equal">
      <formula>"Alta"</formula>
    </cfRule>
  </conditionalFormatting>
  <conditionalFormatting sqref="AS342">
    <cfRule type="cellIs" dxfId="14104" priority="8886" stopIfTrue="1" operator="equal">
      <formula>"Baja"</formula>
    </cfRule>
  </conditionalFormatting>
  <conditionalFormatting sqref="AS342">
    <cfRule type="cellIs" dxfId="14103" priority="8885" stopIfTrue="1" operator="equal">
      <formula>"Media"</formula>
    </cfRule>
  </conditionalFormatting>
  <conditionalFormatting sqref="AS342">
    <cfRule type="cellIs" dxfId="14102" priority="8883" stopIfTrue="1" operator="equal">
      <formula>"Muy Alta"</formula>
    </cfRule>
  </conditionalFormatting>
  <conditionalFormatting sqref="AS342">
    <cfRule type="cellIs" dxfId="14101" priority="8887" stopIfTrue="1" operator="equal">
      <formula>"Muy Baja"</formula>
    </cfRule>
  </conditionalFormatting>
  <conditionalFormatting sqref="AS337">
    <cfRule type="cellIs" dxfId="14100" priority="9006" stopIfTrue="1" operator="equal">
      <formula>"Alta"</formula>
    </cfRule>
  </conditionalFormatting>
  <conditionalFormatting sqref="AS337">
    <cfRule type="cellIs" dxfId="14099" priority="9008" stopIfTrue="1" operator="equal">
      <formula>"Baja"</formula>
    </cfRule>
  </conditionalFormatting>
  <conditionalFormatting sqref="AS337">
    <cfRule type="cellIs" dxfId="14098" priority="9007" stopIfTrue="1" operator="equal">
      <formula>"Media"</formula>
    </cfRule>
  </conditionalFormatting>
  <conditionalFormatting sqref="AS337">
    <cfRule type="cellIs" dxfId="14097" priority="9005" stopIfTrue="1" operator="equal">
      <formula>"Muy Alta"</formula>
    </cfRule>
  </conditionalFormatting>
  <conditionalFormatting sqref="AS337">
    <cfRule type="cellIs" dxfId="14096" priority="9009" stopIfTrue="1" operator="equal">
      <formula>"Muy Baja"</formula>
    </cfRule>
  </conditionalFormatting>
  <conditionalFormatting sqref="U322:U323">
    <cfRule type="cellIs" dxfId="14095" priority="9396" stopIfTrue="1" operator="equal">
      <formula>"Alta"</formula>
    </cfRule>
  </conditionalFormatting>
  <conditionalFormatting sqref="U322:U323">
    <cfRule type="cellIs" dxfId="14094" priority="9398" stopIfTrue="1" operator="equal">
      <formula>"Baja"</formula>
    </cfRule>
  </conditionalFormatting>
  <conditionalFormatting sqref="U322:U323">
    <cfRule type="cellIs" dxfId="14093" priority="9397" stopIfTrue="1" operator="equal">
      <formula>"Media"</formula>
    </cfRule>
  </conditionalFormatting>
  <conditionalFormatting sqref="U322:U323">
    <cfRule type="cellIs" dxfId="14092" priority="9395" stopIfTrue="1" operator="equal">
      <formula>"Muy Alta"</formula>
    </cfRule>
  </conditionalFormatting>
  <conditionalFormatting sqref="U322:U323">
    <cfRule type="cellIs" dxfId="14091" priority="9399" stopIfTrue="1" operator="equal">
      <formula>"Muy Baja"</formula>
    </cfRule>
  </conditionalFormatting>
  <conditionalFormatting sqref="AD322:AD323">
    <cfRule type="containsText" dxfId="14090" priority="9380" operator="containsText" text="VALORAR">
      <formula>NOT(ISERROR(SEARCH("VALORAR",AD322)))</formula>
    </cfRule>
    <cfRule type="containsText" dxfId="14089" priority="9381" operator="containsText" text="Extrema">
      <formula>NOT(ISERROR(SEARCH("Extrema",AD322)))</formula>
    </cfRule>
    <cfRule type="containsText" dxfId="14088" priority="9382" operator="containsText" text="Alta">
      <formula>NOT(ISERROR(SEARCH("Alta",AD322)))</formula>
    </cfRule>
    <cfRule type="containsText" dxfId="14087" priority="9383" operator="containsText" text="Moderada">
      <formula>NOT(ISERROR(SEARCH("Moderada",AD322)))</formula>
    </cfRule>
    <cfRule type="containsText" dxfId="14086" priority="9384" operator="containsText" text="Baja">
      <formula>NOT(ISERROR(SEARCH("Baja",AD322)))</formula>
    </cfRule>
  </conditionalFormatting>
  <conditionalFormatting sqref="AD322:AD323">
    <cfRule type="containsText" dxfId="14085" priority="9385" operator="containsText" text="VALORAR">
      <formula>NOT(ISERROR(SEARCH("VALORAR",AD322)))</formula>
    </cfRule>
    <cfRule type="containsText" dxfId="14084" priority="9386" operator="containsText" text="Extrema">
      <formula>NOT(ISERROR(SEARCH("Extrema",AD322)))</formula>
    </cfRule>
    <cfRule type="containsText" dxfId="14083" priority="9387" operator="containsText" text="Alta">
      <formula>NOT(ISERROR(SEARCH("Alta",AD322)))</formula>
    </cfRule>
    <cfRule type="containsText" dxfId="14082" priority="9388" operator="containsText" text="Moderada">
      <formula>NOT(ISERROR(SEARCH("Moderada",AD322)))</formula>
    </cfRule>
    <cfRule type="containsText" dxfId="14081" priority="9389" operator="containsText" text="Baja">
      <formula>NOT(ISERROR(SEARCH("Baja",AD322)))</formula>
    </cfRule>
  </conditionalFormatting>
  <conditionalFormatting sqref="AZ322">
    <cfRule type="containsText" dxfId="14080" priority="9370" operator="containsText" text="VALORAR">
      <formula>NOT(ISERROR(SEARCH("VALORAR",AZ322)))</formula>
    </cfRule>
    <cfRule type="containsText" dxfId="14079" priority="9371" operator="containsText" text="Extrema">
      <formula>NOT(ISERROR(SEARCH("Extrema",AZ322)))</formula>
    </cfRule>
    <cfRule type="containsText" dxfId="14078" priority="9372" operator="containsText" text="Alta">
      <formula>NOT(ISERROR(SEARCH("Alta",AZ322)))</formula>
    </cfRule>
    <cfRule type="containsText" dxfId="14077" priority="9373" operator="containsText" text="Moderada">
      <formula>NOT(ISERROR(SEARCH("Moderada",AZ322)))</formula>
    </cfRule>
    <cfRule type="containsText" dxfId="14076" priority="9374" operator="containsText" text="Baja">
      <formula>NOT(ISERROR(SEARCH("Baja",AZ322)))</formula>
    </cfRule>
  </conditionalFormatting>
  <conditionalFormatting sqref="AZ322">
    <cfRule type="containsText" dxfId="14075" priority="9375" operator="containsText" text="VALORAR">
      <formula>NOT(ISERROR(SEARCH("VALORAR",AZ322)))</formula>
    </cfRule>
    <cfRule type="containsText" dxfId="14074" priority="9376" operator="containsText" text="Extrema">
      <formula>NOT(ISERROR(SEARCH("Extrema",AZ322)))</formula>
    </cfRule>
    <cfRule type="containsText" dxfId="14073" priority="9377" operator="containsText" text="Alta">
      <formula>NOT(ISERROR(SEARCH("Alta",AZ322)))</formula>
    </cfRule>
    <cfRule type="containsText" dxfId="14072" priority="9378" operator="containsText" text="Moderada">
      <formula>NOT(ISERROR(SEARCH("Moderada",AZ322)))</formula>
    </cfRule>
    <cfRule type="containsText" dxfId="14071" priority="9379" operator="containsText" text="Baja">
      <formula>NOT(ISERROR(SEARCH("Baja",AZ322)))</formula>
    </cfRule>
  </conditionalFormatting>
  <conditionalFormatting sqref="AS322">
    <cfRule type="cellIs" dxfId="14070" priority="9362" stopIfTrue="1" operator="equal">
      <formula>"Alta"</formula>
    </cfRule>
  </conditionalFormatting>
  <conditionalFormatting sqref="AS322">
    <cfRule type="cellIs" dxfId="14069" priority="9364" stopIfTrue="1" operator="equal">
      <formula>"Baja"</formula>
    </cfRule>
  </conditionalFormatting>
  <conditionalFormatting sqref="AS322">
    <cfRule type="cellIs" dxfId="14068" priority="9363" stopIfTrue="1" operator="equal">
      <formula>"Media"</formula>
    </cfRule>
  </conditionalFormatting>
  <conditionalFormatting sqref="AS322">
    <cfRule type="cellIs" dxfId="14067" priority="9361" stopIfTrue="1" operator="equal">
      <formula>"Muy Alta"</formula>
    </cfRule>
  </conditionalFormatting>
  <conditionalFormatting sqref="AS322">
    <cfRule type="cellIs" dxfId="14066" priority="9365" stopIfTrue="1" operator="equal">
      <formula>"Muy Baja"</formula>
    </cfRule>
  </conditionalFormatting>
  <conditionalFormatting sqref="AS323">
    <cfRule type="cellIs" dxfId="14065" priority="9348" stopIfTrue="1" operator="equal">
      <formula>"Alta"</formula>
    </cfRule>
  </conditionalFormatting>
  <conditionalFormatting sqref="AS323">
    <cfRule type="cellIs" dxfId="14064" priority="9350" stopIfTrue="1" operator="equal">
      <formula>"Baja"</formula>
    </cfRule>
  </conditionalFormatting>
  <conditionalFormatting sqref="AS323">
    <cfRule type="cellIs" dxfId="14063" priority="9349" stopIfTrue="1" operator="equal">
      <formula>"Media"</formula>
    </cfRule>
  </conditionalFormatting>
  <conditionalFormatting sqref="AS323">
    <cfRule type="cellIs" dxfId="14062" priority="9347" stopIfTrue="1" operator="equal">
      <formula>"Muy Alta"</formula>
    </cfRule>
  </conditionalFormatting>
  <conditionalFormatting sqref="AS323">
    <cfRule type="cellIs" dxfId="14061" priority="9351" stopIfTrue="1" operator="equal">
      <formula>"Muy Baja"</formula>
    </cfRule>
  </conditionalFormatting>
  <conditionalFormatting sqref="AS327">
    <cfRule type="cellIs" dxfId="14060" priority="9334" stopIfTrue="1" operator="equal">
      <formula>"Alta"</formula>
    </cfRule>
  </conditionalFormatting>
  <conditionalFormatting sqref="AS327">
    <cfRule type="cellIs" dxfId="14059" priority="9336" stopIfTrue="1" operator="equal">
      <formula>"Baja"</formula>
    </cfRule>
  </conditionalFormatting>
  <conditionalFormatting sqref="AS327">
    <cfRule type="cellIs" dxfId="14058" priority="9335" stopIfTrue="1" operator="equal">
      <formula>"Media"</formula>
    </cfRule>
  </conditionalFormatting>
  <conditionalFormatting sqref="AS327">
    <cfRule type="cellIs" dxfId="14057" priority="9333" stopIfTrue="1" operator="equal">
      <formula>"Muy Alta"</formula>
    </cfRule>
  </conditionalFormatting>
  <conditionalFormatting sqref="AS327">
    <cfRule type="cellIs" dxfId="14056" priority="9337" stopIfTrue="1" operator="equal">
      <formula>"Muy Baja"</formula>
    </cfRule>
  </conditionalFormatting>
  <conditionalFormatting sqref="AD324:AD325">
    <cfRule type="containsText" dxfId="14055" priority="9300" operator="containsText" text="VALORAR">
      <formula>NOT(ISERROR(SEARCH("VALORAR",AD324)))</formula>
    </cfRule>
    <cfRule type="containsText" dxfId="14054" priority="9301" operator="containsText" text="Extrema">
      <formula>NOT(ISERROR(SEARCH("Extrema",AD324)))</formula>
    </cfRule>
    <cfRule type="containsText" dxfId="14053" priority="9302" operator="containsText" text="Alta">
      <formula>NOT(ISERROR(SEARCH("Alta",AD324)))</formula>
    </cfRule>
    <cfRule type="containsText" dxfId="14052" priority="9303" operator="containsText" text="Moderada">
      <formula>NOT(ISERROR(SEARCH("Moderada",AD324)))</formula>
    </cfRule>
    <cfRule type="containsText" dxfId="14051" priority="9304" operator="containsText" text="Baja">
      <formula>NOT(ISERROR(SEARCH("Baja",AD324)))</formula>
    </cfRule>
  </conditionalFormatting>
  <conditionalFormatting sqref="AD324:AD325">
    <cfRule type="containsText" dxfId="14050" priority="9305" operator="containsText" text="VALORAR">
      <formula>NOT(ISERROR(SEARCH("VALORAR",AD324)))</formula>
    </cfRule>
    <cfRule type="containsText" dxfId="14049" priority="9306" operator="containsText" text="Extrema">
      <formula>NOT(ISERROR(SEARCH("Extrema",AD324)))</formula>
    </cfRule>
    <cfRule type="containsText" dxfId="14048" priority="9307" operator="containsText" text="Alta">
      <formula>NOT(ISERROR(SEARCH("Alta",AD324)))</formula>
    </cfRule>
    <cfRule type="containsText" dxfId="14047" priority="9308" operator="containsText" text="Moderada">
      <formula>NOT(ISERROR(SEARCH("Moderada",AD324)))</formula>
    </cfRule>
    <cfRule type="containsText" dxfId="14046" priority="9309" operator="containsText" text="Baja">
      <formula>NOT(ISERROR(SEARCH("Baja",AD324)))</formula>
    </cfRule>
  </conditionalFormatting>
  <conditionalFormatting sqref="U324:U325">
    <cfRule type="cellIs" dxfId="14045" priority="9316" stopIfTrue="1" operator="equal">
      <formula>"Alta"</formula>
    </cfRule>
  </conditionalFormatting>
  <conditionalFormatting sqref="U324:U325">
    <cfRule type="cellIs" dxfId="14044" priority="9318" stopIfTrue="1" operator="equal">
      <formula>"Baja"</formula>
    </cfRule>
  </conditionalFormatting>
  <conditionalFormatting sqref="U324:U325">
    <cfRule type="cellIs" dxfId="14043" priority="9317" stopIfTrue="1" operator="equal">
      <formula>"Media"</formula>
    </cfRule>
  </conditionalFormatting>
  <conditionalFormatting sqref="U324:U325">
    <cfRule type="cellIs" dxfId="14042" priority="9315" stopIfTrue="1" operator="equal">
      <formula>"Muy Alta"</formula>
    </cfRule>
  </conditionalFormatting>
  <conditionalFormatting sqref="U324:U325">
    <cfRule type="cellIs" dxfId="14041" priority="9319" stopIfTrue="1" operator="equal">
      <formula>"Muy Baja"</formula>
    </cfRule>
  </conditionalFormatting>
  <conditionalFormatting sqref="AS324">
    <cfRule type="cellIs" dxfId="14040" priority="9292" stopIfTrue="1" operator="equal">
      <formula>"Alta"</formula>
    </cfRule>
  </conditionalFormatting>
  <conditionalFormatting sqref="AS324">
    <cfRule type="cellIs" dxfId="14039" priority="9294" stopIfTrue="1" operator="equal">
      <formula>"Baja"</formula>
    </cfRule>
  </conditionalFormatting>
  <conditionalFormatting sqref="AS324">
    <cfRule type="cellIs" dxfId="14038" priority="9293" stopIfTrue="1" operator="equal">
      <formula>"Media"</formula>
    </cfRule>
  </conditionalFormatting>
  <conditionalFormatting sqref="AS324">
    <cfRule type="cellIs" dxfId="14037" priority="9291" stopIfTrue="1" operator="equal">
      <formula>"Muy Alta"</formula>
    </cfRule>
  </conditionalFormatting>
  <conditionalFormatting sqref="AS324">
    <cfRule type="cellIs" dxfId="14036" priority="9295" stopIfTrue="1" operator="equal">
      <formula>"Muy Baja"</formula>
    </cfRule>
  </conditionalFormatting>
  <conditionalFormatting sqref="AS325">
    <cfRule type="cellIs" dxfId="14035" priority="9278" stopIfTrue="1" operator="equal">
      <formula>"Alta"</formula>
    </cfRule>
  </conditionalFormatting>
  <conditionalFormatting sqref="AS325">
    <cfRule type="cellIs" dxfId="14034" priority="9280" stopIfTrue="1" operator="equal">
      <formula>"Baja"</formula>
    </cfRule>
  </conditionalFormatting>
  <conditionalFormatting sqref="AS325">
    <cfRule type="cellIs" dxfId="14033" priority="9279" stopIfTrue="1" operator="equal">
      <formula>"Media"</formula>
    </cfRule>
  </conditionalFormatting>
  <conditionalFormatting sqref="AS325">
    <cfRule type="cellIs" dxfId="14032" priority="9277" stopIfTrue="1" operator="equal">
      <formula>"Muy Alta"</formula>
    </cfRule>
  </conditionalFormatting>
  <conditionalFormatting sqref="AS325">
    <cfRule type="cellIs" dxfId="14031" priority="9281" stopIfTrue="1" operator="equal">
      <formula>"Muy Baja"</formula>
    </cfRule>
  </conditionalFormatting>
  <conditionalFormatting sqref="U340:U341">
    <cfRule type="cellIs" dxfId="14030" priority="8988" stopIfTrue="1" operator="equal">
      <formula>"Alta"</formula>
    </cfRule>
  </conditionalFormatting>
  <conditionalFormatting sqref="U340:U341">
    <cfRule type="cellIs" dxfId="14029" priority="8990" stopIfTrue="1" operator="equal">
      <formula>"Baja"</formula>
    </cfRule>
  </conditionalFormatting>
  <conditionalFormatting sqref="U340:U341">
    <cfRule type="cellIs" dxfId="14028" priority="8989" stopIfTrue="1" operator="equal">
      <formula>"Media"</formula>
    </cfRule>
  </conditionalFormatting>
  <conditionalFormatting sqref="U340:U341">
    <cfRule type="cellIs" dxfId="14027" priority="8987" stopIfTrue="1" operator="equal">
      <formula>"Muy Alta"</formula>
    </cfRule>
  </conditionalFormatting>
  <conditionalFormatting sqref="U340:U341">
    <cfRule type="cellIs" dxfId="14026" priority="8991" stopIfTrue="1" operator="equal">
      <formula>"Muy Baja"</formula>
    </cfRule>
  </conditionalFormatting>
  <conditionalFormatting sqref="AZ340">
    <cfRule type="containsText" dxfId="14025" priority="8962" operator="containsText" text="VALORAR">
      <formula>NOT(ISERROR(SEARCH("VALORAR",AZ340)))</formula>
    </cfRule>
    <cfRule type="containsText" dxfId="14024" priority="8963" operator="containsText" text="Extrema">
      <formula>NOT(ISERROR(SEARCH("Extrema",AZ340)))</formula>
    </cfRule>
    <cfRule type="containsText" dxfId="14023" priority="8964" operator="containsText" text="Alta">
      <formula>NOT(ISERROR(SEARCH("Alta",AZ340)))</formula>
    </cfRule>
    <cfRule type="containsText" dxfId="14022" priority="8965" operator="containsText" text="Moderada">
      <formula>NOT(ISERROR(SEARCH("Moderada",AZ340)))</formula>
    </cfRule>
    <cfRule type="containsText" dxfId="14021" priority="8966" operator="containsText" text="Baja">
      <formula>NOT(ISERROR(SEARCH("Baja",AZ340)))</formula>
    </cfRule>
  </conditionalFormatting>
  <conditionalFormatting sqref="AZ340">
    <cfRule type="containsText" dxfId="14020" priority="8967" operator="containsText" text="VALORAR">
      <formula>NOT(ISERROR(SEARCH("VALORAR",AZ340)))</formula>
    </cfRule>
    <cfRule type="containsText" dxfId="14019" priority="8968" operator="containsText" text="Extrema">
      <formula>NOT(ISERROR(SEARCH("Extrema",AZ340)))</formula>
    </cfRule>
    <cfRule type="containsText" dxfId="14018" priority="8969" operator="containsText" text="Alta">
      <formula>NOT(ISERROR(SEARCH("Alta",AZ340)))</formula>
    </cfRule>
    <cfRule type="containsText" dxfId="14017" priority="8970" operator="containsText" text="Moderada">
      <formula>NOT(ISERROR(SEARCH("Moderada",AZ340)))</formula>
    </cfRule>
    <cfRule type="containsText" dxfId="14016" priority="8971" operator="containsText" text="Baja">
      <formula>NOT(ISERROR(SEARCH("Baja",AZ340)))</formula>
    </cfRule>
  </conditionalFormatting>
  <conditionalFormatting sqref="AS340">
    <cfRule type="cellIs" dxfId="14015" priority="8954" stopIfTrue="1" operator="equal">
      <formula>"Alta"</formula>
    </cfRule>
  </conditionalFormatting>
  <conditionalFormatting sqref="AS340">
    <cfRule type="cellIs" dxfId="14014" priority="8956" stopIfTrue="1" operator="equal">
      <formula>"Baja"</formula>
    </cfRule>
  </conditionalFormatting>
  <conditionalFormatting sqref="AS340">
    <cfRule type="cellIs" dxfId="14013" priority="8955" stopIfTrue="1" operator="equal">
      <formula>"Media"</formula>
    </cfRule>
  </conditionalFormatting>
  <conditionalFormatting sqref="AS340">
    <cfRule type="cellIs" dxfId="14012" priority="8953" stopIfTrue="1" operator="equal">
      <formula>"Muy Alta"</formula>
    </cfRule>
  </conditionalFormatting>
  <conditionalFormatting sqref="AS340">
    <cfRule type="cellIs" dxfId="14011" priority="8957" stopIfTrue="1" operator="equal">
      <formula>"Muy Baja"</formula>
    </cfRule>
  </conditionalFormatting>
  <conditionalFormatting sqref="AS341">
    <cfRule type="cellIs" dxfId="14010" priority="8940" stopIfTrue="1" operator="equal">
      <formula>"Alta"</formula>
    </cfRule>
  </conditionalFormatting>
  <conditionalFormatting sqref="AS341">
    <cfRule type="cellIs" dxfId="14009" priority="8942" stopIfTrue="1" operator="equal">
      <formula>"Baja"</formula>
    </cfRule>
  </conditionalFormatting>
  <conditionalFormatting sqref="AS341">
    <cfRule type="cellIs" dxfId="14008" priority="8941" stopIfTrue="1" operator="equal">
      <formula>"Media"</formula>
    </cfRule>
  </conditionalFormatting>
  <conditionalFormatting sqref="AS341">
    <cfRule type="cellIs" dxfId="14007" priority="8939" stopIfTrue="1" operator="equal">
      <formula>"Muy Alta"</formula>
    </cfRule>
  </conditionalFormatting>
  <conditionalFormatting sqref="AS341">
    <cfRule type="cellIs" dxfId="14006" priority="8943" stopIfTrue="1" operator="equal">
      <formula>"Muy Baja"</formula>
    </cfRule>
  </conditionalFormatting>
  <conditionalFormatting sqref="AD342:AD343">
    <cfRule type="containsText" dxfId="14005" priority="8892" operator="containsText" text="VALORAR">
      <formula>NOT(ISERROR(SEARCH("VALORAR",AD342)))</formula>
    </cfRule>
    <cfRule type="containsText" dxfId="14004" priority="8893" operator="containsText" text="Extrema">
      <formula>NOT(ISERROR(SEARCH("Extrema",AD342)))</formula>
    </cfRule>
    <cfRule type="containsText" dxfId="14003" priority="8894" operator="containsText" text="Alta">
      <formula>NOT(ISERROR(SEARCH("Alta",AD342)))</formula>
    </cfRule>
    <cfRule type="containsText" dxfId="14002" priority="8895" operator="containsText" text="Moderada">
      <formula>NOT(ISERROR(SEARCH("Moderada",AD342)))</formula>
    </cfRule>
    <cfRule type="containsText" dxfId="14001" priority="8896" operator="containsText" text="Baja">
      <formula>NOT(ISERROR(SEARCH("Baja",AD342)))</formula>
    </cfRule>
  </conditionalFormatting>
  <conditionalFormatting sqref="AD342:AD343">
    <cfRule type="containsText" dxfId="14000" priority="8897" operator="containsText" text="VALORAR">
      <formula>NOT(ISERROR(SEARCH("VALORAR",AD342)))</formula>
    </cfRule>
    <cfRule type="containsText" dxfId="13999" priority="8898" operator="containsText" text="Extrema">
      <formula>NOT(ISERROR(SEARCH("Extrema",AD342)))</formula>
    </cfRule>
    <cfRule type="containsText" dxfId="13998" priority="8899" operator="containsText" text="Alta">
      <formula>NOT(ISERROR(SEARCH("Alta",AD342)))</formula>
    </cfRule>
    <cfRule type="containsText" dxfId="13997" priority="8900" operator="containsText" text="Moderada">
      <formula>NOT(ISERROR(SEARCH("Moderada",AD342)))</formula>
    </cfRule>
    <cfRule type="containsText" dxfId="13996" priority="8901" operator="containsText" text="Baja">
      <formula>NOT(ISERROR(SEARCH("Baja",AD342)))</formula>
    </cfRule>
  </conditionalFormatting>
  <conditionalFormatting sqref="U342:U343">
    <cfRule type="cellIs" dxfId="13995" priority="8908" stopIfTrue="1" operator="equal">
      <formula>"Alta"</formula>
    </cfRule>
  </conditionalFormatting>
  <conditionalFormatting sqref="U342:U343">
    <cfRule type="cellIs" dxfId="13994" priority="8910" stopIfTrue="1" operator="equal">
      <formula>"Baja"</formula>
    </cfRule>
  </conditionalFormatting>
  <conditionalFormatting sqref="U342:U343">
    <cfRule type="cellIs" dxfId="13993" priority="8909" stopIfTrue="1" operator="equal">
      <formula>"Media"</formula>
    </cfRule>
  </conditionalFormatting>
  <conditionalFormatting sqref="U342:U343">
    <cfRule type="cellIs" dxfId="13992" priority="8907" stopIfTrue="1" operator="equal">
      <formula>"Muy Alta"</formula>
    </cfRule>
  </conditionalFormatting>
  <conditionalFormatting sqref="U342:U343">
    <cfRule type="cellIs" dxfId="13991" priority="8911" stopIfTrue="1" operator="equal">
      <formula>"Muy Baja"</formula>
    </cfRule>
  </conditionalFormatting>
  <conditionalFormatting sqref="AS343">
    <cfRule type="cellIs" dxfId="13990" priority="8870" stopIfTrue="1" operator="equal">
      <formula>"Alta"</formula>
    </cfRule>
  </conditionalFormatting>
  <conditionalFormatting sqref="AS343">
    <cfRule type="cellIs" dxfId="13989" priority="8872" stopIfTrue="1" operator="equal">
      <formula>"Baja"</formula>
    </cfRule>
  </conditionalFormatting>
  <conditionalFormatting sqref="AS343">
    <cfRule type="cellIs" dxfId="13988" priority="8871" stopIfTrue="1" operator="equal">
      <formula>"Media"</formula>
    </cfRule>
  </conditionalFormatting>
  <conditionalFormatting sqref="AS343">
    <cfRule type="cellIs" dxfId="13987" priority="8869" stopIfTrue="1" operator="equal">
      <formula>"Muy Alta"</formula>
    </cfRule>
  </conditionalFormatting>
  <conditionalFormatting sqref="AS343">
    <cfRule type="cellIs" dxfId="13986" priority="8873" stopIfTrue="1" operator="equal">
      <formula>"Muy Baja"</formula>
    </cfRule>
  </conditionalFormatting>
  <conditionalFormatting sqref="AD352:AD353">
    <cfRule type="containsText" dxfId="13985" priority="8836" operator="containsText" text="VALORAR">
      <formula>NOT(ISERROR(SEARCH("VALORAR",AD352)))</formula>
    </cfRule>
    <cfRule type="containsText" dxfId="13984" priority="8837" operator="containsText" text="Extrema">
      <formula>NOT(ISERROR(SEARCH("Extrema",AD352)))</formula>
    </cfRule>
    <cfRule type="containsText" dxfId="13983" priority="8838" operator="containsText" text="Alta">
      <formula>NOT(ISERROR(SEARCH("Alta",AD352)))</formula>
    </cfRule>
    <cfRule type="containsText" dxfId="13982" priority="8839" operator="containsText" text="Moderada">
      <formula>NOT(ISERROR(SEARCH("Moderada",AD352)))</formula>
    </cfRule>
    <cfRule type="containsText" dxfId="13981" priority="8840" operator="containsText" text="Baja">
      <formula>NOT(ISERROR(SEARCH("Baja",AD352)))</formula>
    </cfRule>
  </conditionalFormatting>
  <conditionalFormatting sqref="AD352:AD353">
    <cfRule type="containsText" dxfId="13980" priority="8841" operator="containsText" text="VALORAR">
      <formula>NOT(ISERROR(SEARCH("VALORAR",AD352)))</formula>
    </cfRule>
    <cfRule type="containsText" dxfId="13979" priority="8842" operator="containsText" text="Extrema">
      <formula>NOT(ISERROR(SEARCH("Extrema",AD352)))</formula>
    </cfRule>
    <cfRule type="containsText" dxfId="13978" priority="8843" operator="containsText" text="Alta">
      <formula>NOT(ISERROR(SEARCH("Alta",AD352)))</formula>
    </cfRule>
    <cfRule type="containsText" dxfId="13977" priority="8844" operator="containsText" text="Moderada">
      <formula>NOT(ISERROR(SEARCH("Moderada",AD352)))</formula>
    </cfRule>
    <cfRule type="containsText" dxfId="13976" priority="8845" operator="containsText" text="Baja">
      <formula>NOT(ISERROR(SEARCH("Baja",AD352)))</formula>
    </cfRule>
  </conditionalFormatting>
  <conditionalFormatting sqref="AS357">
    <cfRule type="cellIs" dxfId="13975" priority="8790" stopIfTrue="1" operator="equal">
      <formula>"Alta"</formula>
    </cfRule>
  </conditionalFormatting>
  <conditionalFormatting sqref="AS357">
    <cfRule type="cellIs" dxfId="13974" priority="8792" stopIfTrue="1" operator="equal">
      <formula>"Baja"</formula>
    </cfRule>
  </conditionalFormatting>
  <conditionalFormatting sqref="AS357">
    <cfRule type="cellIs" dxfId="13973" priority="8791" stopIfTrue="1" operator="equal">
      <formula>"Media"</formula>
    </cfRule>
  </conditionalFormatting>
  <conditionalFormatting sqref="AS357">
    <cfRule type="cellIs" dxfId="13972" priority="8789" stopIfTrue="1" operator="equal">
      <formula>"Muy Alta"</formula>
    </cfRule>
  </conditionalFormatting>
  <conditionalFormatting sqref="AS357">
    <cfRule type="cellIs" dxfId="13971" priority="8793" stopIfTrue="1" operator="equal">
      <formula>"Muy Baja"</formula>
    </cfRule>
  </conditionalFormatting>
  <conditionalFormatting sqref="AS354">
    <cfRule type="cellIs" dxfId="13970" priority="8748" stopIfTrue="1" operator="equal">
      <formula>"Alta"</formula>
    </cfRule>
  </conditionalFormatting>
  <conditionalFormatting sqref="AS354">
    <cfRule type="cellIs" dxfId="13969" priority="8750" stopIfTrue="1" operator="equal">
      <formula>"Baja"</formula>
    </cfRule>
  </conditionalFormatting>
  <conditionalFormatting sqref="AS354">
    <cfRule type="cellIs" dxfId="13968" priority="8749" stopIfTrue="1" operator="equal">
      <formula>"Media"</formula>
    </cfRule>
  </conditionalFormatting>
  <conditionalFormatting sqref="AS354">
    <cfRule type="cellIs" dxfId="13967" priority="8747" stopIfTrue="1" operator="equal">
      <formula>"Muy Alta"</formula>
    </cfRule>
  </conditionalFormatting>
  <conditionalFormatting sqref="AS354">
    <cfRule type="cellIs" dxfId="13966" priority="8751" stopIfTrue="1" operator="equal">
      <formula>"Muy Baja"</formula>
    </cfRule>
  </conditionalFormatting>
  <conditionalFormatting sqref="U352:U353">
    <cfRule type="cellIs" dxfId="13965" priority="8852" stopIfTrue="1" operator="equal">
      <formula>"Alta"</formula>
    </cfRule>
  </conditionalFormatting>
  <conditionalFormatting sqref="U352:U353">
    <cfRule type="cellIs" dxfId="13964" priority="8854" stopIfTrue="1" operator="equal">
      <formula>"Baja"</formula>
    </cfRule>
  </conditionalFormatting>
  <conditionalFormatting sqref="U352:U353">
    <cfRule type="cellIs" dxfId="13963" priority="8853" stopIfTrue="1" operator="equal">
      <formula>"Media"</formula>
    </cfRule>
  </conditionalFormatting>
  <conditionalFormatting sqref="U352:U353">
    <cfRule type="cellIs" dxfId="13962" priority="8851" stopIfTrue="1" operator="equal">
      <formula>"Muy Alta"</formula>
    </cfRule>
  </conditionalFormatting>
  <conditionalFormatting sqref="U352:U353">
    <cfRule type="cellIs" dxfId="13961" priority="8855" stopIfTrue="1" operator="equal">
      <formula>"Muy Baja"</formula>
    </cfRule>
  </conditionalFormatting>
  <conditionalFormatting sqref="AZ352">
    <cfRule type="containsText" dxfId="13960" priority="8826" operator="containsText" text="VALORAR">
      <formula>NOT(ISERROR(SEARCH("VALORAR",AZ352)))</formula>
    </cfRule>
    <cfRule type="containsText" dxfId="13959" priority="8827" operator="containsText" text="Extrema">
      <formula>NOT(ISERROR(SEARCH("Extrema",AZ352)))</formula>
    </cfRule>
    <cfRule type="containsText" dxfId="13958" priority="8828" operator="containsText" text="Alta">
      <formula>NOT(ISERROR(SEARCH("Alta",AZ352)))</formula>
    </cfRule>
    <cfRule type="containsText" dxfId="13957" priority="8829" operator="containsText" text="Moderada">
      <formula>NOT(ISERROR(SEARCH("Moderada",AZ352)))</formula>
    </cfRule>
    <cfRule type="containsText" dxfId="13956" priority="8830" operator="containsText" text="Baja">
      <formula>NOT(ISERROR(SEARCH("Baja",AZ352)))</formula>
    </cfRule>
  </conditionalFormatting>
  <conditionalFormatting sqref="AZ352">
    <cfRule type="containsText" dxfId="13955" priority="8831" operator="containsText" text="VALORAR">
      <formula>NOT(ISERROR(SEARCH("VALORAR",AZ352)))</formula>
    </cfRule>
    <cfRule type="containsText" dxfId="13954" priority="8832" operator="containsText" text="Extrema">
      <formula>NOT(ISERROR(SEARCH("Extrema",AZ352)))</formula>
    </cfRule>
    <cfRule type="containsText" dxfId="13953" priority="8833" operator="containsText" text="Alta">
      <formula>NOT(ISERROR(SEARCH("Alta",AZ352)))</formula>
    </cfRule>
    <cfRule type="containsText" dxfId="13952" priority="8834" operator="containsText" text="Moderada">
      <formula>NOT(ISERROR(SEARCH("Moderada",AZ352)))</formula>
    </cfRule>
    <cfRule type="containsText" dxfId="13951" priority="8835" operator="containsText" text="Baja">
      <formula>NOT(ISERROR(SEARCH("Baja",AZ352)))</formula>
    </cfRule>
  </conditionalFormatting>
  <conditionalFormatting sqref="AS352">
    <cfRule type="cellIs" dxfId="13950" priority="8818" stopIfTrue="1" operator="equal">
      <formula>"Alta"</formula>
    </cfRule>
  </conditionalFormatting>
  <conditionalFormatting sqref="AS352">
    <cfRule type="cellIs" dxfId="13949" priority="8820" stopIfTrue="1" operator="equal">
      <formula>"Baja"</formula>
    </cfRule>
  </conditionalFormatting>
  <conditionalFormatting sqref="AS352">
    <cfRule type="cellIs" dxfId="13948" priority="8819" stopIfTrue="1" operator="equal">
      <formula>"Media"</formula>
    </cfRule>
  </conditionalFormatting>
  <conditionalFormatting sqref="AS352">
    <cfRule type="cellIs" dxfId="13947" priority="8817" stopIfTrue="1" operator="equal">
      <formula>"Muy Alta"</formula>
    </cfRule>
  </conditionalFormatting>
  <conditionalFormatting sqref="AS352">
    <cfRule type="cellIs" dxfId="13946" priority="8821" stopIfTrue="1" operator="equal">
      <formula>"Muy Baja"</formula>
    </cfRule>
  </conditionalFormatting>
  <conditionalFormatting sqref="AS353">
    <cfRule type="cellIs" dxfId="13945" priority="8804" stopIfTrue="1" operator="equal">
      <formula>"Alta"</formula>
    </cfRule>
  </conditionalFormatting>
  <conditionalFormatting sqref="AS353">
    <cfRule type="cellIs" dxfId="13944" priority="8806" stopIfTrue="1" operator="equal">
      <formula>"Baja"</formula>
    </cfRule>
  </conditionalFormatting>
  <conditionalFormatting sqref="AS353">
    <cfRule type="cellIs" dxfId="13943" priority="8805" stopIfTrue="1" operator="equal">
      <formula>"Media"</formula>
    </cfRule>
  </conditionalFormatting>
  <conditionalFormatting sqref="AS353">
    <cfRule type="cellIs" dxfId="13942" priority="8803" stopIfTrue="1" operator="equal">
      <formula>"Muy Alta"</formula>
    </cfRule>
  </conditionalFormatting>
  <conditionalFormatting sqref="AS353">
    <cfRule type="cellIs" dxfId="13941" priority="8807" stopIfTrue="1" operator="equal">
      <formula>"Muy Baja"</formula>
    </cfRule>
  </conditionalFormatting>
  <conditionalFormatting sqref="AD354:AD355">
    <cfRule type="containsText" dxfId="13940" priority="8756" operator="containsText" text="VALORAR">
      <formula>NOT(ISERROR(SEARCH("VALORAR",AD354)))</formula>
    </cfRule>
    <cfRule type="containsText" dxfId="13939" priority="8757" operator="containsText" text="Extrema">
      <formula>NOT(ISERROR(SEARCH("Extrema",AD354)))</formula>
    </cfRule>
    <cfRule type="containsText" dxfId="13938" priority="8758" operator="containsText" text="Alta">
      <formula>NOT(ISERROR(SEARCH("Alta",AD354)))</formula>
    </cfRule>
    <cfRule type="containsText" dxfId="13937" priority="8759" operator="containsText" text="Moderada">
      <formula>NOT(ISERROR(SEARCH("Moderada",AD354)))</formula>
    </cfRule>
    <cfRule type="containsText" dxfId="13936" priority="8760" operator="containsText" text="Baja">
      <formula>NOT(ISERROR(SEARCH("Baja",AD354)))</formula>
    </cfRule>
  </conditionalFormatting>
  <conditionalFormatting sqref="AD354:AD355">
    <cfRule type="containsText" dxfId="13935" priority="8761" operator="containsText" text="VALORAR">
      <formula>NOT(ISERROR(SEARCH("VALORAR",AD354)))</formula>
    </cfRule>
    <cfRule type="containsText" dxfId="13934" priority="8762" operator="containsText" text="Extrema">
      <formula>NOT(ISERROR(SEARCH("Extrema",AD354)))</formula>
    </cfRule>
    <cfRule type="containsText" dxfId="13933" priority="8763" operator="containsText" text="Alta">
      <formula>NOT(ISERROR(SEARCH("Alta",AD354)))</formula>
    </cfRule>
    <cfRule type="containsText" dxfId="13932" priority="8764" operator="containsText" text="Moderada">
      <formula>NOT(ISERROR(SEARCH("Moderada",AD354)))</formula>
    </cfRule>
    <cfRule type="containsText" dxfId="13931" priority="8765" operator="containsText" text="Baja">
      <formula>NOT(ISERROR(SEARCH("Baja",AD354)))</formula>
    </cfRule>
  </conditionalFormatting>
  <conditionalFormatting sqref="U354:U355">
    <cfRule type="cellIs" dxfId="13930" priority="8772" stopIfTrue="1" operator="equal">
      <formula>"Alta"</formula>
    </cfRule>
  </conditionalFormatting>
  <conditionalFormatting sqref="U354:U355">
    <cfRule type="cellIs" dxfId="13929" priority="8774" stopIfTrue="1" operator="equal">
      <formula>"Baja"</formula>
    </cfRule>
  </conditionalFormatting>
  <conditionalFormatting sqref="U354:U355">
    <cfRule type="cellIs" dxfId="13928" priority="8773" stopIfTrue="1" operator="equal">
      <formula>"Media"</formula>
    </cfRule>
  </conditionalFormatting>
  <conditionalFormatting sqref="U354:U355">
    <cfRule type="cellIs" dxfId="13927" priority="8771" stopIfTrue="1" operator="equal">
      <formula>"Muy Alta"</formula>
    </cfRule>
  </conditionalFormatting>
  <conditionalFormatting sqref="U354:U355">
    <cfRule type="cellIs" dxfId="13926" priority="8775" stopIfTrue="1" operator="equal">
      <formula>"Muy Baja"</formula>
    </cfRule>
  </conditionalFormatting>
  <conditionalFormatting sqref="AS355">
    <cfRule type="cellIs" dxfId="13925" priority="8734" stopIfTrue="1" operator="equal">
      <formula>"Alta"</formula>
    </cfRule>
  </conditionalFormatting>
  <conditionalFormatting sqref="AS355">
    <cfRule type="cellIs" dxfId="13924" priority="8736" stopIfTrue="1" operator="equal">
      <formula>"Baja"</formula>
    </cfRule>
  </conditionalFormatting>
  <conditionalFormatting sqref="AS355">
    <cfRule type="cellIs" dxfId="13923" priority="8735" stopIfTrue="1" operator="equal">
      <formula>"Media"</formula>
    </cfRule>
  </conditionalFormatting>
  <conditionalFormatting sqref="AS355">
    <cfRule type="cellIs" dxfId="13922" priority="8733" stopIfTrue="1" operator="equal">
      <formula>"Muy Alta"</formula>
    </cfRule>
  </conditionalFormatting>
  <conditionalFormatting sqref="AS355">
    <cfRule type="cellIs" dxfId="13921" priority="8737" stopIfTrue="1" operator="equal">
      <formula>"Muy Baja"</formula>
    </cfRule>
  </conditionalFormatting>
  <conditionalFormatting sqref="AD346:AD347">
    <cfRule type="containsText" dxfId="13920" priority="8700" operator="containsText" text="VALORAR">
      <formula>NOT(ISERROR(SEARCH("VALORAR",AD346)))</formula>
    </cfRule>
    <cfRule type="containsText" dxfId="13919" priority="8701" operator="containsText" text="Extrema">
      <formula>NOT(ISERROR(SEARCH("Extrema",AD346)))</formula>
    </cfRule>
    <cfRule type="containsText" dxfId="13918" priority="8702" operator="containsText" text="Alta">
      <formula>NOT(ISERROR(SEARCH("Alta",AD346)))</formula>
    </cfRule>
    <cfRule type="containsText" dxfId="13917" priority="8703" operator="containsText" text="Moderada">
      <formula>NOT(ISERROR(SEARCH("Moderada",AD346)))</formula>
    </cfRule>
    <cfRule type="containsText" dxfId="13916" priority="8704" operator="containsText" text="Baja">
      <formula>NOT(ISERROR(SEARCH("Baja",AD346)))</formula>
    </cfRule>
  </conditionalFormatting>
  <conditionalFormatting sqref="AD346:AD347">
    <cfRule type="containsText" dxfId="13915" priority="8705" operator="containsText" text="VALORAR">
      <formula>NOT(ISERROR(SEARCH("VALORAR",AD346)))</formula>
    </cfRule>
    <cfRule type="containsText" dxfId="13914" priority="8706" operator="containsText" text="Extrema">
      <formula>NOT(ISERROR(SEARCH("Extrema",AD346)))</formula>
    </cfRule>
    <cfRule type="containsText" dxfId="13913" priority="8707" operator="containsText" text="Alta">
      <formula>NOT(ISERROR(SEARCH("Alta",AD346)))</formula>
    </cfRule>
    <cfRule type="containsText" dxfId="13912" priority="8708" operator="containsText" text="Moderada">
      <formula>NOT(ISERROR(SEARCH("Moderada",AD346)))</formula>
    </cfRule>
    <cfRule type="containsText" dxfId="13911" priority="8709" operator="containsText" text="Baja">
      <formula>NOT(ISERROR(SEARCH("Baja",AD346)))</formula>
    </cfRule>
  </conditionalFormatting>
  <conditionalFormatting sqref="AS351">
    <cfRule type="cellIs" dxfId="13910" priority="8654" stopIfTrue="1" operator="equal">
      <formula>"Alta"</formula>
    </cfRule>
  </conditionalFormatting>
  <conditionalFormatting sqref="AS351">
    <cfRule type="cellIs" dxfId="13909" priority="8656" stopIfTrue="1" operator="equal">
      <formula>"Baja"</formula>
    </cfRule>
  </conditionalFormatting>
  <conditionalFormatting sqref="AS351">
    <cfRule type="cellIs" dxfId="13908" priority="8655" stopIfTrue="1" operator="equal">
      <formula>"Media"</formula>
    </cfRule>
  </conditionalFormatting>
  <conditionalFormatting sqref="AS351">
    <cfRule type="cellIs" dxfId="13907" priority="8653" stopIfTrue="1" operator="equal">
      <formula>"Muy Alta"</formula>
    </cfRule>
  </conditionalFormatting>
  <conditionalFormatting sqref="AS351">
    <cfRule type="cellIs" dxfId="13906" priority="8657" stopIfTrue="1" operator="equal">
      <formula>"Muy Baja"</formula>
    </cfRule>
  </conditionalFormatting>
  <conditionalFormatting sqref="AS348">
    <cfRule type="cellIs" dxfId="13905" priority="8612" stopIfTrue="1" operator="equal">
      <formula>"Alta"</formula>
    </cfRule>
  </conditionalFormatting>
  <conditionalFormatting sqref="AS348">
    <cfRule type="cellIs" dxfId="13904" priority="8614" stopIfTrue="1" operator="equal">
      <formula>"Baja"</formula>
    </cfRule>
  </conditionalFormatting>
  <conditionalFormatting sqref="AS348">
    <cfRule type="cellIs" dxfId="13903" priority="8613" stopIfTrue="1" operator="equal">
      <formula>"Media"</formula>
    </cfRule>
  </conditionalFormatting>
  <conditionalFormatting sqref="AS348">
    <cfRule type="cellIs" dxfId="13902" priority="8611" stopIfTrue="1" operator="equal">
      <formula>"Muy Alta"</formula>
    </cfRule>
  </conditionalFormatting>
  <conditionalFormatting sqref="AS348">
    <cfRule type="cellIs" dxfId="13901" priority="8615" stopIfTrue="1" operator="equal">
      <formula>"Muy Baja"</formula>
    </cfRule>
  </conditionalFormatting>
  <conditionalFormatting sqref="U346:U347">
    <cfRule type="cellIs" dxfId="13900" priority="8716" stopIfTrue="1" operator="equal">
      <formula>"Alta"</formula>
    </cfRule>
  </conditionalFormatting>
  <conditionalFormatting sqref="U346:U347">
    <cfRule type="cellIs" dxfId="13899" priority="8718" stopIfTrue="1" operator="equal">
      <formula>"Baja"</formula>
    </cfRule>
  </conditionalFormatting>
  <conditionalFormatting sqref="U346:U347">
    <cfRule type="cellIs" dxfId="13898" priority="8717" stopIfTrue="1" operator="equal">
      <formula>"Media"</formula>
    </cfRule>
  </conditionalFormatting>
  <conditionalFormatting sqref="U346:U347">
    <cfRule type="cellIs" dxfId="13897" priority="8715" stopIfTrue="1" operator="equal">
      <formula>"Muy Alta"</formula>
    </cfRule>
  </conditionalFormatting>
  <conditionalFormatting sqref="U346:U347">
    <cfRule type="cellIs" dxfId="13896" priority="8719" stopIfTrue="1" operator="equal">
      <formula>"Muy Baja"</formula>
    </cfRule>
  </conditionalFormatting>
  <conditionalFormatting sqref="AZ346">
    <cfRule type="containsText" dxfId="13895" priority="8690" operator="containsText" text="VALORAR">
      <formula>NOT(ISERROR(SEARCH("VALORAR",AZ346)))</formula>
    </cfRule>
    <cfRule type="containsText" dxfId="13894" priority="8691" operator="containsText" text="Extrema">
      <formula>NOT(ISERROR(SEARCH("Extrema",AZ346)))</formula>
    </cfRule>
    <cfRule type="containsText" dxfId="13893" priority="8692" operator="containsText" text="Alta">
      <formula>NOT(ISERROR(SEARCH("Alta",AZ346)))</formula>
    </cfRule>
    <cfRule type="containsText" dxfId="13892" priority="8693" operator="containsText" text="Moderada">
      <formula>NOT(ISERROR(SEARCH("Moderada",AZ346)))</formula>
    </cfRule>
    <cfRule type="containsText" dxfId="13891" priority="8694" operator="containsText" text="Baja">
      <formula>NOT(ISERROR(SEARCH("Baja",AZ346)))</formula>
    </cfRule>
  </conditionalFormatting>
  <conditionalFormatting sqref="AZ346">
    <cfRule type="containsText" dxfId="13890" priority="8695" operator="containsText" text="VALORAR">
      <formula>NOT(ISERROR(SEARCH("VALORAR",AZ346)))</formula>
    </cfRule>
    <cfRule type="containsText" dxfId="13889" priority="8696" operator="containsText" text="Extrema">
      <formula>NOT(ISERROR(SEARCH("Extrema",AZ346)))</formula>
    </cfRule>
    <cfRule type="containsText" dxfId="13888" priority="8697" operator="containsText" text="Alta">
      <formula>NOT(ISERROR(SEARCH("Alta",AZ346)))</formula>
    </cfRule>
    <cfRule type="containsText" dxfId="13887" priority="8698" operator="containsText" text="Moderada">
      <formula>NOT(ISERROR(SEARCH("Moderada",AZ346)))</formula>
    </cfRule>
    <cfRule type="containsText" dxfId="13886" priority="8699" operator="containsText" text="Baja">
      <formula>NOT(ISERROR(SEARCH("Baja",AZ346)))</formula>
    </cfRule>
  </conditionalFormatting>
  <conditionalFormatting sqref="AS346">
    <cfRule type="cellIs" dxfId="13885" priority="8682" stopIfTrue="1" operator="equal">
      <formula>"Alta"</formula>
    </cfRule>
  </conditionalFormatting>
  <conditionalFormatting sqref="AS346">
    <cfRule type="cellIs" dxfId="13884" priority="8684" stopIfTrue="1" operator="equal">
      <formula>"Baja"</formula>
    </cfRule>
  </conditionalFormatting>
  <conditionalFormatting sqref="AS346">
    <cfRule type="cellIs" dxfId="13883" priority="8683" stopIfTrue="1" operator="equal">
      <formula>"Media"</formula>
    </cfRule>
  </conditionalFormatting>
  <conditionalFormatting sqref="AS346">
    <cfRule type="cellIs" dxfId="13882" priority="8681" stopIfTrue="1" operator="equal">
      <formula>"Muy Alta"</formula>
    </cfRule>
  </conditionalFormatting>
  <conditionalFormatting sqref="AS346">
    <cfRule type="cellIs" dxfId="13881" priority="8685" stopIfTrue="1" operator="equal">
      <formula>"Muy Baja"</formula>
    </cfRule>
  </conditionalFormatting>
  <conditionalFormatting sqref="AS347">
    <cfRule type="cellIs" dxfId="13880" priority="8668" stopIfTrue="1" operator="equal">
      <formula>"Alta"</formula>
    </cfRule>
  </conditionalFormatting>
  <conditionalFormatting sqref="AS347">
    <cfRule type="cellIs" dxfId="13879" priority="8670" stopIfTrue="1" operator="equal">
      <formula>"Baja"</formula>
    </cfRule>
  </conditionalFormatting>
  <conditionalFormatting sqref="AS347">
    <cfRule type="cellIs" dxfId="13878" priority="8669" stopIfTrue="1" operator="equal">
      <formula>"Media"</formula>
    </cfRule>
  </conditionalFormatting>
  <conditionalFormatting sqref="AS347">
    <cfRule type="cellIs" dxfId="13877" priority="8667" stopIfTrue="1" operator="equal">
      <formula>"Muy Alta"</formula>
    </cfRule>
  </conditionalFormatting>
  <conditionalFormatting sqref="AS347">
    <cfRule type="cellIs" dxfId="13876" priority="8671" stopIfTrue="1" operator="equal">
      <formula>"Muy Baja"</formula>
    </cfRule>
  </conditionalFormatting>
  <conditionalFormatting sqref="AD348:AD349">
    <cfRule type="containsText" dxfId="13875" priority="8620" operator="containsText" text="VALORAR">
      <formula>NOT(ISERROR(SEARCH("VALORAR",AD348)))</formula>
    </cfRule>
    <cfRule type="containsText" dxfId="13874" priority="8621" operator="containsText" text="Extrema">
      <formula>NOT(ISERROR(SEARCH("Extrema",AD348)))</formula>
    </cfRule>
    <cfRule type="containsText" dxfId="13873" priority="8622" operator="containsText" text="Alta">
      <formula>NOT(ISERROR(SEARCH("Alta",AD348)))</formula>
    </cfRule>
    <cfRule type="containsText" dxfId="13872" priority="8623" operator="containsText" text="Moderada">
      <formula>NOT(ISERROR(SEARCH("Moderada",AD348)))</formula>
    </cfRule>
    <cfRule type="containsText" dxfId="13871" priority="8624" operator="containsText" text="Baja">
      <formula>NOT(ISERROR(SEARCH("Baja",AD348)))</formula>
    </cfRule>
  </conditionalFormatting>
  <conditionalFormatting sqref="AD348:AD349">
    <cfRule type="containsText" dxfId="13870" priority="8625" operator="containsText" text="VALORAR">
      <formula>NOT(ISERROR(SEARCH("VALORAR",AD348)))</formula>
    </cfRule>
    <cfRule type="containsText" dxfId="13869" priority="8626" operator="containsText" text="Extrema">
      <formula>NOT(ISERROR(SEARCH("Extrema",AD348)))</formula>
    </cfRule>
    <cfRule type="containsText" dxfId="13868" priority="8627" operator="containsText" text="Alta">
      <formula>NOT(ISERROR(SEARCH("Alta",AD348)))</formula>
    </cfRule>
    <cfRule type="containsText" dxfId="13867" priority="8628" operator="containsText" text="Moderada">
      <formula>NOT(ISERROR(SEARCH("Moderada",AD348)))</formula>
    </cfRule>
    <cfRule type="containsText" dxfId="13866" priority="8629" operator="containsText" text="Baja">
      <formula>NOT(ISERROR(SEARCH("Baja",AD348)))</formula>
    </cfRule>
  </conditionalFormatting>
  <conditionalFormatting sqref="U348:U349">
    <cfRule type="cellIs" dxfId="13865" priority="8636" stopIfTrue="1" operator="equal">
      <formula>"Alta"</formula>
    </cfRule>
  </conditionalFormatting>
  <conditionalFormatting sqref="U348:U349">
    <cfRule type="cellIs" dxfId="13864" priority="8638" stopIfTrue="1" operator="equal">
      <formula>"Baja"</formula>
    </cfRule>
  </conditionalFormatting>
  <conditionalFormatting sqref="U348:U349">
    <cfRule type="cellIs" dxfId="13863" priority="8637" stopIfTrue="1" operator="equal">
      <formula>"Media"</formula>
    </cfRule>
  </conditionalFormatting>
  <conditionalFormatting sqref="U348:U349">
    <cfRule type="cellIs" dxfId="13862" priority="8635" stopIfTrue="1" operator="equal">
      <formula>"Muy Alta"</formula>
    </cfRule>
  </conditionalFormatting>
  <conditionalFormatting sqref="U348:U349">
    <cfRule type="cellIs" dxfId="13861" priority="8639" stopIfTrue="1" operator="equal">
      <formula>"Muy Baja"</formula>
    </cfRule>
  </conditionalFormatting>
  <conditionalFormatting sqref="AS349">
    <cfRule type="cellIs" dxfId="13860" priority="8598" stopIfTrue="1" operator="equal">
      <formula>"Alta"</formula>
    </cfRule>
  </conditionalFormatting>
  <conditionalFormatting sqref="AS349">
    <cfRule type="cellIs" dxfId="13859" priority="8600" stopIfTrue="1" operator="equal">
      <formula>"Baja"</formula>
    </cfRule>
  </conditionalFormatting>
  <conditionalFormatting sqref="AS349">
    <cfRule type="cellIs" dxfId="13858" priority="8599" stopIfTrue="1" operator="equal">
      <formula>"Media"</formula>
    </cfRule>
  </conditionalFormatting>
  <conditionalFormatting sqref="AS349">
    <cfRule type="cellIs" dxfId="13857" priority="8597" stopIfTrue="1" operator="equal">
      <formula>"Muy Alta"</formula>
    </cfRule>
  </conditionalFormatting>
  <conditionalFormatting sqref="AS349">
    <cfRule type="cellIs" dxfId="13856" priority="8601" stopIfTrue="1" operator="equal">
      <formula>"Muy Baja"</formula>
    </cfRule>
  </conditionalFormatting>
  <conditionalFormatting sqref="AD326">
    <cfRule type="containsText" dxfId="13855" priority="8564" operator="containsText" text="VALORAR">
      <formula>NOT(ISERROR(SEARCH("VALORAR",AD326)))</formula>
    </cfRule>
    <cfRule type="containsText" dxfId="13854" priority="8565" operator="containsText" text="Extrema">
      <formula>NOT(ISERROR(SEARCH("Extrema",AD326)))</formula>
    </cfRule>
    <cfRule type="containsText" dxfId="13853" priority="8566" operator="containsText" text="Alta">
      <formula>NOT(ISERROR(SEARCH("Alta",AD326)))</formula>
    </cfRule>
    <cfRule type="containsText" dxfId="13852" priority="8567" operator="containsText" text="Moderada">
      <formula>NOT(ISERROR(SEARCH("Moderada",AD326)))</formula>
    </cfRule>
    <cfRule type="containsText" dxfId="13851" priority="8568" operator="containsText" text="Baja">
      <formula>NOT(ISERROR(SEARCH("Baja",AD326)))</formula>
    </cfRule>
  </conditionalFormatting>
  <conditionalFormatting sqref="AD326">
    <cfRule type="containsText" dxfId="13850" priority="8569" operator="containsText" text="VALORAR">
      <formula>NOT(ISERROR(SEARCH("VALORAR",AD326)))</formula>
    </cfRule>
    <cfRule type="containsText" dxfId="13849" priority="8570" operator="containsText" text="Extrema">
      <formula>NOT(ISERROR(SEARCH("Extrema",AD326)))</formula>
    </cfRule>
    <cfRule type="containsText" dxfId="13848" priority="8571" operator="containsText" text="Alta">
      <formula>NOT(ISERROR(SEARCH("Alta",AD326)))</formula>
    </cfRule>
    <cfRule type="containsText" dxfId="13847" priority="8572" operator="containsText" text="Moderada">
      <formula>NOT(ISERROR(SEARCH("Moderada",AD326)))</formula>
    </cfRule>
    <cfRule type="containsText" dxfId="13846" priority="8573" operator="containsText" text="Baja">
      <formula>NOT(ISERROR(SEARCH("Baja",AD326)))</formula>
    </cfRule>
  </conditionalFormatting>
  <conditionalFormatting sqref="U326">
    <cfRule type="cellIs" dxfId="13845" priority="8580" stopIfTrue="1" operator="equal">
      <formula>"Alta"</formula>
    </cfRule>
  </conditionalFormatting>
  <conditionalFormatting sqref="U326">
    <cfRule type="cellIs" dxfId="13844" priority="8582" stopIfTrue="1" operator="equal">
      <formula>"Baja"</formula>
    </cfRule>
  </conditionalFormatting>
  <conditionalFormatting sqref="U326">
    <cfRule type="cellIs" dxfId="13843" priority="8581" stopIfTrue="1" operator="equal">
      <formula>"Media"</formula>
    </cfRule>
  </conditionalFormatting>
  <conditionalFormatting sqref="U326">
    <cfRule type="cellIs" dxfId="13842" priority="8579" stopIfTrue="1" operator="equal">
      <formula>"Muy Alta"</formula>
    </cfRule>
  </conditionalFormatting>
  <conditionalFormatting sqref="U326">
    <cfRule type="cellIs" dxfId="13841" priority="8583" stopIfTrue="1" operator="equal">
      <formula>"Muy Baja"</formula>
    </cfRule>
  </conditionalFormatting>
  <conditionalFormatting sqref="AS326">
    <cfRule type="cellIs" dxfId="13840" priority="8556" stopIfTrue="1" operator="equal">
      <formula>"Alta"</formula>
    </cfRule>
  </conditionalFormatting>
  <conditionalFormatting sqref="AS326">
    <cfRule type="cellIs" dxfId="13839" priority="8558" stopIfTrue="1" operator="equal">
      <formula>"Baja"</formula>
    </cfRule>
  </conditionalFormatting>
  <conditionalFormatting sqref="AS326">
    <cfRule type="cellIs" dxfId="13838" priority="8557" stopIfTrue="1" operator="equal">
      <formula>"Media"</formula>
    </cfRule>
  </conditionalFormatting>
  <conditionalFormatting sqref="AS326">
    <cfRule type="cellIs" dxfId="13837" priority="8555" stopIfTrue="1" operator="equal">
      <formula>"Muy Alta"</formula>
    </cfRule>
  </conditionalFormatting>
  <conditionalFormatting sqref="AS326">
    <cfRule type="cellIs" dxfId="13836" priority="8559" stopIfTrue="1" operator="equal">
      <formula>"Muy Baja"</formula>
    </cfRule>
  </conditionalFormatting>
  <conditionalFormatting sqref="AD332">
    <cfRule type="containsText" dxfId="13835" priority="8522" operator="containsText" text="VALORAR">
      <formula>NOT(ISERROR(SEARCH("VALORAR",AD332)))</formula>
    </cfRule>
    <cfRule type="containsText" dxfId="13834" priority="8523" operator="containsText" text="Extrema">
      <formula>NOT(ISERROR(SEARCH("Extrema",AD332)))</formula>
    </cfRule>
    <cfRule type="containsText" dxfId="13833" priority="8524" operator="containsText" text="Alta">
      <formula>NOT(ISERROR(SEARCH("Alta",AD332)))</formula>
    </cfRule>
    <cfRule type="containsText" dxfId="13832" priority="8525" operator="containsText" text="Moderada">
      <formula>NOT(ISERROR(SEARCH("Moderada",AD332)))</formula>
    </cfRule>
    <cfRule type="containsText" dxfId="13831" priority="8526" operator="containsText" text="Baja">
      <formula>NOT(ISERROR(SEARCH("Baja",AD332)))</formula>
    </cfRule>
  </conditionalFormatting>
  <conditionalFormatting sqref="AD332">
    <cfRule type="containsText" dxfId="13830" priority="8527" operator="containsText" text="VALORAR">
      <formula>NOT(ISERROR(SEARCH("VALORAR",AD332)))</formula>
    </cfRule>
    <cfRule type="containsText" dxfId="13829" priority="8528" operator="containsText" text="Extrema">
      <formula>NOT(ISERROR(SEARCH("Extrema",AD332)))</formula>
    </cfRule>
    <cfRule type="containsText" dxfId="13828" priority="8529" operator="containsText" text="Alta">
      <formula>NOT(ISERROR(SEARCH("Alta",AD332)))</formula>
    </cfRule>
    <cfRule type="containsText" dxfId="13827" priority="8530" operator="containsText" text="Moderada">
      <formula>NOT(ISERROR(SEARCH("Moderada",AD332)))</formula>
    </cfRule>
    <cfRule type="containsText" dxfId="13826" priority="8531" operator="containsText" text="Baja">
      <formula>NOT(ISERROR(SEARCH("Baja",AD332)))</formula>
    </cfRule>
  </conditionalFormatting>
  <conditionalFormatting sqref="U332">
    <cfRule type="cellIs" dxfId="13825" priority="8538" stopIfTrue="1" operator="equal">
      <formula>"Alta"</formula>
    </cfRule>
  </conditionalFormatting>
  <conditionalFormatting sqref="U332">
    <cfRule type="cellIs" dxfId="13824" priority="8540" stopIfTrue="1" operator="equal">
      <formula>"Baja"</formula>
    </cfRule>
  </conditionalFormatting>
  <conditionalFormatting sqref="U332">
    <cfRule type="cellIs" dxfId="13823" priority="8539" stopIfTrue="1" operator="equal">
      <formula>"Media"</formula>
    </cfRule>
  </conditionalFormatting>
  <conditionalFormatting sqref="U332">
    <cfRule type="cellIs" dxfId="13822" priority="8537" stopIfTrue="1" operator="equal">
      <formula>"Muy Alta"</formula>
    </cfRule>
  </conditionalFormatting>
  <conditionalFormatting sqref="U332">
    <cfRule type="cellIs" dxfId="13821" priority="8541" stopIfTrue="1" operator="equal">
      <formula>"Muy Baja"</formula>
    </cfRule>
  </conditionalFormatting>
  <conditionalFormatting sqref="AS332">
    <cfRule type="cellIs" dxfId="13820" priority="8514" stopIfTrue="1" operator="equal">
      <formula>"Alta"</formula>
    </cfRule>
  </conditionalFormatting>
  <conditionalFormatting sqref="AS332">
    <cfRule type="cellIs" dxfId="13819" priority="8516" stopIfTrue="1" operator="equal">
      <formula>"Baja"</formula>
    </cfRule>
  </conditionalFormatting>
  <conditionalFormatting sqref="AS332">
    <cfRule type="cellIs" dxfId="13818" priority="8515" stopIfTrue="1" operator="equal">
      <formula>"Media"</formula>
    </cfRule>
  </conditionalFormatting>
  <conditionalFormatting sqref="AS332">
    <cfRule type="cellIs" dxfId="13817" priority="8513" stopIfTrue="1" operator="equal">
      <formula>"Muy Alta"</formula>
    </cfRule>
  </conditionalFormatting>
  <conditionalFormatting sqref="AS332">
    <cfRule type="cellIs" dxfId="13816" priority="8517" stopIfTrue="1" operator="equal">
      <formula>"Muy Baja"</formula>
    </cfRule>
  </conditionalFormatting>
  <conditionalFormatting sqref="AD338">
    <cfRule type="containsText" dxfId="13815" priority="8480" operator="containsText" text="VALORAR">
      <formula>NOT(ISERROR(SEARCH("VALORAR",AD338)))</formula>
    </cfRule>
    <cfRule type="containsText" dxfId="13814" priority="8481" operator="containsText" text="Extrema">
      <formula>NOT(ISERROR(SEARCH("Extrema",AD338)))</formula>
    </cfRule>
    <cfRule type="containsText" dxfId="13813" priority="8482" operator="containsText" text="Alta">
      <formula>NOT(ISERROR(SEARCH("Alta",AD338)))</formula>
    </cfRule>
    <cfRule type="containsText" dxfId="13812" priority="8483" operator="containsText" text="Moderada">
      <formula>NOT(ISERROR(SEARCH("Moderada",AD338)))</formula>
    </cfRule>
    <cfRule type="containsText" dxfId="13811" priority="8484" operator="containsText" text="Baja">
      <formula>NOT(ISERROR(SEARCH("Baja",AD338)))</formula>
    </cfRule>
  </conditionalFormatting>
  <conditionalFormatting sqref="AD338">
    <cfRule type="containsText" dxfId="13810" priority="8485" operator="containsText" text="VALORAR">
      <formula>NOT(ISERROR(SEARCH("VALORAR",AD338)))</formula>
    </cfRule>
    <cfRule type="containsText" dxfId="13809" priority="8486" operator="containsText" text="Extrema">
      <formula>NOT(ISERROR(SEARCH("Extrema",AD338)))</formula>
    </cfRule>
    <cfRule type="containsText" dxfId="13808" priority="8487" operator="containsText" text="Alta">
      <formula>NOT(ISERROR(SEARCH("Alta",AD338)))</formula>
    </cfRule>
    <cfRule type="containsText" dxfId="13807" priority="8488" operator="containsText" text="Moderada">
      <formula>NOT(ISERROR(SEARCH("Moderada",AD338)))</formula>
    </cfRule>
    <cfRule type="containsText" dxfId="13806" priority="8489" operator="containsText" text="Baja">
      <formula>NOT(ISERROR(SEARCH("Baja",AD338)))</formula>
    </cfRule>
  </conditionalFormatting>
  <conditionalFormatting sqref="U338">
    <cfRule type="cellIs" dxfId="13805" priority="8496" stopIfTrue="1" operator="equal">
      <formula>"Alta"</formula>
    </cfRule>
  </conditionalFormatting>
  <conditionalFormatting sqref="U338">
    <cfRule type="cellIs" dxfId="13804" priority="8498" stopIfTrue="1" operator="equal">
      <formula>"Baja"</formula>
    </cfRule>
  </conditionalFormatting>
  <conditionalFormatting sqref="U338">
    <cfRule type="cellIs" dxfId="13803" priority="8497" stopIfTrue="1" operator="equal">
      <formula>"Media"</formula>
    </cfRule>
  </conditionalFormatting>
  <conditionalFormatting sqref="U338">
    <cfRule type="cellIs" dxfId="13802" priority="8495" stopIfTrue="1" operator="equal">
      <formula>"Muy Alta"</formula>
    </cfRule>
  </conditionalFormatting>
  <conditionalFormatting sqref="U338">
    <cfRule type="cellIs" dxfId="13801" priority="8499" stopIfTrue="1" operator="equal">
      <formula>"Muy Baja"</formula>
    </cfRule>
  </conditionalFormatting>
  <conditionalFormatting sqref="AS338">
    <cfRule type="cellIs" dxfId="13800" priority="8472" stopIfTrue="1" operator="equal">
      <formula>"Alta"</formula>
    </cfRule>
  </conditionalFormatting>
  <conditionalFormatting sqref="AS338">
    <cfRule type="cellIs" dxfId="13799" priority="8474" stopIfTrue="1" operator="equal">
      <formula>"Baja"</formula>
    </cfRule>
  </conditionalFormatting>
  <conditionalFormatting sqref="AS338">
    <cfRule type="cellIs" dxfId="13798" priority="8473" stopIfTrue="1" operator="equal">
      <formula>"Media"</formula>
    </cfRule>
  </conditionalFormatting>
  <conditionalFormatting sqref="AS338">
    <cfRule type="cellIs" dxfId="13797" priority="8471" stopIfTrue="1" operator="equal">
      <formula>"Muy Alta"</formula>
    </cfRule>
  </conditionalFormatting>
  <conditionalFormatting sqref="AS338">
    <cfRule type="cellIs" dxfId="13796" priority="8475" stopIfTrue="1" operator="equal">
      <formula>"Muy Baja"</formula>
    </cfRule>
  </conditionalFormatting>
  <conditionalFormatting sqref="AD344">
    <cfRule type="containsText" dxfId="13795" priority="8438" operator="containsText" text="VALORAR">
      <formula>NOT(ISERROR(SEARCH("VALORAR",AD344)))</formula>
    </cfRule>
    <cfRule type="containsText" dxfId="13794" priority="8439" operator="containsText" text="Extrema">
      <formula>NOT(ISERROR(SEARCH("Extrema",AD344)))</formula>
    </cfRule>
    <cfRule type="containsText" dxfId="13793" priority="8440" operator="containsText" text="Alta">
      <formula>NOT(ISERROR(SEARCH("Alta",AD344)))</formula>
    </cfRule>
    <cfRule type="containsText" dxfId="13792" priority="8441" operator="containsText" text="Moderada">
      <formula>NOT(ISERROR(SEARCH("Moderada",AD344)))</formula>
    </cfRule>
    <cfRule type="containsText" dxfId="13791" priority="8442" operator="containsText" text="Baja">
      <formula>NOT(ISERROR(SEARCH("Baja",AD344)))</formula>
    </cfRule>
  </conditionalFormatting>
  <conditionalFormatting sqref="AD344">
    <cfRule type="containsText" dxfId="13790" priority="8443" operator="containsText" text="VALORAR">
      <formula>NOT(ISERROR(SEARCH("VALORAR",AD344)))</formula>
    </cfRule>
    <cfRule type="containsText" dxfId="13789" priority="8444" operator="containsText" text="Extrema">
      <formula>NOT(ISERROR(SEARCH("Extrema",AD344)))</formula>
    </cfRule>
    <cfRule type="containsText" dxfId="13788" priority="8445" operator="containsText" text="Alta">
      <formula>NOT(ISERROR(SEARCH("Alta",AD344)))</formula>
    </cfRule>
    <cfRule type="containsText" dxfId="13787" priority="8446" operator="containsText" text="Moderada">
      <formula>NOT(ISERROR(SEARCH("Moderada",AD344)))</formula>
    </cfRule>
    <cfRule type="containsText" dxfId="13786" priority="8447" operator="containsText" text="Baja">
      <formula>NOT(ISERROR(SEARCH("Baja",AD344)))</formula>
    </cfRule>
  </conditionalFormatting>
  <conditionalFormatting sqref="U344">
    <cfRule type="cellIs" dxfId="13785" priority="8454" stopIfTrue="1" operator="equal">
      <formula>"Alta"</formula>
    </cfRule>
  </conditionalFormatting>
  <conditionalFormatting sqref="U344">
    <cfRule type="cellIs" dxfId="13784" priority="8456" stopIfTrue="1" operator="equal">
      <formula>"Baja"</formula>
    </cfRule>
  </conditionalFormatting>
  <conditionalFormatting sqref="U344">
    <cfRule type="cellIs" dxfId="13783" priority="8455" stopIfTrue="1" operator="equal">
      <formula>"Media"</formula>
    </cfRule>
  </conditionalFormatting>
  <conditionalFormatting sqref="U344">
    <cfRule type="cellIs" dxfId="13782" priority="8453" stopIfTrue="1" operator="equal">
      <formula>"Muy Alta"</formula>
    </cfRule>
  </conditionalFormatting>
  <conditionalFormatting sqref="U344">
    <cfRule type="cellIs" dxfId="13781" priority="8457" stopIfTrue="1" operator="equal">
      <formula>"Muy Baja"</formula>
    </cfRule>
  </conditionalFormatting>
  <conditionalFormatting sqref="AS344">
    <cfRule type="cellIs" dxfId="13780" priority="8430" stopIfTrue="1" operator="equal">
      <formula>"Alta"</formula>
    </cfRule>
  </conditionalFormatting>
  <conditionalFormatting sqref="AS344">
    <cfRule type="cellIs" dxfId="13779" priority="8432" stopIfTrue="1" operator="equal">
      <formula>"Baja"</formula>
    </cfRule>
  </conditionalFormatting>
  <conditionalFormatting sqref="AS344">
    <cfRule type="cellIs" dxfId="13778" priority="8431" stopIfTrue="1" operator="equal">
      <formula>"Media"</formula>
    </cfRule>
  </conditionalFormatting>
  <conditionalFormatting sqref="AS344">
    <cfRule type="cellIs" dxfId="13777" priority="8429" stopIfTrue="1" operator="equal">
      <formula>"Muy Alta"</formula>
    </cfRule>
  </conditionalFormatting>
  <conditionalFormatting sqref="AS344">
    <cfRule type="cellIs" dxfId="13776" priority="8433" stopIfTrue="1" operator="equal">
      <formula>"Muy Baja"</formula>
    </cfRule>
  </conditionalFormatting>
  <conditionalFormatting sqref="AD350">
    <cfRule type="containsText" dxfId="13775" priority="8396" operator="containsText" text="VALORAR">
      <formula>NOT(ISERROR(SEARCH("VALORAR",AD350)))</formula>
    </cfRule>
    <cfRule type="containsText" dxfId="13774" priority="8397" operator="containsText" text="Extrema">
      <formula>NOT(ISERROR(SEARCH("Extrema",AD350)))</formula>
    </cfRule>
    <cfRule type="containsText" dxfId="13773" priority="8398" operator="containsText" text="Alta">
      <formula>NOT(ISERROR(SEARCH("Alta",AD350)))</formula>
    </cfRule>
    <cfRule type="containsText" dxfId="13772" priority="8399" operator="containsText" text="Moderada">
      <formula>NOT(ISERROR(SEARCH("Moderada",AD350)))</formula>
    </cfRule>
    <cfRule type="containsText" dxfId="13771" priority="8400" operator="containsText" text="Baja">
      <formula>NOT(ISERROR(SEARCH("Baja",AD350)))</formula>
    </cfRule>
  </conditionalFormatting>
  <conditionalFormatting sqref="AD350">
    <cfRule type="containsText" dxfId="13770" priority="8401" operator="containsText" text="VALORAR">
      <formula>NOT(ISERROR(SEARCH("VALORAR",AD350)))</formula>
    </cfRule>
    <cfRule type="containsText" dxfId="13769" priority="8402" operator="containsText" text="Extrema">
      <formula>NOT(ISERROR(SEARCH("Extrema",AD350)))</formula>
    </cfRule>
    <cfRule type="containsText" dxfId="13768" priority="8403" operator="containsText" text="Alta">
      <formula>NOT(ISERROR(SEARCH("Alta",AD350)))</formula>
    </cfRule>
    <cfRule type="containsText" dxfId="13767" priority="8404" operator="containsText" text="Moderada">
      <formula>NOT(ISERROR(SEARCH("Moderada",AD350)))</formula>
    </cfRule>
    <cfRule type="containsText" dxfId="13766" priority="8405" operator="containsText" text="Baja">
      <formula>NOT(ISERROR(SEARCH("Baja",AD350)))</formula>
    </cfRule>
  </conditionalFormatting>
  <conditionalFormatting sqref="U350">
    <cfRule type="cellIs" dxfId="13765" priority="8412" stopIfTrue="1" operator="equal">
      <formula>"Alta"</formula>
    </cfRule>
  </conditionalFormatting>
  <conditionalFormatting sqref="U350">
    <cfRule type="cellIs" dxfId="13764" priority="8414" stopIfTrue="1" operator="equal">
      <formula>"Baja"</formula>
    </cfRule>
  </conditionalFormatting>
  <conditionalFormatting sqref="U350">
    <cfRule type="cellIs" dxfId="13763" priority="8413" stopIfTrue="1" operator="equal">
      <formula>"Media"</formula>
    </cfRule>
  </conditionalFormatting>
  <conditionalFormatting sqref="U350">
    <cfRule type="cellIs" dxfId="13762" priority="8411" stopIfTrue="1" operator="equal">
      <formula>"Muy Alta"</formula>
    </cfRule>
  </conditionalFormatting>
  <conditionalFormatting sqref="U350">
    <cfRule type="cellIs" dxfId="13761" priority="8415" stopIfTrue="1" operator="equal">
      <formula>"Muy Baja"</formula>
    </cfRule>
  </conditionalFormatting>
  <conditionalFormatting sqref="AS350">
    <cfRule type="cellIs" dxfId="13760" priority="8388" stopIfTrue="1" operator="equal">
      <formula>"Alta"</formula>
    </cfRule>
  </conditionalFormatting>
  <conditionalFormatting sqref="AS350">
    <cfRule type="cellIs" dxfId="13759" priority="8390" stopIfTrue="1" operator="equal">
      <formula>"Baja"</formula>
    </cfRule>
  </conditionalFormatting>
  <conditionalFormatting sqref="AS350">
    <cfRule type="cellIs" dxfId="13758" priority="8389" stopIfTrue="1" operator="equal">
      <formula>"Media"</formula>
    </cfRule>
  </conditionalFormatting>
  <conditionalFormatting sqref="AS350">
    <cfRule type="cellIs" dxfId="13757" priority="8387" stopIfTrue="1" operator="equal">
      <formula>"Muy Alta"</formula>
    </cfRule>
  </conditionalFormatting>
  <conditionalFormatting sqref="AS350">
    <cfRule type="cellIs" dxfId="13756" priority="8391" stopIfTrue="1" operator="equal">
      <formula>"Muy Baja"</formula>
    </cfRule>
  </conditionalFormatting>
  <conditionalFormatting sqref="AD356">
    <cfRule type="containsText" dxfId="13755" priority="8354" operator="containsText" text="VALORAR">
      <formula>NOT(ISERROR(SEARCH("VALORAR",AD356)))</formula>
    </cfRule>
    <cfRule type="containsText" dxfId="13754" priority="8355" operator="containsText" text="Extrema">
      <formula>NOT(ISERROR(SEARCH("Extrema",AD356)))</formula>
    </cfRule>
    <cfRule type="containsText" dxfId="13753" priority="8356" operator="containsText" text="Alta">
      <formula>NOT(ISERROR(SEARCH("Alta",AD356)))</formula>
    </cfRule>
    <cfRule type="containsText" dxfId="13752" priority="8357" operator="containsText" text="Moderada">
      <formula>NOT(ISERROR(SEARCH("Moderada",AD356)))</formula>
    </cfRule>
    <cfRule type="containsText" dxfId="13751" priority="8358" operator="containsText" text="Baja">
      <formula>NOT(ISERROR(SEARCH("Baja",AD356)))</formula>
    </cfRule>
  </conditionalFormatting>
  <conditionalFormatting sqref="AD356">
    <cfRule type="containsText" dxfId="13750" priority="8359" operator="containsText" text="VALORAR">
      <formula>NOT(ISERROR(SEARCH("VALORAR",AD356)))</formula>
    </cfRule>
    <cfRule type="containsText" dxfId="13749" priority="8360" operator="containsText" text="Extrema">
      <formula>NOT(ISERROR(SEARCH("Extrema",AD356)))</formula>
    </cfRule>
    <cfRule type="containsText" dxfId="13748" priority="8361" operator="containsText" text="Alta">
      <formula>NOT(ISERROR(SEARCH("Alta",AD356)))</formula>
    </cfRule>
    <cfRule type="containsText" dxfId="13747" priority="8362" operator="containsText" text="Moderada">
      <formula>NOT(ISERROR(SEARCH("Moderada",AD356)))</formula>
    </cfRule>
    <cfRule type="containsText" dxfId="13746" priority="8363" operator="containsText" text="Baja">
      <formula>NOT(ISERROR(SEARCH("Baja",AD356)))</formula>
    </cfRule>
  </conditionalFormatting>
  <conditionalFormatting sqref="U356">
    <cfRule type="cellIs" dxfId="13745" priority="8370" stopIfTrue="1" operator="equal">
      <formula>"Alta"</formula>
    </cfRule>
  </conditionalFormatting>
  <conditionalFormatting sqref="U356">
    <cfRule type="cellIs" dxfId="13744" priority="8372" stopIfTrue="1" operator="equal">
      <formula>"Baja"</formula>
    </cfRule>
  </conditionalFormatting>
  <conditionalFormatting sqref="U356">
    <cfRule type="cellIs" dxfId="13743" priority="8371" stopIfTrue="1" operator="equal">
      <formula>"Media"</formula>
    </cfRule>
  </conditionalFormatting>
  <conditionalFormatting sqref="U356">
    <cfRule type="cellIs" dxfId="13742" priority="8369" stopIfTrue="1" operator="equal">
      <formula>"Muy Alta"</formula>
    </cfRule>
  </conditionalFormatting>
  <conditionalFormatting sqref="U356">
    <cfRule type="cellIs" dxfId="13741" priority="8373" stopIfTrue="1" operator="equal">
      <formula>"Muy Baja"</formula>
    </cfRule>
  </conditionalFormatting>
  <conditionalFormatting sqref="AS356">
    <cfRule type="cellIs" dxfId="13740" priority="8346" stopIfTrue="1" operator="equal">
      <formula>"Alta"</formula>
    </cfRule>
  </conditionalFormatting>
  <conditionalFormatting sqref="AS356">
    <cfRule type="cellIs" dxfId="13739" priority="8348" stopIfTrue="1" operator="equal">
      <formula>"Baja"</formula>
    </cfRule>
  </conditionalFormatting>
  <conditionalFormatting sqref="AS356">
    <cfRule type="cellIs" dxfId="13738" priority="8347" stopIfTrue="1" operator="equal">
      <formula>"Media"</formula>
    </cfRule>
  </conditionalFormatting>
  <conditionalFormatting sqref="AS356">
    <cfRule type="cellIs" dxfId="13737" priority="8345" stopIfTrue="1" operator="equal">
      <formula>"Muy Alta"</formula>
    </cfRule>
  </conditionalFormatting>
  <conditionalFormatting sqref="AS356">
    <cfRule type="cellIs" dxfId="13736" priority="8349" stopIfTrue="1" operator="equal">
      <formula>"Muy Baja"</formula>
    </cfRule>
  </conditionalFormatting>
  <conditionalFormatting sqref="AD364:AD365">
    <cfRule type="containsText" dxfId="13735" priority="8312" operator="containsText" text="VALORAR">
      <formula>NOT(ISERROR(SEARCH("VALORAR",AD364)))</formula>
    </cfRule>
    <cfRule type="containsText" dxfId="13734" priority="8313" operator="containsText" text="Extrema">
      <formula>NOT(ISERROR(SEARCH("Extrema",AD364)))</formula>
    </cfRule>
    <cfRule type="containsText" dxfId="13733" priority="8314" operator="containsText" text="Alta">
      <formula>NOT(ISERROR(SEARCH("Alta",AD364)))</formula>
    </cfRule>
    <cfRule type="containsText" dxfId="13732" priority="8315" operator="containsText" text="Moderada">
      <formula>NOT(ISERROR(SEARCH("Moderada",AD364)))</formula>
    </cfRule>
    <cfRule type="containsText" dxfId="13731" priority="8316" operator="containsText" text="Baja">
      <formula>NOT(ISERROR(SEARCH("Baja",AD364)))</formula>
    </cfRule>
  </conditionalFormatting>
  <conditionalFormatting sqref="AD364:AD365">
    <cfRule type="containsText" dxfId="13730" priority="8317" operator="containsText" text="VALORAR">
      <formula>NOT(ISERROR(SEARCH("VALORAR",AD364)))</formula>
    </cfRule>
    <cfRule type="containsText" dxfId="13729" priority="8318" operator="containsText" text="Extrema">
      <formula>NOT(ISERROR(SEARCH("Extrema",AD364)))</formula>
    </cfRule>
    <cfRule type="containsText" dxfId="13728" priority="8319" operator="containsText" text="Alta">
      <formula>NOT(ISERROR(SEARCH("Alta",AD364)))</formula>
    </cfRule>
    <cfRule type="containsText" dxfId="13727" priority="8320" operator="containsText" text="Moderada">
      <formula>NOT(ISERROR(SEARCH("Moderada",AD364)))</formula>
    </cfRule>
    <cfRule type="containsText" dxfId="13726" priority="8321" operator="containsText" text="Baja">
      <formula>NOT(ISERROR(SEARCH("Baja",AD364)))</formula>
    </cfRule>
  </conditionalFormatting>
  <conditionalFormatting sqref="AS369">
    <cfRule type="cellIs" dxfId="13725" priority="8266" stopIfTrue="1" operator="equal">
      <formula>"Alta"</formula>
    </cfRule>
  </conditionalFormatting>
  <conditionalFormatting sqref="AS369">
    <cfRule type="cellIs" dxfId="13724" priority="8268" stopIfTrue="1" operator="equal">
      <formula>"Baja"</formula>
    </cfRule>
  </conditionalFormatting>
  <conditionalFormatting sqref="AS369">
    <cfRule type="cellIs" dxfId="13723" priority="8267" stopIfTrue="1" operator="equal">
      <formula>"Media"</formula>
    </cfRule>
  </conditionalFormatting>
  <conditionalFormatting sqref="AS369">
    <cfRule type="cellIs" dxfId="13722" priority="8265" stopIfTrue="1" operator="equal">
      <formula>"Muy Alta"</formula>
    </cfRule>
  </conditionalFormatting>
  <conditionalFormatting sqref="AS369">
    <cfRule type="cellIs" dxfId="13721" priority="8269" stopIfTrue="1" operator="equal">
      <formula>"Muy Baja"</formula>
    </cfRule>
  </conditionalFormatting>
  <conditionalFormatting sqref="AS366">
    <cfRule type="cellIs" dxfId="13720" priority="8224" stopIfTrue="1" operator="equal">
      <formula>"Alta"</formula>
    </cfRule>
  </conditionalFormatting>
  <conditionalFormatting sqref="AS366">
    <cfRule type="cellIs" dxfId="13719" priority="8226" stopIfTrue="1" operator="equal">
      <formula>"Baja"</formula>
    </cfRule>
  </conditionalFormatting>
  <conditionalFormatting sqref="AS366">
    <cfRule type="cellIs" dxfId="13718" priority="8225" stopIfTrue="1" operator="equal">
      <formula>"Media"</formula>
    </cfRule>
  </conditionalFormatting>
  <conditionalFormatting sqref="AS366">
    <cfRule type="cellIs" dxfId="13717" priority="8223" stopIfTrue="1" operator="equal">
      <formula>"Muy Alta"</formula>
    </cfRule>
  </conditionalFormatting>
  <conditionalFormatting sqref="AS366">
    <cfRule type="cellIs" dxfId="13716" priority="8227" stopIfTrue="1" operator="equal">
      <formula>"Muy Baja"</formula>
    </cfRule>
  </conditionalFormatting>
  <conditionalFormatting sqref="U364:U365">
    <cfRule type="cellIs" dxfId="13715" priority="8328" stopIfTrue="1" operator="equal">
      <formula>"Alta"</formula>
    </cfRule>
  </conditionalFormatting>
  <conditionalFormatting sqref="U364:U365">
    <cfRule type="cellIs" dxfId="13714" priority="8330" stopIfTrue="1" operator="equal">
      <formula>"Baja"</formula>
    </cfRule>
  </conditionalFormatting>
  <conditionalFormatting sqref="U364:U365">
    <cfRule type="cellIs" dxfId="13713" priority="8329" stopIfTrue="1" operator="equal">
      <formula>"Media"</formula>
    </cfRule>
  </conditionalFormatting>
  <conditionalFormatting sqref="U364:U365">
    <cfRule type="cellIs" dxfId="13712" priority="8327" stopIfTrue="1" operator="equal">
      <formula>"Muy Alta"</formula>
    </cfRule>
  </conditionalFormatting>
  <conditionalFormatting sqref="U364:U365">
    <cfRule type="cellIs" dxfId="13711" priority="8331" stopIfTrue="1" operator="equal">
      <formula>"Muy Baja"</formula>
    </cfRule>
  </conditionalFormatting>
  <conditionalFormatting sqref="AZ364">
    <cfRule type="containsText" dxfId="13710" priority="8302" operator="containsText" text="VALORAR">
      <formula>NOT(ISERROR(SEARCH("VALORAR",AZ364)))</formula>
    </cfRule>
    <cfRule type="containsText" dxfId="13709" priority="8303" operator="containsText" text="Extrema">
      <formula>NOT(ISERROR(SEARCH("Extrema",AZ364)))</formula>
    </cfRule>
    <cfRule type="containsText" dxfId="13708" priority="8304" operator="containsText" text="Alta">
      <formula>NOT(ISERROR(SEARCH("Alta",AZ364)))</formula>
    </cfRule>
    <cfRule type="containsText" dxfId="13707" priority="8305" operator="containsText" text="Moderada">
      <formula>NOT(ISERROR(SEARCH("Moderada",AZ364)))</formula>
    </cfRule>
    <cfRule type="containsText" dxfId="13706" priority="8306" operator="containsText" text="Baja">
      <formula>NOT(ISERROR(SEARCH("Baja",AZ364)))</formula>
    </cfRule>
  </conditionalFormatting>
  <conditionalFormatting sqref="AZ364">
    <cfRule type="containsText" dxfId="13705" priority="8307" operator="containsText" text="VALORAR">
      <formula>NOT(ISERROR(SEARCH("VALORAR",AZ364)))</formula>
    </cfRule>
    <cfRule type="containsText" dxfId="13704" priority="8308" operator="containsText" text="Extrema">
      <formula>NOT(ISERROR(SEARCH("Extrema",AZ364)))</formula>
    </cfRule>
    <cfRule type="containsText" dxfId="13703" priority="8309" operator="containsText" text="Alta">
      <formula>NOT(ISERROR(SEARCH("Alta",AZ364)))</formula>
    </cfRule>
    <cfRule type="containsText" dxfId="13702" priority="8310" operator="containsText" text="Moderada">
      <formula>NOT(ISERROR(SEARCH("Moderada",AZ364)))</formula>
    </cfRule>
    <cfRule type="containsText" dxfId="13701" priority="8311" operator="containsText" text="Baja">
      <formula>NOT(ISERROR(SEARCH("Baja",AZ364)))</formula>
    </cfRule>
  </conditionalFormatting>
  <conditionalFormatting sqref="AS364">
    <cfRule type="cellIs" dxfId="13700" priority="8294" stopIfTrue="1" operator="equal">
      <formula>"Alta"</formula>
    </cfRule>
  </conditionalFormatting>
  <conditionalFormatting sqref="AS364">
    <cfRule type="cellIs" dxfId="13699" priority="8296" stopIfTrue="1" operator="equal">
      <formula>"Baja"</formula>
    </cfRule>
  </conditionalFormatting>
  <conditionalFormatting sqref="AS364">
    <cfRule type="cellIs" dxfId="13698" priority="8295" stopIfTrue="1" operator="equal">
      <formula>"Media"</formula>
    </cfRule>
  </conditionalFormatting>
  <conditionalFormatting sqref="AS364">
    <cfRule type="cellIs" dxfId="13697" priority="8293" stopIfTrue="1" operator="equal">
      <formula>"Muy Alta"</formula>
    </cfRule>
  </conditionalFormatting>
  <conditionalFormatting sqref="AS364">
    <cfRule type="cellIs" dxfId="13696" priority="8297" stopIfTrue="1" operator="equal">
      <formula>"Muy Baja"</formula>
    </cfRule>
  </conditionalFormatting>
  <conditionalFormatting sqref="AS365">
    <cfRule type="cellIs" dxfId="13695" priority="8280" stopIfTrue="1" operator="equal">
      <formula>"Alta"</formula>
    </cfRule>
  </conditionalFormatting>
  <conditionalFormatting sqref="AS365">
    <cfRule type="cellIs" dxfId="13694" priority="8282" stopIfTrue="1" operator="equal">
      <formula>"Baja"</formula>
    </cfRule>
  </conditionalFormatting>
  <conditionalFormatting sqref="AS365">
    <cfRule type="cellIs" dxfId="13693" priority="8281" stopIfTrue="1" operator="equal">
      <formula>"Media"</formula>
    </cfRule>
  </conditionalFormatting>
  <conditionalFormatting sqref="AS365">
    <cfRule type="cellIs" dxfId="13692" priority="8279" stopIfTrue="1" operator="equal">
      <formula>"Muy Alta"</formula>
    </cfRule>
  </conditionalFormatting>
  <conditionalFormatting sqref="AS365">
    <cfRule type="cellIs" dxfId="13691" priority="8283" stopIfTrue="1" operator="equal">
      <formula>"Muy Baja"</formula>
    </cfRule>
  </conditionalFormatting>
  <conditionalFormatting sqref="AD366:AD367">
    <cfRule type="containsText" dxfId="13690" priority="8232" operator="containsText" text="VALORAR">
      <formula>NOT(ISERROR(SEARCH("VALORAR",AD366)))</formula>
    </cfRule>
    <cfRule type="containsText" dxfId="13689" priority="8233" operator="containsText" text="Extrema">
      <formula>NOT(ISERROR(SEARCH("Extrema",AD366)))</formula>
    </cfRule>
    <cfRule type="containsText" dxfId="13688" priority="8234" operator="containsText" text="Alta">
      <formula>NOT(ISERROR(SEARCH("Alta",AD366)))</formula>
    </cfRule>
    <cfRule type="containsText" dxfId="13687" priority="8235" operator="containsText" text="Moderada">
      <formula>NOT(ISERROR(SEARCH("Moderada",AD366)))</formula>
    </cfRule>
    <cfRule type="containsText" dxfId="13686" priority="8236" operator="containsText" text="Baja">
      <formula>NOT(ISERROR(SEARCH("Baja",AD366)))</formula>
    </cfRule>
  </conditionalFormatting>
  <conditionalFormatting sqref="AD366:AD367">
    <cfRule type="containsText" dxfId="13685" priority="8237" operator="containsText" text="VALORAR">
      <formula>NOT(ISERROR(SEARCH("VALORAR",AD366)))</formula>
    </cfRule>
    <cfRule type="containsText" dxfId="13684" priority="8238" operator="containsText" text="Extrema">
      <formula>NOT(ISERROR(SEARCH("Extrema",AD366)))</formula>
    </cfRule>
    <cfRule type="containsText" dxfId="13683" priority="8239" operator="containsText" text="Alta">
      <formula>NOT(ISERROR(SEARCH("Alta",AD366)))</formula>
    </cfRule>
    <cfRule type="containsText" dxfId="13682" priority="8240" operator="containsText" text="Moderada">
      <formula>NOT(ISERROR(SEARCH("Moderada",AD366)))</formula>
    </cfRule>
    <cfRule type="containsText" dxfId="13681" priority="8241" operator="containsText" text="Baja">
      <formula>NOT(ISERROR(SEARCH("Baja",AD366)))</formula>
    </cfRule>
  </conditionalFormatting>
  <conditionalFormatting sqref="U366:U367">
    <cfRule type="cellIs" dxfId="13680" priority="8248" stopIfTrue="1" operator="equal">
      <formula>"Alta"</formula>
    </cfRule>
  </conditionalFormatting>
  <conditionalFormatting sqref="U366:U367">
    <cfRule type="cellIs" dxfId="13679" priority="8250" stopIfTrue="1" operator="equal">
      <formula>"Baja"</formula>
    </cfRule>
  </conditionalFormatting>
  <conditionalFormatting sqref="U366:U367">
    <cfRule type="cellIs" dxfId="13678" priority="8249" stopIfTrue="1" operator="equal">
      <formula>"Media"</formula>
    </cfRule>
  </conditionalFormatting>
  <conditionalFormatting sqref="U366:U367">
    <cfRule type="cellIs" dxfId="13677" priority="8247" stopIfTrue="1" operator="equal">
      <formula>"Muy Alta"</formula>
    </cfRule>
  </conditionalFormatting>
  <conditionalFormatting sqref="U366:U367">
    <cfRule type="cellIs" dxfId="13676" priority="8251" stopIfTrue="1" operator="equal">
      <formula>"Muy Baja"</formula>
    </cfRule>
  </conditionalFormatting>
  <conditionalFormatting sqref="AS367">
    <cfRule type="cellIs" dxfId="13675" priority="8210" stopIfTrue="1" operator="equal">
      <formula>"Alta"</formula>
    </cfRule>
  </conditionalFormatting>
  <conditionalFormatting sqref="AS367">
    <cfRule type="cellIs" dxfId="13674" priority="8212" stopIfTrue="1" operator="equal">
      <formula>"Baja"</formula>
    </cfRule>
  </conditionalFormatting>
  <conditionalFormatting sqref="AS367">
    <cfRule type="cellIs" dxfId="13673" priority="8211" stopIfTrue="1" operator="equal">
      <formula>"Media"</formula>
    </cfRule>
  </conditionalFormatting>
  <conditionalFormatting sqref="AS367">
    <cfRule type="cellIs" dxfId="13672" priority="8209" stopIfTrue="1" operator="equal">
      <formula>"Muy Alta"</formula>
    </cfRule>
  </conditionalFormatting>
  <conditionalFormatting sqref="AS367">
    <cfRule type="cellIs" dxfId="13671" priority="8213" stopIfTrue="1" operator="equal">
      <formula>"Muy Baja"</formula>
    </cfRule>
  </conditionalFormatting>
  <conditionalFormatting sqref="AD368">
    <cfRule type="containsText" dxfId="13670" priority="8176" operator="containsText" text="VALORAR">
      <formula>NOT(ISERROR(SEARCH("VALORAR",AD368)))</formula>
    </cfRule>
    <cfRule type="containsText" dxfId="13669" priority="8177" operator="containsText" text="Extrema">
      <formula>NOT(ISERROR(SEARCH("Extrema",AD368)))</formula>
    </cfRule>
    <cfRule type="containsText" dxfId="13668" priority="8178" operator="containsText" text="Alta">
      <formula>NOT(ISERROR(SEARCH("Alta",AD368)))</formula>
    </cfRule>
    <cfRule type="containsText" dxfId="13667" priority="8179" operator="containsText" text="Moderada">
      <formula>NOT(ISERROR(SEARCH("Moderada",AD368)))</formula>
    </cfRule>
    <cfRule type="containsText" dxfId="13666" priority="8180" operator="containsText" text="Baja">
      <formula>NOT(ISERROR(SEARCH("Baja",AD368)))</formula>
    </cfRule>
  </conditionalFormatting>
  <conditionalFormatting sqref="AD368">
    <cfRule type="containsText" dxfId="13665" priority="8181" operator="containsText" text="VALORAR">
      <formula>NOT(ISERROR(SEARCH("VALORAR",AD368)))</formula>
    </cfRule>
    <cfRule type="containsText" dxfId="13664" priority="8182" operator="containsText" text="Extrema">
      <formula>NOT(ISERROR(SEARCH("Extrema",AD368)))</formula>
    </cfRule>
    <cfRule type="containsText" dxfId="13663" priority="8183" operator="containsText" text="Alta">
      <formula>NOT(ISERROR(SEARCH("Alta",AD368)))</formula>
    </cfRule>
    <cfRule type="containsText" dxfId="13662" priority="8184" operator="containsText" text="Moderada">
      <formula>NOT(ISERROR(SEARCH("Moderada",AD368)))</formula>
    </cfRule>
    <cfRule type="containsText" dxfId="13661" priority="8185" operator="containsText" text="Baja">
      <formula>NOT(ISERROR(SEARCH("Baja",AD368)))</formula>
    </cfRule>
  </conditionalFormatting>
  <conditionalFormatting sqref="U368">
    <cfRule type="cellIs" dxfId="13660" priority="8192" stopIfTrue="1" operator="equal">
      <formula>"Alta"</formula>
    </cfRule>
  </conditionalFormatting>
  <conditionalFormatting sqref="U368">
    <cfRule type="cellIs" dxfId="13659" priority="8194" stopIfTrue="1" operator="equal">
      <formula>"Baja"</formula>
    </cfRule>
  </conditionalFormatting>
  <conditionalFormatting sqref="U368">
    <cfRule type="cellIs" dxfId="13658" priority="8193" stopIfTrue="1" operator="equal">
      <formula>"Media"</formula>
    </cfRule>
  </conditionalFormatting>
  <conditionalFormatting sqref="U368">
    <cfRule type="cellIs" dxfId="13657" priority="8191" stopIfTrue="1" operator="equal">
      <formula>"Muy Alta"</formula>
    </cfRule>
  </conditionalFormatting>
  <conditionalFormatting sqref="U368">
    <cfRule type="cellIs" dxfId="13656" priority="8195" stopIfTrue="1" operator="equal">
      <formula>"Muy Baja"</formula>
    </cfRule>
  </conditionalFormatting>
  <conditionalFormatting sqref="AS368">
    <cfRule type="cellIs" dxfId="13655" priority="8168" stopIfTrue="1" operator="equal">
      <formula>"Alta"</formula>
    </cfRule>
  </conditionalFormatting>
  <conditionalFormatting sqref="AS368">
    <cfRule type="cellIs" dxfId="13654" priority="8170" stopIfTrue="1" operator="equal">
      <formula>"Baja"</formula>
    </cfRule>
  </conditionalFormatting>
  <conditionalFormatting sqref="AS368">
    <cfRule type="cellIs" dxfId="13653" priority="8169" stopIfTrue="1" operator="equal">
      <formula>"Media"</formula>
    </cfRule>
  </conditionalFormatting>
  <conditionalFormatting sqref="AS368">
    <cfRule type="cellIs" dxfId="13652" priority="8167" stopIfTrue="1" operator="equal">
      <formula>"Muy Alta"</formula>
    </cfRule>
  </conditionalFormatting>
  <conditionalFormatting sqref="AS368">
    <cfRule type="cellIs" dxfId="13651" priority="8171" stopIfTrue="1" operator="equal">
      <formula>"Muy Baja"</formula>
    </cfRule>
  </conditionalFormatting>
  <conditionalFormatting sqref="AD358:AD359">
    <cfRule type="containsText" dxfId="13650" priority="8134" operator="containsText" text="VALORAR">
      <formula>NOT(ISERROR(SEARCH("VALORAR",AD358)))</formula>
    </cfRule>
    <cfRule type="containsText" dxfId="13649" priority="8135" operator="containsText" text="Extrema">
      <formula>NOT(ISERROR(SEARCH("Extrema",AD358)))</formula>
    </cfRule>
    <cfRule type="containsText" dxfId="13648" priority="8136" operator="containsText" text="Alta">
      <formula>NOT(ISERROR(SEARCH("Alta",AD358)))</formula>
    </cfRule>
    <cfRule type="containsText" dxfId="13647" priority="8137" operator="containsText" text="Moderada">
      <formula>NOT(ISERROR(SEARCH("Moderada",AD358)))</formula>
    </cfRule>
    <cfRule type="containsText" dxfId="13646" priority="8138" operator="containsText" text="Baja">
      <formula>NOT(ISERROR(SEARCH("Baja",AD358)))</formula>
    </cfRule>
  </conditionalFormatting>
  <conditionalFormatting sqref="AD358:AD359">
    <cfRule type="containsText" dxfId="13645" priority="8139" operator="containsText" text="VALORAR">
      <formula>NOT(ISERROR(SEARCH("VALORAR",AD358)))</formula>
    </cfRule>
    <cfRule type="containsText" dxfId="13644" priority="8140" operator="containsText" text="Extrema">
      <formula>NOT(ISERROR(SEARCH("Extrema",AD358)))</formula>
    </cfRule>
    <cfRule type="containsText" dxfId="13643" priority="8141" operator="containsText" text="Alta">
      <formula>NOT(ISERROR(SEARCH("Alta",AD358)))</formula>
    </cfRule>
    <cfRule type="containsText" dxfId="13642" priority="8142" operator="containsText" text="Moderada">
      <formula>NOT(ISERROR(SEARCH("Moderada",AD358)))</formula>
    </cfRule>
    <cfRule type="containsText" dxfId="13641" priority="8143" operator="containsText" text="Baja">
      <formula>NOT(ISERROR(SEARCH("Baja",AD358)))</formula>
    </cfRule>
  </conditionalFormatting>
  <conditionalFormatting sqref="AS363">
    <cfRule type="cellIs" dxfId="13640" priority="8088" stopIfTrue="1" operator="equal">
      <formula>"Alta"</formula>
    </cfRule>
  </conditionalFormatting>
  <conditionalFormatting sqref="AS363">
    <cfRule type="cellIs" dxfId="13639" priority="8090" stopIfTrue="1" operator="equal">
      <formula>"Baja"</formula>
    </cfRule>
  </conditionalFormatting>
  <conditionalFormatting sqref="AS363">
    <cfRule type="cellIs" dxfId="13638" priority="8089" stopIfTrue="1" operator="equal">
      <formula>"Media"</formula>
    </cfRule>
  </conditionalFormatting>
  <conditionalFormatting sqref="AS363">
    <cfRule type="cellIs" dxfId="13637" priority="8087" stopIfTrue="1" operator="equal">
      <formula>"Muy Alta"</formula>
    </cfRule>
  </conditionalFormatting>
  <conditionalFormatting sqref="AS363">
    <cfRule type="cellIs" dxfId="13636" priority="8091" stopIfTrue="1" operator="equal">
      <formula>"Muy Baja"</formula>
    </cfRule>
  </conditionalFormatting>
  <conditionalFormatting sqref="AS360">
    <cfRule type="cellIs" dxfId="13635" priority="8046" stopIfTrue="1" operator="equal">
      <formula>"Alta"</formula>
    </cfRule>
  </conditionalFormatting>
  <conditionalFormatting sqref="AS360">
    <cfRule type="cellIs" dxfId="13634" priority="8048" stopIfTrue="1" operator="equal">
      <formula>"Baja"</formula>
    </cfRule>
  </conditionalFormatting>
  <conditionalFormatting sqref="AS360">
    <cfRule type="cellIs" dxfId="13633" priority="8047" stopIfTrue="1" operator="equal">
      <formula>"Media"</formula>
    </cfRule>
  </conditionalFormatting>
  <conditionalFormatting sqref="AS360">
    <cfRule type="cellIs" dxfId="13632" priority="8045" stopIfTrue="1" operator="equal">
      <formula>"Muy Alta"</formula>
    </cfRule>
  </conditionalFormatting>
  <conditionalFormatting sqref="AS360">
    <cfRule type="cellIs" dxfId="13631" priority="8049" stopIfTrue="1" operator="equal">
      <formula>"Muy Baja"</formula>
    </cfRule>
  </conditionalFormatting>
  <conditionalFormatting sqref="U358:U359">
    <cfRule type="cellIs" dxfId="13630" priority="8150" stopIfTrue="1" operator="equal">
      <formula>"Alta"</formula>
    </cfRule>
  </conditionalFormatting>
  <conditionalFormatting sqref="U358:U359">
    <cfRule type="cellIs" dxfId="13629" priority="8152" stopIfTrue="1" operator="equal">
      <formula>"Baja"</formula>
    </cfRule>
  </conditionalFormatting>
  <conditionalFormatting sqref="U358:U359">
    <cfRule type="cellIs" dxfId="13628" priority="8151" stopIfTrue="1" operator="equal">
      <formula>"Media"</formula>
    </cfRule>
  </conditionalFormatting>
  <conditionalFormatting sqref="U358:U359">
    <cfRule type="cellIs" dxfId="13627" priority="8149" stopIfTrue="1" operator="equal">
      <formula>"Muy Alta"</formula>
    </cfRule>
  </conditionalFormatting>
  <conditionalFormatting sqref="U358:U359">
    <cfRule type="cellIs" dxfId="13626" priority="8153" stopIfTrue="1" operator="equal">
      <formula>"Muy Baja"</formula>
    </cfRule>
  </conditionalFormatting>
  <conditionalFormatting sqref="AZ358">
    <cfRule type="containsText" dxfId="13625" priority="8124" operator="containsText" text="VALORAR">
      <formula>NOT(ISERROR(SEARCH("VALORAR",AZ358)))</formula>
    </cfRule>
    <cfRule type="containsText" dxfId="13624" priority="8125" operator="containsText" text="Extrema">
      <formula>NOT(ISERROR(SEARCH("Extrema",AZ358)))</formula>
    </cfRule>
    <cfRule type="containsText" dxfId="13623" priority="8126" operator="containsText" text="Alta">
      <formula>NOT(ISERROR(SEARCH("Alta",AZ358)))</formula>
    </cfRule>
    <cfRule type="containsText" dxfId="13622" priority="8127" operator="containsText" text="Moderada">
      <formula>NOT(ISERROR(SEARCH("Moderada",AZ358)))</formula>
    </cfRule>
    <cfRule type="containsText" dxfId="13621" priority="8128" operator="containsText" text="Baja">
      <formula>NOT(ISERROR(SEARCH("Baja",AZ358)))</formula>
    </cfRule>
  </conditionalFormatting>
  <conditionalFormatting sqref="AZ358">
    <cfRule type="containsText" dxfId="13620" priority="8129" operator="containsText" text="VALORAR">
      <formula>NOT(ISERROR(SEARCH("VALORAR",AZ358)))</formula>
    </cfRule>
    <cfRule type="containsText" dxfId="13619" priority="8130" operator="containsText" text="Extrema">
      <formula>NOT(ISERROR(SEARCH("Extrema",AZ358)))</formula>
    </cfRule>
    <cfRule type="containsText" dxfId="13618" priority="8131" operator="containsText" text="Alta">
      <formula>NOT(ISERROR(SEARCH("Alta",AZ358)))</formula>
    </cfRule>
    <cfRule type="containsText" dxfId="13617" priority="8132" operator="containsText" text="Moderada">
      <formula>NOT(ISERROR(SEARCH("Moderada",AZ358)))</formula>
    </cfRule>
    <cfRule type="containsText" dxfId="13616" priority="8133" operator="containsText" text="Baja">
      <formula>NOT(ISERROR(SEARCH("Baja",AZ358)))</formula>
    </cfRule>
  </conditionalFormatting>
  <conditionalFormatting sqref="AS358">
    <cfRule type="cellIs" dxfId="13615" priority="8116" stopIfTrue="1" operator="equal">
      <formula>"Alta"</formula>
    </cfRule>
  </conditionalFormatting>
  <conditionalFormatting sqref="AS358">
    <cfRule type="cellIs" dxfId="13614" priority="8118" stopIfTrue="1" operator="equal">
      <formula>"Baja"</formula>
    </cfRule>
  </conditionalFormatting>
  <conditionalFormatting sqref="AS358">
    <cfRule type="cellIs" dxfId="13613" priority="8117" stopIfTrue="1" operator="equal">
      <formula>"Media"</formula>
    </cfRule>
  </conditionalFormatting>
  <conditionalFormatting sqref="AS358">
    <cfRule type="cellIs" dxfId="13612" priority="8115" stopIfTrue="1" operator="equal">
      <formula>"Muy Alta"</formula>
    </cfRule>
  </conditionalFormatting>
  <conditionalFormatting sqref="AS358">
    <cfRule type="cellIs" dxfId="13611" priority="8119" stopIfTrue="1" operator="equal">
      <formula>"Muy Baja"</formula>
    </cfRule>
  </conditionalFormatting>
  <conditionalFormatting sqref="AS359">
    <cfRule type="cellIs" dxfId="13610" priority="8102" stopIfTrue="1" operator="equal">
      <formula>"Alta"</formula>
    </cfRule>
  </conditionalFormatting>
  <conditionalFormatting sqref="AS359">
    <cfRule type="cellIs" dxfId="13609" priority="8104" stopIfTrue="1" operator="equal">
      <formula>"Baja"</formula>
    </cfRule>
  </conditionalFormatting>
  <conditionalFormatting sqref="AS359">
    <cfRule type="cellIs" dxfId="13608" priority="8103" stopIfTrue="1" operator="equal">
      <formula>"Media"</formula>
    </cfRule>
  </conditionalFormatting>
  <conditionalFormatting sqref="AS359">
    <cfRule type="cellIs" dxfId="13607" priority="8101" stopIfTrue="1" operator="equal">
      <formula>"Muy Alta"</formula>
    </cfRule>
  </conditionalFormatting>
  <conditionalFormatting sqref="AS359">
    <cfRule type="cellIs" dxfId="13606" priority="8105" stopIfTrue="1" operator="equal">
      <formula>"Muy Baja"</formula>
    </cfRule>
  </conditionalFormatting>
  <conditionalFormatting sqref="AD360:AD361">
    <cfRule type="containsText" dxfId="13605" priority="8054" operator="containsText" text="VALORAR">
      <formula>NOT(ISERROR(SEARCH("VALORAR",AD360)))</formula>
    </cfRule>
    <cfRule type="containsText" dxfId="13604" priority="8055" operator="containsText" text="Extrema">
      <formula>NOT(ISERROR(SEARCH("Extrema",AD360)))</formula>
    </cfRule>
    <cfRule type="containsText" dxfId="13603" priority="8056" operator="containsText" text="Alta">
      <formula>NOT(ISERROR(SEARCH("Alta",AD360)))</formula>
    </cfRule>
    <cfRule type="containsText" dxfId="13602" priority="8057" operator="containsText" text="Moderada">
      <formula>NOT(ISERROR(SEARCH("Moderada",AD360)))</formula>
    </cfRule>
    <cfRule type="containsText" dxfId="13601" priority="8058" operator="containsText" text="Baja">
      <formula>NOT(ISERROR(SEARCH("Baja",AD360)))</formula>
    </cfRule>
  </conditionalFormatting>
  <conditionalFormatting sqref="AD360:AD361">
    <cfRule type="containsText" dxfId="13600" priority="8059" operator="containsText" text="VALORAR">
      <formula>NOT(ISERROR(SEARCH("VALORAR",AD360)))</formula>
    </cfRule>
    <cfRule type="containsText" dxfId="13599" priority="8060" operator="containsText" text="Extrema">
      <formula>NOT(ISERROR(SEARCH("Extrema",AD360)))</formula>
    </cfRule>
    <cfRule type="containsText" dxfId="13598" priority="8061" operator="containsText" text="Alta">
      <formula>NOT(ISERROR(SEARCH("Alta",AD360)))</formula>
    </cfRule>
    <cfRule type="containsText" dxfId="13597" priority="8062" operator="containsText" text="Moderada">
      <formula>NOT(ISERROR(SEARCH("Moderada",AD360)))</formula>
    </cfRule>
    <cfRule type="containsText" dxfId="13596" priority="8063" operator="containsText" text="Baja">
      <formula>NOT(ISERROR(SEARCH("Baja",AD360)))</formula>
    </cfRule>
  </conditionalFormatting>
  <conditionalFormatting sqref="U360:U361">
    <cfRule type="cellIs" dxfId="13595" priority="8070" stopIfTrue="1" operator="equal">
      <formula>"Alta"</formula>
    </cfRule>
  </conditionalFormatting>
  <conditionalFormatting sqref="U360:U361">
    <cfRule type="cellIs" dxfId="13594" priority="8072" stopIfTrue="1" operator="equal">
      <formula>"Baja"</formula>
    </cfRule>
  </conditionalFormatting>
  <conditionalFormatting sqref="U360:U361">
    <cfRule type="cellIs" dxfId="13593" priority="8071" stopIfTrue="1" operator="equal">
      <formula>"Media"</formula>
    </cfRule>
  </conditionalFormatting>
  <conditionalFormatting sqref="U360:U361">
    <cfRule type="cellIs" dxfId="13592" priority="8069" stopIfTrue="1" operator="equal">
      <formula>"Muy Alta"</formula>
    </cfRule>
  </conditionalFormatting>
  <conditionalFormatting sqref="U360:U361">
    <cfRule type="cellIs" dxfId="13591" priority="8073" stopIfTrue="1" operator="equal">
      <formula>"Muy Baja"</formula>
    </cfRule>
  </conditionalFormatting>
  <conditionalFormatting sqref="AS361">
    <cfRule type="cellIs" dxfId="13590" priority="8032" stopIfTrue="1" operator="equal">
      <formula>"Alta"</formula>
    </cfRule>
  </conditionalFormatting>
  <conditionalFormatting sqref="AS361">
    <cfRule type="cellIs" dxfId="13589" priority="8034" stopIfTrue="1" operator="equal">
      <formula>"Baja"</formula>
    </cfRule>
  </conditionalFormatting>
  <conditionalFormatting sqref="AS361">
    <cfRule type="cellIs" dxfId="13588" priority="8033" stopIfTrue="1" operator="equal">
      <formula>"Media"</formula>
    </cfRule>
  </conditionalFormatting>
  <conditionalFormatting sqref="AS361">
    <cfRule type="cellIs" dxfId="13587" priority="8031" stopIfTrue="1" operator="equal">
      <formula>"Muy Alta"</formula>
    </cfRule>
  </conditionalFormatting>
  <conditionalFormatting sqref="AS361">
    <cfRule type="cellIs" dxfId="13586" priority="8035" stopIfTrue="1" operator="equal">
      <formula>"Muy Baja"</formula>
    </cfRule>
  </conditionalFormatting>
  <conditionalFormatting sqref="AD362">
    <cfRule type="containsText" dxfId="13585" priority="7998" operator="containsText" text="VALORAR">
      <formula>NOT(ISERROR(SEARCH("VALORAR",AD362)))</formula>
    </cfRule>
    <cfRule type="containsText" dxfId="13584" priority="7999" operator="containsText" text="Extrema">
      <formula>NOT(ISERROR(SEARCH("Extrema",AD362)))</formula>
    </cfRule>
    <cfRule type="containsText" dxfId="13583" priority="8000" operator="containsText" text="Alta">
      <formula>NOT(ISERROR(SEARCH("Alta",AD362)))</formula>
    </cfRule>
    <cfRule type="containsText" dxfId="13582" priority="8001" operator="containsText" text="Moderada">
      <formula>NOT(ISERROR(SEARCH("Moderada",AD362)))</formula>
    </cfRule>
    <cfRule type="containsText" dxfId="13581" priority="8002" operator="containsText" text="Baja">
      <formula>NOT(ISERROR(SEARCH("Baja",AD362)))</formula>
    </cfRule>
  </conditionalFormatting>
  <conditionalFormatting sqref="AD362">
    <cfRule type="containsText" dxfId="13580" priority="8003" operator="containsText" text="VALORAR">
      <formula>NOT(ISERROR(SEARCH("VALORAR",AD362)))</formula>
    </cfRule>
    <cfRule type="containsText" dxfId="13579" priority="8004" operator="containsText" text="Extrema">
      <formula>NOT(ISERROR(SEARCH("Extrema",AD362)))</formula>
    </cfRule>
    <cfRule type="containsText" dxfId="13578" priority="8005" operator="containsText" text="Alta">
      <formula>NOT(ISERROR(SEARCH("Alta",AD362)))</formula>
    </cfRule>
    <cfRule type="containsText" dxfId="13577" priority="8006" operator="containsText" text="Moderada">
      <formula>NOT(ISERROR(SEARCH("Moderada",AD362)))</formula>
    </cfRule>
    <cfRule type="containsText" dxfId="13576" priority="8007" operator="containsText" text="Baja">
      <formula>NOT(ISERROR(SEARCH("Baja",AD362)))</formula>
    </cfRule>
  </conditionalFormatting>
  <conditionalFormatting sqref="U362">
    <cfRule type="cellIs" dxfId="13575" priority="8014" stopIfTrue="1" operator="equal">
      <formula>"Alta"</formula>
    </cfRule>
  </conditionalFormatting>
  <conditionalFormatting sqref="U362">
    <cfRule type="cellIs" dxfId="13574" priority="8016" stopIfTrue="1" operator="equal">
      <formula>"Baja"</formula>
    </cfRule>
  </conditionalFormatting>
  <conditionalFormatting sqref="U362">
    <cfRule type="cellIs" dxfId="13573" priority="8015" stopIfTrue="1" operator="equal">
      <formula>"Media"</formula>
    </cfRule>
  </conditionalFormatting>
  <conditionalFormatting sqref="U362">
    <cfRule type="cellIs" dxfId="13572" priority="8013" stopIfTrue="1" operator="equal">
      <formula>"Muy Alta"</formula>
    </cfRule>
  </conditionalFormatting>
  <conditionalFormatting sqref="U362">
    <cfRule type="cellIs" dxfId="13571" priority="8017" stopIfTrue="1" operator="equal">
      <formula>"Muy Baja"</formula>
    </cfRule>
  </conditionalFormatting>
  <conditionalFormatting sqref="AS362">
    <cfRule type="cellIs" dxfId="13570" priority="7990" stopIfTrue="1" operator="equal">
      <formula>"Alta"</formula>
    </cfRule>
  </conditionalFormatting>
  <conditionalFormatting sqref="AS362">
    <cfRule type="cellIs" dxfId="13569" priority="7992" stopIfTrue="1" operator="equal">
      <formula>"Baja"</formula>
    </cfRule>
  </conditionalFormatting>
  <conditionalFormatting sqref="AS362">
    <cfRule type="cellIs" dxfId="13568" priority="7991" stopIfTrue="1" operator="equal">
      <formula>"Media"</formula>
    </cfRule>
  </conditionalFormatting>
  <conditionalFormatting sqref="AS362">
    <cfRule type="cellIs" dxfId="13567" priority="7989" stopIfTrue="1" operator="equal">
      <formula>"Muy Alta"</formula>
    </cfRule>
  </conditionalFormatting>
  <conditionalFormatting sqref="AS362">
    <cfRule type="cellIs" dxfId="13566" priority="7993" stopIfTrue="1" operator="equal">
      <formula>"Muy Baja"</formula>
    </cfRule>
  </conditionalFormatting>
  <conditionalFormatting sqref="AD370:AD371">
    <cfRule type="containsText" dxfId="13565" priority="7956" operator="containsText" text="VALORAR">
      <formula>NOT(ISERROR(SEARCH("VALORAR",AD370)))</formula>
    </cfRule>
    <cfRule type="containsText" dxfId="13564" priority="7957" operator="containsText" text="Extrema">
      <formula>NOT(ISERROR(SEARCH("Extrema",AD370)))</formula>
    </cfRule>
    <cfRule type="containsText" dxfId="13563" priority="7958" operator="containsText" text="Alta">
      <formula>NOT(ISERROR(SEARCH("Alta",AD370)))</formula>
    </cfRule>
    <cfRule type="containsText" dxfId="13562" priority="7959" operator="containsText" text="Moderada">
      <formula>NOT(ISERROR(SEARCH("Moderada",AD370)))</formula>
    </cfRule>
    <cfRule type="containsText" dxfId="13561" priority="7960" operator="containsText" text="Baja">
      <formula>NOT(ISERROR(SEARCH("Baja",AD370)))</formula>
    </cfRule>
  </conditionalFormatting>
  <conditionalFormatting sqref="AD370:AD371">
    <cfRule type="containsText" dxfId="13560" priority="7961" operator="containsText" text="VALORAR">
      <formula>NOT(ISERROR(SEARCH("VALORAR",AD370)))</formula>
    </cfRule>
    <cfRule type="containsText" dxfId="13559" priority="7962" operator="containsText" text="Extrema">
      <formula>NOT(ISERROR(SEARCH("Extrema",AD370)))</formula>
    </cfRule>
    <cfRule type="containsText" dxfId="13558" priority="7963" operator="containsText" text="Alta">
      <formula>NOT(ISERROR(SEARCH("Alta",AD370)))</formula>
    </cfRule>
    <cfRule type="containsText" dxfId="13557" priority="7964" operator="containsText" text="Moderada">
      <formula>NOT(ISERROR(SEARCH("Moderada",AD370)))</formula>
    </cfRule>
    <cfRule type="containsText" dxfId="13556" priority="7965" operator="containsText" text="Baja">
      <formula>NOT(ISERROR(SEARCH("Baja",AD370)))</formula>
    </cfRule>
  </conditionalFormatting>
  <conditionalFormatting sqref="AS375">
    <cfRule type="cellIs" dxfId="13555" priority="7910" stopIfTrue="1" operator="equal">
      <formula>"Alta"</formula>
    </cfRule>
  </conditionalFormatting>
  <conditionalFormatting sqref="AS375">
    <cfRule type="cellIs" dxfId="13554" priority="7912" stopIfTrue="1" operator="equal">
      <formula>"Baja"</formula>
    </cfRule>
  </conditionalFormatting>
  <conditionalFormatting sqref="AS375">
    <cfRule type="cellIs" dxfId="13553" priority="7911" stopIfTrue="1" operator="equal">
      <formula>"Media"</formula>
    </cfRule>
  </conditionalFormatting>
  <conditionalFormatting sqref="AS375">
    <cfRule type="cellIs" dxfId="13552" priority="7909" stopIfTrue="1" operator="equal">
      <formula>"Muy Alta"</formula>
    </cfRule>
  </conditionalFormatting>
  <conditionalFormatting sqref="AS375">
    <cfRule type="cellIs" dxfId="13551" priority="7913" stopIfTrue="1" operator="equal">
      <formula>"Muy Baja"</formula>
    </cfRule>
  </conditionalFormatting>
  <conditionalFormatting sqref="AS372">
    <cfRule type="cellIs" dxfId="13550" priority="7868" stopIfTrue="1" operator="equal">
      <formula>"Alta"</formula>
    </cfRule>
  </conditionalFormatting>
  <conditionalFormatting sqref="AS372">
    <cfRule type="cellIs" dxfId="13549" priority="7870" stopIfTrue="1" operator="equal">
      <formula>"Baja"</formula>
    </cfRule>
  </conditionalFormatting>
  <conditionalFormatting sqref="AS372">
    <cfRule type="cellIs" dxfId="13548" priority="7869" stopIfTrue="1" operator="equal">
      <formula>"Media"</formula>
    </cfRule>
  </conditionalFormatting>
  <conditionalFormatting sqref="AS372">
    <cfRule type="cellIs" dxfId="13547" priority="7867" stopIfTrue="1" operator="equal">
      <formula>"Muy Alta"</formula>
    </cfRule>
  </conditionalFormatting>
  <conditionalFormatting sqref="AS372">
    <cfRule type="cellIs" dxfId="13546" priority="7871" stopIfTrue="1" operator="equal">
      <formula>"Muy Baja"</formula>
    </cfRule>
  </conditionalFormatting>
  <conditionalFormatting sqref="U370:U371">
    <cfRule type="cellIs" dxfId="13545" priority="7972" stopIfTrue="1" operator="equal">
      <formula>"Alta"</formula>
    </cfRule>
  </conditionalFormatting>
  <conditionalFormatting sqref="U370:U371">
    <cfRule type="cellIs" dxfId="13544" priority="7974" stopIfTrue="1" operator="equal">
      <formula>"Baja"</formula>
    </cfRule>
  </conditionalFormatting>
  <conditionalFormatting sqref="U370:U371">
    <cfRule type="cellIs" dxfId="13543" priority="7973" stopIfTrue="1" operator="equal">
      <formula>"Media"</formula>
    </cfRule>
  </conditionalFormatting>
  <conditionalFormatting sqref="U370:U371">
    <cfRule type="cellIs" dxfId="13542" priority="7971" stopIfTrue="1" operator="equal">
      <formula>"Muy Alta"</formula>
    </cfRule>
  </conditionalFormatting>
  <conditionalFormatting sqref="U370:U371">
    <cfRule type="cellIs" dxfId="13541" priority="7975" stopIfTrue="1" operator="equal">
      <formula>"Muy Baja"</formula>
    </cfRule>
  </conditionalFormatting>
  <conditionalFormatting sqref="AZ370">
    <cfRule type="containsText" dxfId="13540" priority="7946" operator="containsText" text="VALORAR">
      <formula>NOT(ISERROR(SEARCH("VALORAR",AZ370)))</formula>
    </cfRule>
    <cfRule type="containsText" dxfId="13539" priority="7947" operator="containsText" text="Extrema">
      <formula>NOT(ISERROR(SEARCH("Extrema",AZ370)))</formula>
    </cfRule>
    <cfRule type="containsText" dxfId="13538" priority="7948" operator="containsText" text="Alta">
      <formula>NOT(ISERROR(SEARCH("Alta",AZ370)))</formula>
    </cfRule>
    <cfRule type="containsText" dxfId="13537" priority="7949" operator="containsText" text="Moderada">
      <formula>NOT(ISERROR(SEARCH("Moderada",AZ370)))</formula>
    </cfRule>
    <cfRule type="containsText" dxfId="13536" priority="7950" operator="containsText" text="Baja">
      <formula>NOT(ISERROR(SEARCH("Baja",AZ370)))</formula>
    </cfRule>
  </conditionalFormatting>
  <conditionalFormatting sqref="AZ370">
    <cfRule type="containsText" dxfId="13535" priority="7951" operator="containsText" text="VALORAR">
      <formula>NOT(ISERROR(SEARCH("VALORAR",AZ370)))</formula>
    </cfRule>
    <cfRule type="containsText" dxfId="13534" priority="7952" operator="containsText" text="Extrema">
      <formula>NOT(ISERROR(SEARCH("Extrema",AZ370)))</formula>
    </cfRule>
    <cfRule type="containsText" dxfId="13533" priority="7953" operator="containsText" text="Alta">
      <formula>NOT(ISERROR(SEARCH("Alta",AZ370)))</formula>
    </cfRule>
    <cfRule type="containsText" dxfId="13532" priority="7954" operator="containsText" text="Moderada">
      <formula>NOT(ISERROR(SEARCH("Moderada",AZ370)))</formula>
    </cfRule>
    <cfRule type="containsText" dxfId="13531" priority="7955" operator="containsText" text="Baja">
      <formula>NOT(ISERROR(SEARCH("Baja",AZ370)))</formula>
    </cfRule>
  </conditionalFormatting>
  <conditionalFormatting sqref="AS370">
    <cfRule type="cellIs" dxfId="13530" priority="7938" stopIfTrue="1" operator="equal">
      <formula>"Alta"</formula>
    </cfRule>
  </conditionalFormatting>
  <conditionalFormatting sqref="AS370">
    <cfRule type="cellIs" dxfId="13529" priority="7940" stopIfTrue="1" operator="equal">
      <formula>"Baja"</formula>
    </cfRule>
  </conditionalFormatting>
  <conditionalFormatting sqref="AS370">
    <cfRule type="cellIs" dxfId="13528" priority="7939" stopIfTrue="1" operator="equal">
      <formula>"Media"</formula>
    </cfRule>
  </conditionalFormatting>
  <conditionalFormatting sqref="AS370">
    <cfRule type="cellIs" dxfId="13527" priority="7937" stopIfTrue="1" operator="equal">
      <formula>"Muy Alta"</formula>
    </cfRule>
  </conditionalFormatting>
  <conditionalFormatting sqref="AS370">
    <cfRule type="cellIs" dxfId="13526" priority="7941" stopIfTrue="1" operator="equal">
      <formula>"Muy Baja"</formula>
    </cfRule>
  </conditionalFormatting>
  <conditionalFormatting sqref="AS371">
    <cfRule type="cellIs" dxfId="13525" priority="7924" stopIfTrue="1" operator="equal">
      <formula>"Alta"</formula>
    </cfRule>
  </conditionalFormatting>
  <conditionalFormatting sqref="AS371">
    <cfRule type="cellIs" dxfId="13524" priority="7926" stopIfTrue="1" operator="equal">
      <formula>"Baja"</formula>
    </cfRule>
  </conditionalFormatting>
  <conditionalFormatting sqref="AS371">
    <cfRule type="cellIs" dxfId="13523" priority="7925" stopIfTrue="1" operator="equal">
      <formula>"Media"</formula>
    </cfRule>
  </conditionalFormatting>
  <conditionalFormatting sqref="AS371">
    <cfRule type="cellIs" dxfId="13522" priority="7923" stopIfTrue="1" operator="equal">
      <formula>"Muy Alta"</formula>
    </cfRule>
  </conditionalFormatting>
  <conditionalFormatting sqref="AS371">
    <cfRule type="cellIs" dxfId="13521" priority="7927" stopIfTrue="1" operator="equal">
      <formula>"Muy Baja"</formula>
    </cfRule>
  </conditionalFormatting>
  <conditionalFormatting sqref="AD372:AD373">
    <cfRule type="containsText" dxfId="13520" priority="7876" operator="containsText" text="VALORAR">
      <formula>NOT(ISERROR(SEARCH("VALORAR",AD372)))</formula>
    </cfRule>
    <cfRule type="containsText" dxfId="13519" priority="7877" operator="containsText" text="Extrema">
      <formula>NOT(ISERROR(SEARCH("Extrema",AD372)))</formula>
    </cfRule>
    <cfRule type="containsText" dxfId="13518" priority="7878" operator="containsText" text="Alta">
      <formula>NOT(ISERROR(SEARCH("Alta",AD372)))</formula>
    </cfRule>
    <cfRule type="containsText" dxfId="13517" priority="7879" operator="containsText" text="Moderada">
      <formula>NOT(ISERROR(SEARCH("Moderada",AD372)))</formula>
    </cfRule>
    <cfRule type="containsText" dxfId="13516" priority="7880" operator="containsText" text="Baja">
      <formula>NOT(ISERROR(SEARCH("Baja",AD372)))</formula>
    </cfRule>
  </conditionalFormatting>
  <conditionalFormatting sqref="AD372:AD373">
    <cfRule type="containsText" dxfId="13515" priority="7881" operator="containsText" text="VALORAR">
      <formula>NOT(ISERROR(SEARCH("VALORAR",AD372)))</formula>
    </cfRule>
    <cfRule type="containsText" dxfId="13514" priority="7882" operator="containsText" text="Extrema">
      <formula>NOT(ISERROR(SEARCH("Extrema",AD372)))</formula>
    </cfRule>
    <cfRule type="containsText" dxfId="13513" priority="7883" operator="containsText" text="Alta">
      <formula>NOT(ISERROR(SEARCH("Alta",AD372)))</formula>
    </cfRule>
    <cfRule type="containsText" dxfId="13512" priority="7884" operator="containsText" text="Moderada">
      <formula>NOT(ISERROR(SEARCH("Moderada",AD372)))</formula>
    </cfRule>
    <cfRule type="containsText" dxfId="13511" priority="7885" operator="containsText" text="Baja">
      <formula>NOT(ISERROR(SEARCH("Baja",AD372)))</formula>
    </cfRule>
  </conditionalFormatting>
  <conditionalFormatting sqref="U372:U373">
    <cfRule type="cellIs" dxfId="13510" priority="7892" stopIfTrue="1" operator="equal">
      <formula>"Alta"</formula>
    </cfRule>
  </conditionalFormatting>
  <conditionalFormatting sqref="U372:U373">
    <cfRule type="cellIs" dxfId="13509" priority="7894" stopIfTrue="1" operator="equal">
      <formula>"Baja"</formula>
    </cfRule>
  </conditionalFormatting>
  <conditionalFormatting sqref="U372:U373">
    <cfRule type="cellIs" dxfId="13508" priority="7893" stopIfTrue="1" operator="equal">
      <formula>"Media"</formula>
    </cfRule>
  </conditionalFormatting>
  <conditionalFormatting sqref="U372:U373">
    <cfRule type="cellIs" dxfId="13507" priority="7891" stopIfTrue="1" operator="equal">
      <formula>"Muy Alta"</formula>
    </cfRule>
  </conditionalFormatting>
  <conditionalFormatting sqref="U372:U373">
    <cfRule type="cellIs" dxfId="13506" priority="7895" stopIfTrue="1" operator="equal">
      <formula>"Muy Baja"</formula>
    </cfRule>
  </conditionalFormatting>
  <conditionalFormatting sqref="AS373">
    <cfRule type="cellIs" dxfId="13505" priority="7854" stopIfTrue="1" operator="equal">
      <formula>"Alta"</formula>
    </cfRule>
  </conditionalFormatting>
  <conditionalFormatting sqref="AS373">
    <cfRule type="cellIs" dxfId="13504" priority="7856" stopIfTrue="1" operator="equal">
      <formula>"Baja"</formula>
    </cfRule>
  </conditionalFormatting>
  <conditionalFormatting sqref="AS373">
    <cfRule type="cellIs" dxfId="13503" priority="7855" stopIfTrue="1" operator="equal">
      <formula>"Media"</formula>
    </cfRule>
  </conditionalFormatting>
  <conditionalFormatting sqref="AS373">
    <cfRule type="cellIs" dxfId="13502" priority="7853" stopIfTrue="1" operator="equal">
      <formula>"Muy Alta"</formula>
    </cfRule>
  </conditionalFormatting>
  <conditionalFormatting sqref="AS373">
    <cfRule type="cellIs" dxfId="13501" priority="7857" stopIfTrue="1" operator="equal">
      <formula>"Muy Baja"</formula>
    </cfRule>
  </conditionalFormatting>
  <conditionalFormatting sqref="AD374">
    <cfRule type="containsText" dxfId="13500" priority="7820" operator="containsText" text="VALORAR">
      <formula>NOT(ISERROR(SEARCH("VALORAR",AD374)))</formula>
    </cfRule>
    <cfRule type="containsText" dxfId="13499" priority="7821" operator="containsText" text="Extrema">
      <formula>NOT(ISERROR(SEARCH("Extrema",AD374)))</formula>
    </cfRule>
    <cfRule type="containsText" dxfId="13498" priority="7822" operator="containsText" text="Alta">
      <formula>NOT(ISERROR(SEARCH("Alta",AD374)))</formula>
    </cfRule>
    <cfRule type="containsText" dxfId="13497" priority="7823" operator="containsText" text="Moderada">
      <formula>NOT(ISERROR(SEARCH("Moderada",AD374)))</formula>
    </cfRule>
    <cfRule type="containsText" dxfId="13496" priority="7824" operator="containsText" text="Baja">
      <formula>NOT(ISERROR(SEARCH("Baja",AD374)))</formula>
    </cfRule>
  </conditionalFormatting>
  <conditionalFormatting sqref="AD374">
    <cfRule type="containsText" dxfId="13495" priority="7825" operator="containsText" text="VALORAR">
      <formula>NOT(ISERROR(SEARCH("VALORAR",AD374)))</formula>
    </cfRule>
    <cfRule type="containsText" dxfId="13494" priority="7826" operator="containsText" text="Extrema">
      <formula>NOT(ISERROR(SEARCH("Extrema",AD374)))</formula>
    </cfRule>
    <cfRule type="containsText" dxfId="13493" priority="7827" operator="containsText" text="Alta">
      <formula>NOT(ISERROR(SEARCH("Alta",AD374)))</formula>
    </cfRule>
    <cfRule type="containsText" dxfId="13492" priority="7828" operator="containsText" text="Moderada">
      <formula>NOT(ISERROR(SEARCH("Moderada",AD374)))</formula>
    </cfRule>
    <cfRule type="containsText" dxfId="13491" priority="7829" operator="containsText" text="Baja">
      <formula>NOT(ISERROR(SEARCH("Baja",AD374)))</formula>
    </cfRule>
  </conditionalFormatting>
  <conditionalFormatting sqref="U374">
    <cfRule type="cellIs" dxfId="13490" priority="7836" stopIfTrue="1" operator="equal">
      <formula>"Alta"</formula>
    </cfRule>
  </conditionalFormatting>
  <conditionalFormatting sqref="U374">
    <cfRule type="cellIs" dxfId="13489" priority="7838" stopIfTrue="1" operator="equal">
      <formula>"Baja"</formula>
    </cfRule>
  </conditionalFormatting>
  <conditionalFormatting sqref="U374">
    <cfRule type="cellIs" dxfId="13488" priority="7837" stopIfTrue="1" operator="equal">
      <formula>"Media"</formula>
    </cfRule>
  </conditionalFormatting>
  <conditionalFormatting sqref="U374">
    <cfRule type="cellIs" dxfId="13487" priority="7835" stopIfTrue="1" operator="equal">
      <formula>"Muy Alta"</formula>
    </cfRule>
  </conditionalFormatting>
  <conditionalFormatting sqref="U374">
    <cfRule type="cellIs" dxfId="13486" priority="7839" stopIfTrue="1" operator="equal">
      <formula>"Muy Baja"</formula>
    </cfRule>
  </conditionalFormatting>
  <conditionalFormatting sqref="AS374">
    <cfRule type="cellIs" dxfId="13485" priority="7812" stopIfTrue="1" operator="equal">
      <formula>"Alta"</formula>
    </cfRule>
  </conditionalFormatting>
  <conditionalFormatting sqref="AS374">
    <cfRule type="cellIs" dxfId="13484" priority="7814" stopIfTrue="1" operator="equal">
      <formula>"Baja"</formula>
    </cfRule>
  </conditionalFormatting>
  <conditionalFormatting sqref="AS374">
    <cfRule type="cellIs" dxfId="13483" priority="7813" stopIfTrue="1" operator="equal">
      <formula>"Media"</formula>
    </cfRule>
  </conditionalFormatting>
  <conditionalFormatting sqref="AS374">
    <cfRule type="cellIs" dxfId="13482" priority="7811" stopIfTrue="1" operator="equal">
      <formula>"Muy Alta"</formula>
    </cfRule>
  </conditionalFormatting>
  <conditionalFormatting sqref="AS374">
    <cfRule type="cellIs" dxfId="13481" priority="7815" stopIfTrue="1" operator="equal">
      <formula>"Muy Baja"</formula>
    </cfRule>
  </conditionalFormatting>
  <conditionalFormatting sqref="AD376:AD377">
    <cfRule type="containsText" dxfId="13480" priority="7778" operator="containsText" text="VALORAR">
      <formula>NOT(ISERROR(SEARCH("VALORAR",AD376)))</formula>
    </cfRule>
    <cfRule type="containsText" dxfId="13479" priority="7779" operator="containsText" text="Extrema">
      <formula>NOT(ISERROR(SEARCH("Extrema",AD376)))</formula>
    </cfRule>
    <cfRule type="containsText" dxfId="13478" priority="7780" operator="containsText" text="Alta">
      <formula>NOT(ISERROR(SEARCH("Alta",AD376)))</formula>
    </cfRule>
    <cfRule type="containsText" dxfId="13477" priority="7781" operator="containsText" text="Moderada">
      <formula>NOT(ISERROR(SEARCH("Moderada",AD376)))</formula>
    </cfRule>
    <cfRule type="containsText" dxfId="13476" priority="7782" operator="containsText" text="Baja">
      <formula>NOT(ISERROR(SEARCH("Baja",AD376)))</formula>
    </cfRule>
  </conditionalFormatting>
  <conditionalFormatting sqref="AD376:AD377">
    <cfRule type="containsText" dxfId="13475" priority="7783" operator="containsText" text="VALORAR">
      <formula>NOT(ISERROR(SEARCH("VALORAR",AD376)))</formula>
    </cfRule>
    <cfRule type="containsText" dxfId="13474" priority="7784" operator="containsText" text="Extrema">
      <formula>NOT(ISERROR(SEARCH("Extrema",AD376)))</formula>
    </cfRule>
    <cfRule type="containsText" dxfId="13473" priority="7785" operator="containsText" text="Alta">
      <formula>NOT(ISERROR(SEARCH("Alta",AD376)))</formula>
    </cfRule>
    <cfRule type="containsText" dxfId="13472" priority="7786" operator="containsText" text="Moderada">
      <formula>NOT(ISERROR(SEARCH("Moderada",AD376)))</formula>
    </cfRule>
    <cfRule type="containsText" dxfId="13471" priority="7787" operator="containsText" text="Baja">
      <formula>NOT(ISERROR(SEARCH("Baja",AD376)))</formula>
    </cfRule>
  </conditionalFormatting>
  <conditionalFormatting sqref="AS381">
    <cfRule type="cellIs" dxfId="13470" priority="7732" stopIfTrue="1" operator="equal">
      <formula>"Alta"</formula>
    </cfRule>
  </conditionalFormatting>
  <conditionalFormatting sqref="AS381">
    <cfRule type="cellIs" dxfId="13469" priority="7734" stopIfTrue="1" operator="equal">
      <formula>"Baja"</formula>
    </cfRule>
  </conditionalFormatting>
  <conditionalFormatting sqref="AS381">
    <cfRule type="cellIs" dxfId="13468" priority="7733" stopIfTrue="1" operator="equal">
      <formula>"Media"</formula>
    </cfRule>
  </conditionalFormatting>
  <conditionalFormatting sqref="AS381">
    <cfRule type="cellIs" dxfId="13467" priority="7731" stopIfTrue="1" operator="equal">
      <formula>"Muy Alta"</formula>
    </cfRule>
  </conditionalFormatting>
  <conditionalFormatting sqref="AS381">
    <cfRule type="cellIs" dxfId="13466" priority="7735" stopIfTrue="1" operator="equal">
      <formula>"Muy Baja"</formula>
    </cfRule>
  </conditionalFormatting>
  <conditionalFormatting sqref="AS378">
    <cfRule type="cellIs" dxfId="13465" priority="7690" stopIfTrue="1" operator="equal">
      <formula>"Alta"</formula>
    </cfRule>
  </conditionalFormatting>
  <conditionalFormatting sqref="AS378">
    <cfRule type="cellIs" dxfId="13464" priority="7692" stopIfTrue="1" operator="equal">
      <formula>"Baja"</formula>
    </cfRule>
  </conditionalFormatting>
  <conditionalFormatting sqref="AS378">
    <cfRule type="cellIs" dxfId="13463" priority="7691" stopIfTrue="1" operator="equal">
      <formula>"Media"</formula>
    </cfRule>
  </conditionalFormatting>
  <conditionalFormatting sqref="AS378">
    <cfRule type="cellIs" dxfId="13462" priority="7689" stopIfTrue="1" operator="equal">
      <formula>"Muy Alta"</formula>
    </cfRule>
  </conditionalFormatting>
  <conditionalFormatting sqref="AS378">
    <cfRule type="cellIs" dxfId="13461" priority="7693" stopIfTrue="1" operator="equal">
      <formula>"Muy Baja"</formula>
    </cfRule>
  </conditionalFormatting>
  <conditionalFormatting sqref="U376:U377">
    <cfRule type="cellIs" dxfId="13460" priority="7794" stopIfTrue="1" operator="equal">
      <formula>"Alta"</formula>
    </cfRule>
  </conditionalFormatting>
  <conditionalFormatting sqref="U376:U377">
    <cfRule type="cellIs" dxfId="13459" priority="7796" stopIfTrue="1" operator="equal">
      <formula>"Baja"</formula>
    </cfRule>
  </conditionalFormatting>
  <conditionalFormatting sqref="U376:U377">
    <cfRule type="cellIs" dxfId="13458" priority="7795" stopIfTrue="1" operator="equal">
      <formula>"Media"</formula>
    </cfRule>
  </conditionalFormatting>
  <conditionalFormatting sqref="U376:U377">
    <cfRule type="cellIs" dxfId="13457" priority="7793" stopIfTrue="1" operator="equal">
      <formula>"Muy Alta"</formula>
    </cfRule>
  </conditionalFormatting>
  <conditionalFormatting sqref="U376:U377">
    <cfRule type="cellIs" dxfId="13456" priority="7797" stopIfTrue="1" operator="equal">
      <formula>"Muy Baja"</formula>
    </cfRule>
  </conditionalFormatting>
  <conditionalFormatting sqref="AZ376">
    <cfRule type="containsText" dxfId="13455" priority="7768" operator="containsText" text="VALORAR">
      <formula>NOT(ISERROR(SEARCH("VALORAR",AZ376)))</formula>
    </cfRule>
    <cfRule type="containsText" dxfId="13454" priority="7769" operator="containsText" text="Extrema">
      <formula>NOT(ISERROR(SEARCH("Extrema",AZ376)))</formula>
    </cfRule>
    <cfRule type="containsText" dxfId="13453" priority="7770" operator="containsText" text="Alta">
      <formula>NOT(ISERROR(SEARCH("Alta",AZ376)))</formula>
    </cfRule>
    <cfRule type="containsText" dxfId="13452" priority="7771" operator="containsText" text="Moderada">
      <formula>NOT(ISERROR(SEARCH("Moderada",AZ376)))</formula>
    </cfRule>
    <cfRule type="containsText" dxfId="13451" priority="7772" operator="containsText" text="Baja">
      <formula>NOT(ISERROR(SEARCH("Baja",AZ376)))</formula>
    </cfRule>
  </conditionalFormatting>
  <conditionalFormatting sqref="AZ376">
    <cfRule type="containsText" dxfId="13450" priority="7773" operator="containsText" text="VALORAR">
      <formula>NOT(ISERROR(SEARCH("VALORAR",AZ376)))</formula>
    </cfRule>
    <cfRule type="containsText" dxfId="13449" priority="7774" operator="containsText" text="Extrema">
      <formula>NOT(ISERROR(SEARCH("Extrema",AZ376)))</formula>
    </cfRule>
    <cfRule type="containsText" dxfId="13448" priority="7775" operator="containsText" text="Alta">
      <formula>NOT(ISERROR(SEARCH("Alta",AZ376)))</formula>
    </cfRule>
    <cfRule type="containsText" dxfId="13447" priority="7776" operator="containsText" text="Moderada">
      <formula>NOT(ISERROR(SEARCH("Moderada",AZ376)))</formula>
    </cfRule>
    <cfRule type="containsText" dxfId="13446" priority="7777" operator="containsText" text="Baja">
      <formula>NOT(ISERROR(SEARCH("Baja",AZ376)))</formula>
    </cfRule>
  </conditionalFormatting>
  <conditionalFormatting sqref="AS376">
    <cfRule type="cellIs" dxfId="13445" priority="7760" stopIfTrue="1" operator="equal">
      <formula>"Alta"</formula>
    </cfRule>
  </conditionalFormatting>
  <conditionalFormatting sqref="AS376">
    <cfRule type="cellIs" dxfId="13444" priority="7762" stopIfTrue="1" operator="equal">
      <formula>"Baja"</formula>
    </cfRule>
  </conditionalFormatting>
  <conditionalFormatting sqref="AS376">
    <cfRule type="cellIs" dxfId="13443" priority="7761" stopIfTrue="1" operator="equal">
      <formula>"Media"</formula>
    </cfRule>
  </conditionalFormatting>
  <conditionalFormatting sqref="AS376">
    <cfRule type="cellIs" dxfId="13442" priority="7759" stopIfTrue="1" operator="equal">
      <formula>"Muy Alta"</formula>
    </cfRule>
  </conditionalFormatting>
  <conditionalFormatting sqref="AS376">
    <cfRule type="cellIs" dxfId="13441" priority="7763" stopIfTrue="1" operator="equal">
      <formula>"Muy Baja"</formula>
    </cfRule>
  </conditionalFormatting>
  <conditionalFormatting sqref="AS377">
    <cfRule type="cellIs" dxfId="13440" priority="7746" stopIfTrue="1" operator="equal">
      <formula>"Alta"</formula>
    </cfRule>
  </conditionalFormatting>
  <conditionalFormatting sqref="AS377">
    <cfRule type="cellIs" dxfId="13439" priority="7748" stopIfTrue="1" operator="equal">
      <formula>"Baja"</formula>
    </cfRule>
  </conditionalFormatting>
  <conditionalFormatting sqref="AS377">
    <cfRule type="cellIs" dxfId="13438" priority="7747" stopIfTrue="1" operator="equal">
      <formula>"Media"</formula>
    </cfRule>
  </conditionalFormatting>
  <conditionalFormatting sqref="AS377">
    <cfRule type="cellIs" dxfId="13437" priority="7745" stopIfTrue="1" operator="equal">
      <formula>"Muy Alta"</formula>
    </cfRule>
  </conditionalFormatting>
  <conditionalFormatting sqref="AS377">
    <cfRule type="cellIs" dxfId="13436" priority="7749" stopIfTrue="1" operator="equal">
      <formula>"Muy Baja"</formula>
    </cfRule>
  </conditionalFormatting>
  <conditionalFormatting sqref="AD378:AD379">
    <cfRule type="containsText" dxfId="13435" priority="7698" operator="containsText" text="VALORAR">
      <formula>NOT(ISERROR(SEARCH("VALORAR",AD378)))</formula>
    </cfRule>
    <cfRule type="containsText" dxfId="13434" priority="7699" operator="containsText" text="Extrema">
      <formula>NOT(ISERROR(SEARCH("Extrema",AD378)))</formula>
    </cfRule>
    <cfRule type="containsText" dxfId="13433" priority="7700" operator="containsText" text="Alta">
      <formula>NOT(ISERROR(SEARCH("Alta",AD378)))</formula>
    </cfRule>
    <cfRule type="containsText" dxfId="13432" priority="7701" operator="containsText" text="Moderada">
      <formula>NOT(ISERROR(SEARCH("Moderada",AD378)))</formula>
    </cfRule>
    <cfRule type="containsText" dxfId="13431" priority="7702" operator="containsText" text="Baja">
      <formula>NOT(ISERROR(SEARCH("Baja",AD378)))</formula>
    </cfRule>
  </conditionalFormatting>
  <conditionalFormatting sqref="AD378:AD379">
    <cfRule type="containsText" dxfId="13430" priority="7703" operator="containsText" text="VALORAR">
      <formula>NOT(ISERROR(SEARCH("VALORAR",AD378)))</formula>
    </cfRule>
    <cfRule type="containsText" dxfId="13429" priority="7704" operator="containsText" text="Extrema">
      <formula>NOT(ISERROR(SEARCH("Extrema",AD378)))</formula>
    </cfRule>
    <cfRule type="containsText" dxfId="13428" priority="7705" operator="containsText" text="Alta">
      <formula>NOT(ISERROR(SEARCH("Alta",AD378)))</formula>
    </cfRule>
    <cfRule type="containsText" dxfId="13427" priority="7706" operator="containsText" text="Moderada">
      <formula>NOT(ISERROR(SEARCH("Moderada",AD378)))</formula>
    </cfRule>
    <cfRule type="containsText" dxfId="13426" priority="7707" operator="containsText" text="Baja">
      <formula>NOT(ISERROR(SEARCH("Baja",AD378)))</formula>
    </cfRule>
  </conditionalFormatting>
  <conditionalFormatting sqref="U378:U379">
    <cfRule type="cellIs" dxfId="13425" priority="7714" stopIfTrue="1" operator="equal">
      <formula>"Alta"</formula>
    </cfRule>
  </conditionalFormatting>
  <conditionalFormatting sqref="U378:U379">
    <cfRule type="cellIs" dxfId="13424" priority="7716" stopIfTrue="1" operator="equal">
      <formula>"Baja"</formula>
    </cfRule>
  </conditionalFormatting>
  <conditionalFormatting sqref="U378:U379">
    <cfRule type="cellIs" dxfId="13423" priority="7715" stopIfTrue="1" operator="equal">
      <formula>"Media"</formula>
    </cfRule>
  </conditionalFormatting>
  <conditionalFormatting sqref="U378:U379">
    <cfRule type="cellIs" dxfId="13422" priority="7713" stopIfTrue="1" operator="equal">
      <formula>"Muy Alta"</formula>
    </cfRule>
  </conditionalFormatting>
  <conditionalFormatting sqref="U378:U379">
    <cfRule type="cellIs" dxfId="13421" priority="7717" stopIfTrue="1" operator="equal">
      <formula>"Muy Baja"</formula>
    </cfRule>
  </conditionalFormatting>
  <conditionalFormatting sqref="AS379">
    <cfRule type="cellIs" dxfId="13420" priority="7676" stopIfTrue="1" operator="equal">
      <formula>"Alta"</formula>
    </cfRule>
  </conditionalFormatting>
  <conditionalFormatting sqref="AS379">
    <cfRule type="cellIs" dxfId="13419" priority="7678" stopIfTrue="1" operator="equal">
      <formula>"Baja"</formula>
    </cfRule>
  </conditionalFormatting>
  <conditionalFormatting sqref="AS379">
    <cfRule type="cellIs" dxfId="13418" priority="7677" stopIfTrue="1" operator="equal">
      <formula>"Media"</formula>
    </cfRule>
  </conditionalFormatting>
  <conditionalFormatting sqref="AS379">
    <cfRule type="cellIs" dxfId="13417" priority="7675" stopIfTrue="1" operator="equal">
      <formula>"Muy Alta"</formula>
    </cfRule>
  </conditionalFormatting>
  <conditionalFormatting sqref="AS379">
    <cfRule type="cellIs" dxfId="13416" priority="7679" stopIfTrue="1" operator="equal">
      <formula>"Muy Baja"</formula>
    </cfRule>
  </conditionalFormatting>
  <conditionalFormatting sqref="AD380">
    <cfRule type="containsText" dxfId="13415" priority="7642" operator="containsText" text="VALORAR">
      <formula>NOT(ISERROR(SEARCH("VALORAR",AD380)))</formula>
    </cfRule>
    <cfRule type="containsText" dxfId="13414" priority="7643" operator="containsText" text="Extrema">
      <formula>NOT(ISERROR(SEARCH("Extrema",AD380)))</formula>
    </cfRule>
    <cfRule type="containsText" dxfId="13413" priority="7644" operator="containsText" text="Alta">
      <formula>NOT(ISERROR(SEARCH("Alta",AD380)))</formula>
    </cfRule>
    <cfRule type="containsText" dxfId="13412" priority="7645" operator="containsText" text="Moderada">
      <formula>NOT(ISERROR(SEARCH("Moderada",AD380)))</formula>
    </cfRule>
    <cfRule type="containsText" dxfId="13411" priority="7646" operator="containsText" text="Baja">
      <formula>NOT(ISERROR(SEARCH("Baja",AD380)))</formula>
    </cfRule>
  </conditionalFormatting>
  <conditionalFormatting sqref="AD380">
    <cfRule type="containsText" dxfId="13410" priority="7647" operator="containsText" text="VALORAR">
      <formula>NOT(ISERROR(SEARCH("VALORAR",AD380)))</formula>
    </cfRule>
    <cfRule type="containsText" dxfId="13409" priority="7648" operator="containsText" text="Extrema">
      <formula>NOT(ISERROR(SEARCH("Extrema",AD380)))</formula>
    </cfRule>
    <cfRule type="containsText" dxfId="13408" priority="7649" operator="containsText" text="Alta">
      <formula>NOT(ISERROR(SEARCH("Alta",AD380)))</formula>
    </cfRule>
    <cfRule type="containsText" dxfId="13407" priority="7650" operator="containsText" text="Moderada">
      <formula>NOT(ISERROR(SEARCH("Moderada",AD380)))</formula>
    </cfRule>
    <cfRule type="containsText" dxfId="13406" priority="7651" operator="containsText" text="Baja">
      <formula>NOT(ISERROR(SEARCH("Baja",AD380)))</formula>
    </cfRule>
  </conditionalFormatting>
  <conditionalFormatting sqref="U380">
    <cfRule type="cellIs" dxfId="13405" priority="7658" stopIfTrue="1" operator="equal">
      <formula>"Alta"</formula>
    </cfRule>
  </conditionalFormatting>
  <conditionalFormatting sqref="U380">
    <cfRule type="cellIs" dxfId="13404" priority="7660" stopIfTrue="1" operator="equal">
      <formula>"Baja"</formula>
    </cfRule>
  </conditionalFormatting>
  <conditionalFormatting sqref="U380">
    <cfRule type="cellIs" dxfId="13403" priority="7659" stopIfTrue="1" operator="equal">
      <formula>"Media"</formula>
    </cfRule>
  </conditionalFormatting>
  <conditionalFormatting sqref="U380">
    <cfRule type="cellIs" dxfId="13402" priority="7657" stopIfTrue="1" operator="equal">
      <formula>"Muy Alta"</formula>
    </cfRule>
  </conditionalFormatting>
  <conditionalFormatting sqref="U380">
    <cfRule type="cellIs" dxfId="13401" priority="7661" stopIfTrue="1" operator="equal">
      <formula>"Muy Baja"</formula>
    </cfRule>
  </conditionalFormatting>
  <conditionalFormatting sqref="AS380">
    <cfRule type="cellIs" dxfId="13400" priority="7634" stopIfTrue="1" operator="equal">
      <formula>"Alta"</formula>
    </cfRule>
  </conditionalFormatting>
  <conditionalFormatting sqref="AS380">
    <cfRule type="cellIs" dxfId="13399" priority="7636" stopIfTrue="1" operator="equal">
      <formula>"Baja"</formula>
    </cfRule>
  </conditionalFormatting>
  <conditionalFormatting sqref="AS380">
    <cfRule type="cellIs" dxfId="13398" priority="7635" stopIfTrue="1" operator="equal">
      <formula>"Media"</formula>
    </cfRule>
  </conditionalFormatting>
  <conditionalFormatting sqref="AS380">
    <cfRule type="cellIs" dxfId="13397" priority="7633" stopIfTrue="1" operator="equal">
      <formula>"Muy Alta"</formula>
    </cfRule>
  </conditionalFormatting>
  <conditionalFormatting sqref="AS380">
    <cfRule type="cellIs" dxfId="13396" priority="7637" stopIfTrue="1" operator="equal">
      <formula>"Muy Baja"</formula>
    </cfRule>
  </conditionalFormatting>
  <conditionalFormatting sqref="AD388:AD389">
    <cfRule type="containsText" dxfId="13395" priority="7464" operator="containsText" text="VALORAR">
      <formula>NOT(ISERROR(SEARCH("VALORAR",AD388)))</formula>
    </cfRule>
    <cfRule type="containsText" dxfId="13394" priority="7465" operator="containsText" text="Extrema">
      <formula>NOT(ISERROR(SEARCH("Extrema",AD388)))</formula>
    </cfRule>
    <cfRule type="containsText" dxfId="13393" priority="7466" operator="containsText" text="Alta">
      <formula>NOT(ISERROR(SEARCH("Alta",AD388)))</formula>
    </cfRule>
    <cfRule type="containsText" dxfId="13392" priority="7467" operator="containsText" text="Moderada">
      <formula>NOT(ISERROR(SEARCH("Moderada",AD388)))</formula>
    </cfRule>
    <cfRule type="containsText" dxfId="13391" priority="7468" operator="containsText" text="Baja">
      <formula>NOT(ISERROR(SEARCH("Baja",AD388)))</formula>
    </cfRule>
  </conditionalFormatting>
  <conditionalFormatting sqref="AD388:AD389">
    <cfRule type="containsText" dxfId="13390" priority="7469" operator="containsText" text="VALORAR">
      <formula>NOT(ISERROR(SEARCH("VALORAR",AD388)))</formula>
    </cfRule>
    <cfRule type="containsText" dxfId="13389" priority="7470" operator="containsText" text="Extrema">
      <formula>NOT(ISERROR(SEARCH("Extrema",AD388)))</formula>
    </cfRule>
    <cfRule type="containsText" dxfId="13388" priority="7471" operator="containsText" text="Alta">
      <formula>NOT(ISERROR(SEARCH("Alta",AD388)))</formula>
    </cfRule>
    <cfRule type="containsText" dxfId="13387" priority="7472" operator="containsText" text="Moderada">
      <formula>NOT(ISERROR(SEARCH("Moderada",AD388)))</formula>
    </cfRule>
    <cfRule type="containsText" dxfId="13386" priority="7473" operator="containsText" text="Baja">
      <formula>NOT(ISERROR(SEARCH("Baja",AD388)))</formula>
    </cfRule>
  </conditionalFormatting>
  <conditionalFormatting sqref="AS393">
    <cfRule type="cellIs" dxfId="13385" priority="7418" stopIfTrue="1" operator="equal">
      <formula>"Alta"</formula>
    </cfRule>
  </conditionalFormatting>
  <conditionalFormatting sqref="AS393">
    <cfRule type="cellIs" dxfId="13384" priority="7420" stopIfTrue="1" operator="equal">
      <formula>"Baja"</formula>
    </cfRule>
  </conditionalFormatting>
  <conditionalFormatting sqref="AS393">
    <cfRule type="cellIs" dxfId="13383" priority="7419" stopIfTrue="1" operator="equal">
      <formula>"Media"</formula>
    </cfRule>
  </conditionalFormatting>
  <conditionalFormatting sqref="AS393">
    <cfRule type="cellIs" dxfId="13382" priority="7417" stopIfTrue="1" operator="equal">
      <formula>"Muy Alta"</formula>
    </cfRule>
  </conditionalFormatting>
  <conditionalFormatting sqref="AS393">
    <cfRule type="cellIs" dxfId="13381" priority="7421" stopIfTrue="1" operator="equal">
      <formula>"Muy Baja"</formula>
    </cfRule>
  </conditionalFormatting>
  <conditionalFormatting sqref="AS390">
    <cfRule type="cellIs" dxfId="13380" priority="7376" stopIfTrue="1" operator="equal">
      <formula>"Alta"</formula>
    </cfRule>
  </conditionalFormatting>
  <conditionalFormatting sqref="AS390">
    <cfRule type="cellIs" dxfId="13379" priority="7378" stopIfTrue="1" operator="equal">
      <formula>"Baja"</formula>
    </cfRule>
  </conditionalFormatting>
  <conditionalFormatting sqref="AS390">
    <cfRule type="cellIs" dxfId="13378" priority="7377" stopIfTrue="1" operator="equal">
      <formula>"Media"</formula>
    </cfRule>
  </conditionalFormatting>
  <conditionalFormatting sqref="AS390">
    <cfRule type="cellIs" dxfId="13377" priority="7375" stopIfTrue="1" operator="equal">
      <formula>"Muy Alta"</formula>
    </cfRule>
  </conditionalFormatting>
  <conditionalFormatting sqref="AS390">
    <cfRule type="cellIs" dxfId="13376" priority="7379" stopIfTrue="1" operator="equal">
      <formula>"Muy Baja"</formula>
    </cfRule>
  </conditionalFormatting>
  <conditionalFormatting sqref="U388:U389">
    <cfRule type="cellIs" dxfId="13375" priority="7480" stopIfTrue="1" operator="equal">
      <formula>"Alta"</formula>
    </cfRule>
  </conditionalFormatting>
  <conditionalFormatting sqref="U388:U389">
    <cfRule type="cellIs" dxfId="13374" priority="7482" stopIfTrue="1" operator="equal">
      <formula>"Baja"</formula>
    </cfRule>
  </conditionalFormatting>
  <conditionalFormatting sqref="U388:U389">
    <cfRule type="cellIs" dxfId="13373" priority="7481" stopIfTrue="1" operator="equal">
      <formula>"Media"</formula>
    </cfRule>
  </conditionalFormatting>
  <conditionalFormatting sqref="U388:U389">
    <cfRule type="cellIs" dxfId="13372" priority="7479" stopIfTrue="1" operator="equal">
      <formula>"Muy Alta"</formula>
    </cfRule>
  </conditionalFormatting>
  <conditionalFormatting sqref="U388:U389">
    <cfRule type="cellIs" dxfId="13371" priority="7483" stopIfTrue="1" operator="equal">
      <formula>"Muy Baja"</formula>
    </cfRule>
  </conditionalFormatting>
  <conditionalFormatting sqref="AD394:AD395">
    <cfRule type="containsText" dxfId="13370" priority="7328" operator="containsText" text="VALORAR">
      <formula>NOT(ISERROR(SEARCH("VALORAR",AD394)))</formula>
    </cfRule>
    <cfRule type="containsText" dxfId="13369" priority="7329" operator="containsText" text="Extrema">
      <formula>NOT(ISERROR(SEARCH("Extrema",AD394)))</formula>
    </cfRule>
    <cfRule type="containsText" dxfId="13368" priority="7330" operator="containsText" text="Alta">
      <formula>NOT(ISERROR(SEARCH("Alta",AD394)))</formula>
    </cfRule>
    <cfRule type="containsText" dxfId="13367" priority="7331" operator="containsText" text="Moderada">
      <formula>NOT(ISERROR(SEARCH("Moderada",AD394)))</formula>
    </cfRule>
    <cfRule type="containsText" dxfId="13366" priority="7332" operator="containsText" text="Baja">
      <formula>NOT(ISERROR(SEARCH("Baja",AD394)))</formula>
    </cfRule>
  </conditionalFormatting>
  <conditionalFormatting sqref="AD394:AD395">
    <cfRule type="containsText" dxfId="13365" priority="7333" operator="containsText" text="VALORAR">
      <formula>NOT(ISERROR(SEARCH("VALORAR",AD394)))</formula>
    </cfRule>
    <cfRule type="containsText" dxfId="13364" priority="7334" operator="containsText" text="Extrema">
      <formula>NOT(ISERROR(SEARCH("Extrema",AD394)))</formula>
    </cfRule>
    <cfRule type="containsText" dxfId="13363" priority="7335" operator="containsText" text="Alta">
      <formula>NOT(ISERROR(SEARCH("Alta",AD394)))</formula>
    </cfRule>
    <cfRule type="containsText" dxfId="13362" priority="7336" operator="containsText" text="Moderada">
      <formula>NOT(ISERROR(SEARCH("Moderada",AD394)))</formula>
    </cfRule>
    <cfRule type="containsText" dxfId="13361" priority="7337" operator="containsText" text="Baja">
      <formula>NOT(ISERROR(SEARCH("Baja",AD394)))</formula>
    </cfRule>
  </conditionalFormatting>
  <conditionalFormatting sqref="AZ388">
    <cfRule type="containsText" dxfId="13360" priority="7454" operator="containsText" text="VALORAR">
      <formula>NOT(ISERROR(SEARCH("VALORAR",AZ388)))</formula>
    </cfRule>
    <cfRule type="containsText" dxfId="13359" priority="7455" operator="containsText" text="Extrema">
      <formula>NOT(ISERROR(SEARCH("Extrema",AZ388)))</formula>
    </cfRule>
    <cfRule type="containsText" dxfId="13358" priority="7456" operator="containsText" text="Alta">
      <formula>NOT(ISERROR(SEARCH("Alta",AZ388)))</formula>
    </cfRule>
    <cfRule type="containsText" dxfId="13357" priority="7457" operator="containsText" text="Moderada">
      <formula>NOT(ISERROR(SEARCH("Moderada",AZ388)))</formula>
    </cfRule>
    <cfRule type="containsText" dxfId="13356" priority="7458" operator="containsText" text="Baja">
      <formula>NOT(ISERROR(SEARCH("Baja",AZ388)))</formula>
    </cfRule>
  </conditionalFormatting>
  <conditionalFormatting sqref="AZ388">
    <cfRule type="containsText" dxfId="13355" priority="7459" operator="containsText" text="VALORAR">
      <formula>NOT(ISERROR(SEARCH("VALORAR",AZ388)))</formula>
    </cfRule>
    <cfRule type="containsText" dxfId="13354" priority="7460" operator="containsText" text="Extrema">
      <formula>NOT(ISERROR(SEARCH("Extrema",AZ388)))</formula>
    </cfRule>
    <cfRule type="containsText" dxfId="13353" priority="7461" operator="containsText" text="Alta">
      <formula>NOT(ISERROR(SEARCH("Alta",AZ388)))</formula>
    </cfRule>
    <cfRule type="containsText" dxfId="13352" priority="7462" operator="containsText" text="Moderada">
      <formula>NOT(ISERROR(SEARCH("Moderada",AZ388)))</formula>
    </cfRule>
    <cfRule type="containsText" dxfId="13351" priority="7463" operator="containsText" text="Baja">
      <formula>NOT(ISERROR(SEARCH("Baja",AZ388)))</formula>
    </cfRule>
  </conditionalFormatting>
  <conditionalFormatting sqref="AS388">
    <cfRule type="cellIs" dxfId="13350" priority="7446" stopIfTrue="1" operator="equal">
      <formula>"Alta"</formula>
    </cfRule>
  </conditionalFormatting>
  <conditionalFormatting sqref="AS388">
    <cfRule type="cellIs" dxfId="13349" priority="7448" stopIfTrue="1" operator="equal">
      <formula>"Baja"</formula>
    </cfRule>
  </conditionalFormatting>
  <conditionalFormatting sqref="AS388">
    <cfRule type="cellIs" dxfId="13348" priority="7447" stopIfTrue="1" operator="equal">
      <formula>"Media"</formula>
    </cfRule>
  </conditionalFormatting>
  <conditionalFormatting sqref="AS388">
    <cfRule type="cellIs" dxfId="13347" priority="7445" stopIfTrue="1" operator="equal">
      <formula>"Muy Alta"</formula>
    </cfRule>
  </conditionalFormatting>
  <conditionalFormatting sqref="AS388">
    <cfRule type="cellIs" dxfId="13346" priority="7449" stopIfTrue="1" operator="equal">
      <formula>"Muy Baja"</formula>
    </cfRule>
  </conditionalFormatting>
  <conditionalFormatting sqref="AS389">
    <cfRule type="cellIs" dxfId="13345" priority="7432" stopIfTrue="1" operator="equal">
      <formula>"Alta"</formula>
    </cfRule>
  </conditionalFormatting>
  <conditionalFormatting sqref="AS389">
    <cfRule type="cellIs" dxfId="13344" priority="7434" stopIfTrue="1" operator="equal">
      <formula>"Baja"</formula>
    </cfRule>
  </conditionalFormatting>
  <conditionalFormatting sqref="AS389">
    <cfRule type="cellIs" dxfId="13343" priority="7433" stopIfTrue="1" operator="equal">
      <formula>"Media"</formula>
    </cfRule>
  </conditionalFormatting>
  <conditionalFormatting sqref="AS389">
    <cfRule type="cellIs" dxfId="13342" priority="7431" stopIfTrue="1" operator="equal">
      <formula>"Muy Alta"</formula>
    </cfRule>
  </conditionalFormatting>
  <conditionalFormatting sqref="AS389">
    <cfRule type="cellIs" dxfId="13341" priority="7435" stopIfTrue="1" operator="equal">
      <formula>"Muy Baja"</formula>
    </cfRule>
  </conditionalFormatting>
  <conditionalFormatting sqref="AS399">
    <cfRule type="cellIs" dxfId="13340" priority="7282" stopIfTrue="1" operator="equal">
      <formula>"Alta"</formula>
    </cfRule>
  </conditionalFormatting>
  <conditionalFormatting sqref="AS399">
    <cfRule type="cellIs" dxfId="13339" priority="7284" stopIfTrue="1" operator="equal">
      <formula>"Baja"</formula>
    </cfRule>
  </conditionalFormatting>
  <conditionalFormatting sqref="AS399">
    <cfRule type="cellIs" dxfId="13338" priority="7283" stopIfTrue="1" operator="equal">
      <formula>"Media"</formula>
    </cfRule>
  </conditionalFormatting>
  <conditionalFormatting sqref="AS399">
    <cfRule type="cellIs" dxfId="13337" priority="7281" stopIfTrue="1" operator="equal">
      <formula>"Muy Alta"</formula>
    </cfRule>
  </conditionalFormatting>
  <conditionalFormatting sqref="AS399">
    <cfRule type="cellIs" dxfId="13336" priority="7285" stopIfTrue="1" operator="equal">
      <formula>"Muy Baja"</formula>
    </cfRule>
  </conditionalFormatting>
  <conditionalFormatting sqref="AD390:AD391">
    <cfRule type="containsText" dxfId="13335" priority="7384" operator="containsText" text="VALORAR">
      <formula>NOT(ISERROR(SEARCH("VALORAR",AD390)))</formula>
    </cfRule>
    <cfRule type="containsText" dxfId="13334" priority="7385" operator="containsText" text="Extrema">
      <formula>NOT(ISERROR(SEARCH("Extrema",AD390)))</formula>
    </cfRule>
    <cfRule type="containsText" dxfId="13333" priority="7386" operator="containsText" text="Alta">
      <formula>NOT(ISERROR(SEARCH("Alta",AD390)))</formula>
    </cfRule>
    <cfRule type="containsText" dxfId="13332" priority="7387" operator="containsText" text="Moderada">
      <formula>NOT(ISERROR(SEARCH("Moderada",AD390)))</formula>
    </cfRule>
    <cfRule type="containsText" dxfId="13331" priority="7388" operator="containsText" text="Baja">
      <formula>NOT(ISERROR(SEARCH("Baja",AD390)))</formula>
    </cfRule>
  </conditionalFormatting>
  <conditionalFormatting sqref="AD390:AD391">
    <cfRule type="containsText" dxfId="13330" priority="7389" operator="containsText" text="VALORAR">
      <formula>NOT(ISERROR(SEARCH("VALORAR",AD390)))</formula>
    </cfRule>
    <cfRule type="containsText" dxfId="13329" priority="7390" operator="containsText" text="Extrema">
      <formula>NOT(ISERROR(SEARCH("Extrema",AD390)))</formula>
    </cfRule>
    <cfRule type="containsText" dxfId="13328" priority="7391" operator="containsText" text="Alta">
      <formula>NOT(ISERROR(SEARCH("Alta",AD390)))</formula>
    </cfRule>
    <cfRule type="containsText" dxfId="13327" priority="7392" operator="containsText" text="Moderada">
      <formula>NOT(ISERROR(SEARCH("Moderada",AD390)))</formula>
    </cfRule>
    <cfRule type="containsText" dxfId="13326" priority="7393" operator="containsText" text="Baja">
      <formula>NOT(ISERROR(SEARCH("Baja",AD390)))</formula>
    </cfRule>
  </conditionalFormatting>
  <conditionalFormatting sqref="U390:U391">
    <cfRule type="cellIs" dxfId="13325" priority="7400" stopIfTrue="1" operator="equal">
      <formula>"Alta"</formula>
    </cfRule>
  </conditionalFormatting>
  <conditionalFormatting sqref="U390:U391">
    <cfRule type="cellIs" dxfId="13324" priority="7402" stopIfTrue="1" operator="equal">
      <formula>"Baja"</formula>
    </cfRule>
  </conditionalFormatting>
  <conditionalFormatting sqref="U390:U391">
    <cfRule type="cellIs" dxfId="13323" priority="7401" stopIfTrue="1" operator="equal">
      <formula>"Media"</formula>
    </cfRule>
  </conditionalFormatting>
  <conditionalFormatting sqref="U390:U391">
    <cfRule type="cellIs" dxfId="13322" priority="7399" stopIfTrue="1" operator="equal">
      <formula>"Muy Alta"</formula>
    </cfRule>
  </conditionalFormatting>
  <conditionalFormatting sqref="U390:U391">
    <cfRule type="cellIs" dxfId="13321" priority="7403" stopIfTrue="1" operator="equal">
      <formula>"Muy Baja"</formula>
    </cfRule>
  </conditionalFormatting>
  <conditionalFormatting sqref="AS396">
    <cfRule type="cellIs" dxfId="13320" priority="7240" stopIfTrue="1" operator="equal">
      <formula>"Alta"</formula>
    </cfRule>
  </conditionalFormatting>
  <conditionalFormatting sqref="AS396">
    <cfRule type="cellIs" dxfId="13319" priority="7242" stopIfTrue="1" operator="equal">
      <formula>"Baja"</formula>
    </cfRule>
  </conditionalFormatting>
  <conditionalFormatting sqref="AS396">
    <cfRule type="cellIs" dxfId="13318" priority="7241" stopIfTrue="1" operator="equal">
      <formula>"Media"</formula>
    </cfRule>
  </conditionalFormatting>
  <conditionalFormatting sqref="AS396">
    <cfRule type="cellIs" dxfId="13317" priority="7239" stopIfTrue="1" operator="equal">
      <formula>"Muy Alta"</formula>
    </cfRule>
  </conditionalFormatting>
  <conditionalFormatting sqref="AS396">
    <cfRule type="cellIs" dxfId="13316" priority="7243" stopIfTrue="1" operator="equal">
      <formula>"Muy Baja"</formula>
    </cfRule>
  </conditionalFormatting>
  <conditionalFormatting sqref="AS391">
    <cfRule type="cellIs" dxfId="13315" priority="7362" stopIfTrue="1" operator="equal">
      <formula>"Alta"</formula>
    </cfRule>
  </conditionalFormatting>
  <conditionalFormatting sqref="AS391">
    <cfRule type="cellIs" dxfId="13314" priority="7364" stopIfTrue="1" operator="equal">
      <formula>"Baja"</formula>
    </cfRule>
  </conditionalFormatting>
  <conditionalFormatting sqref="AS391">
    <cfRule type="cellIs" dxfId="13313" priority="7363" stopIfTrue="1" operator="equal">
      <formula>"Media"</formula>
    </cfRule>
  </conditionalFormatting>
  <conditionalFormatting sqref="AS391">
    <cfRule type="cellIs" dxfId="13312" priority="7361" stopIfTrue="1" operator="equal">
      <formula>"Muy Alta"</formula>
    </cfRule>
  </conditionalFormatting>
  <conditionalFormatting sqref="AS391">
    <cfRule type="cellIs" dxfId="13311" priority="7365" stopIfTrue="1" operator="equal">
      <formula>"Muy Baja"</formula>
    </cfRule>
  </conditionalFormatting>
  <conditionalFormatting sqref="U394:U395">
    <cfRule type="cellIs" dxfId="13310" priority="7344" stopIfTrue="1" operator="equal">
      <formula>"Alta"</formula>
    </cfRule>
  </conditionalFormatting>
  <conditionalFormatting sqref="U394:U395">
    <cfRule type="cellIs" dxfId="13309" priority="7346" stopIfTrue="1" operator="equal">
      <formula>"Baja"</formula>
    </cfRule>
  </conditionalFormatting>
  <conditionalFormatting sqref="U394:U395">
    <cfRule type="cellIs" dxfId="13308" priority="7345" stopIfTrue="1" operator="equal">
      <formula>"Media"</formula>
    </cfRule>
  </conditionalFormatting>
  <conditionalFormatting sqref="U394:U395">
    <cfRule type="cellIs" dxfId="13307" priority="7343" stopIfTrue="1" operator="equal">
      <formula>"Muy Alta"</formula>
    </cfRule>
  </conditionalFormatting>
  <conditionalFormatting sqref="U394:U395">
    <cfRule type="cellIs" dxfId="13306" priority="7347" stopIfTrue="1" operator="equal">
      <formula>"Muy Baja"</formula>
    </cfRule>
  </conditionalFormatting>
  <conditionalFormatting sqref="AD400:AD401">
    <cfRule type="containsText" dxfId="13305" priority="7192" operator="containsText" text="VALORAR">
      <formula>NOT(ISERROR(SEARCH("VALORAR",AD400)))</formula>
    </cfRule>
    <cfRule type="containsText" dxfId="13304" priority="7193" operator="containsText" text="Extrema">
      <formula>NOT(ISERROR(SEARCH("Extrema",AD400)))</formula>
    </cfRule>
    <cfRule type="containsText" dxfId="13303" priority="7194" operator="containsText" text="Alta">
      <formula>NOT(ISERROR(SEARCH("Alta",AD400)))</formula>
    </cfRule>
    <cfRule type="containsText" dxfId="13302" priority="7195" operator="containsText" text="Moderada">
      <formula>NOT(ISERROR(SEARCH("Moderada",AD400)))</formula>
    </cfRule>
    <cfRule type="containsText" dxfId="13301" priority="7196" operator="containsText" text="Baja">
      <formula>NOT(ISERROR(SEARCH("Baja",AD400)))</formula>
    </cfRule>
  </conditionalFormatting>
  <conditionalFormatting sqref="AD400:AD401">
    <cfRule type="containsText" dxfId="13300" priority="7197" operator="containsText" text="VALORAR">
      <formula>NOT(ISERROR(SEARCH("VALORAR",AD400)))</formula>
    </cfRule>
    <cfRule type="containsText" dxfId="13299" priority="7198" operator="containsText" text="Extrema">
      <formula>NOT(ISERROR(SEARCH("Extrema",AD400)))</formula>
    </cfRule>
    <cfRule type="containsText" dxfId="13298" priority="7199" operator="containsText" text="Alta">
      <formula>NOT(ISERROR(SEARCH("Alta",AD400)))</formula>
    </cfRule>
    <cfRule type="containsText" dxfId="13297" priority="7200" operator="containsText" text="Moderada">
      <formula>NOT(ISERROR(SEARCH("Moderada",AD400)))</formula>
    </cfRule>
    <cfRule type="containsText" dxfId="13296" priority="7201" operator="containsText" text="Baja">
      <formula>NOT(ISERROR(SEARCH("Baja",AD400)))</formula>
    </cfRule>
  </conditionalFormatting>
  <conditionalFormatting sqref="AZ394">
    <cfRule type="containsText" dxfId="13295" priority="7318" operator="containsText" text="VALORAR">
      <formula>NOT(ISERROR(SEARCH("VALORAR",AZ394)))</formula>
    </cfRule>
    <cfRule type="containsText" dxfId="13294" priority="7319" operator="containsText" text="Extrema">
      <formula>NOT(ISERROR(SEARCH("Extrema",AZ394)))</formula>
    </cfRule>
    <cfRule type="containsText" dxfId="13293" priority="7320" operator="containsText" text="Alta">
      <formula>NOT(ISERROR(SEARCH("Alta",AZ394)))</formula>
    </cfRule>
    <cfRule type="containsText" dxfId="13292" priority="7321" operator="containsText" text="Moderada">
      <formula>NOT(ISERROR(SEARCH("Moderada",AZ394)))</formula>
    </cfRule>
    <cfRule type="containsText" dxfId="13291" priority="7322" operator="containsText" text="Baja">
      <formula>NOT(ISERROR(SEARCH("Baja",AZ394)))</formula>
    </cfRule>
  </conditionalFormatting>
  <conditionalFormatting sqref="AZ394">
    <cfRule type="containsText" dxfId="13290" priority="7323" operator="containsText" text="VALORAR">
      <formula>NOT(ISERROR(SEARCH("VALORAR",AZ394)))</formula>
    </cfRule>
    <cfRule type="containsText" dxfId="13289" priority="7324" operator="containsText" text="Extrema">
      <formula>NOT(ISERROR(SEARCH("Extrema",AZ394)))</formula>
    </cfRule>
    <cfRule type="containsText" dxfId="13288" priority="7325" operator="containsText" text="Alta">
      <formula>NOT(ISERROR(SEARCH("Alta",AZ394)))</formula>
    </cfRule>
    <cfRule type="containsText" dxfId="13287" priority="7326" operator="containsText" text="Moderada">
      <formula>NOT(ISERROR(SEARCH("Moderada",AZ394)))</formula>
    </cfRule>
    <cfRule type="containsText" dxfId="13286" priority="7327" operator="containsText" text="Baja">
      <formula>NOT(ISERROR(SEARCH("Baja",AZ394)))</formula>
    </cfRule>
  </conditionalFormatting>
  <conditionalFormatting sqref="AS394">
    <cfRule type="cellIs" dxfId="13285" priority="7310" stopIfTrue="1" operator="equal">
      <formula>"Alta"</formula>
    </cfRule>
  </conditionalFormatting>
  <conditionalFormatting sqref="AS394">
    <cfRule type="cellIs" dxfId="13284" priority="7312" stopIfTrue="1" operator="equal">
      <formula>"Baja"</formula>
    </cfRule>
  </conditionalFormatting>
  <conditionalFormatting sqref="AS394">
    <cfRule type="cellIs" dxfId="13283" priority="7311" stopIfTrue="1" operator="equal">
      <formula>"Media"</formula>
    </cfRule>
  </conditionalFormatting>
  <conditionalFormatting sqref="AS394">
    <cfRule type="cellIs" dxfId="13282" priority="7309" stopIfTrue="1" operator="equal">
      <formula>"Muy Alta"</formula>
    </cfRule>
  </conditionalFormatting>
  <conditionalFormatting sqref="AS394">
    <cfRule type="cellIs" dxfId="13281" priority="7313" stopIfTrue="1" operator="equal">
      <formula>"Muy Baja"</formula>
    </cfRule>
  </conditionalFormatting>
  <conditionalFormatting sqref="AS395">
    <cfRule type="cellIs" dxfId="13280" priority="7296" stopIfTrue="1" operator="equal">
      <formula>"Alta"</formula>
    </cfRule>
  </conditionalFormatting>
  <conditionalFormatting sqref="AS395">
    <cfRule type="cellIs" dxfId="13279" priority="7298" stopIfTrue="1" operator="equal">
      <formula>"Baja"</formula>
    </cfRule>
  </conditionalFormatting>
  <conditionalFormatting sqref="AS395">
    <cfRule type="cellIs" dxfId="13278" priority="7297" stopIfTrue="1" operator="equal">
      <formula>"Media"</formula>
    </cfRule>
  </conditionalFormatting>
  <conditionalFormatting sqref="AS395">
    <cfRule type="cellIs" dxfId="13277" priority="7295" stopIfTrue="1" operator="equal">
      <formula>"Muy Alta"</formula>
    </cfRule>
  </conditionalFormatting>
  <conditionalFormatting sqref="AS395">
    <cfRule type="cellIs" dxfId="13276" priority="7299" stopIfTrue="1" operator="equal">
      <formula>"Muy Baja"</formula>
    </cfRule>
  </conditionalFormatting>
  <conditionalFormatting sqref="AS405">
    <cfRule type="cellIs" dxfId="13275" priority="7146" stopIfTrue="1" operator="equal">
      <formula>"Alta"</formula>
    </cfRule>
  </conditionalFormatting>
  <conditionalFormatting sqref="AS405">
    <cfRule type="cellIs" dxfId="13274" priority="7148" stopIfTrue="1" operator="equal">
      <formula>"Baja"</formula>
    </cfRule>
  </conditionalFormatting>
  <conditionalFormatting sqref="AS405">
    <cfRule type="cellIs" dxfId="13273" priority="7147" stopIfTrue="1" operator="equal">
      <formula>"Media"</formula>
    </cfRule>
  </conditionalFormatting>
  <conditionalFormatting sqref="AS405">
    <cfRule type="cellIs" dxfId="13272" priority="7145" stopIfTrue="1" operator="equal">
      <formula>"Muy Alta"</formula>
    </cfRule>
  </conditionalFormatting>
  <conditionalFormatting sqref="AS405">
    <cfRule type="cellIs" dxfId="13271" priority="7149" stopIfTrue="1" operator="equal">
      <formula>"Muy Baja"</formula>
    </cfRule>
  </conditionalFormatting>
  <conditionalFormatting sqref="AD396:AD397">
    <cfRule type="containsText" dxfId="13270" priority="7248" operator="containsText" text="VALORAR">
      <formula>NOT(ISERROR(SEARCH("VALORAR",AD396)))</formula>
    </cfRule>
    <cfRule type="containsText" dxfId="13269" priority="7249" operator="containsText" text="Extrema">
      <formula>NOT(ISERROR(SEARCH("Extrema",AD396)))</formula>
    </cfRule>
    <cfRule type="containsText" dxfId="13268" priority="7250" operator="containsText" text="Alta">
      <formula>NOT(ISERROR(SEARCH("Alta",AD396)))</formula>
    </cfRule>
    <cfRule type="containsText" dxfId="13267" priority="7251" operator="containsText" text="Moderada">
      <formula>NOT(ISERROR(SEARCH("Moderada",AD396)))</formula>
    </cfRule>
    <cfRule type="containsText" dxfId="13266" priority="7252" operator="containsText" text="Baja">
      <formula>NOT(ISERROR(SEARCH("Baja",AD396)))</formula>
    </cfRule>
  </conditionalFormatting>
  <conditionalFormatting sqref="AD396:AD397">
    <cfRule type="containsText" dxfId="13265" priority="7253" operator="containsText" text="VALORAR">
      <formula>NOT(ISERROR(SEARCH("VALORAR",AD396)))</formula>
    </cfRule>
    <cfRule type="containsText" dxfId="13264" priority="7254" operator="containsText" text="Extrema">
      <formula>NOT(ISERROR(SEARCH("Extrema",AD396)))</formula>
    </cfRule>
    <cfRule type="containsText" dxfId="13263" priority="7255" operator="containsText" text="Alta">
      <formula>NOT(ISERROR(SEARCH("Alta",AD396)))</formula>
    </cfRule>
    <cfRule type="containsText" dxfId="13262" priority="7256" operator="containsText" text="Moderada">
      <formula>NOT(ISERROR(SEARCH("Moderada",AD396)))</formula>
    </cfRule>
    <cfRule type="containsText" dxfId="13261" priority="7257" operator="containsText" text="Baja">
      <formula>NOT(ISERROR(SEARCH("Baja",AD396)))</formula>
    </cfRule>
  </conditionalFormatting>
  <conditionalFormatting sqref="U396:U397">
    <cfRule type="cellIs" dxfId="13260" priority="7264" stopIfTrue="1" operator="equal">
      <formula>"Alta"</formula>
    </cfRule>
  </conditionalFormatting>
  <conditionalFormatting sqref="U396:U397">
    <cfRule type="cellIs" dxfId="13259" priority="7266" stopIfTrue="1" operator="equal">
      <formula>"Baja"</formula>
    </cfRule>
  </conditionalFormatting>
  <conditionalFormatting sqref="U396:U397">
    <cfRule type="cellIs" dxfId="13258" priority="7265" stopIfTrue="1" operator="equal">
      <formula>"Media"</formula>
    </cfRule>
  </conditionalFormatting>
  <conditionalFormatting sqref="U396:U397">
    <cfRule type="cellIs" dxfId="13257" priority="7263" stopIfTrue="1" operator="equal">
      <formula>"Muy Alta"</formula>
    </cfRule>
  </conditionalFormatting>
  <conditionalFormatting sqref="U396:U397">
    <cfRule type="cellIs" dxfId="13256" priority="7267" stopIfTrue="1" operator="equal">
      <formula>"Muy Baja"</formula>
    </cfRule>
  </conditionalFormatting>
  <conditionalFormatting sqref="AS402">
    <cfRule type="cellIs" dxfId="13255" priority="7104" stopIfTrue="1" operator="equal">
      <formula>"Alta"</formula>
    </cfRule>
  </conditionalFormatting>
  <conditionalFormatting sqref="AS402">
    <cfRule type="cellIs" dxfId="13254" priority="7106" stopIfTrue="1" operator="equal">
      <formula>"Baja"</formula>
    </cfRule>
  </conditionalFormatting>
  <conditionalFormatting sqref="AS402">
    <cfRule type="cellIs" dxfId="13253" priority="7105" stopIfTrue="1" operator="equal">
      <formula>"Media"</formula>
    </cfRule>
  </conditionalFormatting>
  <conditionalFormatting sqref="AS402">
    <cfRule type="cellIs" dxfId="13252" priority="7103" stopIfTrue="1" operator="equal">
      <formula>"Muy Alta"</formula>
    </cfRule>
  </conditionalFormatting>
  <conditionalFormatting sqref="AS402">
    <cfRule type="cellIs" dxfId="13251" priority="7107" stopIfTrue="1" operator="equal">
      <formula>"Muy Baja"</formula>
    </cfRule>
  </conditionalFormatting>
  <conditionalFormatting sqref="AS397">
    <cfRule type="cellIs" dxfId="13250" priority="7226" stopIfTrue="1" operator="equal">
      <formula>"Alta"</formula>
    </cfRule>
  </conditionalFormatting>
  <conditionalFormatting sqref="AS397">
    <cfRule type="cellIs" dxfId="13249" priority="7228" stopIfTrue="1" operator="equal">
      <formula>"Baja"</formula>
    </cfRule>
  </conditionalFormatting>
  <conditionalFormatting sqref="AS397">
    <cfRule type="cellIs" dxfId="13248" priority="7227" stopIfTrue="1" operator="equal">
      <formula>"Media"</formula>
    </cfRule>
  </conditionalFormatting>
  <conditionalFormatting sqref="AS397">
    <cfRule type="cellIs" dxfId="13247" priority="7225" stopIfTrue="1" operator="equal">
      <formula>"Muy Alta"</formula>
    </cfRule>
  </conditionalFormatting>
  <conditionalFormatting sqref="AS397">
    <cfRule type="cellIs" dxfId="13246" priority="7229" stopIfTrue="1" operator="equal">
      <formula>"Muy Baja"</formula>
    </cfRule>
  </conditionalFormatting>
  <conditionalFormatting sqref="U382:U383">
    <cfRule type="cellIs" dxfId="13245" priority="7616" stopIfTrue="1" operator="equal">
      <formula>"Alta"</formula>
    </cfRule>
  </conditionalFormatting>
  <conditionalFormatting sqref="U382:U383">
    <cfRule type="cellIs" dxfId="13244" priority="7618" stopIfTrue="1" operator="equal">
      <formula>"Baja"</formula>
    </cfRule>
  </conditionalFormatting>
  <conditionalFormatting sqref="U382:U383">
    <cfRule type="cellIs" dxfId="13243" priority="7617" stopIfTrue="1" operator="equal">
      <formula>"Media"</formula>
    </cfRule>
  </conditionalFormatting>
  <conditionalFormatting sqref="U382:U383">
    <cfRule type="cellIs" dxfId="13242" priority="7615" stopIfTrue="1" operator="equal">
      <formula>"Muy Alta"</formula>
    </cfRule>
  </conditionalFormatting>
  <conditionalFormatting sqref="U382:U383">
    <cfRule type="cellIs" dxfId="13241" priority="7619" stopIfTrue="1" operator="equal">
      <formula>"Muy Baja"</formula>
    </cfRule>
  </conditionalFormatting>
  <conditionalFormatting sqref="AD382:AD383">
    <cfRule type="containsText" dxfId="13240" priority="7600" operator="containsText" text="VALORAR">
      <formula>NOT(ISERROR(SEARCH("VALORAR",AD382)))</formula>
    </cfRule>
    <cfRule type="containsText" dxfId="13239" priority="7601" operator="containsText" text="Extrema">
      <formula>NOT(ISERROR(SEARCH("Extrema",AD382)))</formula>
    </cfRule>
    <cfRule type="containsText" dxfId="13238" priority="7602" operator="containsText" text="Alta">
      <formula>NOT(ISERROR(SEARCH("Alta",AD382)))</formula>
    </cfRule>
    <cfRule type="containsText" dxfId="13237" priority="7603" operator="containsText" text="Moderada">
      <formula>NOT(ISERROR(SEARCH("Moderada",AD382)))</formula>
    </cfRule>
    <cfRule type="containsText" dxfId="13236" priority="7604" operator="containsText" text="Baja">
      <formula>NOT(ISERROR(SEARCH("Baja",AD382)))</formula>
    </cfRule>
  </conditionalFormatting>
  <conditionalFormatting sqref="AD382:AD383">
    <cfRule type="containsText" dxfId="13235" priority="7605" operator="containsText" text="VALORAR">
      <formula>NOT(ISERROR(SEARCH("VALORAR",AD382)))</formula>
    </cfRule>
    <cfRule type="containsText" dxfId="13234" priority="7606" operator="containsText" text="Extrema">
      <formula>NOT(ISERROR(SEARCH("Extrema",AD382)))</formula>
    </cfRule>
    <cfRule type="containsText" dxfId="13233" priority="7607" operator="containsText" text="Alta">
      <formula>NOT(ISERROR(SEARCH("Alta",AD382)))</formula>
    </cfRule>
    <cfRule type="containsText" dxfId="13232" priority="7608" operator="containsText" text="Moderada">
      <formula>NOT(ISERROR(SEARCH("Moderada",AD382)))</formula>
    </cfRule>
    <cfRule type="containsText" dxfId="13231" priority="7609" operator="containsText" text="Baja">
      <formula>NOT(ISERROR(SEARCH("Baja",AD382)))</formula>
    </cfRule>
  </conditionalFormatting>
  <conditionalFormatting sqref="AZ382">
    <cfRule type="containsText" dxfId="13230" priority="7590" operator="containsText" text="VALORAR">
      <formula>NOT(ISERROR(SEARCH("VALORAR",AZ382)))</formula>
    </cfRule>
    <cfRule type="containsText" dxfId="13229" priority="7591" operator="containsText" text="Extrema">
      <formula>NOT(ISERROR(SEARCH("Extrema",AZ382)))</formula>
    </cfRule>
    <cfRule type="containsText" dxfId="13228" priority="7592" operator="containsText" text="Alta">
      <formula>NOT(ISERROR(SEARCH("Alta",AZ382)))</formula>
    </cfRule>
    <cfRule type="containsText" dxfId="13227" priority="7593" operator="containsText" text="Moderada">
      <formula>NOT(ISERROR(SEARCH("Moderada",AZ382)))</formula>
    </cfRule>
    <cfRule type="containsText" dxfId="13226" priority="7594" operator="containsText" text="Baja">
      <formula>NOT(ISERROR(SEARCH("Baja",AZ382)))</formula>
    </cfRule>
  </conditionalFormatting>
  <conditionalFormatting sqref="AZ382">
    <cfRule type="containsText" dxfId="13225" priority="7595" operator="containsText" text="VALORAR">
      <formula>NOT(ISERROR(SEARCH("VALORAR",AZ382)))</formula>
    </cfRule>
    <cfRule type="containsText" dxfId="13224" priority="7596" operator="containsText" text="Extrema">
      <formula>NOT(ISERROR(SEARCH("Extrema",AZ382)))</formula>
    </cfRule>
    <cfRule type="containsText" dxfId="13223" priority="7597" operator="containsText" text="Alta">
      <formula>NOT(ISERROR(SEARCH("Alta",AZ382)))</formula>
    </cfRule>
    <cfRule type="containsText" dxfId="13222" priority="7598" operator="containsText" text="Moderada">
      <formula>NOT(ISERROR(SEARCH("Moderada",AZ382)))</formula>
    </cfRule>
    <cfRule type="containsText" dxfId="13221" priority="7599" operator="containsText" text="Baja">
      <formula>NOT(ISERROR(SEARCH("Baja",AZ382)))</formula>
    </cfRule>
  </conditionalFormatting>
  <conditionalFormatting sqref="AS382">
    <cfRule type="cellIs" dxfId="13220" priority="7582" stopIfTrue="1" operator="equal">
      <formula>"Alta"</formula>
    </cfRule>
  </conditionalFormatting>
  <conditionalFormatting sqref="AS382">
    <cfRule type="cellIs" dxfId="13219" priority="7584" stopIfTrue="1" operator="equal">
      <formula>"Baja"</formula>
    </cfRule>
  </conditionalFormatting>
  <conditionalFormatting sqref="AS382">
    <cfRule type="cellIs" dxfId="13218" priority="7583" stopIfTrue="1" operator="equal">
      <formula>"Media"</formula>
    </cfRule>
  </conditionalFormatting>
  <conditionalFormatting sqref="AS382">
    <cfRule type="cellIs" dxfId="13217" priority="7581" stopIfTrue="1" operator="equal">
      <formula>"Muy Alta"</formula>
    </cfRule>
  </conditionalFormatting>
  <conditionalFormatting sqref="AS382">
    <cfRule type="cellIs" dxfId="13216" priority="7585" stopIfTrue="1" operator="equal">
      <formula>"Muy Baja"</formula>
    </cfRule>
  </conditionalFormatting>
  <conditionalFormatting sqref="AS383">
    <cfRule type="cellIs" dxfId="13215" priority="7568" stopIfTrue="1" operator="equal">
      <formula>"Alta"</formula>
    </cfRule>
  </conditionalFormatting>
  <conditionalFormatting sqref="AS383">
    <cfRule type="cellIs" dxfId="13214" priority="7570" stopIfTrue="1" operator="equal">
      <formula>"Baja"</formula>
    </cfRule>
  </conditionalFormatting>
  <conditionalFormatting sqref="AS383">
    <cfRule type="cellIs" dxfId="13213" priority="7569" stopIfTrue="1" operator="equal">
      <formula>"Media"</formula>
    </cfRule>
  </conditionalFormatting>
  <conditionalFormatting sqref="AS383">
    <cfRule type="cellIs" dxfId="13212" priority="7567" stopIfTrue="1" operator="equal">
      <formula>"Muy Alta"</formula>
    </cfRule>
  </conditionalFormatting>
  <conditionalFormatting sqref="AS383">
    <cfRule type="cellIs" dxfId="13211" priority="7571" stopIfTrue="1" operator="equal">
      <formula>"Muy Baja"</formula>
    </cfRule>
  </conditionalFormatting>
  <conditionalFormatting sqref="AS387">
    <cfRule type="cellIs" dxfId="13210" priority="7554" stopIfTrue="1" operator="equal">
      <formula>"Alta"</formula>
    </cfRule>
  </conditionalFormatting>
  <conditionalFormatting sqref="AS387">
    <cfRule type="cellIs" dxfId="13209" priority="7556" stopIfTrue="1" operator="equal">
      <formula>"Baja"</formula>
    </cfRule>
  </conditionalFormatting>
  <conditionalFormatting sqref="AS387">
    <cfRule type="cellIs" dxfId="13208" priority="7555" stopIfTrue="1" operator="equal">
      <formula>"Media"</formula>
    </cfRule>
  </conditionalFormatting>
  <conditionalFormatting sqref="AS387">
    <cfRule type="cellIs" dxfId="13207" priority="7553" stopIfTrue="1" operator="equal">
      <formula>"Muy Alta"</formula>
    </cfRule>
  </conditionalFormatting>
  <conditionalFormatting sqref="AS387">
    <cfRule type="cellIs" dxfId="13206" priority="7557" stopIfTrue="1" operator="equal">
      <formula>"Muy Baja"</formula>
    </cfRule>
  </conditionalFormatting>
  <conditionalFormatting sqref="AD384:AD385">
    <cfRule type="containsText" dxfId="13205" priority="7520" operator="containsText" text="VALORAR">
      <formula>NOT(ISERROR(SEARCH("VALORAR",AD384)))</formula>
    </cfRule>
    <cfRule type="containsText" dxfId="13204" priority="7521" operator="containsText" text="Extrema">
      <formula>NOT(ISERROR(SEARCH("Extrema",AD384)))</formula>
    </cfRule>
    <cfRule type="containsText" dxfId="13203" priority="7522" operator="containsText" text="Alta">
      <formula>NOT(ISERROR(SEARCH("Alta",AD384)))</formula>
    </cfRule>
    <cfRule type="containsText" dxfId="13202" priority="7523" operator="containsText" text="Moderada">
      <formula>NOT(ISERROR(SEARCH("Moderada",AD384)))</formula>
    </cfRule>
    <cfRule type="containsText" dxfId="13201" priority="7524" operator="containsText" text="Baja">
      <formula>NOT(ISERROR(SEARCH("Baja",AD384)))</formula>
    </cfRule>
  </conditionalFormatting>
  <conditionalFormatting sqref="AD384:AD385">
    <cfRule type="containsText" dxfId="13200" priority="7525" operator="containsText" text="VALORAR">
      <formula>NOT(ISERROR(SEARCH("VALORAR",AD384)))</formula>
    </cfRule>
    <cfRule type="containsText" dxfId="13199" priority="7526" operator="containsText" text="Extrema">
      <formula>NOT(ISERROR(SEARCH("Extrema",AD384)))</formula>
    </cfRule>
    <cfRule type="containsText" dxfId="13198" priority="7527" operator="containsText" text="Alta">
      <formula>NOT(ISERROR(SEARCH("Alta",AD384)))</formula>
    </cfRule>
    <cfRule type="containsText" dxfId="13197" priority="7528" operator="containsText" text="Moderada">
      <formula>NOT(ISERROR(SEARCH("Moderada",AD384)))</formula>
    </cfRule>
    <cfRule type="containsText" dxfId="13196" priority="7529" operator="containsText" text="Baja">
      <formula>NOT(ISERROR(SEARCH("Baja",AD384)))</formula>
    </cfRule>
  </conditionalFormatting>
  <conditionalFormatting sqref="U384:U385">
    <cfRule type="cellIs" dxfId="13195" priority="7536" stopIfTrue="1" operator="equal">
      <formula>"Alta"</formula>
    </cfRule>
  </conditionalFormatting>
  <conditionalFormatting sqref="U384:U385">
    <cfRule type="cellIs" dxfId="13194" priority="7538" stopIfTrue="1" operator="equal">
      <formula>"Baja"</formula>
    </cfRule>
  </conditionalFormatting>
  <conditionalFormatting sqref="U384:U385">
    <cfRule type="cellIs" dxfId="13193" priority="7537" stopIfTrue="1" operator="equal">
      <formula>"Media"</formula>
    </cfRule>
  </conditionalFormatting>
  <conditionalFormatting sqref="U384:U385">
    <cfRule type="cellIs" dxfId="13192" priority="7535" stopIfTrue="1" operator="equal">
      <formula>"Muy Alta"</formula>
    </cfRule>
  </conditionalFormatting>
  <conditionalFormatting sqref="U384:U385">
    <cfRule type="cellIs" dxfId="13191" priority="7539" stopIfTrue="1" operator="equal">
      <formula>"Muy Baja"</formula>
    </cfRule>
  </conditionalFormatting>
  <conditionalFormatting sqref="AS384">
    <cfRule type="cellIs" dxfId="13190" priority="7512" stopIfTrue="1" operator="equal">
      <formula>"Alta"</formula>
    </cfRule>
  </conditionalFormatting>
  <conditionalFormatting sqref="AS384">
    <cfRule type="cellIs" dxfId="13189" priority="7514" stopIfTrue="1" operator="equal">
      <formula>"Baja"</formula>
    </cfRule>
  </conditionalFormatting>
  <conditionalFormatting sqref="AS384">
    <cfRule type="cellIs" dxfId="13188" priority="7513" stopIfTrue="1" operator="equal">
      <formula>"Media"</formula>
    </cfRule>
  </conditionalFormatting>
  <conditionalFormatting sqref="AS384">
    <cfRule type="cellIs" dxfId="13187" priority="7511" stopIfTrue="1" operator="equal">
      <formula>"Muy Alta"</formula>
    </cfRule>
  </conditionalFormatting>
  <conditionalFormatting sqref="AS384">
    <cfRule type="cellIs" dxfId="13186" priority="7515" stopIfTrue="1" operator="equal">
      <formula>"Muy Baja"</formula>
    </cfRule>
  </conditionalFormatting>
  <conditionalFormatting sqref="AS385">
    <cfRule type="cellIs" dxfId="13185" priority="7498" stopIfTrue="1" operator="equal">
      <formula>"Alta"</formula>
    </cfRule>
  </conditionalFormatting>
  <conditionalFormatting sqref="AS385">
    <cfRule type="cellIs" dxfId="13184" priority="7500" stopIfTrue="1" operator="equal">
      <formula>"Baja"</formula>
    </cfRule>
  </conditionalFormatting>
  <conditionalFormatting sqref="AS385">
    <cfRule type="cellIs" dxfId="13183" priority="7499" stopIfTrue="1" operator="equal">
      <formula>"Media"</formula>
    </cfRule>
  </conditionalFormatting>
  <conditionalFormatting sqref="AS385">
    <cfRule type="cellIs" dxfId="13182" priority="7497" stopIfTrue="1" operator="equal">
      <formula>"Muy Alta"</formula>
    </cfRule>
  </conditionalFormatting>
  <conditionalFormatting sqref="AS385">
    <cfRule type="cellIs" dxfId="13181" priority="7501" stopIfTrue="1" operator="equal">
      <formula>"Muy Baja"</formula>
    </cfRule>
  </conditionalFormatting>
  <conditionalFormatting sqref="U400:U401">
    <cfRule type="cellIs" dxfId="13180" priority="7208" stopIfTrue="1" operator="equal">
      <formula>"Alta"</formula>
    </cfRule>
  </conditionalFormatting>
  <conditionalFormatting sqref="U400:U401">
    <cfRule type="cellIs" dxfId="13179" priority="7210" stopIfTrue="1" operator="equal">
      <formula>"Baja"</formula>
    </cfRule>
  </conditionalFormatting>
  <conditionalFormatting sqref="U400:U401">
    <cfRule type="cellIs" dxfId="13178" priority="7209" stopIfTrue="1" operator="equal">
      <formula>"Media"</formula>
    </cfRule>
  </conditionalFormatting>
  <conditionalFormatting sqref="U400:U401">
    <cfRule type="cellIs" dxfId="13177" priority="7207" stopIfTrue="1" operator="equal">
      <formula>"Muy Alta"</formula>
    </cfRule>
  </conditionalFormatting>
  <conditionalFormatting sqref="U400:U401">
    <cfRule type="cellIs" dxfId="13176" priority="7211" stopIfTrue="1" operator="equal">
      <formula>"Muy Baja"</formula>
    </cfRule>
  </conditionalFormatting>
  <conditionalFormatting sqref="AZ400">
    <cfRule type="containsText" dxfId="13175" priority="7182" operator="containsText" text="VALORAR">
      <formula>NOT(ISERROR(SEARCH("VALORAR",AZ400)))</formula>
    </cfRule>
    <cfRule type="containsText" dxfId="13174" priority="7183" operator="containsText" text="Extrema">
      <formula>NOT(ISERROR(SEARCH("Extrema",AZ400)))</formula>
    </cfRule>
    <cfRule type="containsText" dxfId="13173" priority="7184" operator="containsText" text="Alta">
      <formula>NOT(ISERROR(SEARCH("Alta",AZ400)))</formula>
    </cfRule>
    <cfRule type="containsText" dxfId="13172" priority="7185" operator="containsText" text="Moderada">
      <formula>NOT(ISERROR(SEARCH("Moderada",AZ400)))</formula>
    </cfRule>
    <cfRule type="containsText" dxfId="13171" priority="7186" operator="containsText" text="Baja">
      <formula>NOT(ISERROR(SEARCH("Baja",AZ400)))</formula>
    </cfRule>
  </conditionalFormatting>
  <conditionalFormatting sqref="AZ400">
    <cfRule type="containsText" dxfId="13170" priority="7187" operator="containsText" text="VALORAR">
      <formula>NOT(ISERROR(SEARCH("VALORAR",AZ400)))</formula>
    </cfRule>
    <cfRule type="containsText" dxfId="13169" priority="7188" operator="containsText" text="Extrema">
      <formula>NOT(ISERROR(SEARCH("Extrema",AZ400)))</formula>
    </cfRule>
    <cfRule type="containsText" dxfId="13168" priority="7189" operator="containsText" text="Alta">
      <formula>NOT(ISERROR(SEARCH("Alta",AZ400)))</formula>
    </cfRule>
    <cfRule type="containsText" dxfId="13167" priority="7190" operator="containsText" text="Moderada">
      <formula>NOT(ISERROR(SEARCH("Moderada",AZ400)))</formula>
    </cfRule>
    <cfRule type="containsText" dxfId="13166" priority="7191" operator="containsText" text="Baja">
      <formula>NOT(ISERROR(SEARCH("Baja",AZ400)))</formula>
    </cfRule>
  </conditionalFormatting>
  <conditionalFormatting sqref="AS400">
    <cfRule type="cellIs" dxfId="13165" priority="7174" stopIfTrue="1" operator="equal">
      <formula>"Alta"</formula>
    </cfRule>
  </conditionalFormatting>
  <conditionalFormatting sqref="AS400">
    <cfRule type="cellIs" dxfId="13164" priority="7176" stopIfTrue="1" operator="equal">
      <formula>"Baja"</formula>
    </cfRule>
  </conditionalFormatting>
  <conditionalFormatting sqref="AS400">
    <cfRule type="cellIs" dxfId="13163" priority="7175" stopIfTrue="1" operator="equal">
      <formula>"Media"</formula>
    </cfRule>
  </conditionalFormatting>
  <conditionalFormatting sqref="AS400">
    <cfRule type="cellIs" dxfId="13162" priority="7173" stopIfTrue="1" operator="equal">
      <formula>"Muy Alta"</formula>
    </cfRule>
  </conditionalFormatting>
  <conditionalFormatting sqref="AS400">
    <cfRule type="cellIs" dxfId="13161" priority="7177" stopIfTrue="1" operator="equal">
      <formula>"Muy Baja"</formula>
    </cfRule>
  </conditionalFormatting>
  <conditionalFormatting sqref="AS401">
    <cfRule type="cellIs" dxfId="13160" priority="7160" stopIfTrue="1" operator="equal">
      <formula>"Alta"</formula>
    </cfRule>
  </conditionalFormatting>
  <conditionalFormatting sqref="AS401">
    <cfRule type="cellIs" dxfId="13159" priority="7162" stopIfTrue="1" operator="equal">
      <formula>"Baja"</formula>
    </cfRule>
  </conditionalFormatting>
  <conditionalFormatting sqref="AS401">
    <cfRule type="cellIs" dxfId="13158" priority="7161" stopIfTrue="1" operator="equal">
      <formula>"Media"</formula>
    </cfRule>
  </conditionalFormatting>
  <conditionalFormatting sqref="AS401">
    <cfRule type="cellIs" dxfId="13157" priority="7159" stopIfTrue="1" operator="equal">
      <formula>"Muy Alta"</formula>
    </cfRule>
  </conditionalFormatting>
  <conditionalFormatting sqref="AS401">
    <cfRule type="cellIs" dxfId="13156" priority="7163" stopIfTrue="1" operator="equal">
      <formula>"Muy Baja"</formula>
    </cfRule>
  </conditionalFormatting>
  <conditionalFormatting sqref="AD402:AD403">
    <cfRule type="containsText" dxfId="13155" priority="7112" operator="containsText" text="VALORAR">
      <formula>NOT(ISERROR(SEARCH("VALORAR",AD402)))</formula>
    </cfRule>
    <cfRule type="containsText" dxfId="13154" priority="7113" operator="containsText" text="Extrema">
      <formula>NOT(ISERROR(SEARCH("Extrema",AD402)))</formula>
    </cfRule>
    <cfRule type="containsText" dxfId="13153" priority="7114" operator="containsText" text="Alta">
      <formula>NOT(ISERROR(SEARCH("Alta",AD402)))</formula>
    </cfRule>
    <cfRule type="containsText" dxfId="13152" priority="7115" operator="containsText" text="Moderada">
      <formula>NOT(ISERROR(SEARCH("Moderada",AD402)))</formula>
    </cfRule>
    <cfRule type="containsText" dxfId="13151" priority="7116" operator="containsText" text="Baja">
      <formula>NOT(ISERROR(SEARCH("Baja",AD402)))</formula>
    </cfRule>
  </conditionalFormatting>
  <conditionalFormatting sqref="AD402:AD403">
    <cfRule type="containsText" dxfId="13150" priority="7117" operator="containsText" text="VALORAR">
      <formula>NOT(ISERROR(SEARCH("VALORAR",AD402)))</formula>
    </cfRule>
    <cfRule type="containsText" dxfId="13149" priority="7118" operator="containsText" text="Extrema">
      <formula>NOT(ISERROR(SEARCH("Extrema",AD402)))</formula>
    </cfRule>
    <cfRule type="containsText" dxfId="13148" priority="7119" operator="containsText" text="Alta">
      <formula>NOT(ISERROR(SEARCH("Alta",AD402)))</formula>
    </cfRule>
    <cfRule type="containsText" dxfId="13147" priority="7120" operator="containsText" text="Moderada">
      <formula>NOT(ISERROR(SEARCH("Moderada",AD402)))</formula>
    </cfRule>
    <cfRule type="containsText" dxfId="13146" priority="7121" operator="containsText" text="Baja">
      <formula>NOT(ISERROR(SEARCH("Baja",AD402)))</formula>
    </cfRule>
  </conditionalFormatting>
  <conditionalFormatting sqref="U402:U403">
    <cfRule type="cellIs" dxfId="13145" priority="7128" stopIfTrue="1" operator="equal">
      <formula>"Alta"</formula>
    </cfRule>
  </conditionalFormatting>
  <conditionalFormatting sqref="U402:U403">
    <cfRule type="cellIs" dxfId="13144" priority="7130" stopIfTrue="1" operator="equal">
      <formula>"Baja"</formula>
    </cfRule>
  </conditionalFormatting>
  <conditionalFormatting sqref="U402:U403">
    <cfRule type="cellIs" dxfId="13143" priority="7129" stopIfTrue="1" operator="equal">
      <formula>"Media"</formula>
    </cfRule>
  </conditionalFormatting>
  <conditionalFormatting sqref="U402:U403">
    <cfRule type="cellIs" dxfId="13142" priority="7127" stopIfTrue="1" operator="equal">
      <formula>"Muy Alta"</formula>
    </cfRule>
  </conditionalFormatting>
  <conditionalFormatting sqref="U402:U403">
    <cfRule type="cellIs" dxfId="13141" priority="7131" stopIfTrue="1" operator="equal">
      <formula>"Muy Baja"</formula>
    </cfRule>
  </conditionalFormatting>
  <conditionalFormatting sqref="AS403">
    <cfRule type="cellIs" dxfId="13140" priority="7090" stopIfTrue="1" operator="equal">
      <formula>"Alta"</formula>
    </cfRule>
  </conditionalFormatting>
  <conditionalFormatting sqref="AS403">
    <cfRule type="cellIs" dxfId="13139" priority="7092" stopIfTrue="1" operator="equal">
      <formula>"Baja"</formula>
    </cfRule>
  </conditionalFormatting>
  <conditionalFormatting sqref="AS403">
    <cfRule type="cellIs" dxfId="13138" priority="7091" stopIfTrue="1" operator="equal">
      <formula>"Media"</formula>
    </cfRule>
  </conditionalFormatting>
  <conditionalFormatting sqref="AS403">
    <cfRule type="cellIs" dxfId="13137" priority="7089" stopIfTrue="1" operator="equal">
      <formula>"Muy Alta"</formula>
    </cfRule>
  </conditionalFormatting>
  <conditionalFormatting sqref="AS403">
    <cfRule type="cellIs" dxfId="13136" priority="7093" stopIfTrue="1" operator="equal">
      <formula>"Muy Baja"</formula>
    </cfRule>
  </conditionalFormatting>
  <conditionalFormatting sqref="AD412:AD413">
    <cfRule type="containsText" dxfId="13135" priority="7056" operator="containsText" text="VALORAR">
      <formula>NOT(ISERROR(SEARCH("VALORAR",AD412)))</formula>
    </cfRule>
    <cfRule type="containsText" dxfId="13134" priority="7057" operator="containsText" text="Extrema">
      <formula>NOT(ISERROR(SEARCH("Extrema",AD412)))</formula>
    </cfRule>
    <cfRule type="containsText" dxfId="13133" priority="7058" operator="containsText" text="Alta">
      <formula>NOT(ISERROR(SEARCH("Alta",AD412)))</formula>
    </cfRule>
    <cfRule type="containsText" dxfId="13132" priority="7059" operator="containsText" text="Moderada">
      <formula>NOT(ISERROR(SEARCH("Moderada",AD412)))</formula>
    </cfRule>
    <cfRule type="containsText" dxfId="13131" priority="7060" operator="containsText" text="Baja">
      <formula>NOT(ISERROR(SEARCH("Baja",AD412)))</formula>
    </cfRule>
  </conditionalFormatting>
  <conditionalFormatting sqref="AD412:AD413">
    <cfRule type="containsText" dxfId="13130" priority="7061" operator="containsText" text="VALORAR">
      <formula>NOT(ISERROR(SEARCH("VALORAR",AD412)))</formula>
    </cfRule>
    <cfRule type="containsText" dxfId="13129" priority="7062" operator="containsText" text="Extrema">
      <formula>NOT(ISERROR(SEARCH("Extrema",AD412)))</formula>
    </cfRule>
    <cfRule type="containsText" dxfId="13128" priority="7063" operator="containsText" text="Alta">
      <formula>NOT(ISERROR(SEARCH("Alta",AD412)))</formula>
    </cfRule>
    <cfRule type="containsText" dxfId="13127" priority="7064" operator="containsText" text="Moderada">
      <formula>NOT(ISERROR(SEARCH("Moderada",AD412)))</formula>
    </cfRule>
    <cfRule type="containsText" dxfId="13126" priority="7065" operator="containsText" text="Baja">
      <formula>NOT(ISERROR(SEARCH("Baja",AD412)))</formula>
    </cfRule>
  </conditionalFormatting>
  <conditionalFormatting sqref="AS417">
    <cfRule type="cellIs" dxfId="13125" priority="7010" stopIfTrue="1" operator="equal">
      <formula>"Alta"</formula>
    </cfRule>
  </conditionalFormatting>
  <conditionalFormatting sqref="AS417">
    <cfRule type="cellIs" dxfId="13124" priority="7012" stopIfTrue="1" operator="equal">
      <formula>"Baja"</formula>
    </cfRule>
  </conditionalFormatting>
  <conditionalFormatting sqref="AS417">
    <cfRule type="cellIs" dxfId="13123" priority="7011" stopIfTrue="1" operator="equal">
      <formula>"Media"</formula>
    </cfRule>
  </conditionalFormatting>
  <conditionalFormatting sqref="AS417">
    <cfRule type="cellIs" dxfId="13122" priority="7009" stopIfTrue="1" operator="equal">
      <formula>"Muy Alta"</formula>
    </cfRule>
  </conditionalFormatting>
  <conditionalFormatting sqref="AS417">
    <cfRule type="cellIs" dxfId="13121" priority="7013" stopIfTrue="1" operator="equal">
      <formula>"Muy Baja"</formula>
    </cfRule>
  </conditionalFormatting>
  <conditionalFormatting sqref="AS414">
    <cfRule type="cellIs" dxfId="13120" priority="6968" stopIfTrue="1" operator="equal">
      <formula>"Alta"</formula>
    </cfRule>
  </conditionalFormatting>
  <conditionalFormatting sqref="AS414">
    <cfRule type="cellIs" dxfId="13119" priority="6970" stopIfTrue="1" operator="equal">
      <formula>"Baja"</formula>
    </cfRule>
  </conditionalFormatting>
  <conditionalFormatting sqref="AS414">
    <cfRule type="cellIs" dxfId="13118" priority="6969" stopIfTrue="1" operator="equal">
      <formula>"Media"</formula>
    </cfRule>
  </conditionalFormatting>
  <conditionalFormatting sqref="AS414">
    <cfRule type="cellIs" dxfId="13117" priority="6967" stopIfTrue="1" operator="equal">
      <formula>"Muy Alta"</formula>
    </cfRule>
  </conditionalFormatting>
  <conditionalFormatting sqref="AS414">
    <cfRule type="cellIs" dxfId="13116" priority="6971" stopIfTrue="1" operator="equal">
      <formula>"Muy Baja"</formula>
    </cfRule>
  </conditionalFormatting>
  <conditionalFormatting sqref="U412:U413">
    <cfRule type="cellIs" dxfId="13115" priority="7072" stopIfTrue="1" operator="equal">
      <formula>"Alta"</formula>
    </cfRule>
  </conditionalFormatting>
  <conditionalFormatting sqref="U412:U413">
    <cfRule type="cellIs" dxfId="13114" priority="7074" stopIfTrue="1" operator="equal">
      <formula>"Baja"</formula>
    </cfRule>
  </conditionalFormatting>
  <conditionalFormatting sqref="U412:U413">
    <cfRule type="cellIs" dxfId="13113" priority="7073" stopIfTrue="1" operator="equal">
      <formula>"Media"</formula>
    </cfRule>
  </conditionalFormatting>
  <conditionalFormatting sqref="U412:U413">
    <cfRule type="cellIs" dxfId="13112" priority="7071" stopIfTrue="1" operator="equal">
      <formula>"Muy Alta"</formula>
    </cfRule>
  </conditionalFormatting>
  <conditionalFormatting sqref="U412:U413">
    <cfRule type="cellIs" dxfId="13111" priority="7075" stopIfTrue="1" operator="equal">
      <formula>"Muy Baja"</formula>
    </cfRule>
  </conditionalFormatting>
  <conditionalFormatting sqref="AZ412">
    <cfRule type="containsText" dxfId="13110" priority="7046" operator="containsText" text="VALORAR">
      <formula>NOT(ISERROR(SEARCH("VALORAR",AZ412)))</formula>
    </cfRule>
    <cfRule type="containsText" dxfId="13109" priority="7047" operator="containsText" text="Extrema">
      <formula>NOT(ISERROR(SEARCH("Extrema",AZ412)))</formula>
    </cfRule>
    <cfRule type="containsText" dxfId="13108" priority="7048" operator="containsText" text="Alta">
      <formula>NOT(ISERROR(SEARCH("Alta",AZ412)))</formula>
    </cfRule>
    <cfRule type="containsText" dxfId="13107" priority="7049" operator="containsText" text="Moderada">
      <formula>NOT(ISERROR(SEARCH("Moderada",AZ412)))</formula>
    </cfRule>
    <cfRule type="containsText" dxfId="13106" priority="7050" operator="containsText" text="Baja">
      <formula>NOT(ISERROR(SEARCH("Baja",AZ412)))</formula>
    </cfRule>
  </conditionalFormatting>
  <conditionalFormatting sqref="AZ412">
    <cfRule type="containsText" dxfId="13105" priority="7051" operator="containsText" text="VALORAR">
      <formula>NOT(ISERROR(SEARCH("VALORAR",AZ412)))</formula>
    </cfRule>
    <cfRule type="containsText" dxfId="13104" priority="7052" operator="containsText" text="Extrema">
      <formula>NOT(ISERROR(SEARCH("Extrema",AZ412)))</formula>
    </cfRule>
    <cfRule type="containsText" dxfId="13103" priority="7053" operator="containsText" text="Alta">
      <formula>NOT(ISERROR(SEARCH("Alta",AZ412)))</formula>
    </cfRule>
    <cfRule type="containsText" dxfId="13102" priority="7054" operator="containsText" text="Moderada">
      <formula>NOT(ISERROR(SEARCH("Moderada",AZ412)))</formula>
    </cfRule>
    <cfRule type="containsText" dxfId="13101" priority="7055" operator="containsText" text="Baja">
      <formula>NOT(ISERROR(SEARCH("Baja",AZ412)))</formula>
    </cfRule>
  </conditionalFormatting>
  <conditionalFormatting sqref="AS412">
    <cfRule type="cellIs" dxfId="13100" priority="7038" stopIfTrue="1" operator="equal">
      <formula>"Alta"</formula>
    </cfRule>
  </conditionalFormatting>
  <conditionalFormatting sqref="AS412">
    <cfRule type="cellIs" dxfId="13099" priority="7040" stopIfTrue="1" operator="equal">
      <formula>"Baja"</formula>
    </cfRule>
  </conditionalFormatting>
  <conditionalFormatting sqref="AS412">
    <cfRule type="cellIs" dxfId="13098" priority="7039" stopIfTrue="1" operator="equal">
      <formula>"Media"</formula>
    </cfRule>
  </conditionalFormatting>
  <conditionalFormatting sqref="AS412">
    <cfRule type="cellIs" dxfId="13097" priority="7037" stopIfTrue="1" operator="equal">
      <formula>"Muy Alta"</formula>
    </cfRule>
  </conditionalFormatting>
  <conditionalFormatting sqref="AS412">
    <cfRule type="cellIs" dxfId="13096" priority="7041" stopIfTrue="1" operator="equal">
      <formula>"Muy Baja"</formula>
    </cfRule>
  </conditionalFormatting>
  <conditionalFormatting sqref="AS413">
    <cfRule type="cellIs" dxfId="13095" priority="7024" stopIfTrue="1" operator="equal">
      <formula>"Alta"</formula>
    </cfRule>
  </conditionalFormatting>
  <conditionalFormatting sqref="AS413">
    <cfRule type="cellIs" dxfId="13094" priority="7026" stopIfTrue="1" operator="equal">
      <formula>"Baja"</formula>
    </cfRule>
  </conditionalFormatting>
  <conditionalFormatting sqref="AS413">
    <cfRule type="cellIs" dxfId="13093" priority="7025" stopIfTrue="1" operator="equal">
      <formula>"Media"</formula>
    </cfRule>
  </conditionalFormatting>
  <conditionalFormatting sqref="AS413">
    <cfRule type="cellIs" dxfId="13092" priority="7023" stopIfTrue="1" operator="equal">
      <formula>"Muy Alta"</formula>
    </cfRule>
  </conditionalFormatting>
  <conditionalFormatting sqref="AS413">
    <cfRule type="cellIs" dxfId="13091" priority="7027" stopIfTrue="1" operator="equal">
      <formula>"Muy Baja"</formula>
    </cfRule>
  </conditionalFormatting>
  <conditionalFormatting sqref="AD414:AD415">
    <cfRule type="containsText" dxfId="13090" priority="6976" operator="containsText" text="VALORAR">
      <formula>NOT(ISERROR(SEARCH("VALORAR",AD414)))</formula>
    </cfRule>
    <cfRule type="containsText" dxfId="13089" priority="6977" operator="containsText" text="Extrema">
      <formula>NOT(ISERROR(SEARCH("Extrema",AD414)))</formula>
    </cfRule>
    <cfRule type="containsText" dxfId="13088" priority="6978" operator="containsText" text="Alta">
      <formula>NOT(ISERROR(SEARCH("Alta",AD414)))</formula>
    </cfRule>
    <cfRule type="containsText" dxfId="13087" priority="6979" operator="containsText" text="Moderada">
      <formula>NOT(ISERROR(SEARCH("Moderada",AD414)))</formula>
    </cfRule>
    <cfRule type="containsText" dxfId="13086" priority="6980" operator="containsText" text="Baja">
      <formula>NOT(ISERROR(SEARCH("Baja",AD414)))</formula>
    </cfRule>
  </conditionalFormatting>
  <conditionalFormatting sqref="AD414:AD415">
    <cfRule type="containsText" dxfId="13085" priority="6981" operator="containsText" text="VALORAR">
      <formula>NOT(ISERROR(SEARCH("VALORAR",AD414)))</formula>
    </cfRule>
    <cfRule type="containsText" dxfId="13084" priority="6982" operator="containsText" text="Extrema">
      <formula>NOT(ISERROR(SEARCH("Extrema",AD414)))</formula>
    </cfRule>
    <cfRule type="containsText" dxfId="13083" priority="6983" operator="containsText" text="Alta">
      <formula>NOT(ISERROR(SEARCH("Alta",AD414)))</formula>
    </cfRule>
    <cfRule type="containsText" dxfId="13082" priority="6984" operator="containsText" text="Moderada">
      <formula>NOT(ISERROR(SEARCH("Moderada",AD414)))</formula>
    </cfRule>
    <cfRule type="containsText" dxfId="13081" priority="6985" operator="containsText" text="Baja">
      <formula>NOT(ISERROR(SEARCH("Baja",AD414)))</formula>
    </cfRule>
  </conditionalFormatting>
  <conditionalFormatting sqref="U414:U415">
    <cfRule type="cellIs" dxfId="13080" priority="6992" stopIfTrue="1" operator="equal">
      <formula>"Alta"</formula>
    </cfRule>
  </conditionalFormatting>
  <conditionalFormatting sqref="U414:U415">
    <cfRule type="cellIs" dxfId="13079" priority="6994" stopIfTrue="1" operator="equal">
      <formula>"Baja"</formula>
    </cfRule>
  </conditionalFormatting>
  <conditionalFormatting sqref="U414:U415">
    <cfRule type="cellIs" dxfId="13078" priority="6993" stopIfTrue="1" operator="equal">
      <formula>"Media"</formula>
    </cfRule>
  </conditionalFormatting>
  <conditionalFormatting sqref="U414:U415">
    <cfRule type="cellIs" dxfId="13077" priority="6991" stopIfTrue="1" operator="equal">
      <formula>"Muy Alta"</formula>
    </cfRule>
  </conditionalFormatting>
  <conditionalFormatting sqref="U414:U415">
    <cfRule type="cellIs" dxfId="13076" priority="6995" stopIfTrue="1" operator="equal">
      <formula>"Muy Baja"</formula>
    </cfRule>
  </conditionalFormatting>
  <conditionalFormatting sqref="AS415">
    <cfRule type="cellIs" dxfId="13075" priority="6954" stopIfTrue="1" operator="equal">
      <formula>"Alta"</formula>
    </cfRule>
  </conditionalFormatting>
  <conditionalFormatting sqref="AS415">
    <cfRule type="cellIs" dxfId="13074" priority="6956" stopIfTrue="1" operator="equal">
      <formula>"Baja"</formula>
    </cfRule>
  </conditionalFormatting>
  <conditionalFormatting sqref="AS415">
    <cfRule type="cellIs" dxfId="13073" priority="6955" stopIfTrue="1" operator="equal">
      <formula>"Media"</formula>
    </cfRule>
  </conditionalFormatting>
  <conditionalFormatting sqref="AS415">
    <cfRule type="cellIs" dxfId="13072" priority="6953" stopIfTrue="1" operator="equal">
      <formula>"Muy Alta"</formula>
    </cfRule>
  </conditionalFormatting>
  <conditionalFormatting sqref="AS415">
    <cfRule type="cellIs" dxfId="13071" priority="6957" stopIfTrue="1" operator="equal">
      <formula>"Muy Baja"</formula>
    </cfRule>
  </conditionalFormatting>
  <conditionalFormatting sqref="AD406:AD407">
    <cfRule type="containsText" dxfId="13070" priority="6920" operator="containsText" text="VALORAR">
      <formula>NOT(ISERROR(SEARCH("VALORAR",AD406)))</formula>
    </cfRule>
    <cfRule type="containsText" dxfId="13069" priority="6921" operator="containsText" text="Extrema">
      <formula>NOT(ISERROR(SEARCH("Extrema",AD406)))</formula>
    </cfRule>
    <cfRule type="containsText" dxfId="13068" priority="6922" operator="containsText" text="Alta">
      <formula>NOT(ISERROR(SEARCH("Alta",AD406)))</formula>
    </cfRule>
    <cfRule type="containsText" dxfId="13067" priority="6923" operator="containsText" text="Moderada">
      <formula>NOT(ISERROR(SEARCH("Moderada",AD406)))</formula>
    </cfRule>
    <cfRule type="containsText" dxfId="13066" priority="6924" operator="containsText" text="Baja">
      <formula>NOT(ISERROR(SEARCH("Baja",AD406)))</formula>
    </cfRule>
  </conditionalFormatting>
  <conditionalFormatting sqref="AD406:AD407">
    <cfRule type="containsText" dxfId="13065" priority="6925" operator="containsText" text="VALORAR">
      <formula>NOT(ISERROR(SEARCH("VALORAR",AD406)))</formula>
    </cfRule>
    <cfRule type="containsText" dxfId="13064" priority="6926" operator="containsText" text="Extrema">
      <formula>NOT(ISERROR(SEARCH("Extrema",AD406)))</formula>
    </cfRule>
    <cfRule type="containsText" dxfId="13063" priority="6927" operator="containsText" text="Alta">
      <formula>NOT(ISERROR(SEARCH("Alta",AD406)))</formula>
    </cfRule>
    <cfRule type="containsText" dxfId="13062" priority="6928" operator="containsText" text="Moderada">
      <formula>NOT(ISERROR(SEARCH("Moderada",AD406)))</formula>
    </cfRule>
    <cfRule type="containsText" dxfId="13061" priority="6929" operator="containsText" text="Baja">
      <formula>NOT(ISERROR(SEARCH("Baja",AD406)))</formula>
    </cfRule>
  </conditionalFormatting>
  <conditionalFormatting sqref="AS411">
    <cfRule type="cellIs" dxfId="13060" priority="6874" stopIfTrue="1" operator="equal">
      <formula>"Alta"</formula>
    </cfRule>
  </conditionalFormatting>
  <conditionalFormatting sqref="AS411">
    <cfRule type="cellIs" dxfId="13059" priority="6876" stopIfTrue="1" operator="equal">
      <formula>"Baja"</formula>
    </cfRule>
  </conditionalFormatting>
  <conditionalFormatting sqref="AS411">
    <cfRule type="cellIs" dxfId="13058" priority="6875" stopIfTrue="1" operator="equal">
      <formula>"Media"</formula>
    </cfRule>
  </conditionalFormatting>
  <conditionalFormatting sqref="AS411">
    <cfRule type="cellIs" dxfId="13057" priority="6873" stopIfTrue="1" operator="equal">
      <formula>"Muy Alta"</formula>
    </cfRule>
  </conditionalFormatting>
  <conditionalFormatting sqref="AS411">
    <cfRule type="cellIs" dxfId="13056" priority="6877" stopIfTrue="1" operator="equal">
      <formula>"Muy Baja"</formula>
    </cfRule>
  </conditionalFormatting>
  <conditionalFormatting sqref="AS408">
    <cfRule type="cellIs" dxfId="13055" priority="6832" stopIfTrue="1" operator="equal">
      <formula>"Alta"</formula>
    </cfRule>
  </conditionalFormatting>
  <conditionalFormatting sqref="AS408">
    <cfRule type="cellIs" dxfId="13054" priority="6834" stopIfTrue="1" operator="equal">
      <formula>"Baja"</formula>
    </cfRule>
  </conditionalFormatting>
  <conditionalFormatting sqref="AS408">
    <cfRule type="cellIs" dxfId="13053" priority="6833" stopIfTrue="1" operator="equal">
      <formula>"Media"</formula>
    </cfRule>
  </conditionalFormatting>
  <conditionalFormatting sqref="AS408">
    <cfRule type="cellIs" dxfId="13052" priority="6831" stopIfTrue="1" operator="equal">
      <formula>"Muy Alta"</formula>
    </cfRule>
  </conditionalFormatting>
  <conditionalFormatting sqref="AS408">
    <cfRule type="cellIs" dxfId="13051" priority="6835" stopIfTrue="1" operator="equal">
      <formula>"Muy Baja"</formula>
    </cfRule>
  </conditionalFormatting>
  <conditionalFormatting sqref="U406:U407">
    <cfRule type="cellIs" dxfId="13050" priority="6936" stopIfTrue="1" operator="equal">
      <formula>"Alta"</formula>
    </cfRule>
  </conditionalFormatting>
  <conditionalFormatting sqref="U406:U407">
    <cfRule type="cellIs" dxfId="13049" priority="6938" stopIfTrue="1" operator="equal">
      <formula>"Baja"</formula>
    </cfRule>
  </conditionalFormatting>
  <conditionalFormatting sqref="U406:U407">
    <cfRule type="cellIs" dxfId="13048" priority="6937" stopIfTrue="1" operator="equal">
      <formula>"Media"</formula>
    </cfRule>
  </conditionalFormatting>
  <conditionalFormatting sqref="U406:U407">
    <cfRule type="cellIs" dxfId="13047" priority="6935" stopIfTrue="1" operator="equal">
      <formula>"Muy Alta"</formula>
    </cfRule>
  </conditionalFormatting>
  <conditionalFormatting sqref="U406:U407">
    <cfRule type="cellIs" dxfId="13046" priority="6939" stopIfTrue="1" operator="equal">
      <formula>"Muy Baja"</formula>
    </cfRule>
  </conditionalFormatting>
  <conditionalFormatting sqref="AZ406">
    <cfRule type="containsText" dxfId="13045" priority="6910" operator="containsText" text="VALORAR">
      <formula>NOT(ISERROR(SEARCH("VALORAR",AZ406)))</formula>
    </cfRule>
    <cfRule type="containsText" dxfId="13044" priority="6911" operator="containsText" text="Extrema">
      <formula>NOT(ISERROR(SEARCH("Extrema",AZ406)))</formula>
    </cfRule>
    <cfRule type="containsText" dxfId="13043" priority="6912" operator="containsText" text="Alta">
      <formula>NOT(ISERROR(SEARCH("Alta",AZ406)))</formula>
    </cfRule>
    <cfRule type="containsText" dxfId="13042" priority="6913" operator="containsText" text="Moderada">
      <formula>NOT(ISERROR(SEARCH("Moderada",AZ406)))</formula>
    </cfRule>
    <cfRule type="containsText" dxfId="13041" priority="6914" operator="containsText" text="Baja">
      <formula>NOT(ISERROR(SEARCH("Baja",AZ406)))</formula>
    </cfRule>
  </conditionalFormatting>
  <conditionalFormatting sqref="AZ406">
    <cfRule type="containsText" dxfId="13040" priority="6915" operator="containsText" text="VALORAR">
      <formula>NOT(ISERROR(SEARCH("VALORAR",AZ406)))</formula>
    </cfRule>
    <cfRule type="containsText" dxfId="13039" priority="6916" operator="containsText" text="Extrema">
      <formula>NOT(ISERROR(SEARCH("Extrema",AZ406)))</formula>
    </cfRule>
    <cfRule type="containsText" dxfId="13038" priority="6917" operator="containsText" text="Alta">
      <formula>NOT(ISERROR(SEARCH("Alta",AZ406)))</formula>
    </cfRule>
    <cfRule type="containsText" dxfId="13037" priority="6918" operator="containsText" text="Moderada">
      <formula>NOT(ISERROR(SEARCH("Moderada",AZ406)))</formula>
    </cfRule>
    <cfRule type="containsText" dxfId="13036" priority="6919" operator="containsText" text="Baja">
      <formula>NOT(ISERROR(SEARCH("Baja",AZ406)))</formula>
    </cfRule>
  </conditionalFormatting>
  <conditionalFormatting sqref="AS406">
    <cfRule type="cellIs" dxfId="13035" priority="6902" stopIfTrue="1" operator="equal">
      <formula>"Alta"</formula>
    </cfRule>
  </conditionalFormatting>
  <conditionalFormatting sqref="AS406">
    <cfRule type="cellIs" dxfId="13034" priority="6904" stopIfTrue="1" operator="equal">
      <formula>"Baja"</formula>
    </cfRule>
  </conditionalFormatting>
  <conditionalFormatting sqref="AS406">
    <cfRule type="cellIs" dxfId="13033" priority="6903" stopIfTrue="1" operator="equal">
      <formula>"Media"</formula>
    </cfRule>
  </conditionalFormatting>
  <conditionalFormatting sqref="AS406">
    <cfRule type="cellIs" dxfId="13032" priority="6901" stopIfTrue="1" operator="equal">
      <formula>"Muy Alta"</formula>
    </cfRule>
  </conditionalFormatting>
  <conditionalFormatting sqref="AS406">
    <cfRule type="cellIs" dxfId="13031" priority="6905" stopIfTrue="1" operator="equal">
      <formula>"Muy Baja"</formula>
    </cfRule>
  </conditionalFormatting>
  <conditionalFormatting sqref="AS407">
    <cfRule type="cellIs" dxfId="13030" priority="6888" stopIfTrue="1" operator="equal">
      <formula>"Alta"</formula>
    </cfRule>
  </conditionalFormatting>
  <conditionalFormatting sqref="AS407">
    <cfRule type="cellIs" dxfId="13029" priority="6890" stopIfTrue="1" operator="equal">
      <formula>"Baja"</formula>
    </cfRule>
  </conditionalFormatting>
  <conditionalFormatting sqref="AS407">
    <cfRule type="cellIs" dxfId="13028" priority="6889" stopIfTrue="1" operator="equal">
      <formula>"Media"</formula>
    </cfRule>
  </conditionalFormatting>
  <conditionalFormatting sqref="AS407">
    <cfRule type="cellIs" dxfId="13027" priority="6887" stopIfTrue="1" operator="equal">
      <formula>"Muy Alta"</formula>
    </cfRule>
  </conditionalFormatting>
  <conditionalFormatting sqref="AS407">
    <cfRule type="cellIs" dxfId="13026" priority="6891" stopIfTrue="1" operator="equal">
      <formula>"Muy Baja"</formula>
    </cfRule>
  </conditionalFormatting>
  <conditionalFormatting sqref="AD408:AD409">
    <cfRule type="containsText" dxfId="13025" priority="6840" operator="containsText" text="VALORAR">
      <formula>NOT(ISERROR(SEARCH("VALORAR",AD408)))</formula>
    </cfRule>
    <cfRule type="containsText" dxfId="13024" priority="6841" operator="containsText" text="Extrema">
      <formula>NOT(ISERROR(SEARCH("Extrema",AD408)))</formula>
    </cfRule>
    <cfRule type="containsText" dxfId="13023" priority="6842" operator="containsText" text="Alta">
      <formula>NOT(ISERROR(SEARCH("Alta",AD408)))</formula>
    </cfRule>
    <cfRule type="containsText" dxfId="13022" priority="6843" operator="containsText" text="Moderada">
      <formula>NOT(ISERROR(SEARCH("Moderada",AD408)))</formula>
    </cfRule>
    <cfRule type="containsText" dxfId="13021" priority="6844" operator="containsText" text="Baja">
      <formula>NOT(ISERROR(SEARCH("Baja",AD408)))</formula>
    </cfRule>
  </conditionalFormatting>
  <conditionalFormatting sqref="AD408:AD409">
    <cfRule type="containsText" dxfId="13020" priority="6845" operator="containsText" text="VALORAR">
      <formula>NOT(ISERROR(SEARCH("VALORAR",AD408)))</formula>
    </cfRule>
    <cfRule type="containsText" dxfId="13019" priority="6846" operator="containsText" text="Extrema">
      <formula>NOT(ISERROR(SEARCH("Extrema",AD408)))</formula>
    </cfRule>
    <cfRule type="containsText" dxfId="13018" priority="6847" operator="containsText" text="Alta">
      <formula>NOT(ISERROR(SEARCH("Alta",AD408)))</formula>
    </cfRule>
    <cfRule type="containsText" dxfId="13017" priority="6848" operator="containsText" text="Moderada">
      <formula>NOT(ISERROR(SEARCH("Moderada",AD408)))</formula>
    </cfRule>
    <cfRule type="containsText" dxfId="13016" priority="6849" operator="containsText" text="Baja">
      <formula>NOT(ISERROR(SEARCH("Baja",AD408)))</formula>
    </cfRule>
  </conditionalFormatting>
  <conditionalFormatting sqref="U408:U409">
    <cfRule type="cellIs" dxfId="13015" priority="6856" stopIfTrue="1" operator="equal">
      <formula>"Alta"</formula>
    </cfRule>
  </conditionalFormatting>
  <conditionalFormatting sqref="U408:U409">
    <cfRule type="cellIs" dxfId="13014" priority="6858" stopIfTrue="1" operator="equal">
      <formula>"Baja"</formula>
    </cfRule>
  </conditionalFormatting>
  <conditionalFormatting sqref="U408:U409">
    <cfRule type="cellIs" dxfId="13013" priority="6857" stopIfTrue="1" operator="equal">
      <formula>"Media"</formula>
    </cfRule>
  </conditionalFormatting>
  <conditionalFormatting sqref="U408:U409">
    <cfRule type="cellIs" dxfId="13012" priority="6855" stopIfTrue="1" operator="equal">
      <formula>"Muy Alta"</formula>
    </cfRule>
  </conditionalFormatting>
  <conditionalFormatting sqref="U408:U409">
    <cfRule type="cellIs" dxfId="13011" priority="6859" stopIfTrue="1" operator="equal">
      <formula>"Muy Baja"</formula>
    </cfRule>
  </conditionalFormatting>
  <conditionalFormatting sqref="AS409">
    <cfRule type="cellIs" dxfId="13010" priority="6818" stopIfTrue="1" operator="equal">
      <formula>"Alta"</formula>
    </cfRule>
  </conditionalFormatting>
  <conditionalFormatting sqref="AS409">
    <cfRule type="cellIs" dxfId="13009" priority="6820" stopIfTrue="1" operator="equal">
      <formula>"Baja"</formula>
    </cfRule>
  </conditionalFormatting>
  <conditionalFormatting sqref="AS409">
    <cfRule type="cellIs" dxfId="13008" priority="6819" stopIfTrue="1" operator="equal">
      <formula>"Media"</formula>
    </cfRule>
  </conditionalFormatting>
  <conditionalFormatting sqref="AS409">
    <cfRule type="cellIs" dxfId="13007" priority="6817" stopIfTrue="1" operator="equal">
      <formula>"Muy Alta"</formula>
    </cfRule>
  </conditionalFormatting>
  <conditionalFormatting sqref="AS409">
    <cfRule type="cellIs" dxfId="13006" priority="6821" stopIfTrue="1" operator="equal">
      <formula>"Muy Baja"</formula>
    </cfRule>
  </conditionalFormatting>
  <conditionalFormatting sqref="AD386">
    <cfRule type="containsText" dxfId="13005" priority="6784" operator="containsText" text="VALORAR">
      <formula>NOT(ISERROR(SEARCH("VALORAR",AD386)))</formula>
    </cfRule>
    <cfRule type="containsText" dxfId="13004" priority="6785" operator="containsText" text="Extrema">
      <formula>NOT(ISERROR(SEARCH("Extrema",AD386)))</formula>
    </cfRule>
    <cfRule type="containsText" dxfId="13003" priority="6786" operator="containsText" text="Alta">
      <formula>NOT(ISERROR(SEARCH("Alta",AD386)))</formula>
    </cfRule>
    <cfRule type="containsText" dxfId="13002" priority="6787" operator="containsText" text="Moderada">
      <formula>NOT(ISERROR(SEARCH("Moderada",AD386)))</formula>
    </cfRule>
    <cfRule type="containsText" dxfId="13001" priority="6788" operator="containsText" text="Baja">
      <formula>NOT(ISERROR(SEARCH("Baja",AD386)))</formula>
    </cfRule>
  </conditionalFormatting>
  <conditionalFormatting sqref="AD386">
    <cfRule type="containsText" dxfId="13000" priority="6789" operator="containsText" text="VALORAR">
      <formula>NOT(ISERROR(SEARCH("VALORAR",AD386)))</formula>
    </cfRule>
    <cfRule type="containsText" dxfId="12999" priority="6790" operator="containsText" text="Extrema">
      <formula>NOT(ISERROR(SEARCH("Extrema",AD386)))</formula>
    </cfRule>
    <cfRule type="containsText" dxfId="12998" priority="6791" operator="containsText" text="Alta">
      <formula>NOT(ISERROR(SEARCH("Alta",AD386)))</formula>
    </cfRule>
    <cfRule type="containsText" dxfId="12997" priority="6792" operator="containsText" text="Moderada">
      <formula>NOT(ISERROR(SEARCH("Moderada",AD386)))</formula>
    </cfRule>
    <cfRule type="containsText" dxfId="12996" priority="6793" operator="containsText" text="Baja">
      <formula>NOT(ISERROR(SEARCH("Baja",AD386)))</formula>
    </cfRule>
  </conditionalFormatting>
  <conditionalFormatting sqref="U386">
    <cfRule type="cellIs" dxfId="12995" priority="6800" stopIfTrue="1" operator="equal">
      <formula>"Alta"</formula>
    </cfRule>
  </conditionalFormatting>
  <conditionalFormatting sqref="U386">
    <cfRule type="cellIs" dxfId="12994" priority="6802" stopIfTrue="1" operator="equal">
      <formula>"Baja"</formula>
    </cfRule>
  </conditionalFormatting>
  <conditionalFormatting sqref="U386">
    <cfRule type="cellIs" dxfId="12993" priority="6801" stopIfTrue="1" operator="equal">
      <formula>"Media"</formula>
    </cfRule>
  </conditionalFormatting>
  <conditionalFormatting sqref="U386">
    <cfRule type="cellIs" dxfId="12992" priority="6799" stopIfTrue="1" operator="equal">
      <formula>"Muy Alta"</formula>
    </cfRule>
  </conditionalFormatting>
  <conditionalFormatting sqref="U386">
    <cfRule type="cellIs" dxfId="12991" priority="6803" stopIfTrue="1" operator="equal">
      <formula>"Muy Baja"</formula>
    </cfRule>
  </conditionalFormatting>
  <conditionalFormatting sqref="AS386">
    <cfRule type="cellIs" dxfId="12990" priority="6776" stopIfTrue="1" operator="equal">
      <formula>"Alta"</formula>
    </cfRule>
  </conditionalFormatting>
  <conditionalFormatting sqref="AS386">
    <cfRule type="cellIs" dxfId="12989" priority="6778" stopIfTrue="1" operator="equal">
      <formula>"Baja"</formula>
    </cfRule>
  </conditionalFormatting>
  <conditionalFormatting sqref="AS386">
    <cfRule type="cellIs" dxfId="12988" priority="6777" stopIfTrue="1" operator="equal">
      <formula>"Media"</formula>
    </cfRule>
  </conditionalFormatting>
  <conditionalFormatting sqref="AS386">
    <cfRule type="cellIs" dxfId="12987" priority="6775" stopIfTrue="1" operator="equal">
      <formula>"Muy Alta"</formula>
    </cfRule>
  </conditionalFormatting>
  <conditionalFormatting sqref="AS386">
    <cfRule type="cellIs" dxfId="12986" priority="6779" stopIfTrue="1" operator="equal">
      <formula>"Muy Baja"</formula>
    </cfRule>
  </conditionalFormatting>
  <conditionalFormatting sqref="AD392">
    <cfRule type="containsText" dxfId="12985" priority="6742" operator="containsText" text="VALORAR">
      <formula>NOT(ISERROR(SEARCH("VALORAR",AD392)))</formula>
    </cfRule>
    <cfRule type="containsText" dxfId="12984" priority="6743" operator="containsText" text="Extrema">
      <formula>NOT(ISERROR(SEARCH("Extrema",AD392)))</formula>
    </cfRule>
    <cfRule type="containsText" dxfId="12983" priority="6744" operator="containsText" text="Alta">
      <formula>NOT(ISERROR(SEARCH("Alta",AD392)))</formula>
    </cfRule>
    <cfRule type="containsText" dxfId="12982" priority="6745" operator="containsText" text="Moderada">
      <formula>NOT(ISERROR(SEARCH("Moderada",AD392)))</formula>
    </cfRule>
    <cfRule type="containsText" dxfId="12981" priority="6746" operator="containsText" text="Baja">
      <formula>NOT(ISERROR(SEARCH("Baja",AD392)))</formula>
    </cfRule>
  </conditionalFormatting>
  <conditionalFormatting sqref="AD392">
    <cfRule type="containsText" dxfId="12980" priority="6747" operator="containsText" text="VALORAR">
      <formula>NOT(ISERROR(SEARCH("VALORAR",AD392)))</formula>
    </cfRule>
    <cfRule type="containsText" dxfId="12979" priority="6748" operator="containsText" text="Extrema">
      <formula>NOT(ISERROR(SEARCH("Extrema",AD392)))</formula>
    </cfRule>
    <cfRule type="containsText" dxfId="12978" priority="6749" operator="containsText" text="Alta">
      <formula>NOT(ISERROR(SEARCH("Alta",AD392)))</formula>
    </cfRule>
    <cfRule type="containsText" dxfId="12977" priority="6750" operator="containsText" text="Moderada">
      <formula>NOT(ISERROR(SEARCH("Moderada",AD392)))</formula>
    </cfRule>
    <cfRule type="containsText" dxfId="12976" priority="6751" operator="containsText" text="Baja">
      <formula>NOT(ISERROR(SEARCH("Baja",AD392)))</formula>
    </cfRule>
  </conditionalFormatting>
  <conditionalFormatting sqref="U392">
    <cfRule type="cellIs" dxfId="12975" priority="6758" stopIfTrue="1" operator="equal">
      <formula>"Alta"</formula>
    </cfRule>
  </conditionalFormatting>
  <conditionalFormatting sqref="U392">
    <cfRule type="cellIs" dxfId="12974" priority="6760" stopIfTrue="1" operator="equal">
      <formula>"Baja"</formula>
    </cfRule>
  </conditionalFormatting>
  <conditionalFormatting sqref="U392">
    <cfRule type="cellIs" dxfId="12973" priority="6759" stopIfTrue="1" operator="equal">
      <formula>"Media"</formula>
    </cfRule>
  </conditionalFormatting>
  <conditionalFormatting sqref="U392">
    <cfRule type="cellIs" dxfId="12972" priority="6757" stopIfTrue="1" operator="equal">
      <formula>"Muy Alta"</formula>
    </cfRule>
  </conditionalFormatting>
  <conditionalFormatting sqref="U392">
    <cfRule type="cellIs" dxfId="12971" priority="6761" stopIfTrue="1" operator="equal">
      <formula>"Muy Baja"</formula>
    </cfRule>
  </conditionalFormatting>
  <conditionalFormatting sqref="AS392">
    <cfRule type="cellIs" dxfId="12970" priority="6734" stopIfTrue="1" operator="equal">
      <formula>"Alta"</formula>
    </cfRule>
  </conditionalFormatting>
  <conditionalFormatting sqref="AS392">
    <cfRule type="cellIs" dxfId="12969" priority="6736" stopIfTrue="1" operator="equal">
      <formula>"Baja"</formula>
    </cfRule>
  </conditionalFormatting>
  <conditionalFormatting sqref="AS392">
    <cfRule type="cellIs" dxfId="12968" priority="6735" stopIfTrue="1" operator="equal">
      <formula>"Media"</formula>
    </cfRule>
  </conditionalFormatting>
  <conditionalFormatting sqref="AS392">
    <cfRule type="cellIs" dxfId="12967" priority="6733" stopIfTrue="1" operator="equal">
      <formula>"Muy Alta"</formula>
    </cfRule>
  </conditionalFormatting>
  <conditionalFormatting sqref="AS392">
    <cfRule type="cellIs" dxfId="12966" priority="6737" stopIfTrue="1" operator="equal">
      <formula>"Muy Baja"</formula>
    </cfRule>
  </conditionalFormatting>
  <conditionalFormatting sqref="AD398">
    <cfRule type="containsText" dxfId="12965" priority="6700" operator="containsText" text="VALORAR">
      <formula>NOT(ISERROR(SEARCH("VALORAR",AD398)))</formula>
    </cfRule>
    <cfRule type="containsText" dxfId="12964" priority="6701" operator="containsText" text="Extrema">
      <formula>NOT(ISERROR(SEARCH("Extrema",AD398)))</formula>
    </cfRule>
    <cfRule type="containsText" dxfId="12963" priority="6702" operator="containsText" text="Alta">
      <formula>NOT(ISERROR(SEARCH("Alta",AD398)))</formula>
    </cfRule>
    <cfRule type="containsText" dxfId="12962" priority="6703" operator="containsText" text="Moderada">
      <formula>NOT(ISERROR(SEARCH("Moderada",AD398)))</formula>
    </cfRule>
    <cfRule type="containsText" dxfId="12961" priority="6704" operator="containsText" text="Baja">
      <formula>NOT(ISERROR(SEARCH("Baja",AD398)))</formula>
    </cfRule>
  </conditionalFormatting>
  <conditionalFormatting sqref="AD398">
    <cfRule type="containsText" dxfId="12960" priority="6705" operator="containsText" text="VALORAR">
      <formula>NOT(ISERROR(SEARCH("VALORAR",AD398)))</formula>
    </cfRule>
    <cfRule type="containsText" dxfId="12959" priority="6706" operator="containsText" text="Extrema">
      <formula>NOT(ISERROR(SEARCH("Extrema",AD398)))</formula>
    </cfRule>
    <cfRule type="containsText" dxfId="12958" priority="6707" operator="containsText" text="Alta">
      <formula>NOT(ISERROR(SEARCH("Alta",AD398)))</formula>
    </cfRule>
    <cfRule type="containsText" dxfId="12957" priority="6708" operator="containsText" text="Moderada">
      <formula>NOT(ISERROR(SEARCH("Moderada",AD398)))</formula>
    </cfRule>
    <cfRule type="containsText" dxfId="12956" priority="6709" operator="containsText" text="Baja">
      <formula>NOT(ISERROR(SEARCH("Baja",AD398)))</formula>
    </cfRule>
  </conditionalFormatting>
  <conditionalFormatting sqref="U398">
    <cfRule type="cellIs" dxfId="12955" priority="6716" stopIfTrue="1" operator="equal">
      <formula>"Alta"</formula>
    </cfRule>
  </conditionalFormatting>
  <conditionalFormatting sqref="U398">
    <cfRule type="cellIs" dxfId="12954" priority="6718" stopIfTrue="1" operator="equal">
      <formula>"Baja"</formula>
    </cfRule>
  </conditionalFormatting>
  <conditionalFormatting sqref="U398">
    <cfRule type="cellIs" dxfId="12953" priority="6717" stopIfTrue="1" operator="equal">
      <formula>"Media"</formula>
    </cfRule>
  </conditionalFormatting>
  <conditionalFormatting sqref="U398">
    <cfRule type="cellIs" dxfId="12952" priority="6715" stopIfTrue="1" operator="equal">
      <formula>"Muy Alta"</formula>
    </cfRule>
  </conditionalFormatting>
  <conditionalFormatting sqref="U398">
    <cfRule type="cellIs" dxfId="12951" priority="6719" stopIfTrue="1" operator="equal">
      <formula>"Muy Baja"</formula>
    </cfRule>
  </conditionalFormatting>
  <conditionalFormatting sqref="AS398">
    <cfRule type="cellIs" dxfId="12950" priority="6692" stopIfTrue="1" operator="equal">
      <formula>"Alta"</formula>
    </cfRule>
  </conditionalFormatting>
  <conditionalFormatting sqref="AS398">
    <cfRule type="cellIs" dxfId="12949" priority="6694" stopIfTrue="1" operator="equal">
      <formula>"Baja"</formula>
    </cfRule>
  </conditionalFormatting>
  <conditionalFormatting sqref="AS398">
    <cfRule type="cellIs" dxfId="12948" priority="6693" stopIfTrue="1" operator="equal">
      <formula>"Media"</formula>
    </cfRule>
  </conditionalFormatting>
  <conditionalFormatting sqref="AS398">
    <cfRule type="cellIs" dxfId="12947" priority="6691" stopIfTrue="1" operator="equal">
      <formula>"Muy Alta"</formula>
    </cfRule>
  </conditionalFormatting>
  <conditionalFormatting sqref="AS398">
    <cfRule type="cellIs" dxfId="12946" priority="6695" stopIfTrue="1" operator="equal">
      <formula>"Muy Baja"</formula>
    </cfRule>
  </conditionalFormatting>
  <conditionalFormatting sqref="AD404">
    <cfRule type="containsText" dxfId="12945" priority="6658" operator="containsText" text="VALORAR">
      <formula>NOT(ISERROR(SEARCH("VALORAR",AD404)))</formula>
    </cfRule>
    <cfRule type="containsText" dxfId="12944" priority="6659" operator="containsText" text="Extrema">
      <formula>NOT(ISERROR(SEARCH("Extrema",AD404)))</formula>
    </cfRule>
    <cfRule type="containsText" dxfId="12943" priority="6660" operator="containsText" text="Alta">
      <formula>NOT(ISERROR(SEARCH("Alta",AD404)))</formula>
    </cfRule>
    <cfRule type="containsText" dxfId="12942" priority="6661" operator="containsText" text="Moderada">
      <formula>NOT(ISERROR(SEARCH("Moderada",AD404)))</formula>
    </cfRule>
    <cfRule type="containsText" dxfId="12941" priority="6662" operator="containsText" text="Baja">
      <formula>NOT(ISERROR(SEARCH("Baja",AD404)))</formula>
    </cfRule>
  </conditionalFormatting>
  <conditionalFormatting sqref="AD404">
    <cfRule type="containsText" dxfId="12940" priority="6663" operator="containsText" text="VALORAR">
      <formula>NOT(ISERROR(SEARCH("VALORAR",AD404)))</formula>
    </cfRule>
    <cfRule type="containsText" dxfId="12939" priority="6664" operator="containsText" text="Extrema">
      <formula>NOT(ISERROR(SEARCH("Extrema",AD404)))</formula>
    </cfRule>
    <cfRule type="containsText" dxfId="12938" priority="6665" operator="containsText" text="Alta">
      <formula>NOT(ISERROR(SEARCH("Alta",AD404)))</formula>
    </cfRule>
    <cfRule type="containsText" dxfId="12937" priority="6666" operator="containsText" text="Moderada">
      <formula>NOT(ISERROR(SEARCH("Moderada",AD404)))</formula>
    </cfRule>
    <cfRule type="containsText" dxfId="12936" priority="6667" operator="containsText" text="Baja">
      <formula>NOT(ISERROR(SEARCH("Baja",AD404)))</formula>
    </cfRule>
  </conditionalFormatting>
  <conditionalFormatting sqref="U404">
    <cfRule type="cellIs" dxfId="12935" priority="6674" stopIfTrue="1" operator="equal">
      <formula>"Alta"</formula>
    </cfRule>
  </conditionalFormatting>
  <conditionalFormatting sqref="U404">
    <cfRule type="cellIs" dxfId="12934" priority="6676" stopIfTrue="1" operator="equal">
      <formula>"Baja"</formula>
    </cfRule>
  </conditionalFormatting>
  <conditionalFormatting sqref="U404">
    <cfRule type="cellIs" dxfId="12933" priority="6675" stopIfTrue="1" operator="equal">
      <formula>"Media"</formula>
    </cfRule>
  </conditionalFormatting>
  <conditionalFormatting sqref="U404">
    <cfRule type="cellIs" dxfId="12932" priority="6673" stopIfTrue="1" operator="equal">
      <formula>"Muy Alta"</formula>
    </cfRule>
  </conditionalFormatting>
  <conditionalFormatting sqref="U404">
    <cfRule type="cellIs" dxfId="12931" priority="6677" stopIfTrue="1" operator="equal">
      <formula>"Muy Baja"</formula>
    </cfRule>
  </conditionalFormatting>
  <conditionalFormatting sqref="AS404">
    <cfRule type="cellIs" dxfId="12930" priority="6650" stopIfTrue="1" operator="equal">
      <formula>"Alta"</formula>
    </cfRule>
  </conditionalFormatting>
  <conditionalFormatting sqref="AS404">
    <cfRule type="cellIs" dxfId="12929" priority="6652" stopIfTrue="1" operator="equal">
      <formula>"Baja"</formula>
    </cfRule>
  </conditionalFormatting>
  <conditionalFormatting sqref="AS404">
    <cfRule type="cellIs" dxfId="12928" priority="6651" stopIfTrue="1" operator="equal">
      <formula>"Media"</formula>
    </cfRule>
  </conditionalFormatting>
  <conditionalFormatting sqref="AS404">
    <cfRule type="cellIs" dxfId="12927" priority="6649" stopIfTrue="1" operator="equal">
      <formula>"Muy Alta"</formula>
    </cfRule>
  </conditionalFormatting>
  <conditionalFormatting sqref="AS404">
    <cfRule type="cellIs" dxfId="12926" priority="6653" stopIfTrue="1" operator="equal">
      <formula>"Muy Baja"</formula>
    </cfRule>
  </conditionalFormatting>
  <conditionalFormatting sqref="AD410">
    <cfRule type="containsText" dxfId="12925" priority="6616" operator="containsText" text="VALORAR">
      <formula>NOT(ISERROR(SEARCH("VALORAR",AD410)))</formula>
    </cfRule>
    <cfRule type="containsText" dxfId="12924" priority="6617" operator="containsText" text="Extrema">
      <formula>NOT(ISERROR(SEARCH("Extrema",AD410)))</formula>
    </cfRule>
    <cfRule type="containsText" dxfId="12923" priority="6618" operator="containsText" text="Alta">
      <formula>NOT(ISERROR(SEARCH("Alta",AD410)))</formula>
    </cfRule>
    <cfRule type="containsText" dxfId="12922" priority="6619" operator="containsText" text="Moderada">
      <formula>NOT(ISERROR(SEARCH("Moderada",AD410)))</formula>
    </cfRule>
    <cfRule type="containsText" dxfId="12921" priority="6620" operator="containsText" text="Baja">
      <formula>NOT(ISERROR(SEARCH("Baja",AD410)))</formula>
    </cfRule>
  </conditionalFormatting>
  <conditionalFormatting sqref="AD410">
    <cfRule type="containsText" dxfId="12920" priority="6621" operator="containsText" text="VALORAR">
      <formula>NOT(ISERROR(SEARCH("VALORAR",AD410)))</formula>
    </cfRule>
    <cfRule type="containsText" dxfId="12919" priority="6622" operator="containsText" text="Extrema">
      <formula>NOT(ISERROR(SEARCH("Extrema",AD410)))</formula>
    </cfRule>
    <cfRule type="containsText" dxfId="12918" priority="6623" operator="containsText" text="Alta">
      <formula>NOT(ISERROR(SEARCH("Alta",AD410)))</formula>
    </cfRule>
    <cfRule type="containsText" dxfId="12917" priority="6624" operator="containsText" text="Moderada">
      <formula>NOT(ISERROR(SEARCH("Moderada",AD410)))</formula>
    </cfRule>
    <cfRule type="containsText" dxfId="12916" priority="6625" operator="containsText" text="Baja">
      <formula>NOT(ISERROR(SEARCH("Baja",AD410)))</formula>
    </cfRule>
  </conditionalFormatting>
  <conditionalFormatting sqref="U410">
    <cfRule type="cellIs" dxfId="12915" priority="6632" stopIfTrue="1" operator="equal">
      <formula>"Alta"</formula>
    </cfRule>
  </conditionalFormatting>
  <conditionalFormatting sqref="U410">
    <cfRule type="cellIs" dxfId="12914" priority="6634" stopIfTrue="1" operator="equal">
      <formula>"Baja"</formula>
    </cfRule>
  </conditionalFormatting>
  <conditionalFormatting sqref="U410">
    <cfRule type="cellIs" dxfId="12913" priority="6633" stopIfTrue="1" operator="equal">
      <formula>"Media"</formula>
    </cfRule>
  </conditionalFormatting>
  <conditionalFormatting sqref="U410">
    <cfRule type="cellIs" dxfId="12912" priority="6631" stopIfTrue="1" operator="equal">
      <formula>"Muy Alta"</formula>
    </cfRule>
  </conditionalFormatting>
  <conditionalFormatting sqref="U410">
    <cfRule type="cellIs" dxfId="12911" priority="6635" stopIfTrue="1" operator="equal">
      <formula>"Muy Baja"</formula>
    </cfRule>
  </conditionalFormatting>
  <conditionalFormatting sqref="AS410">
    <cfRule type="cellIs" dxfId="12910" priority="6608" stopIfTrue="1" operator="equal">
      <formula>"Alta"</formula>
    </cfRule>
  </conditionalFormatting>
  <conditionalFormatting sqref="AS410">
    <cfRule type="cellIs" dxfId="12909" priority="6610" stopIfTrue="1" operator="equal">
      <formula>"Baja"</formula>
    </cfRule>
  </conditionalFormatting>
  <conditionalFormatting sqref="AS410">
    <cfRule type="cellIs" dxfId="12908" priority="6609" stopIfTrue="1" operator="equal">
      <formula>"Media"</formula>
    </cfRule>
  </conditionalFormatting>
  <conditionalFormatting sqref="AS410">
    <cfRule type="cellIs" dxfId="12907" priority="6607" stopIfTrue="1" operator="equal">
      <formula>"Muy Alta"</formula>
    </cfRule>
  </conditionalFormatting>
  <conditionalFormatting sqref="AS410">
    <cfRule type="cellIs" dxfId="12906" priority="6611" stopIfTrue="1" operator="equal">
      <formula>"Muy Baja"</formula>
    </cfRule>
  </conditionalFormatting>
  <conditionalFormatting sqref="AD416">
    <cfRule type="containsText" dxfId="12905" priority="6574" operator="containsText" text="VALORAR">
      <formula>NOT(ISERROR(SEARCH("VALORAR",AD416)))</formula>
    </cfRule>
    <cfRule type="containsText" dxfId="12904" priority="6575" operator="containsText" text="Extrema">
      <formula>NOT(ISERROR(SEARCH("Extrema",AD416)))</formula>
    </cfRule>
    <cfRule type="containsText" dxfId="12903" priority="6576" operator="containsText" text="Alta">
      <formula>NOT(ISERROR(SEARCH("Alta",AD416)))</formula>
    </cfRule>
    <cfRule type="containsText" dxfId="12902" priority="6577" operator="containsText" text="Moderada">
      <formula>NOT(ISERROR(SEARCH("Moderada",AD416)))</formula>
    </cfRule>
    <cfRule type="containsText" dxfId="12901" priority="6578" operator="containsText" text="Baja">
      <formula>NOT(ISERROR(SEARCH("Baja",AD416)))</formula>
    </cfRule>
  </conditionalFormatting>
  <conditionalFormatting sqref="AD416">
    <cfRule type="containsText" dxfId="12900" priority="6579" operator="containsText" text="VALORAR">
      <formula>NOT(ISERROR(SEARCH("VALORAR",AD416)))</formula>
    </cfRule>
    <cfRule type="containsText" dxfId="12899" priority="6580" operator="containsText" text="Extrema">
      <formula>NOT(ISERROR(SEARCH("Extrema",AD416)))</formula>
    </cfRule>
    <cfRule type="containsText" dxfId="12898" priority="6581" operator="containsText" text="Alta">
      <formula>NOT(ISERROR(SEARCH("Alta",AD416)))</formula>
    </cfRule>
    <cfRule type="containsText" dxfId="12897" priority="6582" operator="containsText" text="Moderada">
      <formula>NOT(ISERROR(SEARCH("Moderada",AD416)))</formula>
    </cfRule>
    <cfRule type="containsText" dxfId="12896" priority="6583" operator="containsText" text="Baja">
      <formula>NOT(ISERROR(SEARCH("Baja",AD416)))</formula>
    </cfRule>
  </conditionalFormatting>
  <conditionalFormatting sqref="U416">
    <cfRule type="cellIs" dxfId="12895" priority="6590" stopIfTrue="1" operator="equal">
      <formula>"Alta"</formula>
    </cfRule>
  </conditionalFormatting>
  <conditionalFormatting sqref="U416">
    <cfRule type="cellIs" dxfId="12894" priority="6592" stopIfTrue="1" operator="equal">
      <formula>"Baja"</formula>
    </cfRule>
  </conditionalFormatting>
  <conditionalFormatting sqref="U416">
    <cfRule type="cellIs" dxfId="12893" priority="6591" stopIfTrue="1" operator="equal">
      <formula>"Media"</formula>
    </cfRule>
  </conditionalFormatting>
  <conditionalFormatting sqref="U416">
    <cfRule type="cellIs" dxfId="12892" priority="6589" stopIfTrue="1" operator="equal">
      <formula>"Muy Alta"</formula>
    </cfRule>
  </conditionalFormatting>
  <conditionalFormatting sqref="U416">
    <cfRule type="cellIs" dxfId="12891" priority="6593" stopIfTrue="1" operator="equal">
      <formula>"Muy Baja"</formula>
    </cfRule>
  </conditionalFormatting>
  <conditionalFormatting sqref="AS416">
    <cfRule type="cellIs" dxfId="12890" priority="6566" stopIfTrue="1" operator="equal">
      <formula>"Alta"</formula>
    </cfRule>
  </conditionalFormatting>
  <conditionalFormatting sqref="AS416">
    <cfRule type="cellIs" dxfId="12889" priority="6568" stopIfTrue="1" operator="equal">
      <formula>"Baja"</formula>
    </cfRule>
  </conditionalFormatting>
  <conditionalFormatting sqref="AS416">
    <cfRule type="cellIs" dxfId="12888" priority="6567" stopIfTrue="1" operator="equal">
      <formula>"Media"</formula>
    </cfRule>
  </conditionalFormatting>
  <conditionalFormatting sqref="AS416">
    <cfRule type="cellIs" dxfId="12887" priority="6565" stopIfTrue="1" operator="equal">
      <formula>"Muy Alta"</formula>
    </cfRule>
  </conditionalFormatting>
  <conditionalFormatting sqref="AS416">
    <cfRule type="cellIs" dxfId="12886" priority="6569" stopIfTrue="1" operator="equal">
      <formula>"Muy Baja"</formula>
    </cfRule>
  </conditionalFormatting>
  <conditionalFormatting sqref="AD424:AD425">
    <cfRule type="containsText" dxfId="12885" priority="6532" operator="containsText" text="VALORAR">
      <formula>NOT(ISERROR(SEARCH("VALORAR",AD424)))</formula>
    </cfRule>
    <cfRule type="containsText" dxfId="12884" priority="6533" operator="containsText" text="Extrema">
      <formula>NOT(ISERROR(SEARCH("Extrema",AD424)))</formula>
    </cfRule>
    <cfRule type="containsText" dxfId="12883" priority="6534" operator="containsText" text="Alta">
      <formula>NOT(ISERROR(SEARCH("Alta",AD424)))</formula>
    </cfRule>
    <cfRule type="containsText" dxfId="12882" priority="6535" operator="containsText" text="Moderada">
      <formula>NOT(ISERROR(SEARCH("Moderada",AD424)))</formula>
    </cfRule>
    <cfRule type="containsText" dxfId="12881" priority="6536" operator="containsText" text="Baja">
      <formula>NOT(ISERROR(SEARCH("Baja",AD424)))</formula>
    </cfRule>
  </conditionalFormatting>
  <conditionalFormatting sqref="AD424:AD425">
    <cfRule type="containsText" dxfId="12880" priority="6537" operator="containsText" text="VALORAR">
      <formula>NOT(ISERROR(SEARCH("VALORAR",AD424)))</formula>
    </cfRule>
    <cfRule type="containsText" dxfId="12879" priority="6538" operator="containsText" text="Extrema">
      <formula>NOT(ISERROR(SEARCH("Extrema",AD424)))</formula>
    </cfRule>
    <cfRule type="containsText" dxfId="12878" priority="6539" operator="containsText" text="Alta">
      <formula>NOT(ISERROR(SEARCH("Alta",AD424)))</formula>
    </cfRule>
    <cfRule type="containsText" dxfId="12877" priority="6540" operator="containsText" text="Moderada">
      <formula>NOT(ISERROR(SEARCH("Moderada",AD424)))</formula>
    </cfRule>
    <cfRule type="containsText" dxfId="12876" priority="6541" operator="containsText" text="Baja">
      <formula>NOT(ISERROR(SEARCH("Baja",AD424)))</formula>
    </cfRule>
  </conditionalFormatting>
  <conditionalFormatting sqref="AS429">
    <cfRule type="cellIs" dxfId="12875" priority="6486" stopIfTrue="1" operator="equal">
      <formula>"Alta"</formula>
    </cfRule>
  </conditionalFormatting>
  <conditionalFormatting sqref="AS429">
    <cfRule type="cellIs" dxfId="12874" priority="6488" stopIfTrue="1" operator="equal">
      <formula>"Baja"</formula>
    </cfRule>
  </conditionalFormatting>
  <conditionalFormatting sqref="AS429">
    <cfRule type="cellIs" dxfId="12873" priority="6487" stopIfTrue="1" operator="equal">
      <formula>"Media"</formula>
    </cfRule>
  </conditionalFormatting>
  <conditionalFormatting sqref="AS429">
    <cfRule type="cellIs" dxfId="12872" priority="6485" stopIfTrue="1" operator="equal">
      <formula>"Muy Alta"</formula>
    </cfRule>
  </conditionalFormatting>
  <conditionalFormatting sqref="AS429">
    <cfRule type="cellIs" dxfId="12871" priority="6489" stopIfTrue="1" operator="equal">
      <formula>"Muy Baja"</formula>
    </cfRule>
  </conditionalFormatting>
  <conditionalFormatting sqref="AS426">
    <cfRule type="cellIs" dxfId="12870" priority="6444" stopIfTrue="1" operator="equal">
      <formula>"Alta"</formula>
    </cfRule>
  </conditionalFormatting>
  <conditionalFormatting sqref="AS426">
    <cfRule type="cellIs" dxfId="12869" priority="6446" stopIfTrue="1" operator="equal">
      <formula>"Baja"</formula>
    </cfRule>
  </conditionalFormatting>
  <conditionalFormatting sqref="AS426">
    <cfRule type="cellIs" dxfId="12868" priority="6445" stopIfTrue="1" operator="equal">
      <formula>"Media"</formula>
    </cfRule>
  </conditionalFormatting>
  <conditionalFormatting sqref="AS426">
    <cfRule type="cellIs" dxfId="12867" priority="6443" stopIfTrue="1" operator="equal">
      <formula>"Muy Alta"</formula>
    </cfRule>
  </conditionalFormatting>
  <conditionalFormatting sqref="AS426">
    <cfRule type="cellIs" dxfId="12866" priority="6447" stopIfTrue="1" operator="equal">
      <formula>"Muy Baja"</formula>
    </cfRule>
  </conditionalFormatting>
  <conditionalFormatting sqref="U424:U425">
    <cfRule type="cellIs" dxfId="12865" priority="6548" stopIfTrue="1" operator="equal">
      <formula>"Alta"</formula>
    </cfRule>
  </conditionalFormatting>
  <conditionalFormatting sqref="U424:U425">
    <cfRule type="cellIs" dxfId="12864" priority="6550" stopIfTrue="1" operator="equal">
      <formula>"Baja"</formula>
    </cfRule>
  </conditionalFormatting>
  <conditionalFormatting sqref="U424:U425">
    <cfRule type="cellIs" dxfId="12863" priority="6549" stopIfTrue="1" operator="equal">
      <formula>"Media"</formula>
    </cfRule>
  </conditionalFormatting>
  <conditionalFormatting sqref="U424:U425">
    <cfRule type="cellIs" dxfId="12862" priority="6547" stopIfTrue="1" operator="equal">
      <formula>"Muy Alta"</formula>
    </cfRule>
  </conditionalFormatting>
  <conditionalFormatting sqref="U424:U425">
    <cfRule type="cellIs" dxfId="12861" priority="6551" stopIfTrue="1" operator="equal">
      <formula>"Muy Baja"</formula>
    </cfRule>
  </conditionalFormatting>
  <conditionalFormatting sqref="AZ424">
    <cfRule type="containsText" dxfId="12860" priority="6522" operator="containsText" text="VALORAR">
      <formula>NOT(ISERROR(SEARCH("VALORAR",AZ424)))</formula>
    </cfRule>
    <cfRule type="containsText" dxfId="12859" priority="6523" operator="containsText" text="Extrema">
      <formula>NOT(ISERROR(SEARCH("Extrema",AZ424)))</formula>
    </cfRule>
    <cfRule type="containsText" dxfId="12858" priority="6524" operator="containsText" text="Alta">
      <formula>NOT(ISERROR(SEARCH("Alta",AZ424)))</formula>
    </cfRule>
    <cfRule type="containsText" dxfId="12857" priority="6525" operator="containsText" text="Moderada">
      <formula>NOT(ISERROR(SEARCH("Moderada",AZ424)))</formula>
    </cfRule>
    <cfRule type="containsText" dxfId="12856" priority="6526" operator="containsText" text="Baja">
      <formula>NOT(ISERROR(SEARCH("Baja",AZ424)))</formula>
    </cfRule>
  </conditionalFormatting>
  <conditionalFormatting sqref="AZ424">
    <cfRule type="containsText" dxfId="12855" priority="6527" operator="containsText" text="VALORAR">
      <formula>NOT(ISERROR(SEARCH("VALORAR",AZ424)))</formula>
    </cfRule>
    <cfRule type="containsText" dxfId="12854" priority="6528" operator="containsText" text="Extrema">
      <formula>NOT(ISERROR(SEARCH("Extrema",AZ424)))</formula>
    </cfRule>
    <cfRule type="containsText" dxfId="12853" priority="6529" operator="containsText" text="Alta">
      <formula>NOT(ISERROR(SEARCH("Alta",AZ424)))</formula>
    </cfRule>
    <cfRule type="containsText" dxfId="12852" priority="6530" operator="containsText" text="Moderada">
      <formula>NOT(ISERROR(SEARCH("Moderada",AZ424)))</formula>
    </cfRule>
    <cfRule type="containsText" dxfId="12851" priority="6531" operator="containsText" text="Baja">
      <formula>NOT(ISERROR(SEARCH("Baja",AZ424)))</formula>
    </cfRule>
  </conditionalFormatting>
  <conditionalFormatting sqref="AS424">
    <cfRule type="cellIs" dxfId="12850" priority="6514" stopIfTrue="1" operator="equal">
      <formula>"Alta"</formula>
    </cfRule>
  </conditionalFormatting>
  <conditionalFormatting sqref="AS424">
    <cfRule type="cellIs" dxfId="12849" priority="6516" stopIfTrue="1" operator="equal">
      <formula>"Baja"</formula>
    </cfRule>
  </conditionalFormatting>
  <conditionalFormatting sqref="AS424">
    <cfRule type="cellIs" dxfId="12848" priority="6515" stopIfTrue="1" operator="equal">
      <formula>"Media"</formula>
    </cfRule>
  </conditionalFormatting>
  <conditionalFormatting sqref="AS424">
    <cfRule type="cellIs" dxfId="12847" priority="6513" stopIfTrue="1" operator="equal">
      <formula>"Muy Alta"</formula>
    </cfRule>
  </conditionalFormatting>
  <conditionalFormatting sqref="AS424">
    <cfRule type="cellIs" dxfId="12846" priority="6517" stopIfTrue="1" operator="equal">
      <formula>"Muy Baja"</formula>
    </cfRule>
  </conditionalFormatting>
  <conditionalFormatting sqref="AS425">
    <cfRule type="cellIs" dxfId="12845" priority="6500" stopIfTrue="1" operator="equal">
      <formula>"Alta"</formula>
    </cfRule>
  </conditionalFormatting>
  <conditionalFormatting sqref="AS425">
    <cfRule type="cellIs" dxfId="12844" priority="6502" stopIfTrue="1" operator="equal">
      <formula>"Baja"</formula>
    </cfRule>
  </conditionalFormatting>
  <conditionalFormatting sqref="AS425">
    <cfRule type="cellIs" dxfId="12843" priority="6501" stopIfTrue="1" operator="equal">
      <formula>"Media"</formula>
    </cfRule>
  </conditionalFormatting>
  <conditionalFormatting sqref="AS425">
    <cfRule type="cellIs" dxfId="12842" priority="6499" stopIfTrue="1" operator="equal">
      <formula>"Muy Alta"</formula>
    </cfRule>
  </conditionalFormatting>
  <conditionalFormatting sqref="AS425">
    <cfRule type="cellIs" dxfId="12841" priority="6503" stopIfTrue="1" operator="equal">
      <formula>"Muy Baja"</formula>
    </cfRule>
  </conditionalFormatting>
  <conditionalFormatting sqref="AD426:AD427">
    <cfRule type="containsText" dxfId="12840" priority="6452" operator="containsText" text="VALORAR">
      <formula>NOT(ISERROR(SEARCH("VALORAR",AD426)))</formula>
    </cfRule>
    <cfRule type="containsText" dxfId="12839" priority="6453" operator="containsText" text="Extrema">
      <formula>NOT(ISERROR(SEARCH("Extrema",AD426)))</formula>
    </cfRule>
    <cfRule type="containsText" dxfId="12838" priority="6454" operator="containsText" text="Alta">
      <formula>NOT(ISERROR(SEARCH("Alta",AD426)))</formula>
    </cfRule>
    <cfRule type="containsText" dxfId="12837" priority="6455" operator="containsText" text="Moderada">
      <formula>NOT(ISERROR(SEARCH("Moderada",AD426)))</formula>
    </cfRule>
    <cfRule type="containsText" dxfId="12836" priority="6456" operator="containsText" text="Baja">
      <formula>NOT(ISERROR(SEARCH("Baja",AD426)))</formula>
    </cfRule>
  </conditionalFormatting>
  <conditionalFormatting sqref="AD426:AD427">
    <cfRule type="containsText" dxfId="12835" priority="6457" operator="containsText" text="VALORAR">
      <formula>NOT(ISERROR(SEARCH("VALORAR",AD426)))</formula>
    </cfRule>
    <cfRule type="containsText" dxfId="12834" priority="6458" operator="containsText" text="Extrema">
      <formula>NOT(ISERROR(SEARCH("Extrema",AD426)))</formula>
    </cfRule>
    <cfRule type="containsText" dxfId="12833" priority="6459" operator="containsText" text="Alta">
      <formula>NOT(ISERROR(SEARCH("Alta",AD426)))</formula>
    </cfRule>
    <cfRule type="containsText" dxfId="12832" priority="6460" operator="containsText" text="Moderada">
      <formula>NOT(ISERROR(SEARCH("Moderada",AD426)))</formula>
    </cfRule>
    <cfRule type="containsText" dxfId="12831" priority="6461" operator="containsText" text="Baja">
      <formula>NOT(ISERROR(SEARCH("Baja",AD426)))</formula>
    </cfRule>
  </conditionalFormatting>
  <conditionalFormatting sqref="U426:U427">
    <cfRule type="cellIs" dxfId="12830" priority="6468" stopIfTrue="1" operator="equal">
      <formula>"Alta"</formula>
    </cfRule>
  </conditionalFormatting>
  <conditionalFormatting sqref="U426:U427">
    <cfRule type="cellIs" dxfId="12829" priority="6470" stopIfTrue="1" operator="equal">
      <formula>"Baja"</formula>
    </cfRule>
  </conditionalFormatting>
  <conditionalFormatting sqref="U426:U427">
    <cfRule type="cellIs" dxfId="12828" priority="6469" stopIfTrue="1" operator="equal">
      <formula>"Media"</formula>
    </cfRule>
  </conditionalFormatting>
  <conditionalFormatting sqref="U426:U427">
    <cfRule type="cellIs" dxfId="12827" priority="6467" stopIfTrue="1" operator="equal">
      <formula>"Muy Alta"</formula>
    </cfRule>
  </conditionalFormatting>
  <conditionalFormatting sqref="U426:U427">
    <cfRule type="cellIs" dxfId="12826" priority="6471" stopIfTrue="1" operator="equal">
      <formula>"Muy Baja"</formula>
    </cfRule>
  </conditionalFormatting>
  <conditionalFormatting sqref="AS427">
    <cfRule type="cellIs" dxfId="12825" priority="6430" stopIfTrue="1" operator="equal">
      <formula>"Alta"</formula>
    </cfRule>
  </conditionalFormatting>
  <conditionalFormatting sqref="AS427">
    <cfRule type="cellIs" dxfId="12824" priority="6432" stopIfTrue="1" operator="equal">
      <formula>"Baja"</formula>
    </cfRule>
  </conditionalFormatting>
  <conditionalFormatting sqref="AS427">
    <cfRule type="cellIs" dxfId="12823" priority="6431" stopIfTrue="1" operator="equal">
      <formula>"Media"</formula>
    </cfRule>
  </conditionalFormatting>
  <conditionalFormatting sqref="AS427">
    <cfRule type="cellIs" dxfId="12822" priority="6429" stopIfTrue="1" operator="equal">
      <formula>"Muy Alta"</formula>
    </cfRule>
  </conditionalFormatting>
  <conditionalFormatting sqref="AS427">
    <cfRule type="cellIs" dxfId="12821" priority="6433" stopIfTrue="1" operator="equal">
      <formula>"Muy Baja"</formula>
    </cfRule>
  </conditionalFormatting>
  <conditionalFormatting sqref="AD428">
    <cfRule type="containsText" dxfId="12820" priority="6396" operator="containsText" text="VALORAR">
      <formula>NOT(ISERROR(SEARCH("VALORAR",AD428)))</formula>
    </cfRule>
    <cfRule type="containsText" dxfId="12819" priority="6397" operator="containsText" text="Extrema">
      <formula>NOT(ISERROR(SEARCH("Extrema",AD428)))</formula>
    </cfRule>
    <cfRule type="containsText" dxfId="12818" priority="6398" operator="containsText" text="Alta">
      <formula>NOT(ISERROR(SEARCH("Alta",AD428)))</formula>
    </cfRule>
    <cfRule type="containsText" dxfId="12817" priority="6399" operator="containsText" text="Moderada">
      <formula>NOT(ISERROR(SEARCH("Moderada",AD428)))</formula>
    </cfRule>
    <cfRule type="containsText" dxfId="12816" priority="6400" operator="containsText" text="Baja">
      <formula>NOT(ISERROR(SEARCH("Baja",AD428)))</formula>
    </cfRule>
  </conditionalFormatting>
  <conditionalFormatting sqref="AD428">
    <cfRule type="containsText" dxfId="12815" priority="6401" operator="containsText" text="VALORAR">
      <formula>NOT(ISERROR(SEARCH("VALORAR",AD428)))</formula>
    </cfRule>
    <cfRule type="containsText" dxfId="12814" priority="6402" operator="containsText" text="Extrema">
      <formula>NOT(ISERROR(SEARCH("Extrema",AD428)))</formula>
    </cfRule>
    <cfRule type="containsText" dxfId="12813" priority="6403" operator="containsText" text="Alta">
      <formula>NOT(ISERROR(SEARCH("Alta",AD428)))</formula>
    </cfRule>
    <cfRule type="containsText" dxfId="12812" priority="6404" operator="containsText" text="Moderada">
      <formula>NOT(ISERROR(SEARCH("Moderada",AD428)))</formula>
    </cfRule>
    <cfRule type="containsText" dxfId="12811" priority="6405" operator="containsText" text="Baja">
      <formula>NOT(ISERROR(SEARCH("Baja",AD428)))</formula>
    </cfRule>
  </conditionalFormatting>
  <conditionalFormatting sqref="U428">
    <cfRule type="cellIs" dxfId="12810" priority="6412" stopIfTrue="1" operator="equal">
      <formula>"Alta"</formula>
    </cfRule>
  </conditionalFormatting>
  <conditionalFormatting sqref="U428">
    <cfRule type="cellIs" dxfId="12809" priority="6414" stopIfTrue="1" operator="equal">
      <formula>"Baja"</formula>
    </cfRule>
  </conditionalFormatting>
  <conditionalFormatting sqref="U428">
    <cfRule type="cellIs" dxfId="12808" priority="6413" stopIfTrue="1" operator="equal">
      <formula>"Media"</formula>
    </cfRule>
  </conditionalFormatting>
  <conditionalFormatting sqref="U428">
    <cfRule type="cellIs" dxfId="12807" priority="6411" stopIfTrue="1" operator="equal">
      <formula>"Muy Alta"</formula>
    </cfRule>
  </conditionalFormatting>
  <conditionalFormatting sqref="U428">
    <cfRule type="cellIs" dxfId="12806" priority="6415" stopIfTrue="1" operator="equal">
      <formula>"Muy Baja"</formula>
    </cfRule>
  </conditionalFormatting>
  <conditionalFormatting sqref="AS428">
    <cfRule type="cellIs" dxfId="12805" priority="6388" stopIfTrue="1" operator="equal">
      <formula>"Alta"</formula>
    </cfRule>
  </conditionalFormatting>
  <conditionalFormatting sqref="AS428">
    <cfRule type="cellIs" dxfId="12804" priority="6390" stopIfTrue="1" operator="equal">
      <formula>"Baja"</formula>
    </cfRule>
  </conditionalFormatting>
  <conditionalFormatting sqref="AS428">
    <cfRule type="cellIs" dxfId="12803" priority="6389" stopIfTrue="1" operator="equal">
      <formula>"Media"</formula>
    </cfRule>
  </conditionalFormatting>
  <conditionalFormatting sqref="AS428">
    <cfRule type="cellIs" dxfId="12802" priority="6387" stopIfTrue="1" operator="equal">
      <formula>"Muy Alta"</formula>
    </cfRule>
  </conditionalFormatting>
  <conditionalFormatting sqref="AS428">
    <cfRule type="cellIs" dxfId="12801" priority="6391" stopIfTrue="1" operator="equal">
      <formula>"Muy Baja"</formula>
    </cfRule>
  </conditionalFormatting>
  <conditionalFormatting sqref="AD418:AD419">
    <cfRule type="containsText" dxfId="12800" priority="6354" operator="containsText" text="VALORAR">
      <formula>NOT(ISERROR(SEARCH("VALORAR",AD418)))</formula>
    </cfRule>
    <cfRule type="containsText" dxfId="12799" priority="6355" operator="containsText" text="Extrema">
      <formula>NOT(ISERROR(SEARCH("Extrema",AD418)))</formula>
    </cfRule>
    <cfRule type="containsText" dxfId="12798" priority="6356" operator="containsText" text="Alta">
      <formula>NOT(ISERROR(SEARCH("Alta",AD418)))</formula>
    </cfRule>
    <cfRule type="containsText" dxfId="12797" priority="6357" operator="containsText" text="Moderada">
      <formula>NOT(ISERROR(SEARCH("Moderada",AD418)))</formula>
    </cfRule>
    <cfRule type="containsText" dxfId="12796" priority="6358" operator="containsText" text="Baja">
      <formula>NOT(ISERROR(SEARCH("Baja",AD418)))</formula>
    </cfRule>
  </conditionalFormatting>
  <conditionalFormatting sqref="AD418:AD419">
    <cfRule type="containsText" dxfId="12795" priority="6359" operator="containsText" text="VALORAR">
      <formula>NOT(ISERROR(SEARCH("VALORAR",AD418)))</formula>
    </cfRule>
    <cfRule type="containsText" dxfId="12794" priority="6360" operator="containsText" text="Extrema">
      <formula>NOT(ISERROR(SEARCH("Extrema",AD418)))</formula>
    </cfRule>
    <cfRule type="containsText" dxfId="12793" priority="6361" operator="containsText" text="Alta">
      <formula>NOT(ISERROR(SEARCH("Alta",AD418)))</formula>
    </cfRule>
    <cfRule type="containsText" dxfId="12792" priority="6362" operator="containsText" text="Moderada">
      <formula>NOT(ISERROR(SEARCH("Moderada",AD418)))</formula>
    </cfRule>
    <cfRule type="containsText" dxfId="12791" priority="6363" operator="containsText" text="Baja">
      <formula>NOT(ISERROR(SEARCH("Baja",AD418)))</formula>
    </cfRule>
  </conditionalFormatting>
  <conditionalFormatting sqref="AS423">
    <cfRule type="cellIs" dxfId="12790" priority="6308" stopIfTrue="1" operator="equal">
      <formula>"Alta"</formula>
    </cfRule>
  </conditionalFormatting>
  <conditionalFormatting sqref="AS423">
    <cfRule type="cellIs" dxfId="12789" priority="6310" stopIfTrue="1" operator="equal">
      <formula>"Baja"</formula>
    </cfRule>
  </conditionalFormatting>
  <conditionalFormatting sqref="AS423">
    <cfRule type="cellIs" dxfId="12788" priority="6309" stopIfTrue="1" operator="equal">
      <formula>"Media"</formula>
    </cfRule>
  </conditionalFormatting>
  <conditionalFormatting sqref="AS423">
    <cfRule type="cellIs" dxfId="12787" priority="6307" stopIfTrue="1" operator="equal">
      <formula>"Muy Alta"</formula>
    </cfRule>
  </conditionalFormatting>
  <conditionalFormatting sqref="AS423">
    <cfRule type="cellIs" dxfId="12786" priority="6311" stopIfTrue="1" operator="equal">
      <formula>"Muy Baja"</formula>
    </cfRule>
  </conditionalFormatting>
  <conditionalFormatting sqref="AS420">
    <cfRule type="cellIs" dxfId="12785" priority="6266" stopIfTrue="1" operator="equal">
      <formula>"Alta"</formula>
    </cfRule>
  </conditionalFormatting>
  <conditionalFormatting sqref="AS420">
    <cfRule type="cellIs" dxfId="12784" priority="6268" stopIfTrue="1" operator="equal">
      <formula>"Baja"</formula>
    </cfRule>
  </conditionalFormatting>
  <conditionalFormatting sqref="AS420">
    <cfRule type="cellIs" dxfId="12783" priority="6267" stopIfTrue="1" operator="equal">
      <formula>"Media"</formula>
    </cfRule>
  </conditionalFormatting>
  <conditionalFormatting sqref="AS420">
    <cfRule type="cellIs" dxfId="12782" priority="6265" stopIfTrue="1" operator="equal">
      <formula>"Muy Alta"</formula>
    </cfRule>
  </conditionalFormatting>
  <conditionalFormatting sqref="AS420">
    <cfRule type="cellIs" dxfId="12781" priority="6269" stopIfTrue="1" operator="equal">
      <formula>"Muy Baja"</formula>
    </cfRule>
  </conditionalFormatting>
  <conditionalFormatting sqref="U418:U419">
    <cfRule type="cellIs" dxfId="12780" priority="6370" stopIfTrue="1" operator="equal">
      <formula>"Alta"</formula>
    </cfRule>
  </conditionalFormatting>
  <conditionalFormatting sqref="U418:U419">
    <cfRule type="cellIs" dxfId="12779" priority="6372" stopIfTrue="1" operator="equal">
      <formula>"Baja"</formula>
    </cfRule>
  </conditionalFormatting>
  <conditionalFormatting sqref="U418:U419">
    <cfRule type="cellIs" dxfId="12778" priority="6371" stopIfTrue="1" operator="equal">
      <formula>"Media"</formula>
    </cfRule>
  </conditionalFormatting>
  <conditionalFormatting sqref="U418:U419">
    <cfRule type="cellIs" dxfId="12777" priority="6369" stopIfTrue="1" operator="equal">
      <formula>"Muy Alta"</formula>
    </cfRule>
  </conditionalFormatting>
  <conditionalFormatting sqref="U418:U419">
    <cfRule type="cellIs" dxfId="12776" priority="6373" stopIfTrue="1" operator="equal">
      <formula>"Muy Baja"</formula>
    </cfRule>
  </conditionalFormatting>
  <conditionalFormatting sqref="AZ418">
    <cfRule type="containsText" dxfId="12775" priority="6344" operator="containsText" text="VALORAR">
      <formula>NOT(ISERROR(SEARCH("VALORAR",AZ418)))</formula>
    </cfRule>
    <cfRule type="containsText" dxfId="12774" priority="6345" operator="containsText" text="Extrema">
      <formula>NOT(ISERROR(SEARCH("Extrema",AZ418)))</formula>
    </cfRule>
    <cfRule type="containsText" dxfId="12773" priority="6346" operator="containsText" text="Alta">
      <formula>NOT(ISERROR(SEARCH("Alta",AZ418)))</formula>
    </cfRule>
    <cfRule type="containsText" dxfId="12772" priority="6347" operator="containsText" text="Moderada">
      <formula>NOT(ISERROR(SEARCH("Moderada",AZ418)))</formula>
    </cfRule>
    <cfRule type="containsText" dxfId="12771" priority="6348" operator="containsText" text="Baja">
      <formula>NOT(ISERROR(SEARCH("Baja",AZ418)))</formula>
    </cfRule>
  </conditionalFormatting>
  <conditionalFormatting sqref="AZ418">
    <cfRule type="containsText" dxfId="12770" priority="6349" operator="containsText" text="VALORAR">
      <formula>NOT(ISERROR(SEARCH("VALORAR",AZ418)))</formula>
    </cfRule>
    <cfRule type="containsText" dxfId="12769" priority="6350" operator="containsText" text="Extrema">
      <formula>NOT(ISERROR(SEARCH("Extrema",AZ418)))</formula>
    </cfRule>
    <cfRule type="containsText" dxfId="12768" priority="6351" operator="containsText" text="Alta">
      <formula>NOT(ISERROR(SEARCH("Alta",AZ418)))</formula>
    </cfRule>
    <cfRule type="containsText" dxfId="12767" priority="6352" operator="containsText" text="Moderada">
      <formula>NOT(ISERROR(SEARCH("Moderada",AZ418)))</formula>
    </cfRule>
    <cfRule type="containsText" dxfId="12766" priority="6353" operator="containsText" text="Baja">
      <formula>NOT(ISERROR(SEARCH("Baja",AZ418)))</formula>
    </cfRule>
  </conditionalFormatting>
  <conditionalFormatting sqref="AS418">
    <cfRule type="cellIs" dxfId="12765" priority="6336" stopIfTrue="1" operator="equal">
      <formula>"Alta"</formula>
    </cfRule>
  </conditionalFormatting>
  <conditionalFormatting sqref="AS418">
    <cfRule type="cellIs" dxfId="12764" priority="6338" stopIfTrue="1" operator="equal">
      <formula>"Baja"</formula>
    </cfRule>
  </conditionalFormatting>
  <conditionalFormatting sqref="AS418">
    <cfRule type="cellIs" dxfId="12763" priority="6337" stopIfTrue="1" operator="equal">
      <formula>"Media"</formula>
    </cfRule>
  </conditionalFormatting>
  <conditionalFormatting sqref="AS418">
    <cfRule type="cellIs" dxfId="12762" priority="6335" stopIfTrue="1" operator="equal">
      <formula>"Muy Alta"</formula>
    </cfRule>
  </conditionalFormatting>
  <conditionalFormatting sqref="AS418">
    <cfRule type="cellIs" dxfId="12761" priority="6339" stopIfTrue="1" operator="equal">
      <formula>"Muy Baja"</formula>
    </cfRule>
  </conditionalFormatting>
  <conditionalFormatting sqref="AS419">
    <cfRule type="cellIs" dxfId="12760" priority="6322" stopIfTrue="1" operator="equal">
      <formula>"Alta"</formula>
    </cfRule>
  </conditionalFormatting>
  <conditionalFormatting sqref="AS419">
    <cfRule type="cellIs" dxfId="12759" priority="6324" stopIfTrue="1" operator="equal">
      <formula>"Baja"</formula>
    </cfRule>
  </conditionalFormatting>
  <conditionalFormatting sqref="AS419">
    <cfRule type="cellIs" dxfId="12758" priority="6323" stopIfTrue="1" operator="equal">
      <formula>"Media"</formula>
    </cfRule>
  </conditionalFormatting>
  <conditionalFormatting sqref="AS419">
    <cfRule type="cellIs" dxfId="12757" priority="6321" stopIfTrue="1" operator="equal">
      <formula>"Muy Alta"</formula>
    </cfRule>
  </conditionalFormatting>
  <conditionalFormatting sqref="AS419">
    <cfRule type="cellIs" dxfId="12756" priority="6325" stopIfTrue="1" operator="equal">
      <formula>"Muy Baja"</formula>
    </cfRule>
  </conditionalFormatting>
  <conditionalFormatting sqref="AD420:AD421">
    <cfRule type="containsText" dxfId="12755" priority="6274" operator="containsText" text="VALORAR">
      <formula>NOT(ISERROR(SEARCH("VALORAR",AD420)))</formula>
    </cfRule>
    <cfRule type="containsText" dxfId="12754" priority="6275" operator="containsText" text="Extrema">
      <formula>NOT(ISERROR(SEARCH("Extrema",AD420)))</formula>
    </cfRule>
    <cfRule type="containsText" dxfId="12753" priority="6276" operator="containsText" text="Alta">
      <formula>NOT(ISERROR(SEARCH("Alta",AD420)))</formula>
    </cfRule>
    <cfRule type="containsText" dxfId="12752" priority="6277" operator="containsText" text="Moderada">
      <formula>NOT(ISERROR(SEARCH("Moderada",AD420)))</formula>
    </cfRule>
    <cfRule type="containsText" dxfId="12751" priority="6278" operator="containsText" text="Baja">
      <formula>NOT(ISERROR(SEARCH("Baja",AD420)))</formula>
    </cfRule>
  </conditionalFormatting>
  <conditionalFormatting sqref="AD420:AD421">
    <cfRule type="containsText" dxfId="12750" priority="6279" operator="containsText" text="VALORAR">
      <formula>NOT(ISERROR(SEARCH("VALORAR",AD420)))</formula>
    </cfRule>
    <cfRule type="containsText" dxfId="12749" priority="6280" operator="containsText" text="Extrema">
      <formula>NOT(ISERROR(SEARCH("Extrema",AD420)))</formula>
    </cfRule>
    <cfRule type="containsText" dxfId="12748" priority="6281" operator="containsText" text="Alta">
      <formula>NOT(ISERROR(SEARCH("Alta",AD420)))</formula>
    </cfRule>
    <cfRule type="containsText" dxfId="12747" priority="6282" operator="containsText" text="Moderada">
      <formula>NOT(ISERROR(SEARCH("Moderada",AD420)))</formula>
    </cfRule>
    <cfRule type="containsText" dxfId="12746" priority="6283" operator="containsText" text="Baja">
      <formula>NOT(ISERROR(SEARCH("Baja",AD420)))</formula>
    </cfRule>
  </conditionalFormatting>
  <conditionalFormatting sqref="U420:U421">
    <cfRule type="cellIs" dxfId="12745" priority="6290" stopIfTrue="1" operator="equal">
      <formula>"Alta"</formula>
    </cfRule>
  </conditionalFormatting>
  <conditionalFormatting sqref="U420:U421">
    <cfRule type="cellIs" dxfId="12744" priority="6292" stopIfTrue="1" operator="equal">
      <formula>"Baja"</formula>
    </cfRule>
  </conditionalFormatting>
  <conditionalFormatting sqref="U420:U421">
    <cfRule type="cellIs" dxfId="12743" priority="6291" stopIfTrue="1" operator="equal">
      <formula>"Media"</formula>
    </cfRule>
  </conditionalFormatting>
  <conditionalFormatting sqref="U420:U421">
    <cfRule type="cellIs" dxfId="12742" priority="6289" stopIfTrue="1" operator="equal">
      <formula>"Muy Alta"</formula>
    </cfRule>
  </conditionalFormatting>
  <conditionalFormatting sqref="U420:U421">
    <cfRule type="cellIs" dxfId="12741" priority="6293" stopIfTrue="1" operator="equal">
      <formula>"Muy Baja"</formula>
    </cfRule>
  </conditionalFormatting>
  <conditionalFormatting sqref="AS421">
    <cfRule type="cellIs" dxfId="12740" priority="6252" stopIfTrue="1" operator="equal">
      <formula>"Alta"</formula>
    </cfRule>
  </conditionalFormatting>
  <conditionalFormatting sqref="AS421">
    <cfRule type="cellIs" dxfId="12739" priority="6254" stopIfTrue="1" operator="equal">
      <formula>"Baja"</formula>
    </cfRule>
  </conditionalFormatting>
  <conditionalFormatting sqref="AS421">
    <cfRule type="cellIs" dxfId="12738" priority="6253" stopIfTrue="1" operator="equal">
      <formula>"Media"</formula>
    </cfRule>
  </conditionalFormatting>
  <conditionalFormatting sqref="AS421">
    <cfRule type="cellIs" dxfId="12737" priority="6251" stopIfTrue="1" operator="equal">
      <formula>"Muy Alta"</formula>
    </cfRule>
  </conditionalFormatting>
  <conditionalFormatting sqref="AS421">
    <cfRule type="cellIs" dxfId="12736" priority="6255" stopIfTrue="1" operator="equal">
      <formula>"Muy Baja"</formula>
    </cfRule>
  </conditionalFormatting>
  <conditionalFormatting sqref="AD422">
    <cfRule type="containsText" dxfId="12735" priority="6218" operator="containsText" text="VALORAR">
      <formula>NOT(ISERROR(SEARCH("VALORAR",AD422)))</formula>
    </cfRule>
    <cfRule type="containsText" dxfId="12734" priority="6219" operator="containsText" text="Extrema">
      <formula>NOT(ISERROR(SEARCH("Extrema",AD422)))</formula>
    </cfRule>
    <cfRule type="containsText" dxfId="12733" priority="6220" operator="containsText" text="Alta">
      <formula>NOT(ISERROR(SEARCH("Alta",AD422)))</formula>
    </cfRule>
    <cfRule type="containsText" dxfId="12732" priority="6221" operator="containsText" text="Moderada">
      <formula>NOT(ISERROR(SEARCH("Moderada",AD422)))</formula>
    </cfRule>
    <cfRule type="containsText" dxfId="12731" priority="6222" operator="containsText" text="Baja">
      <formula>NOT(ISERROR(SEARCH("Baja",AD422)))</formula>
    </cfRule>
  </conditionalFormatting>
  <conditionalFormatting sqref="AD422">
    <cfRule type="containsText" dxfId="12730" priority="6223" operator="containsText" text="VALORAR">
      <formula>NOT(ISERROR(SEARCH("VALORAR",AD422)))</formula>
    </cfRule>
    <cfRule type="containsText" dxfId="12729" priority="6224" operator="containsText" text="Extrema">
      <formula>NOT(ISERROR(SEARCH("Extrema",AD422)))</formula>
    </cfRule>
    <cfRule type="containsText" dxfId="12728" priority="6225" operator="containsText" text="Alta">
      <formula>NOT(ISERROR(SEARCH("Alta",AD422)))</formula>
    </cfRule>
    <cfRule type="containsText" dxfId="12727" priority="6226" operator="containsText" text="Moderada">
      <formula>NOT(ISERROR(SEARCH("Moderada",AD422)))</formula>
    </cfRule>
    <cfRule type="containsText" dxfId="12726" priority="6227" operator="containsText" text="Baja">
      <formula>NOT(ISERROR(SEARCH("Baja",AD422)))</formula>
    </cfRule>
  </conditionalFormatting>
  <conditionalFormatting sqref="U422">
    <cfRule type="cellIs" dxfId="12725" priority="6234" stopIfTrue="1" operator="equal">
      <formula>"Alta"</formula>
    </cfRule>
  </conditionalFormatting>
  <conditionalFormatting sqref="U422">
    <cfRule type="cellIs" dxfId="12724" priority="6236" stopIfTrue="1" operator="equal">
      <formula>"Baja"</formula>
    </cfRule>
  </conditionalFormatting>
  <conditionalFormatting sqref="U422">
    <cfRule type="cellIs" dxfId="12723" priority="6235" stopIfTrue="1" operator="equal">
      <formula>"Media"</formula>
    </cfRule>
  </conditionalFormatting>
  <conditionalFormatting sqref="U422">
    <cfRule type="cellIs" dxfId="12722" priority="6233" stopIfTrue="1" operator="equal">
      <formula>"Muy Alta"</formula>
    </cfRule>
  </conditionalFormatting>
  <conditionalFormatting sqref="U422">
    <cfRule type="cellIs" dxfId="12721" priority="6237" stopIfTrue="1" operator="equal">
      <formula>"Muy Baja"</formula>
    </cfRule>
  </conditionalFormatting>
  <conditionalFormatting sqref="AS422">
    <cfRule type="cellIs" dxfId="12720" priority="6210" stopIfTrue="1" operator="equal">
      <formula>"Alta"</formula>
    </cfRule>
  </conditionalFormatting>
  <conditionalFormatting sqref="AS422">
    <cfRule type="cellIs" dxfId="12719" priority="6212" stopIfTrue="1" operator="equal">
      <formula>"Baja"</formula>
    </cfRule>
  </conditionalFormatting>
  <conditionalFormatting sqref="AS422">
    <cfRule type="cellIs" dxfId="12718" priority="6211" stopIfTrue="1" operator="equal">
      <formula>"Media"</formula>
    </cfRule>
  </conditionalFormatting>
  <conditionalFormatting sqref="AS422">
    <cfRule type="cellIs" dxfId="12717" priority="6209" stopIfTrue="1" operator="equal">
      <formula>"Muy Alta"</formula>
    </cfRule>
  </conditionalFormatting>
  <conditionalFormatting sqref="AS422">
    <cfRule type="cellIs" dxfId="12716" priority="6213" stopIfTrue="1" operator="equal">
      <formula>"Muy Baja"</formula>
    </cfRule>
  </conditionalFormatting>
  <conditionalFormatting sqref="AD430:AD431">
    <cfRule type="containsText" dxfId="12715" priority="6176" operator="containsText" text="VALORAR">
      <formula>NOT(ISERROR(SEARCH("VALORAR",AD430)))</formula>
    </cfRule>
    <cfRule type="containsText" dxfId="12714" priority="6177" operator="containsText" text="Extrema">
      <formula>NOT(ISERROR(SEARCH("Extrema",AD430)))</formula>
    </cfRule>
    <cfRule type="containsText" dxfId="12713" priority="6178" operator="containsText" text="Alta">
      <formula>NOT(ISERROR(SEARCH("Alta",AD430)))</formula>
    </cfRule>
    <cfRule type="containsText" dxfId="12712" priority="6179" operator="containsText" text="Moderada">
      <formula>NOT(ISERROR(SEARCH("Moderada",AD430)))</formula>
    </cfRule>
    <cfRule type="containsText" dxfId="12711" priority="6180" operator="containsText" text="Baja">
      <formula>NOT(ISERROR(SEARCH("Baja",AD430)))</formula>
    </cfRule>
  </conditionalFormatting>
  <conditionalFormatting sqref="AD430:AD431">
    <cfRule type="containsText" dxfId="12710" priority="6181" operator="containsText" text="VALORAR">
      <formula>NOT(ISERROR(SEARCH("VALORAR",AD430)))</formula>
    </cfRule>
    <cfRule type="containsText" dxfId="12709" priority="6182" operator="containsText" text="Extrema">
      <formula>NOT(ISERROR(SEARCH("Extrema",AD430)))</formula>
    </cfRule>
    <cfRule type="containsText" dxfId="12708" priority="6183" operator="containsText" text="Alta">
      <formula>NOT(ISERROR(SEARCH("Alta",AD430)))</formula>
    </cfRule>
    <cfRule type="containsText" dxfId="12707" priority="6184" operator="containsText" text="Moderada">
      <formula>NOT(ISERROR(SEARCH("Moderada",AD430)))</formula>
    </cfRule>
    <cfRule type="containsText" dxfId="12706" priority="6185" operator="containsText" text="Baja">
      <formula>NOT(ISERROR(SEARCH("Baja",AD430)))</formula>
    </cfRule>
  </conditionalFormatting>
  <conditionalFormatting sqref="AS435">
    <cfRule type="cellIs" dxfId="12705" priority="6130" stopIfTrue="1" operator="equal">
      <formula>"Alta"</formula>
    </cfRule>
  </conditionalFormatting>
  <conditionalFormatting sqref="AS435">
    <cfRule type="cellIs" dxfId="12704" priority="6132" stopIfTrue="1" operator="equal">
      <formula>"Baja"</formula>
    </cfRule>
  </conditionalFormatting>
  <conditionalFormatting sqref="AS435">
    <cfRule type="cellIs" dxfId="12703" priority="6131" stopIfTrue="1" operator="equal">
      <formula>"Media"</formula>
    </cfRule>
  </conditionalFormatting>
  <conditionalFormatting sqref="AS435">
    <cfRule type="cellIs" dxfId="12702" priority="6129" stopIfTrue="1" operator="equal">
      <formula>"Muy Alta"</formula>
    </cfRule>
  </conditionalFormatting>
  <conditionalFormatting sqref="AS435">
    <cfRule type="cellIs" dxfId="12701" priority="6133" stopIfTrue="1" operator="equal">
      <formula>"Muy Baja"</formula>
    </cfRule>
  </conditionalFormatting>
  <conditionalFormatting sqref="AS432">
    <cfRule type="cellIs" dxfId="12700" priority="6088" stopIfTrue="1" operator="equal">
      <formula>"Alta"</formula>
    </cfRule>
  </conditionalFormatting>
  <conditionalFormatting sqref="AS432">
    <cfRule type="cellIs" dxfId="12699" priority="6090" stopIfTrue="1" operator="equal">
      <formula>"Baja"</formula>
    </cfRule>
  </conditionalFormatting>
  <conditionalFormatting sqref="AS432">
    <cfRule type="cellIs" dxfId="12698" priority="6089" stopIfTrue="1" operator="equal">
      <formula>"Media"</formula>
    </cfRule>
  </conditionalFormatting>
  <conditionalFormatting sqref="AS432">
    <cfRule type="cellIs" dxfId="12697" priority="6087" stopIfTrue="1" operator="equal">
      <formula>"Muy Alta"</formula>
    </cfRule>
  </conditionalFormatting>
  <conditionalFormatting sqref="AS432">
    <cfRule type="cellIs" dxfId="12696" priority="6091" stopIfTrue="1" operator="equal">
      <formula>"Muy Baja"</formula>
    </cfRule>
  </conditionalFormatting>
  <conditionalFormatting sqref="U430:U431">
    <cfRule type="cellIs" dxfId="12695" priority="6192" stopIfTrue="1" operator="equal">
      <formula>"Alta"</formula>
    </cfRule>
  </conditionalFormatting>
  <conditionalFormatting sqref="U430:U431">
    <cfRule type="cellIs" dxfId="12694" priority="6194" stopIfTrue="1" operator="equal">
      <formula>"Baja"</formula>
    </cfRule>
  </conditionalFormatting>
  <conditionalFormatting sqref="U430:U431">
    <cfRule type="cellIs" dxfId="12693" priority="6193" stopIfTrue="1" operator="equal">
      <formula>"Media"</formula>
    </cfRule>
  </conditionalFormatting>
  <conditionalFormatting sqref="U430:U431">
    <cfRule type="cellIs" dxfId="12692" priority="6191" stopIfTrue="1" operator="equal">
      <formula>"Muy Alta"</formula>
    </cfRule>
  </conditionalFormatting>
  <conditionalFormatting sqref="U430:U431">
    <cfRule type="cellIs" dxfId="12691" priority="6195" stopIfTrue="1" operator="equal">
      <formula>"Muy Baja"</formula>
    </cfRule>
  </conditionalFormatting>
  <conditionalFormatting sqref="AZ430">
    <cfRule type="containsText" dxfId="12690" priority="6166" operator="containsText" text="VALORAR">
      <formula>NOT(ISERROR(SEARCH("VALORAR",AZ430)))</formula>
    </cfRule>
    <cfRule type="containsText" dxfId="12689" priority="6167" operator="containsText" text="Extrema">
      <formula>NOT(ISERROR(SEARCH("Extrema",AZ430)))</formula>
    </cfRule>
    <cfRule type="containsText" dxfId="12688" priority="6168" operator="containsText" text="Alta">
      <formula>NOT(ISERROR(SEARCH("Alta",AZ430)))</formula>
    </cfRule>
    <cfRule type="containsText" dxfId="12687" priority="6169" operator="containsText" text="Moderada">
      <formula>NOT(ISERROR(SEARCH("Moderada",AZ430)))</formula>
    </cfRule>
    <cfRule type="containsText" dxfId="12686" priority="6170" operator="containsText" text="Baja">
      <formula>NOT(ISERROR(SEARCH("Baja",AZ430)))</formula>
    </cfRule>
  </conditionalFormatting>
  <conditionalFormatting sqref="AZ430">
    <cfRule type="containsText" dxfId="12685" priority="6171" operator="containsText" text="VALORAR">
      <formula>NOT(ISERROR(SEARCH("VALORAR",AZ430)))</formula>
    </cfRule>
    <cfRule type="containsText" dxfId="12684" priority="6172" operator="containsText" text="Extrema">
      <formula>NOT(ISERROR(SEARCH("Extrema",AZ430)))</formula>
    </cfRule>
    <cfRule type="containsText" dxfId="12683" priority="6173" operator="containsText" text="Alta">
      <formula>NOT(ISERROR(SEARCH("Alta",AZ430)))</formula>
    </cfRule>
    <cfRule type="containsText" dxfId="12682" priority="6174" operator="containsText" text="Moderada">
      <formula>NOT(ISERROR(SEARCH("Moderada",AZ430)))</formula>
    </cfRule>
    <cfRule type="containsText" dxfId="12681" priority="6175" operator="containsText" text="Baja">
      <formula>NOT(ISERROR(SEARCH("Baja",AZ430)))</formula>
    </cfRule>
  </conditionalFormatting>
  <conditionalFormatting sqref="AS430">
    <cfRule type="cellIs" dxfId="12680" priority="6158" stopIfTrue="1" operator="equal">
      <formula>"Alta"</formula>
    </cfRule>
  </conditionalFormatting>
  <conditionalFormatting sqref="AS430">
    <cfRule type="cellIs" dxfId="12679" priority="6160" stopIfTrue="1" operator="equal">
      <formula>"Baja"</formula>
    </cfRule>
  </conditionalFormatting>
  <conditionalFormatting sqref="AS430">
    <cfRule type="cellIs" dxfId="12678" priority="6159" stopIfTrue="1" operator="equal">
      <formula>"Media"</formula>
    </cfRule>
  </conditionalFormatting>
  <conditionalFormatting sqref="AS430">
    <cfRule type="cellIs" dxfId="12677" priority="6157" stopIfTrue="1" operator="equal">
      <formula>"Muy Alta"</formula>
    </cfRule>
  </conditionalFormatting>
  <conditionalFormatting sqref="AS430">
    <cfRule type="cellIs" dxfId="12676" priority="6161" stopIfTrue="1" operator="equal">
      <formula>"Muy Baja"</formula>
    </cfRule>
  </conditionalFormatting>
  <conditionalFormatting sqref="AS431">
    <cfRule type="cellIs" dxfId="12675" priority="6144" stopIfTrue="1" operator="equal">
      <formula>"Alta"</formula>
    </cfRule>
  </conditionalFormatting>
  <conditionalFormatting sqref="AS431">
    <cfRule type="cellIs" dxfId="12674" priority="6146" stopIfTrue="1" operator="equal">
      <formula>"Baja"</formula>
    </cfRule>
  </conditionalFormatting>
  <conditionalFormatting sqref="AS431">
    <cfRule type="cellIs" dxfId="12673" priority="6145" stopIfTrue="1" operator="equal">
      <formula>"Media"</formula>
    </cfRule>
  </conditionalFormatting>
  <conditionalFormatting sqref="AS431">
    <cfRule type="cellIs" dxfId="12672" priority="6143" stopIfTrue="1" operator="equal">
      <formula>"Muy Alta"</formula>
    </cfRule>
  </conditionalFormatting>
  <conditionalFormatting sqref="AS431">
    <cfRule type="cellIs" dxfId="12671" priority="6147" stopIfTrue="1" operator="equal">
      <formula>"Muy Baja"</formula>
    </cfRule>
  </conditionalFormatting>
  <conditionalFormatting sqref="AD432:AD433">
    <cfRule type="containsText" dxfId="12670" priority="6096" operator="containsText" text="VALORAR">
      <formula>NOT(ISERROR(SEARCH("VALORAR",AD432)))</formula>
    </cfRule>
    <cfRule type="containsText" dxfId="12669" priority="6097" operator="containsText" text="Extrema">
      <formula>NOT(ISERROR(SEARCH("Extrema",AD432)))</formula>
    </cfRule>
    <cfRule type="containsText" dxfId="12668" priority="6098" operator="containsText" text="Alta">
      <formula>NOT(ISERROR(SEARCH("Alta",AD432)))</formula>
    </cfRule>
    <cfRule type="containsText" dxfId="12667" priority="6099" operator="containsText" text="Moderada">
      <formula>NOT(ISERROR(SEARCH("Moderada",AD432)))</formula>
    </cfRule>
    <cfRule type="containsText" dxfId="12666" priority="6100" operator="containsText" text="Baja">
      <formula>NOT(ISERROR(SEARCH("Baja",AD432)))</formula>
    </cfRule>
  </conditionalFormatting>
  <conditionalFormatting sqref="AD432:AD433">
    <cfRule type="containsText" dxfId="12665" priority="6101" operator="containsText" text="VALORAR">
      <formula>NOT(ISERROR(SEARCH("VALORAR",AD432)))</formula>
    </cfRule>
    <cfRule type="containsText" dxfId="12664" priority="6102" operator="containsText" text="Extrema">
      <formula>NOT(ISERROR(SEARCH("Extrema",AD432)))</formula>
    </cfRule>
    <cfRule type="containsText" dxfId="12663" priority="6103" operator="containsText" text="Alta">
      <formula>NOT(ISERROR(SEARCH("Alta",AD432)))</formula>
    </cfRule>
    <cfRule type="containsText" dxfId="12662" priority="6104" operator="containsText" text="Moderada">
      <formula>NOT(ISERROR(SEARCH("Moderada",AD432)))</formula>
    </cfRule>
    <cfRule type="containsText" dxfId="12661" priority="6105" operator="containsText" text="Baja">
      <formula>NOT(ISERROR(SEARCH("Baja",AD432)))</formula>
    </cfRule>
  </conditionalFormatting>
  <conditionalFormatting sqref="U432:U433">
    <cfRule type="cellIs" dxfId="12660" priority="6112" stopIfTrue="1" operator="equal">
      <formula>"Alta"</formula>
    </cfRule>
  </conditionalFormatting>
  <conditionalFormatting sqref="U432:U433">
    <cfRule type="cellIs" dxfId="12659" priority="6114" stopIfTrue="1" operator="equal">
      <formula>"Baja"</formula>
    </cfRule>
  </conditionalFormatting>
  <conditionalFormatting sqref="U432:U433">
    <cfRule type="cellIs" dxfId="12658" priority="6113" stopIfTrue="1" operator="equal">
      <formula>"Media"</formula>
    </cfRule>
  </conditionalFormatting>
  <conditionalFormatting sqref="U432:U433">
    <cfRule type="cellIs" dxfId="12657" priority="6111" stopIfTrue="1" operator="equal">
      <formula>"Muy Alta"</formula>
    </cfRule>
  </conditionalFormatting>
  <conditionalFormatting sqref="U432:U433">
    <cfRule type="cellIs" dxfId="12656" priority="6115" stopIfTrue="1" operator="equal">
      <formula>"Muy Baja"</formula>
    </cfRule>
  </conditionalFormatting>
  <conditionalFormatting sqref="AS433">
    <cfRule type="cellIs" dxfId="12655" priority="6074" stopIfTrue="1" operator="equal">
      <formula>"Alta"</formula>
    </cfRule>
  </conditionalFormatting>
  <conditionalFormatting sqref="AS433">
    <cfRule type="cellIs" dxfId="12654" priority="6076" stopIfTrue="1" operator="equal">
      <formula>"Baja"</formula>
    </cfRule>
  </conditionalFormatting>
  <conditionalFormatting sqref="AS433">
    <cfRule type="cellIs" dxfId="12653" priority="6075" stopIfTrue="1" operator="equal">
      <formula>"Media"</formula>
    </cfRule>
  </conditionalFormatting>
  <conditionalFormatting sqref="AS433">
    <cfRule type="cellIs" dxfId="12652" priority="6073" stopIfTrue="1" operator="equal">
      <formula>"Muy Alta"</formula>
    </cfRule>
  </conditionalFormatting>
  <conditionalFormatting sqref="AS433">
    <cfRule type="cellIs" dxfId="12651" priority="6077" stopIfTrue="1" operator="equal">
      <formula>"Muy Baja"</formula>
    </cfRule>
  </conditionalFormatting>
  <conditionalFormatting sqref="AD434">
    <cfRule type="containsText" dxfId="12650" priority="6040" operator="containsText" text="VALORAR">
      <formula>NOT(ISERROR(SEARCH("VALORAR",AD434)))</formula>
    </cfRule>
    <cfRule type="containsText" dxfId="12649" priority="6041" operator="containsText" text="Extrema">
      <formula>NOT(ISERROR(SEARCH("Extrema",AD434)))</formula>
    </cfRule>
    <cfRule type="containsText" dxfId="12648" priority="6042" operator="containsText" text="Alta">
      <formula>NOT(ISERROR(SEARCH("Alta",AD434)))</formula>
    </cfRule>
    <cfRule type="containsText" dxfId="12647" priority="6043" operator="containsText" text="Moderada">
      <formula>NOT(ISERROR(SEARCH("Moderada",AD434)))</formula>
    </cfRule>
    <cfRule type="containsText" dxfId="12646" priority="6044" operator="containsText" text="Baja">
      <formula>NOT(ISERROR(SEARCH("Baja",AD434)))</formula>
    </cfRule>
  </conditionalFormatting>
  <conditionalFormatting sqref="AD434">
    <cfRule type="containsText" dxfId="12645" priority="6045" operator="containsText" text="VALORAR">
      <formula>NOT(ISERROR(SEARCH("VALORAR",AD434)))</formula>
    </cfRule>
    <cfRule type="containsText" dxfId="12644" priority="6046" operator="containsText" text="Extrema">
      <formula>NOT(ISERROR(SEARCH("Extrema",AD434)))</formula>
    </cfRule>
    <cfRule type="containsText" dxfId="12643" priority="6047" operator="containsText" text="Alta">
      <formula>NOT(ISERROR(SEARCH("Alta",AD434)))</formula>
    </cfRule>
    <cfRule type="containsText" dxfId="12642" priority="6048" operator="containsText" text="Moderada">
      <formula>NOT(ISERROR(SEARCH("Moderada",AD434)))</formula>
    </cfRule>
    <cfRule type="containsText" dxfId="12641" priority="6049" operator="containsText" text="Baja">
      <formula>NOT(ISERROR(SEARCH("Baja",AD434)))</formula>
    </cfRule>
  </conditionalFormatting>
  <conditionalFormatting sqref="U434">
    <cfRule type="cellIs" dxfId="12640" priority="6056" stopIfTrue="1" operator="equal">
      <formula>"Alta"</formula>
    </cfRule>
  </conditionalFormatting>
  <conditionalFormatting sqref="U434">
    <cfRule type="cellIs" dxfId="12639" priority="6058" stopIfTrue="1" operator="equal">
      <formula>"Baja"</formula>
    </cfRule>
  </conditionalFormatting>
  <conditionalFormatting sqref="U434">
    <cfRule type="cellIs" dxfId="12638" priority="6057" stopIfTrue="1" operator="equal">
      <formula>"Media"</formula>
    </cfRule>
  </conditionalFormatting>
  <conditionalFormatting sqref="U434">
    <cfRule type="cellIs" dxfId="12637" priority="6055" stopIfTrue="1" operator="equal">
      <formula>"Muy Alta"</formula>
    </cfRule>
  </conditionalFormatting>
  <conditionalFormatting sqref="U434">
    <cfRule type="cellIs" dxfId="12636" priority="6059" stopIfTrue="1" operator="equal">
      <formula>"Muy Baja"</formula>
    </cfRule>
  </conditionalFormatting>
  <conditionalFormatting sqref="AS434">
    <cfRule type="cellIs" dxfId="12635" priority="6032" stopIfTrue="1" operator="equal">
      <formula>"Alta"</formula>
    </cfRule>
  </conditionalFormatting>
  <conditionalFormatting sqref="AS434">
    <cfRule type="cellIs" dxfId="12634" priority="6034" stopIfTrue="1" operator="equal">
      <formula>"Baja"</formula>
    </cfRule>
  </conditionalFormatting>
  <conditionalFormatting sqref="AS434">
    <cfRule type="cellIs" dxfId="12633" priority="6033" stopIfTrue="1" operator="equal">
      <formula>"Media"</formula>
    </cfRule>
  </conditionalFormatting>
  <conditionalFormatting sqref="AS434">
    <cfRule type="cellIs" dxfId="12632" priority="6031" stopIfTrue="1" operator="equal">
      <formula>"Muy Alta"</formula>
    </cfRule>
  </conditionalFormatting>
  <conditionalFormatting sqref="AS434">
    <cfRule type="cellIs" dxfId="12631" priority="6035" stopIfTrue="1" operator="equal">
      <formula>"Muy Baja"</formula>
    </cfRule>
  </conditionalFormatting>
  <conditionalFormatting sqref="AD436:AD437">
    <cfRule type="containsText" dxfId="12630" priority="5998" operator="containsText" text="VALORAR">
      <formula>NOT(ISERROR(SEARCH("VALORAR",AD436)))</formula>
    </cfRule>
    <cfRule type="containsText" dxfId="12629" priority="5999" operator="containsText" text="Extrema">
      <formula>NOT(ISERROR(SEARCH("Extrema",AD436)))</formula>
    </cfRule>
    <cfRule type="containsText" dxfId="12628" priority="6000" operator="containsText" text="Alta">
      <formula>NOT(ISERROR(SEARCH("Alta",AD436)))</formula>
    </cfRule>
    <cfRule type="containsText" dxfId="12627" priority="6001" operator="containsText" text="Moderada">
      <formula>NOT(ISERROR(SEARCH("Moderada",AD436)))</formula>
    </cfRule>
    <cfRule type="containsText" dxfId="12626" priority="6002" operator="containsText" text="Baja">
      <formula>NOT(ISERROR(SEARCH("Baja",AD436)))</formula>
    </cfRule>
  </conditionalFormatting>
  <conditionalFormatting sqref="AD436:AD437">
    <cfRule type="containsText" dxfId="12625" priority="6003" operator="containsText" text="VALORAR">
      <formula>NOT(ISERROR(SEARCH("VALORAR",AD436)))</formula>
    </cfRule>
    <cfRule type="containsText" dxfId="12624" priority="6004" operator="containsText" text="Extrema">
      <formula>NOT(ISERROR(SEARCH("Extrema",AD436)))</formula>
    </cfRule>
    <cfRule type="containsText" dxfId="12623" priority="6005" operator="containsText" text="Alta">
      <formula>NOT(ISERROR(SEARCH("Alta",AD436)))</formula>
    </cfRule>
    <cfRule type="containsText" dxfId="12622" priority="6006" operator="containsText" text="Moderada">
      <formula>NOT(ISERROR(SEARCH("Moderada",AD436)))</formula>
    </cfRule>
    <cfRule type="containsText" dxfId="12621" priority="6007" operator="containsText" text="Baja">
      <formula>NOT(ISERROR(SEARCH("Baja",AD436)))</formula>
    </cfRule>
  </conditionalFormatting>
  <conditionalFormatting sqref="AS441">
    <cfRule type="cellIs" dxfId="12620" priority="5952" stopIfTrue="1" operator="equal">
      <formula>"Alta"</formula>
    </cfRule>
  </conditionalFormatting>
  <conditionalFormatting sqref="AS441">
    <cfRule type="cellIs" dxfId="12619" priority="5954" stopIfTrue="1" operator="equal">
      <formula>"Baja"</formula>
    </cfRule>
  </conditionalFormatting>
  <conditionalFormatting sqref="AS441">
    <cfRule type="cellIs" dxfId="12618" priority="5953" stopIfTrue="1" operator="equal">
      <formula>"Media"</formula>
    </cfRule>
  </conditionalFormatting>
  <conditionalFormatting sqref="AS441">
    <cfRule type="cellIs" dxfId="12617" priority="5951" stopIfTrue="1" operator="equal">
      <formula>"Muy Alta"</formula>
    </cfRule>
  </conditionalFormatting>
  <conditionalFormatting sqref="AS441">
    <cfRule type="cellIs" dxfId="12616" priority="5955" stopIfTrue="1" operator="equal">
      <formula>"Muy Baja"</formula>
    </cfRule>
  </conditionalFormatting>
  <conditionalFormatting sqref="AS438">
    <cfRule type="cellIs" dxfId="12615" priority="5910" stopIfTrue="1" operator="equal">
      <formula>"Alta"</formula>
    </cfRule>
  </conditionalFormatting>
  <conditionalFormatting sqref="AS438">
    <cfRule type="cellIs" dxfId="12614" priority="5912" stopIfTrue="1" operator="equal">
      <formula>"Baja"</formula>
    </cfRule>
  </conditionalFormatting>
  <conditionalFormatting sqref="AS438">
    <cfRule type="cellIs" dxfId="12613" priority="5911" stopIfTrue="1" operator="equal">
      <formula>"Media"</formula>
    </cfRule>
  </conditionalFormatting>
  <conditionalFormatting sqref="AS438">
    <cfRule type="cellIs" dxfId="12612" priority="5909" stopIfTrue="1" operator="equal">
      <formula>"Muy Alta"</formula>
    </cfRule>
  </conditionalFormatting>
  <conditionalFormatting sqref="AS438">
    <cfRule type="cellIs" dxfId="12611" priority="5913" stopIfTrue="1" operator="equal">
      <formula>"Muy Baja"</formula>
    </cfRule>
  </conditionalFormatting>
  <conditionalFormatting sqref="U436:U437">
    <cfRule type="cellIs" dxfId="12610" priority="6014" stopIfTrue="1" operator="equal">
      <formula>"Alta"</formula>
    </cfRule>
  </conditionalFormatting>
  <conditionalFormatting sqref="U436:U437">
    <cfRule type="cellIs" dxfId="12609" priority="6016" stopIfTrue="1" operator="equal">
      <formula>"Baja"</formula>
    </cfRule>
  </conditionalFormatting>
  <conditionalFormatting sqref="U436:U437">
    <cfRule type="cellIs" dxfId="12608" priority="6015" stopIfTrue="1" operator="equal">
      <formula>"Media"</formula>
    </cfRule>
  </conditionalFormatting>
  <conditionalFormatting sqref="U436:U437">
    <cfRule type="cellIs" dxfId="12607" priority="6013" stopIfTrue="1" operator="equal">
      <formula>"Muy Alta"</formula>
    </cfRule>
  </conditionalFormatting>
  <conditionalFormatting sqref="U436:U437">
    <cfRule type="cellIs" dxfId="12606" priority="6017" stopIfTrue="1" operator="equal">
      <formula>"Muy Baja"</formula>
    </cfRule>
  </conditionalFormatting>
  <conditionalFormatting sqref="AZ436">
    <cfRule type="containsText" dxfId="12605" priority="5988" operator="containsText" text="VALORAR">
      <formula>NOT(ISERROR(SEARCH("VALORAR",AZ436)))</formula>
    </cfRule>
    <cfRule type="containsText" dxfId="12604" priority="5989" operator="containsText" text="Extrema">
      <formula>NOT(ISERROR(SEARCH("Extrema",AZ436)))</formula>
    </cfRule>
    <cfRule type="containsText" dxfId="12603" priority="5990" operator="containsText" text="Alta">
      <formula>NOT(ISERROR(SEARCH("Alta",AZ436)))</formula>
    </cfRule>
    <cfRule type="containsText" dxfId="12602" priority="5991" operator="containsText" text="Moderada">
      <formula>NOT(ISERROR(SEARCH("Moderada",AZ436)))</formula>
    </cfRule>
    <cfRule type="containsText" dxfId="12601" priority="5992" operator="containsText" text="Baja">
      <formula>NOT(ISERROR(SEARCH("Baja",AZ436)))</formula>
    </cfRule>
  </conditionalFormatting>
  <conditionalFormatting sqref="AZ436">
    <cfRule type="containsText" dxfId="12600" priority="5993" operator="containsText" text="VALORAR">
      <formula>NOT(ISERROR(SEARCH("VALORAR",AZ436)))</formula>
    </cfRule>
    <cfRule type="containsText" dxfId="12599" priority="5994" operator="containsText" text="Extrema">
      <formula>NOT(ISERROR(SEARCH("Extrema",AZ436)))</formula>
    </cfRule>
    <cfRule type="containsText" dxfId="12598" priority="5995" operator="containsText" text="Alta">
      <formula>NOT(ISERROR(SEARCH("Alta",AZ436)))</formula>
    </cfRule>
    <cfRule type="containsText" dxfId="12597" priority="5996" operator="containsText" text="Moderada">
      <formula>NOT(ISERROR(SEARCH("Moderada",AZ436)))</formula>
    </cfRule>
    <cfRule type="containsText" dxfId="12596" priority="5997" operator="containsText" text="Baja">
      <formula>NOT(ISERROR(SEARCH("Baja",AZ436)))</formula>
    </cfRule>
  </conditionalFormatting>
  <conditionalFormatting sqref="AS436">
    <cfRule type="cellIs" dxfId="12595" priority="5980" stopIfTrue="1" operator="equal">
      <formula>"Alta"</formula>
    </cfRule>
  </conditionalFormatting>
  <conditionalFormatting sqref="AS436">
    <cfRule type="cellIs" dxfId="12594" priority="5982" stopIfTrue="1" operator="equal">
      <formula>"Baja"</formula>
    </cfRule>
  </conditionalFormatting>
  <conditionalFormatting sqref="AS436">
    <cfRule type="cellIs" dxfId="12593" priority="5981" stopIfTrue="1" operator="equal">
      <formula>"Media"</formula>
    </cfRule>
  </conditionalFormatting>
  <conditionalFormatting sqref="AS436">
    <cfRule type="cellIs" dxfId="12592" priority="5979" stopIfTrue="1" operator="equal">
      <formula>"Muy Alta"</formula>
    </cfRule>
  </conditionalFormatting>
  <conditionalFormatting sqref="AS436">
    <cfRule type="cellIs" dxfId="12591" priority="5983" stopIfTrue="1" operator="equal">
      <formula>"Muy Baja"</formula>
    </cfRule>
  </conditionalFormatting>
  <conditionalFormatting sqref="AS437">
    <cfRule type="cellIs" dxfId="12590" priority="5966" stopIfTrue="1" operator="equal">
      <formula>"Alta"</formula>
    </cfRule>
  </conditionalFormatting>
  <conditionalFormatting sqref="AS437">
    <cfRule type="cellIs" dxfId="12589" priority="5968" stopIfTrue="1" operator="equal">
      <formula>"Baja"</formula>
    </cfRule>
  </conditionalFormatting>
  <conditionalFormatting sqref="AS437">
    <cfRule type="cellIs" dxfId="12588" priority="5967" stopIfTrue="1" operator="equal">
      <formula>"Media"</formula>
    </cfRule>
  </conditionalFormatting>
  <conditionalFormatting sqref="AS437">
    <cfRule type="cellIs" dxfId="12587" priority="5965" stopIfTrue="1" operator="equal">
      <formula>"Muy Alta"</formula>
    </cfRule>
  </conditionalFormatting>
  <conditionalFormatting sqref="AS437">
    <cfRule type="cellIs" dxfId="12586" priority="5969" stopIfTrue="1" operator="equal">
      <formula>"Muy Baja"</formula>
    </cfRule>
  </conditionalFormatting>
  <conditionalFormatting sqref="AD438:AD439">
    <cfRule type="containsText" dxfId="12585" priority="5918" operator="containsText" text="VALORAR">
      <formula>NOT(ISERROR(SEARCH("VALORAR",AD438)))</formula>
    </cfRule>
    <cfRule type="containsText" dxfId="12584" priority="5919" operator="containsText" text="Extrema">
      <formula>NOT(ISERROR(SEARCH("Extrema",AD438)))</formula>
    </cfRule>
    <cfRule type="containsText" dxfId="12583" priority="5920" operator="containsText" text="Alta">
      <formula>NOT(ISERROR(SEARCH("Alta",AD438)))</formula>
    </cfRule>
    <cfRule type="containsText" dxfId="12582" priority="5921" operator="containsText" text="Moderada">
      <formula>NOT(ISERROR(SEARCH("Moderada",AD438)))</formula>
    </cfRule>
    <cfRule type="containsText" dxfId="12581" priority="5922" operator="containsText" text="Baja">
      <formula>NOT(ISERROR(SEARCH("Baja",AD438)))</formula>
    </cfRule>
  </conditionalFormatting>
  <conditionalFormatting sqref="AD438:AD439">
    <cfRule type="containsText" dxfId="12580" priority="5923" operator="containsText" text="VALORAR">
      <formula>NOT(ISERROR(SEARCH("VALORAR",AD438)))</formula>
    </cfRule>
    <cfRule type="containsText" dxfId="12579" priority="5924" operator="containsText" text="Extrema">
      <formula>NOT(ISERROR(SEARCH("Extrema",AD438)))</formula>
    </cfRule>
    <cfRule type="containsText" dxfId="12578" priority="5925" operator="containsText" text="Alta">
      <formula>NOT(ISERROR(SEARCH("Alta",AD438)))</formula>
    </cfRule>
    <cfRule type="containsText" dxfId="12577" priority="5926" operator="containsText" text="Moderada">
      <formula>NOT(ISERROR(SEARCH("Moderada",AD438)))</formula>
    </cfRule>
    <cfRule type="containsText" dxfId="12576" priority="5927" operator="containsText" text="Baja">
      <formula>NOT(ISERROR(SEARCH("Baja",AD438)))</formula>
    </cfRule>
  </conditionalFormatting>
  <conditionalFormatting sqref="U438:U439">
    <cfRule type="cellIs" dxfId="12575" priority="5934" stopIfTrue="1" operator="equal">
      <formula>"Alta"</formula>
    </cfRule>
  </conditionalFormatting>
  <conditionalFormatting sqref="U438:U439">
    <cfRule type="cellIs" dxfId="12574" priority="5936" stopIfTrue="1" operator="equal">
      <formula>"Baja"</formula>
    </cfRule>
  </conditionalFormatting>
  <conditionalFormatting sqref="U438:U439">
    <cfRule type="cellIs" dxfId="12573" priority="5935" stopIfTrue="1" operator="equal">
      <formula>"Media"</formula>
    </cfRule>
  </conditionalFormatting>
  <conditionalFormatting sqref="U438:U439">
    <cfRule type="cellIs" dxfId="12572" priority="5933" stopIfTrue="1" operator="equal">
      <formula>"Muy Alta"</formula>
    </cfRule>
  </conditionalFormatting>
  <conditionalFormatting sqref="U438:U439">
    <cfRule type="cellIs" dxfId="12571" priority="5937" stopIfTrue="1" operator="equal">
      <formula>"Muy Baja"</formula>
    </cfRule>
  </conditionalFormatting>
  <conditionalFormatting sqref="AS439">
    <cfRule type="cellIs" dxfId="12570" priority="5896" stopIfTrue="1" operator="equal">
      <formula>"Alta"</formula>
    </cfRule>
  </conditionalFormatting>
  <conditionalFormatting sqref="AS439">
    <cfRule type="cellIs" dxfId="12569" priority="5898" stopIfTrue="1" operator="equal">
      <formula>"Baja"</formula>
    </cfRule>
  </conditionalFormatting>
  <conditionalFormatting sqref="AS439">
    <cfRule type="cellIs" dxfId="12568" priority="5897" stopIfTrue="1" operator="equal">
      <formula>"Media"</formula>
    </cfRule>
  </conditionalFormatting>
  <conditionalFormatting sqref="AS439">
    <cfRule type="cellIs" dxfId="12567" priority="5895" stopIfTrue="1" operator="equal">
      <formula>"Muy Alta"</formula>
    </cfRule>
  </conditionalFormatting>
  <conditionalFormatting sqref="AS439">
    <cfRule type="cellIs" dxfId="12566" priority="5899" stopIfTrue="1" operator="equal">
      <formula>"Muy Baja"</formula>
    </cfRule>
  </conditionalFormatting>
  <conditionalFormatting sqref="AD440">
    <cfRule type="containsText" dxfId="12565" priority="5862" operator="containsText" text="VALORAR">
      <formula>NOT(ISERROR(SEARCH("VALORAR",AD440)))</formula>
    </cfRule>
    <cfRule type="containsText" dxfId="12564" priority="5863" operator="containsText" text="Extrema">
      <formula>NOT(ISERROR(SEARCH("Extrema",AD440)))</formula>
    </cfRule>
    <cfRule type="containsText" dxfId="12563" priority="5864" operator="containsText" text="Alta">
      <formula>NOT(ISERROR(SEARCH("Alta",AD440)))</formula>
    </cfRule>
    <cfRule type="containsText" dxfId="12562" priority="5865" operator="containsText" text="Moderada">
      <formula>NOT(ISERROR(SEARCH("Moderada",AD440)))</formula>
    </cfRule>
    <cfRule type="containsText" dxfId="12561" priority="5866" operator="containsText" text="Baja">
      <formula>NOT(ISERROR(SEARCH("Baja",AD440)))</formula>
    </cfRule>
  </conditionalFormatting>
  <conditionalFormatting sqref="AD440">
    <cfRule type="containsText" dxfId="12560" priority="5867" operator="containsText" text="VALORAR">
      <formula>NOT(ISERROR(SEARCH("VALORAR",AD440)))</formula>
    </cfRule>
    <cfRule type="containsText" dxfId="12559" priority="5868" operator="containsText" text="Extrema">
      <formula>NOT(ISERROR(SEARCH("Extrema",AD440)))</formula>
    </cfRule>
    <cfRule type="containsText" dxfId="12558" priority="5869" operator="containsText" text="Alta">
      <formula>NOT(ISERROR(SEARCH("Alta",AD440)))</formula>
    </cfRule>
    <cfRule type="containsText" dxfId="12557" priority="5870" operator="containsText" text="Moderada">
      <formula>NOT(ISERROR(SEARCH("Moderada",AD440)))</formula>
    </cfRule>
    <cfRule type="containsText" dxfId="12556" priority="5871" operator="containsText" text="Baja">
      <formula>NOT(ISERROR(SEARCH("Baja",AD440)))</formula>
    </cfRule>
  </conditionalFormatting>
  <conditionalFormatting sqref="U440">
    <cfRule type="cellIs" dxfId="12555" priority="5878" stopIfTrue="1" operator="equal">
      <formula>"Alta"</formula>
    </cfRule>
  </conditionalFormatting>
  <conditionalFormatting sqref="U440">
    <cfRule type="cellIs" dxfId="12554" priority="5880" stopIfTrue="1" operator="equal">
      <formula>"Baja"</formula>
    </cfRule>
  </conditionalFormatting>
  <conditionalFormatting sqref="U440">
    <cfRule type="cellIs" dxfId="12553" priority="5879" stopIfTrue="1" operator="equal">
      <formula>"Media"</formula>
    </cfRule>
  </conditionalFormatting>
  <conditionalFormatting sqref="U440">
    <cfRule type="cellIs" dxfId="12552" priority="5877" stopIfTrue="1" operator="equal">
      <formula>"Muy Alta"</formula>
    </cfRule>
  </conditionalFormatting>
  <conditionalFormatting sqref="U440">
    <cfRule type="cellIs" dxfId="12551" priority="5881" stopIfTrue="1" operator="equal">
      <formula>"Muy Baja"</formula>
    </cfRule>
  </conditionalFormatting>
  <conditionalFormatting sqref="AS440">
    <cfRule type="cellIs" dxfId="12550" priority="5854" stopIfTrue="1" operator="equal">
      <formula>"Alta"</formula>
    </cfRule>
  </conditionalFormatting>
  <conditionalFormatting sqref="AS440">
    <cfRule type="cellIs" dxfId="12549" priority="5856" stopIfTrue="1" operator="equal">
      <formula>"Baja"</formula>
    </cfRule>
  </conditionalFormatting>
  <conditionalFormatting sqref="AS440">
    <cfRule type="cellIs" dxfId="12548" priority="5855" stopIfTrue="1" operator="equal">
      <formula>"Media"</formula>
    </cfRule>
  </conditionalFormatting>
  <conditionalFormatting sqref="AS440">
    <cfRule type="cellIs" dxfId="12547" priority="5853" stopIfTrue="1" operator="equal">
      <formula>"Muy Alta"</formula>
    </cfRule>
  </conditionalFormatting>
  <conditionalFormatting sqref="AS440">
    <cfRule type="cellIs" dxfId="12546" priority="5857" stopIfTrue="1" operator="equal">
      <formula>"Muy Baja"</formula>
    </cfRule>
  </conditionalFormatting>
  <conditionalFormatting sqref="AD448:AD449">
    <cfRule type="containsText" dxfId="12545" priority="5684" operator="containsText" text="VALORAR">
      <formula>NOT(ISERROR(SEARCH("VALORAR",AD448)))</formula>
    </cfRule>
    <cfRule type="containsText" dxfId="12544" priority="5685" operator="containsText" text="Extrema">
      <formula>NOT(ISERROR(SEARCH("Extrema",AD448)))</formula>
    </cfRule>
    <cfRule type="containsText" dxfId="12543" priority="5686" operator="containsText" text="Alta">
      <formula>NOT(ISERROR(SEARCH("Alta",AD448)))</formula>
    </cfRule>
    <cfRule type="containsText" dxfId="12542" priority="5687" operator="containsText" text="Moderada">
      <formula>NOT(ISERROR(SEARCH("Moderada",AD448)))</formula>
    </cfRule>
    <cfRule type="containsText" dxfId="12541" priority="5688" operator="containsText" text="Baja">
      <formula>NOT(ISERROR(SEARCH("Baja",AD448)))</formula>
    </cfRule>
  </conditionalFormatting>
  <conditionalFormatting sqref="AD448:AD449">
    <cfRule type="containsText" dxfId="12540" priority="5689" operator="containsText" text="VALORAR">
      <formula>NOT(ISERROR(SEARCH("VALORAR",AD448)))</formula>
    </cfRule>
    <cfRule type="containsText" dxfId="12539" priority="5690" operator="containsText" text="Extrema">
      <formula>NOT(ISERROR(SEARCH("Extrema",AD448)))</formula>
    </cfRule>
    <cfRule type="containsText" dxfId="12538" priority="5691" operator="containsText" text="Alta">
      <formula>NOT(ISERROR(SEARCH("Alta",AD448)))</formula>
    </cfRule>
    <cfRule type="containsText" dxfId="12537" priority="5692" operator="containsText" text="Moderada">
      <formula>NOT(ISERROR(SEARCH("Moderada",AD448)))</formula>
    </cfRule>
    <cfRule type="containsText" dxfId="12536" priority="5693" operator="containsText" text="Baja">
      <formula>NOT(ISERROR(SEARCH("Baja",AD448)))</formula>
    </cfRule>
  </conditionalFormatting>
  <conditionalFormatting sqref="AS453">
    <cfRule type="cellIs" dxfId="12535" priority="5638" stopIfTrue="1" operator="equal">
      <formula>"Alta"</formula>
    </cfRule>
  </conditionalFormatting>
  <conditionalFormatting sqref="AS453">
    <cfRule type="cellIs" dxfId="12534" priority="5640" stopIfTrue="1" operator="equal">
      <formula>"Baja"</formula>
    </cfRule>
  </conditionalFormatting>
  <conditionalFormatting sqref="AS453">
    <cfRule type="cellIs" dxfId="12533" priority="5639" stopIfTrue="1" operator="equal">
      <formula>"Media"</formula>
    </cfRule>
  </conditionalFormatting>
  <conditionalFormatting sqref="AS453">
    <cfRule type="cellIs" dxfId="12532" priority="5637" stopIfTrue="1" operator="equal">
      <formula>"Muy Alta"</formula>
    </cfRule>
  </conditionalFormatting>
  <conditionalFormatting sqref="AS453">
    <cfRule type="cellIs" dxfId="12531" priority="5641" stopIfTrue="1" operator="equal">
      <formula>"Muy Baja"</formula>
    </cfRule>
  </conditionalFormatting>
  <conditionalFormatting sqref="AS450">
    <cfRule type="cellIs" dxfId="12530" priority="5596" stopIfTrue="1" operator="equal">
      <formula>"Alta"</formula>
    </cfRule>
  </conditionalFormatting>
  <conditionalFormatting sqref="AS450">
    <cfRule type="cellIs" dxfId="12529" priority="5598" stopIfTrue="1" operator="equal">
      <formula>"Baja"</formula>
    </cfRule>
  </conditionalFormatting>
  <conditionalFormatting sqref="AS450">
    <cfRule type="cellIs" dxfId="12528" priority="5597" stopIfTrue="1" operator="equal">
      <formula>"Media"</formula>
    </cfRule>
  </conditionalFormatting>
  <conditionalFormatting sqref="AS450">
    <cfRule type="cellIs" dxfId="12527" priority="5595" stopIfTrue="1" operator="equal">
      <formula>"Muy Alta"</formula>
    </cfRule>
  </conditionalFormatting>
  <conditionalFormatting sqref="AS450">
    <cfRule type="cellIs" dxfId="12526" priority="5599" stopIfTrue="1" operator="equal">
      <formula>"Muy Baja"</formula>
    </cfRule>
  </conditionalFormatting>
  <conditionalFormatting sqref="U448:U449">
    <cfRule type="cellIs" dxfId="12525" priority="5700" stopIfTrue="1" operator="equal">
      <formula>"Alta"</formula>
    </cfRule>
  </conditionalFormatting>
  <conditionalFormatting sqref="U448:U449">
    <cfRule type="cellIs" dxfId="12524" priority="5702" stopIfTrue="1" operator="equal">
      <formula>"Baja"</formula>
    </cfRule>
  </conditionalFormatting>
  <conditionalFormatting sqref="U448:U449">
    <cfRule type="cellIs" dxfId="12523" priority="5701" stopIfTrue="1" operator="equal">
      <formula>"Media"</formula>
    </cfRule>
  </conditionalFormatting>
  <conditionalFormatting sqref="U448:U449">
    <cfRule type="cellIs" dxfId="12522" priority="5699" stopIfTrue="1" operator="equal">
      <formula>"Muy Alta"</formula>
    </cfRule>
  </conditionalFormatting>
  <conditionalFormatting sqref="U448:U449">
    <cfRule type="cellIs" dxfId="12521" priority="5703" stopIfTrue="1" operator="equal">
      <formula>"Muy Baja"</formula>
    </cfRule>
  </conditionalFormatting>
  <conditionalFormatting sqref="AD454:AD455">
    <cfRule type="containsText" dxfId="12520" priority="5548" operator="containsText" text="VALORAR">
      <formula>NOT(ISERROR(SEARCH("VALORAR",AD454)))</formula>
    </cfRule>
    <cfRule type="containsText" dxfId="12519" priority="5549" operator="containsText" text="Extrema">
      <formula>NOT(ISERROR(SEARCH("Extrema",AD454)))</formula>
    </cfRule>
    <cfRule type="containsText" dxfId="12518" priority="5550" operator="containsText" text="Alta">
      <formula>NOT(ISERROR(SEARCH("Alta",AD454)))</formula>
    </cfRule>
    <cfRule type="containsText" dxfId="12517" priority="5551" operator="containsText" text="Moderada">
      <formula>NOT(ISERROR(SEARCH("Moderada",AD454)))</formula>
    </cfRule>
    <cfRule type="containsText" dxfId="12516" priority="5552" operator="containsText" text="Baja">
      <formula>NOT(ISERROR(SEARCH("Baja",AD454)))</formula>
    </cfRule>
  </conditionalFormatting>
  <conditionalFormatting sqref="AD454:AD455">
    <cfRule type="containsText" dxfId="12515" priority="5553" operator="containsText" text="VALORAR">
      <formula>NOT(ISERROR(SEARCH("VALORAR",AD454)))</formula>
    </cfRule>
    <cfRule type="containsText" dxfId="12514" priority="5554" operator="containsText" text="Extrema">
      <formula>NOT(ISERROR(SEARCH("Extrema",AD454)))</formula>
    </cfRule>
    <cfRule type="containsText" dxfId="12513" priority="5555" operator="containsText" text="Alta">
      <formula>NOT(ISERROR(SEARCH("Alta",AD454)))</formula>
    </cfRule>
    <cfRule type="containsText" dxfId="12512" priority="5556" operator="containsText" text="Moderada">
      <formula>NOT(ISERROR(SEARCH("Moderada",AD454)))</formula>
    </cfRule>
    <cfRule type="containsText" dxfId="12511" priority="5557" operator="containsText" text="Baja">
      <formula>NOT(ISERROR(SEARCH("Baja",AD454)))</formula>
    </cfRule>
  </conditionalFormatting>
  <conditionalFormatting sqref="AZ448">
    <cfRule type="containsText" dxfId="12510" priority="5674" operator="containsText" text="VALORAR">
      <formula>NOT(ISERROR(SEARCH("VALORAR",AZ448)))</formula>
    </cfRule>
    <cfRule type="containsText" dxfId="12509" priority="5675" operator="containsText" text="Extrema">
      <formula>NOT(ISERROR(SEARCH("Extrema",AZ448)))</formula>
    </cfRule>
    <cfRule type="containsText" dxfId="12508" priority="5676" operator="containsText" text="Alta">
      <formula>NOT(ISERROR(SEARCH("Alta",AZ448)))</formula>
    </cfRule>
    <cfRule type="containsText" dxfId="12507" priority="5677" operator="containsText" text="Moderada">
      <formula>NOT(ISERROR(SEARCH("Moderada",AZ448)))</formula>
    </cfRule>
    <cfRule type="containsText" dxfId="12506" priority="5678" operator="containsText" text="Baja">
      <formula>NOT(ISERROR(SEARCH("Baja",AZ448)))</formula>
    </cfRule>
  </conditionalFormatting>
  <conditionalFormatting sqref="AZ448">
    <cfRule type="containsText" dxfId="12505" priority="5679" operator="containsText" text="VALORAR">
      <formula>NOT(ISERROR(SEARCH("VALORAR",AZ448)))</formula>
    </cfRule>
    <cfRule type="containsText" dxfId="12504" priority="5680" operator="containsText" text="Extrema">
      <formula>NOT(ISERROR(SEARCH("Extrema",AZ448)))</formula>
    </cfRule>
    <cfRule type="containsText" dxfId="12503" priority="5681" operator="containsText" text="Alta">
      <formula>NOT(ISERROR(SEARCH("Alta",AZ448)))</formula>
    </cfRule>
    <cfRule type="containsText" dxfId="12502" priority="5682" operator="containsText" text="Moderada">
      <formula>NOT(ISERROR(SEARCH("Moderada",AZ448)))</formula>
    </cfRule>
    <cfRule type="containsText" dxfId="12501" priority="5683" operator="containsText" text="Baja">
      <formula>NOT(ISERROR(SEARCH("Baja",AZ448)))</formula>
    </cfRule>
  </conditionalFormatting>
  <conditionalFormatting sqref="AS448">
    <cfRule type="cellIs" dxfId="12500" priority="5666" stopIfTrue="1" operator="equal">
      <formula>"Alta"</formula>
    </cfRule>
  </conditionalFormatting>
  <conditionalFormatting sqref="AS448">
    <cfRule type="cellIs" dxfId="12499" priority="5668" stopIfTrue="1" operator="equal">
      <formula>"Baja"</formula>
    </cfRule>
  </conditionalFormatting>
  <conditionalFormatting sqref="AS448">
    <cfRule type="cellIs" dxfId="12498" priority="5667" stopIfTrue="1" operator="equal">
      <formula>"Media"</formula>
    </cfRule>
  </conditionalFormatting>
  <conditionalFormatting sqref="AS448">
    <cfRule type="cellIs" dxfId="12497" priority="5665" stopIfTrue="1" operator="equal">
      <formula>"Muy Alta"</formula>
    </cfRule>
  </conditionalFormatting>
  <conditionalFormatting sqref="AS448">
    <cfRule type="cellIs" dxfId="12496" priority="5669" stopIfTrue="1" operator="equal">
      <formula>"Muy Baja"</formula>
    </cfRule>
  </conditionalFormatting>
  <conditionalFormatting sqref="AS449">
    <cfRule type="cellIs" dxfId="12495" priority="5652" stopIfTrue="1" operator="equal">
      <formula>"Alta"</formula>
    </cfRule>
  </conditionalFormatting>
  <conditionalFormatting sqref="AS449">
    <cfRule type="cellIs" dxfId="12494" priority="5654" stopIfTrue="1" operator="equal">
      <formula>"Baja"</formula>
    </cfRule>
  </conditionalFormatting>
  <conditionalFormatting sqref="AS449">
    <cfRule type="cellIs" dxfId="12493" priority="5653" stopIfTrue="1" operator="equal">
      <formula>"Media"</formula>
    </cfRule>
  </conditionalFormatting>
  <conditionalFormatting sqref="AS449">
    <cfRule type="cellIs" dxfId="12492" priority="5651" stopIfTrue="1" operator="equal">
      <formula>"Muy Alta"</formula>
    </cfRule>
  </conditionalFormatting>
  <conditionalFormatting sqref="AS449">
    <cfRule type="cellIs" dxfId="12491" priority="5655" stopIfTrue="1" operator="equal">
      <formula>"Muy Baja"</formula>
    </cfRule>
  </conditionalFormatting>
  <conditionalFormatting sqref="AS459">
    <cfRule type="cellIs" dxfId="12490" priority="5502" stopIfTrue="1" operator="equal">
      <formula>"Alta"</formula>
    </cfRule>
  </conditionalFormatting>
  <conditionalFormatting sqref="AS459">
    <cfRule type="cellIs" dxfId="12489" priority="5504" stopIfTrue="1" operator="equal">
      <formula>"Baja"</formula>
    </cfRule>
  </conditionalFormatting>
  <conditionalFormatting sqref="AS459">
    <cfRule type="cellIs" dxfId="12488" priority="5503" stopIfTrue="1" operator="equal">
      <formula>"Media"</formula>
    </cfRule>
  </conditionalFormatting>
  <conditionalFormatting sqref="AS459">
    <cfRule type="cellIs" dxfId="12487" priority="5501" stopIfTrue="1" operator="equal">
      <formula>"Muy Alta"</formula>
    </cfRule>
  </conditionalFormatting>
  <conditionalFormatting sqref="AS459">
    <cfRule type="cellIs" dxfId="12486" priority="5505" stopIfTrue="1" operator="equal">
      <formula>"Muy Baja"</formula>
    </cfRule>
  </conditionalFormatting>
  <conditionalFormatting sqref="AD450:AD451">
    <cfRule type="containsText" dxfId="12485" priority="5604" operator="containsText" text="VALORAR">
      <formula>NOT(ISERROR(SEARCH("VALORAR",AD450)))</formula>
    </cfRule>
    <cfRule type="containsText" dxfId="12484" priority="5605" operator="containsText" text="Extrema">
      <formula>NOT(ISERROR(SEARCH("Extrema",AD450)))</formula>
    </cfRule>
    <cfRule type="containsText" dxfId="12483" priority="5606" operator="containsText" text="Alta">
      <formula>NOT(ISERROR(SEARCH("Alta",AD450)))</formula>
    </cfRule>
    <cfRule type="containsText" dxfId="12482" priority="5607" operator="containsText" text="Moderada">
      <formula>NOT(ISERROR(SEARCH("Moderada",AD450)))</formula>
    </cfRule>
    <cfRule type="containsText" dxfId="12481" priority="5608" operator="containsText" text="Baja">
      <formula>NOT(ISERROR(SEARCH("Baja",AD450)))</formula>
    </cfRule>
  </conditionalFormatting>
  <conditionalFormatting sqref="AD450:AD451">
    <cfRule type="containsText" dxfId="12480" priority="5609" operator="containsText" text="VALORAR">
      <formula>NOT(ISERROR(SEARCH("VALORAR",AD450)))</formula>
    </cfRule>
    <cfRule type="containsText" dxfId="12479" priority="5610" operator="containsText" text="Extrema">
      <formula>NOT(ISERROR(SEARCH("Extrema",AD450)))</formula>
    </cfRule>
    <cfRule type="containsText" dxfId="12478" priority="5611" operator="containsText" text="Alta">
      <formula>NOT(ISERROR(SEARCH("Alta",AD450)))</formula>
    </cfRule>
    <cfRule type="containsText" dxfId="12477" priority="5612" operator="containsText" text="Moderada">
      <formula>NOT(ISERROR(SEARCH("Moderada",AD450)))</formula>
    </cfRule>
    <cfRule type="containsText" dxfId="12476" priority="5613" operator="containsText" text="Baja">
      <formula>NOT(ISERROR(SEARCH("Baja",AD450)))</formula>
    </cfRule>
  </conditionalFormatting>
  <conditionalFormatting sqref="U450:U451">
    <cfRule type="cellIs" dxfId="12475" priority="5620" stopIfTrue="1" operator="equal">
      <formula>"Alta"</formula>
    </cfRule>
  </conditionalFormatting>
  <conditionalFormatting sqref="U450:U451">
    <cfRule type="cellIs" dxfId="12474" priority="5622" stopIfTrue="1" operator="equal">
      <formula>"Baja"</formula>
    </cfRule>
  </conditionalFormatting>
  <conditionalFormatting sqref="U450:U451">
    <cfRule type="cellIs" dxfId="12473" priority="5621" stopIfTrue="1" operator="equal">
      <formula>"Media"</formula>
    </cfRule>
  </conditionalFormatting>
  <conditionalFormatting sqref="U450:U451">
    <cfRule type="cellIs" dxfId="12472" priority="5619" stopIfTrue="1" operator="equal">
      <formula>"Muy Alta"</formula>
    </cfRule>
  </conditionalFormatting>
  <conditionalFormatting sqref="U450:U451">
    <cfRule type="cellIs" dxfId="12471" priority="5623" stopIfTrue="1" operator="equal">
      <formula>"Muy Baja"</formula>
    </cfRule>
  </conditionalFormatting>
  <conditionalFormatting sqref="AS456">
    <cfRule type="cellIs" dxfId="12470" priority="5460" stopIfTrue="1" operator="equal">
      <formula>"Alta"</formula>
    </cfRule>
  </conditionalFormatting>
  <conditionalFormatting sqref="AS456">
    <cfRule type="cellIs" dxfId="12469" priority="5462" stopIfTrue="1" operator="equal">
      <formula>"Baja"</formula>
    </cfRule>
  </conditionalFormatting>
  <conditionalFormatting sqref="AS456">
    <cfRule type="cellIs" dxfId="12468" priority="5461" stopIfTrue="1" operator="equal">
      <formula>"Media"</formula>
    </cfRule>
  </conditionalFormatting>
  <conditionalFormatting sqref="AS456">
    <cfRule type="cellIs" dxfId="12467" priority="5459" stopIfTrue="1" operator="equal">
      <formula>"Muy Alta"</formula>
    </cfRule>
  </conditionalFormatting>
  <conditionalFormatting sqref="AS456">
    <cfRule type="cellIs" dxfId="12466" priority="5463" stopIfTrue="1" operator="equal">
      <formula>"Muy Baja"</formula>
    </cfRule>
  </conditionalFormatting>
  <conditionalFormatting sqref="AS451">
    <cfRule type="cellIs" dxfId="12465" priority="5582" stopIfTrue="1" operator="equal">
      <formula>"Alta"</formula>
    </cfRule>
  </conditionalFormatting>
  <conditionalFormatting sqref="AS451">
    <cfRule type="cellIs" dxfId="12464" priority="5584" stopIfTrue="1" operator="equal">
      <formula>"Baja"</formula>
    </cfRule>
  </conditionalFormatting>
  <conditionalFormatting sqref="AS451">
    <cfRule type="cellIs" dxfId="12463" priority="5583" stopIfTrue="1" operator="equal">
      <formula>"Media"</formula>
    </cfRule>
  </conditionalFormatting>
  <conditionalFormatting sqref="AS451">
    <cfRule type="cellIs" dxfId="12462" priority="5581" stopIfTrue="1" operator="equal">
      <formula>"Muy Alta"</formula>
    </cfRule>
  </conditionalFormatting>
  <conditionalFormatting sqref="AS451">
    <cfRule type="cellIs" dxfId="12461" priority="5585" stopIfTrue="1" operator="equal">
      <formula>"Muy Baja"</formula>
    </cfRule>
  </conditionalFormatting>
  <conditionalFormatting sqref="U454:U455">
    <cfRule type="cellIs" dxfId="12460" priority="5564" stopIfTrue="1" operator="equal">
      <formula>"Alta"</formula>
    </cfRule>
  </conditionalFormatting>
  <conditionalFormatting sqref="U454:U455">
    <cfRule type="cellIs" dxfId="12459" priority="5566" stopIfTrue="1" operator="equal">
      <formula>"Baja"</formula>
    </cfRule>
  </conditionalFormatting>
  <conditionalFormatting sqref="U454:U455">
    <cfRule type="cellIs" dxfId="12458" priority="5565" stopIfTrue="1" operator="equal">
      <formula>"Media"</formula>
    </cfRule>
  </conditionalFormatting>
  <conditionalFormatting sqref="U454:U455">
    <cfRule type="cellIs" dxfId="12457" priority="5563" stopIfTrue="1" operator="equal">
      <formula>"Muy Alta"</formula>
    </cfRule>
  </conditionalFormatting>
  <conditionalFormatting sqref="U454:U455">
    <cfRule type="cellIs" dxfId="12456" priority="5567" stopIfTrue="1" operator="equal">
      <formula>"Muy Baja"</formula>
    </cfRule>
  </conditionalFormatting>
  <conditionalFormatting sqref="AD460:AD461">
    <cfRule type="containsText" dxfId="12455" priority="5412" operator="containsText" text="VALORAR">
      <formula>NOT(ISERROR(SEARCH("VALORAR",AD460)))</formula>
    </cfRule>
    <cfRule type="containsText" dxfId="12454" priority="5413" operator="containsText" text="Extrema">
      <formula>NOT(ISERROR(SEARCH("Extrema",AD460)))</formula>
    </cfRule>
    <cfRule type="containsText" dxfId="12453" priority="5414" operator="containsText" text="Alta">
      <formula>NOT(ISERROR(SEARCH("Alta",AD460)))</formula>
    </cfRule>
    <cfRule type="containsText" dxfId="12452" priority="5415" operator="containsText" text="Moderada">
      <formula>NOT(ISERROR(SEARCH("Moderada",AD460)))</formula>
    </cfRule>
    <cfRule type="containsText" dxfId="12451" priority="5416" operator="containsText" text="Baja">
      <formula>NOT(ISERROR(SEARCH("Baja",AD460)))</formula>
    </cfRule>
  </conditionalFormatting>
  <conditionalFormatting sqref="AD460:AD461">
    <cfRule type="containsText" dxfId="12450" priority="5417" operator="containsText" text="VALORAR">
      <formula>NOT(ISERROR(SEARCH("VALORAR",AD460)))</formula>
    </cfRule>
    <cfRule type="containsText" dxfId="12449" priority="5418" operator="containsText" text="Extrema">
      <formula>NOT(ISERROR(SEARCH("Extrema",AD460)))</formula>
    </cfRule>
    <cfRule type="containsText" dxfId="12448" priority="5419" operator="containsText" text="Alta">
      <formula>NOT(ISERROR(SEARCH("Alta",AD460)))</formula>
    </cfRule>
    <cfRule type="containsText" dxfId="12447" priority="5420" operator="containsText" text="Moderada">
      <formula>NOT(ISERROR(SEARCH("Moderada",AD460)))</formula>
    </cfRule>
    <cfRule type="containsText" dxfId="12446" priority="5421" operator="containsText" text="Baja">
      <formula>NOT(ISERROR(SEARCH("Baja",AD460)))</formula>
    </cfRule>
  </conditionalFormatting>
  <conditionalFormatting sqref="AZ454">
    <cfRule type="containsText" dxfId="12445" priority="5538" operator="containsText" text="VALORAR">
      <formula>NOT(ISERROR(SEARCH("VALORAR",AZ454)))</formula>
    </cfRule>
    <cfRule type="containsText" dxfId="12444" priority="5539" operator="containsText" text="Extrema">
      <formula>NOT(ISERROR(SEARCH("Extrema",AZ454)))</formula>
    </cfRule>
    <cfRule type="containsText" dxfId="12443" priority="5540" operator="containsText" text="Alta">
      <formula>NOT(ISERROR(SEARCH("Alta",AZ454)))</formula>
    </cfRule>
    <cfRule type="containsText" dxfId="12442" priority="5541" operator="containsText" text="Moderada">
      <formula>NOT(ISERROR(SEARCH("Moderada",AZ454)))</formula>
    </cfRule>
    <cfRule type="containsText" dxfId="12441" priority="5542" operator="containsText" text="Baja">
      <formula>NOT(ISERROR(SEARCH("Baja",AZ454)))</formula>
    </cfRule>
  </conditionalFormatting>
  <conditionalFormatting sqref="AZ454">
    <cfRule type="containsText" dxfId="12440" priority="5543" operator="containsText" text="VALORAR">
      <formula>NOT(ISERROR(SEARCH("VALORAR",AZ454)))</formula>
    </cfRule>
    <cfRule type="containsText" dxfId="12439" priority="5544" operator="containsText" text="Extrema">
      <formula>NOT(ISERROR(SEARCH("Extrema",AZ454)))</formula>
    </cfRule>
    <cfRule type="containsText" dxfId="12438" priority="5545" operator="containsText" text="Alta">
      <formula>NOT(ISERROR(SEARCH("Alta",AZ454)))</formula>
    </cfRule>
    <cfRule type="containsText" dxfId="12437" priority="5546" operator="containsText" text="Moderada">
      <formula>NOT(ISERROR(SEARCH("Moderada",AZ454)))</formula>
    </cfRule>
    <cfRule type="containsText" dxfId="12436" priority="5547" operator="containsText" text="Baja">
      <formula>NOT(ISERROR(SEARCH("Baja",AZ454)))</formula>
    </cfRule>
  </conditionalFormatting>
  <conditionalFormatting sqref="AS454">
    <cfRule type="cellIs" dxfId="12435" priority="5530" stopIfTrue="1" operator="equal">
      <formula>"Alta"</formula>
    </cfRule>
  </conditionalFormatting>
  <conditionalFormatting sqref="AS454">
    <cfRule type="cellIs" dxfId="12434" priority="5532" stopIfTrue="1" operator="equal">
      <formula>"Baja"</formula>
    </cfRule>
  </conditionalFormatting>
  <conditionalFormatting sqref="AS454">
    <cfRule type="cellIs" dxfId="12433" priority="5531" stopIfTrue="1" operator="equal">
      <formula>"Media"</formula>
    </cfRule>
  </conditionalFormatting>
  <conditionalFormatting sqref="AS454">
    <cfRule type="cellIs" dxfId="12432" priority="5529" stopIfTrue="1" operator="equal">
      <formula>"Muy Alta"</formula>
    </cfRule>
  </conditionalFormatting>
  <conditionalFormatting sqref="AS454">
    <cfRule type="cellIs" dxfId="12431" priority="5533" stopIfTrue="1" operator="equal">
      <formula>"Muy Baja"</formula>
    </cfRule>
  </conditionalFormatting>
  <conditionalFormatting sqref="AS455">
    <cfRule type="cellIs" dxfId="12430" priority="5516" stopIfTrue="1" operator="equal">
      <formula>"Alta"</formula>
    </cfRule>
  </conditionalFormatting>
  <conditionalFormatting sqref="AS455">
    <cfRule type="cellIs" dxfId="12429" priority="5518" stopIfTrue="1" operator="equal">
      <formula>"Baja"</formula>
    </cfRule>
  </conditionalFormatting>
  <conditionalFormatting sqref="AS455">
    <cfRule type="cellIs" dxfId="12428" priority="5517" stopIfTrue="1" operator="equal">
      <formula>"Media"</formula>
    </cfRule>
  </conditionalFormatting>
  <conditionalFormatting sqref="AS455">
    <cfRule type="cellIs" dxfId="12427" priority="5515" stopIfTrue="1" operator="equal">
      <formula>"Muy Alta"</formula>
    </cfRule>
  </conditionalFormatting>
  <conditionalFormatting sqref="AS455">
    <cfRule type="cellIs" dxfId="12426" priority="5519" stopIfTrue="1" operator="equal">
      <formula>"Muy Baja"</formula>
    </cfRule>
  </conditionalFormatting>
  <conditionalFormatting sqref="AS465">
    <cfRule type="cellIs" dxfId="12425" priority="5366" stopIfTrue="1" operator="equal">
      <formula>"Alta"</formula>
    </cfRule>
  </conditionalFormatting>
  <conditionalFormatting sqref="AS465">
    <cfRule type="cellIs" dxfId="12424" priority="5368" stopIfTrue="1" operator="equal">
      <formula>"Baja"</formula>
    </cfRule>
  </conditionalFormatting>
  <conditionalFormatting sqref="AS465">
    <cfRule type="cellIs" dxfId="12423" priority="5367" stopIfTrue="1" operator="equal">
      <formula>"Media"</formula>
    </cfRule>
  </conditionalFormatting>
  <conditionalFormatting sqref="AS465">
    <cfRule type="cellIs" dxfId="12422" priority="5365" stopIfTrue="1" operator="equal">
      <formula>"Muy Alta"</formula>
    </cfRule>
  </conditionalFormatting>
  <conditionalFormatting sqref="AS465">
    <cfRule type="cellIs" dxfId="12421" priority="5369" stopIfTrue="1" operator="equal">
      <formula>"Muy Baja"</formula>
    </cfRule>
  </conditionalFormatting>
  <conditionalFormatting sqref="AD456:AD457">
    <cfRule type="containsText" dxfId="12420" priority="5468" operator="containsText" text="VALORAR">
      <formula>NOT(ISERROR(SEARCH("VALORAR",AD456)))</formula>
    </cfRule>
    <cfRule type="containsText" dxfId="12419" priority="5469" operator="containsText" text="Extrema">
      <formula>NOT(ISERROR(SEARCH("Extrema",AD456)))</formula>
    </cfRule>
    <cfRule type="containsText" dxfId="12418" priority="5470" operator="containsText" text="Alta">
      <formula>NOT(ISERROR(SEARCH("Alta",AD456)))</formula>
    </cfRule>
    <cfRule type="containsText" dxfId="12417" priority="5471" operator="containsText" text="Moderada">
      <formula>NOT(ISERROR(SEARCH("Moderada",AD456)))</formula>
    </cfRule>
    <cfRule type="containsText" dxfId="12416" priority="5472" operator="containsText" text="Baja">
      <formula>NOT(ISERROR(SEARCH("Baja",AD456)))</formula>
    </cfRule>
  </conditionalFormatting>
  <conditionalFormatting sqref="AD456:AD457">
    <cfRule type="containsText" dxfId="12415" priority="5473" operator="containsText" text="VALORAR">
      <formula>NOT(ISERROR(SEARCH("VALORAR",AD456)))</formula>
    </cfRule>
    <cfRule type="containsText" dxfId="12414" priority="5474" operator="containsText" text="Extrema">
      <formula>NOT(ISERROR(SEARCH("Extrema",AD456)))</formula>
    </cfRule>
    <cfRule type="containsText" dxfId="12413" priority="5475" operator="containsText" text="Alta">
      <formula>NOT(ISERROR(SEARCH("Alta",AD456)))</formula>
    </cfRule>
    <cfRule type="containsText" dxfId="12412" priority="5476" operator="containsText" text="Moderada">
      <formula>NOT(ISERROR(SEARCH("Moderada",AD456)))</formula>
    </cfRule>
    <cfRule type="containsText" dxfId="12411" priority="5477" operator="containsText" text="Baja">
      <formula>NOT(ISERROR(SEARCH("Baja",AD456)))</formula>
    </cfRule>
  </conditionalFormatting>
  <conditionalFormatting sqref="U456:U457">
    <cfRule type="cellIs" dxfId="12410" priority="5484" stopIfTrue="1" operator="equal">
      <formula>"Alta"</formula>
    </cfRule>
  </conditionalFormatting>
  <conditionalFormatting sqref="U456:U457">
    <cfRule type="cellIs" dxfId="12409" priority="5486" stopIfTrue="1" operator="equal">
      <formula>"Baja"</formula>
    </cfRule>
  </conditionalFormatting>
  <conditionalFormatting sqref="U456:U457">
    <cfRule type="cellIs" dxfId="12408" priority="5485" stopIfTrue="1" operator="equal">
      <formula>"Media"</formula>
    </cfRule>
  </conditionalFormatting>
  <conditionalFormatting sqref="U456:U457">
    <cfRule type="cellIs" dxfId="12407" priority="5483" stopIfTrue="1" operator="equal">
      <formula>"Muy Alta"</formula>
    </cfRule>
  </conditionalFormatting>
  <conditionalFormatting sqref="U456:U457">
    <cfRule type="cellIs" dxfId="12406" priority="5487" stopIfTrue="1" operator="equal">
      <formula>"Muy Baja"</formula>
    </cfRule>
  </conditionalFormatting>
  <conditionalFormatting sqref="AS462">
    <cfRule type="cellIs" dxfId="12405" priority="5324" stopIfTrue="1" operator="equal">
      <formula>"Alta"</formula>
    </cfRule>
  </conditionalFormatting>
  <conditionalFormatting sqref="AS462">
    <cfRule type="cellIs" dxfId="12404" priority="5326" stopIfTrue="1" operator="equal">
      <formula>"Baja"</formula>
    </cfRule>
  </conditionalFormatting>
  <conditionalFormatting sqref="AS462">
    <cfRule type="cellIs" dxfId="12403" priority="5325" stopIfTrue="1" operator="equal">
      <formula>"Media"</formula>
    </cfRule>
  </conditionalFormatting>
  <conditionalFormatting sqref="AS462">
    <cfRule type="cellIs" dxfId="12402" priority="5323" stopIfTrue="1" operator="equal">
      <formula>"Muy Alta"</formula>
    </cfRule>
  </conditionalFormatting>
  <conditionalFormatting sqref="AS462">
    <cfRule type="cellIs" dxfId="12401" priority="5327" stopIfTrue="1" operator="equal">
      <formula>"Muy Baja"</formula>
    </cfRule>
  </conditionalFormatting>
  <conditionalFormatting sqref="AS457">
    <cfRule type="cellIs" dxfId="12400" priority="5446" stopIfTrue="1" operator="equal">
      <formula>"Alta"</formula>
    </cfRule>
  </conditionalFormatting>
  <conditionalFormatting sqref="AS457">
    <cfRule type="cellIs" dxfId="12399" priority="5448" stopIfTrue="1" operator="equal">
      <formula>"Baja"</formula>
    </cfRule>
  </conditionalFormatting>
  <conditionalFormatting sqref="AS457">
    <cfRule type="cellIs" dxfId="12398" priority="5447" stopIfTrue="1" operator="equal">
      <formula>"Media"</formula>
    </cfRule>
  </conditionalFormatting>
  <conditionalFormatting sqref="AS457">
    <cfRule type="cellIs" dxfId="12397" priority="5445" stopIfTrue="1" operator="equal">
      <formula>"Muy Alta"</formula>
    </cfRule>
  </conditionalFormatting>
  <conditionalFormatting sqref="AS457">
    <cfRule type="cellIs" dxfId="12396" priority="5449" stopIfTrue="1" operator="equal">
      <formula>"Muy Baja"</formula>
    </cfRule>
  </conditionalFormatting>
  <conditionalFormatting sqref="U442:U443">
    <cfRule type="cellIs" dxfId="12395" priority="5836" stopIfTrue="1" operator="equal">
      <formula>"Alta"</formula>
    </cfRule>
  </conditionalFormatting>
  <conditionalFormatting sqref="U442:U443">
    <cfRule type="cellIs" dxfId="12394" priority="5838" stopIfTrue="1" operator="equal">
      <formula>"Baja"</formula>
    </cfRule>
  </conditionalFormatting>
  <conditionalFormatting sqref="U442:U443">
    <cfRule type="cellIs" dxfId="12393" priority="5837" stopIfTrue="1" operator="equal">
      <formula>"Media"</formula>
    </cfRule>
  </conditionalFormatting>
  <conditionalFormatting sqref="U442:U443">
    <cfRule type="cellIs" dxfId="12392" priority="5835" stopIfTrue="1" operator="equal">
      <formula>"Muy Alta"</formula>
    </cfRule>
  </conditionalFormatting>
  <conditionalFormatting sqref="U442:U443">
    <cfRule type="cellIs" dxfId="12391" priority="5839" stopIfTrue="1" operator="equal">
      <formula>"Muy Baja"</formula>
    </cfRule>
  </conditionalFormatting>
  <conditionalFormatting sqref="AD442:AD443">
    <cfRule type="containsText" dxfId="12390" priority="5820" operator="containsText" text="VALORAR">
      <formula>NOT(ISERROR(SEARCH("VALORAR",AD442)))</formula>
    </cfRule>
    <cfRule type="containsText" dxfId="12389" priority="5821" operator="containsText" text="Extrema">
      <formula>NOT(ISERROR(SEARCH("Extrema",AD442)))</formula>
    </cfRule>
    <cfRule type="containsText" dxfId="12388" priority="5822" operator="containsText" text="Alta">
      <formula>NOT(ISERROR(SEARCH("Alta",AD442)))</formula>
    </cfRule>
    <cfRule type="containsText" dxfId="12387" priority="5823" operator="containsText" text="Moderada">
      <formula>NOT(ISERROR(SEARCH("Moderada",AD442)))</formula>
    </cfRule>
    <cfRule type="containsText" dxfId="12386" priority="5824" operator="containsText" text="Baja">
      <formula>NOT(ISERROR(SEARCH("Baja",AD442)))</formula>
    </cfRule>
  </conditionalFormatting>
  <conditionalFormatting sqref="AD442:AD443">
    <cfRule type="containsText" dxfId="12385" priority="5825" operator="containsText" text="VALORAR">
      <formula>NOT(ISERROR(SEARCH("VALORAR",AD442)))</formula>
    </cfRule>
    <cfRule type="containsText" dxfId="12384" priority="5826" operator="containsText" text="Extrema">
      <formula>NOT(ISERROR(SEARCH("Extrema",AD442)))</formula>
    </cfRule>
    <cfRule type="containsText" dxfId="12383" priority="5827" operator="containsText" text="Alta">
      <formula>NOT(ISERROR(SEARCH("Alta",AD442)))</formula>
    </cfRule>
    <cfRule type="containsText" dxfId="12382" priority="5828" operator="containsText" text="Moderada">
      <formula>NOT(ISERROR(SEARCH("Moderada",AD442)))</formula>
    </cfRule>
    <cfRule type="containsText" dxfId="12381" priority="5829" operator="containsText" text="Baja">
      <formula>NOT(ISERROR(SEARCH("Baja",AD442)))</formula>
    </cfRule>
  </conditionalFormatting>
  <conditionalFormatting sqref="AZ442">
    <cfRule type="containsText" dxfId="12380" priority="5810" operator="containsText" text="VALORAR">
      <formula>NOT(ISERROR(SEARCH("VALORAR",AZ442)))</formula>
    </cfRule>
    <cfRule type="containsText" dxfId="12379" priority="5811" operator="containsText" text="Extrema">
      <formula>NOT(ISERROR(SEARCH("Extrema",AZ442)))</formula>
    </cfRule>
    <cfRule type="containsText" dxfId="12378" priority="5812" operator="containsText" text="Alta">
      <formula>NOT(ISERROR(SEARCH("Alta",AZ442)))</formula>
    </cfRule>
    <cfRule type="containsText" dxfId="12377" priority="5813" operator="containsText" text="Moderada">
      <formula>NOT(ISERROR(SEARCH("Moderada",AZ442)))</formula>
    </cfRule>
    <cfRule type="containsText" dxfId="12376" priority="5814" operator="containsText" text="Baja">
      <formula>NOT(ISERROR(SEARCH("Baja",AZ442)))</formula>
    </cfRule>
  </conditionalFormatting>
  <conditionalFormatting sqref="AZ442">
    <cfRule type="containsText" dxfId="12375" priority="5815" operator="containsText" text="VALORAR">
      <formula>NOT(ISERROR(SEARCH("VALORAR",AZ442)))</formula>
    </cfRule>
    <cfRule type="containsText" dxfId="12374" priority="5816" operator="containsText" text="Extrema">
      <formula>NOT(ISERROR(SEARCH("Extrema",AZ442)))</formula>
    </cfRule>
    <cfRule type="containsText" dxfId="12373" priority="5817" operator="containsText" text="Alta">
      <formula>NOT(ISERROR(SEARCH("Alta",AZ442)))</formula>
    </cfRule>
    <cfRule type="containsText" dxfId="12372" priority="5818" operator="containsText" text="Moderada">
      <formula>NOT(ISERROR(SEARCH("Moderada",AZ442)))</formula>
    </cfRule>
    <cfRule type="containsText" dxfId="12371" priority="5819" operator="containsText" text="Baja">
      <formula>NOT(ISERROR(SEARCH("Baja",AZ442)))</formula>
    </cfRule>
  </conditionalFormatting>
  <conditionalFormatting sqref="AS442">
    <cfRule type="cellIs" dxfId="12370" priority="5802" stopIfTrue="1" operator="equal">
      <formula>"Alta"</formula>
    </cfRule>
  </conditionalFormatting>
  <conditionalFormatting sqref="AS442">
    <cfRule type="cellIs" dxfId="12369" priority="5804" stopIfTrue="1" operator="equal">
      <formula>"Baja"</formula>
    </cfRule>
  </conditionalFormatting>
  <conditionalFormatting sqref="AS442">
    <cfRule type="cellIs" dxfId="12368" priority="5803" stopIfTrue="1" operator="equal">
      <formula>"Media"</formula>
    </cfRule>
  </conditionalFormatting>
  <conditionalFormatting sqref="AS442">
    <cfRule type="cellIs" dxfId="12367" priority="5801" stopIfTrue="1" operator="equal">
      <formula>"Muy Alta"</formula>
    </cfRule>
  </conditionalFormatting>
  <conditionalFormatting sqref="AS442">
    <cfRule type="cellIs" dxfId="12366" priority="5805" stopIfTrue="1" operator="equal">
      <formula>"Muy Baja"</formula>
    </cfRule>
  </conditionalFormatting>
  <conditionalFormatting sqref="AS443">
    <cfRule type="cellIs" dxfId="12365" priority="5788" stopIfTrue="1" operator="equal">
      <formula>"Alta"</formula>
    </cfRule>
  </conditionalFormatting>
  <conditionalFormatting sqref="AS443">
    <cfRule type="cellIs" dxfId="12364" priority="5790" stopIfTrue="1" operator="equal">
      <formula>"Baja"</formula>
    </cfRule>
  </conditionalFormatting>
  <conditionalFormatting sqref="AS443">
    <cfRule type="cellIs" dxfId="12363" priority="5789" stopIfTrue="1" operator="equal">
      <formula>"Media"</formula>
    </cfRule>
  </conditionalFormatting>
  <conditionalFormatting sqref="AS443">
    <cfRule type="cellIs" dxfId="12362" priority="5787" stopIfTrue="1" operator="equal">
      <formula>"Muy Alta"</formula>
    </cfRule>
  </conditionalFormatting>
  <conditionalFormatting sqref="AS443">
    <cfRule type="cellIs" dxfId="12361" priority="5791" stopIfTrue="1" operator="equal">
      <formula>"Muy Baja"</formula>
    </cfRule>
  </conditionalFormatting>
  <conditionalFormatting sqref="AS447">
    <cfRule type="cellIs" dxfId="12360" priority="5774" stopIfTrue="1" operator="equal">
      <formula>"Alta"</formula>
    </cfRule>
  </conditionalFormatting>
  <conditionalFormatting sqref="AS447">
    <cfRule type="cellIs" dxfId="12359" priority="5776" stopIfTrue="1" operator="equal">
      <formula>"Baja"</formula>
    </cfRule>
  </conditionalFormatting>
  <conditionalFormatting sqref="AS447">
    <cfRule type="cellIs" dxfId="12358" priority="5775" stopIfTrue="1" operator="equal">
      <formula>"Media"</formula>
    </cfRule>
  </conditionalFormatting>
  <conditionalFormatting sqref="AS447">
    <cfRule type="cellIs" dxfId="12357" priority="5773" stopIfTrue="1" operator="equal">
      <formula>"Muy Alta"</formula>
    </cfRule>
  </conditionalFormatting>
  <conditionalFormatting sqref="AS447">
    <cfRule type="cellIs" dxfId="12356" priority="5777" stopIfTrue="1" operator="equal">
      <formula>"Muy Baja"</formula>
    </cfRule>
  </conditionalFormatting>
  <conditionalFormatting sqref="AD444:AD445">
    <cfRule type="containsText" dxfId="12355" priority="5740" operator="containsText" text="VALORAR">
      <formula>NOT(ISERROR(SEARCH("VALORAR",AD444)))</formula>
    </cfRule>
    <cfRule type="containsText" dxfId="12354" priority="5741" operator="containsText" text="Extrema">
      <formula>NOT(ISERROR(SEARCH("Extrema",AD444)))</formula>
    </cfRule>
    <cfRule type="containsText" dxfId="12353" priority="5742" operator="containsText" text="Alta">
      <formula>NOT(ISERROR(SEARCH("Alta",AD444)))</formula>
    </cfRule>
    <cfRule type="containsText" dxfId="12352" priority="5743" operator="containsText" text="Moderada">
      <formula>NOT(ISERROR(SEARCH("Moderada",AD444)))</formula>
    </cfRule>
    <cfRule type="containsText" dxfId="12351" priority="5744" operator="containsText" text="Baja">
      <formula>NOT(ISERROR(SEARCH("Baja",AD444)))</formula>
    </cfRule>
  </conditionalFormatting>
  <conditionalFormatting sqref="AD444:AD445">
    <cfRule type="containsText" dxfId="12350" priority="5745" operator="containsText" text="VALORAR">
      <formula>NOT(ISERROR(SEARCH("VALORAR",AD444)))</formula>
    </cfRule>
    <cfRule type="containsText" dxfId="12349" priority="5746" operator="containsText" text="Extrema">
      <formula>NOT(ISERROR(SEARCH("Extrema",AD444)))</formula>
    </cfRule>
    <cfRule type="containsText" dxfId="12348" priority="5747" operator="containsText" text="Alta">
      <formula>NOT(ISERROR(SEARCH("Alta",AD444)))</formula>
    </cfRule>
    <cfRule type="containsText" dxfId="12347" priority="5748" operator="containsText" text="Moderada">
      <formula>NOT(ISERROR(SEARCH("Moderada",AD444)))</formula>
    </cfRule>
    <cfRule type="containsText" dxfId="12346" priority="5749" operator="containsText" text="Baja">
      <formula>NOT(ISERROR(SEARCH("Baja",AD444)))</formula>
    </cfRule>
  </conditionalFormatting>
  <conditionalFormatting sqref="U444:U445">
    <cfRule type="cellIs" dxfId="12345" priority="5756" stopIfTrue="1" operator="equal">
      <formula>"Alta"</formula>
    </cfRule>
  </conditionalFormatting>
  <conditionalFormatting sqref="U444:U445">
    <cfRule type="cellIs" dxfId="12344" priority="5758" stopIfTrue="1" operator="equal">
      <formula>"Baja"</formula>
    </cfRule>
  </conditionalFormatting>
  <conditionalFormatting sqref="U444:U445">
    <cfRule type="cellIs" dxfId="12343" priority="5757" stopIfTrue="1" operator="equal">
      <formula>"Media"</formula>
    </cfRule>
  </conditionalFormatting>
  <conditionalFormatting sqref="U444:U445">
    <cfRule type="cellIs" dxfId="12342" priority="5755" stopIfTrue="1" operator="equal">
      <formula>"Muy Alta"</formula>
    </cfRule>
  </conditionalFormatting>
  <conditionalFormatting sqref="U444:U445">
    <cfRule type="cellIs" dxfId="12341" priority="5759" stopIfTrue="1" operator="equal">
      <formula>"Muy Baja"</formula>
    </cfRule>
  </conditionalFormatting>
  <conditionalFormatting sqref="AS444">
    <cfRule type="cellIs" dxfId="12340" priority="5732" stopIfTrue="1" operator="equal">
      <formula>"Alta"</formula>
    </cfRule>
  </conditionalFormatting>
  <conditionalFormatting sqref="AS444">
    <cfRule type="cellIs" dxfId="12339" priority="5734" stopIfTrue="1" operator="equal">
      <formula>"Baja"</formula>
    </cfRule>
  </conditionalFormatting>
  <conditionalFormatting sqref="AS444">
    <cfRule type="cellIs" dxfId="12338" priority="5733" stopIfTrue="1" operator="equal">
      <formula>"Media"</formula>
    </cfRule>
  </conditionalFormatting>
  <conditionalFormatting sqref="AS444">
    <cfRule type="cellIs" dxfId="12337" priority="5731" stopIfTrue="1" operator="equal">
      <formula>"Muy Alta"</formula>
    </cfRule>
  </conditionalFormatting>
  <conditionalFormatting sqref="AS444">
    <cfRule type="cellIs" dxfId="12336" priority="5735" stopIfTrue="1" operator="equal">
      <formula>"Muy Baja"</formula>
    </cfRule>
  </conditionalFormatting>
  <conditionalFormatting sqref="AS445">
    <cfRule type="cellIs" dxfId="12335" priority="5718" stopIfTrue="1" operator="equal">
      <formula>"Alta"</formula>
    </cfRule>
  </conditionalFormatting>
  <conditionalFormatting sqref="AS445">
    <cfRule type="cellIs" dxfId="12334" priority="5720" stopIfTrue="1" operator="equal">
      <formula>"Baja"</formula>
    </cfRule>
  </conditionalFormatting>
  <conditionalFormatting sqref="AS445">
    <cfRule type="cellIs" dxfId="12333" priority="5719" stopIfTrue="1" operator="equal">
      <formula>"Media"</formula>
    </cfRule>
  </conditionalFormatting>
  <conditionalFormatting sqref="AS445">
    <cfRule type="cellIs" dxfId="12332" priority="5717" stopIfTrue="1" operator="equal">
      <formula>"Muy Alta"</formula>
    </cfRule>
  </conditionalFormatting>
  <conditionalFormatting sqref="AS445">
    <cfRule type="cellIs" dxfId="12331" priority="5721" stopIfTrue="1" operator="equal">
      <formula>"Muy Baja"</formula>
    </cfRule>
  </conditionalFormatting>
  <conditionalFormatting sqref="U460:U461">
    <cfRule type="cellIs" dxfId="12330" priority="5428" stopIfTrue="1" operator="equal">
      <formula>"Alta"</formula>
    </cfRule>
  </conditionalFormatting>
  <conditionalFormatting sqref="U460:U461">
    <cfRule type="cellIs" dxfId="12329" priority="5430" stopIfTrue="1" operator="equal">
      <formula>"Baja"</formula>
    </cfRule>
  </conditionalFormatting>
  <conditionalFormatting sqref="U460:U461">
    <cfRule type="cellIs" dxfId="12328" priority="5429" stopIfTrue="1" operator="equal">
      <formula>"Media"</formula>
    </cfRule>
  </conditionalFormatting>
  <conditionalFormatting sqref="U460:U461">
    <cfRule type="cellIs" dxfId="12327" priority="5427" stopIfTrue="1" operator="equal">
      <formula>"Muy Alta"</formula>
    </cfRule>
  </conditionalFormatting>
  <conditionalFormatting sqref="U460:U461">
    <cfRule type="cellIs" dxfId="12326" priority="5431" stopIfTrue="1" operator="equal">
      <formula>"Muy Baja"</formula>
    </cfRule>
  </conditionalFormatting>
  <conditionalFormatting sqref="AZ460">
    <cfRule type="containsText" dxfId="12325" priority="5402" operator="containsText" text="VALORAR">
      <formula>NOT(ISERROR(SEARCH("VALORAR",AZ460)))</formula>
    </cfRule>
    <cfRule type="containsText" dxfId="12324" priority="5403" operator="containsText" text="Extrema">
      <formula>NOT(ISERROR(SEARCH("Extrema",AZ460)))</formula>
    </cfRule>
    <cfRule type="containsText" dxfId="12323" priority="5404" operator="containsText" text="Alta">
      <formula>NOT(ISERROR(SEARCH("Alta",AZ460)))</formula>
    </cfRule>
    <cfRule type="containsText" dxfId="12322" priority="5405" operator="containsText" text="Moderada">
      <formula>NOT(ISERROR(SEARCH("Moderada",AZ460)))</formula>
    </cfRule>
    <cfRule type="containsText" dxfId="12321" priority="5406" operator="containsText" text="Baja">
      <formula>NOT(ISERROR(SEARCH("Baja",AZ460)))</formula>
    </cfRule>
  </conditionalFormatting>
  <conditionalFormatting sqref="AZ460">
    <cfRule type="containsText" dxfId="12320" priority="5407" operator="containsText" text="VALORAR">
      <formula>NOT(ISERROR(SEARCH("VALORAR",AZ460)))</formula>
    </cfRule>
    <cfRule type="containsText" dxfId="12319" priority="5408" operator="containsText" text="Extrema">
      <formula>NOT(ISERROR(SEARCH("Extrema",AZ460)))</formula>
    </cfRule>
    <cfRule type="containsText" dxfId="12318" priority="5409" operator="containsText" text="Alta">
      <formula>NOT(ISERROR(SEARCH("Alta",AZ460)))</formula>
    </cfRule>
    <cfRule type="containsText" dxfId="12317" priority="5410" operator="containsText" text="Moderada">
      <formula>NOT(ISERROR(SEARCH("Moderada",AZ460)))</formula>
    </cfRule>
    <cfRule type="containsText" dxfId="12316" priority="5411" operator="containsText" text="Baja">
      <formula>NOT(ISERROR(SEARCH("Baja",AZ460)))</formula>
    </cfRule>
  </conditionalFormatting>
  <conditionalFormatting sqref="AS460">
    <cfRule type="cellIs" dxfId="12315" priority="5394" stopIfTrue="1" operator="equal">
      <formula>"Alta"</formula>
    </cfRule>
  </conditionalFormatting>
  <conditionalFormatting sqref="AS460">
    <cfRule type="cellIs" dxfId="12314" priority="5396" stopIfTrue="1" operator="equal">
      <formula>"Baja"</formula>
    </cfRule>
  </conditionalFormatting>
  <conditionalFormatting sqref="AS460">
    <cfRule type="cellIs" dxfId="12313" priority="5395" stopIfTrue="1" operator="equal">
      <formula>"Media"</formula>
    </cfRule>
  </conditionalFormatting>
  <conditionalFormatting sqref="AS460">
    <cfRule type="cellIs" dxfId="12312" priority="5393" stopIfTrue="1" operator="equal">
      <formula>"Muy Alta"</formula>
    </cfRule>
  </conditionalFormatting>
  <conditionalFormatting sqref="AS460">
    <cfRule type="cellIs" dxfId="12311" priority="5397" stopIfTrue="1" operator="equal">
      <formula>"Muy Baja"</formula>
    </cfRule>
  </conditionalFormatting>
  <conditionalFormatting sqref="AS461">
    <cfRule type="cellIs" dxfId="12310" priority="5380" stopIfTrue="1" operator="equal">
      <formula>"Alta"</formula>
    </cfRule>
  </conditionalFormatting>
  <conditionalFormatting sqref="AS461">
    <cfRule type="cellIs" dxfId="12309" priority="5382" stopIfTrue="1" operator="equal">
      <formula>"Baja"</formula>
    </cfRule>
  </conditionalFormatting>
  <conditionalFormatting sqref="AS461">
    <cfRule type="cellIs" dxfId="12308" priority="5381" stopIfTrue="1" operator="equal">
      <formula>"Media"</formula>
    </cfRule>
  </conditionalFormatting>
  <conditionalFormatting sqref="AS461">
    <cfRule type="cellIs" dxfId="12307" priority="5379" stopIfTrue="1" operator="equal">
      <formula>"Muy Alta"</formula>
    </cfRule>
  </conditionalFormatting>
  <conditionalFormatting sqref="AS461">
    <cfRule type="cellIs" dxfId="12306" priority="5383" stopIfTrue="1" operator="equal">
      <formula>"Muy Baja"</formula>
    </cfRule>
  </conditionalFormatting>
  <conditionalFormatting sqref="AD462:AD463">
    <cfRule type="containsText" dxfId="12305" priority="5332" operator="containsText" text="VALORAR">
      <formula>NOT(ISERROR(SEARCH("VALORAR",AD462)))</formula>
    </cfRule>
    <cfRule type="containsText" dxfId="12304" priority="5333" operator="containsText" text="Extrema">
      <formula>NOT(ISERROR(SEARCH("Extrema",AD462)))</formula>
    </cfRule>
    <cfRule type="containsText" dxfId="12303" priority="5334" operator="containsText" text="Alta">
      <formula>NOT(ISERROR(SEARCH("Alta",AD462)))</formula>
    </cfRule>
    <cfRule type="containsText" dxfId="12302" priority="5335" operator="containsText" text="Moderada">
      <formula>NOT(ISERROR(SEARCH("Moderada",AD462)))</formula>
    </cfRule>
    <cfRule type="containsText" dxfId="12301" priority="5336" operator="containsText" text="Baja">
      <formula>NOT(ISERROR(SEARCH("Baja",AD462)))</formula>
    </cfRule>
  </conditionalFormatting>
  <conditionalFormatting sqref="AD462:AD463">
    <cfRule type="containsText" dxfId="12300" priority="5337" operator="containsText" text="VALORAR">
      <formula>NOT(ISERROR(SEARCH("VALORAR",AD462)))</formula>
    </cfRule>
    <cfRule type="containsText" dxfId="12299" priority="5338" operator="containsText" text="Extrema">
      <formula>NOT(ISERROR(SEARCH("Extrema",AD462)))</formula>
    </cfRule>
    <cfRule type="containsText" dxfId="12298" priority="5339" operator="containsText" text="Alta">
      <formula>NOT(ISERROR(SEARCH("Alta",AD462)))</formula>
    </cfRule>
    <cfRule type="containsText" dxfId="12297" priority="5340" operator="containsText" text="Moderada">
      <formula>NOT(ISERROR(SEARCH("Moderada",AD462)))</formula>
    </cfRule>
    <cfRule type="containsText" dxfId="12296" priority="5341" operator="containsText" text="Baja">
      <formula>NOT(ISERROR(SEARCH("Baja",AD462)))</formula>
    </cfRule>
  </conditionalFormatting>
  <conditionalFormatting sqref="U462:U463">
    <cfRule type="cellIs" dxfId="12295" priority="5348" stopIfTrue="1" operator="equal">
      <formula>"Alta"</formula>
    </cfRule>
  </conditionalFormatting>
  <conditionalFormatting sqref="U462:U463">
    <cfRule type="cellIs" dxfId="12294" priority="5350" stopIfTrue="1" operator="equal">
      <formula>"Baja"</formula>
    </cfRule>
  </conditionalFormatting>
  <conditionalFormatting sqref="U462:U463">
    <cfRule type="cellIs" dxfId="12293" priority="5349" stopIfTrue="1" operator="equal">
      <formula>"Media"</formula>
    </cfRule>
  </conditionalFormatting>
  <conditionalFormatting sqref="U462:U463">
    <cfRule type="cellIs" dxfId="12292" priority="5347" stopIfTrue="1" operator="equal">
      <formula>"Muy Alta"</formula>
    </cfRule>
  </conditionalFormatting>
  <conditionalFormatting sqref="U462:U463">
    <cfRule type="cellIs" dxfId="12291" priority="5351" stopIfTrue="1" operator="equal">
      <formula>"Muy Baja"</formula>
    </cfRule>
  </conditionalFormatting>
  <conditionalFormatting sqref="AS463">
    <cfRule type="cellIs" dxfId="12290" priority="5310" stopIfTrue="1" operator="equal">
      <formula>"Alta"</formula>
    </cfRule>
  </conditionalFormatting>
  <conditionalFormatting sqref="AS463">
    <cfRule type="cellIs" dxfId="12289" priority="5312" stopIfTrue="1" operator="equal">
      <formula>"Baja"</formula>
    </cfRule>
  </conditionalFormatting>
  <conditionalFormatting sqref="AS463">
    <cfRule type="cellIs" dxfId="12288" priority="5311" stopIfTrue="1" operator="equal">
      <formula>"Media"</formula>
    </cfRule>
  </conditionalFormatting>
  <conditionalFormatting sqref="AS463">
    <cfRule type="cellIs" dxfId="12287" priority="5309" stopIfTrue="1" operator="equal">
      <formula>"Muy Alta"</formula>
    </cfRule>
  </conditionalFormatting>
  <conditionalFormatting sqref="AS463">
    <cfRule type="cellIs" dxfId="12286" priority="5313" stopIfTrue="1" operator="equal">
      <formula>"Muy Baja"</formula>
    </cfRule>
  </conditionalFormatting>
  <conditionalFormatting sqref="AD472:AD473">
    <cfRule type="containsText" dxfId="12285" priority="5276" operator="containsText" text="VALORAR">
      <formula>NOT(ISERROR(SEARCH("VALORAR",AD472)))</formula>
    </cfRule>
    <cfRule type="containsText" dxfId="12284" priority="5277" operator="containsText" text="Extrema">
      <formula>NOT(ISERROR(SEARCH("Extrema",AD472)))</formula>
    </cfRule>
    <cfRule type="containsText" dxfId="12283" priority="5278" operator="containsText" text="Alta">
      <formula>NOT(ISERROR(SEARCH("Alta",AD472)))</formula>
    </cfRule>
    <cfRule type="containsText" dxfId="12282" priority="5279" operator="containsText" text="Moderada">
      <formula>NOT(ISERROR(SEARCH("Moderada",AD472)))</formula>
    </cfRule>
    <cfRule type="containsText" dxfId="12281" priority="5280" operator="containsText" text="Baja">
      <formula>NOT(ISERROR(SEARCH("Baja",AD472)))</formula>
    </cfRule>
  </conditionalFormatting>
  <conditionalFormatting sqref="AD472:AD473">
    <cfRule type="containsText" dxfId="12280" priority="5281" operator="containsText" text="VALORAR">
      <formula>NOT(ISERROR(SEARCH("VALORAR",AD472)))</formula>
    </cfRule>
    <cfRule type="containsText" dxfId="12279" priority="5282" operator="containsText" text="Extrema">
      <formula>NOT(ISERROR(SEARCH("Extrema",AD472)))</formula>
    </cfRule>
    <cfRule type="containsText" dxfId="12278" priority="5283" operator="containsText" text="Alta">
      <formula>NOT(ISERROR(SEARCH("Alta",AD472)))</formula>
    </cfRule>
    <cfRule type="containsText" dxfId="12277" priority="5284" operator="containsText" text="Moderada">
      <formula>NOT(ISERROR(SEARCH("Moderada",AD472)))</formula>
    </cfRule>
    <cfRule type="containsText" dxfId="12276" priority="5285" operator="containsText" text="Baja">
      <formula>NOT(ISERROR(SEARCH("Baja",AD472)))</formula>
    </cfRule>
  </conditionalFormatting>
  <conditionalFormatting sqref="AS477">
    <cfRule type="cellIs" dxfId="12275" priority="5230" stopIfTrue="1" operator="equal">
      <formula>"Alta"</formula>
    </cfRule>
  </conditionalFormatting>
  <conditionalFormatting sqref="AS477">
    <cfRule type="cellIs" dxfId="12274" priority="5232" stopIfTrue="1" operator="equal">
      <formula>"Baja"</formula>
    </cfRule>
  </conditionalFormatting>
  <conditionalFormatting sqref="AS477">
    <cfRule type="cellIs" dxfId="12273" priority="5231" stopIfTrue="1" operator="equal">
      <formula>"Media"</formula>
    </cfRule>
  </conditionalFormatting>
  <conditionalFormatting sqref="AS477">
    <cfRule type="cellIs" dxfId="12272" priority="5229" stopIfTrue="1" operator="equal">
      <formula>"Muy Alta"</formula>
    </cfRule>
  </conditionalFormatting>
  <conditionalFormatting sqref="AS477">
    <cfRule type="cellIs" dxfId="12271" priority="5233" stopIfTrue="1" operator="equal">
      <formula>"Muy Baja"</formula>
    </cfRule>
  </conditionalFormatting>
  <conditionalFormatting sqref="AS474">
    <cfRule type="cellIs" dxfId="12270" priority="5188" stopIfTrue="1" operator="equal">
      <formula>"Alta"</formula>
    </cfRule>
  </conditionalFormatting>
  <conditionalFormatting sqref="AS474">
    <cfRule type="cellIs" dxfId="12269" priority="5190" stopIfTrue="1" operator="equal">
      <formula>"Baja"</formula>
    </cfRule>
  </conditionalFormatting>
  <conditionalFormatting sqref="AS474">
    <cfRule type="cellIs" dxfId="12268" priority="5189" stopIfTrue="1" operator="equal">
      <formula>"Media"</formula>
    </cfRule>
  </conditionalFormatting>
  <conditionalFormatting sqref="AS474">
    <cfRule type="cellIs" dxfId="12267" priority="5187" stopIfTrue="1" operator="equal">
      <formula>"Muy Alta"</formula>
    </cfRule>
  </conditionalFormatting>
  <conditionalFormatting sqref="AS474">
    <cfRule type="cellIs" dxfId="12266" priority="5191" stopIfTrue="1" operator="equal">
      <formula>"Muy Baja"</formula>
    </cfRule>
  </conditionalFormatting>
  <conditionalFormatting sqref="U472:U473">
    <cfRule type="cellIs" dxfId="12265" priority="5292" stopIfTrue="1" operator="equal">
      <formula>"Alta"</formula>
    </cfRule>
  </conditionalFormatting>
  <conditionalFormatting sqref="U472:U473">
    <cfRule type="cellIs" dxfId="12264" priority="5294" stopIfTrue="1" operator="equal">
      <formula>"Baja"</formula>
    </cfRule>
  </conditionalFormatting>
  <conditionalFormatting sqref="U472:U473">
    <cfRule type="cellIs" dxfId="12263" priority="5293" stopIfTrue="1" operator="equal">
      <formula>"Media"</formula>
    </cfRule>
  </conditionalFormatting>
  <conditionalFormatting sqref="U472:U473">
    <cfRule type="cellIs" dxfId="12262" priority="5291" stopIfTrue="1" operator="equal">
      <formula>"Muy Alta"</formula>
    </cfRule>
  </conditionalFormatting>
  <conditionalFormatting sqref="U472:U473">
    <cfRule type="cellIs" dxfId="12261" priority="5295" stopIfTrue="1" operator="equal">
      <formula>"Muy Baja"</formula>
    </cfRule>
  </conditionalFormatting>
  <conditionalFormatting sqref="AZ472">
    <cfRule type="containsText" dxfId="12260" priority="5266" operator="containsText" text="VALORAR">
      <formula>NOT(ISERROR(SEARCH("VALORAR",AZ472)))</formula>
    </cfRule>
    <cfRule type="containsText" dxfId="12259" priority="5267" operator="containsText" text="Extrema">
      <formula>NOT(ISERROR(SEARCH("Extrema",AZ472)))</formula>
    </cfRule>
    <cfRule type="containsText" dxfId="12258" priority="5268" operator="containsText" text="Alta">
      <formula>NOT(ISERROR(SEARCH("Alta",AZ472)))</formula>
    </cfRule>
    <cfRule type="containsText" dxfId="12257" priority="5269" operator="containsText" text="Moderada">
      <formula>NOT(ISERROR(SEARCH("Moderada",AZ472)))</formula>
    </cfRule>
    <cfRule type="containsText" dxfId="12256" priority="5270" operator="containsText" text="Baja">
      <formula>NOT(ISERROR(SEARCH("Baja",AZ472)))</formula>
    </cfRule>
  </conditionalFormatting>
  <conditionalFormatting sqref="AZ472">
    <cfRule type="containsText" dxfId="12255" priority="5271" operator="containsText" text="VALORAR">
      <formula>NOT(ISERROR(SEARCH("VALORAR",AZ472)))</formula>
    </cfRule>
    <cfRule type="containsText" dxfId="12254" priority="5272" operator="containsText" text="Extrema">
      <formula>NOT(ISERROR(SEARCH("Extrema",AZ472)))</formula>
    </cfRule>
    <cfRule type="containsText" dxfId="12253" priority="5273" operator="containsText" text="Alta">
      <formula>NOT(ISERROR(SEARCH("Alta",AZ472)))</formula>
    </cfRule>
    <cfRule type="containsText" dxfId="12252" priority="5274" operator="containsText" text="Moderada">
      <formula>NOT(ISERROR(SEARCH("Moderada",AZ472)))</formula>
    </cfRule>
    <cfRule type="containsText" dxfId="12251" priority="5275" operator="containsText" text="Baja">
      <formula>NOT(ISERROR(SEARCH("Baja",AZ472)))</formula>
    </cfRule>
  </conditionalFormatting>
  <conditionalFormatting sqref="AS472">
    <cfRule type="cellIs" dxfId="12250" priority="5258" stopIfTrue="1" operator="equal">
      <formula>"Alta"</formula>
    </cfRule>
  </conditionalFormatting>
  <conditionalFormatting sqref="AS472">
    <cfRule type="cellIs" dxfId="12249" priority="5260" stopIfTrue="1" operator="equal">
      <formula>"Baja"</formula>
    </cfRule>
  </conditionalFormatting>
  <conditionalFormatting sqref="AS472">
    <cfRule type="cellIs" dxfId="12248" priority="5259" stopIfTrue="1" operator="equal">
      <formula>"Media"</formula>
    </cfRule>
  </conditionalFormatting>
  <conditionalFormatting sqref="AS472">
    <cfRule type="cellIs" dxfId="12247" priority="5257" stopIfTrue="1" operator="equal">
      <formula>"Muy Alta"</formula>
    </cfRule>
  </conditionalFormatting>
  <conditionalFormatting sqref="AS472">
    <cfRule type="cellIs" dxfId="12246" priority="5261" stopIfTrue="1" operator="equal">
      <formula>"Muy Baja"</formula>
    </cfRule>
  </conditionalFormatting>
  <conditionalFormatting sqref="AS473">
    <cfRule type="cellIs" dxfId="12245" priority="5244" stopIfTrue="1" operator="equal">
      <formula>"Alta"</formula>
    </cfRule>
  </conditionalFormatting>
  <conditionalFormatting sqref="AS473">
    <cfRule type="cellIs" dxfId="12244" priority="5246" stopIfTrue="1" operator="equal">
      <formula>"Baja"</formula>
    </cfRule>
  </conditionalFormatting>
  <conditionalFormatting sqref="AS473">
    <cfRule type="cellIs" dxfId="12243" priority="5245" stopIfTrue="1" operator="equal">
      <formula>"Media"</formula>
    </cfRule>
  </conditionalFormatting>
  <conditionalFormatting sqref="AS473">
    <cfRule type="cellIs" dxfId="12242" priority="5243" stopIfTrue="1" operator="equal">
      <formula>"Muy Alta"</formula>
    </cfRule>
  </conditionalFormatting>
  <conditionalFormatting sqref="AS473">
    <cfRule type="cellIs" dxfId="12241" priority="5247" stopIfTrue="1" operator="equal">
      <formula>"Muy Baja"</formula>
    </cfRule>
  </conditionalFormatting>
  <conditionalFormatting sqref="AD474:AD475">
    <cfRule type="containsText" dxfId="12240" priority="5196" operator="containsText" text="VALORAR">
      <formula>NOT(ISERROR(SEARCH("VALORAR",AD474)))</formula>
    </cfRule>
    <cfRule type="containsText" dxfId="12239" priority="5197" operator="containsText" text="Extrema">
      <formula>NOT(ISERROR(SEARCH("Extrema",AD474)))</formula>
    </cfRule>
    <cfRule type="containsText" dxfId="12238" priority="5198" operator="containsText" text="Alta">
      <formula>NOT(ISERROR(SEARCH("Alta",AD474)))</formula>
    </cfRule>
    <cfRule type="containsText" dxfId="12237" priority="5199" operator="containsText" text="Moderada">
      <formula>NOT(ISERROR(SEARCH("Moderada",AD474)))</formula>
    </cfRule>
    <cfRule type="containsText" dxfId="12236" priority="5200" operator="containsText" text="Baja">
      <formula>NOT(ISERROR(SEARCH("Baja",AD474)))</formula>
    </cfRule>
  </conditionalFormatting>
  <conditionalFormatting sqref="AD474:AD475">
    <cfRule type="containsText" dxfId="12235" priority="5201" operator="containsText" text="VALORAR">
      <formula>NOT(ISERROR(SEARCH("VALORAR",AD474)))</formula>
    </cfRule>
    <cfRule type="containsText" dxfId="12234" priority="5202" operator="containsText" text="Extrema">
      <formula>NOT(ISERROR(SEARCH("Extrema",AD474)))</formula>
    </cfRule>
    <cfRule type="containsText" dxfId="12233" priority="5203" operator="containsText" text="Alta">
      <formula>NOT(ISERROR(SEARCH("Alta",AD474)))</formula>
    </cfRule>
    <cfRule type="containsText" dxfId="12232" priority="5204" operator="containsText" text="Moderada">
      <formula>NOT(ISERROR(SEARCH("Moderada",AD474)))</formula>
    </cfRule>
    <cfRule type="containsText" dxfId="12231" priority="5205" operator="containsText" text="Baja">
      <formula>NOT(ISERROR(SEARCH("Baja",AD474)))</formula>
    </cfRule>
  </conditionalFormatting>
  <conditionalFormatting sqref="U474:U475">
    <cfRule type="cellIs" dxfId="12230" priority="5212" stopIfTrue="1" operator="equal">
      <formula>"Alta"</formula>
    </cfRule>
  </conditionalFormatting>
  <conditionalFormatting sqref="U474:U475">
    <cfRule type="cellIs" dxfId="12229" priority="5214" stopIfTrue="1" operator="equal">
      <formula>"Baja"</formula>
    </cfRule>
  </conditionalFormatting>
  <conditionalFormatting sqref="U474:U475">
    <cfRule type="cellIs" dxfId="12228" priority="5213" stopIfTrue="1" operator="equal">
      <formula>"Media"</formula>
    </cfRule>
  </conditionalFormatting>
  <conditionalFormatting sqref="U474:U475">
    <cfRule type="cellIs" dxfId="12227" priority="5211" stopIfTrue="1" operator="equal">
      <formula>"Muy Alta"</formula>
    </cfRule>
  </conditionalFormatting>
  <conditionalFormatting sqref="U474:U475">
    <cfRule type="cellIs" dxfId="12226" priority="5215" stopIfTrue="1" operator="equal">
      <formula>"Muy Baja"</formula>
    </cfRule>
  </conditionalFormatting>
  <conditionalFormatting sqref="AS475">
    <cfRule type="cellIs" dxfId="12225" priority="5174" stopIfTrue="1" operator="equal">
      <formula>"Alta"</formula>
    </cfRule>
  </conditionalFormatting>
  <conditionalFormatting sqref="AS475">
    <cfRule type="cellIs" dxfId="12224" priority="5176" stopIfTrue="1" operator="equal">
      <formula>"Baja"</formula>
    </cfRule>
  </conditionalFormatting>
  <conditionalFormatting sqref="AS475">
    <cfRule type="cellIs" dxfId="12223" priority="5175" stopIfTrue="1" operator="equal">
      <formula>"Media"</formula>
    </cfRule>
  </conditionalFormatting>
  <conditionalFormatting sqref="AS475">
    <cfRule type="cellIs" dxfId="12222" priority="5173" stopIfTrue="1" operator="equal">
      <formula>"Muy Alta"</formula>
    </cfRule>
  </conditionalFormatting>
  <conditionalFormatting sqref="AS475">
    <cfRule type="cellIs" dxfId="12221" priority="5177" stopIfTrue="1" operator="equal">
      <formula>"Muy Baja"</formula>
    </cfRule>
  </conditionalFormatting>
  <conditionalFormatting sqref="AD466:AD467">
    <cfRule type="containsText" dxfId="12220" priority="5140" operator="containsText" text="VALORAR">
      <formula>NOT(ISERROR(SEARCH("VALORAR",AD466)))</formula>
    </cfRule>
    <cfRule type="containsText" dxfId="12219" priority="5141" operator="containsText" text="Extrema">
      <formula>NOT(ISERROR(SEARCH("Extrema",AD466)))</formula>
    </cfRule>
    <cfRule type="containsText" dxfId="12218" priority="5142" operator="containsText" text="Alta">
      <formula>NOT(ISERROR(SEARCH("Alta",AD466)))</formula>
    </cfRule>
    <cfRule type="containsText" dxfId="12217" priority="5143" operator="containsText" text="Moderada">
      <formula>NOT(ISERROR(SEARCH("Moderada",AD466)))</formula>
    </cfRule>
    <cfRule type="containsText" dxfId="12216" priority="5144" operator="containsText" text="Baja">
      <formula>NOT(ISERROR(SEARCH("Baja",AD466)))</formula>
    </cfRule>
  </conditionalFormatting>
  <conditionalFormatting sqref="AD466:AD467">
    <cfRule type="containsText" dxfId="12215" priority="5145" operator="containsText" text="VALORAR">
      <formula>NOT(ISERROR(SEARCH("VALORAR",AD466)))</formula>
    </cfRule>
    <cfRule type="containsText" dxfId="12214" priority="5146" operator="containsText" text="Extrema">
      <formula>NOT(ISERROR(SEARCH("Extrema",AD466)))</formula>
    </cfRule>
    <cfRule type="containsText" dxfId="12213" priority="5147" operator="containsText" text="Alta">
      <formula>NOT(ISERROR(SEARCH("Alta",AD466)))</formula>
    </cfRule>
    <cfRule type="containsText" dxfId="12212" priority="5148" operator="containsText" text="Moderada">
      <formula>NOT(ISERROR(SEARCH("Moderada",AD466)))</formula>
    </cfRule>
    <cfRule type="containsText" dxfId="12211" priority="5149" operator="containsText" text="Baja">
      <formula>NOT(ISERROR(SEARCH("Baja",AD466)))</formula>
    </cfRule>
  </conditionalFormatting>
  <conditionalFormatting sqref="AS471">
    <cfRule type="cellIs" dxfId="12210" priority="5094" stopIfTrue="1" operator="equal">
      <formula>"Alta"</formula>
    </cfRule>
  </conditionalFormatting>
  <conditionalFormatting sqref="AS471">
    <cfRule type="cellIs" dxfId="12209" priority="5096" stopIfTrue="1" operator="equal">
      <formula>"Baja"</formula>
    </cfRule>
  </conditionalFormatting>
  <conditionalFormatting sqref="AS471">
    <cfRule type="cellIs" dxfId="12208" priority="5095" stopIfTrue="1" operator="equal">
      <formula>"Media"</formula>
    </cfRule>
  </conditionalFormatting>
  <conditionalFormatting sqref="AS471">
    <cfRule type="cellIs" dxfId="12207" priority="5093" stopIfTrue="1" operator="equal">
      <formula>"Muy Alta"</formula>
    </cfRule>
  </conditionalFormatting>
  <conditionalFormatting sqref="AS471">
    <cfRule type="cellIs" dxfId="12206" priority="5097" stopIfTrue="1" operator="equal">
      <formula>"Muy Baja"</formula>
    </cfRule>
  </conditionalFormatting>
  <conditionalFormatting sqref="AS468">
    <cfRule type="cellIs" dxfId="12205" priority="5052" stopIfTrue="1" operator="equal">
      <formula>"Alta"</formula>
    </cfRule>
  </conditionalFormatting>
  <conditionalFormatting sqref="AS468">
    <cfRule type="cellIs" dxfId="12204" priority="5054" stopIfTrue="1" operator="equal">
      <formula>"Baja"</formula>
    </cfRule>
  </conditionalFormatting>
  <conditionalFormatting sqref="AS468">
    <cfRule type="cellIs" dxfId="12203" priority="5053" stopIfTrue="1" operator="equal">
      <formula>"Media"</formula>
    </cfRule>
  </conditionalFormatting>
  <conditionalFormatting sqref="AS468">
    <cfRule type="cellIs" dxfId="12202" priority="5051" stopIfTrue="1" operator="equal">
      <formula>"Muy Alta"</formula>
    </cfRule>
  </conditionalFormatting>
  <conditionalFormatting sqref="AS468">
    <cfRule type="cellIs" dxfId="12201" priority="5055" stopIfTrue="1" operator="equal">
      <formula>"Muy Baja"</formula>
    </cfRule>
  </conditionalFormatting>
  <conditionalFormatting sqref="U466:U467">
    <cfRule type="cellIs" dxfId="12200" priority="5156" stopIfTrue="1" operator="equal">
      <formula>"Alta"</formula>
    </cfRule>
  </conditionalFormatting>
  <conditionalFormatting sqref="U466:U467">
    <cfRule type="cellIs" dxfId="12199" priority="5158" stopIfTrue="1" operator="equal">
      <formula>"Baja"</formula>
    </cfRule>
  </conditionalFormatting>
  <conditionalFormatting sqref="U466:U467">
    <cfRule type="cellIs" dxfId="12198" priority="5157" stopIfTrue="1" operator="equal">
      <formula>"Media"</formula>
    </cfRule>
  </conditionalFormatting>
  <conditionalFormatting sqref="U466:U467">
    <cfRule type="cellIs" dxfId="12197" priority="5155" stopIfTrue="1" operator="equal">
      <formula>"Muy Alta"</formula>
    </cfRule>
  </conditionalFormatting>
  <conditionalFormatting sqref="U466:U467">
    <cfRule type="cellIs" dxfId="12196" priority="5159" stopIfTrue="1" operator="equal">
      <formula>"Muy Baja"</formula>
    </cfRule>
  </conditionalFormatting>
  <conditionalFormatting sqref="AZ466">
    <cfRule type="containsText" dxfId="12195" priority="5130" operator="containsText" text="VALORAR">
      <formula>NOT(ISERROR(SEARCH("VALORAR",AZ466)))</formula>
    </cfRule>
    <cfRule type="containsText" dxfId="12194" priority="5131" operator="containsText" text="Extrema">
      <formula>NOT(ISERROR(SEARCH("Extrema",AZ466)))</formula>
    </cfRule>
    <cfRule type="containsText" dxfId="12193" priority="5132" operator="containsText" text="Alta">
      <formula>NOT(ISERROR(SEARCH("Alta",AZ466)))</formula>
    </cfRule>
    <cfRule type="containsText" dxfId="12192" priority="5133" operator="containsText" text="Moderada">
      <formula>NOT(ISERROR(SEARCH("Moderada",AZ466)))</formula>
    </cfRule>
    <cfRule type="containsText" dxfId="12191" priority="5134" operator="containsText" text="Baja">
      <formula>NOT(ISERROR(SEARCH("Baja",AZ466)))</formula>
    </cfRule>
  </conditionalFormatting>
  <conditionalFormatting sqref="AZ466">
    <cfRule type="containsText" dxfId="12190" priority="5135" operator="containsText" text="VALORAR">
      <formula>NOT(ISERROR(SEARCH("VALORAR",AZ466)))</formula>
    </cfRule>
    <cfRule type="containsText" dxfId="12189" priority="5136" operator="containsText" text="Extrema">
      <formula>NOT(ISERROR(SEARCH("Extrema",AZ466)))</formula>
    </cfRule>
    <cfRule type="containsText" dxfId="12188" priority="5137" operator="containsText" text="Alta">
      <formula>NOT(ISERROR(SEARCH("Alta",AZ466)))</formula>
    </cfRule>
    <cfRule type="containsText" dxfId="12187" priority="5138" operator="containsText" text="Moderada">
      <formula>NOT(ISERROR(SEARCH("Moderada",AZ466)))</formula>
    </cfRule>
    <cfRule type="containsText" dxfId="12186" priority="5139" operator="containsText" text="Baja">
      <formula>NOT(ISERROR(SEARCH("Baja",AZ466)))</formula>
    </cfRule>
  </conditionalFormatting>
  <conditionalFormatting sqref="AS466">
    <cfRule type="cellIs" dxfId="12185" priority="5122" stopIfTrue="1" operator="equal">
      <formula>"Alta"</formula>
    </cfRule>
  </conditionalFormatting>
  <conditionalFormatting sqref="AS466">
    <cfRule type="cellIs" dxfId="12184" priority="5124" stopIfTrue="1" operator="equal">
      <formula>"Baja"</formula>
    </cfRule>
  </conditionalFormatting>
  <conditionalFormatting sqref="AS466">
    <cfRule type="cellIs" dxfId="12183" priority="5123" stopIfTrue="1" operator="equal">
      <formula>"Media"</formula>
    </cfRule>
  </conditionalFormatting>
  <conditionalFormatting sqref="AS466">
    <cfRule type="cellIs" dxfId="12182" priority="5121" stopIfTrue="1" operator="equal">
      <formula>"Muy Alta"</formula>
    </cfRule>
  </conditionalFormatting>
  <conditionalFormatting sqref="AS466">
    <cfRule type="cellIs" dxfId="12181" priority="5125" stopIfTrue="1" operator="equal">
      <formula>"Muy Baja"</formula>
    </cfRule>
  </conditionalFormatting>
  <conditionalFormatting sqref="AS467">
    <cfRule type="cellIs" dxfId="12180" priority="5108" stopIfTrue="1" operator="equal">
      <formula>"Alta"</formula>
    </cfRule>
  </conditionalFormatting>
  <conditionalFormatting sqref="AS467">
    <cfRule type="cellIs" dxfId="12179" priority="5110" stopIfTrue="1" operator="equal">
      <formula>"Baja"</formula>
    </cfRule>
  </conditionalFormatting>
  <conditionalFormatting sqref="AS467">
    <cfRule type="cellIs" dxfId="12178" priority="5109" stopIfTrue="1" operator="equal">
      <formula>"Media"</formula>
    </cfRule>
  </conditionalFormatting>
  <conditionalFormatting sqref="AS467">
    <cfRule type="cellIs" dxfId="12177" priority="5107" stopIfTrue="1" operator="equal">
      <formula>"Muy Alta"</formula>
    </cfRule>
  </conditionalFormatting>
  <conditionalFormatting sqref="AS467">
    <cfRule type="cellIs" dxfId="12176" priority="5111" stopIfTrue="1" operator="equal">
      <formula>"Muy Baja"</formula>
    </cfRule>
  </conditionalFormatting>
  <conditionalFormatting sqref="AD468:AD469">
    <cfRule type="containsText" dxfId="12175" priority="5060" operator="containsText" text="VALORAR">
      <formula>NOT(ISERROR(SEARCH("VALORAR",AD468)))</formula>
    </cfRule>
    <cfRule type="containsText" dxfId="12174" priority="5061" operator="containsText" text="Extrema">
      <formula>NOT(ISERROR(SEARCH("Extrema",AD468)))</formula>
    </cfRule>
    <cfRule type="containsText" dxfId="12173" priority="5062" operator="containsText" text="Alta">
      <formula>NOT(ISERROR(SEARCH("Alta",AD468)))</formula>
    </cfRule>
    <cfRule type="containsText" dxfId="12172" priority="5063" operator="containsText" text="Moderada">
      <formula>NOT(ISERROR(SEARCH("Moderada",AD468)))</formula>
    </cfRule>
    <cfRule type="containsText" dxfId="12171" priority="5064" operator="containsText" text="Baja">
      <formula>NOT(ISERROR(SEARCH("Baja",AD468)))</formula>
    </cfRule>
  </conditionalFormatting>
  <conditionalFormatting sqref="AD468:AD469">
    <cfRule type="containsText" dxfId="12170" priority="5065" operator="containsText" text="VALORAR">
      <formula>NOT(ISERROR(SEARCH("VALORAR",AD468)))</formula>
    </cfRule>
    <cfRule type="containsText" dxfId="12169" priority="5066" operator="containsText" text="Extrema">
      <formula>NOT(ISERROR(SEARCH("Extrema",AD468)))</formula>
    </cfRule>
    <cfRule type="containsText" dxfId="12168" priority="5067" operator="containsText" text="Alta">
      <formula>NOT(ISERROR(SEARCH("Alta",AD468)))</formula>
    </cfRule>
    <cfRule type="containsText" dxfId="12167" priority="5068" operator="containsText" text="Moderada">
      <formula>NOT(ISERROR(SEARCH("Moderada",AD468)))</formula>
    </cfRule>
    <cfRule type="containsText" dxfId="12166" priority="5069" operator="containsText" text="Baja">
      <formula>NOT(ISERROR(SEARCH("Baja",AD468)))</formula>
    </cfRule>
  </conditionalFormatting>
  <conditionalFormatting sqref="U468:U469">
    <cfRule type="cellIs" dxfId="12165" priority="5076" stopIfTrue="1" operator="equal">
      <formula>"Alta"</formula>
    </cfRule>
  </conditionalFormatting>
  <conditionalFormatting sqref="U468:U469">
    <cfRule type="cellIs" dxfId="12164" priority="5078" stopIfTrue="1" operator="equal">
      <formula>"Baja"</formula>
    </cfRule>
  </conditionalFormatting>
  <conditionalFormatting sqref="U468:U469">
    <cfRule type="cellIs" dxfId="12163" priority="5077" stopIfTrue="1" operator="equal">
      <formula>"Media"</formula>
    </cfRule>
  </conditionalFormatting>
  <conditionalFormatting sqref="U468:U469">
    <cfRule type="cellIs" dxfId="12162" priority="5075" stopIfTrue="1" operator="equal">
      <formula>"Muy Alta"</formula>
    </cfRule>
  </conditionalFormatting>
  <conditionalFormatting sqref="U468:U469">
    <cfRule type="cellIs" dxfId="12161" priority="5079" stopIfTrue="1" operator="equal">
      <formula>"Muy Baja"</formula>
    </cfRule>
  </conditionalFormatting>
  <conditionalFormatting sqref="AS469">
    <cfRule type="cellIs" dxfId="12160" priority="5038" stopIfTrue="1" operator="equal">
      <formula>"Alta"</formula>
    </cfRule>
  </conditionalFormatting>
  <conditionalFormatting sqref="AS469">
    <cfRule type="cellIs" dxfId="12159" priority="5040" stopIfTrue="1" operator="equal">
      <formula>"Baja"</formula>
    </cfRule>
  </conditionalFormatting>
  <conditionalFormatting sqref="AS469">
    <cfRule type="cellIs" dxfId="12158" priority="5039" stopIfTrue="1" operator="equal">
      <formula>"Media"</formula>
    </cfRule>
  </conditionalFormatting>
  <conditionalFormatting sqref="AS469">
    <cfRule type="cellIs" dxfId="12157" priority="5037" stopIfTrue="1" operator="equal">
      <formula>"Muy Alta"</formula>
    </cfRule>
  </conditionalFormatting>
  <conditionalFormatting sqref="AS469">
    <cfRule type="cellIs" dxfId="12156" priority="5041" stopIfTrue="1" operator="equal">
      <formula>"Muy Baja"</formula>
    </cfRule>
  </conditionalFormatting>
  <conditionalFormatting sqref="AD446">
    <cfRule type="containsText" dxfId="12155" priority="5004" operator="containsText" text="VALORAR">
      <formula>NOT(ISERROR(SEARCH("VALORAR",AD446)))</formula>
    </cfRule>
    <cfRule type="containsText" dxfId="12154" priority="5005" operator="containsText" text="Extrema">
      <formula>NOT(ISERROR(SEARCH("Extrema",AD446)))</formula>
    </cfRule>
    <cfRule type="containsText" dxfId="12153" priority="5006" operator="containsText" text="Alta">
      <formula>NOT(ISERROR(SEARCH("Alta",AD446)))</formula>
    </cfRule>
    <cfRule type="containsText" dxfId="12152" priority="5007" operator="containsText" text="Moderada">
      <formula>NOT(ISERROR(SEARCH("Moderada",AD446)))</formula>
    </cfRule>
    <cfRule type="containsText" dxfId="12151" priority="5008" operator="containsText" text="Baja">
      <formula>NOT(ISERROR(SEARCH("Baja",AD446)))</formula>
    </cfRule>
  </conditionalFormatting>
  <conditionalFormatting sqref="AD446">
    <cfRule type="containsText" dxfId="12150" priority="5009" operator="containsText" text="VALORAR">
      <formula>NOT(ISERROR(SEARCH("VALORAR",AD446)))</formula>
    </cfRule>
    <cfRule type="containsText" dxfId="12149" priority="5010" operator="containsText" text="Extrema">
      <formula>NOT(ISERROR(SEARCH("Extrema",AD446)))</formula>
    </cfRule>
    <cfRule type="containsText" dxfId="12148" priority="5011" operator="containsText" text="Alta">
      <formula>NOT(ISERROR(SEARCH("Alta",AD446)))</formula>
    </cfRule>
    <cfRule type="containsText" dxfId="12147" priority="5012" operator="containsText" text="Moderada">
      <formula>NOT(ISERROR(SEARCH("Moderada",AD446)))</formula>
    </cfRule>
    <cfRule type="containsText" dxfId="12146" priority="5013" operator="containsText" text="Baja">
      <formula>NOT(ISERROR(SEARCH("Baja",AD446)))</formula>
    </cfRule>
  </conditionalFormatting>
  <conditionalFormatting sqref="U446">
    <cfRule type="cellIs" dxfId="12145" priority="5020" stopIfTrue="1" operator="equal">
      <formula>"Alta"</formula>
    </cfRule>
  </conditionalFormatting>
  <conditionalFormatting sqref="U446">
    <cfRule type="cellIs" dxfId="12144" priority="5022" stopIfTrue="1" operator="equal">
      <formula>"Baja"</formula>
    </cfRule>
  </conditionalFormatting>
  <conditionalFormatting sqref="U446">
    <cfRule type="cellIs" dxfId="12143" priority="5021" stopIfTrue="1" operator="equal">
      <formula>"Media"</formula>
    </cfRule>
  </conditionalFormatting>
  <conditionalFormatting sqref="U446">
    <cfRule type="cellIs" dxfId="12142" priority="5019" stopIfTrue="1" operator="equal">
      <formula>"Muy Alta"</formula>
    </cfRule>
  </conditionalFormatting>
  <conditionalFormatting sqref="U446">
    <cfRule type="cellIs" dxfId="12141" priority="5023" stopIfTrue="1" operator="equal">
      <formula>"Muy Baja"</formula>
    </cfRule>
  </conditionalFormatting>
  <conditionalFormatting sqref="AS446">
    <cfRule type="cellIs" dxfId="12140" priority="4996" stopIfTrue="1" operator="equal">
      <formula>"Alta"</formula>
    </cfRule>
  </conditionalFormatting>
  <conditionalFormatting sqref="AS446">
    <cfRule type="cellIs" dxfId="12139" priority="4998" stopIfTrue="1" operator="equal">
      <formula>"Baja"</formula>
    </cfRule>
  </conditionalFormatting>
  <conditionalFormatting sqref="AS446">
    <cfRule type="cellIs" dxfId="12138" priority="4997" stopIfTrue="1" operator="equal">
      <formula>"Media"</formula>
    </cfRule>
  </conditionalFormatting>
  <conditionalFormatting sqref="AS446">
    <cfRule type="cellIs" dxfId="12137" priority="4995" stopIfTrue="1" operator="equal">
      <formula>"Muy Alta"</formula>
    </cfRule>
  </conditionalFormatting>
  <conditionalFormatting sqref="AS446">
    <cfRule type="cellIs" dxfId="12136" priority="4999" stopIfTrue="1" operator="equal">
      <formula>"Muy Baja"</formula>
    </cfRule>
  </conditionalFormatting>
  <conditionalFormatting sqref="AD452">
    <cfRule type="containsText" dxfId="12135" priority="4962" operator="containsText" text="VALORAR">
      <formula>NOT(ISERROR(SEARCH("VALORAR",AD452)))</formula>
    </cfRule>
    <cfRule type="containsText" dxfId="12134" priority="4963" operator="containsText" text="Extrema">
      <formula>NOT(ISERROR(SEARCH("Extrema",AD452)))</formula>
    </cfRule>
    <cfRule type="containsText" dxfId="12133" priority="4964" operator="containsText" text="Alta">
      <formula>NOT(ISERROR(SEARCH("Alta",AD452)))</formula>
    </cfRule>
    <cfRule type="containsText" dxfId="12132" priority="4965" operator="containsText" text="Moderada">
      <formula>NOT(ISERROR(SEARCH("Moderada",AD452)))</formula>
    </cfRule>
    <cfRule type="containsText" dxfId="12131" priority="4966" operator="containsText" text="Baja">
      <formula>NOT(ISERROR(SEARCH("Baja",AD452)))</formula>
    </cfRule>
  </conditionalFormatting>
  <conditionalFormatting sqref="AD452">
    <cfRule type="containsText" dxfId="12130" priority="4967" operator="containsText" text="VALORAR">
      <formula>NOT(ISERROR(SEARCH("VALORAR",AD452)))</formula>
    </cfRule>
    <cfRule type="containsText" dxfId="12129" priority="4968" operator="containsText" text="Extrema">
      <formula>NOT(ISERROR(SEARCH("Extrema",AD452)))</formula>
    </cfRule>
    <cfRule type="containsText" dxfId="12128" priority="4969" operator="containsText" text="Alta">
      <formula>NOT(ISERROR(SEARCH("Alta",AD452)))</formula>
    </cfRule>
    <cfRule type="containsText" dxfId="12127" priority="4970" operator="containsText" text="Moderada">
      <formula>NOT(ISERROR(SEARCH("Moderada",AD452)))</formula>
    </cfRule>
    <cfRule type="containsText" dxfId="12126" priority="4971" operator="containsText" text="Baja">
      <formula>NOT(ISERROR(SEARCH("Baja",AD452)))</formula>
    </cfRule>
  </conditionalFormatting>
  <conditionalFormatting sqref="U452">
    <cfRule type="cellIs" dxfId="12125" priority="4978" stopIfTrue="1" operator="equal">
      <formula>"Alta"</formula>
    </cfRule>
  </conditionalFormatting>
  <conditionalFormatting sqref="U452">
    <cfRule type="cellIs" dxfId="12124" priority="4980" stopIfTrue="1" operator="equal">
      <formula>"Baja"</formula>
    </cfRule>
  </conditionalFormatting>
  <conditionalFormatting sqref="U452">
    <cfRule type="cellIs" dxfId="12123" priority="4979" stopIfTrue="1" operator="equal">
      <formula>"Media"</formula>
    </cfRule>
  </conditionalFormatting>
  <conditionalFormatting sqref="U452">
    <cfRule type="cellIs" dxfId="12122" priority="4977" stopIfTrue="1" operator="equal">
      <formula>"Muy Alta"</formula>
    </cfRule>
  </conditionalFormatting>
  <conditionalFormatting sqref="U452">
    <cfRule type="cellIs" dxfId="12121" priority="4981" stopIfTrue="1" operator="equal">
      <formula>"Muy Baja"</formula>
    </cfRule>
  </conditionalFormatting>
  <conditionalFormatting sqref="AS452">
    <cfRule type="cellIs" dxfId="12120" priority="4954" stopIfTrue="1" operator="equal">
      <formula>"Alta"</formula>
    </cfRule>
  </conditionalFormatting>
  <conditionalFormatting sqref="AS452">
    <cfRule type="cellIs" dxfId="12119" priority="4956" stopIfTrue="1" operator="equal">
      <formula>"Baja"</formula>
    </cfRule>
  </conditionalFormatting>
  <conditionalFormatting sqref="AS452">
    <cfRule type="cellIs" dxfId="12118" priority="4955" stopIfTrue="1" operator="equal">
      <formula>"Media"</formula>
    </cfRule>
  </conditionalFormatting>
  <conditionalFormatting sqref="AS452">
    <cfRule type="cellIs" dxfId="12117" priority="4953" stopIfTrue="1" operator="equal">
      <formula>"Muy Alta"</formula>
    </cfRule>
  </conditionalFormatting>
  <conditionalFormatting sqref="AS452">
    <cfRule type="cellIs" dxfId="12116" priority="4957" stopIfTrue="1" operator="equal">
      <formula>"Muy Baja"</formula>
    </cfRule>
  </conditionalFormatting>
  <conditionalFormatting sqref="AD458">
    <cfRule type="containsText" dxfId="12115" priority="4920" operator="containsText" text="VALORAR">
      <formula>NOT(ISERROR(SEARCH("VALORAR",AD458)))</formula>
    </cfRule>
    <cfRule type="containsText" dxfId="12114" priority="4921" operator="containsText" text="Extrema">
      <formula>NOT(ISERROR(SEARCH("Extrema",AD458)))</formula>
    </cfRule>
    <cfRule type="containsText" dxfId="12113" priority="4922" operator="containsText" text="Alta">
      <formula>NOT(ISERROR(SEARCH("Alta",AD458)))</formula>
    </cfRule>
    <cfRule type="containsText" dxfId="12112" priority="4923" operator="containsText" text="Moderada">
      <formula>NOT(ISERROR(SEARCH("Moderada",AD458)))</formula>
    </cfRule>
    <cfRule type="containsText" dxfId="12111" priority="4924" operator="containsText" text="Baja">
      <formula>NOT(ISERROR(SEARCH("Baja",AD458)))</formula>
    </cfRule>
  </conditionalFormatting>
  <conditionalFormatting sqref="AD458">
    <cfRule type="containsText" dxfId="12110" priority="4925" operator="containsText" text="VALORAR">
      <formula>NOT(ISERROR(SEARCH("VALORAR",AD458)))</formula>
    </cfRule>
    <cfRule type="containsText" dxfId="12109" priority="4926" operator="containsText" text="Extrema">
      <formula>NOT(ISERROR(SEARCH("Extrema",AD458)))</formula>
    </cfRule>
    <cfRule type="containsText" dxfId="12108" priority="4927" operator="containsText" text="Alta">
      <formula>NOT(ISERROR(SEARCH("Alta",AD458)))</formula>
    </cfRule>
    <cfRule type="containsText" dxfId="12107" priority="4928" operator="containsText" text="Moderada">
      <formula>NOT(ISERROR(SEARCH("Moderada",AD458)))</formula>
    </cfRule>
    <cfRule type="containsText" dxfId="12106" priority="4929" operator="containsText" text="Baja">
      <formula>NOT(ISERROR(SEARCH("Baja",AD458)))</formula>
    </cfRule>
  </conditionalFormatting>
  <conditionalFormatting sqref="U458">
    <cfRule type="cellIs" dxfId="12105" priority="4936" stopIfTrue="1" operator="equal">
      <formula>"Alta"</formula>
    </cfRule>
  </conditionalFormatting>
  <conditionalFormatting sqref="U458">
    <cfRule type="cellIs" dxfId="12104" priority="4938" stopIfTrue="1" operator="equal">
      <formula>"Baja"</formula>
    </cfRule>
  </conditionalFormatting>
  <conditionalFormatting sqref="U458">
    <cfRule type="cellIs" dxfId="12103" priority="4937" stopIfTrue="1" operator="equal">
      <formula>"Media"</formula>
    </cfRule>
  </conditionalFormatting>
  <conditionalFormatting sqref="U458">
    <cfRule type="cellIs" dxfId="12102" priority="4935" stopIfTrue="1" operator="equal">
      <formula>"Muy Alta"</formula>
    </cfRule>
  </conditionalFormatting>
  <conditionalFormatting sqref="U458">
    <cfRule type="cellIs" dxfId="12101" priority="4939" stopIfTrue="1" operator="equal">
      <formula>"Muy Baja"</formula>
    </cfRule>
  </conditionalFormatting>
  <conditionalFormatting sqref="AS458">
    <cfRule type="cellIs" dxfId="12100" priority="4912" stopIfTrue="1" operator="equal">
      <formula>"Alta"</formula>
    </cfRule>
  </conditionalFormatting>
  <conditionalFormatting sqref="AS458">
    <cfRule type="cellIs" dxfId="12099" priority="4914" stopIfTrue="1" operator="equal">
      <formula>"Baja"</formula>
    </cfRule>
  </conditionalFormatting>
  <conditionalFormatting sqref="AS458">
    <cfRule type="cellIs" dxfId="12098" priority="4913" stopIfTrue="1" operator="equal">
      <formula>"Media"</formula>
    </cfRule>
  </conditionalFormatting>
  <conditionalFormatting sqref="AS458">
    <cfRule type="cellIs" dxfId="12097" priority="4911" stopIfTrue="1" operator="equal">
      <formula>"Muy Alta"</formula>
    </cfRule>
  </conditionalFormatting>
  <conditionalFormatting sqref="AS458">
    <cfRule type="cellIs" dxfId="12096" priority="4915" stopIfTrue="1" operator="equal">
      <formula>"Muy Baja"</formula>
    </cfRule>
  </conditionalFormatting>
  <conditionalFormatting sqref="AD464">
    <cfRule type="containsText" dxfId="12095" priority="4878" operator="containsText" text="VALORAR">
      <formula>NOT(ISERROR(SEARCH("VALORAR",AD464)))</formula>
    </cfRule>
    <cfRule type="containsText" dxfId="12094" priority="4879" operator="containsText" text="Extrema">
      <formula>NOT(ISERROR(SEARCH("Extrema",AD464)))</formula>
    </cfRule>
    <cfRule type="containsText" dxfId="12093" priority="4880" operator="containsText" text="Alta">
      <formula>NOT(ISERROR(SEARCH("Alta",AD464)))</formula>
    </cfRule>
    <cfRule type="containsText" dxfId="12092" priority="4881" operator="containsText" text="Moderada">
      <formula>NOT(ISERROR(SEARCH("Moderada",AD464)))</formula>
    </cfRule>
    <cfRule type="containsText" dxfId="12091" priority="4882" operator="containsText" text="Baja">
      <formula>NOT(ISERROR(SEARCH("Baja",AD464)))</formula>
    </cfRule>
  </conditionalFormatting>
  <conditionalFormatting sqref="AD464">
    <cfRule type="containsText" dxfId="12090" priority="4883" operator="containsText" text="VALORAR">
      <formula>NOT(ISERROR(SEARCH("VALORAR",AD464)))</formula>
    </cfRule>
    <cfRule type="containsText" dxfId="12089" priority="4884" operator="containsText" text="Extrema">
      <formula>NOT(ISERROR(SEARCH("Extrema",AD464)))</formula>
    </cfRule>
    <cfRule type="containsText" dxfId="12088" priority="4885" operator="containsText" text="Alta">
      <formula>NOT(ISERROR(SEARCH("Alta",AD464)))</formula>
    </cfRule>
    <cfRule type="containsText" dxfId="12087" priority="4886" operator="containsText" text="Moderada">
      <formula>NOT(ISERROR(SEARCH("Moderada",AD464)))</formula>
    </cfRule>
    <cfRule type="containsText" dxfId="12086" priority="4887" operator="containsText" text="Baja">
      <formula>NOT(ISERROR(SEARCH("Baja",AD464)))</formula>
    </cfRule>
  </conditionalFormatting>
  <conditionalFormatting sqref="U464">
    <cfRule type="cellIs" dxfId="12085" priority="4894" stopIfTrue="1" operator="equal">
      <formula>"Alta"</formula>
    </cfRule>
  </conditionalFormatting>
  <conditionalFormatting sqref="U464">
    <cfRule type="cellIs" dxfId="12084" priority="4896" stopIfTrue="1" operator="equal">
      <formula>"Baja"</formula>
    </cfRule>
  </conditionalFormatting>
  <conditionalFormatting sqref="U464">
    <cfRule type="cellIs" dxfId="12083" priority="4895" stopIfTrue="1" operator="equal">
      <formula>"Media"</formula>
    </cfRule>
  </conditionalFormatting>
  <conditionalFormatting sqref="U464">
    <cfRule type="cellIs" dxfId="12082" priority="4893" stopIfTrue="1" operator="equal">
      <formula>"Muy Alta"</formula>
    </cfRule>
  </conditionalFormatting>
  <conditionalFormatting sqref="U464">
    <cfRule type="cellIs" dxfId="12081" priority="4897" stopIfTrue="1" operator="equal">
      <formula>"Muy Baja"</formula>
    </cfRule>
  </conditionalFormatting>
  <conditionalFormatting sqref="AS464">
    <cfRule type="cellIs" dxfId="12080" priority="4870" stopIfTrue="1" operator="equal">
      <formula>"Alta"</formula>
    </cfRule>
  </conditionalFormatting>
  <conditionalFormatting sqref="AS464">
    <cfRule type="cellIs" dxfId="12079" priority="4872" stopIfTrue="1" operator="equal">
      <formula>"Baja"</formula>
    </cfRule>
  </conditionalFormatting>
  <conditionalFormatting sqref="AS464">
    <cfRule type="cellIs" dxfId="12078" priority="4871" stopIfTrue="1" operator="equal">
      <formula>"Media"</formula>
    </cfRule>
  </conditionalFormatting>
  <conditionalFormatting sqref="AS464">
    <cfRule type="cellIs" dxfId="12077" priority="4869" stopIfTrue="1" operator="equal">
      <formula>"Muy Alta"</formula>
    </cfRule>
  </conditionalFormatting>
  <conditionalFormatting sqref="AS464">
    <cfRule type="cellIs" dxfId="12076" priority="4873" stopIfTrue="1" operator="equal">
      <formula>"Muy Baja"</formula>
    </cfRule>
  </conditionalFormatting>
  <conditionalFormatting sqref="AD470">
    <cfRule type="containsText" dxfId="12075" priority="4836" operator="containsText" text="VALORAR">
      <formula>NOT(ISERROR(SEARCH("VALORAR",AD470)))</formula>
    </cfRule>
    <cfRule type="containsText" dxfId="12074" priority="4837" operator="containsText" text="Extrema">
      <formula>NOT(ISERROR(SEARCH("Extrema",AD470)))</formula>
    </cfRule>
    <cfRule type="containsText" dxfId="12073" priority="4838" operator="containsText" text="Alta">
      <formula>NOT(ISERROR(SEARCH("Alta",AD470)))</formula>
    </cfRule>
    <cfRule type="containsText" dxfId="12072" priority="4839" operator="containsText" text="Moderada">
      <formula>NOT(ISERROR(SEARCH("Moderada",AD470)))</formula>
    </cfRule>
    <cfRule type="containsText" dxfId="12071" priority="4840" operator="containsText" text="Baja">
      <formula>NOT(ISERROR(SEARCH("Baja",AD470)))</formula>
    </cfRule>
  </conditionalFormatting>
  <conditionalFormatting sqref="AD470">
    <cfRule type="containsText" dxfId="12070" priority="4841" operator="containsText" text="VALORAR">
      <formula>NOT(ISERROR(SEARCH("VALORAR",AD470)))</formula>
    </cfRule>
    <cfRule type="containsText" dxfId="12069" priority="4842" operator="containsText" text="Extrema">
      <formula>NOT(ISERROR(SEARCH("Extrema",AD470)))</formula>
    </cfRule>
    <cfRule type="containsText" dxfId="12068" priority="4843" operator="containsText" text="Alta">
      <formula>NOT(ISERROR(SEARCH("Alta",AD470)))</formula>
    </cfRule>
    <cfRule type="containsText" dxfId="12067" priority="4844" operator="containsText" text="Moderada">
      <formula>NOT(ISERROR(SEARCH("Moderada",AD470)))</formula>
    </cfRule>
    <cfRule type="containsText" dxfId="12066" priority="4845" operator="containsText" text="Baja">
      <formula>NOT(ISERROR(SEARCH("Baja",AD470)))</formula>
    </cfRule>
  </conditionalFormatting>
  <conditionalFormatting sqref="U470">
    <cfRule type="cellIs" dxfId="12065" priority="4852" stopIfTrue="1" operator="equal">
      <formula>"Alta"</formula>
    </cfRule>
  </conditionalFormatting>
  <conditionalFormatting sqref="U470">
    <cfRule type="cellIs" dxfId="12064" priority="4854" stopIfTrue="1" operator="equal">
      <formula>"Baja"</formula>
    </cfRule>
  </conditionalFormatting>
  <conditionalFormatting sqref="U470">
    <cfRule type="cellIs" dxfId="12063" priority="4853" stopIfTrue="1" operator="equal">
      <formula>"Media"</formula>
    </cfRule>
  </conditionalFormatting>
  <conditionalFormatting sqref="U470">
    <cfRule type="cellIs" dxfId="12062" priority="4851" stopIfTrue="1" operator="equal">
      <formula>"Muy Alta"</formula>
    </cfRule>
  </conditionalFormatting>
  <conditionalFormatting sqref="U470">
    <cfRule type="cellIs" dxfId="12061" priority="4855" stopIfTrue="1" operator="equal">
      <formula>"Muy Baja"</formula>
    </cfRule>
  </conditionalFormatting>
  <conditionalFormatting sqref="AS470">
    <cfRule type="cellIs" dxfId="12060" priority="4828" stopIfTrue="1" operator="equal">
      <formula>"Alta"</formula>
    </cfRule>
  </conditionalFormatting>
  <conditionalFormatting sqref="AS470">
    <cfRule type="cellIs" dxfId="12059" priority="4830" stopIfTrue="1" operator="equal">
      <formula>"Baja"</formula>
    </cfRule>
  </conditionalFormatting>
  <conditionalFormatting sqref="AS470">
    <cfRule type="cellIs" dxfId="12058" priority="4829" stopIfTrue="1" operator="equal">
      <formula>"Media"</formula>
    </cfRule>
  </conditionalFormatting>
  <conditionalFormatting sqref="AS470">
    <cfRule type="cellIs" dxfId="12057" priority="4827" stopIfTrue="1" operator="equal">
      <formula>"Muy Alta"</formula>
    </cfRule>
  </conditionalFormatting>
  <conditionalFormatting sqref="AS470">
    <cfRule type="cellIs" dxfId="12056" priority="4831" stopIfTrue="1" operator="equal">
      <formula>"Muy Baja"</formula>
    </cfRule>
  </conditionalFormatting>
  <conditionalFormatting sqref="AD476">
    <cfRule type="containsText" dxfId="12055" priority="4794" operator="containsText" text="VALORAR">
      <formula>NOT(ISERROR(SEARCH("VALORAR",AD476)))</formula>
    </cfRule>
    <cfRule type="containsText" dxfId="12054" priority="4795" operator="containsText" text="Extrema">
      <formula>NOT(ISERROR(SEARCH("Extrema",AD476)))</formula>
    </cfRule>
    <cfRule type="containsText" dxfId="12053" priority="4796" operator="containsText" text="Alta">
      <formula>NOT(ISERROR(SEARCH("Alta",AD476)))</formula>
    </cfRule>
    <cfRule type="containsText" dxfId="12052" priority="4797" operator="containsText" text="Moderada">
      <formula>NOT(ISERROR(SEARCH("Moderada",AD476)))</formula>
    </cfRule>
    <cfRule type="containsText" dxfId="12051" priority="4798" operator="containsText" text="Baja">
      <formula>NOT(ISERROR(SEARCH("Baja",AD476)))</formula>
    </cfRule>
  </conditionalFormatting>
  <conditionalFormatting sqref="AD476">
    <cfRule type="containsText" dxfId="12050" priority="4799" operator="containsText" text="VALORAR">
      <formula>NOT(ISERROR(SEARCH("VALORAR",AD476)))</formula>
    </cfRule>
    <cfRule type="containsText" dxfId="12049" priority="4800" operator="containsText" text="Extrema">
      <formula>NOT(ISERROR(SEARCH("Extrema",AD476)))</formula>
    </cfRule>
    <cfRule type="containsText" dxfId="12048" priority="4801" operator="containsText" text="Alta">
      <formula>NOT(ISERROR(SEARCH("Alta",AD476)))</formula>
    </cfRule>
    <cfRule type="containsText" dxfId="12047" priority="4802" operator="containsText" text="Moderada">
      <formula>NOT(ISERROR(SEARCH("Moderada",AD476)))</formula>
    </cfRule>
    <cfRule type="containsText" dxfId="12046" priority="4803" operator="containsText" text="Baja">
      <formula>NOT(ISERROR(SEARCH("Baja",AD476)))</formula>
    </cfRule>
  </conditionalFormatting>
  <conditionalFormatting sqref="U476">
    <cfRule type="cellIs" dxfId="12045" priority="4810" stopIfTrue="1" operator="equal">
      <formula>"Alta"</formula>
    </cfRule>
  </conditionalFormatting>
  <conditionalFormatting sqref="U476">
    <cfRule type="cellIs" dxfId="12044" priority="4812" stopIfTrue="1" operator="equal">
      <formula>"Baja"</formula>
    </cfRule>
  </conditionalFormatting>
  <conditionalFormatting sqref="U476">
    <cfRule type="cellIs" dxfId="12043" priority="4811" stopIfTrue="1" operator="equal">
      <formula>"Media"</formula>
    </cfRule>
  </conditionalFormatting>
  <conditionalFormatting sqref="U476">
    <cfRule type="cellIs" dxfId="12042" priority="4809" stopIfTrue="1" operator="equal">
      <formula>"Muy Alta"</formula>
    </cfRule>
  </conditionalFormatting>
  <conditionalFormatting sqref="U476">
    <cfRule type="cellIs" dxfId="12041" priority="4813" stopIfTrue="1" operator="equal">
      <formula>"Muy Baja"</formula>
    </cfRule>
  </conditionalFormatting>
  <conditionalFormatting sqref="AS476">
    <cfRule type="cellIs" dxfId="12040" priority="4786" stopIfTrue="1" operator="equal">
      <formula>"Alta"</formula>
    </cfRule>
  </conditionalFormatting>
  <conditionalFormatting sqref="AS476">
    <cfRule type="cellIs" dxfId="12039" priority="4788" stopIfTrue="1" operator="equal">
      <formula>"Baja"</formula>
    </cfRule>
  </conditionalFormatting>
  <conditionalFormatting sqref="AS476">
    <cfRule type="cellIs" dxfId="12038" priority="4787" stopIfTrue="1" operator="equal">
      <formula>"Media"</formula>
    </cfRule>
  </conditionalFormatting>
  <conditionalFormatting sqref="AS476">
    <cfRule type="cellIs" dxfId="12037" priority="4785" stopIfTrue="1" operator="equal">
      <formula>"Muy Alta"</formula>
    </cfRule>
  </conditionalFormatting>
  <conditionalFormatting sqref="AS476">
    <cfRule type="cellIs" dxfId="12036" priority="4789" stopIfTrue="1" operator="equal">
      <formula>"Muy Baja"</formula>
    </cfRule>
  </conditionalFormatting>
  <conditionalFormatting sqref="AD484:AD485">
    <cfRule type="containsText" dxfId="12035" priority="4752" operator="containsText" text="VALORAR">
      <formula>NOT(ISERROR(SEARCH("VALORAR",AD484)))</formula>
    </cfRule>
    <cfRule type="containsText" dxfId="12034" priority="4753" operator="containsText" text="Extrema">
      <formula>NOT(ISERROR(SEARCH("Extrema",AD484)))</formula>
    </cfRule>
    <cfRule type="containsText" dxfId="12033" priority="4754" operator="containsText" text="Alta">
      <formula>NOT(ISERROR(SEARCH("Alta",AD484)))</formula>
    </cfRule>
    <cfRule type="containsText" dxfId="12032" priority="4755" operator="containsText" text="Moderada">
      <formula>NOT(ISERROR(SEARCH("Moderada",AD484)))</formula>
    </cfRule>
    <cfRule type="containsText" dxfId="12031" priority="4756" operator="containsText" text="Baja">
      <formula>NOT(ISERROR(SEARCH("Baja",AD484)))</formula>
    </cfRule>
  </conditionalFormatting>
  <conditionalFormatting sqref="AD484:AD485">
    <cfRule type="containsText" dxfId="12030" priority="4757" operator="containsText" text="VALORAR">
      <formula>NOT(ISERROR(SEARCH("VALORAR",AD484)))</formula>
    </cfRule>
    <cfRule type="containsText" dxfId="12029" priority="4758" operator="containsText" text="Extrema">
      <formula>NOT(ISERROR(SEARCH("Extrema",AD484)))</formula>
    </cfRule>
    <cfRule type="containsText" dxfId="12028" priority="4759" operator="containsText" text="Alta">
      <formula>NOT(ISERROR(SEARCH("Alta",AD484)))</formula>
    </cfRule>
    <cfRule type="containsText" dxfId="12027" priority="4760" operator="containsText" text="Moderada">
      <formula>NOT(ISERROR(SEARCH("Moderada",AD484)))</formula>
    </cfRule>
    <cfRule type="containsText" dxfId="12026" priority="4761" operator="containsText" text="Baja">
      <formula>NOT(ISERROR(SEARCH("Baja",AD484)))</formula>
    </cfRule>
  </conditionalFormatting>
  <conditionalFormatting sqref="AS489">
    <cfRule type="cellIs" dxfId="12025" priority="4706" stopIfTrue="1" operator="equal">
      <formula>"Alta"</formula>
    </cfRule>
  </conditionalFormatting>
  <conditionalFormatting sqref="AS489">
    <cfRule type="cellIs" dxfId="12024" priority="4708" stopIfTrue="1" operator="equal">
      <formula>"Baja"</formula>
    </cfRule>
  </conditionalFormatting>
  <conditionalFormatting sqref="AS489">
    <cfRule type="cellIs" dxfId="12023" priority="4707" stopIfTrue="1" operator="equal">
      <formula>"Media"</formula>
    </cfRule>
  </conditionalFormatting>
  <conditionalFormatting sqref="AS489">
    <cfRule type="cellIs" dxfId="12022" priority="4705" stopIfTrue="1" operator="equal">
      <formula>"Muy Alta"</formula>
    </cfRule>
  </conditionalFormatting>
  <conditionalFormatting sqref="AS489">
    <cfRule type="cellIs" dxfId="12021" priority="4709" stopIfTrue="1" operator="equal">
      <formula>"Muy Baja"</formula>
    </cfRule>
  </conditionalFormatting>
  <conditionalFormatting sqref="AS486">
    <cfRule type="cellIs" dxfId="12020" priority="4664" stopIfTrue="1" operator="equal">
      <formula>"Alta"</formula>
    </cfRule>
  </conditionalFormatting>
  <conditionalFormatting sqref="AS486">
    <cfRule type="cellIs" dxfId="12019" priority="4666" stopIfTrue="1" operator="equal">
      <formula>"Baja"</formula>
    </cfRule>
  </conditionalFormatting>
  <conditionalFormatting sqref="AS486">
    <cfRule type="cellIs" dxfId="12018" priority="4665" stopIfTrue="1" operator="equal">
      <formula>"Media"</formula>
    </cfRule>
  </conditionalFormatting>
  <conditionalFormatting sqref="AS486">
    <cfRule type="cellIs" dxfId="12017" priority="4663" stopIfTrue="1" operator="equal">
      <formula>"Muy Alta"</formula>
    </cfRule>
  </conditionalFormatting>
  <conditionalFormatting sqref="AS486">
    <cfRule type="cellIs" dxfId="12016" priority="4667" stopIfTrue="1" operator="equal">
      <formula>"Muy Baja"</formula>
    </cfRule>
  </conditionalFormatting>
  <conditionalFormatting sqref="U484:U485">
    <cfRule type="cellIs" dxfId="12015" priority="4768" stopIfTrue="1" operator="equal">
      <formula>"Alta"</formula>
    </cfRule>
  </conditionalFormatting>
  <conditionalFormatting sqref="U484:U485">
    <cfRule type="cellIs" dxfId="12014" priority="4770" stopIfTrue="1" operator="equal">
      <formula>"Baja"</formula>
    </cfRule>
  </conditionalFormatting>
  <conditionalFormatting sqref="U484:U485">
    <cfRule type="cellIs" dxfId="12013" priority="4769" stopIfTrue="1" operator="equal">
      <formula>"Media"</formula>
    </cfRule>
  </conditionalFormatting>
  <conditionalFormatting sqref="U484:U485">
    <cfRule type="cellIs" dxfId="12012" priority="4767" stopIfTrue="1" operator="equal">
      <formula>"Muy Alta"</formula>
    </cfRule>
  </conditionalFormatting>
  <conditionalFormatting sqref="U484:U485">
    <cfRule type="cellIs" dxfId="12011" priority="4771" stopIfTrue="1" operator="equal">
      <formula>"Muy Baja"</formula>
    </cfRule>
  </conditionalFormatting>
  <conditionalFormatting sqref="AZ484">
    <cfRule type="containsText" dxfId="12010" priority="4742" operator="containsText" text="VALORAR">
      <formula>NOT(ISERROR(SEARCH("VALORAR",AZ484)))</formula>
    </cfRule>
    <cfRule type="containsText" dxfId="12009" priority="4743" operator="containsText" text="Extrema">
      <formula>NOT(ISERROR(SEARCH("Extrema",AZ484)))</formula>
    </cfRule>
    <cfRule type="containsText" dxfId="12008" priority="4744" operator="containsText" text="Alta">
      <formula>NOT(ISERROR(SEARCH("Alta",AZ484)))</formula>
    </cfRule>
    <cfRule type="containsText" dxfId="12007" priority="4745" operator="containsText" text="Moderada">
      <formula>NOT(ISERROR(SEARCH("Moderada",AZ484)))</formula>
    </cfRule>
    <cfRule type="containsText" dxfId="12006" priority="4746" operator="containsText" text="Baja">
      <formula>NOT(ISERROR(SEARCH("Baja",AZ484)))</formula>
    </cfRule>
  </conditionalFormatting>
  <conditionalFormatting sqref="AZ484">
    <cfRule type="containsText" dxfId="12005" priority="4747" operator="containsText" text="VALORAR">
      <formula>NOT(ISERROR(SEARCH("VALORAR",AZ484)))</formula>
    </cfRule>
    <cfRule type="containsText" dxfId="12004" priority="4748" operator="containsText" text="Extrema">
      <formula>NOT(ISERROR(SEARCH("Extrema",AZ484)))</formula>
    </cfRule>
    <cfRule type="containsText" dxfId="12003" priority="4749" operator="containsText" text="Alta">
      <formula>NOT(ISERROR(SEARCH("Alta",AZ484)))</formula>
    </cfRule>
    <cfRule type="containsText" dxfId="12002" priority="4750" operator="containsText" text="Moderada">
      <formula>NOT(ISERROR(SEARCH("Moderada",AZ484)))</formula>
    </cfRule>
    <cfRule type="containsText" dxfId="12001" priority="4751" operator="containsText" text="Baja">
      <formula>NOT(ISERROR(SEARCH("Baja",AZ484)))</formula>
    </cfRule>
  </conditionalFormatting>
  <conditionalFormatting sqref="AS484">
    <cfRule type="cellIs" dxfId="12000" priority="4734" stopIfTrue="1" operator="equal">
      <formula>"Alta"</formula>
    </cfRule>
  </conditionalFormatting>
  <conditionalFormatting sqref="AS484">
    <cfRule type="cellIs" dxfId="11999" priority="4736" stopIfTrue="1" operator="equal">
      <formula>"Baja"</formula>
    </cfRule>
  </conditionalFormatting>
  <conditionalFormatting sqref="AS484">
    <cfRule type="cellIs" dxfId="11998" priority="4735" stopIfTrue="1" operator="equal">
      <formula>"Media"</formula>
    </cfRule>
  </conditionalFormatting>
  <conditionalFormatting sqref="AS484">
    <cfRule type="cellIs" dxfId="11997" priority="4733" stopIfTrue="1" operator="equal">
      <formula>"Muy Alta"</formula>
    </cfRule>
  </conditionalFormatting>
  <conditionalFormatting sqref="AS484">
    <cfRule type="cellIs" dxfId="11996" priority="4737" stopIfTrue="1" operator="equal">
      <formula>"Muy Baja"</formula>
    </cfRule>
  </conditionalFormatting>
  <conditionalFormatting sqref="AS485">
    <cfRule type="cellIs" dxfId="11995" priority="4720" stopIfTrue="1" operator="equal">
      <formula>"Alta"</formula>
    </cfRule>
  </conditionalFormatting>
  <conditionalFormatting sqref="AS485">
    <cfRule type="cellIs" dxfId="11994" priority="4722" stopIfTrue="1" operator="equal">
      <formula>"Baja"</formula>
    </cfRule>
  </conditionalFormatting>
  <conditionalFormatting sqref="AS485">
    <cfRule type="cellIs" dxfId="11993" priority="4721" stopIfTrue="1" operator="equal">
      <formula>"Media"</formula>
    </cfRule>
  </conditionalFormatting>
  <conditionalFormatting sqref="AS485">
    <cfRule type="cellIs" dxfId="11992" priority="4719" stopIfTrue="1" operator="equal">
      <formula>"Muy Alta"</formula>
    </cfRule>
  </conditionalFormatting>
  <conditionalFormatting sqref="AS485">
    <cfRule type="cellIs" dxfId="11991" priority="4723" stopIfTrue="1" operator="equal">
      <formula>"Muy Baja"</formula>
    </cfRule>
  </conditionalFormatting>
  <conditionalFormatting sqref="AD486:AD487">
    <cfRule type="containsText" dxfId="11990" priority="4672" operator="containsText" text="VALORAR">
      <formula>NOT(ISERROR(SEARCH("VALORAR",AD486)))</formula>
    </cfRule>
    <cfRule type="containsText" dxfId="11989" priority="4673" operator="containsText" text="Extrema">
      <formula>NOT(ISERROR(SEARCH("Extrema",AD486)))</formula>
    </cfRule>
    <cfRule type="containsText" dxfId="11988" priority="4674" operator="containsText" text="Alta">
      <formula>NOT(ISERROR(SEARCH("Alta",AD486)))</formula>
    </cfRule>
    <cfRule type="containsText" dxfId="11987" priority="4675" operator="containsText" text="Moderada">
      <formula>NOT(ISERROR(SEARCH("Moderada",AD486)))</formula>
    </cfRule>
    <cfRule type="containsText" dxfId="11986" priority="4676" operator="containsText" text="Baja">
      <formula>NOT(ISERROR(SEARCH("Baja",AD486)))</formula>
    </cfRule>
  </conditionalFormatting>
  <conditionalFormatting sqref="AD486:AD487">
    <cfRule type="containsText" dxfId="11985" priority="4677" operator="containsText" text="VALORAR">
      <formula>NOT(ISERROR(SEARCH("VALORAR",AD486)))</formula>
    </cfRule>
    <cfRule type="containsText" dxfId="11984" priority="4678" operator="containsText" text="Extrema">
      <formula>NOT(ISERROR(SEARCH("Extrema",AD486)))</formula>
    </cfRule>
    <cfRule type="containsText" dxfId="11983" priority="4679" operator="containsText" text="Alta">
      <formula>NOT(ISERROR(SEARCH("Alta",AD486)))</formula>
    </cfRule>
    <cfRule type="containsText" dxfId="11982" priority="4680" operator="containsText" text="Moderada">
      <formula>NOT(ISERROR(SEARCH("Moderada",AD486)))</formula>
    </cfRule>
    <cfRule type="containsText" dxfId="11981" priority="4681" operator="containsText" text="Baja">
      <formula>NOT(ISERROR(SEARCH("Baja",AD486)))</formula>
    </cfRule>
  </conditionalFormatting>
  <conditionalFormatting sqref="U486:U487">
    <cfRule type="cellIs" dxfId="11980" priority="4688" stopIfTrue="1" operator="equal">
      <formula>"Alta"</formula>
    </cfRule>
  </conditionalFormatting>
  <conditionalFormatting sqref="U486:U487">
    <cfRule type="cellIs" dxfId="11979" priority="4690" stopIfTrue="1" operator="equal">
      <formula>"Baja"</formula>
    </cfRule>
  </conditionalFormatting>
  <conditionalFormatting sqref="U486:U487">
    <cfRule type="cellIs" dxfId="11978" priority="4689" stopIfTrue="1" operator="equal">
      <formula>"Media"</formula>
    </cfRule>
  </conditionalFormatting>
  <conditionalFormatting sqref="U486:U487">
    <cfRule type="cellIs" dxfId="11977" priority="4687" stopIfTrue="1" operator="equal">
      <formula>"Muy Alta"</formula>
    </cfRule>
  </conditionalFormatting>
  <conditionalFormatting sqref="U486:U487">
    <cfRule type="cellIs" dxfId="11976" priority="4691" stopIfTrue="1" operator="equal">
      <formula>"Muy Baja"</formula>
    </cfRule>
  </conditionalFormatting>
  <conditionalFormatting sqref="AS487">
    <cfRule type="cellIs" dxfId="11975" priority="4650" stopIfTrue="1" operator="equal">
      <formula>"Alta"</formula>
    </cfRule>
  </conditionalFormatting>
  <conditionalFormatting sqref="AS487">
    <cfRule type="cellIs" dxfId="11974" priority="4652" stopIfTrue="1" operator="equal">
      <formula>"Baja"</formula>
    </cfRule>
  </conditionalFormatting>
  <conditionalFormatting sqref="AS487">
    <cfRule type="cellIs" dxfId="11973" priority="4651" stopIfTrue="1" operator="equal">
      <formula>"Media"</formula>
    </cfRule>
  </conditionalFormatting>
  <conditionalFormatting sqref="AS487">
    <cfRule type="cellIs" dxfId="11972" priority="4649" stopIfTrue="1" operator="equal">
      <formula>"Muy Alta"</formula>
    </cfRule>
  </conditionalFormatting>
  <conditionalFormatting sqref="AS487">
    <cfRule type="cellIs" dxfId="11971" priority="4653" stopIfTrue="1" operator="equal">
      <formula>"Muy Baja"</formula>
    </cfRule>
  </conditionalFormatting>
  <conditionalFormatting sqref="AD488">
    <cfRule type="containsText" dxfId="11970" priority="4616" operator="containsText" text="VALORAR">
      <formula>NOT(ISERROR(SEARCH("VALORAR",AD488)))</formula>
    </cfRule>
    <cfRule type="containsText" dxfId="11969" priority="4617" operator="containsText" text="Extrema">
      <formula>NOT(ISERROR(SEARCH("Extrema",AD488)))</formula>
    </cfRule>
    <cfRule type="containsText" dxfId="11968" priority="4618" operator="containsText" text="Alta">
      <formula>NOT(ISERROR(SEARCH("Alta",AD488)))</formula>
    </cfRule>
    <cfRule type="containsText" dxfId="11967" priority="4619" operator="containsText" text="Moderada">
      <formula>NOT(ISERROR(SEARCH("Moderada",AD488)))</formula>
    </cfRule>
    <cfRule type="containsText" dxfId="11966" priority="4620" operator="containsText" text="Baja">
      <formula>NOT(ISERROR(SEARCH("Baja",AD488)))</formula>
    </cfRule>
  </conditionalFormatting>
  <conditionalFormatting sqref="AD488">
    <cfRule type="containsText" dxfId="11965" priority="4621" operator="containsText" text="VALORAR">
      <formula>NOT(ISERROR(SEARCH("VALORAR",AD488)))</formula>
    </cfRule>
    <cfRule type="containsText" dxfId="11964" priority="4622" operator="containsText" text="Extrema">
      <formula>NOT(ISERROR(SEARCH("Extrema",AD488)))</formula>
    </cfRule>
    <cfRule type="containsText" dxfId="11963" priority="4623" operator="containsText" text="Alta">
      <formula>NOT(ISERROR(SEARCH("Alta",AD488)))</formula>
    </cfRule>
    <cfRule type="containsText" dxfId="11962" priority="4624" operator="containsText" text="Moderada">
      <formula>NOT(ISERROR(SEARCH("Moderada",AD488)))</formula>
    </cfRule>
    <cfRule type="containsText" dxfId="11961" priority="4625" operator="containsText" text="Baja">
      <formula>NOT(ISERROR(SEARCH("Baja",AD488)))</formula>
    </cfRule>
  </conditionalFormatting>
  <conditionalFormatting sqref="U488">
    <cfRule type="cellIs" dxfId="11960" priority="4632" stopIfTrue="1" operator="equal">
      <formula>"Alta"</formula>
    </cfRule>
  </conditionalFormatting>
  <conditionalFormatting sqref="U488">
    <cfRule type="cellIs" dxfId="11959" priority="4634" stopIfTrue="1" operator="equal">
      <formula>"Baja"</formula>
    </cfRule>
  </conditionalFormatting>
  <conditionalFormatting sqref="U488">
    <cfRule type="cellIs" dxfId="11958" priority="4633" stopIfTrue="1" operator="equal">
      <formula>"Media"</formula>
    </cfRule>
  </conditionalFormatting>
  <conditionalFormatting sqref="U488">
    <cfRule type="cellIs" dxfId="11957" priority="4631" stopIfTrue="1" operator="equal">
      <formula>"Muy Alta"</formula>
    </cfRule>
  </conditionalFormatting>
  <conditionalFormatting sqref="U488">
    <cfRule type="cellIs" dxfId="11956" priority="4635" stopIfTrue="1" operator="equal">
      <formula>"Muy Baja"</formula>
    </cfRule>
  </conditionalFormatting>
  <conditionalFormatting sqref="AS488">
    <cfRule type="cellIs" dxfId="11955" priority="4608" stopIfTrue="1" operator="equal">
      <formula>"Alta"</formula>
    </cfRule>
  </conditionalFormatting>
  <conditionalFormatting sqref="AS488">
    <cfRule type="cellIs" dxfId="11954" priority="4610" stopIfTrue="1" operator="equal">
      <formula>"Baja"</formula>
    </cfRule>
  </conditionalFormatting>
  <conditionalFormatting sqref="AS488">
    <cfRule type="cellIs" dxfId="11953" priority="4609" stopIfTrue="1" operator="equal">
      <formula>"Media"</formula>
    </cfRule>
  </conditionalFormatting>
  <conditionalFormatting sqref="AS488">
    <cfRule type="cellIs" dxfId="11952" priority="4607" stopIfTrue="1" operator="equal">
      <formula>"Muy Alta"</formula>
    </cfRule>
  </conditionalFormatting>
  <conditionalFormatting sqref="AS488">
    <cfRule type="cellIs" dxfId="11951" priority="4611" stopIfTrue="1" operator="equal">
      <formula>"Muy Baja"</formula>
    </cfRule>
  </conditionalFormatting>
  <conditionalFormatting sqref="AD478:AD479">
    <cfRule type="containsText" dxfId="11950" priority="4574" operator="containsText" text="VALORAR">
      <formula>NOT(ISERROR(SEARCH("VALORAR",AD478)))</formula>
    </cfRule>
    <cfRule type="containsText" dxfId="11949" priority="4575" operator="containsText" text="Extrema">
      <formula>NOT(ISERROR(SEARCH("Extrema",AD478)))</formula>
    </cfRule>
    <cfRule type="containsText" dxfId="11948" priority="4576" operator="containsText" text="Alta">
      <formula>NOT(ISERROR(SEARCH("Alta",AD478)))</formula>
    </cfRule>
    <cfRule type="containsText" dxfId="11947" priority="4577" operator="containsText" text="Moderada">
      <formula>NOT(ISERROR(SEARCH("Moderada",AD478)))</formula>
    </cfRule>
    <cfRule type="containsText" dxfId="11946" priority="4578" operator="containsText" text="Baja">
      <formula>NOT(ISERROR(SEARCH("Baja",AD478)))</formula>
    </cfRule>
  </conditionalFormatting>
  <conditionalFormatting sqref="AD478:AD479">
    <cfRule type="containsText" dxfId="11945" priority="4579" operator="containsText" text="VALORAR">
      <formula>NOT(ISERROR(SEARCH("VALORAR",AD478)))</formula>
    </cfRule>
    <cfRule type="containsText" dxfId="11944" priority="4580" operator="containsText" text="Extrema">
      <formula>NOT(ISERROR(SEARCH("Extrema",AD478)))</formula>
    </cfRule>
    <cfRule type="containsText" dxfId="11943" priority="4581" operator="containsText" text="Alta">
      <formula>NOT(ISERROR(SEARCH("Alta",AD478)))</formula>
    </cfRule>
    <cfRule type="containsText" dxfId="11942" priority="4582" operator="containsText" text="Moderada">
      <formula>NOT(ISERROR(SEARCH("Moderada",AD478)))</formula>
    </cfRule>
    <cfRule type="containsText" dxfId="11941" priority="4583" operator="containsText" text="Baja">
      <formula>NOT(ISERROR(SEARCH("Baja",AD478)))</formula>
    </cfRule>
  </conditionalFormatting>
  <conditionalFormatting sqref="AS483">
    <cfRule type="cellIs" dxfId="11940" priority="4528" stopIfTrue="1" operator="equal">
      <formula>"Alta"</formula>
    </cfRule>
  </conditionalFormatting>
  <conditionalFormatting sqref="AS483">
    <cfRule type="cellIs" dxfId="11939" priority="4530" stopIfTrue="1" operator="equal">
      <formula>"Baja"</formula>
    </cfRule>
  </conditionalFormatting>
  <conditionalFormatting sqref="AS483">
    <cfRule type="cellIs" dxfId="11938" priority="4529" stopIfTrue="1" operator="equal">
      <formula>"Media"</formula>
    </cfRule>
  </conditionalFormatting>
  <conditionalFormatting sqref="AS483">
    <cfRule type="cellIs" dxfId="11937" priority="4527" stopIfTrue="1" operator="equal">
      <formula>"Muy Alta"</formula>
    </cfRule>
  </conditionalFormatting>
  <conditionalFormatting sqref="AS483">
    <cfRule type="cellIs" dxfId="11936" priority="4531" stopIfTrue="1" operator="equal">
      <formula>"Muy Baja"</formula>
    </cfRule>
  </conditionalFormatting>
  <conditionalFormatting sqref="AS480">
    <cfRule type="cellIs" dxfId="11935" priority="4486" stopIfTrue="1" operator="equal">
      <formula>"Alta"</formula>
    </cfRule>
  </conditionalFormatting>
  <conditionalFormatting sqref="AS480">
    <cfRule type="cellIs" dxfId="11934" priority="4488" stopIfTrue="1" operator="equal">
      <formula>"Baja"</formula>
    </cfRule>
  </conditionalFormatting>
  <conditionalFormatting sqref="AS480">
    <cfRule type="cellIs" dxfId="11933" priority="4487" stopIfTrue="1" operator="equal">
      <formula>"Media"</formula>
    </cfRule>
  </conditionalFormatting>
  <conditionalFormatting sqref="AS480">
    <cfRule type="cellIs" dxfId="11932" priority="4485" stopIfTrue="1" operator="equal">
      <formula>"Muy Alta"</formula>
    </cfRule>
  </conditionalFormatting>
  <conditionalFormatting sqref="AS480">
    <cfRule type="cellIs" dxfId="11931" priority="4489" stopIfTrue="1" operator="equal">
      <formula>"Muy Baja"</formula>
    </cfRule>
  </conditionalFormatting>
  <conditionalFormatting sqref="U478:U479">
    <cfRule type="cellIs" dxfId="11930" priority="4590" stopIfTrue="1" operator="equal">
      <formula>"Alta"</formula>
    </cfRule>
  </conditionalFormatting>
  <conditionalFormatting sqref="U478:U479">
    <cfRule type="cellIs" dxfId="11929" priority="4592" stopIfTrue="1" operator="equal">
      <formula>"Baja"</formula>
    </cfRule>
  </conditionalFormatting>
  <conditionalFormatting sqref="U478:U479">
    <cfRule type="cellIs" dxfId="11928" priority="4591" stopIfTrue="1" operator="equal">
      <formula>"Media"</formula>
    </cfRule>
  </conditionalFormatting>
  <conditionalFormatting sqref="U478:U479">
    <cfRule type="cellIs" dxfId="11927" priority="4589" stopIfTrue="1" operator="equal">
      <formula>"Muy Alta"</formula>
    </cfRule>
  </conditionalFormatting>
  <conditionalFormatting sqref="U478:U479">
    <cfRule type="cellIs" dxfId="11926" priority="4593" stopIfTrue="1" operator="equal">
      <formula>"Muy Baja"</formula>
    </cfRule>
  </conditionalFormatting>
  <conditionalFormatting sqref="AZ478">
    <cfRule type="containsText" dxfId="11925" priority="4564" operator="containsText" text="VALORAR">
      <formula>NOT(ISERROR(SEARCH("VALORAR",AZ478)))</formula>
    </cfRule>
    <cfRule type="containsText" dxfId="11924" priority="4565" operator="containsText" text="Extrema">
      <formula>NOT(ISERROR(SEARCH("Extrema",AZ478)))</formula>
    </cfRule>
    <cfRule type="containsText" dxfId="11923" priority="4566" operator="containsText" text="Alta">
      <formula>NOT(ISERROR(SEARCH("Alta",AZ478)))</formula>
    </cfRule>
    <cfRule type="containsText" dxfId="11922" priority="4567" operator="containsText" text="Moderada">
      <formula>NOT(ISERROR(SEARCH("Moderada",AZ478)))</formula>
    </cfRule>
    <cfRule type="containsText" dxfId="11921" priority="4568" operator="containsText" text="Baja">
      <formula>NOT(ISERROR(SEARCH("Baja",AZ478)))</formula>
    </cfRule>
  </conditionalFormatting>
  <conditionalFormatting sqref="AZ478">
    <cfRule type="containsText" dxfId="11920" priority="4569" operator="containsText" text="VALORAR">
      <formula>NOT(ISERROR(SEARCH("VALORAR",AZ478)))</formula>
    </cfRule>
    <cfRule type="containsText" dxfId="11919" priority="4570" operator="containsText" text="Extrema">
      <formula>NOT(ISERROR(SEARCH("Extrema",AZ478)))</formula>
    </cfRule>
    <cfRule type="containsText" dxfId="11918" priority="4571" operator="containsText" text="Alta">
      <formula>NOT(ISERROR(SEARCH("Alta",AZ478)))</formula>
    </cfRule>
    <cfRule type="containsText" dxfId="11917" priority="4572" operator="containsText" text="Moderada">
      <formula>NOT(ISERROR(SEARCH("Moderada",AZ478)))</formula>
    </cfRule>
    <cfRule type="containsText" dxfId="11916" priority="4573" operator="containsText" text="Baja">
      <formula>NOT(ISERROR(SEARCH("Baja",AZ478)))</formula>
    </cfRule>
  </conditionalFormatting>
  <conditionalFormatting sqref="AS478">
    <cfRule type="cellIs" dxfId="11915" priority="4556" stopIfTrue="1" operator="equal">
      <formula>"Alta"</formula>
    </cfRule>
  </conditionalFormatting>
  <conditionalFormatting sqref="AS478">
    <cfRule type="cellIs" dxfId="11914" priority="4558" stopIfTrue="1" operator="equal">
      <formula>"Baja"</formula>
    </cfRule>
  </conditionalFormatting>
  <conditionalFormatting sqref="AS478">
    <cfRule type="cellIs" dxfId="11913" priority="4557" stopIfTrue="1" operator="equal">
      <formula>"Media"</formula>
    </cfRule>
  </conditionalFormatting>
  <conditionalFormatting sqref="AS478">
    <cfRule type="cellIs" dxfId="11912" priority="4555" stopIfTrue="1" operator="equal">
      <formula>"Muy Alta"</formula>
    </cfRule>
  </conditionalFormatting>
  <conditionalFormatting sqref="AS478">
    <cfRule type="cellIs" dxfId="11911" priority="4559" stopIfTrue="1" operator="equal">
      <formula>"Muy Baja"</formula>
    </cfRule>
  </conditionalFormatting>
  <conditionalFormatting sqref="AS479">
    <cfRule type="cellIs" dxfId="11910" priority="4542" stopIfTrue="1" operator="equal">
      <formula>"Alta"</formula>
    </cfRule>
  </conditionalFormatting>
  <conditionalFormatting sqref="AS479">
    <cfRule type="cellIs" dxfId="11909" priority="4544" stopIfTrue="1" operator="equal">
      <formula>"Baja"</formula>
    </cfRule>
  </conditionalFormatting>
  <conditionalFormatting sqref="AS479">
    <cfRule type="cellIs" dxfId="11908" priority="4543" stopIfTrue="1" operator="equal">
      <formula>"Media"</formula>
    </cfRule>
  </conditionalFormatting>
  <conditionalFormatting sqref="AS479">
    <cfRule type="cellIs" dxfId="11907" priority="4541" stopIfTrue="1" operator="equal">
      <formula>"Muy Alta"</formula>
    </cfRule>
  </conditionalFormatting>
  <conditionalFormatting sqref="AS479">
    <cfRule type="cellIs" dxfId="11906" priority="4545" stopIfTrue="1" operator="equal">
      <formula>"Muy Baja"</formula>
    </cfRule>
  </conditionalFormatting>
  <conditionalFormatting sqref="AD480:AD481">
    <cfRule type="containsText" dxfId="11905" priority="4494" operator="containsText" text="VALORAR">
      <formula>NOT(ISERROR(SEARCH("VALORAR",AD480)))</formula>
    </cfRule>
    <cfRule type="containsText" dxfId="11904" priority="4495" operator="containsText" text="Extrema">
      <formula>NOT(ISERROR(SEARCH("Extrema",AD480)))</formula>
    </cfRule>
    <cfRule type="containsText" dxfId="11903" priority="4496" operator="containsText" text="Alta">
      <formula>NOT(ISERROR(SEARCH("Alta",AD480)))</formula>
    </cfRule>
    <cfRule type="containsText" dxfId="11902" priority="4497" operator="containsText" text="Moderada">
      <formula>NOT(ISERROR(SEARCH("Moderada",AD480)))</formula>
    </cfRule>
    <cfRule type="containsText" dxfId="11901" priority="4498" operator="containsText" text="Baja">
      <formula>NOT(ISERROR(SEARCH("Baja",AD480)))</formula>
    </cfRule>
  </conditionalFormatting>
  <conditionalFormatting sqref="AD480:AD481">
    <cfRule type="containsText" dxfId="11900" priority="4499" operator="containsText" text="VALORAR">
      <formula>NOT(ISERROR(SEARCH("VALORAR",AD480)))</formula>
    </cfRule>
    <cfRule type="containsText" dxfId="11899" priority="4500" operator="containsText" text="Extrema">
      <formula>NOT(ISERROR(SEARCH("Extrema",AD480)))</formula>
    </cfRule>
    <cfRule type="containsText" dxfId="11898" priority="4501" operator="containsText" text="Alta">
      <formula>NOT(ISERROR(SEARCH("Alta",AD480)))</formula>
    </cfRule>
    <cfRule type="containsText" dxfId="11897" priority="4502" operator="containsText" text="Moderada">
      <formula>NOT(ISERROR(SEARCH("Moderada",AD480)))</formula>
    </cfRule>
    <cfRule type="containsText" dxfId="11896" priority="4503" operator="containsText" text="Baja">
      <formula>NOT(ISERROR(SEARCH("Baja",AD480)))</formula>
    </cfRule>
  </conditionalFormatting>
  <conditionalFormatting sqref="U480:U481">
    <cfRule type="cellIs" dxfId="11895" priority="4510" stopIfTrue="1" operator="equal">
      <formula>"Alta"</formula>
    </cfRule>
  </conditionalFormatting>
  <conditionalFormatting sqref="U480:U481">
    <cfRule type="cellIs" dxfId="11894" priority="4512" stopIfTrue="1" operator="equal">
      <formula>"Baja"</formula>
    </cfRule>
  </conditionalFormatting>
  <conditionalFormatting sqref="U480:U481">
    <cfRule type="cellIs" dxfId="11893" priority="4511" stopIfTrue="1" operator="equal">
      <formula>"Media"</formula>
    </cfRule>
  </conditionalFormatting>
  <conditionalFormatting sqref="U480:U481">
    <cfRule type="cellIs" dxfId="11892" priority="4509" stopIfTrue="1" operator="equal">
      <formula>"Muy Alta"</formula>
    </cfRule>
  </conditionalFormatting>
  <conditionalFormatting sqref="U480:U481">
    <cfRule type="cellIs" dxfId="11891" priority="4513" stopIfTrue="1" operator="equal">
      <formula>"Muy Baja"</formula>
    </cfRule>
  </conditionalFormatting>
  <conditionalFormatting sqref="AS481">
    <cfRule type="cellIs" dxfId="11890" priority="4472" stopIfTrue="1" operator="equal">
      <formula>"Alta"</formula>
    </cfRule>
  </conditionalFormatting>
  <conditionalFormatting sqref="AS481">
    <cfRule type="cellIs" dxfId="11889" priority="4474" stopIfTrue="1" operator="equal">
      <formula>"Baja"</formula>
    </cfRule>
  </conditionalFormatting>
  <conditionalFormatting sqref="AS481">
    <cfRule type="cellIs" dxfId="11888" priority="4473" stopIfTrue="1" operator="equal">
      <formula>"Media"</formula>
    </cfRule>
  </conditionalFormatting>
  <conditionalFormatting sqref="AS481">
    <cfRule type="cellIs" dxfId="11887" priority="4471" stopIfTrue="1" operator="equal">
      <formula>"Muy Alta"</formula>
    </cfRule>
  </conditionalFormatting>
  <conditionalFormatting sqref="AS481">
    <cfRule type="cellIs" dxfId="11886" priority="4475" stopIfTrue="1" operator="equal">
      <formula>"Muy Baja"</formula>
    </cfRule>
  </conditionalFormatting>
  <conditionalFormatting sqref="AD482">
    <cfRule type="containsText" dxfId="11885" priority="4438" operator="containsText" text="VALORAR">
      <formula>NOT(ISERROR(SEARCH("VALORAR",AD482)))</formula>
    </cfRule>
    <cfRule type="containsText" dxfId="11884" priority="4439" operator="containsText" text="Extrema">
      <formula>NOT(ISERROR(SEARCH("Extrema",AD482)))</formula>
    </cfRule>
    <cfRule type="containsText" dxfId="11883" priority="4440" operator="containsText" text="Alta">
      <formula>NOT(ISERROR(SEARCH("Alta",AD482)))</formula>
    </cfRule>
    <cfRule type="containsText" dxfId="11882" priority="4441" operator="containsText" text="Moderada">
      <formula>NOT(ISERROR(SEARCH("Moderada",AD482)))</formula>
    </cfRule>
    <cfRule type="containsText" dxfId="11881" priority="4442" operator="containsText" text="Baja">
      <formula>NOT(ISERROR(SEARCH("Baja",AD482)))</formula>
    </cfRule>
  </conditionalFormatting>
  <conditionalFormatting sqref="AD482">
    <cfRule type="containsText" dxfId="11880" priority="4443" operator="containsText" text="VALORAR">
      <formula>NOT(ISERROR(SEARCH("VALORAR",AD482)))</formula>
    </cfRule>
    <cfRule type="containsText" dxfId="11879" priority="4444" operator="containsText" text="Extrema">
      <formula>NOT(ISERROR(SEARCH("Extrema",AD482)))</formula>
    </cfRule>
    <cfRule type="containsText" dxfId="11878" priority="4445" operator="containsText" text="Alta">
      <formula>NOT(ISERROR(SEARCH("Alta",AD482)))</formula>
    </cfRule>
    <cfRule type="containsText" dxfId="11877" priority="4446" operator="containsText" text="Moderada">
      <formula>NOT(ISERROR(SEARCH("Moderada",AD482)))</formula>
    </cfRule>
    <cfRule type="containsText" dxfId="11876" priority="4447" operator="containsText" text="Baja">
      <formula>NOT(ISERROR(SEARCH("Baja",AD482)))</formula>
    </cfRule>
  </conditionalFormatting>
  <conditionalFormatting sqref="U482">
    <cfRule type="cellIs" dxfId="11875" priority="4454" stopIfTrue="1" operator="equal">
      <formula>"Alta"</formula>
    </cfRule>
  </conditionalFormatting>
  <conditionalFormatting sqref="U482">
    <cfRule type="cellIs" dxfId="11874" priority="4456" stopIfTrue="1" operator="equal">
      <formula>"Baja"</formula>
    </cfRule>
  </conditionalFormatting>
  <conditionalFormatting sqref="U482">
    <cfRule type="cellIs" dxfId="11873" priority="4455" stopIfTrue="1" operator="equal">
      <formula>"Media"</formula>
    </cfRule>
  </conditionalFormatting>
  <conditionalFormatting sqref="U482">
    <cfRule type="cellIs" dxfId="11872" priority="4453" stopIfTrue="1" operator="equal">
      <formula>"Muy Alta"</formula>
    </cfRule>
  </conditionalFormatting>
  <conditionalFormatting sqref="U482">
    <cfRule type="cellIs" dxfId="11871" priority="4457" stopIfTrue="1" operator="equal">
      <formula>"Muy Baja"</formula>
    </cfRule>
  </conditionalFormatting>
  <conditionalFormatting sqref="AS482">
    <cfRule type="cellIs" dxfId="11870" priority="4430" stopIfTrue="1" operator="equal">
      <formula>"Alta"</formula>
    </cfRule>
  </conditionalFormatting>
  <conditionalFormatting sqref="AS482">
    <cfRule type="cellIs" dxfId="11869" priority="4432" stopIfTrue="1" operator="equal">
      <formula>"Baja"</formula>
    </cfRule>
  </conditionalFormatting>
  <conditionalFormatting sqref="AS482">
    <cfRule type="cellIs" dxfId="11868" priority="4431" stopIfTrue="1" operator="equal">
      <formula>"Media"</formula>
    </cfRule>
  </conditionalFormatting>
  <conditionalFormatting sqref="AS482">
    <cfRule type="cellIs" dxfId="11867" priority="4429" stopIfTrue="1" operator="equal">
      <formula>"Muy Alta"</formula>
    </cfRule>
  </conditionalFormatting>
  <conditionalFormatting sqref="AS482">
    <cfRule type="cellIs" dxfId="11866" priority="4433" stopIfTrue="1" operator="equal">
      <formula>"Muy Baja"</formula>
    </cfRule>
  </conditionalFormatting>
  <conditionalFormatting sqref="AD490:AD491">
    <cfRule type="containsText" dxfId="11865" priority="4396" operator="containsText" text="VALORAR">
      <formula>NOT(ISERROR(SEARCH("VALORAR",AD490)))</formula>
    </cfRule>
    <cfRule type="containsText" dxfId="11864" priority="4397" operator="containsText" text="Extrema">
      <formula>NOT(ISERROR(SEARCH("Extrema",AD490)))</formula>
    </cfRule>
    <cfRule type="containsText" dxfId="11863" priority="4398" operator="containsText" text="Alta">
      <formula>NOT(ISERROR(SEARCH("Alta",AD490)))</formula>
    </cfRule>
    <cfRule type="containsText" dxfId="11862" priority="4399" operator="containsText" text="Moderada">
      <formula>NOT(ISERROR(SEARCH("Moderada",AD490)))</formula>
    </cfRule>
    <cfRule type="containsText" dxfId="11861" priority="4400" operator="containsText" text="Baja">
      <formula>NOT(ISERROR(SEARCH("Baja",AD490)))</formula>
    </cfRule>
  </conditionalFormatting>
  <conditionalFormatting sqref="AD490:AD491">
    <cfRule type="containsText" dxfId="11860" priority="4401" operator="containsText" text="VALORAR">
      <formula>NOT(ISERROR(SEARCH("VALORAR",AD490)))</formula>
    </cfRule>
    <cfRule type="containsText" dxfId="11859" priority="4402" operator="containsText" text="Extrema">
      <formula>NOT(ISERROR(SEARCH("Extrema",AD490)))</formula>
    </cfRule>
    <cfRule type="containsText" dxfId="11858" priority="4403" operator="containsText" text="Alta">
      <formula>NOT(ISERROR(SEARCH("Alta",AD490)))</formula>
    </cfRule>
    <cfRule type="containsText" dxfId="11857" priority="4404" operator="containsText" text="Moderada">
      <formula>NOT(ISERROR(SEARCH("Moderada",AD490)))</formula>
    </cfRule>
    <cfRule type="containsText" dxfId="11856" priority="4405" operator="containsText" text="Baja">
      <formula>NOT(ISERROR(SEARCH("Baja",AD490)))</formula>
    </cfRule>
  </conditionalFormatting>
  <conditionalFormatting sqref="AS495">
    <cfRule type="cellIs" dxfId="11855" priority="4350" stopIfTrue="1" operator="equal">
      <formula>"Alta"</formula>
    </cfRule>
  </conditionalFormatting>
  <conditionalFormatting sqref="AS495">
    <cfRule type="cellIs" dxfId="11854" priority="4352" stopIfTrue="1" operator="equal">
      <formula>"Baja"</formula>
    </cfRule>
  </conditionalFormatting>
  <conditionalFormatting sqref="AS495">
    <cfRule type="cellIs" dxfId="11853" priority="4351" stopIfTrue="1" operator="equal">
      <formula>"Media"</formula>
    </cfRule>
  </conditionalFormatting>
  <conditionalFormatting sqref="AS495">
    <cfRule type="cellIs" dxfId="11852" priority="4349" stopIfTrue="1" operator="equal">
      <formula>"Muy Alta"</formula>
    </cfRule>
  </conditionalFormatting>
  <conditionalFormatting sqref="AS495">
    <cfRule type="cellIs" dxfId="11851" priority="4353" stopIfTrue="1" operator="equal">
      <formula>"Muy Baja"</formula>
    </cfRule>
  </conditionalFormatting>
  <conditionalFormatting sqref="AS492">
    <cfRule type="cellIs" dxfId="11850" priority="4308" stopIfTrue="1" operator="equal">
      <formula>"Alta"</formula>
    </cfRule>
  </conditionalFormatting>
  <conditionalFormatting sqref="AS492">
    <cfRule type="cellIs" dxfId="11849" priority="4310" stopIfTrue="1" operator="equal">
      <formula>"Baja"</formula>
    </cfRule>
  </conditionalFormatting>
  <conditionalFormatting sqref="AS492">
    <cfRule type="cellIs" dxfId="11848" priority="4309" stopIfTrue="1" operator="equal">
      <formula>"Media"</formula>
    </cfRule>
  </conditionalFormatting>
  <conditionalFormatting sqref="AS492">
    <cfRule type="cellIs" dxfId="11847" priority="4307" stopIfTrue="1" operator="equal">
      <formula>"Muy Alta"</formula>
    </cfRule>
  </conditionalFormatting>
  <conditionalFormatting sqref="AS492">
    <cfRule type="cellIs" dxfId="11846" priority="4311" stopIfTrue="1" operator="equal">
      <formula>"Muy Baja"</formula>
    </cfRule>
  </conditionalFormatting>
  <conditionalFormatting sqref="U490:U491">
    <cfRule type="cellIs" dxfId="11845" priority="4412" stopIfTrue="1" operator="equal">
      <formula>"Alta"</formula>
    </cfRule>
  </conditionalFormatting>
  <conditionalFormatting sqref="U490:U491">
    <cfRule type="cellIs" dxfId="11844" priority="4414" stopIfTrue="1" operator="equal">
      <formula>"Baja"</formula>
    </cfRule>
  </conditionalFormatting>
  <conditionalFormatting sqref="U490:U491">
    <cfRule type="cellIs" dxfId="11843" priority="4413" stopIfTrue="1" operator="equal">
      <formula>"Media"</formula>
    </cfRule>
  </conditionalFormatting>
  <conditionalFormatting sqref="U490:U491">
    <cfRule type="cellIs" dxfId="11842" priority="4411" stopIfTrue="1" operator="equal">
      <formula>"Muy Alta"</formula>
    </cfRule>
  </conditionalFormatting>
  <conditionalFormatting sqref="U490:U491">
    <cfRule type="cellIs" dxfId="11841" priority="4415" stopIfTrue="1" operator="equal">
      <formula>"Muy Baja"</formula>
    </cfRule>
  </conditionalFormatting>
  <conditionalFormatting sqref="AZ490">
    <cfRule type="containsText" dxfId="11840" priority="4386" operator="containsText" text="VALORAR">
      <formula>NOT(ISERROR(SEARCH("VALORAR",AZ490)))</formula>
    </cfRule>
    <cfRule type="containsText" dxfId="11839" priority="4387" operator="containsText" text="Extrema">
      <formula>NOT(ISERROR(SEARCH("Extrema",AZ490)))</formula>
    </cfRule>
    <cfRule type="containsText" dxfId="11838" priority="4388" operator="containsText" text="Alta">
      <formula>NOT(ISERROR(SEARCH("Alta",AZ490)))</formula>
    </cfRule>
    <cfRule type="containsText" dxfId="11837" priority="4389" operator="containsText" text="Moderada">
      <formula>NOT(ISERROR(SEARCH("Moderada",AZ490)))</formula>
    </cfRule>
    <cfRule type="containsText" dxfId="11836" priority="4390" operator="containsText" text="Baja">
      <formula>NOT(ISERROR(SEARCH("Baja",AZ490)))</formula>
    </cfRule>
  </conditionalFormatting>
  <conditionalFormatting sqref="AZ490">
    <cfRule type="containsText" dxfId="11835" priority="4391" operator="containsText" text="VALORAR">
      <formula>NOT(ISERROR(SEARCH("VALORAR",AZ490)))</formula>
    </cfRule>
    <cfRule type="containsText" dxfId="11834" priority="4392" operator="containsText" text="Extrema">
      <formula>NOT(ISERROR(SEARCH("Extrema",AZ490)))</formula>
    </cfRule>
    <cfRule type="containsText" dxfId="11833" priority="4393" operator="containsText" text="Alta">
      <formula>NOT(ISERROR(SEARCH("Alta",AZ490)))</formula>
    </cfRule>
    <cfRule type="containsText" dxfId="11832" priority="4394" operator="containsText" text="Moderada">
      <formula>NOT(ISERROR(SEARCH("Moderada",AZ490)))</formula>
    </cfRule>
    <cfRule type="containsText" dxfId="11831" priority="4395" operator="containsText" text="Baja">
      <formula>NOT(ISERROR(SEARCH("Baja",AZ490)))</formula>
    </cfRule>
  </conditionalFormatting>
  <conditionalFormatting sqref="AS490">
    <cfRule type="cellIs" dxfId="11830" priority="4378" stopIfTrue="1" operator="equal">
      <formula>"Alta"</formula>
    </cfRule>
  </conditionalFormatting>
  <conditionalFormatting sqref="AS490">
    <cfRule type="cellIs" dxfId="11829" priority="4380" stopIfTrue="1" operator="equal">
      <formula>"Baja"</formula>
    </cfRule>
  </conditionalFormatting>
  <conditionalFormatting sqref="AS490">
    <cfRule type="cellIs" dxfId="11828" priority="4379" stopIfTrue="1" operator="equal">
      <formula>"Media"</formula>
    </cfRule>
  </conditionalFormatting>
  <conditionalFormatting sqref="AS490">
    <cfRule type="cellIs" dxfId="11827" priority="4377" stopIfTrue="1" operator="equal">
      <formula>"Muy Alta"</formula>
    </cfRule>
  </conditionalFormatting>
  <conditionalFormatting sqref="AS490">
    <cfRule type="cellIs" dxfId="11826" priority="4381" stopIfTrue="1" operator="equal">
      <formula>"Muy Baja"</formula>
    </cfRule>
  </conditionalFormatting>
  <conditionalFormatting sqref="AS491">
    <cfRule type="cellIs" dxfId="11825" priority="4364" stopIfTrue="1" operator="equal">
      <formula>"Alta"</formula>
    </cfRule>
  </conditionalFormatting>
  <conditionalFormatting sqref="AS491">
    <cfRule type="cellIs" dxfId="11824" priority="4366" stopIfTrue="1" operator="equal">
      <formula>"Baja"</formula>
    </cfRule>
  </conditionalFormatting>
  <conditionalFormatting sqref="AS491">
    <cfRule type="cellIs" dxfId="11823" priority="4365" stopIfTrue="1" operator="equal">
      <formula>"Media"</formula>
    </cfRule>
  </conditionalFormatting>
  <conditionalFormatting sqref="AS491">
    <cfRule type="cellIs" dxfId="11822" priority="4363" stopIfTrue="1" operator="equal">
      <formula>"Muy Alta"</formula>
    </cfRule>
  </conditionalFormatting>
  <conditionalFormatting sqref="AS491">
    <cfRule type="cellIs" dxfId="11821" priority="4367" stopIfTrue="1" operator="equal">
      <formula>"Muy Baja"</formula>
    </cfRule>
  </conditionalFormatting>
  <conditionalFormatting sqref="AD492:AD493">
    <cfRule type="containsText" dxfId="11820" priority="4316" operator="containsText" text="VALORAR">
      <formula>NOT(ISERROR(SEARCH("VALORAR",AD492)))</formula>
    </cfRule>
    <cfRule type="containsText" dxfId="11819" priority="4317" operator="containsText" text="Extrema">
      <formula>NOT(ISERROR(SEARCH("Extrema",AD492)))</formula>
    </cfRule>
    <cfRule type="containsText" dxfId="11818" priority="4318" operator="containsText" text="Alta">
      <formula>NOT(ISERROR(SEARCH("Alta",AD492)))</formula>
    </cfRule>
    <cfRule type="containsText" dxfId="11817" priority="4319" operator="containsText" text="Moderada">
      <formula>NOT(ISERROR(SEARCH("Moderada",AD492)))</formula>
    </cfRule>
    <cfRule type="containsText" dxfId="11816" priority="4320" operator="containsText" text="Baja">
      <formula>NOT(ISERROR(SEARCH("Baja",AD492)))</formula>
    </cfRule>
  </conditionalFormatting>
  <conditionalFormatting sqref="AD492:AD493">
    <cfRule type="containsText" dxfId="11815" priority="4321" operator="containsText" text="VALORAR">
      <formula>NOT(ISERROR(SEARCH("VALORAR",AD492)))</formula>
    </cfRule>
    <cfRule type="containsText" dxfId="11814" priority="4322" operator="containsText" text="Extrema">
      <formula>NOT(ISERROR(SEARCH("Extrema",AD492)))</formula>
    </cfRule>
    <cfRule type="containsText" dxfId="11813" priority="4323" operator="containsText" text="Alta">
      <formula>NOT(ISERROR(SEARCH("Alta",AD492)))</formula>
    </cfRule>
    <cfRule type="containsText" dxfId="11812" priority="4324" operator="containsText" text="Moderada">
      <formula>NOT(ISERROR(SEARCH("Moderada",AD492)))</formula>
    </cfRule>
    <cfRule type="containsText" dxfId="11811" priority="4325" operator="containsText" text="Baja">
      <formula>NOT(ISERROR(SEARCH("Baja",AD492)))</formula>
    </cfRule>
  </conditionalFormatting>
  <conditionalFormatting sqref="U492:U493">
    <cfRule type="cellIs" dxfId="11810" priority="4332" stopIfTrue="1" operator="equal">
      <formula>"Alta"</formula>
    </cfRule>
  </conditionalFormatting>
  <conditionalFormatting sqref="U492:U493">
    <cfRule type="cellIs" dxfId="11809" priority="4334" stopIfTrue="1" operator="equal">
      <formula>"Baja"</formula>
    </cfRule>
  </conditionalFormatting>
  <conditionalFormatting sqref="U492:U493">
    <cfRule type="cellIs" dxfId="11808" priority="4333" stopIfTrue="1" operator="equal">
      <formula>"Media"</formula>
    </cfRule>
  </conditionalFormatting>
  <conditionalFormatting sqref="U492:U493">
    <cfRule type="cellIs" dxfId="11807" priority="4331" stopIfTrue="1" operator="equal">
      <formula>"Muy Alta"</formula>
    </cfRule>
  </conditionalFormatting>
  <conditionalFormatting sqref="U492:U493">
    <cfRule type="cellIs" dxfId="11806" priority="4335" stopIfTrue="1" operator="equal">
      <formula>"Muy Baja"</formula>
    </cfRule>
  </conditionalFormatting>
  <conditionalFormatting sqref="AS493">
    <cfRule type="cellIs" dxfId="11805" priority="4294" stopIfTrue="1" operator="equal">
      <formula>"Alta"</formula>
    </cfRule>
  </conditionalFormatting>
  <conditionalFormatting sqref="AS493">
    <cfRule type="cellIs" dxfId="11804" priority="4296" stopIfTrue="1" operator="equal">
      <formula>"Baja"</formula>
    </cfRule>
  </conditionalFormatting>
  <conditionalFormatting sqref="AS493">
    <cfRule type="cellIs" dxfId="11803" priority="4295" stopIfTrue="1" operator="equal">
      <formula>"Media"</formula>
    </cfRule>
  </conditionalFormatting>
  <conditionalFormatting sqref="AS493">
    <cfRule type="cellIs" dxfId="11802" priority="4293" stopIfTrue="1" operator="equal">
      <formula>"Muy Alta"</formula>
    </cfRule>
  </conditionalFormatting>
  <conditionalFormatting sqref="AS493">
    <cfRule type="cellIs" dxfId="11801" priority="4297" stopIfTrue="1" operator="equal">
      <formula>"Muy Baja"</formula>
    </cfRule>
  </conditionalFormatting>
  <conditionalFormatting sqref="AD494">
    <cfRule type="containsText" dxfId="11800" priority="4260" operator="containsText" text="VALORAR">
      <formula>NOT(ISERROR(SEARCH("VALORAR",AD494)))</formula>
    </cfRule>
    <cfRule type="containsText" dxfId="11799" priority="4261" operator="containsText" text="Extrema">
      <formula>NOT(ISERROR(SEARCH("Extrema",AD494)))</formula>
    </cfRule>
    <cfRule type="containsText" dxfId="11798" priority="4262" operator="containsText" text="Alta">
      <formula>NOT(ISERROR(SEARCH("Alta",AD494)))</formula>
    </cfRule>
    <cfRule type="containsText" dxfId="11797" priority="4263" operator="containsText" text="Moderada">
      <formula>NOT(ISERROR(SEARCH("Moderada",AD494)))</formula>
    </cfRule>
    <cfRule type="containsText" dxfId="11796" priority="4264" operator="containsText" text="Baja">
      <formula>NOT(ISERROR(SEARCH("Baja",AD494)))</formula>
    </cfRule>
  </conditionalFormatting>
  <conditionalFormatting sqref="AD494">
    <cfRule type="containsText" dxfId="11795" priority="4265" operator="containsText" text="VALORAR">
      <formula>NOT(ISERROR(SEARCH("VALORAR",AD494)))</formula>
    </cfRule>
    <cfRule type="containsText" dxfId="11794" priority="4266" operator="containsText" text="Extrema">
      <formula>NOT(ISERROR(SEARCH("Extrema",AD494)))</formula>
    </cfRule>
    <cfRule type="containsText" dxfId="11793" priority="4267" operator="containsText" text="Alta">
      <formula>NOT(ISERROR(SEARCH("Alta",AD494)))</formula>
    </cfRule>
    <cfRule type="containsText" dxfId="11792" priority="4268" operator="containsText" text="Moderada">
      <formula>NOT(ISERROR(SEARCH("Moderada",AD494)))</formula>
    </cfRule>
    <cfRule type="containsText" dxfId="11791" priority="4269" operator="containsText" text="Baja">
      <formula>NOT(ISERROR(SEARCH("Baja",AD494)))</formula>
    </cfRule>
  </conditionalFormatting>
  <conditionalFormatting sqref="U494">
    <cfRule type="cellIs" dxfId="11790" priority="4276" stopIfTrue="1" operator="equal">
      <formula>"Alta"</formula>
    </cfRule>
  </conditionalFormatting>
  <conditionalFormatting sqref="U494">
    <cfRule type="cellIs" dxfId="11789" priority="4278" stopIfTrue="1" operator="equal">
      <formula>"Baja"</formula>
    </cfRule>
  </conditionalFormatting>
  <conditionalFormatting sqref="U494">
    <cfRule type="cellIs" dxfId="11788" priority="4277" stopIfTrue="1" operator="equal">
      <formula>"Media"</formula>
    </cfRule>
  </conditionalFormatting>
  <conditionalFormatting sqref="U494">
    <cfRule type="cellIs" dxfId="11787" priority="4275" stopIfTrue="1" operator="equal">
      <formula>"Muy Alta"</formula>
    </cfRule>
  </conditionalFormatting>
  <conditionalFormatting sqref="U494">
    <cfRule type="cellIs" dxfId="11786" priority="4279" stopIfTrue="1" operator="equal">
      <formula>"Muy Baja"</formula>
    </cfRule>
  </conditionalFormatting>
  <conditionalFormatting sqref="AS494">
    <cfRule type="cellIs" dxfId="11785" priority="4252" stopIfTrue="1" operator="equal">
      <formula>"Alta"</formula>
    </cfRule>
  </conditionalFormatting>
  <conditionalFormatting sqref="AS494">
    <cfRule type="cellIs" dxfId="11784" priority="4254" stopIfTrue="1" operator="equal">
      <formula>"Baja"</formula>
    </cfRule>
  </conditionalFormatting>
  <conditionalFormatting sqref="AS494">
    <cfRule type="cellIs" dxfId="11783" priority="4253" stopIfTrue="1" operator="equal">
      <formula>"Media"</formula>
    </cfRule>
  </conditionalFormatting>
  <conditionalFormatting sqref="AS494">
    <cfRule type="cellIs" dxfId="11782" priority="4251" stopIfTrue="1" operator="equal">
      <formula>"Muy Alta"</formula>
    </cfRule>
  </conditionalFormatting>
  <conditionalFormatting sqref="AS494">
    <cfRule type="cellIs" dxfId="11781" priority="4255" stopIfTrue="1" operator="equal">
      <formula>"Muy Baja"</formula>
    </cfRule>
  </conditionalFormatting>
  <conditionalFormatting sqref="AD496:AD497">
    <cfRule type="containsText" dxfId="11780" priority="4218" operator="containsText" text="VALORAR">
      <formula>NOT(ISERROR(SEARCH("VALORAR",AD496)))</formula>
    </cfRule>
    <cfRule type="containsText" dxfId="11779" priority="4219" operator="containsText" text="Extrema">
      <formula>NOT(ISERROR(SEARCH("Extrema",AD496)))</formula>
    </cfRule>
    <cfRule type="containsText" dxfId="11778" priority="4220" operator="containsText" text="Alta">
      <formula>NOT(ISERROR(SEARCH("Alta",AD496)))</formula>
    </cfRule>
    <cfRule type="containsText" dxfId="11777" priority="4221" operator="containsText" text="Moderada">
      <formula>NOT(ISERROR(SEARCH("Moderada",AD496)))</formula>
    </cfRule>
    <cfRule type="containsText" dxfId="11776" priority="4222" operator="containsText" text="Baja">
      <formula>NOT(ISERROR(SEARCH("Baja",AD496)))</formula>
    </cfRule>
  </conditionalFormatting>
  <conditionalFormatting sqref="AD496:AD497">
    <cfRule type="containsText" dxfId="11775" priority="4223" operator="containsText" text="VALORAR">
      <formula>NOT(ISERROR(SEARCH("VALORAR",AD496)))</formula>
    </cfRule>
    <cfRule type="containsText" dxfId="11774" priority="4224" operator="containsText" text="Extrema">
      <formula>NOT(ISERROR(SEARCH("Extrema",AD496)))</formula>
    </cfRule>
    <cfRule type="containsText" dxfId="11773" priority="4225" operator="containsText" text="Alta">
      <formula>NOT(ISERROR(SEARCH("Alta",AD496)))</formula>
    </cfRule>
    <cfRule type="containsText" dxfId="11772" priority="4226" operator="containsText" text="Moderada">
      <formula>NOT(ISERROR(SEARCH("Moderada",AD496)))</formula>
    </cfRule>
    <cfRule type="containsText" dxfId="11771" priority="4227" operator="containsText" text="Baja">
      <formula>NOT(ISERROR(SEARCH("Baja",AD496)))</formula>
    </cfRule>
  </conditionalFormatting>
  <conditionalFormatting sqref="AS501">
    <cfRule type="cellIs" dxfId="11770" priority="4172" stopIfTrue="1" operator="equal">
      <formula>"Alta"</formula>
    </cfRule>
  </conditionalFormatting>
  <conditionalFormatting sqref="AS501">
    <cfRule type="cellIs" dxfId="11769" priority="4174" stopIfTrue="1" operator="equal">
      <formula>"Baja"</formula>
    </cfRule>
  </conditionalFormatting>
  <conditionalFormatting sqref="AS501">
    <cfRule type="cellIs" dxfId="11768" priority="4173" stopIfTrue="1" operator="equal">
      <formula>"Media"</formula>
    </cfRule>
  </conditionalFormatting>
  <conditionalFormatting sqref="AS501">
    <cfRule type="cellIs" dxfId="11767" priority="4171" stopIfTrue="1" operator="equal">
      <formula>"Muy Alta"</formula>
    </cfRule>
  </conditionalFormatting>
  <conditionalFormatting sqref="AS501">
    <cfRule type="cellIs" dxfId="11766" priority="4175" stopIfTrue="1" operator="equal">
      <formula>"Muy Baja"</formula>
    </cfRule>
  </conditionalFormatting>
  <conditionalFormatting sqref="AS498">
    <cfRule type="cellIs" dxfId="11765" priority="4130" stopIfTrue="1" operator="equal">
      <formula>"Alta"</formula>
    </cfRule>
  </conditionalFormatting>
  <conditionalFormatting sqref="AS498">
    <cfRule type="cellIs" dxfId="11764" priority="4132" stopIfTrue="1" operator="equal">
      <formula>"Baja"</formula>
    </cfRule>
  </conditionalFormatting>
  <conditionalFormatting sqref="AS498">
    <cfRule type="cellIs" dxfId="11763" priority="4131" stopIfTrue="1" operator="equal">
      <formula>"Media"</formula>
    </cfRule>
  </conditionalFormatting>
  <conditionalFormatting sqref="AS498">
    <cfRule type="cellIs" dxfId="11762" priority="4129" stopIfTrue="1" operator="equal">
      <formula>"Muy Alta"</formula>
    </cfRule>
  </conditionalFormatting>
  <conditionalFormatting sqref="AS498">
    <cfRule type="cellIs" dxfId="11761" priority="4133" stopIfTrue="1" operator="equal">
      <formula>"Muy Baja"</formula>
    </cfRule>
  </conditionalFormatting>
  <conditionalFormatting sqref="U496:U497">
    <cfRule type="cellIs" dxfId="11760" priority="4234" stopIfTrue="1" operator="equal">
      <formula>"Alta"</formula>
    </cfRule>
  </conditionalFormatting>
  <conditionalFormatting sqref="U496:U497">
    <cfRule type="cellIs" dxfId="11759" priority="4236" stopIfTrue="1" operator="equal">
      <formula>"Baja"</formula>
    </cfRule>
  </conditionalFormatting>
  <conditionalFormatting sqref="U496:U497">
    <cfRule type="cellIs" dxfId="11758" priority="4235" stopIfTrue="1" operator="equal">
      <formula>"Media"</formula>
    </cfRule>
  </conditionalFormatting>
  <conditionalFormatting sqref="U496:U497">
    <cfRule type="cellIs" dxfId="11757" priority="4233" stopIfTrue="1" operator="equal">
      <formula>"Muy Alta"</formula>
    </cfRule>
  </conditionalFormatting>
  <conditionalFormatting sqref="U496:U497">
    <cfRule type="cellIs" dxfId="11756" priority="4237" stopIfTrue="1" operator="equal">
      <formula>"Muy Baja"</formula>
    </cfRule>
  </conditionalFormatting>
  <conditionalFormatting sqref="AZ496">
    <cfRule type="containsText" dxfId="11755" priority="4208" operator="containsText" text="VALORAR">
      <formula>NOT(ISERROR(SEARCH("VALORAR",AZ496)))</formula>
    </cfRule>
    <cfRule type="containsText" dxfId="11754" priority="4209" operator="containsText" text="Extrema">
      <formula>NOT(ISERROR(SEARCH("Extrema",AZ496)))</formula>
    </cfRule>
    <cfRule type="containsText" dxfId="11753" priority="4210" operator="containsText" text="Alta">
      <formula>NOT(ISERROR(SEARCH("Alta",AZ496)))</formula>
    </cfRule>
    <cfRule type="containsText" dxfId="11752" priority="4211" operator="containsText" text="Moderada">
      <formula>NOT(ISERROR(SEARCH("Moderada",AZ496)))</formula>
    </cfRule>
    <cfRule type="containsText" dxfId="11751" priority="4212" operator="containsText" text="Baja">
      <formula>NOT(ISERROR(SEARCH("Baja",AZ496)))</formula>
    </cfRule>
  </conditionalFormatting>
  <conditionalFormatting sqref="AZ496">
    <cfRule type="containsText" dxfId="11750" priority="4213" operator="containsText" text="VALORAR">
      <formula>NOT(ISERROR(SEARCH("VALORAR",AZ496)))</formula>
    </cfRule>
    <cfRule type="containsText" dxfId="11749" priority="4214" operator="containsText" text="Extrema">
      <formula>NOT(ISERROR(SEARCH("Extrema",AZ496)))</formula>
    </cfRule>
    <cfRule type="containsText" dxfId="11748" priority="4215" operator="containsText" text="Alta">
      <formula>NOT(ISERROR(SEARCH("Alta",AZ496)))</formula>
    </cfRule>
    <cfRule type="containsText" dxfId="11747" priority="4216" operator="containsText" text="Moderada">
      <formula>NOT(ISERROR(SEARCH("Moderada",AZ496)))</formula>
    </cfRule>
    <cfRule type="containsText" dxfId="11746" priority="4217" operator="containsText" text="Baja">
      <formula>NOT(ISERROR(SEARCH("Baja",AZ496)))</formula>
    </cfRule>
  </conditionalFormatting>
  <conditionalFormatting sqref="AS496">
    <cfRule type="cellIs" dxfId="11745" priority="4200" stopIfTrue="1" operator="equal">
      <formula>"Alta"</formula>
    </cfRule>
  </conditionalFormatting>
  <conditionalFormatting sqref="AS496">
    <cfRule type="cellIs" dxfId="11744" priority="4202" stopIfTrue="1" operator="equal">
      <formula>"Baja"</formula>
    </cfRule>
  </conditionalFormatting>
  <conditionalFormatting sqref="AS496">
    <cfRule type="cellIs" dxfId="11743" priority="4201" stopIfTrue="1" operator="equal">
      <formula>"Media"</formula>
    </cfRule>
  </conditionalFormatting>
  <conditionalFormatting sqref="AS496">
    <cfRule type="cellIs" dxfId="11742" priority="4199" stopIfTrue="1" operator="equal">
      <formula>"Muy Alta"</formula>
    </cfRule>
  </conditionalFormatting>
  <conditionalFormatting sqref="AS496">
    <cfRule type="cellIs" dxfId="11741" priority="4203" stopIfTrue="1" operator="equal">
      <formula>"Muy Baja"</formula>
    </cfRule>
  </conditionalFormatting>
  <conditionalFormatting sqref="AS497">
    <cfRule type="cellIs" dxfId="11740" priority="4186" stopIfTrue="1" operator="equal">
      <formula>"Alta"</formula>
    </cfRule>
  </conditionalFormatting>
  <conditionalFormatting sqref="AS497">
    <cfRule type="cellIs" dxfId="11739" priority="4188" stopIfTrue="1" operator="equal">
      <formula>"Baja"</formula>
    </cfRule>
  </conditionalFormatting>
  <conditionalFormatting sqref="AS497">
    <cfRule type="cellIs" dxfId="11738" priority="4187" stopIfTrue="1" operator="equal">
      <formula>"Media"</formula>
    </cfRule>
  </conditionalFormatting>
  <conditionalFormatting sqref="AS497">
    <cfRule type="cellIs" dxfId="11737" priority="4185" stopIfTrue="1" operator="equal">
      <formula>"Muy Alta"</formula>
    </cfRule>
  </conditionalFormatting>
  <conditionalFormatting sqref="AS497">
    <cfRule type="cellIs" dxfId="11736" priority="4189" stopIfTrue="1" operator="equal">
      <formula>"Muy Baja"</formula>
    </cfRule>
  </conditionalFormatting>
  <conditionalFormatting sqref="AD498:AD499">
    <cfRule type="containsText" dxfId="11735" priority="4138" operator="containsText" text="VALORAR">
      <formula>NOT(ISERROR(SEARCH("VALORAR",AD498)))</formula>
    </cfRule>
    <cfRule type="containsText" dxfId="11734" priority="4139" operator="containsText" text="Extrema">
      <formula>NOT(ISERROR(SEARCH("Extrema",AD498)))</formula>
    </cfRule>
    <cfRule type="containsText" dxfId="11733" priority="4140" operator="containsText" text="Alta">
      <formula>NOT(ISERROR(SEARCH("Alta",AD498)))</formula>
    </cfRule>
    <cfRule type="containsText" dxfId="11732" priority="4141" operator="containsText" text="Moderada">
      <formula>NOT(ISERROR(SEARCH("Moderada",AD498)))</formula>
    </cfRule>
    <cfRule type="containsText" dxfId="11731" priority="4142" operator="containsText" text="Baja">
      <formula>NOT(ISERROR(SEARCH("Baja",AD498)))</formula>
    </cfRule>
  </conditionalFormatting>
  <conditionalFormatting sqref="AD498:AD499">
    <cfRule type="containsText" dxfId="11730" priority="4143" operator="containsText" text="VALORAR">
      <formula>NOT(ISERROR(SEARCH("VALORAR",AD498)))</formula>
    </cfRule>
    <cfRule type="containsText" dxfId="11729" priority="4144" operator="containsText" text="Extrema">
      <formula>NOT(ISERROR(SEARCH("Extrema",AD498)))</formula>
    </cfRule>
    <cfRule type="containsText" dxfId="11728" priority="4145" operator="containsText" text="Alta">
      <formula>NOT(ISERROR(SEARCH("Alta",AD498)))</formula>
    </cfRule>
    <cfRule type="containsText" dxfId="11727" priority="4146" operator="containsText" text="Moderada">
      <formula>NOT(ISERROR(SEARCH("Moderada",AD498)))</formula>
    </cfRule>
    <cfRule type="containsText" dxfId="11726" priority="4147" operator="containsText" text="Baja">
      <formula>NOT(ISERROR(SEARCH("Baja",AD498)))</formula>
    </cfRule>
  </conditionalFormatting>
  <conditionalFormatting sqref="U498:U499">
    <cfRule type="cellIs" dxfId="11725" priority="4154" stopIfTrue="1" operator="equal">
      <formula>"Alta"</formula>
    </cfRule>
  </conditionalFormatting>
  <conditionalFormatting sqref="U498:U499">
    <cfRule type="cellIs" dxfId="11724" priority="4156" stopIfTrue="1" operator="equal">
      <formula>"Baja"</formula>
    </cfRule>
  </conditionalFormatting>
  <conditionalFormatting sqref="U498:U499">
    <cfRule type="cellIs" dxfId="11723" priority="4155" stopIfTrue="1" operator="equal">
      <formula>"Media"</formula>
    </cfRule>
  </conditionalFormatting>
  <conditionalFormatting sqref="U498:U499">
    <cfRule type="cellIs" dxfId="11722" priority="4153" stopIfTrue="1" operator="equal">
      <formula>"Muy Alta"</formula>
    </cfRule>
  </conditionalFormatting>
  <conditionalFormatting sqref="U498:U499">
    <cfRule type="cellIs" dxfId="11721" priority="4157" stopIfTrue="1" operator="equal">
      <formula>"Muy Baja"</formula>
    </cfRule>
  </conditionalFormatting>
  <conditionalFormatting sqref="AS499">
    <cfRule type="cellIs" dxfId="11720" priority="4116" stopIfTrue="1" operator="equal">
      <formula>"Alta"</formula>
    </cfRule>
  </conditionalFormatting>
  <conditionalFormatting sqref="AS499">
    <cfRule type="cellIs" dxfId="11719" priority="4118" stopIfTrue="1" operator="equal">
      <formula>"Baja"</formula>
    </cfRule>
  </conditionalFormatting>
  <conditionalFormatting sqref="AS499">
    <cfRule type="cellIs" dxfId="11718" priority="4117" stopIfTrue="1" operator="equal">
      <formula>"Media"</formula>
    </cfRule>
  </conditionalFormatting>
  <conditionalFormatting sqref="AS499">
    <cfRule type="cellIs" dxfId="11717" priority="4115" stopIfTrue="1" operator="equal">
      <formula>"Muy Alta"</formula>
    </cfRule>
  </conditionalFormatting>
  <conditionalFormatting sqref="AS499">
    <cfRule type="cellIs" dxfId="11716" priority="4119" stopIfTrue="1" operator="equal">
      <formula>"Muy Baja"</formula>
    </cfRule>
  </conditionalFormatting>
  <conditionalFormatting sqref="AD500">
    <cfRule type="containsText" dxfId="11715" priority="4082" operator="containsText" text="VALORAR">
      <formula>NOT(ISERROR(SEARCH("VALORAR",AD500)))</formula>
    </cfRule>
    <cfRule type="containsText" dxfId="11714" priority="4083" operator="containsText" text="Extrema">
      <formula>NOT(ISERROR(SEARCH("Extrema",AD500)))</formula>
    </cfRule>
    <cfRule type="containsText" dxfId="11713" priority="4084" operator="containsText" text="Alta">
      <formula>NOT(ISERROR(SEARCH("Alta",AD500)))</formula>
    </cfRule>
    <cfRule type="containsText" dxfId="11712" priority="4085" operator="containsText" text="Moderada">
      <formula>NOT(ISERROR(SEARCH("Moderada",AD500)))</formula>
    </cfRule>
    <cfRule type="containsText" dxfId="11711" priority="4086" operator="containsText" text="Baja">
      <formula>NOT(ISERROR(SEARCH("Baja",AD500)))</formula>
    </cfRule>
  </conditionalFormatting>
  <conditionalFormatting sqref="AD500">
    <cfRule type="containsText" dxfId="11710" priority="4087" operator="containsText" text="VALORAR">
      <formula>NOT(ISERROR(SEARCH("VALORAR",AD500)))</formula>
    </cfRule>
    <cfRule type="containsText" dxfId="11709" priority="4088" operator="containsText" text="Extrema">
      <formula>NOT(ISERROR(SEARCH("Extrema",AD500)))</formula>
    </cfRule>
    <cfRule type="containsText" dxfId="11708" priority="4089" operator="containsText" text="Alta">
      <formula>NOT(ISERROR(SEARCH("Alta",AD500)))</formula>
    </cfRule>
    <cfRule type="containsText" dxfId="11707" priority="4090" operator="containsText" text="Moderada">
      <formula>NOT(ISERROR(SEARCH("Moderada",AD500)))</formula>
    </cfRule>
    <cfRule type="containsText" dxfId="11706" priority="4091" operator="containsText" text="Baja">
      <formula>NOT(ISERROR(SEARCH("Baja",AD500)))</formula>
    </cfRule>
  </conditionalFormatting>
  <conditionalFormatting sqref="U500">
    <cfRule type="cellIs" dxfId="11705" priority="4098" stopIfTrue="1" operator="equal">
      <formula>"Alta"</formula>
    </cfRule>
  </conditionalFormatting>
  <conditionalFormatting sqref="U500">
    <cfRule type="cellIs" dxfId="11704" priority="4100" stopIfTrue="1" operator="equal">
      <formula>"Baja"</formula>
    </cfRule>
  </conditionalFormatting>
  <conditionalFormatting sqref="U500">
    <cfRule type="cellIs" dxfId="11703" priority="4099" stopIfTrue="1" operator="equal">
      <formula>"Media"</formula>
    </cfRule>
  </conditionalFormatting>
  <conditionalFormatting sqref="U500">
    <cfRule type="cellIs" dxfId="11702" priority="4097" stopIfTrue="1" operator="equal">
      <formula>"Muy Alta"</formula>
    </cfRule>
  </conditionalFormatting>
  <conditionalFormatting sqref="U500">
    <cfRule type="cellIs" dxfId="11701" priority="4101" stopIfTrue="1" operator="equal">
      <formula>"Muy Baja"</formula>
    </cfRule>
  </conditionalFormatting>
  <conditionalFormatting sqref="AS500">
    <cfRule type="cellIs" dxfId="11700" priority="4074" stopIfTrue="1" operator="equal">
      <formula>"Alta"</formula>
    </cfRule>
  </conditionalFormatting>
  <conditionalFormatting sqref="AS500">
    <cfRule type="cellIs" dxfId="11699" priority="4076" stopIfTrue="1" operator="equal">
      <formula>"Baja"</formula>
    </cfRule>
  </conditionalFormatting>
  <conditionalFormatting sqref="AS500">
    <cfRule type="cellIs" dxfId="11698" priority="4075" stopIfTrue="1" operator="equal">
      <formula>"Media"</formula>
    </cfRule>
  </conditionalFormatting>
  <conditionalFormatting sqref="AS500">
    <cfRule type="cellIs" dxfId="11697" priority="4073" stopIfTrue="1" operator="equal">
      <formula>"Muy Alta"</formula>
    </cfRule>
  </conditionalFormatting>
  <conditionalFormatting sqref="AS500">
    <cfRule type="cellIs" dxfId="11696" priority="4077" stopIfTrue="1" operator="equal">
      <formula>"Muy Baja"</formula>
    </cfRule>
  </conditionalFormatting>
  <conditionalFormatting sqref="AD508:AD509">
    <cfRule type="containsText" dxfId="11695" priority="3904" operator="containsText" text="VALORAR">
      <formula>NOT(ISERROR(SEARCH("VALORAR",AD508)))</formula>
    </cfRule>
    <cfRule type="containsText" dxfId="11694" priority="3905" operator="containsText" text="Extrema">
      <formula>NOT(ISERROR(SEARCH("Extrema",AD508)))</formula>
    </cfRule>
    <cfRule type="containsText" dxfId="11693" priority="3906" operator="containsText" text="Alta">
      <formula>NOT(ISERROR(SEARCH("Alta",AD508)))</formula>
    </cfRule>
    <cfRule type="containsText" dxfId="11692" priority="3907" operator="containsText" text="Moderada">
      <formula>NOT(ISERROR(SEARCH("Moderada",AD508)))</formula>
    </cfRule>
    <cfRule type="containsText" dxfId="11691" priority="3908" operator="containsText" text="Baja">
      <formula>NOT(ISERROR(SEARCH("Baja",AD508)))</formula>
    </cfRule>
  </conditionalFormatting>
  <conditionalFormatting sqref="AD508:AD509">
    <cfRule type="containsText" dxfId="11690" priority="3909" operator="containsText" text="VALORAR">
      <formula>NOT(ISERROR(SEARCH("VALORAR",AD508)))</formula>
    </cfRule>
    <cfRule type="containsText" dxfId="11689" priority="3910" operator="containsText" text="Extrema">
      <formula>NOT(ISERROR(SEARCH("Extrema",AD508)))</formula>
    </cfRule>
    <cfRule type="containsText" dxfId="11688" priority="3911" operator="containsText" text="Alta">
      <formula>NOT(ISERROR(SEARCH("Alta",AD508)))</formula>
    </cfRule>
    <cfRule type="containsText" dxfId="11687" priority="3912" operator="containsText" text="Moderada">
      <formula>NOT(ISERROR(SEARCH("Moderada",AD508)))</formula>
    </cfRule>
    <cfRule type="containsText" dxfId="11686" priority="3913" operator="containsText" text="Baja">
      <formula>NOT(ISERROR(SEARCH("Baja",AD508)))</formula>
    </cfRule>
  </conditionalFormatting>
  <conditionalFormatting sqref="AS513">
    <cfRule type="cellIs" dxfId="11685" priority="3858" stopIfTrue="1" operator="equal">
      <formula>"Alta"</formula>
    </cfRule>
  </conditionalFormatting>
  <conditionalFormatting sqref="AS513">
    <cfRule type="cellIs" dxfId="11684" priority="3860" stopIfTrue="1" operator="equal">
      <formula>"Baja"</formula>
    </cfRule>
  </conditionalFormatting>
  <conditionalFormatting sqref="AS513">
    <cfRule type="cellIs" dxfId="11683" priority="3859" stopIfTrue="1" operator="equal">
      <formula>"Media"</formula>
    </cfRule>
  </conditionalFormatting>
  <conditionalFormatting sqref="AS513">
    <cfRule type="cellIs" dxfId="11682" priority="3857" stopIfTrue="1" operator="equal">
      <formula>"Muy Alta"</formula>
    </cfRule>
  </conditionalFormatting>
  <conditionalFormatting sqref="AS513">
    <cfRule type="cellIs" dxfId="11681" priority="3861" stopIfTrue="1" operator="equal">
      <formula>"Muy Baja"</formula>
    </cfRule>
  </conditionalFormatting>
  <conditionalFormatting sqref="AS510">
    <cfRule type="cellIs" dxfId="11680" priority="3816" stopIfTrue="1" operator="equal">
      <formula>"Alta"</formula>
    </cfRule>
  </conditionalFormatting>
  <conditionalFormatting sqref="AS510">
    <cfRule type="cellIs" dxfId="11679" priority="3818" stopIfTrue="1" operator="equal">
      <formula>"Baja"</formula>
    </cfRule>
  </conditionalFormatting>
  <conditionalFormatting sqref="AS510">
    <cfRule type="cellIs" dxfId="11678" priority="3817" stopIfTrue="1" operator="equal">
      <formula>"Media"</formula>
    </cfRule>
  </conditionalFormatting>
  <conditionalFormatting sqref="AS510">
    <cfRule type="cellIs" dxfId="11677" priority="3815" stopIfTrue="1" operator="equal">
      <formula>"Muy Alta"</formula>
    </cfRule>
  </conditionalFormatting>
  <conditionalFormatting sqref="AS510">
    <cfRule type="cellIs" dxfId="11676" priority="3819" stopIfTrue="1" operator="equal">
      <formula>"Muy Baja"</formula>
    </cfRule>
  </conditionalFormatting>
  <conditionalFormatting sqref="U508:U509">
    <cfRule type="cellIs" dxfId="11675" priority="3920" stopIfTrue="1" operator="equal">
      <formula>"Alta"</formula>
    </cfRule>
  </conditionalFormatting>
  <conditionalFormatting sqref="U508:U509">
    <cfRule type="cellIs" dxfId="11674" priority="3922" stopIfTrue="1" operator="equal">
      <formula>"Baja"</formula>
    </cfRule>
  </conditionalFormatting>
  <conditionalFormatting sqref="U508:U509">
    <cfRule type="cellIs" dxfId="11673" priority="3921" stopIfTrue="1" operator="equal">
      <formula>"Media"</formula>
    </cfRule>
  </conditionalFormatting>
  <conditionalFormatting sqref="U508:U509">
    <cfRule type="cellIs" dxfId="11672" priority="3919" stopIfTrue="1" operator="equal">
      <formula>"Muy Alta"</formula>
    </cfRule>
  </conditionalFormatting>
  <conditionalFormatting sqref="U508:U509">
    <cfRule type="cellIs" dxfId="11671" priority="3923" stopIfTrue="1" operator="equal">
      <formula>"Muy Baja"</formula>
    </cfRule>
  </conditionalFormatting>
  <conditionalFormatting sqref="AD514:AD515">
    <cfRule type="containsText" dxfId="11670" priority="3768" operator="containsText" text="VALORAR">
      <formula>NOT(ISERROR(SEARCH("VALORAR",AD514)))</formula>
    </cfRule>
    <cfRule type="containsText" dxfId="11669" priority="3769" operator="containsText" text="Extrema">
      <formula>NOT(ISERROR(SEARCH("Extrema",AD514)))</formula>
    </cfRule>
    <cfRule type="containsText" dxfId="11668" priority="3770" operator="containsText" text="Alta">
      <formula>NOT(ISERROR(SEARCH("Alta",AD514)))</formula>
    </cfRule>
    <cfRule type="containsText" dxfId="11667" priority="3771" operator="containsText" text="Moderada">
      <formula>NOT(ISERROR(SEARCH("Moderada",AD514)))</formula>
    </cfRule>
    <cfRule type="containsText" dxfId="11666" priority="3772" operator="containsText" text="Baja">
      <formula>NOT(ISERROR(SEARCH("Baja",AD514)))</formula>
    </cfRule>
  </conditionalFormatting>
  <conditionalFormatting sqref="AD514:AD515">
    <cfRule type="containsText" dxfId="11665" priority="3773" operator="containsText" text="VALORAR">
      <formula>NOT(ISERROR(SEARCH("VALORAR",AD514)))</formula>
    </cfRule>
    <cfRule type="containsText" dxfId="11664" priority="3774" operator="containsText" text="Extrema">
      <formula>NOT(ISERROR(SEARCH("Extrema",AD514)))</formula>
    </cfRule>
    <cfRule type="containsText" dxfId="11663" priority="3775" operator="containsText" text="Alta">
      <formula>NOT(ISERROR(SEARCH("Alta",AD514)))</formula>
    </cfRule>
    <cfRule type="containsText" dxfId="11662" priority="3776" operator="containsText" text="Moderada">
      <formula>NOT(ISERROR(SEARCH("Moderada",AD514)))</formula>
    </cfRule>
    <cfRule type="containsText" dxfId="11661" priority="3777" operator="containsText" text="Baja">
      <formula>NOT(ISERROR(SEARCH("Baja",AD514)))</formula>
    </cfRule>
  </conditionalFormatting>
  <conditionalFormatting sqref="AZ508">
    <cfRule type="containsText" dxfId="11660" priority="3894" operator="containsText" text="VALORAR">
      <formula>NOT(ISERROR(SEARCH("VALORAR",AZ508)))</formula>
    </cfRule>
    <cfRule type="containsText" dxfId="11659" priority="3895" operator="containsText" text="Extrema">
      <formula>NOT(ISERROR(SEARCH("Extrema",AZ508)))</formula>
    </cfRule>
    <cfRule type="containsText" dxfId="11658" priority="3896" operator="containsText" text="Alta">
      <formula>NOT(ISERROR(SEARCH("Alta",AZ508)))</formula>
    </cfRule>
    <cfRule type="containsText" dxfId="11657" priority="3897" operator="containsText" text="Moderada">
      <formula>NOT(ISERROR(SEARCH("Moderada",AZ508)))</formula>
    </cfRule>
    <cfRule type="containsText" dxfId="11656" priority="3898" operator="containsText" text="Baja">
      <formula>NOT(ISERROR(SEARCH("Baja",AZ508)))</formula>
    </cfRule>
  </conditionalFormatting>
  <conditionalFormatting sqref="AZ508">
    <cfRule type="containsText" dxfId="11655" priority="3899" operator="containsText" text="VALORAR">
      <formula>NOT(ISERROR(SEARCH("VALORAR",AZ508)))</formula>
    </cfRule>
    <cfRule type="containsText" dxfId="11654" priority="3900" operator="containsText" text="Extrema">
      <formula>NOT(ISERROR(SEARCH("Extrema",AZ508)))</formula>
    </cfRule>
    <cfRule type="containsText" dxfId="11653" priority="3901" operator="containsText" text="Alta">
      <formula>NOT(ISERROR(SEARCH("Alta",AZ508)))</formula>
    </cfRule>
    <cfRule type="containsText" dxfId="11652" priority="3902" operator="containsText" text="Moderada">
      <formula>NOT(ISERROR(SEARCH("Moderada",AZ508)))</formula>
    </cfRule>
    <cfRule type="containsText" dxfId="11651" priority="3903" operator="containsText" text="Baja">
      <formula>NOT(ISERROR(SEARCH("Baja",AZ508)))</formula>
    </cfRule>
  </conditionalFormatting>
  <conditionalFormatting sqref="AS508">
    <cfRule type="cellIs" dxfId="11650" priority="3886" stopIfTrue="1" operator="equal">
      <formula>"Alta"</formula>
    </cfRule>
  </conditionalFormatting>
  <conditionalFormatting sqref="AS508">
    <cfRule type="cellIs" dxfId="11649" priority="3888" stopIfTrue="1" operator="equal">
      <formula>"Baja"</formula>
    </cfRule>
  </conditionalFormatting>
  <conditionalFormatting sqref="AS508">
    <cfRule type="cellIs" dxfId="11648" priority="3887" stopIfTrue="1" operator="equal">
      <formula>"Media"</formula>
    </cfRule>
  </conditionalFormatting>
  <conditionalFormatting sqref="AS508">
    <cfRule type="cellIs" dxfId="11647" priority="3885" stopIfTrue="1" operator="equal">
      <formula>"Muy Alta"</formula>
    </cfRule>
  </conditionalFormatting>
  <conditionalFormatting sqref="AS508">
    <cfRule type="cellIs" dxfId="11646" priority="3889" stopIfTrue="1" operator="equal">
      <formula>"Muy Baja"</formula>
    </cfRule>
  </conditionalFormatting>
  <conditionalFormatting sqref="AS509">
    <cfRule type="cellIs" dxfId="11645" priority="3872" stopIfTrue="1" operator="equal">
      <formula>"Alta"</formula>
    </cfRule>
  </conditionalFormatting>
  <conditionalFormatting sqref="AS509">
    <cfRule type="cellIs" dxfId="11644" priority="3874" stopIfTrue="1" operator="equal">
      <formula>"Baja"</formula>
    </cfRule>
  </conditionalFormatting>
  <conditionalFormatting sqref="AS509">
    <cfRule type="cellIs" dxfId="11643" priority="3873" stopIfTrue="1" operator="equal">
      <formula>"Media"</formula>
    </cfRule>
  </conditionalFormatting>
  <conditionalFormatting sqref="AS509">
    <cfRule type="cellIs" dxfId="11642" priority="3871" stopIfTrue="1" operator="equal">
      <formula>"Muy Alta"</formula>
    </cfRule>
  </conditionalFormatting>
  <conditionalFormatting sqref="AS509">
    <cfRule type="cellIs" dxfId="11641" priority="3875" stopIfTrue="1" operator="equal">
      <formula>"Muy Baja"</formula>
    </cfRule>
  </conditionalFormatting>
  <conditionalFormatting sqref="AS519">
    <cfRule type="cellIs" dxfId="11640" priority="3722" stopIfTrue="1" operator="equal">
      <formula>"Alta"</formula>
    </cfRule>
  </conditionalFormatting>
  <conditionalFormatting sqref="AS519">
    <cfRule type="cellIs" dxfId="11639" priority="3724" stopIfTrue="1" operator="equal">
      <formula>"Baja"</formula>
    </cfRule>
  </conditionalFormatting>
  <conditionalFormatting sqref="AS519">
    <cfRule type="cellIs" dxfId="11638" priority="3723" stopIfTrue="1" operator="equal">
      <formula>"Media"</formula>
    </cfRule>
  </conditionalFormatting>
  <conditionalFormatting sqref="AS519">
    <cfRule type="cellIs" dxfId="11637" priority="3721" stopIfTrue="1" operator="equal">
      <formula>"Muy Alta"</formula>
    </cfRule>
  </conditionalFormatting>
  <conditionalFormatting sqref="AS519">
    <cfRule type="cellIs" dxfId="11636" priority="3725" stopIfTrue="1" operator="equal">
      <formula>"Muy Baja"</formula>
    </cfRule>
  </conditionalFormatting>
  <conditionalFormatting sqref="AD510:AD511">
    <cfRule type="containsText" dxfId="11635" priority="3824" operator="containsText" text="VALORAR">
      <formula>NOT(ISERROR(SEARCH("VALORAR",AD510)))</formula>
    </cfRule>
    <cfRule type="containsText" dxfId="11634" priority="3825" operator="containsText" text="Extrema">
      <formula>NOT(ISERROR(SEARCH("Extrema",AD510)))</formula>
    </cfRule>
    <cfRule type="containsText" dxfId="11633" priority="3826" operator="containsText" text="Alta">
      <formula>NOT(ISERROR(SEARCH("Alta",AD510)))</formula>
    </cfRule>
    <cfRule type="containsText" dxfId="11632" priority="3827" operator="containsText" text="Moderada">
      <formula>NOT(ISERROR(SEARCH("Moderada",AD510)))</formula>
    </cfRule>
    <cfRule type="containsText" dxfId="11631" priority="3828" operator="containsText" text="Baja">
      <formula>NOT(ISERROR(SEARCH("Baja",AD510)))</formula>
    </cfRule>
  </conditionalFormatting>
  <conditionalFormatting sqref="AD510:AD511">
    <cfRule type="containsText" dxfId="11630" priority="3829" operator="containsText" text="VALORAR">
      <formula>NOT(ISERROR(SEARCH("VALORAR",AD510)))</formula>
    </cfRule>
    <cfRule type="containsText" dxfId="11629" priority="3830" operator="containsText" text="Extrema">
      <formula>NOT(ISERROR(SEARCH("Extrema",AD510)))</formula>
    </cfRule>
    <cfRule type="containsText" dxfId="11628" priority="3831" operator="containsText" text="Alta">
      <formula>NOT(ISERROR(SEARCH("Alta",AD510)))</formula>
    </cfRule>
    <cfRule type="containsText" dxfId="11627" priority="3832" operator="containsText" text="Moderada">
      <formula>NOT(ISERROR(SEARCH("Moderada",AD510)))</formula>
    </cfRule>
    <cfRule type="containsText" dxfId="11626" priority="3833" operator="containsText" text="Baja">
      <formula>NOT(ISERROR(SEARCH("Baja",AD510)))</formula>
    </cfRule>
  </conditionalFormatting>
  <conditionalFormatting sqref="U510:U511">
    <cfRule type="cellIs" dxfId="11625" priority="3840" stopIfTrue="1" operator="equal">
      <formula>"Alta"</formula>
    </cfRule>
  </conditionalFormatting>
  <conditionalFormatting sqref="U510:U511">
    <cfRule type="cellIs" dxfId="11624" priority="3842" stopIfTrue="1" operator="equal">
      <formula>"Baja"</formula>
    </cfRule>
  </conditionalFormatting>
  <conditionalFormatting sqref="U510:U511">
    <cfRule type="cellIs" dxfId="11623" priority="3841" stopIfTrue="1" operator="equal">
      <formula>"Media"</formula>
    </cfRule>
  </conditionalFormatting>
  <conditionalFormatting sqref="U510:U511">
    <cfRule type="cellIs" dxfId="11622" priority="3839" stopIfTrue="1" operator="equal">
      <formula>"Muy Alta"</formula>
    </cfRule>
  </conditionalFormatting>
  <conditionalFormatting sqref="U510:U511">
    <cfRule type="cellIs" dxfId="11621" priority="3843" stopIfTrue="1" operator="equal">
      <formula>"Muy Baja"</formula>
    </cfRule>
  </conditionalFormatting>
  <conditionalFormatting sqref="AS516">
    <cfRule type="cellIs" dxfId="11620" priority="3680" stopIfTrue="1" operator="equal">
      <formula>"Alta"</formula>
    </cfRule>
  </conditionalFormatting>
  <conditionalFormatting sqref="AS516">
    <cfRule type="cellIs" dxfId="11619" priority="3682" stopIfTrue="1" operator="equal">
      <formula>"Baja"</formula>
    </cfRule>
  </conditionalFormatting>
  <conditionalFormatting sqref="AS516">
    <cfRule type="cellIs" dxfId="11618" priority="3681" stopIfTrue="1" operator="equal">
      <formula>"Media"</formula>
    </cfRule>
  </conditionalFormatting>
  <conditionalFormatting sqref="AS516">
    <cfRule type="cellIs" dxfId="11617" priority="3679" stopIfTrue="1" operator="equal">
      <formula>"Muy Alta"</formula>
    </cfRule>
  </conditionalFormatting>
  <conditionalFormatting sqref="AS516">
    <cfRule type="cellIs" dxfId="11616" priority="3683" stopIfTrue="1" operator="equal">
      <formula>"Muy Baja"</formula>
    </cfRule>
  </conditionalFormatting>
  <conditionalFormatting sqref="AS511">
    <cfRule type="cellIs" dxfId="11615" priority="3802" stopIfTrue="1" operator="equal">
      <formula>"Alta"</formula>
    </cfRule>
  </conditionalFormatting>
  <conditionalFormatting sqref="AS511">
    <cfRule type="cellIs" dxfId="11614" priority="3804" stopIfTrue="1" operator="equal">
      <formula>"Baja"</formula>
    </cfRule>
  </conditionalFormatting>
  <conditionalFormatting sqref="AS511">
    <cfRule type="cellIs" dxfId="11613" priority="3803" stopIfTrue="1" operator="equal">
      <formula>"Media"</formula>
    </cfRule>
  </conditionalFormatting>
  <conditionalFormatting sqref="AS511">
    <cfRule type="cellIs" dxfId="11612" priority="3801" stopIfTrue="1" operator="equal">
      <formula>"Muy Alta"</formula>
    </cfRule>
  </conditionalFormatting>
  <conditionalFormatting sqref="AS511">
    <cfRule type="cellIs" dxfId="11611" priority="3805" stopIfTrue="1" operator="equal">
      <formula>"Muy Baja"</formula>
    </cfRule>
  </conditionalFormatting>
  <conditionalFormatting sqref="U514:U515">
    <cfRule type="cellIs" dxfId="11610" priority="3784" stopIfTrue="1" operator="equal">
      <formula>"Alta"</formula>
    </cfRule>
  </conditionalFormatting>
  <conditionalFormatting sqref="U514:U515">
    <cfRule type="cellIs" dxfId="11609" priority="3786" stopIfTrue="1" operator="equal">
      <formula>"Baja"</formula>
    </cfRule>
  </conditionalFormatting>
  <conditionalFormatting sqref="U514:U515">
    <cfRule type="cellIs" dxfId="11608" priority="3785" stopIfTrue="1" operator="equal">
      <formula>"Media"</formula>
    </cfRule>
  </conditionalFormatting>
  <conditionalFormatting sqref="U514:U515">
    <cfRule type="cellIs" dxfId="11607" priority="3783" stopIfTrue="1" operator="equal">
      <formula>"Muy Alta"</formula>
    </cfRule>
  </conditionalFormatting>
  <conditionalFormatting sqref="U514:U515">
    <cfRule type="cellIs" dxfId="11606" priority="3787" stopIfTrue="1" operator="equal">
      <formula>"Muy Baja"</formula>
    </cfRule>
  </conditionalFormatting>
  <conditionalFormatting sqref="AD520:AD521">
    <cfRule type="containsText" dxfId="11605" priority="3632" operator="containsText" text="VALORAR">
      <formula>NOT(ISERROR(SEARCH("VALORAR",AD520)))</formula>
    </cfRule>
    <cfRule type="containsText" dxfId="11604" priority="3633" operator="containsText" text="Extrema">
      <formula>NOT(ISERROR(SEARCH("Extrema",AD520)))</formula>
    </cfRule>
    <cfRule type="containsText" dxfId="11603" priority="3634" operator="containsText" text="Alta">
      <formula>NOT(ISERROR(SEARCH("Alta",AD520)))</formula>
    </cfRule>
    <cfRule type="containsText" dxfId="11602" priority="3635" operator="containsText" text="Moderada">
      <formula>NOT(ISERROR(SEARCH("Moderada",AD520)))</formula>
    </cfRule>
    <cfRule type="containsText" dxfId="11601" priority="3636" operator="containsText" text="Baja">
      <formula>NOT(ISERROR(SEARCH("Baja",AD520)))</formula>
    </cfRule>
  </conditionalFormatting>
  <conditionalFormatting sqref="AD520:AD521">
    <cfRule type="containsText" dxfId="11600" priority="3637" operator="containsText" text="VALORAR">
      <formula>NOT(ISERROR(SEARCH("VALORAR",AD520)))</formula>
    </cfRule>
    <cfRule type="containsText" dxfId="11599" priority="3638" operator="containsText" text="Extrema">
      <formula>NOT(ISERROR(SEARCH("Extrema",AD520)))</formula>
    </cfRule>
    <cfRule type="containsText" dxfId="11598" priority="3639" operator="containsText" text="Alta">
      <formula>NOT(ISERROR(SEARCH("Alta",AD520)))</formula>
    </cfRule>
    <cfRule type="containsText" dxfId="11597" priority="3640" operator="containsText" text="Moderada">
      <formula>NOT(ISERROR(SEARCH("Moderada",AD520)))</formula>
    </cfRule>
    <cfRule type="containsText" dxfId="11596" priority="3641" operator="containsText" text="Baja">
      <formula>NOT(ISERROR(SEARCH("Baja",AD520)))</formula>
    </cfRule>
  </conditionalFormatting>
  <conditionalFormatting sqref="AZ514">
    <cfRule type="containsText" dxfId="11595" priority="3758" operator="containsText" text="VALORAR">
      <formula>NOT(ISERROR(SEARCH("VALORAR",AZ514)))</formula>
    </cfRule>
    <cfRule type="containsText" dxfId="11594" priority="3759" operator="containsText" text="Extrema">
      <formula>NOT(ISERROR(SEARCH("Extrema",AZ514)))</formula>
    </cfRule>
    <cfRule type="containsText" dxfId="11593" priority="3760" operator="containsText" text="Alta">
      <formula>NOT(ISERROR(SEARCH("Alta",AZ514)))</formula>
    </cfRule>
    <cfRule type="containsText" dxfId="11592" priority="3761" operator="containsText" text="Moderada">
      <formula>NOT(ISERROR(SEARCH("Moderada",AZ514)))</formula>
    </cfRule>
    <cfRule type="containsText" dxfId="11591" priority="3762" operator="containsText" text="Baja">
      <formula>NOT(ISERROR(SEARCH("Baja",AZ514)))</formula>
    </cfRule>
  </conditionalFormatting>
  <conditionalFormatting sqref="AZ514">
    <cfRule type="containsText" dxfId="11590" priority="3763" operator="containsText" text="VALORAR">
      <formula>NOT(ISERROR(SEARCH("VALORAR",AZ514)))</formula>
    </cfRule>
    <cfRule type="containsText" dxfId="11589" priority="3764" operator="containsText" text="Extrema">
      <formula>NOT(ISERROR(SEARCH("Extrema",AZ514)))</formula>
    </cfRule>
    <cfRule type="containsText" dxfId="11588" priority="3765" operator="containsText" text="Alta">
      <formula>NOT(ISERROR(SEARCH("Alta",AZ514)))</formula>
    </cfRule>
    <cfRule type="containsText" dxfId="11587" priority="3766" operator="containsText" text="Moderada">
      <formula>NOT(ISERROR(SEARCH("Moderada",AZ514)))</formula>
    </cfRule>
    <cfRule type="containsText" dxfId="11586" priority="3767" operator="containsText" text="Baja">
      <formula>NOT(ISERROR(SEARCH("Baja",AZ514)))</formula>
    </cfRule>
  </conditionalFormatting>
  <conditionalFormatting sqref="AS514">
    <cfRule type="cellIs" dxfId="11585" priority="3750" stopIfTrue="1" operator="equal">
      <formula>"Alta"</formula>
    </cfRule>
  </conditionalFormatting>
  <conditionalFormatting sqref="AS514">
    <cfRule type="cellIs" dxfId="11584" priority="3752" stopIfTrue="1" operator="equal">
      <formula>"Baja"</formula>
    </cfRule>
  </conditionalFormatting>
  <conditionalFormatting sqref="AS514">
    <cfRule type="cellIs" dxfId="11583" priority="3751" stopIfTrue="1" operator="equal">
      <formula>"Media"</formula>
    </cfRule>
  </conditionalFormatting>
  <conditionalFormatting sqref="AS514">
    <cfRule type="cellIs" dxfId="11582" priority="3749" stopIfTrue="1" operator="equal">
      <formula>"Muy Alta"</formula>
    </cfRule>
  </conditionalFormatting>
  <conditionalFormatting sqref="AS514">
    <cfRule type="cellIs" dxfId="11581" priority="3753" stopIfTrue="1" operator="equal">
      <formula>"Muy Baja"</formula>
    </cfRule>
  </conditionalFormatting>
  <conditionalFormatting sqref="AS515">
    <cfRule type="cellIs" dxfId="11580" priority="3736" stopIfTrue="1" operator="equal">
      <formula>"Alta"</formula>
    </cfRule>
  </conditionalFormatting>
  <conditionalFormatting sqref="AS515">
    <cfRule type="cellIs" dxfId="11579" priority="3738" stopIfTrue="1" operator="equal">
      <formula>"Baja"</formula>
    </cfRule>
  </conditionalFormatting>
  <conditionalFormatting sqref="AS515">
    <cfRule type="cellIs" dxfId="11578" priority="3737" stopIfTrue="1" operator="equal">
      <formula>"Media"</formula>
    </cfRule>
  </conditionalFormatting>
  <conditionalFormatting sqref="AS515">
    <cfRule type="cellIs" dxfId="11577" priority="3735" stopIfTrue="1" operator="equal">
      <formula>"Muy Alta"</formula>
    </cfRule>
  </conditionalFormatting>
  <conditionalFormatting sqref="AS515">
    <cfRule type="cellIs" dxfId="11576" priority="3739" stopIfTrue="1" operator="equal">
      <formula>"Muy Baja"</formula>
    </cfRule>
  </conditionalFormatting>
  <conditionalFormatting sqref="AS525">
    <cfRule type="cellIs" dxfId="11575" priority="3586" stopIfTrue="1" operator="equal">
      <formula>"Alta"</formula>
    </cfRule>
  </conditionalFormatting>
  <conditionalFormatting sqref="AS525">
    <cfRule type="cellIs" dxfId="11574" priority="3588" stopIfTrue="1" operator="equal">
      <formula>"Baja"</formula>
    </cfRule>
  </conditionalFormatting>
  <conditionalFormatting sqref="AS525">
    <cfRule type="cellIs" dxfId="11573" priority="3587" stopIfTrue="1" operator="equal">
      <formula>"Media"</formula>
    </cfRule>
  </conditionalFormatting>
  <conditionalFormatting sqref="AS525">
    <cfRule type="cellIs" dxfId="11572" priority="3585" stopIfTrue="1" operator="equal">
      <formula>"Muy Alta"</formula>
    </cfRule>
  </conditionalFormatting>
  <conditionalFormatting sqref="AS525">
    <cfRule type="cellIs" dxfId="11571" priority="3589" stopIfTrue="1" operator="equal">
      <formula>"Muy Baja"</formula>
    </cfRule>
  </conditionalFormatting>
  <conditionalFormatting sqref="AD516:AD517">
    <cfRule type="containsText" dxfId="11570" priority="3688" operator="containsText" text="VALORAR">
      <formula>NOT(ISERROR(SEARCH("VALORAR",AD516)))</formula>
    </cfRule>
    <cfRule type="containsText" dxfId="11569" priority="3689" operator="containsText" text="Extrema">
      <formula>NOT(ISERROR(SEARCH("Extrema",AD516)))</formula>
    </cfRule>
    <cfRule type="containsText" dxfId="11568" priority="3690" operator="containsText" text="Alta">
      <formula>NOT(ISERROR(SEARCH("Alta",AD516)))</formula>
    </cfRule>
    <cfRule type="containsText" dxfId="11567" priority="3691" operator="containsText" text="Moderada">
      <formula>NOT(ISERROR(SEARCH("Moderada",AD516)))</formula>
    </cfRule>
    <cfRule type="containsText" dxfId="11566" priority="3692" operator="containsText" text="Baja">
      <formula>NOT(ISERROR(SEARCH("Baja",AD516)))</formula>
    </cfRule>
  </conditionalFormatting>
  <conditionalFormatting sqref="AD516:AD517">
    <cfRule type="containsText" dxfId="11565" priority="3693" operator="containsText" text="VALORAR">
      <formula>NOT(ISERROR(SEARCH("VALORAR",AD516)))</formula>
    </cfRule>
    <cfRule type="containsText" dxfId="11564" priority="3694" operator="containsText" text="Extrema">
      <formula>NOT(ISERROR(SEARCH("Extrema",AD516)))</formula>
    </cfRule>
    <cfRule type="containsText" dxfId="11563" priority="3695" operator="containsText" text="Alta">
      <formula>NOT(ISERROR(SEARCH("Alta",AD516)))</formula>
    </cfRule>
    <cfRule type="containsText" dxfId="11562" priority="3696" operator="containsText" text="Moderada">
      <formula>NOT(ISERROR(SEARCH("Moderada",AD516)))</formula>
    </cfRule>
    <cfRule type="containsText" dxfId="11561" priority="3697" operator="containsText" text="Baja">
      <formula>NOT(ISERROR(SEARCH("Baja",AD516)))</formula>
    </cfRule>
  </conditionalFormatting>
  <conditionalFormatting sqref="U516:U517">
    <cfRule type="cellIs" dxfId="11560" priority="3704" stopIfTrue="1" operator="equal">
      <formula>"Alta"</formula>
    </cfRule>
  </conditionalFormatting>
  <conditionalFormatting sqref="U516:U517">
    <cfRule type="cellIs" dxfId="11559" priority="3706" stopIfTrue="1" operator="equal">
      <formula>"Baja"</formula>
    </cfRule>
  </conditionalFormatting>
  <conditionalFormatting sqref="U516:U517">
    <cfRule type="cellIs" dxfId="11558" priority="3705" stopIfTrue="1" operator="equal">
      <formula>"Media"</formula>
    </cfRule>
  </conditionalFormatting>
  <conditionalFormatting sqref="U516:U517">
    <cfRule type="cellIs" dxfId="11557" priority="3703" stopIfTrue="1" operator="equal">
      <formula>"Muy Alta"</formula>
    </cfRule>
  </conditionalFormatting>
  <conditionalFormatting sqref="U516:U517">
    <cfRule type="cellIs" dxfId="11556" priority="3707" stopIfTrue="1" operator="equal">
      <formula>"Muy Baja"</formula>
    </cfRule>
  </conditionalFormatting>
  <conditionalFormatting sqref="AS522">
    <cfRule type="cellIs" dxfId="11555" priority="3544" stopIfTrue="1" operator="equal">
      <formula>"Alta"</formula>
    </cfRule>
  </conditionalFormatting>
  <conditionalFormatting sqref="AS522">
    <cfRule type="cellIs" dxfId="11554" priority="3546" stopIfTrue="1" operator="equal">
      <formula>"Baja"</formula>
    </cfRule>
  </conditionalFormatting>
  <conditionalFormatting sqref="AS522">
    <cfRule type="cellIs" dxfId="11553" priority="3545" stopIfTrue="1" operator="equal">
      <formula>"Media"</formula>
    </cfRule>
  </conditionalFormatting>
  <conditionalFormatting sqref="AS522">
    <cfRule type="cellIs" dxfId="11552" priority="3543" stopIfTrue="1" operator="equal">
      <formula>"Muy Alta"</formula>
    </cfRule>
  </conditionalFormatting>
  <conditionalFormatting sqref="AS522">
    <cfRule type="cellIs" dxfId="11551" priority="3547" stopIfTrue="1" operator="equal">
      <formula>"Muy Baja"</formula>
    </cfRule>
  </conditionalFormatting>
  <conditionalFormatting sqref="AS517">
    <cfRule type="cellIs" dxfId="11550" priority="3666" stopIfTrue="1" operator="equal">
      <formula>"Alta"</formula>
    </cfRule>
  </conditionalFormatting>
  <conditionalFormatting sqref="AS517">
    <cfRule type="cellIs" dxfId="11549" priority="3668" stopIfTrue="1" operator="equal">
      <formula>"Baja"</formula>
    </cfRule>
  </conditionalFormatting>
  <conditionalFormatting sqref="AS517">
    <cfRule type="cellIs" dxfId="11548" priority="3667" stopIfTrue="1" operator="equal">
      <formula>"Media"</formula>
    </cfRule>
  </conditionalFormatting>
  <conditionalFormatting sqref="AS517">
    <cfRule type="cellIs" dxfId="11547" priority="3665" stopIfTrue="1" operator="equal">
      <formula>"Muy Alta"</formula>
    </cfRule>
  </conditionalFormatting>
  <conditionalFormatting sqref="AS517">
    <cfRule type="cellIs" dxfId="11546" priority="3669" stopIfTrue="1" operator="equal">
      <formula>"Muy Baja"</formula>
    </cfRule>
  </conditionalFormatting>
  <conditionalFormatting sqref="U502:U503">
    <cfRule type="cellIs" dxfId="11545" priority="4056" stopIfTrue="1" operator="equal">
      <formula>"Alta"</formula>
    </cfRule>
  </conditionalFormatting>
  <conditionalFormatting sqref="U502:U503">
    <cfRule type="cellIs" dxfId="11544" priority="4058" stopIfTrue="1" operator="equal">
      <formula>"Baja"</formula>
    </cfRule>
  </conditionalFormatting>
  <conditionalFormatting sqref="U502:U503">
    <cfRule type="cellIs" dxfId="11543" priority="4057" stopIfTrue="1" operator="equal">
      <formula>"Media"</formula>
    </cfRule>
  </conditionalFormatting>
  <conditionalFormatting sqref="U502:U503">
    <cfRule type="cellIs" dxfId="11542" priority="4055" stopIfTrue="1" operator="equal">
      <formula>"Muy Alta"</formula>
    </cfRule>
  </conditionalFormatting>
  <conditionalFormatting sqref="U502:U503">
    <cfRule type="cellIs" dxfId="11541" priority="4059" stopIfTrue="1" operator="equal">
      <formula>"Muy Baja"</formula>
    </cfRule>
  </conditionalFormatting>
  <conditionalFormatting sqref="AD502:AD503">
    <cfRule type="containsText" dxfId="11540" priority="4040" operator="containsText" text="VALORAR">
      <formula>NOT(ISERROR(SEARCH("VALORAR",AD502)))</formula>
    </cfRule>
    <cfRule type="containsText" dxfId="11539" priority="4041" operator="containsText" text="Extrema">
      <formula>NOT(ISERROR(SEARCH("Extrema",AD502)))</formula>
    </cfRule>
    <cfRule type="containsText" dxfId="11538" priority="4042" operator="containsText" text="Alta">
      <formula>NOT(ISERROR(SEARCH("Alta",AD502)))</formula>
    </cfRule>
    <cfRule type="containsText" dxfId="11537" priority="4043" operator="containsText" text="Moderada">
      <formula>NOT(ISERROR(SEARCH("Moderada",AD502)))</formula>
    </cfRule>
    <cfRule type="containsText" dxfId="11536" priority="4044" operator="containsText" text="Baja">
      <formula>NOT(ISERROR(SEARCH("Baja",AD502)))</formula>
    </cfRule>
  </conditionalFormatting>
  <conditionalFormatting sqref="AD502:AD503">
    <cfRule type="containsText" dxfId="11535" priority="4045" operator="containsText" text="VALORAR">
      <formula>NOT(ISERROR(SEARCH("VALORAR",AD502)))</formula>
    </cfRule>
    <cfRule type="containsText" dxfId="11534" priority="4046" operator="containsText" text="Extrema">
      <formula>NOT(ISERROR(SEARCH("Extrema",AD502)))</formula>
    </cfRule>
    <cfRule type="containsText" dxfId="11533" priority="4047" operator="containsText" text="Alta">
      <formula>NOT(ISERROR(SEARCH("Alta",AD502)))</formula>
    </cfRule>
    <cfRule type="containsText" dxfId="11532" priority="4048" operator="containsText" text="Moderada">
      <formula>NOT(ISERROR(SEARCH("Moderada",AD502)))</formula>
    </cfRule>
    <cfRule type="containsText" dxfId="11531" priority="4049" operator="containsText" text="Baja">
      <formula>NOT(ISERROR(SEARCH("Baja",AD502)))</formula>
    </cfRule>
  </conditionalFormatting>
  <conditionalFormatting sqref="AZ502">
    <cfRule type="containsText" dxfId="11530" priority="4030" operator="containsText" text="VALORAR">
      <formula>NOT(ISERROR(SEARCH("VALORAR",AZ502)))</formula>
    </cfRule>
    <cfRule type="containsText" dxfId="11529" priority="4031" operator="containsText" text="Extrema">
      <formula>NOT(ISERROR(SEARCH("Extrema",AZ502)))</formula>
    </cfRule>
    <cfRule type="containsText" dxfId="11528" priority="4032" operator="containsText" text="Alta">
      <formula>NOT(ISERROR(SEARCH("Alta",AZ502)))</formula>
    </cfRule>
    <cfRule type="containsText" dxfId="11527" priority="4033" operator="containsText" text="Moderada">
      <formula>NOT(ISERROR(SEARCH("Moderada",AZ502)))</formula>
    </cfRule>
    <cfRule type="containsText" dxfId="11526" priority="4034" operator="containsText" text="Baja">
      <formula>NOT(ISERROR(SEARCH("Baja",AZ502)))</formula>
    </cfRule>
  </conditionalFormatting>
  <conditionalFormatting sqref="AZ502">
    <cfRule type="containsText" dxfId="11525" priority="4035" operator="containsText" text="VALORAR">
      <formula>NOT(ISERROR(SEARCH("VALORAR",AZ502)))</formula>
    </cfRule>
    <cfRule type="containsText" dxfId="11524" priority="4036" operator="containsText" text="Extrema">
      <formula>NOT(ISERROR(SEARCH("Extrema",AZ502)))</formula>
    </cfRule>
    <cfRule type="containsText" dxfId="11523" priority="4037" operator="containsText" text="Alta">
      <formula>NOT(ISERROR(SEARCH("Alta",AZ502)))</formula>
    </cfRule>
    <cfRule type="containsText" dxfId="11522" priority="4038" operator="containsText" text="Moderada">
      <formula>NOT(ISERROR(SEARCH("Moderada",AZ502)))</formula>
    </cfRule>
    <cfRule type="containsText" dxfId="11521" priority="4039" operator="containsText" text="Baja">
      <formula>NOT(ISERROR(SEARCH("Baja",AZ502)))</formula>
    </cfRule>
  </conditionalFormatting>
  <conditionalFormatting sqref="AS502">
    <cfRule type="cellIs" dxfId="11520" priority="4022" stopIfTrue="1" operator="equal">
      <formula>"Alta"</formula>
    </cfRule>
  </conditionalFormatting>
  <conditionalFormatting sqref="AS502">
    <cfRule type="cellIs" dxfId="11519" priority="4024" stopIfTrue="1" operator="equal">
      <formula>"Baja"</formula>
    </cfRule>
  </conditionalFormatting>
  <conditionalFormatting sqref="AS502">
    <cfRule type="cellIs" dxfId="11518" priority="4023" stopIfTrue="1" operator="equal">
      <formula>"Media"</formula>
    </cfRule>
  </conditionalFormatting>
  <conditionalFormatting sqref="AS502">
    <cfRule type="cellIs" dxfId="11517" priority="4021" stopIfTrue="1" operator="equal">
      <formula>"Muy Alta"</formula>
    </cfRule>
  </conditionalFormatting>
  <conditionalFormatting sqref="AS502">
    <cfRule type="cellIs" dxfId="11516" priority="4025" stopIfTrue="1" operator="equal">
      <formula>"Muy Baja"</formula>
    </cfRule>
  </conditionalFormatting>
  <conditionalFormatting sqref="AS503">
    <cfRule type="cellIs" dxfId="11515" priority="4008" stopIfTrue="1" operator="equal">
      <formula>"Alta"</formula>
    </cfRule>
  </conditionalFormatting>
  <conditionalFormatting sqref="AS503">
    <cfRule type="cellIs" dxfId="11514" priority="4010" stopIfTrue="1" operator="equal">
      <formula>"Baja"</formula>
    </cfRule>
  </conditionalFormatting>
  <conditionalFormatting sqref="AS503">
    <cfRule type="cellIs" dxfId="11513" priority="4009" stopIfTrue="1" operator="equal">
      <formula>"Media"</formula>
    </cfRule>
  </conditionalFormatting>
  <conditionalFormatting sqref="AS503">
    <cfRule type="cellIs" dxfId="11512" priority="4007" stopIfTrue="1" operator="equal">
      <formula>"Muy Alta"</formula>
    </cfRule>
  </conditionalFormatting>
  <conditionalFormatting sqref="AS503">
    <cfRule type="cellIs" dxfId="11511" priority="4011" stopIfTrue="1" operator="equal">
      <formula>"Muy Baja"</formula>
    </cfRule>
  </conditionalFormatting>
  <conditionalFormatting sqref="AS507">
    <cfRule type="cellIs" dxfId="11510" priority="3994" stopIfTrue="1" operator="equal">
      <formula>"Alta"</formula>
    </cfRule>
  </conditionalFormatting>
  <conditionalFormatting sqref="AS507">
    <cfRule type="cellIs" dxfId="11509" priority="3996" stopIfTrue="1" operator="equal">
      <formula>"Baja"</formula>
    </cfRule>
  </conditionalFormatting>
  <conditionalFormatting sqref="AS507">
    <cfRule type="cellIs" dxfId="11508" priority="3995" stopIfTrue="1" operator="equal">
      <formula>"Media"</formula>
    </cfRule>
  </conditionalFormatting>
  <conditionalFormatting sqref="AS507">
    <cfRule type="cellIs" dxfId="11507" priority="3993" stopIfTrue="1" operator="equal">
      <formula>"Muy Alta"</formula>
    </cfRule>
  </conditionalFormatting>
  <conditionalFormatting sqref="AS507">
    <cfRule type="cellIs" dxfId="11506" priority="3997" stopIfTrue="1" operator="equal">
      <formula>"Muy Baja"</formula>
    </cfRule>
  </conditionalFormatting>
  <conditionalFormatting sqref="AD504:AD505">
    <cfRule type="containsText" dxfId="11505" priority="3960" operator="containsText" text="VALORAR">
      <formula>NOT(ISERROR(SEARCH("VALORAR",AD504)))</formula>
    </cfRule>
    <cfRule type="containsText" dxfId="11504" priority="3961" operator="containsText" text="Extrema">
      <formula>NOT(ISERROR(SEARCH("Extrema",AD504)))</formula>
    </cfRule>
    <cfRule type="containsText" dxfId="11503" priority="3962" operator="containsText" text="Alta">
      <formula>NOT(ISERROR(SEARCH("Alta",AD504)))</formula>
    </cfRule>
    <cfRule type="containsText" dxfId="11502" priority="3963" operator="containsText" text="Moderada">
      <formula>NOT(ISERROR(SEARCH("Moderada",AD504)))</formula>
    </cfRule>
    <cfRule type="containsText" dxfId="11501" priority="3964" operator="containsText" text="Baja">
      <formula>NOT(ISERROR(SEARCH("Baja",AD504)))</formula>
    </cfRule>
  </conditionalFormatting>
  <conditionalFormatting sqref="AD504:AD505">
    <cfRule type="containsText" dxfId="11500" priority="3965" operator="containsText" text="VALORAR">
      <formula>NOT(ISERROR(SEARCH("VALORAR",AD504)))</formula>
    </cfRule>
    <cfRule type="containsText" dxfId="11499" priority="3966" operator="containsText" text="Extrema">
      <formula>NOT(ISERROR(SEARCH("Extrema",AD504)))</formula>
    </cfRule>
    <cfRule type="containsText" dxfId="11498" priority="3967" operator="containsText" text="Alta">
      <formula>NOT(ISERROR(SEARCH("Alta",AD504)))</formula>
    </cfRule>
    <cfRule type="containsText" dxfId="11497" priority="3968" operator="containsText" text="Moderada">
      <formula>NOT(ISERROR(SEARCH("Moderada",AD504)))</formula>
    </cfRule>
    <cfRule type="containsText" dxfId="11496" priority="3969" operator="containsText" text="Baja">
      <formula>NOT(ISERROR(SEARCH("Baja",AD504)))</formula>
    </cfRule>
  </conditionalFormatting>
  <conditionalFormatting sqref="U504:U505">
    <cfRule type="cellIs" dxfId="11495" priority="3976" stopIfTrue="1" operator="equal">
      <formula>"Alta"</formula>
    </cfRule>
  </conditionalFormatting>
  <conditionalFormatting sqref="U504:U505">
    <cfRule type="cellIs" dxfId="11494" priority="3978" stopIfTrue="1" operator="equal">
      <formula>"Baja"</formula>
    </cfRule>
  </conditionalFormatting>
  <conditionalFormatting sqref="U504:U505">
    <cfRule type="cellIs" dxfId="11493" priority="3977" stopIfTrue="1" operator="equal">
      <formula>"Media"</formula>
    </cfRule>
  </conditionalFormatting>
  <conditionalFormatting sqref="U504:U505">
    <cfRule type="cellIs" dxfId="11492" priority="3975" stopIfTrue="1" operator="equal">
      <formula>"Muy Alta"</formula>
    </cfRule>
  </conditionalFormatting>
  <conditionalFormatting sqref="U504:U505">
    <cfRule type="cellIs" dxfId="11491" priority="3979" stopIfTrue="1" operator="equal">
      <formula>"Muy Baja"</formula>
    </cfRule>
  </conditionalFormatting>
  <conditionalFormatting sqref="AS504">
    <cfRule type="cellIs" dxfId="11490" priority="3952" stopIfTrue="1" operator="equal">
      <formula>"Alta"</formula>
    </cfRule>
  </conditionalFormatting>
  <conditionalFormatting sqref="AS504">
    <cfRule type="cellIs" dxfId="11489" priority="3954" stopIfTrue="1" operator="equal">
      <formula>"Baja"</formula>
    </cfRule>
  </conditionalFormatting>
  <conditionalFormatting sqref="AS504">
    <cfRule type="cellIs" dxfId="11488" priority="3953" stopIfTrue="1" operator="equal">
      <formula>"Media"</formula>
    </cfRule>
  </conditionalFormatting>
  <conditionalFormatting sqref="AS504">
    <cfRule type="cellIs" dxfId="11487" priority="3951" stopIfTrue="1" operator="equal">
      <formula>"Muy Alta"</formula>
    </cfRule>
  </conditionalFormatting>
  <conditionalFormatting sqref="AS504">
    <cfRule type="cellIs" dxfId="11486" priority="3955" stopIfTrue="1" operator="equal">
      <formula>"Muy Baja"</formula>
    </cfRule>
  </conditionalFormatting>
  <conditionalFormatting sqref="AS505">
    <cfRule type="cellIs" dxfId="11485" priority="3938" stopIfTrue="1" operator="equal">
      <formula>"Alta"</formula>
    </cfRule>
  </conditionalFormatting>
  <conditionalFormatting sqref="AS505">
    <cfRule type="cellIs" dxfId="11484" priority="3940" stopIfTrue="1" operator="equal">
      <formula>"Baja"</formula>
    </cfRule>
  </conditionalFormatting>
  <conditionalFormatting sqref="AS505">
    <cfRule type="cellIs" dxfId="11483" priority="3939" stopIfTrue="1" operator="equal">
      <formula>"Media"</formula>
    </cfRule>
  </conditionalFormatting>
  <conditionalFormatting sqref="AS505">
    <cfRule type="cellIs" dxfId="11482" priority="3937" stopIfTrue="1" operator="equal">
      <formula>"Muy Alta"</formula>
    </cfRule>
  </conditionalFormatting>
  <conditionalFormatting sqref="AS505">
    <cfRule type="cellIs" dxfId="11481" priority="3941" stopIfTrue="1" operator="equal">
      <formula>"Muy Baja"</formula>
    </cfRule>
  </conditionalFormatting>
  <conditionalFormatting sqref="U520:U521">
    <cfRule type="cellIs" dxfId="11480" priority="3648" stopIfTrue="1" operator="equal">
      <formula>"Alta"</formula>
    </cfRule>
  </conditionalFormatting>
  <conditionalFormatting sqref="U520:U521">
    <cfRule type="cellIs" dxfId="11479" priority="3650" stopIfTrue="1" operator="equal">
      <formula>"Baja"</formula>
    </cfRule>
  </conditionalFormatting>
  <conditionalFormatting sqref="U520:U521">
    <cfRule type="cellIs" dxfId="11478" priority="3649" stopIfTrue="1" operator="equal">
      <formula>"Media"</formula>
    </cfRule>
  </conditionalFormatting>
  <conditionalFormatting sqref="U520:U521">
    <cfRule type="cellIs" dxfId="11477" priority="3647" stopIfTrue="1" operator="equal">
      <formula>"Muy Alta"</formula>
    </cfRule>
  </conditionalFormatting>
  <conditionalFormatting sqref="U520:U521">
    <cfRule type="cellIs" dxfId="11476" priority="3651" stopIfTrue="1" operator="equal">
      <formula>"Muy Baja"</formula>
    </cfRule>
  </conditionalFormatting>
  <conditionalFormatting sqref="AZ520">
    <cfRule type="containsText" dxfId="11475" priority="3622" operator="containsText" text="VALORAR">
      <formula>NOT(ISERROR(SEARCH("VALORAR",AZ520)))</formula>
    </cfRule>
    <cfRule type="containsText" dxfId="11474" priority="3623" operator="containsText" text="Extrema">
      <formula>NOT(ISERROR(SEARCH("Extrema",AZ520)))</formula>
    </cfRule>
    <cfRule type="containsText" dxfId="11473" priority="3624" operator="containsText" text="Alta">
      <formula>NOT(ISERROR(SEARCH("Alta",AZ520)))</formula>
    </cfRule>
    <cfRule type="containsText" dxfId="11472" priority="3625" operator="containsText" text="Moderada">
      <formula>NOT(ISERROR(SEARCH("Moderada",AZ520)))</formula>
    </cfRule>
    <cfRule type="containsText" dxfId="11471" priority="3626" operator="containsText" text="Baja">
      <formula>NOT(ISERROR(SEARCH("Baja",AZ520)))</formula>
    </cfRule>
  </conditionalFormatting>
  <conditionalFormatting sqref="AZ520">
    <cfRule type="containsText" dxfId="11470" priority="3627" operator="containsText" text="VALORAR">
      <formula>NOT(ISERROR(SEARCH("VALORAR",AZ520)))</formula>
    </cfRule>
    <cfRule type="containsText" dxfId="11469" priority="3628" operator="containsText" text="Extrema">
      <formula>NOT(ISERROR(SEARCH("Extrema",AZ520)))</formula>
    </cfRule>
    <cfRule type="containsText" dxfId="11468" priority="3629" operator="containsText" text="Alta">
      <formula>NOT(ISERROR(SEARCH("Alta",AZ520)))</formula>
    </cfRule>
    <cfRule type="containsText" dxfId="11467" priority="3630" operator="containsText" text="Moderada">
      <formula>NOT(ISERROR(SEARCH("Moderada",AZ520)))</formula>
    </cfRule>
    <cfRule type="containsText" dxfId="11466" priority="3631" operator="containsText" text="Baja">
      <formula>NOT(ISERROR(SEARCH("Baja",AZ520)))</formula>
    </cfRule>
  </conditionalFormatting>
  <conditionalFormatting sqref="AS520">
    <cfRule type="cellIs" dxfId="11465" priority="3614" stopIfTrue="1" operator="equal">
      <formula>"Alta"</formula>
    </cfRule>
  </conditionalFormatting>
  <conditionalFormatting sqref="AS520">
    <cfRule type="cellIs" dxfId="11464" priority="3616" stopIfTrue="1" operator="equal">
      <formula>"Baja"</formula>
    </cfRule>
  </conditionalFormatting>
  <conditionalFormatting sqref="AS520">
    <cfRule type="cellIs" dxfId="11463" priority="3615" stopIfTrue="1" operator="equal">
      <formula>"Media"</formula>
    </cfRule>
  </conditionalFormatting>
  <conditionalFormatting sqref="AS520">
    <cfRule type="cellIs" dxfId="11462" priority="3613" stopIfTrue="1" operator="equal">
      <formula>"Muy Alta"</formula>
    </cfRule>
  </conditionalFormatting>
  <conditionalFormatting sqref="AS520">
    <cfRule type="cellIs" dxfId="11461" priority="3617" stopIfTrue="1" operator="equal">
      <formula>"Muy Baja"</formula>
    </cfRule>
  </conditionalFormatting>
  <conditionalFormatting sqref="AS521">
    <cfRule type="cellIs" dxfId="11460" priority="3600" stopIfTrue="1" operator="equal">
      <formula>"Alta"</formula>
    </cfRule>
  </conditionalFormatting>
  <conditionalFormatting sqref="AS521">
    <cfRule type="cellIs" dxfId="11459" priority="3602" stopIfTrue="1" operator="equal">
      <formula>"Baja"</formula>
    </cfRule>
  </conditionalFormatting>
  <conditionalFormatting sqref="AS521">
    <cfRule type="cellIs" dxfId="11458" priority="3601" stopIfTrue="1" operator="equal">
      <formula>"Media"</formula>
    </cfRule>
  </conditionalFormatting>
  <conditionalFormatting sqref="AS521">
    <cfRule type="cellIs" dxfId="11457" priority="3599" stopIfTrue="1" operator="equal">
      <formula>"Muy Alta"</formula>
    </cfRule>
  </conditionalFormatting>
  <conditionalFormatting sqref="AS521">
    <cfRule type="cellIs" dxfId="11456" priority="3603" stopIfTrue="1" operator="equal">
      <formula>"Muy Baja"</formula>
    </cfRule>
  </conditionalFormatting>
  <conditionalFormatting sqref="AD522:AD523">
    <cfRule type="containsText" dxfId="11455" priority="3552" operator="containsText" text="VALORAR">
      <formula>NOT(ISERROR(SEARCH("VALORAR",AD522)))</formula>
    </cfRule>
    <cfRule type="containsText" dxfId="11454" priority="3553" operator="containsText" text="Extrema">
      <formula>NOT(ISERROR(SEARCH("Extrema",AD522)))</formula>
    </cfRule>
    <cfRule type="containsText" dxfId="11453" priority="3554" operator="containsText" text="Alta">
      <formula>NOT(ISERROR(SEARCH("Alta",AD522)))</formula>
    </cfRule>
    <cfRule type="containsText" dxfId="11452" priority="3555" operator="containsText" text="Moderada">
      <formula>NOT(ISERROR(SEARCH("Moderada",AD522)))</formula>
    </cfRule>
    <cfRule type="containsText" dxfId="11451" priority="3556" operator="containsText" text="Baja">
      <formula>NOT(ISERROR(SEARCH("Baja",AD522)))</formula>
    </cfRule>
  </conditionalFormatting>
  <conditionalFormatting sqref="AD522:AD523">
    <cfRule type="containsText" dxfId="11450" priority="3557" operator="containsText" text="VALORAR">
      <formula>NOT(ISERROR(SEARCH("VALORAR",AD522)))</formula>
    </cfRule>
    <cfRule type="containsText" dxfId="11449" priority="3558" operator="containsText" text="Extrema">
      <formula>NOT(ISERROR(SEARCH("Extrema",AD522)))</formula>
    </cfRule>
    <cfRule type="containsText" dxfId="11448" priority="3559" operator="containsText" text="Alta">
      <formula>NOT(ISERROR(SEARCH("Alta",AD522)))</formula>
    </cfRule>
    <cfRule type="containsText" dxfId="11447" priority="3560" operator="containsText" text="Moderada">
      <formula>NOT(ISERROR(SEARCH("Moderada",AD522)))</formula>
    </cfRule>
    <cfRule type="containsText" dxfId="11446" priority="3561" operator="containsText" text="Baja">
      <formula>NOT(ISERROR(SEARCH("Baja",AD522)))</formula>
    </cfRule>
  </conditionalFormatting>
  <conditionalFormatting sqref="U522:U523">
    <cfRule type="cellIs" dxfId="11445" priority="3568" stopIfTrue="1" operator="equal">
      <formula>"Alta"</formula>
    </cfRule>
  </conditionalFormatting>
  <conditionalFormatting sqref="U522:U523">
    <cfRule type="cellIs" dxfId="11444" priority="3570" stopIfTrue="1" operator="equal">
      <formula>"Baja"</formula>
    </cfRule>
  </conditionalFormatting>
  <conditionalFormatting sqref="U522:U523">
    <cfRule type="cellIs" dxfId="11443" priority="3569" stopIfTrue="1" operator="equal">
      <formula>"Media"</formula>
    </cfRule>
  </conditionalFormatting>
  <conditionalFormatting sqref="U522:U523">
    <cfRule type="cellIs" dxfId="11442" priority="3567" stopIfTrue="1" operator="equal">
      <formula>"Muy Alta"</formula>
    </cfRule>
  </conditionalFormatting>
  <conditionalFormatting sqref="U522:U523">
    <cfRule type="cellIs" dxfId="11441" priority="3571" stopIfTrue="1" operator="equal">
      <formula>"Muy Baja"</formula>
    </cfRule>
  </conditionalFormatting>
  <conditionalFormatting sqref="AS523">
    <cfRule type="cellIs" dxfId="11440" priority="3530" stopIfTrue="1" operator="equal">
      <formula>"Alta"</formula>
    </cfRule>
  </conditionalFormatting>
  <conditionalFormatting sqref="AS523">
    <cfRule type="cellIs" dxfId="11439" priority="3532" stopIfTrue="1" operator="equal">
      <formula>"Baja"</formula>
    </cfRule>
  </conditionalFormatting>
  <conditionalFormatting sqref="AS523">
    <cfRule type="cellIs" dxfId="11438" priority="3531" stopIfTrue="1" operator="equal">
      <formula>"Media"</formula>
    </cfRule>
  </conditionalFormatting>
  <conditionalFormatting sqref="AS523">
    <cfRule type="cellIs" dxfId="11437" priority="3529" stopIfTrue="1" operator="equal">
      <formula>"Muy Alta"</formula>
    </cfRule>
  </conditionalFormatting>
  <conditionalFormatting sqref="AS523">
    <cfRule type="cellIs" dxfId="11436" priority="3533" stopIfTrue="1" operator="equal">
      <formula>"Muy Baja"</formula>
    </cfRule>
  </conditionalFormatting>
  <conditionalFormatting sqref="AD532:AD533">
    <cfRule type="containsText" dxfId="11435" priority="3496" operator="containsText" text="VALORAR">
      <formula>NOT(ISERROR(SEARCH("VALORAR",AD532)))</formula>
    </cfRule>
    <cfRule type="containsText" dxfId="11434" priority="3497" operator="containsText" text="Extrema">
      <formula>NOT(ISERROR(SEARCH("Extrema",AD532)))</formula>
    </cfRule>
    <cfRule type="containsText" dxfId="11433" priority="3498" operator="containsText" text="Alta">
      <formula>NOT(ISERROR(SEARCH("Alta",AD532)))</formula>
    </cfRule>
    <cfRule type="containsText" dxfId="11432" priority="3499" operator="containsText" text="Moderada">
      <formula>NOT(ISERROR(SEARCH("Moderada",AD532)))</formula>
    </cfRule>
    <cfRule type="containsText" dxfId="11431" priority="3500" operator="containsText" text="Baja">
      <formula>NOT(ISERROR(SEARCH("Baja",AD532)))</formula>
    </cfRule>
  </conditionalFormatting>
  <conditionalFormatting sqref="AD532:AD533">
    <cfRule type="containsText" dxfId="11430" priority="3501" operator="containsText" text="VALORAR">
      <formula>NOT(ISERROR(SEARCH("VALORAR",AD532)))</formula>
    </cfRule>
    <cfRule type="containsText" dxfId="11429" priority="3502" operator="containsText" text="Extrema">
      <formula>NOT(ISERROR(SEARCH("Extrema",AD532)))</formula>
    </cfRule>
    <cfRule type="containsText" dxfId="11428" priority="3503" operator="containsText" text="Alta">
      <formula>NOT(ISERROR(SEARCH("Alta",AD532)))</formula>
    </cfRule>
    <cfRule type="containsText" dxfId="11427" priority="3504" operator="containsText" text="Moderada">
      <formula>NOT(ISERROR(SEARCH("Moderada",AD532)))</formula>
    </cfRule>
    <cfRule type="containsText" dxfId="11426" priority="3505" operator="containsText" text="Baja">
      <formula>NOT(ISERROR(SEARCH("Baja",AD532)))</formula>
    </cfRule>
  </conditionalFormatting>
  <conditionalFormatting sqref="AS537">
    <cfRule type="cellIs" dxfId="11425" priority="3450" stopIfTrue="1" operator="equal">
      <formula>"Alta"</formula>
    </cfRule>
  </conditionalFormatting>
  <conditionalFormatting sqref="AS537">
    <cfRule type="cellIs" dxfId="11424" priority="3452" stopIfTrue="1" operator="equal">
      <formula>"Baja"</formula>
    </cfRule>
  </conditionalFormatting>
  <conditionalFormatting sqref="AS537">
    <cfRule type="cellIs" dxfId="11423" priority="3451" stopIfTrue="1" operator="equal">
      <formula>"Media"</formula>
    </cfRule>
  </conditionalFormatting>
  <conditionalFormatting sqref="AS537">
    <cfRule type="cellIs" dxfId="11422" priority="3449" stopIfTrue="1" operator="equal">
      <formula>"Muy Alta"</formula>
    </cfRule>
  </conditionalFormatting>
  <conditionalFormatting sqref="AS537">
    <cfRule type="cellIs" dxfId="11421" priority="3453" stopIfTrue="1" operator="equal">
      <formula>"Muy Baja"</formula>
    </cfRule>
  </conditionalFormatting>
  <conditionalFormatting sqref="AS534">
    <cfRule type="cellIs" dxfId="11420" priority="3408" stopIfTrue="1" operator="equal">
      <formula>"Alta"</formula>
    </cfRule>
  </conditionalFormatting>
  <conditionalFormatting sqref="AS534">
    <cfRule type="cellIs" dxfId="11419" priority="3410" stopIfTrue="1" operator="equal">
      <formula>"Baja"</formula>
    </cfRule>
  </conditionalFormatting>
  <conditionalFormatting sqref="AS534">
    <cfRule type="cellIs" dxfId="11418" priority="3409" stopIfTrue="1" operator="equal">
      <formula>"Media"</formula>
    </cfRule>
  </conditionalFormatting>
  <conditionalFormatting sqref="AS534">
    <cfRule type="cellIs" dxfId="11417" priority="3407" stopIfTrue="1" operator="equal">
      <formula>"Muy Alta"</formula>
    </cfRule>
  </conditionalFormatting>
  <conditionalFormatting sqref="AS534">
    <cfRule type="cellIs" dxfId="11416" priority="3411" stopIfTrue="1" operator="equal">
      <formula>"Muy Baja"</formula>
    </cfRule>
  </conditionalFormatting>
  <conditionalFormatting sqref="U532:U533">
    <cfRule type="cellIs" dxfId="11415" priority="3512" stopIfTrue="1" operator="equal">
      <formula>"Alta"</formula>
    </cfRule>
  </conditionalFormatting>
  <conditionalFormatting sqref="U532:U533">
    <cfRule type="cellIs" dxfId="11414" priority="3514" stopIfTrue="1" operator="equal">
      <formula>"Baja"</formula>
    </cfRule>
  </conditionalFormatting>
  <conditionalFormatting sqref="U532:U533">
    <cfRule type="cellIs" dxfId="11413" priority="3513" stopIfTrue="1" operator="equal">
      <formula>"Media"</formula>
    </cfRule>
  </conditionalFormatting>
  <conditionalFormatting sqref="U532:U533">
    <cfRule type="cellIs" dxfId="11412" priority="3511" stopIfTrue="1" operator="equal">
      <formula>"Muy Alta"</formula>
    </cfRule>
  </conditionalFormatting>
  <conditionalFormatting sqref="U532:U533">
    <cfRule type="cellIs" dxfId="11411" priority="3515" stopIfTrue="1" operator="equal">
      <formula>"Muy Baja"</formula>
    </cfRule>
  </conditionalFormatting>
  <conditionalFormatting sqref="AZ532">
    <cfRule type="containsText" dxfId="11410" priority="3486" operator="containsText" text="VALORAR">
      <formula>NOT(ISERROR(SEARCH("VALORAR",AZ532)))</formula>
    </cfRule>
    <cfRule type="containsText" dxfId="11409" priority="3487" operator="containsText" text="Extrema">
      <formula>NOT(ISERROR(SEARCH("Extrema",AZ532)))</formula>
    </cfRule>
    <cfRule type="containsText" dxfId="11408" priority="3488" operator="containsText" text="Alta">
      <formula>NOT(ISERROR(SEARCH("Alta",AZ532)))</formula>
    </cfRule>
    <cfRule type="containsText" dxfId="11407" priority="3489" operator="containsText" text="Moderada">
      <formula>NOT(ISERROR(SEARCH("Moderada",AZ532)))</formula>
    </cfRule>
    <cfRule type="containsText" dxfId="11406" priority="3490" operator="containsText" text="Baja">
      <formula>NOT(ISERROR(SEARCH("Baja",AZ532)))</formula>
    </cfRule>
  </conditionalFormatting>
  <conditionalFormatting sqref="AZ532">
    <cfRule type="containsText" dxfId="11405" priority="3491" operator="containsText" text="VALORAR">
      <formula>NOT(ISERROR(SEARCH("VALORAR",AZ532)))</formula>
    </cfRule>
    <cfRule type="containsText" dxfId="11404" priority="3492" operator="containsText" text="Extrema">
      <formula>NOT(ISERROR(SEARCH("Extrema",AZ532)))</formula>
    </cfRule>
    <cfRule type="containsText" dxfId="11403" priority="3493" operator="containsText" text="Alta">
      <formula>NOT(ISERROR(SEARCH("Alta",AZ532)))</formula>
    </cfRule>
    <cfRule type="containsText" dxfId="11402" priority="3494" operator="containsText" text="Moderada">
      <formula>NOT(ISERROR(SEARCH("Moderada",AZ532)))</formula>
    </cfRule>
    <cfRule type="containsText" dxfId="11401" priority="3495" operator="containsText" text="Baja">
      <formula>NOT(ISERROR(SEARCH("Baja",AZ532)))</formula>
    </cfRule>
  </conditionalFormatting>
  <conditionalFormatting sqref="AS532">
    <cfRule type="cellIs" dxfId="11400" priority="3478" stopIfTrue="1" operator="equal">
      <formula>"Alta"</formula>
    </cfRule>
  </conditionalFormatting>
  <conditionalFormatting sqref="AS532">
    <cfRule type="cellIs" dxfId="11399" priority="3480" stopIfTrue="1" operator="equal">
      <formula>"Baja"</formula>
    </cfRule>
  </conditionalFormatting>
  <conditionalFormatting sqref="AS532">
    <cfRule type="cellIs" dxfId="11398" priority="3479" stopIfTrue="1" operator="equal">
      <formula>"Media"</formula>
    </cfRule>
  </conditionalFormatting>
  <conditionalFormatting sqref="AS532">
    <cfRule type="cellIs" dxfId="11397" priority="3477" stopIfTrue="1" operator="equal">
      <formula>"Muy Alta"</formula>
    </cfRule>
  </conditionalFormatting>
  <conditionalFormatting sqref="AS532">
    <cfRule type="cellIs" dxfId="11396" priority="3481" stopIfTrue="1" operator="equal">
      <formula>"Muy Baja"</formula>
    </cfRule>
  </conditionalFormatting>
  <conditionalFormatting sqref="AS533">
    <cfRule type="cellIs" dxfId="11395" priority="3464" stopIfTrue="1" operator="equal">
      <formula>"Alta"</formula>
    </cfRule>
  </conditionalFormatting>
  <conditionalFormatting sqref="AS533">
    <cfRule type="cellIs" dxfId="11394" priority="3466" stopIfTrue="1" operator="equal">
      <formula>"Baja"</formula>
    </cfRule>
  </conditionalFormatting>
  <conditionalFormatting sqref="AS533">
    <cfRule type="cellIs" dxfId="11393" priority="3465" stopIfTrue="1" operator="equal">
      <formula>"Media"</formula>
    </cfRule>
  </conditionalFormatting>
  <conditionalFormatting sqref="AS533">
    <cfRule type="cellIs" dxfId="11392" priority="3463" stopIfTrue="1" operator="equal">
      <formula>"Muy Alta"</formula>
    </cfRule>
  </conditionalFormatting>
  <conditionalFormatting sqref="AS533">
    <cfRule type="cellIs" dxfId="11391" priority="3467" stopIfTrue="1" operator="equal">
      <formula>"Muy Baja"</formula>
    </cfRule>
  </conditionalFormatting>
  <conditionalFormatting sqref="AD534:AD535">
    <cfRule type="containsText" dxfId="11390" priority="3416" operator="containsText" text="VALORAR">
      <formula>NOT(ISERROR(SEARCH("VALORAR",AD534)))</formula>
    </cfRule>
    <cfRule type="containsText" dxfId="11389" priority="3417" operator="containsText" text="Extrema">
      <formula>NOT(ISERROR(SEARCH("Extrema",AD534)))</formula>
    </cfRule>
    <cfRule type="containsText" dxfId="11388" priority="3418" operator="containsText" text="Alta">
      <formula>NOT(ISERROR(SEARCH("Alta",AD534)))</formula>
    </cfRule>
    <cfRule type="containsText" dxfId="11387" priority="3419" operator="containsText" text="Moderada">
      <formula>NOT(ISERROR(SEARCH("Moderada",AD534)))</formula>
    </cfRule>
    <cfRule type="containsText" dxfId="11386" priority="3420" operator="containsText" text="Baja">
      <formula>NOT(ISERROR(SEARCH("Baja",AD534)))</formula>
    </cfRule>
  </conditionalFormatting>
  <conditionalFormatting sqref="AD534:AD535">
    <cfRule type="containsText" dxfId="11385" priority="3421" operator="containsText" text="VALORAR">
      <formula>NOT(ISERROR(SEARCH("VALORAR",AD534)))</formula>
    </cfRule>
    <cfRule type="containsText" dxfId="11384" priority="3422" operator="containsText" text="Extrema">
      <formula>NOT(ISERROR(SEARCH("Extrema",AD534)))</formula>
    </cfRule>
    <cfRule type="containsText" dxfId="11383" priority="3423" operator="containsText" text="Alta">
      <formula>NOT(ISERROR(SEARCH("Alta",AD534)))</formula>
    </cfRule>
    <cfRule type="containsText" dxfId="11382" priority="3424" operator="containsText" text="Moderada">
      <formula>NOT(ISERROR(SEARCH("Moderada",AD534)))</formula>
    </cfRule>
    <cfRule type="containsText" dxfId="11381" priority="3425" operator="containsText" text="Baja">
      <formula>NOT(ISERROR(SEARCH("Baja",AD534)))</formula>
    </cfRule>
  </conditionalFormatting>
  <conditionalFormatting sqref="U534:U535">
    <cfRule type="cellIs" dxfId="11380" priority="3432" stopIfTrue="1" operator="equal">
      <formula>"Alta"</formula>
    </cfRule>
  </conditionalFormatting>
  <conditionalFormatting sqref="U534:U535">
    <cfRule type="cellIs" dxfId="11379" priority="3434" stopIfTrue="1" operator="equal">
      <formula>"Baja"</formula>
    </cfRule>
  </conditionalFormatting>
  <conditionalFormatting sqref="U534:U535">
    <cfRule type="cellIs" dxfId="11378" priority="3433" stopIfTrue="1" operator="equal">
      <formula>"Media"</formula>
    </cfRule>
  </conditionalFormatting>
  <conditionalFormatting sqref="U534:U535">
    <cfRule type="cellIs" dxfId="11377" priority="3431" stopIfTrue="1" operator="equal">
      <formula>"Muy Alta"</formula>
    </cfRule>
  </conditionalFormatting>
  <conditionalFormatting sqref="U534:U535">
    <cfRule type="cellIs" dxfId="11376" priority="3435" stopIfTrue="1" operator="equal">
      <formula>"Muy Baja"</formula>
    </cfRule>
  </conditionalFormatting>
  <conditionalFormatting sqref="AS535">
    <cfRule type="cellIs" dxfId="11375" priority="3394" stopIfTrue="1" operator="equal">
      <formula>"Alta"</formula>
    </cfRule>
  </conditionalFormatting>
  <conditionalFormatting sqref="AS535">
    <cfRule type="cellIs" dxfId="11374" priority="3396" stopIfTrue="1" operator="equal">
      <formula>"Baja"</formula>
    </cfRule>
  </conditionalFormatting>
  <conditionalFormatting sqref="AS535">
    <cfRule type="cellIs" dxfId="11373" priority="3395" stopIfTrue="1" operator="equal">
      <formula>"Media"</formula>
    </cfRule>
  </conditionalFormatting>
  <conditionalFormatting sqref="AS535">
    <cfRule type="cellIs" dxfId="11372" priority="3393" stopIfTrue="1" operator="equal">
      <formula>"Muy Alta"</formula>
    </cfRule>
  </conditionalFormatting>
  <conditionalFormatting sqref="AS535">
    <cfRule type="cellIs" dxfId="11371" priority="3397" stopIfTrue="1" operator="equal">
      <formula>"Muy Baja"</formula>
    </cfRule>
  </conditionalFormatting>
  <conditionalFormatting sqref="AD526:AD527">
    <cfRule type="containsText" dxfId="11370" priority="3360" operator="containsText" text="VALORAR">
      <formula>NOT(ISERROR(SEARCH("VALORAR",AD526)))</formula>
    </cfRule>
    <cfRule type="containsText" dxfId="11369" priority="3361" operator="containsText" text="Extrema">
      <formula>NOT(ISERROR(SEARCH("Extrema",AD526)))</formula>
    </cfRule>
    <cfRule type="containsText" dxfId="11368" priority="3362" operator="containsText" text="Alta">
      <formula>NOT(ISERROR(SEARCH("Alta",AD526)))</formula>
    </cfRule>
    <cfRule type="containsText" dxfId="11367" priority="3363" operator="containsText" text="Moderada">
      <formula>NOT(ISERROR(SEARCH("Moderada",AD526)))</formula>
    </cfRule>
    <cfRule type="containsText" dxfId="11366" priority="3364" operator="containsText" text="Baja">
      <formula>NOT(ISERROR(SEARCH("Baja",AD526)))</formula>
    </cfRule>
  </conditionalFormatting>
  <conditionalFormatting sqref="AD526:AD527">
    <cfRule type="containsText" dxfId="11365" priority="3365" operator="containsText" text="VALORAR">
      <formula>NOT(ISERROR(SEARCH("VALORAR",AD526)))</formula>
    </cfRule>
    <cfRule type="containsText" dxfId="11364" priority="3366" operator="containsText" text="Extrema">
      <formula>NOT(ISERROR(SEARCH("Extrema",AD526)))</formula>
    </cfRule>
    <cfRule type="containsText" dxfId="11363" priority="3367" operator="containsText" text="Alta">
      <formula>NOT(ISERROR(SEARCH("Alta",AD526)))</formula>
    </cfRule>
    <cfRule type="containsText" dxfId="11362" priority="3368" operator="containsText" text="Moderada">
      <formula>NOT(ISERROR(SEARCH("Moderada",AD526)))</formula>
    </cfRule>
    <cfRule type="containsText" dxfId="11361" priority="3369" operator="containsText" text="Baja">
      <formula>NOT(ISERROR(SEARCH("Baja",AD526)))</formula>
    </cfRule>
  </conditionalFormatting>
  <conditionalFormatting sqref="AS531">
    <cfRule type="cellIs" dxfId="11360" priority="3314" stopIfTrue="1" operator="equal">
      <formula>"Alta"</formula>
    </cfRule>
  </conditionalFormatting>
  <conditionalFormatting sqref="AS531">
    <cfRule type="cellIs" dxfId="11359" priority="3316" stopIfTrue="1" operator="equal">
      <formula>"Baja"</formula>
    </cfRule>
  </conditionalFormatting>
  <conditionalFormatting sqref="AS531">
    <cfRule type="cellIs" dxfId="11358" priority="3315" stopIfTrue="1" operator="equal">
      <formula>"Media"</formula>
    </cfRule>
  </conditionalFormatting>
  <conditionalFormatting sqref="AS531">
    <cfRule type="cellIs" dxfId="11357" priority="3313" stopIfTrue="1" operator="equal">
      <formula>"Muy Alta"</formula>
    </cfRule>
  </conditionalFormatting>
  <conditionalFormatting sqref="AS531">
    <cfRule type="cellIs" dxfId="11356" priority="3317" stopIfTrue="1" operator="equal">
      <formula>"Muy Baja"</formula>
    </cfRule>
  </conditionalFormatting>
  <conditionalFormatting sqref="AS528">
    <cfRule type="cellIs" dxfId="11355" priority="3272" stopIfTrue="1" operator="equal">
      <formula>"Alta"</formula>
    </cfRule>
  </conditionalFormatting>
  <conditionalFormatting sqref="AS528">
    <cfRule type="cellIs" dxfId="11354" priority="3274" stopIfTrue="1" operator="equal">
      <formula>"Baja"</formula>
    </cfRule>
  </conditionalFormatting>
  <conditionalFormatting sqref="AS528">
    <cfRule type="cellIs" dxfId="11353" priority="3273" stopIfTrue="1" operator="equal">
      <formula>"Media"</formula>
    </cfRule>
  </conditionalFormatting>
  <conditionalFormatting sqref="AS528">
    <cfRule type="cellIs" dxfId="11352" priority="3271" stopIfTrue="1" operator="equal">
      <formula>"Muy Alta"</formula>
    </cfRule>
  </conditionalFormatting>
  <conditionalFormatting sqref="AS528">
    <cfRule type="cellIs" dxfId="11351" priority="3275" stopIfTrue="1" operator="equal">
      <formula>"Muy Baja"</formula>
    </cfRule>
  </conditionalFormatting>
  <conditionalFormatting sqref="U526:U527">
    <cfRule type="cellIs" dxfId="11350" priority="3376" stopIfTrue="1" operator="equal">
      <formula>"Alta"</formula>
    </cfRule>
  </conditionalFormatting>
  <conditionalFormatting sqref="U526:U527">
    <cfRule type="cellIs" dxfId="11349" priority="3378" stopIfTrue="1" operator="equal">
      <formula>"Baja"</formula>
    </cfRule>
  </conditionalFormatting>
  <conditionalFormatting sqref="U526:U527">
    <cfRule type="cellIs" dxfId="11348" priority="3377" stopIfTrue="1" operator="equal">
      <formula>"Media"</formula>
    </cfRule>
  </conditionalFormatting>
  <conditionalFormatting sqref="U526:U527">
    <cfRule type="cellIs" dxfId="11347" priority="3375" stopIfTrue="1" operator="equal">
      <formula>"Muy Alta"</formula>
    </cfRule>
  </conditionalFormatting>
  <conditionalFormatting sqref="U526:U527">
    <cfRule type="cellIs" dxfId="11346" priority="3379" stopIfTrue="1" operator="equal">
      <formula>"Muy Baja"</formula>
    </cfRule>
  </conditionalFormatting>
  <conditionalFormatting sqref="AZ526">
    <cfRule type="containsText" dxfId="11345" priority="3350" operator="containsText" text="VALORAR">
      <formula>NOT(ISERROR(SEARCH("VALORAR",AZ526)))</formula>
    </cfRule>
    <cfRule type="containsText" dxfId="11344" priority="3351" operator="containsText" text="Extrema">
      <formula>NOT(ISERROR(SEARCH("Extrema",AZ526)))</formula>
    </cfRule>
    <cfRule type="containsText" dxfId="11343" priority="3352" operator="containsText" text="Alta">
      <formula>NOT(ISERROR(SEARCH("Alta",AZ526)))</formula>
    </cfRule>
    <cfRule type="containsText" dxfId="11342" priority="3353" operator="containsText" text="Moderada">
      <formula>NOT(ISERROR(SEARCH("Moderada",AZ526)))</formula>
    </cfRule>
    <cfRule type="containsText" dxfId="11341" priority="3354" operator="containsText" text="Baja">
      <formula>NOT(ISERROR(SEARCH("Baja",AZ526)))</formula>
    </cfRule>
  </conditionalFormatting>
  <conditionalFormatting sqref="AZ526">
    <cfRule type="containsText" dxfId="11340" priority="3355" operator="containsText" text="VALORAR">
      <formula>NOT(ISERROR(SEARCH("VALORAR",AZ526)))</formula>
    </cfRule>
    <cfRule type="containsText" dxfId="11339" priority="3356" operator="containsText" text="Extrema">
      <formula>NOT(ISERROR(SEARCH("Extrema",AZ526)))</formula>
    </cfRule>
    <cfRule type="containsText" dxfId="11338" priority="3357" operator="containsText" text="Alta">
      <formula>NOT(ISERROR(SEARCH("Alta",AZ526)))</formula>
    </cfRule>
    <cfRule type="containsText" dxfId="11337" priority="3358" operator="containsText" text="Moderada">
      <formula>NOT(ISERROR(SEARCH("Moderada",AZ526)))</formula>
    </cfRule>
    <cfRule type="containsText" dxfId="11336" priority="3359" operator="containsText" text="Baja">
      <formula>NOT(ISERROR(SEARCH("Baja",AZ526)))</formula>
    </cfRule>
  </conditionalFormatting>
  <conditionalFormatting sqref="AS526">
    <cfRule type="cellIs" dxfId="11335" priority="3342" stopIfTrue="1" operator="equal">
      <formula>"Alta"</formula>
    </cfRule>
  </conditionalFormatting>
  <conditionalFormatting sqref="AS526">
    <cfRule type="cellIs" dxfId="11334" priority="3344" stopIfTrue="1" operator="equal">
      <formula>"Baja"</formula>
    </cfRule>
  </conditionalFormatting>
  <conditionalFormatting sqref="AS526">
    <cfRule type="cellIs" dxfId="11333" priority="3343" stopIfTrue="1" operator="equal">
      <formula>"Media"</formula>
    </cfRule>
  </conditionalFormatting>
  <conditionalFormatting sqref="AS526">
    <cfRule type="cellIs" dxfId="11332" priority="3341" stopIfTrue="1" operator="equal">
      <formula>"Muy Alta"</formula>
    </cfRule>
  </conditionalFormatting>
  <conditionalFormatting sqref="AS526">
    <cfRule type="cellIs" dxfId="11331" priority="3345" stopIfTrue="1" operator="equal">
      <formula>"Muy Baja"</formula>
    </cfRule>
  </conditionalFormatting>
  <conditionalFormatting sqref="AS527">
    <cfRule type="cellIs" dxfId="11330" priority="3328" stopIfTrue="1" operator="equal">
      <formula>"Alta"</formula>
    </cfRule>
  </conditionalFormatting>
  <conditionalFormatting sqref="AS527">
    <cfRule type="cellIs" dxfId="11329" priority="3330" stopIfTrue="1" operator="equal">
      <formula>"Baja"</formula>
    </cfRule>
  </conditionalFormatting>
  <conditionalFormatting sqref="AS527">
    <cfRule type="cellIs" dxfId="11328" priority="3329" stopIfTrue="1" operator="equal">
      <formula>"Media"</formula>
    </cfRule>
  </conditionalFormatting>
  <conditionalFormatting sqref="AS527">
    <cfRule type="cellIs" dxfId="11327" priority="3327" stopIfTrue="1" operator="equal">
      <formula>"Muy Alta"</formula>
    </cfRule>
  </conditionalFormatting>
  <conditionalFormatting sqref="AS527">
    <cfRule type="cellIs" dxfId="11326" priority="3331" stopIfTrue="1" operator="equal">
      <formula>"Muy Baja"</formula>
    </cfRule>
  </conditionalFormatting>
  <conditionalFormatting sqref="AD528:AD529">
    <cfRule type="containsText" dxfId="11325" priority="3280" operator="containsText" text="VALORAR">
      <formula>NOT(ISERROR(SEARCH("VALORAR",AD528)))</formula>
    </cfRule>
    <cfRule type="containsText" dxfId="11324" priority="3281" operator="containsText" text="Extrema">
      <formula>NOT(ISERROR(SEARCH("Extrema",AD528)))</formula>
    </cfRule>
    <cfRule type="containsText" dxfId="11323" priority="3282" operator="containsText" text="Alta">
      <formula>NOT(ISERROR(SEARCH("Alta",AD528)))</formula>
    </cfRule>
    <cfRule type="containsText" dxfId="11322" priority="3283" operator="containsText" text="Moderada">
      <formula>NOT(ISERROR(SEARCH("Moderada",AD528)))</formula>
    </cfRule>
    <cfRule type="containsText" dxfId="11321" priority="3284" operator="containsText" text="Baja">
      <formula>NOT(ISERROR(SEARCH("Baja",AD528)))</formula>
    </cfRule>
  </conditionalFormatting>
  <conditionalFormatting sqref="AD528:AD529">
    <cfRule type="containsText" dxfId="11320" priority="3285" operator="containsText" text="VALORAR">
      <formula>NOT(ISERROR(SEARCH("VALORAR",AD528)))</formula>
    </cfRule>
    <cfRule type="containsText" dxfId="11319" priority="3286" operator="containsText" text="Extrema">
      <formula>NOT(ISERROR(SEARCH("Extrema",AD528)))</formula>
    </cfRule>
    <cfRule type="containsText" dxfId="11318" priority="3287" operator="containsText" text="Alta">
      <formula>NOT(ISERROR(SEARCH("Alta",AD528)))</formula>
    </cfRule>
    <cfRule type="containsText" dxfId="11317" priority="3288" operator="containsText" text="Moderada">
      <formula>NOT(ISERROR(SEARCH("Moderada",AD528)))</formula>
    </cfRule>
    <cfRule type="containsText" dxfId="11316" priority="3289" operator="containsText" text="Baja">
      <formula>NOT(ISERROR(SEARCH("Baja",AD528)))</formula>
    </cfRule>
  </conditionalFormatting>
  <conditionalFormatting sqref="U528:U529">
    <cfRule type="cellIs" dxfId="11315" priority="3296" stopIfTrue="1" operator="equal">
      <formula>"Alta"</formula>
    </cfRule>
  </conditionalFormatting>
  <conditionalFormatting sqref="U528:U529">
    <cfRule type="cellIs" dxfId="11314" priority="3298" stopIfTrue="1" operator="equal">
      <formula>"Baja"</formula>
    </cfRule>
  </conditionalFormatting>
  <conditionalFormatting sqref="U528:U529">
    <cfRule type="cellIs" dxfId="11313" priority="3297" stopIfTrue="1" operator="equal">
      <formula>"Media"</formula>
    </cfRule>
  </conditionalFormatting>
  <conditionalFormatting sqref="U528:U529">
    <cfRule type="cellIs" dxfId="11312" priority="3295" stopIfTrue="1" operator="equal">
      <formula>"Muy Alta"</formula>
    </cfRule>
  </conditionalFormatting>
  <conditionalFormatting sqref="U528:U529">
    <cfRule type="cellIs" dxfId="11311" priority="3299" stopIfTrue="1" operator="equal">
      <formula>"Muy Baja"</formula>
    </cfRule>
  </conditionalFormatting>
  <conditionalFormatting sqref="AS529">
    <cfRule type="cellIs" dxfId="11310" priority="3258" stopIfTrue="1" operator="equal">
      <formula>"Alta"</formula>
    </cfRule>
  </conditionalFormatting>
  <conditionalFormatting sqref="AS529">
    <cfRule type="cellIs" dxfId="11309" priority="3260" stopIfTrue="1" operator="equal">
      <formula>"Baja"</formula>
    </cfRule>
  </conditionalFormatting>
  <conditionalFormatting sqref="AS529">
    <cfRule type="cellIs" dxfId="11308" priority="3259" stopIfTrue="1" operator="equal">
      <formula>"Media"</formula>
    </cfRule>
  </conditionalFormatting>
  <conditionalFormatting sqref="AS529">
    <cfRule type="cellIs" dxfId="11307" priority="3257" stopIfTrue="1" operator="equal">
      <formula>"Muy Alta"</formula>
    </cfRule>
  </conditionalFormatting>
  <conditionalFormatting sqref="AS529">
    <cfRule type="cellIs" dxfId="11306" priority="3261" stopIfTrue="1" operator="equal">
      <formula>"Muy Baja"</formula>
    </cfRule>
  </conditionalFormatting>
  <conditionalFormatting sqref="AD506">
    <cfRule type="containsText" dxfId="11305" priority="3224" operator="containsText" text="VALORAR">
      <formula>NOT(ISERROR(SEARCH("VALORAR",AD506)))</formula>
    </cfRule>
    <cfRule type="containsText" dxfId="11304" priority="3225" operator="containsText" text="Extrema">
      <formula>NOT(ISERROR(SEARCH("Extrema",AD506)))</formula>
    </cfRule>
    <cfRule type="containsText" dxfId="11303" priority="3226" operator="containsText" text="Alta">
      <formula>NOT(ISERROR(SEARCH("Alta",AD506)))</formula>
    </cfRule>
    <cfRule type="containsText" dxfId="11302" priority="3227" operator="containsText" text="Moderada">
      <formula>NOT(ISERROR(SEARCH("Moderada",AD506)))</formula>
    </cfRule>
    <cfRule type="containsText" dxfId="11301" priority="3228" operator="containsText" text="Baja">
      <formula>NOT(ISERROR(SEARCH("Baja",AD506)))</formula>
    </cfRule>
  </conditionalFormatting>
  <conditionalFormatting sqref="AD506">
    <cfRule type="containsText" dxfId="11300" priority="3229" operator="containsText" text="VALORAR">
      <formula>NOT(ISERROR(SEARCH("VALORAR",AD506)))</formula>
    </cfRule>
    <cfRule type="containsText" dxfId="11299" priority="3230" operator="containsText" text="Extrema">
      <formula>NOT(ISERROR(SEARCH("Extrema",AD506)))</formula>
    </cfRule>
    <cfRule type="containsText" dxfId="11298" priority="3231" operator="containsText" text="Alta">
      <formula>NOT(ISERROR(SEARCH("Alta",AD506)))</formula>
    </cfRule>
    <cfRule type="containsText" dxfId="11297" priority="3232" operator="containsText" text="Moderada">
      <formula>NOT(ISERROR(SEARCH("Moderada",AD506)))</formula>
    </cfRule>
    <cfRule type="containsText" dxfId="11296" priority="3233" operator="containsText" text="Baja">
      <formula>NOT(ISERROR(SEARCH("Baja",AD506)))</formula>
    </cfRule>
  </conditionalFormatting>
  <conditionalFormatting sqref="U506">
    <cfRule type="cellIs" dxfId="11295" priority="3240" stopIfTrue="1" operator="equal">
      <formula>"Alta"</formula>
    </cfRule>
  </conditionalFormatting>
  <conditionalFormatting sqref="U506">
    <cfRule type="cellIs" dxfId="11294" priority="3242" stopIfTrue="1" operator="equal">
      <formula>"Baja"</formula>
    </cfRule>
  </conditionalFormatting>
  <conditionalFormatting sqref="U506">
    <cfRule type="cellIs" dxfId="11293" priority="3241" stopIfTrue="1" operator="equal">
      <formula>"Media"</formula>
    </cfRule>
  </conditionalFormatting>
  <conditionalFormatting sqref="U506">
    <cfRule type="cellIs" dxfId="11292" priority="3239" stopIfTrue="1" operator="equal">
      <formula>"Muy Alta"</formula>
    </cfRule>
  </conditionalFormatting>
  <conditionalFormatting sqref="U506">
    <cfRule type="cellIs" dxfId="11291" priority="3243" stopIfTrue="1" operator="equal">
      <formula>"Muy Baja"</formula>
    </cfRule>
  </conditionalFormatting>
  <conditionalFormatting sqref="AS506">
    <cfRule type="cellIs" dxfId="11290" priority="3216" stopIfTrue="1" operator="equal">
      <formula>"Alta"</formula>
    </cfRule>
  </conditionalFormatting>
  <conditionalFormatting sqref="AS506">
    <cfRule type="cellIs" dxfId="11289" priority="3218" stopIfTrue="1" operator="equal">
      <formula>"Baja"</formula>
    </cfRule>
  </conditionalFormatting>
  <conditionalFormatting sqref="AS506">
    <cfRule type="cellIs" dxfId="11288" priority="3217" stopIfTrue="1" operator="equal">
      <formula>"Media"</formula>
    </cfRule>
  </conditionalFormatting>
  <conditionalFormatting sqref="AS506">
    <cfRule type="cellIs" dxfId="11287" priority="3215" stopIfTrue="1" operator="equal">
      <formula>"Muy Alta"</formula>
    </cfRule>
  </conditionalFormatting>
  <conditionalFormatting sqref="AS506">
    <cfRule type="cellIs" dxfId="11286" priority="3219" stopIfTrue="1" operator="equal">
      <formula>"Muy Baja"</formula>
    </cfRule>
  </conditionalFormatting>
  <conditionalFormatting sqref="AD512">
    <cfRule type="containsText" dxfId="11285" priority="3182" operator="containsText" text="VALORAR">
      <formula>NOT(ISERROR(SEARCH("VALORAR",AD512)))</formula>
    </cfRule>
    <cfRule type="containsText" dxfId="11284" priority="3183" operator="containsText" text="Extrema">
      <formula>NOT(ISERROR(SEARCH("Extrema",AD512)))</formula>
    </cfRule>
    <cfRule type="containsText" dxfId="11283" priority="3184" operator="containsText" text="Alta">
      <formula>NOT(ISERROR(SEARCH("Alta",AD512)))</formula>
    </cfRule>
    <cfRule type="containsText" dxfId="11282" priority="3185" operator="containsText" text="Moderada">
      <formula>NOT(ISERROR(SEARCH("Moderada",AD512)))</formula>
    </cfRule>
    <cfRule type="containsText" dxfId="11281" priority="3186" operator="containsText" text="Baja">
      <formula>NOT(ISERROR(SEARCH("Baja",AD512)))</formula>
    </cfRule>
  </conditionalFormatting>
  <conditionalFormatting sqref="AD512">
    <cfRule type="containsText" dxfId="11280" priority="3187" operator="containsText" text="VALORAR">
      <formula>NOT(ISERROR(SEARCH("VALORAR",AD512)))</formula>
    </cfRule>
    <cfRule type="containsText" dxfId="11279" priority="3188" operator="containsText" text="Extrema">
      <formula>NOT(ISERROR(SEARCH("Extrema",AD512)))</formula>
    </cfRule>
    <cfRule type="containsText" dxfId="11278" priority="3189" operator="containsText" text="Alta">
      <formula>NOT(ISERROR(SEARCH("Alta",AD512)))</formula>
    </cfRule>
    <cfRule type="containsText" dxfId="11277" priority="3190" operator="containsText" text="Moderada">
      <formula>NOT(ISERROR(SEARCH("Moderada",AD512)))</formula>
    </cfRule>
    <cfRule type="containsText" dxfId="11276" priority="3191" operator="containsText" text="Baja">
      <formula>NOT(ISERROR(SEARCH("Baja",AD512)))</formula>
    </cfRule>
  </conditionalFormatting>
  <conditionalFormatting sqref="U512">
    <cfRule type="cellIs" dxfId="11275" priority="3198" stopIfTrue="1" operator="equal">
      <formula>"Alta"</formula>
    </cfRule>
  </conditionalFormatting>
  <conditionalFormatting sqref="U512">
    <cfRule type="cellIs" dxfId="11274" priority="3200" stopIfTrue="1" operator="equal">
      <formula>"Baja"</formula>
    </cfRule>
  </conditionalFormatting>
  <conditionalFormatting sqref="U512">
    <cfRule type="cellIs" dxfId="11273" priority="3199" stopIfTrue="1" operator="equal">
      <formula>"Media"</formula>
    </cfRule>
  </conditionalFormatting>
  <conditionalFormatting sqref="U512">
    <cfRule type="cellIs" dxfId="11272" priority="3197" stopIfTrue="1" operator="equal">
      <formula>"Muy Alta"</formula>
    </cfRule>
  </conditionalFormatting>
  <conditionalFormatting sqref="U512">
    <cfRule type="cellIs" dxfId="11271" priority="3201" stopIfTrue="1" operator="equal">
      <formula>"Muy Baja"</formula>
    </cfRule>
  </conditionalFormatting>
  <conditionalFormatting sqref="AS512">
    <cfRule type="cellIs" dxfId="11270" priority="3174" stopIfTrue="1" operator="equal">
      <formula>"Alta"</formula>
    </cfRule>
  </conditionalFormatting>
  <conditionalFormatting sqref="AS512">
    <cfRule type="cellIs" dxfId="11269" priority="3176" stopIfTrue="1" operator="equal">
      <formula>"Baja"</formula>
    </cfRule>
  </conditionalFormatting>
  <conditionalFormatting sqref="AS512">
    <cfRule type="cellIs" dxfId="11268" priority="3175" stopIfTrue="1" operator="equal">
      <formula>"Media"</formula>
    </cfRule>
  </conditionalFormatting>
  <conditionalFormatting sqref="AS512">
    <cfRule type="cellIs" dxfId="11267" priority="3173" stopIfTrue="1" operator="equal">
      <formula>"Muy Alta"</formula>
    </cfRule>
  </conditionalFormatting>
  <conditionalFormatting sqref="AS512">
    <cfRule type="cellIs" dxfId="11266" priority="3177" stopIfTrue="1" operator="equal">
      <formula>"Muy Baja"</formula>
    </cfRule>
  </conditionalFormatting>
  <conditionalFormatting sqref="AD518">
    <cfRule type="containsText" dxfId="11265" priority="3140" operator="containsText" text="VALORAR">
      <formula>NOT(ISERROR(SEARCH("VALORAR",AD518)))</formula>
    </cfRule>
    <cfRule type="containsText" dxfId="11264" priority="3141" operator="containsText" text="Extrema">
      <formula>NOT(ISERROR(SEARCH("Extrema",AD518)))</formula>
    </cfRule>
    <cfRule type="containsText" dxfId="11263" priority="3142" operator="containsText" text="Alta">
      <formula>NOT(ISERROR(SEARCH("Alta",AD518)))</formula>
    </cfRule>
    <cfRule type="containsText" dxfId="11262" priority="3143" operator="containsText" text="Moderada">
      <formula>NOT(ISERROR(SEARCH("Moderada",AD518)))</formula>
    </cfRule>
    <cfRule type="containsText" dxfId="11261" priority="3144" operator="containsText" text="Baja">
      <formula>NOT(ISERROR(SEARCH("Baja",AD518)))</formula>
    </cfRule>
  </conditionalFormatting>
  <conditionalFormatting sqref="AD518">
    <cfRule type="containsText" dxfId="11260" priority="3145" operator="containsText" text="VALORAR">
      <formula>NOT(ISERROR(SEARCH("VALORAR",AD518)))</formula>
    </cfRule>
    <cfRule type="containsText" dxfId="11259" priority="3146" operator="containsText" text="Extrema">
      <formula>NOT(ISERROR(SEARCH("Extrema",AD518)))</formula>
    </cfRule>
    <cfRule type="containsText" dxfId="11258" priority="3147" operator="containsText" text="Alta">
      <formula>NOT(ISERROR(SEARCH("Alta",AD518)))</formula>
    </cfRule>
    <cfRule type="containsText" dxfId="11257" priority="3148" operator="containsText" text="Moderada">
      <formula>NOT(ISERROR(SEARCH("Moderada",AD518)))</formula>
    </cfRule>
    <cfRule type="containsText" dxfId="11256" priority="3149" operator="containsText" text="Baja">
      <formula>NOT(ISERROR(SEARCH("Baja",AD518)))</formula>
    </cfRule>
  </conditionalFormatting>
  <conditionalFormatting sqref="U518">
    <cfRule type="cellIs" dxfId="11255" priority="3156" stopIfTrue="1" operator="equal">
      <formula>"Alta"</formula>
    </cfRule>
  </conditionalFormatting>
  <conditionalFormatting sqref="U518">
    <cfRule type="cellIs" dxfId="11254" priority="3158" stopIfTrue="1" operator="equal">
      <formula>"Baja"</formula>
    </cfRule>
  </conditionalFormatting>
  <conditionalFormatting sqref="U518">
    <cfRule type="cellIs" dxfId="11253" priority="3157" stopIfTrue="1" operator="equal">
      <formula>"Media"</formula>
    </cfRule>
  </conditionalFormatting>
  <conditionalFormatting sqref="U518">
    <cfRule type="cellIs" dxfId="11252" priority="3155" stopIfTrue="1" operator="equal">
      <formula>"Muy Alta"</formula>
    </cfRule>
  </conditionalFormatting>
  <conditionalFormatting sqref="U518">
    <cfRule type="cellIs" dxfId="11251" priority="3159" stopIfTrue="1" operator="equal">
      <formula>"Muy Baja"</formula>
    </cfRule>
  </conditionalFormatting>
  <conditionalFormatting sqref="AS518">
    <cfRule type="cellIs" dxfId="11250" priority="3132" stopIfTrue="1" operator="equal">
      <formula>"Alta"</formula>
    </cfRule>
  </conditionalFormatting>
  <conditionalFormatting sqref="AS518">
    <cfRule type="cellIs" dxfId="11249" priority="3134" stopIfTrue="1" operator="equal">
      <formula>"Baja"</formula>
    </cfRule>
  </conditionalFormatting>
  <conditionalFormatting sqref="AS518">
    <cfRule type="cellIs" dxfId="11248" priority="3133" stopIfTrue="1" operator="equal">
      <formula>"Media"</formula>
    </cfRule>
  </conditionalFormatting>
  <conditionalFormatting sqref="AS518">
    <cfRule type="cellIs" dxfId="11247" priority="3131" stopIfTrue="1" operator="equal">
      <formula>"Muy Alta"</formula>
    </cfRule>
  </conditionalFormatting>
  <conditionalFormatting sqref="AS518">
    <cfRule type="cellIs" dxfId="11246" priority="3135" stopIfTrue="1" operator="equal">
      <formula>"Muy Baja"</formula>
    </cfRule>
  </conditionalFormatting>
  <conditionalFormatting sqref="AD524">
    <cfRule type="containsText" dxfId="11245" priority="3098" operator="containsText" text="VALORAR">
      <formula>NOT(ISERROR(SEARCH("VALORAR",AD524)))</formula>
    </cfRule>
    <cfRule type="containsText" dxfId="11244" priority="3099" operator="containsText" text="Extrema">
      <formula>NOT(ISERROR(SEARCH("Extrema",AD524)))</formula>
    </cfRule>
    <cfRule type="containsText" dxfId="11243" priority="3100" operator="containsText" text="Alta">
      <formula>NOT(ISERROR(SEARCH("Alta",AD524)))</formula>
    </cfRule>
    <cfRule type="containsText" dxfId="11242" priority="3101" operator="containsText" text="Moderada">
      <formula>NOT(ISERROR(SEARCH("Moderada",AD524)))</formula>
    </cfRule>
    <cfRule type="containsText" dxfId="11241" priority="3102" operator="containsText" text="Baja">
      <formula>NOT(ISERROR(SEARCH("Baja",AD524)))</formula>
    </cfRule>
  </conditionalFormatting>
  <conditionalFormatting sqref="AD524">
    <cfRule type="containsText" dxfId="11240" priority="3103" operator="containsText" text="VALORAR">
      <formula>NOT(ISERROR(SEARCH("VALORAR",AD524)))</formula>
    </cfRule>
    <cfRule type="containsText" dxfId="11239" priority="3104" operator="containsText" text="Extrema">
      <formula>NOT(ISERROR(SEARCH("Extrema",AD524)))</formula>
    </cfRule>
    <cfRule type="containsText" dxfId="11238" priority="3105" operator="containsText" text="Alta">
      <formula>NOT(ISERROR(SEARCH("Alta",AD524)))</formula>
    </cfRule>
    <cfRule type="containsText" dxfId="11237" priority="3106" operator="containsText" text="Moderada">
      <formula>NOT(ISERROR(SEARCH("Moderada",AD524)))</formula>
    </cfRule>
    <cfRule type="containsText" dxfId="11236" priority="3107" operator="containsText" text="Baja">
      <formula>NOT(ISERROR(SEARCH("Baja",AD524)))</formula>
    </cfRule>
  </conditionalFormatting>
  <conditionalFormatting sqref="U524">
    <cfRule type="cellIs" dxfId="11235" priority="3114" stopIfTrue="1" operator="equal">
      <formula>"Alta"</formula>
    </cfRule>
  </conditionalFormatting>
  <conditionalFormatting sqref="U524">
    <cfRule type="cellIs" dxfId="11234" priority="3116" stopIfTrue="1" operator="equal">
      <formula>"Baja"</formula>
    </cfRule>
  </conditionalFormatting>
  <conditionalFormatting sqref="U524">
    <cfRule type="cellIs" dxfId="11233" priority="3115" stopIfTrue="1" operator="equal">
      <formula>"Media"</formula>
    </cfRule>
  </conditionalFormatting>
  <conditionalFormatting sqref="U524">
    <cfRule type="cellIs" dxfId="11232" priority="3113" stopIfTrue="1" operator="equal">
      <formula>"Muy Alta"</formula>
    </cfRule>
  </conditionalFormatting>
  <conditionalFormatting sqref="U524">
    <cfRule type="cellIs" dxfId="11231" priority="3117" stopIfTrue="1" operator="equal">
      <formula>"Muy Baja"</formula>
    </cfRule>
  </conditionalFormatting>
  <conditionalFormatting sqref="AS524">
    <cfRule type="cellIs" dxfId="11230" priority="3090" stopIfTrue="1" operator="equal">
      <formula>"Alta"</formula>
    </cfRule>
  </conditionalFormatting>
  <conditionalFormatting sqref="AS524">
    <cfRule type="cellIs" dxfId="11229" priority="3092" stopIfTrue="1" operator="equal">
      <formula>"Baja"</formula>
    </cfRule>
  </conditionalFormatting>
  <conditionalFormatting sqref="AS524">
    <cfRule type="cellIs" dxfId="11228" priority="3091" stopIfTrue="1" operator="equal">
      <formula>"Media"</formula>
    </cfRule>
  </conditionalFormatting>
  <conditionalFormatting sqref="AS524">
    <cfRule type="cellIs" dxfId="11227" priority="3089" stopIfTrue="1" operator="equal">
      <formula>"Muy Alta"</formula>
    </cfRule>
  </conditionalFormatting>
  <conditionalFormatting sqref="AS524">
    <cfRule type="cellIs" dxfId="11226" priority="3093" stopIfTrue="1" operator="equal">
      <formula>"Muy Baja"</formula>
    </cfRule>
  </conditionalFormatting>
  <conditionalFormatting sqref="AD530">
    <cfRule type="containsText" dxfId="11225" priority="3056" operator="containsText" text="VALORAR">
      <formula>NOT(ISERROR(SEARCH("VALORAR",AD530)))</formula>
    </cfRule>
    <cfRule type="containsText" dxfId="11224" priority="3057" operator="containsText" text="Extrema">
      <formula>NOT(ISERROR(SEARCH("Extrema",AD530)))</formula>
    </cfRule>
    <cfRule type="containsText" dxfId="11223" priority="3058" operator="containsText" text="Alta">
      <formula>NOT(ISERROR(SEARCH("Alta",AD530)))</formula>
    </cfRule>
    <cfRule type="containsText" dxfId="11222" priority="3059" operator="containsText" text="Moderada">
      <formula>NOT(ISERROR(SEARCH("Moderada",AD530)))</formula>
    </cfRule>
    <cfRule type="containsText" dxfId="11221" priority="3060" operator="containsText" text="Baja">
      <formula>NOT(ISERROR(SEARCH("Baja",AD530)))</formula>
    </cfRule>
  </conditionalFormatting>
  <conditionalFormatting sqref="AD530">
    <cfRule type="containsText" dxfId="11220" priority="3061" operator="containsText" text="VALORAR">
      <formula>NOT(ISERROR(SEARCH("VALORAR",AD530)))</formula>
    </cfRule>
    <cfRule type="containsText" dxfId="11219" priority="3062" operator="containsText" text="Extrema">
      <formula>NOT(ISERROR(SEARCH("Extrema",AD530)))</formula>
    </cfRule>
    <cfRule type="containsText" dxfId="11218" priority="3063" operator="containsText" text="Alta">
      <formula>NOT(ISERROR(SEARCH("Alta",AD530)))</formula>
    </cfRule>
    <cfRule type="containsText" dxfId="11217" priority="3064" operator="containsText" text="Moderada">
      <formula>NOT(ISERROR(SEARCH("Moderada",AD530)))</formula>
    </cfRule>
    <cfRule type="containsText" dxfId="11216" priority="3065" operator="containsText" text="Baja">
      <formula>NOT(ISERROR(SEARCH("Baja",AD530)))</formula>
    </cfRule>
  </conditionalFormatting>
  <conditionalFormatting sqref="U530">
    <cfRule type="cellIs" dxfId="11215" priority="3072" stopIfTrue="1" operator="equal">
      <formula>"Alta"</formula>
    </cfRule>
  </conditionalFormatting>
  <conditionalFormatting sqref="U530">
    <cfRule type="cellIs" dxfId="11214" priority="3074" stopIfTrue="1" operator="equal">
      <formula>"Baja"</formula>
    </cfRule>
  </conditionalFormatting>
  <conditionalFormatting sqref="U530">
    <cfRule type="cellIs" dxfId="11213" priority="3073" stopIfTrue="1" operator="equal">
      <formula>"Media"</formula>
    </cfRule>
  </conditionalFormatting>
  <conditionalFormatting sqref="U530">
    <cfRule type="cellIs" dxfId="11212" priority="3071" stopIfTrue="1" operator="equal">
      <formula>"Muy Alta"</formula>
    </cfRule>
  </conditionalFormatting>
  <conditionalFormatting sqref="U530">
    <cfRule type="cellIs" dxfId="11211" priority="3075" stopIfTrue="1" operator="equal">
      <formula>"Muy Baja"</formula>
    </cfRule>
  </conditionalFormatting>
  <conditionalFormatting sqref="AS530">
    <cfRule type="cellIs" dxfId="11210" priority="3048" stopIfTrue="1" operator="equal">
      <formula>"Alta"</formula>
    </cfRule>
  </conditionalFormatting>
  <conditionalFormatting sqref="AS530">
    <cfRule type="cellIs" dxfId="11209" priority="3050" stopIfTrue="1" operator="equal">
      <formula>"Baja"</formula>
    </cfRule>
  </conditionalFormatting>
  <conditionalFormatting sqref="AS530">
    <cfRule type="cellIs" dxfId="11208" priority="3049" stopIfTrue="1" operator="equal">
      <formula>"Media"</formula>
    </cfRule>
  </conditionalFormatting>
  <conditionalFormatting sqref="AS530">
    <cfRule type="cellIs" dxfId="11207" priority="3047" stopIfTrue="1" operator="equal">
      <formula>"Muy Alta"</formula>
    </cfRule>
  </conditionalFormatting>
  <conditionalFormatting sqref="AS530">
    <cfRule type="cellIs" dxfId="11206" priority="3051" stopIfTrue="1" operator="equal">
      <formula>"Muy Baja"</formula>
    </cfRule>
  </conditionalFormatting>
  <conditionalFormatting sqref="AD536">
    <cfRule type="containsText" dxfId="11205" priority="3014" operator="containsText" text="VALORAR">
      <formula>NOT(ISERROR(SEARCH("VALORAR",AD536)))</formula>
    </cfRule>
    <cfRule type="containsText" dxfId="11204" priority="3015" operator="containsText" text="Extrema">
      <formula>NOT(ISERROR(SEARCH("Extrema",AD536)))</formula>
    </cfRule>
    <cfRule type="containsText" dxfId="11203" priority="3016" operator="containsText" text="Alta">
      <formula>NOT(ISERROR(SEARCH("Alta",AD536)))</formula>
    </cfRule>
    <cfRule type="containsText" dxfId="11202" priority="3017" operator="containsText" text="Moderada">
      <formula>NOT(ISERROR(SEARCH("Moderada",AD536)))</formula>
    </cfRule>
    <cfRule type="containsText" dxfId="11201" priority="3018" operator="containsText" text="Baja">
      <formula>NOT(ISERROR(SEARCH("Baja",AD536)))</formula>
    </cfRule>
  </conditionalFormatting>
  <conditionalFormatting sqref="AD536">
    <cfRule type="containsText" dxfId="11200" priority="3019" operator="containsText" text="VALORAR">
      <formula>NOT(ISERROR(SEARCH("VALORAR",AD536)))</formula>
    </cfRule>
    <cfRule type="containsText" dxfId="11199" priority="3020" operator="containsText" text="Extrema">
      <formula>NOT(ISERROR(SEARCH("Extrema",AD536)))</formula>
    </cfRule>
    <cfRule type="containsText" dxfId="11198" priority="3021" operator="containsText" text="Alta">
      <formula>NOT(ISERROR(SEARCH("Alta",AD536)))</formula>
    </cfRule>
    <cfRule type="containsText" dxfId="11197" priority="3022" operator="containsText" text="Moderada">
      <formula>NOT(ISERROR(SEARCH("Moderada",AD536)))</formula>
    </cfRule>
    <cfRule type="containsText" dxfId="11196" priority="3023" operator="containsText" text="Baja">
      <formula>NOT(ISERROR(SEARCH("Baja",AD536)))</formula>
    </cfRule>
  </conditionalFormatting>
  <conditionalFormatting sqref="U536">
    <cfRule type="cellIs" dxfId="11195" priority="3030" stopIfTrue="1" operator="equal">
      <formula>"Alta"</formula>
    </cfRule>
  </conditionalFormatting>
  <conditionalFormatting sqref="U536">
    <cfRule type="cellIs" dxfId="11194" priority="3032" stopIfTrue="1" operator="equal">
      <formula>"Baja"</formula>
    </cfRule>
  </conditionalFormatting>
  <conditionalFormatting sqref="U536">
    <cfRule type="cellIs" dxfId="11193" priority="3031" stopIfTrue="1" operator="equal">
      <formula>"Media"</formula>
    </cfRule>
  </conditionalFormatting>
  <conditionalFormatting sqref="U536">
    <cfRule type="cellIs" dxfId="11192" priority="3029" stopIfTrue="1" operator="equal">
      <formula>"Muy Alta"</formula>
    </cfRule>
  </conditionalFormatting>
  <conditionalFormatting sqref="U536">
    <cfRule type="cellIs" dxfId="11191" priority="3033" stopIfTrue="1" operator="equal">
      <formula>"Muy Baja"</formula>
    </cfRule>
  </conditionalFormatting>
  <conditionalFormatting sqref="AS536">
    <cfRule type="cellIs" dxfId="11190" priority="3006" stopIfTrue="1" operator="equal">
      <formula>"Alta"</formula>
    </cfRule>
  </conditionalFormatting>
  <conditionalFormatting sqref="AS536">
    <cfRule type="cellIs" dxfId="11189" priority="3008" stopIfTrue="1" operator="equal">
      <formula>"Baja"</formula>
    </cfRule>
  </conditionalFormatting>
  <conditionalFormatting sqref="AS536">
    <cfRule type="cellIs" dxfId="11188" priority="3007" stopIfTrue="1" operator="equal">
      <formula>"Media"</formula>
    </cfRule>
  </conditionalFormatting>
  <conditionalFormatting sqref="AS536">
    <cfRule type="cellIs" dxfId="11187" priority="3005" stopIfTrue="1" operator="equal">
      <formula>"Muy Alta"</formula>
    </cfRule>
  </conditionalFormatting>
  <conditionalFormatting sqref="AS536">
    <cfRule type="cellIs" dxfId="11186" priority="3009" stopIfTrue="1" operator="equal">
      <formula>"Muy Baja"</formula>
    </cfRule>
  </conditionalFormatting>
  <conditionalFormatting sqref="AD544:AD545">
    <cfRule type="containsText" dxfId="11185" priority="2972" operator="containsText" text="VALORAR">
      <formula>NOT(ISERROR(SEARCH("VALORAR",AD544)))</formula>
    </cfRule>
    <cfRule type="containsText" dxfId="11184" priority="2973" operator="containsText" text="Extrema">
      <formula>NOT(ISERROR(SEARCH("Extrema",AD544)))</formula>
    </cfRule>
    <cfRule type="containsText" dxfId="11183" priority="2974" operator="containsText" text="Alta">
      <formula>NOT(ISERROR(SEARCH("Alta",AD544)))</formula>
    </cfRule>
    <cfRule type="containsText" dxfId="11182" priority="2975" operator="containsText" text="Moderada">
      <formula>NOT(ISERROR(SEARCH("Moderada",AD544)))</formula>
    </cfRule>
    <cfRule type="containsText" dxfId="11181" priority="2976" operator="containsText" text="Baja">
      <formula>NOT(ISERROR(SEARCH("Baja",AD544)))</formula>
    </cfRule>
  </conditionalFormatting>
  <conditionalFormatting sqref="AD544:AD545">
    <cfRule type="containsText" dxfId="11180" priority="2977" operator="containsText" text="VALORAR">
      <formula>NOT(ISERROR(SEARCH("VALORAR",AD544)))</formula>
    </cfRule>
    <cfRule type="containsText" dxfId="11179" priority="2978" operator="containsText" text="Extrema">
      <formula>NOT(ISERROR(SEARCH("Extrema",AD544)))</formula>
    </cfRule>
    <cfRule type="containsText" dxfId="11178" priority="2979" operator="containsText" text="Alta">
      <formula>NOT(ISERROR(SEARCH("Alta",AD544)))</formula>
    </cfRule>
    <cfRule type="containsText" dxfId="11177" priority="2980" operator="containsText" text="Moderada">
      <formula>NOT(ISERROR(SEARCH("Moderada",AD544)))</formula>
    </cfRule>
    <cfRule type="containsText" dxfId="11176" priority="2981" operator="containsText" text="Baja">
      <formula>NOT(ISERROR(SEARCH("Baja",AD544)))</formula>
    </cfRule>
  </conditionalFormatting>
  <conditionalFormatting sqref="AS549">
    <cfRule type="cellIs" dxfId="11175" priority="2926" stopIfTrue="1" operator="equal">
      <formula>"Alta"</formula>
    </cfRule>
  </conditionalFormatting>
  <conditionalFormatting sqref="AS549">
    <cfRule type="cellIs" dxfId="11174" priority="2928" stopIfTrue="1" operator="equal">
      <formula>"Baja"</formula>
    </cfRule>
  </conditionalFormatting>
  <conditionalFormatting sqref="AS549">
    <cfRule type="cellIs" dxfId="11173" priority="2927" stopIfTrue="1" operator="equal">
      <formula>"Media"</formula>
    </cfRule>
  </conditionalFormatting>
  <conditionalFormatting sqref="AS549">
    <cfRule type="cellIs" dxfId="11172" priority="2925" stopIfTrue="1" operator="equal">
      <formula>"Muy Alta"</formula>
    </cfRule>
  </conditionalFormatting>
  <conditionalFormatting sqref="AS549">
    <cfRule type="cellIs" dxfId="11171" priority="2929" stopIfTrue="1" operator="equal">
      <formula>"Muy Baja"</formula>
    </cfRule>
  </conditionalFormatting>
  <conditionalFormatting sqref="AS546">
    <cfRule type="cellIs" dxfId="11170" priority="2884" stopIfTrue="1" operator="equal">
      <formula>"Alta"</formula>
    </cfRule>
  </conditionalFormatting>
  <conditionalFormatting sqref="AS546">
    <cfRule type="cellIs" dxfId="11169" priority="2886" stopIfTrue="1" operator="equal">
      <formula>"Baja"</formula>
    </cfRule>
  </conditionalFormatting>
  <conditionalFormatting sqref="AS546">
    <cfRule type="cellIs" dxfId="11168" priority="2885" stopIfTrue="1" operator="equal">
      <formula>"Media"</formula>
    </cfRule>
  </conditionalFormatting>
  <conditionalFormatting sqref="AS546">
    <cfRule type="cellIs" dxfId="11167" priority="2883" stopIfTrue="1" operator="equal">
      <formula>"Muy Alta"</formula>
    </cfRule>
  </conditionalFormatting>
  <conditionalFormatting sqref="AS546">
    <cfRule type="cellIs" dxfId="11166" priority="2887" stopIfTrue="1" operator="equal">
      <formula>"Muy Baja"</formula>
    </cfRule>
  </conditionalFormatting>
  <conditionalFormatting sqref="U544:U545">
    <cfRule type="cellIs" dxfId="11165" priority="2988" stopIfTrue="1" operator="equal">
      <formula>"Alta"</formula>
    </cfRule>
  </conditionalFormatting>
  <conditionalFormatting sqref="U544:U545">
    <cfRule type="cellIs" dxfId="11164" priority="2990" stopIfTrue="1" operator="equal">
      <formula>"Baja"</formula>
    </cfRule>
  </conditionalFormatting>
  <conditionalFormatting sqref="U544:U545">
    <cfRule type="cellIs" dxfId="11163" priority="2989" stopIfTrue="1" operator="equal">
      <formula>"Media"</formula>
    </cfRule>
  </conditionalFormatting>
  <conditionalFormatting sqref="U544:U545">
    <cfRule type="cellIs" dxfId="11162" priority="2987" stopIfTrue="1" operator="equal">
      <formula>"Muy Alta"</formula>
    </cfRule>
  </conditionalFormatting>
  <conditionalFormatting sqref="U544:U545">
    <cfRule type="cellIs" dxfId="11161" priority="2991" stopIfTrue="1" operator="equal">
      <formula>"Muy Baja"</formula>
    </cfRule>
  </conditionalFormatting>
  <conditionalFormatting sqref="AZ544">
    <cfRule type="containsText" dxfId="11160" priority="2962" operator="containsText" text="VALORAR">
      <formula>NOT(ISERROR(SEARCH("VALORAR",AZ544)))</formula>
    </cfRule>
    <cfRule type="containsText" dxfId="11159" priority="2963" operator="containsText" text="Extrema">
      <formula>NOT(ISERROR(SEARCH("Extrema",AZ544)))</formula>
    </cfRule>
    <cfRule type="containsText" dxfId="11158" priority="2964" operator="containsText" text="Alta">
      <formula>NOT(ISERROR(SEARCH("Alta",AZ544)))</formula>
    </cfRule>
    <cfRule type="containsText" dxfId="11157" priority="2965" operator="containsText" text="Moderada">
      <formula>NOT(ISERROR(SEARCH("Moderada",AZ544)))</formula>
    </cfRule>
    <cfRule type="containsText" dxfId="11156" priority="2966" operator="containsText" text="Baja">
      <formula>NOT(ISERROR(SEARCH("Baja",AZ544)))</formula>
    </cfRule>
  </conditionalFormatting>
  <conditionalFormatting sqref="AZ544">
    <cfRule type="containsText" dxfId="11155" priority="2967" operator="containsText" text="VALORAR">
      <formula>NOT(ISERROR(SEARCH("VALORAR",AZ544)))</formula>
    </cfRule>
    <cfRule type="containsText" dxfId="11154" priority="2968" operator="containsText" text="Extrema">
      <formula>NOT(ISERROR(SEARCH("Extrema",AZ544)))</formula>
    </cfRule>
    <cfRule type="containsText" dxfId="11153" priority="2969" operator="containsText" text="Alta">
      <formula>NOT(ISERROR(SEARCH("Alta",AZ544)))</formula>
    </cfRule>
    <cfRule type="containsText" dxfId="11152" priority="2970" operator="containsText" text="Moderada">
      <formula>NOT(ISERROR(SEARCH("Moderada",AZ544)))</formula>
    </cfRule>
    <cfRule type="containsText" dxfId="11151" priority="2971" operator="containsText" text="Baja">
      <formula>NOT(ISERROR(SEARCH("Baja",AZ544)))</formula>
    </cfRule>
  </conditionalFormatting>
  <conditionalFormatting sqref="AS544">
    <cfRule type="cellIs" dxfId="11150" priority="2954" stopIfTrue="1" operator="equal">
      <formula>"Alta"</formula>
    </cfRule>
  </conditionalFormatting>
  <conditionalFormatting sqref="AS544">
    <cfRule type="cellIs" dxfId="11149" priority="2956" stopIfTrue="1" operator="equal">
      <formula>"Baja"</formula>
    </cfRule>
  </conditionalFormatting>
  <conditionalFormatting sqref="AS544">
    <cfRule type="cellIs" dxfId="11148" priority="2955" stopIfTrue="1" operator="equal">
      <formula>"Media"</formula>
    </cfRule>
  </conditionalFormatting>
  <conditionalFormatting sqref="AS544">
    <cfRule type="cellIs" dxfId="11147" priority="2953" stopIfTrue="1" operator="equal">
      <formula>"Muy Alta"</formula>
    </cfRule>
  </conditionalFormatting>
  <conditionalFormatting sqref="AS544">
    <cfRule type="cellIs" dxfId="11146" priority="2957" stopIfTrue="1" operator="equal">
      <formula>"Muy Baja"</formula>
    </cfRule>
  </conditionalFormatting>
  <conditionalFormatting sqref="AS545">
    <cfRule type="cellIs" dxfId="11145" priority="2940" stopIfTrue="1" operator="equal">
      <formula>"Alta"</formula>
    </cfRule>
  </conditionalFormatting>
  <conditionalFormatting sqref="AS545">
    <cfRule type="cellIs" dxfId="11144" priority="2942" stopIfTrue="1" operator="equal">
      <formula>"Baja"</formula>
    </cfRule>
  </conditionalFormatting>
  <conditionalFormatting sqref="AS545">
    <cfRule type="cellIs" dxfId="11143" priority="2941" stopIfTrue="1" operator="equal">
      <formula>"Media"</formula>
    </cfRule>
  </conditionalFormatting>
  <conditionalFormatting sqref="AS545">
    <cfRule type="cellIs" dxfId="11142" priority="2939" stopIfTrue="1" operator="equal">
      <formula>"Muy Alta"</formula>
    </cfRule>
  </conditionalFormatting>
  <conditionalFormatting sqref="AS545">
    <cfRule type="cellIs" dxfId="11141" priority="2943" stopIfTrue="1" operator="equal">
      <formula>"Muy Baja"</formula>
    </cfRule>
  </conditionalFormatting>
  <conditionalFormatting sqref="AD546:AD547">
    <cfRule type="containsText" dxfId="11140" priority="2892" operator="containsText" text="VALORAR">
      <formula>NOT(ISERROR(SEARCH("VALORAR",AD546)))</formula>
    </cfRule>
    <cfRule type="containsText" dxfId="11139" priority="2893" operator="containsText" text="Extrema">
      <formula>NOT(ISERROR(SEARCH("Extrema",AD546)))</formula>
    </cfRule>
    <cfRule type="containsText" dxfId="11138" priority="2894" operator="containsText" text="Alta">
      <formula>NOT(ISERROR(SEARCH("Alta",AD546)))</formula>
    </cfRule>
    <cfRule type="containsText" dxfId="11137" priority="2895" operator="containsText" text="Moderada">
      <formula>NOT(ISERROR(SEARCH("Moderada",AD546)))</formula>
    </cfRule>
    <cfRule type="containsText" dxfId="11136" priority="2896" operator="containsText" text="Baja">
      <formula>NOT(ISERROR(SEARCH("Baja",AD546)))</formula>
    </cfRule>
  </conditionalFormatting>
  <conditionalFormatting sqref="AD546:AD547">
    <cfRule type="containsText" dxfId="11135" priority="2897" operator="containsText" text="VALORAR">
      <formula>NOT(ISERROR(SEARCH("VALORAR",AD546)))</formula>
    </cfRule>
    <cfRule type="containsText" dxfId="11134" priority="2898" operator="containsText" text="Extrema">
      <formula>NOT(ISERROR(SEARCH("Extrema",AD546)))</formula>
    </cfRule>
    <cfRule type="containsText" dxfId="11133" priority="2899" operator="containsText" text="Alta">
      <formula>NOT(ISERROR(SEARCH("Alta",AD546)))</formula>
    </cfRule>
    <cfRule type="containsText" dxfId="11132" priority="2900" operator="containsText" text="Moderada">
      <formula>NOT(ISERROR(SEARCH("Moderada",AD546)))</formula>
    </cfRule>
    <cfRule type="containsText" dxfId="11131" priority="2901" operator="containsText" text="Baja">
      <formula>NOT(ISERROR(SEARCH("Baja",AD546)))</formula>
    </cfRule>
  </conditionalFormatting>
  <conditionalFormatting sqref="U546:U547">
    <cfRule type="cellIs" dxfId="11130" priority="2908" stopIfTrue="1" operator="equal">
      <formula>"Alta"</formula>
    </cfRule>
  </conditionalFormatting>
  <conditionalFormatting sqref="U546:U547">
    <cfRule type="cellIs" dxfId="11129" priority="2910" stopIfTrue="1" operator="equal">
      <formula>"Baja"</formula>
    </cfRule>
  </conditionalFormatting>
  <conditionalFormatting sqref="U546:U547">
    <cfRule type="cellIs" dxfId="11128" priority="2909" stopIfTrue="1" operator="equal">
      <formula>"Media"</formula>
    </cfRule>
  </conditionalFormatting>
  <conditionalFormatting sqref="U546:U547">
    <cfRule type="cellIs" dxfId="11127" priority="2907" stopIfTrue="1" operator="equal">
      <formula>"Muy Alta"</formula>
    </cfRule>
  </conditionalFormatting>
  <conditionalFormatting sqref="U546:U547">
    <cfRule type="cellIs" dxfId="11126" priority="2911" stopIfTrue="1" operator="equal">
      <formula>"Muy Baja"</formula>
    </cfRule>
  </conditionalFormatting>
  <conditionalFormatting sqref="AS547">
    <cfRule type="cellIs" dxfId="11125" priority="2870" stopIfTrue="1" operator="equal">
      <formula>"Alta"</formula>
    </cfRule>
  </conditionalFormatting>
  <conditionalFormatting sqref="AS547">
    <cfRule type="cellIs" dxfId="11124" priority="2872" stopIfTrue="1" operator="equal">
      <formula>"Baja"</formula>
    </cfRule>
  </conditionalFormatting>
  <conditionalFormatting sqref="AS547">
    <cfRule type="cellIs" dxfId="11123" priority="2871" stopIfTrue="1" operator="equal">
      <formula>"Media"</formula>
    </cfRule>
  </conditionalFormatting>
  <conditionalFormatting sqref="AS547">
    <cfRule type="cellIs" dxfId="11122" priority="2869" stopIfTrue="1" operator="equal">
      <formula>"Muy Alta"</formula>
    </cfRule>
  </conditionalFormatting>
  <conditionalFormatting sqref="AS547">
    <cfRule type="cellIs" dxfId="11121" priority="2873" stopIfTrue="1" operator="equal">
      <formula>"Muy Baja"</formula>
    </cfRule>
  </conditionalFormatting>
  <conditionalFormatting sqref="AD548">
    <cfRule type="containsText" dxfId="11120" priority="2836" operator="containsText" text="VALORAR">
      <formula>NOT(ISERROR(SEARCH("VALORAR",AD548)))</formula>
    </cfRule>
    <cfRule type="containsText" dxfId="11119" priority="2837" operator="containsText" text="Extrema">
      <formula>NOT(ISERROR(SEARCH("Extrema",AD548)))</formula>
    </cfRule>
    <cfRule type="containsText" dxfId="11118" priority="2838" operator="containsText" text="Alta">
      <formula>NOT(ISERROR(SEARCH("Alta",AD548)))</formula>
    </cfRule>
    <cfRule type="containsText" dxfId="11117" priority="2839" operator="containsText" text="Moderada">
      <formula>NOT(ISERROR(SEARCH("Moderada",AD548)))</formula>
    </cfRule>
    <cfRule type="containsText" dxfId="11116" priority="2840" operator="containsText" text="Baja">
      <formula>NOT(ISERROR(SEARCH("Baja",AD548)))</formula>
    </cfRule>
  </conditionalFormatting>
  <conditionalFormatting sqref="AD548">
    <cfRule type="containsText" dxfId="11115" priority="2841" operator="containsText" text="VALORAR">
      <formula>NOT(ISERROR(SEARCH("VALORAR",AD548)))</formula>
    </cfRule>
    <cfRule type="containsText" dxfId="11114" priority="2842" operator="containsText" text="Extrema">
      <formula>NOT(ISERROR(SEARCH("Extrema",AD548)))</formula>
    </cfRule>
    <cfRule type="containsText" dxfId="11113" priority="2843" operator="containsText" text="Alta">
      <formula>NOT(ISERROR(SEARCH("Alta",AD548)))</formula>
    </cfRule>
    <cfRule type="containsText" dxfId="11112" priority="2844" operator="containsText" text="Moderada">
      <formula>NOT(ISERROR(SEARCH("Moderada",AD548)))</formula>
    </cfRule>
    <cfRule type="containsText" dxfId="11111" priority="2845" operator="containsText" text="Baja">
      <formula>NOT(ISERROR(SEARCH("Baja",AD548)))</formula>
    </cfRule>
  </conditionalFormatting>
  <conditionalFormatting sqref="U548">
    <cfRule type="cellIs" dxfId="11110" priority="2852" stopIfTrue="1" operator="equal">
      <formula>"Alta"</formula>
    </cfRule>
  </conditionalFormatting>
  <conditionalFormatting sqref="U548">
    <cfRule type="cellIs" dxfId="11109" priority="2854" stopIfTrue="1" operator="equal">
      <formula>"Baja"</formula>
    </cfRule>
  </conditionalFormatting>
  <conditionalFormatting sqref="U548">
    <cfRule type="cellIs" dxfId="11108" priority="2853" stopIfTrue="1" operator="equal">
      <formula>"Media"</formula>
    </cfRule>
  </conditionalFormatting>
  <conditionalFormatting sqref="U548">
    <cfRule type="cellIs" dxfId="11107" priority="2851" stopIfTrue="1" operator="equal">
      <formula>"Muy Alta"</formula>
    </cfRule>
  </conditionalFormatting>
  <conditionalFormatting sqref="U548">
    <cfRule type="cellIs" dxfId="11106" priority="2855" stopIfTrue="1" operator="equal">
      <formula>"Muy Baja"</formula>
    </cfRule>
  </conditionalFormatting>
  <conditionalFormatting sqref="AS548">
    <cfRule type="cellIs" dxfId="11105" priority="2828" stopIfTrue="1" operator="equal">
      <formula>"Alta"</formula>
    </cfRule>
  </conditionalFormatting>
  <conditionalFormatting sqref="AS548">
    <cfRule type="cellIs" dxfId="11104" priority="2830" stopIfTrue="1" operator="equal">
      <formula>"Baja"</formula>
    </cfRule>
  </conditionalFormatting>
  <conditionalFormatting sqref="AS548">
    <cfRule type="cellIs" dxfId="11103" priority="2829" stopIfTrue="1" operator="equal">
      <formula>"Media"</formula>
    </cfRule>
  </conditionalFormatting>
  <conditionalFormatting sqref="AS548">
    <cfRule type="cellIs" dxfId="11102" priority="2827" stopIfTrue="1" operator="equal">
      <formula>"Muy Alta"</formula>
    </cfRule>
  </conditionalFormatting>
  <conditionalFormatting sqref="AS548">
    <cfRule type="cellIs" dxfId="11101" priority="2831" stopIfTrue="1" operator="equal">
      <formula>"Muy Baja"</formula>
    </cfRule>
  </conditionalFormatting>
  <conditionalFormatting sqref="AD538:AD539">
    <cfRule type="containsText" dxfId="11100" priority="2780" operator="containsText" text="VALORAR">
      <formula>NOT(ISERROR(SEARCH("VALORAR",AD538)))</formula>
    </cfRule>
    <cfRule type="containsText" dxfId="11099" priority="2781" operator="containsText" text="Extrema">
      <formula>NOT(ISERROR(SEARCH("Extrema",AD538)))</formula>
    </cfRule>
    <cfRule type="containsText" dxfId="11098" priority="2782" operator="containsText" text="Alta">
      <formula>NOT(ISERROR(SEARCH("Alta",AD538)))</formula>
    </cfRule>
    <cfRule type="containsText" dxfId="11097" priority="2783" operator="containsText" text="Moderada">
      <formula>NOT(ISERROR(SEARCH("Moderada",AD538)))</formula>
    </cfRule>
    <cfRule type="containsText" dxfId="11096" priority="2784" operator="containsText" text="Baja">
      <formula>NOT(ISERROR(SEARCH("Baja",AD538)))</formula>
    </cfRule>
  </conditionalFormatting>
  <conditionalFormatting sqref="AD538:AD539">
    <cfRule type="containsText" dxfId="11095" priority="2785" operator="containsText" text="VALORAR">
      <formula>NOT(ISERROR(SEARCH("VALORAR",AD538)))</formula>
    </cfRule>
    <cfRule type="containsText" dxfId="11094" priority="2786" operator="containsText" text="Extrema">
      <formula>NOT(ISERROR(SEARCH("Extrema",AD538)))</formula>
    </cfRule>
    <cfRule type="containsText" dxfId="11093" priority="2787" operator="containsText" text="Alta">
      <formula>NOT(ISERROR(SEARCH("Alta",AD538)))</formula>
    </cfRule>
    <cfRule type="containsText" dxfId="11092" priority="2788" operator="containsText" text="Moderada">
      <formula>NOT(ISERROR(SEARCH("Moderada",AD538)))</formula>
    </cfRule>
    <cfRule type="containsText" dxfId="11091" priority="2789" operator="containsText" text="Baja">
      <formula>NOT(ISERROR(SEARCH("Baja",AD538)))</formula>
    </cfRule>
  </conditionalFormatting>
  <conditionalFormatting sqref="AS543">
    <cfRule type="cellIs" dxfId="11090" priority="2734" stopIfTrue="1" operator="equal">
      <formula>"Alta"</formula>
    </cfRule>
  </conditionalFormatting>
  <conditionalFormatting sqref="AS543">
    <cfRule type="cellIs" dxfId="11089" priority="2736" stopIfTrue="1" operator="equal">
      <formula>"Baja"</formula>
    </cfRule>
  </conditionalFormatting>
  <conditionalFormatting sqref="AS543">
    <cfRule type="cellIs" dxfId="11088" priority="2735" stopIfTrue="1" operator="equal">
      <formula>"Media"</formula>
    </cfRule>
  </conditionalFormatting>
  <conditionalFormatting sqref="AS543">
    <cfRule type="cellIs" dxfId="11087" priority="2733" stopIfTrue="1" operator="equal">
      <formula>"Muy Alta"</formula>
    </cfRule>
  </conditionalFormatting>
  <conditionalFormatting sqref="AS543">
    <cfRule type="cellIs" dxfId="11086" priority="2737" stopIfTrue="1" operator="equal">
      <formula>"Muy Baja"</formula>
    </cfRule>
  </conditionalFormatting>
  <conditionalFormatting sqref="AS540">
    <cfRule type="cellIs" dxfId="11085" priority="2692" stopIfTrue="1" operator="equal">
      <formula>"Alta"</formula>
    </cfRule>
  </conditionalFormatting>
  <conditionalFormatting sqref="AS540">
    <cfRule type="cellIs" dxfId="11084" priority="2694" stopIfTrue="1" operator="equal">
      <formula>"Baja"</formula>
    </cfRule>
  </conditionalFormatting>
  <conditionalFormatting sqref="AS540">
    <cfRule type="cellIs" dxfId="11083" priority="2693" stopIfTrue="1" operator="equal">
      <formula>"Media"</formula>
    </cfRule>
  </conditionalFormatting>
  <conditionalFormatting sqref="AS540">
    <cfRule type="cellIs" dxfId="11082" priority="2691" stopIfTrue="1" operator="equal">
      <formula>"Muy Alta"</formula>
    </cfRule>
  </conditionalFormatting>
  <conditionalFormatting sqref="AS540">
    <cfRule type="cellIs" dxfId="11081" priority="2695" stopIfTrue="1" operator="equal">
      <formula>"Muy Baja"</formula>
    </cfRule>
  </conditionalFormatting>
  <conditionalFormatting sqref="U538:U539">
    <cfRule type="cellIs" dxfId="11080" priority="2796" stopIfTrue="1" operator="equal">
      <formula>"Alta"</formula>
    </cfRule>
  </conditionalFormatting>
  <conditionalFormatting sqref="U538:U539">
    <cfRule type="cellIs" dxfId="11079" priority="2798" stopIfTrue="1" operator="equal">
      <formula>"Baja"</formula>
    </cfRule>
  </conditionalFormatting>
  <conditionalFormatting sqref="U538:U539">
    <cfRule type="cellIs" dxfId="11078" priority="2797" stopIfTrue="1" operator="equal">
      <formula>"Media"</formula>
    </cfRule>
  </conditionalFormatting>
  <conditionalFormatting sqref="U538:U539">
    <cfRule type="cellIs" dxfId="11077" priority="2795" stopIfTrue="1" operator="equal">
      <formula>"Muy Alta"</formula>
    </cfRule>
  </conditionalFormatting>
  <conditionalFormatting sqref="U538:U539">
    <cfRule type="cellIs" dxfId="11076" priority="2799" stopIfTrue="1" operator="equal">
      <formula>"Muy Baja"</formula>
    </cfRule>
  </conditionalFormatting>
  <conditionalFormatting sqref="AZ538">
    <cfRule type="containsText" dxfId="11075" priority="2770" operator="containsText" text="VALORAR">
      <formula>NOT(ISERROR(SEARCH("VALORAR",AZ538)))</formula>
    </cfRule>
    <cfRule type="containsText" dxfId="11074" priority="2771" operator="containsText" text="Extrema">
      <formula>NOT(ISERROR(SEARCH("Extrema",AZ538)))</formula>
    </cfRule>
    <cfRule type="containsText" dxfId="11073" priority="2772" operator="containsText" text="Alta">
      <formula>NOT(ISERROR(SEARCH("Alta",AZ538)))</formula>
    </cfRule>
    <cfRule type="containsText" dxfId="11072" priority="2773" operator="containsText" text="Moderada">
      <formula>NOT(ISERROR(SEARCH("Moderada",AZ538)))</formula>
    </cfRule>
    <cfRule type="containsText" dxfId="11071" priority="2774" operator="containsText" text="Baja">
      <formula>NOT(ISERROR(SEARCH("Baja",AZ538)))</formula>
    </cfRule>
  </conditionalFormatting>
  <conditionalFormatting sqref="AZ538">
    <cfRule type="containsText" dxfId="11070" priority="2775" operator="containsText" text="VALORAR">
      <formula>NOT(ISERROR(SEARCH("VALORAR",AZ538)))</formula>
    </cfRule>
    <cfRule type="containsText" dxfId="11069" priority="2776" operator="containsText" text="Extrema">
      <formula>NOT(ISERROR(SEARCH("Extrema",AZ538)))</formula>
    </cfRule>
    <cfRule type="containsText" dxfId="11068" priority="2777" operator="containsText" text="Alta">
      <formula>NOT(ISERROR(SEARCH("Alta",AZ538)))</formula>
    </cfRule>
    <cfRule type="containsText" dxfId="11067" priority="2778" operator="containsText" text="Moderada">
      <formula>NOT(ISERROR(SEARCH("Moderada",AZ538)))</formula>
    </cfRule>
    <cfRule type="containsText" dxfId="11066" priority="2779" operator="containsText" text="Baja">
      <formula>NOT(ISERROR(SEARCH("Baja",AZ538)))</formula>
    </cfRule>
  </conditionalFormatting>
  <conditionalFormatting sqref="AS538">
    <cfRule type="cellIs" dxfId="11065" priority="2762" stopIfTrue="1" operator="equal">
      <formula>"Alta"</formula>
    </cfRule>
  </conditionalFormatting>
  <conditionalFormatting sqref="AS538">
    <cfRule type="cellIs" dxfId="11064" priority="2764" stopIfTrue="1" operator="equal">
      <formula>"Baja"</formula>
    </cfRule>
  </conditionalFormatting>
  <conditionalFormatting sqref="AS538">
    <cfRule type="cellIs" dxfId="11063" priority="2763" stopIfTrue="1" operator="equal">
      <formula>"Media"</formula>
    </cfRule>
  </conditionalFormatting>
  <conditionalFormatting sqref="AS538">
    <cfRule type="cellIs" dxfId="11062" priority="2761" stopIfTrue="1" operator="equal">
      <formula>"Muy Alta"</formula>
    </cfRule>
  </conditionalFormatting>
  <conditionalFormatting sqref="AS538">
    <cfRule type="cellIs" dxfId="11061" priority="2765" stopIfTrue="1" operator="equal">
      <formula>"Muy Baja"</formula>
    </cfRule>
  </conditionalFormatting>
  <conditionalFormatting sqref="AS539">
    <cfRule type="cellIs" dxfId="11060" priority="2748" stopIfTrue="1" operator="equal">
      <formula>"Alta"</formula>
    </cfRule>
  </conditionalFormatting>
  <conditionalFormatting sqref="AS539">
    <cfRule type="cellIs" dxfId="11059" priority="2750" stopIfTrue="1" operator="equal">
      <formula>"Baja"</formula>
    </cfRule>
  </conditionalFormatting>
  <conditionalFormatting sqref="AS539">
    <cfRule type="cellIs" dxfId="11058" priority="2749" stopIfTrue="1" operator="equal">
      <formula>"Media"</formula>
    </cfRule>
  </conditionalFormatting>
  <conditionalFormatting sqref="AS539">
    <cfRule type="cellIs" dxfId="11057" priority="2747" stopIfTrue="1" operator="equal">
      <formula>"Muy Alta"</formula>
    </cfRule>
  </conditionalFormatting>
  <conditionalFormatting sqref="AS539">
    <cfRule type="cellIs" dxfId="11056" priority="2751" stopIfTrue="1" operator="equal">
      <formula>"Muy Baja"</formula>
    </cfRule>
  </conditionalFormatting>
  <conditionalFormatting sqref="AD540:AD541">
    <cfRule type="containsText" dxfId="11055" priority="2700" operator="containsText" text="VALORAR">
      <formula>NOT(ISERROR(SEARCH("VALORAR",AD540)))</formula>
    </cfRule>
    <cfRule type="containsText" dxfId="11054" priority="2701" operator="containsText" text="Extrema">
      <formula>NOT(ISERROR(SEARCH("Extrema",AD540)))</formula>
    </cfRule>
    <cfRule type="containsText" dxfId="11053" priority="2702" operator="containsText" text="Alta">
      <formula>NOT(ISERROR(SEARCH("Alta",AD540)))</formula>
    </cfRule>
    <cfRule type="containsText" dxfId="11052" priority="2703" operator="containsText" text="Moderada">
      <formula>NOT(ISERROR(SEARCH("Moderada",AD540)))</formula>
    </cfRule>
    <cfRule type="containsText" dxfId="11051" priority="2704" operator="containsText" text="Baja">
      <formula>NOT(ISERROR(SEARCH("Baja",AD540)))</formula>
    </cfRule>
  </conditionalFormatting>
  <conditionalFormatting sqref="AD540:AD541">
    <cfRule type="containsText" dxfId="11050" priority="2705" operator="containsText" text="VALORAR">
      <formula>NOT(ISERROR(SEARCH("VALORAR",AD540)))</formula>
    </cfRule>
    <cfRule type="containsText" dxfId="11049" priority="2706" operator="containsText" text="Extrema">
      <formula>NOT(ISERROR(SEARCH("Extrema",AD540)))</formula>
    </cfRule>
    <cfRule type="containsText" dxfId="11048" priority="2707" operator="containsText" text="Alta">
      <formula>NOT(ISERROR(SEARCH("Alta",AD540)))</formula>
    </cfRule>
    <cfRule type="containsText" dxfId="11047" priority="2708" operator="containsText" text="Moderada">
      <formula>NOT(ISERROR(SEARCH("Moderada",AD540)))</formula>
    </cfRule>
    <cfRule type="containsText" dxfId="11046" priority="2709" operator="containsText" text="Baja">
      <formula>NOT(ISERROR(SEARCH("Baja",AD540)))</formula>
    </cfRule>
  </conditionalFormatting>
  <conditionalFormatting sqref="U540:U541">
    <cfRule type="cellIs" dxfId="11045" priority="2716" stopIfTrue="1" operator="equal">
      <formula>"Alta"</formula>
    </cfRule>
  </conditionalFormatting>
  <conditionalFormatting sqref="U540:U541">
    <cfRule type="cellIs" dxfId="11044" priority="2718" stopIfTrue="1" operator="equal">
      <formula>"Baja"</formula>
    </cfRule>
  </conditionalFormatting>
  <conditionalFormatting sqref="U540:U541">
    <cfRule type="cellIs" dxfId="11043" priority="2717" stopIfTrue="1" operator="equal">
      <formula>"Media"</formula>
    </cfRule>
  </conditionalFormatting>
  <conditionalFormatting sqref="U540:U541">
    <cfRule type="cellIs" dxfId="11042" priority="2715" stopIfTrue="1" operator="equal">
      <formula>"Muy Alta"</formula>
    </cfRule>
  </conditionalFormatting>
  <conditionalFormatting sqref="U540:U541">
    <cfRule type="cellIs" dxfId="11041" priority="2719" stopIfTrue="1" operator="equal">
      <formula>"Muy Baja"</formula>
    </cfRule>
  </conditionalFormatting>
  <conditionalFormatting sqref="AS541">
    <cfRule type="cellIs" dxfId="11040" priority="2678" stopIfTrue="1" operator="equal">
      <formula>"Alta"</formula>
    </cfRule>
  </conditionalFormatting>
  <conditionalFormatting sqref="AS541">
    <cfRule type="cellIs" dxfId="11039" priority="2680" stopIfTrue="1" operator="equal">
      <formula>"Baja"</formula>
    </cfRule>
  </conditionalFormatting>
  <conditionalFormatting sqref="AS541">
    <cfRule type="cellIs" dxfId="11038" priority="2679" stopIfTrue="1" operator="equal">
      <formula>"Media"</formula>
    </cfRule>
  </conditionalFormatting>
  <conditionalFormatting sqref="AS541">
    <cfRule type="cellIs" dxfId="11037" priority="2677" stopIfTrue="1" operator="equal">
      <formula>"Muy Alta"</formula>
    </cfRule>
  </conditionalFormatting>
  <conditionalFormatting sqref="AS541">
    <cfRule type="cellIs" dxfId="11036" priority="2681" stopIfTrue="1" operator="equal">
      <formula>"Muy Baja"</formula>
    </cfRule>
  </conditionalFormatting>
  <conditionalFormatting sqref="AD542">
    <cfRule type="containsText" dxfId="11035" priority="2644" operator="containsText" text="VALORAR">
      <formula>NOT(ISERROR(SEARCH("VALORAR",AD542)))</formula>
    </cfRule>
    <cfRule type="containsText" dxfId="11034" priority="2645" operator="containsText" text="Extrema">
      <formula>NOT(ISERROR(SEARCH("Extrema",AD542)))</formula>
    </cfRule>
    <cfRule type="containsText" dxfId="11033" priority="2646" operator="containsText" text="Alta">
      <formula>NOT(ISERROR(SEARCH("Alta",AD542)))</formula>
    </cfRule>
    <cfRule type="containsText" dxfId="11032" priority="2647" operator="containsText" text="Moderada">
      <formula>NOT(ISERROR(SEARCH("Moderada",AD542)))</formula>
    </cfRule>
    <cfRule type="containsText" dxfId="11031" priority="2648" operator="containsText" text="Baja">
      <formula>NOT(ISERROR(SEARCH("Baja",AD542)))</formula>
    </cfRule>
  </conditionalFormatting>
  <conditionalFormatting sqref="AD542">
    <cfRule type="containsText" dxfId="11030" priority="2649" operator="containsText" text="VALORAR">
      <formula>NOT(ISERROR(SEARCH("VALORAR",AD542)))</formula>
    </cfRule>
    <cfRule type="containsText" dxfId="11029" priority="2650" operator="containsText" text="Extrema">
      <formula>NOT(ISERROR(SEARCH("Extrema",AD542)))</formula>
    </cfRule>
    <cfRule type="containsText" dxfId="11028" priority="2651" operator="containsText" text="Alta">
      <formula>NOT(ISERROR(SEARCH("Alta",AD542)))</formula>
    </cfRule>
    <cfRule type="containsText" dxfId="11027" priority="2652" operator="containsText" text="Moderada">
      <formula>NOT(ISERROR(SEARCH("Moderada",AD542)))</formula>
    </cfRule>
    <cfRule type="containsText" dxfId="11026" priority="2653" operator="containsText" text="Baja">
      <formula>NOT(ISERROR(SEARCH("Baja",AD542)))</formula>
    </cfRule>
  </conditionalFormatting>
  <conditionalFormatting sqref="U542">
    <cfRule type="cellIs" dxfId="11025" priority="2660" stopIfTrue="1" operator="equal">
      <formula>"Alta"</formula>
    </cfRule>
  </conditionalFormatting>
  <conditionalFormatting sqref="U542">
    <cfRule type="cellIs" dxfId="11024" priority="2662" stopIfTrue="1" operator="equal">
      <formula>"Baja"</formula>
    </cfRule>
  </conditionalFormatting>
  <conditionalFormatting sqref="U542">
    <cfRule type="cellIs" dxfId="11023" priority="2661" stopIfTrue="1" operator="equal">
      <formula>"Media"</formula>
    </cfRule>
  </conditionalFormatting>
  <conditionalFormatting sqref="U542">
    <cfRule type="cellIs" dxfId="11022" priority="2659" stopIfTrue="1" operator="equal">
      <formula>"Muy Alta"</formula>
    </cfRule>
  </conditionalFormatting>
  <conditionalFormatting sqref="U542">
    <cfRule type="cellIs" dxfId="11021" priority="2663" stopIfTrue="1" operator="equal">
      <formula>"Muy Baja"</formula>
    </cfRule>
  </conditionalFormatting>
  <conditionalFormatting sqref="AS542">
    <cfRule type="cellIs" dxfId="11020" priority="2636" stopIfTrue="1" operator="equal">
      <formula>"Alta"</formula>
    </cfRule>
  </conditionalFormatting>
  <conditionalFormatting sqref="AS542">
    <cfRule type="cellIs" dxfId="11019" priority="2638" stopIfTrue="1" operator="equal">
      <formula>"Baja"</formula>
    </cfRule>
  </conditionalFormatting>
  <conditionalFormatting sqref="AS542">
    <cfRule type="cellIs" dxfId="11018" priority="2637" stopIfTrue="1" operator="equal">
      <formula>"Media"</formula>
    </cfRule>
  </conditionalFormatting>
  <conditionalFormatting sqref="AS542">
    <cfRule type="cellIs" dxfId="11017" priority="2635" stopIfTrue="1" operator="equal">
      <formula>"Muy Alta"</formula>
    </cfRule>
  </conditionalFormatting>
  <conditionalFormatting sqref="AS542">
    <cfRule type="cellIs" dxfId="11016" priority="2639" stopIfTrue="1" operator="equal">
      <formula>"Muy Baja"</formula>
    </cfRule>
  </conditionalFormatting>
  <conditionalFormatting sqref="AD550:AD551">
    <cfRule type="containsText" dxfId="11015" priority="2602" operator="containsText" text="VALORAR">
      <formula>NOT(ISERROR(SEARCH("VALORAR",AD550)))</formula>
    </cfRule>
    <cfRule type="containsText" dxfId="11014" priority="2603" operator="containsText" text="Extrema">
      <formula>NOT(ISERROR(SEARCH("Extrema",AD550)))</formula>
    </cfRule>
    <cfRule type="containsText" dxfId="11013" priority="2604" operator="containsText" text="Alta">
      <formula>NOT(ISERROR(SEARCH("Alta",AD550)))</formula>
    </cfRule>
    <cfRule type="containsText" dxfId="11012" priority="2605" operator="containsText" text="Moderada">
      <formula>NOT(ISERROR(SEARCH("Moderada",AD550)))</formula>
    </cfRule>
    <cfRule type="containsText" dxfId="11011" priority="2606" operator="containsText" text="Baja">
      <formula>NOT(ISERROR(SEARCH("Baja",AD550)))</formula>
    </cfRule>
  </conditionalFormatting>
  <conditionalFormatting sqref="AD550:AD551">
    <cfRule type="containsText" dxfId="11010" priority="2607" operator="containsText" text="VALORAR">
      <formula>NOT(ISERROR(SEARCH("VALORAR",AD550)))</formula>
    </cfRule>
    <cfRule type="containsText" dxfId="11009" priority="2608" operator="containsText" text="Extrema">
      <formula>NOT(ISERROR(SEARCH("Extrema",AD550)))</formula>
    </cfRule>
    <cfRule type="containsText" dxfId="11008" priority="2609" operator="containsText" text="Alta">
      <formula>NOT(ISERROR(SEARCH("Alta",AD550)))</formula>
    </cfRule>
    <cfRule type="containsText" dxfId="11007" priority="2610" operator="containsText" text="Moderada">
      <formula>NOT(ISERROR(SEARCH("Moderada",AD550)))</formula>
    </cfRule>
    <cfRule type="containsText" dxfId="11006" priority="2611" operator="containsText" text="Baja">
      <formula>NOT(ISERROR(SEARCH("Baja",AD550)))</formula>
    </cfRule>
  </conditionalFormatting>
  <conditionalFormatting sqref="AS555">
    <cfRule type="cellIs" dxfId="11005" priority="2556" stopIfTrue="1" operator="equal">
      <formula>"Alta"</formula>
    </cfRule>
  </conditionalFormatting>
  <conditionalFormatting sqref="AS555">
    <cfRule type="cellIs" dxfId="11004" priority="2558" stopIfTrue="1" operator="equal">
      <formula>"Baja"</formula>
    </cfRule>
  </conditionalFormatting>
  <conditionalFormatting sqref="AS555">
    <cfRule type="cellIs" dxfId="11003" priority="2557" stopIfTrue="1" operator="equal">
      <formula>"Media"</formula>
    </cfRule>
  </conditionalFormatting>
  <conditionalFormatting sqref="AS555">
    <cfRule type="cellIs" dxfId="11002" priority="2555" stopIfTrue="1" operator="equal">
      <formula>"Muy Alta"</formula>
    </cfRule>
  </conditionalFormatting>
  <conditionalFormatting sqref="AS555">
    <cfRule type="cellIs" dxfId="11001" priority="2559" stopIfTrue="1" operator="equal">
      <formula>"Muy Baja"</formula>
    </cfRule>
  </conditionalFormatting>
  <conditionalFormatting sqref="AS552">
    <cfRule type="cellIs" dxfId="11000" priority="2514" stopIfTrue="1" operator="equal">
      <formula>"Alta"</formula>
    </cfRule>
  </conditionalFormatting>
  <conditionalFormatting sqref="AS552">
    <cfRule type="cellIs" dxfId="10999" priority="2516" stopIfTrue="1" operator="equal">
      <formula>"Baja"</formula>
    </cfRule>
  </conditionalFormatting>
  <conditionalFormatting sqref="AS552">
    <cfRule type="cellIs" dxfId="10998" priority="2515" stopIfTrue="1" operator="equal">
      <formula>"Media"</formula>
    </cfRule>
  </conditionalFormatting>
  <conditionalFormatting sqref="AS552">
    <cfRule type="cellIs" dxfId="10997" priority="2513" stopIfTrue="1" operator="equal">
      <formula>"Muy Alta"</formula>
    </cfRule>
  </conditionalFormatting>
  <conditionalFormatting sqref="AS552">
    <cfRule type="cellIs" dxfId="10996" priority="2517" stopIfTrue="1" operator="equal">
      <formula>"Muy Baja"</formula>
    </cfRule>
  </conditionalFormatting>
  <conditionalFormatting sqref="U550:U551">
    <cfRule type="cellIs" dxfId="10995" priority="2618" stopIfTrue="1" operator="equal">
      <formula>"Alta"</formula>
    </cfRule>
  </conditionalFormatting>
  <conditionalFormatting sqref="U550:U551">
    <cfRule type="cellIs" dxfId="10994" priority="2620" stopIfTrue="1" operator="equal">
      <formula>"Baja"</formula>
    </cfRule>
  </conditionalFormatting>
  <conditionalFormatting sqref="U550:U551">
    <cfRule type="cellIs" dxfId="10993" priority="2619" stopIfTrue="1" operator="equal">
      <formula>"Media"</formula>
    </cfRule>
  </conditionalFormatting>
  <conditionalFormatting sqref="U550:U551">
    <cfRule type="cellIs" dxfId="10992" priority="2617" stopIfTrue="1" operator="equal">
      <formula>"Muy Alta"</formula>
    </cfRule>
  </conditionalFormatting>
  <conditionalFormatting sqref="U550:U551">
    <cfRule type="cellIs" dxfId="10991" priority="2621" stopIfTrue="1" operator="equal">
      <formula>"Muy Baja"</formula>
    </cfRule>
  </conditionalFormatting>
  <conditionalFormatting sqref="AZ550">
    <cfRule type="containsText" dxfId="10990" priority="2592" operator="containsText" text="VALORAR">
      <formula>NOT(ISERROR(SEARCH("VALORAR",AZ550)))</formula>
    </cfRule>
    <cfRule type="containsText" dxfId="10989" priority="2593" operator="containsText" text="Extrema">
      <formula>NOT(ISERROR(SEARCH("Extrema",AZ550)))</formula>
    </cfRule>
    <cfRule type="containsText" dxfId="10988" priority="2594" operator="containsText" text="Alta">
      <formula>NOT(ISERROR(SEARCH("Alta",AZ550)))</formula>
    </cfRule>
    <cfRule type="containsText" dxfId="10987" priority="2595" operator="containsText" text="Moderada">
      <formula>NOT(ISERROR(SEARCH("Moderada",AZ550)))</formula>
    </cfRule>
    <cfRule type="containsText" dxfId="10986" priority="2596" operator="containsText" text="Baja">
      <formula>NOT(ISERROR(SEARCH("Baja",AZ550)))</formula>
    </cfRule>
  </conditionalFormatting>
  <conditionalFormatting sqref="AZ550">
    <cfRule type="containsText" dxfId="10985" priority="2597" operator="containsText" text="VALORAR">
      <formula>NOT(ISERROR(SEARCH("VALORAR",AZ550)))</formula>
    </cfRule>
    <cfRule type="containsText" dxfId="10984" priority="2598" operator="containsText" text="Extrema">
      <formula>NOT(ISERROR(SEARCH("Extrema",AZ550)))</formula>
    </cfRule>
    <cfRule type="containsText" dxfId="10983" priority="2599" operator="containsText" text="Alta">
      <formula>NOT(ISERROR(SEARCH("Alta",AZ550)))</formula>
    </cfRule>
    <cfRule type="containsText" dxfId="10982" priority="2600" operator="containsText" text="Moderada">
      <formula>NOT(ISERROR(SEARCH("Moderada",AZ550)))</formula>
    </cfRule>
    <cfRule type="containsText" dxfId="10981" priority="2601" operator="containsText" text="Baja">
      <formula>NOT(ISERROR(SEARCH("Baja",AZ550)))</formula>
    </cfRule>
  </conditionalFormatting>
  <conditionalFormatting sqref="AS550">
    <cfRule type="cellIs" dxfId="10980" priority="2584" stopIfTrue="1" operator="equal">
      <formula>"Alta"</formula>
    </cfRule>
  </conditionalFormatting>
  <conditionalFormatting sqref="AS550">
    <cfRule type="cellIs" dxfId="10979" priority="2586" stopIfTrue="1" operator="equal">
      <formula>"Baja"</formula>
    </cfRule>
  </conditionalFormatting>
  <conditionalFormatting sqref="AS550">
    <cfRule type="cellIs" dxfId="10978" priority="2585" stopIfTrue="1" operator="equal">
      <formula>"Media"</formula>
    </cfRule>
  </conditionalFormatting>
  <conditionalFormatting sqref="AS550">
    <cfRule type="cellIs" dxfId="10977" priority="2583" stopIfTrue="1" operator="equal">
      <formula>"Muy Alta"</formula>
    </cfRule>
  </conditionalFormatting>
  <conditionalFormatting sqref="AS550">
    <cfRule type="cellIs" dxfId="10976" priority="2587" stopIfTrue="1" operator="equal">
      <formula>"Muy Baja"</formula>
    </cfRule>
  </conditionalFormatting>
  <conditionalFormatting sqref="AS551">
    <cfRule type="cellIs" dxfId="10975" priority="2570" stopIfTrue="1" operator="equal">
      <formula>"Alta"</formula>
    </cfRule>
  </conditionalFormatting>
  <conditionalFormatting sqref="AS551">
    <cfRule type="cellIs" dxfId="10974" priority="2572" stopIfTrue="1" operator="equal">
      <formula>"Baja"</formula>
    </cfRule>
  </conditionalFormatting>
  <conditionalFormatting sqref="AS551">
    <cfRule type="cellIs" dxfId="10973" priority="2571" stopIfTrue="1" operator="equal">
      <formula>"Media"</formula>
    </cfRule>
  </conditionalFormatting>
  <conditionalFormatting sqref="AS551">
    <cfRule type="cellIs" dxfId="10972" priority="2569" stopIfTrue="1" operator="equal">
      <formula>"Muy Alta"</formula>
    </cfRule>
  </conditionalFormatting>
  <conditionalFormatting sqref="AS551">
    <cfRule type="cellIs" dxfId="10971" priority="2573" stopIfTrue="1" operator="equal">
      <formula>"Muy Baja"</formula>
    </cfRule>
  </conditionalFormatting>
  <conditionalFormatting sqref="AD552:AD553">
    <cfRule type="containsText" dxfId="10970" priority="2522" operator="containsText" text="VALORAR">
      <formula>NOT(ISERROR(SEARCH("VALORAR",AD552)))</formula>
    </cfRule>
    <cfRule type="containsText" dxfId="10969" priority="2523" operator="containsText" text="Extrema">
      <formula>NOT(ISERROR(SEARCH("Extrema",AD552)))</formula>
    </cfRule>
    <cfRule type="containsText" dxfId="10968" priority="2524" operator="containsText" text="Alta">
      <formula>NOT(ISERROR(SEARCH("Alta",AD552)))</formula>
    </cfRule>
    <cfRule type="containsText" dxfId="10967" priority="2525" operator="containsText" text="Moderada">
      <formula>NOT(ISERROR(SEARCH("Moderada",AD552)))</formula>
    </cfRule>
    <cfRule type="containsText" dxfId="10966" priority="2526" operator="containsText" text="Baja">
      <formula>NOT(ISERROR(SEARCH("Baja",AD552)))</formula>
    </cfRule>
  </conditionalFormatting>
  <conditionalFormatting sqref="AD552:AD553">
    <cfRule type="containsText" dxfId="10965" priority="2527" operator="containsText" text="VALORAR">
      <formula>NOT(ISERROR(SEARCH("VALORAR",AD552)))</formula>
    </cfRule>
    <cfRule type="containsText" dxfId="10964" priority="2528" operator="containsText" text="Extrema">
      <formula>NOT(ISERROR(SEARCH("Extrema",AD552)))</formula>
    </cfRule>
    <cfRule type="containsText" dxfId="10963" priority="2529" operator="containsText" text="Alta">
      <formula>NOT(ISERROR(SEARCH("Alta",AD552)))</formula>
    </cfRule>
    <cfRule type="containsText" dxfId="10962" priority="2530" operator="containsText" text="Moderada">
      <formula>NOT(ISERROR(SEARCH("Moderada",AD552)))</formula>
    </cfRule>
    <cfRule type="containsText" dxfId="10961" priority="2531" operator="containsText" text="Baja">
      <formula>NOT(ISERROR(SEARCH("Baja",AD552)))</formula>
    </cfRule>
  </conditionalFormatting>
  <conditionalFormatting sqref="U552:U553">
    <cfRule type="cellIs" dxfId="10960" priority="2538" stopIfTrue="1" operator="equal">
      <formula>"Alta"</formula>
    </cfRule>
  </conditionalFormatting>
  <conditionalFormatting sqref="U552:U553">
    <cfRule type="cellIs" dxfId="10959" priority="2540" stopIfTrue="1" operator="equal">
      <formula>"Baja"</formula>
    </cfRule>
  </conditionalFormatting>
  <conditionalFormatting sqref="U552:U553">
    <cfRule type="cellIs" dxfId="10958" priority="2539" stopIfTrue="1" operator="equal">
      <formula>"Media"</formula>
    </cfRule>
  </conditionalFormatting>
  <conditionalFormatting sqref="U552:U553">
    <cfRule type="cellIs" dxfId="10957" priority="2537" stopIfTrue="1" operator="equal">
      <formula>"Muy Alta"</formula>
    </cfRule>
  </conditionalFormatting>
  <conditionalFormatting sqref="U552:U553">
    <cfRule type="cellIs" dxfId="10956" priority="2541" stopIfTrue="1" operator="equal">
      <formula>"Muy Baja"</formula>
    </cfRule>
  </conditionalFormatting>
  <conditionalFormatting sqref="AS553">
    <cfRule type="cellIs" dxfId="10955" priority="2500" stopIfTrue="1" operator="equal">
      <formula>"Alta"</formula>
    </cfRule>
  </conditionalFormatting>
  <conditionalFormatting sqref="AS553">
    <cfRule type="cellIs" dxfId="10954" priority="2502" stopIfTrue="1" operator="equal">
      <formula>"Baja"</formula>
    </cfRule>
  </conditionalFormatting>
  <conditionalFormatting sqref="AS553">
    <cfRule type="cellIs" dxfId="10953" priority="2501" stopIfTrue="1" operator="equal">
      <formula>"Media"</formula>
    </cfRule>
  </conditionalFormatting>
  <conditionalFormatting sqref="AS553">
    <cfRule type="cellIs" dxfId="10952" priority="2499" stopIfTrue="1" operator="equal">
      <formula>"Muy Alta"</formula>
    </cfRule>
  </conditionalFormatting>
  <conditionalFormatting sqref="AS553">
    <cfRule type="cellIs" dxfId="10951" priority="2503" stopIfTrue="1" operator="equal">
      <formula>"Muy Baja"</formula>
    </cfRule>
  </conditionalFormatting>
  <conditionalFormatting sqref="AD554">
    <cfRule type="containsText" dxfId="10950" priority="2466" operator="containsText" text="VALORAR">
      <formula>NOT(ISERROR(SEARCH("VALORAR",AD554)))</formula>
    </cfRule>
    <cfRule type="containsText" dxfId="10949" priority="2467" operator="containsText" text="Extrema">
      <formula>NOT(ISERROR(SEARCH("Extrema",AD554)))</formula>
    </cfRule>
    <cfRule type="containsText" dxfId="10948" priority="2468" operator="containsText" text="Alta">
      <formula>NOT(ISERROR(SEARCH("Alta",AD554)))</formula>
    </cfRule>
    <cfRule type="containsText" dxfId="10947" priority="2469" operator="containsText" text="Moderada">
      <formula>NOT(ISERROR(SEARCH("Moderada",AD554)))</formula>
    </cfRule>
    <cfRule type="containsText" dxfId="10946" priority="2470" operator="containsText" text="Baja">
      <formula>NOT(ISERROR(SEARCH("Baja",AD554)))</formula>
    </cfRule>
  </conditionalFormatting>
  <conditionalFormatting sqref="AD554">
    <cfRule type="containsText" dxfId="10945" priority="2471" operator="containsText" text="VALORAR">
      <formula>NOT(ISERROR(SEARCH("VALORAR",AD554)))</formula>
    </cfRule>
    <cfRule type="containsText" dxfId="10944" priority="2472" operator="containsText" text="Extrema">
      <formula>NOT(ISERROR(SEARCH("Extrema",AD554)))</formula>
    </cfRule>
    <cfRule type="containsText" dxfId="10943" priority="2473" operator="containsText" text="Alta">
      <formula>NOT(ISERROR(SEARCH("Alta",AD554)))</formula>
    </cfRule>
    <cfRule type="containsText" dxfId="10942" priority="2474" operator="containsText" text="Moderada">
      <formula>NOT(ISERROR(SEARCH("Moderada",AD554)))</formula>
    </cfRule>
    <cfRule type="containsText" dxfId="10941" priority="2475" operator="containsText" text="Baja">
      <formula>NOT(ISERROR(SEARCH("Baja",AD554)))</formula>
    </cfRule>
  </conditionalFormatting>
  <conditionalFormatting sqref="U554">
    <cfRule type="cellIs" dxfId="10940" priority="2482" stopIfTrue="1" operator="equal">
      <formula>"Alta"</formula>
    </cfRule>
  </conditionalFormatting>
  <conditionalFormatting sqref="U554">
    <cfRule type="cellIs" dxfId="10939" priority="2484" stopIfTrue="1" operator="equal">
      <formula>"Baja"</formula>
    </cfRule>
  </conditionalFormatting>
  <conditionalFormatting sqref="U554">
    <cfRule type="cellIs" dxfId="10938" priority="2483" stopIfTrue="1" operator="equal">
      <formula>"Media"</formula>
    </cfRule>
  </conditionalFormatting>
  <conditionalFormatting sqref="U554">
    <cfRule type="cellIs" dxfId="10937" priority="2481" stopIfTrue="1" operator="equal">
      <formula>"Muy Alta"</formula>
    </cfRule>
  </conditionalFormatting>
  <conditionalFormatting sqref="U554">
    <cfRule type="cellIs" dxfId="10936" priority="2485" stopIfTrue="1" operator="equal">
      <formula>"Muy Baja"</formula>
    </cfRule>
  </conditionalFormatting>
  <conditionalFormatting sqref="AS554">
    <cfRule type="cellIs" dxfId="10935" priority="2458" stopIfTrue="1" operator="equal">
      <formula>"Alta"</formula>
    </cfRule>
  </conditionalFormatting>
  <conditionalFormatting sqref="AS554">
    <cfRule type="cellIs" dxfId="10934" priority="2460" stopIfTrue="1" operator="equal">
      <formula>"Baja"</formula>
    </cfRule>
  </conditionalFormatting>
  <conditionalFormatting sqref="AS554">
    <cfRule type="cellIs" dxfId="10933" priority="2459" stopIfTrue="1" operator="equal">
      <formula>"Media"</formula>
    </cfRule>
  </conditionalFormatting>
  <conditionalFormatting sqref="AS554">
    <cfRule type="cellIs" dxfId="10932" priority="2457" stopIfTrue="1" operator="equal">
      <formula>"Muy Alta"</formula>
    </cfRule>
  </conditionalFormatting>
  <conditionalFormatting sqref="AS554">
    <cfRule type="cellIs" dxfId="10931" priority="2461" stopIfTrue="1" operator="equal">
      <formula>"Muy Baja"</formula>
    </cfRule>
  </conditionalFormatting>
  <conditionalFormatting sqref="AD556:AD557">
    <cfRule type="containsText" dxfId="10930" priority="2410" operator="containsText" text="VALORAR">
      <formula>NOT(ISERROR(SEARCH("VALORAR",AD556)))</formula>
    </cfRule>
    <cfRule type="containsText" dxfId="10929" priority="2411" operator="containsText" text="Extrema">
      <formula>NOT(ISERROR(SEARCH("Extrema",AD556)))</formula>
    </cfRule>
    <cfRule type="containsText" dxfId="10928" priority="2412" operator="containsText" text="Alta">
      <formula>NOT(ISERROR(SEARCH("Alta",AD556)))</formula>
    </cfRule>
    <cfRule type="containsText" dxfId="10927" priority="2413" operator="containsText" text="Moderada">
      <formula>NOT(ISERROR(SEARCH("Moderada",AD556)))</formula>
    </cfRule>
    <cfRule type="containsText" dxfId="10926" priority="2414" operator="containsText" text="Baja">
      <formula>NOT(ISERROR(SEARCH("Baja",AD556)))</formula>
    </cfRule>
  </conditionalFormatting>
  <conditionalFormatting sqref="AD556:AD557">
    <cfRule type="containsText" dxfId="10925" priority="2415" operator="containsText" text="VALORAR">
      <formula>NOT(ISERROR(SEARCH("VALORAR",AD556)))</formula>
    </cfRule>
    <cfRule type="containsText" dxfId="10924" priority="2416" operator="containsText" text="Extrema">
      <formula>NOT(ISERROR(SEARCH("Extrema",AD556)))</formula>
    </cfRule>
    <cfRule type="containsText" dxfId="10923" priority="2417" operator="containsText" text="Alta">
      <formula>NOT(ISERROR(SEARCH("Alta",AD556)))</formula>
    </cfRule>
    <cfRule type="containsText" dxfId="10922" priority="2418" operator="containsText" text="Moderada">
      <formula>NOT(ISERROR(SEARCH("Moderada",AD556)))</formula>
    </cfRule>
    <cfRule type="containsText" dxfId="10921" priority="2419" operator="containsText" text="Baja">
      <formula>NOT(ISERROR(SEARCH("Baja",AD556)))</formula>
    </cfRule>
  </conditionalFormatting>
  <conditionalFormatting sqref="AS561">
    <cfRule type="cellIs" dxfId="10920" priority="2364" stopIfTrue="1" operator="equal">
      <formula>"Alta"</formula>
    </cfRule>
  </conditionalFormatting>
  <conditionalFormatting sqref="AS561">
    <cfRule type="cellIs" dxfId="10919" priority="2366" stopIfTrue="1" operator="equal">
      <formula>"Baja"</formula>
    </cfRule>
  </conditionalFormatting>
  <conditionalFormatting sqref="AS561">
    <cfRule type="cellIs" dxfId="10918" priority="2365" stopIfTrue="1" operator="equal">
      <formula>"Media"</formula>
    </cfRule>
  </conditionalFormatting>
  <conditionalFormatting sqref="AS561">
    <cfRule type="cellIs" dxfId="10917" priority="2363" stopIfTrue="1" operator="equal">
      <formula>"Muy Alta"</formula>
    </cfRule>
  </conditionalFormatting>
  <conditionalFormatting sqref="AS561">
    <cfRule type="cellIs" dxfId="10916" priority="2367" stopIfTrue="1" operator="equal">
      <formula>"Muy Baja"</formula>
    </cfRule>
  </conditionalFormatting>
  <conditionalFormatting sqref="AS558">
    <cfRule type="cellIs" dxfId="10915" priority="2322" stopIfTrue="1" operator="equal">
      <formula>"Alta"</formula>
    </cfRule>
  </conditionalFormatting>
  <conditionalFormatting sqref="AS558">
    <cfRule type="cellIs" dxfId="10914" priority="2324" stopIfTrue="1" operator="equal">
      <formula>"Baja"</formula>
    </cfRule>
  </conditionalFormatting>
  <conditionalFormatting sqref="AS558">
    <cfRule type="cellIs" dxfId="10913" priority="2323" stopIfTrue="1" operator="equal">
      <formula>"Media"</formula>
    </cfRule>
  </conditionalFormatting>
  <conditionalFormatting sqref="AS558">
    <cfRule type="cellIs" dxfId="10912" priority="2321" stopIfTrue="1" operator="equal">
      <formula>"Muy Alta"</formula>
    </cfRule>
  </conditionalFormatting>
  <conditionalFormatting sqref="AS558">
    <cfRule type="cellIs" dxfId="10911" priority="2325" stopIfTrue="1" operator="equal">
      <formula>"Muy Baja"</formula>
    </cfRule>
  </conditionalFormatting>
  <conditionalFormatting sqref="U556:U557">
    <cfRule type="cellIs" dxfId="10910" priority="2426" stopIfTrue="1" operator="equal">
      <formula>"Alta"</formula>
    </cfRule>
  </conditionalFormatting>
  <conditionalFormatting sqref="U556:U557">
    <cfRule type="cellIs" dxfId="10909" priority="2428" stopIfTrue="1" operator="equal">
      <formula>"Baja"</formula>
    </cfRule>
  </conditionalFormatting>
  <conditionalFormatting sqref="U556:U557">
    <cfRule type="cellIs" dxfId="10908" priority="2427" stopIfTrue="1" operator="equal">
      <formula>"Media"</formula>
    </cfRule>
  </conditionalFormatting>
  <conditionalFormatting sqref="U556:U557">
    <cfRule type="cellIs" dxfId="10907" priority="2425" stopIfTrue="1" operator="equal">
      <formula>"Muy Alta"</formula>
    </cfRule>
  </conditionalFormatting>
  <conditionalFormatting sqref="U556:U557">
    <cfRule type="cellIs" dxfId="10906" priority="2429" stopIfTrue="1" operator="equal">
      <formula>"Muy Baja"</formula>
    </cfRule>
  </conditionalFormatting>
  <conditionalFormatting sqref="AZ556">
    <cfRule type="containsText" dxfId="10905" priority="2400" operator="containsText" text="VALORAR">
      <formula>NOT(ISERROR(SEARCH("VALORAR",AZ556)))</formula>
    </cfRule>
    <cfRule type="containsText" dxfId="10904" priority="2401" operator="containsText" text="Extrema">
      <formula>NOT(ISERROR(SEARCH("Extrema",AZ556)))</formula>
    </cfRule>
    <cfRule type="containsText" dxfId="10903" priority="2402" operator="containsText" text="Alta">
      <formula>NOT(ISERROR(SEARCH("Alta",AZ556)))</formula>
    </cfRule>
    <cfRule type="containsText" dxfId="10902" priority="2403" operator="containsText" text="Moderada">
      <formula>NOT(ISERROR(SEARCH("Moderada",AZ556)))</formula>
    </cfRule>
    <cfRule type="containsText" dxfId="10901" priority="2404" operator="containsText" text="Baja">
      <formula>NOT(ISERROR(SEARCH("Baja",AZ556)))</formula>
    </cfRule>
  </conditionalFormatting>
  <conditionalFormatting sqref="AZ556">
    <cfRule type="containsText" dxfId="10900" priority="2405" operator="containsText" text="VALORAR">
      <formula>NOT(ISERROR(SEARCH("VALORAR",AZ556)))</formula>
    </cfRule>
    <cfRule type="containsText" dxfId="10899" priority="2406" operator="containsText" text="Extrema">
      <formula>NOT(ISERROR(SEARCH("Extrema",AZ556)))</formula>
    </cfRule>
    <cfRule type="containsText" dxfId="10898" priority="2407" operator="containsText" text="Alta">
      <formula>NOT(ISERROR(SEARCH("Alta",AZ556)))</formula>
    </cfRule>
    <cfRule type="containsText" dxfId="10897" priority="2408" operator="containsText" text="Moderada">
      <formula>NOT(ISERROR(SEARCH("Moderada",AZ556)))</formula>
    </cfRule>
    <cfRule type="containsText" dxfId="10896" priority="2409" operator="containsText" text="Baja">
      <formula>NOT(ISERROR(SEARCH("Baja",AZ556)))</formula>
    </cfRule>
  </conditionalFormatting>
  <conditionalFormatting sqref="AS556">
    <cfRule type="cellIs" dxfId="10895" priority="2392" stopIfTrue="1" operator="equal">
      <formula>"Alta"</formula>
    </cfRule>
  </conditionalFormatting>
  <conditionalFormatting sqref="AS556">
    <cfRule type="cellIs" dxfId="10894" priority="2394" stopIfTrue="1" operator="equal">
      <formula>"Baja"</formula>
    </cfRule>
  </conditionalFormatting>
  <conditionalFormatting sqref="AS556">
    <cfRule type="cellIs" dxfId="10893" priority="2393" stopIfTrue="1" operator="equal">
      <formula>"Media"</formula>
    </cfRule>
  </conditionalFormatting>
  <conditionalFormatting sqref="AS556">
    <cfRule type="cellIs" dxfId="10892" priority="2391" stopIfTrue="1" operator="equal">
      <formula>"Muy Alta"</formula>
    </cfRule>
  </conditionalFormatting>
  <conditionalFormatting sqref="AS556">
    <cfRule type="cellIs" dxfId="10891" priority="2395" stopIfTrue="1" operator="equal">
      <formula>"Muy Baja"</formula>
    </cfRule>
  </conditionalFormatting>
  <conditionalFormatting sqref="AS557">
    <cfRule type="cellIs" dxfId="10890" priority="2378" stopIfTrue="1" operator="equal">
      <formula>"Alta"</formula>
    </cfRule>
  </conditionalFormatting>
  <conditionalFormatting sqref="AS557">
    <cfRule type="cellIs" dxfId="10889" priority="2380" stopIfTrue="1" operator="equal">
      <formula>"Baja"</formula>
    </cfRule>
  </conditionalFormatting>
  <conditionalFormatting sqref="AS557">
    <cfRule type="cellIs" dxfId="10888" priority="2379" stopIfTrue="1" operator="equal">
      <formula>"Media"</formula>
    </cfRule>
  </conditionalFormatting>
  <conditionalFormatting sqref="AS557">
    <cfRule type="cellIs" dxfId="10887" priority="2377" stopIfTrue="1" operator="equal">
      <formula>"Muy Alta"</formula>
    </cfRule>
  </conditionalFormatting>
  <conditionalFormatting sqref="AS557">
    <cfRule type="cellIs" dxfId="10886" priority="2381" stopIfTrue="1" operator="equal">
      <formula>"Muy Baja"</formula>
    </cfRule>
  </conditionalFormatting>
  <conditionalFormatting sqref="AD558:AD559">
    <cfRule type="containsText" dxfId="10885" priority="2330" operator="containsText" text="VALORAR">
      <formula>NOT(ISERROR(SEARCH("VALORAR",AD558)))</formula>
    </cfRule>
    <cfRule type="containsText" dxfId="10884" priority="2331" operator="containsText" text="Extrema">
      <formula>NOT(ISERROR(SEARCH("Extrema",AD558)))</formula>
    </cfRule>
    <cfRule type="containsText" dxfId="10883" priority="2332" operator="containsText" text="Alta">
      <formula>NOT(ISERROR(SEARCH("Alta",AD558)))</formula>
    </cfRule>
    <cfRule type="containsText" dxfId="10882" priority="2333" operator="containsText" text="Moderada">
      <formula>NOT(ISERROR(SEARCH("Moderada",AD558)))</formula>
    </cfRule>
    <cfRule type="containsText" dxfId="10881" priority="2334" operator="containsText" text="Baja">
      <formula>NOT(ISERROR(SEARCH("Baja",AD558)))</formula>
    </cfRule>
  </conditionalFormatting>
  <conditionalFormatting sqref="AD558:AD559">
    <cfRule type="containsText" dxfId="10880" priority="2335" operator="containsText" text="VALORAR">
      <formula>NOT(ISERROR(SEARCH("VALORAR",AD558)))</formula>
    </cfRule>
    <cfRule type="containsText" dxfId="10879" priority="2336" operator="containsText" text="Extrema">
      <formula>NOT(ISERROR(SEARCH("Extrema",AD558)))</formula>
    </cfRule>
    <cfRule type="containsText" dxfId="10878" priority="2337" operator="containsText" text="Alta">
      <formula>NOT(ISERROR(SEARCH("Alta",AD558)))</formula>
    </cfRule>
    <cfRule type="containsText" dxfId="10877" priority="2338" operator="containsText" text="Moderada">
      <formula>NOT(ISERROR(SEARCH("Moderada",AD558)))</formula>
    </cfRule>
    <cfRule type="containsText" dxfId="10876" priority="2339" operator="containsText" text="Baja">
      <formula>NOT(ISERROR(SEARCH("Baja",AD558)))</formula>
    </cfRule>
  </conditionalFormatting>
  <conditionalFormatting sqref="U558:U559">
    <cfRule type="cellIs" dxfId="10875" priority="2346" stopIfTrue="1" operator="equal">
      <formula>"Alta"</formula>
    </cfRule>
  </conditionalFormatting>
  <conditionalFormatting sqref="U558:U559">
    <cfRule type="cellIs" dxfId="10874" priority="2348" stopIfTrue="1" operator="equal">
      <formula>"Baja"</formula>
    </cfRule>
  </conditionalFormatting>
  <conditionalFormatting sqref="U558:U559">
    <cfRule type="cellIs" dxfId="10873" priority="2347" stopIfTrue="1" operator="equal">
      <formula>"Media"</formula>
    </cfRule>
  </conditionalFormatting>
  <conditionalFormatting sqref="U558:U559">
    <cfRule type="cellIs" dxfId="10872" priority="2345" stopIfTrue="1" operator="equal">
      <formula>"Muy Alta"</formula>
    </cfRule>
  </conditionalFormatting>
  <conditionalFormatting sqref="U558:U559">
    <cfRule type="cellIs" dxfId="10871" priority="2349" stopIfTrue="1" operator="equal">
      <formula>"Muy Baja"</formula>
    </cfRule>
  </conditionalFormatting>
  <conditionalFormatting sqref="AS559">
    <cfRule type="cellIs" dxfId="10870" priority="2308" stopIfTrue="1" operator="equal">
      <formula>"Alta"</formula>
    </cfRule>
  </conditionalFormatting>
  <conditionalFormatting sqref="AS559">
    <cfRule type="cellIs" dxfId="10869" priority="2310" stopIfTrue="1" operator="equal">
      <formula>"Baja"</formula>
    </cfRule>
  </conditionalFormatting>
  <conditionalFormatting sqref="AS559">
    <cfRule type="cellIs" dxfId="10868" priority="2309" stopIfTrue="1" operator="equal">
      <formula>"Media"</formula>
    </cfRule>
  </conditionalFormatting>
  <conditionalFormatting sqref="AS559">
    <cfRule type="cellIs" dxfId="10867" priority="2307" stopIfTrue="1" operator="equal">
      <formula>"Muy Alta"</formula>
    </cfRule>
  </conditionalFormatting>
  <conditionalFormatting sqref="AS559">
    <cfRule type="cellIs" dxfId="10866" priority="2311" stopIfTrue="1" operator="equal">
      <formula>"Muy Baja"</formula>
    </cfRule>
  </conditionalFormatting>
  <conditionalFormatting sqref="AD560">
    <cfRule type="containsText" dxfId="10865" priority="2274" operator="containsText" text="VALORAR">
      <formula>NOT(ISERROR(SEARCH("VALORAR",AD560)))</formula>
    </cfRule>
    <cfRule type="containsText" dxfId="10864" priority="2275" operator="containsText" text="Extrema">
      <formula>NOT(ISERROR(SEARCH("Extrema",AD560)))</formula>
    </cfRule>
    <cfRule type="containsText" dxfId="10863" priority="2276" operator="containsText" text="Alta">
      <formula>NOT(ISERROR(SEARCH("Alta",AD560)))</formula>
    </cfRule>
    <cfRule type="containsText" dxfId="10862" priority="2277" operator="containsText" text="Moderada">
      <formula>NOT(ISERROR(SEARCH("Moderada",AD560)))</formula>
    </cfRule>
    <cfRule type="containsText" dxfId="10861" priority="2278" operator="containsText" text="Baja">
      <formula>NOT(ISERROR(SEARCH("Baja",AD560)))</formula>
    </cfRule>
  </conditionalFormatting>
  <conditionalFormatting sqref="AD560">
    <cfRule type="containsText" dxfId="10860" priority="2279" operator="containsText" text="VALORAR">
      <formula>NOT(ISERROR(SEARCH("VALORAR",AD560)))</formula>
    </cfRule>
    <cfRule type="containsText" dxfId="10859" priority="2280" operator="containsText" text="Extrema">
      <formula>NOT(ISERROR(SEARCH("Extrema",AD560)))</formula>
    </cfRule>
    <cfRule type="containsText" dxfId="10858" priority="2281" operator="containsText" text="Alta">
      <formula>NOT(ISERROR(SEARCH("Alta",AD560)))</formula>
    </cfRule>
    <cfRule type="containsText" dxfId="10857" priority="2282" operator="containsText" text="Moderada">
      <formula>NOT(ISERROR(SEARCH("Moderada",AD560)))</formula>
    </cfRule>
    <cfRule type="containsText" dxfId="10856" priority="2283" operator="containsText" text="Baja">
      <formula>NOT(ISERROR(SEARCH("Baja",AD560)))</formula>
    </cfRule>
  </conditionalFormatting>
  <conditionalFormatting sqref="U560">
    <cfRule type="cellIs" dxfId="10855" priority="2290" stopIfTrue="1" operator="equal">
      <formula>"Alta"</formula>
    </cfRule>
  </conditionalFormatting>
  <conditionalFormatting sqref="U560">
    <cfRule type="cellIs" dxfId="10854" priority="2292" stopIfTrue="1" operator="equal">
      <formula>"Baja"</formula>
    </cfRule>
  </conditionalFormatting>
  <conditionalFormatting sqref="U560">
    <cfRule type="cellIs" dxfId="10853" priority="2291" stopIfTrue="1" operator="equal">
      <formula>"Media"</formula>
    </cfRule>
  </conditionalFormatting>
  <conditionalFormatting sqref="U560">
    <cfRule type="cellIs" dxfId="10852" priority="2289" stopIfTrue="1" operator="equal">
      <formula>"Muy Alta"</formula>
    </cfRule>
  </conditionalFormatting>
  <conditionalFormatting sqref="U560">
    <cfRule type="cellIs" dxfId="10851" priority="2293" stopIfTrue="1" operator="equal">
      <formula>"Muy Baja"</formula>
    </cfRule>
  </conditionalFormatting>
  <conditionalFormatting sqref="AS560">
    <cfRule type="cellIs" dxfId="10850" priority="2266" stopIfTrue="1" operator="equal">
      <formula>"Alta"</formula>
    </cfRule>
  </conditionalFormatting>
  <conditionalFormatting sqref="AS560">
    <cfRule type="cellIs" dxfId="10849" priority="2268" stopIfTrue="1" operator="equal">
      <formula>"Baja"</formula>
    </cfRule>
  </conditionalFormatting>
  <conditionalFormatting sqref="AS560">
    <cfRule type="cellIs" dxfId="10848" priority="2267" stopIfTrue="1" operator="equal">
      <formula>"Media"</formula>
    </cfRule>
  </conditionalFormatting>
  <conditionalFormatting sqref="AS560">
    <cfRule type="cellIs" dxfId="10847" priority="2265" stopIfTrue="1" operator="equal">
      <formula>"Muy Alta"</formula>
    </cfRule>
  </conditionalFormatting>
  <conditionalFormatting sqref="AS560">
    <cfRule type="cellIs" dxfId="10846" priority="2269" stopIfTrue="1" operator="equal">
      <formula>"Muy Baja"</formula>
    </cfRule>
  </conditionalFormatting>
  <conditionalFormatting sqref="AD568:AD569">
    <cfRule type="containsText" dxfId="10845" priority="2082" operator="containsText" text="VALORAR">
      <formula>NOT(ISERROR(SEARCH("VALORAR",AD568)))</formula>
    </cfRule>
    <cfRule type="containsText" dxfId="10844" priority="2083" operator="containsText" text="Extrema">
      <formula>NOT(ISERROR(SEARCH("Extrema",AD568)))</formula>
    </cfRule>
    <cfRule type="containsText" dxfId="10843" priority="2084" operator="containsText" text="Alta">
      <formula>NOT(ISERROR(SEARCH("Alta",AD568)))</formula>
    </cfRule>
    <cfRule type="containsText" dxfId="10842" priority="2085" operator="containsText" text="Moderada">
      <formula>NOT(ISERROR(SEARCH("Moderada",AD568)))</formula>
    </cfRule>
    <cfRule type="containsText" dxfId="10841" priority="2086" operator="containsText" text="Baja">
      <formula>NOT(ISERROR(SEARCH("Baja",AD568)))</formula>
    </cfRule>
  </conditionalFormatting>
  <conditionalFormatting sqref="AD568:AD569">
    <cfRule type="containsText" dxfId="10840" priority="2087" operator="containsText" text="VALORAR">
      <formula>NOT(ISERROR(SEARCH("VALORAR",AD568)))</formula>
    </cfRule>
    <cfRule type="containsText" dxfId="10839" priority="2088" operator="containsText" text="Extrema">
      <formula>NOT(ISERROR(SEARCH("Extrema",AD568)))</formula>
    </cfRule>
    <cfRule type="containsText" dxfId="10838" priority="2089" operator="containsText" text="Alta">
      <formula>NOT(ISERROR(SEARCH("Alta",AD568)))</formula>
    </cfRule>
    <cfRule type="containsText" dxfId="10837" priority="2090" operator="containsText" text="Moderada">
      <formula>NOT(ISERROR(SEARCH("Moderada",AD568)))</formula>
    </cfRule>
    <cfRule type="containsText" dxfId="10836" priority="2091" operator="containsText" text="Baja">
      <formula>NOT(ISERROR(SEARCH("Baja",AD568)))</formula>
    </cfRule>
  </conditionalFormatting>
  <conditionalFormatting sqref="AS573">
    <cfRule type="cellIs" dxfId="10835" priority="2036" stopIfTrue="1" operator="equal">
      <formula>"Alta"</formula>
    </cfRule>
  </conditionalFormatting>
  <conditionalFormatting sqref="AS573">
    <cfRule type="cellIs" dxfId="10834" priority="2038" stopIfTrue="1" operator="equal">
      <formula>"Baja"</formula>
    </cfRule>
  </conditionalFormatting>
  <conditionalFormatting sqref="AS573">
    <cfRule type="cellIs" dxfId="10833" priority="2037" stopIfTrue="1" operator="equal">
      <formula>"Media"</formula>
    </cfRule>
  </conditionalFormatting>
  <conditionalFormatting sqref="AS573">
    <cfRule type="cellIs" dxfId="10832" priority="2035" stopIfTrue="1" operator="equal">
      <formula>"Muy Alta"</formula>
    </cfRule>
  </conditionalFormatting>
  <conditionalFormatting sqref="AS573">
    <cfRule type="cellIs" dxfId="10831" priority="2039" stopIfTrue="1" operator="equal">
      <formula>"Muy Baja"</formula>
    </cfRule>
  </conditionalFormatting>
  <conditionalFormatting sqref="AS570">
    <cfRule type="cellIs" dxfId="10830" priority="1994" stopIfTrue="1" operator="equal">
      <formula>"Alta"</formula>
    </cfRule>
  </conditionalFormatting>
  <conditionalFormatting sqref="AS570">
    <cfRule type="cellIs" dxfId="10829" priority="1996" stopIfTrue="1" operator="equal">
      <formula>"Baja"</formula>
    </cfRule>
  </conditionalFormatting>
  <conditionalFormatting sqref="AS570">
    <cfRule type="cellIs" dxfId="10828" priority="1995" stopIfTrue="1" operator="equal">
      <formula>"Media"</formula>
    </cfRule>
  </conditionalFormatting>
  <conditionalFormatting sqref="AS570">
    <cfRule type="cellIs" dxfId="10827" priority="1993" stopIfTrue="1" operator="equal">
      <formula>"Muy Alta"</formula>
    </cfRule>
  </conditionalFormatting>
  <conditionalFormatting sqref="AS570">
    <cfRule type="cellIs" dxfId="10826" priority="1997" stopIfTrue="1" operator="equal">
      <formula>"Muy Baja"</formula>
    </cfRule>
  </conditionalFormatting>
  <conditionalFormatting sqref="U568:U569">
    <cfRule type="cellIs" dxfId="10825" priority="2098" stopIfTrue="1" operator="equal">
      <formula>"Alta"</formula>
    </cfRule>
  </conditionalFormatting>
  <conditionalFormatting sqref="U568:U569">
    <cfRule type="cellIs" dxfId="10824" priority="2100" stopIfTrue="1" operator="equal">
      <formula>"Baja"</formula>
    </cfRule>
  </conditionalFormatting>
  <conditionalFormatting sqref="U568:U569">
    <cfRule type="cellIs" dxfId="10823" priority="2099" stopIfTrue="1" operator="equal">
      <formula>"Media"</formula>
    </cfRule>
  </conditionalFormatting>
  <conditionalFormatting sqref="U568:U569">
    <cfRule type="cellIs" dxfId="10822" priority="2097" stopIfTrue="1" operator="equal">
      <formula>"Muy Alta"</formula>
    </cfRule>
  </conditionalFormatting>
  <conditionalFormatting sqref="U568:U569">
    <cfRule type="cellIs" dxfId="10821" priority="2101" stopIfTrue="1" operator="equal">
      <formula>"Muy Baja"</formula>
    </cfRule>
  </conditionalFormatting>
  <conditionalFormatting sqref="AD574:AD575">
    <cfRule type="containsText" dxfId="10820" priority="1946" operator="containsText" text="VALORAR">
      <formula>NOT(ISERROR(SEARCH("VALORAR",AD574)))</formula>
    </cfRule>
    <cfRule type="containsText" dxfId="10819" priority="1947" operator="containsText" text="Extrema">
      <formula>NOT(ISERROR(SEARCH("Extrema",AD574)))</formula>
    </cfRule>
    <cfRule type="containsText" dxfId="10818" priority="1948" operator="containsText" text="Alta">
      <formula>NOT(ISERROR(SEARCH("Alta",AD574)))</formula>
    </cfRule>
    <cfRule type="containsText" dxfId="10817" priority="1949" operator="containsText" text="Moderada">
      <formula>NOT(ISERROR(SEARCH("Moderada",AD574)))</formula>
    </cfRule>
    <cfRule type="containsText" dxfId="10816" priority="1950" operator="containsText" text="Baja">
      <formula>NOT(ISERROR(SEARCH("Baja",AD574)))</formula>
    </cfRule>
  </conditionalFormatting>
  <conditionalFormatting sqref="AD574:AD575">
    <cfRule type="containsText" dxfId="10815" priority="1951" operator="containsText" text="VALORAR">
      <formula>NOT(ISERROR(SEARCH("VALORAR",AD574)))</formula>
    </cfRule>
    <cfRule type="containsText" dxfId="10814" priority="1952" operator="containsText" text="Extrema">
      <formula>NOT(ISERROR(SEARCH("Extrema",AD574)))</formula>
    </cfRule>
    <cfRule type="containsText" dxfId="10813" priority="1953" operator="containsText" text="Alta">
      <formula>NOT(ISERROR(SEARCH("Alta",AD574)))</formula>
    </cfRule>
    <cfRule type="containsText" dxfId="10812" priority="1954" operator="containsText" text="Moderada">
      <formula>NOT(ISERROR(SEARCH("Moderada",AD574)))</formula>
    </cfRule>
    <cfRule type="containsText" dxfId="10811" priority="1955" operator="containsText" text="Baja">
      <formula>NOT(ISERROR(SEARCH("Baja",AD574)))</formula>
    </cfRule>
  </conditionalFormatting>
  <conditionalFormatting sqref="AZ568">
    <cfRule type="containsText" dxfId="10810" priority="2072" operator="containsText" text="VALORAR">
      <formula>NOT(ISERROR(SEARCH("VALORAR",AZ568)))</formula>
    </cfRule>
    <cfRule type="containsText" dxfId="10809" priority="2073" operator="containsText" text="Extrema">
      <formula>NOT(ISERROR(SEARCH("Extrema",AZ568)))</formula>
    </cfRule>
    <cfRule type="containsText" dxfId="10808" priority="2074" operator="containsText" text="Alta">
      <formula>NOT(ISERROR(SEARCH("Alta",AZ568)))</formula>
    </cfRule>
    <cfRule type="containsText" dxfId="10807" priority="2075" operator="containsText" text="Moderada">
      <formula>NOT(ISERROR(SEARCH("Moderada",AZ568)))</formula>
    </cfRule>
    <cfRule type="containsText" dxfId="10806" priority="2076" operator="containsText" text="Baja">
      <formula>NOT(ISERROR(SEARCH("Baja",AZ568)))</formula>
    </cfRule>
  </conditionalFormatting>
  <conditionalFormatting sqref="AZ568">
    <cfRule type="containsText" dxfId="10805" priority="2077" operator="containsText" text="VALORAR">
      <formula>NOT(ISERROR(SEARCH("VALORAR",AZ568)))</formula>
    </cfRule>
    <cfRule type="containsText" dxfId="10804" priority="2078" operator="containsText" text="Extrema">
      <formula>NOT(ISERROR(SEARCH("Extrema",AZ568)))</formula>
    </cfRule>
    <cfRule type="containsText" dxfId="10803" priority="2079" operator="containsText" text="Alta">
      <formula>NOT(ISERROR(SEARCH("Alta",AZ568)))</formula>
    </cfRule>
    <cfRule type="containsText" dxfId="10802" priority="2080" operator="containsText" text="Moderada">
      <formula>NOT(ISERROR(SEARCH("Moderada",AZ568)))</formula>
    </cfRule>
    <cfRule type="containsText" dxfId="10801" priority="2081" operator="containsText" text="Baja">
      <formula>NOT(ISERROR(SEARCH("Baja",AZ568)))</formula>
    </cfRule>
  </conditionalFormatting>
  <conditionalFormatting sqref="AS568">
    <cfRule type="cellIs" dxfId="10800" priority="2064" stopIfTrue="1" operator="equal">
      <formula>"Alta"</formula>
    </cfRule>
  </conditionalFormatting>
  <conditionalFormatting sqref="AS568">
    <cfRule type="cellIs" dxfId="10799" priority="2066" stopIfTrue="1" operator="equal">
      <formula>"Baja"</formula>
    </cfRule>
  </conditionalFormatting>
  <conditionalFormatting sqref="AS568">
    <cfRule type="cellIs" dxfId="10798" priority="2065" stopIfTrue="1" operator="equal">
      <formula>"Media"</formula>
    </cfRule>
  </conditionalFormatting>
  <conditionalFormatting sqref="AS568">
    <cfRule type="cellIs" dxfId="10797" priority="2063" stopIfTrue="1" operator="equal">
      <formula>"Muy Alta"</formula>
    </cfRule>
  </conditionalFormatting>
  <conditionalFormatting sqref="AS568">
    <cfRule type="cellIs" dxfId="10796" priority="2067" stopIfTrue="1" operator="equal">
      <formula>"Muy Baja"</formula>
    </cfRule>
  </conditionalFormatting>
  <conditionalFormatting sqref="AS569">
    <cfRule type="cellIs" dxfId="10795" priority="2050" stopIfTrue="1" operator="equal">
      <formula>"Alta"</formula>
    </cfRule>
  </conditionalFormatting>
  <conditionalFormatting sqref="AS569">
    <cfRule type="cellIs" dxfId="10794" priority="2052" stopIfTrue="1" operator="equal">
      <formula>"Baja"</formula>
    </cfRule>
  </conditionalFormatting>
  <conditionalFormatting sqref="AS569">
    <cfRule type="cellIs" dxfId="10793" priority="2051" stopIfTrue="1" operator="equal">
      <formula>"Media"</formula>
    </cfRule>
  </conditionalFormatting>
  <conditionalFormatting sqref="AS569">
    <cfRule type="cellIs" dxfId="10792" priority="2049" stopIfTrue="1" operator="equal">
      <formula>"Muy Alta"</formula>
    </cfRule>
  </conditionalFormatting>
  <conditionalFormatting sqref="AS569">
    <cfRule type="cellIs" dxfId="10791" priority="2053" stopIfTrue="1" operator="equal">
      <formula>"Muy Baja"</formula>
    </cfRule>
  </conditionalFormatting>
  <conditionalFormatting sqref="AS579">
    <cfRule type="cellIs" dxfId="10790" priority="1900" stopIfTrue="1" operator="equal">
      <formula>"Alta"</formula>
    </cfRule>
  </conditionalFormatting>
  <conditionalFormatting sqref="AS579">
    <cfRule type="cellIs" dxfId="10789" priority="1902" stopIfTrue="1" operator="equal">
      <formula>"Baja"</formula>
    </cfRule>
  </conditionalFormatting>
  <conditionalFormatting sqref="AS579">
    <cfRule type="cellIs" dxfId="10788" priority="1901" stopIfTrue="1" operator="equal">
      <formula>"Media"</formula>
    </cfRule>
  </conditionalFormatting>
  <conditionalFormatting sqref="AS579">
    <cfRule type="cellIs" dxfId="10787" priority="1899" stopIfTrue="1" operator="equal">
      <formula>"Muy Alta"</formula>
    </cfRule>
  </conditionalFormatting>
  <conditionalFormatting sqref="AS579">
    <cfRule type="cellIs" dxfId="10786" priority="1903" stopIfTrue="1" operator="equal">
      <formula>"Muy Baja"</formula>
    </cfRule>
  </conditionalFormatting>
  <conditionalFormatting sqref="AD570:AD571">
    <cfRule type="containsText" dxfId="10785" priority="2002" operator="containsText" text="VALORAR">
      <formula>NOT(ISERROR(SEARCH("VALORAR",AD570)))</formula>
    </cfRule>
    <cfRule type="containsText" dxfId="10784" priority="2003" operator="containsText" text="Extrema">
      <formula>NOT(ISERROR(SEARCH("Extrema",AD570)))</formula>
    </cfRule>
    <cfRule type="containsText" dxfId="10783" priority="2004" operator="containsText" text="Alta">
      <formula>NOT(ISERROR(SEARCH("Alta",AD570)))</formula>
    </cfRule>
    <cfRule type="containsText" dxfId="10782" priority="2005" operator="containsText" text="Moderada">
      <formula>NOT(ISERROR(SEARCH("Moderada",AD570)))</formula>
    </cfRule>
    <cfRule type="containsText" dxfId="10781" priority="2006" operator="containsText" text="Baja">
      <formula>NOT(ISERROR(SEARCH("Baja",AD570)))</formula>
    </cfRule>
  </conditionalFormatting>
  <conditionalFormatting sqref="AD570:AD571">
    <cfRule type="containsText" dxfId="10780" priority="2007" operator="containsText" text="VALORAR">
      <formula>NOT(ISERROR(SEARCH("VALORAR",AD570)))</formula>
    </cfRule>
    <cfRule type="containsText" dxfId="10779" priority="2008" operator="containsText" text="Extrema">
      <formula>NOT(ISERROR(SEARCH("Extrema",AD570)))</formula>
    </cfRule>
    <cfRule type="containsText" dxfId="10778" priority="2009" operator="containsText" text="Alta">
      <formula>NOT(ISERROR(SEARCH("Alta",AD570)))</formula>
    </cfRule>
    <cfRule type="containsText" dxfId="10777" priority="2010" operator="containsText" text="Moderada">
      <formula>NOT(ISERROR(SEARCH("Moderada",AD570)))</formula>
    </cfRule>
    <cfRule type="containsText" dxfId="10776" priority="2011" operator="containsText" text="Baja">
      <formula>NOT(ISERROR(SEARCH("Baja",AD570)))</formula>
    </cfRule>
  </conditionalFormatting>
  <conditionalFormatting sqref="U570:U571">
    <cfRule type="cellIs" dxfId="10775" priority="2018" stopIfTrue="1" operator="equal">
      <formula>"Alta"</formula>
    </cfRule>
  </conditionalFormatting>
  <conditionalFormatting sqref="U570:U571">
    <cfRule type="cellIs" dxfId="10774" priority="2020" stopIfTrue="1" operator="equal">
      <formula>"Baja"</formula>
    </cfRule>
  </conditionalFormatting>
  <conditionalFormatting sqref="U570:U571">
    <cfRule type="cellIs" dxfId="10773" priority="2019" stopIfTrue="1" operator="equal">
      <formula>"Media"</formula>
    </cfRule>
  </conditionalFormatting>
  <conditionalFormatting sqref="U570:U571">
    <cfRule type="cellIs" dxfId="10772" priority="2017" stopIfTrue="1" operator="equal">
      <formula>"Muy Alta"</formula>
    </cfRule>
  </conditionalFormatting>
  <conditionalFormatting sqref="U570:U571">
    <cfRule type="cellIs" dxfId="10771" priority="2021" stopIfTrue="1" operator="equal">
      <formula>"Muy Baja"</formula>
    </cfRule>
  </conditionalFormatting>
  <conditionalFormatting sqref="AS576">
    <cfRule type="cellIs" dxfId="10770" priority="1858" stopIfTrue="1" operator="equal">
      <formula>"Alta"</formula>
    </cfRule>
  </conditionalFormatting>
  <conditionalFormatting sqref="AS576">
    <cfRule type="cellIs" dxfId="10769" priority="1860" stopIfTrue="1" operator="equal">
      <formula>"Baja"</formula>
    </cfRule>
  </conditionalFormatting>
  <conditionalFormatting sqref="AS576">
    <cfRule type="cellIs" dxfId="10768" priority="1859" stopIfTrue="1" operator="equal">
      <formula>"Media"</formula>
    </cfRule>
  </conditionalFormatting>
  <conditionalFormatting sqref="AS576">
    <cfRule type="cellIs" dxfId="10767" priority="1857" stopIfTrue="1" operator="equal">
      <formula>"Muy Alta"</formula>
    </cfRule>
  </conditionalFormatting>
  <conditionalFormatting sqref="AS576">
    <cfRule type="cellIs" dxfId="10766" priority="1861" stopIfTrue="1" operator="equal">
      <formula>"Muy Baja"</formula>
    </cfRule>
  </conditionalFormatting>
  <conditionalFormatting sqref="AS571">
    <cfRule type="cellIs" dxfId="10765" priority="1980" stopIfTrue="1" operator="equal">
      <formula>"Alta"</formula>
    </cfRule>
  </conditionalFormatting>
  <conditionalFormatting sqref="AS571">
    <cfRule type="cellIs" dxfId="10764" priority="1982" stopIfTrue="1" operator="equal">
      <formula>"Baja"</formula>
    </cfRule>
  </conditionalFormatting>
  <conditionalFormatting sqref="AS571">
    <cfRule type="cellIs" dxfId="10763" priority="1981" stopIfTrue="1" operator="equal">
      <formula>"Media"</formula>
    </cfRule>
  </conditionalFormatting>
  <conditionalFormatting sqref="AS571">
    <cfRule type="cellIs" dxfId="10762" priority="1979" stopIfTrue="1" operator="equal">
      <formula>"Muy Alta"</formula>
    </cfRule>
  </conditionalFormatting>
  <conditionalFormatting sqref="AS571">
    <cfRule type="cellIs" dxfId="10761" priority="1983" stopIfTrue="1" operator="equal">
      <formula>"Muy Baja"</formula>
    </cfRule>
  </conditionalFormatting>
  <conditionalFormatting sqref="U574:U575">
    <cfRule type="cellIs" dxfId="10760" priority="1962" stopIfTrue="1" operator="equal">
      <formula>"Alta"</formula>
    </cfRule>
  </conditionalFormatting>
  <conditionalFormatting sqref="U574:U575">
    <cfRule type="cellIs" dxfId="10759" priority="1964" stopIfTrue="1" operator="equal">
      <formula>"Baja"</formula>
    </cfRule>
  </conditionalFormatting>
  <conditionalFormatting sqref="U574:U575">
    <cfRule type="cellIs" dxfId="10758" priority="1963" stopIfTrue="1" operator="equal">
      <formula>"Media"</formula>
    </cfRule>
  </conditionalFormatting>
  <conditionalFormatting sqref="U574:U575">
    <cfRule type="cellIs" dxfId="10757" priority="1961" stopIfTrue="1" operator="equal">
      <formula>"Muy Alta"</formula>
    </cfRule>
  </conditionalFormatting>
  <conditionalFormatting sqref="U574:U575">
    <cfRule type="cellIs" dxfId="10756" priority="1965" stopIfTrue="1" operator="equal">
      <formula>"Muy Baja"</formula>
    </cfRule>
  </conditionalFormatting>
  <conditionalFormatting sqref="AD580:AD581">
    <cfRule type="containsText" dxfId="10755" priority="1810" operator="containsText" text="VALORAR">
      <formula>NOT(ISERROR(SEARCH("VALORAR",AD580)))</formula>
    </cfRule>
    <cfRule type="containsText" dxfId="10754" priority="1811" operator="containsText" text="Extrema">
      <formula>NOT(ISERROR(SEARCH("Extrema",AD580)))</formula>
    </cfRule>
    <cfRule type="containsText" dxfId="10753" priority="1812" operator="containsText" text="Alta">
      <formula>NOT(ISERROR(SEARCH("Alta",AD580)))</formula>
    </cfRule>
    <cfRule type="containsText" dxfId="10752" priority="1813" operator="containsText" text="Moderada">
      <formula>NOT(ISERROR(SEARCH("Moderada",AD580)))</formula>
    </cfRule>
    <cfRule type="containsText" dxfId="10751" priority="1814" operator="containsText" text="Baja">
      <formula>NOT(ISERROR(SEARCH("Baja",AD580)))</formula>
    </cfRule>
  </conditionalFormatting>
  <conditionalFormatting sqref="AD580:AD581">
    <cfRule type="containsText" dxfId="10750" priority="1815" operator="containsText" text="VALORAR">
      <formula>NOT(ISERROR(SEARCH("VALORAR",AD580)))</formula>
    </cfRule>
    <cfRule type="containsText" dxfId="10749" priority="1816" operator="containsText" text="Extrema">
      <formula>NOT(ISERROR(SEARCH("Extrema",AD580)))</formula>
    </cfRule>
    <cfRule type="containsText" dxfId="10748" priority="1817" operator="containsText" text="Alta">
      <formula>NOT(ISERROR(SEARCH("Alta",AD580)))</formula>
    </cfRule>
    <cfRule type="containsText" dxfId="10747" priority="1818" operator="containsText" text="Moderada">
      <formula>NOT(ISERROR(SEARCH("Moderada",AD580)))</formula>
    </cfRule>
    <cfRule type="containsText" dxfId="10746" priority="1819" operator="containsText" text="Baja">
      <formula>NOT(ISERROR(SEARCH("Baja",AD580)))</formula>
    </cfRule>
  </conditionalFormatting>
  <conditionalFormatting sqref="AZ574">
    <cfRule type="containsText" dxfId="10745" priority="1936" operator="containsText" text="VALORAR">
      <formula>NOT(ISERROR(SEARCH("VALORAR",AZ574)))</formula>
    </cfRule>
    <cfRule type="containsText" dxfId="10744" priority="1937" operator="containsText" text="Extrema">
      <formula>NOT(ISERROR(SEARCH("Extrema",AZ574)))</formula>
    </cfRule>
    <cfRule type="containsText" dxfId="10743" priority="1938" operator="containsText" text="Alta">
      <formula>NOT(ISERROR(SEARCH("Alta",AZ574)))</formula>
    </cfRule>
    <cfRule type="containsText" dxfId="10742" priority="1939" operator="containsText" text="Moderada">
      <formula>NOT(ISERROR(SEARCH("Moderada",AZ574)))</formula>
    </cfRule>
    <cfRule type="containsText" dxfId="10741" priority="1940" operator="containsText" text="Baja">
      <formula>NOT(ISERROR(SEARCH("Baja",AZ574)))</formula>
    </cfRule>
  </conditionalFormatting>
  <conditionalFormatting sqref="AZ574">
    <cfRule type="containsText" dxfId="10740" priority="1941" operator="containsText" text="VALORAR">
      <formula>NOT(ISERROR(SEARCH("VALORAR",AZ574)))</formula>
    </cfRule>
    <cfRule type="containsText" dxfId="10739" priority="1942" operator="containsText" text="Extrema">
      <formula>NOT(ISERROR(SEARCH("Extrema",AZ574)))</formula>
    </cfRule>
    <cfRule type="containsText" dxfId="10738" priority="1943" operator="containsText" text="Alta">
      <formula>NOT(ISERROR(SEARCH("Alta",AZ574)))</formula>
    </cfRule>
    <cfRule type="containsText" dxfId="10737" priority="1944" operator="containsText" text="Moderada">
      <formula>NOT(ISERROR(SEARCH("Moderada",AZ574)))</formula>
    </cfRule>
    <cfRule type="containsText" dxfId="10736" priority="1945" operator="containsText" text="Baja">
      <formula>NOT(ISERROR(SEARCH("Baja",AZ574)))</formula>
    </cfRule>
  </conditionalFormatting>
  <conditionalFormatting sqref="AS574">
    <cfRule type="cellIs" dxfId="10735" priority="1928" stopIfTrue="1" operator="equal">
      <formula>"Alta"</formula>
    </cfRule>
  </conditionalFormatting>
  <conditionalFormatting sqref="AS574">
    <cfRule type="cellIs" dxfId="10734" priority="1930" stopIfTrue="1" operator="equal">
      <formula>"Baja"</formula>
    </cfRule>
  </conditionalFormatting>
  <conditionalFormatting sqref="AS574">
    <cfRule type="cellIs" dxfId="10733" priority="1929" stopIfTrue="1" operator="equal">
      <formula>"Media"</formula>
    </cfRule>
  </conditionalFormatting>
  <conditionalFormatting sqref="AS574">
    <cfRule type="cellIs" dxfId="10732" priority="1927" stopIfTrue="1" operator="equal">
      <formula>"Muy Alta"</formula>
    </cfRule>
  </conditionalFormatting>
  <conditionalFormatting sqref="AS574">
    <cfRule type="cellIs" dxfId="10731" priority="1931" stopIfTrue="1" operator="equal">
      <formula>"Muy Baja"</formula>
    </cfRule>
  </conditionalFormatting>
  <conditionalFormatting sqref="AS575">
    <cfRule type="cellIs" dxfId="10730" priority="1914" stopIfTrue="1" operator="equal">
      <formula>"Alta"</formula>
    </cfRule>
  </conditionalFormatting>
  <conditionalFormatting sqref="AS575">
    <cfRule type="cellIs" dxfId="10729" priority="1916" stopIfTrue="1" operator="equal">
      <formula>"Baja"</formula>
    </cfRule>
  </conditionalFormatting>
  <conditionalFormatting sqref="AS575">
    <cfRule type="cellIs" dxfId="10728" priority="1915" stopIfTrue="1" operator="equal">
      <formula>"Media"</formula>
    </cfRule>
  </conditionalFormatting>
  <conditionalFormatting sqref="AS575">
    <cfRule type="cellIs" dxfId="10727" priority="1913" stopIfTrue="1" operator="equal">
      <formula>"Muy Alta"</formula>
    </cfRule>
  </conditionalFormatting>
  <conditionalFormatting sqref="AS575">
    <cfRule type="cellIs" dxfId="10726" priority="1917" stopIfTrue="1" operator="equal">
      <formula>"Muy Baja"</formula>
    </cfRule>
  </conditionalFormatting>
  <conditionalFormatting sqref="AS585">
    <cfRule type="cellIs" dxfId="10725" priority="1764" stopIfTrue="1" operator="equal">
      <formula>"Alta"</formula>
    </cfRule>
  </conditionalFormatting>
  <conditionalFormatting sqref="AS585">
    <cfRule type="cellIs" dxfId="10724" priority="1766" stopIfTrue="1" operator="equal">
      <formula>"Baja"</formula>
    </cfRule>
  </conditionalFormatting>
  <conditionalFormatting sqref="AS585">
    <cfRule type="cellIs" dxfId="10723" priority="1765" stopIfTrue="1" operator="equal">
      <formula>"Media"</formula>
    </cfRule>
  </conditionalFormatting>
  <conditionalFormatting sqref="AS585">
    <cfRule type="cellIs" dxfId="10722" priority="1763" stopIfTrue="1" operator="equal">
      <formula>"Muy Alta"</formula>
    </cfRule>
  </conditionalFormatting>
  <conditionalFormatting sqref="AS585">
    <cfRule type="cellIs" dxfId="10721" priority="1767" stopIfTrue="1" operator="equal">
      <formula>"Muy Baja"</formula>
    </cfRule>
  </conditionalFormatting>
  <conditionalFormatting sqref="AD576:AD577">
    <cfRule type="containsText" dxfId="10720" priority="1866" operator="containsText" text="VALORAR">
      <formula>NOT(ISERROR(SEARCH("VALORAR",AD576)))</formula>
    </cfRule>
    <cfRule type="containsText" dxfId="10719" priority="1867" operator="containsText" text="Extrema">
      <formula>NOT(ISERROR(SEARCH("Extrema",AD576)))</formula>
    </cfRule>
    <cfRule type="containsText" dxfId="10718" priority="1868" operator="containsText" text="Alta">
      <formula>NOT(ISERROR(SEARCH("Alta",AD576)))</formula>
    </cfRule>
    <cfRule type="containsText" dxfId="10717" priority="1869" operator="containsText" text="Moderada">
      <formula>NOT(ISERROR(SEARCH("Moderada",AD576)))</formula>
    </cfRule>
    <cfRule type="containsText" dxfId="10716" priority="1870" operator="containsText" text="Baja">
      <formula>NOT(ISERROR(SEARCH("Baja",AD576)))</formula>
    </cfRule>
  </conditionalFormatting>
  <conditionalFormatting sqref="AD576:AD577">
    <cfRule type="containsText" dxfId="10715" priority="1871" operator="containsText" text="VALORAR">
      <formula>NOT(ISERROR(SEARCH("VALORAR",AD576)))</formula>
    </cfRule>
    <cfRule type="containsText" dxfId="10714" priority="1872" operator="containsText" text="Extrema">
      <formula>NOT(ISERROR(SEARCH("Extrema",AD576)))</formula>
    </cfRule>
    <cfRule type="containsText" dxfId="10713" priority="1873" operator="containsText" text="Alta">
      <formula>NOT(ISERROR(SEARCH("Alta",AD576)))</formula>
    </cfRule>
    <cfRule type="containsText" dxfId="10712" priority="1874" operator="containsText" text="Moderada">
      <formula>NOT(ISERROR(SEARCH("Moderada",AD576)))</formula>
    </cfRule>
    <cfRule type="containsText" dxfId="10711" priority="1875" operator="containsText" text="Baja">
      <formula>NOT(ISERROR(SEARCH("Baja",AD576)))</formula>
    </cfRule>
  </conditionalFormatting>
  <conditionalFormatting sqref="U576:U577">
    <cfRule type="cellIs" dxfId="10710" priority="1882" stopIfTrue="1" operator="equal">
      <formula>"Alta"</formula>
    </cfRule>
  </conditionalFormatting>
  <conditionalFormatting sqref="U576:U577">
    <cfRule type="cellIs" dxfId="10709" priority="1884" stopIfTrue="1" operator="equal">
      <formula>"Baja"</formula>
    </cfRule>
  </conditionalFormatting>
  <conditionalFormatting sqref="U576:U577">
    <cfRule type="cellIs" dxfId="10708" priority="1883" stopIfTrue="1" operator="equal">
      <formula>"Media"</formula>
    </cfRule>
  </conditionalFormatting>
  <conditionalFormatting sqref="U576:U577">
    <cfRule type="cellIs" dxfId="10707" priority="1881" stopIfTrue="1" operator="equal">
      <formula>"Muy Alta"</formula>
    </cfRule>
  </conditionalFormatting>
  <conditionalFormatting sqref="U576:U577">
    <cfRule type="cellIs" dxfId="10706" priority="1885" stopIfTrue="1" operator="equal">
      <formula>"Muy Baja"</formula>
    </cfRule>
  </conditionalFormatting>
  <conditionalFormatting sqref="AS582">
    <cfRule type="cellIs" dxfId="10705" priority="1722" stopIfTrue="1" operator="equal">
      <formula>"Alta"</formula>
    </cfRule>
  </conditionalFormatting>
  <conditionalFormatting sqref="AS582">
    <cfRule type="cellIs" dxfId="10704" priority="1724" stopIfTrue="1" operator="equal">
      <formula>"Baja"</formula>
    </cfRule>
  </conditionalFormatting>
  <conditionalFormatting sqref="AS582">
    <cfRule type="cellIs" dxfId="10703" priority="1723" stopIfTrue="1" operator="equal">
      <formula>"Media"</formula>
    </cfRule>
  </conditionalFormatting>
  <conditionalFormatting sqref="AS582">
    <cfRule type="cellIs" dxfId="10702" priority="1721" stopIfTrue="1" operator="equal">
      <formula>"Muy Alta"</formula>
    </cfRule>
  </conditionalFormatting>
  <conditionalFormatting sqref="AS582">
    <cfRule type="cellIs" dxfId="10701" priority="1725" stopIfTrue="1" operator="equal">
      <formula>"Muy Baja"</formula>
    </cfRule>
  </conditionalFormatting>
  <conditionalFormatting sqref="AS577">
    <cfRule type="cellIs" dxfId="10700" priority="1844" stopIfTrue="1" operator="equal">
      <formula>"Alta"</formula>
    </cfRule>
  </conditionalFormatting>
  <conditionalFormatting sqref="AS577">
    <cfRule type="cellIs" dxfId="10699" priority="1846" stopIfTrue="1" operator="equal">
      <formula>"Baja"</formula>
    </cfRule>
  </conditionalFormatting>
  <conditionalFormatting sqref="AS577">
    <cfRule type="cellIs" dxfId="10698" priority="1845" stopIfTrue="1" operator="equal">
      <formula>"Media"</formula>
    </cfRule>
  </conditionalFormatting>
  <conditionalFormatting sqref="AS577">
    <cfRule type="cellIs" dxfId="10697" priority="1843" stopIfTrue="1" operator="equal">
      <formula>"Muy Alta"</formula>
    </cfRule>
  </conditionalFormatting>
  <conditionalFormatting sqref="AS577">
    <cfRule type="cellIs" dxfId="10696" priority="1847" stopIfTrue="1" operator="equal">
      <formula>"Muy Baja"</formula>
    </cfRule>
  </conditionalFormatting>
  <conditionalFormatting sqref="U562:U563">
    <cfRule type="cellIs" dxfId="10695" priority="2234" stopIfTrue="1" operator="equal">
      <formula>"Alta"</formula>
    </cfRule>
  </conditionalFormatting>
  <conditionalFormatting sqref="U562:U563">
    <cfRule type="cellIs" dxfId="10694" priority="2236" stopIfTrue="1" operator="equal">
      <formula>"Baja"</formula>
    </cfRule>
  </conditionalFormatting>
  <conditionalFormatting sqref="U562:U563">
    <cfRule type="cellIs" dxfId="10693" priority="2235" stopIfTrue="1" operator="equal">
      <formula>"Media"</formula>
    </cfRule>
  </conditionalFormatting>
  <conditionalFormatting sqref="U562:U563">
    <cfRule type="cellIs" dxfId="10692" priority="2233" stopIfTrue="1" operator="equal">
      <formula>"Muy Alta"</formula>
    </cfRule>
  </conditionalFormatting>
  <conditionalFormatting sqref="U562:U563">
    <cfRule type="cellIs" dxfId="10691" priority="2237" stopIfTrue="1" operator="equal">
      <formula>"Muy Baja"</formula>
    </cfRule>
  </conditionalFormatting>
  <conditionalFormatting sqref="AD562:AD563">
    <cfRule type="containsText" dxfId="10690" priority="2218" operator="containsText" text="VALORAR">
      <formula>NOT(ISERROR(SEARCH("VALORAR",AD562)))</formula>
    </cfRule>
    <cfRule type="containsText" dxfId="10689" priority="2219" operator="containsText" text="Extrema">
      <formula>NOT(ISERROR(SEARCH("Extrema",AD562)))</formula>
    </cfRule>
    <cfRule type="containsText" dxfId="10688" priority="2220" operator="containsText" text="Alta">
      <formula>NOT(ISERROR(SEARCH("Alta",AD562)))</formula>
    </cfRule>
    <cfRule type="containsText" dxfId="10687" priority="2221" operator="containsText" text="Moderada">
      <formula>NOT(ISERROR(SEARCH("Moderada",AD562)))</formula>
    </cfRule>
    <cfRule type="containsText" dxfId="10686" priority="2222" operator="containsText" text="Baja">
      <formula>NOT(ISERROR(SEARCH("Baja",AD562)))</formula>
    </cfRule>
  </conditionalFormatting>
  <conditionalFormatting sqref="AD562:AD563">
    <cfRule type="containsText" dxfId="10685" priority="2223" operator="containsText" text="VALORAR">
      <formula>NOT(ISERROR(SEARCH("VALORAR",AD562)))</formula>
    </cfRule>
    <cfRule type="containsText" dxfId="10684" priority="2224" operator="containsText" text="Extrema">
      <formula>NOT(ISERROR(SEARCH("Extrema",AD562)))</formula>
    </cfRule>
    <cfRule type="containsText" dxfId="10683" priority="2225" operator="containsText" text="Alta">
      <formula>NOT(ISERROR(SEARCH("Alta",AD562)))</formula>
    </cfRule>
    <cfRule type="containsText" dxfId="10682" priority="2226" operator="containsText" text="Moderada">
      <formula>NOT(ISERROR(SEARCH("Moderada",AD562)))</formula>
    </cfRule>
    <cfRule type="containsText" dxfId="10681" priority="2227" operator="containsText" text="Baja">
      <formula>NOT(ISERROR(SEARCH("Baja",AD562)))</formula>
    </cfRule>
  </conditionalFormatting>
  <conditionalFormatting sqref="AZ562">
    <cfRule type="containsText" dxfId="10680" priority="2208" operator="containsText" text="VALORAR">
      <formula>NOT(ISERROR(SEARCH("VALORAR",AZ562)))</formula>
    </cfRule>
    <cfRule type="containsText" dxfId="10679" priority="2209" operator="containsText" text="Extrema">
      <formula>NOT(ISERROR(SEARCH("Extrema",AZ562)))</formula>
    </cfRule>
    <cfRule type="containsText" dxfId="10678" priority="2210" operator="containsText" text="Alta">
      <formula>NOT(ISERROR(SEARCH("Alta",AZ562)))</formula>
    </cfRule>
    <cfRule type="containsText" dxfId="10677" priority="2211" operator="containsText" text="Moderada">
      <formula>NOT(ISERROR(SEARCH("Moderada",AZ562)))</formula>
    </cfRule>
    <cfRule type="containsText" dxfId="10676" priority="2212" operator="containsText" text="Baja">
      <formula>NOT(ISERROR(SEARCH("Baja",AZ562)))</formula>
    </cfRule>
  </conditionalFormatting>
  <conditionalFormatting sqref="AZ562">
    <cfRule type="containsText" dxfId="10675" priority="2213" operator="containsText" text="VALORAR">
      <formula>NOT(ISERROR(SEARCH("VALORAR",AZ562)))</formula>
    </cfRule>
    <cfRule type="containsText" dxfId="10674" priority="2214" operator="containsText" text="Extrema">
      <formula>NOT(ISERROR(SEARCH("Extrema",AZ562)))</formula>
    </cfRule>
    <cfRule type="containsText" dxfId="10673" priority="2215" operator="containsText" text="Alta">
      <formula>NOT(ISERROR(SEARCH("Alta",AZ562)))</formula>
    </cfRule>
    <cfRule type="containsText" dxfId="10672" priority="2216" operator="containsText" text="Moderada">
      <formula>NOT(ISERROR(SEARCH("Moderada",AZ562)))</formula>
    </cfRule>
    <cfRule type="containsText" dxfId="10671" priority="2217" operator="containsText" text="Baja">
      <formula>NOT(ISERROR(SEARCH("Baja",AZ562)))</formula>
    </cfRule>
  </conditionalFormatting>
  <conditionalFormatting sqref="AS562">
    <cfRule type="cellIs" dxfId="10670" priority="2200" stopIfTrue="1" operator="equal">
      <formula>"Alta"</formula>
    </cfRule>
  </conditionalFormatting>
  <conditionalFormatting sqref="AS562">
    <cfRule type="cellIs" dxfId="10669" priority="2202" stopIfTrue="1" operator="equal">
      <formula>"Baja"</formula>
    </cfRule>
  </conditionalFormatting>
  <conditionalFormatting sqref="AS562">
    <cfRule type="cellIs" dxfId="10668" priority="2201" stopIfTrue="1" operator="equal">
      <formula>"Media"</formula>
    </cfRule>
  </conditionalFormatting>
  <conditionalFormatting sqref="AS562">
    <cfRule type="cellIs" dxfId="10667" priority="2199" stopIfTrue="1" operator="equal">
      <formula>"Muy Alta"</formula>
    </cfRule>
  </conditionalFormatting>
  <conditionalFormatting sqref="AS562">
    <cfRule type="cellIs" dxfId="10666" priority="2203" stopIfTrue="1" operator="equal">
      <formula>"Muy Baja"</formula>
    </cfRule>
  </conditionalFormatting>
  <conditionalFormatting sqref="AS563">
    <cfRule type="cellIs" dxfId="10665" priority="2186" stopIfTrue="1" operator="equal">
      <formula>"Alta"</formula>
    </cfRule>
  </conditionalFormatting>
  <conditionalFormatting sqref="AS563">
    <cfRule type="cellIs" dxfId="10664" priority="2188" stopIfTrue="1" operator="equal">
      <formula>"Baja"</formula>
    </cfRule>
  </conditionalFormatting>
  <conditionalFormatting sqref="AS563">
    <cfRule type="cellIs" dxfId="10663" priority="2187" stopIfTrue="1" operator="equal">
      <formula>"Media"</formula>
    </cfRule>
  </conditionalFormatting>
  <conditionalFormatting sqref="AS563">
    <cfRule type="cellIs" dxfId="10662" priority="2185" stopIfTrue="1" operator="equal">
      <formula>"Muy Alta"</formula>
    </cfRule>
  </conditionalFormatting>
  <conditionalFormatting sqref="AS563">
    <cfRule type="cellIs" dxfId="10661" priority="2189" stopIfTrue="1" operator="equal">
      <formula>"Muy Baja"</formula>
    </cfRule>
  </conditionalFormatting>
  <conditionalFormatting sqref="AS567">
    <cfRule type="cellIs" dxfId="10660" priority="2172" stopIfTrue="1" operator="equal">
      <formula>"Alta"</formula>
    </cfRule>
  </conditionalFormatting>
  <conditionalFormatting sqref="AS567">
    <cfRule type="cellIs" dxfId="10659" priority="2174" stopIfTrue="1" operator="equal">
      <formula>"Baja"</formula>
    </cfRule>
  </conditionalFormatting>
  <conditionalFormatting sqref="AS567">
    <cfRule type="cellIs" dxfId="10658" priority="2173" stopIfTrue="1" operator="equal">
      <formula>"Media"</formula>
    </cfRule>
  </conditionalFormatting>
  <conditionalFormatting sqref="AS567">
    <cfRule type="cellIs" dxfId="10657" priority="2171" stopIfTrue="1" operator="equal">
      <formula>"Muy Alta"</formula>
    </cfRule>
  </conditionalFormatting>
  <conditionalFormatting sqref="AS567">
    <cfRule type="cellIs" dxfId="10656" priority="2175" stopIfTrue="1" operator="equal">
      <formula>"Muy Baja"</formula>
    </cfRule>
  </conditionalFormatting>
  <conditionalFormatting sqref="AD564:AD565">
    <cfRule type="containsText" dxfId="10655" priority="2138" operator="containsText" text="VALORAR">
      <formula>NOT(ISERROR(SEARCH("VALORAR",AD564)))</formula>
    </cfRule>
    <cfRule type="containsText" dxfId="10654" priority="2139" operator="containsText" text="Extrema">
      <formula>NOT(ISERROR(SEARCH("Extrema",AD564)))</formula>
    </cfRule>
    <cfRule type="containsText" dxfId="10653" priority="2140" operator="containsText" text="Alta">
      <formula>NOT(ISERROR(SEARCH("Alta",AD564)))</formula>
    </cfRule>
    <cfRule type="containsText" dxfId="10652" priority="2141" operator="containsText" text="Moderada">
      <formula>NOT(ISERROR(SEARCH("Moderada",AD564)))</formula>
    </cfRule>
    <cfRule type="containsText" dxfId="10651" priority="2142" operator="containsText" text="Baja">
      <formula>NOT(ISERROR(SEARCH("Baja",AD564)))</formula>
    </cfRule>
  </conditionalFormatting>
  <conditionalFormatting sqref="AD564:AD565">
    <cfRule type="containsText" dxfId="10650" priority="2143" operator="containsText" text="VALORAR">
      <formula>NOT(ISERROR(SEARCH("VALORAR",AD564)))</formula>
    </cfRule>
    <cfRule type="containsText" dxfId="10649" priority="2144" operator="containsText" text="Extrema">
      <formula>NOT(ISERROR(SEARCH("Extrema",AD564)))</formula>
    </cfRule>
    <cfRule type="containsText" dxfId="10648" priority="2145" operator="containsText" text="Alta">
      <formula>NOT(ISERROR(SEARCH("Alta",AD564)))</formula>
    </cfRule>
    <cfRule type="containsText" dxfId="10647" priority="2146" operator="containsText" text="Moderada">
      <formula>NOT(ISERROR(SEARCH("Moderada",AD564)))</formula>
    </cfRule>
    <cfRule type="containsText" dxfId="10646" priority="2147" operator="containsText" text="Baja">
      <formula>NOT(ISERROR(SEARCH("Baja",AD564)))</formula>
    </cfRule>
  </conditionalFormatting>
  <conditionalFormatting sqref="U564:U565">
    <cfRule type="cellIs" dxfId="10645" priority="2154" stopIfTrue="1" operator="equal">
      <formula>"Alta"</formula>
    </cfRule>
  </conditionalFormatting>
  <conditionalFormatting sqref="U564:U565">
    <cfRule type="cellIs" dxfId="10644" priority="2156" stopIfTrue="1" operator="equal">
      <formula>"Baja"</formula>
    </cfRule>
  </conditionalFormatting>
  <conditionalFormatting sqref="U564:U565">
    <cfRule type="cellIs" dxfId="10643" priority="2155" stopIfTrue="1" operator="equal">
      <formula>"Media"</formula>
    </cfRule>
  </conditionalFormatting>
  <conditionalFormatting sqref="U564:U565">
    <cfRule type="cellIs" dxfId="10642" priority="2153" stopIfTrue="1" operator="equal">
      <formula>"Muy Alta"</formula>
    </cfRule>
  </conditionalFormatting>
  <conditionalFormatting sqref="U564:U565">
    <cfRule type="cellIs" dxfId="10641" priority="2157" stopIfTrue="1" operator="equal">
      <formula>"Muy Baja"</formula>
    </cfRule>
  </conditionalFormatting>
  <conditionalFormatting sqref="AS564">
    <cfRule type="cellIs" dxfId="10640" priority="2130" stopIfTrue="1" operator="equal">
      <formula>"Alta"</formula>
    </cfRule>
  </conditionalFormatting>
  <conditionalFormatting sqref="AS564">
    <cfRule type="cellIs" dxfId="10639" priority="2132" stopIfTrue="1" operator="equal">
      <formula>"Baja"</formula>
    </cfRule>
  </conditionalFormatting>
  <conditionalFormatting sqref="AS564">
    <cfRule type="cellIs" dxfId="10638" priority="2131" stopIfTrue="1" operator="equal">
      <formula>"Media"</formula>
    </cfRule>
  </conditionalFormatting>
  <conditionalFormatting sqref="AS564">
    <cfRule type="cellIs" dxfId="10637" priority="2129" stopIfTrue="1" operator="equal">
      <formula>"Muy Alta"</formula>
    </cfRule>
  </conditionalFormatting>
  <conditionalFormatting sqref="AS564">
    <cfRule type="cellIs" dxfId="10636" priority="2133" stopIfTrue="1" operator="equal">
      <formula>"Muy Baja"</formula>
    </cfRule>
  </conditionalFormatting>
  <conditionalFormatting sqref="AS565">
    <cfRule type="cellIs" dxfId="10635" priority="2116" stopIfTrue="1" operator="equal">
      <formula>"Alta"</formula>
    </cfRule>
  </conditionalFormatting>
  <conditionalFormatting sqref="AS565">
    <cfRule type="cellIs" dxfId="10634" priority="2118" stopIfTrue="1" operator="equal">
      <formula>"Baja"</formula>
    </cfRule>
  </conditionalFormatting>
  <conditionalFormatting sqref="AS565">
    <cfRule type="cellIs" dxfId="10633" priority="2117" stopIfTrue="1" operator="equal">
      <formula>"Media"</formula>
    </cfRule>
  </conditionalFormatting>
  <conditionalFormatting sqref="AS565">
    <cfRule type="cellIs" dxfId="10632" priority="2115" stopIfTrue="1" operator="equal">
      <formula>"Muy Alta"</formula>
    </cfRule>
  </conditionalFormatting>
  <conditionalFormatting sqref="AS565">
    <cfRule type="cellIs" dxfId="10631" priority="2119" stopIfTrue="1" operator="equal">
      <formula>"Muy Baja"</formula>
    </cfRule>
  </conditionalFormatting>
  <conditionalFormatting sqref="U580:U581">
    <cfRule type="cellIs" dxfId="10630" priority="1826" stopIfTrue="1" operator="equal">
      <formula>"Alta"</formula>
    </cfRule>
  </conditionalFormatting>
  <conditionalFormatting sqref="U580:U581">
    <cfRule type="cellIs" dxfId="10629" priority="1828" stopIfTrue="1" operator="equal">
      <formula>"Baja"</formula>
    </cfRule>
  </conditionalFormatting>
  <conditionalFormatting sqref="U580:U581">
    <cfRule type="cellIs" dxfId="10628" priority="1827" stopIfTrue="1" operator="equal">
      <formula>"Media"</formula>
    </cfRule>
  </conditionalFormatting>
  <conditionalFormatting sqref="U580:U581">
    <cfRule type="cellIs" dxfId="10627" priority="1825" stopIfTrue="1" operator="equal">
      <formula>"Muy Alta"</formula>
    </cfRule>
  </conditionalFormatting>
  <conditionalFormatting sqref="U580:U581">
    <cfRule type="cellIs" dxfId="10626" priority="1829" stopIfTrue="1" operator="equal">
      <formula>"Muy Baja"</formula>
    </cfRule>
  </conditionalFormatting>
  <conditionalFormatting sqref="AZ580">
    <cfRule type="containsText" dxfId="10625" priority="1800" operator="containsText" text="VALORAR">
      <formula>NOT(ISERROR(SEARCH("VALORAR",AZ580)))</formula>
    </cfRule>
    <cfRule type="containsText" dxfId="10624" priority="1801" operator="containsText" text="Extrema">
      <formula>NOT(ISERROR(SEARCH("Extrema",AZ580)))</formula>
    </cfRule>
    <cfRule type="containsText" dxfId="10623" priority="1802" operator="containsText" text="Alta">
      <formula>NOT(ISERROR(SEARCH("Alta",AZ580)))</formula>
    </cfRule>
    <cfRule type="containsText" dxfId="10622" priority="1803" operator="containsText" text="Moderada">
      <formula>NOT(ISERROR(SEARCH("Moderada",AZ580)))</formula>
    </cfRule>
    <cfRule type="containsText" dxfId="10621" priority="1804" operator="containsText" text="Baja">
      <formula>NOT(ISERROR(SEARCH("Baja",AZ580)))</formula>
    </cfRule>
  </conditionalFormatting>
  <conditionalFormatting sqref="AZ580">
    <cfRule type="containsText" dxfId="10620" priority="1805" operator="containsText" text="VALORAR">
      <formula>NOT(ISERROR(SEARCH("VALORAR",AZ580)))</formula>
    </cfRule>
    <cfRule type="containsText" dxfId="10619" priority="1806" operator="containsText" text="Extrema">
      <formula>NOT(ISERROR(SEARCH("Extrema",AZ580)))</formula>
    </cfRule>
    <cfRule type="containsText" dxfId="10618" priority="1807" operator="containsText" text="Alta">
      <formula>NOT(ISERROR(SEARCH("Alta",AZ580)))</formula>
    </cfRule>
    <cfRule type="containsText" dxfId="10617" priority="1808" operator="containsText" text="Moderada">
      <formula>NOT(ISERROR(SEARCH("Moderada",AZ580)))</formula>
    </cfRule>
    <cfRule type="containsText" dxfId="10616" priority="1809" operator="containsText" text="Baja">
      <formula>NOT(ISERROR(SEARCH("Baja",AZ580)))</formula>
    </cfRule>
  </conditionalFormatting>
  <conditionalFormatting sqref="AS580">
    <cfRule type="cellIs" dxfId="10615" priority="1792" stopIfTrue="1" operator="equal">
      <formula>"Alta"</formula>
    </cfRule>
  </conditionalFormatting>
  <conditionalFormatting sqref="AS580">
    <cfRule type="cellIs" dxfId="10614" priority="1794" stopIfTrue="1" operator="equal">
      <formula>"Baja"</formula>
    </cfRule>
  </conditionalFormatting>
  <conditionalFormatting sqref="AS580">
    <cfRule type="cellIs" dxfId="10613" priority="1793" stopIfTrue="1" operator="equal">
      <formula>"Media"</formula>
    </cfRule>
  </conditionalFormatting>
  <conditionalFormatting sqref="AS580">
    <cfRule type="cellIs" dxfId="10612" priority="1791" stopIfTrue="1" operator="equal">
      <formula>"Muy Alta"</formula>
    </cfRule>
  </conditionalFormatting>
  <conditionalFormatting sqref="AS580">
    <cfRule type="cellIs" dxfId="10611" priority="1795" stopIfTrue="1" operator="equal">
      <formula>"Muy Baja"</formula>
    </cfRule>
  </conditionalFormatting>
  <conditionalFormatting sqref="AS581">
    <cfRule type="cellIs" dxfId="10610" priority="1778" stopIfTrue="1" operator="equal">
      <formula>"Alta"</formula>
    </cfRule>
  </conditionalFormatting>
  <conditionalFormatting sqref="AS581">
    <cfRule type="cellIs" dxfId="10609" priority="1780" stopIfTrue="1" operator="equal">
      <formula>"Baja"</formula>
    </cfRule>
  </conditionalFormatting>
  <conditionalFormatting sqref="AS581">
    <cfRule type="cellIs" dxfId="10608" priority="1779" stopIfTrue="1" operator="equal">
      <formula>"Media"</formula>
    </cfRule>
  </conditionalFormatting>
  <conditionalFormatting sqref="AS581">
    <cfRule type="cellIs" dxfId="10607" priority="1777" stopIfTrue="1" operator="equal">
      <formula>"Muy Alta"</formula>
    </cfRule>
  </conditionalFormatting>
  <conditionalFormatting sqref="AS581">
    <cfRule type="cellIs" dxfId="10606" priority="1781" stopIfTrue="1" operator="equal">
      <formula>"Muy Baja"</formula>
    </cfRule>
  </conditionalFormatting>
  <conditionalFormatting sqref="AD582:AD583">
    <cfRule type="containsText" dxfId="10605" priority="1730" operator="containsText" text="VALORAR">
      <formula>NOT(ISERROR(SEARCH("VALORAR",AD582)))</formula>
    </cfRule>
    <cfRule type="containsText" dxfId="10604" priority="1731" operator="containsText" text="Extrema">
      <formula>NOT(ISERROR(SEARCH("Extrema",AD582)))</formula>
    </cfRule>
    <cfRule type="containsText" dxfId="10603" priority="1732" operator="containsText" text="Alta">
      <formula>NOT(ISERROR(SEARCH("Alta",AD582)))</formula>
    </cfRule>
    <cfRule type="containsText" dxfId="10602" priority="1733" operator="containsText" text="Moderada">
      <formula>NOT(ISERROR(SEARCH("Moderada",AD582)))</formula>
    </cfRule>
    <cfRule type="containsText" dxfId="10601" priority="1734" operator="containsText" text="Baja">
      <formula>NOT(ISERROR(SEARCH("Baja",AD582)))</formula>
    </cfRule>
  </conditionalFormatting>
  <conditionalFormatting sqref="AD582:AD583">
    <cfRule type="containsText" dxfId="10600" priority="1735" operator="containsText" text="VALORAR">
      <formula>NOT(ISERROR(SEARCH("VALORAR",AD582)))</formula>
    </cfRule>
    <cfRule type="containsText" dxfId="10599" priority="1736" operator="containsText" text="Extrema">
      <formula>NOT(ISERROR(SEARCH("Extrema",AD582)))</formula>
    </cfRule>
    <cfRule type="containsText" dxfId="10598" priority="1737" operator="containsText" text="Alta">
      <formula>NOT(ISERROR(SEARCH("Alta",AD582)))</formula>
    </cfRule>
    <cfRule type="containsText" dxfId="10597" priority="1738" operator="containsText" text="Moderada">
      <formula>NOT(ISERROR(SEARCH("Moderada",AD582)))</formula>
    </cfRule>
    <cfRule type="containsText" dxfId="10596" priority="1739" operator="containsText" text="Baja">
      <formula>NOT(ISERROR(SEARCH("Baja",AD582)))</formula>
    </cfRule>
  </conditionalFormatting>
  <conditionalFormatting sqref="U582:U583">
    <cfRule type="cellIs" dxfId="10595" priority="1746" stopIfTrue="1" operator="equal">
      <formula>"Alta"</formula>
    </cfRule>
  </conditionalFormatting>
  <conditionalFormatting sqref="U582:U583">
    <cfRule type="cellIs" dxfId="10594" priority="1748" stopIfTrue="1" operator="equal">
      <formula>"Baja"</formula>
    </cfRule>
  </conditionalFormatting>
  <conditionalFormatting sqref="U582:U583">
    <cfRule type="cellIs" dxfId="10593" priority="1747" stopIfTrue="1" operator="equal">
      <formula>"Media"</formula>
    </cfRule>
  </conditionalFormatting>
  <conditionalFormatting sqref="U582:U583">
    <cfRule type="cellIs" dxfId="10592" priority="1745" stopIfTrue="1" operator="equal">
      <formula>"Muy Alta"</formula>
    </cfRule>
  </conditionalFormatting>
  <conditionalFormatting sqref="U582:U583">
    <cfRule type="cellIs" dxfId="10591" priority="1749" stopIfTrue="1" operator="equal">
      <formula>"Muy Baja"</formula>
    </cfRule>
  </conditionalFormatting>
  <conditionalFormatting sqref="AS583">
    <cfRule type="cellIs" dxfId="10590" priority="1708" stopIfTrue="1" operator="equal">
      <formula>"Alta"</formula>
    </cfRule>
  </conditionalFormatting>
  <conditionalFormatting sqref="AS583">
    <cfRule type="cellIs" dxfId="10589" priority="1710" stopIfTrue="1" operator="equal">
      <formula>"Baja"</formula>
    </cfRule>
  </conditionalFormatting>
  <conditionalFormatting sqref="AS583">
    <cfRule type="cellIs" dxfId="10588" priority="1709" stopIfTrue="1" operator="equal">
      <formula>"Media"</formula>
    </cfRule>
  </conditionalFormatting>
  <conditionalFormatting sqref="AS583">
    <cfRule type="cellIs" dxfId="10587" priority="1707" stopIfTrue="1" operator="equal">
      <formula>"Muy Alta"</formula>
    </cfRule>
  </conditionalFormatting>
  <conditionalFormatting sqref="AS583">
    <cfRule type="cellIs" dxfId="10586" priority="1711" stopIfTrue="1" operator="equal">
      <formula>"Muy Baja"</formula>
    </cfRule>
  </conditionalFormatting>
  <conditionalFormatting sqref="AD592:AD593">
    <cfRule type="containsText" dxfId="10585" priority="1674" operator="containsText" text="VALORAR">
      <formula>NOT(ISERROR(SEARCH("VALORAR",AD592)))</formula>
    </cfRule>
    <cfRule type="containsText" dxfId="10584" priority="1675" operator="containsText" text="Extrema">
      <formula>NOT(ISERROR(SEARCH("Extrema",AD592)))</formula>
    </cfRule>
    <cfRule type="containsText" dxfId="10583" priority="1676" operator="containsText" text="Alta">
      <formula>NOT(ISERROR(SEARCH("Alta",AD592)))</formula>
    </cfRule>
    <cfRule type="containsText" dxfId="10582" priority="1677" operator="containsText" text="Moderada">
      <formula>NOT(ISERROR(SEARCH("Moderada",AD592)))</formula>
    </cfRule>
    <cfRule type="containsText" dxfId="10581" priority="1678" operator="containsText" text="Baja">
      <formula>NOT(ISERROR(SEARCH("Baja",AD592)))</formula>
    </cfRule>
  </conditionalFormatting>
  <conditionalFormatting sqref="AD592:AD593">
    <cfRule type="containsText" dxfId="10580" priority="1679" operator="containsText" text="VALORAR">
      <formula>NOT(ISERROR(SEARCH("VALORAR",AD592)))</formula>
    </cfRule>
    <cfRule type="containsText" dxfId="10579" priority="1680" operator="containsText" text="Extrema">
      <formula>NOT(ISERROR(SEARCH("Extrema",AD592)))</formula>
    </cfRule>
    <cfRule type="containsText" dxfId="10578" priority="1681" operator="containsText" text="Alta">
      <formula>NOT(ISERROR(SEARCH("Alta",AD592)))</formula>
    </cfRule>
    <cfRule type="containsText" dxfId="10577" priority="1682" operator="containsText" text="Moderada">
      <formula>NOT(ISERROR(SEARCH("Moderada",AD592)))</formula>
    </cfRule>
    <cfRule type="containsText" dxfId="10576" priority="1683" operator="containsText" text="Baja">
      <formula>NOT(ISERROR(SEARCH("Baja",AD592)))</formula>
    </cfRule>
  </conditionalFormatting>
  <conditionalFormatting sqref="AS597">
    <cfRule type="cellIs" dxfId="10575" priority="1628" stopIfTrue="1" operator="equal">
      <formula>"Alta"</formula>
    </cfRule>
  </conditionalFormatting>
  <conditionalFormatting sqref="AS597">
    <cfRule type="cellIs" dxfId="10574" priority="1630" stopIfTrue="1" operator="equal">
      <formula>"Baja"</formula>
    </cfRule>
  </conditionalFormatting>
  <conditionalFormatting sqref="AS597">
    <cfRule type="cellIs" dxfId="10573" priority="1629" stopIfTrue="1" operator="equal">
      <formula>"Media"</formula>
    </cfRule>
  </conditionalFormatting>
  <conditionalFormatting sqref="AS597">
    <cfRule type="cellIs" dxfId="10572" priority="1627" stopIfTrue="1" operator="equal">
      <formula>"Muy Alta"</formula>
    </cfRule>
  </conditionalFormatting>
  <conditionalFormatting sqref="AS597">
    <cfRule type="cellIs" dxfId="10571" priority="1631" stopIfTrue="1" operator="equal">
      <formula>"Muy Baja"</formula>
    </cfRule>
  </conditionalFormatting>
  <conditionalFormatting sqref="AS594">
    <cfRule type="cellIs" dxfId="10570" priority="1586" stopIfTrue="1" operator="equal">
      <formula>"Alta"</formula>
    </cfRule>
  </conditionalFormatting>
  <conditionalFormatting sqref="AS594">
    <cfRule type="cellIs" dxfId="10569" priority="1588" stopIfTrue="1" operator="equal">
      <formula>"Baja"</formula>
    </cfRule>
  </conditionalFormatting>
  <conditionalFormatting sqref="AS594">
    <cfRule type="cellIs" dxfId="10568" priority="1587" stopIfTrue="1" operator="equal">
      <formula>"Media"</formula>
    </cfRule>
  </conditionalFormatting>
  <conditionalFormatting sqref="AS594">
    <cfRule type="cellIs" dxfId="10567" priority="1585" stopIfTrue="1" operator="equal">
      <formula>"Muy Alta"</formula>
    </cfRule>
  </conditionalFormatting>
  <conditionalFormatting sqref="AS594">
    <cfRule type="cellIs" dxfId="10566" priority="1589" stopIfTrue="1" operator="equal">
      <formula>"Muy Baja"</formula>
    </cfRule>
  </conditionalFormatting>
  <conditionalFormatting sqref="U592:U593">
    <cfRule type="cellIs" dxfId="10565" priority="1690" stopIfTrue="1" operator="equal">
      <formula>"Alta"</formula>
    </cfRule>
  </conditionalFormatting>
  <conditionalFormatting sqref="U592:U593">
    <cfRule type="cellIs" dxfId="10564" priority="1692" stopIfTrue="1" operator="equal">
      <formula>"Baja"</formula>
    </cfRule>
  </conditionalFormatting>
  <conditionalFormatting sqref="U592:U593">
    <cfRule type="cellIs" dxfId="10563" priority="1691" stopIfTrue="1" operator="equal">
      <formula>"Media"</formula>
    </cfRule>
  </conditionalFormatting>
  <conditionalFormatting sqref="U592:U593">
    <cfRule type="cellIs" dxfId="10562" priority="1689" stopIfTrue="1" operator="equal">
      <formula>"Muy Alta"</formula>
    </cfRule>
  </conditionalFormatting>
  <conditionalFormatting sqref="U592:U593">
    <cfRule type="cellIs" dxfId="10561" priority="1693" stopIfTrue="1" operator="equal">
      <formula>"Muy Baja"</formula>
    </cfRule>
  </conditionalFormatting>
  <conditionalFormatting sqref="AZ592">
    <cfRule type="containsText" dxfId="10560" priority="1664" operator="containsText" text="VALORAR">
      <formula>NOT(ISERROR(SEARCH("VALORAR",AZ592)))</formula>
    </cfRule>
    <cfRule type="containsText" dxfId="10559" priority="1665" operator="containsText" text="Extrema">
      <formula>NOT(ISERROR(SEARCH("Extrema",AZ592)))</formula>
    </cfRule>
    <cfRule type="containsText" dxfId="10558" priority="1666" operator="containsText" text="Alta">
      <formula>NOT(ISERROR(SEARCH("Alta",AZ592)))</formula>
    </cfRule>
    <cfRule type="containsText" dxfId="10557" priority="1667" operator="containsText" text="Moderada">
      <formula>NOT(ISERROR(SEARCH("Moderada",AZ592)))</formula>
    </cfRule>
    <cfRule type="containsText" dxfId="10556" priority="1668" operator="containsText" text="Baja">
      <formula>NOT(ISERROR(SEARCH("Baja",AZ592)))</formula>
    </cfRule>
  </conditionalFormatting>
  <conditionalFormatting sqref="AZ592">
    <cfRule type="containsText" dxfId="10555" priority="1669" operator="containsText" text="VALORAR">
      <formula>NOT(ISERROR(SEARCH("VALORAR",AZ592)))</formula>
    </cfRule>
    <cfRule type="containsText" dxfId="10554" priority="1670" operator="containsText" text="Extrema">
      <formula>NOT(ISERROR(SEARCH("Extrema",AZ592)))</formula>
    </cfRule>
    <cfRule type="containsText" dxfId="10553" priority="1671" operator="containsText" text="Alta">
      <formula>NOT(ISERROR(SEARCH("Alta",AZ592)))</formula>
    </cfRule>
    <cfRule type="containsText" dxfId="10552" priority="1672" operator="containsText" text="Moderada">
      <formula>NOT(ISERROR(SEARCH("Moderada",AZ592)))</formula>
    </cfRule>
    <cfRule type="containsText" dxfId="10551" priority="1673" operator="containsText" text="Baja">
      <formula>NOT(ISERROR(SEARCH("Baja",AZ592)))</formula>
    </cfRule>
  </conditionalFormatting>
  <conditionalFormatting sqref="AS592">
    <cfRule type="cellIs" dxfId="10550" priority="1656" stopIfTrue="1" operator="equal">
      <formula>"Alta"</formula>
    </cfRule>
  </conditionalFormatting>
  <conditionalFormatting sqref="AS592">
    <cfRule type="cellIs" dxfId="10549" priority="1658" stopIfTrue="1" operator="equal">
      <formula>"Baja"</formula>
    </cfRule>
  </conditionalFormatting>
  <conditionalFormatting sqref="AS592">
    <cfRule type="cellIs" dxfId="10548" priority="1657" stopIfTrue="1" operator="equal">
      <formula>"Media"</formula>
    </cfRule>
  </conditionalFormatting>
  <conditionalFormatting sqref="AS592">
    <cfRule type="cellIs" dxfId="10547" priority="1655" stopIfTrue="1" operator="equal">
      <formula>"Muy Alta"</formula>
    </cfRule>
  </conditionalFormatting>
  <conditionalFormatting sqref="AS592">
    <cfRule type="cellIs" dxfId="10546" priority="1659" stopIfTrue="1" operator="equal">
      <formula>"Muy Baja"</formula>
    </cfRule>
  </conditionalFormatting>
  <conditionalFormatting sqref="AS593">
    <cfRule type="cellIs" dxfId="10545" priority="1642" stopIfTrue="1" operator="equal">
      <formula>"Alta"</formula>
    </cfRule>
  </conditionalFormatting>
  <conditionalFormatting sqref="AS593">
    <cfRule type="cellIs" dxfId="10544" priority="1644" stopIfTrue="1" operator="equal">
      <formula>"Baja"</formula>
    </cfRule>
  </conditionalFormatting>
  <conditionalFormatting sqref="AS593">
    <cfRule type="cellIs" dxfId="10543" priority="1643" stopIfTrue="1" operator="equal">
      <formula>"Media"</formula>
    </cfRule>
  </conditionalFormatting>
  <conditionalFormatting sqref="AS593">
    <cfRule type="cellIs" dxfId="10542" priority="1641" stopIfTrue="1" operator="equal">
      <formula>"Muy Alta"</formula>
    </cfRule>
  </conditionalFormatting>
  <conditionalFormatting sqref="AS593">
    <cfRule type="cellIs" dxfId="10541" priority="1645" stopIfTrue="1" operator="equal">
      <formula>"Muy Baja"</formula>
    </cfRule>
  </conditionalFormatting>
  <conditionalFormatting sqref="AD594:AD595">
    <cfRule type="containsText" dxfId="10540" priority="1594" operator="containsText" text="VALORAR">
      <formula>NOT(ISERROR(SEARCH("VALORAR",AD594)))</formula>
    </cfRule>
    <cfRule type="containsText" dxfId="10539" priority="1595" operator="containsText" text="Extrema">
      <formula>NOT(ISERROR(SEARCH("Extrema",AD594)))</formula>
    </cfRule>
    <cfRule type="containsText" dxfId="10538" priority="1596" operator="containsText" text="Alta">
      <formula>NOT(ISERROR(SEARCH("Alta",AD594)))</formula>
    </cfRule>
    <cfRule type="containsText" dxfId="10537" priority="1597" operator="containsText" text="Moderada">
      <formula>NOT(ISERROR(SEARCH("Moderada",AD594)))</formula>
    </cfRule>
    <cfRule type="containsText" dxfId="10536" priority="1598" operator="containsText" text="Baja">
      <formula>NOT(ISERROR(SEARCH("Baja",AD594)))</formula>
    </cfRule>
  </conditionalFormatting>
  <conditionalFormatting sqref="AD594:AD595">
    <cfRule type="containsText" dxfId="10535" priority="1599" operator="containsText" text="VALORAR">
      <formula>NOT(ISERROR(SEARCH("VALORAR",AD594)))</formula>
    </cfRule>
    <cfRule type="containsText" dxfId="10534" priority="1600" operator="containsText" text="Extrema">
      <formula>NOT(ISERROR(SEARCH("Extrema",AD594)))</formula>
    </cfRule>
    <cfRule type="containsText" dxfId="10533" priority="1601" operator="containsText" text="Alta">
      <formula>NOT(ISERROR(SEARCH("Alta",AD594)))</formula>
    </cfRule>
    <cfRule type="containsText" dxfId="10532" priority="1602" operator="containsText" text="Moderada">
      <formula>NOT(ISERROR(SEARCH("Moderada",AD594)))</formula>
    </cfRule>
    <cfRule type="containsText" dxfId="10531" priority="1603" operator="containsText" text="Baja">
      <formula>NOT(ISERROR(SEARCH("Baja",AD594)))</formula>
    </cfRule>
  </conditionalFormatting>
  <conditionalFormatting sqref="U594:U595">
    <cfRule type="cellIs" dxfId="10530" priority="1610" stopIfTrue="1" operator="equal">
      <formula>"Alta"</formula>
    </cfRule>
  </conditionalFormatting>
  <conditionalFormatting sqref="U594:U595">
    <cfRule type="cellIs" dxfId="10529" priority="1612" stopIfTrue="1" operator="equal">
      <formula>"Baja"</formula>
    </cfRule>
  </conditionalFormatting>
  <conditionalFormatting sqref="U594:U595">
    <cfRule type="cellIs" dxfId="10528" priority="1611" stopIfTrue="1" operator="equal">
      <formula>"Media"</formula>
    </cfRule>
  </conditionalFormatting>
  <conditionalFormatting sqref="U594:U595">
    <cfRule type="cellIs" dxfId="10527" priority="1609" stopIfTrue="1" operator="equal">
      <formula>"Muy Alta"</formula>
    </cfRule>
  </conditionalFormatting>
  <conditionalFormatting sqref="U594:U595">
    <cfRule type="cellIs" dxfId="10526" priority="1613" stopIfTrue="1" operator="equal">
      <formula>"Muy Baja"</formula>
    </cfRule>
  </conditionalFormatting>
  <conditionalFormatting sqref="AS595">
    <cfRule type="cellIs" dxfId="10525" priority="1572" stopIfTrue="1" operator="equal">
      <formula>"Alta"</formula>
    </cfRule>
  </conditionalFormatting>
  <conditionalFormatting sqref="AS595">
    <cfRule type="cellIs" dxfId="10524" priority="1574" stopIfTrue="1" operator="equal">
      <formula>"Baja"</formula>
    </cfRule>
  </conditionalFormatting>
  <conditionalFormatting sqref="AS595">
    <cfRule type="cellIs" dxfId="10523" priority="1573" stopIfTrue="1" operator="equal">
      <formula>"Media"</formula>
    </cfRule>
  </conditionalFormatting>
  <conditionalFormatting sqref="AS595">
    <cfRule type="cellIs" dxfId="10522" priority="1571" stopIfTrue="1" operator="equal">
      <formula>"Muy Alta"</formula>
    </cfRule>
  </conditionalFormatting>
  <conditionalFormatting sqref="AS595">
    <cfRule type="cellIs" dxfId="10521" priority="1575" stopIfTrue="1" operator="equal">
      <formula>"Muy Baja"</formula>
    </cfRule>
  </conditionalFormatting>
  <conditionalFormatting sqref="AD586:AD587">
    <cfRule type="containsText" dxfId="10520" priority="1538" operator="containsText" text="VALORAR">
      <formula>NOT(ISERROR(SEARCH("VALORAR",AD586)))</formula>
    </cfRule>
    <cfRule type="containsText" dxfId="10519" priority="1539" operator="containsText" text="Extrema">
      <formula>NOT(ISERROR(SEARCH("Extrema",AD586)))</formula>
    </cfRule>
    <cfRule type="containsText" dxfId="10518" priority="1540" operator="containsText" text="Alta">
      <formula>NOT(ISERROR(SEARCH("Alta",AD586)))</formula>
    </cfRule>
    <cfRule type="containsText" dxfId="10517" priority="1541" operator="containsText" text="Moderada">
      <formula>NOT(ISERROR(SEARCH("Moderada",AD586)))</formula>
    </cfRule>
    <cfRule type="containsText" dxfId="10516" priority="1542" operator="containsText" text="Baja">
      <formula>NOT(ISERROR(SEARCH("Baja",AD586)))</formula>
    </cfRule>
  </conditionalFormatting>
  <conditionalFormatting sqref="AD586:AD587">
    <cfRule type="containsText" dxfId="10515" priority="1543" operator="containsText" text="VALORAR">
      <formula>NOT(ISERROR(SEARCH("VALORAR",AD586)))</formula>
    </cfRule>
    <cfRule type="containsText" dxfId="10514" priority="1544" operator="containsText" text="Extrema">
      <formula>NOT(ISERROR(SEARCH("Extrema",AD586)))</formula>
    </cfRule>
    <cfRule type="containsText" dxfId="10513" priority="1545" operator="containsText" text="Alta">
      <formula>NOT(ISERROR(SEARCH("Alta",AD586)))</formula>
    </cfRule>
    <cfRule type="containsText" dxfId="10512" priority="1546" operator="containsText" text="Moderada">
      <formula>NOT(ISERROR(SEARCH("Moderada",AD586)))</formula>
    </cfRule>
    <cfRule type="containsText" dxfId="10511" priority="1547" operator="containsText" text="Baja">
      <formula>NOT(ISERROR(SEARCH("Baja",AD586)))</formula>
    </cfRule>
  </conditionalFormatting>
  <conditionalFormatting sqref="AS591">
    <cfRule type="cellIs" dxfId="10510" priority="1492" stopIfTrue="1" operator="equal">
      <formula>"Alta"</formula>
    </cfRule>
  </conditionalFormatting>
  <conditionalFormatting sqref="AS591">
    <cfRule type="cellIs" dxfId="10509" priority="1494" stopIfTrue="1" operator="equal">
      <formula>"Baja"</formula>
    </cfRule>
  </conditionalFormatting>
  <conditionalFormatting sqref="AS591">
    <cfRule type="cellIs" dxfId="10508" priority="1493" stopIfTrue="1" operator="equal">
      <formula>"Media"</formula>
    </cfRule>
  </conditionalFormatting>
  <conditionalFormatting sqref="AS591">
    <cfRule type="cellIs" dxfId="10507" priority="1491" stopIfTrue="1" operator="equal">
      <formula>"Muy Alta"</formula>
    </cfRule>
  </conditionalFormatting>
  <conditionalFormatting sqref="AS591">
    <cfRule type="cellIs" dxfId="10506" priority="1495" stopIfTrue="1" operator="equal">
      <formula>"Muy Baja"</formula>
    </cfRule>
  </conditionalFormatting>
  <conditionalFormatting sqref="AS588">
    <cfRule type="cellIs" dxfId="10505" priority="1450" stopIfTrue="1" operator="equal">
      <formula>"Alta"</formula>
    </cfRule>
  </conditionalFormatting>
  <conditionalFormatting sqref="AS588">
    <cfRule type="cellIs" dxfId="10504" priority="1452" stopIfTrue="1" operator="equal">
      <formula>"Baja"</formula>
    </cfRule>
  </conditionalFormatting>
  <conditionalFormatting sqref="AS588">
    <cfRule type="cellIs" dxfId="10503" priority="1451" stopIfTrue="1" operator="equal">
      <formula>"Media"</formula>
    </cfRule>
  </conditionalFormatting>
  <conditionalFormatting sqref="AS588">
    <cfRule type="cellIs" dxfId="10502" priority="1449" stopIfTrue="1" operator="equal">
      <formula>"Muy Alta"</formula>
    </cfRule>
  </conditionalFormatting>
  <conditionalFormatting sqref="AS588">
    <cfRule type="cellIs" dxfId="10501" priority="1453" stopIfTrue="1" operator="equal">
      <formula>"Muy Baja"</formula>
    </cfRule>
  </conditionalFormatting>
  <conditionalFormatting sqref="U586:U587">
    <cfRule type="cellIs" dxfId="10500" priority="1554" stopIfTrue="1" operator="equal">
      <formula>"Alta"</formula>
    </cfRule>
  </conditionalFormatting>
  <conditionalFormatting sqref="U586:U587">
    <cfRule type="cellIs" dxfId="10499" priority="1556" stopIfTrue="1" operator="equal">
      <formula>"Baja"</formula>
    </cfRule>
  </conditionalFormatting>
  <conditionalFormatting sqref="U586:U587">
    <cfRule type="cellIs" dxfId="10498" priority="1555" stopIfTrue="1" operator="equal">
      <formula>"Media"</formula>
    </cfRule>
  </conditionalFormatting>
  <conditionalFormatting sqref="U586:U587">
    <cfRule type="cellIs" dxfId="10497" priority="1553" stopIfTrue="1" operator="equal">
      <formula>"Muy Alta"</formula>
    </cfRule>
  </conditionalFormatting>
  <conditionalFormatting sqref="U586:U587">
    <cfRule type="cellIs" dxfId="10496" priority="1557" stopIfTrue="1" operator="equal">
      <formula>"Muy Baja"</formula>
    </cfRule>
  </conditionalFormatting>
  <conditionalFormatting sqref="AZ586">
    <cfRule type="containsText" dxfId="10495" priority="1528" operator="containsText" text="VALORAR">
      <formula>NOT(ISERROR(SEARCH("VALORAR",AZ586)))</formula>
    </cfRule>
    <cfRule type="containsText" dxfId="10494" priority="1529" operator="containsText" text="Extrema">
      <formula>NOT(ISERROR(SEARCH("Extrema",AZ586)))</formula>
    </cfRule>
    <cfRule type="containsText" dxfId="10493" priority="1530" operator="containsText" text="Alta">
      <formula>NOT(ISERROR(SEARCH("Alta",AZ586)))</formula>
    </cfRule>
    <cfRule type="containsText" dxfId="10492" priority="1531" operator="containsText" text="Moderada">
      <formula>NOT(ISERROR(SEARCH("Moderada",AZ586)))</formula>
    </cfRule>
    <cfRule type="containsText" dxfId="10491" priority="1532" operator="containsText" text="Baja">
      <formula>NOT(ISERROR(SEARCH("Baja",AZ586)))</formula>
    </cfRule>
  </conditionalFormatting>
  <conditionalFormatting sqref="AZ586">
    <cfRule type="containsText" dxfId="10490" priority="1533" operator="containsText" text="VALORAR">
      <formula>NOT(ISERROR(SEARCH("VALORAR",AZ586)))</formula>
    </cfRule>
    <cfRule type="containsText" dxfId="10489" priority="1534" operator="containsText" text="Extrema">
      <formula>NOT(ISERROR(SEARCH("Extrema",AZ586)))</formula>
    </cfRule>
    <cfRule type="containsText" dxfId="10488" priority="1535" operator="containsText" text="Alta">
      <formula>NOT(ISERROR(SEARCH("Alta",AZ586)))</formula>
    </cfRule>
    <cfRule type="containsText" dxfId="10487" priority="1536" operator="containsText" text="Moderada">
      <formula>NOT(ISERROR(SEARCH("Moderada",AZ586)))</formula>
    </cfRule>
    <cfRule type="containsText" dxfId="10486" priority="1537" operator="containsText" text="Baja">
      <formula>NOT(ISERROR(SEARCH("Baja",AZ586)))</formula>
    </cfRule>
  </conditionalFormatting>
  <conditionalFormatting sqref="AS586">
    <cfRule type="cellIs" dxfId="10485" priority="1520" stopIfTrue="1" operator="equal">
      <formula>"Alta"</formula>
    </cfRule>
  </conditionalFormatting>
  <conditionalFormatting sqref="AS586">
    <cfRule type="cellIs" dxfId="10484" priority="1522" stopIfTrue="1" operator="equal">
      <formula>"Baja"</formula>
    </cfRule>
  </conditionalFormatting>
  <conditionalFormatting sqref="AS586">
    <cfRule type="cellIs" dxfId="10483" priority="1521" stopIfTrue="1" operator="equal">
      <formula>"Media"</formula>
    </cfRule>
  </conditionalFormatting>
  <conditionalFormatting sqref="AS586">
    <cfRule type="cellIs" dxfId="10482" priority="1519" stopIfTrue="1" operator="equal">
      <formula>"Muy Alta"</formula>
    </cfRule>
  </conditionalFormatting>
  <conditionalFormatting sqref="AS586">
    <cfRule type="cellIs" dxfId="10481" priority="1523" stopIfTrue="1" operator="equal">
      <formula>"Muy Baja"</formula>
    </cfRule>
  </conditionalFormatting>
  <conditionalFormatting sqref="AS587">
    <cfRule type="cellIs" dxfId="10480" priority="1506" stopIfTrue="1" operator="equal">
      <formula>"Alta"</formula>
    </cfRule>
  </conditionalFormatting>
  <conditionalFormatting sqref="AS587">
    <cfRule type="cellIs" dxfId="10479" priority="1508" stopIfTrue="1" operator="equal">
      <formula>"Baja"</formula>
    </cfRule>
  </conditionalFormatting>
  <conditionalFormatting sqref="AS587">
    <cfRule type="cellIs" dxfId="10478" priority="1507" stopIfTrue="1" operator="equal">
      <formula>"Media"</formula>
    </cfRule>
  </conditionalFormatting>
  <conditionalFormatting sqref="AS587">
    <cfRule type="cellIs" dxfId="10477" priority="1505" stopIfTrue="1" operator="equal">
      <formula>"Muy Alta"</formula>
    </cfRule>
  </conditionalFormatting>
  <conditionalFormatting sqref="AS587">
    <cfRule type="cellIs" dxfId="10476" priority="1509" stopIfTrue="1" operator="equal">
      <formula>"Muy Baja"</formula>
    </cfRule>
  </conditionalFormatting>
  <conditionalFormatting sqref="AD588:AD589">
    <cfRule type="containsText" dxfId="10475" priority="1458" operator="containsText" text="VALORAR">
      <formula>NOT(ISERROR(SEARCH("VALORAR",AD588)))</formula>
    </cfRule>
    <cfRule type="containsText" dxfId="10474" priority="1459" operator="containsText" text="Extrema">
      <formula>NOT(ISERROR(SEARCH("Extrema",AD588)))</formula>
    </cfRule>
    <cfRule type="containsText" dxfId="10473" priority="1460" operator="containsText" text="Alta">
      <formula>NOT(ISERROR(SEARCH("Alta",AD588)))</formula>
    </cfRule>
    <cfRule type="containsText" dxfId="10472" priority="1461" operator="containsText" text="Moderada">
      <formula>NOT(ISERROR(SEARCH("Moderada",AD588)))</formula>
    </cfRule>
    <cfRule type="containsText" dxfId="10471" priority="1462" operator="containsText" text="Baja">
      <formula>NOT(ISERROR(SEARCH("Baja",AD588)))</formula>
    </cfRule>
  </conditionalFormatting>
  <conditionalFormatting sqref="AD588:AD589">
    <cfRule type="containsText" dxfId="10470" priority="1463" operator="containsText" text="VALORAR">
      <formula>NOT(ISERROR(SEARCH("VALORAR",AD588)))</formula>
    </cfRule>
    <cfRule type="containsText" dxfId="10469" priority="1464" operator="containsText" text="Extrema">
      <formula>NOT(ISERROR(SEARCH("Extrema",AD588)))</formula>
    </cfRule>
    <cfRule type="containsText" dxfId="10468" priority="1465" operator="containsText" text="Alta">
      <formula>NOT(ISERROR(SEARCH("Alta",AD588)))</formula>
    </cfRule>
    <cfRule type="containsText" dxfId="10467" priority="1466" operator="containsText" text="Moderada">
      <formula>NOT(ISERROR(SEARCH("Moderada",AD588)))</formula>
    </cfRule>
    <cfRule type="containsText" dxfId="10466" priority="1467" operator="containsText" text="Baja">
      <formula>NOT(ISERROR(SEARCH("Baja",AD588)))</formula>
    </cfRule>
  </conditionalFormatting>
  <conditionalFormatting sqref="U588:U589">
    <cfRule type="cellIs" dxfId="10465" priority="1474" stopIfTrue="1" operator="equal">
      <formula>"Alta"</formula>
    </cfRule>
  </conditionalFormatting>
  <conditionalFormatting sqref="U588:U589">
    <cfRule type="cellIs" dxfId="10464" priority="1476" stopIfTrue="1" operator="equal">
      <formula>"Baja"</formula>
    </cfRule>
  </conditionalFormatting>
  <conditionalFormatting sqref="U588:U589">
    <cfRule type="cellIs" dxfId="10463" priority="1475" stopIfTrue="1" operator="equal">
      <formula>"Media"</formula>
    </cfRule>
  </conditionalFormatting>
  <conditionalFormatting sqref="U588:U589">
    <cfRule type="cellIs" dxfId="10462" priority="1473" stopIfTrue="1" operator="equal">
      <formula>"Muy Alta"</formula>
    </cfRule>
  </conditionalFormatting>
  <conditionalFormatting sqref="U588:U589">
    <cfRule type="cellIs" dxfId="10461" priority="1477" stopIfTrue="1" operator="equal">
      <formula>"Muy Baja"</formula>
    </cfRule>
  </conditionalFormatting>
  <conditionalFormatting sqref="AS589">
    <cfRule type="cellIs" dxfId="10460" priority="1436" stopIfTrue="1" operator="equal">
      <formula>"Alta"</formula>
    </cfRule>
  </conditionalFormatting>
  <conditionalFormatting sqref="AS589">
    <cfRule type="cellIs" dxfId="10459" priority="1438" stopIfTrue="1" operator="equal">
      <formula>"Baja"</formula>
    </cfRule>
  </conditionalFormatting>
  <conditionalFormatting sqref="AS589">
    <cfRule type="cellIs" dxfId="10458" priority="1437" stopIfTrue="1" operator="equal">
      <formula>"Media"</formula>
    </cfRule>
  </conditionalFormatting>
  <conditionalFormatting sqref="AS589">
    <cfRule type="cellIs" dxfId="10457" priority="1435" stopIfTrue="1" operator="equal">
      <formula>"Muy Alta"</formula>
    </cfRule>
  </conditionalFormatting>
  <conditionalFormatting sqref="AS589">
    <cfRule type="cellIs" dxfId="10456" priority="1439" stopIfTrue="1" operator="equal">
      <formula>"Muy Baja"</formula>
    </cfRule>
  </conditionalFormatting>
  <conditionalFormatting sqref="AD566">
    <cfRule type="containsText" dxfId="10455" priority="1402" operator="containsText" text="VALORAR">
      <formula>NOT(ISERROR(SEARCH("VALORAR",AD566)))</formula>
    </cfRule>
    <cfRule type="containsText" dxfId="10454" priority="1403" operator="containsText" text="Extrema">
      <formula>NOT(ISERROR(SEARCH("Extrema",AD566)))</formula>
    </cfRule>
    <cfRule type="containsText" dxfId="10453" priority="1404" operator="containsText" text="Alta">
      <formula>NOT(ISERROR(SEARCH("Alta",AD566)))</formula>
    </cfRule>
    <cfRule type="containsText" dxfId="10452" priority="1405" operator="containsText" text="Moderada">
      <formula>NOT(ISERROR(SEARCH("Moderada",AD566)))</formula>
    </cfRule>
    <cfRule type="containsText" dxfId="10451" priority="1406" operator="containsText" text="Baja">
      <formula>NOT(ISERROR(SEARCH("Baja",AD566)))</formula>
    </cfRule>
  </conditionalFormatting>
  <conditionalFormatting sqref="AD566">
    <cfRule type="containsText" dxfId="10450" priority="1407" operator="containsText" text="VALORAR">
      <formula>NOT(ISERROR(SEARCH("VALORAR",AD566)))</formula>
    </cfRule>
    <cfRule type="containsText" dxfId="10449" priority="1408" operator="containsText" text="Extrema">
      <formula>NOT(ISERROR(SEARCH("Extrema",AD566)))</formula>
    </cfRule>
    <cfRule type="containsText" dxfId="10448" priority="1409" operator="containsText" text="Alta">
      <formula>NOT(ISERROR(SEARCH("Alta",AD566)))</formula>
    </cfRule>
    <cfRule type="containsText" dxfId="10447" priority="1410" operator="containsText" text="Moderada">
      <formula>NOT(ISERROR(SEARCH("Moderada",AD566)))</formula>
    </cfRule>
    <cfRule type="containsText" dxfId="10446" priority="1411" operator="containsText" text="Baja">
      <formula>NOT(ISERROR(SEARCH("Baja",AD566)))</formula>
    </cfRule>
  </conditionalFormatting>
  <conditionalFormatting sqref="U566">
    <cfRule type="cellIs" dxfId="10445" priority="1418" stopIfTrue="1" operator="equal">
      <formula>"Alta"</formula>
    </cfRule>
  </conditionalFormatting>
  <conditionalFormatting sqref="U566">
    <cfRule type="cellIs" dxfId="10444" priority="1420" stopIfTrue="1" operator="equal">
      <formula>"Baja"</formula>
    </cfRule>
  </conditionalFormatting>
  <conditionalFormatting sqref="U566">
    <cfRule type="cellIs" dxfId="10443" priority="1419" stopIfTrue="1" operator="equal">
      <formula>"Media"</formula>
    </cfRule>
  </conditionalFormatting>
  <conditionalFormatting sqref="U566">
    <cfRule type="cellIs" dxfId="10442" priority="1417" stopIfTrue="1" operator="equal">
      <formula>"Muy Alta"</formula>
    </cfRule>
  </conditionalFormatting>
  <conditionalFormatting sqref="U566">
    <cfRule type="cellIs" dxfId="10441" priority="1421" stopIfTrue="1" operator="equal">
      <formula>"Muy Baja"</formula>
    </cfRule>
  </conditionalFormatting>
  <conditionalFormatting sqref="AS566">
    <cfRule type="cellIs" dxfId="10440" priority="1394" stopIfTrue="1" operator="equal">
      <formula>"Alta"</formula>
    </cfRule>
  </conditionalFormatting>
  <conditionalFormatting sqref="AS566">
    <cfRule type="cellIs" dxfId="10439" priority="1396" stopIfTrue="1" operator="equal">
      <formula>"Baja"</formula>
    </cfRule>
  </conditionalFormatting>
  <conditionalFormatting sqref="AS566">
    <cfRule type="cellIs" dxfId="10438" priority="1395" stopIfTrue="1" operator="equal">
      <formula>"Media"</formula>
    </cfRule>
  </conditionalFormatting>
  <conditionalFormatting sqref="AS566">
    <cfRule type="cellIs" dxfId="10437" priority="1393" stopIfTrue="1" operator="equal">
      <formula>"Muy Alta"</formula>
    </cfRule>
  </conditionalFormatting>
  <conditionalFormatting sqref="AS566">
    <cfRule type="cellIs" dxfId="10436" priority="1397" stopIfTrue="1" operator="equal">
      <formula>"Muy Baja"</formula>
    </cfRule>
  </conditionalFormatting>
  <conditionalFormatting sqref="AD572">
    <cfRule type="containsText" dxfId="10435" priority="1360" operator="containsText" text="VALORAR">
      <formula>NOT(ISERROR(SEARCH("VALORAR",AD572)))</formula>
    </cfRule>
    <cfRule type="containsText" dxfId="10434" priority="1361" operator="containsText" text="Extrema">
      <formula>NOT(ISERROR(SEARCH("Extrema",AD572)))</formula>
    </cfRule>
    <cfRule type="containsText" dxfId="10433" priority="1362" operator="containsText" text="Alta">
      <formula>NOT(ISERROR(SEARCH("Alta",AD572)))</formula>
    </cfRule>
    <cfRule type="containsText" dxfId="10432" priority="1363" operator="containsText" text="Moderada">
      <formula>NOT(ISERROR(SEARCH("Moderada",AD572)))</formula>
    </cfRule>
    <cfRule type="containsText" dxfId="10431" priority="1364" operator="containsText" text="Baja">
      <formula>NOT(ISERROR(SEARCH("Baja",AD572)))</formula>
    </cfRule>
  </conditionalFormatting>
  <conditionalFormatting sqref="AD572">
    <cfRule type="containsText" dxfId="10430" priority="1365" operator="containsText" text="VALORAR">
      <formula>NOT(ISERROR(SEARCH("VALORAR",AD572)))</formula>
    </cfRule>
    <cfRule type="containsText" dxfId="10429" priority="1366" operator="containsText" text="Extrema">
      <formula>NOT(ISERROR(SEARCH("Extrema",AD572)))</formula>
    </cfRule>
    <cfRule type="containsText" dxfId="10428" priority="1367" operator="containsText" text="Alta">
      <formula>NOT(ISERROR(SEARCH("Alta",AD572)))</formula>
    </cfRule>
    <cfRule type="containsText" dxfId="10427" priority="1368" operator="containsText" text="Moderada">
      <formula>NOT(ISERROR(SEARCH("Moderada",AD572)))</formula>
    </cfRule>
    <cfRule type="containsText" dxfId="10426" priority="1369" operator="containsText" text="Baja">
      <formula>NOT(ISERROR(SEARCH("Baja",AD572)))</formula>
    </cfRule>
  </conditionalFormatting>
  <conditionalFormatting sqref="U572">
    <cfRule type="cellIs" dxfId="10425" priority="1376" stopIfTrue="1" operator="equal">
      <formula>"Alta"</formula>
    </cfRule>
  </conditionalFormatting>
  <conditionalFormatting sqref="U572">
    <cfRule type="cellIs" dxfId="10424" priority="1378" stopIfTrue="1" operator="equal">
      <formula>"Baja"</formula>
    </cfRule>
  </conditionalFormatting>
  <conditionalFormatting sqref="U572">
    <cfRule type="cellIs" dxfId="10423" priority="1377" stopIfTrue="1" operator="equal">
      <formula>"Media"</formula>
    </cfRule>
  </conditionalFormatting>
  <conditionalFormatting sqref="U572">
    <cfRule type="cellIs" dxfId="10422" priority="1375" stopIfTrue="1" operator="equal">
      <formula>"Muy Alta"</formula>
    </cfRule>
  </conditionalFormatting>
  <conditionalFormatting sqref="U572">
    <cfRule type="cellIs" dxfId="10421" priority="1379" stopIfTrue="1" operator="equal">
      <formula>"Muy Baja"</formula>
    </cfRule>
  </conditionalFormatting>
  <conditionalFormatting sqref="AS572">
    <cfRule type="cellIs" dxfId="10420" priority="1352" stopIfTrue="1" operator="equal">
      <formula>"Alta"</formula>
    </cfRule>
  </conditionalFormatting>
  <conditionalFormatting sqref="AS572">
    <cfRule type="cellIs" dxfId="10419" priority="1354" stopIfTrue="1" operator="equal">
      <formula>"Baja"</formula>
    </cfRule>
  </conditionalFormatting>
  <conditionalFormatting sqref="AS572">
    <cfRule type="cellIs" dxfId="10418" priority="1353" stopIfTrue="1" operator="equal">
      <formula>"Media"</formula>
    </cfRule>
  </conditionalFormatting>
  <conditionalFormatting sqref="AS572">
    <cfRule type="cellIs" dxfId="10417" priority="1351" stopIfTrue="1" operator="equal">
      <formula>"Muy Alta"</formula>
    </cfRule>
  </conditionalFormatting>
  <conditionalFormatting sqref="AS572">
    <cfRule type="cellIs" dxfId="10416" priority="1355" stopIfTrue="1" operator="equal">
      <formula>"Muy Baja"</formula>
    </cfRule>
  </conditionalFormatting>
  <conditionalFormatting sqref="AD578">
    <cfRule type="containsText" dxfId="10415" priority="1318" operator="containsText" text="VALORAR">
      <formula>NOT(ISERROR(SEARCH("VALORAR",AD578)))</formula>
    </cfRule>
    <cfRule type="containsText" dxfId="10414" priority="1319" operator="containsText" text="Extrema">
      <formula>NOT(ISERROR(SEARCH("Extrema",AD578)))</formula>
    </cfRule>
    <cfRule type="containsText" dxfId="10413" priority="1320" operator="containsText" text="Alta">
      <formula>NOT(ISERROR(SEARCH("Alta",AD578)))</formula>
    </cfRule>
    <cfRule type="containsText" dxfId="10412" priority="1321" operator="containsText" text="Moderada">
      <formula>NOT(ISERROR(SEARCH("Moderada",AD578)))</formula>
    </cfRule>
    <cfRule type="containsText" dxfId="10411" priority="1322" operator="containsText" text="Baja">
      <formula>NOT(ISERROR(SEARCH("Baja",AD578)))</formula>
    </cfRule>
  </conditionalFormatting>
  <conditionalFormatting sqref="AD578">
    <cfRule type="containsText" dxfId="10410" priority="1323" operator="containsText" text="VALORAR">
      <formula>NOT(ISERROR(SEARCH("VALORAR",AD578)))</formula>
    </cfRule>
    <cfRule type="containsText" dxfId="10409" priority="1324" operator="containsText" text="Extrema">
      <formula>NOT(ISERROR(SEARCH("Extrema",AD578)))</formula>
    </cfRule>
    <cfRule type="containsText" dxfId="10408" priority="1325" operator="containsText" text="Alta">
      <formula>NOT(ISERROR(SEARCH("Alta",AD578)))</formula>
    </cfRule>
    <cfRule type="containsText" dxfId="10407" priority="1326" operator="containsText" text="Moderada">
      <formula>NOT(ISERROR(SEARCH("Moderada",AD578)))</formula>
    </cfRule>
    <cfRule type="containsText" dxfId="10406" priority="1327" operator="containsText" text="Baja">
      <formula>NOT(ISERROR(SEARCH("Baja",AD578)))</formula>
    </cfRule>
  </conditionalFormatting>
  <conditionalFormatting sqref="U578">
    <cfRule type="cellIs" dxfId="10405" priority="1334" stopIfTrue="1" operator="equal">
      <formula>"Alta"</formula>
    </cfRule>
  </conditionalFormatting>
  <conditionalFormatting sqref="U578">
    <cfRule type="cellIs" dxfId="10404" priority="1336" stopIfTrue="1" operator="equal">
      <formula>"Baja"</formula>
    </cfRule>
  </conditionalFormatting>
  <conditionalFormatting sqref="U578">
    <cfRule type="cellIs" dxfId="10403" priority="1335" stopIfTrue="1" operator="equal">
      <formula>"Media"</formula>
    </cfRule>
  </conditionalFormatting>
  <conditionalFormatting sqref="U578">
    <cfRule type="cellIs" dxfId="10402" priority="1333" stopIfTrue="1" operator="equal">
      <formula>"Muy Alta"</formula>
    </cfRule>
  </conditionalFormatting>
  <conditionalFormatting sqref="U578">
    <cfRule type="cellIs" dxfId="10401" priority="1337" stopIfTrue="1" operator="equal">
      <formula>"Muy Baja"</formula>
    </cfRule>
  </conditionalFormatting>
  <conditionalFormatting sqref="AS578">
    <cfRule type="cellIs" dxfId="10400" priority="1310" stopIfTrue="1" operator="equal">
      <formula>"Alta"</formula>
    </cfRule>
  </conditionalFormatting>
  <conditionalFormatting sqref="AS578">
    <cfRule type="cellIs" dxfId="10399" priority="1312" stopIfTrue="1" operator="equal">
      <formula>"Baja"</formula>
    </cfRule>
  </conditionalFormatting>
  <conditionalFormatting sqref="AS578">
    <cfRule type="cellIs" dxfId="10398" priority="1311" stopIfTrue="1" operator="equal">
      <formula>"Media"</formula>
    </cfRule>
  </conditionalFormatting>
  <conditionalFormatting sqref="AS578">
    <cfRule type="cellIs" dxfId="10397" priority="1309" stopIfTrue="1" operator="equal">
      <formula>"Muy Alta"</formula>
    </cfRule>
  </conditionalFormatting>
  <conditionalFormatting sqref="AS578">
    <cfRule type="cellIs" dxfId="10396" priority="1313" stopIfTrue="1" operator="equal">
      <formula>"Muy Baja"</formula>
    </cfRule>
  </conditionalFormatting>
  <conditionalFormatting sqref="AD584">
    <cfRule type="containsText" dxfId="10395" priority="1276" operator="containsText" text="VALORAR">
      <formula>NOT(ISERROR(SEARCH("VALORAR",AD584)))</formula>
    </cfRule>
    <cfRule type="containsText" dxfId="10394" priority="1277" operator="containsText" text="Extrema">
      <formula>NOT(ISERROR(SEARCH("Extrema",AD584)))</formula>
    </cfRule>
    <cfRule type="containsText" dxfId="10393" priority="1278" operator="containsText" text="Alta">
      <formula>NOT(ISERROR(SEARCH("Alta",AD584)))</formula>
    </cfRule>
    <cfRule type="containsText" dxfId="10392" priority="1279" operator="containsText" text="Moderada">
      <formula>NOT(ISERROR(SEARCH("Moderada",AD584)))</formula>
    </cfRule>
    <cfRule type="containsText" dxfId="10391" priority="1280" operator="containsText" text="Baja">
      <formula>NOT(ISERROR(SEARCH("Baja",AD584)))</formula>
    </cfRule>
  </conditionalFormatting>
  <conditionalFormatting sqref="AD584">
    <cfRule type="containsText" dxfId="10390" priority="1281" operator="containsText" text="VALORAR">
      <formula>NOT(ISERROR(SEARCH("VALORAR",AD584)))</formula>
    </cfRule>
    <cfRule type="containsText" dxfId="10389" priority="1282" operator="containsText" text="Extrema">
      <formula>NOT(ISERROR(SEARCH("Extrema",AD584)))</formula>
    </cfRule>
    <cfRule type="containsText" dxfId="10388" priority="1283" operator="containsText" text="Alta">
      <formula>NOT(ISERROR(SEARCH("Alta",AD584)))</formula>
    </cfRule>
    <cfRule type="containsText" dxfId="10387" priority="1284" operator="containsText" text="Moderada">
      <formula>NOT(ISERROR(SEARCH("Moderada",AD584)))</formula>
    </cfRule>
    <cfRule type="containsText" dxfId="10386" priority="1285" operator="containsText" text="Baja">
      <formula>NOT(ISERROR(SEARCH("Baja",AD584)))</formula>
    </cfRule>
  </conditionalFormatting>
  <conditionalFormatting sqref="U584">
    <cfRule type="cellIs" dxfId="10385" priority="1292" stopIfTrue="1" operator="equal">
      <formula>"Alta"</formula>
    </cfRule>
  </conditionalFormatting>
  <conditionalFormatting sqref="U584">
    <cfRule type="cellIs" dxfId="10384" priority="1294" stopIfTrue="1" operator="equal">
      <formula>"Baja"</formula>
    </cfRule>
  </conditionalFormatting>
  <conditionalFormatting sqref="U584">
    <cfRule type="cellIs" dxfId="10383" priority="1293" stopIfTrue="1" operator="equal">
      <formula>"Media"</formula>
    </cfRule>
  </conditionalFormatting>
  <conditionalFormatting sqref="U584">
    <cfRule type="cellIs" dxfId="10382" priority="1291" stopIfTrue="1" operator="equal">
      <formula>"Muy Alta"</formula>
    </cfRule>
  </conditionalFormatting>
  <conditionalFormatting sqref="U584">
    <cfRule type="cellIs" dxfId="10381" priority="1295" stopIfTrue="1" operator="equal">
      <formula>"Muy Baja"</formula>
    </cfRule>
  </conditionalFormatting>
  <conditionalFormatting sqref="AS584">
    <cfRule type="cellIs" dxfId="10380" priority="1268" stopIfTrue="1" operator="equal">
      <formula>"Alta"</formula>
    </cfRule>
  </conditionalFormatting>
  <conditionalFormatting sqref="AS584">
    <cfRule type="cellIs" dxfId="10379" priority="1270" stopIfTrue="1" operator="equal">
      <formula>"Baja"</formula>
    </cfRule>
  </conditionalFormatting>
  <conditionalFormatting sqref="AS584">
    <cfRule type="cellIs" dxfId="10378" priority="1269" stopIfTrue="1" operator="equal">
      <formula>"Media"</formula>
    </cfRule>
  </conditionalFormatting>
  <conditionalFormatting sqref="AS584">
    <cfRule type="cellIs" dxfId="10377" priority="1267" stopIfTrue="1" operator="equal">
      <formula>"Muy Alta"</formula>
    </cfRule>
  </conditionalFormatting>
  <conditionalFormatting sqref="AS584">
    <cfRule type="cellIs" dxfId="10376" priority="1271" stopIfTrue="1" operator="equal">
      <formula>"Muy Baja"</formula>
    </cfRule>
  </conditionalFormatting>
  <conditionalFormatting sqref="AD590">
    <cfRule type="containsText" dxfId="10375" priority="1234" operator="containsText" text="VALORAR">
      <formula>NOT(ISERROR(SEARCH("VALORAR",AD590)))</formula>
    </cfRule>
    <cfRule type="containsText" dxfId="10374" priority="1235" operator="containsText" text="Extrema">
      <formula>NOT(ISERROR(SEARCH("Extrema",AD590)))</formula>
    </cfRule>
    <cfRule type="containsText" dxfId="10373" priority="1236" operator="containsText" text="Alta">
      <formula>NOT(ISERROR(SEARCH("Alta",AD590)))</formula>
    </cfRule>
    <cfRule type="containsText" dxfId="10372" priority="1237" operator="containsText" text="Moderada">
      <formula>NOT(ISERROR(SEARCH("Moderada",AD590)))</formula>
    </cfRule>
    <cfRule type="containsText" dxfId="10371" priority="1238" operator="containsText" text="Baja">
      <formula>NOT(ISERROR(SEARCH("Baja",AD590)))</formula>
    </cfRule>
  </conditionalFormatting>
  <conditionalFormatting sqref="AD590">
    <cfRule type="containsText" dxfId="10370" priority="1239" operator="containsText" text="VALORAR">
      <formula>NOT(ISERROR(SEARCH("VALORAR",AD590)))</formula>
    </cfRule>
    <cfRule type="containsText" dxfId="10369" priority="1240" operator="containsText" text="Extrema">
      <formula>NOT(ISERROR(SEARCH("Extrema",AD590)))</formula>
    </cfRule>
    <cfRule type="containsText" dxfId="10368" priority="1241" operator="containsText" text="Alta">
      <formula>NOT(ISERROR(SEARCH("Alta",AD590)))</formula>
    </cfRule>
    <cfRule type="containsText" dxfId="10367" priority="1242" operator="containsText" text="Moderada">
      <formula>NOT(ISERROR(SEARCH("Moderada",AD590)))</formula>
    </cfRule>
    <cfRule type="containsText" dxfId="10366" priority="1243" operator="containsText" text="Baja">
      <formula>NOT(ISERROR(SEARCH("Baja",AD590)))</formula>
    </cfRule>
  </conditionalFormatting>
  <conditionalFormatting sqref="U590">
    <cfRule type="cellIs" dxfId="10365" priority="1250" stopIfTrue="1" operator="equal">
      <formula>"Alta"</formula>
    </cfRule>
  </conditionalFormatting>
  <conditionalFormatting sqref="U590">
    <cfRule type="cellIs" dxfId="10364" priority="1252" stopIfTrue="1" operator="equal">
      <formula>"Baja"</formula>
    </cfRule>
  </conditionalFormatting>
  <conditionalFormatting sqref="U590">
    <cfRule type="cellIs" dxfId="10363" priority="1251" stopIfTrue="1" operator="equal">
      <formula>"Media"</formula>
    </cfRule>
  </conditionalFormatting>
  <conditionalFormatting sqref="U590">
    <cfRule type="cellIs" dxfId="10362" priority="1249" stopIfTrue="1" operator="equal">
      <formula>"Muy Alta"</formula>
    </cfRule>
  </conditionalFormatting>
  <conditionalFormatting sqref="U590">
    <cfRule type="cellIs" dxfId="10361" priority="1253" stopIfTrue="1" operator="equal">
      <formula>"Muy Baja"</formula>
    </cfRule>
  </conditionalFormatting>
  <conditionalFormatting sqref="AS590">
    <cfRule type="cellIs" dxfId="10360" priority="1226" stopIfTrue="1" operator="equal">
      <formula>"Alta"</formula>
    </cfRule>
  </conditionalFormatting>
  <conditionalFormatting sqref="AS590">
    <cfRule type="cellIs" dxfId="10359" priority="1228" stopIfTrue="1" operator="equal">
      <formula>"Baja"</formula>
    </cfRule>
  </conditionalFormatting>
  <conditionalFormatting sqref="AS590">
    <cfRule type="cellIs" dxfId="10358" priority="1227" stopIfTrue="1" operator="equal">
      <formula>"Media"</formula>
    </cfRule>
  </conditionalFormatting>
  <conditionalFormatting sqref="AS590">
    <cfRule type="cellIs" dxfId="10357" priority="1225" stopIfTrue="1" operator="equal">
      <formula>"Muy Alta"</formula>
    </cfRule>
  </conditionalFormatting>
  <conditionalFormatting sqref="AS590">
    <cfRule type="cellIs" dxfId="10356" priority="1229" stopIfTrue="1" operator="equal">
      <formula>"Muy Baja"</formula>
    </cfRule>
  </conditionalFormatting>
  <conditionalFormatting sqref="AD596">
    <cfRule type="containsText" dxfId="10355" priority="1192" operator="containsText" text="VALORAR">
      <formula>NOT(ISERROR(SEARCH("VALORAR",AD596)))</formula>
    </cfRule>
    <cfRule type="containsText" dxfId="10354" priority="1193" operator="containsText" text="Extrema">
      <formula>NOT(ISERROR(SEARCH("Extrema",AD596)))</formula>
    </cfRule>
    <cfRule type="containsText" dxfId="10353" priority="1194" operator="containsText" text="Alta">
      <formula>NOT(ISERROR(SEARCH("Alta",AD596)))</formula>
    </cfRule>
    <cfRule type="containsText" dxfId="10352" priority="1195" operator="containsText" text="Moderada">
      <formula>NOT(ISERROR(SEARCH("Moderada",AD596)))</formula>
    </cfRule>
    <cfRule type="containsText" dxfId="10351" priority="1196" operator="containsText" text="Baja">
      <formula>NOT(ISERROR(SEARCH("Baja",AD596)))</formula>
    </cfRule>
  </conditionalFormatting>
  <conditionalFormatting sqref="AD596">
    <cfRule type="containsText" dxfId="10350" priority="1197" operator="containsText" text="VALORAR">
      <formula>NOT(ISERROR(SEARCH("VALORAR",AD596)))</formula>
    </cfRule>
    <cfRule type="containsText" dxfId="10349" priority="1198" operator="containsText" text="Extrema">
      <formula>NOT(ISERROR(SEARCH("Extrema",AD596)))</formula>
    </cfRule>
    <cfRule type="containsText" dxfId="10348" priority="1199" operator="containsText" text="Alta">
      <formula>NOT(ISERROR(SEARCH("Alta",AD596)))</formula>
    </cfRule>
    <cfRule type="containsText" dxfId="10347" priority="1200" operator="containsText" text="Moderada">
      <formula>NOT(ISERROR(SEARCH("Moderada",AD596)))</formula>
    </cfRule>
    <cfRule type="containsText" dxfId="10346" priority="1201" operator="containsText" text="Baja">
      <formula>NOT(ISERROR(SEARCH("Baja",AD596)))</formula>
    </cfRule>
  </conditionalFormatting>
  <conditionalFormatting sqref="U596">
    <cfRule type="cellIs" dxfId="10345" priority="1208" stopIfTrue="1" operator="equal">
      <formula>"Alta"</formula>
    </cfRule>
  </conditionalFormatting>
  <conditionalFormatting sqref="U596">
    <cfRule type="cellIs" dxfId="10344" priority="1210" stopIfTrue="1" operator="equal">
      <formula>"Baja"</formula>
    </cfRule>
  </conditionalFormatting>
  <conditionalFormatting sqref="U596">
    <cfRule type="cellIs" dxfId="10343" priority="1209" stopIfTrue="1" operator="equal">
      <formula>"Media"</formula>
    </cfRule>
  </conditionalFormatting>
  <conditionalFormatting sqref="U596">
    <cfRule type="cellIs" dxfId="10342" priority="1207" stopIfTrue="1" operator="equal">
      <formula>"Muy Alta"</formula>
    </cfRule>
  </conditionalFormatting>
  <conditionalFormatting sqref="U596">
    <cfRule type="cellIs" dxfId="10341" priority="1211" stopIfTrue="1" operator="equal">
      <formula>"Muy Baja"</formula>
    </cfRule>
  </conditionalFormatting>
  <conditionalFormatting sqref="AS596">
    <cfRule type="cellIs" dxfId="10340" priority="1184" stopIfTrue="1" operator="equal">
      <formula>"Alta"</formula>
    </cfRule>
  </conditionalFormatting>
  <conditionalFormatting sqref="AS596">
    <cfRule type="cellIs" dxfId="10339" priority="1186" stopIfTrue="1" operator="equal">
      <formula>"Baja"</formula>
    </cfRule>
  </conditionalFormatting>
  <conditionalFormatting sqref="AS596">
    <cfRule type="cellIs" dxfId="10338" priority="1185" stopIfTrue="1" operator="equal">
      <formula>"Media"</formula>
    </cfRule>
  </conditionalFormatting>
  <conditionalFormatting sqref="AS596">
    <cfRule type="cellIs" dxfId="10337" priority="1183" stopIfTrue="1" operator="equal">
      <formula>"Muy Alta"</formula>
    </cfRule>
  </conditionalFormatting>
  <conditionalFormatting sqref="AS596">
    <cfRule type="cellIs" dxfId="10336" priority="1187" stopIfTrue="1" operator="equal">
      <formula>"Muy Baja"</formula>
    </cfRule>
  </conditionalFormatting>
  <conditionalFormatting sqref="AD604:AD605">
    <cfRule type="containsText" dxfId="10335" priority="1122" operator="containsText" text="VALORAR">
      <formula>NOT(ISERROR(SEARCH("VALORAR",AD604)))</formula>
    </cfRule>
    <cfRule type="containsText" dxfId="10334" priority="1123" operator="containsText" text="Extrema">
      <formula>NOT(ISERROR(SEARCH("Extrema",AD604)))</formula>
    </cfRule>
    <cfRule type="containsText" dxfId="10333" priority="1124" operator="containsText" text="Alta">
      <formula>NOT(ISERROR(SEARCH("Alta",AD604)))</formula>
    </cfRule>
    <cfRule type="containsText" dxfId="10332" priority="1125" operator="containsText" text="Moderada">
      <formula>NOT(ISERROR(SEARCH("Moderada",AD604)))</formula>
    </cfRule>
    <cfRule type="containsText" dxfId="10331" priority="1126" operator="containsText" text="Baja">
      <formula>NOT(ISERROR(SEARCH("Baja",AD604)))</formula>
    </cfRule>
  </conditionalFormatting>
  <conditionalFormatting sqref="AD604:AD605">
    <cfRule type="containsText" dxfId="10330" priority="1127" operator="containsText" text="VALORAR">
      <formula>NOT(ISERROR(SEARCH("VALORAR",AD604)))</formula>
    </cfRule>
    <cfRule type="containsText" dxfId="10329" priority="1128" operator="containsText" text="Extrema">
      <formula>NOT(ISERROR(SEARCH("Extrema",AD604)))</formula>
    </cfRule>
    <cfRule type="containsText" dxfId="10328" priority="1129" operator="containsText" text="Alta">
      <formula>NOT(ISERROR(SEARCH("Alta",AD604)))</formula>
    </cfRule>
    <cfRule type="containsText" dxfId="10327" priority="1130" operator="containsText" text="Moderada">
      <formula>NOT(ISERROR(SEARCH("Moderada",AD604)))</formula>
    </cfRule>
    <cfRule type="containsText" dxfId="10326" priority="1131" operator="containsText" text="Baja">
      <formula>NOT(ISERROR(SEARCH("Baja",AD604)))</formula>
    </cfRule>
  </conditionalFormatting>
  <conditionalFormatting sqref="AS609">
    <cfRule type="cellIs" dxfId="10325" priority="1076" stopIfTrue="1" operator="equal">
      <formula>"Alta"</formula>
    </cfRule>
  </conditionalFormatting>
  <conditionalFormatting sqref="AS609">
    <cfRule type="cellIs" dxfId="10324" priority="1078" stopIfTrue="1" operator="equal">
      <formula>"Baja"</formula>
    </cfRule>
  </conditionalFormatting>
  <conditionalFormatting sqref="AS609">
    <cfRule type="cellIs" dxfId="10323" priority="1077" stopIfTrue="1" operator="equal">
      <formula>"Media"</formula>
    </cfRule>
  </conditionalFormatting>
  <conditionalFormatting sqref="AS609">
    <cfRule type="cellIs" dxfId="10322" priority="1075" stopIfTrue="1" operator="equal">
      <formula>"Muy Alta"</formula>
    </cfRule>
  </conditionalFormatting>
  <conditionalFormatting sqref="AS609">
    <cfRule type="cellIs" dxfId="10321" priority="1079" stopIfTrue="1" operator="equal">
      <formula>"Muy Baja"</formula>
    </cfRule>
  </conditionalFormatting>
  <conditionalFormatting sqref="AS606">
    <cfRule type="cellIs" dxfId="10320" priority="1034" stopIfTrue="1" operator="equal">
      <formula>"Alta"</formula>
    </cfRule>
  </conditionalFormatting>
  <conditionalFormatting sqref="AS606">
    <cfRule type="cellIs" dxfId="10319" priority="1036" stopIfTrue="1" operator="equal">
      <formula>"Baja"</formula>
    </cfRule>
  </conditionalFormatting>
  <conditionalFormatting sqref="AS606">
    <cfRule type="cellIs" dxfId="10318" priority="1035" stopIfTrue="1" operator="equal">
      <formula>"Media"</formula>
    </cfRule>
  </conditionalFormatting>
  <conditionalFormatting sqref="AS606">
    <cfRule type="cellIs" dxfId="10317" priority="1033" stopIfTrue="1" operator="equal">
      <formula>"Muy Alta"</formula>
    </cfRule>
  </conditionalFormatting>
  <conditionalFormatting sqref="AS606">
    <cfRule type="cellIs" dxfId="10316" priority="1037" stopIfTrue="1" operator="equal">
      <formula>"Muy Baja"</formula>
    </cfRule>
  </conditionalFormatting>
  <conditionalFormatting sqref="U604:U605">
    <cfRule type="cellIs" dxfId="10315" priority="1138" stopIfTrue="1" operator="equal">
      <formula>"Alta"</formula>
    </cfRule>
  </conditionalFormatting>
  <conditionalFormatting sqref="U604:U605">
    <cfRule type="cellIs" dxfId="10314" priority="1140" stopIfTrue="1" operator="equal">
      <formula>"Baja"</formula>
    </cfRule>
  </conditionalFormatting>
  <conditionalFormatting sqref="U604:U605">
    <cfRule type="cellIs" dxfId="10313" priority="1139" stopIfTrue="1" operator="equal">
      <formula>"Media"</formula>
    </cfRule>
  </conditionalFormatting>
  <conditionalFormatting sqref="U604:U605">
    <cfRule type="cellIs" dxfId="10312" priority="1137" stopIfTrue="1" operator="equal">
      <formula>"Muy Alta"</formula>
    </cfRule>
  </conditionalFormatting>
  <conditionalFormatting sqref="U604:U605">
    <cfRule type="cellIs" dxfId="10311" priority="1141" stopIfTrue="1" operator="equal">
      <formula>"Muy Baja"</formula>
    </cfRule>
  </conditionalFormatting>
  <conditionalFormatting sqref="AZ604">
    <cfRule type="containsText" dxfId="10310" priority="1112" operator="containsText" text="VALORAR">
      <formula>NOT(ISERROR(SEARCH("VALORAR",AZ604)))</formula>
    </cfRule>
    <cfRule type="containsText" dxfId="10309" priority="1113" operator="containsText" text="Extrema">
      <formula>NOT(ISERROR(SEARCH("Extrema",AZ604)))</formula>
    </cfRule>
    <cfRule type="containsText" dxfId="10308" priority="1114" operator="containsText" text="Alta">
      <formula>NOT(ISERROR(SEARCH("Alta",AZ604)))</formula>
    </cfRule>
    <cfRule type="containsText" dxfId="10307" priority="1115" operator="containsText" text="Moderada">
      <formula>NOT(ISERROR(SEARCH("Moderada",AZ604)))</formula>
    </cfRule>
    <cfRule type="containsText" dxfId="10306" priority="1116" operator="containsText" text="Baja">
      <formula>NOT(ISERROR(SEARCH("Baja",AZ604)))</formula>
    </cfRule>
  </conditionalFormatting>
  <conditionalFormatting sqref="AZ604">
    <cfRule type="containsText" dxfId="10305" priority="1117" operator="containsText" text="VALORAR">
      <formula>NOT(ISERROR(SEARCH("VALORAR",AZ604)))</formula>
    </cfRule>
    <cfRule type="containsText" dxfId="10304" priority="1118" operator="containsText" text="Extrema">
      <formula>NOT(ISERROR(SEARCH("Extrema",AZ604)))</formula>
    </cfRule>
    <cfRule type="containsText" dxfId="10303" priority="1119" operator="containsText" text="Alta">
      <formula>NOT(ISERROR(SEARCH("Alta",AZ604)))</formula>
    </cfRule>
    <cfRule type="containsText" dxfId="10302" priority="1120" operator="containsText" text="Moderada">
      <formula>NOT(ISERROR(SEARCH("Moderada",AZ604)))</formula>
    </cfRule>
    <cfRule type="containsText" dxfId="10301" priority="1121" operator="containsText" text="Baja">
      <formula>NOT(ISERROR(SEARCH("Baja",AZ604)))</formula>
    </cfRule>
  </conditionalFormatting>
  <conditionalFormatting sqref="AS604">
    <cfRule type="cellIs" dxfId="10300" priority="1104" stopIfTrue="1" operator="equal">
      <formula>"Alta"</formula>
    </cfRule>
  </conditionalFormatting>
  <conditionalFormatting sqref="AS604">
    <cfRule type="cellIs" dxfId="10299" priority="1106" stopIfTrue="1" operator="equal">
      <formula>"Baja"</formula>
    </cfRule>
  </conditionalFormatting>
  <conditionalFormatting sqref="AS604">
    <cfRule type="cellIs" dxfId="10298" priority="1105" stopIfTrue="1" operator="equal">
      <formula>"Media"</formula>
    </cfRule>
  </conditionalFormatting>
  <conditionalFormatting sqref="AS604">
    <cfRule type="cellIs" dxfId="10297" priority="1103" stopIfTrue="1" operator="equal">
      <formula>"Muy Alta"</formula>
    </cfRule>
  </conditionalFormatting>
  <conditionalFormatting sqref="AS604">
    <cfRule type="cellIs" dxfId="10296" priority="1107" stopIfTrue="1" operator="equal">
      <formula>"Muy Baja"</formula>
    </cfRule>
  </conditionalFormatting>
  <conditionalFormatting sqref="AS605">
    <cfRule type="cellIs" dxfId="10295" priority="1090" stopIfTrue="1" operator="equal">
      <formula>"Alta"</formula>
    </cfRule>
  </conditionalFormatting>
  <conditionalFormatting sqref="AS605">
    <cfRule type="cellIs" dxfId="10294" priority="1092" stopIfTrue="1" operator="equal">
      <formula>"Baja"</formula>
    </cfRule>
  </conditionalFormatting>
  <conditionalFormatting sqref="AS605">
    <cfRule type="cellIs" dxfId="10293" priority="1091" stopIfTrue="1" operator="equal">
      <formula>"Media"</formula>
    </cfRule>
  </conditionalFormatting>
  <conditionalFormatting sqref="AS605">
    <cfRule type="cellIs" dxfId="10292" priority="1089" stopIfTrue="1" operator="equal">
      <formula>"Muy Alta"</formula>
    </cfRule>
  </conditionalFormatting>
  <conditionalFormatting sqref="AS605">
    <cfRule type="cellIs" dxfId="10291" priority="1093" stopIfTrue="1" operator="equal">
      <formula>"Muy Baja"</formula>
    </cfRule>
  </conditionalFormatting>
  <conditionalFormatting sqref="AD606:AD607">
    <cfRule type="containsText" dxfId="10290" priority="1042" operator="containsText" text="VALORAR">
      <formula>NOT(ISERROR(SEARCH("VALORAR",AD606)))</formula>
    </cfRule>
    <cfRule type="containsText" dxfId="10289" priority="1043" operator="containsText" text="Extrema">
      <formula>NOT(ISERROR(SEARCH("Extrema",AD606)))</formula>
    </cfRule>
    <cfRule type="containsText" dxfId="10288" priority="1044" operator="containsText" text="Alta">
      <formula>NOT(ISERROR(SEARCH("Alta",AD606)))</formula>
    </cfRule>
    <cfRule type="containsText" dxfId="10287" priority="1045" operator="containsText" text="Moderada">
      <formula>NOT(ISERROR(SEARCH("Moderada",AD606)))</formula>
    </cfRule>
    <cfRule type="containsText" dxfId="10286" priority="1046" operator="containsText" text="Baja">
      <formula>NOT(ISERROR(SEARCH("Baja",AD606)))</formula>
    </cfRule>
  </conditionalFormatting>
  <conditionalFormatting sqref="AD606:AD607">
    <cfRule type="containsText" dxfId="10285" priority="1047" operator="containsText" text="VALORAR">
      <formula>NOT(ISERROR(SEARCH("VALORAR",AD606)))</formula>
    </cfRule>
    <cfRule type="containsText" dxfId="10284" priority="1048" operator="containsText" text="Extrema">
      <formula>NOT(ISERROR(SEARCH("Extrema",AD606)))</formula>
    </cfRule>
    <cfRule type="containsText" dxfId="10283" priority="1049" operator="containsText" text="Alta">
      <formula>NOT(ISERROR(SEARCH("Alta",AD606)))</formula>
    </cfRule>
    <cfRule type="containsText" dxfId="10282" priority="1050" operator="containsText" text="Moderada">
      <formula>NOT(ISERROR(SEARCH("Moderada",AD606)))</formula>
    </cfRule>
    <cfRule type="containsText" dxfId="10281" priority="1051" operator="containsText" text="Baja">
      <formula>NOT(ISERROR(SEARCH("Baja",AD606)))</formula>
    </cfRule>
  </conditionalFormatting>
  <conditionalFormatting sqref="U606:U607">
    <cfRule type="cellIs" dxfId="10280" priority="1058" stopIfTrue="1" operator="equal">
      <formula>"Alta"</formula>
    </cfRule>
  </conditionalFormatting>
  <conditionalFormatting sqref="U606:U607">
    <cfRule type="cellIs" dxfId="10279" priority="1060" stopIfTrue="1" operator="equal">
      <formula>"Baja"</formula>
    </cfRule>
  </conditionalFormatting>
  <conditionalFormatting sqref="U606:U607">
    <cfRule type="cellIs" dxfId="10278" priority="1059" stopIfTrue="1" operator="equal">
      <formula>"Media"</formula>
    </cfRule>
  </conditionalFormatting>
  <conditionalFormatting sqref="U606:U607">
    <cfRule type="cellIs" dxfId="10277" priority="1057" stopIfTrue="1" operator="equal">
      <formula>"Muy Alta"</formula>
    </cfRule>
  </conditionalFormatting>
  <conditionalFormatting sqref="U606:U607">
    <cfRule type="cellIs" dxfId="10276" priority="1061" stopIfTrue="1" operator="equal">
      <formula>"Muy Baja"</formula>
    </cfRule>
  </conditionalFormatting>
  <conditionalFormatting sqref="AS607">
    <cfRule type="cellIs" dxfId="10275" priority="1020" stopIfTrue="1" operator="equal">
      <formula>"Alta"</formula>
    </cfRule>
  </conditionalFormatting>
  <conditionalFormatting sqref="AS607">
    <cfRule type="cellIs" dxfId="10274" priority="1022" stopIfTrue="1" operator="equal">
      <formula>"Baja"</formula>
    </cfRule>
  </conditionalFormatting>
  <conditionalFormatting sqref="AS607">
    <cfRule type="cellIs" dxfId="10273" priority="1021" stopIfTrue="1" operator="equal">
      <formula>"Media"</formula>
    </cfRule>
  </conditionalFormatting>
  <conditionalFormatting sqref="AS607">
    <cfRule type="cellIs" dxfId="10272" priority="1019" stopIfTrue="1" operator="equal">
      <formula>"Muy Alta"</formula>
    </cfRule>
  </conditionalFormatting>
  <conditionalFormatting sqref="AS607">
    <cfRule type="cellIs" dxfId="10271" priority="1023" stopIfTrue="1" operator="equal">
      <formula>"Muy Baja"</formula>
    </cfRule>
  </conditionalFormatting>
  <conditionalFormatting sqref="AD608">
    <cfRule type="containsText" dxfId="10270" priority="986" operator="containsText" text="VALORAR">
      <formula>NOT(ISERROR(SEARCH("VALORAR",AD608)))</formula>
    </cfRule>
    <cfRule type="containsText" dxfId="10269" priority="987" operator="containsText" text="Extrema">
      <formula>NOT(ISERROR(SEARCH("Extrema",AD608)))</formula>
    </cfRule>
    <cfRule type="containsText" dxfId="10268" priority="988" operator="containsText" text="Alta">
      <formula>NOT(ISERROR(SEARCH("Alta",AD608)))</formula>
    </cfRule>
    <cfRule type="containsText" dxfId="10267" priority="989" operator="containsText" text="Moderada">
      <formula>NOT(ISERROR(SEARCH("Moderada",AD608)))</formula>
    </cfRule>
    <cfRule type="containsText" dxfId="10266" priority="990" operator="containsText" text="Baja">
      <formula>NOT(ISERROR(SEARCH("Baja",AD608)))</formula>
    </cfRule>
  </conditionalFormatting>
  <conditionalFormatting sqref="AD608">
    <cfRule type="containsText" dxfId="10265" priority="991" operator="containsText" text="VALORAR">
      <formula>NOT(ISERROR(SEARCH("VALORAR",AD608)))</formula>
    </cfRule>
    <cfRule type="containsText" dxfId="10264" priority="992" operator="containsText" text="Extrema">
      <formula>NOT(ISERROR(SEARCH("Extrema",AD608)))</formula>
    </cfRule>
    <cfRule type="containsText" dxfId="10263" priority="993" operator="containsText" text="Alta">
      <formula>NOT(ISERROR(SEARCH("Alta",AD608)))</formula>
    </cfRule>
    <cfRule type="containsText" dxfId="10262" priority="994" operator="containsText" text="Moderada">
      <formula>NOT(ISERROR(SEARCH("Moderada",AD608)))</formula>
    </cfRule>
    <cfRule type="containsText" dxfId="10261" priority="995" operator="containsText" text="Baja">
      <formula>NOT(ISERROR(SEARCH("Baja",AD608)))</formula>
    </cfRule>
  </conditionalFormatting>
  <conditionalFormatting sqref="U608">
    <cfRule type="cellIs" dxfId="10260" priority="1002" stopIfTrue="1" operator="equal">
      <formula>"Alta"</formula>
    </cfRule>
  </conditionalFormatting>
  <conditionalFormatting sqref="U608">
    <cfRule type="cellIs" dxfId="10259" priority="1004" stopIfTrue="1" operator="equal">
      <formula>"Baja"</formula>
    </cfRule>
  </conditionalFormatting>
  <conditionalFormatting sqref="U608">
    <cfRule type="cellIs" dxfId="10258" priority="1003" stopIfTrue="1" operator="equal">
      <formula>"Media"</formula>
    </cfRule>
  </conditionalFormatting>
  <conditionalFormatting sqref="U608">
    <cfRule type="cellIs" dxfId="10257" priority="1001" stopIfTrue="1" operator="equal">
      <formula>"Muy Alta"</formula>
    </cfRule>
  </conditionalFormatting>
  <conditionalFormatting sqref="U608">
    <cfRule type="cellIs" dxfId="10256" priority="1005" stopIfTrue="1" operator="equal">
      <formula>"Muy Baja"</formula>
    </cfRule>
  </conditionalFormatting>
  <conditionalFormatting sqref="AS608">
    <cfRule type="cellIs" dxfId="10255" priority="978" stopIfTrue="1" operator="equal">
      <formula>"Alta"</formula>
    </cfRule>
  </conditionalFormatting>
  <conditionalFormatting sqref="AS608">
    <cfRule type="cellIs" dxfId="10254" priority="980" stopIfTrue="1" operator="equal">
      <formula>"Baja"</formula>
    </cfRule>
  </conditionalFormatting>
  <conditionalFormatting sqref="AS608">
    <cfRule type="cellIs" dxfId="10253" priority="979" stopIfTrue="1" operator="equal">
      <formula>"Media"</formula>
    </cfRule>
  </conditionalFormatting>
  <conditionalFormatting sqref="AS608">
    <cfRule type="cellIs" dxfId="10252" priority="977" stopIfTrue="1" operator="equal">
      <formula>"Muy Alta"</formula>
    </cfRule>
  </conditionalFormatting>
  <conditionalFormatting sqref="AS608">
    <cfRule type="cellIs" dxfId="10251" priority="981" stopIfTrue="1" operator="equal">
      <formula>"Muy Baja"</formula>
    </cfRule>
  </conditionalFormatting>
  <conditionalFormatting sqref="AD598:AD599">
    <cfRule type="containsText" dxfId="10250" priority="930" operator="containsText" text="VALORAR">
      <formula>NOT(ISERROR(SEARCH("VALORAR",AD598)))</formula>
    </cfRule>
    <cfRule type="containsText" dxfId="10249" priority="931" operator="containsText" text="Extrema">
      <formula>NOT(ISERROR(SEARCH("Extrema",AD598)))</formula>
    </cfRule>
    <cfRule type="containsText" dxfId="10248" priority="932" operator="containsText" text="Alta">
      <formula>NOT(ISERROR(SEARCH("Alta",AD598)))</formula>
    </cfRule>
    <cfRule type="containsText" dxfId="10247" priority="933" operator="containsText" text="Moderada">
      <formula>NOT(ISERROR(SEARCH("Moderada",AD598)))</formula>
    </cfRule>
    <cfRule type="containsText" dxfId="10246" priority="934" operator="containsText" text="Baja">
      <formula>NOT(ISERROR(SEARCH("Baja",AD598)))</formula>
    </cfRule>
  </conditionalFormatting>
  <conditionalFormatting sqref="AD598:AD599">
    <cfRule type="containsText" dxfId="10245" priority="935" operator="containsText" text="VALORAR">
      <formula>NOT(ISERROR(SEARCH("VALORAR",AD598)))</formula>
    </cfRule>
    <cfRule type="containsText" dxfId="10244" priority="936" operator="containsText" text="Extrema">
      <formula>NOT(ISERROR(SEARCH("Extrema",AD598)))</formula>
    </cfRule>
    <cfRule type="containsText" dxfId="10243" priority="937" operator="containsText" text="Alta">
      <formula>NOT(ISERROR(SEARCH("Alta",AD598)))</formula>
    </cfRule>
    <cfRule type="containsText" dxfId="10242" priority="938" operator="containsText" text="Moderada">
      <formula>NOT(ISERROR(SEARCH("Moderada",AD598)))</formula>
    </cfRule>
    <cfRule type="containsText" dxfId="10241" priority="939" operator="containsText" text="Baja">
      <formula>NOT(ISERROR(SEARCH("Baja",AD598)))</formula>
    </cfRule>
  </conditionalFormatting>
  <conditionalFormatting sqref="AS603">
    <cfRule type="cellIs" dxfId="10240" priority="884" stopIfTrue="1" operator="equal">
      <formula>"Alta"</formula>
    </cfRule>
  </conditionalFormatting>
  <conditionalFormatting sqref="AS603">
    <cfRule type="cellIs" dxfId="10239" priority="886" stopIfTrue="1" operator="equal">
      <formula>"Baja"</formula>
    </cfRule>
  </conditionalFormatting>
  <conditionalFormatting sqref="AS603">
    <cfRule type="cellIs" dxfId="10238" priority="885" stopIfTrue="1" operator="equal">
      <formula>"Media"</formula>
    </cfRule>
  </conditionalFormatting>
  <conditionalFormatting sqref="AS603">
    <cfRule type="cellIs" dxfId="10237" priority="883" stopIfTrue="1" operator="equal">
      <formula>"Muy Alta"</formula>
    </cfRule>
  </conditionalFormatting>
  <conditionalFormatting sqref="AS603">
    <cfRule type="cellIs" dxfId="10236" priority="887" stopIfTrue="1" operator="equal">
      <formula>"Muy Baja"</formula>
    </cfRule>
  </conditionalFormatting>
  <conditionalFormatting sqref="AS600">
    <cfRule type="cellIs" dxfId="10235" priority="842" stopIfTrue="1" operator="equal">
      <formula>"Alta"</formula>
    </cfRule>
  </conditionalFormatting>
  <conditionalFormatting sqref="AS600">
    <cfRule type="cellIs" dxfId="10234" priority="844" stopIfTrue="1" operator="equal">
      <formula>"Baja"</formula>
    </cfRule>
  </conditionalFormatting>
  <conditionalFormatting sqref="AS600">
    <cfRule type="cellIs" dxfId="10233" priority="843" stopIfTrue="1" operator="equal">
      <formula>"Media"</formula>
    </cfRule>
  </conditionalFormatting>
  <conditionalFormatting sqref="AS600">
    <cfRule type="cellIs" dxfId="10232" priority="841" stopIfTrue="1" operator="equal">
      <formula>"Muy Alta"</formula>
    </cfRule>
  </conditionalFormatting>
  <conditionalFormatting sqref="AS600">
    <cfRule type="cellIs" dxfId="10231" priority="845" stopIfTrue="1" operator="equal">
      <formula>"Muy Baja"</formula>
    </cfRule>
  </conditionalFormatting>
  <conditionalFormatting sqref="U598:U599">
    <cfRule type="cellIs" dxfId="10230" priority="946" stopIfTrue="1" operator="equal">
      <formula>"Alta"</formula>
    </cfRule>
  </conditionalFormatting>
  <conditionalFormatting sqref="U598:U599">
    <cfRule type="cellIs" dxfId="10229" priority="948" stopIfTrue="1" operator="equal">
      <formula>"Baja"</formula>
    </cfRule>
  </conditionalFormatting>
  <conditionalFormatting sqref="U598:U599">
    <cfRule type="cellIs" dxfId="10228" priority="947" stopIfTrue="1" operator="equal">
      <formula>"Media"</formula>
    </cfRule>
  </conditionalFormatting>
  <conditionalFormatting sqref="U598:U599">
    <cfRule type="cellIs" dxfId="10227" priority="945" stopIfTrue="1" operator="equal">
      <formula>"Muy Alta"</formula>
    </cfRule>
  </conditionalFormatting>
  <conditionalFormatting sqref="U598:U599">
    <cfRule type="cellIs" dxfId="10226" priority="949" stopIfTrue="1" operator="equal">
      <formula>"Muy Baja"</formula>
    </cfRule>
  </conditionalFormatting>
  <conditionalFormatting sqref="AZ598">
    <cfRule type="containsText" dxfId="10225" priority="920" operator="containsText" text="VALORAR">
      <formula>NOT(ISERROR(SEARCH("VALORAR",AZ598)))</formula>
    </cfRule>
    <cfRule type="containsText" dxfId="10224" priority="921" operator="containsText" text="Extrema">
      <formula>NOT(ISERROR(SEARCH("Extrema",AZ598)))</formula>
    </cfRule>
    <cfRule type="containsText" dxfId="10223" priority="922" operator="containsText" text="Alta">
      <formula>NOT(ISERROR(SEARCH("Alta",AZ598)))</formula>
    </cfRule>
    <cfRule type="containsText" dxfId="10222" priority="923" operator="containsText" text="Moderada">
      <formula>NOT(ISERROR(SEARCH("Moderada",AZ598)))</formula>
    </cfRule>
    <cfRule type="containsText" dxfId="10221" priority="924" operator="containsText" text="Baja">
      <formula>NOT(ISERROR(SEARCH("Baja",AZ598)))</formula>
    </cfRule>
  </conditionalFormatting>
  <conditionalFormatting sqref="AZ598">
    <cfRule type="containsText" dxfId="10220" priority="925" operator="containsText" text="VALORAR">
      <formula>NOT(ISERROR(SEARCH("VALORAR",AZ598)))</formula>
    </cfRule>
    <cfRule type="containsText" dxfId="10219" priority="926" operator="containsText" text="Extrema">
      <formula>NOT(ISERROR(SEARCH("Extrema",AZ598)))</formula>
    </cfRule>
    <cfRule type="containsText" dxfId="10218" priority="927" operator="containsText" text="Alta">
      <formula>NOT(ISERROR(SEARCH("Alta",AZ598)))</formula>
    </cfRule>
    <cfRule type="containsText" dxfId="10217" priority="928" operator="containsText" text="Moderada">
      <formula>NOT(ISERROR(SEARCH("Moderada",AZ598)))</formula>
    </cfRule>
    <cfRule type="containsText" dxfId="10216" priority="929" operator="containsText" text="Baja">
      <formula>NOT(ISERROR(SEARCH("Baja",AZ598)))</formula>
    </cfRule>
  </conditionalFormatting>
  <conditionalFormatting sqref="AS598">
    <cfRule type="cellIs" dxfId="10215" priority="912" stopIfTrue="1" operator="equal">
      <formula>"Alta"</formula>
    </cfRule>
  </conditionalFormatting>
  <conditionalFormatting sqref="AS598">
    <cfRule type="cellIs" dxfId="10214" priority="914" stopIfTrue="1" operator="equal">
      <formula>"Baja"</formula>
    </cfRule>
  </conditionalFormatting>
  <conditionalFormatting sqref="AS598">
    <cfRule type="cellIs" dxfId="10213" priority="913" stopIfTrue="1" operator="equal">
      <formula>"Media"</formula>
    </cfRule>
  </conditionalFormatting>
  <conditionalFormatting sqref="AS598">
    <cfRule type="cellIs" dxfId="10212" priority="911" stopIfTrue="1" operator="equal">
      <formula>"Muy Alta"</formula>
    </cfRule>
  </conditionalFormatting>
  <conditionalFormatting sqref="AS598">
    <cfRule type="cellIs" dxfId="10211" priority="915" stopIfTrue="1" operator="equal">
      <formula>"Muy Baja"</formula>
    </cfRule>
  </conditionalFormatting>
  <conditionalFormatting sqref="AS599">
    <cfRule type="cellIs" dxfId="10210" priority="898" stopIfTrue="1" operator="equal">
      <formula>"Alta"</formula>
    </cfRule>
  </conditionalFormatting>
  <conditionalFormatting sqref="AS599">
    <cfRule type="cellIs" dxfId="10209" priority="900" stopIfTrue="1" operator="equal">
      <formula>"Baja"</formula>
    </cfRule>
  </conditionalFormatting>
  <conditionalFormatting sqref="AS599">
    <cfRule type="cellIs" dxfId="10208" priority="899" stopIfTrue="1" operator="equal">
      <formula>"Media"</formula>
    </cfRule>
  </conditionalFormatting>
  <conditionalFormatting sqref="AS599">
    <cfRule type="cellIs" dxfId="10207" priority="897" stopIfTrue="1" operator="equal">
      <formula>"Muy Alta"</formula>
    </cfRule>
  </conditionalFormatting>
  <conditionalFormatting sqref="AS599">
    <cfRule type="cellIs" dxfId="10206" priority="901" stopIfTrue="1" operator="equal">
      <formula>"Muy Baja"</formula>
    </cfRule>
  </conditionalFormatting>
  <conditionalFormatting sqref="AD600:AD601">
    <cfRule type="containsText" dxfId="10205" priority="850" operator="containsText" text="VALORAR">
      <formula>NOT(ISERROR(SEARCH("VALORAR",AD600)))</formula>
    </cfRule>
    <cfRule type="containsText" dxfId="10204" priority="851" operator="containsText" text="Extrema">
      <formula>NOT(ISERROR(SEARCH("Extrema",AD600)))</formula>
    </cfRule>
    <cfRule type="containsText" dxfId="10203" priority="852" operator="containsText" text="Alta">
      <formula>NOT(ISERROR(SEARCH("Alta",AD600)))</formula>
    </cfRule>
    <cfRule type="containsText" dxfId="10202" priority="853" operator="containsText" text="Moderada">
      <formula>NOT(ISERROR(SEARCH("Moderada",AD600)))</formula>
    </cfRule>
    <cfRule type="containsText" dxfId="10201" priority="854" operator="containsText" text="Baja">
      <formula>NOT(ISERROR(SEARCH("Baja",AD600)))</formula>
    </cfRule>
  </conditionalFormatting>
  <conditionalFormatting sqref="AD600:AD601">
    <cfRule type="containsText" dxfId="10200" priority="855" operator="containsText" text="VALORAR">
      <formula>NOT(ISERROR(SEARCH("VALORAR",AD600)))</formula>
    </cfRule>
    <cfRule type="containsText" dxfId="10199" priority="856" operator="containsText" text="Extrema">
      <formula>NOT(ISERROR(SEARCH("Extrema",AD600)))</formula>
    </cfRule>
    <cfRule type="containsText" dxfId="10198" priority="857" operator="containsText" text="Alta">
      <formula>NOT(ISERROR(SEARCH("Alta",AD600)))</formula>
    </cfRule>
    <cfRule type="containsText" dxfId="10197" priority="858" operator="containsText" text="Moderada">
      <formula>NOT(ISERROR(SEARCH("Moderada",AD600)))</formula>
    </cfRule>
    <cfRule type="containsText" dxfId="10196" priority="859" operator="containsText" text="Baja">
      <formula>NOT(ISERROR(SEARCH("Baja",AD600)))</formula>
    </cfRule>
  </conditionalFormatting>
  <conditionalFormatting sqref="U600:U601">
    <cfRule type="cellIs" dxfId="10195" priority="866" stopIfTrue="1" operator="equal">
      <formula>"Alta"</formula>
    </cfRule>
  </conditionalFormatting>
  <conditionalFormatting sqref="U600:U601">
    <cfRule type="cellIs" dxfId="10194" priority="868" stopIfTrue="1" operator="equal">
      <formula>"Baja"</formula>
    </cfRule>
  </conditionalFormatting>
  <conditionalFormatting sqref="U600:U601">
    <cfRule type="cellIs" dxfId="10193" priority="867" stopIfTrue="1" operator="equal">
      <formula>"Media"</formula>
    </cfRule>
  </conditionalFormatting>
  <conditionalFormatting sqref="U600:U601">
    <cfRule type="cellIs" dxfId="10192" priority="865" stopIfTrue="1" operator="equal">
      <formula>"Muy Alta"</formula>
    </cfRule>
  </conditionalFormatting>
  <conditionalFormatting sqref="U600:U601">
    <cfRule type="cellIs" dxfId="10191" priority="869" stopIfTrue="1" operator="equal">
      <formula>"Muy Baja"</formula>
    </cfRule>
  </conditionalFormatting>
  <conditionalFormatting sqref="AS601">
    <cfRule type="cellIs" dxfId="10190" priority="828" stopIfTrue="1" operator="equal">
      <formula>"Alta"</formula>
    </cfRule>
  </conditionalFormatting>
  <conditionalFormatting sqref="AS601">
    <cfRule type="cellIs" dxfId="10189" priority="830" stopIfTrue="1" operator="equal">
      <formula>"Baja"</formula>
    </cfRule>
  </conditionalFormatting>
  <conditionalFormatting sqref="AS601">
    <cfRule type="cellIs" dxfId="10188" priority="829" stopIfTrue="1" operator="equal">
      <formula>"Media"</formula>
    </cfRule>
  </conditionalFormatting>
  <conditionalFormatting sqref="AS601">
    <cfRule type="cellIs" dxfId="10187" priority="827" stopIfTrue="1" operator="equal">
      <formula>"Muy Alta"</formula>
    </cfRule>
  </conditionalFormatting>
  <conditionalFormatting sqref="AS601">
    <cfRule type="cellIs" dxfId="10186" priority="831" stopIfTrue="1" operator="equal">
      <formula>"Muy Baja"</formula>
    </cfRule>
  </conditionalFormatting>
  <conditionalFormatting sqref="AD602">
    <cfRule type="containsText" dxfId="10185" priority="794" operator="containsText" text="VALORAR">
      <formula>NOT(ISERROR(SEARCH("VALORAR",AD602)))</formula>
    </cfRule>
    <cfRule type="containsText" dxfId="10184" priority="795" operator="containsText" text="Extrema">
      <formula>NOT(ISERROR(SEARCH("Extrema",AD602)))</formula>
    </cfRule>
    <cfRule type="containsText" dxfId="10183" priority="796" operator="containsText" text="Alta">
      <formula>NOT(ISERROR(SEARCH("Alta",AD602)))</formula>
    </cfRule>
    <cfRule type="containsText" dxfId="10182" priority="797" operator="containsText" text="Moderada">
      <formula>NOT(ISERROR(SEARCH("Moderada",AD602)))</formula>
    </cfRule>
    <cfRule type="containsText" dxfId="10181" priority="798" operator="containsText" text="Baja">
      <formula>NOT(ISERROR(SEARCH("Baja",AD602)))</formula>
    </cfRule>
  </conditionalFormatting>
  <conditionalFormatting sqref="AD602">
    <cfRule type="containsText" dxfId="10180" priority="799" operator="containsText" text="VALORAR">
      <formula>NOT(ISERROR(SEARCH("VALORAR",AD602)))</formula>
    </cfRule>
    <cfRule type="containsText" dxfId="10179" priority="800" operator="containsText" text="Extrema">
      <formula>NOT(ISERROR(SEARCH("Extrema",AD602)))</formula>
    </cfRule>
    <cfRule type="containsText" dxfId="10178" priority="801" operator="containsText" text="Alta">
      <formula>NOT(ISERROR(SEARCH("Alta",AD602)))</formula>
    </cfRule>
    <cfRule type="containsText" dxfId="10177" priority="802" operator="containsText" text="Moderada">
      <formula>NOT(ISERROR(SEARCH("Moderada",AD602)))</formula>
    </cfRule>
    <cfRule type="containsText" dxfId="10176" priority="803" operator="containsText" text="Baja">
      <formula>NOT(ISERROR(SEARCH("Baja",AD602)))</formula>
    </cfRule>
  </conditionalFormatting>
  <conditionalFormatting sqref="U602">
    <cfRule type="cellIs" dxfId="10175" priority="810" stopIfTrue="1" operator="equal">
      <formula>"Alta"</formula>
    </cfRule>
  </conditionalFormatting>
  <conditionalFormatting sqref="U602">
    <cfRule type="cellIs" dxfId="10174" priority="812" stopIfTrue="1" operator="equal">
      <formula>"Baja"</formula>
    </cfRule>
  </conditionalFormatting>
  <conditionalFormatting sqref="U602">
    <cfRule type="cellIs" dxfId="10173" priority="811" stopIfTrue="1" operator="equal">
      <formula>"Media"</formula>
    </cfRule>
  </conditionalFormatting>
  <conditionalFormatting sqref="U602">
    <cfRule type="cellIs" dxfId="10172" priority="809" stopIfTrue="1" operator="equal">
      <formula>"Muy Alta"</formula>
    </cfRule>
  </conditionalFormatting>
  <conditionalFormatting sqref="U602">
    <cfRule type="cellIs" dxfId="10171" priority="813" stopIfTrue="1" operator="equal">
      <formula>"Muy Baja"</formula>
    </cfRule>
  </conditionalFormatting>
  <conditionalFormatting sqref="AS602">
    <cfRule type="cellIs" dxfId="10170" priority="786" stopIfTrue="1" operator="equal">
      <formula>"Alta"</formula>
    </cfRule>
  </conditionalFormatting>
  <conditionalFormatting sqref="AS602">
    <cfRule type="cellIs" dxfId="10169" priority="788" stopIfTrue="1" operator="equal">
      <formula>"Baja"</formula>
    </cfRule>
  </conditionalFormatting>
  <conditionalFormatting sqref="AS602">
    <cfRule type="cellIs" dxfId="10168" priority="787" stopIfTrue="1" operator="equal">
      <formula>"Media"</formula>
    </cfRule>
  </conditionalFormatting>
  <conditionalFormatting sqref="AS602">
    <cfRule type="cellIs" dxfId="10167" priority="785" stopIfTrue="1" operator="equal">
      <formula>"Muy Alta"</formula>
    </cfRule>
  </conditionalFormatting>
  <conditionalFormatting sqref="AS602">
    <cfRule type="cellIs" dxfId="10166" priority="789" stopIfTrue="1" operator="equal">
      <formula>"Muy Baja"</formula>
    </cfRule>
  </conditionalFormatting>
  <conditionalFormatting sqref="AD610:AD611">
    <cfRule type="containsText" dxfId="10165" priority="738" operator="containsText" text="VALORAR">
      <formula>NOT(ISERROR(SEARCH("VALORAR",AD610)))</formula>
    </cfRule>
    <cfRule type="containsText" dxfId="10164" priority="739" operator="containsText" text="Extrema">
      <formula>NOT(ISERROR(SEARCH("Extrema",AD610)))</formula>
    </cfRule>
    <cfRule type="containsText" dxfId="10163" priority="740" operator="containsText" text="Alta">
      <formula>NOT(ISERROR(SEARCH("Alta",AD610)))</formula>
    </cfRule>
    <cfRule type="containsText" dxfId="10162" priority="741" operator="containsText" text="Moderada">
      <formula>NOT(ISERROR(SEARCH("Moderada",AD610)))</formula>
    </cfRule>
    <cfRule type="containsText" dxfId="10161" priority="742" operator="containsText" text="Baja">
      <formula>NOT(ISERROR(SEARCH("Baja",AD610)))</formula>
    </cfRule>
  </conditionalFormatting>
  <conditionalFormatting sqref="AD610:AD611">
    <cfRule type="containsText" dxfId="10160" priority="743" operator="containsText" text="VALORAR">
      <formula>NOT(ISERROR(SEARCH("VALORAR",AD610)))</formula>
    </cfRule>
    <cfRule type="containsText" dxfId="10159" priority="744" operator="containsText" text="Extrema">
      <formula>NOT(ISERROR(SEARCH("Extrema",AD610)))</formula>
    </cfRule>
    <cfRule type="containsText" dxfId="10158" priority="745" operator="containsText" text="Alta">
      <formula>NOT(ISERROR(SEARCH("Alta",AD610)))</formula>
    </cfRule>
    <cfRule type="containsText" dxfId="10157" priority="746" operator="containsText" text="Moderada">
      <formula>NOT(ISERROR(SEARCH("Moderada",AD610)))</formula>
    </cfRule>
    <cfRule type="containsText" dxfId="10156" priority="747" operator="containsText" text="Baja">
      <formula>NOT(ISERROR(SEARCH("Baja",AD610)))</formula>
    </cfRule>
  </conditionalFormatting>
  <conditionalFormatting sqref="AS615">
    <cfRule type="cellIs" dxfId="10155" priority="692" stopIfTrue="1" operator="equal">
      <formula>"Alta"</formula>
    </cfRule>
  </conditionalFormatting>
  <conditionalFormatting sqref="AS615">
    <cfRule type="cellIs" dxfId="10154" priority="694" stopIfTrue="1" operator="equal">
      <formula>"Baja"</formula>
    </cfRule>
  </conditionalFormatting>
  <conditionalFormatting sqref="AS615">
    <cfRule type="cellIs" dxfId="10153" priority="693" stopIfTrue="1" operator="equal">
      <formula>"Media"</formula>
    </cfRule>
  </conditionalFormatting>
  <conditionalFormatting sqref="AS615">
    <cfRule type="cellIs" dxfId="10152" priority="691" stopIfTrue="1" operator="equal">
      <formula>"Muy Alta"</formula>
    </cfRule>
  </conditionalFormatting>
  <conditionalFormatting sqref="AS615">
    <cfRule type="cellIs" dxfId="10151" priority="695" stopIfTrue="1" operator="equal">
      <formula>"Muy Baja"</formula>
    </cfRule>
  </conditionalFormatting>
  <conditionalFormatting sqref="AS612">
    <cfRule type="cellIs" dxfId="10150" priority="650" stopIfTrue="1" operator="equal">
      <formula>"Alta"</formula>
    </cfRule>
  </conditionalFormatting>
  <conditionalFormatting sqref="AS612">
    <cfRule type="cellIs" dxfId="10149" priority="652" stopIfTrue="1" operator="equal">
      <formula>"Baja"</formula>
    </cfRule>
  </conditionalFormatting>
  <conditionalFormatting sqref="AS612">
    <cfRule type="cellIs" dxfId="10148" priority="651" stopIfTrue="1" operator="equal">
      <formula>"Media"</formula>
    </cfRule>
  </conditionalFormatting>
  <conditionalFormatting sqref="AS612">
    <cfRule type="cellIs" dxfId="10147" priority="649" stopIfTrue="1" operator="equal">
      <formula>"Muy Alta"</formula>
    </cfRule>
  </conditionalFormatting>
  <conditionalFormatting sqref="AS612">
    <cfRule type="cellIs" dxfId="10146" priority="653" stopIfTrue="1" operator="equal">
      <formula>"Muy Baja"</formula>
    </cfRule>
  </conditionalFormatting>
  <conditionalFormatting sqref="U610:U611">
    <cfRule type="cellIs" dxfId="10145" priority="754" stopIfTrue="1" operator="equal">
      <formula>"Alta"</formula>
    </cfRule>
  </conditionalFormatting>
  <conditionalFormatting sqref="U610:U611">
    <cfRule type="cellIs" dxfId="10144" priority="756" stopIfTrue="1" operator="equal">
      <formula>"Baja"</formula>
    </cfRule>
  </conditionalFormatting>
  <conditionalFormatting sqref="U610:U611">
    <cfRule type="cellIs" dxfId="10143" priority="755" stopIfTrue="1" operator="equal">
      <formula>"Media"</formula>
    </cfRule>
  </conditionalFormatting>
  <conditionalFormatting sqref="U610:U611">
    <cfRule type="cellIs" dxfId="10142" priority="753" stopIfTrue="1" operator="equal">
      <formula>"Muy Alta"</formula>
    </cfRule>
  </conditionalFormatting>
  <conditionalFormatting sqref="U610:U611">
    <cfRule type="cellIs" dxfId="10141" priority="757" stopIfTrue="1" operator="equal">
      <formula>"Muy Baja"</formula>
    </cfRule>
  </conditionalFormatting>
  <conditionalFormatting sqref="AZ610">
    <cfRule type="containsText" dxfId="10140" priority="728" operator="containsText" text="VALORAR">
      <formula>NOT(ISERROR(SEARCH("VALORAR",AZ610)))</formula>
    </cfRule>
    <cfRule type="containsText" dxfId="10139" priority="729" operator="containsText" text="Extrema">
      <formula>NOT(ISERROR(SEARCH("Extrema",AZ610)))</formula>
    </cfRule>
    <cfRule type="containsText" dxfId="10138" priority="730" operator="containsText" text="Alta">
      <formula>NOT(ISERROR(SEARCH("Alta",AZ610)))</formula>
    </cfRule>
    <cfRule type="containsText" dxfId="10137" priority="731" operator="containsText" text="Moderada">
      <formula>NOT(ISERROR(SEARCH("Moderada",AZ610)))</formula>
    </cfRule>
    <cfRule type="containsText" dxfId="10136" priority="732" operator="containsText" text="Baja">
      <formula>NOT(ISERROR(SEARCH("Baja",AZ610)))</formula>
    </cfRule>
  </conditionalFormatting>
  <conditionalFormatting sqref="AZ610">
    <cfRule type="containsText" dxfId="10135" priority="733" operator="containsText" text="VALORAR">
      <formula>NOT(ISERROR(SEARCH("VALORAR",AZ610)))</formula>
    </cfRule>
    <cfRule type="containsText" dxfId="10134" priority="734" operator="containsText" text="Extrema">
      <formula>NOT(ISERROR(SEARCH("Extrema",AZ610)))</formula>
    </cfRule>
    <cfRule type="containsText" dxfId="10133" priority="735" operator="containsText" text="Alta">
      <formula>NOT(ISERROR(SEARCH("Alta",AZ610)))</formula>
    </cfRule>
    <cfRule type="containsText" dxfId="10132" priority="736" operator="containsText" text="Moderada">
      <formula>NOT(ISERROR(SEARCH("Moderada",AZ610)))</formula>
    </cfRule>
    <cfRule type="containsText" dxfId="10131" priority="737" operator="containsText" text="Baja">
      <formula>NOT(ISERROR(SEARCH("Baja",AZ610)))</formula>
    </cfRule>
  </conditionalFormatting>
  <conditionalFormatting sqref="AS610">
    <cfRule type="cellIs" dxfId="10130" priority="720" stopIfTrue="1" operator="equal">
      <formula>"Alta"</formula>
    </cfRule>
  </conditionalFormatting>
  <conditionalFormatting sqref="AS610">
    <cfRule type="cellIs" dxfId="10129" priority="722" stopIfTrue="1" operator="equal">
      <formula>"Baja"</formula>
    </cfRule>
  </conditionalFormatting>
  <conditionalFormatting sqref="AS610">
    <cfRule type="cellIs" dxfId="10128" priority="721" stopIfTrue="1" operator="equal">
      <formula>"Media"</formula>
    </cfRule>
  </conditionalFormatting>
  <conditionalFormatting sqref="AS610">
    <cfRule type="cellIs" dxfId="10127" priority="719" stopIfTrue="1" operator="equal">
      <formula>"Muy Alta"</formula>
    </cfRule>
  </conditionalFormatting>
  <conditionalFormatting sqref="AS610">
    <cfRule type="cellIs" dxfId="10126" priority="723" stopIfTrue="1" operator="equal">
      <formula>"Muy Baja"</formula>
    </cfRule>
  </conditionalFormatting>
  <conditionalFormatting sqref="AS611">
    <cfRule type="cellIs" dxfId="10125" priority="706" stopIfTrue="1" operator="equal">
      <formula>"Alta"</formula>
    </cfRule>
  </conditionalFormatting>
  <conditionalFormatting sqref="AS611">
    <cfRule type="cellIs" dxfId="10124" priority="708" stopIfTrue="1" operator="equal">
      <formula>"Baja"</formula>
    </cfRule>
  </conditionalFormatting>
  <conditionalFormatting sqref="AS611">
    <cfRule type="cellIs" dxfId="10123" priority="707" stopIfTrue="1" operator="equal">
      <formula>"Media"</formula>
    </cfRule>
  </conditionalFormatting>
  <conditionalFormatting sqref="AS611">
    <cfRule type="cellIs" dxfId="10122" priority="705" stopIfTrue="1" operator="equal">
      <formula>"Muy Alta"</formula>
    </cfRule>
  </conditionalFormatting>
  <conditionalFormatting sqref="AS611">
    <cfRule type="cellIs" dxfId="10121" priority="709" stopIfTrue="1" operator="equal">
      <formula>"Muy Baja"</formula>
    </cfRule>
  </conditionalFormatting>
  <conditionalFormatting sqref="AD612:AD613">
    <cfRule type="containsText" dxfId="10120" priority="658" operator="containsText" text="VALORAR">
      <formula>NOT(ISERROR(SEARCH("VALORAR",AD612)))</formula>
    </cfRule>
    <cfRule type="containsText" dxfId="10119" priority="659" operator="containsText" text="Extrema">
      <formula>NOT(ISERROR(SEARCH("Extrema",AD612)))</formula>
    </cfRule>
    <cfRule type="containsText" dxfId="10118" priority="660" operator="containsText" text="Alta">
      <formula>NOT(ISERROR(SEARCH("Alta",AD612)))</formula>
    </cfRule>
    <cfRule type="containsText" dxfId="10117" priority="661" operator="containsText" text="Moderada">
      <formula>NOT(ISERROR(SEARCH("Moderada",AD612)))</formula>
    </cfRule>
    <cfRule type="containsText" dxfId="10116" priority="662" operator="containsText" text="Baja">
      <formula>NOT(ISERROR(SEARCH("Baja",AD612)))</formula>
    </cfRule>
  </conditionalFormatting>
  <conditionalFormatting sqref="AD612:AD613">
    <cfRule type="containsText" dxfId="10115" priority="663" operator="containsText" text="VALORAR">
      <formula>NOT(ISERROR(SEARCH("VALORAR",AD612)))</formula>
    </cfRule>
    <cfRule type="containsText" dxfId="10114" priority="664" operator="containsText" text="Extrema">
      <formula>NOT(ISERROR(SEARCH("Extrema",AD612)))</formula>
    </cfRule>
    <cfRule type="containsText" dxfId="10113" priority="665" operator="containsText" text="Alta">
      <formula>NOT(ISERROR(SEARCH("Alta",AD612)))</formula>
    </cfRule>
    <cfRule type="containsText" dxfId="10112" priority="666" operator="containsText" text="Moderada">
      <formula>NOT(ISERROR(SEARCH("Moderada",AD612)))</formula>
    </cfRule>
    <cfRule type="containsText" dxfId="10111" priority="667" operator="containsText" text="Baja">
      <formula>NOT(ISERROR(SEARCH("Baja",AD612)))</formula>
    </cfRule>
  </conditionalFormatting>
  <conditionalFormatting sqref="U612:U613">
    <cfRule type="cellIs" dxfId="10110" priority="674" stopIfTrue="1" operator="equal">
      <formula>"Alta"</formula>
    </cfRule>
  </conditionalFormatting>
  <conditionalFormatting sqref="U612:U613">
    <cfRule type="cellIs" dxfId="10109" priority="676" stopIfTrue="1" operator="equal">
      <formula>"Baja"</formula>
    </cfRule>
  </conditionalFormatting>
  <conditionalFormatting sqref="U612:U613">
    <cfRule type="cellIs" dxfId="10108" priority="675" stopIfTrue="1" operator="equal">
      <formula>"Media"</formula>
    </cfRule>
  </conditionalFormatting>
  <conditionalFormatting sqref="U612:U613">
    <cfRule type="cellIs" dxfId="10107" priority="673" stopIfTrue="1" operator="equal">
      <formula>"Muy Alta"</formula>
    </cfRule>
  </conditionalFormatting>
  <conditionalFormatting sqref="U612:U613">
    <cfRule type="cellIs" dxfId="10106" priority="677" stopIfTrue="1" operator="equal">
      <formula>"Muy Baja"</formula>
    </cfRule>
  </conditionalFormatting>
  <conditionalFormatting sqref="AS613">
    <cfRule type="cellIs" dxfId="10105" priority="636" stopIfTrue="1" operator="equal">
      <formula>"Alta"</formula>
    </cfRule>
  </conditionalFormatting>
  <conditionalFormatting sqref="AS613">
    <cfRule type="cellIs" dxfId="10104" priority="638" stopIfTrue="1" operator="equal">
      <formula>"Baja"</formula>
    </cfRule>
  </conditionalFormatting>
  <conditionalFormatting sqref="AS613">
    <cfRule type="cellIs" dxfId="10103" priority="637" stopIfTrue="1" operator="equal">
      <formula>"Media"</formula>
    </cfRule>
  </conditionalFormatting>
  <conditionalFormatting sqref="AS613">
    <cfRule type="cellIs" dxfId="10102" priority="635" stopIfTrue="1" operator="equal">
      <formula>"Muy Alta"</formula>
    </cfRule>
  </conditionalFormatting>
  <conditionalFormatting sqref="AS613">
    <cfRule type="cellIs" dxfId="10101" priority="639" stopIfTrue="1" operator="equal">
      <formula>"Muy Baja"</formula>
    </cfRule>
  </conditionalFormatting>
  <conditionalFormatting sqref="AD614">
    <cfRule type="containsText" dxfId="10100" priority="602" operator="containsText" text="VALORAR">
      <formula>NOT(ISERROR(SEARCH("VALORAR",AD614)))</formula>
    </cfRule>
    <cfRule type="containsText" dxfId="10099" priority="603" operator="containsText" text="Extrema">
      <formula>NOT(ISERROR(SEARCH("Extrema",AD614)))</formula>
    </cfRule>
    <cfRule type="containsText" dxfId="10098" priority="604" operator="containsText" text="Alta">
      <formula>NOT(ISERROR(SEARCH("Alta",AD614)))</formula>
    </cfRule>
    <cfRule type="containsText" dxfId="10097" priority="605" operator="containsText" text="Moderada">
      <formula>NOT(ISERROR(SEARCH("Moderada",AD614)))</formula>
    </cfRule>
    <cfRule type="containsText" dxfId="10096" priority="606" operator="containsText" text="Baja">
      <formula>NOT(ISERROR(SEARCH("Baja",AD614)))</formula>
    </cfRule>
  </conditionalFormatting>
  <conditionalFormatting sqref="AD614">
    <cfRule type="containsText" dxfId="10095" priority="607" operator="containsText" text="VALORAR">
      <formula>NOT(ISERROR(SEARCH("VALORAR",AD614)))</formula>
    </cfRule>
    <cfRule type="containsText" dxfId="10094" priority="608" operator="containsText" text="Extrema">
      <formula>NOT(ISERROR(SEARCH("Extrema",AD614)))</formula>
    </cfRule>
    <cfRule type="containsText" dxfId="10093" priority="609" operator="containsText" text="Alta">
      <formula>NOT(ISERROR(SEARCH("Alta",AD614)))</formula>
    </cfRule>
    <cfRule type="containsText" dxfId="10092" priority="610" operator="containsText" text="Moderada">
      <formula>NOT(ISERROR(SEARCH("Moderada",AD614)))</formula>
    </cfRule>
    <cfRule type="containsText" dxfId="10091" priority="611" operator="containsText" text="Baja">
      <formula>NOT(ISERROR(SEARCH("Baja",AD614)))</formula>
    </cfRule>
  </conditionalFormatting>
  <conditionalFormatting sqref="U614">
    <cfRule type="cellIs" dxfId="10090" priority="618" stopIfTrue="1" operator="equal">
      <formula>"Alta"</formula>
    </cfRule>
  </conditionalFormatting>
  <conditionalFormatting sqref="U614">
    <cfRule type="cellIs" dxfId="10089" priority="620" stopIfTrue="1" operator="equal">
      <formula>"Baja"</formula>
    </cfRule>
  </conditionalFormatting>
  <conditionalFormatting sqref="U614">
    <cfRule type="cellIs" dxfId="10088" priority="619" stopIfTrue="1" operator="equal">
      <formula>"Media"</formula>
    </cfRule>
  </conditionalFormatting>
  <conditionalFormatting sqref="U614">
    <cfRule type="cellIs" dxfId="10087" priority="617" stopIfTrue="1" operator="equal">
      <formula>"Muy Alta"</formula>
    </cfRule>
  </conditionalFormatting>
  <conditionalFormatting sqref="U614">
    <cfRule type="cellIs" dxfId="10086" priority="621" stopIfTrue="1" operator="equal">
      <formula>"Muy Baja"</formula>
    </cfRule>
  </conditionalFormatting>
  <conditionalFormatting sqref="AS614">
    <cfRule type="cellIs" dxfId="10085" priority="594" stopIfTrue="1" operator="equal">
      <formula>"Alta"</formula>
    </cfRule>
  </conditionalFormatting>
  <conditionalFormatting sqref="AS614">
    <cfRule type="cellIs" dxfId="10084" priority="596" stopIfTrue="1" operator="equal">
      <formula>"Baja"</formula>
    </cfRule>
  </conditionalFormatting>
  <conditionalFormatting sqref="AS614">
    <cfRule type="cellIs" dxfId="10083" priority="595" stopIfTrue="1" operator="equal">
      <formula>"Media"</formula>
    </cfRule>
  </conditionalFormatting>
  <conditionalFormatting sqref="AS614">
    <cfRule type="cellIs" dxfId="10082" priority="593" stopIfTrue="1" operator="equal">
      <formula>"Muy Alta"</formula>
    </cfRule>
  </conditionalFormatting>
  <conditionalFormatting sqref="AS614">
    <cfRule type="cellIs" dxfId="10081" priority="597" stopIfTrue="1" operator="equal">
      <formula>"Muy Baja"</formula>
    </cfRule>
  </conditionalFormatting>
  <conditionalFormatting sqref="AD616:AD617">
    <cfRule type="containsText" dxfId="10080" priority="546" operator="containsText" text="VALORAR">
      <formula>NOT(ISERROR(SEARCH("VALORAR",AD616)))</formula>
    </cfRule>
    <cfRule type="containsText" dxfId="10079" priority="547" operator="containsText" text="Extrema">
      <formula>NOT(ISERROR(SEARCH("Extrema",AD616)))</formula>
    </cfRule>
    <cfRule type="containsText" dxfId="10078" priority="548" operator="containsText" text="Alta">
      <formula>NOT(ISERROR(SEARCH("Alta",AD616)))</formula>
    </cfRule>
    <cfRule type="containsText" dxfId="10077" priority="549" operator="containsText" text="Moderada">
      <formula>NOT(ISERROR(SEARCH("Moderada",AD616)))</formula>
    </cfRule>
    <cfRule type="containsText" dxfId="10076" priority="550" operator="containsText" text="Baja">
      <formula>NOT(ISERROR(SEARCH("Baja",AD616)))</formula>
    </cfRule>
  </conditionalFormatting>
  <conditionalFormatting sqref="AD616:AD617">
    <cfRule type="containsText" dxfId="10075" priority="551" operator="containsText" text="VALORAR">
      <formula>NOT(ISERROR(SEARCH("VALORAR",AD616)))</formula>
    </cfRule>
    <cfRule type="containsText" dxfId="10074" priority="552" operator="containsText" text="Extrema">
      <formula>NOT(ISERROR(SEARCH("Extrema",AD616)))</formula>
    </cfRule>
    <cfRule type="containsText" dxfId="10073" priority="553" operator="containsText" text="Alta">
      <formula>NOT(ISERROR(SEARCH("Alta",AD616)))</formula>
    </cfRule>
    <cfRule type="containsText" dxfId="10072" priority="554" operator="containsText" text="Moderada">
      <formula>NOT(ISERROR(SEARCH("Moderada",AD616)))</formula>
    </cfRule>
    <cfRule type="containsText" dxfId="10071" priority="555" operator="containsText" text="Baja">
      <formula>NOT(ISERROR(SEARCH("Baja",AD616)))</formula>
    </cfRule>
  </conditionalFormatting>
  <conditionalFormatting sqref="AS621">
    <cfRule type="cellIs" dxfId="10070" priority="500" stopIfTrue="1" operator="equal">
      <formula>"Alta"</formula>
    </cfRule>
  </conditionalFormatting>
  <conditionalFormatting sqref="AS621">
    <cfRule type="cellIs" dxfId="10069" priority="502" stopIfTrue="1" operator="equal">
      <formula>"Baja"</formula>
    </cfRule>
  </conditionalFormatting>
  <conditionalFormatting sqref="AS621">
    <cfRule type="cellIs" dxfId="10068" priority="501" stopIfTrue="1" operator="equal">
      <formula>"Media"</formula>
    </cfRule>
  </conditionalFormatting>
  <conditionalFormatting sqref="AS621">
    <cfRule type="cellIs" dxfId="10067" priority="499" stopIfTrue="1" operator="equal">
      <formula>"Muy Alta"</formula>
    </cfRule>
  </conditionalFormatting>
  <conditionalFormatting sqref="AS621">
    <cfRule type="cellIs" dxfId="10066" priority="503" stopIfTrue="1" operator="equal">
      <formula>"Muy Baja"</formula>
    </cfRule>
  </conditionalFormatting>
  <conditionalFormatting sqref="AS618">
    <cfRule type="cellIs" dxfId="10065" priority="458" stopIfTrue="1" operator="equal">
      <formula>"Alta"</formula>
    </cfRule>
  </conditionalFormatting>
  <conditionalFormatting sqref="AS618">
    <cfRule type="cellIs" dxfId="10064" priority="460" stopIfTrue="1" operator="equal">
      <formula>"Baja"</formula>
    </cfRule>
  </conditionalFormatting>
  <conditionalFormatting sqref="AS618">
    <cfRule type="cellIs" dxfId="10063" priority="459" stopIfTrue="1" operator="equal">
      <formula>"Media"</formula>
    </cfRule>
  </conditionalFormatting>
  <conditionalFormatting sqref="AS618">
    <cfRule type="cellIs" dxfId="10062" priority="457" stopIfTrue="1" operator="equal">
      <formula>"Muy Alta"</formula>
    </cfRule>
  </conditionalFormatting>
  <conditionalFormatting sqref="AS618">
    <cfRule type="cellIs" dxfId="10061" priority="461" stopIfTrue="1" operator="equal">
      <formula>"Muy Baja"</formula>
    </cfRule>
  </conditionalFormatting>
  <conditionalFormatting sqref="U616:U617">
    <cfRule type="cellIs" dxfId="10060" priority="562" stopIfTrue="1" operator="equal">
      <formula>"Alta"</formula>
    </cfRule>
  </conditionalFormatting>
  <conditionalFormatting sqref="U616:U617">
    <cfRule type="cellIs" dxfId="10059" priority="564" stopIfTrue="1" operator="equal">
      <formula>"Baja"</formula>
    </cfRule>
  </conditionalFormatting>
  <conditionalFormatting sqref="U616:U617">
    <cfRule type="cellIs" dxfId="10058" priority="563" stopIfTrue="1" operator="equal">
      <formula>"Media"</formula>
    </cfRule>
  </conditionalFormatting>
  <conditionalFormatting sqref="U616:U617">
    <cfRule type="cellIs" dxfId="10057" priority="561" stopIfTrue="1" operator="equal">
      <formula>"Muy Alta"</formula>
    </cfRule>
  </conditionalFormatting>
  <conditionalFormatting sqref="U616:U617">
    <cfRule type="cellIs" dxfId="10056" priority="565" stopIfTrue="1" operator="equal">
      <formula>"Muy Baja"</formula>
    </cfRule>
  </conditionalFormatting>
  <conditionalFormatting sqref="AZ616">
    <cfRule type="containsText" dxfId="10055" priority="536" operator="containsText" text="VALORAR">
      <formula>NOT(ISERROR(SEARCH("VALORAR",AZ616)))</formula>
    </cfRule>
    <cfRule type="containsText" dxfId="10054" priority="537" operator="containsText" text="Extrema">
      <formula>NOT(ISERROR(SEARCH("Extrema",AZ616)))</formula>
    </cfRule>
    <cfRule type="containsText" dxfId="10053" priority="538" operator="containsText" text="Alta">
      <formula>NOT(ISERROR(SEARCH("Alta",AZ616)))</formula>
    </cfRule>
    <cfRule type="containsText" dxfId="10052" priority="539" operator="containsText" text="Moderada">
      <formula>NOT(ISERROR(SEARCH("Moderada",AZ616)))</formula>
    </cfRule>
    <cfRule type="containsText" dxfId="10051" priority="540" operator="containsText" text="Baja">
      <formula>NOT(ISERROR(SEARCH("Baja",AZ616)))</formula>
    </cfRule>
  </conditionalFormatting>
  <conditionalFormatting sqref="AZ616">
    <cfRule type="containsText" dxfId="10050" priority="541" operator="containsText" text="VALORAR">
      <formula>NOT(ISERROR(SEARCH("VALORAR",AZ616)))</formula>
    </cfRule>
    <cfRule type="containsText" dxfId="10049" priority="542" operator="containsText" text="Extrema">
      <formula>NOT(ISERROR(SEARCH("Extrema",AZ616)))</formula>
    </cfRule>
    <cfRule type="containsText" dxfId="10048" priority="543" operator="containsText" text="Alta">
      <formula>NOT(ISERROR(SEARCH("Alta",AZ616)))</formula>
    </cfRule>
    <cfRule type="containsText" dxfId="10047" priority="544" operator="containsText" text="Moderada">
      <formula>NOT(ISERROR(SEARCH("Moderada",AZ616)))</formula>
    </cfRule>
    <cfRule type="containsText" dxfId="10046" priority="545" operator="containsText" text="Baja">
      <formula>NOT(ISERROR(SEARCH("Baja",AZ616)))</formula>
    </cfRule>
  </conditionalFormatting>
  <conditionalFormatting sqref="AS616">
    <cfRule type="cellIs" dxfId="10045" priority="528" stopIfTrue="1" operator="equal">
      <formula>"Alta"</formula>
    </cfRule>
  </conditionalFormatting>
  <conditionalFormatting sqref="AS616">
    <cfRule type="cellIs" dxfId="10044" priority="530" stopIfTrue="1" operator="equal">
      <formula>"Baja"</formula>
    </cfRule>
  </conditionalFormatting>
  <conditionalFormatting sqref="AS616">
    <cfRule type="cellIs" dxfId="10043" priority="529" stopIfTrue="1" operator="equal">
      <formula>"Media"</formula>
    </cfRule>
  </conditionalFormatting>
  <conditionalFormatting sqref="AS616">
    <cfRule type="cellIs" dxfId="10042" priority="527" stopIfTrue="1" operator="equal">
      <formula>"Muy Alta"</formula>
    </cfRule>
  </conditionalFormatting>
  <conditionalFormatting sqref="AS616">
    <cfRule type="cellIs" dxfId="10041" priority="531" stopIfTrue="1" operator="equal">
      <formula>"Muy Baja"</formula>
    </cfRule>
  </conditionalFormatting>
  <conditionalFormatting sqref="AS617">
    <cfRule type="cellIs" dxfId="10040" priority="514" stopIfTrue="1" operator="equal">
      <formula>"Alta"</formula>
    </cfRule>
  </conditionalFormatting>
  <conditionalFormatting sqref="AS617">
    <cfRule type="cellIs" dxfId="10039" priority="516" stopIfTrue="1" operator="equal">
      <formula>"Baja"</formula>
    </cfRule>
  </conditionalFormatting>
  <conditionalFormatting sqref="AS617">
    <cfRule type="cellIs" dxfId="10038" priority="515" stopIfTrue="1" operator="equal">
      <formula>"Media"</formula>
    </cfRule>
  </conditionalFormatting>
  <conditionalFormatting sqref="AS617">
    <cfRule type="cellIs" dxfId="10037" priority="513" stopIfTrue="1" operator="equal">
      <formula>"Muy Alta"</formula>
    </cfRule>
  </conditionalFormatting>
  <conditionalFormatting sqref="AS617">
    <cfRule type="cellIs" dxfId="10036" priority="517" stopIfTrue="1" operator="equal">
      <formula>"Muy Baja"</formula>
    </cfRule>
  </conditionalFormatting>
  <conditionalFormatting sqref="AD618:AD619">
    <cfRule type="containsText" dxfId="10035" priority="466" operator="containsText" text="VALORAR">
      <formula>NOT(ISERROR(SEARCH("VALORAR",AD618)))</formula>
    </cfRule>
    <cfRule type="containsText" dxfId="10034" priority="467" operator="containsText" text="Extrema">
      <formula>NOT(ISERROR(SEARCH("Extrema",AD618)))</formula>
    </cfRule>
    <cfRule type="containsText" dxfId="10033" priority="468" operator="containsText" text="Alta">
      <formula>NOT(ISERROR(SEARCH("Alta",AD618)))</formula>
    </cfRule>
    <cfRule type="containsText" dxfId="10032" priority="469" operator="containsText" text="Moderada">
      <formula>NOT(ISERROR(SEARCH("Moderada",AD618)))</formula>
    </cfRule>
    <cfRule type="containsText" dxfId="10031" priority="470" operator="containsText" text="Baja">
      <formula>NOT(ISERROR(SEARCH("Baja",AD618)))</formula>
    </cfRule>
  </conditionalFormatting>
  <conditionalFormatting sqref="AD618:AD619">
    <cfRule type="containsText" dxfId="10030" priority="471" operator="containsText" text="VALORAR">
      <formula>NOT(ISERROR(SEARCH("VALORAR",AD618)))</formula>
    </cfRule>
    <cfRule type="containsText" dxfId="10029" priority="472" operator="containsText" text="Extrema">
      <formula>NOT(ISERROR(SEARCH("Extrema",AD618)))</formula>
    </cfRule>
    <cfRule type="containsText" dxfId="10028" priority="473" operator="containsText" text="Alta">
      <formula>NOT(ISERROR(SEARCH("Alta",AD618)))</formula>
    </cfRule>
    <cfRule type="containsText" dxfId="10027" priority="474" operator="containsText" text="Moderada">
      <formula>NOT(ISERROR(SEARCH("Moderada",AD618)))</formula>
    </cfRule>
    <cfRule type="containsText" dxfId="10026" priority="475" operator="containsText" text="Baja">
      <formula>NOT(ISERROR(SEARCH("Baja",AD618)))</formula>
    </cfRule>
  </conditionalFormatting>
  <conditionalFormatting sqref="U618:U619">
    <cfRule type="cellIs" dxfId="10025" priority="482" stopIfTrue="1" operator="equal">
      <formula>"Alta"</formula>
    </cfRule>
  </conditionalFormatting>
  <conditionalFormatting sqref="U618:U619">
    <cfRule type="cellIs" dxfId="10024" priority="484" stopIfTrue="1" operator="equal">
      <formula>"Baja"</formula>
    </cfRule>
  </conditionalFormatting>
  <conditionalFormatting sqref="U618:U619">
    <cfRule type="cellIs" dxfId="10023" priority="483" stopIfTrue="1" operator="equal">
      <formula>"Media"</formula>
    </cfRule>
  </conditionalFormatting>
  <conditionalFormatting sqref="U618:U619">
    <cfRule type="cellIs" dxfId="10022" priority="481" stopIfTrue="1" operator="equal">
      <formula>"Muy Alta"</formula>
    </cfRule>
  </conditionalFormatting>
  <conditionalFormatting sqref="U618:U619">
    <cfRule type="cellIs" dxfId="10021" priority="485" stopIfTrue="1" operator="equal">
      <formula>"Muy Baja"</formula>
    </cfRule>
  </conditionalFormatting>
  <conditionalFormatting sqref="AS619">
    <cfRule type="cellIs" dxfId="10020" priority="444" stopIfTrue="1" operator="equal">
      <formula>"Alta"</formula>
    </cfRule>
  </conditionalFormatting>
  <conditionalFormatting sqref="AS619">
    <cfRule type="cellIs" dxfId="10019" priority="446" stopIfTrue="1" operator="equal">
      <formula>"Baja"</formula>
    </cfRule>
  </conditionalFormatting>
  <conditionalFormatting sqref="AS619">
    <cfRule type="cellIs" dxfId="10018" priority="445" stopIfTrue="1" operator="equal">
      <formula>"Media"</formula>
    </cfRule>
  </conditionalFormatting>
  <conditionalFormatting sqref="AS619">
    <cfRule type="cellIs" dxfId="10017" priority="443" stopIfTrue="1" operator="equal">
      <formula>"Muy Alta"</formula>
    </cfRule>
  </conditionalFormatting>
  <conditionalFormatting sqref="AS619">
    <cfRule type="cellIs" dxfId="10016" priority="447" stopIfTrue="1" operator="equal">
      <formula>"Muy Baja"</formula>
    </cfRule>
  </conditionalFormatting>
  <conditionalFormatting sqref="AD620">
    <cfRule type="containsText" dxfId="10015" priority="410" operator="containsText" text="VALORAR">
      <formula>NOT(ISERROR(SEARCH("VALORAR",AD620)))</formula>
    </cfRule>
    <cfRule type="containsText" dxfId="10014" priority="411" operator="containsText" text="Extrema">
      <formula>NOT(ISERROR(SEARCH("Extrema",AD620)))</formula>
    </cfRule>
    <cfRule type="containsText" dxfId="10013" priority="412" operator="containsText" text="Alta">
      <formula>NOT(ISERROR(SEARCH("Alta",AD620)))</formula>
    </cfRule>
    <cfRule type="containsText" dxfId="10012" priority="413" operator="containsText" text="Moderada">
      <formula>NOT(ISERROR(SEARCH("Moderada",AD620)))</formula>
    </cfRule>
    <cfRule type="containsText" dxfId="10011" priority="414" operator="containsText" text="Baja">
      <formula>NOT(ISERROR(SEARCH("Baja",AD620)))</formula>
    </cfRule>
  </conditionalFormatting>
  <conditionalFormatting sqref="AD620">
    <cfRule type="containsText" dxfId="10010" priority="415" operator="containsText" text="VALORAR">
      <formula>NOT(ISERROR(SEARCH("VALORAR",AD620)))</formula>
    </cfRule>
    <cfRule type="containsText" dxfId="10009" priority="416" operator="containsText" text="Extrema">
      <formula>NOT(ISERROR(SEARCH("Extrema",AD620)))</formula>
    </cfRule>
    <cfRule type="containsText" dxfId="10008" priority="417" operator="containsText" text="Alta">
      <formula>NOT(ISERROR(SEARCH("Alta",AD620)))</formula>
    </cfRule>
    <cfRule type="containsText" dxfId="10007" priority="418" operator="containsText" text="Moderada">
      <formula>NOT(ISERROR(SEARCH("Moderada",AD620)))</formula>
    </cfRule>
    <cfRule type="containsText" dxfId="10006" priority="419" operator="containsText" text="Baja">
      <formula>NOT(ISERROR(SEARCH("Baja",AD620)))</formula>
    </cfRule>
  </conditionalFormatting>
  <conditionalFormatting sqref="U620">
    <cfRule type="cellIs" dxfId="10005" priority="426" stopIfTrue="1" operator="equal">
      <formula>"Alta"</formula>
    </cfRule>
  </conditionalFormatting>
  <conditionalFormatting sqref="U620">
    <cfRule type="cellIs" dxfId="10004" priority="428" stopIfTrue="1" operator="equal">
      <formula>"Baja"</formula>
    </cfRule>
  </conditionalFormatting>
  <conditionalFormatting sqref="U620">
    <cfRule type="cellIs" dxfId="10003" priority="427" stopIfTrue="1" operator="equal">
      <formula>"Media"</formula>
    </cfRule>
  </conditionalFormatting>
  <conditionalFormatting sqref="U620">
    <cfRule type="cellIs" dxfId="10002" priority="425" stopIfTrue="1" operator="equal">
      <formula>"Muy Alta"</formula>
    </cfRule>
  </conditionalFormatting>
  <conditionalFormatting sqref="U620">
    <cfRule type="cellIs" dxfId="10001" priority="429" stopIfTrue="1" operator="equal">
      <formula>"Muy Baja"</formula>
    </cfRule>
  </conditionalFormatting>
  <conditionalFormatting sqref="AS620">
    <cfRule type="cellIs" dxfId="10000" priority="402" stopIfTrue="1" operator="equal">
      <formula>"Alta"</formula>
    </cfRule>
  </conditionalFormatting>
  <conditionalFormatting sqref="AS620">
    <cfRule type="cellIs" dxfId="9999" priority="404" stopIfTrue="1" operator="equal">
      <formula>"Baja"</formula>
    </cfRule>
  </conditionalFormatting>
  <conditionalFormatting sqref="AS620">
    <cfRule type="cellIs" dxfId="9998" priority="403" stopIfTrue="1" operator="equal">
      <formula>"Media"</formula>
    </cfRule>
  </conditionalFormatting>
  <conditionalFormatting sqref="AS620">
    <cfRule type="cellIs" dxfId="9997" priority="401" stopIfTrue="1" operator="equal">
      <formula>"Muy Alta"</formula>
    </cfRule>
  </conditionalFormatting>
  <conditionalFormatting sqref="AS620">
    <cfRule type="cellIs" dxfId="9996" priority="405" stopIfTrue="1" operator="equal">
      <formula>"Muy Baja"</formula>
    </cfRule>
  </conditionalFormatting>
  <conditionalFormatting sqref="U130:U131">
    <cfRule type="cellIs" dxfId="9995" priority="342" stopIfTrue="1" operator="equal">
      <formula>"Alta"</formula>
    </cfRule>
  </conditionalFormatting>
  <conditionalFormatting sqref="U130:U131">
    <cfRule type="cellIs" dxfId="9994" priority="344" stopIfTrue="1" operator="equal">
      <formula>"Baja"</formula>
    </cfRule>
  </conditionalFormatting>
  <conditionalFormatting sqref="U130:U131">
    <cfRule type="cellIs" dxfId="9993" priority="343" stopIfTrue="1" operator="equal">
      <formula>"Media"</formula>
    </cfRule>
  </conditionalFormatting>
  <conditionalFormatting sqref="U130:U131">
    <cfRule type="cellIs" dxfId="9992" priority="341" stopIfTrue="1" operator="equal">
      <formula>"Muy Alta"</formula>
    </cfRule>
  </conditionalFormatting>
  <conditionalFormatting sqref="U130:U131">
    <cfRule type="cellIs" dxfId="9991" priority="345" stopIfTrue="1" operator="equal">
      <formula>"Muy Baja"</formula>
    </cfRule>
  </conditionalFormatting>
  <conditionalFormatting sqref="AD130:AD131">
    <cfRule type="containsText" dxfId="9990" priority="326" operator="containsText" text="VALORAR">
      <formula>NOT(ISERROR(SEARCH("VALORAR",AD130)))</formula>
    </cfRule>
    <cfRule type="containsText" dxfId="9989" priority="327" operator="containsText" text="Extrema">
      <formula>NOT(ISERROR(SEARCH("Extrema",AD130)))</formula>
    </cfRule>
    <cfRule type="containsText" dxfId="9988" priority="328" operator="containsText" text="Alta">
      <formula>NOT(ISERROR(SEARCH("Alta",AD130)))</formula>
    </cfRule>
    <cfRule type="containsText" dxfId="9987" priority="329" operator="containsText" text="Moderada">
      <formula>NOT(ISERROR(SEARCH("Moderada",AD130)))</formula>
    </cfRule>
    <cfRule type="containsText" dxfId="9986" priority="330" operator="containsText" text="Baja">
      <formula>NOT(ISERROR(SEARCH("Baja",AD130)))</formula>
    </cfRule>
  </conditionalFormatting>
  <conditionalFormatting sqref="AD130:AD131">
    <cfRule type="containsText" dxfId="9985" priority="331" operator="containsText" text="VALORAR">
      <formula>NOT(ISERROR(SEARCH("VALORAR",AD130)))</formula>
    </cfRule>
    <cfRule type="containsText" dxfId="9984" priority="332" operator="containsText" text="Extrema">
      <formula>NOT(ISERROR(SEARCH("Extrema",AD130)))</formula>
    </cfRule>
    <cfRule type="containsText" dxfId="9983" priority="333" operator="containsText" text="Alta">
      <formula>NOT(ISERROR(SEARCH("Alta",AD130)))</formula>
    </cfRule>
    <cfRule type="containsText" dxfId="9982" priority="334" operator="containsText" text="Moderada">
      <formula>NOT(ISERROR(SEARCH("Moderada",AD130)))</formula>
    </cfRule>
    <cfRule type="containsText" dxfId="9981" priority="335" operator="containsText" text="Baja">
      <formula>NOT(ISERROR(SEARCH("Baja",AD130)))</formula>
    </cfRule>
  </conditionalFormatting>
  <conditionalFormatting sqref="AZ130">
    <cfRule type="containsText" dxfId="9980" priority="316" operator="containsText" text="VALORAR">
      <formula>NOT(ISERROR(SEARCH("VALORAR",AZ130)))</formula>
    </cfRule>
    <cfRule type="containsText" dxfId="9979" priority="317" operator="containsText" text="Extrema">
      <formula>NOT(ISERROR(SEARCH("Extrema",AZ130)))</formula>
    </cfRule>
    <cfRule type="containsText" dxfId="9978" priority="318" operator="containsText" text="Alta">
      <formula>NOT(ISERROR(SEARCH("Alta",AZ130)))</formula>
    </cfRule>
    <cfRule type="containsText" dxfId="9977" priority="319" operator="containsText" text="Moderada">
      <formula>NOT(ISERROR(SEARCH("Moderada",AZ130)))</formula>
    </cfRule>
    <cfRule type="containsText" dxfId="9976" priority="320" operator="containsText" text="Baja">
      <formula>NOT(ISERROR(SEARCH("Baja",AZ130)))</formula>
    </cfRule>
  </conditionalFormatting>
  <conditionalFormatting sqref="AZ130">
    <cfRule type="containsText" dxfId="9975" priority="321" operator="containsText" text="VALORAR">
      <formula>NOT(ISERROR(SEARCH("VALORAR",AZ130)))</formula>
    </cfRule>
    <cfRule type="containsText" dxfId="9974" priority="322" operator="containsText" text="Extrema">
      <formula>NOT(ISERROR(SEARCH("Extrema",AZ130)))</formula>
    </cfRule>
    <cfRule type="containsText" dxfId="9973" priority="323" operator="containsText" text="Alta">
      <formula>NOT(ISERROR(SEARCH("Alta",AZ130)))</formula>
    </cfRule>
    <cfRule type="containsText" dxfId="9972" priority="324" operator="containsText" text="Moderada">
      <formula>NOT(ISERROR(SEARCH("Moderada",AZ130)))</formula>
    </cfRule>
    <cfRule type="containsText" dxfId="9971" priority="325" operator="containsText" text="Baja">
      <formula>NOT(ISERROR(SEARCH("Baja",AZ130)))</formula>
    </cfRule>
  </conditionalFormatting>
  <conditionalFormatting sqref="AS130">
    <cfRule type="cellIs" dxfId="9970" priority="308" stopIfTrue="1" operator="equal">
      <formula>"Alta"</formula>
    </cfRule>
  </conditionalFormatting>
  <conditionalFormatting sqref="AS130">
    <cfRule type="cellIs" dxfId="9969" priority="310" stopIfTrue="1" operator="equal">
      <formula>"Baja"</formula>
    </cfRule>
  </conditionalFormatting>
  <conditionalFormatting sqref="AS130">
    <cfRule type="cellIs" dxfId="9968" priority="309" stopIfTrue="1" operator="equal">
      <formula>"Media"</formula>
    </cfRule>
  </conditionalFormatting>
  <conditionalFormatting sqref="AS130">
    <cfRule type="cellIs" dxfId="9967" priority="307" stopIfTrue="1" operator="equal">
      <formula>"Muy Alta"</formula>
    </cfRule>
  </conditionalFormatting>
  <conditionalFormatting sqref="AS130">
    <cfRule type="cellIs" dxfId="9966" priority="311" stopIfTrue="1" operator="equal">
      <formula>"Muy Baja"</formula>
    </cfRule>
  </conditionalFormatting>
  <conditionalFormatting sqref="AS131">
    <cfRule type="cellIs" dxfId="9965" priority="294" stopIfTrue="1" operator="equal">
      <formula>"Alta"</formula>
    </cfRule>
  </conditionalFormatting>
  <conditionalFormatting sqref="AS131">
    <cfRule type="cellIs" dxfId="9964" priority="296" stopIfTrue="1" operator="equal">
      <formula>"Baja"</formula>
    </cfRule>
  </conditionalFormatting>
  <conditionalFormatting sqref="AS131">
    <cfRule type="cellIs" dxfId="9963" priority="295" stopIfTrue="1" operator="equal">
      <formula>"Media"</formula>
    </cfRule>
  </conditionalFormatting>
  <conditionalFormatting sqref="AS131">
    <cfRule type="cellIs" dxfId="9962" priority="293" stopIfTrue="1" operator="equal">
      <formula>"Muy Alta"</formula>
    </cfRule>
  </conditionalFormatting>
  <conditionalFormatting sqref="AS131">
    <cfRule type="cellIs" dxfId="9961" priority="297" stopIfTrue="1" operator="equal">
      <formula>"Muy Baja"</formula>
    </cfRule>
  </conditionalFormatting>
  <conditionalFormatting sqref="AS135">
    <cfRule type="cellIs" dxfId="9960" priority="280" stopIfTrue="1" operator="equal">
      <formula>"Alta"</formula>
    </cfRule>
  </conditionalFormatting>
  <conditionalFormatting sqref="AS135">
    <cfRule type="cellIs" dxfId="9959" priority="282" stopIfTrue="1" operator="equal">
      <formula>"Baja"</formula>
    </cfRule>
  </conditionalFormatting>
  <conditionalFormatting sqref="AS135">
    <cfRule type="cellIs" dxfId="9958" priority="281" stopIfTrue="1" operator="equal">
      <formula>"Media"</formula>
    </cfRule>
  </conditionalFormatting>
  <conditionalFormatting sqref="AS135">
    <cfRule type="cellIs" dxfId="9957" priority="279" stopIfTrue="1" operator="equal">
      <formula>"Muy Alta"</formula>
    </cfRule>
  </conditionalFormatting>
  <conditionalFormatting sqref="AS135">
    <cfRule type="cellIs" dxfId="9956" priority="283" stopIfTrue="1" operator="equal">
      <formula>"Muy Baja"</formula>
    </cfRule>
  </conditionalFormatting>
  <conditionalFormatting sqref="AD132:AD133">
    <cfRule type="containsText" dxfId="9955" priority="246" operator="containsText" text="VALORAR">
      <formula>NOT(ISERROR(SEARCH("VALORAR",AD132)))</formula>
    </cfRule>
    <cfRule type="containsText" dxfId="9954" priority="247" operator="containsText" text="Extrema">
      <formula>NOT(ISERROR(SEARCH("Extrema",AD132)))</formula>
    </cfRule>
    <cfRule type="containsText" dxfId="9953" priority="248" operator="containsText" text="Alta">
      <formula>NOT(ISERROR(SEARCH("Alta",AD132)))</formula>
    </cfRule>
    <cfRule type="containsText" dxfId="9952" priority="249" operator="containsText" text="Moderada">
      <formula>NOT(ISERROR(SEARCH("Moderada",AD132)))</formula>
    </cfRule>
    <cfRule type="containsText" dxfId="9951" priority="250" operator="containsText" text="Baja">
      <formula>NOT(ISERROR(SEARCH("Baja",AD132)))</formula>
    </cfRule>
  </conditionalFormatting>
  <conditionalFormatting sqref="AD132:AD133">
    <cfRule type="containsText" dxfId="9950" priority="251" operator="containsText" text="VALORAR">
      <formula>NOT(ISERROR(SEARCH("VALORAR",AD132)))</formula>
    </cfRule>
    <cfRule type="containsText" dxfId="9949" priority="252" operator="containsText" text="Extrema">
      <formula>NOT(ISERROR(SEARCH("Extrema",AD132)))</formula>
    </cfRule>
    <cfRule type="containsText" dxfId="9948" priority="253" operator="containsText" text="Alta">
      <formula>NOT(ISERROR(SEARCH("Alta",AD132)))</formula>
    </cfRule>
    <cfRule type="containsText" dxfId="9947" priority="254" operator="containsText" text="Moderada">
      <formula>NOT(ISERROR(SEARCH("Moderada",AD132)))</formula>
    </cfRule>
    <cfRule type="containsText" dxfId="9946" priority="255" operator="containsText" text="Baja">
      <formula>NOT(ISERROR(SEARCH("Baja",AD132)))</formula>
    </cfRule>
  </conditionalFormatting>
  <conditionalFormatting sqref="U132:U133">
    <cfRule type="cellIs" dxfId="9945" priority="262" stopIfTrue="1" operator="equal">
      <formula>"Alta"</formula>
    </cfRule>
  </conditionalFormatting>
  <conditionalFormatting sqref="U132:U133">
    <cfRule type="cellIs" dxfId="9944" priority="264" stopIfTrue="1" operator="equal">
      <formula>"Baja"</formula>
    </cfRule>
  </conditionalFormatting>
  <conditionalFormatting sqref="U132:U133">
    <cfRule type="cellIs" dxfId="9943" priority="263" stopIfTrue="1" operator="equal">
      <formula>"Media"</formula>
    </cfRule>
  </conditionalFormatting>
  <conditionalFormatting sqref="U132:U133">
    <cfRule type="cellIs" dxfId="9942" priority="261" stopIfTrue="1" operator="equal">
      <formula>"Muy Alta"</formula>
    </cfRule>
  </conditionalFormatting>
  <conditionalFormatting sqref="U132:U133">
    <cfRule type="cellIs" dxfId="9941" priority="265" stopIfTrue="1" operator="equal">
      <formula>"Muy Baja"</formula>
    </cfRule>
  </conditionalFormatting>
  <conditionalFormatting sqref="AS132">
    <cfRule type="cellIs" dxfId="9940" priority="238" stopIfTrue="1" operator="equal">
      <formula>"Alta"</formula>
    </cfRule>
  </conditionalFormatting>
  <conditionalFormatting sqref="AS132">
    <cfRule type="cellIs" dxfId="9939" priority="240" stopIfTrue="1" operator="equal">
      <formula>"Baja"</formula>
    </cfRule>
  </conditionalFormatting>
  <conditionalFormatting sqref="AS132">
    <cfRule type="cellIs" dxfId="9938" priority="239" stopIfTrue="1" operator="equal">
      <formula>"Media"</formula>
    </cfRule>
  </conditionalFormatting>
  <conditionalFormatting sqref="AS132">
    <cfRule type="cellIs" dxfId="9937" priority="237" stopIfTrue="1" operator="equal">
      <formula>"Muy Alta"</formula>
    </cfRule>
  </conditionalFormatting>
  <conditionalFormatting sqref="AS132">
    <cfRule type="cellIs" dxfId="9936" priority="241" stopIfTrue="1" operator="equal">
      <formula>"Muy Baja"</formula>
    </cfRule>
  </conditionalFormatting>
  <conditionalFormatting sqref="AS133">
    <cfRule type="cellIs" dxfId="9935" priority="224" stopIfTrue="1" operator="equal">
      <formula>"Alta"</formula>
    </cfRule>
  </conditionalFormatting>
  <conditionalFormatting sqref="AS133">
    <cfRule type="cellIs" dxfId="9934" priority="226" stopIfTrue="1" operator="equal">
      <formula>"Baja"</formula>
    </cfRule>
  </conditionalFormatting>
  <conditionalFormatting sqref="AS133">
    <cfRule type="cellIs" dxfId="9933" priority="225" stopIfTrue="1" operator="equal">
      <formula>"Media"</formula>
    </cfRule>
  </conditionalFormatting>
  <conditionalFormatting sqref="AS133">
    <cfRule type="cellIs" dxfId="9932" priority="223" stopIfTrue="1" operator="equal">
      <formula>"Muy Alta"</formula>
    </cfRule>
  </conditionalFormatting>
  <conditionalFormatting sqref="AS133">
    <cfRule type="cellIs" dxfId="9931" priority="227" stopIfTrue="1" operator="equal">
      <formula>"Muy Baja"</formula>
    </cfRule>
  </conditionalFormatting>
  <conditionalFormatting sqref="AD134">
    <cfRule type="containsText" dxfId="9930" priority="190" operator="containsText" text="VALORAR">
      <formula>NOT(ISERROR(SEARCH("VALORAR",AD134)))</formula>
    </cfRule>
    <cfRule type="containsText" dxfId="9929" priority="191" operator="containsText" text="Extrema">
      <formula>NOT(ISERROR(SEARCH("Extrema",AD134)))</formula>
    </cfRule>
    <cfRule type="containsText" dxfId="9928" priority="192" operator="containsText" text="Alta">
      <formula>NOT(ISERROR(SEARCH("Alta",AD134)))</formula>
    </cfRule>
    <cfRule type="containsText" dxfId="9927" priority="193" operator="containsText" text="Moderada">
      <formula>NOT(ISERROR(SEARCH("Moderada",AD134)))</formula>
    </cfRule>
    <cfRule type="containsText" dxfId="9926" priority="194" operator="containsText" text="Baja">
      <formula>NOT(ISERROR(SEARCH("Baja",AD134)))</formula>
    </cfRule>
  </conditionalFormatting>
  <conditionalFormatting sqref="AD134">
    <cfRule type="containsText" dxfId="9925" priority="195" operator="containsText" text="VALORAR">
      <formula>NOT(ISERROR(SEARCH("VALORAR",AD134)))</formula>
    </cfRule>
    <cfRule type="containsText" dxfId="9924" priority="196" operator="containsText" text="Extrema">
      <formula>NOT(ISERROR(SEARCH("Extrema",AD134)))</formula>
    </cfRule>
    <cfRule type="containsText" dxfId="9923" priority="197" operator="containsText" text="Alta">
      <formula>NOT(ISERROR(SEARCH("Alta",AD134)))</formula>
    </cfRule>
    <cfRule type="containsText" dxfId="9922" priority="198" operator="containsText" text="Moderada">
      <formula>NOT(ISERROR(SEARCH("Moderada",AD134)))</formula>
    </cfRule>
    <cfRule type="containsText" dxfId="9921" priority="199" operator="containsText" text="Baja">
      <formula>NOT(ISERROR(SEARCH("Baja",AD134)))</formula>
    </cfRule>
  </conditionalFormatting>
  <conditionalFormatting sqref="U134">
    <cfRule type="cellIs" dxfId="9920" priority="206" stopIfTrue="1" operator="equal">
      <formula>"Alta"</formula>
    </cfRule>
  </conditionalFormatting>
  <conditionalFormatting sqref="U134">
    <cfRule type="cellIs" dxfId="9919" priority="208" stopIfTrue="1" operator="equal">
      <formula>"Baja"</formula>
    </cfRule>
  </conditionalFormatting>
  <conditionalFormatting sqref="U134">
    <cfRule type="cellIs" dxfId="9918" priority="207" stopIfTrue="1" operator="equal">
      <formula>"Media"</formula>
    </cfRule>
  </conditionalFormatting>
  <conditionalFormatting sqref="U134">
    <cfRule type="cellIs" dxfId="9917" priority="205" stopIfTrue="1" operator="equal">
      <formula>"Muy Alta"</formula>
    </cfRule>
  </conditionalFormatting>
  <conditionalFormatting sqref="U134">
    <cfRule type="cellIs" dxfId="9916" priority="209" stopIfTrue="1" operator="equal">
      <formula>"Muy Baja"</formula>
    </cfRule>
  </conditionalFormatting>
  <conditionalFormatting sqref="AS134">
    <cfRule type="cellIs" dxfId="9915" priority="182" stopIfTrue="1" operator="equal">
      <formula>"Alta"</formula>
    </cfRule>
  </conditionalFormatting>
  <conditionalFormatting sqref="AS134">
    <cfRule type="cellIs" dxfId="9914" priority="184" stopIfTrue="1" operator="equal">
      <formula>"Baja"</formula>
    </cfRule>
  </conditionalFormatting>
  <conditionalFormatting sqref="AS134">
    <cfRule type="cellIs" dxfId="9913" priority="183" stopIfTrue="1" operator="equal">
      <formula>"Media"</formula>
    </cfRule>
  </conditionalFormatting>
  <conditionalFormatting sqref="AS134">
    <cfRule type="cellIs" dxfId="9912" priority="181" stopIfTrue="1" operator="equal">
      <formula>"Muy Alta"</formula>
    </cfRule>
  </conditionalFormatting>
  <conditionalFormatting sqref="AS134">
    <cfRule type="cellIs" dxfId="9911" priority="185" stopIfTrue="1" operator="equal">
      <formula>"Muy Baja"</formula>
    </cfRule>
  </conditionalFormatting>
  <conditionalFormatting sqref="AD226:AD227">
    <cfRule type="containsText" dxfId="9910" priority="152" operator="containsText" text="VALORAR">
      <formula>NOT(ISERROR(SEARCH("VALORAR",AD226)))</formula>
    </cfRule>
    <cfRule type="containsText" dxfId="9909" priority="153" operator="containsText" text="Extrema">
      <formula>NOT(ISERROR(SEARCH("Extrema",AD226)))</formula>
    </cfRule>
    <cfRule type="containsText" dxfId="9908" priority="154" operator="containsText" text="Alta">
      <formula>NOT(ISERROR(SEARCH("Alta",AD226)))</formula>
    </cfRule>
    <cfRule type="containsText" dxfId="9907" priority="155" operator="containsText" text="Moderada">
      <formula>NOT(ISERROR(SEARCH("Moderada",AD226)))</formula>
    </cfRule>
    <cfRule type="containsText" dxfId="9906" priority="156" operator="containsText" text="Baja">
      <formula>NOT(ISERROR(SEARCH("Baja",AD226)))</formula>
    </cfRule>
  </conditionalFormatting>
  <conditionalFormatting sqref="AD226:AD227">
    <cfRule type="containsText" dxfId="9905" priority="157" operator="containsText" text="VALORAR">
      <formula>NOT(ISERROR(SEARCH("VALORAR",AD226)))</formula>
    </cfRule>
    <cfRule type="containsText" dxfId="9904" priority="158" operator="containsText" text="Extrema">
      <formula>NOT(ISERROR(SEARCH("Extrema",AD226)))</formula>
    </cfRule>
    <cfRule type="containsText" dxfId="9903" priority="159" operator="containsText" text="Alta">
      <formula>NOT(ISERROR(SEARCH("Alta",AD226)))</formula>
    </cfRule>
    <cfRule type="containsText" dxfId="9902" priority="160" operator="containsText" text="Moderada">
      <formula>NOT(ISERROR(SEARCH("Moderada",AD226)))</formula>
    </cfRule>
    <cfRule type="containsText" dxfId="9901" priority="161" operator="containsText" text="Baja">
      <formula>NOT(ISERROR(SEARCH("Baja",AD226)))</formula>
    </cfRule>
  </conditionalFormatting>
  <conditionalFormatting sqref="AS228">
    <cfRule type="cellIs" dxfId="9900" priority="78" stopIfTrue="1" operator="equal">
      <formula>"Alta"</formula>
    </cfRule>
  </conditionalFormatting>
  <conditionalFormatting sqref="AS228">
    <cfRule type="cellIs" dxfId="9899" priority="80" stopIfTrue="1" operator="equal">
      <formula>"Baja"</formula>
    </cfRule>
  </conditionalFormatting>
  <conditionalFormatting sqref="AS228">
    <cfRule type="cellIs" dxfId="9898" priority="79" stopIfTrue="1" operator="equal">
      <formula>"Media"</formula>
    </cfRule>
  </conditionalFormatting>
  <conditionalFormatting sqref="AS228">
    <cfRule type="cellIs" dxfId="9897" priority="77" stopIfTrue="1" operator="equal">
      <formula>"Muy Alta"</formula>
    </cfRule>
  </conditionalFormatting>
  <conditionalFormatting sqref="AS228">
    <cfRule type="cellIs" dxfId="9896" priority="81" stopIfTrue="1" operator="equal">
      <formula>"Muy Baja"</formula>
    </cfRule>
  </conditionalFormatting>
  <conditionalFormatting sqref="U226:U227">
    <cfRule type="cellIs" dxfId="9895" priority="168" stopIfTrue="1" operator="equal">
      <formula>"Alta"</formula>
    </cfRule>
  </conditionalFormatting>
  <conditionalFormatting sqref="U226:U227">
    <cfRule type="cellIs" dxfId="9894" priority="170" stopIfTrue="1" operator="equal">
      <formula>"Baja"</formula>
    </cfRule>
  </conditionalFormatting>
  <conditionalFormatting sqref="U226:U227">
    <cfRule type="cellIs" dxfId="9893" priority="169" stopIfTrue="1" operator="equal">
      <formula>"Media"</formula>
    </cfRule>
  </conditionalFormatting>
  <conditionalFormatting sqref="U226:U227">
    <cfRule type="cellIs" dxfId="9892" priority="167" stopIfTrue="1" operator="equal">
      <formula>"Muy Alta"</formula>
    </cfRule>
  </conditionalFormatting>
  <conditionalFormatting sqref="U226:U227">
    <cfRule type="cellIs" dxfId="9891" priority="171" stopIfTrue="1" operator="equal">
      <formula>"Muy Baja"</formula>
    </cfRule>
  </conditionalFormatting>
  <conditionalFormatting sqref="AZ226">
    <cfRule type="containsText" dxfId="9890" priority="142" operator="containsText" text="VALORAR">
      <formula>NOT(ISERROR(SEARCH("VALORAR",AZ226)))</formula>
    </cfRule>
    <cfRule type="containsText" dxfId="9889" priority="143" operator="containsText" text="Extrema">
      <formula>NOT(ISERROR(SEARCH("Extrema",AZ226)))</formula>
    </cfRule>
    <cfRule type="containsText" dxfId="9888" priority="144" operator="containsText" text="Alta">
      <formula>NOT(ISERROR(SEARCH("Alta",AZ226)))</formula>
    </cfRule>
    <cfRule type="containsText" dxfId="9887" priority="145" operator="containsText" text="Moderada">
      <formula>NOT(ISERROR(SEARCH("Moderada",AZ226)))</formula>
    </cfRule>
    <cfRule type="containsText" dxfId="9886" priority="146" operator="containsText" text="Baja">
      <formula>NOT(ISERROR(SEARCH("Baja",AZ226)))</formula>
    </cfRule>
  </conditionalFormatting>
  <conditionalFormatting sqref="AZ226">
    <cfRule type="containsText" dxfId="9885" priority="147" operator="containsText" text="VALORAR">
      <formula>NOT(ISERROR(SEARCH("VALORAR",AZ226)))</formula>
    </cfRule>
    <cfRule type="containsText" dxfId="9884" priority="148" operator="containsText" text="Extrema">
      <formula>NOT(ISERROR(SEARCH("Extrema",AZ226)))</formula>
    </cfRule>
    <cfRule type="containsText" dxfId="9883" priority="149" operator="containsText" text="Alta">
      <formula>NOT(ISERROR(SEARCH("Alta",AZ226)))</formula>
    </cfRule>
    <cfRule type="containsText" dxfId="9882" priority="150" operator="containsText" text="Moderada">
      <formula>NOT(ISERROR(SEARCH("Moderada",AZ226)))</formula>
    </cfRule>
    <cfRule type="containsText" dxfId="9881" priority="151" operator="containsText" text="Baja">
      <formula>NOT(ISERROR(SEARCH("Baja",AZ226)))</formula>
    </cfRule>
  </conditionalFormatting>
  <conditionalFormatting sqref="AS226">
    <cfRule type="cellIs" dxfId="9880" priority="134" stopIfTrue="1" operator="equal">
      <formula>"Alta"</formula>
    </cfRule>
  </conditionalFormatting>
  <conditionalFormatting sqref="AS226">
    <cfRule type="cellIs" dxfId="9879" priority="136" stopIfTrue="1" operator="equal">
      <formula>"Baja"</formula>
    </cfRule>
  </conditionalFormatting>
  <conditionalFormatting sqref="AS226">
    <cfRule type="cellIs" dxfId="9878" priority="135" stopIfTrue="1" operator="equal">
      <formula>"Media"</formula>
    </cfRule>
  </conditionalFormatting>
  <conditionalFormatting sqref="AS226">
    <cfRule type="cellIs" dxfId="9877" priority="133" stopIfTrue="1" operator="equal">
      <formula>"Muy Alta"</formula>
    </cfRule>
  </conditionalFormatting>
  <conditionalFormatting sqref="AS226">
    <cfRule type="cellIs" dxfId="9876" priority="137" stopIfTrue="1" operator="equal">
      <formula>"Muy Baja"</formula>
    </cfRule>
  </conditionalFormatting>
  <conditionalFormatting sqref="AS227">
    <cfRule type="cellIs" dxfId="9875" priority="120" stopIfTrue="1" operator="equal">
      <formula>"Alta"</formula>
    </cfRule>
  </conditionalFormatting>
  <conditionalFormatting sqref="AS227">
    <cfRule type="cellIs" dxfId="9874" priority="122" stopIfTrue="1" operator="equal">
      <formula>"Baja"</formula>
    </cfRule>
  </conditionalFormatting>
  <conditionalFormatting sqref="AS227">
    <cfRule type="cellIs" dxfId="9873" priority="121" stopIfTrue="1" operator="equal">
      <formula>"Media"</formula>
    </cfRule>
  </conditionalFormatting>
  <conditionalFormatting sqref="AS227">
    <cfRule type="cellIs" dxfId="9872" priority="119" stopIfTrue="1" operator="equal">
      <formula>"Muy Alta"</formula>
    </cfRule>
  </conditionalFormatting>
  <conditionalFormatting sqref="AS227">
    <cfRule type="cellIs" dxfId="9871" priority="123" stopIfTrue="1" operator="equal">
      <formula>"Muy Baja"</formula>
    </cfRule>
  </conditionalFormatting>
  <conditionalFormatting sqref="AD228:AD229">
    <cfRule type="containsText" dxfId="9870" priority="86" operator="containsText" text="VALORAR">
      <formula>NOT(ISERROR(SEARCH("VALORAR",AD228)))</formula>
    </cfRule>
    <cfRule type="containsText" dxfId="9869" priority="87" operator="containsText" text="Extrema">
      <formula>NOT(ISERROR(SEARCH("Extrema",AD228)))</formula>
    </cfRule>
    <cfRule type="containsText" dxfId="9868" priority="88" operator="containsText" text="Alta">
      <formula>NOT(ISERROR(SEARCH("Alta",AD228)))</formula>
    </cfRule>
    <cfRule type="containsText" dxfId="9867" priority="89" operator="containsText" text="Moderada">
      <formula>NOT(ISERROR(SEARCH("Moderada",AD228)))</formula>
    </cfRule>
    <cfRule type="containsText" dxfId="9866" priority="90" operator="containsText" text="Baja">
      <formula>NOT(ISERROR(SEARCH("Baja",AD228)))</formula>
    </cfRule>
  </conditionalFormatting>
  <conditionalFormatting sqref="AD228:AD229">
    <cfRule type="containsText" dxfId="9865" priority="91" operator="containsText" text="VALORAR">
      <formula>NOT(ISERROR(SEARCH("VALORAR",AD228)))</formula>
    </cfRule>
    <cfRule type="containsText" dxfId="9864" priority="92" operator="containsText" text="Extrema">
      <formula>NOT(ISERROR(SEARCH("Extrema",AD228)))</formula>
    </cfRule>
    <cfRule type="containsText" dxfId="9863" priority="93" operator="containsText" text="Alta">
      <formula>NOT(ISERROR(SEARCH("Alta",AD228)))</formula>
    </cfRule>
    <cfRule type="containsText" dxfId="9862" priority="94" operator="containsText" text="Moderada">
      <formula>NOT(ISERROR(SEARCH("Moderada",AD228)))</formula>
    </cfRule>
    <cfRule type="containsText" dxfId="9861" priority="95" operator="containsText" text="Baja">
      <formula>NOT(ISERROR(SEARCH("Baja",AD228)))</formula>
    </cfRule>
  </conditionalFormatting>
  <conditionalFormatting sqref="U228:U229">
    <cfRule type="cellIs" dxfId="9860" priority="102" stopIfTrue="1" operator="equal">
      <formula>"Alta"</formula>
    </cfRule>
  </conditionalFormatting>
  <conditionalFormatting sqref="U228:U229">
    <cfRule type="cellIs" dxfId="9859" priority="104" stopIfTrue="1" operator="equal">
      <formula>"Baja"</formula>
    </cfRule>
  </conditionalFormatting>
  <conditionalFormatting sqref="U228:U229">
    <cfRule type="cellIs" dxfId="9858" priority="103" stopIfTrue="1" operator="equal">
      <formula>"Media"</formula>
    </cfRule>
  </conditionalFormatting>
  <conditionalFormatting sqref="U228:U229">
    <cfRule type="cellIs" dxfId="9857" priority="101" stopIfTrue="1" operator="equal">
      <formula>"Muy Alta"</formula>
    </cfRule>
  </conditionalFormatting>
  <conditionalFormatting sqref="U228:U229">
    <cfRule type="cellIs" dxfId="9856" priority="105" stopIfTrue="1" operator="equal">
      <formula>"Muy Baja"</formula>
    </cfRule>
  </conditionalFormatting>
  <conditionalFormatting sqref="AS229">
    <cfRule type="cellIs" dxfId="9855" priority="64" stopIfTrue="1" operator="equal">
      <formula>"Alta"</formula>
    </cfRule>
  </conditionalFormatting>
  <conditionalFormatting sqref="AS229">
    <cfRule type="cellIs" dxfId="9854" priority="66" stopIfTrue="1" operator="equal">
      <formula>"Baja"</formula>
    </cfRule>
  </conditionalFormatting>
  <conditionalFormatting sqref="AS229">
    <cfRule type="cellIs" dxfId="9853" priority="65" stopIfTrue="1" operator="equal">
      <formula>"Media"</formula>
    </cfRule>
  </conditionalFormatting>
  <conditionalFormatting sqref="AS229">
    <cfRule type="cellIs" dxfId="9852" priority="63" stopIfTrue="1" operator="equal">
      <formula>"Muy Alta"</formula>
    </cfRule>
  </conditionalFormatting>
  <conditionalFormatting sqref="AS229">
    <cfRule type="cellIs" dxfId="9851" priority="67" stopIfTrue="1" operator="equal">
      <formula>"Muy Baja"</formula>
    </cfRule>
  </conditionalFormatting>
  <conditionalFormatting sqref="AD230">
    <cfRule type="containsText" dxfId="9850" priority="30" operator="containsText" text="VALORAR">
      <formula>NOT(ISERROR(SEARCH("VALORAR",AD230)))</formula>
    </cfRule>
    <cfRule type="containsText" dxfId="9849" priority="31" operator="containsText" text="Extrema">
      <formula>NOT(ISERROR(SEARCH("Extrema",AD230)))</formula>
    </cfRule>
    <cfRule type="containsText" dxfId="9848" priority="32" operator="containsText" text="Alta">
      <formula>NOT(ISERROR(SEARCH("Alta",AD230)))</formula>
    </cfRule>
    <cfRule type="containsText" dxfId="9847" priority="33" operator="containsText" text="Moderada">
      <formula>NOT(ISERROR(SEARCH("Moderada",AD230)))</formula>
    </cfRule>
    <cfRule type="containsText" dxfId="9846" priority="34" operator="containsText" text="Baja">
      <formula>NOT(ISERROR(SEARCH("Baja",AD230)))</formula>
    </cfRule>
  </conditionalFormatting>
  <conditionalFormatting sqref="AD230">
    <cfRule type="containsText" dxfId="9845" priority="35" operator="containsText" text="VALORAR">
      <formula>NOT(ISERROR(SEARCH("VALORAR",AD230)))</formula>
    </cfRule>
    <cfRule type="containsText" dxfId="9844" priority="36" operator="containsText" text="Extrema">
      <formula>NOT(ISERROR(SEARCH("Extrema",AD230)))</formula>
    </cfRule>
    <cfRule type="containsText" dxfId="9843" priority="37" operator="containsText" text="Alta">
      <formula>NOT(ISERROR(SEARCH("Alta",AD230)))</formula>
    </cfRule>
    <cfRule type="containsText" dxfId="9842" priority="38" operator="containsText" text="Moderada">
      <formula>NOT(ISERROR(SEARCH("Moderada",AD230)))</formula>
    </cfRule>
    <cfRule type="containsText" dxfId="9841" priority="39" operator="containsText" text="Baja">
      <formula>NOT(ISERROR(SEARCH("Baja",AD230)))</formula>
    </cfRule>
  </conditionalFormatting>
  <conditionalFormatting sqref="U230">
    <cfRule type="cellIs" dxfId="9840" priority="46" stopIfTrue="1" operator="equal">
      <formula>"Alta"</formula>
    </cfRule>
  </conditionalFormatting>
  <conditionalFormatting sqref="U230">
    <cfRule type="cellIs" dxfId="9839" priority="48" stopIfTrue="1" operator="equal">
      <formula>"Baja"</formula>
    </cfRule>
  </conditionalFormatting>
  <conditionalFormatting sqref="U230">
    <cfRule type="cellIs" dxfId="9838" priority="47" stopIfTrue="1" operator="equal">
      <formula>"Media"</formula>
    </cfRule>
  </conditionalFormatting>
  <conditionalFormatting sqref="U230">
    <cfRule type="cellIs" dxfId="9837" priority="45" stopIfTrue="1" operator="equal">
      <formula>"Muy Alta"</formula>
    </cfRule>
  </conditionalFormatting>
  <conditionalFormatting sqref="U230">
    <cfRule type="cellIs" dxfId="9836" priority="49" stopIfTrue="1" operator="equal">
      <formula>"Muy Baja"</formula>
    </cfRule>
  </conditionalFormatting>
  <conditionalFormatting sqref="AS230">
    <cfRule type="cellIs" dxfId="9835" priority="22" stopIfTrue="1" operator="equal">
      <formula>"Alta"</formula>
    </cfRule>
  </conditionalFormatting>
  <conditionalFormatting sqref="AS230">
    <cfRule type="cellIs" dxfId="9834" priority="24" stopIfTrue="1" operator="equal">
      <formula>"Baja"</formula>
    </cfRule>
  </conditionalFormatting>
  <conditionalFormatting sqref="AS230">
    <cfRule type="cellIs" dxfId="9833" priority="23" stopIfTrue="1" operator="equal">
      <formula>"Media"</formula>
    </cfRule>
  </conditionalFormatting>
  <conditionalFormatting sqref="AS230">
    <cfRule type="cellIs" dxfId="9832" priority="21" stopIfTrue="1" operator="equal">
      <formula>"Muy Alta"</formula>
    </cfRule>
  </conditionalFormatting>
  <conditionalFormatting sqref="AS230">
    <cfRule type="cellIs" dxfId="9831" priority="25" stopIfTrue="1" operator="equal">
      <formula>"Muy Baja"</formula>
    </cfRule>
  </conditionalFormatting>
  <conditionalFormatting sqref="U214:U215">
    <cfRule type="cellIs" dxfId="9830" priority="12" stopIfTrue="1" operator="equal">
      <formula>"Alta"</formula>
    </cfRule>
  </conditionalFormatting>
  <conditionalFormatting sqref="U214:U215">
    <cfRule type="cellIs" dxfId="9829" priority="14" stopIfTrue="1" operator="equal">
      <formula>"Baja"</formula>
    </cfRule>
  </conditionalFormatting>
  <conditionalFormatting sqref="U214:U215">
    <cfRule type="cellIs" dxfId="9828" priority="13" stopIfTrue="1" operator="equal">
      <formula>"Media"</formula>
    </cfRule>
  </conditionalFormatting>
  <conditionalFormatting sqref="U214:U215">
    <cfRule type="cellIs" dxfId="9827" priority="11" stopIfTrue="1" operator="equal">
      <formula>"Muy Alta"</formula>
    </cfRule>
  </conditionalFormatting>
  <conditionalFormatting sqref="U214:U215">
    <cfRule type="cellIs" dxfId="9826" priority="15" stopIfTrue="1" operator="equal">
      <formula>"Muy Baja"</formula>
    </cfRule>
  </conditionalFormatting>
  <conditionalFormatting sqref="U216:U217">
    <cfRule type="cellIs" dxfId="9825" priority="7" stopIfTrue="1" operator="equal">
      <formula>"Alta"</formula>
    </cfRule>
  </conditionalFormatting>
  <conditionalFormatting sqref="U216:U217">
    <cfRule type="cellIs" dxfId="9824" priority="9" stopIfTrue="1" operator="equal">
      <formula>"Baja"</formula>
    </cfRule>
  </conditionalFormatting>
  <conditionalFormatting sqref="U216:U217">
    <cfRule type="cellIs" dxfId="9823" priority="8" stopIfTrue="1" operator="equal">
      <formula>"Media"</formula>
    </cfRule>
  </conditionalFormatting>
  <conditionalFormatting sqref="U216:U217">
    <cfRule type="cellIs" dxfId="9822" priority="6" stopIfTrue="1" operator="equal">
      <formula>"Muy Alta"</formula>
    </cfRule>
  </conditionalFormatting>
  <conditionalFormatting sqref="U216:U217">
    <cfRule type="cellIs" dxfId="9821" priority="10" stopIfTrue="1" operator="equal">
      <formula>"Muy Baja"</formula>
    </cfRule>
  </conditionalFormatting>
  <conditionalFormatting sqref="U218">
    <cfRule type="cellIs" dxfId="9820" priority="2" stopIfTrue="1" operator="equal">
      <formula>"Alta"</formula>
    </cfRule>
  </conditionalFormatting>
  <conditionalFormatting sqref="U218">
    <cfRule type="cellIs" dxfId="9819" priority="4" stopIfTrue="1" operator="equal">
      <formula>"Baja"</formula>
    </cfRule>
  </conditionalFormatting>
  <conditionalFormatting sqref="U218">
    <cfRule type="cellIs" dxfId="9818" priority="3" stopIfTrue="1" operator="equal">
      <formula>"Media"</formula>
    </cfRule>
  </conditionalFormatting>
  <conditionalFormatting sqref="U218">
    <cfRule type="cellIs" dxfId="9817" priority="1" stopIfTrue="1" operator="equal">
      <formula>"Muy Alta"</formula>
    </cfRule>
  </conditionalFormatting>
  <conditionalFormatting sqref="U218">
    <cfRule type="cellIs" dxfId="9816" priority="5" stopIfTrue="1" operator="equal">
      <formula>"Muy Baja"</formula>
    </cfRule>
  </conditionalFormatting>
  <hyperlinks>
    <hyperlink ref="BP520" r:id="rId1" xr:uid="{19D60995-0B30-4979-84F8-EF330E631477}"/>
    <hyperlink ref="BP526" r:id="rId2" xr:uid="{7DD8DE64-25F1-46DB-9734-7DDFEC4F0648}"/>
    <hyperlink ref="BP532" r:id="rId3" xr:uid="{7E6DC25D-DD9A-4B3B-926D-53E4C3D8A562}"/>
    <hyperlink ref="BP538" r:id="rId4" xr:uid="{2467437E-B543-4CCB-96F5-744D5C818B4A}"/>
    <hyperlink ref="BP466" r:id="rId5" xr:uid="{1E54EBF2-8D16-49AF-8BF5-84C7BF8CFC10}"/>
    <hyperlink ref="BP46" r:id="rId6" xr:uid="{066F9AEF-FB29-46FA-83C1-E8014EE9A213}"/>
    <hyperlink ref="BP47" r:id="rId7" xr:uid="{E5D7EF84-3B2E-467D-8356-901C62130812}"/>
    <hyperlink ref="BP52" r:id="rId8" xr:uid="{949EFE0B-E39E-4C28-97EB-BEDF866E7450}"/>
    <hyperlink ref="BP64" r:id="rId9" xr:uid="{81F42476-B00B-4BDA-9A83-AD233963D57A}"/>
    <hyperlink ref="BP70" r:id="rId10" xr:uid="{688BC052-39E7-4FAE-AD22-4032ED9C7588}"/>
    <hyperlink ref="BP376" r:id="rId11" xr:uid="{82291172-EF44-4036-BEAF-4DD860CCA1F5}"/>
    <hyperlink ref="BP388" r:id="rId12" xr:uid="{C0595D50-1A4F-4145-911A-CBB682BEDF9B}"/>
    <hyperlink ref="BP389" r:id="rId13" xr:uid="{3FB968F4-3674-4796-B943-5B1514B559DE}"/>
    <hyperlink ref="BP390" r:id="rId14" xr:uid="{0A3BB05F-0341-4CB7-B072-9525375CDF6F}"/>
    <hyperlink ref="BP394" r:id="rId15" xr:uid="{E443F6BC-04D0-44AB-AD56-60E0FBFE5486}"/>
    <hyperlink ref="BP58" r:id="rId16" xr:uid="{D911EEB1-82E6-4A39-A942-DC889966D667}"/>
    <hyperlink ref="BP406" r:id="rId17" xr:uid="{CDE78DD9-090D-41B0-923A-F0178FFEDBA8}"/>
    <hyperlink ref="BP412" r:id="rId18" xr:uid="{BE8CAC99-6FBA-49BD-B453-A283AE612E86}"/>
    <hyperlink ref="BP418" r:id="rId19" xr:uid="{75EC4AB8-6BD3-4351-AC9E-AAF5827A6B49}"/>
    <hyperlink ref="BP424" r:id="rId20" xr:uid="{8D7863C1-049E-45E8-9FB5-6BB57951793C}"/>
    <hyperlink ref="BP28" r:id="rId21" xr:uid="{0EE21B8C-0D9B-48DF-B44F-C912292699CF}"/>
    <hyperlink ref="BP478" r:id="rId22" xr:uid="{4E30897B-5422-4FAA-8B1A-19D1EB1066D9}"/>
    <hyperlink ref="BP214" r:id="rId23" xr:uid="{190133DB-7AE0-4D7B-B3B6-325EA4223267}"/>
    <hyperlink ref="BP220" r:id="rId24" xr:uid="{56B8C5A3-2AB7-4FDF-B337-D33A0DA2D1F4}"/>
    <hyperlink ref="BP226" r:id="rId25" xr:uid="{55CBD4EE-4B26-4F42-9812-DB3C23B23348}"/>
    <hyperlink ref="BP232" r:id="rId26" xr:uid="{75A2B738-26E9-4327-872F-A0A1A55ECD96}"/>
    <hyperlink ref="BP238" r:id="rId27" xr:uid="{60D01F44-8C91-4FBC-84A4-BAB73D2B594A}"/>
    <hyperlink ref="BP245" r:id="rId28" xr:uid="{5AECD8A5-03DD-4D93-90E5-AC1015BEAFC2}"/>
    <hyperlink ref="BP244" r:id="rId29" xr:uid="{332FE3F4-7777-4B1D-8D7A-6550710459C4}"/>
    <hyperlink ref="BP246" r:id="rId30" xr:uid="{2D861D6A-3170-49AE-A3B6-F8066854E4D3}"/>
    <hyperlink ref="BP250" r:id="rId31" xr:uid="{67205D0D-6535-4F9C-981F-B04CE462EE76}"/>
    <hyperlink ref="BP252" r:id="rId32" xr:uid="{089EC8CA-E3B0-4FCC-A8EC-FE09ECE46FC0}"/>
    <hyperlink ref="BP257" r:id="rId33" xr:uid="{E7F03130-AA3C-43E8-9DC3-98226891A55E}"/>
    <hyperlink ref="BP256" r:id="rId34" xr:uid="{9E07069A-3507-4DD7-AE18-6A2608896427}"/>
    <hyperlink ref="BP262" r:id="rId35" xr:uid="{117A9FC2-839F-487A-B8D5-F92936E05F57}"/>
    <hyperlink ref="BP268" r:id="rId36" xr:uid="{0C113228-565B-4072-B100-FC6DE1BE7FE7}"/>
    <hyperlink ref="BP274" r:id="rId37" xr:uid="{43DB5D9E-F0FB-46F1-83D1-792A9F4C7C1F}"/>
    <hyperlink ref="BP280" r:id="rId38" xr:uid="{F03B85D5-0D16-4B39-BE89-340690614998}"/>
    <hyperlink ref="BP286" r:id="rId39" xr:uid="{1A29A32B-3729-4CDF-A08B-CD2B8BE25220}"/>
    <hyperlink ref="BP292" r:id="rId40" xr:uid="{F5F1BF52-48C3-41C1-AF74-3B556859F1C5}"/>
    <hyperlink ref="BP298" r:id="rId41" xr:uid="{37107ADC-EB9E-4C37-95EF-6E2EC4F7EFC5}"/>
    <hyperlink ref="BP310" r:id="rId42" xr:uid="{A747C68C-D6BD-4A35-8688-536E8A5627F6}"/>
    <hyperlink ref="BP304" r:id="rId43" xr:uid="{972A56CE-36A0-4C87-918B-060B711CE479}"/>
    <hyperlink ref="BP316" r:id="rId44" xr:uid="{9865D6EC-DBAB-40F5-B2D3-81C7D013C041}"/>
    <hyperlink ref="BP322" r:id="rId45" xr:uid="{EE0C780B-DBC4-4906-9F6F-7EF82286B968}"/>
    <hyperlink ref="BP328" r:id="rId46" xr:uid="{B2C1A805-FE5E-4333-9DC3-B0BE35DCD3FD}"/>
    <hyperlink ref="BP334" r:id="rId47" xr:uid="{D8056DBE-34B2-4E9E-B87D-D90D668ED082}"/>
    <hyperlink ref="BP340" r:id="rId48" xr:uid="{6BAF3B69-3E62-4EC3-9467-F3463D76E095}"/>
    <hyperlink ref="BP358" r:id="rId49" xr:uid="{AC3BB17A-BE09-4A37-BC90-09B23A2C7752}"/>
    <hyperlink ref="BP364" r:id="rId50" xr:uid="{50E7A928-2E8C-4A3E-A1F8-1394CFD1D327}"/>
    <hyperlink ref="BP370" r:id="rId51" xr:uid="{1C090CC3-1AC0-4A6E-8368-77D800B89134}"/>
    <hyperlink ref="BP436" r:id="rId52" xr:uid="{132EE2BF-3C4C-418F-8BD6-E4E4A4A67D40}"/>
    <hyperlink ref="BP442" r:id="rId53" xr:uid="{8A6FB5BD-0F92-4799-B50D-07466D926D13}"/>
    <hyperlink ref="BP448" r:id="rId54" xr:uid="{6515883E-50FE-49BB-8542-1DCD55ED0430}"/>
    <hyperlink ref="BP454" r:id="rId55" xr:uid="{CF121BFA-1FB1-4650-B838-C758CD77DE35}"/>
    <hyperlink ref="BP460" r:id="rId56" xr:uid="{94BAFDBD-6C96-4A5D-ABF6-4C35E7BCCF41}"/>
    <hyperlink ref="BP22" r:id="rId57" xr:uid="{F7F41A61-53A1-425A-A31B-1582ADED7D0B}"/>
    <hyperlink ref="BP34" r:id="rId58" xr:uid="{54E573E6-0A6C-4641-B5AA-5F3D530C5CC6}"/>
    <hyperlink ref="BP16" r:id="rId59" display="https://www.dadep.gov.co/sites/default/files/planeacion/2023-08/127-pppde-14-v1-plan-de-accion-institucional-2023segiitrimestre.xlsx" xr:uid="{52F5CA24-41E3-4E2A-A1B2-9F2D290548B5}"/>
    <hyperlink ref="BP124" r:id="rId60" xr:uid="{4CA6ECE0-9ADD-463C-A2A9-67C43AD2F284}"/>
    <hyperlink ref="BP125" r:id="rId61" xr:uid="{ED19257E-D72A-42D8-A4D6-3C397E390D81}"/>
    <hyperlink ref="BP130" r:id="rId62" xr:uid="{AF040086-036C-459E-A12F-10A246A5A02D}"/>
    <hyperlink ref="BP11" r:id="rId63" xr:uid="{E5ECE095-E7CB-4561-A60B-29CAD191EC89}"/>
    <hyperlink ref="BP10" r:id="rId64" xr:uid="{EEC93B0D-1FBC-4B6F-96B7-5DC25FF92DAA}"/>
    <hyperlink ref="BP78" r:id="rId65" xr:uid="{774DC7C5-9A02-4D00-8507-E6D2430CB66A}"/>
    <hyperlink ref="BP77" r:id="rId66" xr:uid="{9C255217-87D0-42B5-8C84-F39ECF1E215F}"/>
    <hyperlink ref="BP82" r:id="rId67" xr:uid="{FA47F2D4-7FBF-42EC-B57E-4DD1FE9CB784}"/>
    <hyperlink ref="BP100" r:id="rId68" xr:uid="{3CA1BED8-DF9A-40C6-A859-C27A00A19A57}"/>
    <hyperlink ref="BP142" r:id="rId69" xr:uid="{AF738FD5-1336-4EA6-A1C3-A18212412C4B}"/>
    <hyperlink ref="BP143" r:id="rId70" xr:uid="{0B5349B2-CB0A-4967-B16F-2F7E6DA9FDB3}"/>
    <hyperlink ref="BP148" r:id="rId71" xr:uid="{ECCBFD13-A602-40D0-8E85-03F1813FC4B5}"/>
    <hyperlink ref="BP154" r:id="rId72" xr:uid="{13F9B616-CE07-4E62-9FF3-8AF0CD09BB59}"/>
    <hyperlink ref="BP160" r:id="rId73" xr:uid="{3E50297F-A899-40EE-9FFF-B8E0316A5088}"/>
    <hyperlink ref="BP166" r:id="rId74" xr:uid="{E007CEFB-C9C9-45DF-B84D-02415B5EA556}"/>
    <hyperlink ref="BP190" r:id="rId75" xr:uid="{58796ACC-D5CD-435C-B1D6-3DB7BE3D16AA}"/>
    <hyperlink ref="BP196" r:id="rId76" xr:uid="{24F6D19E-2065-462D-A28F-F908D6229F75}"/>
    <hyperlink ref="BP202" r:id="rId77" xr:uid="{B0075841-5344-4E18-A710-70964644B030}"/>
    <hyperlink ref="BP208" r:id="rId78" xr:uid="{FAB2C497-7ADE-4D6C-A960-078FD548A534}"/>
    <hyperlink ref="BP484" r:id="rId79" xr:uid="{F1B87DE9-A06D-46BB-8BCB-A3FFDC110EFD}"/>
    <hyperlink ref="BP76" r:id="rId80" xr:uid="{BD849CA7-2640-4CC7-B2FC-3D2DE87D9AF2}"/>
    <hyperlink ref="BP136" r:id="rId81" xr:uid="{C9641A40-2BA2-4634-92C9-72F05A5139AB}"/>
    <hyperlink ref="BP137" r:id="rId82" xr:uid="{9280FA21-8DBC-46DC-BA04-7F5F992C612B}"/>
    <hyperlink ref="BP94" r:id="rId83" xr:uid="{F90ABFAF-E56F-4492-B0EE-887A0B7C8D02}"/>
    <hyperlink ref="BP490" r:id="rId84" xr:uid="{6D4D13BF-EF60-40BB-89B5-47D5EF68FAFD}"/>
    <hyperlink ref="BP496" r:id="rId85" xr:uid="{13AB6336-1650-4B43-B2F4-672A1A1BA0CC}"/>
    <hyperlink ref="BW466" r:id="rId86" display="\\172.26.1.6\pub\RIESGOS 2023\2do Cuatrimestre 2023\Oficina Asesora de Planeación\Riesgo 76     _x000a__x000a_1. Alertas Junio Acciones y Actividades de mejoramiento - CPM Procesos SGI_pdf_x000a_2.Alertas Junio 2023 Acciones y Actividades de mejoramiento - CPM Procesos SGC_pdf_x000a_3.Alertas julio 2023 Acciones y Actividades de mejoramiento - CPM Procesos OJ_pdf_x000a_4.Alerta vencimiento julio Acción 200763 Plan de Mejoramiento CPM SGC_pdf_x000a_5.Alerta vencimiento agosto acción No 200763 Plan de Mejoramiento OTIC_pdf" xr:uid="{43A90AF6-E604-4B32-A9E1-C920B212E2A6}"/>
    <hyperlink ref="BU286" r:id="rId87" display="https://www.dadep.gov.co/sites/default/files/control/2023-08/informe-de-seguimiento-a-riesgosprocedimiento-de-defensa-judicial-2.pdf" xr:uid="{C828424D-08C4-4D6B-9E1D-E69406B27A66}"/>
    <hyperlink ref="BX286" r:id="rId88" display="https://www.dadep.gov.co/sites/default/files/control/2023-08/informe-de-seguimiento-a-riesgosprocedimiento-de-defensa-judicial-2.pdf" xr:uid="{70DCD2A6-4728-43A6-A178-D96A1707CA74}"/>
    <hyperlink ref="BU328" r:id="rId89" display="https://www.dadep.gov.co/sites/default/files/control/2023-08/informe-de-seguimiento-a-riesgosprocedimiento-de-defensa-judicial-2.pdf" xr:uid="{D1C2FDB5-845D-4B2A-B642-43B6434BEDC9}"/>
    <hyperlink ref="BX328" r:id="rId90" display="https://www.dadep.gov.co/sites/default/files/control/2023-08/informe-de-seguimiento-a-riesgosprocedimiento-de-defensa-judicial-2.pdf" xr:uid="{66E7C81D-93F3-47D9-AEFD-6D5AA9B8DB60}"/>
    <hyperlink ref="BU334" r:id="rId91" display="https://www.dadep.gov.co/sites/default/files/control/2023-08/informe-de-seguimiento-a-riesgosprocedimiento-de-defensa-judicial-2.pdf" xr:uid="{D6A44752-5D9C-4E13-8226-A21EDCC32F4F}"/>
    <hyperlink ref="BX334" r:id="rId92" display="https://www.dadep.gov.co/sites/default/files/control/2023-08/informe-de-seguimiento-a-riesgosprocedimiento-de-defensa-judicial-2.pdf" xr:uid="{C73D8085-9848-4C79-A251-DA511FABACE0}"/>
    <hyperlink ref="BP502" r:id="rId93" xr:uid="{397F3996-4979-4F62-ADBA-0845FFC0C195}"/>
  </hyperlinks>
  <printOptions horizontalCentered="1"/>
  <pageMargins left="0.39370078740157483" right="0.39370078740157483" top="0.39370078740157483" bottom="0.39370078740157483" header="0" footer="0"/>
  <pageSetup paperSize="3" scale="10" orientation="landscape" r:id="rId94"/>
  <rowBreaks count="8" manualBreakCount="8">
    <brk id="75" max="16383" man="1"/>
    <brk id="137" max="16383" man="1"/>
    <brk id="213" max="16383" man="1"/>
    <brk id="231" max="16383" man="1"/>
    <brk id="285" max="16383" man="1"/>
    <brk id="375" max="16383" man="1"/>
    <brk id="425" max="16383" man="1"/>
    <brk id="519" max="16383" man="1"/>
  </rowBreaks>
  <drawing r:id="rId95"/>
  <legacyDrawing r:id="rId96"/>
  <extLst>
    <ext xmlns:x14="http://schemas.microsoft.com/office/spreadsheetml/2009/9/main" uri="{78C0D931-6437-407d-A8EE-F0AAD7539E65}">
      <x14:conditionalFormattings>
        <x14:conditionalFormatting xmlns:xm="http://schemas.microsoft.com/office/excel/2006/main">
          <x14:cfRule type="containsText" priority="18207" operator="containsText" id="{0E478AB5-10CD-44EE-88E3-703F16ECEAF0}">
            <xm:f>NOT(ISERROR(SEARCH('Listados Datos'!$T$3,AA10)))</xm:f>
            <xm:f>'Listados Datos'!$T$3</xm:f>
            <x14:dxf>
              <fill>
                <patternFill patternType="solid">
                  <bgColor rgb="FFC00000"/>
                </patternFill>
              </fill>
            </x14:dxf>
          </x14:cfRule>
          <x14:cfRule type="containsText" priority="18208" operator="containsText" id="{316BC198-2968-48A9-855E-4FE9A5594B82}">
            <xm:f>NOT(ISERROR(SEARCH('Listados Datos'!$T$4,AA10)))</xm:f>
            <xm:f>'Listados Datos'!$T$4</xm:f>
            <x14:dxf>
              <font>
                <b/>
                <i val="0"/>
                <color theme="0"/>
              </font>
              <fill>
                <patternFill>
                  <bgColor rgb="FFE26B0A"/>
                </patternFill>
              </fill>
            </x14:dxf>
          </x14:cfRule>
          <x14:cfRule type="containsText" priority="18209" operator="containsText" id="{0724A487-EC15-412E-B610-EC1B316C27B4}">
            <xm:f>NOT(ISERROR(SEARCH('Listados Datos'!$T$5,AA10)))</xm:f>
            <xm:f>'Listados Datos'!$T$5</xm:f>
            <x14:dxf>
              <font>
                <b/>
                <i val="0"/>
                <color auto="1"/>
              </font>
              <fill>
                <patternFill>
                  <bgColor rgb="FFFFFF00"/>
                </patternFill>
              </fill>
            </x14:dxf>
          </x14:cfRule>
          <x14:cfRule type="containsText" priority="18210" operator="containsText" id="{3BA943AE-539D-4DE1-A18F-D1EBC48F1529}">
            <xm:f>NOT(ISERROR(SEARCH('Listados Datos'!$T$6,AA10)))</xm:f>
            <xm:f>'Listados Datos'!$T$6</xm:f>
            <x14:dxf>
              <font>
                <b/>
                <i val="0"/>
              </font>
              <fill>
                <patternFill>
                  <bgColor rgb="FF92D050"/>
                </patternFill>
              </fill>
            </x14:dxf>
          </x14:cfRule>
          <xm:sqref>AA10:AA11 AE21:AF23 AE27:AF29 AE33:AF33 AE10:AF13 AE15:AF17</xm:sqref>
        </x14:conditionalFormatting>
        <x14:conditionalFormatting xmlns:xm="http://schemas.microsoft.com/office/excel/2006/main">
          <x14:cfRule type="containsText" priority="18063" operator="containsText" id="{682A691C-21D9-4B47-A287-193FC9DF2626}">
            <xm:f>NOT(ISERROR(SEARCH('Listados Datos'!$D$3,B10)))</xm:f>
            <xm:f>'Listados Datos'!$D$3</xm:f>
            <x14:dxf>
              <font>
                <b/>
                <i val="0"/>
                <color theme="0"/>
              </font>
              <fill>
                <patternFill>
                  <bgColor rgb="FFC00000"/>
                </patternFill>
              </fill>
            </x14:dxf>
          </x14:cfRule>
          <x14:cfRule type="containsText" priority="18064" operator="containsText" id="{2ADBB4E9-A309-49DE-B476-6C499C710E09}">
            <xm:f>NOT(ISERROR(SEARCH('Listados Datos'!$D$4,B10)))</xm:f>
            <xm:f>'Listados Datos'!$D$4</xm:f>
            <x14:dxf>
              <font>
                <b/>
                <i val="0"/>
                <color theme="0"/>
              </font>
              <fill>
                <patternFill>
                  <bgColor rgb="FFC00000"/>
                </patternFill>
              </fill>
            </x14:dxf>
          </x14:cfRule>
          <x14:cfRule type="containsText" priority="18195" operator="containsText" id="{3604DA38-BDC3-4F2E-B852-34919076CB0E}">
            <xm:f>NOT(ISERROR(SEARCH('Listados Datos'!$D$5,B10)))</xm:f>
            <xm:f>'Listados Datos'!$D$5</xm:f>
            <x14:dxf>
              <font>
                <b/>
                <i val="0"/>
                <color theme="0"/>
              </font>
              <fill>
                <patternFill>
                  <bgColor rgb="FFC00000"/>
                </patternFill>
              </fill>
            </x14:dxf>
          </x14:cfRule>
          <x14:cfRule type="containsText" priority="18196" operator="containsText" id="{E2526A5E-90EE-4E2B-A687-0E77D3A6DCBF}">
            <xm:f>NOT(ISERROR(SEARCH('Listados Datos'!$D$6,B10)))</xm:f>
            <xm:f>'Listados Datos'!$D$6</xm:f>
            <x14:dxf>
              <font>
                <b/>
                <i val="0"/>
                <color theme="0"/>
              </font>
              <fill>
                <patternFill>
                  <bgColor rgb="FFE3351F"/>
                </patternFill>
              </fill>
            </x14:dxf>
          </x14:cfRule>
          <x14:cfRule type="containsText" priority="18197" operator="containsText" id="{837457AD-C9C0-4D8A-B8DE-2F58D9739659}">
            <xm:f>NOT(ISERROR(SEARCH('Listados Datos'!$D$7,B10)))</xm:f>
            <xm:f>'Listados Datos'!$D$7</xm:f>
            <x14:dxf>
              <font>
                <b/>
                <i val="0"/>
                <color theme="0"/>
              </font>
              <fill>
                <patternFill>
                  <bgColor rgb="FFE3351F"/>
                </patternFill>
              </fill>
            </x14:dxf>
          </x14:cfRule>
          <x14:cfRule type="containsText" priority="18198" operator="containsText" id="{7C665DFC-4974-4C0E-B88F-F4FED5FBF2AD}">
            <xm:f>NOT(ISERROR(SEARCH('Listados Datos'!$D$8,B10)))</xm:f>
            <xm:f>'Listados Datos'!$D$8</xm:f>
            <x14:dxf>
              <font>
                <b/>
                <i val="0"/>
                <color theme="0"/>
              </font>
              <fill>
                <patternFill>
                  <bgColor rgb="FFE3351F"/>
                </patternFill>
              </fill>
            </x14:dxf>
          </x14:cfRule>
          <x14:cfRule type="containsText" priority="18199" operator="containsText" id="{B07AB08B-FCF1-48AE-8E88-52637D56E6C3}">
            <xm:f>NOT(ISERROR(SEARCH('Listados Datos'!$D$9,B10)))</xm:f>
            <xm:f>'Listados Datos'!$D$9</xm:f>
            <x14:dxf>
              <font>
                <b/>
                <i val="0"/>
                <color theme="0"/>
              </font>
              <fill>
                <patternFill>
                  <bgColor rgb="FFFFC000"/>
                </patternFill>
              </fill>
            </x14:dxf>
          </x14:cfRule>
          <x14:cfRule type="containsText" priority="18200" operator="containsText" id="{5F3F5B5F-4D02-45FA-91F0-6373254AA1F9}">
            <xm:f>NOT(ISERROR(SEARCH('Listados Datos'!$D$10,B10)))</xm:f>
            <xm:f>'Listados Datos'!$D$10</xm:f>
            <x14:dxf>
              <font>
                <b/>
                <i val="0"/>
                <color theme="0"/>
              </font>
              <fill>
                <patternFill>
                  <bgColor rgb="FFFFC000"/>
                </patternFill>
              </fill>
            </x14:dxf>
          </x14:cfRule>
          <x14:cfRule type="containsText" priority="18201" operator="containsText" id="{48EE6408-54FB-466E-922E-D4E030E5CC7B}">
            <xm:f>NOT(ISERROR(SEARCH('Listados Datos'!$D$11,B10)))</xm:f>
            <xm:f>'Listados Datos'!$D$11</xm:f>
            <x14:dxf>
              <font>
                <b/>
                <i val="0"/>
                <color theme="0"/>
              </font>
              <fill>
                <patternFill>
                  <bgColor rgb="FFFFC000"/>
                </patternFill>
              </fill>
            </x14:dxf>
          </x14:cfRule>
          <x14:cfRule type="containsText" priority="18202" operator="containsText" id="{DBBA07EB-3147-4DE2-B531-F0BF3CC96187}">
            <xm:f>NOT(ISERROR(SEARCH('Listados Datos'!$D$12,B10)))</xm:f>
            <xm:f>'Listados Datos'!$D$12</xm:f>
            <x14:dxf>
              <font>
                <b/>
                <i val="0"/>
                <color theme="0"/>
              </font>
              <fill>
                <patternFill>
                  <bgColor rgb="FFFFC000"/>
                </patternFill>
              </fill>
            </x14:dxf>
          </x14:cfRule>
          <x14:cfRule type="containsText" priority="18203" operator="containsText" id="{FC50BB9D-773C-4C52-AB9F-25E153E6D07A}">
            <xm:f>NOT(ISERROR(SEARCH('Listados Datos'!$D$13,B10)))</xm:f>
            <xm:f>'Listados Datos'!$D$13</xm:f>
            <x14:dxf>
              <font>
                <b/>
                <i val="0"/>
                <color theme="0"/>
              </font>
              <fill>
                <patternFill>
                  <bgColor rgb="FFFFC000"/>
                </patternFill>
              </fill>
            </x14:dxf>
          </x14:cfRule>
          <x14:cfRule type="containsText" priority="18204" operator="containsText" id="{69FF842B-DDDC-45C8-AE54-D21865799DFE}">
            <xm:f>NOT(ISERROR(SEARCH('Listados Datos'!$D$14,B10)))</xm:f>
            <xm:f>'Listados Datos'!$D$14</xm:f>
            <x14:dxf>
              <font>
                <b/>
                <i val="0"/>
                <color theme="0"/>
              </font>
              <fill>
                <patternFill>
                  <bgColor rgb="FFFF0000"/>
                </patternFill>
              </fill>
            </x14:dxf>
          </x14:cfRule>
          <x14:cfRule type="containsText" priority="18205" operator="containsText" id="{6EA0DAB1-AA61-48E5-B11A-3338ED285E35}">
            <xm:f>NOT(ISERROR(SEARCH('Listados Datos'!$D$15,B10)))</xm:f>
            <xm:f>'Listados Datos'!$D$15</xm:f>
            <x14:dxf>
              <font>
                <b/>
                <i val="0"/>
                <color theme="0"/>
              </font>
              <fill>
                <patternFill>
                  <bgColor rgb="FFFF0000"/>
                </patternFill>
              </fill>
            </x14:dxf>
          </x14:cfRule>
          <x14:cfRule type="containsText" priority="18206" operator="containsText" id="{BF51269E-DCC2-4209-9A1C-6FE631A12697}">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18185" operator="containsText" id="{09BAB5B2-4798-4639-9BCD-A83B7C394778}">
            <xm:f>NOT(ISERROR(SEARCH('Listados Datos'!$P$3,Y10)))</xm:f>
            <xm:f>'Listados Datos'!$P$3</xm:f>
            <x14:dxf>
              <fill>
                <patternFill>
                  <bgColor rgb="FF99CC00"/>
                </patternFill>
              </fill>
            </x14:dxf>
          </x14:cfRule>
          <x14:cfRule type="containsText" priority="18186" operator="containsText" id="{BFD547F1-14EC-4EC9-9C66-E6F1FA65445F}">
            <xm:f>NOT(ISERROR(SEARCH('Listados Datos'!$P$4,Y10)))</xm:f>
            <xm:f>'Listados Datos'!$P$4</xm:f>
            <x14:dxf>
              <fill>
                <patternFill>
                  <bgColor rgb="FF33CC33"/>
                </patternFill>
              </fill>
            </x14:dxf>
          </x14:cfRule>
          <x14:cfRule type="containsText" priority="18187" operator="containsText" id="{8D934593-AE91-4B80-9C8B-C079A191E638}">
            <xm:f>NOT(ISERROR(SEARCH('Listados Datos'!$P$5,Y10)))</xm:f>
            <xm:f>'Listados Datos'!$P$5</xm:f>
            <x14:dxf>
              <fill>
                <patternFill>
                  <bgColor rgb="FFFFFF00"/>
                </patternFill>
              </fill>
            </x14:dxf>
          </x14:cfRule>
          <x14:cfRule type="containsText" priority="18188" operator="containsText" id="{33799BF8-011E-454D-9411-BBCA7F4E09EA}">
            <xm:f>NOT(ISERROR(SEARCH('Listados Datos'!$P$6,Y10)))</xm:f>
            <xm:f>'Listados Datos'!$P$6</xm:f>
            <x14:dxf>
              <fill>
                <patternFill>
                  <bgColor rgb="FFFFC000"/>
                </patternFill>
              </fill>
            </x14:dxf>
          </x14:cfRule>
          <x14:cfRule type="containsText" priority="18189" operator="containsText" id="{AD73CC3E-77EB-4D07-A51F-401A902E8D5A}">
            <xm:f>NOT(ISERROR(SEARCH('Listados Datos'!$P$7,Y10)))</xm:f>
            <xm:f>'Listados Datos'!$P$7</xm:f>
            <x14:dxf>
              <fill>
                <patternFill>
                  <bgColor rgb="FFFF0000"/>
                </patternFill>
              </fill>
            </x14:dxf>
          </x14:cfRule>
          <xm:sqref>Y10:Y11</xm:sqref>
        </x14:conditionalFormatting>
        <x14:conditionalFormatting xmlns:xm="http://schemas.microsoft.com/office/excel/2006/main">
          <x14:cfRule type="containsText" priority="18171" operator="containsText" id="{8E14BF47-134D-420B-92CD-46ED24E84139}">
            <xm:f>NOT(ISERROR(SEARCH('Listados Datos'!$T$3,AW10)))</xm:f>
            <xm:f>'Listados Datos'!$T$3</xm:f>
            <x14:dxf>
              <fill>
                <patternFill patternType="solid">
                  <bgColor rgb="FFC00000"/>
                </patternFill>
              </fill>
            </x14:dxf>
          </x14:cfRule>
          <x14:cfRule type="containsText" priority="18172" operator="containsText" id="{0B2BBAAE-6AEF-4A4E-A363-803C3FCEA5F0}">
            <xm:f>NOT(ISERROR(SEARCH('Listados Datos'!$T$4,AW10)))</xm:f>
            <xm:f>'Listados Datos'!$T$4</xm:f>
            <x14:dxf>
              <font>
                <b/>
                <i val="0"/>
                <color theme="0"/>
              </font>
              <fill>
                <patternFill>
                  <bgColor rgb="FFE26B0A"/>
                </patternFill>
              </fill>
            </x14:dxf>
          </x14:cfRule>
          <x14:cfRule type="containsText" priority="18173" operator="containsText" id="{BF2C8483-1EE6-4C1B-842D-BBEA6DE890E2}">
            <xm:f>NOT(ISERROR(SEARCH('Listados Datos'!$T$5,AW10)))</xm:f>
            <xm:f>'Listados Datos'!$T$5</xm:f>
            <x14:dxf>
              <font>
                <b/>
                <i val="0"/>
                <color auto="1"/>
              </font>
              <fill>
                <patternFill>
                  <bgColor rgb="FFFFFF00"/>
                </patternFill>
              </fill>
            </x14:dxf>
          </x14:cfRule>
          <x14:cfRule type="containsText" priority="18174" operator="containsText" id="{AA75C0E7-DB29-4E3D-A371-DDBA9DC14FC6}">
            <xm:f>NOT(ISERROR(SEARCH('Listados Datos'!$T$6,AW10)))</xm:f>
            <xm:f>'Listados Datos'!$T$6</xm:f>
            <x14:dxf>
              <font>
                <b/>
                <i val="0"/>
              </font>
              <fill>
                <patternFill>
                  <bgColor rgb="FF92D050"/>
                </patternFill>
              </fill>
            </x14:dxf>
          </x14:cfRule>
          <xm:sqref>AW10</xm:sqref>
        </x14:conditionalFormatting>
        <x14:conditionalFormatting xmlns:xm="http://schemas.microsoft.com/office/excel/2006/main">
          <x14:cfRule type="containsText" priority="18161" operator="containsText" id="{23FA1EE7-7B35-44E5-B75D-A57D2BDFD018}">
            <xm:f>NOT(ISERROR(SEARCH('Listados Datos'!$P$3,AU10)))</xm:f>
            <xm:f>'Listados Datos'!$P$3</xm:f>
            <x14:dxf>
              <fill>
                <patternFill>
                  <bgColor rgb="FF99CC00"/>
                </patternFill>
              </fill>
            </x14:dxf>
          </x14:cfRule>
          <x14:cfRule type="containsText" priority="18162" operator="containsText" id="{B5E34C10-5257-4B75-8EB3-BC28A5E76EDF}">
            <xm:f>NOT(ISERROR(SEARCH('Listados Datos'!$P$4,AU10)))</xm:f>
            <xm:f>'Listados Datos'!$P$4</xm:f>
            <x14:dxf>
              <fill>
                <patternFill>
                  <bgColor rgb="FF33CC33"/>
                </patternFill>
              </fill>
            </x14:dxf>
          </x14:cfRule>
          <x14:cfRule type="containsText" priority="18163" operator="containsText" id="{695FD919-2805-45B7-86AB-A10A8C745E50}">
            <xm:f>NOT(ISERROR(SEARCH('Listados Datos'!$P$5,AU10)))</xm:f>
            <xm:f>'Listados Datos'!$P$5</xm:f>
            <x14:dxf>
              <fill>
                <patternFill>
                  <bgColor rgb="FFFFFF00"/>
                </patternFill>
              </fill>
            </x14:dxf>
          </x14:cfRule>
          <x14:cfRule type="containsText" priority="18164" operator="containsText" id="{75CA153A-8E5D-4A02-B365-95CFE5B1C45B}">
            <xm:f>NOT(ISERROR(SEARCH('Listados Datos'!$P$6,AU10)))</xm:f>
            <xm:f>'Listados Datos'!$P$6</xm:f>
            <x14:dxf>
              <fill>
                <patternFill>
                  <bgColor rgb="FFFFC000"/>
                </patternFill>
              </fill>
            </x14:dxf>
          </x14:cfRule>
          <x14:cfRule type="containsText" priority="18165" operator="containsText" id="{9E1EA4A4-7ED2-4C57-80A0-0EACE3B38D49}">
            <xm:f>NOT(ISERROR(SEARCH('Listados Datos'!$P$7,AU10)))</xm:f>
            <xm:f>'Listados Datos'!$P$7</xm:f>
            <x14:dxf>
              <fill>
                <patternFill>
                  <bgColor rgb="FFFF0000"/>
                </patternFill>
              </fill>
            </x14:dxf>
          </x14:cfRule>
          <xm:sqref>AU10</xm:sqref>
        </x14:conditionalFormatting>
        <x14:conditionalFormatting xmlns:xm="http://schemas.microsoft.com/office/excel/2006/main">
          <x14:cfRule type="containsText" priority="18147" operator="containsText" id="{4D1FE0B7-B2A3-4AF5-87DB-740CF891ABF0}">
            <xm:f>NOT(ISERROR(SEARCH('Listados Datos'!$T$3,AW11)))</xm:f>
            <xm:f>'Listados Datos'!$T$3</xm:f>
            <x14:dxf>
              <fill>
                <patternFill patternType="solid">
                  <bgColor rgb="FFC00000"/>
                </patternFill>
              </fill>
            </x14:dxf>
          </x14:cfRule>
          <x14:cfRule type="containsText" priority="18148" operator="containsText" id="{1AEAEF0F-B40B-4BA8-A0AE-37B90D2AF280}">
            <xm:f>NOT(ISERROR(SEARCH('Listados Datos'!$T$4,AW11)))</xm:f>
            <xm:f>'Listados Datos'!$T$4</xm:f>
            <x14:dxf>
              <font>
                <b/>
                <i val="0"/>
                <color theme="0"/>
              </font>
              <fill>
                <patternFill>
                  <bgColor rgb="FFE26B0A"/>
                </patternFill>
              </fill>
            </x14:dxf>
          </x14:cfRule>
          <x14:cfRule type="containsText" priority="18149" operator="containsText" id="{67B45D6B-2DFE-40B3-A15C-1FC2D0E2E861}">
            <xm:f>NOT(ISERROR(SEARCH('Listados Datos'!$T$5,AW11)))</xm:f>
            <xm:f>'Listados Datos'!$T$5</xm:f>
            <x14:dxf>
              <font>
                <b/>
                <i val="0"/>
                <color auto="1"/>
              </font>
              <fill>
                <patternFill>
                  <bgColor rgb="FFFFFF00"/>
                </patternFill>
              </fill>
            </x14:dxf>
          </x14:cfRule>
          <x14:cfRule type="containsText" priority="18150" operator="containsText" id="{71530790-133F-43B0-B098-FC13B61BB916}">
            <xm:f>NOT(ISERROR(SEARCH('Listados Datos'!$T$6,AW11)))</xm:f>
            <xm:f>'Listados Datos'!$T$6</xm:f>
            <x14:dxf>
              <font>
                <b/>
                <i val="0"/>
              </font>
              <fill>
                <patternFill>
                  <bgColor rgb="FF92D050"/>
                </patternFill>
              </fill>
            </x14:dxf>
          </x14:cfRule>
          <xm:sqref>AW11</xm:sqref>
        </x14:conditionalFormatting>
        <x14:conditionalFormatting xmlns:xm="http://schemas.microsoft.com/office/excel/2006/main">
          <x14:cfRule type="containsText" priority="18137" operator="containsText" id="{37700826-5FA2-4374-B2DF-237C6885B96F}">
            <xm:f>NOT(ISERROR(SEARCH('Listados Datos'!$P$3,AU11)))</xm:f>
            <xm:f>'Listados Datos'!$P$3</xm:f>
            <x14:dxf>
              <fill>
                <patternFill>
                  <bgColor rgb="FF99CC00"/>
                </patternFill>
              </fill>
            </x14:dxf>
          </x14:cfRule>
          <x14:cfRule type="containsText" priority="18138" operator="containsText" id="{B705BBD2-31D2-4652-BD6E-11EB3F0727D5}">
            <xm:f>NOT(ISERROR(SEARCH('Listados Datos'!$P$4,AU11)))</xm:f>
            <xm:f>'Listados Datos'!$P$4</xm:f>
            <x14:dxf>
              <fill>
                <patternFill>
                  <bgColor rgb="FF33CC33"/>
                </patternFill>
              </fill>
            </x14:dxf>
          </x14:cfRule>
          <x14:cfRule type="containsText" priority="18139" operator="containsText" id="{099F8196-CE51-4422-A5D0-A8A743F99B97}">
            <xm:f>NOT(ISERROR(SEARCH('Listados Datos'!$P$5,AU11)))</xm:f>
            <xm:f>'Listados Datos'!$P$5</xm:f>
            <x14:dxf>
              <fill>
                <patternFill>
                  <bgColor rgb="FFFFFF00"/>
                </patternFill>
              </fill>
            </x14:dxf>
          </x14:cfRule>
          <x14:cfRule type="containsText" priority="18140" operator="containsText" id="{76B62664-BF68-4585-B43A-8FF1BB65B5A7}">
            <xm:f>NOT(ISERROR(SEARCH('Listados Datos'!$P$6,AU11)))</xm:f>
            <xm:f>'Listados Datos'!$P$6</xm:f>
            <x14:dxf>
              <fill>
                <patternFill>
                  <bgColor rgb="FFFFC000"/>
                </patternFill>
              </fill>
            </x14:dxf>
          </x14:cfRule>
          <x14:cfRule type="containsText" priority="18141" operator="containsText" id="{83C73A60-CF40-4F6A-8542-12FC72904FBA}">
            <xm:f>NOT(ISERROR(SEARCH('Listados Datos'!$P$7,AU11)))</xm:f>
            <xm:f>'Listados Datos'!$P$7</xm:f>
            <x14:dxf>
              <fill>
                <patternFill>
                  <bgColor rgb="FFFF0000"/>
                </patternFill>
              </fill>
            </x14:dxf>
          </x14:cfRule>
          <xm:sqref>AU11</xm:sqref>
        </x14:conditionalFormatting>
        <x14:conditionalFormatting xmlns:xm="http://schemas.microsoft.com/office/excel/2006/main">
          <x14:cfRule type="containsText" priority="18133" operator="containsText" id="{4CC960E2-14A9-4740-985C-8B73DD4FC247}">
            <xm:f>NOT(ISERROR(SEARCH('Listados Datos'!$T$3,AA16)))</xm:f>
            <xm:f>'Listados Datos'!$T$3</xm:f>
            <x14:dxf>
              <fill>
                <patternFill patternType="solid">
                  <bgColor rgb="FFC00000"/>
                </patternFill>
              </fill>
            </x14:dxf>
          </x14:cfRule>
          <x14:cfRule type="containsText" priority="18134" operator="containsText" id="{6A360A2B-B3CF-4A7D-BE24-09B9055AD92F}">
            <xm:f>NOT(ISERROR(SEARCH('Listados Datos'!$T$4,AA16)))</xm:f>
            <xm:f>'Listados Datos'!$T$4</xm:f>
            <x14:dxf>
              <font>
                <b/>
                <i val="0"/>
                <color theme="0"/>
              </font>
              <fill>
                <patternFill>
                  <bgColor rgb="FFE26B0A"/>
                </patternFill>
              </fill>
            </x14:dxf>
          </x14:cfRule>
          <x14:cfRule type="containsText" priority="18135" operator="containsText" id="{137A8602-2706-4CE7-99BF-E3F91F2F598C}">
            <xm:f>NOT(ISERROR(SEARCH('Listados Datos'!$T$5,AA16)))</xm:f>
            <xm:f>'Listados Datos'!$T$5</xm:f>
            <x14:dxf>
              <font>
                <b/>
                <i val="0"/>
                <color auto="1"/>
              </font>
              <fill>
                <patternFill>
                  <bgColor rgb="FFFFFF00"/>
                </patternFill>
              </fill>
            </x14:dxf>
          </x14:cfRule>
          <x14:cfRule type="containsText" priority="18136" operator="containsText" id="{901D59F8-1955-4E67-9708-E87CFC905668}">
            <xm:f>NOT(ISERROR(SEARCH('Listados Datos'!$T$6,AA16)))</xm:f>
            <xm:f>'Listados Datos'!$T$6</xm:f>
            <x14:dxf>
              <font>
                <b/>
                <i val="0"/>
              </font>
              <fill>
                <patternFill>
                  <bgColor rgb="FF92D050"/>
                </patternFill>
              </fill>
            </x14:dxf>
          </x14:cfRule>
          <xm:sqref>AA16:AA17</xm:sqref>
        </x14:conditionalFormatting>
        <x14:conditionalFormatting xmlns:xm="http://schemas.microsoft.com/office/excel/2006/main">
          <x14:cfRule type="containsText" priority="18123" operator="containsText" id="{E5D7C51B-B3E0-4610-B0C3-419FF0184990}">
            <xm:f>NOT(ISERROR(SEARCH('Listados Datos'!$P$3,Y16)))</xm:f>
            <xm:f>'Listados Datos'!$P$3</xm:f>
            <x14:dxf>
              <fill>
                <patternFill>
                  <bgColor rgb="FF99CC00"/>
                </patternFill>
              </fill>
            </x14:dxf>
          </x14:cfRule>
          <x14:cfRule type="containsText" priority="18124" operator="containsText" id="{8A585AD4-1347-47FA-8BCF-AE84335D07EC}">
            <xm:f>NOT(ISERROR(SEARCH('Listados Datos'!$P$4,Y16)))</xm:f>
            <xm:f>'Listados Datos'!$P$4</xm:f>
            <x14:dxf>
              <fill>
                <patternFill>
                  <bgColor rgb="FF33CC33"/>
                </patternFill>
              </fill>
            </x14:dxf>
          </x14:cfRule>
          <x14:cfRule type="containsText" priority="18125" operator="containsText" id="{D160EB58-72D9-448F-B52E-CFA18F2CF726}">
            <xm:f>NOT(ISERROR(SEARCH('Listados Datos'!$P$5,Y16)))</xm:f>
            <xm:f>'Listados Datos'!$P$5</xm:f>
            <x14:dxf>
              <fill>
                <patternFill>
                  <bgColor rgb="FFFFFF00"/>
                </patternFill>
              </fill>
            </x14:dxf>
          </x14:cfRule>
          <x14:cfRule type="containsText" priority="18126" operator="containsText" id="{2EF3CBCA-166D-40F0-9C74-FC0F0F4A9777}">
            <xm:f>NOT(ISERROR(SEARCH('Listados Datos'!$P$6,Y16)))</xm:f>
            <xm:f>'Listados Datos'!$P$6</xm:f>
            <x14:dxf>
              <fill>
                <patternFill>
                  <bgColor rgb="FFFFC000"/>
                </patternFill>
              </fill>
            </x14:dxf>
          </x14:cfRule>
          <x14:cfRule type="containsText" priority="18127" operator="containsText" id="{A3E0ACDF-D1BA-4D9D-A535-0798D08E1244}">
            <xm:f>NOT(ISERROR(SEARCH('Listados Datos'!$P$7,Y16)))</xm:f>
            <xm:f>'Listados Datos'!$P$7</xm:f>
            <x14:dxf>
              <fill>
                <patternFill>
                  <bgColor rgb="FFFF0000"/>
                </patternFill>
              </fill>
            </x14:dxf>
          </x14:cfRule>
          <xm:sqref>Y16:Y17</xm:sqref>
        </x14:conditionalFormatting>
        <x14:conditionalFormatting xmlns:xm="http://schemas.microsoft.com/office/excel/2006/main">
          <x14:cfRule type="containsText" priority="17735" operator="containsText" id="{3EADAE97-9433-45A3-A220-EF0A8EA77558}">
            <xm:f>NOT(ISERROR(SEARCH('Listados Datos'!$T$3,AE34)))</xm:f>
            <xm:f>'Listados Datos'!$T$3</xm:f>
            <x14:dxf>
              <fill>
                <patternFill patternType="solid">
                  <bgColor rgb="FFC00000"/>
                </patternFill>
              </fill>
            </x14:dxf>
          </x14:cfRule>
          <x14:cfRule type="containsText" priority="17736" operator="containsText" id="{4B52EB36-EA18-48D4-8CFE-D430EB005252}">
            <xm:f>NOT(ISERROR(SEARCH('Listados Datos'!$T$4,AE34)))</xm:f>
            <xm:f>'Listados Datos'!$T$4</xm:f>
            <x14:dxf>
              <font>
                <b/>
                <i val="0"/>
                <color theme="0"/>
              </font>
              <fill>
                <patternFill>
                  <bgColor rgb="FFE26B0A"/>
                </patternFill>
              </fill>
            </x14:dxf>
          </x14:cfRule>
          <x14:cfRule type="containsText" priority="17737" operator="containsText" id="{3C4FBE7A-8EBD-4BF8-A286-23D082D7BC46}">
            <xm:f>NOT(ISERROR(SEARCH('Listados Datos'!$T$5,AE34)))</xm:f>
            <xm:f>'Listados Datos'!$T$5</xm:f>
            <x14:dxf>
              <font>
                <b/>
                <i val="0"/>
                <color auto="1"/>
              </font>
              <fill>
                <patternFill>
                  <bgColor rgb="FFFFFF00"/>
                </patternFill>
              </fill>
            </x14:dxf>
          </x14:cfRule>
          <x14:cfRule type="containsText" priority="17738" operator="containsText" id="{F3F2B9A7-8E60-4E54-BB5B-DFC4C8D19B40}">
            <xm:f>NOT(ISERROR(SEARCH('Listados Datos'!$T$6,AE34)))</xm:f>
            <xm:f>'Listados Datos'!$T$6</xm:f>
            <x14:dxf>
              <font>
                <b/>
                <i val="0"/>
              </font>
              <fill>
                <patternFill>
                  <bgColor rgb="FF92D050"/>
                </patternFill>
              </fill>
            </x14:dxf>
          </x14:cfRule>
          <xm:sqref>AE34:AF35 AE39:AF39</xm:sqref>
        </x14:conditionalFormatting>
        <x14:conditionalFormatting xmlns:xm="http://schemas.microsoft.com/office/excel/2006/main">
          <x14:cfRule type="containsText" priority="17687" operator="containsText" id="{74CF2CF8-E3AB-4B04-8951-6AC2ABC25108}">
            <xm:f>NOT(ISERROR(SEARCH('Listados Datos'!$P$3,AU34)))</xm:f>
            <xm:f>'Listados Datos'!$P$3</xm:f>
            <x14:dxf>
              <fill>
                <patternFill>
                  <bgColor rgb="FF99CC00"/>
                </patternFill>
              </fill>
            </x14:dxf>
          </x14:cfRule>
          <x14:cfRule type="containsText" priority="17688" operator="containsText" id="{FB1585E4-23AF-439B-A679-1E42E4B80A1A}">
            <xm:f>NOT(ISERROR(SEARCH('Listados Datos'!$P$4,AU34)))</xm:f>
            <xm:f>'Listados Datos'!$P$4</xm:f>
            <x14:dxf>
              <fill>
                <patternFill>
                  <bgColor rgb="FF33CC33"/>
                </patternFill>
              </fill>
            </x14:dxf>
          </x14:cfRule>
          <x14:cfRule type="containsText" priority="17689" operator="containsText" id="{0B7AE1B8-74B2-474E-93E1-7AB0525C0DE5}">
            <xm:f>NOT(ISERROR(SEARCH('Listados Datos'!$P$5,AU34)))</xm:f>
            <xm:f>'Listados Datos'!$P$5</xm:f>
            <x14:dxf>
              <fill>
                <patternFill>
                  <bgColor rgb="FFFFFF00"/>
                </patternFill>
              </fill>
            </x14:dxf>
          </x14:cfRule>
          <x14:cfRule type="containsText" priority="17690" operator="containsText" id="{A560DF25-A760-4E10-BADB-38E89C26EDE2}">
            <xm:f>NOT(ISERROR(SEARCH('Listados Datos'!$P$6,AU34)))</xm:f>
            <xm:f>'Listados Datos'!$P$6</xm:f>
            <x14:dxf>
              <fill>
                <patternFill>
                  <bgColor rgb="FFFFC000"/>
                </patternFill>
              </fill>
            </x14:dxf>
          </x14:cfRule>
          <x14:cfRule type="containsText" priority="17691" operator="containsText" id="{0237D767-A28B-4205-8A00-0407485E1A81}">
            <xm:f>NOT(ISERROR(SEARCH('Listados Datos'!$P$7,AU34)))</xm:f>
            <xm:f>'Listados Datos'!$P$7</xm:f>
            <x14:dxf>
              <fill>
                <patternFill>
                  <bgColor rgb="FFFF0000"/>
                </patternFill>
              </fill>
            </x14:dxf>
          </x14:cfRule>
          <xm:sqref>AU34</xm:sqref>
        </x14:conditionalFormatting>
        <x14:conditionalFormatting xmlns:xm="http://schemas.microsoft.com/office/excel/2006/main">
          <x14:cfRule type="containsText" priority="18109" operator="containsText" id="{BAD3E19F-DE3C-4596-803D-65FB73DDB731}">
            <xm:f>NOT(ISERROR(SEARCH('Listados Datos'!$T$3,AA22)))</xm:f>
            <xm:f>'Listados Datos'!$T$3</xm:f>
            <x14:dxf>
              <fill>
                <patternFill patternType="solid">
                  <bgColor rgb="FFC00000"/>
                </patternFill>
              </fill>
            </x14:dxf>
          </x14:cfRule>
          <x14:cfRule type="containsText" priority="18110" operator="containsText" id="{96F9305D-6B67-4956-BA0F-607BD1BAD304}">
            <xm:f>NOT(ISERROR(SEARCH('Listados Datos'!$T$4,AA22)))</xm:f>
            <xm:f>'Listados Datos'!$T$4</xm:f>
            <x14:dxf>
              <font>
                <b/>
                <i val="0"/>
                <color theme="0"/>
              </font>
              <fill>
                <patternFill>
                  <bgColor rgb="FFE26B0A"/>
                </patternFill>
              </fill>
            </x14:dxf>
          </x14:cfRule>
          <x14:cfRule type="containsText" priority="18111" operator="containsText" id="{BE93FF6A-9A4C-478F-8158-F90F1F255E1E}">
            <xm:f>NOT(ISERROR(SEARCH('Listados Datos'!$T$5,AA22)))</xm:f>
            <xm:f>'Listados Datos'!$T$5</xm:f>
            <x14:dxf>
              <font>
                <b/>
                <i val="0"/>
                <color auto="1"/>
              </font>
              <fill>
                <patternFill>
                  <bgColor rgb="FFFFFF00"/>
                </patternFill>
              </fill>
            </x14:dxf>
          </x14:cfRule>
          <x14:cfRule type="containsText" priority="18112" operator="containsText" id="{FACB105B-4019-428B-AC00-289C48D6BBC8}">
            <xm:f>NOT(ISERROR(SEARCH('Listados Datos'!$T$6,AA22)))</xm:f>
            <xm:f>'Listados Datos'!$T$6</xm:f>
            <x14:dxf>
              <font>
                <b/>
                <i val="0"/>
              </font>
              <fill>
                <patternFill>
                  <bgColor rgb="FF92D050"/>
                </patternFill>
              </fill>
            </x14:dxf>
          </x14:cfRule>
          <xm:sqref>AA22:AA23</xm:sqref>
        </x14:conditionalFormatting>
        <x14:conditionalFormatting xmlns:xm="http://schemas.microsoft.com/office/excel/2006/main">
          <x14:cfRule type="containsText" priority="18099" operator="containsText" id="{90213697-7B27-4EE5-89B5-EB50D503919B}">
            <xm:f>NOT(ISERROR(SEARCH('Listados Datos'!$P$3,Y22)))</xm:f>
            <xm:f>'Listados Datos'!$P$3</xm:f>
            <x14:dxf>
              <fill>
                <patternFill>
                  <bgColor rgb="FF99CC00"/>
                </patternFill>
              </fill>
            </x14:dxf>
          </x14:cfRule>
          <x14:cfRule type="containsText" priority="18100" operator="containsText" id="{802311ED-EF99-429D-971C-C1217F3D064F}">
            <xm:f>NOT(ISERROR(SEARCH('Listados Datos'!$P$4,Y22)))</xm:f>
            <xm:f>'Listados Datos'!$P$4</xm:f>
            <x14:dxf>
              <fill>
                <patternFill>
                  <bgColor rgb="FF33CC33"/>
                </patternFill>
              </fill>
            </x14:dxf>
          </x14:cfRule>
          <x14:cfRule type="containsText" priority="18101" operator="containsText" id="{443DEF94-8760-41BE-98DF-3C30B3834393}">
            <xm:f>NOT(ISERROR(SEARCH('Listados Datos'!$P$5,Y22)))</xm:f>
            <xm:f>'Listados Datos'!$P$5</xm:f>
            <x14:dxf>
              <fill>
                <patternFill>
                  <bgColor rgb="FFFFFF00"/>
                </patternFill>
              </fill>
            </x14:dxf>
          </x14:cfRule>
          <x14:cfRule type="containsText" priority="18102" operator="containsText" id="{D081CC69-AB10-4BD4-967B-662704BD9E69}">
            <xm:f>NOT(ISERROR(SEARCH('Listados Datos'!$P$6,Y22)))</xm:f>
            <xm:f>'Listados Datos'!$P$6</xm:f>
            <x14:dxf>
              <fill>
                <patternFill>
                  <bgColor rgb="FFFFC000"/>
                </patternFill>
              </fill>
            </x14:dxf>
          </x14:cfRule>
          <x14:cfRule type="containsText" priority="18103" operator="containsText" id="{D74E3399-524E-44A4-9E38-E7268F779C58}">
            <xm:f>NOT(ISERROR(SEARCH('Listados Datos'!$P$7,Y22)))</xm:f>
            <xm:f>'Listados Datos'!$P$7</xm:f>
            <x14:dxf>
              <fill>
                <patternFill>
                  <bgColor rgb="FFFF0000"/>
                </patternFill>
              </fill>
            </x14:dxf>
          </x14:cfRule>
          <xm:sqref>Y22:Y23</xm:sqref>
        </x14:conditionalFormatting>
        <x14:conditionalFormatting xmlns:xm="http://schemas.microsoft.com/office/excel/2006/main">
          <x14:cfRule type="containsText" priority="17697" operator="containsText" id="{68EE3402-E888-4F52-91F3-1D867D622386}">
            <xm:f>NOT(ISERROR(SEARCH('Listados Datos'!$T$3,AW34)))</xm:f>
            <xm:f>'Listados Datos'!$T$3</xm:f>
            <x14:dxf>
              <fill>
                <patternFill patternType="solid">
                  <bgColor rgb="FFC00000"/>
                </patternFill>
              </fill>
            </x14:dxf>
          </x14:cfRule>
          <x14:cfRule type="containsText" priority="17698" operator="containsText" id="{7811F487-35F4-49AB-BD86-DB2A2F0D5094}">
            <xm:f>NOT(ISERROR(SEARCH('Listados Datos'!$T$4,AW34)))</xm:f>
            <xm:f>'Listados Datos'!$T$4</xm:f>
            <x14:dxf>
              <font>
                <b/>
                <i val="0"/>
                <color theme="0"/>
              </font>
              <fill>
                <patternFill>
                  <bgColor rgb="FFE26B0A"/>
                </patternFill>
              </fill>
            </x14:dxf>
          </x14:cfRule>
          <x14:cfRule type="containsText" priority="17699" operator="containsText" id="{5361ACDD-BD32-435E-B412-C7383C1AB105}">
            <xm:f>NOT(ISERROR(SEARCH('Listados Datos'!$T$5,AW34)))</xm:f>
            <xm:f>'Listados Datos'!$T$5</xm:f>
            <x14:dxf>
              <font>
                <b/>
                <i val="0"/>
                <color auto="1"/>
              </font>
              <fill>
                <patternFill>
                  <bgColor rgb="FFFFFF00"/>
                </patternFill>
              </fill>
            </x14:dxf>
          </x14:cfRule>
          <x14:cfRule type="containsText" priority="17700" operator="containsText" id="{59AD6114-EE4C-4B25-8C03-3518078354EC}">
            <xm:f>NOT(ISERROR(SEARCH('Listados Datos'!$T$6,AW34)))</xm:f>
            <xm:f>'Listados Datos'!$T$6</xm:f>
            <x14:dxf>
              <font>
                <b/>
                <i val="0"/>
              </font>
              <fill>
                <patternFill>
                  <bgColor rgb="FF92D050"/>
                </patternFill>
              </fill>
            </x14:dxf>
          </x14:cfRule>
          <xm:sqref>AW34</xm:sqref>
        </x14:conditionalFormatting>
        <x14:conditionalFormatting xmlns:xm="http://schemas.microsoft.com/office/excel/2006/main">
          <x14:cfRule type="containsText" priority="18085" operator="containsText" id="{53759CC3-551B-471A-B7CF-B0874B2B22C2}">
            <xm:f>NOT(ISERROR(SEARCH('Listados Datos'!$T$3,AA28)))</xm:f>
            <xm:f>'Listados Datos'!$T$3</xm:f>
            <x14:dxf>
              <fill>
                <patternFill patternType="solid">
                  <bgColor rgb="FFC00000"/>
                </patternFill>
              </fill>
            </x14:dxf>
          </x14:cfRule>
          <x14:cfRule type="containsText" priority="18086" operator="containsText" id="{4E302EEA-0AD8-4A17-A084-FE062EF697BB}">
            <xm:f>NOT(ISERROR(SEARCH('Listados Datos'!$T$4,AA28)))</xm:f>
            <xm:f>'Listados Datos'!$T$4</xm:f>
            <x14:dxf>
              <font>
                <b/>
                <i val="0"/>
                <color theme="0"/>
              </font>
              <fill>
                <patternFill>
                  <bgColor rgb="FFE26B0A"/>
                </patternFill>
              </fill>
            </x14:dxf>
          </x14:cfRule>
          <x14:cfRule type="containsText" priority="18087" operator="containsText" id="{9980891D-B1B5-46A7-959F-AC7CD5773465}">
            <xm:f>NOT(ISERROR(SEARCH('Listados Datos'!$T$5,AA28)))</xm:f>
            <xm:f>'Listados Datos'!$T$5</xm:f>
            <x14:dxf>
              <font>
                <b/>
                <i val="0"/>
                <color auto="1"/>
              </font>
              <fill>
                <patternFill>
                  <bgColor rgb="FFFFFF00"/>
                </patternFill>
              </fill>
            </x14:dxf>
          </x14:cfRule>
          <x14:cfRule type="containsText" priority="18088" operator="containsText" id="{99141D8E-DD65-4098-B9C4-F1065CB7AC25}">
            <xm:f>NOT(ISERROR(SEARCH('Listados Datos'!$T$6,AA28)))</xm:f>
            <xm:f>'Listados Datos'!$T$6</xm:f>
            <x14:dxf>
              <font>
                <b/>
                <i val="0"/>
              </font>
              <fill>
                <patternFill>
                  <bgColor rgb="FF92D050"/>
                </patternFill>
              </fill>
            </x14:dxf>
          </x14:cfRule>
          <xm:sqref>AA28:AA29</xm:sqref>
        </x14:conditionalFormatting>
        <x14:conditionalFormatting xmlns:xm="http://schemas.microsoft.com/office/excel/2006/main">
          <x14:cfRule type="containsText" priority="18075" operator="containsText" id="{8B2FD643-85B2-4506-B5D4-41C7A2709391}">
            <xm:f>NOT(ISERROR(SEARCH('Listados Datos'!$P$3,Y28)))</xm:f>
            <xm:f>'Listados Datos'!$P$3</xm:f>
            <x14:dxf>
              <fill>
                <patternFill>
                  <bgColor rgb="FF99CC00"/>
                </patternFill>
              </fill>
            </x14:dxf>
          </x14:cfRule>
          <x14:cfRule type="containsText" priority="18076" operator="containsText" id="{68EB6483-17F5-49E5-A8D7-074D691081F5}">
            <xm:f>NOT(ISERROR(SEARCH('Listados Datos'!$P$4,Y28)))</xm:f>
            <xm:f>'Listados Datos'!$P$4</xm:f>
            <x14:dxf>
              <fill>
                <patternFill>
                  <bgColor rgb="FF33CC33"/>
                </patternFill>
              </fill>
            </x14:dxf>
          </x14:cfRule>
          <x14:cfRule type="containsText" priority="18077" operator="containsText" id="{F7A383E8-BC9C-4997-AE2E-98CE5C30522D}">
            <xm:f>NOT(ISERROR(SEARCH('Listados Datos'!$P$5,Y28)))</xm:f>
            <xm:f>'Listados Datos'!$P$5</xm:f>
            <x14:dxf>
              <fill>
                <patternFill>
                  <bgColor rgb="FFFFFF00"/>
                </patternFill>
              </fill>
            </x14:dxf>
          </x14:cfRule>
          <x14:cfRule type="containsText" priority="18078" operator="containsText" id="{C65C8BF0-A61E-441F-8B03-72CE4ADC1D4B}">
            <xm:f>NOT(ISERROR(SEARCH('Listados Datos'!$P$6,Y28)))</xm:f>
            <xm:f>'Listados Datos'!$P$6</xm:f>
            <x14:dxf>
              <fill>
                <patternFill>
                  <bgColor rgb="FFFFC000"/>
                </patternFill>
              </fill>
            </x14:dxf>
          </x14:cfRule>
          <x14:cfRule type="containsText" priority="18079" operator="containsText" id="{33F780C3-8E82-4EF7-83D8-0F7D76D8E62F}">
            <xm:f>NOT(ISERROR(SEARCH('Listados Datos'!$P$7,Y28)))</xm:f>
            <xm:f>'Listados Datos'!$P$7</xm:f>
            <x14:dxf>
              <fill>
                <patternFill>
                  <bgColor rgb="FFFF0000"/>
                </patternFill>
              </fill>
            </x14:dxf>
          </x14:cfRule>
          <xm:sqref>Y28:Y29</xm:sqref>
        </x14:conditionalFormatting>
        <x14:conditionalFormatting xmlns:xm="http://schemas.microsoft.com/office/excel/2006/main">
          <x14:cfRule type="containsText" priority="17861" operator="containsText" id="{ECE0B8BA-FD37-4511-9A35-9733708BEFC4}">
            <xm:f>NOT(ISERROR(SEARCH('Listados Datos'!$T$3,AW24)))</xm:f>
            <xm:f>'Listados Datos'!$T$3</xm:f>
            <x14:dxf>
              <fill>
                <patternFill patternType="solid">
                  <bgColor rgb="FFC00000"/>
                </patternFill>
              </fill>
            </x14:dxf>
          </x14:cfRule>
          <x14:cfRule type="containsText" priority="17862" operator="containsText" id="{36C131C9-B41D-4324-A294-667842A9BF29}">
            <xm:f>NOT(ISERROR(SEARCH('Listados Datos'!$T$4,AW24)))</xm:f>
            <xm:f>'Listados Datos'!$T$4</xm:f>
            <x14:dxf>
              <font>
                <b/>
                <i val="0"/>
                <color theme="0"/>
              </font>
              <fill>
                <patternFill>
                  <bgColor rgb="FFE26B0A"/>
                </patternFill>
              </fill>
            </x14:dxf>
          </x14:cfRule>
          <x14:cfRule type="containsText" priority="17863" operator="containsText" id="{8D30D03C-4715-4630-BA9C-4BEF9D3F7FA0}">
            <xm:f>NOT(ISERROR(SEARCH('Listados Datos'!$T$5,AW24)))</xm:f>
            <xm:f>'Listados Datos'!$T$5</xm:f>
            <x14:dxf>
              <font>
                <b/>
                <i val="0"/>
                <color auto="1"/>
              </font>
              <fill>
                <patternFill>
                  <bgColor rgb="FFFFFF00"/>
                </patternFill>
              </fill>
            </x14:dxf>
          </x14:cfRule>
          <x14:cfRule type="containsText" priority="17864" operator="containsText" id="{6FDEB1C0-67D1-427E-8BB0-32A2D8CFEE47}">
            <xm:f>NOT(ISERROR(SEARCH('Listados Datos'!$T$6,AW24)))</xm:f>
            <xm:f>'Listados Datos'!$T$6</xm:f>
            <x14:dxf>
              <font>
                <b/>
                <i val="0"/>
              </font>
              <fill>
                <patternFill>
                  <bgColor rgb="FF92D050"/>
                </patternFill>
              </fill>
            </x14:dxf>
          </x14:cfRule>
          <xm:sqref>AW24</xm:sqref>
        </x14:conditionalFormatting>
        <x14:conditionalFormatting xmlns:xm="http://schemas.microsoft.com/office/excel/2006/main">
          <x14:cfRule type="containsText" priority="17851" operator="containsText" id="{E942078C-4DAC-4AF9-9FBF-5ABC245FB163}">
            <xm:f>NOT(ISERROR(SEARCH('Listados Datos'!$P$3,AU24)))</xm:f>
            <xm:f>'Listados Datos'!$P$3</xm:f>
            <x14:dxf>
              <fill>
                <patternFill>
                  <bgColor rgb="FF99CC00"/>
                </patternFill>
              </fill>
            </x14:dxf>
          </x14:cfRule>
          <x14:cfRule type="containsText" priority="17852" operator="containsText" id="{8143BD11-05CC-4A79-8C3E-1A3D4B25690F}">
            <xm:f>NOT(ISERROR(SEARCH('Listados Datos'!$P$4,AU24)))</xm:f>
            <xm:f>'Listados Datos'!$P$4</xm:f>
            <x14:dxf>
              <fill>
                <patternFill>
                  <bgColor rgb="FF33CC33"/>
                </patternFill>
              </fill>
            </x14:dxf>
          </x14:cfRule>
          <x14:cfRule type="containsText" priority="17853" operator="containsText" id="{C6CEDE2A-5E7B-465F-AA3D-BAD927FF225F}">
            <xm:f>NOT(ISERROR(SEARCH('Listados Datos'!$P$5,AU24)))</xm:f>
            <xm:f>'Listados Datos'!$P$5</xm:f>
            <x14:dxf>
              <fill>
                <patternFill>
                  <bgColor rgb="FFFFFF00"/>
                </patternFill>
              </fill>
            </x14:dxf>
          </x14:cfRule>
          <x14:cfRule type="containsText" priority="17854" operator="containsText" id="{7196C9F5-2622-4FF3-8ED0-E6BDC8B010FF}">
            <xm:f>NOT(ISERROR(SEARCH('Listados Datos'!$P$6,AU24)))</xm:f>
            <xm:f>'Listados Datos'!$P$6</xm:f>
            <x14:dxf>
              <fill>
                <patternFill>
                  <bgColor rgb="FFFFC000"/>
                </patternFill>
              </fill>
            </x14:dxf>
          </x14:cfRule>
          <x14:cfRule type="containsText" priority="17855" operator="containsText" id="{32909C0B-835A-4177-B501-6258B9A07263}">
            <xm:f>NOT(ISERROR(SEARCH('Listados Datos'!$P$7,AU24)))</xm:f>
            <xm:f>'Listados Datos'!$P$7</xm:f>
            <x14:dxf>
              <fill>
                <patternFill>
                  <bgColor rgb="FFFF0000"/>
                </patternFill>
              </fill>
            </x14:dxf>
          </x14:cfRule>
          <xm:sqref>AU24</xm:sqref>
        </x14:conditionalFormatting>
        <x14:conditionalFormatting xmlns:xm="http://schemas.microsoft.com/office/excel/2006/main">
          <x14:cfRule type="containsText" priority="17837" operator="containsText" id="{BB2AEEF8-694B-4641-A0F8-057F5DC9AE3B}">
            <xm:f>NOT(ISERROR(SEARCH('Listados Datos'!$P$3,AU25)))</xm:f>
            <xm:f>'Listados Datos'!$P$3</xm:f>
            <x14:dxf>
              <fill>
                <patternFill>
                  <bgColor rgb="FF99CC00"/>
                </patternFill>
              </fill>
            </x14:dxf>
          </x14:cfRule>
          <x14:cfRule type="containsText" priority="17838" operator="containsText" id="{A6DC1EA7-8DC4-4A74-90E2-9B64FFBC6765}">
            <xm:f>NOT(ISERROR(SEARCH('Listados Datos'!$P$4,AU25)))</xm:f>
            <xm:f>'Listados Datos'!$P$4</xm:f>
            <x14:dxf>
              <fill>
                <patternFill>
                  <bgColor rgb="FF33CC33"/>
                </patternFill>
              </fill>
            </x14:dxf>
          </x14:cfRule>
          <x14:cfRule type="containsText" priority="17839" operator="containsText" id="{35E790E4-1694-4D12-A798-6E6A5761F473}">
            <xm:f>NOT(ISERROR(SEARCH('Listados Datos'!$P$5,AU25)))</xm:f>
            <xm:f>'Listados Datos'!$P$5</xm:f>
            <x14:dxf>
              <fill>
                <patternFill>
                  <bgColor rgb="FFFFFF00"/>
                </patternFill>
              </fill>
            </x14:dxf>
          </x14:cfRule>
          <x14:cfRule type="containsText" priority="17840" operator="containsText" id="{B5D26D9C-5DC9-4AA3-A49F-F36F966DC381}">
            <xm:f>NOT(ISERROR(SEARCH('Listados Datos'!$P$6,AU25)))</xm:f>
            <xm:f>'Listados Datos'!$P$6</xm:f>
            <x14:dxf>
              <fill>
                <patternFill>
                  <bgColor rgb="FFFFC000"/>
                </patternFill>
              </fill>
            </x14:dxf>
          </x14:cfRule>
          <x14:cfRule type="containsText" priority="17841" operator="containsText" id="{D36FACF1-D75B-438C-8C59-C45746742F1D}">
            <xm:f>NOT(ISERROR(SEARCH('Listados Datos'!$P$7,AU25)))</xm:f>
            <xm:f>'Listados Datos'!$P$7</xm:f>
            <x14:dxf>
              <fill>
                <patternFill>
                  <bgColor rgb="FFFF0000"/>
                </patternFill>
              </fill>
            </x14:dxf>
          </x14:cfRule>
          <xm:sqref>AU25 AU27</xm:sqref>
        </x14:conditionalFormatting>
        <x14:conditionalFormatting xmlns:xm="http://schemas.microsoft.com/office/excel/2006/main">
          <x14:cfRule type="containsText" priority="17847" operator="containsText" id="{DBEE34B2-C1F5-4C59-9C39-6695F4A83CC1}">
            <xm:f>NOT(ISERROR(SEARCH('Listados Datos'!$T$3,AW25)))</xm:f>
            <xm:f>'Listados Datos'!$T$3</xm:f>
            <x14:dxf>
              <fill>
                <patternFill patternType="solid">
                  <bgColor rgb="FFC00000"/>
                </patternFill>
              </fill>
            </x14:dxf>
          </x14:cfRule>
          <x14:cfRule type="containsText" priority="17848" operator="containsText" id="{606E2B1F-092F-4F27-8266-5028AB873205}">
            <xm:f>NOT(ISERROR(SEARCH('Listados Datos'!$T$4,AW25)))</xm:f>
            <xm:f>'Listados Datos'!$T$4</xm:f>
            <x14:dxf>
              <font>
                <b/>
                <i val="0"/>
                <color theme="0"/>
              </font>
              <fill>
                <patternFill>
                  <bgColor rgb="FFE26B0A"/>
                </patternFill>
              </fill>
            </x14:dxf>
          </x14:cfRule>
          <x14:cfRule type="containsText" priority="17849" operator="containsText" id="{5D73851A-A5E7-4EA6-B5F2-5BB6946D720E}">
            <xm:f>NOT(ISERROR(SEARCH('Listados Datos'!$T$5,AW25)))</xm:f>
            <xm:f>'Listados Datos'!$T$5</xm:f>
            <x14:dxf>
              <font>
                <b/>
                <i val="0"/>
                <color auto="1"/>
              </font>
              <fill>
                <patternFill>
                  <bgColor rgb="FFFFFF00"/>
                </patternFill>
              </fill>
            </x14:dxf>
          </x14:cfRule>
          <x14:cfRule type="containsText" priority="17850" operator="containsText" id="{047188F3-8903-4944-B7DB-B92AB1E2F6E9}">
            <xm:f>NOT(ISERROR(SEARCH('Listados Datos'!$T$6,AW25)))</xm:f>
            <xm:f>'Listados Datos'!$T$6</xm:f>
            <x14:dxf>
              <font>
                <b/>
                <i val="0"/>
              </font>
              <fill>
                <patternFill>
                  <bgColor rgb="FF92D050"/>
                </patternFill>
              </fill>
            </x14:dxf>
          </x14:cfRule>
          <xm:sqref>AW25 AW27</xm:sqref>
        </x14:conditionalFormatting>
        <x14:conditionalFormatting xmlns:xm="http://schemas.microsoft.com/office/excel/2006/main">
          <x14:cfRule type="containsText" priority="17819" operator="containsText" id="{71EAE937-071F-4272-B20D-7F57C3F22234}">
            <xm:f>NOT(ISERROR(SEARCH('Listados Datos'!$T$3,AW29)))</xm:f>
            <xm:f>'Listados Datos'!$T$3</xm:f>
            <x14:dxf>
              <fill>
                <patternFill patternType="solid">
                  <bgColor rgb="FFC00000"/>
                </patternFill>
              </fill>
            </x14:dxf>
          </x14:cfRule>
          <x14:cfRule type="containsText" priority="17820" operator="containsText" id="{10E70224-6A4F-4D5B-BD27-822595597712}">
            <xm:f>NOT(ISERROR(SEARCH('Listados Datos'!$T$4,AW29)))</xm:f>
            <xm:f>'Listados Datos'!$T$4</xm:f>
            <x14:dxf>
              <font>
                <b/>
                <i val="0"/>
                <color theme="0"/>
              </font>
              <fill>
                <patternFill>
                  <bgColor rgb="FFE26B0A"/>
                </patternFill>
              </fill>
            </x14:dxf>
          </x14:cfRule>
          <x14:cfRule type="containsText" priority="17821" operator="containsText" id="{EB12181D-00E2-42DB-80A0-B970D599AF60}">
            <xm:f>NOT(ISERROR(SEARCH('Listados Datos'!$T$5,AW29)))</xm:f>
            <xm:f>'Listados Datos'!$T$5</xm:f>
            <x14:dxf>
              <font>
                <b/>
                <i val="0"/>
                <color auto="1"/>
              </font>
              <fill>
                <patternFill>
                  <bgColor rgb="FFFFFF00"/>
                </patternFill>
              </fill>
            </x14:dxf>
          </x14:cfRule>
          <x14:cfRule type="containsText" priority="17822" operator="containsText" id="{F44106DF-7496-4044-B786-FECF57F74B8B}">
            <xm:f>NOT(ISERROR(SEARCH('Listados Datos'!$T$6,AW29)))</xm:f>
            <xm:f>'Listados Datos'!$T$6</xm:f>
            <x14:dxf>
              <font>
                <b/>
                <i val="0"/>
              </font>
              <fill>
                <patternFill>
                  <bgColor rgb="FF92D050"/>
                </patternFill>
              </fill>
            </x14:dxf>
          </x14:cfRule>
          <xm:sqref>AW29</xm:sqref>
        </x14:conditionalFormatting>
        <x14:conditionalFormatting xmlns:xm="http://schemas.microsoft.com/office/excel/2006/main">
          <x14:cfRule type="containsText" priority="17809" operator="containsText" id="{6CDFF2DE-5E78-4936-A461-60023B2B5C69}">
            <xm:f>NOT(ISERROR(SEARCH('Listados Datos'!$P$3,AU29)))</xm:f>
            <xm:f>'Listados Datos'!$P$3</xm:f>
            <x14:dxf>
              <fill>
                <patternFill>
                  <bgColor rgb="FF99CC00"/>
                </patternFill>
              </fill>
            </x14:dxf>
          </x14:cfRule>
          <x14:cfRule type="containsText" priority="17810" operator="containsText" id="{9876CB27-354C-4FD8-8DC7-78F4B40D4E9D}">
            <xm:f>NOT(ISERROR(SEARCH('Listados Datos'!$P$4,AU29)))</xm:f>
            <xm:f>'Listados Datos'!$P$4</xm:f>
            <x14:dxf>
              <fill>
                <patternFill>
                  <bgColor rgb="FF33CC33"/>
                </patternFill>
              </fill>
            </x14:dxf>
          </x14:cfRule>
          <x14:cfRule type="containsText" priority="17811" operator="containsText" id="{B337CF2E-2572-473B-9734-BF5171A68301}">
            <xm:f>NOT(ISERROR(SEARCH('Listados Datos'!$P$5,AU29)))</xm:f>
            <xm:f>'Listados Datos'!$P$5</xm:f>
            <x14:dxf>
              <fill>
                <patternFill>
                  <bgColor rgb="FFFFFF00"/>
                </patternFill>
              </fill>
            </x14:dxf>
          </x14:cfRule>
          <x14:cfRule type="containsText" priority="17812" operator="containsText" id="{E2629A72-75F7-42FF-9489-261ED187B824}">
            <xm:f>NOT(ISERROR(SEARCH('Listados Datos'!$P$6,AU29)))</xm:f>
            <xm:f>'Listados Datos'!$P$6</xm:f>
            <x14:dxf>
              <fill>
                <patternFill>
                  <bgColor rgb="FFFFC000"/>
                </patternFill>
              </fill>
            </x14:dxf>
          </x14:cfRule>
          <x14:cfRule type="containsText" priority="17813" operator="containsText" id="{BAE3606D-4C4C-46AB-B326-D7991EDABFE9}">
            <xm:f>NOT(ISERROR(SEARCH('Listados Datos'!$P$7,AU29)))</xm:f>
            <xm:f>'Listados Datos'!$P$7</xm:f>
            <x14:dxf>
              <fill>
                <patternFill>
                  <bgColor rgb="FFFF0000"/>
                </patternFill>
              </fill>
            </x14:dxf>
          </x14:cfRule>
          <xm:sqref>AU29</xm:sqref>
        </x14:conditionalFormatting>
        <x14:conditionalFormatting xmlns:xm="http://schemas.microsoft.com/office/excel/2006/main">
          <x14:cfRule type="containsText" priority="18029" operator="containsText" id="{638F4FC9-20B9-410B-904D-3D0C12F7CC3E}">
            <xm:f>NOT(ISERROR(SEARCH('Listados Datos'!$T$3,AW12)))</xm:f>
            <xm:f>'Listados Datos'!$T$3</xm:f>
            <x14:dxf>
              <fill>
                <patternFill patternType="solid">
                  <bgColor rgb="FFC00000"/>
                </patternFill>
              </fill>
            </x14:dxf>
          </x14:cfRule>
          <x14:cfRule type="containsText" priority="18030" operator="containsText" id="{088163C9-E877-4745-9750-F0F472B08D6F}">
            <xm:f>NOT(ISERROR(SEARCH('Listados Datos'!$T$4,AW12)))</xm:f>
            <xm:f>'Listados Datos'!$T$4</xm:f>
            <x14:dxf>
              <font>
                <b/>
                <i val="0"/>
                <color theme="0"/>
              </font>
              <fill>
                <patternFill>
                  <bgColor rgb="FFE26B0A"/>
                </patternFill>
              </fill>
            </x14:dxf>
          </x14:cfRule>
          <x14:cfRule type="containsText" priority="18031" operator="containsText" id="{D0B0DE85-0CD6-460D-BB99-271053CE7049}">
            <xm:f>NOT(ISERROR(SEARCH('Listados Datos'!$T$5,AW12)))</xm:f>
            <xm:f>'Listados Datos'!$T$5</xm:f>
            <x14:dxf>
              <font>
                <b/>
                <i val="0"/>
                <color auto="1"/>
              </font>
              <fill>
                <patternFill>
                  <bgColor rgb="FFFFFF00"/>
                </patternFill>
              </fill>
            </x14:dxf>
          </x14:cfRule>
          <x14:cfRule type="containsText" priority="18032" operator="containsText" id="{87C34F39-28E5-4AB5-970E-BE6A83AFEAA9}">
            <xm:f>NOT(ISERROR(SEARCH('Listados Datos'!$T$6,AW12)))</xm:f>
            <xm:f>'Listados Datos'!$T$6</xm:f>
            <x14:dxf>
              <font>
                <b/>
                <i val="0"/>
              </font>
              <fill>
                <patternFill>
                  <bgColor rgb="FF92D050"/>
                </patternFill>
              </fill>
            </x14:dxf>
          </x14:cfRule>
          <xm:sqref>AW12</xm:sqref>
        </x14:conditionalFormatting>
        <x14:conditionalFormatting xmlns:xm="http://schemas.microsoft.com/office/excel/2006/main">
          <x14:cfRule type="containsText" priority="18019" operator="containsText" id="{08E0F316-6C03-45E1-B228-8F9B22661D33}">
            <xm:f>NOT(ISERROR(SEARCH('Listados Datos'!$P$3,AU12)))</xm:f>
            <xm:f>'Listados Datos'!$P$3</xm:f>
            <x14:dxf>
              <fill>
                <patternFill>
                  <bgColor rgb="FF99CC00"/>
                </patternFill>
              </fill>
            </x14:dxf>
          </x14:cfRule>
          <x14:cfRule type="containsText" priority="18020" operator="containsText" id="{BC22F016-CD38-42B4-8533-FBFA25449DD0}">
            <xm:f>NOT(ISERROR(SEARCH('Listados Datos'!$P$4,AU12)))</xm:f>
            <xm:f>'Listados Datos'!$P$4</xm:f>
            <x14:dxf>
              <fill>
                <patternFill>
                  <bgColor rgb="FF33CC33"/>
                </patternFill>
              </fill>
            </x14:dxf>
          </x14:cfRule>
          <x14:cfRule type="containsText" priority="18021" operator="containsText" id="{9F1DF523-98C2-4A30-9A1D-3872BDD1381E}">
            <xm:f>NOT(ISERROR(SEARCH('Listados Datos'!$P$5,AU12)))</xm:f>
            <xm:f>'Listados Datos'!$P$5</xm:f>
            <x14:dxf>
              <fill>
                <patternFill>
                  <bgColor rgb="FFFFFF00"/>
                </patternFill>
              </fill>
            </x14:dxf>
          </x14:cfRule>
          <x14:cfRule type="containsText" priority="18022" operator="containsText" id="{28418CEE-59DA-4ED9-9FCC-31FAE386761A}">
            <xm:f>NOT(ISERROR(SEARCH('Listados Datos'!$P$6,AU12)))</xm:f>
            <xm:f>'Listados Datos'!$P$6</xm:f>
            <x14:dxf>
              <fill>
                <patternFill>
                  <bgColor rgb="FFFFC000"/>
                </patternFill>
              </fill>
            </x14:dxf>
          </x14:cfRule>
          <x14:cfRule type="containsText" priority="18023" operator="containsText" id="{84A41057-9365-455A-BBC1-6C57B491FEB2}">
            <xm:f>NOT(ISERROR(SEARCH('Listados Datos'!$P$7,AU12)))</xm:f>
            <xm:f>'Listados Datos'!$P$7</xm:f>
            <x14:dxf>
              <fill>
                <patternFill>
                  <bgColor rgb="FFFF0000"/>
                </patternFill>
              </fill>
            </x14:dxf>
          </x14:cfRule>
          <xm:sqref>AU12</xm:sqref>
        </x14:conditionalFormatting>
        <x14:conditionalFormatting xmlns:xm="http://schemas.microsoft.com/office/excel/2006/main">
          <x14:cfRule type="containsText" priority="17763" operator="containsText" id="{C3629638-D47B-4BB7-9185-DB52CB9FD62E}">
            <xm:f>NOT(ISERROR(SEARCH('Listados Datos'!$T$3,AW30)))</xm:f>
            <xm:f>'Listados Datos'!$T$3</xm:f>
            <x14:dxf>
              <fill>
                <patternFill patternType="solid">
                  <bgColor rgb="FFC00000"/>
                </patternFill>
              </fill>
            </x14:dxf>
          </x14:cfRule>
          <x14:cfRule type="containsText" priority="17764" operator="containsText" id="{8B98D711-9C17-4EDF-BBB8-0BFDE97E21C9}">
            <xm:f>NOT(ISERROR(SEARCH('Listados Datos'!$T$4,AW30)))</xm:f>
            <xm:f>'Listados Datos'!$T$4</xm:f>
            <x14:dxf>
              <font>
                <b/>
                <i val="0"/>
                <color theme="0"/>
              </font>
              <fill>
                <patternFill>
                  <bgColor rgb="FFE26B0A"/>
                </patternFill>
              </fill>
            </x14:dxf>
          </x14:cfRule>
          <x14:cfRule type="containsText" priority="17765" operator="containsText" id="{87130E63-A541-4A52-9C93-DFE61A06D0A9}">
            <xm:f>NOT(ISERROR(SEARCH('Listados Datos'!$T$5,AW30)))</xm:f>
            <xm:f>'Listados Datos'!$T$5</xm:f>
            <x14:dxf>
              <font>
                <b/>
                <i val="0"/>
                <color auto="1"/>
              </font>
              <fill>
                <patternFill>
                  <bgColor rgb="FFFFFF00"/>
                </patternFill>
              </fill>
            </x14:dxf>
          </x14:cfRule>
          <x14:cfRule type="containsText" priority="17766" operator="containsText" id="{DF353756-3912-4F79-9E89-9A9FB3694787}">
            <xm:f>NOT(ISERROR(SEARCH('Listados Datos'!$T$6,AW30)))</xm:f>
            <xm:f>'Listados Datos'!$T$6</xm:f>
            <x14:dxf>
              <font>
                <b/>
                <i val="0"/>
              </font>
              <fill>
                <patternFill>
                  <bgColor rgb="FF92D050"/>
                </patternFill>
              </fill>
            </x14:dxf>
          </x14:cfRule>
          <xm:sqref>AW30</xm:sqref>
        </x14:conditionalFormatting>
        <x14:conditionalFormatting xmlns:xm="http://schemas.microsoft.com/office/excel/2006/main">
          <x14:cfRule type="containsText" priority="17753" operator="containsText" id="{FBB51B38-2239-421F-950D-F255562AFF99}">
            <xm:f>NOT(ISERROR(SEARCH('Listados Datos'!$P$3,AU30)))</xm:f>
            <xm:f>'Listados Datos'!$P$3</xm:f>
            <x14:dxf>
              <fill>
                <patternFill>
                  <bgColor rgb="FF99CC00"/>
                </patternFill>
              </fill>
            </x14:dxf>
          </x14:cfRule>
          <x14:cfRule type="containsText" priority="17754" operator="containsText" id="{3B2B08BE-6337-40BA-86A3-A9D3FABCF496}">
            <xm:f>NOT(ISERROR(SEARCH('Listados Datos'!$P$4,AU30)))</xm:f>
            <xm:f>'Listados Datos'!$P$4</xm:f>
            <x14:dxf>
              <fill>
                <patternFill>
                  <bgColor rgb="FF33CC33"/>
                </patternFill>
              </fill>
            </x14:dxf>
          </x14:cfRule>
          <x14:cfRule type="containsText" priority="17755" operator="containsText" id="{29CB9C4A-13C0-4BA5-9645-B41219E141A4}">
            <xm:f>NOT(ISERROR(SEARCH('Listados Datos'!$P$5,AU30)))</xm:f>
            <xm:f>'Listados Datos'!$P$5</xm:f>
            <x14:dxf>
              <fill>
                <patternFill>
                  <bgColor rgb="FFFFFF00"/>
                </patternFill>
              </fill>
            </x14:dxf>
          </x14:cfRule>
          <x14:cfRule type="containsText" priority="17756" operator="containsText" id="{4B0596BD-3E76-418B-AE96-9721252B9C1C}">
            <xm:f>NOT(ISERROR(SEARCH('Listados Datos'!$P$6,AU30)))</xm:f>
            <xm:f>'Listados Datos'!$P$6</xm:f>
            <x14:dxf>
              <fill>
                <patternFill>
                  <bgColor rgb="FFFFC000"/>
                </patternFill>
              </fill>
            </x14:dxf>
          </x14:cfRule>
          <x14:cfRule type="containsText" priority="17757" operator="containsText" id="{DA122ABE-0489-468E-BAA1-99EABD4EB121}">
            <xm:f>NOT(ISERROR(SEARCH('Listados Datos'!$P$7,AU30)))</xm:f>
            <xm:f>'Listados Datos'!$P$7</xm:f>
            <x14:dxf>
              <fill>
                <patternFill>
                  <bgColor rgb="FFFF0000"/>
                </patternFill>
              </fill>
            </x14:dxf>
          </x14:cfRule>
          <xm:sqref>AU30</xm:sqref>
        </x14:conditionalFormatting>
        <x14:conditionalFormatting xmlns:xm="http://schemas.microsoft.com/office/excel/2006/main">
          <x14:cfRule type="containsText" priority="17805" operator="containsText" id="{35613C40-1A74-43DB-A882-266F2D77E356}">
            <xm:f>NOT(ISERROR(SEARCH('Listados Datos'!$T$3,AW33)))</xm:f>
            <xm:f>'Listados Datos'!$T$3</xm:f>
            <x14:dxf>
              <fill>
                <patternFill patternType="solid">
                  <bgColor rgb="FFC00000"/>
                </patternFill>
              </fill>
            </x14:dxf>
          </x14:cfRule>
          <x14:cfRule type="containsText" priority="17806" operator="containsText" id="{DC65023E-B28C-4DE4-B596-440E7F0E12C3}">
            <xm:f>NOT(ISERROR(SEARCH('Listados Datos'!$T$4,AW33)))</xm:f>
            <xm:f>'Listados Datos'!$T$4</xm:f>
            <x14:dxf>
              <font>
                <b/>
                <i val="0"/>
                <color theme="0"/>
              </font>
              <fill>
                <patternFill>
                  <bgColor rgb="FFE26B0A"/>
                </patternFill>
              </fill>
            </x14:dxf>
          </x14:cfRule>
          <x14:cfRule type="containsText" priority="17807" operator="containsText" id="{0E9EEBDB-4CF3-498D-9276-7AD39B8AE650}">
            <xm:f>NOT(ISERROR(SEARCH('Listados Datos'!$T$5,AW33)))</xm:f>
            <xm:f>'Listados Datos'!$T$5</xm:f>
            <x14:dxf>
              <font>
                <b/>
                <i val="0"/>
                <color auto="1"/>
              </font>
              <fill>
                <patternFill>
                  <bgColor rgb="FFFFFF00"/>
                </patternFill>
              </fill>
            </x14:dxf>
          </x14:cfRule>
          <x14:cfRule type="containsText" priority="17808" operator="containsText" id="{3D910E00-0279-4E2A-8E8D-FF41CD1A8954}">
            <xm:f>NOT(ISERROR(SEARCH('Listados Datos'!$T$6,AW33)))</xm:f>
            <xm:f>'Listados Datos'!$T$6</xm:f>
            <x14:dxf>
              <font>
                <b/>
                <i val="0"/>
              </font>
              <fill>
                <patternFill>
                  <bgColor rgb="FF92D050"/>
                </patternFill>
              </fill>
            </x14:dxf>
          </x14:cfRule>
          <xm:sqref>AW33</xm:sqref>
        </x14:conditionalFormatting>
        <x14:conditionalFormatting xmlns:xm="http://schemas.microsoft.com/office/excel/2006/main">
          <x14:cfRule type="containsText" priority="17795" operator="containsText" id="{699FB3EF-FA37-4DC3-8AEA-B9279B51C18C}">
            <xm:f>NOT(ISERROR(SEARCH('Listados Datos'!$P$3,AU33)))</xm:f>
            <xm:f>'Listados Datos'!$P$3</xm:f>
            <x14:dxf>
              <fill>
                <patternFill>
                  <bgColor rgb="FF99CC00"/>
                </patternFill>
              </fill>
            </x14:dxf>
          </x14:cfRule>
          <x14:cfRule type="containsText" priority="17796" operator="containsText" id="{B38E49CA-B704-4F49-BF7D-CA17568CB205}">
            <xm:f>NOT(ISERROR(SEARCH('Listados Datos'!$P$4,AU33)))</xm:f>
            <xm:f>'Listados Datos'!$P$4</xm:f>
            <x14:dxf>
              <fill>
                <patternFill>
                  <bgColor rgb="FF33CC33"/>
                </patternFill>
              </fill>
            </x14:dxf>
          </x14:cfRule>
          <x14:cfRule type="containsText" priority="17797" operator="containsText" id="{64C253A6-E4CB-49CE-B194-54A720B9061C}">
            <xm:f>NOT(ISERROR(SEARCH('Listados Datos'!$P$5,AU33)))</xm:f>
            <xm:f>'Listados Datos'!$P$5</xm:f>
            <x14:dxf>
              <fill>
                <patternFill>
                  <bgColor rgb="FFFFFF00"/>
                </patternFill>
              </fill>
            </x14:dxf>
          </x14:cfRule>
          <x14:cfRule type="containsText" priority="17798" operator="containsText" id="{13AC1144-410B-4086-83D0-7AAAFB995FB1}">
            <xm:f>NOT(ISERROR(SEARCH('Listados Datos'!$P$6,AU33)))</xm:f>
            <xm:f>'Listados Datos'!$P$6</xm:f>
            <x14:dxf>
              <fill>
                <patternFill>
                  <bgColor rgb="FFFFC000"/>
                </patternFill>
              </fill>
            </x14:dxf>
          </x14:cfRule>
          <x14:cfRule type="containsText" priority="17799" operator="containsText" id="{C97960A9-2193-4A3D-91C1-17F66CC9E06D}">
            <xm:f>NOT(ISERROR(SEARCH('Listados Datos'!$P$7,AU33)))</xm:f>
            <xm:f>'Listados Datos'!$P$7</xm:f>
            <x14:dxf>
              <fill>
                <patternFill>
                  <bgColor rgb="FFFF0000"/>
                </patternFill>
              </fill>
            </x14:dxf>
          </x14:cfRule>
          <xm:sqref>AU33</xm:sqref>
        </x14:conditionalFormatting>
        <x14:conditionalFormatting xmlns:xm="http://schemas.microsoft.com/office/excel/2006/main">
          <x14:cfRule type="containsText" priority="18015" operator="containsText" id="{BFD51B5D-0B5B-4A97-8FDF-99FCFA51C2E6}">
            <xm:f>NOT(ISERROR(SEARCH('Listados Datos'!$T$3,AW13)))</xm:f>
            <xm:f>'Listados Datos'!$T$3</xm:f>
            <x14:dxf>
              <fill>
                <patternFill patternType="solid">
                  <bgColor rgb="FFC00000"/>
                </patternFill>
              </fill>
            </x14:dxf>
          </x14:cfRule>
          <x14:cfRule type="containsText" priority="18016" operator="containsText" id="{37F6B020-051A-4045-B655-807432736B33}">
            <xm:f>NOT(ISERROR(SEARCH('Listados Datos'!$T$4,AW13)))</xm:f>
            <xm:f>'Listados Datos'!$T$4</xm:f>
            <x14:dxf>
              <font>
                <b/>
                <i val="0"/>
                <color theme="0"/>
              </font>
              <fill>
                <patternFill>
                  <bgColor rgb="FFE26B0A"/>
                </patternFill>
              </fill>
            </x14:dxf>
          </x14:cfRule>
          <x14:cfRule type="containsText" priority="18017" operator="containsText" id="{8F8217D3-6605-4FA2-9640-B325C8178F2F}">
            <xm:f>NOT(ISERROR(SEARCH('Listados Datos'!$T$5,AW13)))</xm:f>
            <xm:f>'Listados Datos'!$T$5</xm:f>
            <x14:dxf>
              <font>
                <b/>
                <i val="0"/>
                <color auto="1"/>
              </font>
              <fill>
                <patternFill>
                  <bgColor rgb="FFFFFF00"/>
                </patternFill>
              </fill>
            </x14:dxf>
          </x14:cfRule>
          <x14:cfRule type="containsText" priority="18018" operator="containsText" id="{DCB00CAE-6E2A-4970-BBEF-B7BDEB31CC91}">
            <xm:f>NOT(ISERROR(SEARCH('Listados Datos'!$T$6,AW13)))</xm:f>
            <xm:f>'Listados Datos'!$T$6</xm:f>
            <x14:dxf>
              <font>
                <b/>
                <i val="0"/>
              </font>
              <fill>
                <patternFill>
                  <bgColor rgb="FF92D050"/>
                </patternFill>
              </fill>
            </x14:dxf>
          </x14:cfRule>
          <xm:sqref>AW13 AW15</xm:sqref>
        </x14:conditionalFormatting>
        <x14:conditionalFormatting xmlns:xm="http://schemas.microsoft.com/office/excel/2006/main">
          <x14:cfRule type="containsText" priority="18005" operator="containsText" id="{269D2692-245B-4B32-B0EC-8B82558F3C18}">
            <xm:f>NOT(ISERROR(SEARCH('Listados Datos'!$P$3,AU13)))</xm:f>
            <xm:f>'Listados Datos'!$P$3</xm:f>
            <x14:dxf>
              <fill>
                <patternFill>
                  <bgColor rgb="FF99CC00"/>
                </patternFill>
              </fill>
            </x14:dxf>
          </x14:cfRule>
          <x14:cfRule type="containsText" priority="18006" operator="containsText" id="{E95EC483-DBC5-42E4-BB06-F917324D920D}">
            <xm:f>NOT(ISERROR(SEARCH('Listados Datos'!$P$4,AU13)))</xm:f>
            <xm:f>'Listados Datos'!$P$4</xm:f>
            <x14:dxf>
              <fill>
                <patternFill>
                  <bgColor rgb="FF33CC33"/>
                </patternFill>
              </fill>
            </x14:dxf>
          </x14:cfRule>
          <x14:cfRule type="containsText" priority="18007" operator="containsText" id="{BE7F1410-7978-4E01-8AC9-4CA37B74E62C}">
            <xm:f>NOT(ISERROR(SEARCH('Listados Datos'!$P$5,AU13)))</xm:f>
            <xm:f>'Listados Datos'!$P$5</xm:f>
            <x14:dxf>
              <fill>
                <patternFill>
                  <bgColor rgb="FFFFFF00"/>
                </patternFill>
              </fill>
            </x14:dxf>
          </x14:cfRule>
          <x14:cfRule type="containsText" priority="18008" operator="containsText" id="{2E34E070-B473-4F69-B1CD-4EF032B7C654}">
            <xm:f>NOT(ISERROR(SEARCH('Listados Datos'!$P$6,AU13)))</xm:f>
            <xm:f>'Listados Datos'!$P$6</xm:f>
            <x14:dxf>
              <fill>
                <patternFill>
                  <bgColor rgb="FFFFC000"/>
                </patternFill>
              </fill>
            </x14:dxf>
          </x14:cfRule>
          <x14:cfRule type="containsText" priority="18009" operator="containsText" id="{B906C83A-DC71-4E95-A569-A70D0D822F2E}">
            <xm:f>NOT(ISERROR(SEARCH('Listados Datos'!$P$7,AU13)))</xm:f>
            <xm:f>'Listados Datos'!$P$7</xm:f>
            <x14:dxf>
              <fill>
                <patternFill>
                  <bgColor rgb="FFFF0000"/>
                </patternFill>
              </fill>
            </x14:dxf>
          </x14:cfRule>
          <xm:sqref>AU13 AU15</xm:sqref>
        </x14:conditionalFormatting>
        <x14:conditionalFormatting xmlns:xm="http://schemas.microsoft.com/office/excel/2006/main">
          <x14:cfRule type="containsText" priority="18001" operator="containsText" id="{01D593A4-62E3-4627-9486-524CC4DA9A48}">
            <xm:f>NOT(ISERROR(SEARCH('Listados Datos'!$T$3,AE18)))</xm:f>
            <xm:f>'Listados Datos'!$T$3</xm:f>
            <x14:dxf>
              <fill>
                <patternFill patternType="solid">
                  <bgColor rgb="FFC00000"/>
                </patternFill>
              </fill>
            </x14:dxf>
          </x14:cfRule>
          <x14:cfRule type="containsText" priority="18002" operator="containsText" id="{C5A042A9-1A3D-4008-91DF-E737308E2E15}">
            <xm:f>NOT(ISERROR(SEARCH('Listados Datos'!$T$4,AE18)))</xm:f>
            <xm:f>'Listados Datos'!$T$4</xm:f>
            <x14:dxf>
              <font>
                <b/>
                <i val="0"/>
                <color theme="0"/>
              </font>
              <fill>
                <patternFill>
                  <bgColor rgb="FFE26B0A"/>
                </patternFill>
              </fill>
            </x14:dxf>
          </x14:cfRule>
          <x14:cfRule type="containsText" priority="18003" operator="containsText" id="{3FC898CC-018B-46D4-81FB-825015DFCEEE}">
            <xm:f>NOT(ISERROR(SEARCH('Listados Datos'!$T$5,AE18)))</xm:f>
            <xm:f>'Listados Datos'!$T$5</xm:f>
            <x14:dxf>
              <font>
                <b/>
                <i val="0"/>
                <color auto="1"/>
              </font>
              <fill>
                <patternFill>
                  <bgColor rgb="FFFFFF00"/>
                </patternFill>
              </fill>
            </x14:dxf>
          </x14:cfRule>
          <x14:cfRule type="containsText" priority="18004" operator="containsText" id="{FE73DEF1-147C-4D93-A7FF-5C9B0F412C95}">
            <xm:f>NOT(ISERROR(SEARCH('Listados Datos'!$T$6,AE18)))</xm:f>
            <xm:f>'Listados Datos'!$T$6</xm:f>
            <x14:dxf>
              <font>
                <b/>
                <i val="0"/>
              </font>
              <fill>
                <patternFill>
                  <bgColor rgb="FF92D050"/>
                </patternFill>
              </fill>
            </x14:dxf>
          </x14:cfRule>
          <xm:sqref>AE18:AF19</xm:sqref>
        </x14:conditionalFormatting>
        <x14:conditionalFormatting xmlns:xm="http://schemas.microsoft.com/office/excel/2006/main">
          <x14:cfRule type="containsText" priority="17997" operator="containsText" id="{0D702666-083A-4CA2-B18F-99FBE68D3933}">
            <xm:f>NOT(ISERROR(SEARCH('Listados Datos'!$T$3,AA18)))</xm:f>
            <xm:f>'Listados Datos'!$T$3</xm:f>
            <x14:dxf>
              <fill>
                <patternFill patternType="solid">
                  <bgColor rgb="FFC00000"/>
                </patternFill>
              </fill>
            </x14:dxf>
          </x14:cfRule>
          <x14:cfRule type="containsText" priority="17998" operator="containsText" id="{9BFAA020-D942-4004-841B-B6F626178E0B}">
            <xm:f>NOT(ISERROR(SEARCH('Listados Datos'!$T$4,AA18)))</xm:f>
            <xm:f>'Listados Datos'!$T$4</xm:f>
            <x14:dxf>
              <font>
                <b/>
                <i val="0"/>
                <color theme="0"/>
              </font>
              <fill>
                <patternFill>
                  <bgColor rgb="FFE26B0A"/>
                </patternFill>
              </fill>
            </x14:dxf>
          </x14:cfRule>
          <x14:cfRule type="containsText" priority="17999" operator="containsText" id="{C6F4A390-BDCD-4DF2-BA75-057100A8E40E}">
            <xm:f>NOT(ISERROR(SEARCH('Listados Datos'!$T$5,AA18)))</xm:f>
            <xm:f>'Listados Datos'!$T$5</xm:f>
            <x14:dxf>
              <font>
                <b/>
                <i val="0"/>
                <color auto="1"/>
              </font>
              <fill>
                <patternFill>
                  <bgColor rgb="FFFFFF00"/>
                </patternFill>
              </fill>
            </x14:dxf>
          </x14:cfRule>
          <x14:cfRule type="containsText" priority="18000" operator="containsText" id="{E055C7D2-889C-4E47-8D92-E6112E605F9C}">
            <xm:f>NOT(ISERROR(SEARCH('Listados Datos'!$T$6,AA18)))</xm:f>
            <xm:f>'Listados Datos'!$T$6</xm:f>
            <x14:dxf>
              <font>
                <b/>
                <i val="0"/>
              </font>
              <fill>
                <patternFill>
                  <bgColor rgb="FF92D050"/>
                </patternFill>
              </fill>
            </x14:dxf>
          </x14:cfRule>
          <xm:sqref>AA18:AA19</xm:sqref>
        </x14:conditionalFormatting>
        <x14:conditionalFormatting xmlns:xm="http://schemas.microsoft.com/office/excel/2006/main">
          <x14:cfRule type="containsText" priority="17987" operator="containsText" id="{C7F95376-2486-4D82-A503-190144749DBC}">
            <xm:f>NOT(ISERROR(SEARCH('Listados Datos'!$P$3,Y18)))</xm:f>
            <xm:f>'Listados Datos'!$P$3</xm:f>
            <x14:dxf>
              <fill>
                <patternFill>
                  <bgColor rgb="FF99CC00"/>
                </patternFill>
              </fill>
            </x14:dxf>
          </x14:cfRule>
          <x14:cfRule type="containsText" priority="17988" operator="containsText" id="{E31E4779-6781-437D-AD83-89F66A3AC2E1}">
            <xm:f>NOT(ISERROR(SEARCH('Listados Datos'!$P$4,Y18)))</xm:f>
            <xm:f>'Listados Datos'!$P$4</xm:f>
            <x14:dxf>
              <fill>
                <patternFill>
                  <bgColor rgb="FF33CC33"/>
                </patternFill>
              </fill>
            </x14:dxf>
          </x14:cfRule>
          <x14:cfRule type="containsText" priority="17989" operator="containsText" id="{1AC19BA1-0523-4756-95A7-0CFCDEDB687C}">
            <xm:f>NOT(ISERROR(SEARCH('Listados Datos'!$P$5,Y18)))</xm:f>
            <xm:f>'Listados Datos'!$P$5</xm:f>
            <x14:dxf>
              <fill>
                <patternFill>
                  <bgColor rgb="FFFFFF00"/>
                </patternFill>
              </fill>
            </x14:dxf>
          </x14:cfRule>
          <x14:cfRule type="containsText" priority="17990" operator="containsText" id="{41A993A5-6748-4D98-8018-E11340BCCC94}">
            <xm:f>NOT(ISERROR(SEARCH('Listados Datos'!$P$6,Y18)))</xm:f>
            <xm:f>'Listados Datos'!$P$6</xm:f>
            <x14:dxf>
              <fill>
                <patternFill>
                  <bgColor rgb="FFFFC000"/>
                </patternFill>
              </fill>
            </x14:dxf>
          </x14:cfRule>
          <x14:cfRule type="containsText" priority="17991" operator="containsText" id="{82D21D64-96E5-4483-8E9F-CBB086126EBC}">
            <xm:f>NOT(ISERROR(SEARCH('Listados Datos'!$P$7,Y18)))</xm:f>
            <xm:f>'Listados Datos'!$P$7</xm:f>
            <x14:dxf>
              <fill>
                <patternFill>
                  <bgColor rgb="FFFF0000"/>
                </patternFill>
              </fill>
            </x14:dxf>
          </x14:cfRule>
          <xm:sqref>Y18:Y19</xm:sqref>
        </x14:conditionalFormatting>
        <x14:conditionalFormatting xmlns:xm="http://schemas.microsoft.com/office/excel/2006/main">
          <x14:cfRule type="containsText" priority="17973" operator="containsText" id="{C45097A4-CEF8-45B2-893B-99AF3D700EA9}">
            <xm:f>NOT(ISERROR(SEARCH('Listados Datos'!$T$3,AE24)))</xm:f>
            <xm:f>'Listados Datos'!$T$3</xm:f>
            <x14:dxf>
              <fill>
                <patternFill patternType="solid">
                  <bgColor rgb="FFC00000"/>
                </patternFill>
              </fill>
            </x14:dxf>
          </x14:cfRule>
          <x14:cfRule type="containsText" priority="17974" operator="containsText" id="{BE91F9D9-3589-48E2-9943-93A090795E71}">
            <xm:f>NOT(ISERROR(SEARCH('Listados Datos'!$T$4,AE24)))</xm:f>
            <xm:f>'Listados Datos'!$T$4</xm:f>
            <x14:dxf>
              <font>
                <b/>
                <i val="0"/>
                <color theme="0"/>
              </font>
              <fill>
                <patternFill>
                  <bgColor rgb="FFE26B0A"/>
                </patternFill>
              </fill>
            </x14:dxf>
          </x14:cfRule>
          <x14:cfRule type="containsText" priority="17975" operator="containsText" id="{6C5809D0-6390-4C63-812A-AEFFB6EE7E3D}">
            <xm:f>NOT(ISERROR(SEARCH('Listados Datos'!$T$5,AE24)))</xm:f>
            <xm:f>'Listados Datos'!$T$5</xm:f>
            <x14:dxf>
              <font>
                <b/>
                <i val="0"/>
                <color auto="1"/>
              </font>
              <fill>
                <patternFill>
                  <bgColor rgb="FFFFFF00"/>
                </patternFill>
              </fill>
            </x14:dxf>
          </x14:cfRule>
          <x14:cfRule type="containsText" priority="17976" operator="containsText" id="{EDF84C63-1824-42A1-9AC5-99AEE91E471D}">
            <xm:f>NOT(ISERROR(SEARCH('Listados Datos'!$T$6,AE24)))</xm:f>
            <xm:f>'Listados Datos'!$T$6</xm:f>
            <x14:dxf>
              <font>
                <b/>
                <i val="0"/>
              </font>
              <fill>
                <patternFill>
                  <bgColor rgb="FF92D050"/>
                </patternFill>
              </fill>
            </x14:dxf>
          </x14:cfRule>
          <xm:sqref>AE24:AF25</xm:sqref>
        </x14:conditionalFormatting>
        <x14:conditionalFormatting xmlns:xm="http://schemas.microsoft.com/office/excel/2006/main">
          <x14:cfRule type="containsText" priority="16707" operator="containsText" id="{3CDB5465-D96A-435D-9172-C70E75F1AB0E}">
            <xm:f>NOT(ISERROR(SEARCH('Listados Datos'!$P$3,AU81)))</xm:f>
            <xm:f>'Listados Datos'!$P$3</xm:f>
            <x14:dxf>
              <fill>
                <patternFill>
                  <bgColor rgb="FF99CC00"/>
                </patternFill>
              </fill>
            </x14:dxf>
          </x14:cfRule>
          <x14:cfRule type="containsText" priority="16708" operator="containsText" id="{AEC44420-1263-41BC-844D-604840D27532}">
            <xm:f>NOT(ISERROR(SEARCH('Listados Datos'!$P$4,AU81)))</xm:f>
            <xm:f>'Listados Datos'!$P$4</xm:f>
            <x14:dxf>
              <fill>
                <patternFill>
                  <bgColor rgb="FF33CC33"/>
                </patternFill>
              </fill>
            </x14:dxf>
          </x14:cfRule>
          <x14:cfRule type="containsText" priority="16709" operator="containsText" id="{D3AC9585-B1FE-4E75-8A68-2DCC10111DF9}">
            <xm:f>NOT(ISERROR(SEARCH('Listados Datos'!$P$5,AU81)))</xm:f>
            <xm:f>'Listados Datos'!$P$5</xm:f>
            <x14:dxf>
              <fill>
                <patternFill>
                  <bgColor rgb="FFFFFF00"/>
                </patternFill>
              </fill>
            </x14:dxf>
          </x14:cfRule>
          <x14:cfRule type="containsText" priority="16710" operator="containsText" id="{8AC48332-328E-4786-93F0-87F9B025257F}">
            <xm:f>NOT(ISERROR(SEARCH('Listados Datos'!$P$6,AU81)))</xm:f>
            <xm:f>'Listados Datos'!$P$6</xm:f>
            <x14:dxf>
              <fill>
                <patternFill>
                  <bgColor rgb="FFFFC000"/>
                </patternFill>
              </fill>
            </x14:dxf>
          </x14:cfRule>
          <x14:cfRule type="containsText" priority="16711" operator="containsText" id="{00E76720-6626-482C-8B4A-4B834C853D9E}">
            <xm:f>NOT(ISERROR(SEARCH('Listados Datos'!$P$7,AU81)))</xm:f>
            <xm:f>'Listados Datos'!$P$7</xm:f>
            <x14:dxf>
              <fill>
                <patternFill>
                  <bgColor rgb="FFFF0000"/>
                </patternFill>
              </fill>
            </x14:dxf>
          </x14:cfRule>
          <xm:sqref>AU81</xm:sqref>
        </x14:conditionalFormatting>
        <x14:conditionalFormatting xmlns:xm="http://schemas.microsoft.com/office/excel/2006/main">
          <x14:cfRule type="containsText" priority="17969" operator="containsText" id="{64E30EB9-6FAD-4FA6-A197-5ED3AEE53BF1}">
            <xm:f>NOT(ISERROR(SEARCH('Listados Datos'!$T$3,AA24)))</xm:f>
            <xm:f>'Listados Datos'!$T$3</xm:f>
            <x14:dxf>
              <fill>
                <patternFill patternType="solid">
                  <bgColor rgb="FFC00000"/>
                </patternFill>
              </fill>
            </x14:dxf>
          </x14:cfRule>
          <x14:cfRule type="containsText" priority="17970" operator="containsText" id="{102E2BDA-6201-4C22-8194-93808C9F72F4}">
            <xm:f>NOT(ISERROR(SEARCH('Listados Datos'!$T$4,AA24)))</xm:f>
            <xm:f>'Listados Datos'!$T$4</xm:f>
            <x14:dxf>
              <font>
                <b/>
                <i val="0"/>
                <color theme="0"/>
              </font>
              <fill>
                <patternFill>
                  <bgColor rgb="FFE26B0A"/>
                </patternFill>
              </fill>
            </x14:dxf>
          </x14:cfRule>
          <x14:cfRule type="containsText" priority="17971" operator="containsText" id="{BEF1C329-8F7E-4F5B-B9FD-D53ECE98C2A2}">
            <xm:f>NOT(ISERROR(SEARCH('Listados Datos'!$T$5,AA24)))</xm:f>
            <xm:f>'Listados Datos'!$T$5</xm:f>
            <x14:dxf>
              <font>
                <b/>
                <i val="0"/>
                <color auto="1"/>
              </font>
              <fill>
                <patternFill>
                  <bgColor rgb="FFFFFF00"/>
                </patternFill>
              </fill>
            </x14:dxf>
          </x14:cfRule>
          <x14:cfRule type="containsText" priority="17972" operator="containsText" id="{99201AE0-2B6E-46DE-AFFF-64C754466914}">
            <xm:f>NOT(ISERROR(SEARCH('Listados Datos'!$T$6,AA24)))</xm:f>
            <xm:f>'Listados Datos'!$T$6</xm:f>
            <x14:dxf>
              <font>
                <b/>
                <i val="0"/>
              </font>
              <fill>
                <patternFill>
                  <bgColor rgb="FF92D050"/>
                </patternFill>
              </fill>
            </x14:dxf>
          </x14:cfRule>
          <xm:sqref>AA24:AA25</xm:sqref>
        </x14:conditionalFormatting>
        <x14:conditionalFormatting xmlns:xm="http://schemas.microsoft.com/office/excel/2006/main">
          <x14:cfRule type="containsText" priority="17959" operator="containsText" id="{7F9813D4-FBFB-4D53-AF8A-8AB9E7218B90}">
            <xm:f>NOT(ISERROR(SEARCH('Listados Datos'!$P$3,Y24)))</xm:f>
            <xm:f>'Listados Datos'!$P$3</xm:f>
            <x14:dxf>
              <fill>
                <patternFill>
                  <bgColor rgb="FF99CC00"/>
                </patternFill>
              </fill>
            </x14:dxf>
          </x14:cfRule>
          <x14:cfRule type="containsText" priority="17960" operator="containsText" id="{413A8E2D-A5CA-4BF7-8F6E-118B40142958}">
            <xm:f>NOT(ISERROR(SEARCH('Listados Datos'!$P$4,Y24)))</xm:f>
            <xm:f>'Listados Datos'!$P$4</xm:f>
            <x14:dxf>
              <fill>
                <patternFill>
                  <bgColor rgb="FF33CC33"/>
                </patternFill>
              </fill>
            </x14:dxf>
          </x14:cfRule>
          <x14:cfRule type="containsText" priority="17961" operator="containsText" id="{27216B6D-FA2A-408B-8272-3A9EDC87B9CF}">
            <xm:f>NOT(ISERROR(SEARCH('Listados Datos'!$P$5,Y24)))</xm:f>
            <xm:f>'Listados Datos'!$P$5</xm:f>
            <x14:dxf>
              <fill>
                <patternFill>
                  <bgColor rgb="FFFFFF00"/>
                </patternFill>
              </fill>
            </x14:dxf>
          </x14:cfRule>
          <x14:cfRule type="containsText" priority="17962" operator="containsText" id="{EFC50848-E4C2-496B-8103-1544DDFAEA25}">
            <xm:f>NOT(ISERROR(SEARCH('Listados Datos'!$P$6,Y24)))</xm:f>
            <xm:f>'Listados Datos'!$P$6</xm:f>
            <x14:dxf>
              <fill>
                <patternFill>
                  <bgColor rgb="FFFFC000"/>
                </patternFill>
              </fill>
            </x14:dxf>
          </x14:cfRule>
          <x14:cfRule type="containsText" priority="17963" operator="containsText" id="{670FA325-D479-4D67-A8D8-7F1912DB2364}">
            <xm:f>NOT(ISERROR(SEARCH('Listados Datos'!$P$7,Y24)))</xm:f>
            <xm:f>'Listados Datos'!$P$7</xm:f>
            <x14:dxf>
              <fill>
                <patternFill>
                  <bgColor rgb="FFFF0000"/>
                </patternFill>
              </fill>
            </x14:dxf>
          </x14:cfRule>
          <xm:sqref>Y24:Y25</xm:sqref>
        </x14:conditionalFormatting>
        <x14:conditionalFormatting xmlns:xm="http://schemas.microsoft.com/office/excel/2006/main">
          <x14:cfRule type="containsText" priority="16717" operator="containsText" id="{0E88B794-357E-45BF-A39F-D9AD7A9EC712}">
            <xm:f>NOT(ISERROR(SEARCH('Listados Datos'!$T$3,AW81)))</xm:f>
            <xm:f>'Listados Datos'!$T$3</xm:f>
            <x14:dxf>
              <fill>
                <patternFill patternType="solid">
                  <bgColor rgb="FFC00000"/>
                </patternFill>
              </fill>
            </x14:dxf>
          </x14:cfRule>
          <x14:cfRule type="containsText" priority="16718" operator="containsText" id="{FE08086B-F152-45EF-9BB3-43FAD0702126}">
            <xm:f>NOT(ISERROR(SEARCH('Listados Datos'!$T$4,AW81)))</xm:f>
            <xm:f>'Listados Datos'!$T$4</xm:f>
            <x14:dxf>
              <font>
                <b/>
                <i val="0"/>
                <color theme="0"/>
              </font>
              <fill>
                <patternFill>
                  <bgColor rgb="FFE26B0A"/>
                </patternFill>
              </fill>
            </x14:dxf>
          </x14:cfRule>
          <x14:cfRule type="containsText" priority="16719" operator="containsText" id="{40D911CA-1321-4FD8-BE5E-4DC2DBE42FD6}">
            <xm:f>NOT(ISERROR(SEARCH('Listados Datos'!$T$5,AW81)))</xm:f>
            <xm:f>'Listados Datos'!$T$5</xm:f>
            <x14:dxf>
              <font>
                <b/>
                <i val="0"/>
                <color auto="1"/>
              </font>
              <fill>
                <patternFill>
                  <bgColor rgb="FFFFFF00"/>
                </patternFill>
              </fill>
            </x14:dxf>
          </x14:cfRule>
          <x14:cfRule type="containsText" priority="16720" operator="containsText" id="{6CCE97E4-41C4-4C74-9689-A83233C50DA2}">
            <xm:f>NOT(ISERROR(SEARCH('Listados Datos'!$T$6,AW81)))</xm:f>
            <xm:f>'Listados Datos'!$T$6</xm:f>
            <x14:dxf>
              <font>
                <b/>
                <i val="0"/>
              </font>
              <fill>
                <patternFill>
                  <bgColor rgb="FF92D050"/>
                </patternFill>
              </fill>
            </x14:dxf>
          </x14:cfRule>
          <xm:sqref>AW81</xm:sqref>
        </x14:conditionalFormatting>
        <x14:conditionalFormatting xmlns:xm="http://schemas.microsoft.com/office/excel/2006/main">
          <x14:cfRule type="containsText" priority="17945" operator="containsText" id="{2F82C228-C785-4D38-87A3-295D8F9D661C}">
            <xm:f>NOT(ISERROR(SEARCH('Listados Datos'!$T$3,AW16)))</xm:f>
            <xm:f>'Listados Datos'!$T$3</xm:f>
            <x14:dxf>
              <fill>
                <patternFill patternType="solid">
                  <bgColor rgb="FFC00000"/>
                </patternFill>
              </fill>
            </x14:dxf>
          </x14:cfRule>
          <x14:cfRule type="containsText" priority="17946" operator="containsText" id="{63DE7447-459A-43CD-8B32-8A0040A3869F}">
            <xm:f>NOT(ISERROR(SEARCH('Listados Datos'!$T$4,AW16)))</xm:f>
            <xm:f>'Listados Datos'!$T$4</xm:f>
            <x14:dxf>
              <font>
                <b/>
                <i val="0"/>
                <color theme="0"/>
              </font>
              <fill>
                <patternFill>
                  <bgColor rgb="FFE26B0A"/>
                </patternFill>
              </fill>
            </x14:dxf>
          </x14:cfRule>
          <x14:cfRule type="containsText" priority="17947" operator="containsText" id="{1CB3348D-0950-4375-BC18-D85854DDD8AB}">
            <xm:f>NOT(ISERROR(SEARCH('Listados Datos'!$T$5,AW16)))</xm:f>
            <xm:f>'Listados Datos'!$T$5</xm:f>
            <x14:dxf>
              <font>
                <b/>
                <i val="0"/>
                <color auto="1"/>
              </font>
              <fill>
                <patternFill>
                  <bgColor rgb="FFFFFF00"/>
                </patternFill>
              </fill>
            </x14:dxf>
          </x14:cfRule>
          <x14:cfRule type="containsText" priority="17948" operator="containsText" id="{249CE065-01FA-42E6-9C2A-6D1AA85330F9}">
            <xm:f>NOT(ISERROR(SEARCH('Listados Datos'!$T$6,AW16)))</xm:f>
            <xm:f>'Listados Datos'!$T$6</xm:f>
            <x14:dxf>
              <font>
                <b/>
                <i val="0"/>
              </font>
              <fill>
                <patternFill>
                  <bgColor rgb="FF92D050"/>
                </patternFill>
              </fill>
            </x14:dxf>
          </x14:cfRule>
          <xm:sqref>AW16</xm:sqref>
        </x14:conditionalFormatting>
        <x14:conditionalFormatting xmlns:xm="http://schemas.microsoft.com/office/excel/2006/main">
          <x14:cfRule type="containsText" priority="17935" operator="containsText" id="{BB8EC09D-5E01-49D9-A91F-EC136EC5456B}">
            <xm:f>NOT(ISERROR(SEARCH('Listados Datos'!$P$3,AU16)))</xm:f>
            <xm:f>'Listados Datos'!$P$3</xm:f>
            <x14:dxf>
              <fill>
                <patternFill>
                  <bgColor rgb="FF99CC00"/>
                </patternFill>
              </fill>
            </x14:dxf>
          </x14:cfRule>
          <x14:cfRule type="containsText" priority="17936" operator="containsText" id="{3472CCE6-EDB6-41AA-A1ED-4B1DE62A94D9}">
            <xm:f>NOT(ISERROR(SEARCH('Listados Datos'!$P$4,AU16)))</xm:f>
            <xm:f>'Listados Datos'!$P$4</xm:f>
            <x14:dxf>
              <fill>
                <patternFill>
                  <bgColor rgb="FF33CC33"/>
                </patternFill>
              </fill>
            </x14:dxf>
          </x14:cfRule>
          <x14:cfRule type="containsText" priority="17937" operator="containsText" id="{D0576B75-F051-459E-BB7C-BA8D9F78FDF3}">
            <xm:f>NOT(ISERROR(SEARCH('Listados Datos'!$P$5,AU16)))</xm:f>
            <xm:f>'Listados Datos'!$P$5</xm:f>
            <x14:dxf>
              <fill>
                <patternFill>
                  <bgColor rgb="FFFFFF00"/>
                </patternFill>
              </fill>
            </x14:dxf>
          </x14:cfRule>
          <x14:cfRule type="containsText" priority="17938" operator="containsText" id="{03655C97-1670-42BD-8EC0-2522486CF0B7}">
            <xm:f>NOT(ISERROR(SEARCH('Listados Datos'!$P$6,AU16)))</xm:f>
            <xm:f>'Listados Datos'!$P$6</xm:f>
            <x14:dxf>
              <fill>
                <patternFill>
                  <bgColor rgb="FFFFC000"/>
                </patternFill>
              </fill>
            </x14:dxf>
          </x14:cfRule>
          <x14:cfRule type="containsText" priority="17939" operator="containsText" id="{2D3A5378-EA9C-42DA-9F8F-A23CF2BCF94F}">
            <xm:f>NOT(ISERROR(SEARCH('Listados Datos'!$P$7,AU16)))</xm:f>
            <xm:f>'Listados Datos'!$P$7</xm:f>
            <x14:dxf>
              <fill>
                <patternFill>
                  <bgColor rgb="FFFF0000"/>
                </patternFill>
              </fill>
            </x14:dxf>
          </x14:cfRule>
          <xm:sqref>AU16</xm:sqref>
        </x14:conditionalFormatting>
        <x14:conditionalFormatting xmlns:xm="http://schemas.microsoft.com/office/excel/2006/main">
          <x14:cfRule type="containsText" priority="17931" operator="containsText" id="{B1E27E46-1FE6-4D7E-9608-0A072F76BA28}">
            <xm:f>NOT(ISERROR(SEARCH('Listados Datos'!$T$3,AW17)))</xm:f>
            <xm:f>'Listados Datos'!$T$3</xm:f>
            <x14:dxf>
              <fill>
                <patternFill patternType="solid">
                  <bgColor rgb="FFC00000"/>
                </patternFill>
              </fill>
            </x14:dxf>
          </x14:cfRule>
          <x14:cfRule type="containsText" priority="17932" operator="containsText" id="{37F3171D-294B-4C35-A55C-AEE80057497A}">
            <xm:f>NOT(ISERROR(SEARCH('Listados Datos'!$T$4,AW17)))</xm:f>
            <xm:f>'Listados Datos'!$T$4</xm:f>
            <x14:dxf>
              <font>
                <b/>
                <i val="0"/>
                <color theme="0"/>
              </font>
              <fill>
                <patternFill>
                  <bgColor rgb="FFE26B0A"/>
                </patternFill>
              </fill>
            </x14:dxf>
          </x14:cfRule>
          <x14:cfRule type="containsText" priority="17933" operator="containsText" id="{C8432D3E-EF27-4EC9-BF7F-D6E570DA3DC1}">
            <xm:f>NOT(ISERROR(SEARCH('Listados Datos'!$T$5,AW17)))</xm:f>
            <xm:f>'Listados Datos'!$T$5</xm:f>
            <x14:dxf>
              <font>
                <b/>
                <i val="0"/>
                <color auto="1"/>
              </font>
              <fill>
                <patternFill>
                  <bgColor rgb="FFFFFF00"/>
                </patternFill>
              </fill>
            </x14:dxf>
          </x14:cfRule>
          <x14:cfRule type="containsText" priority="17934" operator="containsText" id="{A79618F2-8E1E-475F-8E5F-8E71B8E6801D}">
            <xm:f>NOT(ISERROR(SEARCH('Listados Datos'!$T$6,AW17)))</xm:f>
            <xm:f>'Listados Datos'!$T$6</xm:f>
            <x14:dxf>
              <font>
                <b/>
                <i val="0"/>
              </font>
              <fill>
                <patternFill>
                  <bgColor rgb="FF92D050"/>
                </patternFill>
              </fill>
            </x14:dxf>
          </x14:cfRule>
          <xm:sqref>AW17</xm:sqref>
        </x14:conditionalFormatting>
        <x14:conditionalFormatting xmlns:xm="http://schemas.microsoft.com/office/excel/2006/main">
          <x14:cfRule type="containsText" priority="17921" operator="containsText" id="{3F17B8B8-A221-431E-9D8E-F2B4414831EC}">
            <xm:f>NOT(ISERROR(SEARCH('Listados Datos'!$P$3,AU17)))</xm:f>
            <xm:f>'Listados Datos'!$P$3</xm:f>
            <x14:dxf>
              <fill>
                <patternFill>
                  <bgColor rgb="FF99CC00"/>
                </patternFill>
              </fill>
            </x14:dxf>
          </x14:cfRule>
          <x14:cfRule type="containsText" priority="17922" operator="containsText" id="{A476CD5B-FBF6-4E8F-A063-9E00D2F173F3}">
            <xm:f>NOT(ISERROR(SEARCH('Listados Datos'!$P$4,AU17)))</xm:f>
            <xm:f>'Listados Datos'!$P$4</xm:f>
            <x14:dxf>
              <fill>
                <patternFill>
                  <bgColor rgb="FF33CC33"/>
                </patternFill>
              </fill>
            </x14:dxf>
          </x14:cfRule>
          <x14:cfRule type="containsText" priority="17923" operator="containsText" id="{B3FB9EAC-2CA8-4B63-AB49-06337AC15730}">
            <xm:f>NOT(ISERROR(SEARCH('Listados Datos'!$P$5,AU17)))</xm:f>
            <xm:f>'Listados Datos'!$P$5</xm:f>
            <x14:dxf>
              <fill>
                <patternFill>
                  <bgColor rgb="FFFFFF00"/>
                </patternFill>
              </fill>
            </x14:dxf>
          </x14:cfRule>
          <x14:cfRule type="containsText" priority="17924" operator="containsText" id="{49B5B077-7780-42CC-B38E-D60102611A42}">
            <xm:f>NOT(ISERROR(SEARCH('Listados Datos'!$P$6,AU17)))</xm:f>
            <xm:f>'Listados Datos'!$P$6</xm:f>
            <x14:dxf>
              <fill>
                <patternFill>
                  <bgColor rgb="FFFFC000"/>
                </patternFill>
              </fill>
            </x14:dxf>
          </x14:cfRule>
          <x14:cfRule type="containsText" priority="17925" operator="containsText" id="{4CBE4CAC-A9FD-4C6A-9BF9-4C595ABC96FE}">
            <xm:f>NOT(ISERROR(SEARCH('Listados Datos'!$P$7,AU17)))</xm:f>
            <xm:f>'Listados Datos'!$P$7</xm:f>
            <x14:dxf>
              <fill>
                <patternFill>
                  <bgColor rgb="FFFF0000"/>
                </patternFill>
              </fill>
            </x14:dxf>
          </x14:cfRule>
          <xm:sqref>AU17</xm:sqref>
        </x14:conditionalFormatting>
        <x14:conditionalFormatting xmlns:xm="http://schemas.microsoft.com/office/excel/2006/main">
          <x14:cfRule type="containsText" priority="17917" operator="containsText" id="{72465441-D6E1-453D-8080-F9A0B74D17FD}">
            <xm:f>NOT(ISERROR(SEARCH('Listados Datos'!$T$3,AW18)))</xm:f>
            <xm:f>'Listados Datos'!$T$3</xm:f>
            <x14:dxf>
              <fill>
                <patternFill patternType="solid">
                  <bgColor rgb="FFC00000"/>
                </patternFill>
              </fill>
            </x14:dxf>
          </x14:cfRule>
          <x14:cfRule type="containsText" priority="17918" operator="containsText" id="{64FE6233-CEB8-4CFB-9966-94B0CEDE2F27}">
            <xm:f>NOT(ISERROR(SEARCH('Listados Datos'!$T$4,AW18)))</xm:f>
            <xm:f>'Listados Datos'!$T$4</xm:f>
            <x14:dxf>
              <font>
                <b/>
                <i val="0"/>
                <color theme="0"/>
              </font>
              <fill>
                <patternFill>
                  <bgColor rgb="FFE26B0A"/>
                </patternFill>
              </fill>
            </x14:dxf>
          </x14:cfRule>
          <x14:cfRule type="containsText" priority="17919" operator="containsText" id="{C6EE1AB2-CCF2-4395-81F8-14C216E581B4}">
            <xm:f>NOT(ISERROR(SEARCH('Listados Datos'!$T$5,AW18)))</xm:f>
            <xm:f>'Listados Datos'!$T$5</xm:f>
            <x14:dxf>
              <font>
                <b/>
                <i val="0"/>
                <color auto="1"/>
              </font>
              <fill>
                <patternFill>
                  <bgColor rgb="FFFFFF00"/>
                </patternFill>
              </fill>
            </x14:dxf>
          </x14:cfRule>
          <x14:cfRule type="containsText" priority="17920" operator="containsText" id="{68585D35-F81F-4CAF-BB20-99991C820BBE}">
            <xm:f>NOT(ISERROR(SEARCH('Listados Datos'!$T$6,AW18)))</xm:f>
            <xm:f>'Listados Datos'!$T$6</xm:f>
            <x14:dxf>
              <font>
                <b/>
                <i val="0"/>
              </font>
              <fill>
                <patternFill>
                  <bgColor rgb="FF92D050"/>
                </patternFill>
              </fill>
            </x14:dxf>
          </x14:cfRule>
          <xm:sqref>AW18</xm:sqref>
        </x14:conditionalFormatting>
        <x14:conditionalFormatting xmlns:xm="http://schemas.microsoft.com/office/excel/2006/main">
          <x14:cfRule type="containsText" priority="17907" operator="containsText" id="{8A9AE250-DFC4-40CF-B008-62E4BE463173}">
            <xm:f>NOT(ISERROR(SEARCH('Listados Datos'!$P$3,AU18)))</xm:f>
            <xm:f>'Listados Datos'!$P$3</xm:f>
            <x14:dxf>
              <fill>
                <patternFill>
                  <bgColor rgb="FF99CC00"/>
                </patternFill>
              </fill>
            </x14:dxf>
          </x14:cfRule>
          <x14:cfRule type="containsText" priority="17908" operator="containsText" id="{7ECC6820-0608-4FA5-B7E4-4D693273D552}">
            <xm:f>NOT(ISERROR(SEARCH('Listados Datos'!$P$4,AU18)))</xm:f>
            <xm:f>'Listados Datos'!$P$4</xm:f>
            <x14:dxf>
              <fill>
                <patternFill>
                  <bgColor rgb="FF33CC33"/>
                </patternFill>
              </fill>
            </x14:dxf>
          </x14:cfRule>
          <x14:cfRule type="containsText" priority="17909" operator="containsText" id="{FE7170FC-6031-474B-8838-7561AE5A153B}">
            <xm:f>NOT(ISERROR(SEARCH('Listados Datos'!$P$5,AU18)))</xm:f>
            <xm:f>'Listados Datos'!$P$5</xm:f>
            <x14:dxf>
              <fill>
                <patternFill>
                  <bgColor rgb="FFFFFF00"/>
                </patternFill>
              </fill>
            </x14:dxf>
          </x14:cfRule>
          <x14:cfRule type="containsText" priority="17910" operator="containsText" id="{0446A903-CC6B-477E-83B9-74C91C3A6DE2}">
            <xm:f>NOT(ISERROR(SEARCH('Listados Datos'!$P$6,AU18)))</xm:f>
            <xm:f>'Listados Datos'!$P$6</xm:f>
            <x14:dxf>
              <fill>
                <patternFill>
                  <bgColor rgb="FFFFC000"/>
                </patternFill>
              </fill>
            </x14:dxf>
          </x14:cfRule>
          <x14:cfRule type="containsText" priority="17911" operator="containsText" id="{CF4F758F-15A4-4A52-87B9-D042A1CCF193}">
            <xm:f>NOT(ISERROR(SEARCH('Listados Datos'!$P$7,AU18)))</xm:f>
            <xm:f>'Listados Datos'!$P$7</xm:f>
            <x14:dxf>
              <fill>
                <patternFill>
                  <bgColor rgb="FFFF0000"/>
                </patternFill>
              </fill>
            </x14:dxf>
          </x14:cfRule>
          <xm:sqref>AU18</xm:sqref>
        </x14:conditionalFormatting>
        <x14:conditionalFormatting xmlns:xm="http://schemas.microsoft.com/office/excel/2006/main">
          <x14:cfRule type="containsText" priority="17903" operator="containsText" id="{BC0D0170-7293-43C7-B29E-7D46373385C0}">
            <xm:f>NOT(ISERROR(SEARCH('Listados Datos'!$T$3,AW19)))</xm:f>
            <xm:f>'Listados Datos'!$T$3</xm:f>
            <x14:dxf>
              <fill>
                <patternFill patternType="solid">
                  <bgColor rgb="FFC00000"/>
                </patternFill>
              </fill>
            </x14:dxf>
          </x14:cfRule>
          <x14:cfRule type="containsText" priority="17904" operator="containsText" id="{F0775A3F-7162-4A15-BFD9-C24890E1AC86}">
            <xm:f>NOT(ISERROR(SEARCH('Listados Datos'!$T$4,AW19)))</xm:f>
            <xm:f>'Listados Datos'!$T$4</xm:f>
            <x14:dxf>
              <font>
                <b/>
                <i val="0"/>
                <color theme="0"/>
              </font>
              <fill>
                <patternFill>
                  <bgColor rgb="FFE26B0A"/>
                </patternFill>
              </fill>
            </x14:dxf>
          </x14:cfRule>
          <x14:cfRule type="containsText" priority="17905" operator="containsText" id="{654FA7E2-1B1D-48C1-B80D-A7EDA03DB9AE}">
            <xm:f>NOT(ISERROR(SEARCH('Listados Datos'!$T$5,AW19)))</xm:f>
            <xm:f>'Listados Datos'!$T$5</xm:f>
            <x14:dxf>
              <font>
                <b/>
                <i val="0"/>
                <color auto="1"/>
              </font>
              <fill>
                <patternFill>
                  <bgColor rgb="FFFFFF00"/>
                </patternFill>
              </fill>
            </x14:dxf>
          </x14:cfRule>
          <x14:cfRule type="containsText" priority="17906" operator="containsText" id="{10413B1B-F286-475A-9245-322E20DC933F}">
            <xm:f>NOT(ISERROR(SEARCH('Listados Datos'!$T$6,AW19)))</xm:f>
            <xm:f>'Listados Datos'!$T$6</xm:f>
            <x14:dxf>
              <font>
                <b/>
                <i val="0"/>
              </font>
              <fill>
                <patternFill>
                  <bgColor rgb="FF92D050"/>
                </patternFill>
              </fill>
            </x14:dxf>
          </x14:cfRule>
          <xm:sqref>AW19 AW21</xm:sqref>
        </x14:conditionalFormatting>
        <x14:conditionalFormatting xmlns:xm="http://schemas.microsoft.com/office/excel/2006/main">
          <x14:cfRule type="containsText" priority="17893" operator="containsText" id="{2D98A738-E999-4C5F-9D32-B5A0BE62D3FC}">
            <xm:f>NOT(ISERROR(SEARCH('Listados Datos'!$P$3,AU19)))</xm:f>
            <xm:f>'Listados Datos'!$P$3</xm:f>
            <x14:dxf>
              <fill>
                <patternFill>
                  <bgColor rgb="FF99CC00"/>
                </patternFill>
              </fill>
            </x14:dxf>
          </x14:cfRule>
          <x14:cfRule type="containsText" priority="17894" operator="containsText" id="{225EF04E-345F-48D5-A251-E1BE5BE72692}">
            <xm:f>NOT(ISERROR(SEARCH('Listados Datos'!$P$4,AU19)))</xm:f>
            <xm:f>'Listados Datos'!$P$4</xm:f>
            <x14:dxf>
              <fill>
                <patternFill>
                  <bgColor rgb="FF33CC33"/>
                </patternFill>
              </fill>
            </x14:dxf>
          </x14:cfRule>
          <x14:cfRule type="containsText" priority="17895" operator="containsText" id="{4BA4CF11-2C71-4499-BE0F-80401EDAFE93}">
            <xm:f>NOT(ISERROR(SEARCH('Listados Datos'!$P$5,AU19)))</xm:f>
            <xm:f>'Listados Datos'!$P$5</xm:f>
            <x14:dxf>
              <fill>
                <patternFill>
                  <bgColor rgb="FFFFFF00"/>
                </patternFill>
              </fill>
            </x14:dxf>
          </x14:cfRule>
          <x14:cfRule type="containsText" priority="17896" operator="containsText" id="{082D9ED8-300D-4D94-8C9D-22A6738A894D}">
            <xm:f>NOT(ISERROR(SEARCH('Listados Datos'!$P$6,AU19)))</xm:f>
            <xm:f>'Listados Datos'!$P$6</xm:f>
            <x14:dxf>
              <fill>
                <patternFill>
                  <bgColor rgb="FFFFC000"/>
                </patternFill>
              </fill>
            </x14:dxf>
          </x14:cfRule>
          <x14:cfRule type="containsText" priority="17897" operator="containsText" id="{E9FA1718-8FA7-4E2C-BA10-341899271442}">
            <xm:f>NOT(ISERROR(SEARCH('Listados Datos'!$P$7,AU19)))</xm:f>
            <xm:f>'Listados Datos'!$P$7</xm:f>
            <x14:dxf>
              <fill>
                <patternFill>
                  <bgColor rgb="FFFF0000"/>
                </patternFill>
              </fill>
            </x14:dxf>
          </x14:cfRule>
          <xm:sqref>AU19 AU21</xm:sqref>
        </x14:conditionalFormatting>
        <x14:conditionalFormatting xmlns:xm="http://schemas.microsoft.com/office/excel/2006/main">
          <x14:cfRule type="containsText" priority="17889" operator="containsText" id="{82BB4224-C225-4E2F-9C9C-8077DADF9857}">
            <xm:f>NOT(ISERROR(SEARCH('Listados Datos'!$T$3,AW22)))</xm:f>
            <xm:f>'Listados Datos'!$T$3</xm:f>
            <x14:dxf>
              <fill>
                <patternFill patternType="solid">
                  <bgColor rgb="FFC00000"/>
                </patternFill>
              </fill>
            </x14:dxf>
          </x14:cfRule>
          <x14:cfRule type="containsText" priority="17890" operator="containsText" id="{19F6AF65-1C8B-42DC-9316-19911F4D750A}">
            <xm:f>NOT(ISERROR(SEARCH('Listados Datos'!$T$4,AW22)))</xm:f>
            <xm:f>'Listados Datos'!$T$4</xm:f>
            <x14:dxf>
              <font>
                <b/>
                <i val="0"/>
                <color theme="0"/>
              </font>
              <fill>
                <patternFill>
                  <bgColor rgb="FFE26B0A"/>
                </patternFill>
              </fill>
            </x14:dxf>
          </x14:cfRule>
          <x14:cfRule type="containsText" priority="17891" operator="containsText" id="{853B1337-EC09-4D61-BB40-29DD42AEB9E5}">
            <xm:f>NOT(ISERROR(SEARCH('Listados Datos'!$T$5,AW22)))</xm:f>
            <xm:f>'Listados Datos'!$T$5</xm:f>
            <x14:dxf>
              <font>
                <b/>
                <i val="0"/>
                <color auto="1"/>
              </font>
              <fill>
                <patternFill>
                  <bgColor rgb="FFFFFF00"/>
                </patternFill>
              </fill>
            </x14:dxf>
          </x14:cfRule>
          <x14:cfRule type="containsText" priority="17892" operator="containsText" id="{F66E33DC-6403-41FC-AF0D-23750F31C0F4}">
            <xm:f>NOT(ISERROR(SEARCH('Listados Datos'!$T$6,AW22)))</xm:f>
            <xm:f>'Listados Datos'!$T$6</xm:f>
            <x14:dxf>
              <font>
                <b/>
                <i val="0"/>
              </font>
              <fill>
                <patternFill>
                  <bgColor rgb="FF92D050"/>
                </patternFill>
              </fill>
            </x14:dxf>
          </x14:cfRule>
          <xm:sqref>AW22</xm:sqref>
        </x14:conditionalFormatting>
        <x14:conditionalFormatting xmlns:xm="http://schemas.microsoft.com/office/excel/2006/main">
          <x14:cfRule type="containsText" priority="17879" operator="containsText" id="{30D3F10B-5E3A-45B3-82FB-EB200C3F85EF}">
            <xm:f>NOT(ISERROR(SEARCH('Listados Datos'!$P$3,AU22)))</xm:f>
            <xm:f>'Listados Datos'!$P$3</xm:f>
            <x14:dxf>
              <fill>
                <patternFill>
                  <bgColor rgb="FF99CC00"/>
                </patternFill>
              </fill>
            </x14:dxf>
          </x14:cfRule>
          <x14:cfRule type="containsText" priority="17880" operator="containsText" id="{A08E3C0A-B064-415D-9098-66C5920896DC}">
            <xm:f>NOT(ISERROR(SEARCH('Listados Datos'!$P$4,AU22)))</xm:f>
            <xm:f>'Listados Datos'!$P$4</xm:f>
            <x14:dxf>
              <fill>
                <patternFill>
                  <bgColor rgb="FF33CC33"/>
                </patternFill>
              </fill>
            </x14:dxf>
          </x14:cfRule>
          <x14:cfRule type="containsText" priority="17881" operator="containsText" id="{B3466F2A-3DCB-46E6-817C-06277C9A0464}">
            <xm:f>NOT(ISERROR(SEARCH('Listados Datos'!$P$5,AU22)))</xm:f>
            <xm:f>'Listados Datos'!$P$5</xm:f>
            <x14:dxf>
              <fill>
                <patternFill>
                  <bgColor rgb="FFFFFF00"/>
                </patternFill>
              </fill>
            </x14:dxf>
          </x14:cfRule>
          <x14:cfRule type="containsText" priority="17882" operator="containsText" id="{A74F1B49-6FDA-4955-B76B-211FCDD77FDD}">
            <xm:f>NOT(ISERROR(SEARCH('Listados Datos'!$P$6,AU22)))</xm:f>
            <xm:f>'Listados Datos'!$P$6</xm:f>
            <x14:dxf>
              <fill>
                <patternFill>
                  <bgColor rgb="FFFFC000"/>
                </patternFill>
              </fill>
            </x14:dxf>
          </x14:cfRule>
          <x14:cfRule type="containsText" priority="17883" operator="containsText" id="{8F523E03-8DB3-4949-9663-6D83142AEAD5}">
            <xm:f>NOT(ISERROR(SEARCH('Listados Datos'!$P$7,AU22)))</xm:f>
            <xm:f>'Listados Datos'!$P$7</xm:f>
            <x14:dxf>
              <fill>
                <patternFill>
                  <bgColor rgb="FFFF0000"/>
                </patternFill>
              </fill>
            </x14:dxf>
          </x14:cfRule>
          <xm:sqref>AU22</xm:sqref>
        </x14:conditionalFormatting>
        <x14:conditionalFormatting xmlns:xm="http://schemas.microsoft.com/office/excel/2006/main">
          <x14:cfRule type="containsText" priority="17875" operator="containsText" id="{8E139FFA-F0F0-4196-82A2-31189FE939B7}">
            <xm:f>NOT(ISERROR(SEARCH('Listados Datos'!$T$3,AW23)))</xm:f>
            <xm:f>'Listados Datos'!$T$3</xm:f>
            <x14:dxf>
              <fill>
                <patternFill patternType="solid">
                  <bgColor rgb="FFC00000"/>
                </patternFill>
              </fill>
            </x14:dxf>
          </x14:cfRule>
          <x14:cfRule type="containsText" priority="17876" operator="containsText" id="{6C86F90C-5963-475B-985A-AFFC18DB82D5}">
            <xm:f>NOT(ISERROR(SEARCH('Listados Datos'!$T$4,AW23)))</xm:f>
            <xm:f>'Listados Datos'!$T$4</xm:f>
            <x14:dxf>
              <font>
                <b/>
                <i val="0"/>
                <color theme="0"/>
              </font>
              <fill>
                <patternFill>
                  <bgColor rgb="FFE26B0A"/>
                </patternFill>
              </fill>
            </x14:dxf>
          </x14:cfRule>
          <x14:cfRule type="containsText" priority="17877" operator="containsText" id="{CE11451C-9753-46C1-BE7C-FB5759B3FF43}">
            <xm:f>NOT(ISERROR(SEARCH('Listados Datos'!$T$5,AW23)))</xm:f>
            <xm:f>'Listados Datos'!$T$5</xm:f>
            <x14:dxf>
              <font>
                <b/>
                <i val="0"/>
                <color auto="1"/>
              </font>
              <fill>
                <patternFill>
                  <bgColor rgb="FFFFFF00"/>
                </patternFill>
              </fill>
            </x14:dxf>
          </x14:cfRule>
          <x14:cfRule type="containsText" priority="17878" operator="containsText" id="{7E44FC9B-96E9-47FB-9521-4443D6838D8A}">
            <xm:f>NOT(ISERROR(SEARCH('Listados Datos'!$T$6,AW23)))</xm:f>
            <xm:f>'Listados Datos'!$T$6</xm:f>
            <x14:dxf>
              <font>
                <b/>
                <i val="0"/>
              </font>
              <fill>
                <patternFill>
                  <bgColor rgb="FF92D050"/>
                </patternFill>
              </fill>
            </x14:dxf>
          </x14:cfRule>
          <xm:sqref>AW23</xm:sqref>
        </x14:conditionalFormatting>
        <x14:conditionalFormatting xmlns:xm="http://schemas.microsoft.com/office/excel/2006/main">
          <x14:cfRule type="containsText" priority="17865" operator="containsText" id="{D14833FF-7078-4FA1-9E4B-961D0941CB50}">
            <xm:f>NOT(ISERROR(SEARCH('Listados Datos'!$P$3,AU23)))</xm:f>
            <xm:f>'Listados Datos'!$P$3</xm:f>
            <x14:dxf>
              <fill>
                <patternFill>
                  <bgColor rgb="FF99CC00"/>
                </patternFill>
              </fill>
            </x14:dxf>
          </x14:cfRule>
          <x14:cfRule type="containsText" priority="17866" operator="containsText" id="{8958925A-AD94-4EAF-93AE-0995BDE546E5}">
            <xm:f>NOT(ISERROR(SEARCH('Listados Datos'!$P$4,AU23)))</xm:f>
            <xm:f>'Listados Datos'!$P$4</xm:f>
            <x14:dxf>
              <fill>
                <patternFill>
                  <bgColor rgb="FF33CC33"/>
                </patternFill>
              </fill>
            </x14:dxf>
          </x14:cfRule>
          <x14:cfRule type="containsText" priority="17867" operator="containsText" id="{57AD36D6-C1A3-4D07-AB35-A4CE24144C46}">
            <xm:f>NOT(ISERROR(SEARCH('Listados Datos'!$P$5,AU23)))</xm:f>
            <xm:f>'Listados Datos'!$P$5</xm:f>
            <x14:dxf>
              <fill>
                <patternFill>
                  <bgColor rgb="FFFFFF00"/>
                </patternFill>
              </fill>
            </x14:dxf>
          </x14:cfRule>
          <x14:cfRule type="containsText" priority="17868" operator="containsText" id="{07689603-ECF1-4911-B121-A7778BBF26B9}">
            <xm:f>NOT(ISERROR(SEARCH('Listados Datos'!$P$6,AU23)))</xm:f>
            <xm:f>'Listados Datos'!$P$6</xm:f>
            <x14:dxf>
              <fill>
                <patternFill>
                  <bgColor rgb="FFFFC000"/>
                </patternFill>
              </fill>
            </x14:dxf>
          </x14:cfRule>
          <x14:cfRule type="containsText" priority="17869" operator="containsText" id="{D7678303-36B7-4545-ABCD-B4AE169DBF35}">
            <xm:f>NOT(ISERROR(SEARCH('Listados Datos'!$P$7,AU23)))</xm:f>
            <xm:f>'Listados Datos'!$P$7</xm:f>
            <x14:dxf>
              <fill>
                <patternFill>
                  <bgColor rgb="FFFF0000"/>
                </patternFill>
              </fill>
            </x14:dxf>
          </x14:cfRule>
          <xm:sqref>AU23</xm:sqref>
        </x14:conditionalFormatting>
        <x14:conditionalFormatting xmlns:xm="http://schemas.microsoft.com/office/excel/2006/main">
          <x14:cfRule type="containsText" priority="17833" operator="containsText" id="{5C147DC5-30AA-4EF7-A783-D9A01F57442C}">
            <xm:f>NOT(ISERROR(SEARCH('Listados Datos'!$T$3,AW28)))</xm:f>
            <xm:f>'Listados Datos'!$T$3</xm:f>
            <x14:dxf>
              <fill>
                <patternFill patternType="solid">
                  <bgColor rgb="FFC00000"/>
                </patternFill>
              </fill>
            </x14:dxf>
          </x14:cfRule>
          <x14:cfRule type="containsText" priority="17834" operator="containsText" id="{60B96AB2-CE09-4DC5-B661-D22EA64B9F87}">
            <xm:f>NOT(ISERROR(SEARCH('Listados Datos'!$T$4,AW28)))</xm:f>
            <xm:f>'Listados Datos'!$T$4</xm:f>
            <x14:dxf>
              <font>
                <b/>
                <i val="0"/>
                <color theme="0"/>
              </font>
              <fill>
                <patternFill>
                  <bgColor rgb="FFE26B0A"/>
                </patternFill>
              </fill>
            </x14:dxf>
          </x14:cfRule>
          <x14:cfRule type="containsText" priority="17835" operator="containsText" id="{0224FC15-33D7-4859-8111-C9AFF0020865}">
            <xm:f>NOT(ISERROR(SEARCH('Listados Datos'!$T$5,AW28)))</xm:f>
            <xm:f>'Listados Datos'!$T$5</xm:f>
            <x14:dxf>
              <font>
                <b/>
                <i val="0"/>
                <color auto="1"/>
              </font>
              <fill>
                <patternFill>
                  <bgColor rgb="FFFFFF00"/>
                </patternFill>
              </fill>
            </x14:dxf>
          </x14:cfRule>
          <x14:cfRule type="containsText" priority="17836" operator="containsText" id="{4EB44E3C-307B-43C6-A9FB-3AC879E2F421}">
            <xm:f>NOT(ISERROR(SEARCH('Listados Datos'!$T$6,AW28)))</xm:f>
            <xm:f>'Listados Datos'!$T$6</xm:f>
            <x14:dxf>
              <font>
                <b/>
                <i val="0"/>
              </font>
              <fill>
                <patternFill>
                  <bgColor rgb="FF92D050"/>
                </patternFill>
              </fill>
            </x14:dxf>
          </x14:cfRule>
          <xm:sqref>AW28</xm:sqref>
        </x14:conditionalFormatting>
        <x14:conditionalFormatting xmlns:xm="http://schemas.microsoft.com/office/excel/2006/main">
          <x14:cfRule type="containsText" priority="17823" operator="containsText" id="{F067C3AE-9D0F-47A6-9B2F-0D08C16439BF}">
            <xm:f>NOT(ISERROR(SEARCH('Listados Datos'!$P$3,AU28)))</xm:f>
            <xm:f>'Listados Datos'!$P$3</xm:f>
            <x14:dxf>
              <fill>
                <patternFill>
                  <bgColor rgb="FF99CC00"/>
                </patternFill>
              </fill>
            </x14:dxf>
          </x14:cfRule>
          <x14:cfRule type="containsText" priority="17824" operator="containsText" id="{C560CC6E-3F8A-4240-9700-C286DA020A68}">
            <xm:f>NOT(ISERROR(SEARCH('Listados Datos'!$P$4,AU28)))</xm:f>
            <xm:f>'Listados Datos'!$P$4</xm:f>
            <x14:dxf>
              <fill>
                <patternFill>
                  <bgColor rgb="FF33CC33"/>
                </patternFill>
              </fill>
            </x14:dxf>
          </x14:cfRule>
          <x14:cfRule type="containsText" priority="17825" operator="containsText" id="{FDD0B80A-4572-4949-826A-4B9302DB1D88}">
            <xm:f>NOT(ISERROR(SEARCH('Listados Datos'!$P$5,AU28)))</xm:f>
            <xm:f>'Listados Datos'!$P$5</xm:f>
            <x14:dxf>
              <fill>
                <patternFill>
                  <bgColor rgb="FFFFFF00"/>
                </patternFill>
              </fill>
            </x14:dxf>
          </x14:cfRule>
          <x14:cfRule type="containsText" priority="17826" operator="containsText" id="{FB03457A-6A0E-4B32-A57D-93D5B1A1E7AA}">
            <xm:f>NOT(ISERROR(SEARCH('Listados Datos'!$P$6,AU28)))</xm:f>
            <xm:f>'Listados Datos'!$P$6</xm:f>
            <x14:dxf>
              <fill>
                <patternFill>
                  <bgColor rgb="FFFFC000"/>
                </patternFill>
              </fill>
            </x14:dxf>
          </x14:cfRule>
          <x14:cfRule type="containsText" priority="17827" operator="containsText" id="{2A4F8D74-A92A-4831-B940-2E23730AE9E4}">
            <xm:f>NOT(ISERROR(SEARCH('Listados Datos'!$P$7,AU28)))</xm:f>
            <xm:f>'Listados Datos'!$P$7</xm:f>
            <x14:dxf>
              <fill>
                <patternFill>
                  <bgColor rgb="FFFF0000"/>
                </patternFill>
              </fill>
            </x14:dxf>
          </x14:cfRule>
          <xm:sqref>AU28</xm:sqref>
        </x14:conditionalFormatting>
        <x14:conditionalFormatting xmlns:xm="http://schemas.microsoft.com/office/excel/2006/main">
          <x14:cfRule type="containsText" priority="16675" operator="containsText" id="{17D9AB88-7657-4CCB-9B27-6EA6781A102A}">
            <xm:f>NOT(ISERROR(SEARCH('Listados Datos'!$T$3,AW78)))</xm:f>
            <xm:f>'Listados Datos'!$T$3</xm:f>
            <x14:dxf>
              <fill>
                <patternFill patternType="solid">
                  <bgColor rgb="FFC00000"/>
                </patternFill>
              </fill>
            </x14:dxf>
          </x14:cfRule>
          <x14:cfRule type="containsText" priority="16676" operator="containsText" id="{CE2DB689-90EC-4975-B33C-FBF4F2E9CDF4}">
            <xm:f>NOT(ISERROR(SEARCH('Listados Datos'!$T$4,AW78)))</xm:f>
            <xm:f>'Listados Datos'!$T$4</xm:f>
            <x14:dxf>
              <font>
                <b/>
                <i val="0"/>
                <color theme="0"/>
              </font>
              <fill>
                <patternFill>
                  <bgColor rgb="FFE26B0A"/>
                </patternFill>
              </fill>
            </x14:dxf>
          </x14:cfRule>
          <x14:cfRule type="containsText" priority="16677" operator="containsText" id="{79267084-B835-4E4D-9CE2-89DA292A992A}">
            <xm:f>NOT(ISERROR(SEARCH('Listados Datos'!$T$5,AW78)))</xm:f>
            <xm:f>'Listados Datos'!$T$5</xm:f>
            <x14:dxf>
              <font>
                <b/>
                <i val="0"/>
                <color auto="1"/>
              </font>
              <fill>
                <patternFill>
                  <bgColor rgb="FFFFFF00"/>
                </patternFill>
              </fill>
            </x14:dxf>
          </x14:cfRule>
          <x14:cfRule type="containsText" priority="16678" operator="containsText" id="{26C89F1A-2EC4-4B1D-A392-BC11934F0C29}">
            <xm:f>NOT(ISERROR(SEARCH('Listados Datos'!$T$6,AW78)))</xm:f>
            <xm:f>'Listados Datos'!$T$6</xm:f>
            <x14:dxf>
              <font>
                <b/>
                <i val="0"/>
              </font>
              <fill>
                <patternFill>
                  <bgColor rgb="FF92D050"/>
                </patternFill>
              </fill>
            </x14:dxf>
          </x14:cfRule>
          <xm:sqref>AW78</xm:sqref>
        </x14:conditionalFormatting>
        <x14:conditionalFormatting xmlns:xm="http://schemas.microsoft.com/office/excel/2006/main">
          <x14:cfRule type="containsText" priority="16665" operator="containsText" id="{BF365504-92D3-4864-BE57-B24E935ACE02}">
            <xm:f>NOT(ISERROR(SEARCH('Listados Datos'!$P$3,AU78)))</xm:f>
            <xm:f>'Listados Datos'!$P$3</xm:f>
            <x14:dxf>
              <fill>
                <patternFill>
                  <bgColor rgb="FF99CC00"/>
                </patternFill>
              </fill>
            </x14:dxf>
          </x14:cfRule>
          <x14:cfRule type="containsText" priority="16666" operator="containsText" id="{C932ECE4-64D4-46DE-9A58-6462525AB198}">
            <xm:f>NOT(ISERROR(SEARCH('Listados Datos'!$P$4,AU78)))</xm:f>
            <xm:f>'Listados Datos'!$P$4</xm:f>
            <x14:dxf>
              <fill>
                <patternFill>
                  <bgColor rgb="FF33CC33"/>
                </patternFill>
              </fill>
            </x14:dxf>
          </x14:cfRule>
          <x14:cfRule type="containsText" priority="16667" operator="containsText" id="{54E62B24-1160-4E7F-83B4-7BE2CF47C626}">
            <xm:f>NOT(ISERROR(SEARCH('Listados Datos'!$P$5,AU78)))</xm:f>
            <xm:f>'Listados Datos'!$P$5</xm:f>
            <x14:dxf>
              <fill>
                <patternFill>
                  <bgColor rgb="FFFFFF00"/>
                </patternFill>
              </fill>
            </x14:dxf>
          </x14:cfRule>
          <x14:cfRule type="containsText" priority="16668" operator="containsText" id="{9E483F19-C2C9-4BC1-87C7-A8021B1A20C7}">
            <xm:f>NOT(ISERROR(SEARCH('Listados Datos'!$P$6,AU78)))</xm:f>
            <xm:f>'Listados Datos'!$P$6</xm:f>
            <x14:dxf>
              <fill>
                <patternFill>
                  <bgColor rgb="FFFFC000"/>
                </patternFill>
              </fill>
            </x14:dxf>
          </x14:cfRule>
          <x14:cfRule type="containsText" priority="16669" operator="containsText" id="{51EE6A55-BC63-4BFE-8EB7-1004727506D6}">
            <xm:f>NOT(ISERROR(SEARCH('Listados Datos'!$P$7,AU78)))</xm:f>
            <xm:f>'Listados Datos'!$P$7</xm:f>
            <x14:dxf>
              <fill>
                <patternFill>
                  <bgColor rgb="FFFF0000"/>
                </patternFill>
              </fill>
            </x14:dxf>
          </x14:cfRule>
          <xm:sqref>AU78</xm:sqref>
        </x14:conditionalFormatting>
        <x14:conditionalFormatting xmlns:xm="http://schemas.microsoft.com/office/excel/2006/main">
          <x14:cfRule type="containsText" priority="17791" operator="containsText" id="{990AA596-C4A4-4823-8A83-C07E8CFF1CAE}">
            <xm:f>NOT(ISERROR(SEARCH('Listados Datos'!$T$3,AE30)))</xm:f>
            <xm:f>'Listados Datos'!$T$3</xm:f>
            <x14:dxf>
              <fill>
                <patternFill patternType="solid">
                  <bgColor rgb="FFC00000"/>
                </patternFill>
              </fill>
            </x14:dxf>
          </x14:cfRule>
          <x14:cfRule type="containsText" priority="17792" operator="containsText" id="{154102E7-9ECD-4874-A02D-733CC5AAA540}">
            <xm:f>NOT(ISERROR(SEARCH('Listados Datos'!$T$4,AE30)))</xm:f>
            <xm:f>'Listados Datos'!$T$4</xm:f>
            <x14:dxf>
              <font>
                <b/>
                <i val="0"/>
                <color theme="0"/>
              </font>
              <fill>
                <patternFill>
                  <bgColor rgb="FFE26B0A"/>
                </patternFill>
              </fill>
            </x14:dxf>
          </x14:cfRule>
          <x14:cfRule type="containsText" priority="17793" operator="containsText" id="{D95EFD6A-E3AB-4C69-BBDE-AE95D1A29569}">
            <xm:f>NOT(ISERROR(SEARCH('Listados Datos'!$T$5,AE30)))</xm:f>
            <xm:f>'Listados Datos'!$T$5</xm:f>
            <x14:dxf>
              <font>
                <b/>
                <i val="0"/>
                <color auto="1"/>
              </font>
              <fill>
                <patternFill>
                  <bgColor rgb="FFFFFF00"/>
                </patternFill>
              </fill>
            </x14:dxf>
          </x14:cfRule>
          <x14:cfRule type="containsText" priority="17794" operator="containsText" id="{338BC803-DFB5-421F-A08B-DD10B4466E79}">
            <xm:f>NOT(ISERROR(SEARCH('Listados Datos'!$T$6,AE30)))</xm:f>
            <xm:f>'Listados Datos'!$T$6</xm:f>
            <x14:dxf>
              <font>
                <b/>
                <i val="0"/>
              </font>
              <fill>
                <patternFill>
                  <bgColor rgb="FF92D050"/>
                </patternFill>
              </fill>
            </x14:dxf>
          </x14:cfRule>
          <xm:sqref>AE30:AF31</xm:sqref>
        </x14:conditionalFormatting>
        <x14:conditionalFormatting xmlns:xm="http://schemas.microsoft.com/office/excel/2006/main">
          <x14:cfRule type="containsText" priority="17787" operator="containsText" id="{52E7C9BF-D856-4BF2-AAB0-E6D4624B3B8B}">
            <xm:f>NOT(ISERROR(SEARCH('Listados Datos'!$T$3,AA30)))</xm:f>
            <xm:f>'Listados Datos'!$T$3</xm:f>
            <x14:dxf>
              <fill>
                <patternFill patternType="solid">
                  <bgColor rgb="FFC00000"/>
                </patternFill>
              </fill>
            </x14:dxf>
          </x14:cfRule>
          <x14:cfRule type="containsText" priority="17788" operator="containsText" id="{DCACD73C-9774-448D-9E2D-9079A1972F49}">
            <xm:f>NOT(ISERROR(SEARCH('Listados Datos'!$T$4,AA30)))</xm:f>
            <xm:f>'Listados Datos'!$T$4</xm:f>
            <x14:dxf>
              <font>
                <b/>
                <i val="0"/>
                <color theme="0"/>
              </font>
              <fill>
                <patternFill>
                  <bgColor rgb="FFE26B0A"/>
                </patternFill>
              </fill>
            </x14:dxf>
          </x14:cfRule>
          <x14:cfRule type="containsText" priority="17789" operator="containsText" id="{EB29057A-9991-47AB-A611-B65C8E319D7C}">
            <xm:f>NOT(ISERROR(SEARCH('Listados Datos'!$T$5,AA30)))</xm:f>
            <xm:f>'Listados Datos'!$T$5</xm:f>
            <x14:dxf>
              <font>
                <b/>
                <i val="0"/>
                <color auto="1"/>
              </font>
              <fill>
                <patternFill>
                  <bgColor rgb="FFFFFF00"/>
                </patternFill>
              </fill>
            </x14:dxf>
          </x14:cfRule>
          <x14:cfRule type="containsText" priority="17790" operator="containsText" id="{8F84195C-0DA4-4DF5-B183-B65694DC3AA0}">
            <xm:f>NOT(ISERROR(SEARCH('Listados Datos'!$T$6,AA30)))</xm:f>
            <xm:f>'Listados Datos'!$T$6</xm:f>
            <x14:dxf>
              <font>
                <b/>
                <i val="0"/>
              </font>
              <fill>
                <patternFill>
                  <bgColor rgb="FF92D050"/>
                </patternFill>
              </fill>
            </x14:dxf>
          </x14:cfRule>
          <xm:sqref>AA30:AA31</xm:sqref>
        </x14:conditionalFormatting>
        <x14:conditionalFormatting xmlns:xm="http://schemas.microsoft.com/office/excel/2006/main">
          <x14:cfRule type="containsText" priority="17777" operator="containsText" id="{A73246A1-646F-40D1-A63F-8EC7B1605958}">
            <xm:f>NOT(ISERROR(SEARCH('Listados Datos'!$P$3,Y30)))</xm:f>
            <xm:f>'Listados Datos'!$P$3</xm:f>
            <x14:dxf>
              <fill>
                <patternFill>
                  <bgColor rgb="FF99CC00"/>
                </patternFill>
              </fill>
            </x14:dxf>
          </x14:cfRule>
          <x14:cfRule type="containsText" priority="17778" operator="containsText" id="{8583794D-E53A-4110-BCD3-72002D2DDF46}">
            <xm:f>NOT(ISERROR(SEARCH('Listados Datos'!$P$4,Y30)))</xm:f>
            <xm:f>'Listados Datos'!$P$4</xm:f>
            <x14:dxf>
              <fill>
                <patternFill>
                  <bgColor rgb="FF33CC33"/>
                </patternFill>
              </fill>
            </x14:dxf>
          </x14:cfRule>
          <x14:cfRule type="containsText" priority="17779" operator="containsText" id="{6C05FF6E-FDC9-43F2-8C39-53CFDBD9F962}">
            <xm:f>NOT(ISERROR(SEARCH('Listados Datos'!$P$5,Y30)))</xm:f>
            <xm:f>'Listados Datos'!$P$5</xm:f>
            <x14:dxf>
              <fill>
                <patternFill>
                  <bgColor rgb="FFFFFF00"/>
                </patternFill>
              </fill>
            </x14:dxf>
          </x14:cfRule>
          <x14:cfRule type="containsText" priority="17780" operator="containsText" id="{EBA69545-E16C-4D88-9C27-0F5E74B5BE29}">
            <xm:f>NOT(ISERROR(SEARCH('Listados Datos'!$P$6,Y30)))</xm:f>
            <xm:f>'Listados Datos'!$P$6</xm:f>
            <x14:dxf>
              <fill>
                <patternFill>
                  <bgColor rgb="FFFFC000"/>
                </patternFill>
              </fill>
            </x14:dxf>
          </x14:cfRule>
          <x14:cfRule type="containsText" priority="17781" operator="containsText" id="{BA8D3275-06D0-4C59-85BD-F165347D7C40}">
            <xm:f>NOT(ISERROR(SEARCH('Listados Datos'!$P$7,Y30)))</xm:f>
            <xm:f>'Listados Datos'!$P$7</xm:f>
            <x14:dxf>
              <fill>
                <patternFill>
                  <bgColor rgb="FFFF0000"/>
                </patternFill>
              </fill>
            </x14:dxf>
          </x14:cfRule>
          <xm:sqref>Y30:Y31</xm:sqref>
        </x14:conditionalFormatting>
        <x14:conditionalFormatting xmlns:xm="http://schemas.microsoft.com/office/excel/2006/main">
          <x14:cfRule type="containsText" priority="17749" operator="containsText" id="{3DF7E55B-22BF-418B-A96B-B2A14A889C9F}">
            <xm:f>NOT(ISERROR(SEARCH('Listados Datos'!$T$3,AW31)))</xm:f>
            <xm:f>'Listados Datos'!$T$3</xm:f>
            <x14:dxf>
              <fill>
                <patternFill patternType="solid">
                  <bgColor rgb="FFC00000"/>
                </patternFill>
              </fill>
            </x14:dxf>
          </x14:cfRule>
          <x14:cfRule type="containsText" priority="17750" operator="containsText" id="{5AF07AE2-00DC-45B9-9B29-37AD4A537B36}">
            <xm:f>NOT(ISERROR(SEARCH('Listados Datos'!$T$4,AW31)))</xm:f>
            <xm:f>'Listados Datos'!$T$4</xm:f>
            <x14:dxf>
              <font>
                <b/>
                <i val="0"/>
                <color theme="0"/>
              </font>
              <fill>
                <patternFill>
                  <bgColor rgb="FFE26B0A"/>
                </patternFill>
              </fill>
            </x14:dxf>
          </x14:cfRule>
          <x14:cfRule type="containsText" priority="17751" operator="containsText" id="{F4B3A9BC-259D-48F5-8FA9-50C3410841E9}">
            <xm:f>NOT(ISERROR(SEARCH('Listados Datos'!$T$5,AW31)))</xm:f>
            <xm:f>'Listados Datos'!$T$5</xm:f>
            <x14:dxf>
              <font>
                <b/>
                <i val="0"/>
                <color auto="1"/>
              </font>
              <fill>
                <patternFill>
                  <bgColor rgb="FFFFFF00"/>
                </patternFill>
              </fill>
            </x14:dxf>
          </x14:cfRule>
          <x14:cfRule type="containsText" priority="17752" operator="containsText" id="{2232616A-FCA3-444D-B73B-0573908A1C83}">
            <xm:f>NOT(ISERROR(SEARCH('Listados Datos'!$T$6,AW31)))</xm:f>
            <xm:f>'Listados Datos'!$T$6</xm:f>
            <x14:dxf>
              <font>
                <b/>
                <i val="0"/>
              </font>
              <fill>
                <patternFill>
                  <bgColor rgb="FF92D050"/>
                </patternFill>
              </fill>
            </x14:dxf>
          </x14:cfRule>
          <xm:sqref>AW31</xm:sqref>
        </x14:conditionalFormatting>
        <x14:conditionalFormatting xmlns:xm="http://schemas.microsoft.com/office/excel/2006/main">
          <x14:cfRule type="containsText" priority="17739" operator="containsText" id="{B7A1A39F-090A-4DFF-84E2-F3D23A4E591D}">
            <xm:f>NOT(ISERROR(SEARCH('Listados Datos'!$P$3,AU31)))</xm:f>
            <xm:f>'Listados Datos'!$P$3</xm:f>
            <x14:dxf>
              <fill>
                <patternFill>
                  <bgColor rgb="FF99CC00"/>
                </patternFill>
              </fill>
            </x14:dxf>
          </x14:cfRule>
          <x14:cfRule type="containsText" priority="17740" operator="containsText" id="{B5E994EF-0DEB-400C-8130-F90D9E82ED97}">
            <xm:f>NOT(ISERROR(SEARCH('Listados Datos'!$P$4,AU31)))</xm:f>
            <xm:f>'Listados Datos'!$P$4</xm:f>
            <x14:dxf>
              <fill>
                <patternFill>
                  <bgColor rgb="FF33CC33"/>
                </patternFill>
              </fill>
            </x14:dxf>
          </x14:cfRule>
          <x14:cfRule type="containsText" priority="17741" operator="containsText" id="{236E68C7-404A-4409-BA8C-5F0B858DB608}">
            <xm:f>NOT(ISERROR(SEARCH('Listados Datos'!$P$5,AU31)))</xm:f>
            <xm:f>'Listados Datos'!$P$5</xm:f>
            <x14:dxf>
              <fill>
                <patternFill>
                  <bgColor rgb="FFFFFF00"/>
                </patternFill>
              </fill>
            </x14:dxf>
          </x14:cfRule>
          <x14:cfRule type="containsText" priority="17742" operator="containsText" id="{72BCB6EA-7011-4BBB-84A8-8EA51AB239D3}">
            <xm:f>NOT(ISERROR(SEARCH('Listados Datos'!$P$6,AU31)))</xm:f>
            <xm:f>'Listados Datos'!$P$6</xm:f>
            <x14:dxf>
              <fill>
                <patternFill>
                  <bgColor rgb="FFFFC000"/>
                </patternFill>
              </fill>
            </x14:dxf>
          </x14:cfRule>
          <x14:cfRule type="containsText" priority="17743" operator="containsText" id="{C9BB0268-058D-4973-B853-C775C56C3343}">
            <xm:f>NOT(ISERROR(SEARCH('Listados Datos'!$P$7,AU31)))</xm:f>
            <xm:f>'Listados Datos'!$P$7</xm:f>
            <x14:dxf>
              <fill>
                <patternFill>
                  <bgColor rgb="FFFF0000"/>
                </patternFill>
              </fill>
            </x14:dxf>
          </x14:cfRule>
          <xm:sqref>AU31</xm:sqref>
        </x14:conditionalFormatting>
        <x14:conditionalFormatting xmlns:xm="http://schemas.microsoft.com/office/excel/2006/main">
          <x14:cfRule type="containsText" priority="16783" operator="containsText" id="{2634B57B-A83F-4EAE-B721-E55AFA485667}">
            <xm:f>NOT(ISERROR(SEARCH('Listados Datos'!$T$3,AE76)))</xm:f>
            <xm:f>'Listados Datos'!$T$3</xm:f>
            <x14:dxf>
              <fill>
                <patternFill patternType="solid">
                  <bgColor rgb="FFC00000"/>
                </patternFill>
              </fill>
            </x14:dxf>
          </x14:cfRule>
          <x14:cfRule type="containsText" priority="16784" operator="containsText" id="{CA69BF10-D723-4D37-8E60-3970BB662500}">
            <xm:f>NOT(ISERROR(SEARCH('Listados Datos'!$T$4,AE76)))</xm:f>
            <xm:f>'Listados Datos'!$T$4</xm:f>
            <x14:dxf>
              <font>
                <b/>
                <i val="0"/>
                <color theme="0"/>
              </font>
              <fill>
                <patternFill>
                  <bgColor rgb="FFE26B0A"/>
                </patternFill>
              </fill>
            </x14:dxf>
          </x14:cfRule>
          <x14:cfRule type="containsText" priority="16785" operator="containsText" id="{D394BABA-D793-4FA2-BFD8-8E98F9896C8B}">
            <xm:f>NOT(ISERROR(SEARCH('Listados Datos'!$T$5,AE76)))</xm:f>
            <xm:f>'Listados Datos'!$T$5</xm:f>
            <x14:dxf>
              <font>
                <b/>
                <i val="0"/>
                <color auto="1"/>
              </font>
              <fill>
                <patternFill>
                  <bgColor rgb="FFFFFF00"/>
                </patternFill>
              </fill>
            </x14:dxf>
          </x14:cfRule>
          <x14:cfRule type="containsText" priority="16786" operator="containsText" id="{EE609CD8-86C3-4A8F-A60B-A8F8C050F749}">
            <xm:f>NOT(ISERROR(SEARCH('Listados Datos'!$T$6,AE76)))</xm:f>
            <xm:f>'Listados Datos'!$T$6</xm:f>
            <x14:dxf>
              <font>
                <b/>
                <i val="0"/>
              </font>
              <fill>
                <patternFill>
                  <bgColor rgb="FF92D050"/>
                </patternFill>
              </fill>
            </x14:dxf>
          </x14:cfRule>
          <xm:sqref>AE76:AF77 AE81:AF81</xm:sqref>
        </x14:conditionalFormatting>
        <x14:conditionalFormatting xmlns:xm="http://schemas.microsoft.com/office/excel/2006/main">
          <x14:cfRule type="containsText" priority="16779" operator="containsText" id="{5B2662B9-20AB-4AFF-A698-1D2D2B1214A8}">
            <xm:f>NOT(ISERROR(SEARCH('Listados Datos'!$T$3,AA76)))</xm:f>
            <xm:f>'Listados Datos'!$T$3</xm:f>
            <x14:dxf>
              <fill>
                <patternFill patternType="solid">
                  <bgColor rgb="FFC00000"/>
                </patternFill>
              </fill>
            </x14:dxf>
          </x14:cfRule>
          <x14:cfRule type="containsText" priority="16780" operator="containsText" id="{7CC36512-A9B0-4D0A-990A-A1E67CA28236}">
            <xm:f>NOT(ISERROR(SEARCH('Listados Datos'!$T$4,AA76)))</xm:f>
            <xm:f>'Listados Datos'!$T$4</xm:f>
            <x14:dxf>
              <font>
                <b/>
                <i val="0"/>
                <color theme="0"/>
              </font>
              <fill>
                <patternFill>
                  <bgColor rgb="FFE26B0A"/>
                </patternFill>
              </fill>
            </x14:dxf>
          </x14:cfRule>
          <x14:cfRule type="containsText" priority="16781" operator="containsText" id="{C8FB198B-8AAF-40EF-9D5F-60F6BEDA4D6E}">
            <xm:f>NOT(ISERROR(SEARCH('Listados Datos'!$T$5,AA76)))</xm:f>
            <xm:f>'Listados Datos'!$T$5</xm:f>
            <x14:dxf>
              <font>
                <b/>
                <i val="0"/>
                <color auto="1"/>
              </font>
              <fill>
                <patternFill>
                  <bgColor rgb="FFFFFF00"/>
                </patternFill>
              </fill>
            </x14:dxf>
          </x14:cfRule>
          <x14:cfRule type="containsText" priority="16782" operator="containsText" id="{213F772C-89F3-4F00-9B8F-20C78E5AEA3B}">
            <xm:f>NOT(ISERROR(SEARCH('Listados Datos'!$T$6,AA76)))</xm:f>
            <xm:f>'Listados Datos'!$T$6</xm:f>
            <x14:dxf>
              <font>
                <b/>
                <i val="0"/>
              </font>
              <fill>
                <patternFill>
                  <bgColor rgb="FF92D050"/>
                </patternFill>
              </fill>
            </x14:dxf>
          </x14:cfRule>
          <xm:sqref>AA76:AA77</xm:sqref>
        </x14:conditionalFormatting>
        <x14:conditionalFormatting xmlns:xm="http://schemas.microsoft.com/office/excel/2006/main">
          <x14:cfRule type="containsText" priority="16769" operator="containsText" id="{05CC70D9-088D-439B-AD71-DD7C379483B7}">
            <xm:f>NOT(ISERROR(SEARCH('Listados Datos'!$P$3,Y76)))</xm:f>
            <xm:f>'Listados Datos'!$P$3</xm:f>
            <x14:dxf>
              <fill>
                <patternFill>
                  <bgColor rgb="FF99CC00"/>
                </patternFill>
              </fill>
            </x14:dxf>
          </x14:cfRule>
          <x14:cfRule type="containsText" priority="16770" operator="containsText" id="{CBD053F7-4113-4F0B-BAB9-275BBE715386}">
            <xm:f>NOT(ISERROR(SEARCH('Listados Datos'!$P$4,Y76)))</xm:f>
            <xm:f>'Listados Datos'!$P$4</xm:f>
            <x14:dxf>
              <fill>
                <patternFill>
                  <bgColor rgb="FF33CC33"/>
                </patternFill>
              </fill>
            </x14:dxf>
          </x14:cfRule>
          <x14:cfRule type="containsText" priority="16771" operator="containsText" id="{B6234034-4C71-44FD-BD75-FD225BE296B4}">
            <xm:f>NOT(ISERROR(SEARCH('Listados Datos'!$P$5,Y76)))</xm:f>
            <xm:f>'Listados Datos'!$P$5</xm:f>
            <x14:dxf>
              <fill>
                <patternFill>
                  <bgColor rgb="FFFFFF00"/>
                </patternFill>
              </fill>
            </x14:dxf>
          </x14:cfRule>
          <x14:cfRule type="containsText" priority="16772" operator="containsText" id="{9157F0DD-3A65-4417-8AA1-7F613EE049D5}">
            <xm:f>NOT(ISERROR(SEARCH('Listados Datos'!$P$6,Y76)))</xm:f>
            <xm:f>'Listados Datos'!$P$6</xm:f>
            <x14:dxf>
              <fill>
                <patternFill>
                  <bgColor rgb="FFFFC000"/>
                </patternFill>
              </fill>
            </x14:dxf>
          </x14:cfRule>
          <x14:cfRule type="containsText" priority="16773" operator="containsText" id="{5FA56BE0-7ABC-45EF-9AA2-E55349FE614A}">
            <xm:f>NOT(ISERROR(SEARCH('Listados Datos'!$P$7,Y76)))</xm:f>
            <xm:f>'Listados Datos'!$P$7</xm:f>
            <x14:dxf>
              <fill>
                <patternFill>
                  <bgColor rgb="FFFF0000"/>
                </patternFill>
              </fill>
            </x14:dxf>
          </x14:cfRule>
          <xm:sqref>Y76:Y77</xm:sqref>
        </x14:conditionalFormatting>
        <x14:conditionalFormatting xmlns:xm="http://schemas.microsoft.com/office/excel/2006/main">
          <x14:cfRule type="containsText" priority="16745" operator="containsText" id="{A97770E5-168C-4CA2-9D82-3B1586066DF8}">
            <xm:f>NOT(ISERROR(SEARCH('Listados Datos'!$T$3,AW76)))</xm:f>
            <xm:f>'Listados Datos'!$T$3</xm:f>
            <x14:dxf>
              <fill>
                <patternFill patternType="solid">
                  <bgColor rgb="FFC00000"/>
                </patternFill>
              </fill>
            </x14:dxf>
          </x14:cfRule>
          <x14:cfRule type="containsText" priority="16746" operator="containsText" id="{354DF882-9F55-4D75-B66C-7FB938DEEBBE}">
            <xm:f>NOT(ISERROR(SEARCH('Listados Datos'!$T$4,AW76)))</xm:f>
            <xm:f>'Listados Datos'!$T$4</xm:f>
            <x14:dxf>
              <font>
                <b/>
                <i val="0"/>
                <color theme="0"/>
              </font>
              <fill>
                <patternFill>
                  <bgColor rgb="FFE26B0A"/>
                </patternFill>
              </fill>
            </x14:dxf>
          </x14:cfRule>
          <x14:cfRule type="containsText" priority="16747" operator="containsText" id="{E0642E97-EC2B-4830-9637-C8521E45BE91}">
            <xm:f>NOT(ISERROR(SEARCH('Listados Datos'!$T$5,AW76)))</xm:f>
            <xm:f>'Listados Datos'!$T$5</xm:f>
            <x14:dxf>
              <font>
                <b/>
                <i val="0"/>
                <color auto="1"/>
              </font>
              <fill>
                <patternFill>
                  <bgColor rgb="FFFFFF00"/>
                </patternFill>
              </fill>
            </x14:dxf>
          </x14:cfRule>
          <x14:cfRule type="containsText" priority="16748" operator="containsText" id="{53FC86A2-73E5-422A-A60F-F36A13BF8270}">
            <xm:f>NOT(ISERROR(SEARCH('Listados Datos'!$T$6,AW76)))</xm:f>
            <xm:f>'Listados Datos'!$T$6</xm:f>
            <x14:dxf>
              <font>
                <b/>
                <i val="0"/>
              </font>
              <fill>
                <patternFill>
                  <bgColor rgb="FF92D050"/>
                </patternFill>
              </fill>
            </x14:dxf>
          </x14:cfRule>
          <xm:sqref>AW76</xm:sqref>
        </x14:conditionalFormatting>
        <x14:conditionalFormatting xmlns:xm="http://schemas.microsoft.com/office/excel/2006/main">
          <x14:cfRule type="containsText" priority="16735" operator="containsText" id="{840D8090-A1A1-4D93-BE87-73CF262A923F}">
            <xm:f>NOT(ISERROR(SEARCH('Listados Datos'!$P$3,AU76)))</xm:f>
            <xm:f>'Listados Datos'!$P$3</xm:f>
            <x14:dxf>
              <fill>
                <patternFill>
                  <bgColor rgb="FF99CC00"/>
                </patternFill>
              </fill>
            </x14:dxf>
          </x14:cfRule>
          <x14:cfRule type="containsText" priority="16736" operator="containsText" id="{B58D32E3-BCF3-43CE-98D5-897FC8633D50}">
            <xm:f>NOT(ISERROR(SEARCH('Listados Datos'!$P$4,AU76)))</xm:f>
            <xm:f>'Listados Datos'!$P$4</xm:f>
            <x14:dxf>
              <fill>
                <patternFill>
                  <bgColor rgb="FF33CC33"/>
                </patternFill>
              </fill>
            </x14:dxf>
          </x14:cfRule>
          <x14:cfRule type="containsText" priority="16737" operator="containsText" id="{B02D2518-DD19-4747-AB8C-21A0F171E3D6}">
            <xm:f>NOT(ISERROR(SEARCH('Listados Datos'!$P$5,AU76)))</xm:f>
            <xm:f>'Listados Datos'!$P$5</xm:f>
            <x14:dxf>
              <fill>
                <patternFill>
                  <bgColor rgb="FFFFFF00"/>
                </patternFill>
              </fill>
            </x14:dxf>
          </x14:cfRule>
          <x14:cfRule type="containsText" priority="16738" operator="containsText" id="{A44C9911-451F-4856-817E-E1601C616596}">
            <xm:f>NOT(ISERROR(SEARCH('Listados Datos'!$P$6,AU76)))</xm:f>
            <xm:f>'Listados Datos'!$P$6</xm:f>
            <x14:dxf>
              <fill>
                <patternFill>
                  <bgColor rgb="FFFFC000"/>
                </patternFill>
              </fill>
            </x14:dxf>
          </x14:cfRule>
          <x14:cfRule type="containsText" priority="16739" operator="containsText" id="{D89C1E34-268C-4DEA-A4BD-5230EEA198DF}">
            <xm:f>NOT(ISERROR(SEARCH('Listados Datos'!$P$7,AU76)))</xm:f>
            <xm:f>'Listados Datos'!$P$7</xm:f>
            <x14:dxf>
              <fill>
                <patternFill>
                  <bgColor rgb="FFFF0000"/>
                </patternFill>
              </fill>
            </x14:dxf>
          </x14:cfRule>
          <xm:sqref>AU76</xm:sqref>
        </x14:conditionalFormatting>
        <x14:conditionalFormatting xmlns:xm="http://schemas.microsoft.com/office/excel/2006/main">
          <x14:cfRule type="containsText" priority="16731" operator="containsText" id="{9B775644-5D0A-418E-AB7C-497B3928B615}">
            <xm:f>NOT(ISERROR(SEARCH('Listados Datos'!$T$3,AW77)))</xm:f>
            <xm:f>'Listados Datos'!$T$3</xm:f>
            <x14:dxf>
              <fill>
                <patternFill patternType="solid">
                  <bgColor rgb="FFC00000"/>
                </patternFill>
              </fill>
            </x14:dxf>
          </x14:cfRule>
          <x14:cfRule type="containsText" priority="16732" operator="containsText" id="{B8C43467-328A-4317-8F92-B42164F02288}">
            <xm:f>NOT(ISERROR(SEARCH('Listados Datos'!$T$4,AW77)))</xm:f>
            <xm:f>'Listados Datos'!$T$4</xm:f>
            <x14:dxf>
              <font>
                <b/>
                <i val="0"/>
                <color theme="0"/>
              </font>
              <fill>
                <patternFill>
                  <bgColor rgb="FFE26B0A"/>
                </patternFill>
              </fill>
            </x14:dxf>
          </x14:cfRule>
          <x14:cfRule type="containsText" priority="16733" operator="containsText" id="{E0B9349F-2616-49F8-8F96-678E4A136E35}">
            <xm:f>NOT(ISERROR(SEARCH('Listados Datos'!$T$5,AW77)))</xm:f>
            <xm:f>'Listados Datos'!$T$5</xm:f>
            <x14:dxf>
              <font>
                <b/>
                <i val="0"/>
                <color auto="1"/>
              </font>
              <fill>
                <patternFill>
                  <bgColor rgb="FFFFFF00"/>
                </patternFill>
              </fill>
            </x14:dxf>
          </x14:cfRule>
          <x14:cfRule type="containsText" priority="16734" operator="containsText" id="{8EF579B5-0090-4A7B-AFBA-F72969F8F7D1}">
            <xm:f>NOT(ISERROR(SEARCH('Listados Datos'!$T$6,AW77)))</xm:f>
            <xm:f>'Listados Datos'!$T$6</xm:f>
            <x14:dxf>
              <font>
                <b/>
                <i val="0"/>
              </font>
              <fill>
                <patternFill>
                  <bgColor rgb="FF92D050"/>
                </patternFill>
              </fill>
            </x14:dxf>
          </x14:cfRule>
          <xm:sqref>AW77</xm:sqref>
        </x14:conditionalFormatting>
        <x14:conditionalFormatting xmlns:xm="http://schemas.microsoft.com/office/excel/2006/main">
          <x14:cfRule type="containsText" priority="16721" operator="containsText" id="{8089458D-C1D3-4405-83A7-71285D016A6B}">
            <xm:f>NOT(ISERROR(SEARCH('Listados Datos'!$P$3,AU77)))</xm:f>
            <xm:f>'Listados Datos'!$P$3</xm:f>
            <x14:dxf>
              <fill>
                <patternFill>
                  <bgColor rgb="FF99CC00"/>
                </patternFill>
              </fill>
            </x14:dxf>
          </x14:cfRule>
          <x14:cfRule type="containsText" priority="16722" operator="containsText" id="{0D40A0ED-E2A7-49FD-9272-A9A00263ECD5}">
            <xm:f>NOT(ISERROR(SEARCH('Listados Datos'!$P$4,AU77)))</xm:f>
            <xm:f>'Listados Datos'!$P$4</xm:f>
            <x14:dxf>
              <fill>
                <patternFill>
                  <bgColor rgb="FF33CC33"/>
                </patternFill>
              </fill>
            </x14:dxf>
          </x14:cfRule>
          <x14:cfRule type="containsText" priority="16723" operator="containsText" id="{C5FED00B-F57C-4D03-BBEC-8FB9F388BF48}">
            <xm:f>NOT(ISERROR(SEARCH('Listados Datos'!$P$5,AU77)))</xm:f>
            <xm:f>'Listados Datos'!$P$5</xm:f>
            <x14:dxf>
              <fill>
                <patternFill>
                  <bgColor rgb="FFFFFF00"/>
                </patternFill>
              </fill>
            </x14:dxf>
          </x14:cfRule>
          <x14:cfRule type="containsText" priority="16724" operator="containsText" id="{15E1BE6E-D404-43CE-9653-26CD78B5F768}">
            <xm:f>NOT(ISERROR(SEARCH('Listados Datos'!$P$6,AU77)))</xm:f>
            <xm:f>'Listados Datos'!$P$6</xm:f>
            <x14:dxf>
              <fill>
                <patternFill>
                  <bgColor rgb="FFFFC000"/>
                </patternFill>
              </fill>
            </x14:dxf>
          </x14:cfRule>
          <x14:cfRule type="containsText" priority="16725" operator="containsText" id="{BE6BBBA9-F945-4062-BB49-21C7738DD634}">
            <xm:f>NOT(ISERROR(SEARCH('Listados Datos'!$P$7,AU77)))</xm:f>
            <xm:f>'Listados Datos'!$P$7</xm:f>
            <x14:dxf>
              <fill>
                <patternFill>
                  <bgColor rgb="FFFF0000"/>
                </patternFill>
              </fill>
            </x14:dxf>
          </x14:cfRule>
          <xm:sqref>AU77</xm:sqref>
        </x14:conditionalFormatting>
        <x14:conditionalFormatting xmlns:xm="http://schemas.microsoft.com/office/excel/2006/main">
          <x14:cfRule type="containsText" priority="16581" operator="containsText" id="{FC7CE1C1-4164-4278-9AF1-FF1CDA0D069C}">
            <xm:f>NOT(ISERROR(SEARCH('Listados Datos'!$T$3,AW87)))</xm:f>
            <xm:f>'Listados Datos'!$T$3</xm:f>
            <x14:dxf>
              <fill>
                <patternFill patternType="solid">
                  <bgColor rgb="FFC00000"/>
                </patternFill>
              </fill>
            </x14:dxf>
          </x14:cfRule>
          <x14:cfRule type="containsText" priority="16582" operator="containsText" id="{2903DA26-D259-4683-BCA5-51E826521A35}">
            <xm:f>NOT(ISERROR(SEARCH('Listados Datos'!$T$4,AW87)))</xm:f>
            <xm:f>'Listados Datos'!$T$4</xm:f>
            <x14:dxf>
              <font>
                <b/>
                <i val="0"/>
                <color theme="0"/>
              </font>
              <fill>
                <patternFill>
                  <bgColor rgb="FFE26B0A"/>
                </patternFill>
              </fill>
            </x14:dxf>
          </x14:cfRule>
          <x14:cfRule type="containsText" priority="16583" operator="containsText" id="{0790D31A-D1F2-40DC-B447-E1DF3E7A727D}">
            <xm:f>NOT(ISERROR(SEARCH('Listados Datos'!$T$5,AW87)))</xm:f>
            <xm:f>'Listados Datos'!$T$5</xm:f>
            <x14:dxf>
              <font>
                <b/>
                <i val="0"/>
                <color auto="1"/>
              </font>
              <fill>
                <patternFill>
                  <bgColor rgb="FFFFFF00"/>
                </patternFill>
              </fill>
            </x14:dxf>
          </x14:cfRule>
          <x14:cfRule type="containsText" priority="16584" operator="containsText" id="{46784E4F-E5E5-4FA6-9BFC-699267B6BCDD}">
            <xm:f>NOT(ISERROR(SEARCH('Listados Datos'!$T$6,AW87)))</xm:f>
            <xm:f>'Listados Datos'!$T$6</xm:f>
            <x14:dxf>
              <font>
                <b/>
                <i val="0"/>
              </font>
              <fill>
                <patternFill>
                  <bgColor rgb="FF92D050"/>
                </patternFill>
              </fill>
            </x14:dxf>
          </x14:cfRule>
          <xm:sqref>AW87</xm:sqref>
        </x14:conditionalFormatting>
        <x14:conditionalFormatting xmlns:xm="http://schemas.microsoft.com/office/excel/2006/main">
          <x14:cfRule type="containsText" priority="16571" operator="containsText" id="{6ABAB88E-3ADF-44C7-9F1B-FE7D9F1A6065}">
            <xm:f>NOT(ISERROR(SEARCH('Listados Datos'!$P$3,AU87)))</xm:f>
            <xm:f>'Listados Datos'!$P$3</xm:f>
            <x14:dxf>
              <fill>
                <patternFill>
                  <bgColor rgb="FF99CC00"/>
                </patternFill>
              </fill>
            </x14:dxf>
          </x14:cfRule>
          <x14:cfRule type="containsText" priority="16572" operator="containsText" id="{95238F4D-A7EE-4620-9CB1-23EBB33F5C33}">
            <xm:f>NOT(ISERROR(SEARCH('Listados Datos'!$P$4,AU87)))</xm:f>
            <xm:f>'Listados Datos'!$P$4</xm:f>
            <x14:dxf>
              <fill>
                <patternFill>
                  <bgColor rgb="FF33CC33"/>
                </patternFill>
              </fill>
            </x14:dxf>
          </x14:cfRule>
          <x14:cfRule type="containsText" priority="16573" operator="containsText" id="{8C766F95-67DD-4F98-BE2A-A7A0DA453502}">
            <xm:f>NOT(ISERROR(SEARCH('Listados Datos'!$P$5,AU87)))</xm:f>
            <xm:f>'Listados Datos'!$P$5</xm:f>
            <x14:dxf>
              <fill>
                <patternFill>
                  <bgColor rgb="FFFFFF00"/>
                </patternFill>
              </fill>
            </x14:dxf>
          </x14:cfRule>
          <x14:cfRule type="containsText" priority="16574" operator="containsText" id="{B5AA34F7-5341-4B0D-8ECE-DEDE3A83A426}">
            <xm:f>NOT(ISERROR(SEARCH('Listados Datos'!$P$6,AU87)))</xm:f>
            <xm:f>'Listados Datos'!$P$6</xm:f>
            <x14:dxf>
              <fill>
                <patternFill>
                  <bgColor rgb="FFFFC000"/>
                </patternFill>
              </fill>
            </x14:dxf>
          </x14:cfRule>
          <x14:cfRule type="containsText" priority="16575" operator="containsText" id="{205347BD-5384-4D61-8F9C-0911F1292EBF}">
            <xm:f>NOT(ISERROR(SEARCH('Listados Datos'!$P$7,AU87)))</xm:f>
            <xm:f>'Listados Datos'!$P$7</xm:f>
            <x14:dxf>
              <fill>
                <patternFill>
                  <bgColor rgb="FFFF0000"/>
                </patternFill>
              </fill>
            </x14:dxf>
          </x14:cfRule>
          <xm:sqref>AU87</xm:sqref>
        </x14:conditionalFormatting>
        <x14:conditionalFormatting xmlns:xm="http://schemas.microsoft.com/office/excel/2006/main">
          <x14:cfRule type="containsText" priority="16703" operator="containsText" id="{C15BAF04-FAE2-4334-9CAB-3E400C45355A}">
            <xm:f>NOT(ISERROR(SEARCH('Listados Datos'!$T$3,AE78)))</xm:f>
            <xm:f>'Listados Datos'!$T$3</xm:f>
            <x14:dxf>
              <fill>
                <patternFill patternType="solid">
                  <bgColor rgb="FFC00000"/>
                </patternFill>
              </fill>
            </x14:dxf>
          </x14:cfRule>
          <x14:cfRule type="containsText" priority="16704" operator="containsText" id="{53401A27-8884-4551-BD6E-B4A79CFAA2BD}">
            <xm:f>NOT(ISERROR(SEARCH('Listados Datos'!$T$4,AE78)))</xm:f>
            <xm:f>'Listados Datos'!$T$4</xm:f>
            <x14:dxf>
              <font>
                <b/>
                <i val="0"/>
                <color theme="0"/>
              </font>
              <fill>
                <patternFill>
                  <bgColor rgb="FFE26B0A"/>
                </patternFill>
              </fill>
            </x14:dxf>
          </x14:cfRule>
          <x14:cfRule type="containsText" priority="16705" operator="containsText" id="{774E09AD-3257-4B9D-84BA-344C3B7A847B}">
            <xm:f>NOT(ISERROR(SEARCH('Listados Datos'!$T$5,AE78)))</xm:f>
            <xm:f>'Listados Datos'!$T$5</xm:f>
            <x14:dxf>
              <font>
                <b/>
                <i val="0"/>
                <color auto="1"/>
              </font>
              <fill>
                <patternFill>
                  <bgColor rgb="FFFFFF00"/>
                </patternFill>
              </fill>
            </x14:dxf>
          </x14:cfRule>
          <x14:cfRule type="containsText" priority="16706" operator="containsText" id="{29D14EB7-5D2E-428A-AEF6-CFD8CB3D4173}">
            <xm:f>NOT(ISERROR(SEARCH('Listados Datos'!$T$6,AE78)))</xm:f>
            <xm:f>'Listados Datos'!$T$6</xm:f>
            <x14:dxf>
              <font>
                <b/>
                <i val="0"/>
              </font>
              <fill>
                <patternFill>
                  <bgColor rgb="FF92D050"/>
                </patternFill>
              </fill>
            </x14:dxf>
          </x14:cfRule>
          <xm:sqref>AE78:AF79</xm:sqref>
        </x14:conditionalFormatting>
        <x14:conditionalFormatting xmlns:xm="http://schemas.microsoft.com/office/excel/2006/main">
          <x14:cfRule type="containsText" priority="16699" operator="containsText" id="{67079194-77C1-475F-A8B7-2C85794AFF99}">
            <xm:f>NOT(ISERROR(SEARCH('Listados Datos'!$T$3,AA78)))</xm:f>
            <xm:f>'Listados Datos'!$T$3</xm:f>
            <x14:dxf>
              <fill>
                <patternFill patternType="solid">
                  <bgColor rgb="FFC00000"/>
                </patternFill>
              </fill>
            </x14:dxf>
          </x14:cfRule>
          <x14:cfRule type="containsText" priority="16700" operator="containsText" id="{26A0E0C7-B24D-4429-AB8D-8EF60B157AEB}">
            <xm:f>NOT(ISERROR(SEARCH('Listados Datos'!$T$4,AA78)))</xm:f>
            <xm:f>'Listados Datos'!$T$4</xm:f>
            <x14:dxf>
              <font>
                <b/>
                <i val="0"/>
                <color theme="0"/>
              </font>
              <fill>
                <patternFill>
                  <bgColor rgb="FFE26B0A"/>
                </patternFill>
              </fill>
            </x14:dxf>
          </x14:cfRule>
          <x14:cfRule type="containsText" priority="16701" operator="containsText" id="{43BB48D8-BB88-446D-BE6B-D6A1AE104B6D}">
            <xm:f>NOT(ISERROR(SEARCH('Listados Datos'!$T$5,AA78)))</xm:f>
            <xm:f>'Listados Datos'!$T$5</xm:f>
            <x14:dxf>
              <font>
                <b/>
                <i val="0"/>
                <color auto="1"/>
              </font>
              <fill>
                <patternFill>
                  <bgColor rgb="FFFFFF00"/>
                </patternFill>
              </fill>
            </x14:dxf>
          </x14:cfRule>
          <x14:cfRule type="containsText" priority="16702" operator="containsText" id="{BCA2FC95-2F76-49D5-B8C0-A558C9F643BC}">
            <xm:f>NOT(ISERROR(SEARCH('Listados Datos'!$T$6,AA78)))</xm:f>
            <xm:f>'Listados Datos'!$T$6</xm:f>
            <x14:dxf>
              <font>
                <b/>
                <i val="0"/>
              </font>
              <fill>
                <patternFill>
                  <bgColor rgb="FF92D050"/>
                </patternFill>
              </fill>
            </x14:dxf>
          </x14:cfRule>
          <xm:sqref>AA78:AA79</xm:sqref>
        </x14:conditionalFormatting>
        <x14:conditionalFormatting xmlns:xm="http://schemas.microsoft.com/office/excel/2006/main">
          <x14:cfRule type="containsText" priority="16689" operator="containsText" id="{A7A686E1-A703-43CA-87A1-D0031233FECE}">
            <xm:f>NOT(ISERROR(SEARCH('Listados Datos'!$P$3,Y78)))</xm:f>
            <xm:f>'Listados Datos'!$P$3</xm:f>
            <x14:dxf>
              <fill>
                <patternFill>
                  <bgColor rgb="FF99CC00"/>
                </patternFill>
              </fill>
            </x14:dxf>
          </x14:cfRule>
          <x14:cfRule type="containsText" priority="16690" operator="containsText" id="{8896963A-BC6E-43E4-966F-FF283A036032}">
            <xm:f>NOT(ISERROR(SEARCH('Listados Datos'!$P$4,Y78)))</xm:f>
            <xm:f>'Listados Datos'!$P$4</xm:f>
            <x14:dxf>
              <fill>
                <patternFill>
                  <bgColor rgb="FF33CC33"/>
                </patternFill>
              </fill>
            </x14:dxf>
          </x14:cfRule>
          <x14:cfRule type="containsText" priority="16691" operator="containsText" id="{0F9359A6-8ED9-4B0B-8A83-5CE70A7E0896}">
            <xm:f>NOT(ISERROR(SEARCH('Listados Datos'!$P$5,Y78)))</xm:f>
            <xm:f>'Listados Datos'!$P$5</xm:f>
            <x14:dxf>
              <fill>
                <patternFill>
                  <bgColor rgb="FFFFFF00"/>
                </patternFill>
              </fill>
            </x14:dxf>
          </x14:cfRule>
          <x14:cfRule type="containsText" priority="16692" operator="containsText" id="{7932D617-0512-4DD4-AF8E-4565B1A08CA8}">
            <xm:f>NOT(ISERROR(SEARCH('Listados Datos'!$P$6,Y78)))</xm:f>
            <xm:f>'Listados Datos'!$P$6</xm:f>
            <x14:dxf>
              <fill>
                <patternFill>
                  <bgColor rgb="FFFFC000"/>
                </patternFill>
              </fill>
            </x14:dxf>
          </x14:cfRule>
          <x14:cfRule type="containsText" priority="16693" operator="containsText" id="{A3DD061C-DCC5-4BD6-BC7E-B5210C30F901}">
            <xm:f>NOT(ISERROR(SEARCH('Listados Datos'!$P$7,Y78)))</xm:f>
            <xm:f>'Listados Datos'!$P$7</xm:f>
            <x14:dxf>
              <fill>
                <patternFill>
                  <bgColor rgb="FFFF0000"/>
                </patternFill>
              </fill>
            </x14:dxf>
          </x14:cfRule>
          <xm:sqref>Y78:Y79</xm:sqref>
        </x14:conditionalFormatting>
        <x14:conditionalFormatting xmlns:xm="http://schemas.microsoft.com/office/excel/2006/main">
          <x14:cfRule type="containsText" priority="16539" operator="containsText" id="{70E50BF2-2079-455D-B817-398A97E76D9D}">
            <xm:f>NOT(ISERROR(SEARCH('Listados Datos'!$T$3,AW84)))</xm:f>
            <xm:f>'Listados Datos'!$T$3</xm:f>
            <x14:dxf>
              <fill>
                <patternFill patternType="solid">
                  <bgColor rgb="FFC00000"/>
                </patternFill>
              </fill>
            </x14:dxf>
          </x14:cfRule>
          <x14:cfRule type="containsText" priority="16540" operator="containsText" id="{090DE35C-D54D-48B7-9CC7-0BCDC06E002D}">
            <xm:f>NOT(ISERROR(SEARCH('Listados Datos'!$T$4,AW84)))</xm:f>
            <xm:f>'Listados Datos'!$T$4</xm:f>
            <x14:dxf>
              <font>
                <b/>
                <i val="0"/>
                <color theme="0"/>
              </font>
              <fill>
                <patternFill>
                  <bgColor rgb="FFE26B0A"/>
                </patternFill>
              </fill>
            </x14:dxf>
          </x14:cfRule>
          <x14:cfRule type="containsText" priority="16541" operator="containsText" id="{62178AC9-8220-4BAF-BD25-726E0F3B2585}">
            <xm:f>NOT(ISERROR(SEARCH('Listados Datos'!$T$5,AW84)))</xm:f>
            <xm:f>'Listados Datos'!$T$5</xm:f>
            <x14:dxf>
              <font>
                <b/>
                <i val="0"/>
                <color auto="1"/>
              </font>
              <fill>
                <patternFill>
                  <bgColor rgb="FFFFFF00"/>
                </patternFill>
              </fill>
            </x14:dxf>
          </x14:cfRule>
          <x14:cfRule type="containsText" priority="16542" operator="containsText" id="{A7D0AA7C-632C-4F1A-8751-1645E261BE8E}">
            <xm:f>NOT(ISERROR(SEARCH('Listados Datos'!$T$6,AW84)))</xm:f>
            <xm:f>'Listados Datos'!$T$6</xm:f>
            <x14:dxf>
              <font>
                <b/>
                <i val="0"/>
              </font>
              <fill>
                <patternFill>
                  <bgColor rgb="FF92D050"/>
                </patternFill>
              </fill>
            </x14:dxf>
          </x14:cfRule>
          <xm:sqref>AW84</xm:sqref>
        </x14:conditionalFormatting>
        <x14:conditionalFormatting xmlns:xm="http://schemas.microsoft.com/office/excel/2006/main">
          <x14:cfRule type="containsText" priority="16529" operator="containsText" id="{7F4D6112-1BF3-4B9A-923E-13D89D8523AA}">
            <xm:f>NOT(ISERROR(SEARCH('Listados Datos'!$P$3,AU84)))</xm:f>
            <xm:f>'Listados Datos'!$P$3</xm:f>
            <x14:dxf>
              <fill>
                <patternFill>
                  <bgColor rgb="FF99CC00"/>
                </patternFill>
              </fill>
            </x14:dxf>
          </x14:cfRule>
          <x14:cfRule type="containsText" priority="16530" operator="containsText" id="{677561A0-8216-40AD-8A47-971224FAC9AA}">
            <xm:f>NOT(ISERROR(SEARCH('Listados Datos'!$P$4,AU84)))</xm:f>
            <xm:f>'Listados Datos'!$P$4</xm:f>
            <x14:dxf>
              <fill>
                <patternFill>
                  <bgColor rgb="FF33CC33"/>
                </patternFill>
              </fill>
            </x14:dxf>
          </x14:cfRule>
          <x14:cfRule type="containsText" priority="16531" operator="containsText" id="{4940D79E-C507-49C0-856E-20EC572F29DD}">
            <xm:f>NOT(ISERROR(SEARCH('Listados Datos'!$P$5,AU84)))</xm:f>
            <xm:f>'Listados Datos'!$P$5</xm:f>
            <x14:dxf>
              <fill>
                <patternFill>
                  <bgColor rgb="FFFFFF00"/>
                </patternFill>
              </fill>
            </x14:dxf>
          </x14:cfRule>
          <x14:cfRule type="containsText" priority="16532" operator="containsText" id="{AEACFA3F-02BC-4BC4-B41F-DC10F7392671}">
            <xm:f>NOT(ISERROR(SEARCH('Listados Datos'!$P$6,AU84)))</xm:f>
            <xm:f>'Listados Datos'!$P$6</xm:f>
            <x14:dxf>
              <fill>
                <patternFill>
                  <bgColor rgb="FFFFC000"/>
                </patternFill>
              </fill>
            </x14:dxf>
          </x14:cfRule>
          <x14:cfRule type="containsText" priority="16533" operator="containsText" id="{4093F373-6136-4E71-AD34-9539EB9CA6AB}">
            <xm:f>NOT(ISERROR(SEARCH('Listados Datos'!$P$7,AU84)))</xm:f>
            <xm:f>'Listados Datos'!$P$7</xm:f>
            <x14:dxf>
              <fill>
                <patternFill>
                  <bgColor rgb="FFFF0000"/>
                </patternFill>
              </fill>
            </x14:dxf>
          </x14:cfRule>
          <xm:sqref>AU84</xm:sqref>
        </x14:conditionalFormatting>
        <x14:conditionalFormatting xmlns:xm="http://schemas.microsoft.com/office/excel/2006/main">
          <x14:cfRule type="containsText" priority="16661" operator="containsText" id="{AEAD6E1A-FFE7-4A4E-8444-0D6A59267932}">
            <xm:f>NOT(ISERROR(SEARCH('Listados Datos'!$T$3,AW79)))</xm:f>
            <xm:f>'Listados Datos'!$T$3</xm:f>
            <x14:dxf>
              <fill>
                <patternFill patternType="solid">
                  <bgColor rgb="FFC00000"/>
                </patternFill>
              </fill>
            </x14:dxf>
          </x14:cfRule>
          <x14:cfRule type="containsText" priority="16662" operator="containsText" id="{F5CCE2A2-947A-4D9F-8C02-DAAB7F402C56}">
            <xm:f>NOT(ISERROR(SEARCH('Listados Datos'!$T$4,AW79)))</xm:f>
            <xm:f>'Listados Datos'!$T$4</xm:f>
            <x14:dxf>
              <font>
                <b/>
                <i val="0"/>
                <color theme="0"/>
              </font>
              <fill>
                <patternFill>
                  <bgColor rgb="FFE26B0A"/>
                </patternFill>
              </fill>
            </x14:dxf>
          </x14:cfRule>
          <x14:cfRule type="containsText" priority="16663" operator="containsText" id="{1487CD7A-9FEA-4233-8524-F103030047CF}">
            <xm:f>NOT(ISERROR(SEARCH('Listados Datos'!$T$5,AW79)))</xm:f>
            <xm:f>'Listados Datos'!$T$5</xm:f>
            <x14:dxf>
              <font>
                <b/>
                <i val="0"/>
                <color auto="1"/>
              </font>
              <fill>
                <patternFill>
                  <bgColor rgb="FFFFFF00"/>
                </patternFill>
              </fill>
            </x14:dxf>
          </x14:cfRule>
          <x14:cfRule type="containsText" priority="16664" operator="containsText" id="{90DBF447-22A6-4E5D-ADAC-935B91FFF164}">
            <xm:f>NOT(ISERROR(SEARCH('Listados Datos'!$T$6,AW79)))</xm:f>
            <xm:f>'Listados Datos'!$T$6</xm:f>
            <x14:dxf>
              <font>
                <b/>
                <i val="0"/>
              </font>
              <fill>
                <patternFill>
                  <bgColor rgb="FF92D050"/>
                </patternFill>
              </fill>
            </x14:dxf>
          </x14:cfRule>
          <xm:sqref>AW79</xm:sqref>
        </x14:conditionalFormatting>
        <x14:conditionalFormatting xmlns:xm="http://schemas.microsoft.com/office/excel/2006/main">
          <x14:cfRule type="containsText" priority="16651" operator="containsText" id="{78BFD1C2-3209-47A1-B1B5-7911DDEE3778}">
            <xm:f>NOT(ISERROR(SEARCH('Listados Datos'!$P$3,AU79)))</xm:f>
            <xm:f>'Listados Datos'!$P$3</xm:f>
            <x14:dxf>
              <fill>
                <patternFill>
                  <bgColor rgb="FF99CC00"/>
                </patternFill>
              </fill>
            </x14:dxf>
          </x14:cfRule>
          <x14:cfRule type="containsText" priority="16652" operator="containsText" id="{0A1FF0FA-6E8D-4945-AAD2-0C455E3442C1}">
            <xm:f>NOT(ISERROR(SEARCH('Listados Datos'!$P$4,AU79)))</xm:f>
            <xm:f>'Listados Datos'!$P$4</xm:f>
            <x14:dxf>
              <fill>
                <patternFill>
                  <bgColor rgb="FF33CC33"/>
                </patternFill>
              </fill>
            </x14:dxf>
          </x14:cfRule>
          <x14:cfRule type="containsText" priority="16653" operator="containsText" id="{D60E7945-97EB-46AA-8894-EDE402268820}">
            <xm:f>NOT(ISERROR(SEARCH('Listados Datos'!$P$5,AU79)))</xm:f>
            <xm:f>'Listados Datos'!$P$5</xm:f>
            <x14:dxf>
              <fill>
                <patternFill>
                  <bgColor rgb="FFFFFF00"/>
                </patternFill>
              </fill>
            </x14:dxf>
          </x14:cfRule>
          <x14:cfRule type="containsText" priority="16654" operator="containsText" id="{3B670D20-B9A8-4D35-8074-CB96FC2BD4B6}">
            <xm:f>NOT(ISERROR(SEARCH('Listados Datos'!$P$6,AU79)))</xm:f>
            <xm:f>'Listados Datos'!$P$6</xm:f>
            <x14:dxf>
              <fill>
                <patternFill>
                  <bgColor rgb="FFFFC000"/>
                </patternFill>
              </fill>
            </x14:dxf>
          </x14:cfRule>
          <x14:cfRule type="containsText" priority="16655" operator="containsText" id="{D76FE1FF-C4A3-43DC-9F98-84E1BBB2E5D2}">
            <xm:f>NOT(ISERROR(SEARCH('Listados Datos'!$P$7,AU79)))</xm:f>
            <xm:f>'Listados Datos'!$P$7</xm:f>
            <x14:dxf>
              <fill>
                <patternFill>
                  <bgColor rgb="FFFF0000"/>
                </patternFill>
              </fill>
            </x14:dxf>
          </x14:cfRule>
          <xm:sqref>AU79</xm:sqref>
        </x14:conditionalFormatting>
        <x14:conditionalFormatting xmlns:xm="http://schemas.microsoft.com/office/excel/2006/main">
          <x14:cfRule type="containsText" priority="16647" operator="containsText" id="{C4AADBFE-C889-45A5-A44C-27F6ECCCAF92}">
            <xm:f>NOT(ISERROR(SEARCH('Listados Datos'!$T$3,AE82)))</xm:f>
            <xm:f>'Listados Datos'!$T$3</xm:f>
            <x14:dxf>
              <fill>
                <patternFill patternType="solid">
                  <bgColor rgb="FFC00000"/>
                </patternFill>
              </fill>
            </x14:dxf>
          </x14:cfRule>
          <x14:cfRule type="containsText" priority="16648" operator="containsText" id="{8BCB923E-FDD0-4778-898D-9221DB3F9353}">
            <xm:f>NOT(ISERROR(SEARCH('Listados Datos'!$T$4,AE82)))</xm:f>
            <xm:f>'Listados Datos'!$T$4</xm:f>
            <x14:dxf>
              <font>
                <b/>
                <i val="0"/>
                <color theme="0"/>
              </font>
              <fill>
                <patternFill>
                  <bgColor rgb="FFE26B0A"/>
                </patternFill>
              </fill>
            </x14:dxf>
          </x14:cfRule>
          <x14:cfRule type="containsText" priority="16649" operator="containsText" id="{F7D44536-50F4-419F-8915-43CCFDD78A1C}">
            <xm:f>NOT(ISERROR(SEARCH('Listados Datos'!$T$5,AE82)))</xm:f>
            <xm:f>'Listados Datos'!$T$5</xm:f>
            <x14:dxf>
              <font>
                <b/>
                <i val="0"/>
                <color auto="1"/>
              </font>
              <fill>
                <patternFill>
                  <bgColor rgb="FFFFFF00"/>
                </patternFill>
              </fill>
            </x14:dxf>
          </x14:cfRule>
          <x14:cfRule type="containsText" priority="16650" operator="containsText" id="{DDF4DCF3-825D-4EA5-AC7A-2FB13340664F}">
            <xm:f>NOT(ISERROR(SEARCH('Listados Datos'!$T$6,AE82)))</xm:f>
            <xm:f>'Listados Datos'!$T$6</xm:f>
            <x14:dxf>
              <font>
                <b/>
                <i val="0"/>
              </font>
              <fill>
                <patternFill>
                  <bgColor rgb="FF92D050"/>
                </patternFill>
              </fill>
            </x14:dxf>
          </x14:cfRule>
          <xm:sqref>AE82:AF83 AE87:AF87</xm:sqref>
        </x14:conditionalFormatting>
        <x14:conditionalFormatting xmlns:xm="http://schemas.microsoft.com/office/excel/2006/main">
          <x14:cfRule type="containsText" priority="16643" operator="containsText" id="{1E93305E-B3B2-4E88-B3CA-6AFFABE4E761}">
            <xm:f>NOT(ISERROR(SEARCH('Listados Datos'!$T$3,AA82)))</xm:f>
            <xm:f>'Listados Datos'!$T$3</xm:f>
            <x14:dxf>
              <fill>
                <patternFill patternType="solid">
                  <bgColor rgb="FFC00000"/>
                </patternFill>
              </fill>
            </x14:dxf>
          </x14:cfRule>
          <x14:cfRule type="containsText" priority="16644" operator="containsText" id="{06625E55-62F5-4E8D-8577-9C9980EB4713}">
            <xm:f>NOT(ISERROR(SEARCH('Listados Datos'!$T$4,AA82)))</xm:f>
            <xm:f>'Listados Datos'!$T$4</xm:f>
            <x14:dxf>
              <font>
                <b/>
                <i val="0"/>
                <color theme="0"/>
              </font>
              <fill>
                <patternFill>
                  <bgColor rgb="FFE26B0A"/>
                </patternFill>
              </fill>
            </x14:dxf>
          </x14:cfRule>
          <x14:cfRule type="containsText" priority="16645" operator="containsText" id="{464C0DF8-2B34-4075-8D30-086CDFA45A3B}">
            <xm:f>NOT(ISERROR(SEARCH('Listados Datos'!$T$5,AA82)))</xm:f>
            <xm:f>'Listados Datos'!$T$5</xm:f>
            <x14:dxf>
              <font>
                <b/>
                <i val="0"/>
                <color auto="1"/>
              </font>
              <fill>
                <patternFill>
                  <bgColor rgb="FFFFFF00"/>
                </patternFill>
              </fill>
            </x14:dxf>
          </x14:cfRule>
          <x14:cfRule type="containsText" priority="16646" operator="containsText" id="{90A3DA90-48E2-4EF7-93EC-9E95FE29EFF3}">
            <xm:f>NOT(ISERROR(SEARCH('Listados Datos'!$T$6,AA82)))</xm:f>
            <xm:f>'Listados Datos'!$T$6</xm:f>
            <x14:dxf>
              <font>
                <b/>
                <i val="0"/>
              </font>
              <fill>
                <patternFill>
                  <bgColor rgb="FF92D050"/>
                </patternFill>
              </fill>
            </x14:dxf>
          </x14:cfRule>
          <xm:sqref>AA82:AA83</xm:sqref>
        </x14:conditionalFormatting>
        <x14:conditionalFormatting xmlns:xm="http://schemas.microsoft.com/office/excel/2006/main">
          <x14:cfRule type="containsText" priority="16633" operator="containsText" id="{800723A5-B625-4DE1-9C68-CEA01DDB1F34}">
            <xm:f>NOT(ISERROR(SEARCH('Listados Datos'!$P$3,Y82)))</xm:f>
            <xm:f>'Listados Datos'!$P$3</xm:f>
            <x14:dxf>
              <fill>
                <patternFill>
                  <bgColor rgb="FF99CC00"/>
                </patternFill>
              </fill>
            </x14:dxf>
          </x14:cfRule>
          <x14:cfRule type="containsText" priority="16634" operator="containsText" id="{E06F255A-F347-44BA-859F-71A3CFE2864A}">
            <xm:f>NOT(ISERROR(SEARCH('Listados Datos'!$P$4,Y82)))</xm:f>
            <xm:f>'Listados Datos'!$P$4</xm:f>
            <x14:dxf>
              <fill>
                <patternFill>
                  <bgColor rgb="FF33CC33"/>
                </patternFill>
              </fill>
            </x14:dxf>
          </x14:cfRule>
          <x14:cfRule type="containsText" priority="16635" operator="containsText" id="{829CC00F-AD78-4EAA-B3C3-454DDF09864F}">
            <xm:f>NOT(ISERROR(SEARCH('Listados Datos'!$P$5,Y82)))</xm:f>
            <xm:f>'Listados Datos'!$P$5</xm:f>
            <x14:dxf>
              <fill>
                <patternFill>
                  <bgColor rgb="FFFFFF00"/>
                </patternFill>
              </fill>
            </x14:dxf>
          </x14:cfRule>
          <x14:cfRule type="containsText" priority="16636" operator="containsText" id="{82DC42C3-6AA2-4EDF-914F-69AD07208D2D}">
            <xm:f>NOT(ISERROR(SEARCH('Listados Datos'!$P$6,Y82)))</xm:f>
            <xm:f>'Listados Datos'!$P$6</xm:f>
            <x14:dxf>
              <fill>
                <patternFill>
                  <bgColor rgb="FFFFC000"/>
                </patternFill>
              </fill>
            </x14:dxf>
          </x14:cfRule>
          <x14:cfRule type="containsText" priority="16637" operator="containsText" id="{6A2E44FE-1B77-4DAA-9C89-86D80CFF5397}">
            <xm:f>NOT(ISERROR(SEARCH('Listados Datos'!$P$7,Y82)))</xm:f>
            <xm:f>'Listados Datos'!$P$7</xm:f>
            <x14:dxf>
              <fill>
                <patternFill>
                  <bgColor rgb="FFFF0000"/>
                </patternFill>
              </fill>
            </x14:dxf>
          </x14:cfRule>
          <xm:sqref>Y82:Y83</xm:sqref>
        </x14:conditionalFormatting>
        <x14:conditionalFormatting xmlns:xm="http://schemas.microsoft.com/office/excel/2006/main">
          <x14:cfRule type="containsText" priority="16609" operator="containsText" id="{88DC808D-5B23-4C4D-B09D-1B221D9557E3}">
            <xm:f>NOT(ISERROR(SEARCH('Listados Datos'!$T$3,AW82)))</xm:f>
            <xm:f>'Listados Datos'!$T$3</xm:f>
            <x14:dxf>
              <fill>
                <patternFill patternType="solid">
                  <bgColor rgb="FFC00000"/>
                </patternFill>
              </fill>
            </x14:dxf>
          </x14:cfRule>
          <x14:cfRule type="containsText" priority="16610" operator="containsText" id="{2381C840-149B-499C-B6E5-6FFF96F41D94}">
            <xm:f>NOT(ISERROR(SEARCH('Listados Datos'!$T$4,AW82)))</xm:f>
            <xm:f>'Listados Datos'!$T$4</xm:f>
            <x14:dxf>
              <font>
                <b/>
                <i val="0"/>
                <color theme="0"/>
              </font>
              <fill>
                <patternFill>
                  <bgColor rgb="FFE26B0A"/>
                </patternFill>
              </fill>
            </x14:dxf>
          </x14:cfRule>
          <x14:cfRule type="containsText" priority="16611" operator="containsText" id="{82E233F8-0C56-429E-B289-CDAC78233406}">
            <xm:f>NOT(ISERROR(SEARCH('Listados Datos'!$T$5,AW82)))</xm:f>
            <xm:f>'Listados Datos'!$T$5</xm:f>
            <x14:dxf>
              <font>
                <b/>
                <i val="0"/>
                <color auto="1"/>
              </font>
              <fill>
                <patternFill>
                  <bgColor rgb="FFFFFF00"/>
                </patternFill>
              </fill>
            </x14:dxf>
          </x14:cfRule>
          <x14:cfRule type="containsText" priority="16612" operator="containsText" id="{E9186183-CD87-42B3-B3BB-3AF33DBC636F}">
            <xm:f>NOT(ISERROR(SEARCH('Listados Datos'!$T$6,AW82)))</xm:f>
            <xm:f>'Listados Datos'!$T$6</xm:f>
            <x14:dxf>
              <font>
                <b/>
                <i val="0"/>
              </font>
              <fill>
                <patternFill>
                  <bgColor rgb="FF92D050"/>
                </patternFill>
              </fill>
            </x14:dxf>
          </x14:cfRule>
          <xm:sqref>AW82</xm:sqref>
        </x14:conditionalFormatting>
        <x14:conditionalFormatting xmlns:xm="http://schemas.microsoft.com/office/excel/2006/main">
          <x14:cfRule type="containsText" priority="16599" operator="containsText" id="{73A1E612-8411-4AF3-8E4D-0E9FBE5DAD31}">
            <xm:f>NOT(ISERROR(SEARCH('Listados Datos'!$P$3,AU82)))</xm:f>
            <xm:f>'Listados Datos'!$P$3</xm:f>
            <x14:dxf>
              <fill>
                <patternFill>
                  <bgColor rgb="FF99CC00"/>
                </patternFill>
              </fill>
            </x14:dxf>
          </x14:cfRule>
          <x14:cfRule type="containsText" priority="16600" operator="containsText" id="{A4AF9C1F-3C3C-4614-B287-7F47DE86601A}">
            <xm:f>NOT(ISERROR(SEARCH('Listados Datos'!$P$4,AU82)))</xm:f>
            <xm:f>'Listados Datos'!$P$4</xm:f>
            <x14:dxf>
              <fill>
                <patternFill>
                  <bgColor rgb="FF33CC33"/>
                </patternFill>
              </fill>
            </x14:dxf>
          </x14:cfRule>
          <x14:cfRule type="containsText" priority="16601" operator="containsText" id="{D91DB614-8B18-4C3F-BF4C-E44AAF40277E}">
            <xm:f>NOT(ISERROR(SEARCH('Listados Datos'!$P$5,AU82)))</xm:f>
            <xm:f>'Listados Datos'!$P$5</xm:f>
            <x14:dxf>
              <fill>
                <patternFill>
                  <bgColor rgb="FFFFFF00"/>
                </patternFill>
              </fill>
            </x14:dxf>
          </x14:cfRule>
          <x14:cfRule type="containsText" priority="16602" operator="containsText" id="{0C292652-E29E-46C9-BC38-E235789F8AE0}">
            <xm:f>NOT(ISERROR(SEARCH('Listados Datos'!$P$6,AU82)))</xm:f>
            <xm:f>'Listados Datos'!$P$6</xm:f>
            <x14:dxf>
              <fill>
                <patternFill>
                  <bgColor rgb="FFFFC000"/>
                </patternFill>
              </fill>
            </x14:dxf>
          </x14:cfRule>
          <x14:cfRule type="containsText" priority="16603" operator="containsText" id="{89C5523C-A4BC-46F9-938B-929355C75CEF}">
            <xm:f>NOT(ISERROR(SEARCH('Listados Datos'!$P$7,AU82)))</xm:f>
            <xm:f>'Listados Datos'!$P$7</xm:f>
            <x14:dxf>
              <fill>
                <patternFill>
                  <bgColor rgb="FFFF0000"/>
                </patternFill>
              </fill>
            </x14:dxf>
          </x14:cfRule>
          <xm:sqref>AU82</xm:sqref>
        </x14:conditionalFormatting>
        <x14:conditionalFormatting xmlns:xm="http://schemas.microsoft.com/office/excel/2006/main">
          <x14:cfRule type="containsText" priority="16595" operator="containsText" id="{8A9A5787-E32E-4556-B50D-2D938808473D}">
            <xm:f>NOT(ISERROR(SEARCH('Listados Datos'!$T$3,AW83)))</xm:f>
            <xm:f>'Listados Datos'!$T$3</xm:f>
            <x14:dxf>
              <fill>
                <patternFill patternType="solid">
                  <bgColor rgb="FFC00000"/>
                </patternFill>
              </fill>
            </x14:dxf>
          </x14:cfRule>
          <x14:cfRule type="containsText" priority="16596" operator="containsText" id="{9BE096F8-5405-4211-90B8-E12768E56BC2}">
            <xm:f>NOT(ISERROR(SEARCH('Listados Datos'!$T$4,AW83)))</xm:f>
            <xm:f>'Listados Datos'!$T$4</xm:f>
            <x14:dxf>
              <font>
                <b/>
                <i val="0"/>
                <color theme="0"/>
              </font>
              <fill>
                <patternFill>
                  <bgColor rgb="FFE26B0A"/>
                </patternFill>
              </fill>
            </x14:dxf>
          </x14:cfRule>
          <x14:cfRule type="containsText" priority="16597" operator="containsText" id="{B5FCAD5C-E6D4-449E-94B3-B134B2F3F99F}">
            <xm:f>NOT(ISERROR(SEARCH('Listados Datos'!$T$5,AW83)))</xm:f>
            <xm:f>'Listados Datos'!$T$5</xm:f>
            <x14:dxf>
              <font>
                <b/>
                <i val="0"/>
                <color auto="1"/>
              </font>
              <fill>
                <patternFill>
                  <bgColor rgb="FFFFFF00"/>
                </patternFill>
              </fill>
            </x14:dxf>
          </x14:cfRule>
          <x14:cfRule type="containsText" priority="16598" operator="containsText" id="{0F14C328-9867-46BA-BDCE-FC9173C7679D}">
            <xm:f>NOT(ISERROR(SEARCH('Listados Datos'!$T$6,AW83)))</xm:f>
            <xm:f>'Listados Datos'!$T$6</xm:f>
            <x14:dxf>
              <font>
                <b/>
                <i val="0"/>
              </font>
              <fill>
                <patternFill>
                  <bgColor rgb="FF92D050"/>
                </patternFill>
              </fill>
            </x14:dxf>
          </x14:cfRule>
          <xm:sqref>AW83</xm:sqref>
        </x14:conditionalFormatting>
        <x14:conditionalFormatting xmlns:xm="http://schemas.microsoft.com/office/excel/2006/main">
          <x14:cfRule type="containsText" priority="16585" operator="containsText" id="{EB61771A-FED8-4AB9-8B77-2E6C4E17756D}">
            <xm:f>NOT(ISERROR(SEARCH('Listados Datos'!$P$3,AU83)))</xm:f>
            <xm:f>'Listados Datos'!$P$3</xm:f>
            <x14:dxf>
              <fill>
                <patternFill>
                  <bgColor rgb="FF99CC00"/>
                </patternFill>
              </fill>
            </x14:dxf>
          </x14:cfRule>
          <x14:cfRule type="containsText" priority="16586" operator="containsText" id="{7BA9FCE9-ED81-4C5C-8FC4-566884C87148}">
            <xm:f>NOT(ISERROR(SEARCH('Listados Datos'!$P$4,AU83)))</xm:f>
            <xm:f>'Listados Datos'!$P$4</xm:f>
            <x14:dxf>
              <fill>
                <patternFill>
                  <bgColor rgb="FF33CC33"/>
                </patternFill>
              </fill>
            </x14:dxf>
          </x14:cfRule>
          <x14:cfRule type="containsText" priority="16587" operator="containsText" id="{DFFDF62E-DB01-476C-9D54-40503274AC1D}">
            <xm:f>NOT(ISERROR(SEARCH('Listados Datos'!$P$5,AU83)))</xm:f>
            <xm:f>'Listados Datos'!$P$5</xm:f>
            <x14:dxf>
              <fill>
                <patternFill>
                  <bgColor rgb="FFFFFF00"/>
                </patternFill>
              </fill>
            </x14:dxf>
          </x14:cfRule>
          <x14:cfRule type="containsText" priority="16588" operator="containsText" id="{93DD02EC-4C03-4F9D-8882-90DB2004193F}">
            <xm:f>NOT(ISERROR(SEARCH('Listados Datos'!$P$6,AU83)))</xm:f>
            <xm:f>'Listados Datos'!$P$6</xm:f>
            <x14:dxf>
              <fill>
                <patternFill>
                  <bgColor rgb="FFFFC000"/>
                </patternFill>
              </fill>
            </x14:dxf>
          </x14:cfRule>
          <x14:cfRule type="containsText" priority="16589" operator="containsText" id="{680A0288-35F9-4B65-9C36-99C0ADEAE9A5}">
            <xm:f>NOT(ISERROR(SEARCH('Listados Datos'!$P$7,AU83)))</xm:f>
            <xm:f>'Listados Datos'!$P$7</xm:f>
            <x14:dxf>
              <fill>
                <patternFill>
                  <bgColor rgb="FFFF0000"/>
                </patternFill>
              </fill>
            </x14:dxf>
          </x14:cfRule>
          <xm:sqref>AU83</xm:sqref>
        </x14:conditionalFormatting>
        <x14:conditionalFormatting xmlns:xm="http://schemas.microsoft.com/office/excel/2006/main">
          <x14:cfRule type="containsText" priority="16445" operator="containsText" id="{DE40CACB-2BF9-489F-8BF1-27850DF25C2F}">
            <xm:f>NOT(ISERROR(SEARCH('Listados Datos'!$T$3,AW93)))</xm:f>
            <xm:f>'Listados Datos'!$T$3</xm:f>
            <x14:dxf>
              <fill>
                <patternFill patternType="solid">
                  <bgColor rgb="FFC00000"/>
                </patternFill>
              </fill>
            </x14:dxf>
          </x14:cfRule>
          <x14:cfRule type="containsText" priority="16446" operator="containsText" id="{8F304BCA-9AE9-4C9A-A510-EC015856D8E1}">
            <xm:f>NOT(ISERROR(SEARCH('Listados Datos'!$T$4,AW93)))</xm:f>
            <xm:f>'Listados Datos'!$T$4</xm:f>
            <x14:dxf>
              <font>
                <b/>
                <i val="0"/>
                <color theme="0"/>
              </font>
              <fill>
                <patternFill>
                  <bgColor rgb="FFE26B0A"/>
                </patternFill>
              </fill>
            </x14:dxf>
          </x14:cfRule>
          <x14:cfRule type="containsText" priority="16447" operator="containsText" id="{7117971F-F0F4-4D6F-A1A4-4EDC4CDF107B}">
            <xm:f>NOT(ISERROR(SEARCH('Listados Datos'!$T$5,AW93)))</xm:f>
            <xm:f>'Listados Datos'!$T$5</xm:f>
            <x14:dxf>
              <font>
                <b/>
                <i val="0"/>
                <color auto="1"/>
              </font>
              <fill>
                <patternFill>
                  <bgColor rgb="FFFFFF00"/>
                </patternFill>
              </fill>
            </x14:dxf>
          </x14:cfRule>
          <x14:cfRule type="containsText" priority="16448" operator="containsText" id="{1DE037AA-7DDC-40AE-BB02-FAA8025F56BA}">
            <xm:f>NOT(ISERROR(SEARCH('Listados Datos'!$T$6,AW93)))</xm:f>
            <xm:f>'Listados Datos'!$T$6</xm:f>
            <x14:dxf>
              <font>
                <b/>
                <i val="0"/>
              </font>
              <fill>
                <patternFill>
                  <bgColor rgb="FF92D050"/>
                </patternFill>
              </fill>
            </x14:dxf>
          </x14:cfRule>
          <xm:sqref>AW93</xm:sqref>
        </x14:conditionalFormatting>
        <x14:conditionalFormatting xmlns:xm="http://schemas.microsoft.com/office/excel/2006/main">
          <x14:cfRule type="containsText" priority="16435" operator="containsText" id="{3A0C032B-9117-4231-99C8-988458E27867}">
            <xm:f>NOT(ISERROR(SEARCH('Listados Datos'!$P$3,AU93)))</xm:f>
            <xm:f>'Listados Datos'!$P$3</xm:f>
            <x14:dxf>
              <fill>
                <patternFill>
                  <bgColor rgb="FF99CC00"/>
                </patternFill>
              </fill>
            </x14:dxf>
          </x14:cfRule>
          <x14:cfRule type="containsText" priority="16436" operator="containsText" id="{E07D7161-7345-4382-A5C9-06004E34247F}">
            <xm:f>NOT(ISERROR(SEARCH('Listados Datos'!$P$4,AU93)))</xm:f>
            <xm:f>'Listados Datos'!$P$4</xm:f>
            <x14:dxf>
              <fill>
                <patternFill>
                  <bgColor rgb="FF33CC33"/>
                </patternFill>
              </fill>
            </x14:dxf>
          </x14:cfRule>
          <x14:cfRule type="containsText" priority="16437" operator="containsText" id="{ED7BE45D-3967-4E2E-8F9E-B81B5AFA6F3E}">
            <xm:f>NOT(ISERROR(SEARCH('Listados Datos'!$P$5,AU93)))</xm:f>
            <xm:f>'Listados Datos'!$P$5</xm:f>
            <x14:dxf>
              <fill>
                <patternFill>
                  <bgColor rgb="FFFFFF00"/>
                </patternFill>
              </fill>
            </x14:dxf>
          </x14:cfRule>
          <x14:cfRule type="containsText" priority="16438" operator="containsText" id="{CF40EDE8-B468-4A2A-8075-18B5394DB828}">
            <xm:f>NOT(ISERROR(SEARCH('Listados Datos'!$P$6,AU93)))</xm:f>
            <xm:f>'Listados Datos'!$P$6</xm:f>
            <x14:dxf>
              <fill>
                <patternFill>
                  <bgColor rgb="FFFFC000"/>
                </patternFill>
              </fill>
            </x14:dxf>
          </x14:cfRule>
          <x14:cfRule type="containsText" priority="16439" operator="containsText" id="{BCF3305C-18C4-4F5F-9129-69339BE64237}">
            <xm:f>NOT(ISERROR(SEARCH('Listados Datos'!$P$7,AU93)))</xm:f>
            <xm:f>'Listados Datos'!$P$7</xm:f>
            <x14:dxf>
              <fill>
                <patternFill>
                  <bgColor rgb="FFFF0000"/>
                </patternFill>
              </fill>
            </x14:dxf>
          </x14:cfRule>
          <xm:sqref>AU93</xm:sqref>
        </x14:conditionalFormatting>
        <x14:conditionalFormatting xmlns:xm="http://schemas.microsoft.com/office/excel/2006/main">
          <x14:cfRule type="containsText" priority="16567" operator="containsText" id="{DA7994C8-2E58-498B-9161-DCE50B57FBD8}">
            <xm:f>NOT(ISERROR(SEARCH('Listados Datos'!$T$3,AE84)))</xm:f>
            <xm:f>'Listados Datos'!$T$3</xm:f>
            <x14:dxf>
              <fill>
                <patternFill patternType="solid">
                  <bgColor rgb="FFC00000"/>
                </patternFill>
              </fill>
            </x14:dxf>
          </x14:cfRule>
          <x14:cfRule type="containsText" priority="16568" operator="containsText" id="{22C11B45-A742-4AF1-9372-F3756B700250}">
            <xm:f>NOT(ISERROR(SEARCH('Listados Datos'!$T$4,AE84)))</xm:f>
            <xm:f>'Listados Datos'!$T$4</xm:f>
            <x14:dxf>
              <font>
                <b/>
                <i val="0"/>
                <color theme="0"/>
              </font>
              <fill>
                <patternFill>
                  <bgColor rgb="FFE26B0A"/>
                </patternFill>
              </fill>
            </x14:dxf>
          </x14:cfRule>
          <x14:cfRule type="containsText" priority="16569" operator="containsText" id="{249560DA-73A8-4A83-9A43-90EC14A7E51C}">
            <xm:f>NOT(ISERROR(SEARCH('Listados Datos'!$T$5,AE84)))</xm:f>
            <xm:f>'Listados Datos'!$T$5</xm:f>
            <x14:dxf>
              <font>
                <b/>
                <i val="0"/>
                <color auto="1"/>
              </font>
              <fill>
                <patternFill>
                  <bgColor rgb="FFFFFF00"/>
                </patternFill>
              </fill>
            </x14:dxf>
          </x14:cfRule>
          <x14:cfRule type="containsText" priority="16570" operator="containsText" id="{93994E2F-CF0C-423F-9A93-AEFE5C968D80}">
            <xm:f>NOT(ISERROR(SEARCH('Listados Datos'!$T$6,AE84)))</xm:f>
            <xm:f>'Listados Datos'!$T$6</xm:f>
            <x14:dxf>
              <font>
                <b/>
                <i val="0"/>
              </font>
              <fill>
                <patternFill>
                  <bgColor rgb="FF92D050"/>
                </patternFill>
              </fill>
            </x14:dxf>
          </x14:cfRule>
          <xm:sqref>AE84:AF85</xm:sqref>
        </x14:conditionalFormatting>
        <x14:conditionalFormatting xmlns:xm="http://schemas.microsoft.com/office/excel/2006/main">
          <x14:cfRule type="containsText" priority="16563" operator="containsText" id="{85B7600D-E04C-44F6-AE29-C41D481506F0}">
            <xm:f>NOT(ISERROR(SEARCH('Listados Datos'!$T$3,AA84)))</xm:f>
            <xm:f>'Listados Datos'!$T$3</xm:f>
            <x14:dxf>
              <fill>
                <patternFill patternType="solid">
                  <bgColor rgb="FFC00000"/>
                </patternFill>
              </fill>
            </x14:dxf>
          </x14:cfRule>
          <x14:cfRule type="containsText" priority="16564" operator="containsText" id="{7CDD7351-A896-4C7E-BBFD-28C88F97020C}">
            <xm:f>NOT(ISERROR(SEARCH('Listados Datos'!$T$4,AA84)))</xm:f>
            <xm:f>'Listados Datos'!$T$4</xm:f>
            <x14:dxf>
              <font>
                <b/>
                <i val="0"/>
                <color theme="0"/>
              </font>
              <fill>
                <patternFill>
                  <bgColor rgb="FFE26B0A"/>
                </patternFill>
              </fill>
            </x14:dxf>
          </x14:cfRule>
          <x14:cfRule type="containsText" priority="16565" operator="containsText" id="{4CB41C59-9AA9-45DB-90A9-323638AF9391}">
            <xm:f>NOT(ISERROR(SEARCH('Listados Datos'!$T$5,AA84)))</xm:f>
            <xm:f>'Listados Datos'!$T$5</xm:f>
            <x14:dxf>
              <font>
                <b/>
                <i val="0"/>
                <color auto="1"/>
              </font>
              <fill>
                <patternFill>
                  <bgColor rgb="FFFFFF00"/>
                </patternFill>
              </fill>
            </x14:dxf>
          </x14:cfRule>
          <x14:cfRule type="containsText" priority="16566" operator="containsText" id="{47D65010-986D-4279-86A6-A50D60BFC97C}">
            <xm:f>NOT(ISERROR(SEARCH('Listados Datos'!$T$6,AA84)))</xm:f>
            <xm:f>'Listados Datos'!$T$6</xm:f>
            <x14:dxf>
              <font>
                <b/>
                <i val="0"/>
              </font>
              <fill>
                <patternFill>
                  <bgColor rgb="FF92D050"/>
                </patternFill>
              </fill>
            </x14:dxf>
          </x14:cfRule>
          <xm:sqref>AA84:AA85</xm:sqref>
        </x14:conditionalFormatting>
        <x14:conditionalFormatting xmlns:xm="http://schemas.microsoft.com/office/excel/2006/main">
          <x14:cfRule type="containsText" priority="16553" operator="containsText" id="{6038B7A5-9216-4BE4-82AF-32CDC138DC12}">
            <xm:f>NOT(ISERROR(SEARCH('Listados Datos'!$P$3,Y84)))</xm:f>
            <xm:f>'Listados Datos'!$P$3</xm:f>
            <x14:dxf>
              <fill>
                <patternFill>
                  <bgColor rgb="FF99CC00"/>
                </patternFill>
              </fill>
            </x14:dxf>
          </x14:cfRule>
          <x14:cfRule type="containsText" priority="16554" operator="containsText" id="{E424F5CA-776A-450A-ABC9-4A1AEF6CFF2B}">
            <xm:f>NOT(ISERROR(SEARCH('Listados Datos'!$P$4,Y84)))</xm:f>
            <xm:f>'Listados Datos'!$P$4</xm:f>
            <x14:dxf>
              <fill>
                <patternFill>
                  <bgColor rgb="FF33CC33"/>
                </patternFill>
              </fill>
            </x14:dxf>
          </x14:cfRule>
          <x14:cfRule type="containsText" priority="16555" operator="containsText" id="{95049F65-F3B7-4486-B438-EDD6DE39CED2}">
            <xm:f>NOT(ISERROR(SEARCH('Listados Datos'!$P$5,Y84)))</xm:f>
            <xm:f>'Listados Datos'!$P$5</xm:f>
            <x14:dxf>
              <fill>
                <patternFill>
                  <bgColor rgb="FFFFFF00"/>
                </patternFill>
              </fill>
            </x14:dxf>
          </x14:cfRule>
          <x14:cfRule type="containsText" priority="16556" operator="containsText" id="{2C75374A-DB20-4BDA-97DB-332A2A1A6040}">
            <xm:f>NOT(ISERROR(SEARCH('Listados Datos'!$P$6,Y84)))</xm:f>
            <xm:f>'Listados Datos'!$P$6</xm:f>
            <x14:dxf>
              <fill>
                <patternFill>
                  <bgColor rgb="FFFFC000"/>
                </patternFill>
              </fill>
            </x14:dxf>
          </x14:cfRule>
          <x14:cfRule type="containsText" priority="16557" operator="containsText" id="{5DD7A020-E0F1-4165-8B85-D91C3E90EEAF}">
            <xm:f>NOT(ISERROR(SEARCH('Listados Datos'!$P$7,Y84)))</xm:f>
            <xm:f>'Listados Datos'!$P$7</xm:f>
            <x14:dxf>
              <fill>
                <patternFill>
                  <bgColor rgb="FFFF0000"/>
                </patternFill>
              </fill>
            </x14:dxf>
          </x14:cfRule>
          <xm:sqref>Y84:Y85</xm:sqref>
        </x14:conditionalFormatting>
        <x14:conditionalFormatting xmlns:xm="http://schemas.microsoft.com/office/excel/2006/main">
          <x14:cfRule type="containsText" priority="16403" operator="containsText" id="{43AF7C57-7F75-483C-8BDD-BDC81C6BD460}">
            <xm:f>NOT(ISERROR(SEARCH('Listados Datos'!$T$3,AW90)))</xm:f>
            <xm:f>'Listados Datos'!$T$3</xm:f>
            <x14:dxf>
              <fill>
                <patternFill patternType="solid">
                  <bgColor rgb="FFC00000"/>
                </patternFill>
              </fill>
            </x14:dxf>
          </x14:cfRule>
          <x14:cfRule type="containsText" priority="16404" operator="containsText" id="{4F34CE1F-5869-415E-A0AC-63F7D4C9D0BE}">
            <xm:f>NOT(ISERROR(SEARCH('Listados Datos'!$T$4,AW90)))</xm:f>
            <xm:f>'Listados Datos'!$T$4</xm:f>
            <x14:dxf>
              <font>
                <b/>
                <i val="0"/>
                <color theme="0"/>
              </font>
              <fill>
                <patternFill>
                  <bgColor rgb="FFE26B0A"/>
                </patternFill>
              </fill>
            </x14:dxf>
          </x14:cfRule>
          <x14:cfRule type="containsText" priority="16405" operator="containsText" id="{378BEEAA-C6FD-4E71-AF34-DAE4CBB78272}">
            <xm:f>NOT(ISERROR(SEARCH('Listados Datos'!$T$5,AW90)))</xm:f>
            <xm:f>'Listados Datos'!$T$5</xm:f>
            <x14:dxf>
              <font>
                <b/>
                <i val="0"/>
                <color auto="1"/>
              </font>
              <fill>
                <patternFill>
                  <bgColor rgb="FFFFFF00"/>
                </patternFill>
              </fill>
            </x14:dxf>
          </x14:cfRule>
          <x14:cfRule type="containsText" priority="16406" operator="containsText" id="{4AD0372F-843B-4CC8-9C15-EDD05F74D717}">
            <xm:f>NOT(ISERROR(SEARCH('Listados Datos'!$T$6,AW90)))</xm:f>
            <xm:f>'Listados Datos'!$T$6</xm:f>
            <x14:dxf>
              <font>
                <b/>
                <i val="0"/>
              </font>
              <fill>
                <patternFill>
                  <bgColor rgb="FF92D050"/>
                </patternFill>
              </fill>
            </x14:dxf>
          </x14:cfRule>
          <xm:sqref>AW90</xm:sqref>
        </x14:conditionalFormatting>
        <x14:conditionalFormatting xmlns:xm="http://schemas.microsoft.com/office/excel/2006/main">
          <x14:cfRule type="containsText" priority="16393" operator="containsText" id="{EE255DB0-0CF3-4909-9A66-63F5DB88869E}">
            <xm:f>NOT(ISERROR(SEARCH('Listados Datos'!$P$3,AU90)))</xm:f>
            <xm:f>'Listados Datos'!$P$3</xm:f>
            <x14:dxf>
              <fill>
                <patternFill>
                  <bgColor rgb="FF99CC00"/>
                </patternFill>
              </fill>
            </x14:dxf>
          </x14:cfRule>
          <x14:cfRule type="containsText" priority="16394" operator="containsText" id="{34713040-AABC-4C00-8E4F-002D5B0977D1}">
            <xm:f>NOT(ISERROR(SEARCH('Listados Datos'!$P$4,AU90)))</xm:f>
            <xm:f>'Listados Datos'!$P$4</xm:f>
            <x14:dxf>
              <fill>
                <patternFill>
                  <bgColor rgb="FF33CC33"/>
                </patternFill>
              </fill>
            </x14:dxf>
          </x14:cfRule>
          <x14:cfRule type="containsText" priority="16395" operator="containsText" id="{0CA2817B-CA67-4EDA-8527-2BFABF39EAA7}">
            <xm:f>NOT(ISERROR(SEARCH('Listados Datos'!$P$5,AU90)))</xm:f>
            <xm:f>'Listados Datos'!$P$5</xm:f>
            <x14:dxf>
              <fill>
                <patternFill>
                  <bgColor rgb="FFFFFF00"/>
                </patternFill>
              </fill>
            </x14:dxf>
          </x14:cfRule>
          <x14:cfRule type="containsText" priority="16396" operator="containsText" id="{F85DEEB4-3F19-4080-972C-0C0EB81C9FCD}">
            <xm:f>NOT(ISERROR(SEARCH('Listados Datos'!$P$6,AU90)))</xm:f>
            <xm:f>'Listados Datos'!$P$6</xm:f>
            <x14:dxf>
              <fill>
                <patternFill>
                  <bgColor rgb="FFFFC000"/>
                </patternFill>
              </fill>
            </x14:dxf>
          </x14:cfRule>
          <x14:cfRule type="containsText" priority="16397" operator="containsText" id="{B6651BBF-F760-4CA2-B2F8-D85DF7CA0C5F}">
            <xm:f>NOT(ISERROR(SEARCH('Listados Datos'!$P$7,AU90)))</xm:f>
            <xm:f>'Listados Datos'!$P$7</xm:f>
            <x14:dxf>
              <fill>
                <patternFill>
                  <bgColor rgb="FFFF0000"/>
                </patternFill>
              </fill>
            </x14:dxf>
          </x14:cfRule>
          <xm:sqref>AU90</xm:sqref>
        </x14:conditionalFormatting>
        <x14:conditionalFormatting xmlns:xm="http://schemas.microsoft.com/office/excel/2006/main">
          <x14:cfRule type="containsText" priority="16525" operator="containsText" id="{BE7D19CE-1C53-41D0-BDEA-530F0964D08F}">
            <xm:f>NOT(ISERROR(SEARCH('Listados Datos'!$T$3,AW85)))</xm:f>
            <xm:f>'Listados Datos'!$T$3</xm:f>
            <x14:dxf>
              <fill>
                <patternFill patternType="solid">
                  <bgColor rgb="FFC00000"/>
                </patternFill>
              </fill>
            </x14:dxf>
          </x14:cfRule>
          <x14:cfRule type="containsText" priority="16526" operator="containsText" id="{6F43A146-34DE-40CA-87FE-5C654A470315}">
            <xm:f>NOT(ISERROR(SEARCH('Listados Datos'!$T$4,AW85)))</xm:f>
            <xm:f>'Listados Datos'!$T$4</xm:f>
            <x14:dxf>
              <font>
                <b/>
                <i val="0"/>
                <color theme="0"/>
              </font>
              <fill>
                <patternFill>
                  <bgColor rgb="FFE26B0A"/>
                </patternFill>
              </fill>
            </x14:dxf>
          </x14:cfRule>
          <x14:cfRule type="containsText" priority="16527" operator="containsText" id="{987AB677-B367-4E1A-BFFF-9748241E1D85}">
            <xm:f>NOT(ISERROR(SEARCH('Listados Datos'!$T$5,AW85)))</xm:f>
            <xm:f>'Listados Datos'!$T$5</xm:f>
            <x14:dxf>
              <font>
                <b/>
                <i val="0"/>
                <color auto="1"/>
              </font>
              <fill>
                <patternFill>
                  <bgColor rgb="FFFFFF00"/>
                </patternFill>
              </fill>
            </x14:dxf>
          </x14:cfRule>
          <x14:cfRule type="containsText" priority="16528" operator="containsText" id="{6E5D2277-2219-4CDB-A110-C3C83C238F47}">
            <xm:f>NOT(ISERROR(SEARCH('Listados Datos'!$T$6,AW85)))</xm:f>
            <xm:f>'Listados Datos'!$T$6</xm:f>
            <x14:dxf>
              <font>
                <b/>
                <i val="0"/>
              </font>
              <fill>
                <patternFill>
                  <bgColor rgb="FF92D050"/>
                </patternFill>
              </fill>
            </x14:dxf>
          </x14:cfRule>
          <xm:sqref>AW85</xm:sqref>
        </x14:conditionalFormatting>
        <x14:conditionalFormatting xmlns:xm="http://schemas.microsoft.com/office/excel/2006/main">
          <x14:cfRule type="containsText" priority="16515" operator="containsText" id="{4CB05D97-04FE-46E1-83D1-18EFDE95455A}">
            <xm:f>NOT(ISERROR(SEARCH('Listados Datos'!$P$3,AU85)))</xm:f>
            <xm:f>'Listados Datos'!$P$3</xm:f>
            <x14:dxf>
              <fill>
                <patternFill>
                  <bgColor rgb="FF99CC00"/>
                </patternFill>
              </fill>
            </x14:dxf>
          </x14:cfRule>
          <x14:cfRule type="containsText" priority="16516" operator="containsText" id="{FCA9FC8A-05DE-4B96-9AC4-1492325851C7}">
            <xm:f>NOT(ISERROR(SEARCH('Listados Datos'!$P$4,AU85)))</xm:f>
            <xm:f>'Listados Datos'!$P$4</xm:f>
            <x14:dxf>
              <fill>
                <patternFill>
                  <bgColor rgb="FF33CC33"/>
                </patternFill>
              </fill>
            </x14:dxf>
          </x14:cfRule>
          <x14:cfRule type="containsText" priority="16517" operator="containsText" id="{65A7FA1D-5A5D-44F1-BDB0-661CDE6A6C6E}">
            <xm:f>NOT(ISERROR(SEARCH('Listados Datos'!$P$5,AU85)))</xm:f>
            <xm:f>'Listados Datos'!$P$5</xm:f>
            <x14:dxf>
              <fill>
                <patternFill>
                  <bgColor rgb="FFFFFF00"/>
                </patternFill>
              </fill>
            </x14:dxf>
          </x14:cfRule>
          <x14:cfRule type="containsText" priority="16518" operator="containsText" id="{5C582043-D83E-4C9C-AD6F-4338B8620F9B}">
            <xm:f>NOT(ISERROR(SEARCH('Listados Datos'!$P$6,AU85)))</xm:f>
            <xm:f>'Listados Datos'!$P$6</xm:f>
            <x14:dxf>
              <fill>
                <patternFill>
                  <bgColor rgb="FFFFC000"/>
                </patternFill>
              </fill>
            </x14:dxf>
          </x14:cfRule>
          <x14:cfRule type="containsText" priority="16519" operator="containsText" id="{7FD7514E-C233-4604-9921-1795FFF0AC7E}">
            <xm:f>NOT(ISERROR(SEARCH('Listados Datos'!$P$7,AU85)))</xm:f>
            <xm:f>'Listados Datos'!$P$7</xm:f>
            <x14:dxf>
              <fill>
                <patternFill>
                  <bgColor rgb="FFFF0000"/>
                </patternFill>
              </fill>
            </x14:dxf>
          </x14:cfRule>
          <xm:sqref>AU85</xm:sqref>
        </x14:conditionalFormatting>
        <x14:conditionalFormatting xmlns:xm="http://schemas.microsoft.com/office/excel/2006/main">
          <x14:cfRule type="containsText" priority="16379" operator="containsText" id="{5CC83E82-46C9-4A39-96D4-FC97B27CC694}">
            <xm:f>NOT(ISERROR(SEARCH('Listados Datos'!$P$3,AU91)))</xm:f>
            <xm:f>'Listados Datos'!$P$3</xm:f>
            <x14:dxf>
              <fill>
                <patternFill>
                  <bgColor rgb="FF99CC00"/>
                </patternFill>
              </fill>
            </x14:dxf>
          </x14:cfRule>
          <x14:cfRule type="containsText" priority="16380" operator="containsText" id="{FD458A65-CB45-42F7-8D90-0C060074D4AC}">
            <xm:f>NOT(ISERROR(SEARCH('Listados Datos'!$P$4,AU91)))</xm:f>
            <xm:f>'Listados Datos'!$P$4</xm:f>
            <x14:dxf>
              <fill>
                <patternFill>
                  <bgColor rgb="FF33CC33"/>
                </patternFill>
              </fill>
            </x14:dxf>
          </x14:cfRule>
          <x14:cfRule type="containsText" priority="16381" operator="containsText" id="{165730CB-5303-43AD-8960-298A375082C3}">
            <xm:f>NOT(ISERROR(SEARCH('Listados Datos'!$P$5,AU91)))</xm:f>
            <xm:f>'Listados Datos'!$P$5</xm:f>
            <x14:dxf>
              <fill>
                <patternFill>
                  <bgColor rgb="FFFFFF00"/>
                </patternFill>
              </fill>
            </x14:dxf>
          </x14:cfRule>
          <x14:cfRule type="containsText" priority="16382" operator="containsText" id="{87460B99-4964-4574-950B-65E29A7A48EB}">
            <xm:f>NOT(ISERROR(SEARCH('Listados Datos'!$P$6,AU91)))</xm:f>
            <xm:f>'Listados Datos'!$P$6</xm:f>
            <x14:dxf>
              <fill>
                <patternFill>
                  <bgColor rgb="FFFFC000"/>
                </patternFill>
              </fill>
            </x14:dxf>
          </x14:cfRule>
          <x14:cfRule type="containsText" priority="16383" operator="containsText" id="{528E72B3-70D1-4A24-898D-B59DE3F06EA3}">
            <xm:f>NOT(ISERROR(SEARCH('Listados Datos'!$P$7,AU91)))</xm:f>
            <xm:f>'Listados Datos'!$P$7</xm:f>
            <x14:dxf>
              <fill>
                <patternFill>
                  <bgColor rgb="FFFF0000"/>
                </patternFill>
              </fill>
            </x14:dxf>
          </x14:cfRule>
          <xm:sqref>AU91</xm:sqref>
        </x14:conditionalFormatting>
        <x14:conditionalFormatting xmlns:xm="http://schemas.microsoft.com/office/excel/2006/main">
          <x14:cfRule type="containsText" priority="16243" operator="containsText" id="{AE39D02A-779E-4409-96A0-6A7C455AEE40}">
            <xm:f>NOT(ISERROR(SEARCH('Listados Datos'!$P$3,AU103)))</xm:f>
            <xm:f>'Listados Datos'!$P$3</xm:f>
            <x14:dxf>
              <fill>
                <patternFill>
                  <bgColor rgb="FF99CC00"/>
                </patternFill>
              </fill>
            </x14:dxf>
          </x14:cfRule>
          <x14:cfRule type="containsText" priority="16244" operator="containsText" id="{0AE57FAC-4D3E-45CF-9F99-1B5AF7B3F900}">
            <xm:f>NOT(ISERROR(SEARCH('Listados Datos'!$P$4,AU103)))</xm:f>
            <xm:f>'Listados Datos'!$P$4</xm:f>
            <x14:dxf>
              <fill>
                <patternFill>
                  <bgColor rgb="FF33CC33"/>
                </patternFill>
              </fill>
            </x14:dxf>
          </x14:cfRule>
          <x14:cfRule type="containsText" priority="16245" operator="containsText" id="{4E8D484C-B763-46C1-AB56-7B7EB3EF01C4}">
            <xm:f>NOT(ISERROR(SEARCH('Listados Datos'!$P$5,AU103)))</xm:f>
            <xm:f>'Listados Datos'!$P$5</xm:f>
            <x14:dxf>
              <fill>
                <patternFill>
                  <bgColor rgb="FFFFFF00"/>
                </patternFill>
              </fill>
            </x14:dxf>
          </x14:cfRule>
          <x14:cfRule type="containsText" priority="16246" operator="containsText" id="{DF36D5D9-BE23-42BD-B2FA-51450B3C23C8}">
            <xm:f>NOT(ISERROR(SEARCH('Listados Datos'!$P$6,AU103)))</xm:f>
            <xm:f>'Listados Datos'!$P$6</xm:f>
            <x14:dxf>
              <fill>
                <patternFill>
                  <bgColor rgb="FFFFC000"/>
                </patternFill>
              </fill>
            </x14:dxf>
          </x14:cfRule>
          <x14:cfRule type="containsText" priority="16247" operator="containsText" id="{75A5C290-9A5E-4AF1-945D-5682725746DA}">
            <xm:f>NOT(ISERROR(SEARCH('Listados Datos'!$P$7,AU103)))</xm:f>
            <xm:f>'Listados Datos'!$P$7</xm:f>
            <x14:dxf>
              <fill>
                <patternFill>
                  <bgColor rgb="FFFF0000"/>
                </patternFill>
              </fill>
            </x14:dxf>
          </x14:cfRule>
          <xm:sqref>AU103</xm:sqref>
        </x14:conditionalFormatting>
        <x14:conditionalFormatting xmlns:xm="http://schemas.microsoft.com/office/excel/2006/main">
          <x14:cfRule type="containsText" priority="17599" operator="containsText" id="{ED0F52F2-66BA-4440-8895-37EC8C2D8B29}">
            <xm:f>NOT(ISERROR(SEARCH('Listados Datos'!$T$3,AE40)))</xm:f>
            <xm:f>'Listados Datos'!$T$3</xm:f>
            <x14:dxf>
              <fill>
                <patternFill patternType="solid">
                  <bgColor rgb="FFC00000"/>
                </patternFill>
              </fill>
            </x14:dxf>
          </x14:cfRule>
          <x14:cfRule type="containsText" priority="17600" operator="containsText" id="{79C5043E-6F29-4746-A0B1-53F4BC0DAED3}">
            <xm:f>NOT(ISERROR(SEARCH('Listados Datos'!$T$4,AE40)))</xm:f>
            <xm:f>'Listados Datos'!$T$4</xm:f>
            <x14:dxf>
              <font>
                <b/>
                <i val="0"/>
                <color theme="0"/>
              </font>
              <fill>
                <patternFill>
                  <bgColor rgb="FFE26B0A"/>
                </patternFill>
              </fill>
            </x14:dxf>
          </x14:cfRule>
          <x14:cfRule type="containsText" priority="17601" operator="containsText" id="{00450FDA-A7FB-4657-8151-D9F82F1099C9}">
            <xm:f>NOT(ISERROR(SEARCH('Listados Datos'!$T$5,AE40)))</xm:f>
            <xm:f>'Listados Datos'!$T$5</xm:f>
            <x14:dxf>
              <font>
                <b/>
                <i val="0"/>
                <color auto="1"/>
              </font>
              <fill>
                <patternFill>
                  <bgColor rgb="FFFFFF00"/>
                </patternFill>
              </fill>
            </x14:dxf>
          </x14:cfRule>
          <x14:cfRule type="containsText" priority="17602" operator="containsText" id="{0C939B16-6C16-4F83-8F9E-B26564589419}">
            <xm:f>NOT(ISERROR(SEARCH('Listados Datos'!$T$6,AE40)))</xm:f>
            <xm:f>'Listados Datos'!$T$6</xm:f>
            <x14:dxf>
              <font>
                <b/>
                <i val="0"/>
              </font>
              <fill>
                <patternFill>
                  <bgColor rgb="FF92D050"/>
                </patternFill>
              </fill>
            </x14:dxf>
          </x14:cfRule>
          <xm:sqref>AE40:AF41 AE45:AF45</xm:sqref>
        </x14:conditionalFormatting>
        <x14:conditionalFormatting xmlns:xm="http://schemas.microsoft.com/office/excel/2006/main">
          <x14:cfRule type="containsText" priority="17731" operator="containsText" id="{CDC6246F-DE8D-481C-9C2F-917EE5AEB246}">
            <xm:f>NOT(ISERROR(SEARCH('Listados Datos'!$T$3,AA34)))</xm:f>
            <xm:f>'Listados Datos'!$T$3</xm:f>
            <x14:dxf>
              <fill>
                <patternFill patternType="solid">
                  <bgColor rgb="FFC00000"/>
                </patternFill>
              </fill>
            </x14:dxf>
          </x14:cfRule>
          <x14:cfRule type="containsText" priority="17732" operator="containsText" id="{F34B0E6E-94A9-459E-9D7E-C8972A4CCA87}">
            <xm:f>NOT(ISERROR(SEARCH('Listados Datos'!$T$4,AA34)))</xm:f>
            <xm:f>'Listados Datos'!$T$4</xm:f>
            <x14:dxf>
              <font>
                <b/>
                <i val="0"/>
                <color theme="0"/>
              </font>
              <fill>
                <patternFill>
                  <bgColor rgb="FFE26B0A"/>
                </patternFill>
              </fill>
            </x14:dxf>
          </x14:cfRule>
          <x14:cfRule type="containsText" priority="17733" operator="containsText" id="{5E643D86-B30F-4C48-A112-3472A6E48B78}">
            <xm:f>NOT(ISERROR(SEARCH('Listados Datos'!$T$5,AA34)))</xm:f>
            <xm:f>'Listados Datos'!$T$5</xm:f>
            <x14:dxf>
              <font>
                <b/>
                <i val="0"/>
                <color auto="1"/>
              </font>
              <fill>
                <patternFill>
                  <bgColor rgb="FFFFFF00"/>
                </patternFill>
              </fill>
            </x14:dxf>
          </x14:cfRule>
          <x14:cfRule type="containsText" priority="17734" operator="containsText" id="{DDB1B0A2-4FEA-4EF0-997D-59D7B4905E99}">
            <xm:f>NOT(ISERROR(SEARCH('Listados Datos'!$T$6,AA34)))</xm:f>
            <xm:f>'Listados Datos'!$T$6</xm:f>
            <x14:dxf>
              <font>
                <b/>
                <i val="0"/>
              </font>
              <fill>
                <patternFill>
                  <bgColor rgb="FF92D050"/>
                </patternFill>
              </fill>
            </x14:dxf>
          </x14:cfRule>
          <xm:sqref>AA34:AA35</xm:sqref>
        </x14:conditionalFormatting>
        <x14:conditionalFormatting xmlns:xm="http://schemas.microsoft.com/office/excel/2006/main">
          <x14:cfRule type="containsText" priority="17721" operator="containsText" id="{A42B4569-B254-485C-8176-FC87CD9AC409}">
            <xm:f>NOT(ISERROR(SEARCH('Listados Datos'!$P$3,Y34)))</xm:f>
            <xm:f>'Listados Datos'!$P$3</xm:f>
            <x14:dxf>
              <fill>
                <patternFill>
                  <bgColor rgb="FF99CC00"/>
                </patternFill>
              </fill>
            </x14:dxf>
          </x14:cfRule>
          <x14:cfRule type="containsText" priority="17722" operator="containsText" id="{1482033B-49D7-484C-A1EC-7982596876E6}">
            <xm:f>NOT(ISERROR(SEARCH('Listados Datos'!$P$4,Y34)))</xm:f>
            <xm:f>'Listados Datos'!$P$4</xm:f>
            <x14:dxf>
              <fill>
                <patternFill>
                  <bgColor rgb="FF33CC33"/>
                </patternFill>
              </fill>
            </x14:dxf>
          </x14:cfRule>
          <x14:cfRule type="containsText" priority="17723" operator="containsText" id="{D7E8D64C-F3FA-485A-8E95-161D5061FDAC}">
            <xm:f>NOT(ISERROR(SEARCH('Listados Datos'!$P$5,Y34)))</xm:f>
            <xm:f>'Listados Datos'!$P$5</xm:f>
            <x14:dxf>
              <fill>
                <patternFill>
                  <bgColor rgb="FFFFFF00"/>
                </patternFill>
              </fill>
            </x14:dxf>
          </x14:cfRule>
          <x14:cfRule type="containsText" priority="17724" operator="containsText" id="{A9DC7A57-A26C-4A80-8EB2-4E971F268330}">
            <xm:f>NOT(ISERROR(SEARCH('Listados Datos'!$P$6,Y34)))</xm:f>
            <xm:f>'Listados Datos'!$P$6</xm:f>
            <x14:dxf>
              <fill>
                <patternFill>
                  <bgColor rgb="FFFFC000"/>
                </patternFill>
              </fill>
            </x14:dxf>
          </x14:cfRule>
          <x14:cfRule type="containsText" priority="17725" operator="containsText" id="{BB8400D9-38FA-4ED5-93EB-1500BAD97B2E}">
            <xm:f>NOT(ISERROR(SEARCH('Listados Datos'!$P$7,Y34)))</xm:f>
            <xm:f>'Listados Datos'!$P$7</xm:f>
            <x14:dxf>
              <fill>
                <patternFill>
                  <bgColor rgb="FFFF0000"/>
                </patternFill>
              </fill>
            </x14:dxf>
          </x14:cfRule>
          <xm:sqref>Y34:Y35</xm:sqref>
        </x14:conditionalFormatting>
        <x14:conditionalFormatting xmlns:xm="http://schemas.microsoft.com/office/excel/2006/main">
          <x14:cfRule type="containsText" priority="17561" operator="containsText" id="{61F910CC-F571-4588-ACF4-846584CDBB70}">
            <xm:f>NOT(ISERROR(SEARCH('Listados Datos'!$T$3,AW40)))</xm:f>
            <xm:f>'Listados Datos'!$T$3</xm:f>
            <x14:dxf>
              <fill>
                <patternFill patternType="solid">
                  <bgColor rgb="FFC00000"/>
                </patternFill>
              </fill>
            </x14:dxf>
          </x14:cfRule>
          <x14:cfRule type="containsText" priority="17562" operator="containsText" id="{088DB488-98B7-4B48-B2C4-5ED642997B98}">
            <xm:f>NOT(ISERROR(SEARCH('Listados Datos'!$T$4,AW40)))</xm:f>
            <xm:f>'Listados Datos'!$T$4</xm:f>
            <x14:dxf>
              <font>
                <b/>
                <i val="0"/>
                <color theme="0"/>
              </font>
              <fill>
                <patternFill>
                  <bgColor rgb="FFE26B0A"/>
                </patternFill>
              </fill>
            </x14:dxf>
          </x14:cfRule>
          <x14:cfRule type="containsText" priority="17563" operator="containsText" id="{51EE878C-5E69-4127-A6D0-2B88BFD06E93}">
            <xm:f>NOT(ISERROR(SEARCH('Listados Datos'!$T$5,AW40)))</xm:f>
            <xm:f>'Listados Datos'!$T$5</xm:f>
            <x14:dxf>
              <font>
                <b/>
                <i val="0"/>
                <color auto="1"/>
              </font>
              <fill>
                <patternFill>
                  <bgColor rgb="FFFFFF00"/>
                </patternFill>
              </fill>
            </x14:dxf>
          </x14:cfRule>
          <x14:cfRule type="containsText" priority="17564" operator="containsText" id="{EA1BFF1E-6683-4A50-A0E9-2E5A376BBCB4}">
            <xm:f>NOT(ISERROR(SEARCH('Listados Datos'!$T$6,AW40)))</xm:f>
            <xm:f>'Listados Datos'!$T$6</xm:f>
            <x14:dxf>
              <font>
                <b/>
                <i val="0"/>
              </font>
              <fill>
                <patternFill>
                  <bgColor rgb="FF92D050"/>
                </patternFill>
              </fill>
            </x14:dxf>
          </x14:cfRule>
          <xm:sqref>AW40</xm:sqref>
        </x14:conditionalFormatting>
        <x14:conditionalFormatting xmlns:xm="http://schemas.microsoft.com/office/excel/2006/main">
          <x14:cfRule type="containsText" priority="17551" operator="containsText" id="{3E5851AD-15F7-495F-9509-C2F70E499DEC}">
            <xm:f>NOT(ISERROR(SEARCH('Listados Datos'!$P$3,AU40)))</xm:f>
            <xm:f>'Listados Datos'!$P$3</xm:f>
            <x14:dxf>
              <fill>
                <patternFill>
                  <bgColor rgb="FF99CC00"/>
                </patternFill>
              </fill>
            </x14:dxf>
          </x14:cfRule>
          <x14:cfRule type="containsText" priority="17552" operator="containsText" id="{6917F7D2-1FB7-409B-9E81-6E862535456E}">
            <xm:f>NOT(ISERROR(SEARCH('Listados Datos'!$P$4,AU40)))</xm:f>
            <xm:f>'Listados Datos'!$P$4</xm:f>
            <x14:dxf>
              <fill>
                <patternFill>
                  <bgColor rgb="FF33CC33"/>
                </patternFill>
              </fill>
            </x14:dxf>
          </x14:cfRule>
          <x14:cfRule type="containsText" priority="17553" operator="containsText" id="{486DB7C6-DCED-4D06-AAC9-73753512E2D7}">
            <xm:f>NOT(ISERROR(SEARCH('Listados Datos'!$P$5,AU40)))</xm:f>
            <xm:f>'Listados Datos'!$P$5</xm:f>
            <x14:dxf>
              <fill>
                <patternFill>
                  <bgColor rgb="FFFFFF00"/>
                </patternFill>
              </fill>
            </x14:dxf>
          </x14:cfRule>
          <x14:cfRule type="containsText" priority="17554" operator="containsText" id="{402B4D47-72BD-4E67-B48D-C8EC88ED1B72}">
            <xm:f>NOT(ISERROR(SEARCH('Listados Datos'!$P$6,AU40)))</xm:f>
            <xm:f>'Listados Datos'!$P$6</xm:f>
            <x14:dxf>
              <fill>
                <patternFill>
                  <bgColor rgb="FFFFC000"/>
                </patternFill>
              </fill>
            </x14:dxf>
          </x14:cfRule>
          <x14:cfRule type="containsText" priority="17555" operator="containsText" id="{DD41D3CD-0C6D-4576-9A9F-AEAE74771664}">
            <xm:f>NOT(ISERROR(SEARCH('Listados Datos'!$P$7,AU40)))</xm:f>
            <xm:f>'Listados Datos'!$P$7</xm:f>
            <x14:dxf>
              <fill>
                <patternFill>
                  <bgColor rgb="FFFF0000"/>
                </patternFill>
              </fill>
            </x14:dxf>
          </x14:cfRule>
          <xm:sqref>AU40</xm:sqref>
        </x14:conditionalFormatting>
        <x14:conditionalFormatting xmlns:xm="http://schemas.microsoft.com/office/excel/2006/main">
          <x14:cfRule type="containsText" priority="17683" operator="containsText" id="{F41D75CC-3573-4441-B1B1-D1B726225BC8}">
            <xm:f>NOT(ISERROR(SEARCH('Listados Datos'!$T$3,AW35)))</xm:f>
            <xm:f>'Listados Datos'!$T$3</xm:f>
            <x14:dxf>
              <fill>
                <patternFill patternType="solid">
                  <bgColor rgb="FFC00000"/>
                </patternFill>
              </fill>
            </x14:dxf>
          </x14:cfRule>
          <x14:cfRule type="containsText" priority="17684" operator="containsText" id="{F5194FA4-8E25-410F-B846-A2F7ED1F436C}">
            <xm:f>NOT(ISERROR(SEARCH('Listados Datos'!$T$4,AW35)))</xm:f>
            <xm:f>'Listados Datos'!$T$4</xm:f>
            <x14:dxf>
              <font>
                <b/>
                <i val="0"/>
                <color theme="0"/>
              </font>
              <fill>
                <patternFill>
                  <bgColor rgb="FFE26B0A"/>
                </patternFill>
              </fill>
            </x14:dxf>
          </x14:cfRule>
          <x14:cfRule type="containsText" priority="17685" operator="containsText" id="{0851DABA-4C9C-45EA-BF14-762642D72311}">
            <xm:f>NOT(ISERROR(SEARCH('Listados Datos'!$T$5,AW35)))</xm:f>
            <xm:f>'Listados Datos'!$T$5</xm:f>
            <x14:dxf>
              <font>
                <b/>
                <i val="0"/>
                <color auto="1"/>
              </font>
              <fill>
                <patternFill>
                  <bgColor rgb="FFFFFF00"/>
                </patternFill>
              </fill>
            </x14:dxf>
          </x14:cfRule>
          <x14:cfRule type="containsText" priority="17686" operator="containsText" id="{F642BBA1-9F84-42D1-AF5C-1CB2FDE6B50F}">
            <xm:f>NOT(ISERROR(SEARCH('Listados Datos'!$T$6,AW35)))</xm:f>
            <xm:f>'Listados Datos'!$T$6</xm:f>
            <x14:dxf>
              <font>
                <b/>
                <i val="0"/>
              </font>
              <fill>
                <patternFill>
                  <bgColor rgb="FF92D050"/>
                </patternFill>
              </fill>
            </x14:dxf>
          </x14:cfRule>
          <xm:sqref>AW35</xm:sqref>
        </x14:conditionalFormatting>
        <x14:conditionalFormatting xmlns:xm="http://schemas.microsoft.com/office/excel/2006/main">
          <x14:cfRule type="containsText" priority="17673" operator="containsText" id="{13EB6C1A-4DAF-4DE3-AE3F-5DDC90EA39DF}">
            <xm:f>NOT(ISERROR(SEARCH('Listados Datos'!$P$3,AU35)))</xm:f>
            <xm:f>'Listados Datos'!$P$3</xm:f>
            <x14:dxf>
              <fill>
                <patternFill>
                  <bgColor rgb="FF99CC00"/>
                </patternFill>
              </fill>
            </x14:dxf>
          </x14:cfRule>
          <x14:cfRule type="containsText" priority="17674" operator="containsText" id="{EB2833A8-390A-42B2-9E04-40BF64B27F93}">
            <xm:f>NOT(ISERROR(SEARCH('Listados Datos'!$P$4,AU35)))</xm:f>
            <xm:f>'Listados Datos'!$P$4</xm:f>
            <x14:dxf>
              <fill>
                <patternFill>
                  <bgColor rgb="FF33CC33"/>
                </patternFill>
              </fill>
            </x14:dxf>
          </x14:cfRule>
          <x14:cfRule type="containsText" priority="17675" operator="containsText" id="{F000188E-70C3-41F2-952D-1B6E09844BBF}">
            <xm:f>NOT(ISERROR(SEARCH('Listados Datos'!$P$5,AU35)))</xm:f>
            <xm:f>'Listados Datos'!$P$5</xm:f>
            <x14:dxf>
              <fill>
                <patternFill>
                  <bgColor rgb="FFFFFF00"/>
                </patternFill>
              </fill>
            </x14:dxf>
          </x14:cfRule>
          <x14:cfRule type="containsText" priority="17676" operator="containsText" id="{720034BF-05F7-4697-8195-B83F2D4D5B53}">
            <xm:f>NOT(ISERROR(SEARCH('Listados Datos'!$P$6,AU35)))</xm:f>
            <xm:f>'Listados Datos'!$P$6</xm:f>
            <x14:dxf>
              <fill>
                <patternFill>
                  <bgColor rgb="FFFFC000"/>
                </patternFill>
              </fill>
            </x14:dxf>
          </x14:cfRule>
          <x14:cfRule type="containsText" priority="17677" operator="containsText" id="{61579385-95D6-4EFE-B0FE-729FDE41164D}">
            <xm:f>NOT(ISERROR(SEARCH('Listados Datos'!$P$7,AU35)))</xm:f>
            <xm:f>'Listados Datos'!$P$7</xm:f>
            <x14:dxf>
              <fill>
                <patternFill>
                  <bgColor rgb="FFFF0000"/>
                </patternFill>
              </fill>
            </x14:dxf>
          </x14:cfRule>
          <xm:sqref>AU35</xm:sqref>
        </x14:conditionalFormatting>
        <x14:conditionalFormatting xmlns:xm="http://schemas.microsoft.com/office/excel/2006/main">
          <x14:cfRule type="containsText" priority="17669" operator="containsText" id="{0696C42C-1C93-4DBD-86D0-0C0BEF153D16}">
            <xm:f>NOT(ISERROR(SEARCH('Listados Datos'!$T$3,AW39)))</xm:f>
            <xm:f>'Listados Datos'!$T$3</xm:f>
            <x14:dxf>
              <fill>
                <patternFill patternType="solid">
                  <bgColor rgb="FFC00000"/>
                </patternFill>
              </fill>
            </x14:dxf>
          </x14:cfRule>
          <x14:cfRule type="containsText" priority="17670" operator="containsText" id="{DFAC7ABB-34C6-4E98-9EC4-04EDEE9F396F}">
            <xm:f>NOT(ISERROR(SEARCH('Listados Datos'!$T$4,AW39)))</xm:f>
            <xm:f>'Listados Datos'!$T$4</xm:f>
            <x14:dxf>
              <font>
                <b/>
                <i val="0"/>
                <color theme="0"/>
              </font>
              <fill>
                <patternFill>
                  <bgColor rgb="FFE26B0A"/>
                </patternFill>
              </fill>
            </x14:dxf>
          </x14:cfRule>
          <x14:cfRule type="containsText" priority="17671" operator="containsText" id="{FE67B2AD-C3A5-4027-B510-61ACBE1F9647}">
            <xm:f>NOT(ISERROR(SEARCH('Listados Datos'!$T$5,AW39)))</xm:f>
            <xm:f>'Listados Datos'!$T$5</xm:f>
            <x14:dxf>
              <font>
                <b/>
                <i val="0"/>
                <color auto="1"/>
              </font>
              <fill>
                <patternFill>
                  <bgColor rgb="FFFFFF00"/>
                </patternFill>
              </fill>
            </x14:dxf>
          </x14:cfRule>
          <x14:cfRule type="containsText" priority="17672" operator="containsText" id="{802E3CDD-F159-40CE-BFE7-580173BA107A}">
            <xm:f>NOT(ISERROR(SEARCH('Listados Datos'!$T$6,AW39)))</xm:f>
            <xm:f>'Listados Datos'!$T$6</xm:f>
            <x14:dxf>
              <font>
                <b/>
                <i val="0"/>
              </font>
              <fill>
                <patternFill>
                  <bgColor rgb="FF92D050"/>
                </patternFill>
              </fill>
            </x14:dxf>
          </x14:cfRule>
          <xm:sqref>AW39</xm:sqref>
        </x14:conditionalFormatting>
        <x14:conditionalFormatting xmlns:xm="http://schemas.microsoft.com/office/excel/2006/main">
          <x14:cfRule type="containsText" priority="17659" operator="containsText" id="{63A9DD0F-DECF-4E4C-8116-283768CA48FD}">
            <xm:f>NOT(ISERROR(SEARCH('Listados Datos'!$P$3,AU39)))</xm:f>
            <xm:f>'Listados Datos'!$P$3</xm:f>
            <x14:dxf>
              <fill>
                <patternFill>
                  <bgColor rgb="FF99CC00"/>
                </patternFill>
              </fill>
            </x14:dxf>
          </x14:cfRule>
          <x14:cfRule type="containsText" priority="17660" operator="containsText" id="{4E519054-3337-442E-917F-0A4BEB214B6C}">
            <xm:f>NOT(ISERROR(SEARCH('Listados Datos'!$P$4,AU39)))</xm:f>
            <xm:f>'Listados Datos'!$P$4</xm:f>
            <x14:dxf>
              <fill>
                <patternFill>
                  <bgColor rgb="FF33CC33"/>
                </patternFill>
              </fill>
            </x14:dxf>
          </x14:cfRule>
          <x14:cfRule type="containsText" priority="17661" operator="containsText" id="{E9D0BD86-8690-4F77-9ED1-228A9C3A0AF7}">
            <xm:f>NOT(ISERROR(SEARCH('Listados Datos'!$P$5,AU39)))</xm:f>
            <xm:f>'Listados Datos'!$P$5</xm:f>
            <x14:dxf>
              <fill>
                <patternFill>
                  <bgColor rgb="FFFFFF00"/>
                </patternFill>
              </fill>
            </x14:dxf>
          </x14:cfRule>
          <x14:cfRule type="containsText" priority="17662" operator="containsText" id="{BD3D8D26-BB6B-4B3A-A03B-B15A48384112}">
            <xm:f>NOT(ISERROR(SEARCH('Listados Datos'!$P$6,AU39)))</xm:f>
            <xm:f>'Listados Datos'!$P$6</xm:f>
            <x14:dxf>
              <fill>
                <patternFill>
                  <bgColor rgb="FFFFC000"/>
                </patternFill>
              </fill>
            </x14:dxf>
          </x14:cfRule>
          <x14:cfRule type="containsText" priority="17663" operator="containsText" id="{B3D082E2-91BC-4FD2-80EC-A2838FDEB143}">
            <xm:f>NOT(ISERROR(SEARCH('Listados Datos'!$P$7,AU39)))</xm:f>
            <xm:f>'Listados Datos'!$P$7</xm:f>
            <x14:dxf>
              <fill>
                <patternFill>
                  <bgColor rgb="FFFF0000"/>
                </patternFill>
              </fill>
            </x14:dxf>
          </x14:cfRule>
          <xm:sqref>AU39</xm:sqref>
        </x14:conditionalFormatting>
        <x14:conditionalFormatting xmlns:xm="http://schemas.microsoft.com/office/excel/2006/main">
          <x14:cfRule type="containsText" priority="17655" operator="containsText" id="{F201FC08-6CCF-4CD8-8FA4-BBE3C18CCE88}">
            <xm:f>NOT(ISERROR(SEARCH('Listados Datos'!$T$3,AE36)))</xm:f>
            <xm:f>'Listados Datos'!$T$3</xm:f>
            <x14:dxf>
              <fill>
                <patternFill patternType="solid">
                  <bgColor rgb="FFC00000"/>
                </patternFill>
              </fill>
            </x14:dxf>
          </x14:cfRule>
          <x14:cfRule type="containsText" priority="17656" operator="containsText" id="{33D7E237-6EB6-4DCE-A458-B4EF3B16E0B0}">
            <xm:f>NOT(ISERROR(SEARCH('Listados Datos'!$T$4,AE36)))</xm:f>
            <xm:f>'Listados Datos'!$T$4</xm:f>
            <x14:dxf>
              <font>
                <b/>
                <i val="0"/>
                <color theme="0"/>
              </font>
              <fill>
                <patternFill>
                  <bgColor rgb="FFE26B0A"/>
                </patternFill>
              </fill>
            </x14:dxf>
          </x14:cfRule>
          <x14:cfRule type="containsText" priority="17657" operator="containsText" id="{CBEE9106-CC75-402E-B52D-2069C4DD8C11}">
            <xm:f>NOT(ISERROR(SEARCH('Listados Datos'!$T$5,AE36)))</xm:f>
            <xm:f>'Listados Datos'!$T$5</xm:f>
            <x14:dxf>
              <font>
                <b/>
                <i val="0"/>
                <color auto="1"/>
              </font>
              <fill>
                <patternFill>
                  <bgColor rgb="FFFFFF00"/>
                </patternFill>
              </fill>
            </x14:dxf>
          </x14:cfRule>
          <x14:cfRule type="containsText" priority="17658" operator="containsText" id="{AD40B545-5D45-4B22-A480-5B84E3992906}">
            <xm:f>NOT(ISERROR(SEARCH('Listados Datos'!$T$6,AE36)))</xm:f>
            <xm:f>'Listados Datos'!$T$6</xm:f>
            <x14:dxf>
              <font>
                <b/>
                <i val="0"/>
              </font>
              <fill>
                <patternFill>
                  <bgColor rgb="FF92D050"/>
                </patternFill>
              </fill>
            </x14:dxf>
          </x14:cfRule>
          <xm:sqref>AE36:AF37</xm:sqref>
        </x14:conditionalFormatting>
        <x14:conditionalFormatting xmlns:xm="http://schemas.microsoft.com/office/excel/2006/main">
          <x14:cfRule type="containsText" priority="17651" operator="containsText" id="{85F515C5-267D-4880-8FB5-7D9893E24382}">
            <xm:f>NOT(ISERROR(SEARCH('Listados Datos'!$T$3,AA36)))</xm:f>
            <xm:f>'Listados Datos'!$T$3</xm:f>
            <x14:dxf>
              <fill>
                <patternFill patternType="solid">
                  <bgColor rgb="FFC00000"/>
                </patternFill>
              </fill>
            </x14:dxf>
          </x14:cfRule>
          <x14:cfRule type="containsText" priority="17652" operator="containsText" id="{704D2C53-A5CE-4286-A4CB-FF6059367A25}">
            <xm:f>NOT(ISERROR(SEARCH('Listados Datos'!$T$4,AA36)))</xm:f>
            <xm:f>'Listados Datos'!$T$4</xm:f>
            <x14:dxf>
              <font>
                <b/>
                <i val="0"/>
                <color theme="0"/>
              </font>
              <fill>
                <patternFill>
                  <bgColor rgb="FFE26B0A"/>
                </patternFill>
              </fill>
            </x14:dxf>
          </x14:cfRule>
          <x14:cfRule type="containsText" priority="17653" operator="containsText" id="{9B36A7E2-1B09-40EC-AC1A-ECE1BEDB1EE4}">
            <xm:f>NOT(ISERROR(SEARCH('Listados Datos'!$T$5,AA36)))</xm:f>
            <xm:f>'Listados Datos'!$T$5</xm:f>
            <x14:dxf>
              <font>
                <b/>
                <i val="0"/>
                <color auto="1"/>
              </font>
              <fill>
                <patternFill>
                  <bgColor rgb="FFFFFF00"/>
                </patternFill>
              </fill>
            </x14:dxf>
          </x14:cfRule>
          <x14:cfRule type="containsText" priority="17654" operator="containsText" id="{B16DA3FA-3B12-4AF4-B646-3CCD5B71836F}">
            <xm:f>NOT(ISERROR(SEARCH('Listados Datos'!$T$6,AA36)))</xm:f>
            <xm:f>'Listados Datos'!$T$6</xm:f>
            <x14:dxf>
              <font>
                <b/>
                <i val="0"/>
              </font>
              <fill>
                <patternFill>
                  <bgColor rgb="FF92D050"/>
                </patternFill>
              </fill>
            </x14:dxf>
          </x14:cfRule>
          <xm:sqref>AA36:AA37</xm:sqref>
        </x14:conditionalFormatting>
        <x14:conditionalFormatting xmlns:xm="http://schemas.microsoft.com/office/excel/2006/main">
          <x14:cfRule type="containsText" priority="17641" operator="containsText" id="{FF48FDC7-D80F-4772-AFB1-E00FD19B4D54}">
            <xm:f>NOT(ISERROR(SEARCH('Listados Datos'!$P$3,Y36)))</xm:f>
            <xm:f>'Listados Datos'!$P$3</xm:f>
            <x14:dxf>
              <fill>
                <patternFill>
                  <bgColor rgb="FF99CC00"/>
                </patternFill>
              </fill>
            </x14:dxf>
          </x14:cfRule>
          <x14:cfRule type="containsText" priority="17642" operator="containsText" id="{65F413D3-1CB8-414A-AEC4-58A681B61BBD}">
            <xm:f>NOT(ISERROR(SEARCH('Listados Datos'!$P$4,Y36)))</xm:f>
            <xm:f>'Listados Datos'!$P$4</xm:f>
            <x14:dxf>
              <fill>
                <patternFill>
                  <bgColor rgb="FF33CC33"/>
                </patternFill>
              </fill>
            </x14:dxf>
          </x14:cfRule>
          <x14:cfRule type="containsText" priority="17643" operator="containsText" id="{581DDC67-0F0C-4E3D-B57C-5858F719E290}">
            <xm:f>NOT(ISERROR(SEARCH('Listados Datos'!$P$5,Y36)))</xm:f>
            <xm:f>'Listados Datos'!$P$5</xm:f>
            <x14:dxf>
              <fill>
                <patternFill>
                  <bgColor rgb="FFFFFF00"/>
                </patternFill>
              </fill>
            </x14:dxf>
          </x14:cfRule>
          <x14:cfRule type="containsText" priority="17644" operator="containsText" id="{FFA6D9DA-1F12-4248-A55F-E94948F35C59}">
            <xm:f>NOT(ISERROR(SEARCH('Listados Datos'!$P$6,Y36)))</xm:f>
            <xm:f>'Listados Datos'!$P$6</xm:f>
            <x14:dxf>
              <fill>
                <patternFill>
                  <bgColor rgb="FFFFC000"/>
                </patternFill>
              </fill>
            </x14:dxf>
          </x14:cfRule>
          <x14:cfRule type="containsText" priority="17645" operator="containsText" id="{4A30D1E7-C295-4F56-ABC6-92BFFBE95353}">
            <xm:f>NOT(ISERROR(SEARCH('Listados Datos'!$P$7,Y36)))</xm:f>
            <xm:f>'Listados Datos'!$P$7</xm:f>
            <x14:dxf>
              <fill>
                <patternFill>
                  <bgColor rgb="FFFF0000"/>
                </patternFill>
              </fill>
            </x14:dxf>
          </x14:cfRule>
          <xm:sqref>Y36:Y37</xm:sqref>
        </x14:conditionalFormatting>
        <x14:conditionalFormatting xmlns:xm="http://schemas.microsoft.com/office/excel/2006/main">
          <x14:cfRule type="containsText" priority="17627" operator="containsText" id="{DFF036D0-426F-4A11-8E5F-F4E43EC00D2D}">
            <xm:f>NOT(ISERROR(SEARCH('Listados Datos'!$T$3,AW36)))</xm:f>
            <xm:f>'Listados Datos'!$T$3</xm:f>
            <x14:dxf>
              <fill>
                <patternFill patternType="solid">
                  <bgColor rgb="FFC00000"/>
                </patternFill>
              </fill>
            </x14:dxf>
          </x14:cfRule>
          <x14:cfRule type="containsText" priority="17628" operator="containsText" id="{27C19613-1A86-4C59-B213-121243B8B98D}">
            <xm:f>NOT(ISERROR(SEARCH('Listados Datos'!$T$4,AW36)))</xm:f>
            <xm:f>'Listados Datos'!$T$4</xm:f>
            <x14:dxf>
              <font>
                <b/>
                <i val="0"/>
                <color theme="0"/>
              </font>
              <fill>
                <patternFill>
                  <bgColor rgb="FFE26B0A"/>
                </patternFill>
              </fill>
            </x14:dxf>
          </x14:cfRule>
          <x14:cfRule type="containsText" priority="17629" operator="containsText" id="{FBDD70B2-3036-4A14-8EC9-27D74D9095D0}">
            <xm:f>NOT(ISERROR(SEARCH('Listados Datos'!$T$5,AW36)))</xm:f>
            <xm:f>'Listados Datos'!$T$5</xm:f>
            <x14:dxf>
              <font>
                <b/>
                <i val="0"/>
                <color auto="1"/>
              </font>
              <fill>
                <patternFill>
                  <bgColor rgb="FFFFFF00"/>
                </patternFill>
              </fill>
            </x14:dxf>
          </x14:cfRule>
          <x14:cfRule type="containsText" priority="17630" operator="containsText" id="{13C7F044-6630-4A80-8614-B2A25219A499}">
            <xm:f>NOT(ISERROR(SEARCH('Listados Datos'!$T$6,AW36)))</xm:f>
            <xm:f>'Listados Datos'!$T$6</xm:f>
            <x14:dxf>
              <font>
                <b/>
                <i val="0"/>
              </font>
              <fill>
                <patternFill>
                  <bgColor rgb="FF92D050"/>
                </patternFill>
              </fill>
            </x14:dxf>
          </x14:cfRule>
          <xm:sqref>AW36</xm:sqref>
        </x14:conditionalFormatting>
        <x14:conditionalFormatting xmlns:xm="http://schemas.microsoft.com/office/excel/2006/main">
          <x14:cfRule type="containsText" priority="17617" operator="containsText" id="{BC1DA7CB-16E2-4BEA-8E08-1336EC4BE5E3}">
            <xm:f>NOT(ISERROR(SEARCH('Listados Datos'!$P$3,AU36)))</xm:f>
            <xm:f>'Listados Datos'!$P$3</xm:f>
            <x14:dxf>
              <fill>
                <patternFill>
                  <bgColor rgb="FF99CC00"/>
                </patternFill>
              </fill>
            </x14:dxf>
          </x14:cfRule>
          <x14:cfRule type="containsText" priority="17618" operator="containsText" id="{9645A01A-78F8-406F-83FD-DE72B5794704}">
            <xm:f>NOT(ISERROR(SEARCH('Listados Datos'!$P$4,AU36)))</xm:f>
            <xm:f>'Listados Datos'!$P$4</xm:f>
            <x14:dxf>
              <fill>
                <patternFill>
                  <bgColor rgb="FF33CC33"/>
                </patternFill>
              </fill>
            </x14:dxf>
          </x14:cfRule>
          <x14:cfRule type="containsText" priority="17619" operator="containsText" id="{58866789-512B-4AC7-B714-2A00FF370629}">
            <xm:f>NOT(ISERROR(SEARCH('Listados Datos'!$P$5,AU36)))</xm:f>
            <xm:f>'Listados Datos'!$P$5</xm:f>
            <x14:dxf>
              <fill>
                <patternFill>
                  <bgColor rgb="FFFFFF00"/>
                </patternFill>
              </fill>
            </x14:dxf>
          </x14:cfRule>
          <x14:cfRule type="containsText" priority="17620" operator="containsText" id="{EB618E2E-04FD-4989-B944-2AE60A15BC12}">
            <xm:f>NOT(ISERROR(SEARCH('Listados Datos'!$P$6,AU36)))</xm:f>
            <xm:f>'Listados Datos'!$P$6</xm:f>
            <x14:dxf>
              <fill>
                <patternFill>
                  <bgColor rgb="FFFFC000"/>
                </patternFill>
              </fill>
            </x14:dxf>
          </x14:cfRule>
          <x14:cfRule type="containsText" priority="17621" operator="containsText" id="{3D588677-D7FC-47FD-A1CD-C8A0E68E8427}">
            <xm:f>NOT(ISERROR(SEARCH('Listados Datos'!$P$7,AU36)))</xm:f>
            <xm:f>'Listados Datos'!$P$7</xm:f>
            <x14:dxf>
              <fill>
                <patternFill>
                  <bgColor rgb="FFFF0000"/>
                </patternFill>
              </fill>
            </x14:dxf>
          </x14:cfRule>
          <xm:sqref>AU36</xm:sqref>
        </x14:conditionalFormatting>
        <x14:conditionalFormatting xmlns:xm="http://schemas.microsoft.com/office/excel/2006/main">
          <x14:cfRule type="containsText" priority="17613" operator="containsText" id="{93A225A1-F725-4230-A69D-C721041E402A}">
            <xm:f>NOT(ISERROR(SEARCH('Listados Datos'!$T$3,AW37)))</xm:f>
            <xm:f>'Listados Datos'!$T$3</xm:f>
            <x14:dxf>
              <fill>
                <patternFill patternType="solid">
                  <bgColor rgb="FFC00000"/>
                </patternFill>
              </fill>
            </x14:dxf>
          </x14:cfRule>
          <x14:cfRule type="containsText" priority="17614" operator="containsText" id="{50F614C4-758D-44FB-9BC9-A65842F282D1}">
            <xm:f>NOT(ISERROR(SEARCH('Listados Datos'!$T$4,AW37)))</xm:f>
            <xm:f>'Listados Datos'!$T$4</xm:f>
            <x14:dxf>
              <font>
                <b/>
                <i val="0"/>
                <color theme="0"/>
              </font>
              <fill>
                <patternFill>
                  <bgColor rgb="FFE26B0A"/>
                </patternFill>
              </fill>
            </x14:dxf>
          </x14:cfRule>
          <x14:cfRule type="containsText" priority="17615" operator="containsText" id="{162D8598-D24E-4354-B8C6-F54CF1991EDE}">
            <xm:f>NOT(ISERROR(SEARCH('Listados Datos'!$T$5,AW37)))</xm:f>
            <xm:f>'Listados Datos'!$T$5</xm:f>
            <x14:dxf>
              <font>
                <b/>
                <i val="0"/>
                <color auto="1"/>
              </font>
              <fill>
                <patternFill>
                  <bgColor rgb="FFFFFF00"/>
                </patternFill>
              </fill>
            </x14:dxf>
          </x14:cfRule>
          <x14:cfRule type="containsText" priority="17616" operator="containsText" id="{25431ED2-9022-4648-A2D6-EDF3AC25D63F}">
            <xm:f>NOT(ISERROR(SEARCH('Listados Datos'!$T$6,AW37)))</xm:f>
            <xm:f>'Listados Datos'!$T$6</xm:f>
            <x14:dxf>
              <font>
                <b/>
                <i val="0"/>
              </font>
              <fill>
                <patternFill>
                  <bgColor rgb="FF92D050"/>
                </patternFill>
              </fill>
            </x14:dxf>
          </x14:cfRule>
          <xm:sqref>AW37</xm:sqref>
        </x14:conditionalFormatting>
        <x14:conditionalFormatting xmlns:xm="http://schemas.microsoft.com/office/excel/2006/main">
          <x14:cfRule type="containsText" priority="17603" operator="containsText" id="{8372348D-5085-4D95-A4B7-049F782CC41C}">
            <xm:f>NOT(ISERROR(SEARCH('Listados Datos'!$P$3,AU37)))</xm:f>
            <xm:f>'Listados Datos'!$P$3</xm:f>
            <x14:dxf>
              <fill>
                <patternFill>
                  <bgColor rgb="FF99CC00"/>
                </patternFill>
              </fill>
            </x14:dxf>
          </x14:cfRule>
          <x14:cfRule type="containsText" priority="17604" operator="containsText" id="{AEE6044A-1E54-4A26-BDDF-A6C203C6B0DD}">
            <xm:f>NOT(ISERROR(SEARCH('Listados Datos'!$P$4,AU37)))</xm:f>
            <xm:f>'Listados Datos'!$P$4</xm:f>
            <x14:dxf>
              <fill>
                <patternFill>
                  <bgColor rgb="FF33CC33"/>
                </patternFill>
              </fill>
            </x14:dxf>
          </x14:cfRule>
          <x14:cfRule type="containsText" priority="17605" operator="containsText" id="{92A80999-0A97-4081-954E-60AB494B2717}">
            <xm:f>NOT(ISERROR(SEARCH('Listados Datos'!$P$5,AU37)))</xm:f>
            <xm:f>'Listados Datos'!$P$5</xm:f>
            <x14:dxf>
              <fill>
                <patternFill>
                  <bgColor rgb="FFFFFF00"/>
                </patternFill>
              </fill>
            </x14:dxf>
          </x14:cfRule>
          <x14:cfRule type="containsText" priority="17606" operator="containsText" id="{F9D254C9-A9BD-4E1D-B3F2-BF9EFB884F5E}">
            <xm:f>NOT(ISERROR(SEARCH('Listados Datos'!$P$6,AU37)))</xm:f>
            <xm:f>'Listados Datos'!$P$6</xm:f>
            <x14:dxf>
              <fill>
                <patternFill>
                  <bgColor rgb="FFFFC000"/>
                </patternFill>
              </fill>
            </x14:dxf>
          </x14:cfRule>
          <x14:cfRule type="containsText" priority="17607" operator="containsText" id="{0C6E5C4F-B567-45EB-9206-FBBED0BBBFA1}">
            <xm:f>NOT(ISERROR(SEARCH('Listados Datos'!$P$7,AU37)))</xm:f>
            <xm:f>'Listados Datos'!$P$7</xm:f>
            <x14:dxf>
              <fill>
                <patternFill>
                  <bgColor rgb="FFFF0000"/>
                </patternFill>
              </fill>
            </x14:dxf>
          </x14:cfRule>
          <xm:sqref>AU37</xm:sqref>
        </x14:conditionalFormatting>
        <x14:conditionalFormatting xmlns:xm="http://schemas.microsoft.com/office/excel/2006/main">
          <x14:cfRule type="containsText" priority="17463" operator="containsText" id="{2C6E539D-A24D-4A91-A527-42CD17512DD1}">
            <xm:f>NOT(ISERROR(SEARCH('Listados Datos'!$T$3,AE46)))</xm:f>
            <xm:f>'Listados Datos'!$T$3</xm:f>
            <x14:dxf>
              <fill>
                <patternFill patternType="solid">
                  <bgColor rgb="FFC00000"/>
                </patternFill>
              </fill>
            </x14:dxf>
          </x14:cfRule>
          <x14:cfRule type="containsText" priority="17464" operator="containsText" id="{48462833-7C6D-4607-85FF-FA5E8464D16C}">
            <xm:f>NOT(ISERROR(SEARCH('Listados Datos'!$T$4,AE46)))</xm:f>
            <xm:f>'Listados Datos'!$T$4</xm:f>
            <x14:dxf>
              <font>
                <b/>
                <i val="0"/>
                <color theme="0"/>
              </font>
              <fill>
                <patternFill>
                  <bgColor rgb="FFE26B0A"/>
                </patternFill>
              </fill>
            </x14:dxf>
          </x14:cfRule>
          <x14:cfRule type="containsText" priority="17465" operator="containsText" id="{B5D872AE-18AD-47B0-BFED-C9E97E6D51A0}">
            <xm:f>NOT(ISERROR(SEARCH('Listados Datos'!$T$5,AE46)))</xm:f>
            <xm:f>'Listados Datos'!$T$5</xm:f>
            <x14:dxf>
              <font>
                <b/>
                <i val="0"/>
                <color auto="1"/>
              </font>
              <fill>
                <patternFill>
                  <bgColor rgb="FFFFFF00"/>
                </patternFill>
              </fill>
            </x14:dxf>
          </x14:cfRule>
          <x14:cfRule type="containsText" priority="17466" operator="containsText" id="{B30523B3-4750-4C45-9E65-11BCD5FDA39F}">
            <xm:f>NOT(ISERROR(SEARCH('Listados Datos'!$T$6,AE46)))</xm:f>
            <xm:f>'Listados Datos'!$T$6</xm:f>
            <x14:dxf>
              <font>
                <b/>
                <i val="0"/>
              </font>
              <fill>
                <patternFill>
                  <bgColor rgb="FF92D050"/>
                </patternFill>
              </fill>
            </x14:dxf>
          </x14:cfRule>
          <xm:sqref>AE46:AF47 AE51:AF51</xm:sqref>
        </x14:conditionalFormatting>
        <x14:conditionalFormatting xmlns:xm="http://schemas.microsoft.com/office/excel/2006/main">
          <x14:cfRule type="containsText" priority="17595" operator="containsText" id="{AAAAB6A9-3F02-44EE-A617-64D2304F1A53}">
            <xm:f>NOT(ISERROR(SEARCH('Listados Datos'!$T$3,AA40)))</xm:f>
            <xm:f>'Listados Datos'!$T$3</xm:f>
            <x14:dxf>
              <fill>
                <patternFill patternType="solid">
                  <bgColor rgb="FFC00000"/>
                </patternFill>
              </fill>
            </x14:dxf>
          </x14:cfRule>
          <x14:cfRule type="containsText" priority="17596" operator="containsText" id="{BC636238-91B2-4B7A-8B33-C39DB98B1B44}">
            <xm:f>NOT(ISERROR(SEARCH('Listados Datos'!$T$4,AA40)))</xm:f>
            <xm:f>'Listados Datos'!$T$4</xm:f>
            <x14:dxf>
              <font>
                <b/>
                <i val="0"/>
                <color theme="0"/>
              </font>
              <fill>
                <patternFill>
                  <bgColor rgb="FFE26B0A"/>
                </patternFill>
              </fill>
            </x14:dxf>
          </x14:cfRule>
          <x14:cfRule type="containsText" priority="17597" operator="containsText" id="{D3BAA432-38AA-4F8B-8948-5C31337AC851}">
            <xm:f>NOT(ISERROR(SEARCH('Listados Datos'!$T$5,AA40)))</xm:f>
            <xm:f>'Listados Datos'!$T$5</xm:f>
            <x14:dxf>
              <font>
                <b/>
                <i val="0"/>
                <color auto="1"/>
              </font>
              <fill>
                <patternFill>
                  <bgColor rgb="FFFFFF00"/>
                </patternFill>
              </fill>
            </x14:dxf>
          </x14:cfRule>
          <x14:cfRule type="containsText" priority="17598" operator="containsText" id="{3CC34194-60C3-4140-AA09-32BE01E0B407}">
            <xm:f>NOT(ISERROR(SEARCH('Listados Datos'!$T$6,AA40)))</xm:f>
            <xm:f>'Listados Datos'!$T$6</xm:f>
            <x14:dxf>
              <font>
                <b/>
                <i val="0"/>
              </font>
              <fill>
                <patternFill>
                  <bgColor rgb="FF92D050"/>
                </patternFill>
              </fill>
            </x14:dxf>
          </x14:cfRule>
          <xm:sqref>AA40:AA41</xm:sqref>
        </x14:conditionalFormatting>
        <x14:conditionalFormatting xmlns:xm="http://schemas.microsoft.com/office/excel/2006/main">
          <x14:cfRule type="containsText" priority="17585" operator="containsText" id="{ABFA1ABF-FA38-4D5A-89DA-C248A4FAA40B}">
            <xm:f>NOT(ISERROR(SEARCH('Listados Datos'!$P$3,Y40)))</xm:f>
            <xm:f>'Listados Datos'!$P$3</xm:f>
            <x14:dxf>
              <fill>
                <patternFill>
                  <bgColor rgb="FF99CC00"/>
                </patternFill>
              </fill>
            </x14:dxf>
          </x14:cfRule>
          <x14:cfRule type="containsText" priority="17586" operator="containsText" id="{94AF9F58-B8DB-4F1B-B5F8-62F073E536FF}">
            <xm:f>NOT(ISERROR(SEARCH('Listados Datos'!$P$4,Y40)))</xm:f>
            <xm:f>'Listados Datos'!$P$4</xm:f>
            <x14:dxf>
              <fill>
                <patternFill>
                  <bgColor rgb="FF33CC33"/>
                </patternFill>
              </fill>
            </x14:dxf>
          </x14:cfRule>
          <x14:cfRule type="containsText" priority="17587" operator="containsText" id="{F4BBC45C-4665-4746-A066-A550D04E96BF}">
            <xm:f>NOT(ISERROR(SEARCH('Listados Datos'!$P$5,Y40)))</xm:f>
            <xm:f>'Listados Datos'!$P$5</xm:f>
            <x14:dxf>
              <fill>
                <patternFill>
                  <bgColor rgb="FFFFFF00"/>
                </patternFill>
              </fill>
            </x14:dxf>
          </x14:cfRule>
          <x14:cfRule type="containsText" priority="17588" operator="containsText" id="{96310ED5-4DB9-4191-A850-15BDABCBA4EF}">
            <xm:f>NOT(ISERROR(SEARCH('Listados Datos'!$P$6,Y40)))</xm:f>
            <xm:f>'Listados Datos'!$P$6</xm:f>
            <x14:dxf>
              <fill>
                <patternFill>
                  <bgColor rgb="FFFFC000"/>
                </patternFill>
              </fill>
            </x14:dxf>
          </x14:cfRule>
          <x14:cfRule type="containsText" priority="17589" operator="containsText" id="{1B60F855-8E89-4E9E-9367-3F7F43A30A3A}">
            <xm:f>NOT(ISERROR(SEARCH('Listados Datos'!$P$7,Y40)))</xm:f>
            <xm:f>'Listados Datos'!$P$7</xm:f>
            <x14:dxf>
              <fill>
                <patternFill>
                  <bgColor rgb="FFFF0000"/>
                </patternFill>
              </fill>
            </x14:dxf>
          </x14:cfRule>
          <xm:sqref>Y40:Y41</xm:sqref>
        </x14:conditionalFormatting>
        <x14:conditionalFormatting xmlns:xm="http://schemas.microsoft.com/office/excel/2006/main">
          <x14:cfRule type="containsText" priority="17425" operator="containsText" id="{F5E97BA6-2F2A-4C92-A19A-21762FCC967C}">
            <xm:f>NOT(ISERROR(SEARCH('Listados Datos'!$T$3,AW46)))</xm:f>
            <xm:f>'Listados Datos'!$T$3</xm:f>
            <x14:dxf>
              <fill>
                <patternFill patternType="solid">
                  <bgColor rgb="FFC00000"/>
                </patternFill>
              </fill>
            </x14:dxf>
          </x14:cfRule>
          <x14:cfRule type="containsText" priority="17426" operator="containsText" id="{AF6FA66E-B977-4C53-8F48-0626E02BF6FE}">
            <xm:f>NOT(ISERROR(SEARCH('Listados Datos'!$T$4,AW46)))</xm:f>
            <xm:f>'Listados Datos'!$T$4</xm:f>
            <x14:dxf>
              <font>
                <b/>
                <i val="0"/>
                <color theme="0"/>
              </font>
              <fill>
                <patternFill>
                  <bgColor rgb="FFE26B0A"/>
                </patternFill>
              </fill>
            </x14:dxf>
          </x14:cfRule>
          <x14:cfRule type="containsText" priority="17427" operator="containsText" id="{528DD64B-75FC-464B-B234-17816AAACC8C}">
            <xm:f>NOT(ISERROR(SEARCH('Listados Datos'!$T$5,AW46)))</xm:f>
            <xm:f>'Listados Datos'!$T$5</xm:f>
            <x14:dxf>
              <font>
                <b/>
                <i val="0"/>
                <color auto="1"/>
              </font>
              <fill>
                <patternFill>
                  <bgColor rgb="FFFFFF00"/>
                </patternFill>
              </fill>
            </x14:dxf>
          </x14:cfRule>
          <x14:cfRule type="containsText" priority="17428" operator="containsText" id="{44279A04-7C21-47F4-ADDA-073AB42CD4D0}">
            <xm:f>NOT(ISERROR(SEARCH('Listados Datos'!$T$6,AW46)))</xm:f>
            <xm:f>'Listados Datos'!$T$6</xm:f>
            <x14:dxf>
              <font>
                <b/>
                <i val="0"/>
              </font>
              <fill>
                <patternFill>
                  <bgColor rgb="FF92D050"/>
                </patternFill>
              </fill>
            </x14:dxf>
          </x14:cfRule>
          <xm:sqref>AW46</xm:sqref>
        </x14:conditionalFormatting>
        <x14:conditionalFormatting xmlns:xm="http://schemas.microsoft.com/office/excel/2006/main">
          <x14:cfRule type="containsText" priority="17415" operator="containsText" id="{D1C3CECC-FAA2-4E1B-9FDD-038D58C6AA8F}">
            <xm:f>NOT(ISERROR(SEARCH('Listados Datos'!$P$3,AU46)))</xm:f>
            <xm:f>'Listados Datos'!$P$3</xm:f>
            <x14:dxf>
              <fill>
                <patternFill>
                  <bgColor rgb="FF99CC00"/>
                </patternFill>
              </fill>
            </x14:dxf>
          </x14:cfRule>
          <x14:cfRule type="containsText" priority="17416" operator="containsText" id="{AA92F244-7B84-4FC8-BC33-5FB861CFFA12}">
            <xm:f>NOT(ISERROR(SEARCH('Listados Datos'!$P$4,AU46)))</xm:f>
            <xm:f>'Listados Datos'!$P$4</xm:f>
            <x14:dxf>
              <fill>
                <patternFill>
                  <bgColor rgb="FF33CC33"/>
                </patternFill>
              </fill>
            </x14:dxf>
          </x14:cfRule>
          <x14:cfRule type="containsText" priority="17417" operator="containsText" id="{0E1877E2-0241-48C5-8360-98AF41F0C452}">
            <xm:f>NOT(ISERROR(SEARCH('Listados Datos'!$P$5,AU46)))</xm:f>
            <xm:f>'Listados Datos'!$P$5</xm:f>
            <x14:dxf>
              <fill>
                <patternFill>
                  <bgColor rgb="FFFFFF00"/>
                </patternFill>
              </fill>
            </x14:dxf>
          </x14:cfRule>
          <x14:cfRule type="containsText" priority="17418" operator="containsText" id="{C818A5BF-CFDB-4657-95E7-5BEF835BD0B4}">
            <xm:f>NOT(ISERROR(SEARCH('Listados Datos'!$P$6,AU46)))</xm:f>
            <xm:f>'Listados Datos'!$P$6</xm:f>
            <x14:dxf>
              <fill>
                <patternFill>
                  <bgColor rgb="FFFFC000"/>
                </patternFill>
              </fill>
            </x14:dxf>
          </x14:cfRule>
          <x14:cfRule type="containsText" priority="17419" operator="containsText" id="{0A161B3A-E912-4B13-AA10-C6F6C77BE1F6}">
            <xm:f>NOT(ISERROR(SEARCH('Listados Datos'!$P$7,AU46)))</xm:f>
            <xm:f>'Listados Datos'!$P$7</xm:f>
            <x14:dxf>
              <fill>
                <patternFill>
                  <bgColor rgb="FFFF0000"/>
                </patternFill>
              </fill>
            </x14:dxf>
          </x14:cfRule>
          <xm:sqref>AU46</xm:sqref>
        </x14:conditionalFormatting>
        <x14:conditionalFormatting xmlns:xm="http://schemas.microsoft.com/office/excel/2006/main">
          <x14:cfRule type="containsText" priority="17547" operator="containsText" id="{CA212F49-A2A5-4A76-BA1D-0BC26FF1FBD3}">
            <xm:f>NOT(ISERROR(SEARCH('Listados Datos'!$T$3,AW41)))</xm:f>
            <xm:f>'Listados Datos'!$T$3</xm:f>
            <x14:dxf>
              <fill>
                <patternFill patternType="solid">
                  <bgColor rgb="FFC00000"/>
                </patternFill>
              </fill>
            </x14:dxf>
          </x14:cfRule>
          <x14:cfRule type="containsText" priority="17548" operator="containsText" id="{CD65F1D1-69DA-4106-816B-D2EB35E083C8}">
            <xm:f>NOT(ISERROR(SEARCH('Listados Datos'!$T$4,AW41)))</xm:f>
            <xm:f>'Listados Datos'!$T$4</xm:f>
            <x14:dxf>
              <font>
                <b/>
                <i val="0"/>
                <color theme="0"/>
              </font>
              <fill>
                <patternFill>
                  <bgColor rgb="FFE26B0A"/>
                </patternFill>
              </fill>
            </x14:dxf>
          </x14:cfRule>
          <x14:cfRule type="containsText" priority="17549" operator="containsText" id="{3B40F1F7-150F-4CAE-9E97-B0E0819E628E}">
            <xm:f>NOT(ISERROR(SEARCH('Listados Datos'!$T$5,AW41)))</xm:f>
            <xm:f>'Listados Datos'!$T$5</xm:f>
            <x14:dxf>
              <font>
                <b/>
                <i val="0"/>
                <color auto="1"/>
              </font>
              <fill>
                <patternFill>
                  <bgColor rgb="FFFFFF00"/>
                </patternFill>
              </fill>
            </x14:dxf>
          </x14:cfRule>
          <x14:cfRule type="containsText" priority="17550" operator="containsText" id="{11C9480D-E86F-4775-98ED-3D54D8BFD618}">
            <xm:f>NOT(ISERROR(SEARCH('Listados Datos'!$T$6,AW41)))</xm:f>
            <xm:f>'Listados Datos'!$T$6</xm:f>
            <x14:dxf>
              <font>
                <b/>
                <i val="0"/>
              </font>
              <fill>
                <patternFill>
                  <bgColor rgb="FF92D050"/>
                </patternFill>
              </fill>
            </x14:dxf>
          </x14:cfRule>
          <xm:sqref>AW41</xm:sqref>
        </x14:conditionalFormatting>
        <x14:conditionalFormatting xmlns:xm="http://schemas.microsoft.com/office/excel/2006/main">
          <x14:cfRule type="containsText" priority="17537" operator="containsText" id="{AABB98BA-619A-455D-B439-B0244ADB1BEC}">
            <xm:f>NOT(ISERROR(SEARCH('Listados Datos'!$P$3,AU41)))</xm:f>
            <xm:f>'Listados Datos'!$P$3</xm:f>
            <x14:dxf>
              <fill>
                <patternFill>
                  <bgColor rgb="FF99CC00"/>
                </patternFill>
              </fill>
            </x14:dxf>
          </x14:cfRule>
          <x14:cfRule type="containsText" priority="17538" operator="containsText" id="{9DD7F968-A0B5-4B08-89EB-E9C529A5B68C}">
            <xm:f>NOT(ISERROR(SEARCH('Listados Datos'!$P$4,AU41)))</xm:f>
            <xm:f>'Listados Datos'!$P$4</xm:f>
            <x14:dxf>
              <fill>
                <patternFill>
                  <bgColor rgb="FF33CC33"/>
                </patternFill>
              </fill>
            </x14:dxf>
          </x14:cfRule>
          <x14:cfRule type="containsText" priority="17539" operator="containsText" id="{8447EA2B-FF63-4CDA-A100-ADDF0B1E8980}">
            <xm:f>NOT(ISERROR(SEARCH('Listados Datos'!$P$5,AU41)))</xm:f>
            <xm:f>'Listados Datos'!$P$5</xm:f>
            <x14:dxf>
              <fill>
                <patternFill>
                  <bgColor rgb="FFFFFF00"/>
                </patternFill>
              </fill>
            </x14:dxf>
          </x14:cfRule>
          <x14:cfRule type="containsText" priority="17540" operator="containsText" id="{68391D74-6097-46C7-B0DE-536E191C4A9F}">
            <xm:f>NOT(ISERROR(SEARCH('Listados Datos'!$P$6,AU41)))</xm:f>
            <xm:f>'Listados Datos'!$P$6</xm:f>
            <x14:dxf>
              <fill>
                <patternFill>
                  <bgColor rgb="FFFFC000"/>
                </patternFill>
              </fill>
            </x14:dxf>
          </x14:cfRule>
          <x14:cfRule type="containsText" priority="17541" operator="containsText" id="{74B28B46-B24C-4D93-B725-577B1AF432FF}">
            <xm:f>NOT(ISERROR(SEARCH('Listados Datos'!$P$7,AU41)))</xm:f>
            <xm:f>'Listados Datos'!$P$7</xm:f>
            <x14:dxf>
              <fill>
                <patternFill>
                  <bgColor rgb="FFFF0000"/>
                </patternFill>
              </fill>
            </x14:dxf>
          </x14:cfRule>
          <xm:sqref>AU41</xm:sqref>
        </x14:conditionalFormatting>
        <x14:conditionalFormatting xmlns:xm="http://schemas.microsoft.com/office/excel/2006/main">
          <x14:cfRule type="containsText" priority="17533" operator="containsText" id="{4D92F33F-599C-4DC4-85D0-1AEBEB8A6ED5}">
            <xm:f>NOT(ISERROR(SEARCH('Listados Datos'!$T$3,AW45)))</xm:f>
            <xm:f>'Listados Datos'!$T$3</xm:f>
            <x14:dxf>
              <fill>
                <patternFill patternType="solid">
                  <bgColor rgb="FFC00000"/>
                </patternFill>
              </fill>
            </x14:dxf>
          </x14:cfRule>
          <x14:cfRule type="containsText" priority="17534" operator="containsText" id="{AEBE548C-700C-4AEE-9509-6387CD9C4BC1}">
            <xm:f>NOT(ISERROR(SEARCH('Listados Datos'!$T$4,AW45)))</xm:f>
            <xm:f>'Listados Datos'!$T$4</xm:f>
            <x14:dxf>
              <font>
                <b/>
                <i val="0"/>
                <color theme="0"/>
              </font>
              <fill>
                <patternFill>
                  <bgColor rgb="FFE26B0A"/>
                </patternFill>
              </fill>
            </x14:dxf>
          </x14:cfRule>
          <x14:cfRule type="containsText" priority="17535" operator="containsText" id="{63634FD1-C08E-4490-9A86-4D442F4BA05C}">
            <xm:f>NOT(ISERROR(SEARCH('Listados Datos'!$T$5,AW45)))</xm:f>
            <xm:f>'Listados Datos'!$T$5</xm:f>
            <x14:dxf>
              <font>
                <b/>
                <i val="0"/>
                <color auto="1"/>
              </font>
              <fill>
                <patternFill>
                  <bgColor rgb="FFFFFF00"/>
                </patternFill>
              </fill>
            </x14:dxf>
          </x14:cfRule>
          <x14:cfRule type="containsText" priority="17536" operator="containsText" id="{FFD0F132-1F93-4BA6-BD7A-82C23FAC8667}">
            <xm:f>NOT(ISERROR(SEARCH('Listados Datos'!$T$6,AW45)))</xm:f>
            <xm:f>'Listados Datos'!$T$6</xm:f>
            <x14:dxf>
              <font>
                <b/>
                <i val="0"/>
              </font>
              <fill>
                <patternFill>
                  <bgColor rgb="FF92D050"/>
                </patternFill>
              </fill>
            </x14:dxf>
          </x14:cfRule>
          <xm:sqref>AW45</xm:sqref>
        </x14:conditionalFormatting>
        <x14:conditionalFormatting xmlns:xm="http://schemas.microsoft.com/office/excel/2006/main">
          <x14:cfRule type="containsText" priority="17523" operator="containsText" id="{634361C1-CCD6-4366-AE0D-568B857D9686}">
            <xm:f>NOT(ISERROR(SEARCH('Listados Datos'!$P$3,AU45)))</xm:f>
            <xm:f>'Listados Datos'!$P$3</xm:f>
            <x14:dxf>
              <fill>
                <patternFill>
                  <bgColor rgb="FF99CC00"/>
                </patternFill>
              </fill>
            </x14:dxf>
          </x14:cfRule>
          <x14:cfRule type="containsText" priority="17524" operator="containsText" id="{5C880921-4EEF-4273-832B-F47B79ECF2D7}">
            <xm:f>NOT(ISERROR(SEARCH('Listados Datos'!$P$4,AU45)))</xm:f>
            <xm:f>'Listados Datos'!$P$4</xm:f>
            <x14:dxf>
              <fill>
                <patternFill>
                  <bgColor rgb="FF33CC33"/>
                </patternFill>
              </fill>
            </x14:dxf>
          </x14:cfRule>
          <x14:cfRule type="containsText" priority="17525" operator="containsText" id="{B239EBFD-5099-4A71-ABBD-52F11E8AFFF8}">
            <xm:f>NOT(ISERROR(SEARCH('Listados Datos'!$P$5,AU45)))</xm:f>
            <xm:f>'Listados Datos'!$P$5</xm:f>
            <x14:dxf>
              <fill>
                <patternFill>
                  <bgColor rgb="FFFFFF00"/>
                </patternFill>
              </fill>
            </x14:dxf>
          </x14:cfRule>
          <x14:cfRule type="containsText" priority="17526" operator="containsText" id="{142E9220-47CF-41A5-9051-4CD2E42D8919}">
            <xm:f>NOT(ISERROR(SEARCH('Listados Datos'!$P$6,AU45)))</xm:f>
            <xm:f>'Listados Datos'!$P$6</xm:f>
            <x14:dxf>
              <fill>
                <patternFill>
                  <bgColor rgb="FFFFC000"/>
                </patternFill>
              </fill>
            </x14:dxf>
          </x14:cfRule>
          <x14:cfRule type="containsText" priority="17527" operator="containsText" id="{ABC58A0A-2768-43D5-A38E-FEC0B93041F9}">
            <xm:f>NOT(ISERROR(SEARCH('Listados Datos'!$P$7,AU45)))</xm:f>
            <xm:f>'Listados Datos'!$P$7</xm:f>
            <x14:dxf>
              <fill>
                <patternFill>
                  <bgColor rgb="FFFF0000"/>
                </patternFill>
              </fill>
            </x14:dxf>
          </x14:cfRule>
          <xm:sqref>AU45</xm:sqref>
        </x14:conditionalFormatting>
        <x14:conditionalFormatting xmlns:xm="http://schemas.microsoft.com/office/excel/2006/main">
          <x14:cfRule type="containsText" priority="17519" operator="containsText" id="{8B2524B7-94CC-4CD8-9F92-292ED90CB28B}">
            <xm:f>NOT(ISERROR(SEARCH('Listados Datos'!$T$3,AE42)))</xm:f>
            <xm:f>'Listados Datos'!$T$3</xm:f>
            <x14:dxf>
              <fill>
                <patternFill patternType="solid">
                  <bgColor rgb="FFC00000"/>
                </patternFill>
              </fill>
            </x14:dxf>
          </x14:cfRule>
          <x14:cfRule type="containsText" priority="17520" operator="containsText" id="{0B700D82-C2A2-469A-8847-1AC6E66F7774}">
            <xm:f>NOT(ISERROR(SEARCH('Listados Datos'!$T$4,AE42)))</xm:f>
            <xm:f>'Listados Datos'!$T$4</xm:f>
            <x14:dxf>
              <font>
                <b/>
                <i val="0"/>
                <color theme="0"/>
              </font>
              <fill>
                <patternFill>
                  <bgColor rgb="FFE26B0A"/>
                </patternFill>
              </fill>
            </x14:dxf>
          </x14:cfRule>
          <x14:cfRule type="containsText" priority="17521" operator="containsText" id="{D038E196-3110-41F2-9BEA-4DBD59DE19F2}">
            <xm:f>NOT(ISERROR(SEARCH('Listados Datos'!$T$5,AE42)))</xm:f>
            <xm:f>'Listados Datos'!$T$5</xm:f>
            <x14:dxf>
              <font>
                <b/>
                <i val="0"/>
                <color auto="1"/>
              </font>
              <fill>
                <patternFill>
                  <bgColor rgb="FFFFFF00"/>
                </patternFill>
              </fill>
            </x14:dxf>
          </x14:cfRule>
          <x14:cfRule type="containsText" priority="17522" operator="containsText" id="{4E5D3077-91EA-4DBD-B658-FF4C1B86E5C9}">
            <xm:f>NOT(ISERROR(SEARCH('Listados Datos'!$T$6,AE42)))</xm:f>
            <xm:f>'Listados Datos'!$T$6</xm:f>
            <x14:dxf>
              <font>
                <b/>
                <i val="0"/>
              </font>
              <fill>
                <patternFill>
                  <bgColor rgb="FF92D050"/>
                </patternFill>
              </fill>
            </x14:dxf>
          </x14:cfRule>
          <xm:sqref>AE42:AF43</xm:sqref>
        </x14:conditionalFormatting>
        <x14:conditionalFormatting xmlns:xm="http://schemas.microsoft.com/office/excel/2006/main">
          <x14:cfRule type="containsText" priority="17515" operator="containsText" id="{ECC04D8E-F117-437D-8512-9A4756C88C6C}">
            <xm:f>NOT(ISERROR(SEARCH('Listados Datos'!$T$3,AA42)))</xm:f>
            <xm:f>'Listados Datos'!$T$3</xm:f>
            <x14:dxf>
              <fill>
                <patternFill patternType="solid">
                  <bgColor rgb="FFC00000"/>
                </patternFill>
              </fill>
            </x14:dxf>
          </x14:cfRule>
          <x14:cfRule type="containsText" priority="17516" operator="containsText" id="{BBC7A682-C5F2-455D-9BC0-E4ED40921CF8}">
            <xm:f>NOT(ISERROR(SEARCH('Listados Datos'!$T$4,AA42)))</xm:f>
            <xm:f>'Listados Datos'!$T$4</xm:f>
            <x14:dxf>
              <font>
                <b/>
                <i val="0"/>
                <color theme="0"/>
              </font>
              <fill>
                <patternFill>
                  <bgColor rgb="FFE26B0A"/>
                </patternFill>
              </fill>
            </x14:dxf>
          </x14:cfRule>
          <x14:cfRule type="containsText" priority="17517" operator="containsText" id="{59215A1B-D3F2-4030-ABDC-BBCC00575669}">
            <xm:f>NOT(ISERROR(SEARCH('Listados Datos'!$T$5,AA42)))</xm:f>
            <xm:f>'Listados Datos'!$T$5</xm:f>
            <x14:dxf>
              <font>
                <b/>
                <i val="0"/>
                <color auto="1"/>
              </font>
              <fill>
                <patternFill>
                  <bgColor rgb="FFFFFF00"/>
                </patternFill>
              </fill>
            </x14:dxf>
          </x14:cfRule>
          <x14:cfRule type="containsText" priority="17518" operator="containsText" id="{D5F4384D-C757-4EE5-8329-83C4F4AE4D89}">
            <xm:f>NOT(ISERROR(SEARCH('Listados Datos'!$T$6,AA42)))</xm:f>
            <xm:f>'Listados Datos'!$T$6</xm:f>
            <x14:dxf>
              <font>
                <b/>
                <i val="0"/>
              </font>
              <fill>
                <patternFill>
                  <bgColor rgb="FF92D050"/>
                </patternFill>
              </fill>
            </x14:dxf>
          </x14:cfRule>
          <xm:sqref>AA42:AA43</xm:sqref>
        </x14:conditionalFormatting>
        <x14:conditionalFormatting xmlns:xm="http://schemas.microsoft.com/office/excel/2006/main">
          <x14:cfRule type="containsText" priority="17505" operator="containsText" id="{3672FDEB-A600-4679-A487-0B3DE75EEA5B}">
            <xm:f>NOT(ISERROR(SEARCH('Listados Datos'!$P$3,Y42)))</xm:f>
            <xm:f>'Listados Datos'!$P$3</xm:f>
            <x14:dxf>
              <fill>
                <patternFill>
                  <bgColor rgb="FF99CC00"/>
                </patternFill>
              </fill>
            </x14:dxf>
          </x14:cfRule>
          <x14:cfRule type="containsText" priority="17506" operator="containsText" id="{D1A6589F-6D81-4DD0-A436-2F2EC50A1703}">
            <xm:f>NOT(ISERROR(SEARCH('Listados Datos'!$P$4,Y42)))</xm:f>
            <xm:f>'Listados Datos'!$P$4</xm:f>
            <x14:dxf>
              <fill>
                <patternFill>
                  <bgColor rgb="FF33CC33"/>
                </patternFill>
              </fill>
            </x14:dxf>
          </x14:cfRule>
          <x14:cfRule type="containsText" priority="17507" operator="containsText" id="{F6800249-836E-4CD3-A73F-9A1B0C5C4E7D}">
            <xm:f>NOT(ISERROR(SEARCH('Listados Datos'!$P$5,Y42)))</xm:f>
            <xm:f>'Listados Datos'!$P$5</xm:f>
            <x14:dxf>
              <fill>
                <patternFill>
                  <bgColor rgb="FFFFFF00"/>
                </patternFill>
              </fill>
            </x14:dxf>
          </x14:cfRule>
          <x14:cfRule type="containsText" priority="17508" operator="containsText" id="{D83E7AF9-6AD1-445D-AB0A-32CE8F0BB6D7}">
            <xm:f>NOT(ISERROR(SEARCH('Listados Datos'!$P$6,Y42)))</xm:f>
            <xm:f>'Listados Datos'!$P$6</xm:f>
            <x14:dxf>
              <fill>
                <patternFill>
                  <bgColor rgb="FFFFC000"/>
                </patternFill>
              </fill>
            </x14:dxf>
          </x14:cfRule>
          <x14:cfRule type="containsText" priority="17509" operator="containsText" id="{423E2BDC-31C9-4FEE-9BD1-8D4D45B094D0}">
            <xm:f>NOT(ISERROR(SEARCH('Listados Datos'!$P$7,Y42)))</xm:f>
            <xm:f>'Listados Datos'!$P$7</xm:f>
            <x14:dxf>
              <fill>
                <patternFill>
                  <bgColor rgb="FFFF0000"/>
                </patternFill>
              </fill>
            </x14:dxf>
          </x14:cfRule>
          <xm:sqref>Y42:Y43</xm:sqref>
        </x14:conditionalFormatting>
        <x14:conditionalFormatting xmlns:xm="http://schemas.microsoft.com/office/excel/2006/main">
          <x14:cfRule type="containsText" priority="17491" operator="containsText" id="{74F6480D-E7B6-4EAB-99BA-B1CDD7A42D16}">
            <xm:f>NOT(ISERROR(SEARCH('Listados Datos'!$T$3,AW42)))</xm:f>
            <xm:f>'Listados Datos'!$T$3</xm:f>
            <x14:dxf>
              <fill>
                <patternFill patternType="solid">
                  <bgColor rgb="FFC00000"/>
                </patternFill>
              </fill>
            </x14:dxf>
          </x14:cfRule>
          <x14:cfRule type="containsText" priority="17492" operator="containsText" id="{88B6599C-C062-49BA-8210-F211726B9419}">
            <xm:f>NOT(ISERROR(SEARCH('Listados Datos'!$T$4,AW42)))</xm:f>
            <xm:f>'Listados Datos'!$T$4</xm:f>
            <x14:dxf>
              <font>
                <b/>
                <i val="0"/>
                <color theme="0"/>
              </font>
              <fill>
                <patternFill>
                  <bgColor rgb="FFE26B0A"/>
                </patternFill>
              </fill>
            </x14:dxf>
          </x14:cfRule>
          <x14:cfRule type="containsText" priority="17493" operator="containsText" id="{DAB9A3FF-0F2E-414B-B78F-5635A87ACB74}">
            <xm:f>NOT(ISERROR(SEARCH('Listados Datos'!$T$5,AW42)))</xm:f>
            <xm:f>'Listados Datos'!$T$5</xm:f>
            <x14:dxf>
              <font>
                <b/>
                <i val="0"/>
                <color auto="1"/>
              </font>
              <fill>
                <patternFill>
                  <bgColor rgb="FFFFFF00"/>
                </patternFill>
              </fill>
            </x14:dxf>
          </x14:cfRule>
          <x14:cfRule type="containsText" priority="17494" operator="containsText" id="{EC67C20C-B1EB-4EB8-8D83-01D3EA7D495F}">
            <xm:f>NOT(ISERROR(SEARCH('Listados Datos'!$T$6,AW42)))</xm:f>
            <xm:f>'Listados Datos'!$T$6</xm:f>
            <x14:dxf>
              <font>
                <b/>
                <i val="0"/>
              </font>
              <fill>
                <patternFill>
                  <bgColor rgb="FF92D050"/>
                </patternFill>
              </fill>
            </x14:dxf>
          </x14:cfRule>
          <xm:sqref>AW42</xm:sqref>
        </x14:conditionalFormatting>
        <x14:conditionalFormatting xmlns:xm="http://schemas.microsoft.com/office/excel/2006/main">
          <x14:cfRule type="containsText" priority="17481" operator="containsText" id="{9DD0F3FF-5C98-49E8-AF68-11601129D690}">
            <xm:f>NOT(ISERROR(SEARCH('Listados Datos'!$P$3,AU42)))</xm:f>
            <xm:f>'Listados Datos'!$P$3</xm:f>
            <x14:dxf>
              <fill>
                <patternFill>
                  <bgColor rgb="FF99CC00"/>
                </patternFill>
              </fill>
            </x14:dxf>
          </x14:cfRule>
          <x14:cfRule type="containsText" priority="17482" operator="containsText" id="{9C68AC3F-ABFD-48B8-986E-B0B994DA641D}">
            <xm:f>NOT(ISERROR(SEARCH('Listados Datos'!$P$4,AU42)))</xm:f>
            <xm:f>'Listados Datos'!$P$4</xm:f>
            <x14:dxf>
              <fill>
                <patternFill>
                  <bgColor rgb="FF33CC33"/>
                </patternFill>
              </fill>
            </x14:dxf>
          </x14:cfRule>
          <x14:cfRule type="containsText" priority="17483" operator="containsText" id="{081D5DB6-BBCA-49A1-BA2A-4F3846D771D0}">
            <xm:f>NOT(ISERROR(SEARCH('Listados Datos'!$P$5,AU42)))</xm:f>
            <xm:f>'Listados Datos'!$P$5</xm:f>
            <x14:dxf>
              <fill>
                <patternFill>
                  <bgColor rgb="FFFFFF00"/>
                </patternFill>
              </fill>
            </x14:dxf>
          </x14:cfRule>
          <x14:cfRule type="containsText" priority="17484" operator="containsText" id="{24E81A28-2C1A-47E7-A2D1-8CB22F250405}">
            <xm:f>NOT(ISERROR(SEARCH('Listados Datos'!$P$6,AU42)))</xm:f>
            <xm:f>'Listados Datos'!$P$6</xm:f>
            <x14:dxf>
              <fill>
                <patternFill>
                  <bgColor rgb="FFFFC000"/>
                </patternFill>
              </fill>
            </x14:dxf>
          </x14:cfRule>
          <x14:cfRule type="containsText" priority="17485" operator="containsText" id="{81049B19-C02A-49A2-BA9B-9A5E3E51ED5D}">
            <xm:f>NOT(ISERROR(SEARCH('Listados Datos'!$P$7,AU42)))</xm:f>
            <xm:f>'Listados Datos'!$P$7</xm:f>
            <x14:dxf>
              <fill>
                <patternFill>
                  <bgColor rgb="FFFF0000"/>
                </patternFill>
              </fill>
            </x14:dxf>
          </x14:cfRule>
          <xm:sqref>AU42</xm:sqref>
        </x14:conditionalFormatting>
        <x14:conditionalFormatting xmlns:xm="http://schemas.microsoft.com/office/excel/2006/main">
          <x14:cfRule type="containsText" priority="17477" operator="containsText" id="{73B8524E-C30E-4295-8E51-9CF82B25FCB9}">
            <xm:f>NOT(ISERROR(SEARCH('Listados Datos'!$T$3,AW43)))</xm:f>
            <xm:f>'Listados Datos'!$T$3</xm:f>
            <x14:dxf>
              <fill>
                <patternFill patternType="solid">
                  <bgColor rgb="FFC00000"/>
                </patternFill>
              </fill>
            </x14:dxf>
          </x14:cfRule>
          <x14:cfRule type="containsText" priority="17478" operator="containsText" id="{D9A76A6F-E8AB-4846-920F-E007EAE92D92}">
            <xm:f>NOT(ISERROR(SEARCH('Listados Datos'!$T$4,AW43)))</xm:f>
            <xm:f>'Listados Datos'!$T$4</xm:f>
            <x14:dxf>
              <font>
                <b/>
                <i val="0"/>
                <color theme="0"/>
              </font>
              <fill>
                <patternFill>
                  <bgColor rgb="FFE26B0A"/>
                </patternFill>
              </fill>
            </x14:dxf>
          </x14:cfRule>
          <x14:cfRule type="containsText" priority="17479" operator="containsText" id="{E8922068-75AB-4EDF-87CF-4CE267C98141}">
            <xm:f>NOT(ISERROR(SEARCH('Listados Datos'!$T$5,AW43)))</xm:f>
            <xm:f>'Listados Datos'!$T$5</xm:f>
            <x14:dxf>
              <font>
                <b/>
                <i val="0"/>
                <color auto="1"/>
              </font>
              <fill>
                <patternFill>
                  <bgColor rgb="FFFFFF00"/>
                </patternFill>
              </fill>
            </x14:dxf>
          </x14:cfRule>
          <x14:cfRule type="containsText" priority="17480" operator="containsText" id="{84675729-8C1A-4421-BA06-B4FB4F7C87D0}">
            <xm:f>NOT(ISERROR(SEARCH('Listados Datos'!$T$6,AW43)))</xm:f>
            <xm:f>'Listados Datos'!$T$6</xm:f>
            <x14:dxf>
              <font>
                <b/>
                <i val="0"/>
              </font>
              <fill>
                <patternFill>
                  <bgColor rgb="FF92D050"/>
                </patternFill>
              </fill>
            </x14:dxf>
          </x14:cfRule>
          <xm:sqref>AW43</xm:sqref>
        </x14:conditionalFormatting>
        <x14:conditionalFormatting xmlns:xm="http://schemas.microsoft.com/office/excel/2006/main">
          <x14:cfRule type="containsText" priority="17467" operator="containsText" id="{E2F763A4-55B5-4BBE-9F45-39AA86F14AB6}">
            <xm:f>NOT(ISERROR(SEARCH('Listados Datos'!$P$3,AU43)))</xm:f>
            <xm:f>'Listados Datos'!$P$3</xm:f>
            <x14:dxf>
              <fill>
                <patternFill>
                  <bgColor rgb="FF99CC00"/>
                </patternFill>
              </fill>
            </x14:dxf>
          </x14:cfRule>
          <x14:cfRule type="containsText" priority="17468" operator="containsText" id="{CD0B123E-49EE-48E8-8A23-41D681EF071D}">
            <xm:f>NOT(ISERROR(SEARCH('Listados Datos'!$P$4,AU43)))</xm:f>
            <xm:f>'Listados Datos'!$P$4</xm:f>
            <x14:dxf>
              <fill>
                <patternFill>
                  <bgColor rgb="FF33CC33"/>
                </patternFill>
              </fill>
            </x14:dxf>
          </x14:cfRule>
          <x14:cfRule type="containsText" priority="17469" operator="containsText" id="{B909753E-B244-496D-B743-D41523B7092F}">
            <xm:f>NOT(ISERROR(SEARCH('Listados Datos'!$P$5,AU43)))</xm:f>
            <xm:f>'Listados Datos'!$P$5</xm:f>
            <x14:dxf>
              <fill>
                <patternFill>
                  <bgColor rgb="FFFFFF00"/>
                </patternFill>
              </fill>
            </x14:dxf>
          </x14:cfRule>
          <x14:cfRule type="containsText" priority="17470" operator="containsText" id="{F21B5E02-968D-4557-9107-98119079016F}">
            <xm:f>NOT(ISERROR(SEARCH('Listados Datos'!$P$6,AU43)))</xm:f>
            <xm:f>'Listados Datos'!$P$6</xm:f>
            <x14:dxf>
              <fill>
                <patternFill>
                  <bgColor rgb="FFFFC000"/>
                </patternFill>
              </fill>
            </x14:dxf>
          </x14:cfRule>
          <x14:cfRule type="containsText" priority="17471" operator="containsText" id="{69805321-3A29-4F61-AF1C-781847B2FD32}">
            <xm:f>NOT(ISERROR(SEARCH('Listados Datos'!$P$7,AU43)))</xm:f>
            <xm:f>'Listados Datos'!$P$7</xm:f>
            <x14:dxf>
              <fill>
                <patternFill>
                  <bgColor rgb="FFFF0000"/>
                </patternFill>
              </fill>
            </x14:dxf>
          </x14:cfRule>
          <xm:sqref>AU43</xm:sqref>
        </x14:conditionalFormatting>
        <x14:conditionalFormatting xmlns:xm="http://schemas.microsoft.com/office/excel/2006/main">
          <x14:cfRule type="containsText" priority="17459" operator="containsText" id="{F3F842A7-E37C-43FE-BE65-EA847E513EC6}">
            <xm:f>NOT(ISERROR(SEARCH('Listados Datos'!$T$3,AA46)))</xm:f>
            <xm:f>'Listados Datos'!$T$3</xm:f>
            <x14:dxf>
              <fill>
                <patternFill patternType="solid">
                  <bgColor rgb="FFC00000"/>
                </patternFill>
              </fill>
            </x14:dxf>
          </x14:cfRule>
          <x14:cfRule type="containsText" priority="17460" operator="containsText" id="{485C188C-4703-4083-A515-2B7730D8BA19}">
            <xm:f>NOT(ISERROR(SEARCH('Listados Datos'!$T$4,AA46)))</xm:f>
            <xm:f>'Listados Datos'!$T$4</xm:f>
            <x14:dxf>
              <font>
                <b/>
                <i val="0"/>
                <color theme="0"/>
              </font>
              <fill>
                <patternFill>
                  <bgColor rgb="FFE26B0A"/>
                </patternFill>
              </fill>
            </x14:dxf>
          </x14:cfRule>
          <x14:cfRule type="containsText" priority="17461" operator="containsText" id="{1B5DE242-6FC1-441E-AB86-AC2EF6B57059}">
            <xm:f>NOT(ISERROR(SEARCH('Listados Datos'!$T$5,AA46)))</xm:f>
            <xm:f>'Listados Datos'!$T$5</xm:f>
            <x14:dxf>
              <font>
                <b/>
                <i val="0"/>
                <color auto="1"/>
              </font>
              <fill>
                <patternFill>
                  <bgColor rgb="FFFFFF00"/>
                </patternFill>
              </fill>
            </x14:dxf>
          </x14:cfRule>
          <x14:cfRule type="containsText" priority="17462" operator="containsText" id="{42DD2F03-FC7C-45F7-94BB-E0587EEABF39}">
            <xm:f>NOT(ISERROR(SEARCH('Listados Datos'!$T$6,AA46)))</xm:f>
            <xm:f>'Listados Datos'!$T$6</xm:f>
            <x14:dxf>
              <font>
                <b/>
                <i val="0"/>
              </font>
              <fill>
                <patternFill>
                  <bgColor rgb="FF92D050"/>
                </patternFill>
              </fill>
            </x14:dxf>
          </x14:cfRule>
          <xm:sqref>AA46:AA47</xm:sqref>
        </x14:conditionalFormatting>
        <x14:conditionalFormatting xmlns:xm="http://schemas.microsoft.com/office/excel/2006/main">
          <x14:cfRule type="containsText" priority="17449" operator="containsText" id="{E7866033-0674-44A3-A225-6F35FDCD9AE5}">
            <xm:f>NOT(ISERROR(SEARCH('Listados Datos'!$P$3,Y46)))</xm:f>
            <xm:f>'Listados Datos'!$P$3</xm:f>
            <x14:dxf>
              <fill>
                <patternFill>
                  <bgColor rgb="FF99CC00"/>
                </patternFill>
              </fill>
            </x14:dxf>
          </x14:cfRule>
          <x14:cfRule type="containsText" priority="17450" operator="containsText" id="{4C8C5896-2645-4721-BAE9-613FF6CA54CE}">
            <xm:f>NOT(ISERROR(SEARCH('Listados Datos'!$P$4,Y46)))</xm:f>
            <xm:f>'Listados Datos'!$P$4</xm:f>
            <x14:dxf>
              <fill>
                <patternFill>
                  <bgColor rgb="FF33CC33"/>
                </patternFill>
              </fill>
            </x14:dxf>
          </x14:cfRule>
          <x14:cfRule type="containsText" priority="17451" operator="containsText" id="{1AEECF00-6021-4EF6-8DEE-6583658E339E}">
            <xm:f>NOT(ISERROR(SEARCH('Listados Datos'!$P$5,Y46)))</xm:f>
            <xm:f>'Listados Datos'!$P$5</xm:f>
            <x14:dxf>
              <fill>
                <patternFill>
                  <bgColor rgb="FFFFFF00"/>
                </patternFill>
              </fill>
            </x14:dxf>
          </x14:cfRule>
          <x14:cfRule type="containsText" priority="17452" operator="containsText" id="{9B146B9B-2673-48AA-9570-4397CBEFF779}">
            <xm:f>NOT(ISERROR(SEARCH('Listados Datos'!$P$6,Y46)))</xm:f>
            <xm:f>'Listados Datos'!$P$6</xm:f>
            <x14:dxf>
              <fill>
                <patternFill>
                  <bgColor rgb="FFFFC000"/>
                </patternFill>
              </fill>
            </x14:dxf>
          </x14:cfRule>
          <x14:cfRule type="containsText" priority="17453" operator="containsText" id="{AF45F29D-CDD0-4717-8527-FCC92DB14DBA}">
            <xm:f>NOT(ISERROR(SEARCH('Listados Datos'!$P$7,Y46)))</xm:f>
            <xm:f>'Listados Datos'!$P$7</xm:f>
            <x14:dxf>
              <fill>
                <patternFill>
                  <bgColor rgb="FFFF0000"/>
                </patternFill>
              </fill>
            </x14:dxf>
          </x14:cfRule>
          <xm:sqref>Y46:Y47</xm:sqref>
        </x14:conditionalFormatting>
        <x14:conditionalFormatting xmlns:xm="http://schemas.microsoft.com/office/excel/2006/main">
          <x14:cfRule type="containsText" priority="17411" operator="containsText" id="{CDA0264A-5918-4C17-9B1F-A3D6301984DE}">
            <xm:f>NOT(ISERROR(SEARCH('Listados Datos'!$T$3,AW47)))</xm:f>
            <xm:f>'Listados Datos'!$T$3</xm:f>
            <x14:dxf>
              <fill>
                <patternFill patternType="solid">
                  <bgColor rgb="FFC00000"/>
                </patternFill>
              </fill>
            </x14:dxf>
          </x14:cfRule>
          <x14:cfRule type="containsText" priority="17412" operator="containsText" id="{FA6971E0-D0DB-4EF5-A03C-086D650140E5}">
            <xm:f>NOT(ISERROR(SEARCH('Listados Datos'!$T$4,AW47)))</xm:f>
            <xm:f>'Listados Datos'!$T$4</xm:f>
            <x14:dxf>
              <font>
                <b/>
                <i val="0"/>
                <color theme="0"/>
              </font>
              <fill>
                <patternFill>
                  <bgColor rgb="FFE26B0A"/>
                </patternFill>
              </fill>
            </x14:dxf>
          </x14:cfRule>
          <x14:cfRule type="containsText" priority="17413" operator="containsText" id="{24A979EA-AE3D-4539-83AB-D948C246F697}">
            <xm:f>NOT(ISERROR(SEARCH('Listados Datos'!$T$5,AW47)))</xm:f>
            <xm:f>'Listados Datos'!$T$5</xm:f>
            <x14:dxf>
              <font>
                <b/>
                <i val="0"/>
                <color auto="1"/>
              </font>
              <fill>
                <patternFill>
                  <bgColor rgb="FFFFFF00"/>
                </patternFill>
              </fill>
            </x14:dxf>
          </x14:cfRule>
          <x14:cfRule type="containsText" priority="17414" operator="containsText" id="{E3B9EE3D-D1FD-4B01-86ED-EA1BE8B06C22}">
            <xm:f>NOT(ISERROR(SEARCH('Listados Datos'!$T$6,AW47)))</xm:f>
            <xm:f>'Listados Datos'!$T$6</xm:f>
            <x14:dxf>
              <font>
                <b/>
                <i val="0"/>
              </font>
              <fill>
                <patternFill>
                  <bgColor rgb="FF92D050"/>
                </patternFill>
              </fill>
            </x14:dxf>
          </x14:cfRule>
          <xm:sqref>AW47</xm:sqref>
        </x14:conditionalFormatting>
        <x14:conditionalFormatting xmlns:xm="http://schemas.microsoft.com/office/excel/2006/main">
          <x14:cfRule type="containsText" priority="17401" operator="containsText" id="{21A5335A-543C-4C04-8F12-8F767C2CBF77}">
            <xm:f>NOT(ISERROR(SEARCH('Listados Datos'!$P$3,AU47)))</xm:f>
            <xm:f>'Listados Datos'!$P$3</xm:f>
            <x14:dxf>
              <fill>
                <patternFill>
                  <bgColor rgb="FF99CC00"/>
                </patternFill>
              </fill>
            </x14:dxf>
          </x14:cfRule>
          <x14:cfRule type="containsText" priority="17402" operator="containsText" id="{54CBC11E-24D2-45F2-A75E-B52EECE6C4E0}">
            <xm:f>NOT(ISERROR(SEARCH('Listados Datos'!$P$4,AU47)))</xm:f>
            <xm:f>'Listados Datos'!$P$4</xm:f>
            <x14:dxf>
              <fill>
                <patternFill>
                  <bgColor rgb="FF33CC33"/>
                </patternFill>
              </fill>
            </x14:dxf>
          </x14:cfRule>
          <x14:cfRule type="containsText" priority="17403" operator="containsText" id="{9AB177A4-BBD7-49D1-AD27-8873D9EA5B69}">
            <xm:f>NOT(ISERROR(SEARCH('Listados Datos'!$P$5,AU47)))</xm:f>
            <xm:f>'Listados Datos'!$P$5</xm:f>
            <x14:dxf>
              <fill>
                <patternFill>
                  <bgColor rgb="FFFFFF00"/>
                </patternFill>
              </fill>
            </x14:dxf>
          </x14:cfRule>
          <x14:cfRule type="containsText" priority="17404" operator="containsText" id="{83BCA917-3F08-4925-AE4A-B671F3D5C6E3}">
            <xm:f>NOT(ISERROR(SEARCH('Listados Datos'!$P$6,AU47)))</xm:f>
            <xm:f>'Listados Datos'!$P$6</xm:f>
            <x14:dxf>
              <fill>
                <patternFill>
                  <bgColor rgb="FFFFC000"/>
                </patternFill>
              </fill>
            </x14:dxf>
          </x14:cfRule>
          <x14:cfRule type="containsText" priority="17405" operator="containsText" id="{1B6DAD91-77DA-4F25-A8D1-94C13EDE5F63}">
            <xm:f>NOT(ISERROR(SEARCH('Listados Datos'!$P$7,AU47)))</xm:f>
            <xm:f>'Listados Datos'!$P$7</xm:f>
            <x14:dxf>
              <fill>
                <patternFill>
                  <bgColor rgb="FFFF0000"/>
                </patternFill>
              </fill>
            </x14:dxf>
          </x14:cfRule>
          <xm:sqref>AU47</xm:sqref>
        </x14:conditionalFormatting>
        <x14:conditionalFormatting xmlns:xm="http://schemas.microsoft.com/office/excel/2006/main">
          <x14:cfRule type="containsText" priority="17397" operator="containsText" id="{FE40C89A-F471-4218-B634-700557F0B306}">
            <xm:f>NOT(ISERROR(SEARCH('Listados Datos'!$T$3,AW51)))</xm:f>
            <xm:f>'Listados Datos'!$T$3</xm:f>
            <x14:dxf>
              <fill>
                <patternFill patternType="solid">
                  <bgColor rgb="FFC00000"/>
                </patternFill>
              </fill>
            </x14:dxf>
          </x14:cfRule>
          <x14:cfRule type="containsText" priority="17398" operator="containsText" id="{B6F0E3FD-4672-49AE-9551-481620D93525}">
            <xm:f>NOT(ISERROR(SEARCH('Listados Datos'!$T$4,AW51)))</xm:f>
            <xm:f>'Listados Datos'!$T$4</xm:f>
            <x14:dxf>
              <font>
                <b/>
                <i val="0"/>
                <color theme="0"/>
              </font>
              <fill>
                <patternFill>
                  <bgColor rgb="FFE26B0A"/>
                </patternFill>
              </fill>
            </x14:dxf>
          </x14:cfRule>
          <x14:cfRule type="containsText" priority="17399" operator="containsText" id="{73EF6EB9-E4B3-403C-AF53-453DB8A66F29}">
            <xm:f>NOT(ISERROR(SEARCH('Listados Datos'!$T$5,AW51)))</xm:f>
            <xm:f>'Listados Datos'!$T$5</xm:f>
            <x14:dxf>
              <font>
                <b/>
                <i val="0"/>
                <color auto="1"/>
              </font>
              <fill>
                <patternFill>
                  <bgColor rgb="FFFFFF00"/>
                </patternFill>
              </fill>
            </x14:dxf>
          </x14:cfRule>
          <x14:cfRule type="containsText" priority="17400" operator="containsText" id="{E7C9BB1D-728E-4100-B5B9-C6D9BA732B57}">
            <xm:f>NOT(ISERROR(SEARCH('Listados Datos'!$T$6,AW51)))</xm:f>
            <xm:f>'Listados Datos'!$T$6</xm:f>
            <x14:dxf>
              <font>
                <b/>
                <i val="0"/>
              </font>
              <fill>
                <patternFill>
                  <bgColor rgb="FF92D050"/>
                </patternFill>
              </fill>
            </x14:dxf>
          </x14:cfRule>
          <xm:sqref>AW51</xm:sqref>
        </x14:conditionalFormatting>
        <x14:conditionalFormatting xmlns:xm="http://schemas.microsoft.com/office/excel/2006/main">
          <x14:cfRule type="containsText" priority="17387" operator="containsText" id="{0C21229F-2D81-400A-8E13-E204A93EB36B}">
            <xm:f>NOT(ISERROR(SEARCH('Listados Datos'!$P$3,AU51)))</xm:f>
            <xm:f>'Listados Datos'!$P$3</xm:f>
            <x14:dxf>
              <fill>
                <patternFill>
                  <bgColor rgb="FF99CC00"/>
                </patternFill>
              </fill>
            </x14:dxf>
          </x14:cfRule>
          <x14:cfRule type="containsText" priority="17388" operator="containsText" id="{1831E79A-A056-461C-87BF-734147806AA5}">
            <xm:f>NOT(ISERROR(SEARCH('Listados Datos'!$P$4,AU51)))</xm:f>
            <xm:f>'Listados Datos'!$P$4</xm:f>
            <x14:dxf>
              <fill>
                <patternFill>
                  <bgColor rgb="FF33CC33"/>
                </patternFill>
              </fill>
            </x14:dxf>
          </x14:cfRule>
          <x14:cfRule type="containsText" priority="17389" operator="containsText" id="{E807BC9D-DE77-44C7-BF11-40ACD9E2B94B}">
            <xm:f>NOT(ISERROR(SEARCH('Listados Datos'!$P$5,AU51)))</xm:f>
            <xm:f>'Listados Datos'!$P$5</xm:f>
            <x14:dxf>
              <fill>
                <patternFill>
                  <bgColor rgb="FFFFFF00"/>
                </patternFill>
              </fill>
            </x14:dxf>
          </x14:cfRule>
          <x14:cfRule type="containsText" priority="17390" operator="containsText" id="{04ED0286-382D-4032-B651-99435F169E62}">
            <xm:f>NOT(ISERROR(SEARCH('Listados Datos'!$P$6,AU51)))</xm:f>
            <xm:f>'Listados Datos'!$P$6</xm:f>
            <x14:dxf>
              <fill>
                <patternFill>
                  <bgColor rgb="FFFFC000"/>
                </patternFill>
              </fill>
            </x14:dxf>
          </x14:cfRule>
          <x14:cfRule type="containsText" priority="17391" operator="containsText" id="{F54CC743-7DD2-48EA-890F-F58DA2BA7685}">
            <xm:f>NOT(ISERROR(SEARCH('Listados Datos'!$P$7,AU51)))</xm:f>
            <xm:f>'Listados Datos'!$P$7</xm:f>
            <x14:dxf>
              <fill>
                <patternFill>
                  <bgColor rgb="FFFF0000"/>
                </patternFill>
              </fill>
            </x14:dxf>
          </x14:cfRule>
          <xm:sqref>AU51</xm:sqref>
        </x14:conditionalFormatting>
        <x14:conditionalFormatting xmlns:xm="http://schemas.microsoft.com/office/excel/2006/main">
          <x14:cfRule type="containsText" priority="17383" operator="containsText" id="{72F05FF9-06AF-4C9B-886C-3DD073090DFD}">
            <xm:f>NOT(ISERROR(SEARCH('Listados Datos'!$T$3,AE48)))</xm:f>
            <xm:f>'Listados Datos'!$T$3</xm:f>
            <x14:dxf>
              <fill>
                <patternFill patternType="solid">
                  <bgColor rgb="FFC00000"/>
                </patternFill>
              </fill>
            </x14:dxf>
          </x14:cfRule>
          <x14:cfRule type="containsText" priority="17384" operator="containsText" id="{74D09795-6D3B-41D2-A1A6-72A8328BCC5D}">
            <xm:f>NOT(ISERROR(SEARCH('Listados Datos'!$T$4,AE48)))</xm:f>
            <xm:f>'Listados Datos'!$T$4</xm:f>
            <x14:dxf>
              <font>
                <b/>
                <i val="0"/>
                <color theme="0"/>
              </font>
              <fill>
                <patternFill>
                  <bgColor rgb="FFE26B0A"/>
                </patternFill>
              </fill>
            </x14:dxf>
          </x14:cfRule>
          <x14:cfRule type="containsText" priority="17385" operator="containsText" id="{F60546BA-E91B-41E9-A021-3E8C4793652D}">
            <xm:f>NOT(ISERROR(SEARCH('Listados Datos'!$T$5,AE48)))</xm:f>
            <xm:f>'Listados Datos'!$T$5</xm:f>
            <x14:dxf>
              <font>
                <b/>
                <i val="0"/>
                <color auto="1"/>
              </font>
              <fill>
                <patternFill>
                  <bgColor rgb="FFFFFF00"/>
                </patternFill>
              </fill>
            </x14:dxf>
          </x14:cfRule>
          <x14:cfRule type="containsText" priority="17386" operator="containsText" id="{70FB5897-D12B-4F6A-BEC3-D762F35E8A1A}">
            <xm:f>NOT(ISERROR(SEARCH('Listados Datos'!$T$6,AE48)))</xm:f>
            <xm:f>'Listados Datos'!$T$6</xm:f>
            <x14:dxf>
              <font>
                <b/>
                <i val="0"/>
              </font>
              <fill>
                <patternFill>
                  <bgColor rgb="FF92D050"/>
                </patternFill>
              </fill>
            </x14:dxf>
          </x14:cfRule>
          <xm:sqref>AE48:AF49</xm:sqref>
        </x14:conditionalFormatting>
        <x14:conditionalFormatting xmlns:xm="http://schemas.microsoft.com/office/excel/2006/main">
          <x14:cfRule type="containsText" priority="17379" operator="containsText" id="{6B5E9AB1-7F4A-48E4-8826-C8E34ACE857E}">
            <xm:f>NOT(ISERROR(SEARCH('Listados Datos'!$T$3,AA48)))</xm:f>
            <xm:f>'Listados Datos'!$T$3</xm:f>
            <x14:dxf>
              <fill>
                <patternFill patternType="solid">
                  <bgColor rgb="FFC00000"/>
                </patternFill>
              </fill>
            </x14:dxf>
          </x14:cfRule>
          <x14:cfRule type="containsText" priority="17380" operator="containsText" id="{B9920BAB-B2FD-4946-8D99-620F90703A39}">
            <xm:f>NOT(ISERROR(SEARCH('Listados Datos'!$T$4,AA48)))</xm:f>
            <xm:f>'Listados Datos'!$T$4</xm:f>
            <x14:dxf>
              <font>
                <b/>
                <i val="0"/>
                <color theme="0"/>
              </font>
              <fill>
                <patternFill>
                  <bgColor rgb="FFE26B0A"/>
                </patternFill>
              </fill>
            </x14:dxf>
          </x14:cfRule>
          <x14:cfRule type="containsText" priority="17381" operator="containsText" id="{7E50C482-69B9-46A7-B29B-49B445DA94DD}">
            <xm:f>NOT(ISERROR(SEARCH('Listados Datos'!$T$5,AA48)))</xm:f>
            <xm:f>'Listados Datos'!$T$5</xm:f>
            <x14:dxf>
              <font>
                <b/>
                <i val="0"/>
                <color auto="1"/>
              </font>
              <fill>
                <patternFill>
                  <bgColor rgb="FFFFFF00"/>
                </patternFill>
              </fill>
            </x14:dxf>
          </x14:cfRule>
          <x14:cfRule type="containsText" priority="17382" operator="containsText" id="{7829EF04-5039-437E-8D95-6B6C206CB697}">
            <xm:f>NOT(ISERROR(SEARCH('Listados Datos'!$T$6,AA48)))</xm:f>
            <xm:f>'Listados Datos'!$T$6</xm:f>
            <x14:dxf>
              <font>
                <b/>
                <i val="0"/>
              </font>
              <fill>
                <patternFill>
                  <bgColor rgb="FF92D050"/>
                </patternFill>
              </fill>
            </x14:dxf>
          </x14:cfRule>
          <xm:sqref>AA48:AA49</xm:sqref>
        </x14:conditionalFormatting>
        <x14:conditionalFormatting xmlns:xm="http://schemas.microsoft.com/office/excel/2006/main">
          <x14:cfRule type="containsText" priority="17369" operator="containsText" id="{00764107-00A6-4F35-9629-97034F466542}">
            <xm:f>NOT(ISERROR(SEARCH('Listados Datos'!$P$3,Y48)))</xm:f>
            <xm:f>'Listados Datos'!$P$3</xm:f>
            <x14:dxf>
              <fill>
                <patternFill>
                  <bgColor rgb="FF99CC00"/>
                </patternFill>
              </fill>
            </x14:dxf>
          </x14:cfRule>
          <x14:cfRule type="containsText" priority="17370" operator="containsText" id="{CB45C865-06AB-4E42-ADD5-F83E151410CF}">
            <xm:f>NOT(ISERROR(SEARCH('Listados Datos'!$P$4,Y48)))</xm:f>
            <xm:f>'Listados Datos'!$P$4</xm:f>
            <x14:dxf>
              <fill>
                <patternFill>
                  <bgColor rgb="FF33CC33"/>
                </patternFill>
              </fill>
            </x14:dxf>
          </x14:cfRule>
          <x14:cfRule type="containsText" priority="17371" operator="containsText" id="{D7B62388-63C6-43C4-BE7D-A16A1AD496F9}">
            <xm:f>NOT(ISERROR(SEARCH('Listados Datos'!$P$5,Y48)))</xm:f>
            <xm:f>'Listados Datos'!$P$5</xm:f>
            <x14:dxf>
              <fill>
                <patternFill>
                  <bgColor rgb="FFFFFF00"/>
                </patternFill>
              </fill>
            </x14:dxf>
          </x14:cfRule>
          <x14:cfRule type="containsText" priority="17372" operator="containsText" id="{2BF6340D-1835-4B27-927E-8F37079BE152}">
            <xm:f>NOT(ISERROR(SEARCH('Listados Datos'!$P$6,Y48)))</xm:f>
            <xm:f>'Listados Datos'!$P$6</xm:f>
            <x14:dxf>
              <fill>
                <patternFill>
                  <bgColor rgb="FFFFC000"/>
                </patternFill>
              </fill>
            </x14:dxf>
          </x14:cfRule>
          <x14:cfRule type="containsText" priority="17373" operator="containsText" id="{16C13A84-A69B-4546-8A3C-F98D0770A9C5}">
            <xm:f>NOT(ISERROR(SEARCH('Listados Datos'!$P$7,Y48)))</xm:f>
            <xm:f>'Listados Datos'!$P$7</xm:f>
            <x14:dxf>
              <fill>
                <patternFill>
                  <bgColor rgb="FFFF0000"/>
                </patternFill>
              </fill>
            </x14:dxf>
          </x14:cfRule>
          <xm:sqref>Y48:Y49</xm:sqref>
        </x14:conditionalFormatting>
        <x14:conditionalFormatting xmlns:xm="http://schemas.microsoft.com/office/excel/2006/main">
          <x14:cfRule type="containsText" priority="17355" operator="containsText" id="{F6256D17-9A99-453A-B4B4-EC632EDF2044}">
            <xm:f>NOT(ISERROR(SEARCH('Listados Datos'!$T$3,AW48)))</xm:f>
            <xm:f>'Listados Datos'!$T$3</xm:f>
            <x14:dxf>
              <fill>
                <patternFill patternType="solid">
                  <bgColor rgb="FFC00000"/>
                </patternFill>
              </fill>
            </x14:dxf>
          </x14:cfRule>
          <x14:cfRule type="containsText" priority="17356" operator="containsText" id="{53C0FEB9-B28F-4FDC-813A-733378E3AEE6}">
            <xm:f>NOT(ISERROR(SEARCH('Listados Datos'!$T$4,AW48)))</xm:f>
            <xm:f>'Listados Datos'!$T$4</xm:f>
            <x14:dxf>
              <font>
                <b/>
                <i val="0"/>
                <color theme="0"/>
              </font>
              <fill>
                <patternFill>
                  <bgColor rgb="FFE26B0A"/>
                </patternFill>
              </fill>
            </x14:dxf>
          </x14:cfRule>
          <x14:cfRule type="containsText" priority="17357" operator="containsText" id="{F6E6363A-DF38-43FB-A39C-AC43E4AF0EC9}">
            <xm:f>NOT(ISERROR(SEARCH('Listados Datos'!$T$5,AW48)))</xm:f>
            <xm:f>'Listados Datos'!$T$5</xm:f>
            <x14:dxf>
              <font>
                <b/>
                <i val="0"/>
                <color auto="1"/>
              </font>
              <fill>
                <patternFill>
                  <bgColor rgb="FFFFFF00"/>
                </patternFill>
              </fill>
            </x14:dxf>
          </x14:cfRule>
          <x14:cfRule type="containsText" priority="17358" operator="containsText" id="{94C2DA52-F667-4811-89D1-3AA2D1490D0C}">
            <xm:f>NOT(ISERROR(SEARCH('Listados Datos'!$T$6,AW48)))</xm:f>
            <xm:f>'Listados Datos'!$T$6</xm:f>
            <x14:dxf>
              <font>
                <b/>
                <i val="0"/>
              </font>
              <fill>
                <patternFill>
                  <bgColor rgb="FF92D050"/>
                </patternFill>
              </fill>
            </x14:dxf>
          </x14:cfRule>
          <xm:sqref>AW48</xm:sqref>
        </x14:conditionalFormatting>
        <x14:conditionalFormatting xmlns:xm="http://schemas.microsoft.com/office/excel/2006/main">
          <x14:cfRule type="containsText" priority="17345" operator="containsText" id="{13A07D11-133A-4BB5-A765-E02ADFB59493}">
            <xm:f>NOT(ISERROR(SEARCH('Listados Datos'!$P$3,AU48)))</xm:f>
            <xm:f>'Listados Datos'!$P$3</xm:f>
            <x14:dxf>
              <fill>
                <patternFill>
                  <bgColor rgb="FF99CC00"/>
                </patternFill>
              </fill>
            </x14:dxf>
          </x14:cfRule>
          <x14:cfRule type="containsText" priority="17346" operator="containsText" id="{6E184977-D08D-4427-93A9-C71E2917F1DE}">
            <xm:f>NOT(ISERROR(SEARCH('Listados Datos'!$P$4,AU48)))</xm:f>
            <xm:f>'Listados Datos'!$P$4</xm:f>
            <x14:dxf>
              <fill>
                <patternFill>
                  <bgColor rgb="FF33CC33"/>
                </patternFill>
              </fill>
            </x14:dxf>
          </x14:cfRule>
          <x14:cfRule type="containsText" priority="17347" operator="containsText" id="{0AF72979-C763-4642-8B82-AD680B4382FA}">
            <xm:f>NOT(ISERROR(SEARCH('Listados Datos'!$P$5,AU48)))</xm:f>
            <xm:f>'Listados Datos'!$P$5</xm:f>
            <x14:dxf>
              <fill>
                <patternFill>
                  <bgColor rgb="FFFFFF00"/>
                </patternFill>
              </fill>
            </x14:dxf>
          </x14:cfRule>
          <x14:cfRule type="containsText" priority="17348" operator="containsText" id="{9F8AEC55-2E24-4BEC-A191-D9F3461D2650}">
            <xm:f>NOT(ISERROR(SEARCH('Listados Datos'!$P$6,AU48)))</xm:f>
            <xm:f>'Listados Datos'!$P$6</xm:f>
            <x14:dxf>
              <fill>
                <patternFill>
                  <bgColor rgb="FFFFC000"/>
                </patternFill>
              </fill>
            </x14:dxf>
          </x14:cfRule>
          <x14:cfRule type="containsText" priority="17349" operator="containsText" id="{5BE16CDC-7632-4012-8EFD-48946B24D2D2}">
            <xm:f>NOT(ISERROR(SEARCH('Listados Datos'!$P$7,AU48)))</xm:f>
            <xm:f>'Listados Datos'!$P$7</xm:f>
            <x14:dxf>
              <fill>
                <patternFill>
                  <bgColor rgb="FFFF0000"/>
                </patternFill>
              </fill>
            </x14:dxf>
          </x14:cfRule>
          <xm:sqref>AU48</xm:sqref>
        </x14:conditionalFormatting>
        <x14:conditionalFormatting xmlns:xm="http://schemas.microsoft.com/office/excel/2006/main">
          <x14:cfRule type="containsText" priority="17341" operator="containsText" id="{18CDE63F-DDF1-4274-A8B5-A364A3C96A3D}">
            <xm:f>NOT(ISERROR(SEARCH('Listados Datos'!$T$3,AW49)))</xm:f>
            <xm:f>'Listados Datos'!$T$3</xm:f>
            <x14:dxf>
              <fill>
                <patternFill patternType="solid">
                  <bgColor rgb="FFC00000"/>
                </patternFill>
              </fill>
            </x14:dxf>
          </x14:cfRule>
          <x14:cfRule type="containsText" priority="17342" operator="containsText" id="{BC34A905-F218-44DF-A98E-97CF3F0AFA3B}">
            <xm:f>NOT(ISERROR(SEARCH('Listados Datos'!$T$4,AW49)))</xm:f>
            <xm:f>'Listados Datos'!$T$4</xm:f>
            <x14:dxf>
              <font>
                <b/>
                <i val="0"/>
                <color theme="0"/>
              </font>
              <fill>
                <patternFill>
                  <bgColor rgb="FFE26B0A"/>
                </patternFill>
              </fill>
            </x14:dxf>
          </x14:cfRule>
          <x14:cfRule type="containsText" priority="17343" operator="containsText" id="{4F7E7ADE-7E28-4910-B6AF-F40623718127}">
            <xm:f>NOT(ISERROR(SEARCH('Listados Datos'!$T$5,AW49)))</xm:f>
            <xm:f>'Listados Datos'!$T$5</xm:f>
            <x14:dxf>
              <font>
                <b/>
                <i val="0"/>
                <color auto="1"/>
              </font>
              <fill>
                <patternFill>
                  <bgColor rgb="FFFFFF00"/>
                </patternFill>
              </fill>
            </x14:dxf>
          </x14:cfRule>
          <x14:cfRule type="containsText" priority="17344" operator="containsText" id="{47DAEEBD-B5E0-43B6-88DF-59A6BE52B6FC}">
            <xm:f>NOT(ISERROR(SEARCH('Listados Datos'!$T$6,AW49)))</xm:f>
            <xm:f>'Listados Datos'!$T$6</xm:f>
            <x14:dxf>
              <font>
                <b/>
                <i val="0"/>
              </font>
              <fill>
                <patternFill>
                  <bgColor rgb="FF92D050"/>
                </patternFill>
              </fill>
            </x14:dxf>
          </x14:cfRule>
          <xm:sqref>AW49</xm:sqref>
        </x14:conditionalFormatting>
        <x14:conditionalFormatting xmlns:xm="http://schemas.microsoft.com/office/excel/2006/main">
          <x14:cfRule type="containsText" priority="17331" operator="containsText" id="{B6360DE4-DAD6-49F2-83F6-124E560ABE5C}">
            <xm:f>NOT(ISERROR(SEARCH('Listados Datos'!$P$3,AU49)))</xm:f>
            <xm:f>'Listados Datos'!$P$3</xm:f>
            <x14:dxf>
              <fill>
                <patternFill>
                  <bgColor rgb="FF99CC00"/>
                </patternFill>
              </fill>
            </x14:dxf>
          </x14:cfRule>
          <x14:cfRule type="containsText" priority="17332" operator="containsText" id="{592D0E65-B6B2-456A-B4FE-07D542CF6679}">
            <xm:f>NOT(ISERROR(SEARCH('Listados Datos'!$P$4,AU49)))</xm:f>
            <xm:f>'Listados Datos'!$P$4</xm:f>
            <x14:dxf>
              <fill>
                <patternFill>
                  <bgColor rgb="FF33CC33"/>
                </patternFill>
              </fill>
            </x14:dxf>
          </x14:cfRule>
          <x14:cfRule type="containsText" priority="17333" operator="containsText" id="{05CE2886-6F7A-4CD9-A1ED-BCEAEDE4D436}">
            <xm:f>NOT(ISERROR(SEARCH('Listados Datos'!$P$5,AU49)))</xm:f>
            <xm:f>'Listados Datos'!$P$5</xm:f>
            <x14:dxf>
              <fill>
                <patternFill>
                  <bgColor rgb="FFFFFF00"/>
                </patternFill>
              </fill>
            </x14:dxf>
          </x14:cfRule>
          <x14:cfRule type="containsText" priority="17334" operator="containsText" id="{841BF2EC-9EF1-48B7-8262-55E1D555CF70}">
            <xm:f>NOT(ISERROR(SEARCH('Listados Datos'!$P$6,AU49)))</xm:f>
            <xm:f>'Listados Datos'!$P$6</xm:f>
            <x14:dxf>
              <fill>
                <patternFill>
                  <bgColor rgb="FFFFC000"/>
                </patternFill>
              </fill>
            </x14:dxf>
          </x14:cfRule>
          <x14:cfRule type="containsText" priority="17335" operator="containsText" id="{C5F82185-2D4E-45B4-9EA1-D146876E2CEF}">
            <xm:f>NOT(ISERROR(SEARCH('Listados Datos'!$P$7,AU49)))</xm:f>
            <xm:f>'Listados Datos'!$P$7</xm:f>
            <x14:dxf>
              <fill>
                <patternFill>
                  <bgColor rgb="FFFF0000"/>
                </patternFill>
              </fill>
            </x14:dxf>
          </x14:cfRule>
          <xm:sqref>AU49</xm:sqref>
        </x14:conditionalFormatting>
        <x14:conditionalFormatting xmlns:xm="http://schemas.microsoft.com/office/excel/2006/main">
          <x14:cfRule type="containsText" priority="17327" operator="containsText" id="{9C60E5BD-824E-44F7-B1E6-269C6D08A208}">
            <xm:f>NOT(ISERROR(SEARCH('Listados Datos'!$T$3,AE52)))</xm:f>
            <xm:f>'Listados Datos'!$T$3</xm:f>
            <x14:dxf>
              <fill>
                <patternFill patternType="solid">
                  <bgColor rgb="FFC00000"/>
                </patternFill>
              </fill>
            </x14:dxf>
          </x14:cfRule>
          <x14:cfRule type="containsText" priority="17328" operator="containsText" id="{98266E80-6BA1-4860-9F1E-7C2E1E8C45DB}">
            <xm:f>NOT(ISERROR(SEARCH('Listados Datos'!$T$4,AE52)))</xm:f>
            <xm:f>'Listados Datos'!$T$4</xm:f>
            <x14:dxf>
              <font>
                <b/>
                <i val="0"/>
                <color theme="0"/>
              </font>
              <fill>
                <patternFill>
                  <bgColor rgb="FFE26B0A"/>
                </patternFill>
              </fill>
            </x14:dxf>
          </x14:cfRule>
          <x14:cfRule type="containsText" priority="17329" operator="containsText" id="{28505AC6-B6A4-40ED-8496-C44D2F66CA70}">
            <xm:f>NOT(ISERROR(SEARCH('Listados Datos'!$T$5,AE52)))</xm:f>
            <xm:f>'Listados Datos'!$T$5</xm:f>
            <x14:dxf>
              <font>
                <b/>
                <i val="0"/>
                <color auto="1"/>
              </font>
              <fill>
                <patternFill>
                  <bgColor rgb="FFFFFF00"/>
                </patternFill>
              </fill>
            </x14:dxf>
          </x14:cfRule>
          <x14:cfRule type="containsText" priority="17330" operator="containsText" id="{F1BD5390-7791-42BC-991A-02EE34AC368E}">
            <xm:f>NOT(ISERROR(SEARCH('Listados Datos'!$T$6,AE52)))</xm:f>
            <xm:f>'Listados Datos'!$T$6</xm:f>
            <x14:dxf>
              <font>
                <b/>
                <i val="0"/>
              </font>
              <fill>
                <patternFill>
                  <bgColor rgb="FF92D050"/>
                </patternFill>
              </fill>
            </x14:dxf>
          </x14:cfRule>
          <xm:sqref>AE57:AF57 AE52:AF53</xm:sqref>
        </x14:conditionalFormatting>
        <x14:conditionalFormatting xmlns:xm="http://schemas.microsoft.com/office/excel/2006/main">
          <x14:cfRule type="containsText" priority="17323" operator="containsText" id="{6B67FE41-8339-4A4B-A85A-3BD625285584}">
            <xm:f>NOT(ISERROR(SEARCH('Listados Datos'!$T$3,AA52)))</xm:f>
            <xm:f>'Listados Datos'!$T$3</xm:f>
            <x14:dxf>
              <fill>
                <patternFill patternType="solid">
                  <bgColor rgb="FFC00000"/>
                </patternFill>
              </fill>
            </x14:dxf>
          </x14:cfRule>
          <x14:cfRule type="containsText" priority="17324" operator="containsText" id="{14FFB7BA-1CD4-4A53-8BE2-64565311DA6C}">
            <xm:f>NOT(ISERROR(SEARCH('Listados Datos'!$T$4,AA52)))</xm:f>
            <xm:f>'Listados Datos'!$T$4</xm:f>
            <x14:dxf>
              <font>
                <b/>
                <i val="0"/>
                <color theme="0"/>
              </font>
              <fill>
                <patternFill>
                  <bgColor rgb="FFE26B0A"/>
                </patternFill>
              </fill>
            </x14:dxf>
          </x14:cfRule>
          <x14:cfRule type="containsText" priority="17325" operator="containsText" id="{556B1309-A143-4A0E-842B-09C7C25ED7F7}">
            <xm:f>NOT(ISERROR(SEARCH('Listados Datos'!$T$5,AA52)))</xm:f>
            <xm:f>'Listados Datos'!$T$5</xm:f>
            <x14:dxf>
              <font>
                <b/>
                <i val="0"/>
                <color auto="1"/>
              </font>
              <fill>
                <patternFill>
                  <bgColor rgb="FFFFFF00"/>
                </patternFill>
              </fill>
            </x14:dxf>
          </x14:cfRule>
          <x14:cfRule type="containsText" priority="17326" operator="containsText" id="{FAEADCB6-28F1-44B4-A100-575F4AFEFFE7}">
            <xm:f>NOT(ISERROR(SEARCH('Listados Datos'!$T$6,AA52)))</xm:f>
            <xm:f>'Listados Datos'!$T$6</xm:f>
            <x14:dxf>
              <font>
                <b/>
                <i val="0"/>
              </font>
              <fill>
                <patternFill>
                  <bgColor rgb="FF92D050"/>
                </patternFill>
              </fill>
            </x14:dxf>
          </x14:cfRule>
          <xm:sqref>AA52:AA53</xm:sqref>
        </x14:conditionalFormatting>
        <x14:conditionalFormatting xmlns:xm="http://schemas.microsoft.com/office/excel/2006/main">
          <x14:cfRule type="containsText" priority="17313" operator="containsText" id="{2897BDB0-A0BC-45CA-92C1-49D867A796CF}">
            <xm:f>NOT(ISERROR(SEARCH('Listados Datos'!$P$3,Y52)))</xm:f>
            <xm:f>'Listados Datos'!$P$3</xm:f>
            <x14:dxf>
              <fill>
                <patternFill>
                  <bgColor rgb="FF99CC00"/>
                </patternFill>
              </fill>
            </x14:dxf>
          </x14:cfRule>
          <x14:cfRule type="containsText" priority="17314" operator="containsText" id="{463FFA5F-3254-493D-BB1F-9DEA1D8058B3}">
            <xm:f>NOT(ISERROR(SEARCH('Listados Datos'!$P$4,Y52)))</xm:f>
            <xm:f>'Listados Datos'!$P$4</xm:f>
            <x14:dxf>
              <fill>
                <patternFill>
                  <bgColor rgb="FF33CC33"/>
                </patternFill>
              </fill>
            </x14:dxf>
          </x14:cfRule>
          <x14:cfRule type="containsText" priority="17315" operator="containsText" id="{56AAEE77-DD7F-40DD-A6C5-83C4D8ACB42C}">
            <xm:f>NOT(ISERROR(SEARCH('Listados Datos'!$P$5,Y52)))</xm:f>
            <xm:f>'Listados Datos'!$P$5</xm:f>
            <x14:dxf>
              <fill>
                <patternFill>
                  <bgColor rgb="FFFFFF00"/>
                </patternFill>
              </fill>
            </x14:dxf>
          </x14:cfRule>
          <x14:cfRule type="containsText" priority="17316" operator="containsText" id="{20575ACB-2BED-4473-BAC7-96B49D14AFF9}">
            <xm:f>NOT(ISERROR(SEARCH('Listados Datos'!$P$6,Y52)))</xm:f>
            <xm:f>'Listados Datos'!$P$6</xm:f>
            <x14:dxf>
              <fill>
                <patternFill>
                  <bgColor rgb="FFFFC000"/>
                </patternFill>
              </fill>
            </x14:dxf>
          </x14:cfRule>
          <x14:cfRule type="containsText" priority="17317" operator="containsText" id="{4C773959-663F-46F9-9B33-5772DCA83AB4}">
            <xm:f>NOT(ISERROR(SEARCH('Listados Datos'!$P$7,Y52)))</xm:f>
            <xm:f>'Listados Datos'!$P$7</xm:f>
            <x14:dxf>
              <fill>
                <patternFill>
                  <bgColor rgb="FFFF0000"/>
                </patternFill>
              </fill>
            </x14:dxf>
          </x14:cfRule>
          <xm:sqref>Y52:Y53</xm:sqref>
        </x14:conditionalFormatting>
        <x14:conditionalFormatting xmlns:xm="http://schemas.microsoft.com/office/excel/2006/main">
          <x14:cfRule type="containsText" priority="17289" operator="containsText" id="{95ABFE0F-2D5F-4552-85D9-7C26B08AECD9}">
            <xm:f>NOT(ISERROR(SEARCH('Listados Datos'!$T$3,AW52)))</xm:f>
            <xm:f>'Listados Datos'!$T$3</xm:f>
            <x14:dxf>
              <fill>
                <patternFill patternType="solid">
                  <bgColor rgb="FFC00000"/>
                </patternFill>
              </fill>
            </x14:dxf>
          </x14:cfRule>
          <x14:cfRule type="containsText" priority="17290" operator="containsText" id="{F720B333-16BE-4899-B15A-89107330C3A6}">
            <xm:f>NOT(ISERROR(SEARCH('Listados Datos'!$T$4,AW52)))</xm:f>
            <xm:f>'Listados Datos'!$T$4</xm:f>
            <x14:dxf>
              <font>
                <b/>
                <i val="0"/>
                <color theme="0"/>
              </font>
              <fill>
                <patternFill>
                  <bgColor rgb="FFE26B0A"/>
                </patternFill>
              </fill>
            </x14:dxf>
          </x14:cfRule>
          <x14:cfRule type="containsText" priority="17291" operator="containsText" id="{99150ACD-7904-4A46-B946-224B5B9DDD77}">
            <xm:f>NOT(ISERROR(SEARCH('Listados Datos'!$T$5,AW52)))</xm:f>
            <xm:f>'Listados Datos'!$T$5</xm:f>
            <x14:dxf>
              <font>
                <b/>
                <i val="0"/>
                <color auto="1"/>
              </font>
              <fill>
                <patternFill>
                  <bgColor rgb="FFFFFF00"/>
                </patternFill>
              </fill>
            </x14:dxf>
          </x14:cfRule>
          <x14:cfRule type="containsText" priority="17292" operator="containsText" id="{E89E69FE-6F9C-4451-AC8F-F9DB1C16EB2B}">
            <xm:f>NOT(ISERROR(SEARCH('Listados Datos'!$T$6,AW52)))</xm:f>
            <xm:f>'Listados Datos'!$T$6</xm:f>
            <x14:dxf>
              <font>
                <b/>
                <i val="0"/>
              </font>
              <fill>
                <patternFill>
                  <bgColor rgb="FF92D050"/>
                </patternFill>
              </fill>
            </x14:dxf>
          </x14:cfRule>
          <xm:sqref>AW52</xm:sqref>
        </x14:conditionalFormatting>
        <x14:conditionalFormatting xmlns:xm="http://schemas.microsoft.com/office/excel/2006/main">
          <x14:cfRule type="containsText" priority="17279" operator="containsText" id="{FD0C1ABB-A166-4C04-AFFA-DEB83AE44A6B}">
            <xm:f>NOT(ISERROR(SEARCH('Listados Datos'!$P$3,AU52)))</xm:f>
            <xm:f>'Listados Datos'!$P$3</xm:f>
            <x14:dxf>
              <fill>
                <patternFill>
                  <bgColor rgb="FF99CC00"/>
                </patternFill>
              </fill>
            </x14:dxf>
          </x14:cfRule>
          <x14:cfRule type="containsText" priority="17280" operator="containsText" id="{1536B164-8907-4C8A-AF40-A7239EEA9434}">
            <xm:f>NOT(ISERROR(SEARCH('Listados Datos'!$P$4,AU52)))</xm:f>
            <xm:f>'Listados Datos'!$P$4</xm:f>
            <x14:dxf>
              <fill>
                <patternFill>
                  <bgColor rgb="FF33CC33"/>
                </patternFill>
              </fill>
            </x14:dxf>
          </x14:cfRule>
          <x14:cfRule type="containsText" priority="17281" operator="containsText" id="{1F5E4C2F-27DB-48AA-91D0-9F7A86CF3975}">
            <xm:f>NOT(ISERROR(SEARCH('Listados Datos'!$P$5,AU52)))</xm:f>
            <xm:f>'Listados Datos'!$P$5</xm:f>
            <x14:dxf>
              <fill>
                <patternFill>
                  <bgColor rgb="FFFFFF00"/>
                </patternFill>
              </fill>
            </x14:dxf>
          </x14:cfRule>
          <x14:cfRule type="containsText" priority="17282" operator="containsText" id="{78E58837-E0BA-4225-A904-D702084AC4CE}">
            <xm:f>NOT(ISERROR(SEARCH('Listados Datos'!$P$6,AU52)))</xm:f>
            <xm:f>'Listados Datos'!$P$6</xm:f>
            <x14:dxf>
              <fill>
                <patternFill>
                  <bgColor rgb="FFFFC000"/>
                </patternFill>
              </fill>
            </x14:dxf>
          </x14:cfRule>
          <x14:cfRule type="containsText" priority="17283" operator="containsText" id="{58568A54-9F2C-4CDB-A99E-841AF0F2C5D2}">
            <xm:f>NOT(ISERROR(SEARCH('Listados Datos'!$P$7,AU52)))</xm:f>
            <xm:f>'Listados Datos'!$P$7</xm:f>
            <x14:dxf>
              <fill>
                <patternFill>
                  <bgColor rgb="FFFF0000"/>
                </patternFill>
              </fill>
            </x14:dxf>
          </x14:cfRule>
          <xm:sqref>AU52</xm:sqref>
        </x14:conditionalFormatting>
        <x14:conditionalFormatting xmlns:xm="http://schemas.microsoft.com/office/excel/2006/main">
          <x14:cfRule type="containsText" priority="17275" operator="containsText" id="{B2ABC005-3F07-4A2C-99F4-2E0EE184F170}">
            <xm:f>NOT(ISERROR(SEARCH('Listados Datos'!$T$3,AW53)))</xm:f>
            <xm:f>'Listados Datos'!$T$3</xm:f>
            <x14:dxf>
              <fill>
                <patternFill patternType="solid">
                  <bgColor rgb="FFC00000"/>
                </patternFill>
              </fill>
            </x14:dxf>
          </x14:cfRule>
          <x14:cfRule type="containsText" priority="17276" operator="containsText" id="{96B2B00E-FDAF-4733-81B5-F43A6A465707}">
            <xm:f>NOT(ISERROR(SEARCH('Listados Datos'!$T$4,AW53)))</xm:f>
            <xm:f>'Listados Datos'!$T$4</xm:f>
            <x14:dxf>
              <font>
                <b/>
                <i val="0"/>
                <color theme="0"/>
              </font>
              <fill>
                <patternFill>
                  <bgColor rgb="FFE26B0A"/>
                </patternFill>
              </fill>
            </x14:dxf>
          </x14:cfRule>
          <x14:cfRule type="containsText" priority="17277" operator="containsText" id="{6CD968C9-A40C-47EA-B923-541F57C70C31}">
            <xm:f>NOT(ISERROR(SEARCH('Listados Datos'!$T$5,AW53)))</xm:f>
            <xm:f>'Listados Datos'!$T$5</xm:f>
            <x14:dxf>
              <font>
                <b/>
                <i val="0"/>
                <color auto="1"/>
              </font>
              <fill>
                <patternFill>
                  <bgColor rgb="FFFFFF00"/>
                </patternFill>
              </fill>
            </x14:dxf>
          </x14:cfRule>
          <x14:cfRule type="containsText" priority="17278" operator="containsText" id="{D270C6A7-3756-4C0D-A148-14AD26AABA35}">
            <xm:f>NOT(ISERROR(SEARCH('Listados Datos'!$T$6,AW53)))</xm:f>
            <xm:f>'Listados Datos'!$T$6</xm:f>
            <x14:dxf>
              <font>
                <b/>
                <i val="0"/>
              </font>
              <fill>
                <patternFill>
                  <bgColor rgb="FF92D050"/>
                </patternFill>
              </fill>
            </x14:dxf>
          </x14:cfRule>
          <xm:sqref>AW53</xm:sqref>
        </x14:conditionalFormatting>
        <x14:conditionalFormatting xmlns:xm="http://schemas.microsoft.com/office/excel/2006/main">
          <x14:cfRule type="containsText" priority="17265" operator="containsText" id="{4B4EDAED-FD99-4400-83DF-6953235DD325}">
            <xm:f>NOT(ISERROR(SEARCH('Listados Datos'!$P$3,AU53)))</xm:f>
            <xm:f>'Listados Datos'!$P$3</xm:f>
            <x14:dxf>
              <fill>
                <patternFill>
                  <bgColor rgb="FF99CC00"/>
                </patternFill>
              </fill>
            </x14:dxf>
          </x14:cfRule>
          <x14:cfRule type="containsText" priority="17266" operator="containsText" id="{28B896DB-36E7-4C3D-8FC3-6552E52F0425}">
            <xm:f>NOT(ISERROR(SEARCH('Listados Datos'!$P$4,AU53)))</xm:f>
            <xm:f>'Listados Datos'!$P$4</xm:f>
            <x14:dxf>
              <fill>
                <patternFill>
                  <bgColor rgb="FF33CC33"/>
                </patternFill>
              </fill>
            </x14:dxf>
          </x14:cfRule>
          <x14:cfRule type="containsText" priority="17267" operator="containsText" id="{3146ED82-11EE-43D6-873C-735467AB7150}">
            <xm:f>NOT(ISERROR(SEARCH('Listados Datos'!$P$5,AU53)))</xm:f>
            <xm:f>'Listados Datos'!$P$5</xm:f>
            <x14:dxf>
              <fill>
                <patternFill>
                  <bgColor rgb="FFFFFF00"/>
                </patternFill>
              </fill>
            </x14:dxf>
          </x14:cfRule>
          <x14:cfRule type="containsText" priority="17268" operator="containsText" id="{74B56D48-E988-4676-8686-7B48055A12D2}">
            <xm:f>NOT(ISERROR(SEARCH('Listados Datos'!$P$6,AU53)))</xm:f>
            <xm:f>'Listados Datos'!$P$6</xm:f>
            <x14:dxf>
              <fill>
                <patternFill>
                  <bgColor rgb="FFFFC000"/>
                </patternFill>
              </fill>
            </x14:dxf>
          </x14:cfRule>
          <x14:cfRule type="containsText" priority="17269" operator="containsText" id="{478EC3F9-A2BB-4A86-84C8-306F6E1A8A08}">
            <xm:f>NOT(ISERROR(SEARCH('Listados Datos'!$P$7,AU53)))</xm:f>
            <xm:f>'Listados Datos'!$P$7</xm:f>
            <x14:dxf>
              <fill>
                <patternFill>
                  <bgColor rgb="FFFF0000"/>
                </patternFill>
              </fill>
            </x14:dxf>
          </x14:cfRule>
          <xm:sqref>AU53</xm:sqref>
        </x14:conditionalFormatting>
        <x14:conditionalFormatting xmlns:xm="http://schemas.microsoft.com/office/excel/2006/main">
          <x14:cfRule type="containsText" priority="17261" operator="containsText" id="{B9BBEFCA-ABA3-4696-9422-B1ABB21A911B}">
            <xm:f>NOT(ISERROR(SEARCH('Listados Datos'!$T$3,AW57)))</xm:f>
            <xm:f>'Listados Datos'!$T$3</xm:f>
            <x14:dxf>
              <fill>
                <patternFill patternType="solid">
                  <bgColor rgb="FFC00000"/>
                </patternFill>
              </fill>
            </x14:dxf>
          </x14:cfRule>
          <x14:cfRule type="containsText" priority="17262" operator="containsText" id="{387801A1-5E56-4D3E-AEB4-FA3C16A0C40D}">
            <xm:f>NOT(ISERROR(SEARCH('Listados Datos'!$T$4,AW57)))</xm:f>
            <xm:f>'Listados Datos'!$T$4</xm:f>
            <x14:dxf>
              <font>
                <b/>
                <i val="0"/>
                <color theme="0"/>
              </font>
              <fill>
                <patternFill>
                  <bgColor rgb="FFE26B0A"/>
                </patternFill>
              </fill>
            </x14:dxf>
          </x14:cfRule>
          <x14:cfRule type="containsText" priority="17263" operator="containsText" id="{131002EF-5FFA-451C-BDA0-D61B7601F157}">
            <xm:f>NOT(ISERROR(SEARCH('Listados Datos'!$T$5,AW57)))</xm:f>
            <xm:f>'Listados Datos'!$T$5</xm:f>
            <x14:dxf>
              <font>
                <b/>
                <i val="0"/>
                <color auto="1"/>
              </font>
              <fill>
                <patternFill>
                  <bgColor rgb="FFFFFF00"/>
                </patternFill>
              </fill>
            </x14:dxf>
          </x14:cfRule>
          <x14:cfRule type="containsText" priority="17264" operator="containsText" id="{0C9FCBE0-0502-4781-AEA4-B55D0AEB8713}">
            <xm:f>NOT(ISERROR(SEARCH('Listados Datos'!$T$6,AW57)))</xm:f>
            <xm:f>'Listados Datos'!$T$6</xm:f>
            <x14:dxf>
              <font>
                <b/>
                <i val="0"/>
              </font>
              <fill>
                <patternFill>
                  <bgColor rgb="FF92D050"/>
                </patternFill>
              </fill>
            </x14:dxf>
          </x14:cfRule>
          <xm:sqref>AW57</xm:sqref>
        </x14:conditionalFormatting>
        <x14:conditionalFormatting xmlns:xm="http://schemas.microsoft.com/office/excel/2006/main">
          <x14:cfRule type="containsText" priority="17251" operator="containsText" id="{DA06067B-D6B3-49C2-80C1-0FE7B92E82A3}">
            <xm:f>NOT(ISERROR(SEARCH('Listados Datos'!$P$3,AU57)))</xm:f>
            <xm:f>'Listados Datos'!$P$3</xm:f>
            <x14:dxf>
              <fill>
                <patternFill>
                  <bgColor rgb="FF99CC00"/>
                </patternFill>
              </fill>
            </x14:dxf>
          </x14:cfRule>
          <x14:cfRule type="containsText" priority="17252" operator="containsText" id="{5906E6E9-4EFF-43CE-92F3-0A7E42C2C617}">
            <xm:f>NOT(ISERROR(SEARCH('Listados Datos'!$P$4,AU57)))</xm:f>
            <xm:f>'Listados Datos'!$P$4</xm:f>
            <x14:dxf>
              <fill>
                <patternFill>
                  <bgColor rgb="FF33CC33"/>
                </patternFill>
              </fill>
            </x14:dxf>
          </x14:cfRule>
          <x14:cfRule type="containsText" priority="17253" operator="containsText" id="{58294A9A-56BB-4AFF-8F3C-21EA639810DD}">
            <xm:f>NOT(ISERROR(SEARCH('Listados Datos'!$P$5,AU57)))</xm:f>
            <xm:f>'Listados Datos'!$P$5</xm:f>
            <x14:dxf>
              <fill>
                <patternFill>
                  <bgColor rgb="FFFFFF00"/>
                </patternFill>
              </fill>
            </x14:dxf>
          </x14:cfRule>
          <x14:cfRule type="containsText" priority="17254" operator="containsText" id="{3C48089E-D3AF-4F61-80DC-23514CA7B9D0}">
            <xm:f>NOT(ISERROR(SEARCH('Listados Datos'!$P$6,AU57)))</xm:f>
            <xm:f>'Listados Datos'!$P$6</xm:f>
            <x14:dxf>
              <fill>
                <patternFill>
                  <bgColor rgb="FFFFC000"/>
                </patternFill>
              </fill>
            </x14:dxf>
          </x14:cfRule>
          <x14:cfRule type="containsText" priority="17255" operator="containsText" id="{41C3CDCC-0518-40A2-97FE-2209D8265D0C}">
            <xm:f>NOT(ISERROR(SEARCH('Listados Datos'!$P$7,AU57)))</xm:f>
            <xm:f>'Listados Datos'!$P$7</xm:f>
            <x14:dxf>
              <fill>
                <patternFill>
                  <bgColor rgb="FFFF0000"/>
                </patternFill>
              </fill>
            </x14:dxf>
          </x14:cfRule>
          <xm:sqref>AU57</xm:sqref>
        </x14:conditionalFormatting>
        <x14:conditionalFormatting xmlns:xm="http://schemas.microsoft.com/office/excel/2006/main">
          <x14:cfRule type="containsText" priority="17247" operator="containsText" id="{03DCBA3D-BFDF-4B28-BE68-DF0646006633}">
            <xm:f>NOT(ISERROR(SEARCH('Listados Datos'!$T$3,AE54)))</xm:f>
            <xm:f>'Listados Datos'!$T$3</xm:f>
            <x14:dxf>
              <fill>
                <patternFill patternType="solid">
                  <bgColor rgb="FFC00000"/>
                </patternFill>
              </fill>
            </x14:dxf>
          </x14:cfRule>
          <x14:cfRule type="containsText" priority="17248" operator="containsText" id="{F52E5F87-899D-42F4-8873-1CFCFA4D6FEF}">
            <xm:f>NOT(ISERROR(SEARCH('Listados Datos'!$T$4,AE54)))</xm:f>
            <xm:f>'Listados Datos'!$T$4</xm:f>
            <x14:dxf>
              <font>
                <b/>
                <i val="0"/>
                <color theme="0"/>
              </font>
              <fill>
                <patternFill>
                  <bgColor rgb="FFE26B0A"/>
                </patternFill>
              </fill>
            </x14:dxf>
          </x14:cfRule>
          <x14:cfRule type="containsText" priority="17249" operator="containsText" id="{F528CF82-0D6A-4E5D-AC4F-6B7731B5779E}">
            <xm:f>NOT(ISERROR(SEARCH('Listados Datos'!$T$5,AE54)))</xm:f>
            <xm:f>'Listados Datos'!$T$5</xm:f>
            <x14:dxf>
              <font>
                <b/>
                <i val="0"/>
                <color auto="1"/>
              </font>
              <fill>
                <patternFill>
                  <bgColor rgb="FFFFFF00"/>
                </patternFill>
              </fill>
            </x14:dxf>
          </x14:cfRule>
          <x14:cfRule type="containsText" priority="17250" operator="containsText" id="{A23B0F2B-7115-4A9D-B89E-BD2E1EC6043C}">
            <xm:f>NOT(ISERROR(SEARCH('Listados Datos'!$T$6,AE54)))</xm:f>
            <xm:f>'Listados Datos'!$T$6</xm:f>
            <x14:dxf>
              <font>
                <b/>
                <i val="0"/>
              </font>
              <fill>
                <patternFill>
                  <bgColor rgb="FF92D050"/>
                </patternFill>
              </fill>
            </x14:dxf>
          </x14:cfRule>
          <xm:sqref>AE54:AF55</xm:sqref>
        </x14:conditionalFormatting>
        <x14:conditionalFormatting xmlns:xm="http://schemas.microsoft.com/office/excel/2006/main">
          <x14:cfRule type="containsText" priority="17243" operator="containsText" id="{AE4AADCF-7E11-42CE-B280-B6EA210FFC3D}">
            <xm:f>NOT(ISERROR(SEARCH('Listados Datos'!$T$3,AA54)))</xm:f>
            <xm:f>'Listados Datos'!$T$3</xm:f>
            <x14:dxf>
              <fill>
                <patternFill patternType="solid">
                  <bgColor rgb="FFC00000"/>
                </patternFill>
              </fill>
            </x14:dxf>
          </x14:cfRule>
          <x14:cfRule type="containsText" priority="17244" operator="containsText" id="{8B811207-DAFB-4568-B27E-A2BE1CA9C309}">
            <xm:f>NOT(ISERROR(SEARCH('Listados Datos'!$T$4,AA54)))</xm:f>
            <xm:f>'Listados Datos'!$T$4</xm:f>
            <x14:dxf>
              <font>
                <b/>
                <i val="0"/>
                <color theme="0"/>
              </font>
              <fill>
                <patternFill>
                  <bgColor rgb="FFE26B0A"/>
                </patternFill>
              </fill>
            </x14:dxf>
          </x14:cfRule>
          <x14:cfRule type="containsText" priority="17245" operator="containsText" id="{F830DC38-4DF5-45E4-9FE1-BBDC53D60C77}">
            <xm:f>NOT(ISERROR(SEARCH('Listados Datos'!$T$5,AA54)))</xm:f>
            <xm:f>'Listados Datos'!$T$5</xm:f>
            <x14:dxf>
              <font>
                <b/>
                <i val="0"/>
                <color auto="1"/>
              </font>
              <fill>
                <patternFill>
                  <bgColor rgb="FFFFFF00"/>
                </patternFill>
              </fill>
            </x14:dxf>
          </x14:cfRule>
          <x14:cfRule type="containsText" priority="17246" operator="containsText" id="{31CACA4F-439C-499C-9600-291435A854AE}">
            <xm:f>NOT(ISERROR(SEARCH('Listados Datos'!$T$6,AA54)))</xm:f>
            <xm:f>'Listados Datos'!$T$6</xm:f>
            <x14:dxf>
              <font>
                <b/>
                <i val="0"/>
              </font>
              <fill>
                <patternFill>
                  <bgColor rgb="FF92D050"/>
                </patternFill>
              </fill>
            </x14:dxf>
          </x14:cfRule>
          <xm:sqref>AA54:AA55</xm:sqref>
        </x14:conditionalFormatting>
        <x14:conditionalFormatting xmlns:xm="http://schemas.microsoft.com/office/excel/2006/main">
          <x14:cfRule type="containsText" priority="17233" operator="containsText" id="{748C0D68-5DB0-4404-A548-4A4DA0FB9B08}">
            <xm:f>NOT(ISERROR(SEARCH('Listados Datos'!$P$3,Y54)))</xm:f>
            <xm:f>'Listados Datos'!$P$3</xm:f>
            <x14:dxf>
              <fill>
                <patternFill>
                  <bgColor rgb="FF99CC00"/>
                </patternFill>
              </fill>
            </x14:dxf>
          </x14:cfRule>
          <x14:cfRule type="containsText" priority="17234" operator="containsText" id="{2D4597E5-987C-4417-ABEE-DE1AB5F4BA7A}">
            <xm:f>NOT(ISERROR(SEARCH('Listados Datos'!$P$4,Y54)))</xm:f>
            <xm:f>'Listados Datos'!$P$4</xm:f>
            <x14:dxf>
              <fill>
                <patternFill>
                  <bgColor rgb="FF33CC33"/>
                </patternFill>
              </fill>
            </x14:dxf>
          </x14:cfRule>
          <x14:cfRule type="containsText" priority="17235" operator="containsText" id="{D0339528-C071-459E-AF8D-5F708A8C721A}">
            <xm:f>NOT(ISERROR(SEARCH('Listados Datos'!$P$5,Y54)))</xm:f>
            <xm:f>'Listados Datos'!$P$5</xm:f>
            <x14:dxf>
              <fill>
                <patternFill>
                  <bgColor rgb="FFFFFF00"/>
                </patternFill>
              </fill>
            </x14:dxf>
          </x14:cfRule>
          <x14:cfRule type="containsText" priority="17236" operator="containsText" id="{81573386-8F84-4311-B797-F3F41136A693}">
            <xm:f>NOT(ISERROR(SEARCH('Listados Datos'!$P$6,Y54)))</xm:f>
            <xm:f>'Listados Datos'!$P$6</xm:f>
            <x14:dxf>
              <fill>
                <patternFill>
                  <bgColor rgb="FFFFC000"/>
                </patternFill>
              </fill>
            </x14:dxf>
          </x14:cfRule>
          <x14:cfRule type="containsText" priority="17237" operator="containsText" id="{78ED706A-9660-418B-8F06-1ADC267ECEC5}">
            <xm:f>NOT(ISERROR(SEARCH('Listados Datos'!$P$7,Y54)))</xm:f>
            <xm:f>'Listados Datos'!$P$7</xm:f>
            <x14:dxf>
              <fill>
                <patternFill>
                  <bgColor rgb="FFFF0000"/>
                </patternFill>
              </fill>
            </x14:dxf>
          </x14:cfRule>
          <xm:sqref>Y54:Y55</xm:sqref>
        </x14:conditionalFormatting>
        <x14:conditionalFormatting xmlns:xm="http://schemas.microsoft.com/office/excel/2006/main">
          <x14:cfRule type="containsText" priority="17219" operator="containsText" id="{EF9877BE-571A-40FA-8777-5C370CBAE07B}">
            <xm:f>NOT(ISERROR(SEARCH('Listados Datos'!$T$3,AW54)))</xm:f>
            <xm:f>'Listados Datos'!$T$3</xm:f>
            <x14:dxf>
              <fill>
                <patternFill patternType="solid">
                  <bgColor rgb="FFC00000"/>
                </patternFill>
              </fill>
            </x14:dxf>
          </x14:cfRule>
          <x14:cfRule type="containsText" priority="17220" operator="containsText" id="{9929F4B0-5749-40B5-82DD-3363AA843A8D}">
            <xm:f>NOT(ISERROR(SEARCH('Listados Datos'!$T$4,AW54)))</xm:f>
            <xm:f>'Listados Datos'!$T$4</xm:f>
            <x14:dxf>
              <font>
                <b/>
                <i val="0"/>
                <color theme="0"/>
              </font>
              <fill>
                <patternFill>
                  <bgColor rgb="FFE26B0A"/>
                </patternFill>
              </fill>
            </x14:dxf>
          </x14:cfRule>
          <x14:cfRule type="containsText" priority="17221" operator="containsText" id="{A8183256-54D3-4219-9FD8-378924E98FE4}">
            <xm:f>NOT(ISERROR(SEARCH('Listados Datos'!$T$5,AW54)))</xm:f>
            <xm:f>'Listados Datos'!$T$5</xm:f>
            <x14:dxf>
              <font>
                <b/>
                <i val="0"/>
                <color auto="1"/>
              </font>
              <fill>
                <patternFill>
                  <bgColor rgb="FFFFFF00"/>
                </patternFill>
              </fill>
            </x14:dxf>
          </x14:cfRule>
          <x14:cfRule type="containsText" priority="17222" operator="containsText" id="{A257891D-F904-49DB-AE5B-320CB2CA3152}">
            <xm:f>NOT(ISERROR(SEARCH('Listados Datos'!$T$6,AW54)))</xm:f>
            <xm:f>'Listados Datos'!$T$6</xm:f>
            <x14:dxf>
              <font>
                <b/>
                <i val="0"/>
              </font>
              <fill>
                <patternFill>
                  <bgColor rgb="FF92D050"/>
                </patternFill>
              </fill>
            </x14:dxf>
          </x14:cfRule>
          <xm:sqref>AW54</xm:sqref>
        </x14:conditionalFormatting>
        <x14:conditionalFormatting xmlns:xm="http://schemas.microsoft.com/office/excel/2006/main">
          <x14:cfRule type="containsText" priority="17209" operator="containsText" id="{D0D5A7B0-3741-42A5-B9C5-DF98FAC0ABA8}">
            <xm:f>NOT(ISERROR(SEARCH('Listados Datos'!$P$3,AU54)))</xm:f>
            <xm:f>'Listados Datos'!$P$3</xm:f>
            <x14:dxf>
              <fill>
                <patternFill>
                  <bgColor rgb="FF99CC00"/>
                </patternFill>
              </fill>
            </x14:dxf>
          </x14:cfRule>
          <x14:cfRule type="containsText" priority="17210" operator="containsText" id="{81AEF803-E8A8-428E-BADB-3D748B6AFE27}">
            <xm:f>NOT(ISERROR(SEARCH('Listados Datos'!$P$4,AU54)))</xm:f>
            <xm:f>'Listados Datos'!$P$4</xm:f>
            <x14:dxf>
              <fill>
                <patternFill>
                  <bgColor rgb="FF33CC33"/>
                </patternFill>
              </fill>
            </x14:dxf>
          </x14:cfRule>
          <x14:cfRule type="containsText" priority="17211" operator="containsText" id="{A74B8736-035D-4940-94B8-9C5E9848F62F}">
            <xm:f>NOT(ISERROR(SEARCH('Listados Datos'!$P$5,AU54)))</xm:f>
            <xm:f>'Listados Datos'!$P$5</xm:f>
            <x14:dxf>
              <fill>
                <patternFill>
                  <bgColor rgb="FFFFFF00"/>
                </patternFill>
              </fill>
            </x14:dxf>
          </x14:cfRule>
          <x14:cfRule type="containsText" priority="17212" operator="containsText" id="{43FA50AE-5556-47FC-97ED-3B6D2EFF3EE7}">
            <xm:f>NOT(ISERROR(SEARCH('Listados Datos'!$P$6,AU54)))</xm:f>
            <xm:f>'Listados Datos'!$P$6</xm:f>
            <x14:dxf>
              <fill>
                <patternFill>
                  <bgColor rgb="FFFFC000"/>
                </patternFill>
              </fill>
            </x14:dxf>
          </x14:cfRule>
          <x14:cfRule type="containsText" priority="17213" operator="containsText" id="{B06092E0-AF7A-490E-93D2-D69C022AF889}">
            <xm:f>NOT(ISERROR(SEARCH('Listados Datos'!$P$7,AU54)))</xm:f>
            <xm:f>'Listados Datos'!$P$7</xm:f>
            <x14:dxf>
              <fill>
                <patternFill>
                  <bgColor rgb="FFFF0000"/>
                </patternFill>
              </fill>
            </x14:dxf>
          </x14:cfRule>
          <xm:sqref>AU54</xm:sqref>
        </x14:conditionalFormatting>
        <x14:conditionalFormatting xmlns:xm="http://schemas.microsoft.com/office/excel/2006/main">
          <x14:cfRule type="containsText" priority="17205" operator="containsText" id="{96B0D158-EADF-4498-B56A-3BBE426057A6}">
            <xm:f>NOT(ISERROR(SEARCH('Listados Datos'!$T$3,AW55)))</xm:f>
            <xm:f>'Listados Datos'!$T$3</xm:f>
            <x14:dxf>
              <fill>
                <patternFill patternType="solid">
                  <bgColor rgb="FFC00000"/>
                </patternFill>
              </fill>
            </x14:dxf>
          </x14:cfRule>
          <x14:cfRule type="containsText" priority="17206" operator="containsText" id="{D8923AF8-E223-4317-BF99-2B1C4CF57FC6}">
            <xm:f>NOT(ISERROR(SEARCH('Listados Datos'!$T$4,AW55)))</xm:f>
            <xm:f>'Listados Datos'!$T$4</xm:f>
            <x14:dxf>
              <font>
                <b/>
                <i val="0"/>
                <color theme="0"/>
              </font>
              <fill>
                <patternFill>
                  <bgColor rgb="FFE26B0A"/>
                </patternFill>
              </fill>
            </x14:dxf>
          </x14:cfRule>
          <x14:cfRule type="containsText" priority="17207" operator="containsText" id="{8023A62F-D9AC-4A09-8D5F-DCDA5679706D}">
            <xm:f>NOT(ISERROR(SEARCH('Listados Datos'!$T$5,AW55)))</xm:f>
            <xm:f>'Listados Datos'!$T$5</xm:f>
            <x14:dxf>
              <font>
                <b/>
                <i val="0"/>
                <color auto="1"/>
              </font>
              <fill>
                <patternFill>
                  <bgColor rgb="FFFFFF00"/>
                </patternFill>
              </fill>
            </x14:dxf>
          </x14:cfRule>
          <x14:cfRule type="containsText" priority="17208" operator="containsText" id="{54F55F46-7B7E-45E2-AF1E-B2FE5BBD4540}">
            <xm:f>NOT(ISERROR(SEARCH('Listados Datos'!$T$6,AW55)))</xm:f>
            <xm:f>'Listados Datos'!$T$6</xm:f>
            <x14:dxf>
              <font>
                <b/>
                <i val="0"/>
              </font>
              <fill>
                <patternFill>
                  <bgColor rgb="FF92D050"/>
                </patternFill>
              </fill>
            </x14:dxf>
          </x14:cfRule>
          <xm:sqref>AW55</xm:sqref>
        </x14:conditionalFormatting>
        <x14:conditionalFormatting xmlns:xm="http://schemas.microsoft.com/office/excel/2006/main">
          <x14:cfRule type="containsText" priority="17195" operator="containsText" id="{0C71698C-61B6-4C3A-8752-691440D3CC8A}">
            <xm:f>NOT(ISERROR(SEARCH('Listados Datos'!$P$3,AU55)))</xm:f>
            <xm:f>'Listados Datos'!$P$3</xm:f>
            <x14:dxf>
              <fill>
                <patternFill>
                  <bgColor rgb="FF99CC00"/>
                </patternFill>
              </fill>
            </x14:dxf>
          </x14:cfRule>
          <x14:cfRule type="containsText" priority="17196" operator="containsText" id="{065A4FDE-7077-41CD-8FF5-F765EC448279}">
            <xm:f>NOT(ISERROR(SEARCH('Listados Datos'!$P$4,AU55)))</xm:f>
            <xm:f>'Listados Datos'!$P$4</xm:f>
            <x14:dxf>
              <fill>
                <patternFill>
                  <bgColor rgb="FF33CC33"/>
                </patternFill>
              </fill>
            </x14:dxf>
          </x14:cfRule>
          <x14:cfRule type="containsText" priority="17197" operator="containsText" id="{38CC0768-0847-4D30-8270-3B736C84A434}">
            <xm:f>NOT(ISERROR(SEARCH('Listados Datos'!$P$5,AU55)))</xm:f>
            <xm:f>'Listados Datos'!$P$5</xm:f>
            <x14:dxf>
              <fill>
                <patternFill>
                  <bgColor rgb="FFFFFF00"/>
                </patternFill>
              </fill>
            </x14:dxf>
          </x14:cfRule>
          <x14:cfRule type="containsText" priority="17198" operator="containsText" id="{3467D622-E6FC-45F6-993A-80E4E171AD76}">
            <xm:f>NOT(ISERROR(SEARCH('Listados Datos'!$P$6,AU55)))</xm:f>
            <xm:f>'Listados Datos'!$P$6</xm:f>
            <x14:dxf>
              <fill>
                <patternFill>
                  <bgColor rgb="FFFFC000"/>
                </patternFill>
              </fill>
            </x14:dxf>
          </x14:cfRule>
          <x14:cfRule type="containsText" priority="17199" operator="containsText" id="{CE91CA78-C69E-4C57-9529-47FF363AA057}">
            <xm:f>NOT(ISERROR(SEARCH('Listados Datos'!$P$7,AU55)))</xm:f>
            <xm:f>'Listados Datos'!$P$7</xm:f>
            <x14:dxf>
              <fill>
                <patternFill>
                  <bgColor rgb="FFFF0000"/>
                </patternFill>
              </fill>
            </x14:dxf>
          </x14:cfRule>
          <xm:sqref>AU55</xm:sqref>
        </x14:conditionalFormatting>
        <x14:conditionalFormatting xmlns:xm="http://schemas.microsoft.com/office/excel/2006/main">
          <x14:cfRule type="containsText" priority="17191" operator="containsText" id="{A6710C4D-C2E8-4CEE-80F8-E262ADE5AC36}">
            <xm:f>NOT(ISERROR(SEARCH('Listados Datos'!$T$3,AE58)))</xm:f>
            <xm:f>'Listados Datos'!$T$3</xm:f>
            <x14:dxf>
              <fill>
                <patternFill patternType="solid">
                  <bgColor rgb="FFC00000"/>
                </patternFill>
              </fill>
            </x14:dxf>
          </x14:cfRule>
          <x14:cfRule type="containsText" priority="17192" operator="containsText" id="{8F9BE89E-33F4-47C7-8865-F73C41F28EA4}">
            <xm:f>NOT(ISERROR(SEARCH('Listados Datos'!$T$4,AE58)))</xm:f>
            <xm:f>'Listados Datos'!$T$4</xm:f>
            <x14:dxf>
              <font>
                <b/>
                <i val="0"/>
                <color theme="0"/>
              </font>
              <fill>
                <patternFill>
                  <bgColor rgb="FFE26B0A"/>
                </patternFill>
              </fill>
            </x14:dxf>
          </x14:cfRule>
          <x14:cfRule type="containsText" priority="17193" operator="containsText" id="{6E1011D8-F94F-4DE2-9880-C1980C6127E5}">
            <xm:f>NOT(ISERROR(SEARCH('Listados Datos'!$T$5,AE58)))</xm:f>
            <xm:f>'Listados Datos'!$T$5</xm:f>
            <x14:dxf>
              <font>
                <b/>
                <i val="0"/>
                <color auto="1"/>
              </font>
              <fill>
                <patternFill>
                  <bgColor rgb="FFFFFF00"/>
                </patternFill>
              </fill>
            </x14:dxf>
          </x14:cfRule>
          <x14:cfRule type="containsText" priority="17194" operator="containsText" id="{36C36431-6C4D-495F-8940-68F2DFC28319}">
            <xm:f>NOT(ISERROR(SEARCH('Listados Datos'!$T$6,AE58)))</xm:f>
            <xm:f>'Listados Datos'!$T$6</xm:f>
            <x14:dxf>
              <font>
                <b/>
                <i val="0"/>
              </font>
              <fill>
                <patternFill>
                  <bgColor rgb="FF92D050"/>
                </patternFill>
              </fill>
            </x14:dxf>
          </x14:cfRule>
          <xm:sqref>AE58:AF59 AE63:AF63</xm:sqref>
        </x14:conditionalFormatting>
        <x14:conditionalFormatting xmlns:xm="http://schemas.microsoft.com/office/excel/2006/main">
          <x14:cfRule type="containsText" priority="17187" operator="containsText" id="{9A924DAD-853E-4C72-A92F-D0A362B64590}">
            <xm:f>NOT(ISERROR(SEARCH('Listados Datos'!$T$3,AA58)))</xm:f>
            <xm:f>'Listados Datos'!$T$3</xm:f>
            <x14:dxf>
              <fill>
                <patternFill patternType="solid">
                  <bgColor rgb="FFC00000"/>
                </patternFill>
              </fill>
            </x14:dxf>
          </x14:cfRule>
          <x14:cfRule type="containsText" priority="17188" operator="containsText" id="{F8D43E1B-0392-4288-ADB1-62C6504EBE61}">
            <xm:f>NOT(ISERROR(SEARCH('Listados Datos'!$T$4,AA58)))</xm:f>
            <xm:f>'Listados Datos'!$T$4</xm:f>
            <x14:dxf>
              <font>
                <b/>
                <i val="0"/>
                <color theme="0"/>
              </font>
              <fill>
                <patternFill>
                  <bgColor rgb="FFE26B0A"/>
                </patternFill>
              </fill>
            </x14:dxf>
          </x14:cfRule>
          <x14:cfRule type="containsText" priority="17189" operator="containsText" id="{74582870-1030-4A61-868A-81B8F0D9CEE0}">
            <xm:f>NOT(ISERROR(SEARCH('Listados Datos'!$T$5,AA58)))</xm:f>
            <xm:f>'Listados Datos'!$T$5</xm:f>
            <x14:dxf>
              <font>
                <b/>
                <i val="0"/>
                <color auto="1"/>
              </font>
              <fill>
                <patternFill>
                  <bgColor rgb="FFFFFF00"/>
                </patternFill>
              </fill>
            </x14:dxf>
          </x14:cfRule>
          <x14:cfRule type="containsText" priority="17190" operator="containsText" id="{723B8820-7DFF-41B6-A880-5CBF5103324E}">
            <xm:f>NOT(ISERROR(SEARCH('Listados Datos'!$T$6,AA58)))</xm:f>
            <xm:f>'Listados Datos'!$T$6</xm:f>
            <x14:dxf>
              <font>
                <b/>
                <i val="0"/>
              </font>
              <fill>
                <patternFill>
                  <bgColor rgb="FF92D050"/>
                </patternFill>
              </fill>
            </x14:dxf>
          </x14:cfRule>
          <xm:sqref>AA58:AA59</xm:sqref>
        </x14:conditionalFormatting>
        <x14:conditionalFormatting xmlns:xm="http://schemas.microsoft.com/office/excel/2006/main">
          <x14:cfRule type="containsText" priority="17177" operator="containsText" id="{E115CAFD-E149-4EAA-94FD-60BE60F3438B}">
            <xm:f>NOT(ISERROR(SEARCH('Listados Datos'!$P$3,Y58)))</xm:f>
            <xm:f>'Listados Datos'!$P$3</xm:f>
            <x14:dxf>
              <fill>
                <patternFill>
                  <bgColor rgb="FF99CC00"/>
                </patternFill>
              </fill>
            </x14:dxf>
          </x14:cfRule>
          <x14:cfRule type="containsText" priority="17178" operator="containsText" id="{E5D32A53-4BE5-4B4F-AF36-5D087E0A2AAA}">
            <xm:f>NOT(ISERROR(SEARCH('Listados Datos'!$P$4,Y58)))</xm:f>
            <xm:f>'Listados Datos'!$P$4</xm:f>
            <x14:dxf>
              <fill>
                <patternFill>
                  <bgColor rgb="FF33CC33"/>
                </patternFill>
              </fill>
            </x14:dxf>
          </x14:cfRule>
          <x14:cfRule type="containsText" priority="17179" operator="containsText" id="{22E2EEA9-4CBF-473B-8A16-774A80BE09D3}">
            <xm:f>NOT(ISERROR(SEARCH('Listados Datos'!$P$5,Y58)))</xm:f>
            <xm:f>'Listados Datos'!$P$5</xm:f>
            <x14:dxf>
              <fill>
                <patternFill>
                  <bgColor rgb="FFFFFF00"/>
                </patternFill>
              </fill>
            </x14:dxf>
          </x14:cfRule>
          <x14:cfRule type="containsText" priority="17180" operator="containsText" id="{797551A3-A1BC-4E90-B8C3-DBF6C19CAC6E}">
            <xm:f>NOT(ISERROR(SEARCH('Listados Datos'!$P$6,Y58)))</xm:f>
            <xm:f>'Listados Datos'!$P$6</xm:f>
            <x14:dxf>
              <fill>
                <patternFill>
                  <bgColor rgb="FFFFC000"/>
                </patternFill>
              </fill>
            </x14:dxf>
          </x14:cfRule>
          <x14:cfRule type="containsText" priority="17181" operator="containsText" id="{851BA3B5-4E4E-4A39-8DA1-9C3C92ABC6AC}">
            <xm:f>NOT(ISERROR(SEARCH('Listados Datos'!$P$7,Y58)))</xm:f>
            <xm:f>'Listados Datos'!$P$7</xm:f>
            <x14:dxf>
              <fill>
                <patternFill>
                  <bgColor rgb="FFFF0000"/>
                </patternFill>
              </fill>
            </x14:dxf>
          </x14:cfRule>
          <xm:sqref>Y58:Y59</xm:sqref>
        </x14:conditionalFormatting>
        <x14:conditionalFormatting xmlns:xm="http://schemas.microsoft.com/office/excel/2006/main">
          <x14:cfRule type="containsText" priority="17153" operator="containsText" id="{40A2ABC6-BA5E-4B27-95D6-4A9ED6D29338}">
            <xm:f>NOT(ISERROR(SEARCH('Listados Datos'!$T$3,AW58)))</xm:f>
            <xm:f>'Listados Datos'!$T$3</xm:f>
            <x14:dxf>
              <fill>
                <patternFill patternType="solid">
                  <bgColor rgb="FFC00000"/>
                </patternFill>
              </fill>
            </x14:dxf>
          </x14:cfRule>
          <x14:cfRule type="containsText" priority="17154" operator="containsText" id="{632CEA97-94B5-42A6-90DD-DFD3C186C05C}">
            <xm:f>NOT(ISERROR(SEARCH('Listados Datos'!$T$4,AW58)))</xm:f>
            <xm:f>'Listados Datos'!$T$4</xm:f>
            <x14:dxf>
              <font>
                <b/>
                <i val="0"/>
                <color theme="0"/>
              </font>
              <fill>
                <patternFill>
                  <bgColor rgb="FFE26B0A"/>
                </patternFill>
              </fill>
            </x14:dxf>
          </x14:cfRule>
          <x14:cfRule type="containsText" priority="17155" operator="containsText" id="{C9E16B53-5391-4D88-B2AA-401F08B0EC76}">
            <xm:f>NOT(ISERROR(SEARCH('Listados Datos'!$T$5,AW58)))</xm:f>
            <xm:f>'Listados Datos'!$T$5</xm:f>
            <x14:dxf>
              <font>
                <b/>
                <i val="0"/>
                <color auto="1"/>
              </font>
              <fill>
                <patternFill>
                  <bgColor rgb="FFFFFF00"/>
                </patternFill>
              </fill>
            </x14:dxf>
          </x14:cfRule>
          <x14:cfRule type="containsText" priority="17156" operator="containsText" id="{874A8BB7-7F02-48DF-8052-1483A53D152F}">
            <xm:f>NOT(ISERROR(SEARCH('Listados Datos'!$T$6,AW58)))</xm:f>
            <xm:f>'Listados Datos'!$T$6</xm:f>
            <x14:dxf>
              <font>
                <b/>
                <i val="0"/>
              </font>
              <fill>
                <patternFill>
                  <bgColor rgb="FF92D050"/>
                </patternFill>
              </fill>
            </x14:dxf>
          </x14:cfRule>
          <xm:sqref>AW58</xm:sqref>
        </x14:conditionalFormatting>
        <x14:conditionalFormatting xmlns:xm="http://schemas.microsoft.com/office/excel/2006/main">
          <x14:cfRule type="containsText" priority="17143" operator="containsText" id="{7A7C50A0-56DE-4EB8-882C-841C3034B109}">
            <xm:f>NOT(ISERROR(SEARCH('Listados Datos'!$P$3,AU58)))</xm:f>
            <xm:f>'Listados Datos'!$P$3</xm:f>
            <x14:dxf>
              <fill>
                <patternFill>
                  <bgColor rgb="FF99CC00"/>
                </patternFill>
              </fill>
            </x14:dxf>
          </x14:cfRule>
          <x14:cfRule type="containsText" priority="17144" operator="containsText" id="{8C42989D-237B-49D3-9AD9-05B64CCC8327}">
            <xm:f>NOT(ISERROR(SEARCH('Listados Datos'!$P$4,AU58)))</xm:f>
            <xm:f>'Listados Datos'!$P$4</xm:f>
            <x14:dxf>
              <fill>
                <patternFill>
                  <bgColor rgb="FF33CC33"/>
                </patternFill>
              </fill>
            </x14:dxf>
          </x14:cfRule>
          <x14:cfRule type="containsText" priority="17145" operator="containsText" id="{06D72EC6-445F-483E-90B2-554AADEF7749}">
            <xm:f>NOT(ISERROR(SEARCH('Listados Datos'!$P$5,AU58)))</xm:f>
            <xm:f>'Listados Datos'!$P$5</xm:f>
            <x14:dxf>
              <fill>
                <patternFill>
                  <bgColor rgb="FFFFFF00"/>
                </patternFill>
              </fill>
            </x14:dxf>
          </x14:cfRule>
          <x14:cfRule type="containsText" priority="17146" operator="containsText" id="{81E753F4-451A-41B1-B2BB-B254DF61936B}">
            <xm:f>NOT(ISERROR(SEARCH('Listados Datos'!$P$6,AU58)))</xm:f>
            <xm:f>'Listados Datos'!$P$6</xm:f>
            <x14:dxf>
              <fill>
                <patternFill>
                  <bgColor rgb="FFFFC000"/>
                </patternFill>
              </fill>
            </x14:dxf>
          </x14:cfRule>
          <x14:cfRule type="containsText" priority="17147" operator="containsText" id="{C693D152-7D30-4AAA-9A62-CDEB49132F5B}">
            <xm:f>NOT(ISERROR(SEARCH('Listados Datos'!$P$7,AU58)))</xm:f>
            <xm:f>'Listados Datos'!$P$7</xm:f>
            <x14:dxf>
              <fill>
                <patternFill>
                  <bgColor rgb="FFFF0000"/>
                </patternFill>
              </fill>
            </x14:dxf>
          </x14:cfRule>
          <xm:sqref>AU58</xm:sqref>
        </x14:conditionalFormatting>
        <x14:conditionalFormatting xmlns:xm="http://schemas.microsoft.com/office/excel/2006/main">
          <x14:cfRule type="containsText" priority="17139" operator="containsText" id="{298ADEA9-C894-4B26-A184-E7C98178AFEE}">
            <xm:f>NOT(ISERROR(SEARCH('Listados Datos'!$T$3,AW59)))</xm:f>
            <xm:f>'Listados Datos'!$T$3</xm:f>
            <x14:dxf>
              <fill>
                <patternFill patternType="solid">
                  <bgColor rgb="FFC00000"/>
                </patternFill>
              </fill>
            </x14:dxf>
          </x14:cfRule>
          <x14:cfRule type="containsText" priority="17140" operator="containsText" id="{0CD58A41-0BA1-436E-A1AD-03BE2EE80077}">
            <xm:f>NOT(ISERROR(SEARCH('Listados Datos'!$T$4,AW59)))</xm:f>
            <xm:f>'Listados Datos'!$T$4</xm:f>
            <x14:dxf>
              <font>
                <b/>
                <i val="0"/>
                <color theme="0"/>
              </font>
              <fill>
                <patternFill>
                  <bgColor rgb="FFE26B0A"/>
                </patternFill>
              </fill>
            </x14:dxf>
          </x14:cfRule>
          <x14:cfRule type="containsText" priority="17141" operator="containsText" id="{AA177EC5-0DF5-4322-B6A7-86A61CBE6FD1}">
            <xm:f>NOT(ISERROR(SEARCH('Listados Datos'!$T$5,AW59)))</xm:f>
            <xm:f>'Listados Datos'!$T$5</xm:f>
            <x14:dxf>
              <font>
                <b/>
                <i val="0"/>
                <color auto="1"/>
              </font>
              <fill>
                <patternFill>
                  <bgColor rgb="FFFFFF00"/>
                </patternFill>
              </fill>
            </x14:dxf>
          </x14:cfRule>
          <x14:cfRule type="containsText" priority="17142" operator="containsText" id="{6B65C029-DB5D-4842-BE75-AD046D7218C4}">
            <xm:f>NOT(ISERROR(SEARCH('Listados Datos'!$T$6,AW59)))</xm:f>
            <xm:f>'Listados Datos'!$T$6</xm:f>
            <x14:dxf>
              <font>
                <b/>
                <i val="0"/>
              </font>
              <fill>
                <patternFill>
                  <bgColor rgb="FF92D050"/>
                </patternFill>
              </fill>
            </x14:dxf>
          </x14:cfRule>
          <xm:sqref>AW59</xm:sqref>
        </x14:conditionalFormatting>
        <x14:conditionalFormatting xmlns:xm="http://schemas.microsoft.com/office/excel/2006/main">
          <x14:cfRule type="containsText" priority="17129" operator="containsText" id="{CA3BE7C3-B417-42F9-B7DE-826A1294353C}">
            <xm:f>NOT(ISERROR(SEARCH('Listados Datos'!$P$3,AU59)))</xm:f>
            <xm:f>'Listados Datos'!$P$3</xm:f>
            <x14:dxf>
              <fill>
                <patternFill>
                  <bgColor rgb="FF99CC00"/>
                </patternFill>
              </fill>
            </x14:dxf>
          </x14:cfRule>
          <x14:cfRule type="containsText" priority="17130" operator="containsText" id="{CE33EAC2-13B0-46ED-8421-27021EDB04C0}">
            <xm:f>NOT(ISERROR(SEARCH('Listados Datos'!$P$4,AU59)))</xm:f>
            <xm:f>'Listados Datos'!$P$4</xm:f>
            <x14:dxf>
              <fill>
                <patternFill>
                  <bgColor rgb="FF33CC33"/>
                </patternFill>
              </fill>
            </x14:dxf>
          </x14:cfRule>
          <x14:cfRule type="containsText" priority="17131" operator="containsText" id="{C89CA493-6D2B-4D18-A5B9-E79C809280EF}">
            <xm:f>NOT(ISERROR(SEARCH('Listados Datos'!$P$5,AU59)))</xm:f>
            <xm:f>'Listados Datos'!$P$5</xm:f>
            <x14:dxf>
              <fill>
                <patternFill>
                  <bgColor rgb="FFFFFF00"/>
                </patternFill>
              </fill>
            </x14:dxf>
          </x14:cfRule>
          <x14:cfRule type="containsText" priority="17132" operator="containsText" id="{A4FE5595-20AA-4E0C-BCDE-94D7E434F8B5}">
            <xm:f>NOT(ISERROR(SEARCH('Listados Datos'!$P$6,AU59)))</xm:f>
            <xm:f>'Listados Datos'!$P$6</xm:f>
            <x14:dxf>
              <fill>
                <patternFill>
                  <bgColor rgb="FFFFC000"/>
                </patternFill>
              </fill>
            </x14:dxf>
          </x14:cfRule>
          <x14:cfRule type="containsText" priority="17133" operator="containsText" id="{62698E1F-B71C-4C0C-9CB9-037F49828281}">
            <xm:f>NOT(ISERROR(SEARCH('Listados Datos'!$P$7,AU59)))</xm:f>
            <xm:f>'Listados Datos'!$P$7</xm:f>
            <x14:dxf>
              <fill>
                <patternFill>
                  <bgColor rgb="FFFF0000"/>
                </patternFill>
              </fill>
            </x14:dxf>
          </x14:cfRule>
          <xm:sqref>AU59</xm:sqref>
        </x14:conditionalFormatting>
        <x14:conditionalFormatting xmlns:xm="http://schemas.microsoft.com/office/excel/2006/main">
          <x14:cfRule type="containsText" priority="17125" operator="containsText" id="{72C4D661-CFF7-47E9-9062-6EBF6CF00EBA}">
            <xm:f>NOT(ISERROR(SEARCH('Listados Datos'!$T$3,AW63)))</xm:f>
            <xm:f>'Listados Datos'!$T$3</xm:f>
            <x14:dxf>
              <fill>
                <patternFill patternType="solid">
                  <bgColor rgb="FFC00000"/>
                </patternFill>
              </fill>
            </x14:dxf>
          </x14:cfRule>
          <x14:cfRule type="containsText" priority="17126" operator="containsText" id="{BE35603D-516D-4E2F-8AFC-D045CEC50395}">
            <xm:f>NOT(ISERROR(SEARCH('Listados Datos'!$T$4,AW63)))</xm:f>
            <xm:f>'Listados Datos'!$T$4</xm:f>
            <x14:dxf>
              <font>
                <b/>
                <i val="0"/>
                <color theme="0"/>
              </font>
              <fill>
                <patternFill>
                  <bgColor rgb="FFE26B0A"/>
                </patternFill>
              </fill>
            </x14:dxf>
          </x14:cfRule>
          <x14:cfRule type="containsText" priority="17127" operator="containsText" id="{4C458B4C-F9E5-484E-A63B-80EECA831606}">
            <xm:f>NOT(ISERROR(SEARCH('Listados Datos'!$T$5,AW63)))</xm:f>
            <xm:f>'Listados Datos'!$T$5</xm:f>
            <x14:dxf>
              <font>
                <b/>
                <i val="0"/>
                <color auto="1"/>
              </font>
              <fill>
                <patternFill>
                  <bgColor rgb="FFFFFF00"/>
                </patternFill>
              </fill>
            </x14:dxf>
          </x14:cfRule>
          <x14:cfRule type="containsText" priority="17128" operator="containsText" id="{6B3C59CC-20B6-4032-9094-87F0D1F8D2A7}">
            <xm:f>NOT(ISERROR(SEARCH('Listados Datos'!$T$6,AW63)))</xm:f>
            <xm:f>'Listados Datos'!$T$6</xm:f>
            <x14:dxf>
              <font>
                <b/>
                <i val="0"/>
              </font>
              <fill>
                <patternFill>
                  <bgColor rgb="FF92D050"/>
                </patternFill>
              </fill>
            </x14:dxf>
          </x14:cfRule>
          <xm:sqref>AW63</xm:sqref>
        </x14:conditionalFormatting>
        <x14:conditionalFormatting xmlns:xm="http://schemas.microsoft.com/office/excel/2006/main">
          <x14:cfRule type="containsText" priority="17115" operator="containsText" id="{53E72BA9-CEAD-4891-B905-F08313989924}">
            <xm:f>NOT(ISERROR(SEARCH('Listados Datos'!$P$3,AU63)))</xm:f>
            <xm:f>'Listados Datos'!$P$3</xm:f>
            <x14:dxf>
              <fill>
                <patternFill>
                  <bgColor rgb="FF99CC00"/>
                </patternFill>
              </fill>
            </x14:dxf>
          </x14:cfRule>
          <x14:cfRule type="containsText" priority="17116" operator="containsText" id="{47A2BC03-F4EE-46DC-A6FD-E168BACDC349}">
            <xm:f>NOT(ISERROR(SEARCH('Listados Datos'!$P$4,AU63)))</xm:f>
            <xm:f>'Listados Datos'!$P$4</xm:f>
            <x14:dxf>
              <fill>
                <patternFill>
                  <bgColor rgb="FF33CC33"/>
                </patternFill>
              </fill>
            </x14:dxf>
          </x14:cfRule>
          <x14:cfRule type="containsText" priority="17117" operator="containsText" id="{18020E4C-B695-4BD1-9C7C-E9A7FBDB5431}">
            <xm:f>NOT(ISERROR(SEARCH('Listados Datos'!$P$5,AU63)))</xm:f>
            <xm:f>'Listados Datos'!$P$5</xm:f>
            <x14:dxf>
              <fill>
                <patternFill>
                  <bgColor rgb="FFFFFF00"/>
                </patternFill>
              </fill>
            </x14:dxf>
          </x14:cfRule>
          <x14:cfRule type="containsText" priority="17118" operator="containsText" id="{B98AB694-E5D8-474B-A880-9B483D4D076F}">
            <xm:f>NOT(ISERROR(SEARCH('Listados Datos'!$P$6,AU63)))</xm:f>
            <xm:f>'Listados Datos'!$P$6</xm:f>
            <x14:dxf>
              <fill>
                <patternFill>
                  <bgColor rgb="FFFFC000"/>
                </patternFill>
              </fill>
            </x14:dxf>
          </x14:cfRule>
          <x14:cfRule type="containsText" priority="17119" operator="containsText" id="{26142CFE-62F0-4DA3-8E18-641A546AA55E}">
            <xm:f>NOT(ISERROR(SEARCH('Listados Datos'!$P$7,AU63)))</xm:f>
            <xm:f>'Listados Datos'!$P$7</xm:f>
            <x14:dxf>
              <fill>
                <patternFill>
                  <bgColor rgb="FFFF0000"/>
                </patternFill>
              </fill>
            </x14:dxf>
          </x14:cfRule>
          <xm:sqref>AU63</xm:sqref>
        </x14:conditionalFormatting>
        <x14:conditionalFormatting xmlns:xm="http://schemas.microsoft.com/office/excel/2006/main">
          <x14:cfRule type="containsText" priority="17111" operator="containsText" id="{9DE06819-EFA3-4660-9B5D-201B2CC7FFC0}">
            <xm:f>NOT(ISERROR(SEARCH('Listados Datos'!$T$3,AE60)))</xm:f>
            <xm:f>'Listados Datos'!$T$3</xm:f>
            <x14:dxf>
              <fill>
                <patternFill patternType="solid">
                  <bgColor rgb="FFC00000"/>
                </patternFill>
              </fill>
            </x14:dxf>
          </x14:cfRule>
          <x14:cfRule type="containsText" priority="17112" operator="containsText" id="{84C23EFB-558E-44C4-B40A-36ACD56BF4C0}">
            <xm:f>NOT(ISERROR(SEARCH('Listados Datos'!$T$4,AE60)))</xm:f>
            <xm:f>'Listados Datos'!$T$4</xm:f>
            <x14:dxf>
              <font>
                <b/>
                <i val="0"/>
                <color theme="0"/>
              </font>
              <fill>
                <patternFill>
                  <bgColor rgb="FFE26B0A"/>
                </patternFill>
              </fill>
            </x14:dxf>
          </x14:cfRule>
          <x14:cfRule type="containsText" priority="17113" operator="containsText" id="{E68513BA-2B94-4A65-A2B8-D0BC89AD713F}">
            <xm:f>NOT(ISERROR(SEARCH('Listados Datos'!$T$5,AE60)))</xm:f>
            <xm:f>'Listados Datos'!$T$5</xm:f>
            <x14:dxf>
              <font>
                <b/>
                <i val="0"/>
                <color auto="1"/>
              </font>
              <fill>
                <patternFill>
                  <bgColor rgb="FFFFFF00"/>
                </patternFill>
              </fill>
            </x14:dxf>
          </x14:cfRule>
          <x14:cfRule type="containsText" priority="17114" operator="containsText" id="{5BC93B8D-819C-43A8-8EE7-214A85D781C2}">
            <xm:f>NOT(ISERROR(SEARCH('Listados Datos'!$T$6,AE60)))</xm:f>
            <xm:f>'Listados Datos'!$T$6</xm:f>
            <x14:dxf>
              <font>
                <b/>
                <i val="0"/>
              </font>
              <fill>
                <patternFill>
                  <bgColor rgb="FF92D050"/>
                </patternFill>
              </fill>
            </x14:dxf>
          </x14:cfRule>
          <xm:sqref>AE60:AF61</xm:sqref>
        </x14:conditionalFormatting>
        <x14:conditionalFormatting xmlns:xm="http://schemas.microsoft.com/office/excel/2006/main">
          <x14:cfRule type="containsText" priority="17107" operator="containsText" id="{52316F95-BC0C-4EAE-9218-00A8A0CA60AE}">
            <xm:f>NOT(ISERROR(SEARCH('Listados Datos'!$T$3,AA60)))</xm:f>
            <xm:f>'Listados Datos'!$T$3</xm:f>
            <x14:dxf>
              <fill>
                <patternFill patternType="solid">
                  <bgColor rgb="FFC00000"/>
                </patternFill>
              </fill>
            </x14:dxf>
          </x14:cfRule>
          <x14:cfRule type="containsText" priority="17108" operator="containsText" id="{746DE79A-E43D-479D-B78E-768FB6169B8A}">
            <xm:f>NOT(ISERROR(SEARCH('Listados Datos'!$T$4,AA60)))</xm:f>
            <xm:f>'Listados Datos'!$T$4</xm:f>
            <x14:dxf>
              <font>
                <b/>
                <i val="0"/>
                <color theme="0"/>
              </font>
              <fill>
                <patternFill>
                  <bgColor rgb="FFE26B0A"/>
                </patternFill>
              </fill>
            </x14:dxf>
          </x14:cfRule>
          <x14:cfRule type="containsText" priority="17109" operator="containsText" id="{DB16D9EE-5C74-4721-A037-B635B8FDAB77}">
            <xm:f>NOT(ISERROR(SEARCH('Listados Datos'!$T$5,AA60)))</xm:f>
            <xm:f>'Listados Datos'!$T$5</xm:f>
            <x14:dxf>
              <font>
                <b/>
                <i val="0"/>
                <color auto="1"/>
              </font>
              <fill>
                <patternFill>
                  <bgColor rgb="FFFFFF00"/>
                </patternFill>
              </fill>
            </x14:dxf>
          </x14:cfRule>
          <x14:cfRule type="containsText" priority="17110" operator="containsText" id="{3577AC21-254C-4911-9F61-3302589907D1}">
            <xm:f>NOT(ISERROR(SEARCH('Listados Datos'!$T$6,AA60)))</xm:f>
            <xm:f>'Listados Datos'!$T$6</xm:f>
            <x14:dxf>
              <font>
                <b/>
                <i val="0"/>
              </font>
              <fill>
                <patternFill>
                  <bgColor rgb="FF92D050"/>
                </patternFill>
              </fill>
            </x14:dxf>
          </x14:cfRule>
          <xm:sqref>AA60:AA61</xm:sqref>
        </x14:conditionalFormatting>
        <x14:conditionalFormatting xmlns:xm="http://schemas.microsoft.com/office/excel/2006/main">
          <x14:cfRule type="containsText" priority="17097" operator="containsText" id="{AC3D15D4-84C3-4E7C-AB8A-028FC14ED43B}">
            <xm:f>NOT(ISERROR(SEARCH('Listados Datos'!$P$3,Y60)))</xm:f>
            <xm:f>'Listados Datos'!$P$3</xm:f>
            <x14:dxf>
              <fill>
                <patternFill>
                  <bgColor rgb="FF99CC00"/>
                </patternFill>
              </fill>
            </x14:dxf>
          </x14:cfRule>
          <x14:cfRule type="containsText" priority="17098" operator="containsText" id="{01879F93-9BA8-42B5-8B6C-7019704F9E9A}">
            <xm:f>NOT(ISERROR(SEARCH('Listados Datos'!$P$4,Y60)))</xm:f>
            <xm:f>'Listados Datos'!$P$4</xm:f>
            <x14:dxf>
              <fill>
                <patternFill>
                  <bgColor rgb="FF33CC33"/>
                </patternFill>
              </fill>
            </x14:dxf>
          </x14:cfRule>
          <x14:cfRule type="containsText" priority="17099" operator="containsText" id="{E045F97B-30F9-4E45-A3F9-C4D498E818EA}">
            <xm:f>NOT(ISERROR(SEARCH('Listados Datos'!$P$5,Y60)))</xm:f>
            <xm:f>'Listados Datos'!$P$5</xm:f>
            <x14:dxf>
              <fill>
                <patternFill>
                  <bgColor rgb="FFFFFF00"/>
                </patternFill>
              </fill>
            </x14:dxf>
          </x14:cfRule>
          <x14:cfRule type="containsText" priority="17100" operator="containsText" id="{A3D9BDF3-5466-4858-BF3B-B7E210CBAA50}">
            <xm:f>NOT(ISERROR(SEARCH('Listados Datos'!$P$6,Y60)))</xm:f>
            <xm:f>'Listados Datos'!$P$6</xm:f>
            <x14:dxf>
              <fill>
                <patternFill>
                  <bgColor rgb="FFFFC000"/>
                </patternFill>
              </fill>
            </x14:dxf>
          </x14:cfRule>
          <x14:cfRule type="containsText" priority="17101" operator="containsText" id="{BB742A7F-85BB-4805-B8C1-BB6D0F3109BD}">
            <xm:f>NOT(ISERROR(SEARCH('Listados Datos'!$P$7,Y60)))</xm:f>
            <xm:f>'Listados Datos'!$P$7</xm:f>
            <x14:dxf>
              <fill>
                <patternFill>
                  <bgColor rgb="FFFF0000"/>
                </patternFill>
              </fill>
            </x14:dxf>
          </x14:cfRule>
          <xm:sqref>Y60:Y61</xm:sqref>
        </x14:conditionalFormatting>
        <x14:conditionalFormatting xmlns:xm="http://schemas.microsoft.com/office/excel/2006/main">
          <x14:cfRule type="containsText" priority="17083" operator="containsText" id="{BDD7E9F6-FA56-4A71-9E4D-FFBF843F1A41}">
            <xm:f>NOT(ISERROR(SEARCH('Listados Datos'!$T$3,AW60)))</xm:f>
            <xm:f>'Listados Datos'!$T$3</xm:f>
            <x14:dxf>
              <fill>
                <patternFill patternType="solid">
                  <bgColor rgb="FFC00000"/>
                </patternFill>
              </fill>
            </x14:dxf>
          </x14:cfRule>
          <x14:cfRule type="containsText" priority="17084" operator="containsText" id="{DBA060F4-A5ED-426F-8CC0-A9D568FC11C5}">
            <xm:f>NOT(ISERROR(SEARCH('Listados Datos'!$T$4,AW60)))</xm:f>
            <xm:f>'Listados Datos'!$T$4</xm:f>
            <x14:dxf>
              <font>
                <b/>
                <i val="0"/>
                <color theme="0"/>
              </font>
              <fill>
                <patternFill>
                  <bgColor rgb="FFE26B0A"/>
                </patternFill>
              </fill>
            </x14:dxf>
          </x14:cfRule>
          <x14:cfRule type="containsText" priority="17085" operator="containsText" id="{CD769D5D-9A9A-43CC-AF5C-BE180B6C78A5}">
            <xm:f>NOT(ISERROR(SEARCH('Listados Datos'!$T$5,AW60)))</xm:f>
            <xm:f>'Listados Datos'!$T$5</xm:f>
            <x14:dxf>
              <font>
                <b/>
                <i val="0"/>
                <color auto="1"/>
              </font>
              <fill>
                <patternFill>
                  <bgColor rgb="FFFFFF00"/>
                </patternFill>
              </fill>
            </x14:dxf>
          </x14:cfRule>
          <x14:cfRule type="containsText" priority="17086" operator="containsText" id="{6CB8F318-5816-4EEE-B774-5AC6660C091F}">
            <xm:f>NOT(ISERROR(SEARCH('Listados Datos'!$T$6,AW60)))</xm:f>
            <xm:f>'Listados Datos'!$T$6</xm:f>
            <x14:dxf>
              <font>
                <b/>
                <i val="0"/>
              </font>
              <fill>
                <patternFill>
                  <bgColor rgb="FF92D050"/>
                </patternFill>
              </fill>
            </x14:dxf>
          </x14:cfRule>
          <xm:sqref>AW60</xm:sqref>
        </x14:conditionalFormatting>
        <x14:conditionalFormatting xmlns:xm="http://schemas.microsoft.com/office/excel/2006/main">
          <x14:cfRule type="containsText" priority="17073" operator="containsText" id="{65B1BA9C-439E-4417-A4DC-6AD3C4013B28}">
            <xm:f>NOT(ISERROR(SEARCH('Listados Datos'!$P$3,AU60)))</xm:f>
            <xm:f>'Listados Datos'!$P$3</xm:f>
            <x14:dxf>
              <fill>
                <patternFill>
                  <bgColor rgb="FF99CC00"/>
                </patternFill>
              </fill>
            </x14:dxf>
          </x14:cfRule>
          <x14:cfRule type="containsText" priority="17074" operator="containsText" id="{CA8FC8FE-FBC4-4721-A90D-C4E83ABAEE9C}">
            <xm:f>NOT(ISERROR(SEARCH('Listados Datos'!$P$4,AU60)))</xm:f>
            <xm:f>'Listados Datos'!$P$4</xm:f>
            <x14:dxf>
              <fill>
                <patternFill>
                  <bgColor rgb="FF33CC33"/>
                </patternFill>
              </fill>
            </x14:dxf>
          </x14:cfRule>
          <x14:cfRule type="containsText" priority="17075" operator="containsText" id="{EE00D0C3-44BD-4D59-88CC-9F7E0EDB44D2}">
            <xm:f>NOT(ISERROR(SEARCH('Listados Datos'!$P$5,AU60)))</xm:f>
            <xm:f>'Listados Datos'!$P$5</xm:f>
            <x14:dxf>
              <fill>
                <patternFill>
                  <bgColor rgb="FFFFFF00"/>
                </patternFill>
              </fill>
            </x14:dxf>
          </x14:cfRule>
          <x14:cfRule type="containsText" priority="17076" operator="containsText" id="{8A0CD755-42F0-45AE-80F3-DB7CFC160DB2}">
            <xm:f>NOT(ISERROR(SEARCH('Listados Datos'!$P$6,AU60)))</xm:f>
            <xm:f>'Listados Datos'!$P$6</xm:f>
            <x14:dxf>
              <fill>
                <patternFill>
                  <bgColor rgb="FFFFC000"/>
                </patternFill>
              </fill>
            </x14:dxf>
          </x14:cfRule>
          <x14:cfRule type="containsText" priority="17077" operator="containsText" id="{A1977D79-57FE-4C7F-A675-34793D397CDB}">
            <xm:f>NOT(ISERROR(SEARCH('Listados Datos'!$P$7,AU60)))</xm:f>
            <xm:f>'Listados Datos'!$P$7</xm:f>
            <x14:dxf>
              <fill>
                <patternFill>
                  <bgColor rgb="FFFF0000"/>
                </patternFill>
              </fill>
            </x14:dxf>
          </x14:cfRule>
          <xm:sqref>AU60</xm:sqref>
        </x14:conditionalFormatting>
        <x14:conditionalFormatting xmlns:xm="http://schemas.microsoft.com/office/excel/2006/main">
          <x14:cfRule type="containsText" priority="17069" operator="containsText" id="{5979624B-1CAE-440A-ACF1-34ADCC8F6A5B}">
            <xm:f>NOT(ISERROR(SEARCH('Listados Datos'!$T$3,AW61)))</xm:f>
            <xm:f>'Listados Datos'!$T$3</xm:f>
            <x14:dxf>
              <fill>
                <patternFill patternType="solid">
                  <bgColor rgb="FFC00000"/>
                </patternFill>
              </fill>
            </x14:dxf>
          </x14:cfRule>
          <x14:cfRule type="containsText" priority="17070" operator="containsText" id="{1C3E3080-5355-4B39-BA5E-31CD662854B1}">
            <xm:f>NOT(ISERROR(SEARCH('Listados Datos'!$T$4,AW61)))</xm:f>
            <xm:f>'Listados Datos'!$T$4</xm:f>
            <x14:dxf>
              <font>
                <b/>
                <i val="0"/>
                <color theme="0"/>
              </font>
              <fill>
                <patternFill>
                  <bgColor rgb="FFE26B0A"/>
                </patternFill>
              </fill>
            </x14:dxf>
          </x14:cfRule>
          <x14:cfRule type="containsText" priority="17071" operator="containsText" id="{C5D47909-1A7E-43A2-9584-C02CE9E596B6}">
            <xm:f>NOT(ISERROR(SEARCH('Listados Datos'!$T$5,AW61)))</xm:f>
            <xm:f>'Listados Datos'!$T$5</xm:f>
            <x14:dxf>
              <font>
                <b/>
                <i val="0"/>
                <color auto="1"/>
              </font>
              <fill>
                <patternFill>
                  <bgColor rgb="FFFFFF00"/>
                </patternFill>
              </fill>
            </x14:dxf>
          </x14:cfRule>
          <x14:cfRule type="containsText" priority="17072" operator="containsText" id="{355F2548-CF1B-4B4F-AD73-93D71F8BBE3F}">
            <xm:f>NOT(ISERROR(SEARCH('Listados Datos'!$T$6,AW61)))</xm:f>
            <xm:f>'Listados Datos'!$T$6</xm:f>
            <x14:dxf>
              <font>
                <b/>
                <i val="0"/>
              </font>
              <fill>
                <patternFill>
                  <bgColor rgb="FF92D050"/>
                </patternFill>
              </fill>
            </x14:dxf>
          </x14:cfRule>
          <xm:sqref>AW61</xm:sqref>
        </x14:conditionalFormatting>
        <x14:conditionalFormatting xmlns:xm="http://schemas.microsoft.com/office/excel/2006/main">
          <x14:cfRule type="containsText" priority="17059" operator="containsText" id="{E618A836-D070-43BD-A873-1D562744B554}">
            <xm:f>NOT(ISERROR(SEARCH('Listados Datos'!$P$3,AU61)))</xm:f>
            <xm:f>'Listados Datos'!$P$3</xm:f>
            <x14:dxf>
              <fill>
                <patternFill>
                  <bgColor rgb="FF99CC00"/>
                </patternFill>
              </fill>
            </x14:dxf>
          </x14:cfRule>
          <x14:cfRule type="containsText" priority="17060" operator="containsText" id="{6D5DCC2C-3D15-4619-BFEB-1743F589B513}">
            <xm:f>NOT(ISERROR(SEARCH('Listados Datos'!$P$4,AU61)))</xm:f>
            <xm:f>'Listados Datos'!$P$4</xm:f>
            <x14:dxf>
              <fill>
                <patternFill>
                  <bgColor rgb="FF33CC33"/>
                </patternFill>
              </fill>
            </x14:dxf>
          </x14:cfRule>
          <x14:cfRule type="containsText" priority="17061" operator="containsText" id="{E207D5B8-5036-4B7A-B45E-9179A2C23C17}">
            <xm:f>NOT(ISERROR(SEARCH('Listados Datos'!$P$5,AU61)))</xm:f>
            <xm:f>'Listados Datos'!$P$5</xm:f>
            <x14:dxf>
              <fill>
                <patternFill>
                  <bgColor rgb="FFFFFF00"/>
                </patternFill>
              </fill>
            </x14:dxf>
          </x14:cfRule>
          <x14:cfRule type="containsText" priority="17062" operator="containsText" id="{B954E64A-22A7-492F-9279-E697757A2277}">
            <xm:f>NOT(ISERROR(SEARCH('Listados Datos'!$P$6,AU61)))</xm:f>
            <xm:f>'Listados Datos'!$P$6</xm:f>
            <x14:dxf>
              <fill>
                <patternFill>
                  <bgColor rgb="FFFFC000"/>
                </patternFill>
              </fill>
            </x14:dxf>
          </x14:cfRule>
          <x14:cfRule type="containsText" priority="17063" operator="containsText" id="{7DF85036-6C93-4823-8A5B-661B29EA7237}">
            <xm:f>NOT(ISERROR(SEARCH('Listados Datos'!$P$7,AU61)))</xm:f>
            <xm:f>'Listados Datos'!$P$7</xm:f>
            <x14:dxf>
              <fill>
                <patternFill>
                  <bgColor rgb="FFFF0000"/>
                </patternFill>
              </fill>
            </x14:dxf>
          </x14:cfRule>
          <xm:sqref>AU61</xm:sqref>
        </x14:conditionalFormatting>
        <x14:conditionalFormatting xmlns:xm="http://schemas.microsoft.com/office/excel/2006/main">
          <x14:cfRule type="containsText" priority="17055" operator="containsText" id="{0CF4E5F8-C2C6-43BB-8DFC-C1A911EED85B}">
            <xm:f>NOT(ISERROR(SEARCH('Listados Datos'!$T$3,AE64)))</xm:f>
            <xm:f>'Listados Datos'!$T$3</xm:f>
            <x14:dxf>
              <fill>
                <patternFill patternType="solid">
                  <bgColor rgb="FFC00000"/>
                </patternFill>
              </fill>
            </x14:dxf>
          </x14:cfRule>
          <x14:cfRule type="containsText" priority="17056" operator="containsText" id="{1128DFAC-AB42-4B72-B93C-A9FE73030316}">
            <xm:f>NOT(ISERROR(SEARCH('Listados Datos'!$T$4,AE64)))</xm:f>
            <xm:f>'Listados Datos'!$T$4</xm:f>
            <x14:dxf>
              <font>
                <b/>
                <i val="0"/>
                <color theme="0"/>
              </font>
              <fill>
                <patternFill>
                  <bgColor rgb="FFE26B0A"/>
                </patternFill>
              </fill>
            </x14:dxf>
          </x14:cfRule>
          <x14:cfRule type="containsText" priority="17057" operator="containsText" id="{F9D3D48F-F308-4A01-96B8-B77940CC8822}">
            <xm:f>NOT(ISERROR(SEARCH('Listados Datos'!$T$5,AE64)))</xm:f>
            <xm:f>'Listados Datos'!$T$5</xm:f>
            <x14:dxf>
              <font>
                <b/>
                <i val="0"/>
                <color auto="1"/>
              </font>
              <fill>
                <patternFill>
                  <bgColor rgb="FFFFFF00"/>
                </patternFill>
              </fill>
            </x14:dxf>
          </x14:cfRule>
          <x14:cfRule type="containsText" priority="17058" operator="containsText" id="{BC77BD4A-46F4-4EB4-9461-6D6EEF06B2EF}">
            <xm:f>NOT(ISERROR(SEARCH('Listados Datos'!$T$6,AE64)))</xm:f>
            <xm:f>'Listados Datos'!$T$6</xm:f>
            <x14:dxf>
              <font>
                <b/>
                <i val="0"/>
              </font>
              <fill>
                <patternFill>
                  <bgColor rgb="FF92D050"/>
                </patternFill>
              </fill>
            </x14:dxf>
          </x14:cfRule>
          <xm:sqref>AE64:AF65 AE69:AF69</xm:sqref>
        </x14:conditionalFormatting>
        <x14:conditionalFormatting xmlns:xm="http://schemas.microsoft.com/office/excel/2006/main">
          <x14:cfRule type="containsText" priority="17051" operator="containsText" id="{D1E1C10F-D2BA-42FF-88AA-0AC49F505406}">
            <xm:f>NOT(ISERROR(SEARCH('Listados Datos'!$T$3,AA64)))</xm:f>
            <xm:f>'Listados Datos'!$T$3</xm:f>
            <x14:dxf>
              <fill>
                <patternFill patternType="solid">
                  <bgColor rgb="FFC00000"/>
                </patternFill>
              </fill>
            </x14:dxf>
          </x14:cfRule>
          <x14:cfRule type="containsText" priority="17052" operator="containsText" id="{2181B9D2-BABD-4DAD-AA88-8FE1E56DFE32}">
            <xm:f>NOT(ISERROR(SEARCH('Listados Datos'!$T$4,AA64)))</xm:f>
            <xm:f>'Listados Datos'!$T$4</xm:f>
            <x14:dxf>
              <font>
                <b/>
                <i val="0"/>
                <color theme="0"/>
              </font>
              <fill>
                <patternFill>
                  <bgColor rgb="FFE26B0A"/>
                </patternFill>
              </fill>
            </x14:dxf>
          </x14:cfRule>
          <x14:cfRule type="containsText" priority="17053" operator="containsText" id="{01A7B51E-419D-42E7-9A10-8CFEDAED10E9}">
            <xm:f>NOT(ISERROR(SEARCH('Listados Datos'!$T$5,AA64)))</xm:f>
            <xm:f>'Listados Datos'!$T$5</xm:f>
            <x14:dxf>
              <font>
                <b/>
                <i val="0"/>
                <color auto="1"/>
              </font>
              <fill>
                <patternFill>
                  <bgColor rgb="FFFFFF00"/>
                </patternFill>
              </fill>
            </x14:dxf>
          </x14:cfRule>
          <x14:cfRule type="containsText" priority="17054" operator="containsText" id="{4E3E173F-9B74-49F7-9B53-95E76A065EF7}">
            <xm:f>NOT(ISERROR(SEARCH('Listados Datos'!$T$6,AA64)))</xm:f>
            <xm:f>'Listados Datos'!$T$6</xm:f>
            <x14:dxf>
              <font>
                <b/>
                <i val="0"/>
              </font>
              <fill>
                <patternFill>
                  <bgColor rgb="FF92D050"/>
                </patternFill>
              </fill>
            </x14:dxf>
          </x14:cfRule>
          <xm:sqref>AA64:AA65</xm:sqref>
        </x14:conditionalFormatting>
        <x14:conditionalFormatting xmlns:xm="http://schemas.microsoft.com/office/excel/2006/main">
          <x14:cfRule type="containsText" priority="17041" operator="containsText" id="{2BD157FA-51E4-48E1-9F4C-9A034BAB1B73}">
            <xm:f>NOT(ISERROR(SEARCH('Listados Datos'!$P$3,Y64)))</xm:f>
            <xm:f>'Listados Datos'!$P$3</xm:f>
            <x14:dxf>
              <fill>
                <patternFill>
                  <bgColor rgb="FF99CC00"/>
                </patternFill>
              </fill>
            </x14:dxf>
          </x14:cfRule>
          <x14:cfRule type="containsText" priority="17042" operator="containsText" id="{406C6497-DAE8-43F6-9D12-404BEDB13310}">
            <xm:f>NOT(ISERROR(SEARCH('Listados Datos'!$P$4,Y64)))</xm:f>
            <xm:f>'Listados Datos'!$P$4</xm:f>
            <x14:dxf>
              <fill>
                <patternFill>
                  <bgColor rgb="FF33CC33"/>
                </patternFill>
              </fill>
            </x14:dxf>
          </x14:cfRule>
          <x14:cfRule type="containsText" priority="17043" operator="containsText" id="{B76B83BB-C76F-492B-812E-ABABBB333459}">
            <xm:f>NOT(ISERROR(SEARCH('Listados Datos'!$P$5,Y64)))</xm:f>
            <xm:f>'Listados Datos'!$P$5</xm:f>
            <x14:dxf>
              <fill>
                <patternFill>
                  <bgColor rgb="FFFFFF00"/>
                </patternFill>
              </fill>
            </x14:dxf>
          </x14:cfRule>
          <x14:cfRule type="containsText" priority="17044" operator="containsText" id="{9890ECB1-014B-4070-9B39-A2EECFFBAD8B}">
            <xm:f>NOT(ISERROR(SEARCH('Listados Datos'!$P$6,Y64)))</xm:f>
            <xm:f>'Listados Datos'!$P$6</xm:f>
            <x14:dxf>
              <fill>
                <patternFill>
                  <bgColor rgb="FFFFC000"/>
                </patternFill>
              </fill>
            </x14:dxf>
          </x14:cfRule>
          <x14:cfRule type="containsText" priority="17045" operator="containsText" id="{CD1EB961-C9E8-4BD9-8326-1D728071D8D9}">
            <xm:f>NOT(ISERROR(SEARCH('Listados Datos'!$P$7,Y64)))</xm:f>
            <xm:f>'Listados Datos'!$P$7</xm:f>
            <x14:dxf>
              <fill>
                <patternFill>
                  <bgColor rgb="FFFF0000"/>
                </patternFill>
              </fill>
            </x14:dxf>
          </x14:cfRule>
          <xm:sqref>Y64:Y65</xm:sqref>
        </x14:conditionalFormatting>
        <x14:conditionalFormatting xmlns:xm="http://schemas.microsoft.com/office/excel/2006/main">
          <x14:cfRule type="containsText" priority="17017" operator="containsText" id="{E16FA6D1-8E56-4388-AEC8-DA40912D6366}">
            <xm:f>NOT(ISERROR(SEARCH('Listados Datos'!$T$3,AW64)))</xm:f>
            <xm:f>'Listados Datos'!$T$3</xm:f>
            <x14:dxf>
              <fill>
                <patternFill patternType="solid">
                  <bgColor rgb="FFC00000"/>
                </patternFill>
              </fill>
            </x14:dxf>
          </x14:cfRule>
          <x14:cfRule type="containsText" priority="17018" operator="containsText" id="{FC1C5395-C248-4A3E-AD49-58091833B911}">
            <xm:f>NOT(ISERROR(SEARCH('Listados Datos'!$T$4,AW64)))</xm:f>
            <xm:f>'Listados Datos'!$T$4</xm:f>
            <x14:dxf>
              <font>
                <b/>
                <i val="0"/>
                <color theme="0"/>
              </font>
              <fill>
                <patternFill>
                  <bgColor rgb="FFE26B0A"/>
                </patternFill>
              </fill>
            </x14:dxf>
          </x14:cfRule>
          <x14:cfRule type="containsText" priority="17019" operator="containsText" id="{F5BE0534-DFA2-460F-8563-C856D556FFC0}">
            <xm:f>NOT(ISERROR(SEARCH('Listados Datos'!$T$5,AW64)))</xm:f>
            <xm:f>'Listados Datos'!$T$5</xm:f>
            <x14:dxf>
              <font>
                <b/>
                <i val="0"/>
                <color auto="1"/>
              </font>
              <fill>
                <patternFill>
                  <bgColor rgb="FFFFFF00"/>
                </patternFill>
              </fill>
            </x14:dxf>
          </x14:cfRule>
          <x14:cfRule type="containsText" priority="17020" operator="containsText" id="{6DE508FB-A6D9-48D8-8CA9-0F174296FAA8}">
            <xm:f>NOT(ISERROR(SEARCH('Listados Datos'!$T$6,AW64)))</xm:f>
            <xm:f>'Listados Datos'!$T$6</xm:f>
            <x14:dxf>
              <font>
                <b/>
                <i val="0"/>
              </font>
              <fill>
                <patternFill>
                  <bgColor rgb="FF92D050"/>
                </patternFill>
              </fill>
            </x14:dxf>
          </x14:cfRule>
          <xm:sqref>AW64</xm:sqref>
        </x14:conditionalFormatting>
        <x14:conditionalFormatting xmlns:xm="http://schemas.microsoft.com/office/excel/2006/main">
          <x14:cfRule type="containsText" priority="17007" operator="containsText" id="{29FE6790-F841-4E62-861D-11B20143A1E7}">
            <xm:f>NOT(ISERROR(SEARCH('Listados Datos'!$P$3,AU64)))</xm:f>
            <xm:f>'Listados Datos'!$P$3</xm:f>
            <x14:dxf>
              <fill>
                <patternFill>
                  <bgColor rgb="FF99CC00"/>
                </patternFill>
              </fill>
            </x14:dxf>
          </x14:cfRule>
          <x14:cfRule type="containsText" priority="17008" operator="containsText" id="{D29D054F-BF63-41A6-B71C-296AA6F92255}">
            <xm:f>NOT(ISERROR(SEARCH('Listados Datos'!$P$4,AU64)))</xm:f>
            <xm:f>'Listados Datos'!$P$4</xm:f>
            <x14:dxf>
              <fill>
                <patternFill>
                  <bgColor rgb="FF33CC33"/>
                </patternFill>
              </fill>
            </x14:dxf>
          </x14:cfRule>
          <x14:cfRule type="containsText" priority="17009" operator="containsText" id="{C40E2652-24AA-40B1-A568-F29AF3CDD3D2}">
            <xm:f>NOT(ISERROR(SEARCH('Listados Datos'!$P$5,AU64)))</xm:f>
            <xm:f>'Listados Datos'!$P$5</xm:f>
            <x14:dxf>
              <fill>
                <patternFill>
                  <bgColor rgb="FFFFFF00"/>
                </patternFill>
              </fill>
            </x14:dxf>
          </x14:cfRule>
          <x14:cfRule type="containsText" priority="17010" operator="containsText" id="{259B111A-AEE8-40F6-AD8C-2541D55EE053}">
            <xm:f>NOT(ISERROR(SEARCH('Listados Datos'!$P$6,AU64)))</xm:f>
            <xm:f>'Listados Datos'!$P$6</xm:f>
            <x14:dxf>
              <fill>
                <patternFill>
                  <bgColor rgb="FFFFC000"/>
                </patternFill>
              </fill>
            </x14:dxf>
          </x14:cfRule>
          <x14:cfRule type="containsText" priority="17011" operator="containsText" id="{9DC0F033-6C9A-4BC6-956E-4B5DBAADA65F}">
            <xm:f>NOT(ISERROR(SEARCH('Listados Datos'!$P$7,AU64)))</xm:f>
            <xm:f>'Listados Datos'!$P$7</xm:f>
            <x14:dxf>
              <fill>
                <patternFill>
                  <bgColor rgb="FFFF0000"/>
                </patternFill>
              </fill>
            </x14:dxf>
          </x14:cfRule>
          <xm:sqref>AU64</xm:sqref>
        </x14:conditionalFormatting>
        <x14:conditionalFormatting xmlns:xm="http://schemas.microsoft.com/office/excel/2006/main">
          <x14:cfRule type="containsText" priority="17003" operator="containsText" id="{64E7B558-7487-4DF1-89F6-7A65034F308D}">
            <xm:f>NOT(ISERROR(SEARCH('Listados Datos'!$T$3,AW65)))</xm:f>
            <xm:f>'Listados Datos'!$T$3</xm:f>
            <x14:dxf>
              <fill>
                <patternFill patternType="solid">
                  <bgColor rgb="FFC00000"/>
                </patternFill>
              </fill>
            </x14:dxf>
          </x14:cfRule>
          <x14:cfRule type="containsText" priority="17004" operator="containsText" id="{BF4CB64C-2A2F-4856-9162-7F4A63CE557C}">
            <xm:f>NOT(ISERROR(SEARCH('Listados Datos'!$T$4,AW65)))</xm:f>
            <xm:f>'Listados Datos'!$T$4</xm:f>
            <x14:dxf>
              <font>
                <b/>
                <i val="0"/>
                <color theme="0"/>
              </font>
              <fill>
                <patternFill>
                  <bgColor rgb="FFE26B0A"/>
                </patternFill>
              </fill>
            </x14:dxf>
          </x14:cfRule>
          <x14:cfRule type="containsText" priority="17005" operator="containsText" id="{0C54E337-CE96-4706-AB9D-53DAC7991B84}">
            <xm:f>NOT(ISERROR(SEARCH('Listados Datos'!$T$5,AW65)))</xm:f>
            <xm:f>'Listados Datos'!$T$5</xm:f>
            <x14:dxf>
              <font>
                <b/>
                <i val="0"/>
                <color auto="1"/>
              </font>
              <fill>
                <patternFill>
                  <bgColor rgb="FFFFFF00"/>
                </patternFill>
              </fill>
            </x14:dxf>
          </x14:cfRule>
          <x14:cfRule type="containsText" priority="17006" operator="containsText" id="{88DD82EC-8078-4CCD-822D-2B5E41C2FFB7}">
            <xm:f>NOT(ISERROR(SEARCH('Listados Datos'!$T$6,AW65)))</xm:f>
            <xm:f>'Listados Datos'!$T$6</xm:f>
            <x14:dxf>
              <font>
                <b/>
                <i val="0"/>
              </font>
              <fill>
                <patternFill>
                  <bgColor rgb="FF92D050"/>
                </patternFill>
              </fill>
            </x14:dxf>
          </x14:cfRule>
          <xm:sqref>AW65</xm:sqref>
        </x14:conditionalFormatting>
        <x14:conditionalFormatting xmlns:xm="http://schemas.microsoft.com/office/excel/2006/main">
          <x14:cfRule type="containsText" priority="16993" operator="containsText" id="{ECECB3ED-139E-4BA5-9A8D-BD73D3B32370}">
            <xm:f>NOT(ISERROR(SEARCH('Listados Datos'!$P$3,AU65)))</xm:f>
            <xm:f>'Listados Datos'!$P$3</xm:f>
            <x14:dxf>
              <fill>
                <patternFill>
                  <bgColor rgb="FF99CC00"/>
                </patternFill>
              </fill>
            </x14:dxf>
          </x14:cfRule>
          <x14:cfRule type="containsText" priority="16994" operator="containsText" id="{4C630D07-4C39-477D-BE7C-AEA14E25F717}">
            <xm:f>NOT(ISERROR(SEARCH('Listados Datos'!$P$4,AU65)))</xm:f>
            <xm:f>'Listados Datos'!$P$4</xm:f>
            <x14:dxf>
              <fill>
                <patternFill>
                  <bgColor rgb="FF33CC33"/>
                </patternFill>
              </fill>
            </x14:dxf>
          </x14:cfRule>
          <x14:cfRule type="containsText" priority="16995" operator="containsText" id="{67E50396-CD2A-4227-9259-B942F2A6BD8C}">
            <xm:f>NOT(ISERROR(SEARCH('Listados Datos'!$P$5,AU65)))</xm:f>
            <xm:f>'Listados Datos'!$P$5</xm:f>
            <x14:dxf>
              <fill>
                <patternFill>
                  <bgColor rgb="FFFFFF00"/>
                </patternFill>
              </fill>
            </x14:dxf>
          </x14:cfRule>
          <x14:cfRule type="containsText" priority="16996" operator="containsText" id="{1F3CB89D-CD7B-43AF-9D61-12A1DAF10E4E}">
            <xm:f>NOT(ISERROR(SEARCH('Listados Datos'!$P$6,AU65)))</xm:f>
            <xm:f>'Listados Datos'!$P$6</xm:f>
            <x14:dxf>
              <fill>
                <patternFill>
                  <bgColor rgb="FFFFC000"/>
                </patternFill>
              </fill>
            </x14:dxf>
          </x14:cfRule>
          <x14:cfRule type="containsText" priority="16997" operator="containsText" id="{6F5D34A5-CBEE-4EE4-B307-3CC421661CD0}">
            <xm:f>NOT(ISERROR(SEARCH('Listados Datos'!$P$7,AU65)))</xm:f>
            <xm:f>'Listados Datos'!$P$7</xm:f>
            <x14:dxf>
              <fill>
                <patternFill>
                  <bgColor rgb="FFFF0000"/>
                </patternFill>
              </fill>
            </x14:dxf>
          </x14:cfRule>
          <xm:sqref>AU65</xm:sqref>
        </x14:conditionalFormatting>
        <x14:conditionalFormatting xmlns:xm="http://schemas.microsoft.com/office/excel/2006/main">
          <x14:cfRule type="containsText" priority="16989" operator="containsText" id="{D562A4DC-BDB4-44D6-9B6B-9EF0628856D1}">
            <xm:f>NOT(ISERROR(SEARCH('Listados Datos'!$T$3,AW69)))</xm:f>
            <xm:f>'Listados Datos'!$T$3</xm:f>
            <x14:dxf>
              <fill>
                <patternFill patternType="solid">
                  <bgColor rgb="FFC00000"/>
                </patternFill>
              </fill>
            </x14:dxf>
          </x14:cfRule>
          <x14:cfRule type="containsText" priority="16990" operator="containsText" id="{09AB9FDC-B2E0-4BB2-A6CD-B80B849390E1}">
            <xm:f>NOT(ISERROR(SEARCH('Listados Datos'!$T$4,AW69)))</xm:f>
            <xm:f>'Listados Datos'!$T$4</xm:f>
            <x14:dxf>
              <font>
                <b/>
                <i val="0"/>
                <color theme="0"/>
              </font>
              <fill>
                <patternFill>
                  <bgColor rgb="FFE26B0A"/>
                </patternFill>
              </fill>
            </x14:dxf>
          </x14:cfRule>
          <x14:cfRule type="containsText" priority="16991" operator="containsText" id="{E3C1FF45-4BE5-4E64-900E-81451764AB85}">
            <xm:f>NOT(ISERROR(SEARCH('Listados Datos'!$T$5,AW69)))</xm:f>
            <xm:f>'Listados Datos'!$T$5</xm:f>
            <x14:dxf>
              <font>
                <b/>
                <i val="0"/>
                <color auto="1"/>
              </font>
              <fill>
                <patternFill>
                  <bgColor rgb="FFFFFF00"/>
                </patternFill>
              </fill>
            </x14:dxf>
          </x14:cfRule>
          <x14:cfRule type="containsText" priority="16992" operator="containsText" id="{CC44417F-59EF-4931-8BB5-9F038E68383A}">
            <xm:f>NOT(ISERROR(SEARCH('Listados Datos'!$T$6,AW69)))</xm:f>
            <xm:f>'Listados Datos'!$T$6</xm:f>
            <x14:dxf>
              <font>
                <b/>
                <i val="0"/>
              </font>
              <fill>
                <patternFill>
                  <bgColor rgb="FF92D050"/>
                </patternFill>
              </fill>
            </x14:dxf>
          </x14:cfRule>
          <xm:sqref>AW69</xm:sqref>
        </x14:conditionalFormatting>
        <x14:conditionalFormatting xmlns:xm="http://schemas.microsoft.com/office/excel/2006/main">
          <x14:cfRule type="containsText" priority="16979" operator="containsText" id="{A391939B-7DCE-4323-924D-6FD370387F90}">
            <xm:f>NOT(ISERROR(SEARCH('Listados Datos'!$P$3,AU69)))</xm:f>
            <xm:f>'Listados Datos'!$P$3</xm:f>
            <x14:dxf>
              <fill>
                <patternFill>
                  <bgColor rgb="FF99CC00"/>
                </patternFill>
              </fill>
            </x14:dxf>
          </x14:cfRule>
          <x14:cfRule type="containsText" priority="16980" operator="containsText" id="{1A83157F-3658-4E6E-8DB2-B4BC8235DE46}">
            <xm:f>NOT(ISERROR(SEARCH('Listados Datos'!$P$4,AU69)))</xm:f>
            <xm:f>'Listados Datos'!$P$4</xm:f>
            <x14:dxf>
              <fill>
                <patternFill>
                  <bgColor rgb="FF33CC33"/>
                </patternFill>
              </fill>
            </x14:dxf>
          </x14:cfRule>
          <x14:cfRule type="containsText" priority="16981" operator="containsText" id="{91D6ABBA-252B-4F80-8C94-60763F91ACCD}">
            <xm:f>NOT(ISERROR(SEARCH('Listados Datos'!$P$5,AU69)))</xm:f>
            <xm:f>'Listados Datos'!$P$5</xm:f>
            <x14:dxf>
              <fill>
                <patternFill>
                  <bgColor rgb="FFFFFF00"/>
                </patternFill>
              </fill>
            </x14:dxf>
          </x14:cfRule>
          <x14:cfRule type="containsText" priority="16982" operator="containsText" id="{0A3ECC07-014A-4594-82D7-DCE6574FE566}">
            <xm:f>NOT(ISERROR(SEARCH('Listados Datos'!$P$6,AU69)))</xm:f>
            <xm:f>'Listados Datos'!$P$6</xm:f>
            <x14:dxf>
              <fill>
                <patternFill>
                  <bgColor rgb="FFFFC000"/>
                </patternFill>
              </fill>
            </x14:dxf>
          </x14:cfRule>
          <x14:cfRule type="containsText" priority="16983" operator="containsText" id="{253C9406-561D-4894-8581-1559A8FC648A}">
            <xm:f>NOT(ISERROR(SEARCH('Listados Datos'!$P$7,AU69)))</xm:f>
            <xm:f>'Listados Datos'!$P$7</xm:f>
            <x14:dxf>
              <fill>
                <patternFill>
                  <bgColor rgb="FFFF0000"/>
                </patternFill>
              </fill>
            </x14:dxf>
          </x14:cfRule>
          <xm:sqref>AU69</xm:sqref>
        </x14:conditionalFormatting>
        <x14:conditionalFormatting xmlns:xm="http://schemas.microsoft.com/office/excel/2006/main">
          <x14:cfRule type="containsText" priority="16975" operator="containsText" id="{3C5B5B71-59B6-4A04-B7C1-8371CC4EDDF3}">
            <xm:f>NOT(ISERROR(SEARCH('Listados Datos'!$T$3,AE66)))</xm:f>
            <xm:f>'Listados Datos'!$T$3</xm:f>
            <x14:dxf>
              <fill>
                <patternFill patternType="solid">
                  <bgColor rgb="FFC00000"/>
                </patternFill>
              </fill>
            </x14:dxf>
          </x14:cfRule>
          <x14:cfRule type="containsText" priority="16976" operator="containsText" id="{E8EC3442-543C-45BE-9451-293BFA87C172}">
            <xm:f>NOT(ISERROR(SEARCH('Listados Datos'!$T$4,AE66)))</xm:f>
            <xm:f>'Listados Datos'!$T$4</xm:f>
            <x14:dxf>
              <font>
                <b/>
                <i val="0"/>
                <color theme="0"/>
              </font>
              <fill>
                <patternFill>
                  <bgColor rgb="FFE26B0A"/>
                </patternFill>
              </fill>
            </x14:dxf>
          </x14:cfRule>
          <x14:cfRule type="containsText" priority="16977" operator="containsText" id="{BC909929-E575-40CB-A030-591900380811}">
            <xm:f>NOT(ISERROR(SEARCH('Listados Datos'!$T$5,AE66)))</xm:f>
            <xm:f>'Listados Datos'!$T$5</xm:f>
            <x14:dxf>
              <font>
                <b/>
                <i val="0"/>
                <color auto="1"/>
              </font>
              <fill>
                <patternFill>
                  <bgColor rgb="FFFFFF00"/>
                </patternFill>
              </fill>
            </x14:dxf>
          </x14:cfRule>
          <x14:cfRule type="containsText" priority="16978" operator="containsText" id="{1C443E12-C4FF-4AD8-B70C-7A7F26307807}">
            <xm:f>NOT(ISERROR(SEARCH('Listados Datos'!$T$6,AE66)))</xm:f>
            <xm:f>'Listados Datos'!$T$6</xm:f>
            <x14:dxf>
              <font>
                <b/>
                <i val="0"/>
              </font>
              <fill>
                <patternFill>
                  <bgColor rgb="FF92D050"/>
                </patternFill>
              </fill>
            </x14:dxf>
          </x14:cfRule>
          <xm:sqref>AE66:AF67</xm:sqref>
        </x14:conditionalFormatting>
        <x14:conditionalFormatting xmlns:xm="http://schemas.microsoft.com/office/excel/2006/main">
          <x14:cfRule type="containsText" priority="16971" operator="containsText" id="{43845753-96FA-4E36-AA69-73F3E9D92B56}">
            <xm:f>NOT(ISERROR(SEARCH('Listados Datos'!$T$3,AA66)))</xm:f>
            <xm:f>'Listados Datos'!$T$3</xm:f>
            <x14:dxf>
              <fill>
                <patternFill patternType="solid">
                  <bgColor rgb="FFC00000"/>
                </patternFill>
              </fill>
            </x14:dxf>
          </x14:cfRule>
          <x14:cfRule type="containsText" priority="16972" operator="containsText" id="{B2AEC033-BC61-4C9A-9946-84E76F84C46A}">
            <xm:f>NOT(ISERROR(SEARCH('Listados Datos'!$T$4,AA66)))</xm:f>
            <xm:f>'Listados Datos'!$T$4</xm:f>
            <x14:dxf>
              <font>
                <b/>
                <i val="0"/>
                <color theme="0"/>
              </font>
              <fill>
                <patternFill>
                  <bgColor rgb="FFE26B0A"/>
                </patternFill>
              </fill>
            </x14:dxf>
          </x14:cfRule>
          <x14:cfRule type="containsText" priority="16973" operator="containsText" id="{6807F076-DE32-4B0F-929B-C1F993446BD8}">
            <xm:f>NOT(ISERROR(SEARCH('Listados Datos'!$T$5,AA66)))</xm:f>
            <xm:f>'Listados Datos'!$T$5</xm:f>
            <x14:dxf>
              <font>
                <b/>
                <i val="0"/>
                <color auto="1"/>
              </font>
              <fill>
                <patternFill>
                  <bgColor rgb="FFFFFF00"/>
                </patternFill>
              </fill>
            </x14:dxf>
          </x14:cfRule>
          <x14:cfRule type="containsText" priority="16974" operator="containsText" id="{C3F587A4-C2AC-4D25-AC06-2224F70DD9CC}">
            <xm:f>NOT(ISERROR(SEARCH('Listados Datos'!$T$6,AA66)))</xm:f>
            <xm:f>'Listados Datos'!$T$6</xm:f>
            <x14:dxf>
              <font>
                <b/>
                <i val="0"/>
              </font>
              <fill>
                <patternFill>
                  <bgColor rgb="FF92D050"/>
                </patternFill>
              </fill>
            </x14:dxf>
          </x14:cfRule>
          <xm:sqref>AA66:AA67</xm:sqref>
        </x14:conditionalFormatting>
        <x14:conditionalFormatting xmlns:xm="http://schemas.microsoft.com/office/excel/2006/main">
          <x14:cfRule type="containsText" priority="16961" operator="containsText" id="{16B94DD2-B2E4-4AD4-872F-F3EA7249B5A9}">
            <xm:f>NOT(ISERROR(SEARCH('Listados Datos'!$P$3,Y66)))</xm:f>
            <xm:f>'Listados Datos'!$P$3</xm:f>
            <x14:dxf>
              <fill>
                <patternFill>
                  <bgColor rgb="FF99CC00"/>
                </patternFill>
              </fill>
            </x14:dxf>
          </x14:cfRule>
          <x14:cfRule type="containsText" priority="16962" operator="containsText" id="{855E4927-FF5E-44F7-8CBB-3FC90396467F}">
            <xm:f>NOT(ISERROR(SEARCH('Listados Datos'!$P$4,Y66)))</xm:f>
            <xm:f>'Listados Datos'!$P$4</xm:f>
            <x14:dxf>
              <fill>
                <patternFill>
                  <bgColor rgb="FF33CC33"/>
                </patternFill>
              </fill>
            </x14:dxf>
          </x14:cfRule>
          <x14:cfRule type="containsText" priority="16963" operator="containsText" id="{6A81ADF3-B6C2-48A2-87D7-5C4E03AA1A3D}">
            <xm:f>NOT(ISERROR(SEARCH('Listados Datos'!$P$5,Y66)))</xm:f>
            <xm:f>'Listados Datos'!$P$5</xm:f>
            <x14:dxf>
              <fill>
                <patternFill>
                  <bgColor rgb="FFFFFF00"/>
                </patternFill>
              </fill>
            </x14:dxf>
          </x14:cfRule>
          <x14:cfRule type="containsText" priority="16964" operator="containsText" id="{1F3BD687-D7CD-485A-9CBB-FC8070FBDCC1}">
            <xm:f>NOT(ISERROR(SEARCH('Listados Datos'!$P$6,Y66)))</xm:f>
            <xm:f>'Listados Datos'!$P$6</xm:f>
            <x14:dxf>
              <fill>
                <patternFill>
                  <bgColor rgb="FFFFC000"/>
                </patternFill>
              </fill>
            </x14:dxf>
          </x14:cfRule>
          <x14:cfRule type="containsText" priority="16965" operator="containsText" id="{1BC74507-B6F4-42A4-9331-D3F109F989E9}">
            <xm:f>NOT(ISERROR(SEARCH('Listados Datos'!$P$7,Y66)))</xm:f>
            <xm:f>'Listados Datos'!$P$7</xm:f>
            <x14:dxf>
              <fill>
                <patternFill>
                  <bgColor rgb="FFFF0000"/>
                </patternFill>
              </fill>
            </x14:dxf>
          </x14:cfRule>
          <xm:sqref>Y66:Y67</xm:sqref>
        </x14:conditionalFormatting>
        <x14:conditionalFormatting xmlns:xm="http://schemas.microsoft.com/office/excel/2006/main">
          <x14:cfRule type="containsText" priority="16947" operator="containsText" id="{908A6217-CF7A-4732-BC1E-34B58C4FCCFA}">
            <xm:f>NOT(ISERROR(SEARCH('Listados Datos'!$T$3,AW66)))</xm:f>
            <xm:f>'Listados Datos'!$T$3</xm:f>
            <x14:dxf>
              <fill>
                <patternFill patternType="solid">
                  <bgColor rgb="FFC00000"/>
                </patternFill>
              </fill>
            </x14:dxf>
          </x14:cfRule>
          <x14:cfRule type="containsText" priority="16948" operator="containsText" id="{C1495313-FA0E-4A8A-A08D-39193ED23281}">
            <xm:f>NOT(ISERROR(SEARCH('Listados Datos'!$T$4,AW66)))</xm:f>
            <xm:f>'Listados Datos'!$T$4</xm:f>
            <x14:dxf>
              <font>
                <b/>
                <i val="0"/>
                <color theme="0"/>
              </font>
              <fill>
                <patternFill>
                  <bgColor rgb="FFE26B0A"/>
                </patternFill>
              </fill>
            </x14:dxf>
          </x14:cfRule>
          <x14:cfRule type="containsText" priority="16949" operator="containsText" id="{386DF11B-8F3F-4BC4-926E-D83ECAF9BBC6}">
            <xm:f>NOT(ISERROR(SEARCH('Listados Datos'!$T$5,AW66)))</xm:f>
            <xm:f>'Listados Datos'!$T$5</xm:f>
            <x14:dxf>
              <font>
                <b/>
                <i val="0"/>
                <color auto="1"/>
              </font>
              <fill>
                <patternFill>
                  <bgColor rgb="FFFFFF00"/>
                </patternFill>
              </fill>
            </x14:dxf>
          </x14:cfRule>
          <x14:cfRule type="containsText" priority="16950" operator="containsText" id="{E58AED0B-F666-416C-8AFB-39E535D39FB9}">
            <xm:f>NOT(ISERROR(SEARCH('Listados Datos'!$T$6,AW66)))</xm:f>
            <xm:f>'Listados Datos'!$T$6</xm:f>
            <x14:dxf>
              <font>
                <b/>
                <i val="0"/>
              </font>
              <fill>
                <patternFill>
                  <bgColor rgb="FF92D050"/>
                </patternFill>
              </fill>
            </x14:dxf>
          </x14:cfRule>
          <xm:sqref>AW66</xm:sqref>
        </x14:conditionalFormatting>
        <x14:conditionalFormatting xmlns:xm="http://schemas.microsoft.com/office/excel/2006/main">
          <x14:cfRule type="containsText" priority="16937" operator="containsText" id="{500ABB6D-0FD1-4D77-B43D-07B016720BC3}">
            <xm:f>NOT(ISERROR(SEARCH('Listados Datos'!$P$3,AU66)))</xm:f>
            <xm:f>'Listados Datos'!$P$3</xm:f>
            <x14:dxf>
              <fill>
                <patternFill>
                  <bgColor rgb="FF99CC00"/>
                </patternFill>
              </fill>
            </x14:dxf>
          </x14:cfRule>
          <x14:cfRule type="containsText" priority="16938" operator="containsText" id="{215A198C-0E0A-4465-9098-763B40D7FDA7}">
            <xm:f>NOT(ISERROR(SEARCH('Listados Datos'!$P$4,AU66)))</xm:f>
            <xm:f>'Listados Datos'!$P$4</xm:f>
            <x14:dxf>
              <fill>
                <patternFill>
                  <bgColor rgb="FF33CC33"/>
                </patternFill>
              </fill>
            </x14:dxf>
          </x14:cfRule>
          <x14:cfRule type="containsText" priority="16939" operator="containsText" id="{109C2639-F3D7-4598-B01B-5403F793F42F}">
            <xm:f>NOT(ISERROR(SEARCH('Listados Datos'!$P$5,AU66)))</xm:f>
            <xm:f>'Listados Datos'!$P$5</xm:f>
            <x14:dxf>
              <fill>
                <patternFill>
                  <bgColor rgb="FFFFFF00"/>
                </patternFill>
              </fill>
            </x14:dxf>
          </x14:cfRule>
          <x14:cfRule type="containsText" priority="16940" operator="containsText" id="{3C5B9102-E54D-4835-A264-1C09E134A094}">
            <xm:f>NOT(ISERROR(SEARCH('Listados Datos'!$P$6,AU66)))</xm:f>
            <xm:f>'Listados Datos'!$P$6</xm:f>
            <x14:dxf>
              <fill>
                <patternFill>
                  <bgColor rgb="FFFFC000"/>
                </patternFill>
              </fill>
            </x14:dxf>
          </x14:cfRule>
          <x14:cfRule type="containsText" priority="16941" operator="containsText" id="{7FE15769-F74A-493D-8F88-7ABE50944772}">
            <xm:f>NOT(ISERROR(SEARCH('Listados Datos'!$P$7,AU66)))</xm:f>
            <xm:f>'Listados Datos'!$P$7</xm:f>
            <x14:dxf>
              <fill>
                <patternFill>
                  <bgColor rgb="FFFF0000"/>
                </patternFill>
              </fill>
            </x14:dxf>
          </x14:cfRule>
          <xm:sqref>AU66</xm:sqref>
        </x14:conditionalFormatting>
        <x14:conditionalFormatting xmlns:xm="http://schemas.microsoft.com/office/excel/2006/main">
          <x14:cfRule type="containsText" priority="16933" operator="containsText" id="{A3AE2708-2437-4959-836D-552BFC9B26FA}">
            <xm:f>NOT(ISERROR(SEARCH('Listados Datos'!$T$3,AW67)))</xm:f>
            <xm:f>'Listados Datos'!$T$3</xm:f>
            <x14:dxf>
              <fill>
                <patternFill patternType="solid">
                  <bgColor rgb="FFC00000"/>
                </patternFill>
              </fill>
            </x14:dxf>
          </x14:cfRule>
          <x14:cfRule type="containsText" priority="16934" operator="containsText" id="{4BCF3E51-3C82-4E3D-9A2E-3D4A0B1EEE16}">
            <xm:f>NOT(ISERROR(SEARCH('Listados Datos'!$T$4,AW67)))</xm:f>
            <xm:f>'Listados Datos'!$T$4</xm:f>
            <x14:dxf>
              <font>
                <b/>
                <i val="0"/>
                <color theme="0"/>
              </font>
              <fill>
                <patternFill>
                  <bgColor rgb="FFE26B0A"/>
                </patternFill>
              </fill>
            </x14:dxf>
          </x14:cfRule>
          <x14:cfRule type="containsText" priority="16935" operator="containsText" id="{3FCD8B1D-97B1-4DAF-8EAD-F00705C5E686}">
            <xm:f>NOT(ISERROR(SEARCH('Listados Datos'!$T$5,AW67)))</xm:f>
            <xm:f>'Listados Datos'!$T$5</xm:f>
            <x14:dxf>
              <font>
                <b/>
                <i val="0"/>
                <color auto="1"/>
              </font>
              <fill>
                <patternFill>
                  <bgColor rgb="FFFFFF00"/>
                </patternFill>
              </fill>
            </x14:dxf>
          </x14:cfRule>
          <x14:cfRule type="containsText" priority="16936" operator="containsText" id="{9D69FE08-1328-4C06-A39C-01374A315DE9}">
            <xm:f>NOT(ISERROR(SEARCH('Listados Datos'!$T$6,AW67)))</xm:f>
            <xm:f>'Listados Datos'!$T$6</xm:f>
            <x14:dxf>
              <font>
                <b/>
                <i val="0"/>
              </font>
              <fill>
                <patternFill>
                  <bgColor rgb="FF92D050"/>
                </patternFill>
              </fill>
            </x14:dxf>
          </x14:cfRule>
          <xm:sqref>AW67</xm:sqref>
        </x14:conditionalFormatting>
        <x14:conditionalFormatting xmlns:xm="http://schemas.microsoft.com/office/excel/2006/main">
          <x14:cfRule type="containsText" priority="16923" operator="containsText" id="{F8FF341E-CF98-4C30-815F-1CAD190080C7}">
            <xm:f>NOT(ISERROR(SEARCH('Listados Datos'!$P$3,AU67)))</xm:f>
            <xm:f>'Listados Datos'!$P$3</xm:f>
            <x14:dxf>
              <fill>
                <patternFill>
                  <bgColor rgb="FF99CC00"/>
                </patternFill>
              </fill>
            </x14:dxf>
          </x14:cfRule>
          <x14:cfRule type="containsText" priority="16924" operator="containsText" id="{18E526DC-FBEA-4CFB-AB4D-0601D19DBCC0}">
            <xm:f>NOT(ISERROR(SEARCH('Listados Datos'!$P$4,AU67)))</xm:f>
            <xm:f>'Listados Datos'!$P$4</xm:f>
            <x14:dxf>
              <fill>
                <patternFill>
                  <bgColor rgb="FF33CC33"/>
                </patternFill>
              </fill>
            </x14:dxf>
          </x14:cfRule>
          <x14:cfRule type="containsText" priority="16925" operator="containsText" id="{DC71D7DA-E7FE-4A73-99EF-44578F2D4075}">
            <xm:f>NOT(ISERROR(SEARCH('Listados Datos'!$P$5,AU67)))</xm:f>
            <xm:f>'Listados Datos'!$P$5</xm:f>
            <x14:dxf>
              <fill>
                <patternFill>
                  <bgColor rgb="FFFFFF00"/>
                </patternFill>
              </fill>
            </x14:dxf>
          </x14:cfRule>
          <x14:cfRule type="containsText" priority="16926" operator="containsText" id="{6181C410-F568-4F1E-B2FD-317B88487095}">
            <xm:f>NOT(ISERROR(SEARCH('Listados Datos'!$P$6,AU67)))</xm:f>
            <xm:f>'Listados Datos'!$P$6</xm:f>
            <x14:dxf>
              <fill>
                <patternFill>
                  <bgColor rgb="FFFFC000"/>
                </patternFill>
              </fill>
            </x14:dxf>
          </x14:cfRule>
          <x14:cfRule type="containsText" priority="16927" operator="containsText" id="{FA963191-974D-4995-8146-057BA73BDCA7}">
            <xm:f>NOT(ISERROR(SEARCH('Listados Datos'!$P$7,AU67)))</xm:f>
            <xm:f>'Listados Datos'!$P$7</xm:f>
            <x14:dxf>
              <fill>
                <patternFill>
                  <bgColor rgb="FFFF0000"/>
                </patternFill>
              </fill>
            </x14:dxf>
          </x14:cfRule>
          <xm:sqref>AU67</xm:sqref>
        </x14:conditionalFormatting>
        <x14:conditionalFormatting xmlns:xm="http://schemas.microsoft.com/office/excel/2006/main">
          <x14:cfRule type="containsText" priority="16919" operator="containsText" id="{0770B307-45C2-4DE9-933B-084EF44A23AC}">
            <xm:f>NOT(ISERROR(SEARCH('Listados Datos'!$T$3,AE70)))</xm:f>
            <xm:f>'Listados Datos'!$T$3</xm:f>
            <x14:dxf>
              <fill>
                <patternFill patternType="solid">
                  <bgColor rgb="FFC00000"/>
                </patternFill>
              </fill>
            </x14:dxf>
          </x14:cfRule>
          <x14:cfRule type="containsText" priority="16920" operator="containsText" id="{BC551E39-915B-4DC3-B504-FF9B7DF7B73C}">
            <xm:f>NOT(ISERROR(SEARCH('Listados Datos'!$T$4,AE70)))</xm:f>
            <xm:f>'Listados Datos'!$T$4</xm:f>
            <x14:dxf>
              <font>
                <b/>
                <i val="0"/>
                <color theme="0"/>
              </font>
              <fill>
                <patternFill>
                  <bgColor rgb="FFE26B0A"/>
                </patternFill>
              </fill>
            </x14:dxf>
          </x14:cfRule>
          <x14:cfRule type="containsText" priority="16921" operator="containsText" id="{13113C45-65A4-49A0-B4ED-8581E02DB85F}">
            <xm:f>NOT(ISERROR(SEARCH('Listados Datos'!$T$5,AE70)))</xm:f>
            <xm:f>'Listados Datos'!$T$5</xm:f>
            <x14:dxf>
              <font>
                <b/>
                <i val="0"/>
                <color auto="1"/>
              </font>
              <fill>
                <patternFill>
                  <bgColor rgb="FFFFFF00"/>
                </patternFill>
              </fill>
            </x14:dxf>
          </x14:cfRule>
          <x14:cfRule type="containsText" priority="16922" operator="containsText" id="{186505EF-DC29-4123-88F1-9BD9ED436319}">
            <xm:f>NOT(ISERROR(SEARCH('Listados Datos'!$T$6,AE70)))</xm:f>
            <xm:f>'Listados Datos'!$T$6</xm:f>
            <x14:dxf>
              <font>
                <b/>
                <i val="0"/>
              </font>
              <fill>
                <patternFill>
                  <bgColor rgb="FF92D050"/>
                </patternFill>
              </fill>
            </x14:dxf>
          </x14:cfRule>
          <xm:sqref>AE70:AF71 AE75:AF75</xm:sqref>
        </x14:conditionalFormatting>
        <x14:conditionalFormatting xmlns:xm="http://schemas.microsoft.com/office/excel/2006/main">
          <x14:cfRule type="containsText" priority="16915" operator="containsText" id="{F867131D-C994-4418-8B12-923D51DE9DFC}">
            <xm:f>NOT(ISERROR(SEARCH('Listados Datos'!$T$3,AA70)))</xm:f>
            <xm:f>'Listados Datos'!$T$3</xm:f>
            <x14:dxf>
              <fill>
                <patternFill patternType="solid">
                  <bgColor rgb="FFC00000"/>
                </patternFill>
              </fill>
            </x14:dxf>
          </x14:cfRule>
          <x14:cfRule type="containsText" priority="16916" operator="containsText" id="{D0E0269D-005F-4A5A-A323-77DF1CF987A8}">
            <xm:f>NOT(ISERROR(SEARCH('Listados Datos'!$T$4,AA70)))</xm:f>
            <xm:f>'Listados Datos'!$T$4</xm:f>
            <x14:dxf>
              <font>
                <b/>
                <i val="0"/>
                <color theme="0"/>
              </font>
              <fill>
                <patternFill>
                  <bgColor rgb="FFE26B0A"/>
                </patternFill>
              </fill>
            </x14:dxf>
          </x14:cfRule>
          <x14:cfRule type="containsText" priority="16917" operator="containsText" id="{36803F12-ECD9-46B2-A60D-00E462B2F9B2}">
            <xm:f>NOT(ISERROR(SEARCH('Listados Datos'!$T$5,AA70)))</xm:f>
            <xm:f>'Listados Datos'!$T$5</xm:f>
            <x14:dxf>
              <font>
                <b/>
                <i val="0"/>
                <color auto="1"/>
              </font>
              <fill>
                <patternFill>
                  <bgColor rgb="FFFFFF00"/>
                </patternFill>
              </fill>
            </x14:dxf>
          </x14:cfRule>
          <x14:cfRule type="containsText" priority="16918" operator="containsText" id="{D7125489-557B-4312-A063-4890A4348BC6}">
            <xm:f>NOT(ISERROR(SEARCH('Listados Datos'!$T$6,AA70)))</xm:f>
            <xm:f>'Listados Datos'!$T$6</xm:f>
            <x14:dxf>
              <font>
                <b/>
                <i val="0"/>
              </font>
              <fill>
                <patternFill>
                  <bgColor rgb="FF92D050"/>
                </patternFill>
              </fill>
            </x14:dxf>
          </x14:cfRule>
          <xm:sqref>AA70:AA71</xm:sqref>
        </x14:conditionalFormatting>
        <x14:conditionalFormatting xmlns:xm="http://schemas.microsoft.com/office/excel/2006/main">
          <x14:cfRule type="containsText" priority="16905" operator="containsText" id="{73036DBB-F053-4071-81B0-9849BAACA707}">
            <xm:f>NOT(ISERROR(SEARCH('Listados Datos'!$P$3,Y70)))</xm:f>
            <xm:f>'Listados Datos'!$P$3</xm:f>
            <x14:dxf>
              <fill>
                <patternFill>
                  <bgColor rgb="FF99CC00"/>
                </patternFill>
              </fill>
            </x14:dxf>
          </x14:cfRule>
          <x14:cfRule type="containsText" priority="16906" operator="containsText" id="{FAF545EB-4BA0-419C-BC8C-365307BE2E80}">
            <xm:f>NOT(ISERROR(SEARCH('Listados Datos'!$P$4,Y70)))</xm:f>
            <xm:f>'Listados Datos'!$P$4</xm:f>
            <x14:dxf>
              <fill>
                <patternFill>
                  <bgColor rgb="FF33CC33"/>
                </patternFill>
              </fill>
            </x14:dxf>
          </x14:cfRule>
          <x14:cfRule type="containsText" priority="16907" operator="containsText" id="{1D149332-BB9C-481D-990A-A52D68ACB115}">
            <xm:f>NOT(ISERROR(SEARCH('Listados Datos'!$P$5,Y70)))</xm:f>
            <xm:f>'Listados Datos'!$P$5</xm:f>
            <x14:dxf>
              <fill>
                <patternFill>
                  <bgColor rgb="FFFFFF00"/>
                </patternFill>
              </fill>
            </x14:dxf>
          </x14:cfRule>
          <x14:cfRule type="containsText" priority="16908" operator="containsText" id="{5902F253-F228-45DE-987E-973E2044B7E9}">
            <xm:f>NOT(ISERROR(SEARCH('Listados Datos'!$P$6,Y70)))</xm:f>
            <xm:f>'Listados Datos'!$P$6</xm:f>
            <x14:dxf>
              <fill>
                <patternFill>
                  <bgColor rgb="FFFFC000"/>
                </patternFill>
              </fill>
            </x14:dxf>
          </x14:cfRule>
          <x14:cfRule type="containsText" priority="16909" operator="containsText" id="{BC7C1E06-9544-4919-B7C2-EC36D3261F5D}">
            <xm:f>NOT(ISERROR(SEARCH('Listados Datos'!$P$7,Y70)))</xm:f>
            <xm:f>'Listados Datos'!$P$7</xm:f>
            <x14:dxf>
              <fill>
                <patternFill>
                  <bgColor rgb="FFFF0000"/>
                </patternFill>
              </fill>
            </x14:dxf>
          </x14:cfRule>
          <xm:sqref>Y70:Y71</xm:sqref>
        </x14:conditionalFormatting>
        <x14:conditionalFormatting xmlns:xm="http://schemas.microsoft.com/office/excel/2006/main">
          <x14:cfRule type="containsText" priority="16881" operator="containsText" id="{0B4FAC3A-9DB9-4E85-803B-D8A99B6BA08A}">
            <xm:f>NOT(ISERROR(SEARCH('Listados Datos'!$T$3,AW70)))</xm:f>
            <xm:f>'Listados Datos'!$T$3</xm:f>
            <x14:dxf>
              <fill>
                <patternFill patternType="solid">
                  <bgColor rgb="FFC00000"/>
                </patternFill>
              </fill>
            </x14:dxf>
          </x14:cfRule>
          <x14:cfRule type="containsText" priority="16882" operator="containsText" id="{65A948F5-E648-4C8B-A744-EA750346519C}">
            <xm:f>NOT(ISERROR(SEARCH('Listados Datos'!$T$4,AW70)))</xm:f>
            <xm:f>'Listados Datos'!$T$4</xm:f>
            <x14:dxf>
              <font>
                <b/>
                <i val="0"/>
                <color theme="0"/>
              </font>
              <fill>
                <patternFill>
                  <bgColor rgb="FFE26B0A"/>
                </patternFill>
              </fill>
            </x14:dxf>
          </x14:cfRule>
          <x14:cfRule type="containsText" priority="16883" operator="containsText" id="{444A920D-F2C4-4594-B7FE-0FF9ABABFA25}">
            <xm:f>NOT(ISERROR(SEARCH('Listados Datos'!$T$5,AW70)))</xm:f>
            <xm:f>'Listados Datos'!$T$5</xm:f>
            <x14:dxf>
              <font>
                <b/>
                <i val="0"/>
                <color auto="1"/>
              </font>
              <fill>
                <patternFill>
                  <bgColor rgb="FFFFFF00"/>
                </patternFill>
              </fill>
            </x14:dxf>
          </x14:cfRule>
          <x14:cfRule type="containsText" priority="16884" operator="containsText" id="{191E69A3-01FC-48AE-B484-E47A131E7098}">
            <xm:f>NOT(ISERROR(SEARCH('Listados Datos'!$T$6,AW70)))</xm:f>
            <xm:f>'Listados Datos'!$T$6</xm:f>
            <x14:dxf>
              <font>
                <b/>
                <i val="0"/>
              </font>
              <fill>
                <patternFill>
                  <bgColor rgb="FF92D050"/>
                </patternFill>
              </fill>
            </x14:dxf>
          </x14:cfRule>
          <xm:sqref>AW70</xm:sqref>
        </x14:conditionalFormatting>
        <x14:conditionalFormatting xmlns:xm="http://schemas.microsoft.com/office/excel/2006/main">
          <x14:cfRule type="containsText" priority="16871" operator="containsText" id="{4D355768-359B-4339-B4D3-1121CAE8A17A}">
            <xm:f>NOT(ISERROR(SEARCH('Listados Datos'!$P$3,AU70)))</xm:f>
            <xm:f>'Listados Datos'!$P$3</xm:f>
            <x14:dxf>
              <fill>
                <patternFill>
                  <bgColor rgb="FF99CC00"/>
                </patternFill>
              </fill>
            </x14:dxf>
          </x14:cfRule>
          <x14:cfRule type="containsText" priority="16872" operator="containsText" id="{6770CB2E-A90F-49C7-8456-D2BBE20873ED}">
            <xm:f>NOT(ISERROR(SEARCH('Listados Datos'!$P$4,AU70)))</xm:f>
            <xm:f>'Listados Datos'!$P$4</xm:f>
            <x14:dxf>
              <fill>
                <patternFill>
                  <bgColor rgb="FF33CC33"/>
                </patternFill>
              </fill>
            </x14:dxf>
          </x14:cfRule>
          <x14:cfRule type="containsText" priority="16873" operator="containsText" id="{D84460F7-FF25-4377-90C2-7DE21E2B5B9A}">
            <xm:f>NOT(ISERROR(SEARCH('Listados Datos'!$P$5,AU70)))</xm:f>
            <xm:f>'Listados Datos'!$P$5</xm:f>
            <x14:dxf>
              <fill>
                <patternFill>
                  <bgColor rgb="FFFFFF00"/>
                </patternFill>
              </fill>
            </x14:dxf>
          </x14:cfRule>
          <x14:cfRule type="containsText" priority="16874" operator="containsText" id="{DE531600-F67A-4CC7-ABF7-7A280945C842}">
            <xm:f>NOT(ISERROR(SEARCH('Listados Datos'!$P$6,AU70)))</xm:f>
            <xm:f>'Listados Datos'!$P$6</xm:f>
            <x14:dxf>
              <fill>
                <patternFill>
                  <bgColor rgb="FFFFC000"/>
                </patternFill>
              </fill>
            </x14:dxf>
          </x14:cfRule>
          <x14:cfRule type="containsText" priority="16875" operator="containsText" id="{7EFE695E-1723-491B-8442-CFBD9221A1F3}">
            <xm:f>NOT(ISERROR(SEARCH('Listados Datos'!$P$7,AU70)))</xm:f>
            <xm:f>'Listados Datos'!$P$7</xm:f>
            <x14:dxf>
              <fill>
                <patternFill>
                  <bgColor rgb="FFFF0000"/>
                </patternFill>
              </fill>
            </x14:dxf>
          </x14:cfRule>
          <xm:sqref>AU70</xm:sqref>
        </x14:conditionalFormatting>
        <x14:conditionalFormatting xmlns:xm="http://schemas.microsoft.com/office/excel/2006/main">
          <x14:cfRule type="containsText" priority="16867" operator="containsText" id="{BD802934-1447-4BDD-9884-73F8C0C2EB10}">
            <xm:f>NOT(ISERROR(SEARCH('Listados Datos'!$T$3,AW71)))</xm:f>
            <xm:f>'Listados Datos'!$T$3</xm:f>
            <x14:dxf>
              <fill>
                <patternFill patternType="solid">
                  <bgColor rgb="FFC00000"/>
                </patternFill>
              </fill>
            </x14:dxf>
          </x14:cfRule>
          <x14:cfRule type="containsText" priority="16868" operator="containsText" id="{53CD802A-954C-4F1B-B2C4-ECD6CEFC6693}">
            <xm:f>NOT(ISERROR(SEARCH('Listados Datos'!$T$4,AW71)))</xm:f>
            <xm:f>'Listados Datos'!$T$4</xm:f>
            <x14:dxf>
              <font>
                <b/>
                <i val="0"/>
                <color theme="0"/>
              </font>
              <fill>
                <patternFill>
                  <bgColor rgb="FFE26B0A"/>
                </patternFill>
              </fill>
            </x14:dxf>
          </x14:cfRule>
          <x14:cfRule type="containsText" priority="16869" operator="containsText" id="{68998EE5-F6D4-4FB6-873A-74AF7B76311B}">
            <xm:f>NOT(ISERROR(SEARCH('Listados Datos'!$T$5,AW71)))</xm:f>
            <xm:f>'Listados Datos'!$T$5</xm:f>
            <x14:dxf>
              <font>
                <b/>
                <i val="0"/>
                <color auto="1"/>
              </font>
              <fill>
                <patternFill>
                  <bgColor rgb="FFFFFF00"/>
                </patternFill>
              </fill>
            </x14:dxf>
          </x14:cfRule>
          <x14:cfRule type="containsText" priority="16870" operator="containsText" id="{1EEC8934-69A6-4DC0-837B-33B2A173323A}">
            <xm:f>NOT(ISERROR(SEARCH('Listados Datos'!$T$6,AW71)))</xm:f>
            <xm:f>'Listados Datos'!$T$6</xm:f>
            <x14:dxf>
              <font>
                <b/>
                <i val="0"/>
              </font>
              <fill>
                <patternFill>
                  <bgColor rgb="FF92D050"/>
                </patternFill>
              </fill>
            </x14:dxf>
          </x14:cfRule>
          <xm:sqref>AW71</xm:sqref>
        </x14:conditionalFormatting>
        <x14:conditionalFormatting xmlns:xm="http://schemas.microsoft.com/office/excel/2006/main">
          <x14:cfRule type="containsText" priority="16857" operator="containsText" id="{2F8A7E8B-766C-4962-982E-B27B6F847D16}">
            <xm:f>NOT(ISERROR(SEARCH('Listados Datos'!$P$3,AU71)))</xm:f>
            <xm:f>'Listados Datos'!$P$3</xm:f>
            <x14:dxf>
              <fill>
                <patternFill>
                  <bgColor rgb="FF99CC00"/>
                </patternFill>
              </fill>
            </x14:dxf>
          </x14:cfRule>
          <x14:cfRule type="containsText" priority="16858" operator="containsText" id="{A362B051-DEBE-4226-9603-896062419E85}">
            <xm:f>NOT(ISERROR(SEARCH('Listados Datos'!$P$4,AU71)))</xm:f>
            <xm:f>'Listados Datos'!$P$4</xm:f>
            <x14:dxf>
              <fill>
                <patternFill>
                  <bgColor rgb="FF33CC33"/>
                </patternFill>
              </fill>
            </x14:dxf>
          </x14:cfRule>
          <x14:cfRule type="containsText" priority="16859" operator="containsText" id="{04CD5DF9-F260-4F6E-A889-C2DC47F16661}">
            <xm:f>NOT(ISERROR(SEARCH('Listados Datos'!$P$5,AU71)))</xm:f>
            <xm:f>'Listados Datos'!$P$5</xm:f>
            <x14:dxf>
              <fill>
                <patternFill>
                  <bgColor rgb="FFFFFF00"/>
                </patternFill>
              </fill>
            </x14:dxf>
          </x14:cfRule>
          <x14:cfRule type="containsText" priority="16860" operator="containsText" id="{542FD74F-BC11-4717-BB40-BD4F12C5FBCC}">
            <xm:f>NOT(ISERROR(SEARCH('Listados Datos'!$P$6,AU71)))</xm:f>
            <xm:f>'Listados Datos'!$P$6</xm:f>
            <x14:dxf>
              <fill>
                <patternFill>
                  <bgColor rgb="FFFFC000"/>
                </patternFill>
              </fill>
            </x14:dxf>
          </x14:cfRule>
          <x14:cfRule type="containsText" priority="16861" operator="containsText" id="{62755383-2813-4150-90F9-30A82D3DD89D}">
            <xm:f>NOT(ISERROR(SEARCH('Listados Datos'!$P$7,AU71)))</xm:f>
            <xm:f>'Listados Datos'!$P$7</xm:f>
            <x14:dxf>
              <fill>
                <patternFill>
                  <bgColor rgb="FFFF0000"/>
                </patternFill>
              </fill>
            </x14:dxf>
          </x14:cfRule>
          <xm:sqref>AU71</xm:sqref>
        </x14:conditionalFormatting>
        <x14:conditionalFormatting xmlns:xm="http://schemas.microsoft.com/office/excel/2006/main">
          <x14:cfRule type="containsText" priority="16853" operator="containsText" id="{56F66971-37A0-4C86-82D4-AE88A7AF6F69}">
            <xm:f>NOT(ISERROR(SEARCH('Listados Datos'!$T$3,AW75)))</xm:f>
            <xm:f>'Listados Datos'!$T$3</xm:f>
            <x14:dxf>
              <fill>
                <patternFill patternType="solid">
                  <bgColor rgb="FFC00000"/>
                </patternFill>
              </fill>
            </x14:dxf>
          </x14:cfRule>
          <x14:cfRule type="containsText" priority="16854" operator="containsText" id="{9AE9EF72-32EF-44EE-9E87-F9A3680ED1AC}">
            <xm:f>NOT(ISERROR(SEARCH('Listados Datos'!$T$4,AW75)))</xm:f>
            <xm:f>'Listados Datos'!$T$4</xm:f>
            <x14:dxf>
              <font>
                <b/>
                <i val="0"/>
                <color theme="0"/>
              </font>
              <fill>
                <patternFill>
                  <bgColor rgb="FFE26B0A"/>
                </patternFill>
              </fill>
            </x14:dxf>
          </x14:cfRule>
          <x14:cfRule type="containsText" priority="16855" operator="containsText" id="{D5085A7C-0F41-4FE8-A5E4-C244DA1B43CD}">
            <xm:f>NOT(ISERROR(SEARCH('Listados Datos'!$T$5,AW75)))</xm:f>
            <xm:f>'Listados Datos'!$T$5</xm:f>
            <x14:dxf>
              <font>
                <b/>
                <i val="0"/>
                <color auto="1"/>
              </font>
              <fill>
                <patternFill>
                  <bgColor rgb="FFFFFF00"/>
                </patternFill>
              </fill>
            </x14:dxf>
          </x14:cfRule>
          <x14:cfRule type="containsText" priority="16856" operator="containsText" id="{16B44832-DEB1-49E5-90E9-6BE6796C7AD6}">
            <xm:f>NOT(ISERROR(SEARCH('Listados Datos'!$T$6,AW75)))</xm:f>
            <xm:f>'Listados Datos'!$T$6</xm:f>
            <x14:dxf>
              <font>
                <b/>
                <i val="0"/>
              </font>
              <fill>
                <patternFill>
                  <bgColor rgb="FF92D050"/>
                </patternFill>
              </fill>
            </x14:dxf>
          </x14:cfRule>
          <xm:sqref>AW75</xm:sqref>
        </x14:conditionalFormatting>
        <x14:conditionalFormatting xmlns:xm="http://schemas.microsoft.com/office/excel/2006/main">
          <x14:cfRule type="containsText" priority="16843" operator="containsText" id="{DA15DA36-42D8-4758-8867-E456941DA3D3}">
            <xm:f>NOT(ISERROR(SEARCH('Listados Datos'!$P$3,AU75)))</xm:f>
            <xm:f>'Listados Datos'!$P$3</xm:f>
            <x14:dxf>
              <fill>
                <patternFill>
                  <bgColor rgb="FF99CC00"/>
                </patternFill>
              </fill>
            </x14:dxf>
          </x14:cfRule>
          <x14:cfRule type="containsText" priority="16844" operator="containsText" id="{EDE4F29C-3902-4EE7-8FC6-BB4F1A2F7A03}">
            <xm:f>NOT(ISERROR(SEARCH('Listados Datos'!$P$4,AU75)))</xm:f>
            <xm:f>'Listados Datos'!$P$4</xm:f>
            <x14:dxf>
              <fill>
                <patternFill>
                  <bgColor rgb="FF33CC33"/>
                </patternFill>
              </fill>
            </x14:dxf>
          </x14:cfRule>
          <x14:cfRule type="containsText" priority="16845" operator="containsText" id="{226FA39C-F38F-4720-9484-0CF4C4043494}">
            <xm:f>NOT(ISERROR(SEARCH('Listados Datos'!$P$5,AU75)))</xm:f>
            <xm:f>'Listados Datos'!$P$5</xm:f>
            <x14:dxf>
              <fill>
                <patternFill>
                  <bgColor rgb="FFFFFF00"/>
                </patternFill>
              </fill>
            </x14:dxf>
          </x14:cfRule>
          <x14:cfRule type="containsText" priority="16846" operator="containsText" id="{DA54B2CB-4A04-4179-A2DB-15E44ED1014B}">
            <xm:f>NOT(ISERROR(SEARCH('Listados Datos'!$P$6,AU75)))</xm:f>
            <xm:f>'Listados Datos'!$P$6</xm:f>
            <x14:dxf>
              <fill>
                <patternFill>
                  <bgColor rgb="FFFFC000"/>
                </patternFill>
              </fill>
            </x14:dxf>
          </x14:cfRule>
          <x14:cfRule type="containsText" priority="16847" operator="containsText" id="{436C85E8-017B-42A3-9321-F356EE0EA155}">
            <xm:f>NOT(ISERROR(SEARCH('Listados Datos'!$P$7,AU75)))</xm:f>
            <xm:f>'Listados Datos'!$P$7</xm:f>
            <x14:dxf>
              <fill>
                <patternFill>
                  <bgColor rgb="FFFF0000"/>
                </patternFill>
              </fill>
            </x14:dxf>
          </x14:cfRule>
          <xm:sqref>AU75</xm:sqref>
        </x14:conditionalFormatting>
        <x14:conditionalFormatting xmlns:xm="http://schemas.microsoft.com/office/excel/2006/main">
          <x14:cfRule type="containsText" priority="16839" operator="containsText" id="{9202481E-EA58-4B83-978D-D74940CE31BF}">
            <xm:f>NOT(ISERROR(SEARCH('Listados Datos'!$T$3,AE72)))</xm:f>
            <xm:f>'Listados Datos'!$T$3</xm:f>
            <x14:dxf>
              <fill>
                <patternFill patternType="solid">
                  <bgColor rgb="FFC00000"/>
                </patternFill>
              </fill>
            </x14:dxf>
          </x14:cfRule>
          <x14:cfRule type="containsText" priority="16840" operator="containsText" id="{A008CA23-5111-4FA7-B894-604C7FE51A36}">
            <xm:f>NOT(ISERROR(SEARCH('Listados Datos'!$T$4,AE72)))</xm:f>
            <xm:f>'Listados Datos'!$T$4</xm:f>
            <x14:dxf>
              <font>
                <b/>
                <i val="0"/>
                <color theme="0"/>
              </font>
              <fill>
                <patternFill>
                  <bgColor rgb="FFE26B0A"/>
                </patternFill>
              </fill>
            </x14:dxf>
          </x14:cfRule>
          <x14:cfRule type="containsText" priority="16841" operator="containsText" id="{D56F80AB-6D21-4C5A-8740-B18AD88299B9}">
            <xm:f>NOT(ISERROR(SEARCH('Listados Datos'!$T$5,AE72)))</xm:f>
            <xm:f>'Listados Datos'!$T$5</xm:f>
            <x14:dxf>
              <font>
                <b/>
                <i val="0"/>
                <color auto="1"/>
              </font>
              <fill>
                <patternFill>
                  <bgColor rgb="FFFFFF00"/>
                </patternFill>
              </fill>
            </x14:dxf>
          </x14:cfRule>
          <x14:cfRule type="containsText" priority="16842" operator="containsText" id="{4BD5321C-0112-4C44-AF72-639CED163703}">
            <xm:f>NOT(ISERROR(SEARCH('Listados Datos'!$T$6,AE72)))</xm:f>
            <xm:f>'Listados Datos'!$T$6</xm:f>
            <x14:dxf>
              <font>
                <b/>
                <i val="0"/>
              </font>
              <fill>
                <patternFill>
                  <bgColor rgb="FF92D050"/>
                </patternFill>
              </fill>
            </x14:dxf>
          </x14:cfRule>
          <xm:sqref>AE72:AF73</xm:sqref>
        </x14:conditionalFormatting>
        <x14:conditionalFormatting xmlns:xm="http://schemas.microsoft.com/office/excel/2006/main">
          <x14:cfRule type="containsText" priority="16835" operator="containsText" id="{91F668A2-5242-4291-84C5-E4587C781E39}">
            <xm:f>NOT(ISERROR(SEARCH('Listados Datos'!$T$3,AA72)))</xm:f>
            <xm:f>'Listados Datos'!$T$3</xm:f>
            <x14:dxf>
              <fill>
                <patternFill patternType="solid">
                  <bgColor rgb="FFC00000"/>
                </patternFill>
              </fill>
            </x14:dxf>
          </x14:cfRule>
          <x14:cfRule type="containsText" priority="16836" operator="containsText" id="{6FBF30BE-7399-4BC2-BF4E-4E0B622E798E}">
            <xm:f>NOT(ISERROR(SEARCH('Listados Datos'!$T$4,AA72)))</xm:f>
            <xm:f>'Listados Datos'!$T$4</xm:f>
            <x14:dxf>
              <font>
                <b/>
                <i val="0"/>
                <color theme="0"/>
              </font>
              <fill>
                <patternFill>
                  <bgColor rgb="FFE26B0A"/>
                </patternFill>
              </fill>
            </x14:dxf>
          </x14:cfRule>
          <x14:cfRule type="containsText" priority="16837" operator="containsText" id="{2C342F24-4238-4FFD-9B1D-F1C736F11912}">
            <xm:f>NOT(ISERROR(SEARCH('Listados Datos'!$T$5,AA72)))</xm:f>
            <xm:f>'Listados Datos'!$T$5</xm:f>
            <x14:dxf>
              <font>
                <b/>
                <i val="0"/>
                <color auto="1"/>
              </font>
              <fill>
                <patternFill>
                  <bgColor rgb="FFFFFF00"/>
                </patternFill>
              </fill>
            </x14:dxf>
          </x14:cfRule>
          <x14:cfRule type="containsText" priority="16838" operator="containsText" id="{D497AA69-692E-406C-8F64-A230B58E3FCA}">
            <xm:f>NOT(ISERROR(SEARCH('Listados Datos'!$T$6,AA72)))</xm:f>
            <xm:f>'Listados Datos'!$T$6</xm:f>
            <x14:dxf>
              <font>
                <b/>
                <i val="0"/>
              </font>
              <fill>
                <patternFill>
                  <bgColor rgb="FF92D050"/>
                </patternFill>
              </fill>
            </x14:dxf>
          </x14:cfRule>
          <xm:sqref>AA72:AA73</xm:sqref>
        </x14:conditionalFormatting>
        <x14:conditionalFormatting xmlns:xm="http://schemas.microsoft.com/office/excel/2006/main">
          <x14:cfRule type="containsText" priority="16825" operator="containsText" id="{58ADB40B-0258-49C8-A229-C967BAEB3109}">
            <xm:f>NOT(ISERROR(SEARCH('Listados Datos'!$P$3,Y72)))</xm:f>
            <xm:f>'Listados Datos'!$P$3</xm:f>
            <x14:dxf>
              <fill>
                <patternFill>
                  <bgColor rgb="FF99CC00"/>
                </patternFill>
              </fill>
            </x14:dxf>
          </x14:cfRule>
          <x14:cfRule type="containsText" priority="16826" operator="containsText" id="{3D0DD2F9-E81E-409C-9ECD-B814AC5BCB15}">
            <xm:f>NOT(ISERROR(SEARCH('Listados Datos'!$P$4,Y72)))</xm:f>
            <xm:f>'Listados Datos'!$P$4</xm:f>
            <x14:dxf>
              <fill>
                <patternFill>
                  <bgColor rgb="FF33CC33"/>
                </patternFill>
              </fill>
            </x14:dxf>
          </x14:cfRule>
          <x14:cfRule type="containsText" priority="16827" operator="containsText" id="{E82FDA24-2039-4BBE-8703-BE0D02ACCFB6}">
            <xm:f>NOT(ISERROR(SEARCH('Listados Datos'!$P$5,Y72)))</xm:f>
            <xm:f>'Listados Datos'!$P$5</xm:f>
            <x14:dxf>
              <fill>
                <patternFill>
                  <bgColor rgb="FFFFFF00"/>
                </patternFill>
              </fill>
            </x14:dxf>
          </x14:cfRule>
          <x14:cfRule type="containsText" priority="16828" operator="containsText" id="{635C6C61-31E1-4AF7-9FC7-3DE0F09BE9CB}">
            <xm:f>NOT(ISERROR(SEARCH('Listados Datos'!$P$6,Y72)))</xm:f>
            <xm:f>'Listados Datos'!$P$6</xm:f>
            <x14:dxf>
              <fill>
                <patternFill>
                  <bgColor rgb="FFFFC000"/>
                </patternFill>
              </fill>
            </x14:dxf>
          </x14:cfRule>
          <x14:cfRule type="containsText" priority="16829" operator="containsText" id="{792E887A-5943-471C-8429-7B859439735A}">
            <xm:f>NOT(ISERROR(SEARCH('Listados Datos'!$P$7,Y72)))</xm:f>
            <xm:f>'Listados Datos'!$P$7</xm:f>
            <x14:dxf>
              <fill>
                <patternFill>
                  <bgColor rgb="FFFF0000"/>
                </patternFill>
              </fill>
            </x14:dxf>
          </x14:cfRule>
          <xm:sqref>Y72:Y73</xm:sqref>
        </x14:conditionalFormatting>
        <x14:conditionalFormatting xmlns:xm="http://schemas.microsoft.com/office/excel/2006/main">
          <x14:cfRule type="containsText" priority="16811" operator="containsText" id="{00E1C2C2-7883-4DC7-BF54-DAF30F3FBA06}">
            <xm:f>NOT(ISERROR(SEARCH('Listados Datos'!$T$3,AW72)))</xm:f>
            <xm:f>'Listados Datos'!$T$3</xm:f>
            <x14:dxf>
              <fill>
                <patternFill patternType="solid">
                  <bgColor rgb="FFC00000"/>
                </patternFill>
              </fill>
            </x14:dxf>
          </x14:cfRule>
          <x14:cfRule type="containsText" priority="16812" operator="containsText" id="{127BDE4C-65A1-414D-98C2-CD54BDB4A932}">
            <xm:f>NOT(ISERROR(SEARCH('Listados Datos'!$T$4,AW72)))</xm:f>
            <xm:f>'Listados Datos'!$T$4</xm:f>
            <x14:dxf>
              <font>
                <b/>
                <i val="0"/>
                <color theme="0"/>
              </font>
              <fill>
                <patternFill>
                  <bgColor rgb="FFE26B0A"/>
                </patternFill>
              </fill>
            </x14:dxf>
          </x14:cfRule>
          <x14:cfRule type="containsText" priority="16813" operator="containsText" id="{0F0BF408-0E43-4FF3-AEC5-5B418B94CB0B}">
            <xm:f>NOT(ISERROR(SEARCH('Listados Datos'!$T$5,AW72)))</xm:f>
            <xm:f>'Listados Datos'!$T$5</xm:f>
            <x14:dxf>
              <font>
                <b/>
                <i val="0"/>
                <color auto="1"/>
              </font>
              <fill>
                <patternFill>
                  <bgColor rgb="FFFFFF00"/>
                </patternFill>
              </fill>
            </x14:dxf>
          </x14:cfRule>
          <x14:cfRule type="containsText" priority="16814" operator="containsText" id="{29D9C6AB-48A7-427F-B5B8-B74AF51544C1}">
            <xm:f>NOT(ISERROR(SEARCH('Listados Datos'!$T$6,AW72)))</xm:f>
            <xm:f>'Listados Datos'!$T$6</xm:f>
            <x14:dxf>
              <font>
                <b/>
                <i val="0"/>
              </font>
              <fill>
                <patternFill>
                  <bgColor rgb="FF92D050"/>
                </patternFill>
              </fill>
            </x14:dxf>
          </x14:cfRule>
          <xm:sqref>AW72</xm:sqref>
        </x14:conditionalFormatting>
        <x14:conditionalFormatting xmlns:xm="http://schemas.microsoft.com/office/excel/2006/main">
          <x14:cfRule type="containsText" priority="16801" operator="containsText" id="{7A9A7D8C-6651-46AD-A3F0-412B072571AE}">
            <xm:f>NOT(ISERROR(SEARCH('Listados Datos'!$P$3,AU72)))</xm:f>
            <xm:f>'Listados Datos'!$P$3</xm:f>
            <x14:dxf>
              <fill>
                <patternFill>
                  <bgColor rgb="FF99CC00"/>
                </patternFill>
              </fill>
            </x14:dxf>
          </x14:cfRule>
          <x14:cfRule type="containsText" priority="16802" operator="containsText" id="{9CB4D89F-7749-4921-A9F4-89144B6E1660}">
            <xm:f>NOT(ISERROR(SEARCH('Listados Datos'!$P$4,AU72)))</xm:f>
            <xm:f>'Listados Datos'!$P$4</xm:f>
            <x14:dxf>
              <fill>
                <patternFill>
                  <bgColor rgb="FF33CC33"/>
                </patternFill>
              </fill>
            </x14:dxf>
          </x14:cfRule>
          <x14:cfRule type="containsText" priority="16803" operator="containsText" id="{C9254662-364B-404C-A321-6EA253CD3FFE}">
            <xm:f>NOT(ISERROR(SEARCH('Listados Datos'!$P$5,AU72)))</xm:f>
            <xm:f>'Listados Datos'!$P$5</xm:f>
            <x14:dxf>
              <fill>
                <patternFill>
                  <bgColor rgb="FFFFFF00"/>
                </patternFill>
              </fill>
            </x14:dxf>
          </x14:cfRule>
          <x14:cfRule type="containsText" priority="16804" operator="containsText" id="{8C559738-A7F6-4EC5-99C2-365C330018EA}">
            <xm:f>NOT(ISERROR(SEARCH('Listados Datos'!$P$6,AU72)))</xm:f>
            <xm:f>'Listados Datos'!$P$6</xm:f>
            <x14:dxf>
              <fill>
                <patternFill>
                  <bgColor rgb="FFFFC000"/>
                </patternFill>
              </fill>
            </x14:dxf>
          </x14:cfRule>
          <x14:cfRule type="containsText" priority="16805" operator="containsText" id="{CCFC92A6-0546-4AA3-8083-0D40A33C88CE}">
            <xm:f>NOT(ISERROR(SEARCH('Listados Datos'!$P$7,AU72)))</xm:f>
            <xm:f>'Listados Datos'!$P$7</xm:f>
            <x14:dxf>
              <fill>
                <patternFill>
                  <bgColor rgb="FFFF0000"/>
                </patternFill>
              </fill>
            </x14:dxf>
          </x14:cfRule>
          <xm:sqref>AU72</xm:sqref>
        </x14:conditionalFormatting>
        <x14:conditionalFormatting xmlns:xm="http://schemas.microsoft.com/office/excel/2006/main">
          <x14:cfRule type="containsText" priority="16797" operator="containsText" id="{026F43FC-363E-4EB5-880C-6B7E63356E2B}">
            <xm:f>NOT(ISERROR(SEARCH('Listados Datos'!$T$3,AW73)))</xm:f>
            <xm:f>'Listados Datos'!$T$3</xm:f>
            <x14:dxf>
              <fill>
                <patternFill patternType="solid">
                  <bgColor rgb="FFC00000"/>
                </patternFill>
              </fill>
            </x14:dxf>
          </x14:cfRule>
          <x14:cfRule type="containsText" priority="16798" operator="containsText" id="{20D9AF26-C3EF-4169-943B-E5A68502899F}">
            <xm:f>NOT(ISERROR(SEARCH('Listados Datos'!$T$4,AW73)))</xm:f>
            <xm:f>'Listados Datos'!$T$4</xm:f>
            <x14:dxf>
              <font>
                <b/>
                <i val="0"/>
                <color theme="0"/>
              </font>
              <fill>
                <patternFill>
                  <bgColor rgb="FFE26B0A"/>
                </patternFill>
              </fill>
            </x14:dxf>
          </x14:cfRule>
          <x14:cfRule type="containsText" priority="16799" operator="containsText" id="{43CB8B94-09E8-4CBA-BD4F-884E67CBB49F}">
            <xm:f>NOT(ISERROR(SEARCH('Listados Datos'!$T$5,AW73)))</xm:f>
            <xm:f>'Listados Datos'!$T$5</xm:f>
            <x14:dxf>
              <font>
                <b/>
                <i val="0"/>
                <color auto="1"/>
              </font>
              <fill>
                <patternFill>
                  <bgColor rgb="FFFFFF00"/>
                </patternFill>
              </fill>
            </x14:dxf>
          </x14:cfRule>
          <x14:cfRule type="containsText" priority="16800" operator="containsText" id="{4F0FAB22-FB73-42B4-9961-C14B88D8F8E1}">
            <xm:f>NOT(ISERROR(SEARCH('Listados Datos'!$T$6,AW73)))</xm:f>
            <xm:f>'Listados Datos'!$T$6</xm:f>
            <x14:dxf>
              <font>
                <b/>
                <i val="0"/>
              </font>
              <fill>
                <patternFill>
                  <bgColor rgb="FF92D050"/>
                </patternFill>
              </fill>
            </x14:dxf>
          </x14:cfRule>
          <xm:sqref>AW73</xm:sqref>
        </x14:conditionalFormatting>
        <x14:conditionalFormatting xmlns:xm="http://schemas.microsoft.com/office/excel/2006/main">
          <x14:cfRule type="containsText" priority="16787" operator="containsText" id="{B0E5DF12-BBF6-4B13-BE7F-EBD4E2A7600B}">
            <xm:f>NOT(ISERROR(SEARCH('Listados Datos'!$P$3,AU73)))</xm:f>
            <xm:f>'Listados Datos'!$P$3</xm:f>
            <x14:dxf>
              <fill>
                <patternFill>
                  <bgColor rgb="FF99CC00"/>
                </patternFill>
              </fill>
            </x14:dxf>
          </x14:cfRule>
          <x14:cfRule type="containsText" priority="16788" operator="containsText" id="{3BC4809C-3F65-41E1-BC6B-595CA88EABFB}">
            <xm:f>NOT(ISERROR(SEARCH('Listados Datos'!$P$4,AU73)))</xm:f>
            <xm:f>'Listados Datos'!$P$4</xm:f>
            <x14:dxf>
              <fill>
                <patternFill>
                  <bgColor rgb="FF33CC33"/>
                </patternFill>
              </fill>
            </x14:dxf>
          </x14:cfRule>
          <x14:cfRule type="containsText" priority="16789" operator="containsText" id="{4C6061F0-14C6-45ED-81A8-2DBF0243BFDB}">
            <xm:f>NOT(ISERROR(SEARCH('Listados Datos'!$P$5,AU73)))</xm:f>
            <xm:f>'Listados Datos'!$P$5</xm:f>
            <x14:dxf>
              <fill>
                <patternFill>
                  <bgColor rgb="FFFFFF00"/>
                </patternFill>
              </fill>
            </x14:dxf>
          </x14:cfRule>
          <x14:cfRule type="containsText" priority="16790" operator="containsText" id="{3B9D8F08-D172-44B0-9FC3-ACB5E2B730F1}">
            <xm:f>NOT(ISERROR(SEARCH('Listados Datos'!$P$6,AU73)))</xm:f>
            <xm:f>'Listados Datos'!$P$6</xm:f>
            <x14:dxf>
              <fill>
                <patternFill>
                  <bgColor rgb="FFFFC000"/>
                </patternFill>
              </fill>
            </x14:dxf>
          </x14:cfRule>
          <x14:cfRule type="containsText" priority="16791" operator="containsText" id="{781FBFC4-574A-4CE2-9EA9-450FAE65CB88}">
            <xm:f>NOT(ISERROR(SEARCH('Listados Datos'!$P$7,AU73)))</xm:f>
            <xm:f>'Listados Datos'!$P$7</xm:f>
            <x14:dxf>
              <fill>
                <patternFill>
                  <bgColor rgb="FFFF0000"/>
                </patternFill>
              </fill>
            </x14:dxf>
          </x14:cfRule>
          <xm:sqref>AU73</xm:sqref>
        </x14:conditionalFormatting>
        <x14:conditionalFormatting xmlns:xm="http://schemas.microsoft.com/office/excel/2006/main">
          <x14:cfRule type="containsText" priority="16511" operator="containsText" id="{D90AEED1-3CD5-49F4-BADC-474E60D58E32}">
            <xm:f>NOT(ISERROR(SEARCH('Listados Datos'!$T$3,AE88)))</xm:f>
            <xm:f>'Listados Datos'!$T$3</xm:f>
            <x14:dxf>
              <fill>
                <patternFill patternType="solid">
                  <bgColor rgb="FFC00000"/>
                </patternFill>
              </fill>
            </x14:dxf>
          </x14:cfRule>
          <x14:cfRule type="containsText" priority="16512" operator="containsText" id="{3F063137-3606-46FA-931F-E6A7FAB74465}">
            <xm:f>NOT(ISERROR(SEARCH('Listados Datos'!$T$4,AE88)))</xm:f>
            <xm:f>'Listados Datos'!$T$4</xm:f>
            <x14:dxf>
              <font>
                <b/>
                <i val="0"/>
                <color theme="0"/>
              </font>
              <fill>
                <patternFill>
                  <bgColor rgb="FFE26B0A"/>
                </patternFill>
              </fill>
            </x14:dxf>
          </x14:cfRule>
          <x14:cfRule type="containsText" priority="16513" operator="containsText" id="{6D6F7E07-B259-49BF-9E5D-88786FBF7A01}">
            <xm:f>NOT(ISERROR(SEARCH('Listados Datos'!$T$5,AE88)))</xm:f>
            <xm:f>'Listados Datos'!$T$5</xm:f>
            <x14:dxf>
              <font>
                <b/>
                <i val="0"/>
                <color auto="1"/>
              </font>
              <fill>
                <patternFill>
                  <bgColor rgb="FFFFFF00"/>
                </patternFill>
              </fill>
            </x14:dxf>
          </x14:cfRule>
          <x14:cfRule type="containsText" priority="16514" operator="containsText" id="{1638BFA4-6EB5-4711-B868-14C91710F012}">
            <xm:f>NOT(ISERROR(SEARCH('Listados Datos'!$T$6,AE88)))</xm:f>
            <xm:f>'Listados Datos'!$T$6</xm:f>
            <x14:dxf>
              <font>
                <b/>
                <i val="0"/>
              </font>
              <fill>
                <patternFill>
                  <bgColor rgb="FF92D050"/>
                </patternFill>
              </fill>
            </x14:dxf>
          </x14:cfRule>
          <xm:sqref>AE88:AF89 AE93:AF93</xm:sqref>
        </x14:conditionalFormatting>
        <x14:conditionalFormatting xmlns:xm="http://schemas.microsoft.com/office/excel/2006/main">
          <x14:cfRule type="containsText" priority="16507" operator="containsText" id="{9AB9A1AF-C125-4774-A6B4-A0D0054ABB43}">
            <xm:f>NOT(ISERROR(SEARCH('Listados Datos'!$T$3,AA88)))</xm:f>
            <xm:f>'Listados Datos'!$T$3</xm:f>
            <x14:dxf>
              <fill>
                <patternFill patternType="solid">
                  <bgColor rgb="FFC00000"/>
                </patternFill>
              </fill>
            </x14:dxf>
          </x14:cfRule>
          <x14:cfRule type="containsText" priority="16508" operator="containsText" id="{5FD025BD-4749-4A85-B380-06F362CD6A37}">
            <xm:f>NOT(ISERROR(SEARCH('Listados Datos'!$T$4,AA88)))</xm:f>
            <xm:f>'Listados Datos'!$T$4</xm:f>
            <x14:dxf>
              <font>
                <b/>
                <i val="0"/>
                <color theme="0"/>
              </font>
              <fill>
                <patternFill>
                  <bgColor rgb="FFE26B0A"/>
                </patternFill>
              </fill>
            </x14:dxf>
          </x14:cfRule>
          <x14:cfRule type="containsText" priority="16509" operator="containsText" id="{9D323327-8D4B-418F-9F00-241DBCC3C573}">
            <xm:f>NOT(ISERROR(SEARCH('Listados Datos'!$T$5,AA88)))</xm:f>
            <xm:f>'Listados Datos'!$T$5</xm:f>
            <x14:dxf>
              <font>
                <b/>
                <i val="0"/>
                <color auto="1"/>
              </font>
              <fill>
                <patternFill>
                  <bgColor rgb="FFFFFF00"/>
                </patternFill>
              </fill>
            </x14:dxf>
          </x14:cfRule>
          <x14:cfRule type="containsText" priority="16510" operator="containsText" id="{89808526-C412-4BCC-815C-66A81CED822C}">
            <xm:f>NOT(ISERROR(SEARCH('Listados Datos'!$T$6,AA88)))</xm:f>
            <xm:f>'Listados Datos'!$T$6</xm:f>
            <x14:dxf>
              <font>
                <b/>
                <i val="0"/>
              </font>
              <fill>
                <patternFill>
                  <bgColor rgb="FF92D050"/>
                </patternFill>
              </fill>
            </x14:dxf>
          </x14:cfRule>
          <xm:sqref>AA88:AA89</xm:sqref>
        </x14:conditionalFormatting>
        <x14:conditionalFormatting xmlns:xm="http://schemas.microsoft.com/office/excel/2006/main">
          <x14:cfRule type="containsText" priority="16497" operator="containsText" id="{BD0A3A49-AB7A-4806-BDB4-CEABB20EDD3F}">
            <xm:f>NOT(ISERROR(SEARCH('Listados Datos'!$P$3,Y88)))</xm:f>
            <xm:f>'Listados Datos'!$P$3</xm:f>
            <x14:dxf>
              <fill>
                <patternFill>
                  <bgColor rgb="FF99CC00"/>
                </patternFill>
              </fill>
            </x14:dxf>
          </x14:cfRule>
          <x14:cfRule type="containsText" priority="16498" operator="containsText" id="{91AA738C-B07F-4F77-A9B3-FC26FCC677D8}">
            <xm:f>NOT(ISERROR(SEARCH('Listados Datos'!$P$4,Y88)))</xm:f>
            <xm:f>'Listados Datos'!$P$4</xm:f>
            <x14:dxf>
              <fill>
                <patternFill>
                  <bgColor rgb="FF33CC33"/>
                </patternFill>
              </fill>
            </x14:dxf>
          </x14:cfRule>
          <x14:cfRule type="containsText" priority="16499" operator="containsText" id="{B18C5247-35C1-4BBD-8D73-59EA44110DB2}">
            <xm:f>NOT(ISERROR(SEARCH('Listados Datos'!$P$5,Y88)))</xm:f>
            <xm:f>'Listados Datos'!$P$5</xm:f>
            <x14:dxf>
              <fill>
                <patternFill>
                  <bgColor rgb="FFFFFF00"/>
                </patternFill>
              </fill>
            </x14:dxf>
          </x14:cfRule>
          <x14:cfRule type="containsText" priority="16500" operator="containsText" id="{3D9BD034-B0FB-4AEF-93CC-C6D3A7C3D284}">
            <xm:f>NOT(ISERROR(SEARCH('Listados Datos'!$P$6,Y88)))</xm:f>
            <xm:f>'Listados Datos'!$P$6</xm:f>
            <x14:dxf>
              <fill>
                <patternFill>
                  <bgColor rgb="FFFFC000"/>
                </patternFill>
              </fill>
            </x14:dxf>
          </x14:cfRule>
          <x14:cfRule type="containsText" priority="16501" operator="containsText" id="{FC5946D1-81E5-48AD-96C0-CC9FB75ED5F9}">
            <xm:f>NOT(ISERROR(SEARCH('Listados Datos'!$P$7,Y88)))</xm:f>
            <xm:f>'Listados Datos'!$P$7</xm:f>
            <x14:dxf>
              <fill>
                <patternFill>
                  <bgColor rgb="FFFF0000"/>
                </patternFill>
              </fill>
            </x14:dxf>
          </x14:cfRule>
          <xm:sqref>Y88:Y89</xm:sqref>
        </x14:conditionalFormatting>
        <x14:conditionalFormatting xmlns:xm="http://schemas.microsoft.com/office/excel/2006/main">
          <x14:cfRule type="containsText" priority="16473" operator="containsText" id="{BB8B4B18-BC8F-447E-9F26-0BCA8049311C}">
            <xm:f>NOT(ISERROR(SEARCH('Listados Datos'!$T$3,AW88)))</xm:f>
            <xm:f>'Listados Datos'!$T$3</xm:f>
            <x14:dxf>
              <fill>
                <patternFill patternType="solid">
                  <bgColor rgb="FFC00000"/>
                </patternFill>
              </fill>
            </x14:dxf>
          </x14:cfRule>
          <x14:cfRule type="containsText" priority="16474" operator="containsText" id="{413C141A-7EFA-4DDF-8F47-60A361037EF3}">
            <xm:f>NOT(ISERROR(SEARCH('Listados Datos'!$T$4,AW88)))</xm:f>
            <xm:f>'Listados Datos'!$T$4</xm:f>
            <x14:dxf>
              <font>
                <b/>
                <i val="0"/>
                <color theme="0"/>
              </font>
              <fill>
                <patternFill>
                  <bgColor rgb="FFE26B0A"/>
                </patternFill>
              </fill>
            </x14:dxf>
          </x14:cfRule>
          <x14:cfRule type="containsText" priority="16475" operator="containsText" id="{D95E9064-E845-47AD-A094-DA84BC2A7F06}">
            <xm:f>NOT(ISERROR(SEARCH('Listados Datos'!$T$5,AW88)))</xm:f>
            <xm:f>'Listados Datos'!$T$5</xm:f>
            <x14:dxf>
              <font>
                <b/>
                <i val="0"/>
                <color auto="1"/>
              </font>
              <fill>
                <patternFill>
                  <bgColor rgb="FFFFFF00"/>
                </patternFill>
              </fill>
            </x14:dxf>
          </x14:cfRule>
          <x14:cfRule type="containsText" priority="16476" operator="containsText" id="{01AEEE03-7703-457C-A894-A821A05845CD}">
            <xm:f>NOT(ISERROR(SEARCH('Listados Datos'!$T$6,AW88)))</xm:f>
            <xm:f>'Listados Datos'!$T$6</xm:f>
            <x14:dxf>
              <font>
                <b/>
                <i val="0"/>
              </font>
              <fill>
                <patternFill>
                  <bgColor rgb="FF92D050"/>
                </patternFill>
              </fill>
            </x14:dxf>
          </x14:cfRule>
          <xm:sqref>AW88</xm:sqref>
        </x14:conditionalFormatting>
        <x14:conditionalFormatting xmlns:xm="http://schemas.microsoft.com/office/excel/2006/main">
          <x14:cfRule type="containsText" priority="16463" operator="containsText" id="{8F3DE83B-74CD-42F2-AFBE-750843A02EDB}">
            <xm:f>NOT(ISERROR(SEARCH('Listados Datos'!$P$3,AU88)))</xm:f>
            <xm:f>'Listados Datos'!$P$3</xm:f>
            <x14:dxf>
              <fill>
                <patternFill>
                  <bgColor rgb="FF99CC00"/>
                </patternFill>
              </fill>
            </x14:dxf>
          </x14:cfRule>
          <x14:cfRule type="containsText" priority="16464" operator="containsText" id="{E7A2F25A-D8C1-4364-83B1-665A36F58561}">
            <xm:f>NOT(ISERROR(SEARCH('Listados Datos'!$P$4,AU88)))</xm:f>
            <xm:f>'Listados Datos'!$P$4</xm:f>
            <x14:dxf>
              <fill>
                <patternFill>
                  <bgColor rgb="FF33CC33"/>
                </patternFill>
              </fill>
            </x14:dxf>
          </x14:cfRule>
          <x14:cfRule type="containsText" priority="16465" operator="containsText" id="{EE5E3B3C-CE61-4440-B7BA-34BEC95A99FD}">
            <xm:f>NOT(ISERROR(SEARCH('Listados Datos'!$P$5,AU88)))</xm:f>
            <xm:f>'Listados Datos'!$P$5</xm:f>
            <x14:dxf>
              <fill>
                <patternFill>
                  <bgColor rgb="FFFFFF00"/>
                </patternFill>
              </fill>
            </x14:dxf>
          </x14:cfRule>
          <x14:cfRule type="containsText" priority="16466" operator="containsText" id="{CAEA52D5-05C6-4186-AACC-FAC3BCCDB753}">
            <xm:f>NOT(ISERROR(SEARCH('Listados Datos'!$P$6,AU88)))</xm:f>
            <xm:f>'Listados Datos'!$P$6</xm:f>
            <x14:dxf>
              <fill>
                <patternFill>
                  <bgColor rgb="FFFFC000"/>
                </patternFill>
              </fill>
            </x14:dxf>
          </x14:cfRule>
          <x14:cfRule type="containsText" priority="16467" operator="containsText" id="{E3DB3EB7-C787-437D-8814-A8BB4DE07BEC}">
            <xm:f>NOT(ISERROR(SEARCH('Listados Datos'!$P$7,AU88)))</xm:f>
            <xm:f>'Listados Datos'!$P$7</xm:f>
            <x14:dxf>
              <fill>
                <patternFill>
                  <bgColor rgb="FFFF0000"/>
                </patternFill>
              </fill>
            </x14:dxf>
          </x14:cfRule>
          <xm:sqref>AU88</xm:sqref>
        </x14:conditionalFormatting>
        <x14:conditionalFormatting xmlns:xm="http://schemas.microsoft.com/office/excel/2006/main">
          <x14:cfRule type="containsText" priority="16459" operator="containsText" id="{54438DA2-CF6F-41CA-87BA-B21EA29E4F9B}">
            <xm:f>NOT(ISERROR(SEARCH('Listados Datos'!$T$3,AW89)))</xm:f>
            <xm:f>'Listados Datos'!$T$3</xm:f>
            <x14:dxf>
              <fill>
                <patternFill patternType="solid">
                  <bgColor rgb="FFC00000"/>
                </patternFill>
              </fill>
            </x14:dxf>
          </x14:cfRule>
          <x14:cfRule type="containsText" priority="16460" operator="containsText" id="{EDF4115D-B75C-489D-B1C6-165E68728168}">
            <xm:f>NOT(ISERROR(SEARCH('Listados Datos'!$T$4,AW89)))</xm:f>
            <xm:f>'Listados Datos'!$T$4</xm:f>
            <x14:dxf>
              <font>
                <b/>
                <i val="0"/>
                <color theme="0"/>
              </font>
              <fill>
                <patternFill>
                  <bgColor rgb="FFE26B0A"/>
                </patternFill>
              </fill>
            </x14:dxf>
          </x14:cfRule>
          <x14:cfRule type="containsText" priority="16461" operator="containsText" id="{A79CFF89-2378-4321-A2AF-6FDA4A56A966}">
            <xm:f>NOT(ISERROR(SEARCH('Listados Datos'!$T$5,AW89)))</xm:f>
            <xm:f>'Listados Datos'!$T$5</xm:f>
            <x14:dxf>
              <font>
                <b/>
                <i val="0"/>
                <color auto="1"/>
              </font>
              <fill>
                <patternFill>
                  <bgColor rgb="FFFFFF00"/>
                </patternFill>
              </fill>
            </x14:dxf>
          </x14:cfRule>
          <x14:cfRule type="containsText" priority="16462" operator="containsText" id="{6DAE9FA7-B46D-4424-8A8E-7A5244B04187}">
            <xm:f>NOT(ISERROR(SEARCH('Listados Datos'!$T$6,AW89)))</xm:f>
            <xm:f>'Listados Datos'!$T$6</xm:f>
            <x14:dxf>
              <font>
                <b/>
                <i val="0"/>
              </font>
              <fill>
                <patternFill>
                  <bgColor rgb="FF92D050"/>
                </patternFill>
              </fill>
            </x14:dxf>
          </x14:cfRule>
          <xm:sqref>AW89</xm:sqref>
        </x14:conditionalFormatting>
        <x14:conditionalFormatting xmlns:xm="http://schemas.microsoft.com/office/excel/2006/main">
          <x14:cfRule type="containsText" priority="16449" operator="containsText" id="{D59166B0-3972-4ABA-92A9-EA11B58C824E}">
            <xm:f>NOT(ISERROR(SEARCH('Listados Datos'!$P$3,AU89)))</xm:f>
            <xm:f>'Listados Datos'!$P$3</xm:f>
            <x14:dxf>
              <fill>
                <patternFill>
                  <bgColor rgb="FF99CC00"/>
                </patternFill>
              </fill>
            </x14:dxf>
          </x14:cfRule>
          <x14:cfRule type="containsText" priority="16450" operator="containsText" id="{4598ABDB-358E-47CD-8A07-F7AC40FB30A0}">
            <xm:f>NOT(ISERROR(SEARCH('Listados Datos'!$P$4,AU89)))</xm:f>
            <xm:f>'Listados Datos'!$P$4</xm:f>
            <x14:dxf>
              <fill>
                <patternFill>
                  <bgColor rgb="FF33CC33"/>
                </patternFill>
              </fill>
            </x14:dxf>
          </x14:cfRule>
          <x14:cfRule type="containsText" priority="16451" operator="containsText" id="{AF8A1C0A-0F3E-4AB7-96B0-7572ED92D818}">
            <xm:f>NOT(ISERROR(SEARCH('Listados Datos'!$P$5,AU89)))</xm:f>
            <xm:f>'Listados Datos'!$P$5</xm:f>
            <x14:dxf>
              <fill>
                <patternFill>
                  <bgColor rgb="FFFFFF00"/>
                </patternFill>
              </fill>
            </x14:dxf>
          </x14:cfRule>
          <x14:cfRule type="containsText" priority="16452" operator="containsText" id="{FED929EC-6B7F-4648-AB3B-679A3FC76A60}">
            <xm:f>NOT(ISERROR(SEARCH('Listados Datos'!$P$6,AU89)))</xm:f>
            <xm:f>'Listados Datos'!$P$6</xm:f>
            <x14:dxf>
              <fill>
                <patternFill>
                  <bgColor rgb="FFFFC000"/>
                </patternFill>
              </fill>
            </x14:dxf>
          </x14:cfRule>
          <x14:cfRule type="containsText" priority="16453" operator="containsText" id="{A0C0C1C6-E868-4129-836C-D6E47DFB9DEE}">
            <xm:f>NOT(ISERROR(SEARCH('Listados Datos'!$P$7,AU89)))</xm:f>
            <xm:f>'Listados Datos'!$P$7</xm:f>
            <x14:dxf>
              <fill>
                <patternFill>
                  <bgColor rgb="FFFF0000"/>
                </patternFill>
              </fill>
            </x14:dxf>
          </x14:cfRule>
          <xm:sqref>AU89</xm:sqref>
        </x14:conditionalFormatting>
        <x14:conditionalFormatting xmlns:xm="http://schemas.microsoft.com/office/excel/2006/main">
          <x14:cfRule type="containsText" priority="16431" operator="containsText" id="{AFD91FA0-8820-4079-B694-BFD199BEEDBA}">
            <xm:f>NOT(ISERROR(SEARCH('Listados Datos'!$T$3,AE90)))</xm:f>
            <xm:f>'Listados Datos'!$T$3</xm:f>
            <x14:dxf>
              <fill>
                <patternFill patternType="solid">
                  <bgColor rgb="FFC00000"/>
                </patternFill>
              </fill>
            </x14:dxf>
          </x14:cfRule>
          <x14:cfRule type="containsText" priority="16432" operator="containsText" id="{9A2BDAD8-F51D-48BB-A4BC-6BC5CE514562}">
            <xm:f>NOT(ISERROR(SEARCH('Listados Datos'!$T$4,AE90)))</xm:f>
            <xm:f>'Listados Datos'!$T$4</xm:f>
            <x14:dxf>
              <font>
                <b/>
                <i val="0"/>
                <color theme="0"/>
              </font>
              <fill>
                <patternFill>
                  <bgColor rgb="FFE26B0A"/>
                </patternFill>
              </fill>
            </x14:dxf>
          </x14:cfRule>
          <x14:cfRule type="containsText" priority="16433" operator="containsText" id="{A907CAB3-38D9-421F-BA24-7E2BD97CC015}">
            <xm:f>NOT(ISERROR(SEARCH('Listados Datos'!$T$5,AE90)))</xm:f>
            <xm:f>'Listados Datos'!$T$5</xm:f>
            <x14:dxf>
              <font>
                <b/>
                <i val="0"/>
                <color auto="1"/>
              </font>
              <fill>
                <patternFill>
                  <bgColor rgb="FFFFFF00"/>
                </patternFill>
              </fill>
            </x14:dxf>
          </x14:cfRule>
          <x14:cfRule type="containsText" priority="16434" operator="containsText" id="{A2860D09-7392-4AC3-926E-52F4E1B6475B}">
            <xm:f>NOT(ISERROR(SEARCH('Listados Datos'!$T$6,AE90)))</xm:f>
            <xm:f>'Listados Datos'!$T$6</xm:f>
            <x14:dxf>
              <font>
                <b/>
                <i val="0"/>
              </font>
              <fill>
                <patternFill>
                  <bgColor rgb="FF92D050"/>
                </patternFill>
              </fill>
            </x14:dxf>
          </x14:cfRule>
          <xm:sqref>AE90:AF91</xm:sqref>
        </x14:conditionalFormatting>
        <x14:conditionalFormatting xmlns:xm="http://schemas.microsoft.com/office/excel/2006/main">
          <x14:cfRule type="containsText" priority="16427" operator="containsText" id="{866A338E-2AC4-4B4A-989D-E2FFAEFD7F89}">
            <xm:f>NOT(ISERROR(SEARCH('Listados Datos'!$T$3,AA90)))</xm:f>
            <xm:f>'Listados Datos'!$T$3</xm:f>
            <x14:dxf>
              <fill>
                <patternFill patternType="solid">
                  <bgColor rgb="FFC00000"/>
                </patternFill>
              </fill>
            </x14:dxf>
          </x14:cfRule>
          <x14:cfRule type="containsText" priority="16428" operator="containsText" id="{77D7DE43-61F4-4104-8876-45A577662010}">
            <xm:f>NOT(ISERROR(SEARCH('Listados Datos'!$T$4,AA90)))</xm:f>
            <xm:f>'Listados Datos'!$T$4</xm:f>
            <x14:dxf>
              <font>
                <b/>
                <i val="0"/>
                <color theme="0"/>
              </font>
              <fill>
                <patternFill>
                  <bgColor rgb="FFE26B0A"/>
                </patternFill>
              </fill>
            </x14:dxf>
          </x14:cfRule>
          <x14:cfRule type="containsText" priority="16429" operator="containsText" id="{8B296B52-E4AC-4030-ACFE-64E50401A523}">
            <xm:f>NOT(ISERROR(SEARCH('Listados Datos'!$T$5,AA90)))</xm:f>
            <xm:f>'Listados Datos'!$T$5</xm:f>
            <x14:dxf>
              <font>
                <b/>
                <i val="0"/>
                <color auto="1"/>
              </font>
              <fill>
                <patternFill>
                  <bgColor rgb="FFFFFF00"/>
                </patternFill>
              </fill>
            </x14:dxf>
          </x14:cfRule>
          <x14:cfRule type="containsText" priority="16430" operator="containsText" id="{D4979CB9-766B-4375-A4D1-E0A122429854}">
            <xm:f>NOT(ISERROR(SEARCH('Listados Datos'!$T$6,AA90)))</xm:f>
            <xm:f>'Listados Datos'!$T$6</xm:f>
            <x14:dxf>
              <font>
                <b/>
                <i val="0"/>
              </font>
              <fill>
                <patternFill>
                  <bgColor rgb="FF92D050"/>
                </patternFill>
              </fill>
            </x14:dxf>
          </x14:cfRule>
          <xm:sqref>AA90:AA91</xm:sqref>
        </x14:conditionalFormatting>
        <x14:conditionalFormatting xmlns:xm="http://schemas.microsoft.com/office/excel/2006/main">
          <x14:cfRule type="containsText" priority="16417" operator="containsText" id="{9A16F110-A189-434A-BE9B-B635DDA09152}">
            <xm:f>NOT(ISERROR(SEARCH('Listados Datos'!$P$3,Y90)))</xm:f>
            <xm:f>'Listados Datos'!$P$3</xm:f>
            <x14:dxf>
              <fill>
                <patternFill>
                  <bgColor rgb="FF99CC00"/>
                </patternFill>
              </fill>
            </x14:dxf>
          </x14:cfRule>
          <x14:cfRule type="containsText" priority="16418" operator="containsText" id="{E8B6EF5D-1728-41D8-96D6-1F731F51D6D1}">
            <xm:f>NOT(ISERROR(SEARCH('Listados Datos'!$P$4,Y90)))</xm:f>
            <xm:f>'Listados Datos'!$P$4</xm:f>
            <x14:dxf>
              <fill>
                <patternFill>
                  <bgColor rgb="FF33CC33"/>
                </patternFill>
              </fill>
            </x14:dxf>
          </x14:cfRule>
          <x14:cfRule type="containsText" priority="16419" operator="containsText" id="{AD904D72-C869-4AAB-8C2F-5A1C4989521F}">
            <xm:f>NOT(ISERROR(SEARCH('Listados Datos'!$P$5,Y90)))</xm:f>
            <xm:f>'Listados Datos'!$P$5</xm:f>
            <x14:dxf>
              <fill>
                <patternFill>
                  <bgColor rgb="FFFFFF00"/>
                </patternFill>
              </fill>
            </x14:dxf>
          </x14:cfRule>
          <x14:cfRule type="containsText" priority="16420" operator="containsText" id="{FA680022-989E-4EFB-BA51-53403AD525DB}">
            <xm:f>NOT(ISERROR(SEARCH('Listados Datos'!$P$6,Y90)))</xm:f>
            <xm:f>'Listados Datos'!$P$6</xm:f>
            <x14:dxf>
              <fill>
                <patternFill>
                  <bgColor rgb="FFFFC000"/>
                </patternFill>
              </fill>
            </x14:dxf>
          </x14:cfRule>
          <x14:cfRule type="containsText" priority="16421" operator="containsText" id="{70B4FD92-BFBF-47AC-81F9-594C875FB5CB}">
            <xm:f>NOT(ISERROR(SEARCH('Listados Datos'!$P$7,Y90)))</xm:f>
            <xm:f>'Listados Datos'!$P$7</xm:f>
            <x14:dxf>
              <fill>
                <patternFill>
                  <bgColor rgb="FFFF0000"/>
                </patternFill>
              </fill>
            </x14:dxf>
          </x14:cfRule>
          <xm:sqref>Y90:Y91</xm:sqref>
        </x14:conditionalFormatting>
        <x14:conditionalFormatting xmlns:xm="http://schemas.microsoft.com/office/excel/2006/main">
          <x14:cfRule type="containsText" priority="16389" operator="containsText" id="{43BE82A7-B8C9-4DC2-9428-0B8C16C18C6F}">
            <xm:f>NOT(ISERROR(SEARCH('Listados Datos'!$T$3,AW91)))</xm:f>
            <xm:f>'Listados Datos'!$T$3</xm:f>
            <x14:dxf>
              <fill>
                <patternFill patternType="solid">
                  <bgColor rgb="FFC00000"/>
                </patternFill>
              </fill>
            </x14:dxf>
          </x14:cfRule>
          <x14:cfRule type="containsText" priority="16390" operator="containsText" id="{0843E25D-FFBF-4AD1-BB96-246A7E0C60B7}">
            <xm:f>NOT(ISERROR(SEARCH('Listados Datos'!$T$4,AW91)))</xm:f>
            <xm:f>'Listados Datos'!$T$4</xm:f>
            <x14:dxf>
              <font>
                <b/>
                <i val="0"/>
                <color theme="0"/>
              </font>
              <fill>
                <patternFill>
                  <bgColor rgb="FFE26B0A"/>
                </patternFill>
              </fill>
            </x14:dxf>
          </x14:cfRule>
          <x14:cfRule type="containsText" priority="16391" operator="containsText" id="{5E9C88DE-2698-46B4-A76D-67611C93C7E8}">
            <xm:f>NOT(ISERROR(SEARCH('Listados Datos'!$T$5,AW91)))</xm:f>
            <xm:f>'Listados Datos'!$T$5</xm:f>
            <x14:dxf>
              <font>
                <b/>
                <i val="0"/>
                <color auto="1"/>
              </font>
              <fill>
                <patternFill>
                  <bgColor rgb="FFFFFF00"/>
                </patternFill>
              </fill>
            </x14:dxf>
          </x14:cfRule>
          <x14:cfRule type="containsText" priority="16392" operator="containsText" id="{2865CB2D-A8A8-46FC-966E-BBF82BA0EDDB}">
            <xm:f>NOT(ISERROR(SEARCH('Listados Datos'!$T$6,AW91)))</xm:f>
            <xm:f>'Listados Datos'!$T$6</xm:f>
            <x14:dxf>
              <font>
                <b/>
                <i val="0"/>
              </font>
              <fill>
                <patternFill>
                  <bgColor rgb="FF92D050"/>
                </patternFill>
              </fill>
            </x14:dxf>
          </x14:cfRule>
          <xm:sqref>AW91</xm:sqref>
        </x14:conditionalFormatting>
        <x14:conditionalFormatting xmlns:xm="http://schemas.microsoft.com/office/excel/2006/main">
          <x14:cfRule type="containsText" priority="16309" operator="containsText" id="{96882822-2E3B-422C-B727-936A3D875F15}">
            <xm:f>NOT(ISERROR(SEARCH('Listados Datos'!$T$3,AW105)))</xm:f>
            <xm:f>'Listados Datos'!$T$3</xm:f>
            <x14:dxf>
              <fill>
                <patternFill patternType="solid">
                  <bgColor rgb="FFC00000"/>
                </patternFill>
              </fill>
            </x14:dxf>
          </x14:cfRule>
          <x14:cfRule type="containsText" priority="16310" operator="containsText" id="{379CF466-C8C6-4046-9C44-31B30A216390}">
            <xm:f>NOT(ISERROR(SEARCH('Listados Datos'!$T$4,AW105)))</xm:f>
            <xm:f>'Listados Datos'!$T$4</xm:f>
            <x14:dxf>
              <font>
                <b/>
                <i val="0"/>
                <color theme="0"/>
              </font>
              <fill>
                <patternFill>
                  <bgColor rgb="FFE26B0A"/>
                </patternFill>
              </fill>
            </x14:dxf>
          </x14:cfRule>
          <x14:cfRule type="containsText" priority="16311" operator="containsText" id="{BC1BB790-64CE-4441-815F-B4762EB5C3A8}">
            <xm:f>NOT(ISERROR(SEARCH('Listados Datos'!$T$5,AW105)))</xm:f>
            <xm:f>'Listados Datos'!$T$5</xm:f>
            <x14:dxf>
              <font>
                <b/>
                <i val="0"/>
                <color auto="1"/>
              </font>
              <fill>
                <patternFill>
                  <bgColor rgb="FFFFFF00"/>
                </patternFill>
              </fill>
            </x14:dxf>
          </x14:cfRule>
          <x14:cfRule type="containsText" priority="16312" operator="containsText" id="{C8521538-536D-4003-BFAA-553EC7698463}">
            <xm:f>NOT(ISERROR(SEARCH('Listados Datos'!$T$6,AW105)))</xm:f>
            <xm:f>'Listados Datos'!$T$6</xm:f>
            <x14:dxf>
              <font>
                <b/>
                <i val="0"/>
              </font>
              <fill>
                <patternFill>
                  <bgColor rgb="FF92D050"/>
                </patternFill>
              </fill>
            </x14:dxf>
          </x14:cfRule>
          <xm:sqref>AW105</xm:sqref>
        </x14:conditionalFormatting>
        <x14:conditionalFormatting xmlns:xm="http://schemas.microsoft.com/office/excel/2006/main">
          <x14:cfRule type="containsText" priority="16299" operator="containsText" id="{BC133BCA-4EFA-42D9-B823-C6E744733A9F}">
            <xm:f>NOT(ISERROR(SEARCH('Listados Datos'!$P$3,AU105)))</xm:f>
            <xm:f>'Listados Datos'!$P$3</xm:f>
            <x14:dxf>
              <fill>
                <patternFill>
                  <bgColor rgb="FF99CC00"/>
                </patternFill>
              </fill>
            </x14:dxf>
          </x14:cfRule>
          <x14:cfRule type="containsText" priority="16300" operator="containsText" id="{A321AF6C-B420-4154-A45A-FD953316C95C}">
            <xm:f>NOT(ISERROR(SEARCH('Listados Datos'!$P$4,AU105)))</xm:f>
            <xm:f>'Listados Datos'!$P$4</xm:f>
            <x14:dxf>
              <fill>
                <patternFill>
                  <bgColor rgb="FF33CC33"/>
                </patternFill>
              </fill>
            </x14:dxf>
          </x14:cfRule>
          <x14:cfRule type="containsText" priority="16301" operator="containsText" id="{B41EC6C8-EBC7-4DC8-A9F6-41542DBC3668}">
            <xm:f>NOT(ISERROR(SEARCH('Listados Datos'!$P$5,AU105)))</xm:f>
            <xm:f>'Listados Datos'!$P$5</xm:f>
            <x14:dxf>
              <fill>
                <patternFill>
                  <bgColor rgb="FFFFFF00"/>
                </patternFill>
              </fill>
            </x14:dxf>
          </x14:cfRule>
          <x14:cfRule type="containsText" priority="16302" operator="containsText" id="{FEE6DC94-49CB-43FF-B236-20819DC6BDC6}">
            <xm:f>NOT(ISERROR(SEARCH('Listados Datos'!$P$6,AU105)))</xm:f>
            <xm:f>'Listados Datos'!$P$6</xm:f>
            <x14:dxf>
              <fill>
                <patternFill>
                  <bgColor rgb="FFFFC000"/>
                </patternFill>
              </fill>
            </x14:dxf>
          </x14:cfRule>
          <x14:cfRule type="containsText" priority="16303" operator="containsText" id="{1CDE966F-1779-4CA4-B4B7-56E59E978D17}">
            <xm:f>NOT(ISERROR(SEARCH('Listados Datos'!$P$7,AU105)))</xm:f>
            <xm:f>'Listados Datos'!$P$7</xm:f>
            <x14:dxf>
              <fill>
                <patternFill>
                  <bgColor rgb="FFFF0000"/>
                </patternFill>
              </fill>
            </x14:dxf>
          </x14:cfRule>
          <xm:sqref>AU105</xm:sqref>
        </x14:conditionalFormatting>
        <x14:conditionalFormatting xmlns:xm="http://schemas.microsoft.com/office/excel/2006/main">
          <x14:cfRule type="containsText" priority="16267" operator="containsText" id="{35710AC1-FDD2-4ADF-91C7-0EE5F8A77098}">
            <xm:f>NOT(ISERROR(SEARCH('Listados Datos'!$T$3,AW102)))</xm:f>
            <xm:f>'Listados Datos'!$T$3</xm:f>
            <x14:dxf>
              <fill>
                <patternFill patternType="solid">
                  <bgColor rgb="FFC00000"/>
                </patternFill>
              </fill>
            </x14:dxf>
          </x14:cfRule>
          <x14:cfRule type="containsText" priority="16268" operator="containsText" id="{253F9C48-F265-4E28-A59C-1AA12F237FC4}">
            <xm:f>NOT(ISERROR(SEARCH('Listados Datos'!$T$4,AW102)))</xm:f>
            <xm:f>'Listados Datos'!$T$4</xm:f>
            <x14:dxf>
              <font>
                <b/>
                <i val="0"/>
                <color theme="0"/>
              </font>
              <fill>
                <patternFill>
                  <bgColor rgb="FFE26B0A"/>
                </patternFill>
              </fill>
            </x14:dxf>
          </x14:cfRule>
          <x14:cfRule type="containsText" priority="16269" operator="containsText" id="{755CCB22-9334-4594-A984-75F901F172AE}">
            <xm:f>NOT(ISERROR(SEARCH('Listados Datos'!$T$5,AW102)))</xm:f>
            <xm:f>'Listados Datos'!$T$5</xm:f>
            <x14:dxf>
              <font>
                <b/>
                <i val="0"/>
                <color auto="1"/>
              </font>
              <fill>
                <patternFill>
                  <bgColor rgb="FFFFFF00"/>
                </patternFill>
              </fill>
            </x14:dxf>
          </x14:cfRule>
          <x14:cfRule type="containsText" priority="16270" operator="containsText" id="{668208BF-CDA0-4208-83D4-729415686685}">
            <xm:f>NOT(ISERROR(SEARCH('Listados Datos'!$T$6,AW102)))</xm:f>
            <xm:f>'Listados Datos'!$T$6</xm:f>
            <x14:dxf>
              <font>
                <b/>
                <i val="0"/>
              </font>
              <fill>
                <patternFill>
                  <bgColor rgb="FF92D050"/>
                </patternFill>
              </fill>
            </x14:dxf>
          </x14:cfRule>
          <xm:sqref>AW102</xm:sqref>
        </x14:conditionalFormatting>
        <x14:conditionalFormatting xmlns:xm="http://schemas.microsoft.com/office/excel/2006/main">
          <x14:cfRule type="containsText" priority="16257" operator="containsText" id="{F2C94980-A29C-4B63-8076-81B2078B2CEE}">
            <xm:f>NOT(ISERROR(SEARCH('Listados Datos'!$P$3,AU102)))</xm:f>
            <xm:f>'Listados Datos'!$P$3</xm:f>
            <x14:dxf>
              <fill>
                <patternFill>
                  <bgColor rgb="FF99CC00"/>
                </patternFill>
              </fill>
            </x14:dxf>
          </x14:cfRule>
          <x14:cfRule type="containsText" priority="16258" operator="containsText" id="{0C316765-C680-4FA3-85A3-0FFCF09B3034}">
            <xm:f>NOT(ISERROR(SEARCH('Listados Datos'!$P$4,AU102)))</xm:f>
            <xm:f>'Listados Datos'!$P$4</xm:f>
            <x14:dxf>
              <fill>
                <patternFill>
                  <bgColor rgb="FF33CC33"/>
                </patternFill>
              </fill>
            </x14:dxf>
          </x14:cfRule>
          <x14:cfRule type="containsText" priority="16259" operator="containsText" id="{0F35A1EC-C82E-4BDE-A557-25DC5F84B2A6}">
            <xm:f>NOT(ISERROR(SEARCH('Listados Datos'!$P$5,AU102)))</xm:f>
            <xm:f>'Listados Datos'!$P$5</xm:f>
            <x14:dxf>
              <fill>
                <patternFill>
                  <bgColor rgb="FFFFFF00"/>
                </patternFill>
              </fill>
            </x14:dxf>
          </x14:cfRule>
          <x14:cfRule type="containsText" priority="16260" operator="containsText" id="{F1A06AF4-D9D5-41E8-AB81-2574054B883C}">
            <xm:f>NOT(ISERROR(SEARCH('Listados Datos'!$P$6,AU102)))</xm:f>
            <xm:f>'Listados Datos'!$P$6</xm:f>
            <x14:dxf>
              <fill>
                <patternFill>
                  <bgColor rgb="FFFFC000"/>
                </patternFill>
              </fill>
            </x14:dxf>
          </x14:cfRule>
          <x14:cfRule type="containsText" priority="16261" operator="containsText" id="{3020B722-FFB3-42D1-98EA-5D85AB9CB9AE}">
            <xm:f>NOT(ISERROR(SEARCH('Listados Datos'!$P$7,AU102)))</xm:f>
            <xm:f>'Listados Datos'!$P$7</xm:f>
            <x14:dxf>
              <fill>
                <patternFill>
                  <bgColor rgb="FFFF0000"/>
                </patternFill>
              </fill>
            </x14:dxf>
          </x14:cfRule>
          <xm:sqref>AU102</xm:sqref>
        </x14:conditionalFormatting>
        <x14:conditionalFormatting xmlns:xm="http://schemas.microsoft.com/office/excel/2006/main">
          <x14:cfRule type="containsText" priority="16375" operator="containsText" id="{B89CD8FE-DD49-4BC5-A143-AB41DD46A9FC}">
            <xm:f>NOT(ISERROR(SEARCH('Listados Datos'!$T$3,AE100)))</xm:f>
            <xm:f>'Listados Datos'!$T$3</xm:f>
            <x14:dxf>
              <fill>
                <patternFill patternType="solid">
                  <bgColor rgb="FFC00000"/>
                </patternFill>
              </fill>
            </x14:dxf>
          </x14:cfRule>
          <x14:cfRule type="containsText" priority="16376" operator="containsText" id="{9A665336-F24C-403B-8CF3-4F78DD5F9040}">
            <xm:f>NOT(ISERROR(SEARCH('Listados Datos'!$T$4,AE100)))</xm:f>
            <xm:f>'Listados Datos'!$T$4</xm:f>
            <x14:dxf>
              <font>
                <b/>
                <i val="0"/>
                <color theme="0"/>
              </font>
              <fill>
                <patternFill>
                  <bgColor rgb="FFE26B0A"/>
                </patternFill>
              </fill>
            </x14:dxf>
          </x14:cfRule>
          <x14:cfRule type="containsText" priority="16377" operator="containsText" id="{670CF697-B8A3-4597-AC43-5756CD3C3E64}">
            <xm:f>NOT(ISERROR(SEARCH('Listados Datos'!$T$5,AE100)))</xm:f>
            <xm:f>'Listados Datos'!$T$5</xm:f>
            <x14:dxf>
              <font>
                <b/>
                <i val="0"/>
                <color auto="1"/>
              </font>
              <fill>
                <patternFill>
                  <bgColor rgb="FFFFFF00"/>
                </patternFill>
              </fill>
            </x14:dxf>
          </x14:cfRule>
          <x14:cfRule type="containsText" priority="16378" operator="containsText" id="{7D1053E7-80BC-4786-8A5A-956F064280D4}">
            <xm:f>NOT(ISERROR(SEARCH('Listados Datos'!$T$6,AE100)))</xm:f>
            <xm:f>'Listados Datos'!$T$6</xm:f>
            <x14:dxf>
              <font>
                <b/>
                <i val="0"/>
              </font>
              <fill>
                <patternFill>
                  <bgColor rgb="FF92D050"/>
                </patternFill>
              </fill>
            </x14:dxf>
          </x14:cfRule>
          <xm:sqref>AE100:AF101 AE105:AF105</xm:sqref>
        </x14:conditionalFormatting>
        <x14:conditionalFormatting xmlns:xm="http://schemas.microsoft.com/office/excel/2006/main">
          <x14:cfRule type="containsText" priority="16371" operator="containsText" id="{C33229EF-BC26-4243-8833-7313A78F5A1F}">
            <xm:f>NOT(ISERROR(SEARCH('Listados Datos'!$T$3,AA100)))</xm:f>
            <xm:f>'Listados Datos'!$T$3</xm:f>
            <x14:dxf>
              <fill>
                <patternFill patternType="solid">
                  <bgColor rgb="FFC00000"/>
                </patternFill>
              </fill>
            </x14:dxf>
          </x14:cfRule>
          <x14:cfRule type="containsText" priority="16372" operator="containsText" id="{B4890A30-9AAF-4971-9125-606319043005}">
            <xm:f>NOT(ISERROR(SEARCH('Listados Datos'!$T$4,AA100)))</xm:f>
            <xm:f>'Listados Datos'!$T$4</xm:f>
            <x14:dxf>
              <font>
                <b/>
                <i val="0"/>
                <color theme="0"/>
              </font>
              <fill>
                <patternFill>
                  <bgColor rgb="FFE26B0A"/>
                </patternFill>
              </fill>
            </x14:dxf>
          </x14:cfRule>
          <x14:cfRule type="containsText" priority="16373" operator="containsText" id="{EC5F6CA4-694F-48CB-9EA4-783FB6900E3E}">
            <xm:f>NOT(ISERROR(SEARCH('Listados Datos'!$T$5,AA100)))</xm:f>
            <xm:f>'Listados Datos'!$T$5</xm:f>
            <x14:dxf>
              <font>
                <b/>
                <i val="0"/>
                <color auto="1"/>
              </font>
              <fill>
                <patternFill>
                  <bgColor rgb="FFFFFF00"/>
                </patternFill>
              </fill>
            </x14:dxf>
          </x14:cfRule>
          <x14:cfRule type="containsText" priority="16374" operator="containsText" id="{0B28DC6A-90D3-4E76-B064-50F6ECFD82B8}">
            <xm:f>NOT(ISERROR(SEARCH('Listados Datos'!$T$6,AA100)))</xm:f>
            <xm:f>'Listados Datos'!$T$6</xm:f>
            <x14:dxf>
              <font>
                <b/>
                <i val="0"/>
              </font>
              <fill>
                <patternFill>
                  <bgColor rgb="FF92D050"/>
                </patternFill>
              </fill>
            </x14:dxf>
          </x14:cfRule>
          <xm:sqref>AA100:AA101</xm:sqref>
        </x14:conditionalFormatting>
        <x14:conditionalFormatting xmlns:xm="http://schemas.microsoft.com/office/excel/2006/main">
          <x14:cfRule type="containsText" priority="16361" operator="containsText" id="{93C23D41-D167-41C5-BA91-205F1367F3A9}">
            <xm:f>NOT(ISERROR(SEARCH('Listados Datos'!$P$3,Y100)))</xm:f>
            <xm:f>'Listados Datos'!$P$3</xm:f>
            <x14:dxf>
              <fill>
                <patternFill>
                  <bgColor rgb="FF99CC00"/>
                </patternFill>
              </fill>
            </x14:dxf>
          </x14:cfRule>
          <x14:cfRule type="containsText" priority="16362" operator="containsText" id="{2C10BA7B-B89A-411B-906F-278434759CE8}">
            <xm:f>NOT(ISERROR(SEARCH('Listados Datos'!$P$4,Y100)))</xm:f>
            <xm:f>'Listados Datos'!$P$4</xm:f>
            <x14:dxf>
              <fill>
                <patternFill>
                  <bgColor rgb="FF33CC33"/>
                </patternFill>
              </fill>
            </x14:dxf>
          </x14:cfRule>
          <x14:cfRule type="containsText" priority="16363" operator="containsText" id="{8EA65454-DE6A-4EB6-B4BE-398422F63A15}">
            <xm:f>NOT(ISERROR(SEARCH('Listados Datos'!$P$5,Y100)))</xm:f>
            <xm:f>'Listados Datos'!$P$5</xm:f>
            <x14:dxf>
              <fill>
                <patternFill>
                  <bgColor rgb="FFFFFF00"/>
                </patternFill>
              </fill>
            </x14:dxf>
          </x14:cfRule>
          <x14:cfRule type="containsText" priority="16364" operator="containsText" id="{25FCFDC0-665C-4137-B41C-40352A17A2FB}">
            <xm:f>NOT(ISERROR(SEARCH('Listados Datos'!$P$6,Y100)))</xm:f>
            <xm:f>'Listados Datos'!$P$6</xm:f>
            <x14:dxf>
              <fill>
                <patternFill>
                  <bgColor rgb="FFFFC000"/>
                </patternFill>
              </fill>
            </x14:dxf>
          </x14:cfRule>
          <x14:cfRule type="containsText" priority="16365" operator="containsText" id="{6E398E7E-5D7F-4A20-8A17-3AAB52CEA552}">
            <xm:f>NOT(ISERROR(SEARCH('Listados Datos'!$P$7,Y100)))</xm:f>
            <xm:f>'Listados Datos'!$P$7</xm:f>
            <x14:dxf>
              <fill>
                <patternFill>
                  <bgColor rgb="FFFF0000"/>
                </patternFill>
              </fill>
            </x14:dxf>
          </x14:cfRule>
          <xm:sqref>Y100:Y101</xm:sqref>
        </x14:conditionalFormatting>
        <x14:conditionalFormatting xmlns:xm="http://schemas.microsoft.com/office/excel/2006/main">
          <x14:cfRule type="containsText" priority="16337" operator="containsText" id="{943D9AFF-F82D-43DC-80D7-02A93EC27037}">
            <xm:f>NOT(ISERROR(SEARCH('Listados Datos'!$T$3,AW100)))</xm:f>
            <xm:f>'Listados Datos'!$T$3</xm:f>
            <x14:dxf>
              <fill>
                <patternFill patternType="solid">
                  <bgColor rgb="FFC00000"/>
                </patternFill>
              </fill>
            </x14:dxf>
          </x14:cfRule>
          <x14:cfRule type="containsText" priority="16338" operator="containsText" id="{0E49CB55-D20C-42C5-83C8-C695AA3E817B}">
            <xm:f>NOT(ISERROR(SEARCH('Listados Datos'!$T$4,AW100)))</xm:f>
            <xm:f>'Listados Datos'!$T$4</xm:f>
            <x14:dxf>
              <font>
                <b/>
                <i val="0"/>
                <color theme="0"/>
              </font>
              <fill>
                <patternFill>
                  <bgColor rgb="FFE26B0A"/>
                </patternFill>
              </fill>
            </x14:dxf>
          </x14:cfRule>
          <x14:cfRule type="containsText" priority="16339" operator="containsText" id="{32EC3E4A-F740-4829-94D1-B4F2EB98089E}">
            <xm:f>NOT(ISERROR(SEARCH('Listados Datos'!$T$5,AW100)))</xm:f>
            <xm:f>'Listados Datos'!$T$5</xm:f>
            <x14:dxf>
              <font>
                <b/>
                <i val="0"/>
                <color auto="1"/>
              </font>
              <fill>
                <patternFill>
                  <bgColor rgb="FFFFFF00"/>
                </patternFill>
              </fill>
            </x14:dxf>
          </x14:cfRule>
          <x14:cfRule type="containsText" priority="16340" operator="containsText" id="{55510EB1-EA3E-400A-ADD5-0581D176172A}">
            <xm:f>NOT(ISERROR(SEARCH('Listados Datos'!$T$6,AW100)))</xm:f>
            <xm:f>'Listados Datos'!$T$6</xm:f>
            <x14:dxf>
              <font>
                <b/>
                <i val="0"/>
              </font>
              <fill>
                <patternFill>
                  <bgColor rgb="FF92D050"/>
                </patternFill>
              </fill>
            </x14:dxf>
          </x14:cfRule>
          <xm:sqref>AW100</xm:sqref>
        </x14:conditionalFormatting>
        <x14:conditionalFormatting xmlns:xm="http://schemas.microsoft.com/office/excel/2006/main">
          <x14:cfRule type="containsText" priority="16327" operator="containsText" id="{760828DF-ADD6-4357-A60B-197CA96B3010}">
            <xm:f>NOT(ISERROR(SEARCH('Listados Datos'!$P$3,AU100)))</xm:f>
            <xm:f>'Listados Datos'!$P$3</xm:f>
            <x14:dxf>
              <fill>
                <patternFill>
                  <bgColor rgb="FF99CC00"/>
                </patternFill>
              </fill>
            </x14:dxf>
          </x14:cfRule>
          <x14:cfRule type="containsText" priority="16328" operator="containsText" id="{74A6B61C-1094-475F-ABC3-FC2940CE0609}">
            <xm:f>NOT(ISERROR(SEARCH('Listados Datos'!$P$4,AU100)))</xm:f>
            <xm:f>'Listados Datos'!$P$4</xm:f>
            <x14:dxf>
              <fill>
                <patternFill>
                  <bgColor rgb="FF33CC33"/>
                </patternFill>
              </fill>
            </x14:dxf>
          </x14:cfRule>
          <x14:cfRule type="containsText" priority="16329" operator="containsText" id="{CFFF444C-0AB5-4CBA-8D1D-4E20960DAEDE}">
            <xm:f>NOT(ISERROR(SEARCH('Listados Datos'!$P$5,AU100)))</xm:f>
            <xm:f>'Listados Datos'!$P$5</xm:f>
            <x14:dxf>
              <fill>
                <patternFill>
                  <bgColor rgb="FFFFFF00"/>
                </patternFill>
              </fill>
            </x14:dxf>
          </x14:cfRule>
          <x14:cfRule type="containsText" priority="16330" operator="containsText" id="{414C29CF-AADA-4E17-9F5E-E1E479858B69}">
            <xm:f>NOT(ISERROR(SEARCH('Listados Datos'!$P$6,AU100)))</xm:f>
            <xm:f>'Listados Datos'!$P$6</xm:f>
            <x14:dxf>
              <fill>
                <patternFill>
                  <bgColor rgb="FFFFC000"/>
                </patternFill>
              </fill>
            </x14:dxf>
          </x14:cfRule>
          <x14:cfRule type="containsText" priority="16331" operator="containsText" id="{44EAF884-191E-449F-9DB0-3FF96615C0DD}">
            <xm:f>NOT(ISERROR(SEARCH('Listados Datos'!$P$7,AU100)))</xm:f>
            <xm:f>'Listados Datos'!$P$7</xm:f>
            <x14:dxf>
              <fill>
                <patternFill>
                  <bgColor rgb="FFFF0000"/>
                </patternFill>
              </fill>
            </x14:dxf>
          </x14:cfRule>
          <xm:sqref>AU100</xm:sqref>
        </x14:conditionalFormatting>
        <x14:conditionalFormatting xmlns:xm="http://schemas.microsoft.com/office/excel/2006/main">
          <x14:cfRule type="containsText" priority="16323" operator="containsText" id="{F652B886-3004-4FC7-9446-D1B40F85E57D}">
            <xm:f>NOT(ISERROR(SEARCH('Listados Datos'!$T$3,AW101)))</xm:f>
            <xm:f>'Listados Datos'!$T$3</xm:f>
            <x14:dxf>
              <fill>
                <patternFill patternType="solid">
                  <bgColor rgb="FFC00000"/>
                </patternFill>
              </fill>
            </x14:dxf>
          </x14:cfRule>
          <x14:cfRule type="containsText" priority="16324" operator="containsText" id="{914FFC66-600E-4B56-937B-A6FD2F7BFEF9}">
            <xm:f>NOT(ISERROR(SEARCH('Listados Datos'!$T$4,AW101)))</xm:f>
            <xm:f>'Listados Datos'!$T$4</xm:f>
            <x14:dxf>
              <font>
                <b/>
                <i val="0"/>
                <color theme="0"/>
              </font>
              <fill>
                <patternFill>
                  <bgColor rgb="FFE26B0A"/>
                </patternFill>
              </fill>
            </x14:dxf>
          </x14:cfRule>
          <x14:cfRule type="containsText" priority="16325" operator="containsText" id="{937ECF7C-F18C-4777-B7FE-749A2CCA3127}">
            <xm:f>NOT(ISERROR(SEARCH('Listados Datos'!$T$5,AW101)))</xm:f>
            <xm:f>'Listados Datos'!$T$5</xm:f>
            <x14:dxf>
              <font>
                <b/>
                <i val="0"/>
                <color auto="1"/>
              </font>
              <fill>
                <patternFill>
                  <bgColor rgb="FFFFFF00"/>
                </patternFill>
              </fill>
            </x14:dxf>
          </x14:cfRule>
          <x14:cfRule type="containsText" priority="16326" operator="containsText" id="{F48A21CF-7012-4BAD-A47D-A58F0C90B61C}">
            <xm:f>NOT(ISERROR(SEARCH('Listados Datos'!$T$6,AW101)))</xm:f>
            <xm:f>'Listados Datos'!$T$6</xm:f>
            <x14:dxf>
              <font>
                <b/>
                <i val="0"/>
              </font>
              <fill>
                <patternFill>
                  <bgColor rgb="FF92D050"/>
                </patternFill>
              </fill>
            </x14:dxf>
          </x14:cfRule>
          <xm:sqref>AW101</xm:sqref>
        </x14:conditionalFormatting>
        <x14:conditionalFormatting xmlns:xm="http://schemas.microsoft.com/office/excel/2006/main">
          <x14:cfRule type="containsText" priority="16313" operator="containsText" id="{5F7686C3-5313-4E33-9F5D-80A68156039D}">
            <xm:f>NOT(ISERROR(SEARCH('Listados Datos'!$P$3,AU101)))</xm:f>
            <xm:f>'Listados Datos'!$P$3</xm:f>
            <x14:dxf>
              <fill>
                <patternFill>
                  <bgColor rgb="FF99CC00"/>
                </patternFill>
              </fill>
            </x14:dxf>
          </x14:cfRule>
          <x14:cfRule type="containsText" priority="16314" operator="containsText" id="{63367118-E10A-41E1-AD95-F17890E17159}">
            <xm:f>NOT(ISERROR(SEARCH('Listados Datos'!$P$4,AU101)))</xm:f>
            <xm:f>'Listados Datos'!$P$4</xm:f>
            <x14:dxf>
              <fill>
                <patternFill>
                  <bgColor rgb="FF33CC33"/>
                </patternFill>
              </fill>
            </x14:dxf>
          </x14:cfRule>
          <x14:cfRule type="containsText" priority="16315" operator="containsText" id="{34499B4F-40B5-44C1-8B3D-8102DFBD51A3}">
            <xm:f>NOT(ISERROR(SEARCH('Listados Datos'!$P$5,AU101)))</xm:f>
            <xm:f>'Listados Datos'!$P$5</xm:f>
            <x14:dxf>
              <fill>
                <patternFill>
                  <bgColor rgb="FFFFFF00"/>
                </patternFill>
              </fill>
            </x14:dxf>
          </x14:cfRule>
          <x14:cfRule type="containsText" priority="16316" operator="containsText" id="{7E0DFA83-7D11-44FA-AFF1-708449CB01FA}">
            <xm:f>NOT(ISERROR(SEARCH('Listados Datos'!$P$6,AU101)))</xm:f>
            <xm:f>'Listados Datos'!$P$6</xm:f>
            <x14:dxf>
              <fill>
                <patternFill>
                  <bgColor rgb="FFFFC000"/>
                </patternFill>
              </fill>
            </x14:dxf>
          </x14:cfRule>
          <x14:cfRule type="containsText" priority="16317" operator="containsText" id="{E473B23B-B0F7-49D4-8EE7-6C77D9F78114}">
            <xm:f>NOT(ISERROR(SEARCH('Listados Datos'!$P$7,AU101)))</xm:f>
            <xm:f>'Listados Datos'!$P$7</xm:f>
            <x14:dxf>
              <fill>
                <patternFill>
                  <bgColor rgb="FFFF0000"/>
                </patternFill>
              </fill>
            </x14:dxf>
          </x14:cfRule>
          <xm:sqref>AU101</xm:sqref>
        </x14:conditionalFormatting>
        <x14:conditionalFormatting xmlns:xm="http://schemas.microsoft.com/office/excel/2006/main">
          <x14:cfRule type="containsText" priority="16295" operator="containsText" id="{3632D944-C051-44AE-BA5F-6E537271C0B3}">
            <xm:f>NOT(ISERROR(SEARCH('Listados Datos'!$T$3,AE102)))</xm:f>
            <xm:f>'Listados Datos'!$T$3</xm:f>
            <x14:dxf>
              <fill>
                <patternFill patternType="solid">
                  <bgColor rgb="FFC00000"/>
                </patternFill>
              </fill>
            </x14:dxf>
          </x14:cfRule>
          <x14:cfRule type="containsText" priority="16296" operator="containsText" id="{483BB332-18AF-4C55-B472-89D4F1F1EF48}">
            <xm:f>NOT(ISERROR(SEARCH('Listados Datos'!$T$4,AE102)))</xm:f>
            <xm:f>'Listados Datos'!$T$4</xm:f>
            <x14:dxf>
              <font>
                <b/>
                <i val="0"/>
                <color theme="0"/>
              </font>
              <fill>
                <patternFill>
                  <bgColor rgb="FFE26B0A"/>
                </patternFill>
              </fill>
            </x14:dxf>
          </x14:cfRule>
          <x14:cfRule type="containsText" priority="16297" operator="containsText" id="{D635ACEC-F786-4EDC-9D35-E294B860D458}">
            <xm:f>NOT(ISERROR(SEARCH('Listados Datos'!$T$5,AE102)))</xm:f>
            <xm:f>'Listados Datos'!$T$5</xm:f>
            <x14:dxf>
              <font>
                <b/>
                <i val="0"/>
                <color auto="1"/>
              </font>
              <fill>
                <patternFill>
                  <bgColor rgb="FFFFFF00"/>
                </patternFill>
              </fill>
            </x14:dxf>
          </x14:cfRule>
          <x14:cfRule type="containsText" priority="16298" operator="containsText" id="{41EC9516-3DD8-4B16-88EF-43415FEC1A89}">
            <xm:f>NOT(ISERROR(SEARCH('Listados Datos'!$T$6,AE102)))</xm:f>
            <xm:f>'Listados Datos'!$T$6</xm:f>
            <x14:dxf>
              <font>
                <b/>
                <i val="0"/>
              </font>
              <fill>
                <patternFill>
                  <bgColor rgb="FF92D050"/>
                </patternFill>
              </fill>
            </x14:dxf>
          </x14:cfRule>
          <xm:sqref>AE102:AF103</xm:sqref>
        </x14:conditionalFormatting>
        <x14:conditionalFormatting xmlns:xm="http://schemas.microsoft.com/office/excel/2006/main">
          <x14:cfRule type="containsText" priority="16291" operator="containsText" id="{34578546-8823-4AC6-B855-35AB0CB84B13}">
            <xm:f>NOT(ISERROR(SEARCH('Listados Datos'!$T$3,AA102)))</xm:f>
            <xm:f>'Listados Datos'!$T$3</xm:f>
            <x14:dxf>
              <fill>
                <patternFill patternType="solid">
                  <bgColor rgb="FFC00000"/>
                </patternFill>
              </fill>
            </x14:dxf>
          </x14:cfRule>
          <x14:cfRule type="containsText" priority="16292" operator="containsText" id="{654A8523-FA2C-48F2-832F-91C1E73360D7}">
            <xm:f>NOT(ISERROR(SEARCH('Listados Datos'!$T$4,AA102)))</xm:f>
            <xm:f>'Listados Datos'!$T$4</xm:f>
            <x14:dxf>
              <font>
                <b/>
                <i val="0"/>
                <color theme="0"/>
              </font>
              <fill>
                <patternFill>
                  <bgColor rgb="FFE26B0A"/>
                </patternFill>
              </fill>
            </x14:dxf>
          </x14:cfRule>
          <x14:cfRule type="containsText" priority="16293" operator="containsText" id="{3705EBF1-F754-49A2-B015-609ABE5FF733}">
            <xm:f>NOT(ISERROR(SEARCH('Listados Datos'!$T$5,AA102)))</xm:f>
            <xm:f>'Listados Datos'!$T$5</xm:f>
            <x14:dxf>
              <font>
                <b/>
                <i val="0"/>
                <color auto="1"/>
              </font>
              <fill>
                <patternFill>
                  <bgColor rgb="FFFFFF00"/>
                </patternFill>
              </fill>
            </x14:dxf>
          </x14:cfRule>
          <x14:cfRule type="containsText" priority="16294" operator="containsText" id="{214C4644-3FE1-4901-8CE7-861DE8C52BC2}">
            <xm:f>NOT(ISERROR(SEARCH('Listados Datos'!$T$6,AA102)))</xm:f>
            <xm:f>'Listados Datos'!$T$6</xm:f>
            <x14:dxf>
              <font>
                <b/>
                <i val="0"/>
              </font>
              <fill>
                <patternFill>
                  <bgColor rgb="FF92D050"/>
                </patternFill>
              </fill>
            </x14:dxf>
          </x14:cfRule>
          <xm:sqref>AA102:AA103</xm:sqref>
        </x14:conditionalFormatting>
        <x14:conditionalFormatting xmlns:xm="http://schemas.microsoft.com/office/excel/2006/main">
          <x14:cfRule type="containsText" priority="16281" operator="containsText" id="{B956E00A-1171-47CD-B633-828153764C7B}">
            <xm:f>NOT(ISERROR(SEARCH('Listados Datos'!$P$3,Y102)))</xm:f>
            <xm:f>'Listados Datos'!$P$3</xm:f>
            <x14:dxf>
              <fill>
                <patternFill>
                  <bgColor rgb="FF99CC00"/>
                </patternFill>
              </fill>
            </x14:dxf>
          </x14:cfRule>
          <x14:cfRule type="containsText" priority="16282" operator="containsText" id="{4E43DC4C-98BE-4665-B3A9-78E4320BF7CB}">
            <xm:f>NOT(ISERROR(SEARCH('Listados Datos'!$P$4,Y102)))</xm:f>
            <xm:f>'Listados Datos'!$P$4</xm:f>
            <x14:dxf>
              <fill>
                <patternFill>
                  <bgColor rgb="FF33CC33"/>
                </patternFill>
              </fill>
            </x14:dxf>
          </x14:cfRule>
          <x14:cfRule type="containsText" priority="16283" operator="containsText" id="{DF638F23-E234-4938-BDAB-4ECED7BFB1C7}">
            <xm:f>NOT(ISERROR(SEARCH('Listados Datos'!$P$5,Y102)))</xm:f>
            <xm:f>'Listados Datos'!$P$5</xm:f>
            <x14:dxf>
              <fill>
                <patternFill>
                  <bgColor rgb="FFFFFF00"/>
                </patternFill>
              </fill>
            </x14:dxf>
          </x14:cfRule>
          <x14:cfRule type="containsText" priority="16284" operator="containsText" id="{A075ABF1-C798-4744-B127-1B74684B67DE}">
            <xm:f>NOT(ISERROR(SEARCH('Listados Datos'!$P$6,Y102)))</xm:f>
            <xm:f>'Listados Datos'!$P$6</xm:f>
            <x14:dxf>
              <fill>
                <patternFill>
                  <bgColor rgb="FFFFC000"/>
                </patternFill>
              </fill>
            </x14:dxf>
          </x14:cfRule>
          <x14:cfRule type="containsText" priority="16285" operator="containsText" id="{ECDA45EB-8D24-46FE-8284-5C2DE2332F45}">
            <xm:f>NOT(ISERROR(SEARCH('Listados Datos'!$P$7,Y102)))</xm:f>
            <xm:f>'Listados Datos'!$P$7</xm:f>
            <x14:dxf>
              <fill>
                <patternFill>
                  <bgColor rgb="FFFF0000"/>
                </patternFill>
              </fill>
            </x14:dxf>
          </x14:cfRule>
          <xm:sqref>Y102:Y103</xm:sqref>
        </x14:conditionalFormatting>
        <x14:conditionalFormatting xmlns:xm="http://schemas.microsoft.com/office/excel/2006/main">
          <x14:cfRule type="containsText" priority="16253" operator="containsText" id="{5360611D-AAC3-4221-AF6C-C0BCE3E143D1}">
            <xm:f>NOT(ISERROR(SEARCH('Listados Datos'!$T$3,AW103)))</xm:f>
            <xm:f>'Listados Datos'!$T$3</xm:f>
            <x14:dxf>
              <fill>
                <patternFill patternType="solid">
                  <bgColor rgb="FFC00000"/>
                </patternFill>
              </fill>
            </x14:dxf>
          </x14:cfRule>
          <x14:cfRule type="containsText" priority="16254" operator="containsText" id="{38326400-1456-4A4B-9060-D24EE2450E6E}">
            <xm:f>NOT(ISERROR(SEARCH('Listados Datos'!$T$4,AW103)))</xm:f>
            <xm:f>'Listados Datos'!$T$4</xm:f>
            <x14:dxf>
              <font>
                <b/>
                <i val="0"/>
                <color theme="0"/>
              </font>
              <fill>
                <patternFill>
                  <bgColor rgb="FFE26B0A"/>
                </patternFill>
              </fill>
            </x14:dxf>
          </x14:cfRule>
          <x14:cfRule type="containsText" priority="16255" operator="containsText" id="{574C5227-7FA1-4F88-AEC4-A3663BCF3935}">
            <xm:f>NOT(ISERROR(SEARCH('Listados Datos'!$T$5,AW103)))</xm:f>
            <xm:f>'Listados Datos'!$T$5</xm:f>
            <x14:dxf>
              <font>
                <b/>
                <i val="0"/>
                <color auto="1"/>
              </font>
              <fill>
                <patternFill>
                  <bgColor rgb="FFFFFF00"/>
                </patternFill>
              </fill>
            </x14:dxf>
          </x14:cfRule>
          <x14:cfRule type="containsText" priority="16256" operator="containsText" id="{1201E4ED-1D44-47CF-B20F-2F183708F160}">
            <xm:f>NOT(ISERROR(SEARCH('Listados Datos'!$T$6,AW103)))</xm:f>
            <xm:f>'Listados Datos'!$T$6</xm:f>
            <x14:dxf>
              <font>
                <b/>
                <i val="0"/>
              </font>
              <fill>
                <patternFill>
                  <bgColor rgb="FF92D050"/>
                </patternFill>
              </fill>
            </x14:dxf>
          </x14:cfRule>
          <xm:sqref>AW103</xm:sqref>
        </x14:conditionalFormatting>
        <x14:conditionalFormatting xmlns:xm="http://schemas.microsoft.com/office/excel/2006/main">
          <x14:cfRule type="containsText" priority="16173" operator="containsText" id="{EC32EA02-05F0-43B7-B385-E3010A0FA4A2}">
            <xm:f>NOT(ISERROR(SEARCH('Listados Datos'!$T$3,AW99)))</xm:f>
            <xm:f>'Listados Datos'!$T$3</xm:f>
            <x14:dxf>
              <fill>
                <patternFill patternType="solid">
                  <bgColor rgb="FFC00000"/>
                </patternFill>
              </fill>
            </x14:dxf>
          </x14:cfRule>
          <x14:cfRule type="containsText" priority="16174" operator="containsText" id="{47CDC268-CC76-4518-89BF-31FF7CDBE4EC}">
            <xm:f>NOT(ISERROR(SEARCH('Listados Datos'!$T$4,AW99)))</xm:f>
            <xm:f>'Listados Datos'!$T$4</xm:f>
            <x14:dxf>
              <font>
                <b/>
                <i val="0"/>
                <color theme="0"/>
              </font>
              <fill>
                <patternFill>
                  <bgColor rgb="FFE26B0A"/>
                </patternFill>
              </fill>
            </x14:dxf>
          </x14:cfRule>
          <x14:cfRule type="containsText" priority="16175" operator="containsText" id="{0C28A1B7-E2E6-43CD-93C0-CBD36AB2CCD1}">
            <xm:f>NOT(ISERROR(SEARCH('Listados Datos'!$T$5,AW99)))</xm:f>
            <xm:f>'Listados Datos'!$T$5</xm:f>
            <x14:dxf>
              <font>
                <b/>
                <i val="0"/>
                <color auto="1"/>
              </font>
              <fill>
                <patternFill>
                  <bgColor rgb="FFFFFF00"/>
                </patternFill>
              </fill>
            </x14:dxf>
          </x14:cfRule>
          <x14:cfRule type="containsText" priority="16176" operator="containsText" id="{4825D326-3E4E-415D-848B-FA6B5C4B96ED}">
            <xm:f>NOT(ISERROR(SEARCH('Listados Datos'!$T$6,AW99)))</xm:f>
            <xm:f>'Listados Datos'!$T$6</xm:f>
            <x14:dxf>
              <font>
                <b/>
                <i val="0"/>
              </font>
              <fill>
                <patternFill>
                  <bgColor rgb="FF92D050"/>
                </patternFill>
              </fill>
            </x14:dxf>
          </x14:cfRule>
          <xm:sqref>AW99</xm:sqref>
        </x14:conditionalFormatting>
        <x14:conditionalFormatting xmlns:xm="http://schemas.microsoft.com/office/excel/2006/main">
          <x14:cfRule type="containsText" priority="16163" operator="containsText" id="{D7FD8930-1284-4A76-BC97-C2F1F4E73342}">
            <xm:f>NOT(ISERROR(SEARCH('Listados Datos'!$P$3,AU99)))</xm:f>
            <xm:f>'Listados Datos'!$P$3</xm:f>
            <x14:dxf>
              <fill>
                <patternFill>
                  <bgColor rgb="FF99CC00"/>
                </patternFill>
              </fill>
            </x14:dxf>
          </x14:cfRule>
          <x14:cfRule type="containsText" priority="16164" operator="containsText" id="{BC4E456B-6219-4A01-905C-85C87CB63D99}">
            <xm:f>NOT(ISERROR(SEARCH('Listados Datos'!$P$4,AU99)))</xm:f>
            <xm:f>'Listados Datos'!$P$4</xm:f>
            <x14:dxf>
              <fill>
                <patternFill>
                  <bgColor rgb="FF33CC33"/>
                </patternFill>
              </fill>
            </x14:dxf>
          </x14:cfRule>
          <x14:cfRule type="containsText" priority="16165" operator="containsText" id="{E95ED8B0-C6E8-4F06-83E9-1AE7559360F3}">
            <xm:f>NOT(ISERROR(SEARCH('Listados Datos'!$P$5,AU99)))</xm:f>
            <xm:f>'Listados Datos'!$P$5</xm:f>
            <x14:dxf>
              <fill>
                <patternFill>
                  <bgColor rgb="FFFFFF00"/>
                </patternFill>
              </fill>
            </x14:dxf>
          </x14:cfRule>
          <x14:cfRule type="containsText" priority="16166" operator="containsText" id="{F48FD42A-4A98-4EAF-86A1-B8C897F68B20}">
            <xm:f>NOT(ISERROR(SEARCH('Listados Datos'!$P$6,AU99)))</xm:f>
            <xm:f>'Listados Datos'!$P$6</xm:f>
            <x14:dxf>
              <fill>
                <patternFill>
                  <bgColor rgb="FFFFC000"/>
                </patternFill>
              </fill>
            </x14:dxf>
          </x14:cfRule>
          <x14:cfRule type="containsText" priority="16167" operator="containsText" id="{8EEAD636-5BC0-4FB3-B36E-DC82B7495D3E}">
            <xm:f>NOT(ISERROR(SEARCH('Listados Datos'!$P$7,AU99)))</xm:f>
            <xm:f>'Listados Datos'!$P$7</xm:f>
            <x14:dxf>
              <fill>
                <patternFill>
                  <bgColor rgb="FFFF0000"/>
                </patternFill>
              </fill>
            </x14:dxf>
          </x14:cfRule>
          <xm:sqref>AU99</xm:sqref>
        </x14:conditionalFormatting>
        <x14:conditionalFormatting xmlns:xm="http://schemas.microsoft.com/office/excel/2006/main">
          <x14:cfRule type="containsText" priority="16131" operator="containsText" id="{5FDA58F0-EF0D-4D32-84B1-AEA7AEF7AB08}">
            <xm:f>NOT(ISERROR(SEARCH('Listados Datos'!$T$3,AW96)))</xm:f>
            <xm:f>'Listados Datos'!$T$3</xm:f>
            <x14:dxf>
              <fill>
                <patternFill patternType="solid">
                  <bgColor rgb="FFC00000"/>
                </patternFill>
              </fill>
            </x14:dxf>
          </x14:cfRule>
          <x14:cfRule type="containsText" priority="16132" operator="containsText" id="{C2D468B7-5708-41CE-AE4B-00A571DE9403}">
            <xm:f>NOT(ISERROR(SEARCH('Listados Datos'!$T$4,AW96)))</xm:f>
            <xm:f>'Listados Datos'!$T$4</xm:f>
            <x14:dxf>
              <font>
                <b/>
                <i val="0"/>
                <color theme="0"/>
              </font>
              <fill>
                <patternFill>
                  <bgColor rgb="FFE26B0A"/>
                </patternFill>
              </fill>
            </x14:dxf>
          </x14:cfRule>
          <x14:cfRule type="containsText" priority="16133" operator="containsText" id="{23469AF2-2472-419E-9D1A-215F59721492}">
            <xm:f>NOT(ISERROR(SEARCH('Listados Datos'!$T$5,AW96)))</xm:f>
            <xm:f>'Listados Datos'!$T$5</xm:f>
            <x14:dxf>
              <font>
                <b/>
                <i val="0"/>
                <color auto="1"/>
              </font>
              <fill>
                <patternFill>
                  <bgColor rgb="FFFFFF00"/>
                </patternFill>
              </fill>
            </x14:dxf>
          </x14:cfRule>
          <x14:cfRule type="containsText" priority="16134" operator="containsText" id="{A6991795-4626-4D36-A8A4-5138FCF3E406}">
            <xm:f>NOT(ISERROR(SEARCH('Listados Datos'!$T$6,AW96)))</xm:f>
            <xm:f>'Listados Datos'!$T$6</xm:f>
            <x14:dxf>
              <font>
                <b/>
                <i val="0"/>
              </font>
              <fill>
                <patternFill>
                  <bgColor rgb="FF92D050"/>
                </patternFill>
              </fill>
            </x14:dxf>
          </x14:cfRule>
          <xm:sqref>AW96</xm:sqref>
        </x14:conditionalFormatting>
        <x14:conditionalFormatting xmlns:xm="http://schemas.microsoft.com/office/excel/2006/main">
          <x14:cfRule type="containsText" priority="16121" operator="containsText" id="{3F7040C0-014E-4470-9B3A-D259805E93E0}">
            <xm:f>NOT(ISERROR(SEARCH('Listados Datos'!$P$3,AU96)))</xm:f>
            <xm:f>'Listados Datos'!$P$3</xm:f>
            <x14:dxf>
              <fill>
                <patternFill>
                  <bgColor rgb="FF99CC00"/>
                </patternFill>
              </fill>
            </x14:dxf>
          </x14:cfRule>
          <x14:cfRule type="containsText" priority="16122" operator="containsText" id="{FE181334-A61C-492A-AD86-564021592659}">
            <xm:f>NOT(ISERROR(SEARCH('Listados Datos'!$P$4,AU96)))</xm:f>
            <xm:f>'Listados Datos'!$P$4</xm:f>
            <x14:dxf>
              <fill>
                <patternFill>
                  <bgColor rgb="FF33CC33"/>
                </patternFill>
              </fill>
            </x14:dxf>
          </x14:cfRule>
          <x14:cfRule type="containsText" priority="16123" operator="containsText" id="{10A33261-7DA1-44FA-9322-0D2EF63524E8}">
            <xm:f>NOT(ISERROR(SEARCH('Listados Datos'!$P$5,AU96)))</xm:f>
            <xm:f>'Listados Datos'!$P$5</xm:f>
            <x14:dxf>
              <fill>
                <patternFill>
                  <bgColor rgb="FFFFFF00"/>
                </patternFill>
              </fill>
            </x14:dxf>
          </x14:cfRule>
          <x14:cfRule type="containsText" priority="16124" operator="containsText" id="{6DC96D8C-1299-4310-BC9D-34C2883100FD}">
            <xm:f>NOT(ISERROR(SEARCH('Listados Datos'!$P$6,AU96)))</xm:f>
            <xm:f>'Listados Datos'!$P$6</xm:f>
            <x14:dxf>
              <fill>
                <patternFill>
                  <bgColor rgb="FFFFC000"/>
                </patternFill>
              </fill>
            </x14:dxf>
          </x14:cfRule>
          <x14:cfRule type="containsText" priority="16125" operator="containsText" id="{EE32C191-EEED-40FF-8B18-D9CFBAD8DF6D}">
            <xm:f>NOT(ISERROR(SEARCH('Listados Datos'!$P$7,AU96)))</xm:f>
            <xm:f>'Listados Datos'!$P$7</xm:f>
            <x14:dxf>
              <fill>
                <patternFill>
                  <bgColor rgb="FFFF0000"/>
                </patternFill>
              </fill>
            </x14:dxf>
          </x14:cfRule>
          <xm:sqref>AU96</xm:sqref>
        </x14:conditionalFormatting>
        <x14:conditionalFormatting xmlns:xm="http://schemas.microsoft.com/office/excel/2006/main">
          <x14:cfRule type="containsText" priority="16107" operator="containsText" id="{EA388E8C-8508-4180-9E79-BB8D87EE8643}">
            <xm:f>NOT(ISERROR(SEARCH('Listados Datos'!$P$3,AU97)))</xm:f>
            <xm:f>'Listados Datos'!$P$3</xm:f>
            <x14:dxf>
              <fill>
                <patternFill>
                  <bgColor rgb="FF99CC00"/>
                </patternFill>
              </fill>
            </x14:dxf>
          </x14:cfRule>
          <x14:cfRule type="containsText" priority="16108" operator="containsText" id="{A63109D0-A54D-42B0-902E-70498E6B3894}">
            <xm:f>NOT(ISERROR(SEARCH('Listados Datos'!$P$4,AU97)))</xm:f>
            <xm:f>'Listados Datos'!$P$4</xm:f>
            <x14:dxf>
              <fill>
                <patternFill>
                  <bgColor rgb="FF33CC33"/>
                </patternFill>
              </fill>
            </x14:dxf>
          </x14:cfRule>
          <x14:cfRule type="containsText" priority="16109" operator="containsText" id="{5DA83ABF-4E76-46F8-8E3A-1101EB4D2D03}">
            <xm:f>NOT(ISERROR(SEARCH('Listados Datos'!$P$5,AU97)))</xm:f>
            <xm:f>'Listados Datos'!$P$5</xm:f>
            <x14:dxf>
              <fill>
                <patternFill>
                  <bgColor rgb="FFFFFF00"/>
                </patternFill>
              </fill>
            </x14:dxf>
          </x14:cfRule>
          <x14:cfRule type="containsText" priority="16110" operator="containsText" id="{302D893E-4334-46E4-940C-1DFE0F743ECC}">
            <xm:f>NOT(ISERROR(SEARCH('Listados Datos'!$P$6,AU97)))</xm:f>
            <xm:f>'Listados Datos'!$P$6</xm:f>
            <x14:dxf>
              <fill>
                <patternFill>
                  <bgColor rgb="FFFFC000"/>
                </patternFill>
              </fill>
            </x14:dxf>
          </x14:cfRule>
          <x14:cfRule type="containsText" priority="16111" operator="containsText" id="{7264D1A6-8BE7-42F4-8749-37E1D079AE8F}">
            <xm:f>NOT(ISERROR(SEARCH('Listados Datos'!$P$7,AU97)))</xm:f>
            <xm:f>'Listados Datos'!$P$7</xm:f>
            <x14:dxf>
              <fill>
                <patternFill>
                  <bgColor rgb="FFFF0000"/>
                </patternFill>
              </fill>
            </x14:dxf>
          </x14:cfRule>
          <xm:sqref>AU97</xm:sqref>
        </x14:conditionalFormatting>
        <x14:conditionalFormatting xmlns:xm="http://schemas.microsoft.com/office/excel/2006/main">
          <x14:cfRule type="containsText" priority="16239" operator="containsText" id="{81DDC35E-F89B-4649-8C60-4C9F76701AEF}">
            <xm:f>NOT(ISERROR(SEARCH('Listados Datos'!$T$3,AE94)))</xm:f>
            <xm:f>'Listados Datos'!$T$3</xm:f>
            <x14:dxf>
              <fill>
                <patternFill patternType="solid">
                  <bgColor rgb="FFC00000"/>
                </patternFill>
              </fill>
            </x14:dxf>
          </x14:cfRule>
          <x14:cfRule type="containsText" priority="16240" operator="containsText" id="{1236A215-DB77-4C25-8CFC-32610741F252}">
            <xm:f>NOT(ISERROR(SEARCH('Listados Datos'!$T$4,AE94)))</xm:f>
            <xm:f>'Listados Datos'!$T$4</xm:f>
            <x14:dxf>
              <font>
                <b/>
                <i val="0"/>
                <color theme="0"/>
              </font>
              <fill>
                <patternFill>
                  <bgColor rgb="FFE26B0A"/>
                </patternFill>
              </fill>
            </x14:dxf>
          </x14:cfRule>
          <x14:cfRule type="containsText" priority="16241" operator="containsText" id="{BED755A4-28E8-4016-B0FF-72F3C1B7FF5A}">
            <xm:f>NOT(ISERROR(SEARCH('Listados Datos'!$T$5,AE94)))</xm:f>
            <xm:f>'Listados Datos'!$T$5</xm:f>
            <x14:dxf>
              <font>
                <b/>
                <i val="0"/>
                <color auto="1"/>
              </font>
              <fill>
                <patternFill>
                  <bgColor rgb="FFFFFF00"/>
                </patternFill>
              </fill>
            </x14:dxf>
          </x14:cfRule>
          <x14:cfRule type="containsText" priority="16242" operator="containsText" id="{FE9A9B1A-4554-4BC4-88E3-57DC894F9FCE}">
            <xm:f>NOT(ISERROR(SEARCH('Listados Datos'!$T$6,AE94)))</xm:f>
            <xm:f>'Listados Datos'!$T$6</xm:f>
            <x14:dxf>
              <font>
                <b/>
                <i val="0"/>
              </font>
              <fill>
                <patternFill>
                  <bgColor rgb="FF92D050"/>
                </patternFill>
              </fill>
            </x14:dxf>
          </x14:cfRule>
          <xm:sqref>AE94:AF95 AE99:AF99</xm:sqref>
        </x14:conditionalFormatting>
        <x14:conditionalFormatting xmlns:xm="http://schemas.microsoft.com/office/excel/2006/main">
          <x14:cfRule type="containsText" priority="16235" operator="containsText" id="{58FBC741-B582-4937-AB0B-3A2351A5B9C4}">
            <xm:f>NOT(ISERROR(SEARCH('Listados Datos'!$T$3,AA94)))</xm:f>
            <xm:f>'Listados Datos'!$T$3</xm:f>
            <x14:dxf>
              <fill>
                <patternFill patternType="solid">
                  <bgColor rgb="FFC00000"/>
                </patternFill>
              </fill>
            </x14:dxf>
          </x14:cfRule>
          <x14:cfRule type="containsText" priority="16236" operator="containsText" id="{6704E81A-E938-49B5-9303-0E5276B59975}">
            <xm:f>NOT(ISERROR(SEARCH('Listados Datos'!$T$4,AA94)))</xm:f>
            <xm:f>'Listados Datos'!$T$4</xm:f>
            <x14:dxf>
              <font>
                <b/>
                <i val="0"/>
                <color theme="0"/>
              </font>
              <fill>
                <patternFill>
                  <bgColor rgb="FFE26B0A"/>
                </patternFill>
              </fill>
            </x14:dxf>
          </x14:cfRule>
          <x14:cfRule type="containsText" priority="16237" operator="containsText" id="{B4EB11B0-68E5-4888-B240-321130FD209F}">
            <xm:f>NOT(ISERROR(SEARCH('Listados Datos'!$T$5,AA94)))</xm:f>
            <xm:f>'Listados Datos'!$T$5</xm:f>
            <x14:dxf>
              <font>
                <b/>
                <i val="0"/>
                <color auto="1"/>
              </font>
              <fill>
                <patternFill>
                  <bgColor rgb="FFFFFF00"/>
                </patternFill>
              </fill>
            </x14:dxf>
          </x14:cfRule>
          <x14:cfRule type="containsText" priority="16238" operator="containsText" id="{D3856026-54F7-4B8F-998E-D8247F006F21}">
            <xm:f>NOT(ISERROR(SEARCH('Listados Datos'!$T$6,AA94)))</xm:f>
            <xm:f>'Listados Datos'!$T$6</xm:f>
            <x14:dxf>
              <font>
                <b/>
                <i val="0"/>
              </font>
              <fill>
                <patternFill>
                  <bgColor rgb="FF92D050"/>
                </patternFill>
              </fill>
            </x14:dxf>
          </x14:cfRule>
          <xm:sqref>AA94:AA95</xm:sqref>
        </x14:conditionalFormatting>
        <x14:conditionalFormatting xmlns:xm="http://schemas.microsoft.com/office/excel/2006/main">
          <x14:cfRule type="containsText" priority="16225" operator="containsText" id="{0D0EBADB-1A77-4E50-9D5F-0523A2F4019D}">
            <xm:f>NOT(ISERROR(SEARCH('Listados Datos'!$P$3,Y94)))</xm:f>
            <xm:f>'Listados Datos'!$P$3</xm:f>
            <x14:dxf>
              <fill>
                <patternFill>
                  <bgColor rgb="FF99CC00"/>
                </patternFill>
              </fill>
            </x14:dxf>
          </x14:cfRule>
          <x14:cfRule type="containsText" priority="16226" operator="containsText" id="{809B69E5-F681-4FC9-A1B6-EDBC79B146AB}">
            <xm:f>NOT(ISERROR(SEARCH('Listados Datos'!$P$4,Y94)))</xm:f>
            <xm:f>'Listados Datos'!$P$4</xm:f>
            <x14:dxf>
              <fill>
                <patternFill>
                  <bgColor rgb="FF33CC33"/>
                </patternFill>
              </fill>
            </x14:dxf>
          </x14:cfRule>
          <x14:cfRule type="containsText" priority="16227" operator="containsText" id="{F55949B8-9017-4B09-8FC8-357EEDF0B4B6}">
            <xm:f>NOT(ISERROR(SEARCH('Listados Datos'!$P$5,Y94)))</xm:f>
            <xm:f>'Listados Datos'!$P$5</xm:f>
            <x14:dxf>
              <fill>
                <patternFill>
                  <bgColor rgb="FFFFFF00"/>
                </patternFill>
              </fill>
            </x14:dxf>
          </x14:cfRule>
          <x14:cfRule type="containsText" priority="16228" operator="containsText" id="{3F46C66A-1D6B-4DF3-9BB4-01BEDF94230D}">
            <xm:f>NOT(ISERROR(SEARCH('Listados Datos'!$P$6,Y94)))</xm:f>
            <xm:f>'Listados Datos'!$P$6</xm:f>
            <x14:dxf>
              <fill>
                <patternFill>
                  <bgColor rgb="FFFFC000"/>
                </patternFill>
              </fill>
            </x14:dxf>
          </x14:cfRule>
          <x14:cfRule type="containsText" priority="16229" operator="containsText" id="{DBE69D7C-2DC5-42D0-BF06-AA473EB9816B}">
            <xm:f>NOT(ISERROR(SEARCH('Listados Datos'!$P$7,Y94)))</xm:f>
            <xm:f>'Listados Datos'!$P$7</xm:f>
            <x14:dxf>
              <fill>
                <patternFill>
                  <bgColor rgb="FFFF0000"/>
                </patternFill>
              </fill>
            </x14:dxf>
          </x14:cfRule>
          <xm:sqref>Y94:Y95</xm:sqref>
        </x14:conditionalFormatting>
        <x14:conditionalFormatting xmlns:xm="http://schemas.microsoft.com/office/excel/2006/main">
          <x14:cfRule type="containsText" priority="16201" operator="containsText" id="{DCFFA6E7-FEDE-4390-BF4B-DEF6629DD471}">
            <xm:f>NOT(ISERROR(SEARCH('Listados Datos'!$T$3,AW94)))</xm:f>
            <xm:f>'Listados Datos'!$T$3</xm:f>
            <x14:dxf>
              <fill>
                <patternFill patternType="solid">
                  <bgColor rgb="FFC00000"/>
                </patternFill>
              </fill>
            </x14:dxf>
          </x14:cfRule>
          <x14:cfRule type="containsText" priority="16202" operator="containsText" id="{EC778306-F362-4C95-BB53-22A7289AACF2}">
            <xm:f>NOT(ISERROR(SEARCH('Listados Datos'!$T$4,AW94)))</xm:f>
            <xm:f>'Listados Datos'!$T$4</xm:f>
            <x14:dxf>
              <font>
                <b/>
                <i val="0"/>
                <color theme="0"/>
              </font>
              <fill>
                <patternFill>
                  <bgColor rgb="FFE26B0A"/>
                </patternFill>
              </fill>
            </x14:dxf>
          </x14:cfRule>
          <x14:cfRule type="containsText" priority="16203" operator="containsText" id="{D68C80F4-5BED-40A2-8287-FDEF5D333E4C}">
            <xm:f>NOT(ISERROR(SEARCH('Listados Datos'!$T$5,AW94)))</xm:f>
            <xm:f>'Listados Datos'!$T$5</xm:f>
            <x14:dxf>
              <font>
                <b/>
                <i val="0"/>
                <color auto="1"/>
              </font>
              <fill>
                <patternFill>
                  <bgColor rgb="FFFFFF00"/>
                </patternFill>
              </fill>
            </x14:dxf>
          </x14:cfRule>
          <x14:cfRule type="containsText" priority="16204" operator="containsText" id="{8D6918B0-3737-46BB-BA72-1D46B58AC3B4}">
            <xm:f>NOT(ISERROR(SEARCH('Listados Datos'!$T$6,AW94)))</xm:f>
            <xm:f>'Listados Datos'!$T$6</xm:f>
            <x14:dxf>
              <font>
                <b/>
                <i val="0"/>
              </font>
              <fill>
                <patternFill>
                  <bgColor rgb="FF92D050"/>
                </patternFill>
              </fill>
            </x14:dxf>
          </x14:cfRule>
          <xm:sqref>AW94</xm:sqref>
        </x14:conditionalFormatting>
        <x14:conditionalFormatting xmlns:xm="http://schemas.microsoft.com/office/excel/2006/main">
          <x14:cfRule type="containsText" priority="16191" operator="containsText" id="{CC270B1D-267E-486E-BBC6-CCD6E0B8BFC8}">
            <xm:f>NOT(ISERROR(SEARCH('Listados Datos'!$P$3,AU94)))</xm:f>
            <xm:f>'Listados Datos'!$P$3</xm:f>
            <x14:dxf>
              <fill>
                <patternFill>
                  <bgColor rgb="FF99CC00"/>
                </patternFill>
              </fill>
            </x14:dxf>
          </x14:cfRule>
          <x14:cfRule type="containsText" priority="16192" operator="containsText" id="{6E4760BB-E8D1-41C5-A73E-9805E58E4ABC}">
            <xm:f>NOT(ISERROR(SEARCH('Listados Datos'!$P$4,AU94)))</xm:f>
            <xm:f>'Listados Datos'!$P$4</xm:f>
            <x14:dxf>
              <fill>
                <patternFill>
                  <bgColor rgb="FF33CC33"/>
                </patternFill>
              </fill>
            </x14:dxf>
          </x14:cfRule>
          <x14:cfRule type="containsText" priority="16193" operator="containsText" id="{727E2E01-EF0A-49B8-B1B1-C3CB278CADBE}">
            <xm:f>NOT(ISERROR(SEARCH('Listados Datos'!$P$5,AU94)))</xm:f>
            <xm:f>'Listados Datos'!$P$5</xm:f>
            <x14:dxf>
              <fill>
                <patternFill>
                  <bgColor rgb="FFFFFF00"/>
                </patternFill>
              </fill>
            </x14:dxf>
          </x14:cfRule>
          <x14:cfRule type="containsText" priority="16194" operator="containsText" id="{A27F156B-CBFB-44BC-AE9E-1AA4E380781B}">
            <xm:f>NOT(ISERROR(SEARCH('Listados Datos'!$P$6,AU94)))</xm:f>
            <xm:f>'Listados Datos'!$P$6</xm:f>
            <x14:dxf>
              <fill>
                <patternFill>
                  <bgColor rgb="FFFFC000"/>
                </patternFill>
              </fill>
            </x14:dxf>
          </x14:cfRule>
          <x14:cfRule type="containsText" priority="16195" operator="containsText" id="{04EA08EC-603E-4DBE-9941-CDCE5C500AC4}">
            <xm:f>NOT(ISERROR(SEARCH('Listados Datos'!$P$7,AU94)))</xm:f>
            <xm:f>'Listados Datos'!$P$7</xm:f>
            <x14:dxf>
              <fill>
                <patternFill>
                  <bgColor rgb="FFFF0000"/>
                </patternFill>
              </fill>
            </x14:dxf>
          </x14:cfRule>
          <xm:sqref>AU94</xm:sqref>
        </x14:conditionalFormatting>
        <x14:conditionalFormatting xmlns:xm="http://schemas.microsoft.com/office/excel/2006/main">
          <x14:cfRule type="containsText" priority="16187" operator="containsText" id="{A811E6C3-277C-4A75-AA57-B184938078C8}">
            <xm:f>NOT(ISERROR(SEARCH('Listados Datos'!$T$3,AW95)))</xm:f>
            <xm:f>'Listados Datos'!$T$3</xm:f>
            <x14:dxf>
              <fill>
                <patternFill patternType="solid">
                  <bgColor rgb="FFC00000"/>
                </patternFill>
              </fill>
            </x14:dxf>
          </x14:cfRule>
          <x14:cfRule type="containsText" priority="16188" operator="containsText" id="{533B1801-47FB-44E5-A85C-0210C712D550}">
            <xm:f>NOT(ISERROR(SEARCH('Listados Datos'!$T$4,AW95)))</xm:f>
            <xm:f>'Listados Datos'!$T$4</xm:f>
            <x14:dxf>
              <font>
                <b/>
                <i val="0"/>
                <color theme="0"/>
              </font>
              <fill>
                <patternFill>
                  <bgColor rgb="FFE26B0A"/>
                </patternFill>
              </fill>
            </x14:dxf>
          </x14:cfRule>
          <x14:cfRule type="containsText" priority="16189" operator="containsText" id="{D12E90F9-5AEE-4D02-AD0A-9D52AF9D7C9B}">
            <xm:f>NOT(ISERROR(SEARCH('Listados Datos'!$T$5,AW95)))</xm:f>
            <xm:f>'Listados Datos'!$T$5</xm:f>
            <x14:dxf>
              <font>
                <b/>
                <i val="0"/>
                <color auto="1"/>
              </font>
              <fill>
                <patternFill>
                  <bgColor rgb="FFFFFF00"/>
                </patternFill>
              </fill>
            </x14:dxf>
          </x14:cfRule>
          <x14:cfRule type="containsText" priority="16190" operator="containsText" id="{AEF36494-99A4-40B2-B790-0A36F3575F36}">
            <xm:f>NOT(ISERROR(SEARCH('Listados Datos'!$T$6,AW95)))</xm:f>
            <xm:f>'Listados Datos'!$T$6</xm:f>
            <x14:dxf>
              <font>
                <b/>
                <i val="0"/>
              </font>
              <fill>
                <patternFill>
                  <bgColor rgb="FF92D050"/>
                </patternFill>
              </fill>
            </x14:dxf>
          </x14:cfRule>
          <xm:sqref>AW95</xm:sqref>
        </x14:conditionalFormatting>
        <x14:conditionalFormatting xmlns:xm="http://schemas.microsoft.com/office/excel/2006/main">
          <x14:cfRule type="containsText" priority="16177" operator="containsText" id="{F426417E-7C87-44B2-98F8-F5BF6AAC89B6}">
            <xm:f>NOT(ISERROR(SEARCH('Listados Datos'!$P$3,AU95)))</xm:f>
            <xm:f>'Listados Datos'!$P$3</xm:f>
            <x14:dxf>
              <fill>
                <patternFill>
                  <bgColor rgb="FF99CC00"/>
                </patternFill>
              </fill>
            </x14:dxf>
          </x14:cfRule>
          <x14:cfRule type="containsText" priority="16178" operator="containsText" id="{CA654573-CC60-4671-8C7F-3BBDD615F842}">
            <xm:f>NOT(ISERROR(SEARCH('Listados Datos'!$P$4,AU95)))</xm:f>
            <xm:f>'Listados Datos'!$P$4</xm:f>
            <x14:dxf>
              <fill>
                <patternFill>
                  <bgColor rgb="FF33CC33"/>
                </patternFill>
              </fill>
            </x14:dxf>
          </x14:cfRule>
          <x14:cfRule type="containsText" priority="16179" operator="containsText" id="{3E3A9609-6CF5-4403-8EB3-4EA9CB7D5B34}">
            <xm:f>NOT(ISERROR(SEARCH('Listados Datos'!$P$5,AU95)))</xm:f>
            <xm:f>'Listados Datos'!$P$5</xm:f>
            <x14:dxf>
              <fill>
                <patternFill>
                  <bgColor rgb="FFFFFF00"/>
                </patternFill>
              </fill>
            </x14:dxf>
          </x14:cfRule>
          <x14:cfRule type="containsText" priority="16180" operator="containsText" id="{1E4523B2-E3BE-4A34-8D14-3765FB194DC0}">
            <xm:f>NOT(ISERROR(SEARCH('Listados Datos'!$P$6,AU95)))</xm:f>
            <xm:f>'Listados Datos'!$P$6</xm:f>
            <x14:dxf>
              <fill>
                <patternFill>
                  <bgColor rgb="FFFFC000"/>
                </patternFill>
              </fill>
            </x14:dxf>
          </x14:cfRule>
          <x14:cfRule type="containsText" priority="16181" operator="containsText" id="{C3166C47-B67F-445F-B645-6F3370628EB9}">
            <xm:f>NOT(ISERROR(SEARCH('Listados Datos'!$P$7,AU95)))</xm:f>
            <xm:f>'Listados Datos'!$P$7</xm:f>
            <x14:dxf>
              <fill>
                <patternFill>
                  <bgColor rgb="FFFF0000"/>
                </patternFill>
              </fill>
            </x14:dxf>
          </x14:cfRule>
          <xm:sqref>AU95</xm:sqref>
        </x14:conditionalFormatting>
        <x14:conditionalFormatting xmlns:xm="http://schemas.microsoft.com/office/excel/2006/main">
          <x14:cfRule type="containsText" priority="16159" operator="containsText" id="{5307351B-7E14-45E0-BA1D-E8D4730677D5}">
            <xm:f>NOT(ISERROR(SEARCH('Listados Datos'!$T$3,AE96)))</xm:f>
            <xm:f>'Listados Datos'!$T$3</xm:f>
            <x14:dxf>
              <fill>
                <patternFill patternType="solid">
                  <bgColor rgb="FFC00000"/>
                </patternFill>
              </fill>
            </x14:dxf>
          </x14:cfRule>
          <x14:cfRule type="containsText" priority="16160" operator="containsText" id="{6B8B1DA7-82B9-4A45-AD47-425E3A65A4B0}">
            <xm:f>NOT(ISERROR(SEARCH('Listados Datos'!$T$4,AE96)))</xm:f>
            <xm:f>'Listados Datos'!$T$4</xm:f>
            <x14:dxf>
              <font>
                <b/>
                <i val="0"/>
                <color theme="0"/>
              </font>
              <fill>
                <patternFill>
                  <bgColor rgb="FFE26B0A"/>
                </patternFill>
              </fill>
            </x14:dxf>
          </x14:cfRule>
          <x14:cfRule type="containsText" priority="16161" operator="containsText" id="{0452732D-43D0-4FDA-BF9B-09649B09059E}">
            <xm:f>NOT(ISERROR(SEARCH('Listados Datos'!$T$5,AE96)))</xm:f>
            <xm:f>'Listados Datos'!$T$5</xm:f>
            <x14:dxf>
              <font>
                <b/>
                <i val="0"/>
                <color auto="1"/>
              </font>
              <fill>
                <patternFill>
                  <bgColor rgb="FFFFFF00"/>
                </patternFill>
              </fill>
            </x14:dxf>
          </x14:cfRule>
          <x14:cfRule type="containsText" priority="16162" operator="containsText" id="{6CFA7737-1DDE-40FA-B11B-27136F6749B1}">
            <xm:f>NOT(ISERROR(SEARCH('Listados Datos'!$T$6,AE96)))</xm:f>
            <xm:f>'Listados Datos'!$T$6</xm:f>
            <x14:dxf>
              <font>
                <b/>
                <i val="0"/>
              </font>
              <fill>
                <patternFill>
                  <bgColor rgb="FF92D050"/>
                </patternFill>
              </fill>
            </x14:dxf>
          </x14:cfRule>
          <xm:sqref>AE96:AF97</xm:sqref>
        </x14:conditionalFormatting>
        <x14:conditionalFormatting xmlns:xm="http://schemas.microsoft.com/office/excel/2006/main">
          <x14:cfRule type="containsText" priority="16155" operator="containsText" id="{AA8DCF57-878B-4442-98EF-3EBD14A2F698}">
            <xm:f>NOT(ISERROR(SEARCH('Listados Datos'!$T$3,AA96)))</xm:f>
            <xm:f>'Listados Datos'!$T$3</xm:f>
            <x14:dxf>
              <fill>
                <patternFill patternType="solid">
                  <bgColor rgb="FFC00000"/>
                </patternFill>
              </fill>
            </x14:dxf>
          </x14:cfRule>
          <x14:cfRule type="containsText" priority="16156" operator="containsText" id="{3DE61B03-9B54-4443-9CE6-C1967C513ED5}">
            <xm:f>NOT(ISERROR(SEARCH('Listados Datos'!$T$4,AA96)))</xm:f>
            <xm:f>'Listados Datos'!$T$4</xm:f>
            <x14:dxf>
              <font>
                <b/>
                <i val="0"/>
                <color theme="0"/>
              </font>
              <fill>
                <patternFill>
                  <bgColor rgb="FFE26B0A"/>
                </patternFill>
              </fill>
            </x14:dxf>
          </x14:cfRule>
          <x14:cfRule type="containsText" priority="16157" operator="containsText" id="{4A5DEF56-4CED-4D88-BB51-456529E8F220}">
            <xm:f>NOT(ISERROR(SEARCH('Listados Datos'!$T$5,AA96)))</xm:f>
            <xm:f>'Listados Datos'!$T$5</xm:f>
            <x14:dxf>
              <font>
                <b/>
                <i val="0"/>
                <color auto="1"/>
              </font>
              <fill>
                <patternFill>
                  <bgColor rgb="FFFFFF00"/>
                </patternFill>
              </fill>
            </x14:dxf>
          </x14:cfRule>
          <x14:cfRule type="containsText" priority="16158" operator="containsText" id="{D7E06E37-0BC2-4B72-86E5-A4706B6631B5}">
            <xm:f>NOT(ISERROR(SEARCH('Listados Datos'!$T$6,AA96)))</xm:f>
            <xm:f>'Listados Datos'!$T$6</xm:f>
            <x14:dxf>
              <font>
                <b/>
                <i val="0"/>
              </font>
              <fill>
                <patternFill>
                  <bgColor rgb="FF92D050"/>
                </patternFill>
              </fill>
            </x14:dxf>
          </x14:cfRule>
          <xm:sqref>AA96:AA97</xm:sqref>
        </x14:conditionalFormatting>
        <x14:conditionalFormatting xmlns:xm="http://schemas.microsoft.com/office/excel/2006/main">
          <x14:cfRule type="containsText" priority="16145" operator="containsText" id="{BD818F51-0479-49B6-AB03-70831EBA366A}">
            <xm:f>NOT(ISERROR(SEARCH('Listados Datos'!$P$3,Y96)))</xm:f>
            <xm:f>'Listados Datos'!$P$3</xm:f>
            <x14:dxf>
              <fill>
                <patternFill>
                  <bgColor rgb="FF99CC00"/>
                </patternFill>
              </fill>
            </x14:dxf>
          </x14:cfRule>
          <x14:cfRule type="containsText" priority="16146" operator="containsText" id="{625BE668-6101-4FD6-BB35-434E814BF317}">
            <xm:f>NOT(ISERROR(SEARCH('Listados Datos'!$P$4,Y96)))</xm:f>
            <xm:f>'Listados Datos'!$P$4</xm:f>
            <x14:dxf>
              <fill>
                <patternFill>
                  <bgColor rgb="FF33CC33"/>
                </patternFill>
              </fill>
            </x14:dxf>
          </x14:cfRule>
          <x14:cfRule type="containsText" priority="16147" operator="containsText" id="{50F81EFE-AF9F-4AA0-97BD-06A9BFD7393C}">
            <xm:f>NOT(ISERROR(SEARCH('Listados Datos'!$P$5,Y96)))</xm:f>
            <xm:f>'Listados Datos'!$P$5</xm:f>
            <x14:dxf>
              <fill>
                <patternFill>
                  <bgColor rgb="FFFFFF00"/>
                </patternFill>
              </fill>
            </x14:dxf>
          </x14:cfRule>
          <x14:cfRule type="containsText" priority="16148" operator="containsText" id="{DEB94A34-54FD-4AA4-B85C-B46D397B3CAF}">
            <xm:f>NOT(ISERROR(SEARCH('Listados Datos'!$P$6,Y96)))</xm:f>
            <xm:f>'Listados Datos'!$P$6</xm:f>
            <x14:dxf>
              <fill>
                <patternFill>
                  <bgColor rgb="FFFFC000"/>
                </patternFill>
              </fill>
            </x14:dxf>
          </x14:cfRule>
          <x14:cfRule type="containsText" priority="16149" operator="containsText" id="{99C0E445-CBA8-4196-BB96-78C1B2F9594D}">
            <xm:f>NOT(ISERROR(SEARCH('Listados Datos'!$P$7,Y96)))</xm:f>
            <xm:f>'Listados Datos'!$P$7</xm:f>
            <x14:dxf>
              <fill>
                <patternFill>
                  <bgColor rgb="FFFF0000"/>
                </patternFill>
              </fill>
            </x14:dxf>
          </x14:cfRule>
          <xm:sqref>Y96:Y97</xm:sqref>
        </x14:conditionalFormatting>
        <x14:conditionalFormatting xmlns:xm="http://schemas.microsoft.com/office/excel/2006/main">
          <x14:cfRule type="containsText" priority="16117" operator="containsText" id="{F2208003-8838-490A-A586-691FA52EBF2F}">
            <xm:f>NOT(ISERROR(SEARCH('Listados Datos'!$T$3,AW97)))</xm:f>
            <xm:f>'Listados Datos'!$T$3</xm:f>
            <x14:dxf>
              <fill>
                <patternFill patternType="solid">
                  <bgColor rgb="FFC00000"/>
                </patternFill>
              </fill>
            </x14:dxf>
          </x14:cfRule>
          <x14:cfRule type="containsText" priority="16118" operator="containsText" id="{FADA6AD0-93C5-4502-8331-7C31331D2312}">
            <xm:f>NOT(ISERROR(SEARCH('Listados Datos'!$T$4,AW97)))</xm:f>
            <xm:f>'Listados Datos'!$T$4</xm:f>
            <x14:dxf>
              <font>
                <b/>
                <i val="0"/>
                <color theme="0"/>
              </font>
              <fill>
                <patternFill>
                  <bgColor rgb="FFE26B0A"/>
                </patternFill>
              </fill>
            </x14:dxf>
          </x14:cfRule>
          <x14:cfRule type="containsText" priority="16119" operator="containsText" id="{3BF97CD9-70BA-4108-8FD5-B20A821FF410}">
            <xm:f>NOT(ISERROR(SEARCH('Listados Datos'!$T$5,AW97)))</xm:f>
            <xm:f>'Listados Datos'!$T$5</xm:f>
            <x14:dxf>
              <font>
                <b/>
                <i val="0"/>
                <color auto="1"/>
              </font>
              <fill>
                <patternFill>
                  <bgColor rgb="FFFFFF00"/>
                </patternFill>
              </fill>
            </x14:dxf>
          </x14:cfRule>
          <x14:cfRule type="containsText" priority="16120" operator="containsText" id="{FB4EC4AC-63A4-48B5-A1B1-27579CAB1C00}">
            <xm:f>NOT(ISERROR(SEARCH('Listados Datos'!$T$6,AW97)))</xm:f>
            <xm:f>'Listados Datos'!$T$6</xm:f>
            <x14:dxf>
              <font>
                <b/>
                <i val="0"/>
              </font>
              <fill>
                <patternFill>
                  <bgColor rgb="FF92D050"/>
                </patternFill>
              </fill>
            </x14:dxf>
          </x14:cfRule>
          <xm:sqref>AW97</xm:sqref>
        </x14:conditionalFormatting>
        <x14:conditionalFormatting xmlns:xm="http://schemas.microsoft.com/office/excel/2006/main">
          <x14:cfRule type="containsText" priority="16103" operator="containsText" id="{5AA736FD-0B8F-4842-8B63-C9225D512E4F}">
            <xm:f>NOT(ISERROR(SEARCH('Listados Datos'!$T$3,AE14)))</xm:f>
            <xm:f>'Listados Datos'!$T$3</xm:f>
            <x14:dxf>
              <fill>
                <patternFill patternType="solid">
                  <bgColor rgb="FFC00000"/>
                </patternFill>
              </fill>
            </x14:dxf>
          </x14:cfRule>
          <x14:cfRule type="containsText" priority="16104" operator="containsText" id="{7C2E6FB0-2F61-4895-9062-C5CBAA2D9D26}">
            <xm:f>NOT(ISERROR(SEARCH('Listados Datos'!$T$4,AE14)))</xm:f>
            <xm:f>'Listados Datos'!$T$4</xm:f>
            <x14:dxf>
              <font>
                <b/>
                <i val="0"/>
                <color theme="0"/>
              </font>
              <fill>
                <patternFill>
                  <bgColor rgb="FFE26B0A"/>
                </patternFill>
              </fill>
            </x14:dxf>
          </x14:cfRule>
          <x14:cfRule type="containsText" priority="16105" operator="containsText" id="{B9CC5CF7-63F3-458E-A3D3-32C8E555FD8A}">
            <xm:f>NOT(ISERROR(SEARCH('Listados Datos'!$T$5,AE14)))</xm:f>
            <xm:f>'Listados Datos'!$T$5</xm:f>
            <x14:dxf>
              <font>
                <b/>
                <i val="0"/>
                <color auto="1"/>
              </font>
              <fill>
                <patternFill>
                  <bgColor rgb="FFFFFF00"/>
                </patternFill>
              </fill>
            </x14:dxf>
          </x14:cfRule>
          <x14:cfRule type="containsText" priority="16106" operator="containsText" id="{9B127FF2-B918-4F1A-A8D7-5DA6FDB7E618}">
            <xm:f>NOT(ISERROR(SEARCH('Listados Datos'!$T$6,AE14)))</xm:f>
            <xm:f>'Listados Datos'!$T$6</xm:f>
            <x14:dxf>
              <font>
                <b/>
                <i val="0"/>
              </font>
              <fill>
                <patternFill>
                  <bgColor rgb="FF92D050"/>
                </patternFill>
              </fill>
            </x14:dxf>
          </x14:cfRule>
          <xm:sqref>AE14:AF14</xm:sqref>
        </x14:conditionalFormatting>
        <x14:conditionalFormatting xmlns:xm="http://schemas.microsoft.com/office/excel/2006/main">
          <x14:cfRule type="containsText" priority="16099" operator="containsText" id="{F63A45D3-2EC6-46FF-82D1-A58CC486CD47}">
            <xm:f>NOT(ISERROR(SEARCH('Listados Datos'!$T$3,AW14)))</xm:f>
            <xm:f>'Listados Datos'!$T$3</xm:f>
            <x14:dxf>
              <fill>
                <patternFill patternType="solid">
                  <bgColor rgb="FFC00000"/>
                </patternFill>
              </fill>
            </x14:dxf>
          </x14:cfRule>
          <x14:cfRule type="containsText" priority="16100" operator="containsText" id="{1CEFE631-0D34-4074-A738-8F8E47CDAA00}">
            <xm:f>NOT(ISERROR(SEARCH('Listados Datos'!$T$4,AW14)))</xm:f>
            <xm:f>'Listados Datos'!$T$4</xm:f>
            <x14:dxf>
              <font>
                <b/>
                <i val="0"/>
                <color theme="0"/>
              </font>
              <fill>
                <patternFill>
                  <bgColor rgb="FFE26B0A"/>
                </patternFill>
              </fill>
            </x14:dxf>
          </x14:cfRule>
          <x14:cfRule type="containsText" priority="16101" operator="containsText" id="{C4992E8F-BE4B-4004-A323-0283DEE7F1E5}">
            <xm:f>NOT(ISERROR(SEARCH('Listados Datos'!$T$5,AW14)))</xm:f>
            <xm:f>'Listados Datos'!$T$5</xm:f>
            <x14:dxf>
              <font>
                <b/>
                <i val="0"/>
                <color auto="1"/>
              </font>
              <fill>
                <patternFill>
                  <bgColor rgb="FFFFFF00"/>
                </patternFill>
              </fill>
            </x14:dxf>
          </x14:cfRule>
          <x14:cfRule type="containsText" priority="16102" operator="containsText" id="{A79E57F1-FEAC-40EC-B6A3-EE2C76402C36}">
            <xm:f>NOT(ISERROR(SEARCH('Listados Datos'!$T$6,AW14)))</xm:f>
            <xm:f>'Listados Datos'!$T$6</xm:f>
            <x14:dxf>
              <font>
                <b/>
                <i val="0"/>
              </font>
              <fill>
                <patternFill>
                  <bgColor rgb="FF92D050"/>
                </patternFill>
              </fill>
            </x14:dxf>
          </x14:cfRule>
          <xm:sqref>AW14</xm:sqref>
        </x14:conditionalFormatting>
        <x14:conditionalFormatting xmlns:xm="http://schemas.microsoft.com/office/excel/2006/main">
          <x14:cfRule type="containsText" priority="16089" operator="containsText" id="{8547DE42-DD6A-4E32-A24B-9DEAB3160449}">
            <xm:f>NOT(ISERROR(SEARCH('Listados Datos'!$P$3,AU14)))</xm:f>
            <xm:f>'Listados Datos'!$P$3</xm:f>
            <x14:dxf>
              <fill>
                <patternFill>
                  <bgColor rgb="FF99CC00"/>
                </patternFill>
              </fill>
            </x14:dxf>
          </x14:cfRule>
          <x14:cfRule type="containsText" priority="16090" operator="containsText" id="{EC48F279-1C65-4EB1-AC3F-D173D23D03CC}">
            <xm:f>NOT(ISERROR(SEARCH('Listados Datos'!$P$4,AU14)))</xm:f>
            <xm:f>'Listados Datos'!$P$4</xm:f>
            <x14:dxf>
              <fill>
                <patternFill>
                  <bgColor rgb="FF33CC33"/>
                </patternFill>
              </fill>
            </x14:dxf>
          </x14:cfRule>
          <x14:cfRule type="containsText" priority="16091" operator="containsText" id="{17CE70EE-D27C-497F-A949-AFF06A1BD129}">
            <xm:f>NOT(ISERROR(SEARCH('Listados Datos'!$P$5,AU14)))</xm:f>
            <xm:f>'Listados Datos'!$P$5</xm:f>
            <x14:dxf>
              <fill>
                <patternFill>
                  <bgColor rgb="FFFFFF00"/>
                </patternFill>
              </fill>
            </x14:dxf>
          </x14:cfRule>
          <x14:cfRule type="containsText" priority="16092" operator="containsText" id="{1449CD51-15CA-49C3-A371-C21747BBA361}">
            <xm:f>NOT(ISERROR(SEARCH('Listados Datos'!$P$6,AU14)))</xm:f>
            <xm:f>'Listados Datos'!$P$6</xm:f>
            <x14:dxf>
              <fill>
                <patternFill>
                  <bgColor rgb="FFFFC000"/>
                </patternFill>
              </fill>
            </x14:dxf>
          </x14:cfRule>
          <x14:cfRule type="containsText" priority="16093" operator="containsText" id="{481B57E0-5C61-4FED-9691-FB1F77123185}">
            <xm:f>NOT(ISERROR(SEARCH('Listados Datos'!$P$7,AU14)))</xm:f>
            <xm:f>'Listados Datos'!$P$7</xm:f>
            <x14:dxf>
              <fill>
                <patternFill>
                  <bgColor rgb="FFFF0000"/>
                </patternFill>
              </fill>
            </x14:dxf>
          </x14:cfRule>
          <xm:sqref>AU14</xm:sqref>
        </x14:conditionalFormatting>
        <x14:conditionalFormatting xmlns:xm="http://schemas.microsoft.com/office/excel/2006/main">
          <x14:cfRule type="containsText" priority="16085" operator="containsText" id="{5D6D6891-A538-47C7-8D1A-91227B6B45FE}">
            <xm:f>NOT(ISERROR(SEARCH('Listados Datos'!$T$3,AE20)))</xm:f>
            <xm:f>'Listados Datos'!$T$3</xm:f>
            <x14:dxf>
              <fill>
                <patternFill patternType="solid">
                  <bgColor rgb="FFC00000"/>
                </patternFill>
              </fill>
            </x14:dxf>
          </x14:cfRule>
          <x14:cfRule type="containsText" priority="16086" operator="containsText" id="{B4AADC44-C733-48E4-8DB6-4602F23A37A3}">
            <xm:f>NOT(ISERROR(SEARCH('Listados Datos'!$T$4,AE20)))</xm:f>
            <xm:f>'Listados Datos'!$T$4</xm:f>
            <x14:dxf>
              <font>
                <b/>
                <i val="0"/>
                <color theme="0"/>
              </font>
              <fill>
                <patternFill>
                  <bgColor rgb="FFE26B0A"/>
                </patternFill>
              </fill>
            </x14:dxf>
          </x14:cfRule>
          <x14:cfRule type="containsText" priority="16087" operator="containsText" id="{30089C21-4737-4536-BE8C-6FAC692BFCF9}">
            <xm:f>NOT(ISERROR(SEARCH('Listados Datos'!$T$5,AE20)))</xm:f>
            <xm:f>'Listados Datos'!$T$5</xm:f>
            <x14:dxf>
              <font>
                <b/>
                <i val="0"/>
                <color auto="1"/>
              </font>
              <fill>
                <patternFill>
                  <bgColor rgb="FFFFFF00"/>
                </patternFill>
              </fill>
            </x14:dxf>
          </x14:cfRule>
          <x14:cfRule type="containsText" priority="16088" operator="containsText" id="{B1B97618-4C38-4F76-B57B-64A4C0E3BC8C}">
            <xm:f>NOT(ISERROR(SEARCH('Listados Datos'!$T$6,AE20)))</xm:f>
            <xm:f>'Listados Datos'!$T$6</xm:f>
            <x14:dxf>
              <font>
                <b/>
                <i val="0"/>
              </font>
              <fill>
                <patternFill>
                  <bgColor rgb="FF92D050"/>
                </patternFill>
              </fill>
            </x14:dxf>
          </x14:cfRule>
          <xm:sqref>AE20:AF20</xm:sqref>
        </x14:conditionalFormatting>
        <x14:conditionalFormatting xmlns:xm="http://schemas.microsoft.com/office/excel/2006/main">
          <x14:cfRule type="containsText" priority="16081" operator="containsText" id="{8F29BA37-BC08-46AC-9FB0-BFEB2808453A}">
            <xm:f>NOT(ISERROR(SEARCH('Listados Datos'!$T$3,AA20)))</xm:f>
            <xm:f>'Listados Datos'!$T$3</xm:f>
            <x14:dxf>
              <fill>
                <patternFill patternType="solid">
                  <bgColor rgb="FFC00000"/>
                </patternFill>
              </fill>
            </x14:dxf>
          </x14:cfRule>
          <x14:cfRule type="containsText" priority="16082" operator="containsText" id="{5F2032AF-E4A0-43E8-B630-DF4B1318E561}">
            <xm:f>NOT(ISERROR(SEARCH('Listados Datos'!$T$4,AA20)))</xm:f>
            <xm:f>'Listados Datos'!$T$4</xm:f>
            <x14:dxf>
              <font>
                <b/>
                <i val="0"/>
                <color theme="0"/>
              </font>
              <fill>
                <patternFill>
                  <bgColor rgb="FFE26B0A"/>
                </patternFill>
              </fill>
            </x14:dxf>
          </x14:cfRule>
          <x14:cfRule type="containsText" priority="16083" operator="containsText" id="{0EB58E9C-D528-44AE-AE53-8F2479AB2C27}">
            <xm:f>NOT(ISERROR(SEARCH('Listados Datos'!$T$5,AA20)))</xm:f>
            <xm:f>'Listados Datos'!$T$5</xm:f>
            <x14:dxf>
              <font>
                <b/>
                <i val="0"/>
                <color auto="1"/>
              </font>
              <fill>
                <patternFill>
                  <bgColor rgb="FFFFFF00"/>
                </patternFill>
              </fill>
            </x14:dxf>
          </x14:cfRule>
          <x14:cfRule type="containsText" priority="16084" operator="containsText" id="{1AFB6A1F-C802-4C15-8C91-3F9C2F402C58}">
            <xm:f>NOT(ISERROR(SEARCH('Listados Datos'!$T$6,AA20)))</xm:f>
            <xm:f>'Listados Datos'!$T$6</xm:f>
            <x14:dxf>
              <font>
                <b/>
                <i val="0"/>
              </font>
              <fill>
                <patternFill>
                  <bgColor rgb="FF92D050"/>
                </patternFill>
              </fill>
            </x14:dxf>
          </x14:cfRule>
          <xm:sqref>AA20</xm:sqref>
        </x14:conditionalFormatting>
        <x14:conditionalFormatting xmlns:xm="http://schemas.microsoft.com/office/excel/2006/main">
          <x14:cfRule type="containsText" priority="16071" operator="containsText" id="{BD8524DD-C714-4AB1-8E68-A76D780546EB}">
            <xm:f>NOT(ISERROR(SEARCH('Listados Datos'!$P$3,Y20)))</xm:f>
            <xm:f>'Listados Datos'!$P$3</xm:f>
            <x14:dxf>
              <fill>
                <patternFill>
                  <bgColor rgb="FF99CC00"/>
                </patternFill>
              </fill>
            </x14:dxf>
          </x14:cfRule>
          <x14:cfRule type="containsText" priority="16072" operator="containsText" id="{0B1A69E4-6F26-4270-80CE-56935CA1DDBC}">
            <xm:f>NOT(ISERROR(SEARCH('Listados Datos'!$P$4,Y20)))</xm:f>
            <xm:f>'Listados Datos'!$P$4</xm:f>
            <x14:dxf>
              <fill>
                <patternFill>
                  <bgColor rgb="FF33CC33"/>
                </patternFill>
              </fill>
            </x14:dxf>
          </x14:cfRule>
          <x14:cfRule type="containsText" priority="16073" operator="containsText" id="{6BF2DCB1-90BC-4EC0-AC57-D52021436E8E}">
            <xm:f>NOT(ISERROR(SEARCH('Listados Datos'!$P$5,Y20)))</xm:f>
            <xm:f>'Listados Datos'!$P$5</xm:f>
            <x14:dxf>
              <fill>
                <patternFill>
                  <bgColor rgb="FFFFFF00"/>
                </patternFill>
              </fill>
            </x14:dxf>
          </x14:cfRule>
          <x14:cfRule type="containsText" priority="16074" operator="containsText" id="{158A21E6-4E8F-4638-9FDE-CD51918A5A34}">
            <xm:f>NOT(ISERROR(SEARCH('Listados Datos'!$P$6,Y20)))</xm:f>
            <xm:f>'Listados Datos'!$P$6</xm:f>
            <x14:dxf>
              <fill>
                <patternFill>
                  <bgColor rgb="FFFFC000"/>
                </patternFill>
              </fill>
            </x14:dxf>
          </x14:cfRule>
          <x14:cfRule type="containsText" priority="16075" operator="containsText" id="{C74E27BF-F4D9-40BF-B937-751DB8D58372}">
            <xm:f>NOT(ISERROR(SEARCH('Listados Datos'!$P$7,Y20)))</xm:f>
            <xm:f>'Listados Datos'!$P$7</xm:f>
            <x14:dxf>
              <fill>
                <patternFill>
                  <bgColor rgb="FFFF0000"/>
                </patternFill>
              </fill>
            </x14:dxf>
          </x14:cfRule>
          <xm:sqref>Y20</xm:sqref>
        </x14:conditionalFormatting>
        <x14:conditionalFormatting xmlns:xm="http://schemas.microsoft.com/office/excel/2006/main">
          <x14:cfRule type="containsText" priority="16057" operator="containsText" id="{862734C4-9C35-4120-8D75-19AC44BB1914}">
            <xm:f>NOT(ISERROR(SEARCH('Listados Datos'!$T$3,AW20)))</xm:f>
            <xm:f>'Listados Datos'!$T$3</xm:f>
            <x14:dxf>
              <fill>
                <patternFill patternType="solid">
                  <bgColor rgb="FFC00000"/>
                </patternFill>
              </fill>
            </x14:dxf>
          </x14:cfRule>
          <x14:cfRule type="containsText" priority="16058" operator="containsText" id="{4F917D15-A4AB-40D0-B2C5-338B74F164EE}">
            <xm:f>NOT(ISERROR(SEARCH('Listados Datos'!$T$4,AW20)))</xm:f>
            <xm:f>'Listados Datos'!$T$4</xm:f>
            <x14:dxf>
              <font>
                <b/>
                <i val="0"/>
                <color theme="0"/>
              </font>
              <fill>
                <patternFill>
                  <bgColor rgb="FFE26B0A"/>
                </patternFill>
              </fill>
            </x14:dxf>
          </x14:cfRule>
          <x14:cfRule type="containsText" priority="16059" operator="containsText" id="{FA6FEC13-3A2B-4106-987E-0200FFDF28A8}">
            <xm:f>NOT(ISERROR(SEARCH('Listados Datos'!$T$5,AW20)))</xm:f>
            <xm:f>'Listados Datos'!$T$5</xm:f>
            <x14:dxf>
              <font>
                <b/>
                <i val="0"/>
                <color auto="1"/>
              </font>
              <fill>
                <patternFill>
                  <bgColor rgb="FFFFFF00"/>
                </patternFill>
              </fill>
            </x14:dxf>
          </x14:cfRule>
          <x14:cfRule type="containsText" priority="16060" operator="containsText" id="{27F3FD2C-A33C-433C-B282-CD185F168F1A}">
            <xm:f>NOT(ISERROR(SEARCH('Listados Datos'!$T$6,AW20)))</xm:f>
            <xm:f>'Listados Datos'!$T$6</xm:f>
            <x14:dxf>
              <font>
                <b/>
                <i val="0"/>
              </font>
              <fill>
                <patternFill>
                  <bgColor rgb="FF92D050"/>
                </patternFill>
              </fill>
            </x14:dxf>
          </x14:cfRule>
          <xm:sqref>AW20</xm:sqref>
        </x14:conditionalFormatting>
        <x14:conditionalFormatting xmlns:xm="http://schemas.microsoft.com/office/excel/2006/main">
          <x14:cfRule type="containsText" priority="16047" operator="containsText" id="{24DEC247-BA09-4F8E-9D06-E41953584D0B}">
            <xm:f>NOT(ISERROR(SEARCH('Listados Datos'!$P$3,AU20)))</xm:f>
            <xm:f>'Listados Datos'!$P$3</xm:f>
            <x14:dxf>
              <fill>
                <patternFill>
                  <bgColor rgb="FF99CC00"/>
                </patternFill>
              </fill>
            </x14:dxf>
          </x14:cfRule>
          <x14:cfRule type="containsText" priority="16048" operator="containsText" id="{A86E0FEA-F2A8-4F00-869D-59F498DE3712}">
            <xm:f>NOT(ISERROR(SEARCH('Listados Datos'!$P$4,AU20)))</xm:f>
            <xm:f>'Listados Datos'!$P$4</xm:f>
            <x14:dxf>
              <fill>
                <patternFill>
                  <bgColor rgb="FF33CC33"/>
                </patternFill>
              </fill>
            </x14:dxf>
          </x14:cfRule>
          <x14:cfRule type="containsText" priority="16049" operator="containsText" id="{3496A81C-131E-4385-815B-BBF2AAB60310}">
            <xm:f>NOT(ISERROR(SEARCH('Listados Datos'!$P$5,AU20)))</xm:f>
            <xm:f>'Listados Datos'!$P$5</xm:f>
            <x14:dxf>
              <fill>
                <patternFill>
                  <bgColor rgb="FFFFFF00"/>
                </patternFill>
              </fill>
            </x14:dxf>
          </x14:cfRule>
          <x14:cfRule type="containsText" priority="16050" operator="containsText" id="{CC855DE6-3316-444B-AE21-B714D6E2276C}">
            <xm:f>NOT(ISERROR(SEARCH('Listados Datos'!$P$6,AU20)))</xm:f>
            <xm:f>'Listados Datos'!$P$6</xm:f>
            <x14:dxf>
              <fill>
                <patternFill>
                  <bgColor rgb="FFFFC000"/>
                </patternFill>
              </fill>
            </x14:dxf>
          </x14:cfRule>
          <x14:cfRule type="containsText" priority="16051" operator="containsText" id="{590454A4-7B89-4C6E-B2CB-4B2F0414691C}">
            <xm:f>NOT(ISERROR(SEARCH('Listados Datos'!$P$7,AU20)))</xm:f>
            <xm:f>'Listados Datos'!$P$7</xm:f>
            <x14:dxf>
              <fill>
                <patternFill>
                  <bgColor rgb="FFFF0000"/>
                </patternFill>
              </fill>
            </x14:dxf>
          </x14:cfRule>
          <xm:sqref>AU20</xm:sqref>
        </x14:conditionalFormatting>
        <x14:conditionalFormatting xmlns:xm="http://schemas.microsoft.com/office/excel/2006/main">
          <x14:cfRule type="containsText" priority="16005" operator="containsText" id="{D37B04B0-9619-4BD1-9FEC-CFB2BBB60AA2}">
            <xm:f>NOT(ISERROR(SEARCH('Listados Datos'!$P$3,AU26)))</xm:f>
            <xm:f>'Listados Datos'!$P$3</xm:f>
            <x14:dxf>
              <fill>
                <patternFill>
                  <bgColor rgb="FF99CC00"/>
                </patternFill>
              </fill>
            </x14:dxf>
          </x14:cfRule>
          <x14:cfRule type="containsText" priority="16006" operator="containsText" id="{97A75908-3E6F-440E-AFEB-D79C5A9E8AC4}">
            <xm:f>NOT(ISERROR(SEARCH('Listados Datos'!$P$4,AU26)))</xm:f>
            <xm:f>'Listados Datos'!$P$4</xm:f>
            <x14:dxf>
              <fill>
                <patternFill>
                  <bgColor rgb="FF33CC33"/>
                </patternFill>
              </fill>
            </x14:dxf>
          </x14:cfRule>
          <x14:cfRule type="containsText" priority="16007" operator="containsText" id="{B36AC7EF-78B8-49D2-84CB-02D51AA798CC}">
            <xm:f>NOT(ISERROR(SEARCH('Listados Datos'!$P$5,AU26)))</xm:f>
            <xm:f>'Listados Datos'!$P$5</xm:f>
            <x14:dxf>
              <fill>
                <patternFill>
                  <bgColor rgb="FFFFFF00"/>
                </patternFill>
              </fill>
            </x14:dxf>
          </x14:cfRule>
          <x14:cfRule type="containsText" priority="16008" operator="containsText" id="{E448A1CB-0819-4296-A294-E0D593D49659}">
            <xm:f>NOT(ISERROR(SEARCH('Listados Datos'!$P$6,AU26)))</xm:f>
            <xm:f>'Listados Datos'!$P$6</xm:f>
            <x14:dxf>
              <fill>
                <patternFill>
                  <bgColor rgb="FFFFC000"/>
                </patternFill>
              </fill>
            </x14:dxf>
          </x14:cfRule>
          <x14:cfRule type="containsText" priority="16009" operator="containsText" id="{F9489EE0-CF5D-407F-8E0C-19226E35DEDA}">
            <xm:f>NOT(ISERROR(SEARCH('Listados Datos'!$P$7,AU26)))</xm:f>
            <xm:f>'Listados Datos'!$P$7</xm:f>
            <x14:dxf>
              <fill>
                <patternFill>
                  <bgColor rgb="FFFF0000"/>
                </patternFill>
              </fill>
            </x14:dxf>
          </x14:cfRule>
          <xm:sqref>AU26</xm:sqref>
        </x14:conditionalFormatting>
        <x14:conditionalFormatting xmlns:xm="http://schemas.microsoft.com/office/excel/2006/main">
          <x14:cfRule type="containsText" priority="16015" operator="containsText" id="{8ED5EA92-2A50-481C-BD0E-3A68A708560B}">
            <xm:f>NOT(ISERROR(SEARCH('Listados Datos'!$T$3,AW26)))</xm:f>
            <xm:f>'Listados Datos'!$T$3</xm:f>
            <x14:dxf>
              <fill>
                <patternFill patternType="solid">
                  <bgColor rgb="FFC00000"/>
                </patternFill>
              </fill>
            </x14:dxf>
          </x14:cfRule>
          <x14:cfRule type="containsText" priority="16016" operator="containsText" id="{F9738E7F-DDF8-4C95-966E-40A5695C936E}">
            <xm:f>NOT(ISERROR(SEARCH('Listados Datos'!$T$4,AW26)))</xm:f>
            <xm:f>'Listados Datos'!$T$4</xm:f>
            <x14:dxf>
              <font>
                <b/>
                <i val="0"/>
                <color theme="0"/>
              </font>
              <fill>
                <patternFill>
                  <bgColor rgb="FFE26B0A"/>
                </patternFill>
              </fill>
            </x14:dxf>
          </x14:cfRule>
          <x14:cfRule type="containsText" priority="16017" operator="containsText" id="{A5024468-D70A-4FF3-8F00-9BE347D75FE5}">
            <xm:f>NOT(ISERROR(SEARCH('Listados Datos'!$T$5,AW26)))</xm:f>
            <xm:f>'Listados Datos'!$T$5</xm:f>
            <x14:dxf>
              <font>
                <b/>
                <i val="0"/>
                <color auto="1"/>
              </font>
              <fill>
                <patternFill>
                  <bgColor rgb="FFFFFF00"/>
                </patternFill>
              </fill>
            </x14:dxf>
          </x14:cfRule>
          <x14:cfRule type="containsText" priority="16018" operator="containsText" id="{6259135E-D316-4AC2-8CC5-F3D88A4E54B5}">
            <xm:f>NOT(ISERROR(SEARCH('Listados Datos'!$T$6,AW26)))</xm:f>
            <xm:f>'Listados Datos'!$T$6</xm:f>
            <x14:dxf>
              <font>
                <b/>
                <i val="0"/>
              </font>
              <fill>
                <patternFill>
                  <bgColor rgb="FF92D050"/>
                </patternFill>
              </fill>
            </x14:dxf>
          </x14:cfRule>
          <xm:sqref>AW26</xm:sqref>
        </x14:conditionalFormatting>
        <x14:conditionalFormatting xmlns:xm="http://schemas.microsoft.com/office/excel/2006/main">
          <x14:cfRule type="containsText" priority="16043" operator="containsText" id="{57248371-0BF4-4455-AE07-6256380C4048}">
            <xm:f>NOT(ISERROR(SEARCH('Listados Datos'!$T$3,AE26)))</xm:f>
            <xm:f>'Listados Datos'!$T$3</xm:f>
            <x14:dxf>
              <fill>
                <patternFill patternType="solid">
                  <bgColor rgb="FFC00000"/>
                </patternFill>
              </fill>
            </x14:dxf>
          </x14:cfRule>
          <x14:cfRule type="containsText" priority="16044" operator="containsText" id="{DFFE21E8-AF15-492A-BFA0-A136F50F1C24}">
            <xm:f>NOT(ISERROR(SEARCH('Listados Datos'!$T$4,AE26)))</xm:f>
            <xm:f>'Listados Datos'!$T$4</xm:f>
            <x14:dxf>
              <font>
                <b/>
                <i val="0"/>
                <color theme="0"/>
              </font>
              <fill>
                <patternFill>
                  <bgColor rgb="FFE26B0A"/>
                </patternFill>
              </fill>
            </x14:dxf>
          </x14:cfRule>
          <x14:cfRule type="containsText" priority="16045" operator="containsText" id="{01502575-3441-4247-8BD8-30E4C96573E6}">
            <xm:f>NOT(ISERROR(SEARCH('Listados Datos'!$T$5,AE26)))</xm:f>
            <xm:f>'Listados Datos'!$T$5</xm:f>
            <x14:dxf>
              <font>
                <b/>
                <i val="0"/>
                <color auto="1"/>
              </font>
              <fill>
                <patternFill>
                  <bgColor rgb="FFFFFF00"/>
                </patternFill>
              </fill>
            </x14:dxf>
          </x14:cfRule>
          <x14:cfRule type="containsText" priority="16046" operator="containsText" id="{C4DFD8E4-3237-4878-B3B7-80F5C7C5E27E}">
            <xm:f>NOT(ISERROR(SEARCH('Listados Datos'!$T$6,AE26)))</xm:f>
            <xm:f>'Listados Datos'!$T$6</xm:f>
            <x14:dxf>
              <font>
                <b/>
                <i val="0"/>
              </font>
              <fill>
                <patternFill>
                  <bgColor rgb="FF92D050"/>
                </patternFill>
              </fill>
            </x14:dxf>
          </x14:cfRule>
          <xm:sqref>AE26:AF26</xm:sqref>
        </x14:conditionalFormatting>
        <x14:conditionalFormatting xmlns:xm="http://schemas.microsoft.com/office/excel/2006/main">
          <x14:cfRule type="containsText" priority="16039" operator="containsText" id="{7AD30F2D-68A3-4730-90A0-4B47DE89DC44}">
            <xm:f>NOT(ISERROR(SEARCH('Listados Datos'!$T$3,AA26)))</xm:f>
            <xm:f>'Listados Datos'!$T$3</xm:f>
            <x14:dxf>
              <fill>
                <patternFill patternType="solid">
                  <bgColor rgb="FFC00000"/>
                </patternFill>
              </fill>
            </x14:dxf>
          </x14:cfRule>
          <x14:cfRule type="containsText" priority="16040" operator="containsText" id="{C0CE6880-DC6E-45BB-B4DD-73408B68CDE5}">
            <xm:f>NOT(ISERROR(SEARCH('Listados Datos'!$T$4,AA26)))</xm:f>
            <xm:f>'Listados Datos'!$T$4</xm:f>
            <x14:dxf>
              <font>
                <b/>
                <i val="0"/>
                <color theme="0"/>
              </font>
              <fill>
                <patternFill>
                  <bgColor rgb="FFE26B0A"/>
                </patternFill>
              </fill>
            </x14:dxf>
          </x14:cfRule>
          <x14:cfRule type="containsText" priority="16041" operator="containsText" id="{C8F3CF51-0187-40FD-825F-AAF63AECA9F3}">
            <xm:f>NOT(ISERROR(SEARCH('Listados Datos'!$T$5,AA26)))</xm:f>
            <xm:f>'Listados Datos'!$T$5</xm:f>
            <x14:dxf>
              <font>
                <b/>
                <i val="0"/>
                <color auto="1"/>
              </font>
              <fill>
                <patternFill>
                  <bgColor rgb="FFFFFF00"/>
                </patternFill>
              </fill>
            </x14:dxf>
          </x14:cfRule>
          <x14:cfRule type="containsText" priority="16042" operator="containsText" id="{246DCF67-400C-4A4D-9D5F-317B726CFF7A}">
            <xm:f>NOT(ISERROR(SEARCH('Listados Datos'!$T$6,AA26)))</xm:f>
            <xm:f>'Listados Datos'!$T$6</xm:f>
            <x14:dxf>
              <font>
                <b/>
                <i val="0"/>
              </font>
              <fill>
                <patternFill>
                  <bgColor rgb="FF92D050"/>
                </patternFill>
              </fill>
            </x14:dxf>
          </x14:cfRule>
          <xm:sqref>AA26</xm:sqref>
        </x14:conditionalFormatting>
        <x14:conditionalFormatting xmlns:xm="http://schemas.microsoft.com/office/excel/2006/main">
          <x14:cfRule type="containsText" priority="16029" operator="containsText" id="{53B89BEB-003A-4E3A-9554-810DF3DB4B94}">
            <xm:f>NOT(ISERROR(SEARCH('Listados Datos'!$P$3,Y26)))</xm:f>
            <xm:f>'Listados Datos'!$P$3</xm:f>
            <x14:dxf>
              <fill>
                <patternFill>
                  <bgColor rgb="FF99CC00"/>
                </patternFill>
              </fill>
            </x14:dxf>
          </x14:cfRule>
          <x14:cfRule type="containsText" priority="16030" operator="containsText" id="{F7B92D37-4D1C-42B0-AFB9-8B60CD56EBF3}">
            <xm:f>NOT(ISERROR(SEARCH('Listados Datos'!$P$4,Y26)))</xm:f>
            <xm:f>'Listados Datos'!$P$4</xm:f>
            <x14:dxf>
              <fill>
                <patternFill>
                  <bgColor rgb="FF33CC33"/>
                </patternFill>
              </fill>
            </x14:dxf>
          </x14:cfRule>
          <x14:cfRule type="containsText" priority="16031" operator="containsText" id="{FB168047-6D0E-40D8-A614-5A58C6BBD8FE}">
            <xm:f>NOT(ISERROR(SEARCH('Listados Datos'!$P$5,Y26)))</xm:f>
            <xm:f>'Listados Datos'!$P$5</xm:f>
            <x14:dxf>
              <fill>
                <patternFill>
                  <bgColor rgb="FFFFFF00"/>
                </patternFill>
              </fill>
            </x14:dxf>
          </x14:cfRule>
          <x14:cfRule type="containsText" priority="16032" operator="containsText" id="{1A16AE6D-24D6-498C-913B-FE5AA2611235}">
            <xm:f>NOT(ISERROR(SEARCH('Listados Datos'!$P$6,Y26)))</xm:f>
            <xm:f>'Listados Datos'!$P$6</xm:f>
            <x14:dxf>
              <fill>
                <patternFill>
                  <bgColor rgb="FFFFC000"/>
                </patternFill>
              </fill>
            </x14:dxf>
          </x14:cfRule>
          <x14:cfRule type="containsText" priority="16033" operator="containsText" id="{20B96EAC-0236-4E92-98E4-14273055C216}">
            <xm:f>NOT(ISERROR(SEARCH('Listados Datos'!$P$7,Y26)))</xm:f>
            <xm:f>'Listados Datos'!$P$7</xm:f>
            <x14:dxf>
              <fill>
                <patternFill>
                  <bgColor rgb="FFFF0000"/>
                </patternFill>
              </fill>
            </x14:dxf>
          </x14:cfRule>
          <xm:sqref>Y26</xm:sqref>
        </x14:conditionalFormatting>
        <x14:conditionalFormatting xmlns:xm="http://schemas.microsoft.com/office/excel/2006/main">
          <x14:cfRule type="containsText" priority="16001" operator="containsText" id="{2AC37863-09D0-4B62-BE5C-3570D8159F5E}">
            <xm:f>NOT(ISERROR(SEARCH('Listados Datos'!$T$3,AE32)))</xm:f>
            <xm:f>'Listados Datos'!$T$3</xm:f>
            <x14:dxf>
              <fill>
                <patternFill patternType="solid">
                  <bgColor rgb="FFC00000"/>
                </patternFill>
              </fill>
            </x14:dxf>
          </x14:cfRule>
          <x14:cfRule type="containsText" priority="16002" operator="containsText" id="{7B09E94D-F032-4824-819B-2B58D49E3B8A}">
            <xm:f>NOT(ISERROR(SEARCH('Listados Datos'!$T$4,AE32)))</xm:f>
            <xm:f>'Listados Datos'!$T$4</xm:f>
            <x14:dxf>
              <font>
                <b/>
                <i val="0"/>
                <color theme="0"/>
              </font>
              <fill>
                <patternFill>
                  <bgColor rgb="FFE26B0A"/>
                </patternFill>
              </fill>
            </x14:dxf>
          </x14:cfRule>
          <x14:cfRule type="containsText" priority="16003" operator="containsText" id="{ADB7304B-5602-478E-9CF1-1815FC6279FD}">
            <xm:f>NOT(ISERROR(SEARCH('Listados Datos'!$T$5,AE32)))</xm:f>
            <xm:f>'Listados Datos'!$T$5</xm:f>
            <x14:dxf>
              <font>
                <b/>
                <i val="0"/>
                <color auto="1"/>
              </font>
              <fill>
                <patternFill>
                  <bgColor rgb="FFFFFF00"/>
                </patternFill>
              </fill>
            </x14:dxf>
          </x14:cfRule>
          <x14:cfRule type="containsText" priority="16004" operator="containsText" id="{F00CD460-F391-457F-B2E8-2F761DBE9674}">
            <xm:f>NOT(ISERROR(SEARCH('Listados Datos'!$T$6,AE32)))</xm:f>
            <xm:f>'Listados Datos'!$T$6</xm:f>
            <x14:dxf>
              <font>
                <b/>
                <i val="0"/>
              </font>
              <fill>
                <patternFill>
                  <bgColor rgb="FF92D050"/>
                </patternFill>
              </fill>
            </x14:dxf>
          </x14:cfRule>
          <xm:sqref>AE32:AF32</xm:sqref>
        </x14:conditionalFormatting>
        <x14:conditionalFormatting xmlns:xm="http://schemas.microsoft.com/office/excel/2006/main">
          <x14:cfRule type="containsText" priority="15997" operator="containsText" id="{2090FDDB-5D34-42F7-9776-FC3E52970D4D}">
            <xm:f>NOT(ISERROR(SEARCH('Listados Datos'!$T$3,AA32)))</xm:f>
            <xm:f>'Listados Datos'!$T$3</xm:f>
            <x14:dxf>
              <fill>
                <patternFill patternType="solid">
                  <bgColor rgb="FFC00000"/>
                </patternFill>
              </fill>
            </x14:dxf>
          </x14:cfRule>
          <x14:cfRule type="containsText" priority="15998" operator="containsText" id="{D5495203-A7D2-4A39-BFE4-AE46DED8F21E}">
            <xm:f>NOT(ISERROR(SEARCH('Listados Datos'!$T$4,AA32)))</xm:f>
            <xm:f>'Listados Datos'!$T$4</xm:f>
            <x14:dxf>
              <font>
                <b/>
                <i val="0"/>
                <color theme="0"/>
              </font>
              <fill>
                <patternFill>
                  <bgColor rgb="FFE26B0A"/>
                </patternFill>
              </fill>
            </x14:dxf>
          </x14:cfRule>
          <x14:cfRule type="containsText" priority="15999" operator="containsText" id="{3E276A5B-0764-4526-BC35-6F759E0A5D8E}">
            <xm:f>NOT(ISERROR(SEARCH('Listados Datos'!$T$5,AA32)))</xm:f>
            <xm:f>'Listados Datos'!$T$5</xm:f>
            <x14:dxf>
              <font>
                <b/>
                <i val="0"/>
                <color auto="1"/>
              </font>
              <fill>
                <patternFill>
                  <bgColor rgb="FFFFFF00"/>
                </patternFill>
              </fill>
            </x14:dxf>
          </x14:cfRule>
          <x14:cfRule type="containsText" priority="16000" operator="containsText" id="{4C858BF8-ED5C-4015-A345-AD7751112507}">
            <xm:f>NOT(ISERROR(SEARCH('Listados Datos'!$T$6,AA32)))</xm:f>
            <xm:f>'Listados Datos'!$T$6</xm:f>
            <x14:dxf>
              <font>
                <b/>
                <i val="0"/>
              </font>
              <fill>
                <patternFill>
                  <bgColor rgb="FF92D050"/>
                </patternFill>
              </fill>
            </x14:dxf>
          </x14:cfRule>
          <xm:sqref>AA32</xm:sqref>
        </x14:conditionalFormatting>
        <x14:conditionalFormatting xmlns:xm="http://schemas.microsoft.com/office/excel/2006/main">
          <x14:cfRule type="containsText" priority="15987" operator="containsText" id="{3813C8D6-8958-4096-AF28-5D79FA19964F}">
            <xm:f>NOT(ISERROR(SEARCH('Listados Datos'!$P$3,Y32)))</xm:f>
            <xm:f>'Listados Datos'!$P$3</xm:f>
            <x14:dxf>
              <fill>
                <patternFill>
                  <bgColor rgb="FF99CC00"/>
                </patternFill>
              </fill>
            </x14:dxf>
          </x14:cfRule>
          <x14:cfRule type="containsText" priority="15988" operator="containsText" id="{210E1442-BB86-4465-9FEF-5FC6A4785B1F}">
            <xm:f>NOT(ISERROR(SEARCH('Listados Datos'!$P$4,Y32)))</xm:f>
            <xm:f>'Listados Datos'!$P$4</xm:f>
            <x14:dxf>
              <fill>
                <patternFill>
                  <bgColor rgb="FF33CC33"/>
                </patternFill>
              </fill>
            </x14:dxf>
          </x14:cfRule>
          <x14:cfRule type="containsText" priority="15989" operator="containsText" id="{99B684AA-E0BB-476D-A30A-679247B5496E}">
            <xm:f>NOT(ISERROR(SEARCH('Listados Datos'!$P$5,Y32)))</xm:f>
            <xm:f>'Listados Datos'!$P$5</xm:f>
            <x14:dxf>
              <fill>
                <patternFill>
                  <bgColor rgb="FFFFFF00"/>
                </patternFill>
              </fill>
            </x14:dxf>
          </x14:cfRule>
          <x14:cfRule type="containsText" priority="15990" operator="containsText" id="{8D2F0C7A-DE60-4397-92B2-B1815EBC82CE}">
            <xm:f>NOT(ISERROR(SEARCH('Listados Datos'!$P$6,Y32)))</xm:f>
            <xm:f>'Listados Datos'!$P$6</xm:f>
            <x14:dxf>
              <fill>
                <patternFill>
                  <bgColor rgb="FFFFC000"/>
                </patternFill>
              </fill>
            </x14:dxf>
          </x14:cfRule>
          <x14:cfRule type="containsText" priority="15991" operator="containsText" id="{F7FB5F73-974C-44E8-8124-D238442B135D}">
            <xm:f>NOT(ISERROR(SEARCH('Listados Datos'!$P$7,Y32)))</xm:f>
            <xm:f>'Listados Datos'!$P$7</xm:f>
            <x14:dxf>
              <fill>
                <patternFill>
                  <bgColor rgb="FFFF0000"/>
                </patternFill>
              </fill>
            </x14:dxf>
          </x14:cfRule>
          <xm:sqref>Y32</xm:sqref>
        </x14:conditionalFormatting>
        <x14:conditionalFormatting xmlns:xm="http://schemas.microsoft.com/office/excel/2006/main">
          <x14:cfRule type="containsText" priority="15973" operator="containsText" id="{B2C42B4F-3342-4B84-BD3D-BC9F5A0FAE05}">
            <xm:f>NOT(ISERROR(SEARCH('Listados Datos'!$T$3,AW32)))</xm:f>
            <xm:f>'Listados Datos'!$T$3</xm:f>
            <x14:dxf>
              <fill>
                <patternFill patternType="solid">
                  <bgColor rgb="FFC00000"/>
                </patternFill>
              </fill>
            </x14:dxf>
          </x14:cfRule>
          <x14:cfRule type="containsText" priority="15974" operator="containsText" id="{57DEFDC7-547A-454E-9981-33107E389BD3}">
            <xm:f>NOT(ISERROR(SEARCH('Listados Datos'!$T$4,AW32)))</xm:f>
            <xm:f>'Listados Datos'!$T$4</xm:f>
            <x14:dxf>
              <font>
                <b/>
                <i val="0"/>
                <color theme="0"/>
              </font>
              <fill>
                <patternFill>
                  <bgColor rgb="FFE26B0A"/>
                </patternFill>
              </fill>
            </x14:dxf>
          </x14:cfRule>
          <x14:cfRule type="containsText" priority="15975" operator="containsText" id="{75CA4EFE-F94F-4A6F-A861-A31E5C041DFF}">
            <xm:f>NOT(ISERROR(SEARCH('Listados Datos'!$T$5,AW32)))</xm:f>
            <xm:f>'Listados Datos'!$T$5</xm:f>
            <x14:dxf>
              <font>
                <b/>
                <i val="0"/>
                <color auto="1"/>
              </font>
              <fill>
                <patternFill>
                  <bgColor rgb="FFFFFF00"/>
                </patternFill>
              </fill>
            </x14:dxf>
          </x14:cfRule>
          <x14:cfRule type="containsText" priority="15976" operator="containsText" id="{CDFF5DD6-AB82-4449-80DF-BEE8F57446F3}">
            <xm:f>NOT(ISERROR(SEARCH('Listados Datos'!$T$6,AW32)))</xm:f>
            <xm:f>'Listados Datos'!$T$6</xm:f>
            <x14:dxf>
              <font>
                <b/>
                <i val="0"/>
              </font>
              <fill>
                <patternFill>
                  <bgColor rgb="FF92D050"/>
                </patternFill>
              </fill>
            </x14:dxf>
          </x14:cfRule>
          <xm:sqref>AW32</xm:sqref>
        </x14:conditionalFormatting>
        <x14:conditionalFormatting xmlns:xm="http://schemas.microsoft.com/office/excel/2006/main">
          <x14:cfRule type="containsText" priority="15963" operator="containsText" id="{D7466D4A-6B30-41F4-A080-BA9032638490}">
            <xm:f>NOT(ISERROR(SEARCH('Listados Datos'!$P$3,AU32)))</xm:f>
            <xm:f>'Listados Datos'!$P$3</xm:f>
            <x14:dxf>
              <fill>
                <patternFill>
                  <bgColor rgb="FF99CC00"/>
                </patternFill>
              </fill>
            </x14:dxf>
          </x14:cfRule>
          <x14:cfRule type="containsText" priority="15964" operator="containsText" id="{F4D35C70-42DC-45EC-AD2A-358583C4318C}">
            <xm:f>NOT(ISERROR(SEARCH('Listados Datos'!$P$4,AU32)))</xm:f>
            <xm:f>'Listados Datos'!$P$4</xm:f>
            <x14:dxf>
              <fill>
                <patternFill>
                  <bgColor rgb="FF33CC33"/>
                </patternFill>
              </fill>
            </x14:dxf>
          </x14:cfRule>
          <x14:cfRule type="containsText" priority="15965" operator="containsText" id="{E6A8C600-F7CD-4778-B044-51421B6B3B8E}">
            <xm:f>NOT(ISERROR(SEARCH('Listados Datos'!$P$5,AU32)))</xm:f>
            <xm:f>'Listados Datos'!$P$5</xm:f>
            <x14:dxf>
              <fill>
                <patternFill>
                  <bgColor rgb="FFFFFF00"/>
                </patternFill>
              </fill>
            </x14:dxf>
          </x14:cfRule>
          <x14:cfRule type="containsText" priority="15966" operator="containsText" id="{5DE59673-EFA6-44CE-BD8D-BA8D4310154C}">
            <xm:f>NOT(ISERROR(SEARCH('Listados Datos'!$P$6,AU32)))</xm:f>
            <xm:f>'Listados Datos'!$P$6</xm:f>
            <x14:dxf>
              <fill>
                <patternFill>
                  <bgColor rgb="FFFFC000"/>
                </patternFill>
              </fill>
            </x14:dxf>
          </x14:cfRule>
          <x14:cfRule type="containsText" priority="15967" operator="containsText" id="{8CA0F14A-F5D1-4EED-9AA7-35A83CA19A90}">
            <xm:f>NOT(ISERROR(SEARCH('Listados Datos'!$P$7,AU32)))</xm:f>
            <xm:f>'Listados Datos'!$P$7</xm:f>
            <x14:dxf>
              <fill>
                <patternFill>
                  <bgColor rgb="FFFF0000"/>
                </patternFill>
              </fill>
            </x14:dxf>
          </x14:cfRule>
          <xm:sqref>AU32</xm:sqref>
        </x14:conditionalFormatting>
        <x14:conditionalFormatting xmlns:xm="http://schemas.microsoft.com/office/excel/2006/main">
          <x14:cfRule type="containsText" priority="15959" operator="containsText" id="{8CC326D6-E250-4B8F-8540-46C071AEEA94}">
            <xm:f>NOT(ISERROR(SEARCH('Listados Datos'!$T$3,AE38)))</xm:f>
            <xm:f>'Listados Datos'!$T$3</xm:f>
            <x14:dxf>
              <fill>
                <patternFill patternType="solid">
                  <bgColor rgb="FFC00000"/>
                </patternFill>
              </fill>
            </x14:dxf>
          </x14:cfRule>
          <x14:cfRule type="containsText" priority="15960" operator="containsText" id="{75ECFEBF-5C7B-49D8-9582-2EF23027AA8B}">
            <xm:f>NOT(ISERROR(SEARCH('Listados Datos'!$T$4,AE38)))</xm:f>
            <xm:f>'Listados Datos'!$T$4</xm:f>
            <x14:dxf>
              <font>
                <b/>
                <i val="0"/>
                <color theme="0"/>
              </font>
              <fill>
                <patternFill>
                  <bgColor rgb="FFE26B0A"/>
                </patternFill>
              </fill>
            </x14:dxf>
          </x14:cfRule>
          <x14:cfRule type="containsText" priority="15961" operator="containsText" id="{C08DCD78-C592-46C5-8CCC-D07D1C8FDC7F}">
            <xm:f>NOT(ISERROR(SEARCH('Listados Datos'!$T$5,AE38)))</xm:f>
            <xm:f>'Listados Datos'!$T$5</xm:f>
            <x14:dxf>
              <font>
                <b/>
                <i val="0"/>
                <color auto="1"/>
              </font>
              <fill>
                <patternFill>
                  <bgColor rgb="FFFFFF00"/>
                </patternFill>
              </fill>
            </x14:dxf>
          </x14:cfRule>
          <x14:cfRule type="containsText" priority="15962" operator="containsText" id="{060EBABB-FF5C-4118-8BE9-91ADCCD88382}">
            <xm:f>NOT(ISERROR(SEARCH('Listados Datos'!$T$6,AE38)))</xm:f>
            <xm:f>'Listados Datos'!$T$6</xm:f>
            <x14:dxf>
              <font>
                <b/>
                <i val="0"/>
              </font>
              <fill>
                <patternFill>
                  <bgColor rgb="FF92D050"/>
                </patternFill>
              </fill>
            </x14:dxf>
          </x14:cfRule>
          <xm:sqref>AE38:AF38</xm:sqref>
        </x14:conditionalFormatting>
        <x14:conditionalFormatting xmlns:xm="http://schemas.microsoft.com/office/excel/2006/main">
          <x14:cfRule type="containsText" priority="15955" operator="containsText" id="{41C21DD7-2C57-44A9-98D7-944F572F1902}">
            <xm:f>NOT(ISERROR(SEARCH('Listados Datos'!$T$3,AA38)))</xm:f>
            <xm:f>'Listados Datos'!$T$3</xm:f>
            <x14:dxf>
              <fill>
                <patternFill patternType="solid">
                  <bgColor rgb="FFC00000"/>
                </patternFill>
              </fill>
            </x14:dxf>
          </x14:cfRule>
          <x14:cfRule type="containsText" priority="15956" operator="containsText" id="{15DF7214-D319-477F-9FFA-ED921DADADB0}">
            <xm:f>NOT(ISERROR(SEARCH('Listados Datos'!$T$4,AA38)))</xm:f>
            <xm:f>'Listados Datos'!$T$4</xm:f>
            <x14:dxf>
              <font>
                <b/>
                <i val="0"/>
                <color theme="0"/>
              </font>
              <fill>
                <patternFill>
                  <bgColor rgb="FFE26B0A"/>
                </patternFill>
              </fill>
            </x14:dxf>
          </x14:cfRule>
          <x14:cfRule type="containsText" priority="15957" operator="containsText" id="{384FF008-CFAC-47C6-90EA-A2BDF2CC2473}">
            <xm:f>NOT(ISERROR(SEARCH('Listados Datos'!$T$5,AA38)))</xm:f>
            <xm:f>'Listados Datos'!$T$5</xm:f>
            <x14:dxf>
              <font>
                <b/>
                <i val="0"/>
                <color auto="1"/>
              </font>
              <fill>
                <patternFill>
                  <bgColor rgb="FFFFFF00"/>
                </patternFill>
              </fill>
            </x14:dxf>
          </x14:cfRule>
          <x14:cfRule type="containsText" priority="15958" operator="containsText" id="{92C8FD87-5810-4281-BC12-4AB17E8EDC1F}">
            <xm:f>NOT(ISERROR(SEARCH('Listados Datos'!$T$6,AA38)))</xm:f>
            <xm:f>'Listados Datos'!$T$6</xm:f>
            <x14:dxf>
              <font>
                <b/>
                <i val="0"/>
              </font>
              <fill>
                <patternFill>
                  <bgColor rgb="FF92D050"/>
                </patternFill>
              </fill>
            </x14:dxf>
          </x14:cfRule>
          <xm:sqref>AA38</xm:sqref>
        </x14:conditionalFormatting>
        <x14:conditionalFormatting xmlns:xm="http://schemas.microsoft.com/office/excel/2006/main">
          <x14:cfRule type="containsText" priority="15945" operator="containsText" id="{BDE35F69-4589-4A94-A59D-0C0838D283D5}">
            <xm:f>NOT(ISERROR(SEARCH('Listados Datos'!$P$3,Y38)))</xm:f>
            <xm:f>'Listados Datos'!$P$3</xm:f>
            <x14:dxf>
              <fill>
                <patternFill>
                  <bgColor rgb="FF99CC00"/>
                </patternFill>
              </fill>
            </x14:dxf>
          </x14:cfRule>
          <x14:cfRule type="containsText" priority="15946" operator="containsText" id="{6BBD1418-25CE-4E8D-A448-1AC06D993CA1}">
            <xm:f>NOT(ISERROR(SEARCH('Listados Datos'!$P$4,Y38)))</xm:f>
            <xm:f>'Listados Datos'!$P$4</xm:f>
            <x14:dxf>
              <fill>
                <patternFill>
                  <bgColor rgb="FF33CC33"/>
                </patternFill>
              </fill>
            </x14:dxf>
          </x14:cfRule>
          <x14:cfRule type="containsText" priority="15947" operator="containsText" id="{F57D77FC-7E6F-43F1-A111-AFCF919D6E72}">
            <xm:f>NOT(ISERROR(SEARCH('Listados Datos'!$P$5,Y38)))</xm:f>
            <xm:f>'Listados Datos'!$P$5</xm:f>
            <x14:dxf>
              <fill>
                <patternFill>
                  <bgColor rgb="FFFFFF00"/>
                </patternFill>
              </fill>
            </x14:dxf>
          </x14:cfRule>
          <x14:cfRule type="containsText" priority="15948" operator="containsText" id="{1CF4B092-E06F-4B84-BA81-06F3BE184EEC}">
            <xm:f>NOT(ISERROR(SEARCH('Listados Datos'!$P$6,Y38)))</xm:f>
            <xm:f>'Listados Datos'!$P$6</xm:f>
            <x14:dxf>
              <fill>
                <patternFill>
                  <bgColor rgb="FFFFC000"/>
                </patternFill>
              </fill>
            </x14:dxf>
          </x14:cfRule>
          <x14:cfRule type="containsText" priority="15949" operator="containsText" id="{BF49BEB3-DFA6-40BF-AD29-8F80CF1AECA4}">
            <xm:f>NOT(ISERROR(SEARCH('Listados Datos'!$P$7,Y38)))</xm:f>
            <xm:f>'Listados Datos'!$P$7</xm:f>
            <x14:dxf>
              <fill>
                <patternFill>
                  <bgColor rgb="FFFF0000"/>
                </patternFill>
              </fill>
            </x14:dxf>
          </x14:cfRule>
          <xm:sqref>Y38</xm:sqref>
        </x14:conditionalFormatting>
        <x14:conditionalFormatting xmlns:xm="http://schemas.microsoft.com/office/excel/2006/main">
          <x14:cfRule type="containsText" priority="15931" operator="containsText" id="{3815D3DB-8058-408A-B0EE-D322D2DA1593}">
            <xm:f>NOT(ISERROR(SEARCH('Listados Datos'!$T$3,AW38)))</xm:f>
            <xm:f>'Listados Datos'!$T$3</xm:f>
            <x14:dxf>
              <fill>
                <patternFill patternType="solid">
                  <bgColor rgb="FFC00000"/>
                </patternFill>
              </fill>
            </x14:dxf>
          </x14:cfRule>
          <x14:cfRule type="containsText" priority="15932" operator="containsText" id="{7094BE6D-8B13-43BA-BB3B-4755F84D3C5A}">
            <xm:f>NOT(ISERROR(SEARCH('Listados Datos'!$T$4,AW38)))</xm:f>
            <xm:f>'Listados Datos'!$T$4</xm:f>
            <x14:dxf>
              <font>
                <b/>
                <i val="0"/>
                <color theme="0"/>
              </font>
              <fill>
                <patternFill>
                  <bgColor rgb="FFE26B0A"/>
                </patternFill>
              </fill>
            </x14:dxf>
          </x14:cfRule>
          <x14:cfRule type="containsText" priority="15933" operator="containsText" id="{6C5A16A4-AFA0-4DFA-AE30-8322EE1565F6}">
            <xm:f>NOT(ISERROR(SEARCH('Listados Datos'!$T$5,AW38)))</xm:f>
            <xm:f>'Listados Datos'!$T$5</xm:f>
            <x14:dxf>
              <font>
                <b/>
                <i val="0"/>
                <color auto="1"/>
              </font>
              <fill>
                <patternFill>
                  <bgColor rgb="FFFFFF00"/>
                </patternFill>
              </fill>
            </x14:dxf>
          </x14:cfRule>
          <x14:cfRule type="containsText" priority="15934" operator="containsText" id="{F1AB248E-5C24-4452-AD83-11CC5F57D9A7}">
            <xm:f>NOT(ISERROR(SEARCH('Listados Datos'!$T$6,AW38)))</xm:f>
            <xm:f>'Listados Datos'!$T$6</xm:f>
            <x14:dxf>
              <font>
                <b/>
                <i val="0"/>
              </font>
              <fill>
                <patternFill>
                  <bgColor rgb="FF92D050"/>
                </patternFill>
              </fill>
            </x14:dxf>
          </x14:cfRule>
          <xm:sqref>AW38</xm:sqref>
        </x14:conditionalFormatting>
        <x14:conditionalFormatting xmlns:xm="http://schemas.microsoft.com/office/excel/2006/main">
          <x14:cfRule type="containsText" priority="15921" operator="containsText" id="{B825DEB5-D986-4A4B-A919-D30D3DD54C7D}">
            <xm:f>NOT(ISERROR(SEARCH('Listados Datos'!$P$3,AU38)))</xm:f>
            <xm:f>'Listados Datos'!$P$3</xm:f>
            <x14:dxf>
              <fill>
                <patternFill>
                  <bgColor rgb="FF99CC00"/>
                </patternFill>
              </fill>
            </x14:dxf>
          </x14:cfRule>
          <x14:cfRule type="containsText" priority="15922" operator="containsText" id="{1D979040-FC9B-48F4-9A10-666B8BD6EF3F}">
            <xm:f>NOT(ISERROR(SEARCH('Listados Datos'!$P$4,AU38)))</xm:f>
            <xm:f>'Listados Datos'!$P$4</xm:f>
            <x14:dxf>
              <fill>
                <patternFill>
                  <bgColor rgb="FF33CC33"/>
                </patternFill>
              </fill>
            </x14:dxf>
          </x14:cfRule>
          <x14:cfRule type="containsText" priority="15923" operator="containsText" id="{F0D91F1E-D1B9-4AFA-91B0-6BAAB5DEB5B4}">
            <xm:f>NOT(ISERROR(SEARCH('Listados Datos'!$P$5,AU38)))</xm:f>
            <xm:f>'Listados Datos'!$P$5</xm:f>
            <x14:dxf>
              <fill>
                <patternFill>
                  <bgColor rgb="FFFFFF00"/>
                </patternFill>
              </fill>
            </x14:dxf>
          </x14:cfRule>
          <x14:cfRule type="containsText" priority="15924" operator="containsText" id="{2A6461EF-8F2F-4C93-8A73-345D3512F660}">
            <xm:f>NOT(ISERROR(SEARCH('Listados Datos'!$P$6,AU38)))</xm:f>
            <xm:f>'Listados Datos'!$P$6</xm:f>
            <x14:dxf>
              <fill>
                <patternFill>
                  <bgColor rgb="FFFFC000"/>
                </patternFill>
              </fill>
            </x14:dxf>
          </x14:cfRule>
          <x14:cfRule type="containsText" priority="15925" operator="containsText" id="{BCEC5095-6689-4162-817E-1BA96DBAA821}">
            <xm:f>NOT(ISERROR(SEARCH('Listados Datos'!$P$7,AU38)))</xm:f>
            <xm:f>'Listados Datos'!$P$7</xm:f>
            <x14:dxf>
              <fill>
                <patternFill>
                  <bgColor rgb="FFFF0000"/>
                </patternFill>
              </fill>
            </x14:dxf>
          </x14:cfRule>
          <xm:sqref>AU38</xm:sqref>
        </x14:conditionalFormatting>
        <x14:conditionalFormatting xmlns:xm="http://schemas.microsoft.com/office/excel/2006/main">
          <x14:cfRule type="containsText" priority="15917" operator="containsText" id="{1BD4DFC8-1C6F-41E3-8E59-181DAEE49D41}">
            <xm:f>NOT(ISERROR(SEARCH('Listados Datos'!$T$3,AE44)))</xm:f>
            <xm:f>'Listados Datos'!$T$3</xm:f>
            <x14:dxf>
              <fill>
                <patternFill patternType="solid">
                  <bgColor rgb="FFC00000"/>
                </patternFill>
              </fill>
            </x14:dxf>
          </x14:cfRule>
          <x14:cfRule type="containsText" priority="15918" operator="containsText" id="{54212AAE-2FF1-40B0-AD12-3CE10733C057}">
            <xm:f>NOT(ISERROR(SEARCH('Listados Datos'!$T$4,AE44)))</xm:f>
            <xm:f>'Listados Datos'!$T$4</xm:f>
            <x14:dxf>
              <font>
                <b/>
                <i val="0"/>
                <color theme="0"/>
              </font>
              <fill>
                <patternFill>
                  <bgColor rgb="FFE26B0A"/>
                </patternFill>
              </fill>
            </x14:dxf>
          </x14:cfRule>
          <x14:cfRule type="containsText" priority="15919" operator="containsText" id="{69BC3812-807A-4241-88C7-6E1A8F532EAB}">
            <xm:f>NOT(ISERROR(SEARCH('Listados Datos'!$T$5,AE44)))</xm:f>
            <xm:f>'Listados Datos'!$T$5</xm:f>
            <x14:dxf>
              <font>
                <b/>
                <i val="0"/>
                <color auto="1"/>
              </font>
              <fill>
                <patternFill>
                  <bgColor rgb="FFFFFF00"/>
                </patternFill>
              </fill>
            </x14:dxf>
          </x14:cfRule>
          <x14:cfRule type="containsText" priority="15920" operator="containsText" id="{006B16C4-3734-4160-A856-8990E88B455B}">
            <xm:f>NOT(ISERROR(SEARCH('Listados Datos'!$T$6,AE44)))</xm:f>
            <xm:f>'Listados Datos'!$T$6</xm:f>
            <x14:dxf>
              <font>
                <b/>
                <i val="0"/>
              </font>
              <fill>
                <patternFill>
                  <bgColor rgb="FF92D050"/>
                </patternFill>
              </fill>
            </x14:dxf>
          </x14:cfRule>
          <xm:sqref>AE44:AF44</xm:sqref>
        </x14:conditionalFormatting>
        <x14:conditionalFormatting xmlns:xm="http://schemas.microsoft.com/office/excel/2006/main">
          <x14:cfRule type="containsText" priority="15913" operator="containsText" id="{E9DC40C4-0826-4F83-BBFB-34EB71EA90B6}">
            <xm:f>NOT(ISERROR(SEARCH('Listados Datos'!$T$3,AA44)))</xm:f>
            <xm:f>'Listados Datos'!$T$3</xm:f>
            <x14:dxf>
              <fill>
                <patternFill patternType="solid">
                  <bgColor rgb="FFC00000"/>
                </patternFill>
              </fill>
            </x14:dxf>
          </x14:cfRule>
          <x14:cfRule type="containsText" priority="15914" operator="containsText" id="{DF617AD8-AFD2-414A-80FE-29DBBF48A70B}">
            <xm:f>NOT(ISERROR(SEARCH('Listados Datos'!$T$4,AA44)))</xm:f>
            <xm:f>'Listados Datos'!$T$4</xm:f>
            <x14:dxf>
              <font>
                <b/>
                <i val="0"/>
                <color theme="0"/>
              </font>
              <fill>
                <patternFill>
                  <bgColor rgb="FFE26B0A"/>
                </patternFill>
              </fill>
            </x14:dxf>
          </x14:cfRule>
          <x14:cfRule type="containsText" priority="15915" operator="containsText" id="{18E438DF-EC7F-4E61-AE6A-95E0A69B6F67}">
            <xm:f>NOT(ISERROR(SEARCH('Listados Datos'!$T$5,AA44)))</xm:f>
            <xm:f>'Listados Datos'!$T$5</xm:f>
            <x14:dxf>
              <font>
                <b/>
                <i val="0"/>
                <color auto="1"/>
              </font>
              <fill>
                <patternFill>
                  <bgColor rgb="FFFFFF00"/>
                </patternFill>
              </fill>
            </x14:dxf>
          </x14:cfRule>
          <x14:cfRule type="containsText" priority="15916" operator="containsText" id="{01DC84F8-3BED-4D62-9917-9D6F49E7CA78}">
            <xm:f>NOT(ISERROR(SEARCH('Listados Datos'!$T$6,AA44)))</xm:f>
            <xm:f>'Listados Datos'!$T$6</xm:f>
            <x14:dxf>
              <font>
                <b/>
                <i val="0"/>
              </font>
              <fill>
                <patternFill>
                  <bgColor rgb="FF92D050"/>
                </patternFill>
              </fill>
            </x14:dxf>
          </x14:cfRule>
          <xm:sqref>AA44</xm:sqref>
        </x14:conditionalFormatting>
        <x14:conditionalFormatting xmlns:xm="http://schemas.microsoft.com/office/excel/2006/main">
          <x14:cfRule type="containsText" priority="15903" operator="containsText" id="{AF88D692-B4C5-4C94-903D-9987C41E040A}">
            <xm:f>NOT(ISERROR(SEARCH('Listados Datos'!$P$3,Y44)))</xm:f>
            <xm:f>'Listados Datos'!$P$3</xm:f>
            <x14:dxf>
              <fill>
                <patternFill>
                  <bgColor rgb="FF99CC00"/>
                </patternFill>
              </fill>
            </x14:dxf>
          </x14:cfRule>
          <x14:cfRule type="containsText" priority="15904" operator="containsText" id="{67D18799-8506-4F9B-B97F-0B627DC588CE}">
            <xm:f>NOT(ISERROR(SEARCH('Listados Datos'!$P$4,Y44)))</xm:f>
            <xm:f>'Listados Datos'!$P$4</xm:f>
            <x14:dxf>
              <fill>
                <patternFill>
                  <bgColor rgb="FF33CC33"/>
                </patternFill>
              </fill>
            </x14:dxf>
          </x14:cfRule>
          <x14:cfRule type="containsText" priority="15905" operator="containsText" id="{76C5F642-83CE-4BF0-BE18-7BE545D27B5A}">
            <xm:f>NOT(ISERROR(SEARCH('Listados Datos'!$P$5,Y44)))</xm:f>
            <xm:f>'Listados Datos'!$P$5</xm:f>
            <x14:dxf>
              <fill>
                <patternFill>
                  <bgColor rgb="FFFFFF00"/>
                </patternFill>
              </fill>
            </x14:dxf>
          </x14:cfRule>
          <x14:cfRule type="containsText" priority="15906" operator="containsText" id="{688DE516-6BD7-4E7E-AC69-8D117BF8B3FD}">
            <xm:f>NOT(ISERROR(SEARCH('Listados Datos'!$P$6,Y44)))</xm:f>
            <xm:f>'Listados Datos'!$P$6</xm:f>
            <x14:dxf>
              <fill>
                <patternFill>
                  <bgColor rgb="FFFFC000"/>
                </patternFill>
              </fill>
            </x14:dxf>
          </x14:cfRule>
          <x14:cfRule type="containsText" priority="15907" operator="containsText" id="{DC91E6AD-B453-49F1-A23E-AB232F5EC52D}">
            <xm:f>NOT(ISERROR(SEARCH('Listados Datos'!$P$7,Y44)))</xm:f>
            <xm:f>'Listados Datos'!$P$7</xm:f>
            <x14:dxf>
              <fill>
                <patternFill>
                  <bgColor rgb="FFFF0000"/>
                </patternFill>
              </fill>
            </x14:dxf>
          </x14:cfRule>
          <xm:sqref>Y44</xm:sqref>
        </x14:conditionalFormatting>
        <x14:conditionalFormatting xmlns:xm="http://schemas.microsoft.com/office/excel/2006/main">
          <x14:cfRule type="containsText" priority="15889" operator="containsText" id="{AED988A2-C45F-4EA8-8BD2-14D2337B6E20}">
            <xm:f>NOT(ISERROR(SEARCH('Listados Datos'!$T$3,AW44)))</xm:f>
            <xm:f>'Listados Datos'!$T$3</xm:f>
            <x14:dxf>
              <fill>
                <patternFill patternType="solid">
                  <bgColor rgb="FFC00000"/>
                </patternFill>
              </fill>
            </x14:dxf>
          </x14:cfRule>
          <x14:cfRule type="containsText" priority="15890" operator="containsText" id="{D6ACF4C3-B8AA-4089-8181-4B151B1DE6F1}">
            <xm:f>NOT(ISERROR(SEARCH('Listados Datos'!$T$4,AW44)))</xm:f>
            <xm:f>'Listados Datos'!$T$4</xm:f>
            <x14:dxf>
              <font>
                <b/>
                <i val="0"/>
                <color theme="0"/>
              </font>
              <fill>
                <patternFill>
                  <bgColor rgb="FFE26B0A"/>
                </patternFill>
              </fill>
            </x14:dxf>
          </x14:cfRule>
          <x14:cfRule type="containsText" priority="15891" operator="containsText" id="{F3BF7524-58B3-4099-ADC3-61D5BBAD0F93}">
            <xm:f>NOT(ISERROR(SEARCH('Listados Datos'!$T$5,AW44)))</xm:f>
            <xm:f>'Listados Datos'!$T$5</xm:f>
            <x14:dxf>
              <font>
                <b/>
                <i val="0"/>
                <color auto="1"/>
              </font>
              <fill>
                <patternFill>
                  <bgColor rgb="FFFFFF00"/>
                </patternFill>
              </fill>
            </x14:dxf>
          </x14:cfRule>
          <x14:cfRule type="containsText" priority="15892" operator="containsText" id="{E727C9EB-3E91-4D08-80D5-CFE2E2DA37A9}">
            <xm:f>NOT(ISERROR(SEARCH('Listados Datos'!$T$6,AW44)))</xm:f>
            <xm:f>'Listados Datos'!$T$6</xm:f>
            <x14:dxf>
              <font>
                <b/>
                <i val="0"/>
              </font>
              <fill>
                <patternFill>
                  <bgColor rgb="FF92D050"/>
                </patternFill>
              </fill>
            </x14:dxf>
          </x14:cfRule>
          <xm:sqref>AW44</xm:sqref>
        </x14:conditionalFormatting>
        <x14:conditionalFormatting xmlns:xm="http://schemas.microsoft.com/office/excel/2006/main">
          <x14:cfRule type="containsText" priority="15879" operator="containsText" id="{A1FC6115-6FD5-48BC-B9F4-3E6917FD6429}">
            <xm:f>NOT(ISERROR(SEARCH('Listados Datos'!$P$3,AU44)))</xm:f>
            <xm:f>'Listados Datos'!$P$3</xm:f>
            <x14:dxf>
              <fill>
                <patternFill>
                  <bgColor rgb="FF99CC00"/>
                </patternFill>
              </fill>
            </x14:dxf>
          </x14:cfRule>
          <x14:cfRule type="containsText" priority="15880" operator="containsText" id="{EA7FB502-0944-42C2-B671-BECC1A1C663B}">
            <xm:f>NOT(ISERROR(SEARCH('Listados Datos'!$P$4,AU44)))</xm:f>
            <xm:f>'Listados Datos'!$P$4</xm:f>
            <x14:dxf>
              <fill>
                <patternFill>
                  <bgColor rgb="FF33CC33"/>
                </patternFill>
              </fill>
            </x14:dxf>
          </x14:cfRule>
          <x14:cfRule type="containsText" priority="15881" operator="containsText" id="{75D8867A-C416-4D07-9C4B-A15C56CF52AC}">
            <xm:f>NOT(ISERROR(SEARCH('Listados Datos'!$P$5,AU44)))</xm:f>
            <xm:f>'Listados Datos'!$P$5</xm:f>
            <x14:dxf>
              <fill>
                <patternFill>
                  <bgColor rgb="FFFFFF00"/>
                </patternFill>
              </fill>
            </x14:dxf>
          </x14:cfRule>
          <x14:cfRule type="containsText" priority="15882" operator="containsText" id="{230DBB51-F7F8-4B67-BCA1-C1A71102EAFC}">
            <xm:f>NOT(ISERROR(SEARCH('Listados Datos'!$P$6,AU44)))</xm:f>
            <xm:f>'Listados Datos'!$P$6</xm:f>
            <x14:dxf>
              <fill>
                <patternFill>
                  <bgColor rgb="FFFFC000"/>
                </patternFill>
              </fill>
            </x14:dxf>
          </x14:cfRule>
          <x14:cfRule type="containsText" priority="15883" operator="containsText" id="{21BCDDC3-95E0-4C16-89F2-2CE3B27EA686}">
            <xm:f>NOT(ISERROR(SEARCH('Listados Datos'!$P$7,AU44)))</xm:f>
            <xm:f>'Listados Datos'!$P$7</xm:f>
            <x14:dxf>
              <fill>
                <patternFill>
                  <bgColor rgb="FFFF0000"/>
                </patternFill>
              </fill>
            </x14:dxf>
          </x14:cfRule>
          <xm:sqref>AU44</xm:sqref>
        </x14:conditionalFormatting>
        <x14:conditionalFormatting xmlns:xm="http://schemas.microsoft.com/office/excel/2006/main">
          <x14:cfRule type="containsText" priority="15875" operator="containsText" id="{2B2691F8-44EC-40F4-8F87-C280F4A6C301}">
            <xm:f>NOT(ISERROR(SEARCH('Listados Datos'!$T$3,AE50)))</xm:f>
            <xm:f>'Listados Datos'!$T$3</xm:f>
            <x14:dxf>
              <fill>
                <patternFill patternType="solid">
                  <bgColor rgb="FFC00000"/>
                </patternFill>
              </fill>
            </x14:dxf>
          </x14:cfRule>
          <x14:cfRule type="containsText" priority="15876" operator="containsText" id="{4E6F5029-30AB-4851-A334-AF08CBD8DE52}">
            <xm:f>NOT(ISERROR(SEARCH('Listados Datos'!$T$4,AE50)))</xm:f>
            <xm:f>'Listados Datos'!$T$4</xm:f>
            <x14:dxf>
              <font>
                <b/>
                <i val="0"/>
                <color theme="0"/>
              </font>
              <fill>
                <patternFill>
                  <bgColor rgb="FFE26B0A"/>
                </patternFill>
              </fill>
            </x14:dxf>
          </x14:cfRule>
          <x14:cfRule type="containsText" priority="15877" operator="containsText" id="{CCAEE453-312C-48D7-A236-4ECFDF765445}">
            <xm:f>NOT(ISERROR(SEARCH('Listados Datos'!$T$5,AE50)))</xm:f>
            <xm:f>'Listados Datos'!$T$5</xm:f>
            <x14:dxf>
              <font>
                <b/>
                <i val="0"/>
                <color auto="1"/>
              </font>
              <fill>
                <patternFill>
                  <bgColor rgb="FFFFFF00"/>
                </patternFill>
              </fill>
            </x14:dxf>
          </x14:cfRule>
          <x14:cfRule type="containsText" priority="15878" operator="containsText" id="{85DAEB54-416B-461B-86AC-72CE816FD179}">
            <xm:f>NOT(ISERROR(SEARCH('Listados Datos'!$T$6,AE50)))</xm:f>
            <xm:f>'Listados Datos'!$T$6</xm:f>
            <x14:dxf>
              <font>
                <b/>
                <i val="0"/>
              </font>
              <fill>
                <patternFill>
                  <bgColor rgb="FF92D050"/>
                </patternFill>
              </fill>
            </x14:dxf>
          </x14:cfRule>
          <xm:sqref>AE50:AF50</xm:sqref>
        </x14:conditionalFormatting>
        <x14:conditionalFormatting xmlns:xm="http://schemas.microsoft.com/office/excel/2006/main">
          <x14:cfRule type="containsText" priority="15871" operator="containsText" id="{DB3A770D-2EAD-484A-B941-05ACA42F8172}">
            <xm:f>NOT(ISERROR(SEARCH('Listados Datos'!$T$3,AA50)))</xm:f>
            <xm:f>'Listados Datos'!$T$3</xm:f>
            <x14:dxf>
              <fill>
                <patternFill patternType="solid">
                  <bgColor rgb="FFC00000"/>
                </patternFill>
              </fill>
            </x14:dxf>
          </x14:cfRule>
          <x14:cfRule type="containsText" priority="15872" operator="containsText" id="{C76B9C41-F667-4093-A6A9-6D355289585F}">
            <xm:f>NOT(ISERROR(SEARCH('Listados Datos'!$T$4,AA50)))</xm:f>
            <xm:f>'Listados Datos'!$T$4</xm:f>
            <x14:dxf>
              <font>
                <b/>
                <i val="0"/>
                <color theme="0"/>
              </font>
              <fill>
                <patternFill>
                  <bgColor rgb="FFE26B0A"/>
                </patternFill>
              </fill>
            </x14:dxf>
          </x14:cfRule>
          <x14:cfRule type="containsText" priority="15873" operator="containsText" id="{19A9018F-8045-4C33-9BC2-9AD7F8029A53}">
            <xm:f>NOT(ISERROR(SEARCH('Listados Datos'!$T$5,AA50)))</xm:f>
            <xm:f>'Listados Datos'!$T$5</xm:f>
            <x14:dxf>
              <font>
                <b/>
                <i val="0"/>
                <color auto="1"/>
              </font>
              <fill>
                <patternFill>
                  <bgColor rgb="FFFFFF00"/>
                </patternFill>
              </fill>
            </x14:dxf>
          </x14:cfRule>
          <x14:cfRule type="containsText" priority="15874" operator="containsText" id="{F8A15F46-1FE8-4423-A535-7F7C4731C341}">
            <xm:f>NOT(ISERROR(SEARCH('Listados Datos'!$T$6,AA50)))</xm:f>
            <xm:f>'Listados Datos'!$T$6</xm:f>
            <x14:dxf>
              <font>
                <b/>
                <i val="0"/>
              </font>
              <fill>
                <patternFill>
                  <bgColor rgb="FF92D050"/>
                </patternFill>
              </fill>
            </x14:dxf>
          </x14:cfRule>
          <xm:sqref>AA50</xm:sqref>
        </x14:conditionalFormatting>
        <x14:conditionalFormatting xmlns:xm="http://schemas.microsoft.com/office/excel/2006/main">
          <x14:cfRule type="containsText" priority="15861" operator="containsText" id="{A65BC4B5-B271-4F60-8014-6D83A927190A}">
            <xm:f>NOT(ISERROR(SEARCH('Listados Datos'!$P$3,Y50)))</xm:f>
            <xm:f>'Listados Datos'!$P$3</xm:f>
            <x14:dxf>
              <fill>
                <patternFill>
                  <bgColor rgb="FF99CC00"/>
                </patternFill>
              </fill>
            </x14:dxf>
          </x14:cfRule>
          <x14:cfRule type="containsText" priority="15862" operator="containsText" id="{93DA2DA3-BFE9-4664-B85F-A2A0BF03A5A0}">
            <xm:f>NOT(ISERROR(SEARCH('Listados Datos'!$P$4,Y50)))</xm:f>
            <xm:f>'Listados Datos'!$P$4</xm:f>
            <x14:dxf>
              <fill>
                <patternFill>
                  <bgColor rgb="FF33CC33"/>
                </patternFill>
              </fill>
            </x14:dxf>
          </x14:cfRule>
          <x14:cfRule type="containsText" priority="15863" operator="containsText" id="{2D4D4733-7BD6-40EE-97C2-0788D1F72224}">
            <xm:f>NOT(ISERROR(SEARCH('Listados Datos'!$P$5,Y50)))</xm:f>
            <xm:f>'Listados Datos'!$P$5</xm:f>
            <x14:dxf>
              <fill>
                <patternFill>
                  <bgColor rgb="FFFFFF00"/>
                </patternFill>
              </fill>
            </x14:dxf>
          </x14:cfRule>
          <x14:cfRule type="containsText" priority="15864" operator="containsText" id="{D62E9CFD-0CAA-4A07-A3A7-EFCB8EF71553}">
            <xm:f>NOT(ISERROR(SEARCH('Listados Datos'!$P$6,Y50)))</xm:f>
            <xm:f>'Listados Datos'!$P$6</xm:f>
            <x14:dxf>
              <fill>
                <patternFill>
                  <bgColor rgb="FFFFC000"/>
                </patternFill>
              </fill>
            </x14:dxf>
          </x14:cfRule>
          <x14:cfRule type="containsText" priority="15865" operator="containsText" id="{DADCFCE0-E0FC-43D2-BDFC-E9A21E62AD4D}">
            <xm:f>NOT(ISERROR(SEARCH('Listados Datos'!$P$7,Y50)))</xm:f>
            <xm:f>'Listados Datos'!$P$7</xm:f>
            <x14:dxf>
              <fill>
                <patternFill>
                  <bgColor rgb="FFFF0000"/>
                </patternFill>
              </fill>
            </x14:dxf>
          </x14:cfRule>
          <xm:sqref>Y50</xm:sqref>
        </x14:conditionalFormatting>
        <x14:conditionalFormatting xmlns:xm="http://schemas.microsoft.com/office/excel/2006/main">
          <x14:cfRule type="containsText" priority="15847" operator="containsText" id="{3E62EC59-7686-466F-8026-238548CE78E4}">
            <xm:f>NOT(ISERROR(SEARCH('Listados Datos'!$T$3,AW50)))</xm:f>
            <xm:f>'Listados Datos'!$T$3</xm:f>
            <x14:dxf>
              <fill>
                <patternFill patternType="solid">
                  <bgColor rgb="FFC00000"/>
                </patternFill>
              </fill>
            </x14:dxf>
          </x14:cfRule>
          <x14:cfRule type="containsText" priority="15848" operator="containsText" id="{EEC653C8-5342-40E3-BCFE-DCFB22E3054C}">
            <xm:f>NOT(ISERROR(SEARCH('Listados Datos'!$T$4,AW50)))</xm:f>
            <xm:f>'Listados Datos'!$T$4</xm:f>
            <x14:dxf>
              <font>
                <b/>
                <i val="0"/>
                <color theme="0"/>
              </font>
              <fill>
                <patternFill>
                  <bgColor rgb="FFE26B0A"/>
                </patternFill>
              </fill>
            </x14:dxf>
          </x14:cfRule>
          <x14:cfRule type="containsText" priority="15849" operator="containsText" id="{380C86D6-E32B-4F4C-AC90-4D1AA2842DA2}">
            <xm:f>NOT(ISERROR(SEARCH('Listados Datos'!$T$5,AW50)))</xm:f>
            <xm:f>'Listados Datos'!$T$5</xm:f>
            <x14:dxf>
              <font>
                <b/>
                <i val="0"/>
                <color auto="1"/>
              </font>
              <fill>
                <patternFill>
                  <bgColor rgb="FFFFFF00"/>
                </patternFill>
              </fill>
            </x14:dxf>
          </x14:cfRule>
          <x14:cfRule type="containsText" priority="15850" operator="containsText" id="{849177F7-7A87-4FB9-A7A2-EC18BCB58A3D}">
            <xm:f>NOT(ISERROR(SEARCH('Listados Datos'!$T$6,AW50)))</xm:f>
            <xm:f>'Listados Datos'!$T$6</xm:f>
            <x14:dxf>
              <font>
                <b/>
                <i val="0"/>
              </font>
              <fill>
                <patternFill>
                  <bgColor rgb="FF92D050"/>
                </patternFill>
              </fill>
            </x14:dxf>
          </x14:cfRule>
          <xm:sqref>AW50</xm:sqref>
        </x14:conditionalFormatting>
        <x14:conditionalFormatting xmlns:xm="http://schemas.microsoft.com/office/excel/2006/main">
          <x14:cfRule type="containsText" priority="15837" operator="containsText" id="{5AFF4540-0556-42FF-B4A9-715B8FCE4D83}">
            <xm:f>NOT(ISERROR(SEARCH('Listados Datos'!$P$3,AU50)))</xm:f>
            <xm:f>'Listados Datos'!$P$3</xm:f>
            <x14:dxf>
              <fill>
                <patternFill>
                  <bgColor rgb="FF99CC00"/>
                </patternFill>
              </fill>
            </x14:dxf>
          </x14:cfRule>
          <x14:cfRule type="containsText" priority="15838" operator="containsText" id="{AD5F1F10-D0B3-431A-A7BE-BCB6F98945F7}">
            <xm:f>NOT(ISERROR(SEARCH('Listados Datos'!$P$4,AU50)))</xm:f>
            <xm:f>'Listados Datos'!$P$4</xm:f>
            <x14:dxf>
              <fill>
                <patternFill>
                  <bgColor rgb="FF33CC33"/>
                </patternFill>
              </fill>
            </x14:dxf>
          </x14:cfRule>
          <x14:cfRule type="containsText" priority="15839" operator="containsText" id="{0AC13DFA-859C-465F-AFDE-C12E481DDE48}">
            <xm:f>NOT(ISERROR(SEARCH('Listados Datos'!$P$5,AU50)))</xm:f>
            <xm:f>'Listados Datos'!$P$5</xm:f>
            <x14:dxf>
              <fill>
                <patternFill>
                  <bgColor rgb="FFFFFF00"/>
                </patternFill>
              </fill>
            </x14:dxf>
          </x14:cfRule>
          <x14:cfRule type="containsText" priority="15840" operator="containsText" id="{FDADFCA5-D991-46B9-A67B-568635530777}">
            <xm:f>NOT(ISERROR(SEARCH('Listados Datos'!$P$6,AU50)))</xm:f>
            <xm:f>'Listados Datos'!$P$6</xm:f>
            <x14:dxf>
              <fill>
                <patternFill>
                  <bgColor rgb="FFFFC000"/>
                </patternFill>
              </fill>
            </x14:dxf>
          </x14:cfRule>
          <x14:cfRule type="containsText" priority="15841" operator="containsText" id="{D2C74206-EFCF-46B1-8415-D6EA831CFA8F}">
            <xm:f>NOT(ISERROR(SEARCH('Listados Datos'!$P$7,AU50)))</xm:f>
            <xm:f>'Listados Datos'!$P$7</xm:f>
            <x14:dxf>
              <fill>
                <patternFill>
                  <bgColor rgb="FFFF0000"/>
                </patternFill>
              </fill>
            </x14:dxf>
          </x14:cfRule>
          <xm:sqref>AU50</xm:sqref>
        </x14:conditionalFormatting>
        <x14:conditionalFormatting xmlns:xm="http://schemas.microsoft.com/office/excel/2006/main">
          <x14:cfRule type="containsText" priority="15833" operator="containsText" id="{1050FC62-CC2D-4519-A396-92FECBAACE2B}">
            <xm:f>NOT(ISERROR(SEARCH('Listados Datos'!$T$3,AE56)))</xm:f>
            <xm:f>'Listados Datos'!$T$3</xm:f>
            <x14:dxf>
              <fill>
                <patternFill patternType="solid">
                  <bgColor rgb="FFC00000"/>
                </patternFill>
              </fill>
            </x14:dxf>
          </x14:cfRule>
          <x14:cfRule type="containsText" priority="15834" operator="containsText" id="{5A6D7B4A-3388-4331-8C75-632D030C1D82}">
            <xm:f>NOT(ISERROR(SEARCH('Listados Datos'!$T$4,AE56)))</xm:f>
            <xm:f>'Listados Datos'!$T$4</xm:f>
            <x14:dxf>
              <font>
                <b/>
                <i val="0"/>
                <color theme="0"/>
              </font>
              <fill>
                <patternFill>
                  <bgColor rgb="FFE26B0A"/>
                </patternFill>
              </fill>
            </x14:dxf>
          </x14:cfRule>
          <x14:cfRule type="containsText" priority="15835" operator="containsText" id="{7E73DD2A-72DD-49DD-90AC-06A9918E7B47}">
            <xm:f>NOT(ISERROR(SEARCH('Listados Datos'!$T$5,AE56)))</xm:f>
            <xm:f>'Listados Datos'!$T$5</xm:f>
            <x14:dxf>
              <font>
                <b/>
                <i val="0"/>
                <color auto="1"/>
              </font>
              <fill>
                <patternFill>
                  <bgColor rgb="FFFFFF00"/>
                </patternFill>
              </fill>
            </x14:dxf>
          </x14:cfRule>
          <x14:cfRule type="containsText" priority="15836" operator="containsText" id="{8F610D21-55DC-4686-BFE4-F087FCE5CDF8}">
            <xm:f>NOT(ISERROR(SEARCH('Listados Datos'!$T$6,AE56)))</xm:f>
            <xm:f>'Listados Datos'!$T$6</xm:f>
            <x14:dxf>
              <font>
                <b/>
                <i val="0"/>
              </font>
              <fill>
                <patternFill>
                  <bgColor rgb="FF92D050"/>
                </patternFill>
              </fill>
            </x14:dxf>
          </x14:cfRule>
          <xm:sqref>AE56:AF56</xm:sqref>
        </x14:conditionalFormatting>
        <x14:conditionalFormatting xmlns:xm="http://schemas.microsoft.com/office/excel/2006/main">
          <x14:cfRule type="containsText" priority="15829" operator="containsText" id="{9A25C1F5-0BEE-42B0-99DA-D212C71A6787}">
            <xm:f>NOT(ISERROR(SEARCH('Listados Datos'!$T$3,AA56)))</xm:f>
            <xm:f>'Listados Datos'!$T$3</xm:f>
            <x14:dxf>
              <fill>
                <patternFill patternType="solid">
                  <bgColor rgb="FFC00000"/>
                </patternFill>
              </fill>
            </x14:dxf>
          </x14:cfRule>
          <x14:cfRule type="containsText" priority="15830" operator="containsText" id="{812057AB-054F-4FE3-BD08-79C0968D1F7F}">
            <xm:f>NOT(ISERROR(SEARCH('Listados Datos'!$T$4,AA56)))</xm:f>
            <xm:f>'Listados Datos'!$T$4</xm:f>
            <x14:dxf>
              <font>
                <b/>
                <i val="0"/>
                <color theme="0"/>
              </font>
              <fill>
                <patternFill>
                  <bgColor rgb="FFE26B0A"/>
                </patternFill>
              </fill>
            </x14:dxf>
          </x14:cfRule>
          <x14:cfRule type="containsText" priority="15831" operator="containsText" id="{CDDBF1A6-ECD8-46B1-A257-B83B55427F43}">
            <xm:f>NOT(ISERROR(SEARCH('Listados Datos'!$T$5,AA56)))</xm:f>
            <xm:f>'Listados Datos'!$T$5</xm:f>
            <x14:dxf>
              <font>
                <b/>
                <i val="0"/>
                <color auto="1"/>
              </font>
              <fill>
                <patternFill>
                  <bgColor rgb="FFFFFF00"/>
                </patternFill>
              </fill>
            </x14:dxf>
          </x14:cfRule>
          <x14:cfRule type="containsText" priority="15832" operator="containsText" id="{D1F5C50F-37C2-40BF-AB8A-76726D7FF9D3}">
            <xm:f>NOT(ISERROR(SEARCH('Listados Datos'!$T$6,AA56)))</xm:f>
            <xm:f>'Listados Datos'!$T$6</xm:f>
            <x14:dxf>
              <font>
                <b/>
                <i val="0"/>
              </font>
              <fill>
                <patternFill>
                  <bgColor rgb="FF92D050"/>
                </patternFill>
              </fill>
            </x14:dxf>
          </x14:cfRule>
          <xm:sqref>AA56</xm:sqref>
        </x14:conditionalFormatting>
        <x14:conditionalFormatting xmlns:xm="http://schemas.microsoft.com/office/excel/2006/main">
          <x14:cfRule type="containsText" priority="15819" operator="containsText" id="{509B926B-B57A-49B8-A872-7BC7C8533ED1}">
            <xm:f>NOT(ISERROR(SEARCH('Listados Datos'!$P$3,Y56)))</xm:f>
            <xm:f>'Listados Datos'!$P$3</xm:f>
            <x14:dxf>
              <fill>
                <patternFill>
                  <bgColor rgb="FF99CC00"/>
                </patternFill>
              </fill>
            </x14:dxf>
          </x14:cfRule>
          <x14:cfRule type="containsText" priority="15820" operator="containsText" id="{D417175C-742D-40A2-8A4A-C20D317CA8C4}">
            <xm:f>NOT(ISERROR(SEARCH('Listados Datos'!$P$4,Y56)))</xm:f>
            <xm:f>'Listados Datos'!$P$4</xm:f>
            <x14:dxf>
              <fill>
                <patternFill>
                  <bgColor rgb="FF33CC33"/>
                </patternFill>
              </fill>
            </x14:dxf>
          </x14:cfRule>
          <x14:cfRule type="containsText" priority="15821" operator="containsText" id="{8B67B113-8B2F-4CCE-A7C8-58A5AF4C6540}">
            <xm:f>NOT(ISERROR(SEARCH('Listados Datos'!$P$5,Y56)))</xm:f>
            <xm:f>'Listados Datos'!$P$5</xm:f>
            <x14:dxf>
              <fill>
                <patternFill>
                  <bgColor rgb="FFFFFF00"/>
                </patternFill>
              </fill>
            </x14:dxf>
          </x14:cfRule>
          <x14:cfRule type="containsText" priority="15822" operator="containsText" id="{3B662D0B-EC33-40EC-9641-05B73CBC198C}">
            <xm:f>NOT(ISERROR(SEARCH('Listados Datos'!$P$6,Y56)))</xm:f>
            <xm:f>'Listados Datos'!$P$6</xm:f>
            <x14:dxf>
              <fill>
                <patternFill>
                  <bgColor rgb="FFFFC000"/>
                </patternFill>
              </fill>
            </x14:dxf>
          </x14:cfRule>
          <x14:cfRule type="containsText" priority="15823" operator="containsText" id="{A92BECF0-F065-4701-917B-2D21BF88BA0E}">
            <xm:f>NOT(ISERROR(SEARCH('Listados Datos'!$P$7,Y56)))</xm:f>
            <xm:f>'Listados Datos'!$P$7</xm:f>
            <x14:dxf>
              <fill>
                <patternFill>
                  <bgColor rgb="FFFF0000"/>
                </patternFill>
              </fill>
            </x14:dxf>
          </x14:cfRule>
          <xm:sqref>Y56</xm:sqref>
        </x14:conditionalFormatting>
        <x14:conditionalFormatting xmlns:xm="http://schemas.microsoft.com/office/excel/2006/main">
          <x14:cfRule type="containsText" priority="15805" operator="containsText" id="{442899E9-9087-4795-BDE5-617C68B6DE2C}">
            <xm:f>NOT(ISERROR(SEARCH('Listados Datos'!$T$3,AW56)))</xm:f>
            <xm:f>'Listados Datos'!$T$3</xm:f>
            <x14:dxf>
              <fill>
                <patternFill patternType="solid">
                  <bgColor rgb="FFC00000"/>
                </patternFill>
              </fill>
            </x14:dxf>
          </x14:cfRule>
          <x14:cfRule type="containsText" priority="15806" operator="containsText" id="{9F74B61D-AA1C-4C17-8F07-23E0BCCB5FFD}">
            <xm:f>NOT(ISERROR(SEARCH('Listados Datos'!$T$4,AW56)))</xm:f>
            <xm:f>'Listados Datos'!$T$4</xm:f>
            <x14:dxf>
              <font>
                <b/>
                <i val="0"/>
                <color theme="0"/>
              </font>
              <fill>
                <patternFill>
                  <bgColor rgb="FFE26B0A"/>
                </patternFill>
              </fill>
            </x14:dxf>
          </x14:cfRule>
          <x14:cfRule type="containsText" priority="15807" operator="containsText" id="{F393634E-A712-4F04-AD73-C3123F1FFB3F}">
            <xm:f>NOT(ISERROR(SEARCH('Listados Datos'!$T$5,AW56)))</xm:f>
            <xm:f>'Listados Datos'!$T$5</xm:f>
            <x14:dxf>
              <font>
                <b/>
                <i val="0"/>
                <color auto="1"/>
              </font>
              <fill>
                <patternFill>
                  <bgColor rgb="FFFFFF00"/>
                </patternFill>
              </fill>
            </x14:dxf>
          </x14:cfRule>
          <x14:cfRule type="containsText" priority="15808" operator="containsText" id="{4A7FFAB4-0948-47D3-9DED-24AF2DBDFB5B}">
            <xm:f>NOT(ISERROR(SEARCH('Listados Datos'!$T$6,AW56)))</xm:f>
            <xm:f>'Listados Datos'!$T$6</xm:f>
            <x14:dxf>
              <font>
                <b/>
                <i val="0"/>
              </font>
              <fill>
                <patternFill>
                  <bgColor rgb="FF92D050"/>
                </patternFill>
              </fill>
            </x14:dxf>
          </x14:cfRule>
          <xm:sqref>AW56</xm:sqref>
        </x14:conditionalFormatting>
        <x14:conditionalFormatting xmlns:xm="http://schemas.microsoft.com/office/excel/2006/main">
          <x14:cfRule type="containsText" priority="15795" operator="containsText" id="{1EAFADC7-72A4-46C0-8FF6-BD955CABDC78}">
            <xm:f>NOT(ISERROR(SEARCH('Listados Datos'!$P$3,AU56)))</xm:f>
            <xm:f>'Listados Datos'!$P$3</xm:f>
            <x14:dxf>
              <fill>
                <patternFill>
                  <bgColor rgb="FF99CC00"/>
                </patternFill>
              </fill>
            </x14:dxf>
          </x14:cfRule>
          <x14:cfRule type="containsText" priority="15796" operator="containsText" id="{AE6A28A4-8749-4224-B4B4-700F151A901E}">
            <xm:f>NOT(ISERROR(SEARCH('Listados Datos'!$P$4,AU56)))</xm:f>
            <xm:f>'Listados Datos'!$P$4</xm:f>
            <x14:dxf>
              <fill>
                <patternFill>
                  <bgColor rgb="FF33CC33"/>
                </patternFill>
              </fill>
            </x14:dxf>
          </x14:cfRule>
          <x14:cfRule type="containsText" priority="15797" operator="containsText" id="{96DBCBBF-69B7-4BAA-AA34-B0655488F6BF}">
            <xm:f>NOT(ISERROR(SEARCH('Listados Datos'!$P$5,AU56)))</xm:f>
            <xm:f>'Listados Datos'!$P$5</xm:f>
            <x14:dxf>
              <fill>
                <patternFill>
                  <bgColor rgb="FFFFFF00"/>
                </patternFill>
              </fill>
            </x14:dxf>
          </x14:cfRule>
          <x14:cfRule type="containsText" priority="15798" operator="containsText" id="{E3EFD283-4904-41F1-9578-8352404FA832}">
            <xm:f>NOT(ISERROR(SEARCH('Listados Datos'!$P$6,AU56)))</xm:f>
            <xm:f>'Listados Datos'!$P$6</xm:f>
            <x14:dxf>
              <fill>
                <patternFill>
                  <bgColor rgb="FFFFC000"/>
                </patternFill>
              </fill>
            </x14:dxf>
          </x14:cfRule>
          <x14:cfRule type="containsText" priority="15799" operator="containsText" id="{7679E26F-A610-4B6A-85BB-C14A6AAAB135}">
            <xm:f>NOT(ISERROR(SEARCH('Listados Datos'!$P$7,AU56)))</xm:f>
            <xm:f>'Listados Datos'!$P$7</xm:f>
            <x14:dxf>
              <fill>
                <patternFill>
                  <bgColor rgb="FFFF0000"/>
                </patternFill>
              </fill>
            </x14:dxf>
          </x14:cfRule>
          <xm:sqref>AU56</xm:sqref>
        </x14:conditionalFormatting>
        <x14:conditionalFormatting xmlns:xm="http://schemas.microsoft.com/office/excel/2006/main">
          <x14:cfRule type="containsText" priority="15459" operator="containsText" id="{3D88074C-B635-43E8-AEA5-D37F9C90D913}">
            <xm:f>NOT(ISERROR(SEARCH('Listados Datos'!$P$3,AU104)))</xm:f>
            <xm:f>'Listados Datos'!$P$3</xm:f>
            <x14:dxf>
              <fill>
                <patternFill>
                  <bgColor rgb="FF99CC00"/>
                </patternFill>
              </fill>
            </x14:dxf>
          </x14:cfRule>
          <x14:cfRule type="containsText" priority="15460" operator="containsText" id="{5D276137-A7DA-4D83-89BF-8BF5C9A4BA22}">
            <xm:f>NOT(ISERROR(SEARCH('Listados Datos'!$P$4,AU104)))</xm:f>
            <xm:f>'Listados Datos'!$P$4</xm:f>
            <x14:dxf>
              <fill>
                <patternFill>
                  <bgColor rgb="FF33CC33"/>
                </patternFill>
              </fill>
            </x14:dxf>
          </x14:cfRule>
          <x14:cfRule type="containsText" priority="15461" operator="containsText" id="{25B64779-D0A3-4A2A-B1D9-9CE776A1E6A3}">
            <xm:f>NOT(ISERROR(SEARCH('Listados Datos'!$P$5,AU104)))</xm:f>
            <xm:f>'Listados Datos'!$P$5</xm:f>
            <x14:dxf>
              <fill>
                <patternFill>
                  <bgColor rgb="FFFFFF00"/>
                </patternFill>
              </fill>
            </x14:dxf>
          </x14:cfRule>
          <x14:cfRule type="containsText" priority="15462" operator="containsText" id="{C9FCB1C4-3767-4A0F-8CEB-86AFFF9FF8C9}">
            <xm:f>NOT(ISERROR(SEARCH('Listados Datos'!$P$6,AU104)))</xm:f>
            <xm:f>'Listados Datos'!$P$6</xm:f>
            <x14:dxf>
              <fill>
                <patternFill>
                  <bgColor rgb="FFFFC000"/>
                </patternFill>
              </fill>
            </x14:dxf>
          </x14:cfRule>
          <x14:cfRule type="containsText" priority="15463" operator="containsText" id="{75FFAA64-DA29-4EA9-B9EB-8B9783EEC488}">
            <xm:f>NOT(ISERROR(SEARCH('Listados Datos'!$P$7,AU104)))</xm:f>
            <xm:f>'Listados Datos'!$P$7</xm:f>
            <x14:dxf>
              <fill>
                <patternFill>
                  <bgColor rgb="FFFF0000"/>
                </patternFill>
              </fill>
            </x14:dxf>
          </x14:cfRule>
          <xm:sqref>AU104</xm:sqref>
        </x14:conditionalFormatting>
        <x14:conditionalFormatting xmlns:xm="http://schemas.microsoft.com/office/excel/2006/main">
          <x14:cfRule type="containsText" priority="15791" operator="containsText" id="{881B4949-29CF-48C8-9D84-8FADEF9ECCB9}">
            <xm:f>NOT(ISERROR(SEARCH('Listados Datos'!$T$3,AE62)))</xm:f>
            <xm:f>'Listados Datos'!$T$3</xm:f>
            <x14:dxf>
              <fill>
                <patternFill patternType="solid">
                  <bgColor rgb="FFC00000"/>
                </patternFill>
              </fill>
            </x14:dxf>
          </x14:cfRule>
          <x14:cfRule type="containsText" priority="15792" operator="containsText" id="{F4B20DF5-8F41-4182-8A33-B05DD32C1352}">
            <xm:f>NOT(ISERROR(SEARCH('Listados Datos'!$T$4,AE62)))</xm:f>
            <xm:f>'Listados Datos'!$T$4</xm:f>
            <x14:dxf>
              <font>
                <b/>
                <i val="0"/>
                <color theme="0"/>
              </font>
              <fill>
                <patternFill>
                  <bgColor rgb="FFE26B0A"/>
                </patternFill>
              </fill>
            </x14:dxf>
          </x14:cfRule>
          <x14:cfRule type="containsText" priority="15793" operator="containsText" id="{0E6831A9-788C-4993-BC70-44AE58CDD68E}">
            <xm:f>NOT(ISERROR(SEARCH('Listados Datos'!$T$5,AE62)))</xm:f>
            <xm:f>'Listados Datos'!$T$5</xm:f>
            <x14:dxf>
              <font>
                <b/>
                <i val="0"/>
                <color auto="1"/>
              </font>
              <fill>
                <patternFill>
                  <bgColor rgb="FFFFFF00"/>
                </patternFill>
              </fill>
            </x14:dxf>
          </x14:cfRule>
          <x14:cfRule type="containsText" priority="15794" operator="containsText" id="{79C16D23-7486-47AD-9D40-99F79513A503}">
            <xm:f>NOT(ISERROR(SEARCH('Listados Datos'!$T$6,AE62)))</xm:f>
            <xm:f>'Listados Datos'!$T$6</xm:f>
            <x14:dxf>
              <font>
                <b/>
                <i val="0"/>
              </font>
              <fill>
                <patternFill>
                  <bgColor rgb="FF92D050"/>
                </patternFill>
              </fill>
            </x14:dxf>
          </x14:cfRule>
          <xm:sqref>AE62:AF62</xm:sqref>
        </x14:conditionalFormatting>
        <x14:conditionalFormatting xmlns:xm="http://schemas.microsoft.com/office/excel/2006/main">
          <x14:cfRule type="containsText" priority="15787" operator="containsText" id="{7E95B66C-86C4-4613-BA33-8F02330A6837}">
            <xm:f>NOT(ISERROR(SEARCH('Listados Datos'!$T$3,AA62)))</xm:f>
            <xm:f>'Listados Datos'!$T$3</xm:f>
            <x14:dxf>
              <fill>
                <patternFill patternType="solid">
                  <bgColor rgb="FFC00000"/>
                </patternFill>
              </fill>
            </x14:dxf>
          </x14:cfRule>
          <x14:cfRule type="containsText" priority="15788" operator="containsText" id="{938DF40A-508F-4E26-AE88-9E36045AB337}">
            <xm:f>NOT(ISERROR(SEARCH('Listados Datos'!$T$4,AA62)))</xm:f>
            <xm:f>'Listados Datos'!$T$4</xm:f>
            <x14:dxf>
              <font>
                <b/>
                <i val="0"/>
                <color theme="0"/>
              </font>
              <fill>
                <patternFill>
                  <bgColor rgb="FFE26B0A"/>
                </patternFill>
              </fill>
            </x14:dxf>
          </x14:cfRule>
          <x14:cfRule type="containsText" priority="15789" operator="containsText" id="{559513CE-1399-4738-BF49-7269D447B888}">
            <xm:f>NOT(ISERROR(SEARCH('Listados Datos'!$T$5,AA62)))</xm:f>
            <xm:f>'Listados Datos'!$T$5</xm:f>
            <x14:dxf>
              <font>
                <b/>
                <i val="0"/>
                <color auto="1"/>
              </font>
              <fill>
                <patternFill>
                  <bgColor rgb="FFFFFF00"/>
                </patternFill>
              </fill>
            </x14:dxf>
          </x14:cfRule>
          <x14:cfRule type="containsText" priority="15790" operator="containsText" id="{3E80C279-D997-4471-AE6E-0FC96956A27F}">
            <xm:f>NOT(ISERROR(SEARCH('Listados Datos'!$T$6,AA62)))</xm:f>
            <xm:f>'Listados Datos'!$T$6</xm:f>
            <x14:dxf>
              <font>
                <b/>
                <i val="0"/>
              </font>
              <fill>
                <patternFill>
                  <bgColor rgb="FF92D050"/>
                </patternFill>
              </fill>
            </x14:dxf>
          </x14:cfRule>
          <xm:sqref>AA62</xm:sqref>
        </x14:conditionalFormatting>
        <x14:conditionalFormatting xmlns:xm="http://schemas.microsoft.com/office/excel/2006/main">
          <x14:cfRule type="containsText" priority="15777" operator="containsText" id="{607C9911-EBD1-49F5-B8BF-A6FB358D9D32}">
            <xm:f>NOT(ISERROR(SEARCH('Listados Datos'!$P$3,Y62)))</xm:f>
            <xm:f>'Listados Datos'!$P$3</xm:f>
            <x14:dxf>
              <fill>
                <patternFill>
                  <bgColor rgb="FF99CC00"/>
                </patternFill>
              </fill>
            </x14:dxf>
          </x14:cfRule>
          <x14:cfRule type="containsText" priority="15778" operator="containsText" id="{7FE6EAEA-41DA-4E1E-ACF1-62D0EC9F5D03}">
            <xm:f>NOT(ISERROR(SEARCH('Listados Datos'!$P$4,Y62)))</xm:f>
            <xm:f>'Listados Datos'!$P$4</xm:f>
            <x14:dxf>
              <fill>
                <patternFill>
                  <bgColor rgb="FF33CC33"/>
                </patternFill>
              </fill>
            </x14:dxf>
          </x14:cfRule>
          <x14:cfRule type="containsText" priority="15779" operator="containsText" id="{98AD6E1A-4D63-409D-B7CB-D37A6E2BA1A8}">
            <xm:f>NOT(ISERROR(SEARCH('Listados Datos'!$P$5,Y62)))</xm:f>
            <xm:f>'Listados Datos'!$P$5</xm:f>
            <x14:dxf>
              <fill>
                <patternFill>
                  <bgColor rgb="FFFFFF00"/>
                </patternFill>
              </fill>
            </x14:dxf>
          </x14:cfRule>
          <x14:cfRule type="containsText" priority="15780" operator="containsText" id="{6C80DD61-7980-4D21-ADF3-592AF18FEB5D}">
            <xm:f>NOT(ISERROR(SEARCH('Listados Datos'!$P$6,Y62)))</xm:f>
            <xm:f>'Listados Datos'!$P$6</xm:f>
            <x14:dxf>
              <fill>
                <patternFill>
                  <bgColor rgb="FFFFC000"/>
                </patternFill>
              </fill>
            </x14:dxf>
          </x14:cfRule>
          <x14:cfRule type="containsText" priority="15781" operator="containsText" id="{359C81A6-26CA-48C5-B325-709BC5DBAF7A}">
            <xm:f>NOT(ISERROR(SEARCH('Listados Datos'!$P$7,Y62)))</xm:f>
            <xm:f>'Listados Datos'!$P$7</xm:f>
            <x14:dxf>
              <fill>
                <patternFill>
                  <bgColor rgb="FFFF0000"/>
                </patternFill>
              </fill>
            </x14:dxf>
          </x14:cfRule>
          <xm:sqref>Y62</xm:sqref>
        </x14:conditionalFormatting>
        <x14:conditionalFormatting xmlns:xm="http://schemas.microsoft.com/office/excel/2006/main">
          <x14:cfRule type="containsText" priority="15763" operator="containsText" id="{7CCFCCE8-BDB3-407B-AC66-9E1CE9FBA9E1}">
            <xm:f>NOT(ISERROR(SEARCH('Listados Datos'!$T$3,AW62)))</xm:f>
            <xm:f>'Listados Datos'!$T$3</xm:f>
            <x14:dxf>
              <fill>
                <patternFill patternType="solid">
                  <bgColor rgb="FFC00000"/>
                </patternFill>
              </fill>
            </x14:dxf>
          </x14:cfRule>
          <x14:cfRule type="containsText" priority="15764" operator="containsText" id="{6AE0CCF7-8FC6-4362-8D67-731AC26BC8D8}">
            <xm:f>NOT(ISERROR(SEARCH('Listados Datos'!$T$4,AW62)))</xm:f>
            <xm:f>'Listados Datos'!$T$4</xm:f>
            <x14:dxf>
              <font>
                <b/>
                <i val="0"/>
                <color theme="0"/>
              </font>
              <fill>
                <patternFill>
                  <bgColor rgb="FFE26B0A"/>
                </patternFill>
              </fill>
            </x14:dxf>
          </x14:cfRule>
          <x14:cfRule type="containsText" priority="15765" operator="containsText" id="{06155DA1-2441-4B21-8B9C-923DF7EA5121}">
            <xm:f>NOT(ISERROR(SEARCH('Listados Datos'!$T$5,AW62)))</xm:f>
            <xm:f>'Listados Datos'!$T$5</xm:f>
            <x14:dxf>
              <font>
                <b/>
                <i val="0"/>
                <color auto="1"/>
              </font>
              <fill>
                <patternFill>
                  <bgColor rgb="FFFFFF00"/>
                </patternFill>
              </fill>
            </x14:dxf>
          </x14:cfRule>
          <x14:cfRule type="containsText" priority="15766" operator="containsText" id="{B36A0FCD-B24E-42F0-BEA2-2E9B4BE779DF}">
            <xm:f>NOT(ISERROR(SEARCH('Listados Datos'!$T$6,AW62)))</xm:f>
            <xm:f>'Listados Datos'!$T$6</xm:f>
            <x14:dxf>
              <font>
                <b/>
                <i val="0"/>
              </font>
              <fill>
                <patternFill>
                  <bgColor rgb="FF92D050"/>
                </patternFill>
              </fill>
            </x14:dxf>
          </x14:cfRule>
          <xm:sqref>AW62</xm:sqref>
        </x14:conditionalFormatting>
        <x14:conditionalFormatting xmlns:xm="http://schemas.microsoft.com/office/excel/2006/main">
          <x14:cfRule type="containsText" priority="15753" operator="containsText" id="{120E8293-52AF-4715-ABC9-840DA1510932}">
            <xm:f>NOT(ISERROR(SEARCH('Listados Datos'!$P$3,AU62)))</xm:f>
            <xm:f>'Listados Datos'!$P$3</xm:f>
            <x14:dxf>
              <fill>
                <patternFill>
                  <bgColor rgb="FF99CC00"/>
                </patternFill>
              </fill>
            </x14:dxf>
          </x14:cfRule>
          <x14:cfRule type="containsText" priority="15754" operator="containsText" id="{2E4FE318-94C6-4935-A7C4-96167040E95C}">
            <xm:f>NOT(ISERROR(SEARCH('Listados Datos'!$P$4,AU62)))</xm:f>
            <xm:f>'Listados Datos'!$P$4</xm:f>
            <x14:dxf>
              <fill>
                <patternFill>
                  <bgColor rgb="FF33CC33"/>
                </patternFill>
              </fill>
            </x14:dxf>
          </x14:cfRule>
          <x14:cfRule type="containsText" priority="15755" operator="containsText" id="{F965BF4A-BEF6-4BF7-BFE6-A3722DB57F6F}">
            <xm:f>NOT(ISERROR(SEARCH('Listados Datos'!$P$5,AU62)))</xm:f>
            <xm:f>'Listados Datos'!$P$5</xm:f>
            <x14:dxf>
              <fill>
                <patternFill>
                  <bgColor rgb="FFFFFF00"/>
                </patternFill>
              </fill>
            </x14:dxf>
          </x14:cfRule>
          <x14:cfRule type="containsText" priority="15756" operator="containsText" id="{F3C2DC52-D9EC-42B0-919A-12762465173E}">
            <xm:f>NOT(ISERROR(SEARCH('Listados Datos'!$P$6,AU62)))</xm:f>
            <xm:f>'Listados Datos'!$P$6</xm:f>
            <x14:dxf>
              <fill>
                <patternFill>
                  <bgColor rgb="FFFFC000"/>
                </patternFill>
              </fill>
            </x14:dxf>
          </x14:cfRule>
          <x14:cfRule type="containsText" priority="15757" operator="containsText" id="{1B962407-EC09-4960-A9AB-C379F31A26E4}">
            <xm:f>NOT(ISERROR(SEARCH('Listados Datos'!$P$7,AU62)))</xm:f>
            <xm:f>'Listados Datos'!$P$7</xm:f>
            <x14:dxf>
              <fill>
                <patternFill>
                  <bgColor rgb="FFFF0000"/>
                </patternFill>
              </fill>
            </x14:dxf>
          </x14:cfRule>
          <xm:sqref>AU62</xm:sqref>
        </x14:conditionalFormatting>
        <x14:conditionalFormatting xmlns:xm="http://schemas.microsoft.com/office/excel/2006/main">
          <x14:cfRule type="containsText" priority="15749" operator="containsText" id="{0D8CF35A-440C-4BFE-9B6F-A9B80592EBB4}">
            <xm:f>NOT(ISERROR(SEARCH('Listados Datos'!$T$3,AE68)))</xm:f>
            <xm:f>'Listados Datos'!$T$3</xm:f>
            <x14:dxf>
              <fill>
                <patternFill patternType="solid">
                  <bgColor rgb="FFC00000"/>
                </patternFill>
              </fill>
            </x14:dxf>
          </x14:cfRule>
          <x14:cfRule type="containsText" priority="15750" operator="containsText" id="{CA881DB3-B494-422C-986C-27A08AB8EAAB}">
            <xm:f>NOT(ISERROR(SEARCH('Listados Datos'!$T$4,AE68)))</xm:f>
            <xm:f>'Listados Datos'!$T$4</xm:f>
            <x14:dxf>
              <font>
                <b/>
                <i val="0"/>
                <color theme="0"/>
              </font>
              <fill>
                <patternFill>
                  <bgColor rgb="FFE26B0A"/>
                </patternFill>
              </fill>
            </x14:dxf>
          </x14:cfRule>
          <x14:cfRule type="containsText" priority="15751" operator="containsText" id="{8F238F9B-4638-4C4F-AC31-1C01E205C2D2}">
            <xm:f>NOT(ISERROR(SEARCH('Listados Datos'!$T$5,AE68)))</xm:f>
            <xm:f>'Listados Datos'!$T$5</xm:f>
            <x14:dxf>
              <font>
                <b/>
                <i val="0"/>
                <color auto="1"/>
              </font>
              <fill>
                <patternFill>
                  <bgColor rgb="FFFFFF00"/>
                </patternFill>
              </fill>
            </x14:dxf>
          </x14:cfRule>
          <x14:cfRule type="containsText" priority="15752" operator="containsText" id="{C1A6AE01-C1C6-431C-B9E6-DECBD8CA7790}">
            <xm:f>NOT(ISERROR(SEARCH('Listados Datos'!$T$6,AE68)))</xm:f>
            <xm:f>'Listados Datos'!$T$6</xm:f>
            <x14:dxf>
              <font>
                <b/>
                <i val="0"/>
              </font>
              <fill>
                <patternFill>
                  <bgColor rgb="FF92D050"/>
                </patternFill>
              </fill>
            </x14:dxf>
          </x14:cfRule>
          <xm:sqref>AE68:AF68</xm:sqref>
        </x14:conditionalFormatting>
        <x14:conditionalFormatting xmlns:xm="http://schemas.microsoft.com/office/excel/2006/main">
          <x14:cfRule type="containsText" priority="15745" operator="containsText" id="{B64E632E-700B-4B65-A0E4-A0F7CCA9C1EB}">
            <xm:f>NOT(ISERROR(SEARCH('Listados Datos'!$T$3,AA68)))</xm:f>
            <xm:f>'Listados Datos'!$T$3</xm:f>
            <x14:dxf>
              <fill>
                <patternFill patternType="solid">
                  <bgColor rgb="FFC00000"/>
                </patternFill>
              </fill>
            </x14:dxf>
          </x14:cfRule>
          <x14:cfRule type="containsText" priority="15746" operator="containsText" id="{C71E0CA8-287D-4A74-883B-97CE96C09706}">
            <xm:f>NOT(ISERROR(SEARCH('Listados Datos'!$T$4,AA68)))</xm:f>
            <xm:f>'Listados Datos'!$T$4</xm:f>
            <x14:dxf>
              <font>
                <b/>
                <i val="0"/>
                <color theme="0"/>
              </font>
              <fill>
                <patternFill>
                  <bgColor rgb="FFE26B0A"/>
                </patternFill>
              </fill>
            </x14:dxf>
          </x14:cfRule>
          <x14:cfRule type="containsText" priority="15747" operator="containsText" id="{75CC45EE-3CD4-4523-BB4D-84EFE07FDEA5}">
            <xm:f>NOT(ISERROR(SEARCH('Listados Datos'!$T$5,AA68)))</xm:f>
            <xm:f>'Listados Datos'!$T$5</xm:f>
            <x14:dxf>
              <font>
                <b/>
                <i val="0"/>
                <color auto="1"/>
              </font>
              <fill>
                <patternFill>
                  <bgColor rgb="FFFFFF00"/>
                </patternFill>
              </fill>
            </x14:dxf>
          </x14:cfRule>
          <x14:cfRule type="containsText" priority="15748" operator="containsText" id="{F483B22E-E7E5-455E-865F-79347515F33B}">
            <xm:f>NOT(ISERROR(SEARCH('Listados Datos'!$T$6,AA68)))</xm:f>
            <xm:f>'Listados Datos'!$T$6</xm:f>
            <x14:dxf>
              <font>
                <b/>
                <i val="0"/>
              </font>
              <fill>
                <patternFill>
                  <bgColor rgb="FF92D050"/>
                </patternFill>
              </fill>
            </x14:dxf>
          </x14:cfRule>
          <xm:sqref>AA68</xm:sqref>
        </x14:conditionalFormatting>
        <x14:conditionalFormatting xmlns:xm="http://schemas.microsoft.com/office/excel/2006/main">
          <x14:cfRule type="containsText" priority="15735" operator="containsText" id="{428D8C1E-2ADE-4102-B4E3-3408652FA8C1}">
            <xm:f>NOT(ISERROR(SEARCH('Listados Datos'!$P$3,Y68)))</xm:f>
            <xm:f>'Listados Datos'!$P$3</xm:f>
            <x14:dxf>
              <fill>
                <patternFill>
                  <bgColor rgb="FF99CC00"/>
                </patternFill>
              </fill>
            </x14:dxf>
          </x14:cfRule>
          <x14:cfRule type="containsText" priority="15736" operator="containsText" id="{5860637F-D10B-4911-AC0D-415D8F17E852}">
            <xm:f>NOT(ISERROR(SEARCH('Listados Datos'!$P$4,Y68)))</xm:f>
            <xm:f>'Listados Datos'!$P$4</xm:f>
            <x14:dxf>
              <fill>
                <patternFill>
                  <bgColor rgb="FF33CC33"/>
                </patternFill>
              </fill>
            </x14:dxf>
          </x14:cfRule>
          <x14:cfRule type="containsText" priority="15737" operator="containsText" id="{E00160A4-6A40-435F-B4FC-3E9C88F27EA4}">
            <xm:f>NOT(ISERROR(SEARCH('Listados Datos'!$P$5,Y68)))</xm:f>
            <xm:f>'Listados Datos'!$P$5</xm:f>
            <x14:dxf>
              <fill>
                <patternFill>
                  <bgColor rgb="FFFFFF00"/>
                </patternFill>
              </fill>
            </x14:dxf>
          </x14:cfRule>
          <x14:cfRule type="containsText" priority="15738" operator="containsText" id="{74DC7D75-3AA2-40C2-9F1C-24E9E897592D}">
            <xm:f>NOT(ISERROR(SEARCH('Listados Datos'!$P$6,Y68)))</xm:f>
            <xm:f>'Listados Datos'!$P$6</xm:f>
            <x14:dxf>
              <fill>
                <patternFill>
                  <bgColor rgb="FFFFC000"/>
                </patternFill>
              </fill>
            </x14:dxf>
          </x14:cfRule>
          <x14:cfRule type="containsText" priority="15739" operator="containsText" id="{7E1931FB-454D-4486-AC73-EA22AA8D4B0A}">
            <xm:f>NOT(ISERROR(SEARCH('Listados Datos'!$P$7,Y68)))</xm:f>
            <xm:f>'Listados Datos'!$P$7</xm:f>
            <x14:dxf>
              <fill>
                <patternFill>
                  <bgColor rgb="FFFF0000"/>
                </patternFill>
              </fill>
            </x14:dxf>
          </x14:cfRule>
          <xm:sqref>Y68</xm:sqref>
        </x14:conditionalFormatting>
        <x14:conditionalFormatting xmlns:xm="http://schemas.microsoft.com/office/excel/2006/main">
          <x14:cfRule type="containsText" priority="15721" operator="containsText" id="{A5BA2F16-FEF9-451B-9525-6A36F9050160}">
            <xm:f>NOT(ISERROR(SEARCH('Listados Datos'!$T$3,AW68)))</xm:f>
            <xm:f>'Listados Datos'!$T$3</xm:f>
            <x14:dxf>
              <fill>
                <patternFill patternType="solid">
                  <bgColor rgb="FFC00000"/>
                </patternFill>
              </fill>
            </x14:dxf>
          </x14:cfRule>
          <x14:cfRule type="containsText" priority="15722" operator="containsText" id="{7734F38E-E9E1-4B28-9960-6CF50A1DE76F}">
            <xm:f>NOT(ISERROR(SEARCH('Listados Datos'!$T$4,AW68)))</xm:f>
            <xm:f>'Listados Datos'!$T$4</xm:f>
            <x14:dxf>
              <font>
                <b/>
                <i val="0"/>
                <color theme="0"/>
              </font>
              <fill>
                <patternFill>
                  <bgColor rgb="FFE26B0A"/>
                </patternFill>
              </fill>
            </x14:dxf>
          </x14:cfRule>
          <x14:cfRule type="containsText" priority="15723" operator="containsText" id="{21EBF9E8-4167-4D3B-9954-8EF15DC3CC18}">
            <xm:f>NOT(ISERROR(SEARCH('Listados Datos'!$T$5,AW68)))</xm:f>
            <xm:f>'Listados Datos'!$T$5</xm:f>
            <x14:dxf>
              <font>
                <b/>
                <i val="0"/>
                <color auto="1"/>
              </font>
              <fill>
                <patternFill>
                  <bgColor rgb="FFFFFF00"/>
                </patternFill>
              </fill>
            </x14:dxf>
          </x14:cfRule>
          <x14:cfRule type="containsText" priority="15724" operator="containsText" id="{E07EEC79-66FC-4EFE-BC19-7EB3BEC5E223}">
            <xm:f>NOT(ISERROR(SEARCH('Listados Datos'!$T$6,AW68)))</xm:f>
            <xm:f>'Listados Datos'!$T$6</xm:f>
            <x14:dxf>
              <font>
                <b/>
                <i val="0"/>
              </font>
              <fill>
                <patternFill>
                  <bgColor rgb="FF92D050"/>
                </patternFill>
              </fill>
            </x14:dxf>
          </x14:cfRule>
          <xm:sqref>AW68</xm:sqref>
        </x14:conditionalFormatting>
        <x14:conditionalFormatting xmlns:xm="http://schemas.microsoft.com/office/excel/2006/main">
          <x14:cfRule type="containsText" priority="15711" operator="containsText" id="{B81F7CFB-B0BD-4F6E-BB61-7B03DDBCC245}">
            <xm:f>NOT(ISERROR(SEARCH('Listados Datos'!$P$3,AU68)))</xm:f>
            <xm:f>'Listados Datos'!$P$3</xm:f>
            <x14:dxf>
              <fill>
                <patternFill>
                  <bgColor rgb="FF99CC00"/>
                </patternFill>
              </fill>
            </x14:dxf>
          </x14:cfRule>
          <x14:cfRule type="containsText" priority="15712" operator="containsText" id="{A3A4CFC9-9055-4DC1-BE39-13AB6F03E151}">
            <xm:f>NOT(ISERROR(SEARCH('Listados Datos'!$P$4,AU68)))</xm:f>
            <xm:f>'Listados Datos'!$P$4</xm:f>
            <x14:dxf>
              <fill>
                <patternFill>
                  <bgColor rgb="FF33CC33"/>
                </patternFill>
              </fill>
            </x14:dxf>
          </x14:cfRule>
          <x14:cfRule type="containsText" priority="15713" operator="containsText" id="{B158546C-D7C6-454A-A010-37DE8DEC82EE}">
            <xm:f>NOT(ISERROR(SEARCH('Listados Datos'!$P$5,AU68)))</xm:f>
            <xm:f>'Listados Datos'!$P$5</xm:f>
            <x14:dxf>
              <fill>
                <patternFill>
                  <bgColor rgb="FFFFFF00"/>
                </patternFill>
              </fill>
            </x14:dxf>
          </x14:cfRule>
          <x14:cfRule type="containsText" priority="15714" operator="containsText" id="{D83F92C5-21ED-4C00-8E4A-1C0AC2A04AE1}">
            <xm:f>NOT(ISERROR(SEARCH('Listados Datos'!$P$6,AU68)))</xm:f>
            <xm:f>'Listados Datos'!$P$6</xm:f>
            <x14:dxf>
              <fill>
                <patternFill>
                  <bgColor rgb="FFFFC000"/>
                </patternFill>
              </fill>
            </x14:dxf>
          </x14:cfRule>
          <x14:cfRule type="containsText" priority="15715" operator="containsText" id="{107C8045-8DE9-4700-953A-D9CD2D5606F8}">
            <xm:f>NOT(ISERROR(SEARCH('Listados Datos'!$P$7,AU68)))</xm:f>
            <xm:f>'Listados Datos'!$P$7</xm:f>
            <x14:dxf>
              <fill>
                <patternFill>
                  <bgColor rgb="FFFF0000"/>
                </patternFill>
              </fill>
            </x14:dxf>
          </x14:cfRule>
          <xm:sqref>AU68</xm:sqref>
        </x14:conditionalFormatting>
        <x14:conditionalFormatting xmlns:xm="http://schemas.microsoft.com/office/excel/2006/main">
          <x14:cfRule type="containsText" priority="15707" operator="containsText" id="{263A7DBC-FAE1-4B8A-8907-662D9E6B6074}">
            <xm:f>NOT(ISERROR(SEARCH('Listados Datos'!$T$3,AE74)))</xm:f>
            <xm:f>'Listados Datos'!$T$3</xm:f>
            <x14:dxf>
              <fill>
                <patternFill patternType="solid">
                  <bgColor rgb="FFC00000"/>
                </patternFill>
              </fill>
            </x14:dxf>
          </x14:cfRule>
          <x14:cfRule type="containsText" priority="15708" operator="containsText" id="{8C3A9044-E7C2-47DE-9307-A98A659D20BC}">
            <xm:f>NOT(ISERROR(SEARCH('Listados Datos'!$T$4,AE74)))</xm:f>
            <xm:f>'Listados Datos'!$T$4</xm:f>
            <x14:dxf>
              <font>
                <b/>
                <i val="0"/>
                <color theme="0"/>
              </font>
              <fill>
                <patternFill>
                  <bgColor rgb="FFE26B0A"/>
                </patternFill>
              </fill>
            </x14:dxf>
          </x14:cfRule>
          <x14:cfRule type="containsText" priority="15709" operator="containsText" id="{7F823B64-2924-4D15-A38F-768718E84ED7}">
            <xm:f>NOT(ISERROR(SEARCH('Listados Datos'!$T$5,AE74)))</xm:f>
            <xm:f>'Listados Datos'!$T$5</xm:f>
            <x14:dxf>
              <font>
                <b/>
                <i val="0"/>
                <color auto="1"/>
              </font>
              <fill>
                <patternFill>
                  <bgColor rgb="FFFFFF00"/>
                </patternFill>
              </fill>
            </x14:dxf>
          </x14:cfRule>
          <x14:cfRule type="containsText" priority="15710" operator="containsText" id="{09FAFFBB-78D4-4F1B-8D4A-F90625FCF9EF}">
            <xm:f>NOT(ISERROR(SEARCH('Listados Datos'!$T$6,AE74)))</xm:f>
            <xm:f>'Listados Datos'!$T$6</xm:f>
            <x14:dxf>
              <font>
                <b/>
                <i val="0"/>
              </font>
              <fill>
                <patternFill>
                  <bgColor rgb="FF92D050"/>
                </patternFill>
              </fill>
            </x14:dxf>
          </x14:cfRule>
          <xm:sqref>AE74:AF74</xm:sqref>
        </x14:conditionalFormatting>
        <x14:conditionalFormatting xmlns:xm="http://schemas.microsoft.com/office/excel/2006/main">
          <x14:cfRule type="containsText" priority="15703" operator="containsText" id="{A9191BA1-D173-41B1-98B9-47D882350554}">
            <xm:f>NOT(ISERROR(SEARCH('Listados Datos'!$T$3,AA74)))</xm:f>
            <xm:f>'Listados Datos'!$T$3</xm:f>
            <x14:dxf>
              <fill>
                <patternFill patternType="solid">
                  <bgColor rgb="FFC00000"/>
                </patternFill>
              </fill>
            </x14:dxf>
          </x14:cfRule>
          <x14:cfRule type="containsText" priority="15704" operator="containsText" id="{8CBC8626-6126-4823-A68E-A5471E93CB6C}">
            <xm:f>NOT(ISERROR(SEARCH('Listados Datos'!$T$4,AA74)))</xm:f>
            <xm:f>'Listados Datos'!$T$4</xm:f>
            <x14:dxf>
              <font>
                <b/>
                <i val="0"/>
                <color theme="0"/>
              </font>
              <fill>
                <patternFill>
                  <bgColor rgb="FFE26B0A"/>
                </patternFill>
              </fill>
            </x14:dxf>
          </x14:cfRule>
          <x14:cfRule type="containsText" priority="15705" operator="containsText" id="{0C94F509-2EAA-46C4-8481-D5984D3936B1}">
            <xm:f>NOT(ISERROR(SEARCH('Listados Datos'!$T$5,AA74)))</xm:f>
            <xm:f>'Listados Datos'!$T$5</xm:f>
            <x14:dxf>
              <font>
                <b/>
                <i val="0"/>
                <color auto="1"/>
              </font>
              <fill>
                <patternFill>
                  <bgColor rgb="FFFFFF00"/>
                </patternFill>
              </fill>
            </x14:dxf>
          </x14:cfRule>
          <x14:cfRule type="containsText" priority="15706" operator="containsText" id="{55C03E80-9EA4-4011-8F0E-B99F5DF4804B}">
            <xm:f>NOT(ISERROR(SEARCH('Listados Datos'!$T$6,AA74)))</xm:f>
            <xm:f>'Listados Datos'!$T$6</xm:f>
            <x14:dxf>
              <font>
                <b/>
                <i val="0"/>
              </font>
              <fill>
                <patternFill>
                  <bgColor rgb="FF92D050"/>
                </patternFill>
              </fill>
            </x14:dxf>
          </x14:cfRule>
          <xm:sqref>AA74</xm:sqref>
        </x14:conditionalFormatting>
        <x14:conditionalFormatting xmlns:xm="http://schemas.microsoft.com/office/excel/2006/main">
          <x14:cfRule type="containsText" priority="15693" operator="containsText" id="{EF5FF369-5254-4AB5-A1BD-A89D41E40219}">
            <xm:f>NOT(ISERROR(SEARCH('Listados Datos'!$P$3,Y74)))</xm:f>
            <xm:f>'Listados Datos'!$P$3</xm:f>
            <x14:dxf>
              <fill>
                <patternFill>
                  <bgColor rgb="FF99CC00"/>
                </patternFill>
              </fill>
            </x14:dxf>
          </x14:cfRule>
          <x14:cfRule type="containsText" priority="15694" operator="containsText" id="{5B62C2DB-B2F9-42C4-AA58-593F81DE206C}">
            <xm:f>NOT(ISERROR(SEARCH('Listados Datos'!$P$4,Y74)))</xm:f>
            <xm:f>'Listados Datos'!$P$4</xm:f>
            <x14:dxf>
              <fill>
                <patternFill>
                  <bgColor rgb="FF33CC33"/>
                </patternFill>
              </fill>
            </x14:dxf>
          </x14:cfRule>
          <x14:cfRule type="containsText" priority="15695" operator="containsText" id="{1E6A9141-D084-4ABD-A085-F7EEB631EEF0}">
            <xm:f>NOT(ISERROR(SEARCH('Listados Datos'!$P$5,Y74)))</xm:f>
            <xm:f>'Listados Datos'!$P$5</xm:f>
            <x14:dxf>
              <fill>
                <patternFill>
                  <bgColor rgb="FFFFFF00"/>
                </patternFill>
              </fill>
            </x14:dxf>
          </x14:cfRule>
          <x14:cfRule type="containsText" priority="15696" operator="containsText" id="{7C1F5AE7-6ABC-4470-BD96-34E132676075}">
            <xm:f>NOT(ISERROR(SEARCH('Listados Datos'!$P$6,Y74)))</xm:f>
            <xm:f>'Listados Datos'!$P$6</xm:f>
            <x14:dxf>
              <fill>
                <patternFill>
                  <bgColor rgb="FFFFC000"/>
                </patternFill>
              </fill>
            </x14:dxf>
          </x14:cfRule>
          <x14:cfRule type="containsText" priority="15697" operator="containsText" id="{47C6CCF0-36B0-445B-9B08-28FF6C876FFA}">
            <xm:f>NOT(ISERROR(SEARCH('Listados Datos'!$P$7,Y74)))</xm:f>
            <xm:f>'Listados Datos'!$P$7</xm:f>
            <x14:dxf>
              <fill>
                <patternFill>
                  <bgColor rgb="FFFF0000"/>
                </patternFill>
              </fill>
            </x14:dxf>
          </x14:cfRule>
          <xm:sqref>Y74</xm:sqref>
        </x14:conditionalFormatting>
        <x14:conditionalFormatting xmlns:xm="http://schemas.microsoft.com/office/excel/2006/main">
          <x14:cfRule type="containsText" priority="15679" operator="containsText" id="{485002C9-3C5C-4437-9DE9-4589EA36C530}">
            <xm:f>NOT(ISERROR(SEARCH('Listados Datos'!$T$3,AW74)))</xm:f>
            <xm:f>'Listados Datos'!$T$3</xm:f>
            <x14:dxf>
              <fill>
                <patternFill patternType="solid">
                  <bgColor rgb="FFC00000"/>
                </patternFill>
              </fill>
            </x14:dxf>
          </x14:cfRule>
          <x14:cfRule type="containsText" priority="15680" operator="containsText" id="{B06DD8B9-4622-415F-8703-8803194C324C}">
            <xm:f>NOT(ISERROR(SEARCH('Listados Datos'!$T$4,AW74)))</xm:f>
            <xm:f>'Listados Datos'!$T$4</xm:f>
            <x14:dxf>
              <font>
                <b/>
                <i val="0"/>
                <color theme="0"/>
              </font>
              <fill>
                <patternFill>
                  <bgColor rgb="FFE26B0A"/>
                </patternFill>
              </fill>
            </x14:dxf>
          </x14:cfRule>
          <x14:cfRule type="containsText" priority="15681" operator="containsText" id="{60273F36-D513-48D2-A48A-6EE7B40FEE3B}">
            <xm:f>NOT(ISERROR(SEARCH('Listados Datos'!$T$5,AW74)))</xm:f>
            <xm:f>'Listados Datos'!$T$5</xm:f>
            <x14:dxf>
              <font>
                <b/>
                <i val="0"/>
                <color auto="1"/>
              </font>
              <fill>
                <patternFill>
                  <bgColor rgb="FFFFFF00"/>
                </patternFill>
              </fill>
            </x14:dxf>
          </x14:cfRule>
          <x14:cfRule type="containsText" priority="15682" operator="containsText" id="{08B2D7CD-F15E-4134-B9EB-430E547CB46D}">
            <xm:f>NOT(ISERROR(SEARCH('Listados Datos'!$T$6,AW74)))</xm:f>
            <xm:f>'Listados Datos'!$T$6</xm:f>
            <x14:dxf>
              <font>
                <b/>
                <i val="0"/>
              </font>
              <fill>
                <patternFill>
                  <bgColor rgb="FF92D050"/>
                </patternFill>
              </fill>
            </x14:dxf>
          </x14:cfRule>
          <xm:sqref>AW74</xm:sqref>
        </x14:conditionalFormatting>
        <x14:conditionalFormatting xmlns:xm="http://schemas.microsoft.com/office/excel/2006/main">
          <x14:cfRule type="containsText" priority="15669" operator="containsText" id="{B9BDDE90-6F8A-4A14-937C-4BCE9D07876B}">
            <xm:f>NOT(ISERROR(SEARCH('Listados Datos'!$P$3,AU74)))</xm:f>
            <xm:f>'Listados Datos'!$P$3</xm:f>
            <x14:dxf>
              <fill>
                <patternFill>
                  <bgColor rgb="FF99CC00"/>
                </patternFill>
              </fill>
            </x14:dxf>
          </x14:cfRule>
          <x14:cfRule type="containsText" priority="15670" operator="containsText" id="{3EDE6F6F-1EFB-47CE-B1E8-0FD581CB8A25}">
            <xm:f>NOT(ISERROR(SEARCH('Listados Datos'!$P$4,AU74)))</xm:f>
            <xm:f>'Listados Datos'!$P$4</xm:f>
            <x14:dxf>
              <fill>
                <patternFill>
                  <bgColor rgb="FF33CC33"/>
                </patternFill>
              </fill>
            </x14:dxf>
          </x14:cfRule>
          <x14:cfRule type="containsText" priority="15671" operator="containsText" id="{32636F68-B390-442B-BC52-329737D44694}">
            <xm:f>NOT(ISERROR(SEARCH('Listados Datos'!$P$5,AU74)))</xm:f>
            <xm:f>'Listados Datos'!$P$5</xm:f>
            <x14:dxf>
              <fill>
                <patternFill>
                  <bgColor rgb="FFFFFF00"/>
                </patternFill>
              </fill>
            </x14:dxf>
          </x14:cfRule>
          <x14:cfRule type="containsText" priority="15672" operator="containsText" id="{D973DEA5-4662-4D27-8948-76639B585EB0}">
            <xm:f>NOT(ISERROR(SEARCH('Listados Datos'!$P$6,AU74)))</xm:f>
            <xm:f>'Listados Datos'!$P$6</xm:f>
            <x14:dxf>
              <fill>
                <patternFill>
                  <bgColor rgb="FFFFC000"/>
                </patternFill>
              </fill>
            </x14:dxf>
          </x14:cfRule>
          <x14:cfRule type="containsText" priority="15673" operator="containsText" id="{46251F31-9EEE-4028-BE92-8D75A0C1C9C1}">
            <xm:f>NOT(ISERROR(SEARCH('Listados Datos'!$P$7,AU74)))</xm:f>
            <xm:f>'Listados Datos'!$P$7</xm:f>
            <x14:dxf>
              <fill>
                <patternFill>
                  <bgColor rgb="FFFF0000"/>
                </patternFill>
              </fill>
            </x14:dxf>
          </x14:cfRule>
          <xm:sqref>AU74</xm:sqref>
        </x14:conditionalFormatting>
        <x14:conditionalFormatting xmlns:xm="http://schemas.microsoft.com/office/excel/2006/main">
          <x14:cfRule type="containsText" priority="15665" operator="containsText" id="{E7FCBB64-24F7-4DB6-9904-342C81641968}">
            <xm:f>NOT(ISERROR(SEARCH('Listados Datos'!$T$3,AE80)))</xm:f>
            <xm:f>'Listados Datos'!$T$3</xm:f>
            <x14:dxf>
              <fill>
                <patternFill patternType="solid">
                  <bgColor rgb="FFC00000"/>
                </patternFill>
              </fill>
            </x14:dxf>
          </x14:cfRule>
          <x14:cfRule type="containsText" priority="15666" operator="containsText" id="{7C594C39-6A2F-4EFD-A2D5-C47622325001}">
            <xm:f>NOT(ISERROR(SEARCH('Listados Datos'!$T$4,AE80)))</xm:f>
            <xm:f>'Listados Datos'!$T$4</xm:f>
            <x14:dxf>
              <font>
                <b/>
                <i val="0"/>
                <color theme="0"/>
              </font>
              <fill>
                <patternFill>
                  <bgColor rgb="FFE26B0A"/>
                </patternFill>
              </fill>
            </x14:dxf>
          </x14:cfRule>
          <x14:cfRule type="containsText" priority="15667" operator="containsText" id="{450109F1-3331-4949-999C-57E7BB9141DA}">
            <xm:f>NOT(ISERROR(SEARCH('Listados Datos'!$T$5,AE80)))</xm:f>
            <xm:f>'Listados Datos'!$T$5</xm:f>
            <x14:dxf>
              <font>
                <b/>
                <i val="0"/>
                <color auto="1"/>
              </font>
              <fill>
                <patternFill>
                  <bgColor rgb="FFFFFF00"/>
                </patternFill>
              </fill>
            </x14:dxf>
          </x14:cfRule>
          <x14:cfRule type="containsText" priority="15668" operator="containsText" id="{62888213-2C67-4ADC-86B9-9038F54DB1B4}">
            <xm:f>NOT(ISERROR(SEARCH('Listados Datos'!$T$6,AE80)))</xm:f>
            <xm:f>'Listados Datos'!$T$6</xm:f>
            <x14:dxf>
              <font>
                <b/>
                <i val="0"/>
              </font>
              <fill>
                <patternFill>
                  <bgColor rgb="FF92D050"/>
                </patternFill>
              </fill>
            </x14:dxf>
          </x14:cfRule>
          <xm:sqref>AE80:AF80</xm:sqref>
        </x14:conditionalFormatting>
        <x14:conditionalFormatting xmlns:xm="http://schemas.microsoft.com/office/excel/2006/main">
          <x14:cfRule type="containsText" priority="15661" operator="containsText" id="{8F9B8EA4-237C-49CC-BB8A-9C5649D7922B}">
            <xm:f>NOT(ISERROR(SEARCH('Listados Datos'!$T$3,AA80)))</xm:f>
            <xm:f>'Listados Datos'!$T$3</xm:f>
            <x14:dxf>
              <fill>
                <patternFill patternType="solid">
                  <bgColor rgb="FFC00000"/>
                </patternFill>
              </fill>
            </x14:dxf>
          </x14:cfRule>
          <x14:cfRule type="containsText" priority="15662" operator="containsText" id="{A456F938-6A56-4F2B-A51F-2C45B0355742}">
            <xm:f>NOT(ISERROR(SEARCH('Listados Datos'!$T$4,AA80)))</xm:f>
            <xm:f>'Listados Datos'!$T$4</xm:f>
            <x14:dxf>
              <font>
                <b/>
                <i val="0"/>
                <color theme="0"/>
              </font>
              <fill>
                <patternFill>
                  <bgColor rgb="FFE26B0A"/>
                </patternFill>
              </fill>
            </x14:dxf>
          </x14:cfRule>
          <x14:cfRule type="containsText" priority="15663" operator="containsText" id="{6975153B-BF51-4AF3-B72F-66287DB22643}">
            <xm:f>NOT(ISERROR(SEARCH('Listados Datos'!$T$5,AA80)))</xm:f>
            <xm:f>'Listados Datos'!$T$5</xm:f>
            <x14:dxf>
              <font>
                <b/>
                <i val="0"/>
                <color auto="1"/>
              </font>
              <fill>
                <patternFill>
                  <bgColor rgb="FFFFFF00"/>
                </patternFill>
              </fill>
            </x14:dxf>
          </x14:cfRule>
          <x14:cfRule type="containsText" priority="15664" operator="containsText" id="{22A19924-7C00-4292-A708-186C9FCDC106}">
            <xm:f>NOT(ISERROR(SEARCH('Listados Datos'!$T$6,AA80)))</xm:f>
            <xm:f>'Listados Datos'!$T$6</xm:f>
            <x14:dxf>
              <font>
                <b/>
                <i val="0"/>
              </font>
              <fill>
                <patternFill>
                  <bgColor rgb="FF92D050"/>
                </patternFill>
              </fill>
            </x14:dxf>
          </x14:cfRule>
          <xm:sqref>AA80</xm:sqref>
        </x14:conditionalFormatting>
        <x14:conditionalFormatting xmlns:xm="http://schemas.microsoft.com/office/excel/2006/main">
          <x14:cfRule type="containsText" priority="15651" operator="containsText" id="{44E6D8D1-47FA-4F2B-B8E0-EC3640C72F4E}">
            <xm:f>NOT(ISERROR(SEARCH('Listados Datos'!$P$3,Y80)))</xm:f>
            <xm:f>'Listados Datos'!$P$3</xm:f>
            <x14:dxf>
              <fill>
                <patternFill>
                  <bgColor rgb="FF99CC00"/>
                </patternFill>
              </fill>
            </x14:dxf>
          </x14:cfRule>
          <x14:cfRule type="containsText" priority="15652" operator="containsText" id="{0DB98D5E-B297-4883-BE94-81350ADCECF9}">
            <xm:f>NOT(ISERROR(SEARCH('Listados Datos'!$P$4,Y80)))</xm:f>
            <xm:f>'Listados Datos'!$P$4</xm:f>
            <x14:dxf>
              <fill>
                <patternFill>
                  <bgColor rgb="FF33CC33"/>
                </patternFill>
              </fill>
            </x14:dxf>
          </x14:cfRule>
          <x14:cfRule type="containsText" priority="15653" operator="containsText" id="{864BCFD8-BEC0-48B9-8A43-AF804EE52F58}">
            <xm:f>NOT(ISERROR(SEARCH('Listados Datos'!$P$5,Y80)))</xm:f>
            <xm:f>'Listados Datos'!$P$5</xm:f>
            <x14:dxf>
              <fill>
                <patternFill>
                  <bgColor rgb="FFFFFF00"/>
                </patternFill>
              </fill>
            </x14:dxf>
          </x14:cfRule>
          <x14:cfRule type="containsText" priority="15654" operator="containsText" id="{196B0076-2380-473D-AE99-983B42874088}">
            <xm:f>NOT(ISERROR(SEARCH('Listados Datos'!$P$6,Y80)))</xm:f>
            <xm:f>'Listados Datos'!$P$6</xm:f>
            <x14:dxf>
              <fill>
                <patternFill>
                  <bgColor rgb="FFFFC000"/>
                </patternFill>
              </fill>
            </x14:dxf>
          </x14:cfRule>
          <x14:cfRule type="containsText" priority="15655" operator="containsText" id="{D9040966-32E8-48D5-9F5B-005E273710BD}">
            <xm:f>NOT(ISERROR(SEARCH('Listados Datos'!$P$7,Y80)))</xm:f>
            <xm:f>'Listados Datos'!$P$7</xm:f>
            <x14:dxf>
              <fill>
                <patternFill>
                  <bgColor rgb="FFFF0000"/>
                </patternFill>
              </fill>
            </x14:dxf>
          </x14:cfRule>
          <xm:sqref>Y80</xm:sqref>
        </x14:conditionalFormatting>
        <x14:conditionalFormatting xmlns:xm="http://schemas.microsoft.com/office/excel/2006/main">
          <x14:cfRule type="containsText" priority="15637" operator="containsText" id="{AD393D35-52BB-49A6-BF8D-A5AE7DC2ACED}">
            <xm:f>NOT(ISERROR(SEARCH('Listados Datos'!$T$3,AW80)))</xm:f>
            <xm:f>'Listados Datos'!$T$3</xm:f>
            <x14:dxf>
              <fill>
                <patternFill patternType="solid">
                  <bgColor rgb="FFC00000"/>
                </patternFill>
              </fill>
            </x14:dxf>
          </x14:cfRule>
          <x14:cfRule type="containsText" priority="15638" operator="containsText" id="{3CE8E7A8-8F28-4340-B791-43D56DDA0662}">
            <xm:f>NOT(ISERROR(SEARCH('Listados Datos'!$T$4,AW80)))</xm:f>
            <xm:f>'Listados Datos'!$T$4</xm:f>
            <x14:dxf>
              <font>
                <b/>
                <i val="0"/>
                <color theme="0"/>
              </font>
              <fill>
                <patternFill>
                  <bgColor rgb="FFE26B0A"/>
                </patternFill>
              </fill>
            </x14:dxf>
          </x14:cfRule>
          <x14:cfRule type="containsText" priority="15639" operator="containsText" id="{BEC1CF33-4B28-4041-8B49-23EFA6B9ED80}">
            <xm:f>NOT(ISERROR(SEARCH('Listados Datos'!$T$5,AW80)))</xm:f>
            <xm:f>'Listados Datos'!$T$5</xm:f>
            <x14:dxf>
              <font>
                <b/>
                <i val="0"/>
                <color auto="1"/>
              </font>
              <fill>
                <patternFill>
                  <bgColor rgb="FFFFFF00"/>
                </patternFill>
              </fill>
            </x14:dxf>
          </x14:cfRule>
          <x14:cfRule type="containsText" priority="15640" operator="containsText" id="{177E9E6F-1F4F-4F1A-A509-F2246EA63F2F}">
            <xm:f>NOT(ISERROR(SEARCH('Listados Datos'!$T$6,AW80)))</xm:f>
            <xm:f>'Listados Datos'!$T$6</xm:f>
            <x14:dxf>
              <font>
                <b/>
                <i val="0"/>
              </font>
              <fill>
                <patternFill>
                  <bgColor rgb="FF92D050"/>
                </patternFill>
              </fill>
            </x14:dxf>
          </x14:cfRule>
          <xm:sqref>AW80</xm:sqref>
        </x14:conditionalFormatting>
        <x14:conditionalFormatting xmlns:xm="http://schemas.microsoft.com/office/excel/2006/main">
          <x14:cfRule type="containsText" priority="15627" operator="containsText" id="{7DCE54BF-959C-454C-A017-4F2FDEC2377F}">
            <xm:f>NOT(ISERROR(SEARCH('Listados Datos'!$P$3,AU80)))</xm:f>
            <xm:f>'Listados Datos'!$P$3</xm:f>
            <x14:dxf>
              <fill>
                <patternFill>
                  <bgColor rgb="FF99CC00"/>
                </patternFill>
              </fill>
            </x14:dxf>
          </x14:cfRule>
          <x14:cfRule type="containsText" priority="15628" operator="containsText" id="{2222BAED-57CA-4BF4-AFD5-963F3E1304CA}">
            <xm:f>NOT(ISERROR(SEARCH('Listados Datos'!$P$4,AU80)))</xm:f>
            <xm:f>'Listados Datos'!$P$4</xm:f>
            <x14:dxf>
              <fill>
                <patternFill>
                  <bgColor rgb="FF33CC33"/>
                </patternFill>
              </fill>
            </x14:dxf>
          </x14:cfRule>
          <x14:cfRule type="containsText" priority="15629" operator="containsText" id="{8237A348-C868-41EB-A410-32E727C3AEDE}">
            <xm:f>NOT(ISERROR(SEARCH('Listados Datos'!$P$5,AU80)))</xm:f>
            <xm:f>'Listados Datos'!$P$5</xm:f>
            <x14:dxf>
              <fill>
                <patternFill>
                  <bgColor rgb="FFFFFF00"/>
                </patternFill>
              </fill>
            </x14:dxf>
          </x14:cfRule>
          <x14:cfRule type="containsText" priority="15630" operator="containsText" id="{83E38773-FDDE-41BC-B1E5-1B9483EA2A2F}">
            <xm:f>NOT(ISERROR(SEARCH('Listados Datos'!$P$6,AU80)))</xm:f>
            <xm:f>'Listados Datos'!$P$6</xm:f>
            <x14:dxf>
              <fill>
                <patternFill>
                  <bgColor rgb="FFFFC000"/>
                </patternFill>
              </fill>
            </x14:dxf>
          </x14:cfRule>
          <x14:cfRule type="containsText" priority="15631" operator="containsText" id="{AEDCAE7B-89E4-4C50-9D5F-D462A5C4556E}">
            <xm:f>NOT(ISERROR(SEARCH('Listados Datos'!$P$7,AU80)))</xm:f>
            <xm:f>'Listados Datos'!$P$7</xm:f>
            <x14:dxf>
              <fill>
                <patternFill>
                  <bgColor rgb="FFFF0000"/>
                </patternFill>
              </fill>
            </x14:dxf>
          </x14:cfRule>
          <xm:sqref>AU80</xm:sqref>
        </x14:conditionalFormatting>
        <x14:conditionalFormatting xmlns:xm="http://schemas.microsoft.com/office/excel/2006/main">
          <x14:cfRule type="containsText" priority="15623" operator="containsText" id="{198EF70D-1429-4923-82A4-E6355D15E57F}">
            <xm:f>NOT(ISERROR(SEARCH('Listados Datos'!$T$3,AE86)))</xm:f>
            <xm:f>'Listados Datos'!$T$3</xm:f>
            <x14:dxf>
              <fill>
                <patternFill patternType="solid">
                  <bgColor rgb="FFC00000"/>
                </patternFill>
              </fill>
            </x14:dxf>
          </x14:cfRule>
          <x14:cfRule type="containsText" priority="15624" operator="containsText" id="{8CCC3C86-779F-470F-8993-9E6C3839F810}">
            <xm:f>NOT(ISERROR(SEARCH('Listados Datos'!$T$4,AE86)))</xm:f>
            <xm:f>'Listados Datos'!$T$4</xm:f>
            <x14:dxf>
              <font>
                <b/>
                <i val="0"/>
                <color theme="0"/>
              </font>
              <fill>
                <patternFill>
                  <bgColor rgb="FFE26B0A"/>
                </patternFill>
              </fill>
            </x14:dxf>
          </x14:cfRule>
          <x14:cfRule type="containsText" priority="15625" operator="containsText" id="{8B14F756-0B04-4264-BC8B-4B7BC2E3BEBB}">
            <xm:f>NOT(ISERROR(SEARCH('Listados Datos'!$T$5,AE86)))</xm:f>
            <xm:f>'Listados Datos'!$T$5</xm:f>
            <x14:dxf>
              <font>
                <b/>
                <i val="0"/>
                <color auto="1"/>
              </font>
              <fill>
                <patternFill>
                  <bgColor rgb="FFFFFF00"/>
                </patternFill>
              </fill>
            </x14:dxf>
          </x14:cfRule>
          <x14:cfRule type="containsText" priority="15626" operator="containsText" id="{FC0BAE15-036C-4811-959E-E0A51162CCEC}">
            <xm:f>NOT(ISERROR(SEARCH('Listados Datos'!$T$6,AE86)))</xm:f>
            <xm:f>'Listados Datos'!$T$6</xm:f>
            <x14:dxf>
              <font>
                <b/>
                <i val="0"/>
              </font>
              <fill>
                <patternFill>
                  <bgColor rgb="FF92D050"/>
                </patternFill>
              </fill>
            </x14:dxf>
          </x14:cfRule>
          <xm:sqref>AE86:AF86</xm:sqref>
        </x14:conditionalFormatting>
        <x14:conditionalFormatting xmlns:xm="http://schemas.microsoft.com/office/excel/2006/main">
          <x14:cfRule type="containsText" priority="15619" operator="containsText" id="{1DA4CC0C-B092-4050-820E-051E9CD306E4}">
            <xm:f>NOT(ISERROR(SEARCH('Listados Datos'!$T$3,AA86)))</xm:f>
            <xm:f>'Listados Datos'!$T$3</xm:f>
            <x14:dxf>
              <fill>
                <patternFill patternType="solid">
                  <bgColor rgb="FFC00000"/>
                </patternFill>
              </fill>
            </x14:dxf>
          </x14:cfRule>
          <x14:cfRule type="containsText" priority="15620" operator="containsText" id="{AA1D1C01-A94B-42C9-AF06-B559B3F6001B}">
            <xm:f>NOT(ISERROR(SEARCH('Listados Datos'!$T$4,AA86)))</xm:f>
            <xm:f>'Listados Datos'!$T$4</xm:f>
            <x14:dxf>
              <font>
                <b/>
                <i val="0"/>
                <color theme="0"/>
              </font>
              <fill>
                <patternFill>
                  <bgColor rgb="FFE26B0A"/>
                </patternFill>
              </fill>
            </x14:dxf>
          </x14:cfRule>
          <x14:cfRule type="containsText" priority="15621" operator="containsText" id="{9F7ECAE1-761A-44C6-A7F4-CF5FF9A416E5}">
            <xm:f>NOT(ISERROR(SEARCH('Listados Datos'!$T$5,AA86)))</xm:f>
            <xm:f>'Listados Datos'!$T$5</xm:f>
            <x14:dxf>
              <font>
                <b/>
                <i val="0"/>
                <color auto="1"/>
              </font>
              <fill>
                <patternFill>
                  <bgColor rgb="FFFFFF00"/>
                </patternFill>
              </fill>
            </x14:dxf>
          </x14:cfRule>
          <x14:cfRule type="containsText" priority="15622" operator="containsText" id="{569D309E-8ED3-4D21-89C2-458E7D039DA4}">
            <xm:f>NOT(ISERROR(SEARCH('Listados Datos'!$T$6,AA86)))</xm:f>
            <xm:f>'Listados Datos'!$T$6</xm:f>
            <x14:dxf>
              <font>
                <b/>
                <i val="0"/>
              </font>
              <fill>
                <patternFill>
                  <bgColor rgb="FF92D050"/>
                </patternFill>
              </fill>
            </x14:dxf>
          </x14:cfRule>
          <xm:sqref>AA86</xm:sqref>
        </x14:conditionalFormatting>
        <x14:conditionalFormatting xmlns:xm="http://schemas.microsoft.com/office/excel/2006/main">
          <x14:cfRule type="containsText" priority="15609" operator="containsText" id="{711ED680-8EA3-4925-82FB-DB4C7B0AC1E6}">
            <xm:f>NOT(ISERROR(SEARCH('Listados Datos'!$P$3,Y86)))</xm:f>
            <xm:f>'Listados Datos'!$P$3</xm:f>
            <x14:dxf>
              <fill>
                <patternFill>
                  <bgColor rgb="FF99CC00"/>
                </patternFill>
              </fill>
            </x14:dxf>
          </x14:cfRule>
          <x14:cfRule type="containsText" priority="15610" operator="containsText" id="{76E2487D-6CC0-4A56-9524-200A470616BB}">
            <xm:f>NOT(ISERROR(SEARCH('Listados Datos'!$P$4,Y86)))</xm:f>
            <xm:f>'Listados Datos'!$P$4</xm:f>
            <x14:dxf>
              <fill>
                <patternFill>
                  <bgColor rgb="FF33CC33"/>
                </patternFill>
              </fill>
            </x14:dxf>
          </x14:cfRule>
          <x14:cfRule type="containsText" priority="15611" operator="containsText" id="{E798A047-4493-41FB-8F86-7E04195AC7AB}">
            <xm:f>NOT(ISERROR(SEARCH('Listados Datos'!$P$5,Y86)))</xm:f>
            <xm:f>'Listados Datos'!$P$5</xm:f>
            <x14:dxf>
              <fill>
                <patternFill>
                  <bgColor rgb="FFFFFF00"/>
                </patternFill>
              </fill>
            </x14:dxf>
          </x14:cfRule>
          <x14:cfRule type="containsText" priority="15612" operator="containsText" id="{2AD97225-10D8-411C-8FB5-FBFA76122BF2}">
            <xm:f>NOT(ISERROR(SEARCH('Listados Datos'!$P$6,Y86)))</xm:f>
            <xm:f>'Listados Datos'!$P$6</xm:f>
            <x14:dxf>
              <fill>
                <patternFill>
                  <bgColor rgb="FFFFC000"/>
                </patternFill>
              </fill>
            </x14:dxf>
          </x14:cfRule>
          <x14:cfRule type="containsText" priority="15613" operator="containsText" id="{F2CE0478-0D0D-4E7E-8C37-5D7E1CAF0D86}">
            <xm:f>NOT(ISERROR(SEARCH('Listados Datos'!$P$7,Y86)))</xm:f>
            <xm:f>'Listados Datos'!$P$7</xm:f>
            <x14:dxf>
              <fill>
                <patternFill>
                  <bgColor rgb="FFFF0000"/>
                </patternFill>
              </fill>
            </x14:dxf>
          </x14:cfRule>
          <xm:sqref>Y86</xm:sqref>
        </x14:conditionalFormatting>
        <x14:conditionalFormatting xmlns:xm="http://schemas.microsoft.com/office/excel/2006/main">
          <x14:cfRule type="containsText" priority="15595" operator="containsText" id="{E701BDF3-F2EA-499C-AB94-1E4D7FAF3887}">
            <xm:f>NOT(ISERROR(SEARCH('Listados Datos'!$T$3,AW86)))</xm:f>
            <xm:f>'Listados Datos'!$T$3</xm:f>
            <x14:dxf>
              <fill>
                <patternFill patternType="solid">
                  <bgColor rgb="FFC00000"/>
                </patternFill>
              </fill>
            </x14:dxf>
          </x14:cfRule>
          <x14:cfRule type="containsText" priority="15596" operator="containsText" id="{92D9C8CA-5031-4D2D-9A22-E998D6535945}">
            <xm:f>NOT(ISERROR(SEARCH('Listados Datos'!$T$4,AW86)))</xm:f>
            <xm:f>'Listados Datos'!$T$4</xm:f>
            <x14:dxf>
              <font>
                <b/>
                <i val="0"/>
                <color theme="0"/>
              </font>
              <fill>
                <patternFill>
                  <bgColor rgb="FFE26B0A"/>
                </patternFill>
              </fill>
            </x14:dxf>
          </x14:cfRule>
          <x14:cfRule type="containsText" priority="15597" operator="containsText" id="{82016E07-E420-4E49-9725-E2BE55309EFB}">
            <xm:f>NOT(ISERROR(SEARCH('Listados Datos'!$T$5,AW86)))</xm:f>
            <xm:f>'Listados Datos'!$T$5</xm:f>
            <x14:dxf>
              <font>
                <b/>
                <i val="0"/>
                <color auto="1"/>
              </font>
              <fill>
                <patternFill>
                  <bgColor rgb="FFFFFF00"/>
                </patternFill>
              </fill>
            </x14:dxf>
          </x14:cfRule>
          <x14:cfRule type="containsText" priority="15598" operator="containsText" id="{BD3980E9-9620-485F-930F-C0F381F33B54}">
            <xm:f>NOT(ISERROR(SEARCH('Listados Datos'!$T$6,AW86)))</xm:f>
            <xm:f>'Listados Datos'!$T$6</xm:f>
            <x14:dxf>
              <font>
                <b/>
                <i val="0"/>
              </font>
              <fill>
                <patternFill>
                  <bgColor rgb="FF92D050"/>
                </patternFill>
              </fill>
            </x14:dxf>
          </x14:cfRule>
          <xm:sqref>AW86</xm:sqref>
        </x14:conditionalFormatting>
        <x14:conditionalFormatting xmlns:xm="http://schemas.microsoft.com/office/excel/2006/main">
          <x14:cfRule type="containsText" priority="15585" operator="containsText" id="{B4B646C6-4FD7-43D2-B08E-EB66E07416DD}">
            <xm:f>NOT(ISERROR(SEARCH('Listados Datos'!$P$3,AU86)))</xm:f>
            <xm:f>'Listados Datos'!$P$3</xm:f>
            <x14:dxf>
              <fill>
                <patternFill>
                  <bgColor rgb="FF99CC00"/>
                </patternFill>
              </fill>
            </x14:dxf>
          </x14:cfRule>
          <x14:cfRule type="containsText" priority="15586" operator="containsText" id="{088F8E42-BDBF-448A-8910-66D3CA4507E0}">
            <xm:f>NOT(ISERROR(SEARCH('Listados Datos'!$P$4,AU86)))</xm:f>
            <xm:f>'Listados Datos'!$P$4</xm:f>
            <x14:dxf>
              <fill>
                <patternFill>
                  <bgColor rgb="FF33CC33"/>
                </patternFill>
              </fill>
            </x14:dxf>
          </x14:cfRule>
          <x14:cfRule type="containsText" priority="15587" operator="containsText" id="{21568CDB-8417-4FD5-9C03-E1C54CADB74F}">
            <xm:f>NOT(ISERROR(SEARCH('Listados Datos'!$P$5,AU86)))</xm:f>
            <xm:f>'Listados Datos'!$P$5</xm:f>
            <x14:dxf>
              <fill>
                <patternFill>
                  <bgColor rgb="FFFFFF00"/>
                </patternFill>
              </fill>
            </x14:dxf>
          </x14:cfRule>
          <x14:cfRule type="containsText" priority="15588" operator="containsText" id="{B9A71881-BF8D-4DD2-A89B-4F5CF209F93D}">
            <xm:f>NOT(ISERROR(SEARCH('Listados Datos'!$P$6,AU86)))</xm:f>
            <xm:f>'Listados Datos'!$P$6</xm:f>
            <x14:dxf>
              <fill>
                <patternFill>
                  <bgColor rgb="FFFFC000"/>
                </patternFill>
              </fill>
            </x14:dxf>
          </x14:cfRule>
          <x14:cfRule type="containsText" priority="15589" operator="containsText" id="{5EA55554-B2AE-4DB3-A176-03F18420CB0F}">
            <xm:f>NOT(ISERROR(SEARCH('Listados Datos'!$P$7,AU86)))</xm:f>
            <xm:f>'Listados Datos'!$P$7</xm:f>
            <x14:dxf>
              <fill>
                <patternFill>
                  <bgColor rgb="FFFF0000"/>
                </patternFill>
              </fill>
            </x14:dxf>
          </x14:cfRule>
          <xm:sqref>AU86</xm:sqref>
        </x14:conditionalFormatting>
        <x14:conditionalFormatting xmlns:xm="http://schemas.microsoft.com/office/excel/2006/main">
          <x14:cfRule type="containsText" priority="15543" operator="containsText" id="{1C6A93AF-9D89-4A36-8F7E-C7BE3D5029CA}">
            <xm:f>NOT(ISERROR(SEARCH('Listados Datos'!$P$3,AU92)))</xm:f>
            <xm:f>'Listados Datos'!$P$3</xm:f>
            <x14:dxf>
              <fill>
                <patternFill>
                  <bgColor rgb="FF99CC00"/>
                </patternFill>
              </fill>
            </x14:dxf>
          </x14:cfRule>
          <x14:cfRule type="containsText" priority="15544" operator="containsText" id="{DB18DA92-6B99-42B8-B52A-CA08E3E8D622}">
            <xm:f>NOT(ISERROR(SEARCH('Listados Datos'!$P$4,AU92)))</xm:f>
            <xm:f>'Listados Datos'!$P$4</xm:f>
            <x14:dxf>
              <fill>
                <patternFill>
                  <bgColor rgb="FF33CC33"/>
                </patternFill>
              </fill>
            </x14:dxf>
          </x14:cfRule>
          <x14:cfRule type="containsText" priority="15545" operator="containsText" id="{511C868D-43FE-4AF8-B93F-7E5DA0D25E06}">
            <xm:f>NOT(ISERROR(SEARCH('Listados Datos'!$P$5,AU92)))</xm:f>
            <xm:f>'Listados Datos'!$P$5</xm:f>
            <x14:dxf>
              <fill>
                <patternFill>
                  <bgColor rgb="FFFFFF00"/>
                </patternFill>
              </fill>
            </x14:dxf>
          </x14:cfRule>
          <x14:cfRule type="containsText" priority="15546" operator="containsText" id="{E39E1393-8025-42FC-BC36-9CFAEE72896D}">
            <xm:f>NOT(ISERROR(SEARCH('Listados Datos'!$P$6,AU92)))</xm:f>
            <xm:f>'Listados Datos'!$P$6</xm:f>
            <x14:dxf>
              <fill>
                <patternFill>
                  <bgColor rgb="FFFFC000"/>
                </patternFill>
              </fill>
            </x14:dxf>
          </x14:cfRule>
          <x14:cfRule type="containsText" priority="15547" operator="containsText" id="{F83E38B7-5840-42E3-ABC8-BB927A9D8AFE}">
            <xm:f>NOT(ISERROR(SEARCH('Listados Datos'!$P$7,AU92)))</xm:f>
            <xm:f>'Listados Datos'!$P$7</xm:f>
            <x14:dxf>
              <fill>
                <patternFill>
                  <bgColor rgb="FFFF0000"/>
                </patternFill>
              </fill>
            </x14:dxf>
          </x14:cfRule>
          <xm:sqref>AU92</xm:sqref>
        </x14:conditionalFormatting>
        <x14:conditionalFormatting xmlns:xm="http://schemas.microsoft.com/office/excel/2006/main">
          <x14:cfRule type="containsText" priority="15581" operator="containsText" id="{0F34C0F4-B58B-4DC5-9E87-934A0EFC7593}">
            <xm:f>NOT(ISERROR(SEARCH('Listados Datos'!$T$3,AE92)))</xm:f>
            <xm:f>'Listados Datos'!$T$3</xm:f>
            <x14:dxf>
              <fill>
                <patternFill patternType="solid">
                  <bgColor rgb="FFC00000"/>
                </patternFill>
              </fill>
            </x14:dxf>
          </x14:cfRule>
          <x14:cfRule type="containsText" priority="15582" operator="containsText" id="{78AB6802-0080-48F5-9063-33621015938C}">
            <xm:f>NOT(ISERROR(SEARCH('Listados Datos'!$T$4,AE92)))</xm:f>
            <xm:f>'Listados Datos'!$T$4</xm:f>
            <x14:dxf>
              <font>
                <b/>
                <i val="0"/>
                <color theme="0"/>
              </font>
              <fill>
                <patternFill>
                  <bgColor rgb="FFE26B0A"/>
                </patternFill>
              </fill>
            </x14:dxf>
          </x14:cfRule>
          <x14:cfRule type="containsText" priority="15583" operator="containsText" id="{37BA3717-8414-4969-8872-ED00672D0A61}">
            <xm:f>NOT(ISERROR(SEARCH('Listados Datos'!$T$5,AE92)))</xm:f>
            <xm:f>'Listados Datos'!$T$5</xm:f>
            <x14:dxf>
              <font>
                <b/>
                <i val="0"/>
                <color auto="1"/>
              </font>
              <fill>
                <patternFill>
                  <bgColor rgb="FFFFFF00"/>
                </patternFill>
              </fill>
            </x14:dxf>
          </x14:cfRule>
          <x14:cfRule type="containsText" priority="15584" operator="containsText" id="{1BA21286-7E70-4AA9-8AD3-4465F0D5A8DA}">
            <xm:f>NOT(ISERROR(SEARCH('Listados Datos'!$T$6,AE92)))</xm:f>
            <xm:f>'Listados Datos'!$T$6</xm:f>
            <x14:dxf>
              <font>
                <b/>
                <i val="0"/>
              </font>
              <fill>
                <patternFill>
                  <bgColor rgb="FF92D050"/>
                </patternFill>
              </fill>
            </x14:dxf>
          </x14:cfRule>
          <xm:sqref>AE92:AF92</xm:sqref>
        </x14:conditionalFormatting>
        <x14:conditionalFormatting xmlns:xm="http://schemas.microsoft.com/office/excel/2006/main">
          <x14:cfRule type="containsText" priority="15577" operator="containsText" id="{5D501D5A-B31B-46C6-958F-1B6F761FA39A}">
            <xm:f>NOT(ISERROR(SEARCH('Listados Datos'!$T$3,AA92)))</xm:f>
            <xm:f>'Listados Datos'!$T$3</xm:f>
            <x14:dxf>
              <fill>
                <patternFill patternType="solid">
                  <bgColor rgb="FFC00000"/>
                </patternFill>
              </fill>
            </x14:dxf>
          </x14:cfRule>
          <x14:cfRule type="containsText" priority="15578" operator="containsText" id="{4E3BF0F0-7838-415A-84B9-7232C203F986}">
            <xm:f>NOT(ISERROR(SEARCH('Listados Datos'!$T$4,AA92)))</xm:f>
            <xm:f>'Listados Datos'!$T$4</xm:f>
            <x14:dxf>
              <font>
                <b/>
                <i val="0"/>
                <color theme="0"/>
              </font>
              <fill>
                <patternFill>
                  <bgColor rgb="FFE26B0A"/>
                </patternFill>
              </fill>
            </x14:dxf>
          </x14:cfRule>
          <x14:cfRule type="containsText" priority="15579" operator="containsText" id="{AF2527E2-1D65-41D4-8E5F-79963170B8BD}">
            <xm:f>NOT(ISERROR(SEARCH('Listados Datos'!$T$5,AA92)))</xm:f>
            <xm:f>'Listados Datos'!$T$5</xm:f>
            <x14:dxf>
              <font>
                <b/>
                <i val="0"/>
                <color auto="1"/>
              </font>
              <fill>
                <patternFill>
                  <bgColor rgb="FFFFFF00"/>
                </patternFill>
              </fill>
            </x14:dxf>
          </x14:cfRule>
          <x14:cfRule type="containsText" priority="15580" operator="containsText" id="{60F466B2-A31F-45CA-ADA9-D6E645DBCDF8}">
            <xm:f>NOT(ISERROR(SEARCH('Listados Datos'!$T$6,AA92)))</xm:f>
            <xm:f>'Listados Datos'!$T$6</xm:f>
            <x14:dxf>
              <font>
                <b/>
                <i val="0"/>
              </font>
              <fill>
                <patternFill>
                  <bgColor rgb="FF92D050"/>
                </patternFill>
              </fill>
            </x14:dxf>
          </x14:cfRule>
          <xm:sqref>AA92</xm:sqref>
        </x14:conditionalFormatting>
        <x14:conditionalFormatting xmlns:xm="http://schemas.microsoft.com/office/excel/2006/main">
          <x14:cfRule type="containsText" priority="15567" operator="containsText" id="{106BB873-CB1E-48B7-91F1-D4259682D338}">
            <xm:f>NOT(ISERROR(SEARCH('Listados Datos'!$P$3,Y92)))</xm:f>
            <xm:f>'Listados Datos'!$P$3</xm:f>
            <x14:dxf>
              <fill>
                <patternFill>
                  <bgColor rgb="FF99CC00"/>
                </patternFill>
              </fill>
            </x14:dxf>
          </x14:cfRule>
          <x14:cfRule type="containsText" priority="15568" operator="containsText" id="{2B7903FF-01B3-4959-BB41-1DEB1796F8AE}">
            <xm:f>NOT(ISERROR(SEARCH('Listados Datos'!$P$4,Y92)))</xm:f>
            <xm:f>'Listados Datos'!$P$4</xm:f>
            <x14:dxf>
              <fill>
                <patternFill>
                  <bgColor rgb="FF33CC33"/>
                </patternFill>
              </fill>
            </x14:dxf>
          </x14:cfRule>
          <x14:cfRule type="containsText" priority="15569" operator="containsText" id="{A4EB5F1E-6078-45F2-BC5D-8F25776EB8AB}">
            <xm:f>NOT(ISERROR(SEARCH('Listados Datos'!$P$5,Y92)))</xm:f>
            <xm:f>'Listados Datos'!$P$5</xm:f>
            <x14:dxf>
              <fill>
                <patternFill>
                  <bgColor rgb="FFFFFF00"/>
                </patternFill>
              </fill>
            </x14:dxf>
          </x14:cfRule>
          <x14:cfRule type="containsText" priority="15570" operator="containsText" id="{60E30872-778D-4396-AB34-54F1366E1D54}">
            <xm:f>NOT(ISERROR(SEARCH('Listados Datos'!$P$6,Y92)))</xm:f>
            <xm:f>'Listados Datos'!$P$6</xm:f>
            <x14:dxf>
              <fill>
                <patternFill>
                  <bgColor rgb="FFFFC000"/>
                </patternFill>
              </fill>
            </x14:dxf>
          </x14:cfRule>
          <x14:cfRule type="containsText" priority="15571" operator="containsText" id="{5BA2F586-F529-490C-9FA0-06FEB83052BA}">
            <xm:f>NOT(ISERROR(SEARCH('Listados Datos'!$P$7,Y92)))</xm:f>
            <xm:f>'Listados Datos'!$P$7</xm:f>
            <x14:dxf>
              <fill>
                <patternFill>
                  <bgColor rgb="FFFF0000"/>
                </patternFill>
              </fill>
            </x14:dxf>
          </x14:cfRule>
          <xm:sqref>Y92</xm:sqref>
        </x14:conditionalFormatting>
        <x14:conditionalFormatting xmlns:xm="http://schemas.microsoft.com/office/excel/2006/main">
          <x14:cfRule type="containsText" priority="15553" operator="containsText" id="{2628EC8C-E371-4FF6-9B3D-E890096E473D}">
            <xm:f>NOT(ISERROR(SEARCH('Listados Datos'!$T$3,AW92)))</xm:f>
            <xm:f>'Listados Datos'!$T$3</xm:f>
            <x14:dxf>
              <fill>
                <patternFill patternType="solid">
                  <bgColor rgb="FFC00000"/>
                </patternFill>
              </fill>
            </x14:dxf>
          </x14:cfRule>
          <x14:cfRule type="containsText" priority="15554" operator="containsText" id="{38B27BCC-035E-4CEE-8B75-3D80BB8623F6}">
            <xm:f>NOT(ISERROR(SEARCH('Listados Datos'!$T$4,AW92)))</xm:f>
            <xm:f>'Listados Datos'!$T$4</xm:f>
            <x14:dxf>
              <font>
                <b/>
                <i val="0"/>
                <color theme="0"/>
              </font>
              <fill>
                <patternFill>
                  <bgColor rgb="FFE26B0A"/>
                </patternFill>
              </fill>
            </x14:dxf>
          </x14:cfRule>
          <x14:cfRule type="containsText" priority="15555" operator="containsText" id="{B6F78D67-296B-42F8-A021-FE476F3FAFA6}">
            <xm:f>NOT(ISERROR(SEARCH('Listados Datos'!$T$5,AW92)))</xm:f>
            <xm:f>'Listados Datos'!$T$5</xm:f>
            <x14:dxf>
              <font>
                <b/>
                <i val="0"/>
                <color auto="1"/>
              </font>
              <fill>
                <patternFill>
                  <bgColor rgb="FFFFFF00"/>
                </patternFill>
              </fill>
            </x14:dxf>
          </x14:cfRule>
          <x14:cfRule type="containsText" priority="15556" operator="containsText" id="{B92FBDDF-E02B-4F59-9CCF-CF58EF15687D}">
            <xm:f>NOT(ISERROR(SEARCH('Listados Datos'!$T$6,AW92)))</xm:f>
            <xm:f>'Listados Datos'!$T$6</xm:f>
            <x14:dxf>
              <font>
                <b/>
                <i val="0"/>
              </font>
              <fill>
                <patternFill>
                  <bgColor rgb="FF92D050"/>
                </patternFill>
              </fill>
            </x14:dxf>
          </x14:cfRule>
          <xm:sqref>AW92</xm:sqref>
        </x14:conditionalFormatting>
        <x14:conditionalFormatting xmlns:xm="http://schemas.microsoft.com/office/excel/2006/main">
          <x14:cfRule type="containsText" priority="15501" operator="containsText" id="{F2E32068-2B40-450A-8D75-0B7F4723CF6D}">
            <xm:f>NOT(ISERROR(SEARCH('Listados Datos'!$P$3,AU98)))</xm:f>
            <xm:f>'Listados Datos'!$P$3</xm:f>
            <x14:dxf>
              <fill>
                <patternFill>
                  <bgColor rgb="FF99CC00"/>
                </patternFill>
              </fill>
            </x14:dxf>
          </x14:cfRule>
          <x14:cfRule type="containsText" priority="15502" operator="containsText" id="{87A93673-F866-4F2C-83E5-46D18608463F}">
            <xm:f>NOT(ISERROR(SEARCH('Listados Datos'!$P$4,AU98)))</xm:f>
            <xm:f>'Listados Datos'!$P$4</xm:f>
            <x14:dxf>
              <fill>
                <patternFill>
                  <bgColor rgb="FF33CC33"/>
                </patternFill>
              </fill>
            </x14:dxf>
          </x14:cfRule>
          <x14:cfRule type="containsText" priority="15503" operator="containsText" id="{24EB332C-8F74-4B9E-8444-1CCA129EA94E}">
            <xm:f>NOT(ISERROR(SEARCH('Listados Datos'!$P$5,AU98)))</xm:f>
            <xm:f>'Listados Datos'!$P$5</xm:f>
            <x14:dxf>
              <fill>
                <patternFill>
                  <bgColor rgb="FFFFFF00"/>
                </patternFill>
              </fill>
            </x14:dxf>
          </x14:cfRule>
          <x14:cfRule type="containsText" priority="15504" operator="containsText" id="{297C22E1-A39E-4EF8-BFBD-978183AEC9A0}">
            <xm:f>NOT(ISERROR(SEARCH('Listados Datos'!$P$6,AU98)))</xm:f>
            <xm:f>'Listados Datos'!$P$6</xm:f>
            <x14:dxf>
              <fill>
                <patternFill>
                  <bgColor rgb="FFFFC000"/>
                </patternFill>
              </fill>
            </x14:dxf>
          </x14:cfRule>
          <x14:cfRule type="containsText" priority="15505" operator="containsText" id="{625BACEE-2787-4CD8-903D-A007EFB41C17}">
            <xm:f>NOT(ISERROR(SEARCH('Listados Datos'!$P$7,AU98)))</xm:f>
            <xm:f>'Listados Datos'!$P$7</xm:f>
            <x14:dxf>
              <fill>
                <patternFill>
                  <bgColor rgb="FFFF0000"/>
                </patternFill>
              </fill>
            </x14:dxf>
          </x14:cfRule>
          <xm:sqref>AU98</xm:sqref>
        </x14:conditionalFormatting>
        <x14:conditionalFormatting xmlns:xm="http://schemas.microsoft.com/office/excel/2006/main">
          <x14:cfRule type="containsText" priority="15539" operator="containsText" id="{77C8EAAA-9A6D-4674-85CB-3752762F3C63}">
            <xm:f>NOT(ISERROR(SEARCH('Listados Datos'!$T$3,AE98)))</xm:f>
            <xm:f>'Listados Datos'!$T$3</xm:f>
            <x14:dxf>
              <fill>
                <patternFill patternType="solid">
                  <bgColor rgb="FFC00000"/>
                </patternFill>
              </fill>
            </x14:dxf>
          </x14:cfRule>
          <x14:cfRule type="containsText" priority="15540" operator="containsText" id="{24B377E0-7AFA-4998-AB79-078EB3E69B8B}">
            <xm:f>NOT(ISERROR(SEARCH('Listados Datos'!$T$4,AE98)))</xm:f>
            <xm:f>'Listados Datos'!$T$4</xm:f>
            <x14:dxf>
              <font>
                <b/>
                <i val="0"/>
                <color theme="0"/>
              </font>
              <fill>
                <patternFill>
                  <bgColor rgb="FFE26B0A"/>
                </patternFill>
              </fill>
            </x14:dxf>
          </x14:cfRule>
          <x14:cfRule type="containsText" priority="15541" operator="containsText" id="{1866527E-2432-4796-B939-3C2A796E1324}">
            <xm:f>NOT(ISERROR(SEARCH('Listados Datos'!$T$5,AE98)))</xm:f>
            <xm:f>'Listados Datos'!$T$5</xm:f>
            <x14:dxf>
              <font>
                <b/>
                <i val="0"/>
                <color auto="1"/>
              </font>
              <fill>
                <patternFill>
                  <bgColor rgb="FFFFFF00"/>
                </patternFill>
              </fill>
            </x14:dxf>
          </x14:cfRule>
          <x14:cfRule type="containsText" priority="15542" operator="containsText" id="{CA968DC7-BE4F-4D97-95DD-BB8D4D13B6BB}">
            <xm:f>NOT(ISERROR(SEARCH('Listados Datos'!$T$6,AE98)))</xm:f>
            <xm:f>'Listados Datos'!$T$6</xm:f>
            <x14:dxf>
              <font>
                <b/>
                <i val="0"/>
              </font>
              <fill>
                <patternFill>
                  <bgColor rgb="FF92D050"/>
                </patternFill>
              </fill>
            </x14:dxf>
          </x14:cfRule>
          <xm:sqref>AE98:AF98</xm:sqref>
        </x14:conditionalFormatting>
        <x14:conditionalFormatting xmlns:xm="http://schemas.microsoft.com/office/excel/2006/main">
          <x14:cfRule type="containsText" priority="15535" operator="containsText" id="{D952B5D7-BAE7-4502-A21C-38E8AFBB19AE}">
            <xm:f>NOT(ISERROR(SEARCH('Listados Datos'!$T$3,AA98)))</xm:f>
            <xm:f>'Listados Datos'!$T$3</xm:f>
            <x14:dxf>
              <fill>
                <patternFill patternType="solid">
                  <bgColor rgb="FFC00000"/>
                </patternFill>
              </fill>
            </x14:dxf>
          </x14:cfRule>
          <x14:cfRule type="containsText" priority="15536" operator="containsText" id="{E0DB7843-519B-4687-840A-9BC69C73A68A}">
            <xm:f>NOT(ISERROR(SEARCH('Listados Datos'!$T$4,AA98)))</xm:f>
            <xm:f>'Listados Datos'!$T$4</xm:f>
            <x14:dxf>
              <font>
                <b/>
                <i val="0"/>
                <color theme="0"/>
              </font>
              <fill>
                <patternFill>
                  <bgColor rgb="FFE26B0A"/>
                </patternFill>
              </fill>
            </x14:dxf>
          </x14:cfRule>
          <x14:cfRule type="containsText" priority="15537" operator="containsText" id="{53B9810D-B19E-4335-9A28-BDCCDEEB4461}">
            <xm:f>NOT(ISERROR(SEARCH('Listados Datos'!$T$5,AA98)))</xm:f>
            <xm:f>'Listados Datos'!$T$5</xm:f>
            <x14:dxf>
              <font>
                <b/>
                <i val="0"/>
                <color auto="1"/>
              </font>
              <fill>
                <patternFill>
                  <bgColor rgb="FFFFFF00"/>
                </patternFill>
              </fill>
            </x14:dxf>
          </x14:cfRule>
          <x14:cfRule type="containsText" priority="15538" operator="containsText" id="{FDAE4963-F197-437C-9684-4ECD311FA959}">
            <xm:f>NOT(ISERROR(SEARCH('Listados Datos'!$T$6,AA98)))</xm:f>
            <xm:f>'Listados Datos'!$T$6</xm:f>
            <x14:dxf>
              <font>
                <b/>
                <i val="0"/>
              </font>
              <fill>
                <patternFill>
                  <bgColor rgb="FF92D050"/>
                </patternFill>
              </fill>
            </x14:dxf>
          </x14:cfRule>
          <xm:sqref>AA98</xm:sqref>
        </x14:conditionalFormatting>
        <x14:conditionalFormatting xmlns:xm="http://schemas.microsoft.com/office/excel/2006/main">
          <x14:cfRule type="containsText" priority="15525" operator="containsText" id="{0D72906B-8C57-458F-83D3-687E04EFE2C7}">
            <xm:f>NOT(ISERROR(SEARCH('Listados Datos'!$P$3,Y98)))</xm:f>
            <xm:f>'Listados Datos'!$P$3</xm:f>
            <x14:dxf>
              <fill>
                <patternFill>
                  <bgColor rgb="FF99CC00"/>
                </patternFill>
              </fill>
            </x14:dxf>
          </x14:cfRule>
          <x14:cfRule type="containsText" priority="15526" operator="containsText" id="{D44F1048-66A5-4A03-A7BD-F38360170209}">
            <xm:f>NOT(ISERROR(SEARCH('Listados Datos'!$P$4,Y98)))</xm:f>
            <xm:f>'Listados Datos'!$P$4</xm:f>
            <x14:dxf>
              <fill>
                <patternFill>
                  <bgColor rgb="FF33CC33"/>
                </patternFill>
              </fill>
            </x14:dxf>
          </x14:cfRule>
          <x14:cfRule type="containsText" priority="15527" operator="containsText" id="{AF1B9B01-F035-4AD8-9809-A7D660B7BC12}">
            <xm:f>NOT(ISERROR(SEARCH('Listados Datos'!$P$5,Y98)))</xm:f>
            <xm:f>'Listados Datos'!$P$5</xm:f>
            <x14:dxf>
              <fill>
                <patternFill>
                  <bgColor rgb="FFFFFF00"/>
                </patternFill>
              </fill>
            </x14:dxf>
          </x14:cfRule>
          <x14:cfRule type="containsText" priority="15528" operator="containsText" id="{29E3F12B-9FC5-4B71-8DD0-1DE1B35EFAF7}">
            <xm:f>NOT(ISERROR(SEARCH('Listados Datos'!$P$6,Y98)))</xm:f>
            <xm:f>'Listados Datos'!$P$6</xm:f>
            <x14:dxf>
              <fill>
                <patternFill>
                  <bgColor rgb="FFFFC000"/>
                </patternFill>
              </fill>
            </x14:dxf>
          </x14:cfRule>
          <x14:cfRule type="containsText" priority="15529" operator="containsText" id="{3ABC85F9-04AE-4139-8AA0-D4301E818E70}">
            <xm:f>NOT(ISERROR(SEARCH('Listados Datos'!$P$7,Y98)))</xm:f>
            <xm:f>'Listados Datos'!$P$7</xm:f>
            <x14:dxf>
              <fill>
                <patternFill>
                  <bgColor rgb="FFFF0000"/>
                </patternFill>
              </fill>
            </x14:dxf>
          </x14:cfRule>
          <xm:sqref>Y98</xm:sqref>
        </x14:conditionalFormatting>
        <x14:conditionalFormatting xmlns:xm="http://schemas.microsoft.com/office/excel/2006/main">
          <x14:cfRule type="containsText" priority="15511" operator="containsText" id="{2660A2A7-46F6-4F77-BD5B-9C2C0C8311DF}">
            <xm:f>NOT(ISERROR(SEARCH('Listados Datos'!$T$3,AW98)))</xm:f>
            <xm:f>'Listados Datos'!$T$3</xm:f>
            <x14:dxf>
              <fill>
                <patternFill patternType="solid">
                  <bgColor rgb="FFC00000"/>
                </patternFill>
              </fill>
            </x14:dxf>
          </x14:cfRule>
          <x14:cfRule type="containsText" priority="15512" operator="containsText" id="{6C3C39A2-80E2-4969-8344-4A38EF71C2EF}">
            <xm:f>NOT(ISERROR(SEARCH('Listados Datos'!$T$4,AW98)))</xm:f>
            <xm:f>'Listados Datos'!$T$4</xm:f>
            <x14:dxf>
              <font>
                <b/>
                <i val="0"/>
                <color theme="0"/>
              </font>
              <fill>
                <patternFill>
                  <bgColor rgb="FFE26B0A"/>
                </patternFill>
              </fill>
            </x14:dxf>
          </x14:cfRule>
          <x14:cfRule type="containsText" priority="15513" operator="containsText" id="{F75D93D2-3191-4E97-BE09-0D17EBB0BCB8}">
            <xm:f>NOT(ISERROR(SEARCH('Listados Datos'!$T$5,AW98)))</xm:f>
            <xm:f>'Listados Datos'!$T$5</xm:f>
            <x14:dxf>
              <font>
                <b/>
                <i val="0"/>
                <color auto="1"/>
              </font>
              <fill>
                <patternFill>
                  <bgColor rgb="FFFFFF00"/>
                </patternFill>
              </fill>
            </x14:dxf>
          </x14:cfRule>
          <x14:cfRule type="containsText" priority="15514" operator="containsText" id="{3B3A3D9D-B99A-4805-B886-0C0EF40E8CEC}">
            <xm:f>NOT(ISERROR(SEARCH('Listados Datos'!$T$6,AW98)))</xm:f>
            <xm:f>'Listados Datos'!$T$6</xm:f>
            <x14:dxf>
              <font>
                <b/>
                <i val="0"/>
              </font>
              <fill>
                <patternFill>
                  <bgColor rgb="FF92D050"/>
                </patternFill>
              </fill>
            </x14:dxf>
          </x14:cfRule>
          <xm:sqref>AW98</xm:sqref>
        </x14:conditionalFormatting>
        <x14:conditionalFormatting xmlns:xm="http://schemas.microsoft.com/office/excel/2006/main">
          <x14:cfRule type="containsText" priority="15497" operator="containsText" id="{4F74B3B0-F1B3-4004-990C-B0E38DFAE8D6}">
            <xm:f>NOT(ISERROR(SEARCH('Listados Datos'!$T$3,AE104)))</xm:f>
            <xm:f>'Listados Datos'!$T$3</xm:f>
            <x14:dxf>
              <fill>
                <patternFill patternType="solid">
                  <bgColor rgb="FFC00000"/>
                </patternFill>
              </fill>
            </x14:dxf>
          </x14:cfRule>
          <x14:cfRule type="containsText" priority="15498" operator="containsText" id="{BEF473A1-CB3B-4794-9F56-57AC0FAA65E9}">
            <xm:f>NOT(ISERROR(SEARCH('Listados Datos'!$T$4,AE104)))</xm:f>
            <xm:f>'Listados Datos'!$T$4</xm:f>
            <x14:dxf>
              <font>
                <b/>
                <i val="0"/>
                <color theme="0"/>
              </font>
              <fill>
                <patternFill>
                  <bgColor rgb="FFE26B0A"/>
                </patternFill>
              </fill>
            </x14:dxf>
          </x14:cfRule>
          <x14:cfRule type="containsText" priority="15499" operator="containsText" id="{7E2B878B-44A9-4FC3-B57B-6BCCC643E919}">
            <xm:f>NOT(ISERROR(SEARCH('Listados Datos'!$T$5,AE104)))</xm:f>
            <xm:f>'Listados Datos'!$T$5</xm:f>
            <x14:dxf>
              <font>
                <b/>
                <i val="0"/>
                <color auto="1"/>
              </font>
              <fill>
                <patternFill>
                  <bgColor rgb="FFFFFF00"/>
                </patternFill>
              </fill>
            </x14:dxf>
          </x14:cfRule>
          <x14:cfRule type="containsText" priority="15500" operator="containsText" id="{D287CE4A-94ED-4ECB-AD76-A2BD888213BE}">
            <xm:f>NOT(ISERROR(SEARCH('Listados Datos'!$T$6,AE104)))</xm:f>
            <xm:f>'Listados Datos'!$T$6</xm:f>
            <x14:dxf>
              <font>
                <b/>
                <i val="0"/>
              </font>
              <fill>
                <patternFill>
                  <bgColor rgb="FF92D050"/>
                </patternFill>
              </fill>
            </x14:dxf>
          </x14:cfRule>
          <xm:sqref>AE104:AF104</xm:sqref>
        </x14:conditionalFormatting>
        <x14:conditionalFormatting xmlns:xm="http://schemas.microsoft.com/office/excel/2006/main">
          <x14:cfRule type="containsText" priority="15493" operator="containsText" id="{AD58A2AF-51D7-4C4F-BDA3-B019DB255414}">
            <xm:f>NOT(ISERROR(SEARCH('Listados Datos'!$T$3,AA104)))</xm:f>
            <xm:f>'Listados Datos'!$T$3</xm:f>
            <x14:dxf>
              <fill>
                <patternFill patternType="solid">
                  <bgColor rgb="FFC00000"/>
                </patternFill>
              </fill>
            </x14:dxf>
          </x14:cfRule>
          <x14:cfRule type="containsText" priority="15494" operator="containsText" id="{0F5A36AD-1B94-4096-B5EF-E5C0A033735D}">
            <xm:f>NOT(ISERROR(SEARCH('Listados Datos'!$T$4,AA104)))</xm:f>
            <xm:f>'Listados Datos'!$T$4</xm:f>
            <x14:dxf>
              <font>
                <b/>
                <i val="0"/>
                <color theme="0"/>
              </font>
              <fill>
                <patternFill>
                  <bgColor rgb="FFE26B0A"/>
                </patternFill>
              </fill>
            </x14:dxf>
          </x14:cfRule>
          <x14:cfRule type="containsText" priority="15495" operator="containsText" id="{8410C206-A19B-4081-9A2A-D6BA12F162CD}">
            <xm:f>NOT(ISERROR(SEARCH('Listados Datos'!$T$5,AA104)))</xm:f>
            <xm:f>'Listados Datos'!$T$5</xm:f>
            <x14:dxf>
              <font>
                <b/>
                <i val="0"/>
                <color auto="1"/>
              </font>
              <fill>
                <patternFill>
                  <bgColor rgb="FFFFFF00"/>
                </patternFill>
              </fill>
            </x14:dxf>
          </x14:cfRule>
          <x14:cfRule type="containsText" priority="15496" operator="containsText" id="{CA1BC35C-2EB0-4AE2-91A3-9EF77195AA91}">
            <xm:f>NOT(ISERROR(SEARCH('Listados Datos'!$T$6,AA104)))</xm:f>
            <xm:f>'Listados Datos'!$T$6</xm:f>
            <x14:dxf>
              <font>
                <b/>
                <i val="0"/>
              </font>
              <fill>
                <patternFill>
                  <bgColor rgb="FF92D050"/>
                </patternFill>
              </fill>
            </x14:dxf>
          </x14:cfRule>
          <xm:sqref>AA104</xm:sqref>
        </x14:conditionalFormatting>
        <x14:conditionalFormatting xmlns:xm="http://schemas.microsoft.com/office/excel/2006/main">
          <x14:cfRule type="containsText" priority="15483" operator="containsText" id="{38CECC60-7E18-4193-93D4-185819C1D105}">
            <xm:f>NOT(ISERROR(SEARCH('Listados Datos'!$P$3,Y104)))</xm:f>
            <xm:f>'Listados Datos'!$P$3</xm:f>
            <x14:dxf>
              <fill>
                <patternFill>
                  <bgColor rgb="FF99CC00"/>
                </patternFill>
              </fill>
            </x14:dxf>
          </x14:cfRule>
          <x14:cfRule type="containsText" priority="15484" operator="containsText" id="{F801786F-2CC3-47C0-94C4-A222D9B01097}">
            <xm:f>NOT(ISERROR(SEARCH('Listados Datos'!$P$4,Y104)))</xm:f>
            <xm:f>'Listados Datos'!$P$4</xm:f>
            <x14:dxf>
              <fill>
                <patternFill>
                  <bgColor rgb="FF33CC33"/>
                </patternFill>
              </fill>
            </x14:dxf>
          </x14:cfRule>
          <x14:cfRule type="containsText" priority="15485" operator="containsText" id="{8FC976F6-8370-4C66-B1CB-3ABE114C4795}">
            <xm:f>NOT(ISERROR(SEARCH('Listados Datos'!$P$5,Y104)))</xm:f>
            <xm:f>'Listados Datos'!$P$5</xm:f>
            <x14:dxf>
              <fill>
                <patternFill>
                  <bgColor rgb="FFFFFF00"/>
                </patternFill>
              </fill>
            </x14:dxf>
          </x14:cfRule>
          <x14:cfRule type="containsText" priority="15486" operator="containsText" id="{9BAB6E05-B449-4E6D-9FC8-49BA794217E3}">
            <xm:f>NOT(ISERROR(SEARCH('Listados Datos'!$P$6,Y104)))</xm:f>
            <xm:f>'Listados Datos'!$P$6</xm:f>
            <x14:dxf>
              <fill>
                <patternFill>
                  <bgColor rgb="FFFFC000"/>
                </patternFill>
              </fill>
            </x14:dxf>
          </x14:cfRule>
          <x14:cfRule type="containsText" priority="15487" operator="containsText" id="{F71C866A-C987-408C-8AE1-AEE8A63E3019}">
            <xm:f>NOT(ISERROR(SEARCH('Listados Datos'!$P$7,Y104)))</xm:f>
            <xm:f>'Listados Datos'!$P$7</xm:f>
            <x14:dxf>
              <fill>
                <patternFill>
                  <bgColor rgb="FFFF0000"/>
                </patternFill>
              </fill>
            </x14:dxf>
          </x14:cfRule>
          <xm:sqref>Y104</xm:sqref>
        </x14:conditionalFormatting>
        <x14:conditionalFormatting xmlns:xm="http://schemas.microsoft.com/office/excel/2006/main">
          <x14:cfRule type="containsText" priority="15469" operator="containsText" id="{1D2B97CB-F2B3-4A87-9A32-62F2BFAE5A44}">
            <xm:f>NOT(ISERROR(SEARCH('Listados Datos'!$T$3,AW104)))</xm:f>
            <xm:f>'Listados Datos'!$T$3</xm:f>
            <x14:dxf>
              <fill>
                <patternFill patternType="solid">
                  <bgColor rgb="FFC00000"/>
                </patternFill>
              </fill>
            </x14:dxf>
          </x14:cfRule>
          <x14:cfRule type="containsText" priority="15470" operator="containsText" id="{7BC1652D-9CC8-41EF-AF8A-CC74401BB8B2}">
            <xm:f>NOT(ISERROR(SEARCH('Listados Datos'!$T$4,AW104)))</xm:f>
            <xm:f>'Listados Datos'!$T$4</xm:f>
            <x14:dxf>
              <font>
                <b/>
                <i val="0"/>
                <color theme="0"/>
              </font>
              <fill>
                <patternFill>
                  <bgColor rgb="FFE26B0A"/>
                </patternFill>
              </fill>
            </x14:dxf>
          </x14:cfRule>
          <x14:cfRule type="containsText" priority="15471" operator="containsText" id="{D7010F09-33BF-465C-8854-633060EC6233}">
            <xm:f>NOT(ISERROR(SEARCH('Listados Datos'!$T$5,AW104)))</xm:f>
            <xm:f>'Listados Datos'!$T$5</xm:f>
            <x14:dxf>
              <font>
                <b/>
                <i val="0"/>
                <color auto="1"/>
              </font>
              <fill>
                <patternFill>
                  <bgColor rgb="FFFFFF00"/>
                </patternFill>
              </fill>
            </x14:dxf>
          </x14:cfRule>
          <x14:cfRule type="containsText" priority="15472" operator="containsText" id="{57A91ECB-9EFE-41FC-BCAE-F562D4CF2D60}">
            <xm:f>NOT(ISERROR(SEARCH('Listados Datos'!$T$6,AW104)))</xm:f>
            <xm:f>'Listados Datos'!$T$6</xm:f>
            <x14:dxf>
              <font>
                <b/>
                <i val="0"/>
              </font>
              <fill>
                <patternFill>
                  <bgColor rgb="FF92D050"/>
                </patternFill>
              </fill>
            </x14:dxf>
          </x14:cfRule>
          <xm:sqref>AW104</xm:sqref>
        </x14:conditionalFormatting>
        <x14:conditionalFormatting xmlns:xm="http://schemas.microsoft.com/office/excel/2006/main">
          <x14:cfRule type="containsText" priority="15445" operator="containsText" id="{C3B5D339-4F66-4527-A6F5-B217FE0C8ACB}">
            <xm:f>NOT(ISERROR(SEARCH('Listados Datos'!$D$3,B46)))</xm:f>
            <xm:f>'Listados Datos'!$D$3</xm:f>
            <x14:dxf>
              <font>
                <b/>
                <i val="0"/>
                <color theme="0"/>
              </font>
              <fill>
                <patternFill>
                  <bgColor rgb="FFC00000"/>
                </patternFill>
              </fill>
            </x14:dxf>
          </x14:cfRule>
          <x14:cfRule type="containsText" priority="15446" operator="containsText" id="{EF3F18A5-2BA1-4C0F-91C5-59339E6663C6}">
            <xm:f>NOT(ISERROR(SEARCH('Listados Datos'!$D$4,B46)))</xm:f>
            <xm:f>'Listados Datos'!$D$4</xm:f>
            <x14:dxf>
              <font>
                <b/>
                <i val="0"/>
                <color theme="0"/>
              </font>
              <fill>
                <patternFill>
                  <bgColor rgb="FFC00000"/>
                </patternFill>
              </fill>
            </x14:dxf>
          </x14:cfRule>
          <x14:cfRule type="containsText" priority="15447" operator="containsText" id="{3BB5CD32-B4D2-4136-9C68-768E95D40AE2}">
            <xm:f>NOT(ISERROR(SEARCH('Listados Datos'!$D$5,B46)))</xm:f>
            <xm:f>'Listados Datos'!$D$5</xm:f>
            <x14:dxf>
              <font>
                <b/>
                <i val="0"/>
                <color theme="0"/>
              </font>
              <fill>
                <patternFill>
                  <bgColor rgb="FFC00000"/>
                </patternFill>
              </fill>
            </x14:dxf>
          </x14:cfRule>
          <x14:cfRule type="containsText" priority="15448" operator="containsText" id="{0E58FFBD-8DE0-4C7B-A047-809F377D2CBF}">
            <xm:f>NOT(ISERROR(SEARCH('Listados Datos'!$D$6,B46)))</xm:f>
            <xm:f>'Listados Datos'!$D$6</xm:f>
            <x14:dxf>
              <font>
                <b/>
                <i val="0"/>
                <color theme="0"/>
              </font>
              <fill>
                <patternFill>
                  <bgColor rgb="FFE3351F"/>
                </patternFill>
              </fill>
            </x14:dxf>
          </x14:cfRule>
          <x14:cfRule type="containsText" priority="15449" operator="containsText" id="{9478FDF3-EA23-43D6-9175-73CA24A2ACF4}">
            <xm:f>NOT(ISERROR(SEARCH('Listados Datos'!$D$7,B46)))</xm:f>
            <xm:f>'Listados Datos'!$D$7</xm:f>
            <x14:dxf>
              <font>
                <b/>
                <i val="0"/>
                <color theme="0"/>
              </font>
              <fill>
                <patternFill>
                  <bgColor rgb="FFE3351F"/>
                </patternFill>
              </fill>
            </x14:dxf>
          </x14:cfRule>
          <x14:cfRule type="containsText" priority="15450" operator="containsText" id="{67AADBCA-EE32-44D3-9420-413E32B55DEF}">
            <xm:f>NOT(ISERROR(SEARCH('Listados Datos'!$D$8,B46)))</xm:f>
            <xm:f>'Listados Datos'!$D$8</xm:f>
            <x14:dxf>
              <font>
                <b/>
                <i val="0"/>
                <color theme="0"/>
              </font>
              <fill>
                <patternFill>
                  <bgColor rgb="FFE3351F"/>
                </patternFill>
              </fill>
            </x14:dxf>
          </x14:cfRule>
          <x14:cfRule type="containsText" priority="15451" operator="containsText" id="{89AF8C31-1CD6-4A2C-9B3B-15ED3C5D3519}">
            <xm:f>NOT(ISERROR(SEARCH('Listados Datos'!$D$9,B46)))</xm:f>
            <xm:f>'Listados Datos'!$D$9</xm:f>
            <x14:dxf>
              <font>
                <b/>
                <i val="0"/>
                <color theme="0"/>
              </font>
              <fill>
                <patternFill>
                  <bgColor rgb="FFFFC000"/>
                </patternFill>
              </fill>
            </x14:dxf>
          </x14:cfRule>
          <x14:cfRule type="containsText" priority="15452" operator="containsText" id="{EA1F359D-1A90-40D7-99CC-E37E1565F2EF}">
            <xm:f>NOT(ISERROR(SEARCH('Listados Datos'!$D$10,B46)))</xm:f>
            <xm:f>'Listados Datos'!$D$10</xm:f>
            <x14:dxf>
              <font>
                <b/>
                <i val="0"/>
                <color theme="0"/>
              </font>
              <fill>
                <patternFill>
                  <bgColor rgb="FFFFC000"/>
                </patternFill>
              </fill>
            </x14:dxf>
          </x14:cfRule>
          <x14:cfRule type="containsText" priority="15453" operator="containsText" id="{77D0510A-AE84-44E6-B8B3-28AF05C8BC59}">
            <xm:f>NOT(ISERROR(SEARCH('Listados Datos'!$D$11,B46)))</xm:f>
            <xm:f>'Listados Datos'!$D$11</xm:f>
            <x14:dxf>
              <font>
                <b/>
                <i val="0"/>
                <color theme="0"/>
              </font>
              <fill>
                <patternFill>
                  <bgColor rgb="FFFFC000"/>
                </patternFill>
              </fill>
            </x14:dxf>
          </x14:cfRule>
          <x14:cfRule type="containsText" priority="15454" operator="containsText" id="{0E08A805-2312-466A-9789-FB6C3A7B0D89}">
            <xm:f>NOT(ISERROR(SEARCH('Listados Datos'!$D$12,B46)))</xm:f>
            <xm:f>'Listados Datos'!$D$12</xm:f>
            <x14:dxf>
              <font>
                <b/>
                <i val="0"/>
                <color theme="0"/>
              </font>
              <fill>
                <patternFill>
                  <bgColor rgb="FFFFC000"/>
                </patternFill>
              </fill>
            </x14:dxf>
          </x14:cfRule>
          <x14:cfRule type="containsText" priority="15455" operator="containsText" id="{13A80A0F-42C7-49B3-AF97-4D6EE4FA445D}">
            <xm:f>NOT(ISERROR(SEARCH('Listados Datos'!$D$13,B46)))</xm:f>
            <xm:f>'Listados Datos'!$D$13</xm:f>
            <x14:dxf>
              <font>
                <b/>
                <i val="0"/>
                <color theme="0"/>
              </font>
              <fill>
                <patternFill>
                  <bgColor rgb="FFFFC000"/>
                </patternFill>
              </fill>
            </x14:dxf>
          </x14:cfRule>
          <x14:cfRule type="containsText" priority="15456" operator="containsText" id="{6D010DD9-3752-43BC-A1C3-637F8CEAC62D}">
            <xm:f>NOT(ISERROR(SEARCH('Listados Datos'!$D$14,B46)))</xm:f>
            <xm:f>'Listados Datos'!$D$14</xm:f>
            <x14:dxf>
              <font>
                <b/>
                <i val="0"/>
                <color theme="0"/>
              </font>
              <fill>
                <patternFill>
                  <bgColor rgb="FFFF0000"/>
                </patternFill>
              </fill>
            </x14:dxf>
          </x14:cfRule>
          <x14:cfRule type="containsText" priority="15457" operator="containsText" id="{CBA9A413-44E4-4AF6-ACB1-E976E5F67710}">
            <xm:f>NOT(ISERROR(SEARCH('Listados Datos'!$D$15,B46)))</xm:f>
            <xm:f>'Listados Datos'!$D$15</xm:f>
            <x14:dxf>
              <font>
                <b/>
                <i val="0"/>
                <color theme="0"/>
              </font>
              <fill>
                <patternFill>
                  <bgColor rgb="FFFF0000"/>
                </patternFill>
              </fill>
            </x14:dxf>
          </x14:cfRule>
          <x14:cfRule type="containsText" priority="15458" operator="containsText" id="{DE99458B-94DD-4C44-94F7-9FA768F0A7A3}">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5309" operator="containsText" id="{64A6E5D3-661C-4C8E-82A1-0F2F0F44EB23}">
            <xm:f>NOT(ISERROR(SEARCH('Listados Datos'!$P$3,AU115)))</xm:f>
            <xm:f>'Listados Datos'!$P$3</xm:f>
            <x14:dxf>
              <fill>
                <patternFill>
                  <bgColor rgb="FF99CC00"/>
                </patternFill>
              </fill>
            </x14:dxf>
          </x14:cfRule>
          <x14:cfRule type="containsText" priority="15310" operator="containsText" id="{66A1D31A-9C58-47CA-94C3-C9EC0BB82A24}">
            <xm:f>NOT(ISERROR(SEARCH('Listados Datos'!$P$4,AU115)))</xm:f>
            <xm:f>'Listados Datos'!$P$4</xm:f>
            <x14:dxf>
              <fill>
                <patternFill>
                  <bgColor rgb="FF33CC33"/>
                </patternFill>
              </fill>
            </x14:dxf>
          </x14:cfRule>
          <x14:cfRule type="containsText" priority="15311" operator="containsText" id="{53A3FAD4-0574-43F6-9824-9EBC669160FB}">
            <xm:f>NOT(ISERROR(SEARCH('Listados Datos'!$P$5,AU115)))</xm:f>
            <xm:f>'Listados Datos'!$P$5</xm:f>
            <x14:dxf>
              <fill>
                <patternFill>
                  <bgColor rgb="FFFFFF00"/>
                </patternFill>
              </fill>
            </x14:dxf>
          </x14:cfRule>
          <x14:cfRule type="containsText" priority="15312" operator="containsText" id="{08066FCF-AB42-45FA-A1AC-4E73121F3C05}">
            <xm:f>NOT(ISERROR(SEARCH('Listados Datos'!$P$6,AU115)))</xm:f>
            <xm:f>'Listados Datos'!$P$6</xm:f>
            <x14:dxf>
              <fill>
                <patternFill>
                  <bgColor rgb="FFFFC000"/>
                </patternFill>
              </fill>
            </x14:dxf>
          </x14:cfRule>
          <x14:cfRule type="containsText" priority="15313" operator="containsText" id="{D2BE356B-C3AF-4516-AD71-8532E28EDD18}">
            <xm:f>NOT(ISERROR(SEARCH('Listados Datos'!$P$7,AU115)))</xm:f>
            <xm:f>'Listados Datos'!$P$7</xm:f>
            <x14:dxf>
              <fill>
                <patternFill>
                  <bgColor rgb="FFFF0000"/>
                </patternFill>
              </fill>
            </x14:dxf>
          </x14:cfRule>
          <xm:sqref>AU115</xm:sqref>
        </x14:conditionalFormatting>
        <x14:conditionalFormatting xmlns:xm="http://schemas.microsoft.com/office/excel/2006/main">
          <x14:cfRule type="containsText" priority="15375" operator="containsText" id="{346EB0EF-06BB-4896-84E1-1E4104CC08D4}">
            <xm:f>NOT(ISERROR(SEARCH('Listados Datos'!$T$3,AW117)))</xm:f>
            <xm:f>'Listados Datos'!$T$3</xm:f>
            <x14:dxf>
              <fill>
                <patternFill patternType="solid">
                  <bgColor rgb="FFC00000"/>
                </patternFill>
              </fill>
            </x14:dxf>
          </x14:cfRule>
          <x14:cfRule type="containsText" priority="15376" operator="containsText" id="{05EAB147-B2EE-49FE-98B1-EEA771C5DF08}">
            <xm:f>NOT(ISERROR(SEARCH('Listados Datos'!$T$4,AW117)))</xm:f>
            <xm:f>'Listados Datos'!$T$4</xm:f>
            <x14:dxf>
              <font>
                <b/>
                <i val="0"/>
                <color theme="0"/>
              </font>
              <fill>
                <patternFill>
                  <bgColor rgb="FFE26B0A"/>
                </patternFill>
              </fill>
            </x14:dxf>
          </x14:cfRule>
          <x14:cfRule type="containsText" priority="15377" operator="containsText" id="{4B6D22CF-B84D-493C-9F27-A6F46A774B88}">
            <xm:f>NOT(ISERROR(SEARCH('Listados Datos'!$T$5,AW117)))</xm:f>
            <xm:f>'Listados Datos'!$T$5</xm:f>
            <x14:dxf>
              <font>
                <b/>
                <i val="0"/>
                <color auto="1"/>
              </font>
              <fill>
                <patternFill>
                  <bgColor rgb="FFFFFF00"/>
                </patternFill>
              </fill>
            </x14:dxf>
          </x14:cfRule>
          <x14:cfRule type="containsText" priority="15378" operator="containsText" id="{A7AA2236-D433-44C8-9B22-D8FE50B2615A}">
            <xm:f>NOT(ISERROR(SEARCH('Listados Datos'!$T$6,AW117)))</xm:f>
            <xm:f>'Listados Datos'!$T$6</xm:f>
            <x14:dxf>
              <font>
                <b/>
                <i val="0"/>
              </font>
              <fill>
                <patternFill>
                  <bgColor rgb="FF92D050"/>
                </patternFill>
              </fill>
            </x14:dxf>
          </x14:cfRule>
          <xm:sqref>AW117</xm:sqref>
        </x14:conditionalFormatting>
        <x14:conditionalFormatting xmlns:xm="http://schemas.microsoft.com/office/excel/2006/main">
          <x14:cfRule type="containsText" priority="15365" operator="containsText" id="{19CDE4CC-0B87-4474-B6BF-2F0C4FC30109}">
            <xm:f>NOT(ISERROR(SEARCH('Listados Datos'!$P$3,AU117)))</xm:f>
            <xm:f>'Listados Datos'!$P$3</xm:f>
            <x14:dxf>
              <fill>
                <patternFill>
                  <bgColor rgb="FF99CC00"/>
                </patternFill>
              </fill>
            </x14:dxf>
          </x14:cfRule>
          <x14:cfRule type="containsText" priority="15366" operator="containsText" id="{3C03525A-6A47-47DE-BB1E-06C518FEA23A}">
            <xm:f>NOT(ISERROR(SEARCH('Listados Datos'!$P$4,AU117)))</xm:f>
            <xm:f>'Listados Datos'!$P$4</xm:f>
            <x14:dxf>
              <fill>
                <patternFill>
                  <bgColor rgb="FF33CC33"/>
                </patternFill>
              </fill>
            </x14:dxf>
          </x14:cfRule>
          <x14:cfRule type="containsText" priority="15367" operator="containsText" id="{75627BC9-B447-4D31-B623-A851E6B5C511}">
            <xm:f>NOT(ISERROR(SEARCH('Listados Datos'!$P$5,AU117)))</xm:f>
            <xm:f>'Listados Datos'!$P$5</xm:f>
            <x14:dxf>
              <fill>
                <patternFill>
                  <bgColor rgb="FFFFFF00"/>
                </patternFill>
              </fill>
            </x14:dxf>
          </x14:cfRule>
          <x14:cfRule type="containsText" priority="15368" operator="containsText" id="{41CD1FF0-A0E4-48E0-B6DE-5DC71CC27BFD}">
            <xm:f>NOT(ISERROR(SEARCH('Listados Datos'!$P$6,AU117)))</xm:f>
            <xm:f>'Listados Datos'!$P$6</xm:f>
            <x14:dxf>
              <fill>
                <patternFill>
                  <bgColor rgb="FFFFC000"/>
                </patternFill>
              </fill>
            </x14:dxf>
          </x14:cfRule>
          <x14:cfRule type="containsText" priority="15369" operator="containsText" id="{011E451D-FD7A-4AF3-A8B9-01B7682DAE4B}">
            <xm:f>NOT(ISERROR(SEARCH('Listados Datos'!$P$7,AU117)))</xm:f>
            <xm:f>'Listados Datos'!$P$7</xm:f>
            <x14:dxf>
              <fill>
                <patternFill>
                  <bgColor rgb="FFFF0000"/>
                </patternFill>
              </fill>
            </x14:dxf>
          </x14:cfRule>
          <xm:sqref>AU117</xm:sqref>
        </x14:conditionalFormatting>
        <x14:conditionalFormatting xmlns:xm="http://schemas.microsoft.com/office/excel/2006/main">
          <x14:cfRule type="containsText" priority="15333" operator="containsText" id="{6FE5A0D8-4EAB-4F1B-BE96-0441767CF498}">
            <xm:f>NOT(ISERROR(SEARCH('Listados Datos'!$T$3,AW114)))</xm:f>
            <xm:f>'Listados Datos'!$T$3</xm:f>
            <x14:dxf>
              <fill>
                <patternFill patternType="solid">
                  <bgColor rgb="FFC00000"/>
                </patternFill>
              </fill>
            </x14:dxf>
          </x14:cfRule>
          <x14:cfRule type="containsText" priority="15334" operator="containsText" id="{8E990F9A-4AE6-485E-9E59-9A1A75976311}">
            <xm:f>NOT(ISERROR(SEARCH('Listados Datos'!$T$4,AW114)))</xm:f>
            <xm:f>'Listados Datos'!$T$4</xm:f>
            <x14:dxf>
              <font>
                <b/>
                <i val="0"/>
                <color theme="0"/>
              </font>
              <fill>
                <patternFill>
                  <bgColor rgb="FFE26B0A"/>
                </patternFill>
              </fill>
            </x14:dxf>
          </x14:cfRule>
          <x14:cfRule type="containsText" priority="15335" operator="containsText" id="{A0003851-C81C-4CF9-9012-206B716931A9}">
            <xm:f>NOT(ISERROR(SEARCH('Listados Datos'!$T$5,AW114)))</xm:f>
            <xm:f>'Listados Datos'!$T$5</xm:f>
            <x14:dxf>
              <font>
                <b/>
                <i val="0"/>
                <color auto="1"/>
              </font>
              <fill>
                <patternFill>
                  <bgColor rgb="FFFFFF00"/>
                </patternFill>
              </fill>
            </x14:dxf>
          </x14:cfRule>
          <x14:cfRule type="containsText" priority="15336" operator="containsText" id="{7EFE4AFB-533B-4345-A45E-1170F3FD80DA}">
            <xm:f>NOT(ISERROR(SEARCH('Listados Datos'!$T$6,AW114)))</xm:f>
            <xm:f>'Listados Datos'!$T$6</xm:f>
            <x14:dxf>
              <font>
                <b/>
                <i val="0"/>
              </font>
              <fill>
                <patternFill>
                  <bgColor rgb="FF92D050"/>
                </patternFill>
              </fill>
            </x14:dxf>
          </x14:cfRule>
          <xm:sqref>AW114</xm:sqref>
        </x14:conditionalFormatting>
        <x14:conditionalFormatting xmlns:xm="http://schemas.microsoft.com/office/excel/2006/main">
          <x14:cfRule type="containsText" priority="15323" operator="containsText" id="{39ABF2CC-6EAF-40D3-965D-1CFA306B67EE}">
            <xm:f>NOT(ISERROR(SEARCH('Listados Datos'!$P$3,AU114)))</xm:f>
            <xm:f>'Listados Datos'!$P$3</xm:f>
            <x14:dxf>
              <fill>
                <patternFill>
                  <bgColor rgb="FF99CC00"/>
                </patternFill>
              </fill>
            </x14:dxf>
          </x14:cfRule>
          <x14:cfRule type="containsText" priority="15324" operator="containsText" id="{556ADCC7-F64B-4F0C-9EE6-80C1E2EC4620}">
            <xm:f>NOT(ISERROR(SEARCH('Listados Datos'!$P$4,AU114)))</xm:f>
            <xm:f>'Listados Datos'!$P$4</xm:f>
            <x14:dxf>
              <fill>
                <patternFill>
                  <bgColor rgb="FF33CC33"/>
                </patternFill>
              </fill>
            </x14:dxf>
          </x14:cfRule>
          <x14:cfRule type="containsText" priority="15325" operator="containsText" id="{D0ED51D2-F0B7-4551-8DCF-EE5915840F0D}">
            <xm:f>NOT(ISERROR(SEARCH('Listados Datos'!$P$5,AU114)))</xm:f>
            <xm:f>'Listados Datos'!$P$5</xm:f>
            <x14:dxf>
              <fill>
                <patternFill>
                  <bgColor rgb="FFFFFF00"/>
                </patternFill>
              </fill>
            </x14:dxf>
          </x14:cfRule>
          <x14:cfRule type="containsText" priority="15326" operator="containsText" id="{C435FC75-082F-4774-9DE3-FCAE4BAB1BA6}">
            <xm:f>NOT(ISERROR(SEARCH('Listados Datos'!$P$6,AU114)))</xm:f>
            <xm:f>'Listados Datos'!$P$6</xm:f>
            <x14:dxf>
              <fill>
                <patternFill>
                  <bgColor rgb="FFFFC000"/>
                </patternFill>
              </fill>
            </x14:dxf>
          </x14:cfRule>
          <x14:cfRule type="containsText" priority="15327" operator="containsText" id="{CAEBC75D-190D-4122-A861-1B21D46F110E}">
            <xm:f>NOT(ISERROR(SEARCH('Listados Datos'!$P$7,AU114)))</xm:f>
            <xm:f>'Listados Datos'!$P$7</xm:f>
            <x14:dxf>
              <fill>
                <patternFill>
                  <bgColor rgb="FFFF0000"/>
                </patternFill>
              </fill>
            </x14:dxf>
          </x14:cfRule>
          <xm:sqref>AU114</xm:sqref>
        </x14:conditionalFormatting>
        <x14:conditionalFormatting xmlns:xm="http://schemas.microsoft.com/office/excel/2006/main">
          <x14:cfRule type="containsText" priority="15441" operator="containsText" id="{820C66FA-4423-43F0-A849-0EE93B6FE62A}">
            <xm:f>NOT(ISERROR(SEARCH('Listados Datos'!$T$3,AE112)))</xm:f>
            <xm:f>'Listados Datos'!$T$3</xm:f>
            <x14:dxf>
              <fill>
                <patternFill patternType="solid">
                  <bgColor rgb="FFC00000"/>
                </patternFill>
              </fill>
            </x14:dxf>
          </x14:cfRule>
          <x14:cfRule type="containsText" priority="15442" operator="containsText" id="{4F3BB6D3-7978-4B87-9936-7978B5D5E1EB}">
            <xm:f>NOT(ISERROR(SEARCH('Listados Datos'!$T$4,AE112)))</xm:f>
            <xm:f>'Listados Datos'!$T$4</xm:f>
            <x14:dxf>
              <font>
                <b/>
                <i val="0"/>
                <color theme="0"/>
              </font>
              <fill>
                <patternFill>
                  <bgColor rgb="FFE26B0A"/>
                </patternFill>
              </fill>
            </x14:dxf>
          </x14:cfRule>
          <x14:cfRule type="containsText" priority="15443" operator="containsText" id="{CEF3D076-F6E2-43D4-A56A-C80E9329AAC0}">
            <xm:f>NOT(ISERROR(SEARCH('Listados Datos'!$T$5,AE112)))</xm:f>
            <xm:f>'Listados Datos'!$T$5</xm:f>
            <x14:dxf>
              <font>
                <b/>
                <i val="0"/>
                <color auto="1"/>
              </font>
              <fill>
                <patternFill>
                  <bgColor rgb="FFFFFF00"/>
                </patternFill>
              </fill>
            </x14:dxf>
          </x14:cfRule>
          <x14:cfRule type="containsText" priority="15444" operator="containsText" id="{8985DDF8-7D4D-4F19-A8C1-82966F5F5AFE}">
            <xm:f>NOT(ISERROR(SEARCH('Listados Datos'!$T$6,AE112)))</xm:f>
            <xm:f>'Listados Datos'!$T$6</xm:f>
            <x14:dxf>
              <font>
                <b/>
                <i val="0"/>
              </font>
              <fill>
                <patternFill>
                  <bgColor rgb="FF92D050"/>
                </patternFill>
              </fill>
            </x14:dxf>
          </x14:cfRule>
          <xm:sqref>AE112:AF113 AE117:AF117</xm:sqref>
        </x14:conditionalFormatting>
        <x14:conditionalFormatting xmlns:xm="http://schemas.microsoft.com/office/excel/2006/main">
          <x14:cfRule type="containsText" priority="15437" operator="containsText" id="{DBC18D6E-FCB1-4FD5-807D-1CB71CBBA252}">
            <xm:f>NOT(ISERROR(SEARCH('Listados Datos'!$T$3,AA112)))</xm:f>
            <xm:f>'Listados Datos'!$T$3</xm:f>
            <x14:dxf>
              <fill>
                <patternFill patternType="solid">
                  <bgColor rgb="FFC00000"/>
                </patternFill>
              </fill>
            </x14:dxf>
          </x14:cfRule>
          <x14:cfRule type="containsText" priority="15438" operator="containsText" id="{F71EC3C2-9B70-447C-AE71-E726A7F7949B}">
            <xm:f>NOT(ISERROR(SEARCH('Listados Datos'!$T$4,AA112)))</xm:f>
            <xm:f>'Listados Datos'!$T$4</xm:f>
            <x14:dxf>
              <font>
                <b/>
                <i val="0"/>
                <color theme="0"/>
              </font>
              <fill>
                <patternFill>
                  <bgColor rgb="FFE26B0A"/>
                </patternFill>
              </fill>
            </x14:dxf>
          </x14:cfRule>
          <x14:cfRule type="containsText" priority="15439" operator="containsText" id="{5091A026-F5F7-4FC3-AFF4-B436BFC96795}">
            <xm:f>NOT(ISERROR(SEARCH('Listados Datos'!$T$5,AA112)))</xm:f>
            <xm:f>'Listados Datos'!$T$5</xm:f>
            <x14:dxf>
              <font>
                <b/>
                <i val="0"/>
                <color auto="1"/>
              </font>
              <fill>
                <patternFill>
                  <bgColor rgb="FFFFFF00"/>
                </patternFill>
              </fill>
            </x14:dxf>
          </x14:cfRule>
          <x14:cfRule type="containsText" priority="15440" operator="containsText" id="{47321A22-EFBE-4ACE-BD4C-97B5CC679923}">
            <xm:f>NOT(ISERROR(SEARCH('Listados Datos'!$T$6,AA112)))</xm:f>
            <xm:f>'Listados Datos'!$T$6</xm:f>
            <x14:dxf>
              <font>
                <b/>
                <i val="0"/>
              </font>
              <fill>
                <patternFill>
                  <bgColor rgb="FF92D050"/>
                </patternFill>
              </fill>
            </x14:dxf>
          </x14:cfRule>
          <xm:sqref>AA112:AA113</xm:sqref>
        </x14:conditionalFormatting>
        <x14:conditionalFormatting xmlns:xm="http://schemas.microsoft.com/office/excel/2006/main">
          <x14:cfRule type="containsText" priority="15427" operator="containsText" id="{474C9B9B-BD9A-4038-97CC-1926339A1346}">
            <xm:f>NOT(ISERROR(SEARCH('Listados Datos'!$P$3,Y112)))</xm:f>
            <xm:f>'Listados Datos'!$P$3</xm:f>
            <x14:dxf>
              <fill>
                <patternFill>
                  <bgColor rgb="FF99CC00"/>
                </patternFill>
              </fill>
            </x14:dxf>
          </x14:cfRule>
          <x14:cfRule type="containsText" priority="15428" operator="containsText" id="{70A18DC7-2AA7-4FBC-9159-2FDD1F878A32}">
            <xm:f>NOT(ISERROR(SEARCH('Listados Datos'!$P$4,Y112)))</xm:f>
            <xm:f>'Listados Datos'!$P$4</xm:f>
            <x14:dxf>
              <fill>
                <patternFill>
                  <bgColor rgb="FF33CC33"/>
                </patternFill>
              </fill>
            </x14:dxf>
          </x14:cfRule>
          <x14:cfRule type="containsText" priority="15429" operator="containsText" id="{E5DCC400-2177-4F45-95E4-86624B900244}">
            <xm:f>NOT(ISERROR(SEARCH('Listados Datos'!$P$5,Y112)))</xm:f>
            <xm:f>'Listados Datos'!$P$5</xm:f>
            <x14:dxf>
              <fill>
                <patternFill>
                  <bgColor rgb="FFFFFF00"/>
                </patternFill>
              </fill>
            </x14:dxf>
          </x14:cfRule>
          <x14:cfRule type="containsText" priority="15430" operator="containsText" id="{0B380A26-986F-4973-9F17-86F7B5B5C857}">
            <xm:f>NOT(ISERROR(SEARCH('Listados Datos'!$P$6,Y112)))</xm:f>
            <xm:f>'Listados Datos'!$P$6</xm:f>
            <x14:dxf>
              <fill>
                <patternFill>
                  <bgColor rgb="FFFFC000"/>
                </patternFill>
              </fill>
            </x14:dxf>
          </x14:cfRule>
          <x14:cfRule type="containsText" priority="15431" operator="containsText" id="{4775A914-F9B6-4384-9B0F-144EFA29A86F}">
            <xm:f>NOT(ISERROR(SEARCH('Listados Datos'!$P$7,Y112)))</xm:f>
            <xm:f>'Listados Datos'!$P$7</xm:f>
            <x14:dxf>
              <fill>
                <patternFill>
                  <bgColor rgb="FFFF0000"/>
                </patternFill>
              </fill>
            </x14:dxf>
          </x14:cfRule>
          <xm:sqref>Y112:Y113</xm:sqref>
        </x14:conditionalFormatting>
        <x14:conditionalFormatting xmlns:xm="http://schemas.microsoft.com/office/excel/2006/main">
          <x14:cfRule type="containsText" priority="15403" operator="containsText" id="{F6491267-D08F-4026-8BAA-FB82C1A804FD}">
            <xm:f>NOT(ISERROR(SEARCH('Listados Datos'!$T$3,AW112)))</xm:f>
            <xm:f>'Listados Datos'!$T$3</xm:f>
            <x14:dxf>
              <fill>
                <patternFill patternType="solid">
                  <bgColor rgb="FFC00000"/>
                </patternFill>
              </fill>
            </x14:dxf>
          </x14:cfRule>
          <x14:cfRule type="containsText" priority="15404" operator="containsText" id="{6262567F-8600-476A-BA8C-D872AE0220DD}">
            <xm:f>NOT(ISERROR(SEARCH('Listados Datos'!$T$4,AW112)))</xm:f>
            <xm:f>'Listados Datos'!$T$4</xm:f>
            <x14:dxf>
              <font>
                <b/>
                <i val="0"/>
                <color theme="0"/>
              </font>
              <fill>
                <patternFill>
                  <bgColor rgb="FFE26B0A"/>
                </patternFill>
              </fill>
            </x14:dxf>
          </x14:cfRule>
          <x14:cfRule type="containsText" priority="15405" operator="containsText" id="{71F221CE-9ABD-4CCD-A574-AC9EFD367E87}">
            <xm:f>NOT(ISERROR(SEARCH('Listados Datos'!$T$5,AW112)))</xm:f>
            <xm:f>'Listados Datos'!$T$5</xm:f>
            <x14:dxf>
              <font>
                <b/>
                <i val="0"/>
                <color auto="1"/>
              </font>
              <fill>
                <patternFill>
                  <bgColor rgb="FFFFFF00"/>
                </patternFill>
              </fill>
            </x14:dxf>
          </x14:cfRule>
          <x14:cfRule type="containsText" priority="15406" operator="containsText" id="{F9C5095D-F1F7-4B1D-9D13-33740CF79D0D}">
            <xm:f>NOT(ISERROR(SEARCH('Listados Datos'!$T$6,AW112)))</xm:f>
            <xm:f>'Listados Datos'!$T$6</xm:f>
            <x14:dxf>
              <font>
                <b/>
                <i val="0"/>
              </font>
              <fill>
                <patternFill>
                  <bgColor rgb="FF92D050"/>
                </patternFill>
              </fill>
            </x14:dxf>
          </x14:cfRule>
          <xm:sqref>AW112</xm:sqref>
        </x14:conditionalFormatting>
        <x14:conditionalFormatting xmlns:xm="http://schemas.microsoft.com/office/excel/2006/main">
          <x14:cfRule type="containsText" priority="15393" operator="containsText" id="{6493765E-6EE8-4C6F-A825-F988D6969F5D}">
            <xm:f>NOT(ISERROR(SEARCH('Listados Datos'!$P$3,AU112)))</xm:f>
            <xm:f>'Listados Datos'!$P$3</xm:f>
            <x14:dxf>
              <fill>
                <patternFill>
                  <bgColor rgb="FF99CC00"/>
                </patternFill>
              </fill>
            </x14:dxf>
          </x14:cfRule>
          <x14:cfRule type="containsText" priority="15394" operator="containsText" id="{54883A9B-445C-4351-B073-59BEF48DF423}">
            <xm:f>NOT(ISERROR(SEARCH('Listados Datos'!$P$4,AU112)))</xm:f>
            <xm:f>'Listados Datos'!$P$4</xm:f>
            <x14:dxf>
              <fill>
                <patternFill>
                  <bgColor rgb="FF33CC33"/>
                </patternFill>
              </fill>
            </x14:dxf>
          </x14:cfRule>
          <x14:cfRule type="containsText" priority="15395" operator="containsText" id="{E28D7B25-EEE1-4CAB-8A9D-620A7103EB87}">
            <xm:f>NOT(ISERROR(SEARCH('Listados Datos'!$P$5,AU112)))</xm:f>
            <xm:f>'Listados Datos'!$P$5</xm:f>
            <x14:dxf>
              <fill>
                <patternFill>
                  <bgColor rgb="FFFFFF00"/>
                </patternFill>
              </fill>
            </x14:dxf>
          </x14:cfRule>
          <x14:cfRule type="containsText" priority="15396" operator="containsText" id="{15FDA8BD-18BC-4470-83A4-C91917622161}">
            <xm:f>NOT(ISERROR(SEARCH('Listados Datos'!$P$6,AU112)))</xm:f>
            <xm:f>'Listados Datos'!$P$6</xm:f>
            <x14:dxf>
              <fill>
                <patternFill>
                  <bgColor rgb="FFFFC000"/>
                </patternFill>
              </fill>
            </x14:dxf>
          </x14:cfRule>
          <x14:cfRule type="containsText" priority="15397" operator="containsText" id="{CA393B08-8DFC-475A-89BA-08FD04D43737}">
            <xm:f>NOT(ISERROR(SEARCH('Listados Datos'!$P$7,AU112)))</xm:f>
            <xm:f>'Listados Datos'!$P$7</xm:f>
            <x14:dxf>
              <fill>
                <patternFill>
                  <bgColor rgb="FFFF0000"/>
                </patternFill>
              </fill>
            </x14:dxf>
          </x14:cfRule>
          <xm:sqref>AU112</xm:sqref>
        </x14:conditionalFormatting>
        <x14:conditionalFormatting xmlns:xm="http://schemas.microsoft.com/office/excel/2006/main">
          <x14:cfRule type="containsText" priority="15389" operator="containsText" id="{62FA99EC-ECBE-47BE-B462-7AE7BD719D8E}">
            <xm:f>NOT(ISERROR(SEARCH('Listados Datos'!$T$3,AW113)))</xm:f>
            <xm:f>'Listados Datos'!$T$3</xm:f>
            <x14:dxf>
              <fill>
                <patternFill patternType="solid">
                  <bgColor rgb="FFC00000"/>
                </patternFill>
              </fill>
            </x14:dxf>
          </x14:cfRule>
          <x14:cfRule type="containsText" priority="15390" operator="containsText" id="{D0299005-D45E-4A6A-949C-B740B719912E}">
            <xm:f>NOT(ISERROR(SEARCH('Listados Datos'!$T$4,AW113)))</xm:f>
            <xm:f>'Listados Datos'!$T$4</xm:f>
            <x14:dxf>
              <font>
                <b/>
                <i val="0"/>
                <color theme="0"/>
              </font>
              <fill>
                <patternFill>
                  <bgColor rgb="FFE26B0A"/>
                </patternFill>
              </fill>
            </x14:dxf>
          </x14:cfRule>
          <x14:cfRule type="containsText" priority="15391" operator="containsText" id="{12509626-4C9D-4041-93BB-C56441A64618}">
            <xm:f>NOT(ISERROR(SEARCH('Listados Datos'!$T$5,AW113)))</xm:f>
            <xm:f>'Listados Datos'!$T$5</xm:f>
            <x14:dxf>
              <font>
                <b/>
                <i val="0"/>
                <color auto="1"/>
              </font>
              <fill>
                <patternFill>
                  <bgColor rgb="FFFFFF00"/>
                </patternFill>
              </fill>
            </x14:dxf>
          </x14:cfRule>
          <x14:cfRule type="containsText" priority="15392" operator="containsText" id="{11DB92FE-30DE-4034-ADDC-600561C7A12D}">
            <xm:f>NOT(ISERROR(SEARCH('Listados Datos'!$T$6,AW113)))</xm:f>
            <xm:f>'Listados Datos'!$T$6</xm:f>
            <x14:dxf>
              <font>
                <b/>
                <i val="0"/>
              </font>
              <fill>
                <patternFill>
                  <bgColor rgb="FF92D050"/>
                </patternFill>
              </fill>
            </x14:dxf>
          </x14:cfRule>
          <xm:sqref>AW113</xm:sqref>
        </x14:conditionalFormatting>
        <x14:conditionalFormatting xmlns:xm="http://schemas.microsoft.com/office/excel/2006/main">
          <x14:cfRule type="containsText" priority="15379" operator="containsText" id="{668C62DD-DAAF-4372-AF93-EC9A7AD181AA}">
            <xm:f>NOT(ISERROR(SEARCH('Listados Datos'!$P$3,AU113)))</xm:f>
            <xm:f>'Listados Datos'!$P$3</xm:f>
            <x14:dxf>
              <fill>
                <patternFill>
                  <bgColor rgb="FF99CC00"/>
                </patternFill>
              </fill>
            </x14:dxf>
          </x14:cfRule>
          <x14:cfRule type="containsText" priority="15380" operator="containsText" id="{48628E91-FC79-40FF-9D92-6409FA632FF4}">
            <xm:f>NOT(ISERROR(SEARCH('Listados Datos'!$P$4,AU113)))</xm:f>
            <xm:f>'Listados Datos'!$P$4</xm:f>
            <x14:dxf>
              <fill>
                <patternFill>
                  <bgColor rgb="FF33CC33"/>
                </patternFill>
              </fill>
            </x14:dxf>
          </x14:cfRule>
          <x14:cfRule type="containsText" priority="15381" operator="containsText" id="{61684332-F46E-4665-8152-0F60B5EF8B05}">
            <xm:f>NOT(ISERROR(SEARCH('Listados Datos'!$P$5,AU113)))</xm:f>
            <xm:f>'Listados Datos'!$P$5</xm:f>
            <x14:dxf>
              <fill>
                <patternFill>
                  <bgColor rgb="FFFFFF00"/>
                </patternFill>
              </fill>
            </x14:dxf>
          </x14:cfRule>
          <x14:cfRule type="containsText" priority="15382" operator="containsText" id="{1E28BD4E-3BA5-4036-8D99-4F653B8E58DF}">
            <xm:f>NOT(ISERROR(SEARCH('Listados Datos'!$P$6,AU113)))</xm:f>
            <xm:f>'Listados Datos'!$P$6</xm:f>
            <x14:dxf>
              <fill>
                <patternFill>
                  <bgColor rgb="FFFFC000"/>
                </patternFill>
              </fill>
            </x14:dxf>
          </x14:cfRule>
          <x14:cfRule type="containsText" priority="15383" operator="containsText" id="{7872FC6A-13F1-4AED-B74B-18D3794D709F}">
            <xm:f>NOT(ISERROR(SEARCH('Listados Datos'!$P$7,AU113)))</xm:f>
            <xm:f>'Listados Datos'!$P$7</xm:f>
            <x14:dxf>
              <fill>
                <patternFill>
                  <bgColor rgb="FFFF0000"/>
                </patternFill>
              </fill>
            </x14:dxf>
          </x14:cfRule>
          <xm:sqref>AU113</xm:sqref>
        </x14:conditionalFormatting>
        <x14:conditionalFormatting xmlns:xm="http://schemas.microsoft.com/office/excel/2006/main">
          <x14:cfRule type="containsText" priority="15361" operator="containsText" id="{1BB05DA9-CFF9-4A4B-B5AF-A0EDFD3765E9}">
            <xm:f>NOT(ISERROR(SEARCH('Listados Datos'!$T$3,AE114)))</xm:f>
            <xm:f>'Listados Datos'!$T$3</xm:f>
            <x14:dxf>
              <fill>
                <patternFill patternType="solid">
                  <bgColor rgb="FFC00000"/>
                </patternFill>
              </fill>
            </x14:dxf>
          </x14:cfRule>
          <x14:cfRule type="containsText" priority="15362" operator="containsText" id="{8D606238-A1E1-428F-849F-E9583C67FD35}">
            <xm:f>NOT(ISERROR(SEARCH('Listados Datos'!$T$4,AE114)))</xm:f>
            <xm:f>'Listados Datos'!$T$4</xm:f>
            <x14:dxf>
              <font>
                <b/>
                <i val="0"/>
                <color theme="0"/>
              </font>
              <fill>
                <patternFill>
                  <bgColor rgb="FFE26B0A"/>
                </patternFill>
              </fill>
            </x14:dxf>
          </x14:cfRule>
          <x14:cfRule type="containsText" priority="15363" operator="containsText" id="{486EA91B-86F6-4D25-996F-F7299DC3DBEC}">
            <xm:f>NOT(ISERROR(SEARCH('Listados Datos'!$T$5,AE114)))</xm:f>
            <xm:f>'Listados Datos'!$T$5</xm:f>
            <x14:dxf>
              <font>
                <b/>
                <i val="0"/>
                <color auto="1"/>
              </font>
              <fill>
                <patternFill>
                  <bgColor rgb="FFFFFF00"/>
                </patternFill>
              </fill>
            </x14:dxf>
          </x14:cfRule>
          <x14:cfRule type="containsText" priority="15364" operator="containsText" id="{AE8C35AA-8E4D-4F80-94B8-463865E9D18B}">
            <xm:f>NOT(ISERROR(SEARCH('Listados Datos'!$T$6,AE114)))</xm:f>
            <xm:f>'Listados Datos'!$T$6</xm:f>
            <x14:dxf>
              <font>
                <b/>
                <i val="0"/>
              </font>
              <fill>
                <patternFill>
                  <bgColor rgb="FF92D050"/>
                </patternFill>
              </fill>
            </x14:dxf>
          </x14:cfRule>
          <xm:sqref>AE114:AF115</xm:sqref>
        </x14:conditionalFormatting>
        <x14:conditionalFormatting xmlns:xm="http://schemas.microsoft.com/office/excel/2006/main">
          <x14:cfRule type="containsText" priority="15357" operator="containsText" id="{32F5BE0E-9E9B-489C-8601-4802324C0384}">
            <xm:f>NOT(ISERROR(SEARCH('Listados Datos'!$T$3,AA114)))</xm:f>
            <xm:f>'Listados Datos'!$T$3</xm:f>
            <x14:dxf>
              <fill>
                <patternFill patternType="solid">
                  <bgColor rgb="FFC00000"/>
                </patternFill>
              </fill>
            </x14:dxf>
          </x14:cfRule>
          <x14:cfRule type="containsText" priority="15358" operator="containsText" id="{2D0084E7-C48D-4C64-99E5-21407A20BB3A}">
            <xm:f>NOT(ISERROR(SEARCH('Listados Datos'!$T$4,AA114)))</xm:f>
            <xm:f>'Listados Datos'!$T$4</xm:f>
            <x14:dxf>
              <font>
                <b/>
                <i val="0"/>
                <color theme="0"/>
              </font>
              <fill>
                <patternFill>
                  <bgColor rgb="FFE26B0A"/>
                </patternFill>
              </fill>
            </x14:dxf>
          </x14:cfRule>
          <x14:cfRule type="containsText" priority="15359" operator="containsText" id="{1A5C1064-1AF9-4386-BB52-1C80F70400C6}">
            <xm:f>NOT(ISERROR(SEARCH('Listados Datos'!$T$5,AA114)))</xm:f>
            <xm:f>'Listados Datos'!$T$5</xm:f>
            <x14:dxf>
              <font>
                <b/>
                <i val="0"/>
                <color auto="1"/>
              </font>
              <fill>
                <patternFill>
                  <bgColor rgb="FFFFFF00"/>
                </patternFill>
              </fill>
            </x14:dxf>
          </x14:cfRule>
          <x14:cfRule type="containsText" priority="15360" operator="containsText" id="{D3B07E99-339E-46B9-96BC-4E71091045C3}">
            <xm:f>NOT(ISERROR(SEARCH('Listados Datos'!$T$6,AA114)))</xm:f>
            <xm:f>'Listados Datos'!$T$6</xm:f>
            <x14:dxf>
              <font>
                <b/>
                <i val="0"/>
              </font>
              <fill>
                <patternFill>
                  <bgColor rgb="FF92D050"/>
                </patternFill>
              </fill>
            </x14:dxf>
          </x14:cfRule>
          <xm:sqref>AA114:AA115</xm:sqref>
        </x14:conditionalFormatting>
        <x14:conditionalFormatting xmlns:xm="http://schemas.microsoft.com/office/excel/2006/main">
          <x14:cfRule type="containsText" priority="15347" operator="containsText" id="{93BA7E19-FFB5-4DB8-9A0E-C88247B52853}">
            <xm:f>NOT(ISERROR(SEARCH('Listados Datos'!$P$3,Y114)))</xm:f>
            <xm:f>'Listados Datos'!$P$3</xm:f>
            <x14:dxf>
              <fill>
                <patternFill>
                  <bgColor rgb="FF99CC00"/>
                </patternFill>
              </fill>
            </x14:dxf>
          </x14:cfRule>
          <x14:cfRule type="containsText" priority="15348" operator="containsText" id="{14607DF3-6777-4067-B8C0-BE610E8E69E3}">
            <xm:f>NOT(ISERROR(SEARCH('Listados Datos'!$P$4,Y114)))</xm:f>
            <xm:f>'Listados Datos'!$P$4</xm:f>
            <x14:dxf>
              <fill>
                <patternFill>
                  <bgColor rgb="FF33CC33"/>
                </patternFill>
              </fill>
            </x14:dxf>
          </x14:cfRule>
          <x14:cfRule type="containsText" priority="15349" operator="containsText" id="{1AEBC428-6A7D-4D4C-B038-53690C3F55AC}">
            <xm:f>NOT(ISERROR(SEARCH('Listados Datos'!$P$5,Y114)))</xm:f>
            <xm:f>'Listados Datos'!$P$5</xm:f>
            <x14:dxf>
              <fill>
                <patternFill>
                  <bgColor rgb="FFFFFF00"/>
                </patternFill>
              </fill>
            </x14:dxf>
          </x14:cfRule>
          <x14:cfRule type="containsText" priority="15350" operator="containsText" id="{5B42AFC2-39F1-42D6-A6DC-69C388AB4556}">
            <xm:f>NOT(ISERROR(SEARCH('Listados Datos'!$P$6,Y114)))</xm:f>
            <xm:f>'Listados Datos'!$P$6</xm:f>
            <x14:dxf>
              <fill>
                <patternFill>
                  <bgColor rgb="FFFFC000"/>
                </patternFill>
              </fill>
            </x14:dxf>
          </x14:cfRule>
          <x14:cfRule type="containsText" priority="15351" operator="containsText" id="{95E2AF0F-F097-49A2-8BA2-FDD8491D4135}">
            <xm:f>NOT(ISERROR(SEARCH('Listados Datos'!$P$7,Y114)))</xm:f>
            <xm:f>'Listados Datos'!$P$7</xm:f>
            <x14:dxf>
              <fill>
                <patternFill>
                  <bgColor rgb="FFFF0000"/>
                </patternFill>
              </fill>
            </x14:dxf>
          </x14:cfRule>
          <xm:sqref>Y114:Y115</xm:sqref>
        </x14:conditionalFormatting>
        <x14:conditionalFormatting xmlns:xm="http://schemas.microsoft.com/office/excel/2006/main">
          <x14:cfRule type="containsText" priority="15319" operator="containsText" id="{C8B73AE6-052A-4C81-AC0D-055535B62D23}">
            <xm:f>NOT(ISERROR(SEARCH('Listados Datos'!$T$3,AW115)))</xm:f>
            <xm:f>'Listados Datos'!$T$3</xm:f>
            <x14:dxf>
              <fill>
                <patternFill patternType="solid">
                  <bgColor rgb="FFC00000"/>
                </patternFill>
              </fill>
            </x14:dxf>
          </x14:cfRule>
          <x14:cfRule type="containsText" priority="15320" operator="containsText" id="{6BBACABC-1B67-4F6E-B655-187E29221180}">
            <xm:f>NOT(ISERROR(SEARCH('Listados Datos'!$T$4,AW115)))</xm:f>
            <xm:f>'Listados Datos'!$T$4</xm:f>
            <x14:dxf>
              <font>
                <b/>
                <i val="0"/>
                <color theme="0"/>
              </font>
              <fill>
                <patternFill>
                  <bgColor rgb="FFE26B0A"/>
                </patternFill>
              </fill>
            </x14:dxf>
          </x14:cfRule>
          <x14:cfRule type="containsText" priority="15321" operator="containsText" id="{FF826D4B-0B10-4A12-AEC4-6FDF8FC8BFE4}">
            <xm:f>NOT(ISERROR(SEARCH('Listados Datos'!$T$5,AW115)))</xm:f>
            <xm:f>'Listados Datos'!$T$5</xm:f>
            <x14:dxf>
              <font>
                <b/>
                <i val="0"/>
                <color auto="1"/>
              </font>
              <fill>
                <patternFill>
                  <bgColor rgb="FFFFFF00"/>
                </patternFill>
              </fill>
            </x14:dxf>
          </x14:cfRule>
          <x14:cfRule type="containsText" priority="15322" operator="containsText" id="{5FF1E680-F7CB-4E72-B790-19EA2589824D}">
            <xm:f>NOT(ISERROR(SEARCH('Listados Datos'!$T$6,AW115)))</xm:f>
            <xm:f>'Listados Datos'!$T$6</xm:f>
            <x14:dxf>
              <font>
                <b/>
                <i val="0"/>
              </font>
              <fill>
                <patternFill>
                  <bgColor rgb="FF92D050"/>
                </patternFill>
              </fill>
            </x14:dxf>
          </x14:cfRule>
          <xm:sqref>AW115</xm:sqref>
        </x14:conditionalFormatting>
        <x14:conditionalFormatting xmlns:xm="http://schemas.microsoft.com/office/excel/2006/main">
          <x14:cfRule type="containsText" priority="15267" operator="containsText" id="{17885EC2-2A8C-4AE7-BAB6-DD31D0968D86}">
            <xm:f>NOT(ISERROR(SEARCH('Listados Datos'!$P$3,AU116)))</xm:f>
            <xm:f>'Listados Datos'!$P$3</xm:f>
            <x14:dxf>
              <fill>
                <patternFill>
                  <bgColor rgb="FF99CC00"/>
                </patternFill>
              </fill>
            </x14:dxf>
          </x14:cfRule>
          <x14:cfRule type="containsText" priority="15268" operator="containsText" id="{573DEDAF-034D-40C2-94A3-103CFB31E93C}">
            <xm:f>NOT(ISERROR(SEARCH('Listados Datos'!$P$4,AU116)))</xm:f>
            <xm:f>'Listados Datos'!$P$4</xm:f>
            <x14:dxf>
              <fill>
                <patternFill>
                  <bgColor rgb="FF33CC33"/>
                </patternFill>
              </fill>
            </x14:dxf>
          </x14:cfRule>
          <x14:cfRule type="containsText" priority="15269" operator="containsText" id="{B8A4096B-38FC-4027-B22C-943BD4CA0664}">
            <xm:f>NOT(ISERROR(SEARCH('Listados Datos'!$P$5,AU116)))</xm:f>
            <xm:f>'Listados Datos'!$P$5</xm:f>
            <x14:dxf>
              <fill>
                <patternFill>
                  <bgColor rgb="FFFFFF00"/>
                </patternFill>
              </fill>
            </x14:dxf>
          </x14:cfRule>
          <x14:cfRule type="containsText" priority="15270" operator="containsText" id="{66F9D9F6-0948-4FF4-B393-AC98C3E460B2}">
            <xm:f>NOT(ISERROR(SEARCH('Listados Datos'!$P$6,AU116)))</xm:f>
            <xm:f>'Listados Datos'!$P$6</xm:f>
            <x14:dxf>
              <fill>
                <patternFill>
                  <bgColor rgb="FFFFC000"/>
                </patternFill>
              </fill>
            </x14:dxf>
          </x14:cfRule>
          <x14:cfRule type="containsText" priority="15271" operator="containsText" id="{AE23B1BD-76F9-4828-8DCE-14340A167A71}">
            <xm:f>NOT(ISERROR(SEARCH('Listados Datos'!$P$7,AU116)))</xm:f>
            <xm:f>'Listados Datos'!$P$7</xm:f>
            <x14:dxf>
              <fill>
                <patternFill>
                  <bgColor rgb="FFFF0000"/>
                </patternFill>
              </fill>
            </x14:dxf>
          </x14:cfRule>
          <xm:sqref>AU116</xm:sqref>
        </x14:conditionalFormatting>
        <x14:conditionalFormatting xmlns:xm="http://schemas.microsoft.com/office/excel/2006/main">
          <x14:cfRule type="containsText" priority="15305" operator="containsText" id="{65AAD485-7E9C-4915-9C40-F4AAB0F2DECF}">
            <xm:f>NOT(ISERROR(SEARCH('Listados Datos'!$T$3,AE116)))</xm:f>
            <xm:f>'Listados Datos'!$T$3</xm:f>
            <x14:dxf>
              <fill>
                <patternFill patternType="solid">
                  <bgColor rgb="FFC00000"/>
                </patternFill>
              </fill>
            </x14:dxf>
          </x14:cfRule>
          <x14:cfRule type="containsText" priority="15306" operator="containsText" id="{10C360D3-0B59-4193-BB3B-3E3A6A49DB96}">
            <xm:f>NOT(ISERROR(SEARCH('Listados Datos'!$T$4,AE116)))</xm:f>
            <xm:f>'Listados Datos'!$T$4</xm:f>
            <x14:dxf>
              <font>
                <b/>
                <i val="0"/>
                <color theme="0"/>
              </font>
              <fill>
                <patternFill>
                  <bgColor rgb="FFE26B0A"/>
                </patternFill>
              </fill>
            </x14:dxf>
          </x14:cfRule>
          <x14:cfRule type="containsText" priority="15307" operator="containsText" id="{68EA5F73-C87B-4EB0-82C8-27A8A42E348D}">
            <xm:f>NOT(ISERROR(SEARCH('Listados Datos'!$T$5,AE116)))</xm:f>
            <xm:f>'Listados Datos'!$T$5</xm:f>
            <x14:dxf>
              <font>
                <b/>
                <i val="0"/>
                <color auto="1"/>
              </font>
              <fill>
                <patternFill>
                  <bgColor rgb="FFFFFF00"/>
                </patternFill>
              </fill>
            </x14:dxf>
          </x14:cfRule>
          <x14:cfRule type="containsText" priority="15308" operator="containsText" id="{C5CC4BC8-B69F-43A1-9442-388948F83CF2}">
            <xm:f>NOT(ISERROR(SEARCH('Listados Datos'!$T$6,AE116)))</xm:f>
            <xm:f>'Listados Datos'!$T$6</xm:f>
            <x14:dxf>
              <font>
                <b/>
                <i val="0"/>
              </font>
              <fill>
                <patternFill>
                  <bgColor rgb="FF92D050"/>
                </patternFill>
              </fill>
            </x14:dxf>
          </x14:cfRule>
          <xm:sqref>AE116:AF116</xm:sqref>
        </x14:conditionalFormatting>
        <x14:conditionalFormatting xmlns:xm="http://schemas.microsoft.com/office/excel/2006/main">
          <x14:cfRule type="containsText" priority="15301" operator="containsText" id="{FC1842F6-A2F5-44DC-B0D8-233CBE04B306}">
            <xm:f>NOT(ISERROR(SEARCH('Listados Datos'!$T$3,AA116)))</xm:f>
            <xm:f>'Listados Datos'!$T$3</xm:f>
            <x14:dxf>
              <fill>
                <patternFill patternType="solid">
                  <bgColor rgb="FFC00000"/>
                </patternFill>
              </fill>
            </x14:dxf>
          </x14:cfRule>
          <x14:cfRule type="containsText" priority="15302" operator="containsText" id="{6D7900F9-1111-4CC3-882C-6CE2454BEEC8}">
            <xm:f>NOT(ISERROR(SEARCH('Listados Datos'!$T$4,AA116)))</xm:f>
            <xm:f>'Listados Datos'!$T$4</xm:f>
            <x14:dxf>
              <font>
                <b/>
                <i val="0"/>
                <color theme="0"/>
              </font>
              <fill>
                <patternFill>
                  <bgColor rgb="FFE26B0A"/>
                </patternFill>
              </fill>
            </x14:dxf>
          </x14:cfRule>
          <x14:cfRule type="containsText" priority="15303" operator="containsText" id="{0C2F1C4E-2083-4734-83D2-55A682124E78}">
            <xm:f>NOT(ISERROR(SEARCH('Listados Datos'!$T$5,AA116)))</xm:f>
            <xm:f>'Listados Datos'!$T$5</xm:f>
            <x14:dxf>
              <font>
                <b/>
                <i val="0"/>
                <color auto="1"/>
              </font>
              <fill>
                <patternFill>
                  <bgColor rgb="FFFFFF00"/>
                </patternFill>
              </fill>
            </x14:dxf>
          </x14:cfRule>
          <x14:cfRule type="containsText" priority="15304" operator="containsText" id="{5AE28D3F-4E2F-4275-B8E8-F66A023FA128}">
            <xm:f>NOT(ISERROR(SEARCH('Listados Datos'!$T$6,AA116)))</xm:f>
            <xm:f>'Listados Datos'!$T$6</xm:f>
            <x14:dxf>
              <font>
                <b/>
                <i val="0"/>
              </font>
              <fill>
                <patternFill>
                  <bgColor rgb="FF92D050"/>
                </patternFill>
              </fill>
            </x14:dxf>
          </x14:cfRule>
          <xm:sqref>AA116</xm:sqref>
        </x14:conditionalFormatting>
        <x14:conditionalFormatting xmlns:xm="http://schemas.microsoft.com/office/excel/2006/main">
          <x14:cfRule type="containsText" priority="15291" operator="containsText" id="{0A4E5F20-A272-48EB-83C5-85E1586EFB82}">
            <xm:f>NOT(ISERROR(SEARCH('Listados Datos'!$P$3,Y116)))</xm:f>
            <xm:f>'Listados Datos'!$P$3</xm:f>
            <x14:dxf>
              <fill>
                <patternFill>
                  <bgColor rgb="FF99CC00"/>
                </patternFill>
              </fill>
            </x14:dxf>
          </x14:cfRule>
          <x14:cfRule type="containsText" priority="15292" operator="containsText" id="{FF375D9B-8F22-4ABC-8EF7-3D6AA412949B}">
            <xm:f>NOT(ISERROR(SEARCH('Listados Datos'!$P$4,Y116)))</xm:f>
            <xm:f>'Listados Datos'!$P$4</xm:f>
            <x14:dxf>
              <fill>
                <patternFill>
                  <bgColor rgb="FF33CC33"/>
                </patternFill>
              </fill>
            </x14:dxf>
          </x14:cfRule>
          <x14:cfRule type="containsText" priority="15293" operator="containsText" id="{C745DC07-3A74-4C39-B490-FD159083142B}">
            <xm:f>NOT(ISERROR(SEARCH('Listados Datos'!$P$5,Y116)))</xm:f>
            <xm:f>'Listados Datos'!$P$5</xm:f>
            <x14:dxf>
              <fill>
                <patternFill>
                  <bgColor rgb="FFFFFF00"/>
                </patternFill>
              </fill>
            </x14:dxf>
          </x14:cfRule>
          <x14:cfRule type="containsText" priority="15294" operator="containsText" id="{1B649B18-71E2-4D40-98AB-AFE4BCD47EE0}">
            <xm:f>NOT(ISERROR(SEARCH('Listados Datos'!$P$6,Y116)))</xm:f>
            <xm:f>'Listados Datos'!$P$6</xm:f>
            <x14:dxf>
              <fill>
                <patternFill>
                  <bgColor rgb="FFFFC000"/>
                </patternFill>
              </fill>
            </x14:dxf>
          </x14:cfRule>
          <x14:cfRule type="containsText" priority="15295" operator="containsText" id="{26D53DE2-388D-4C9E-AFFD-6FB8CBC249D1}">
            <xm:f>NOT(ISERROR(SEARCH('Listados Datos'!$P$7,Y116)))</xm:f>
            <xm:f>'Listados Datos'!$P$7</xm:f>
            <x14:dxf>
              <fill>
                <patternFill>
                  <bgColor rgb="FFFF0000"/>
                </patternFill>
              </fill>
            </x14:dxf>
          </x14:cfRule>
          <xm:sqref>Y116</xm:sqref>
        </x14:conditionalFormatting>
        <x14:conditionalFormatting xmlns:xm="http://schemas.microsoft.com/office/excel/2006/main">
          <x14:cfRule type="containsText" priority="15277" operator="containsText" id="{4F769836-5447-4891-9770-DCC176DD87CE}">
            <xm:f>NOT(ISERROR(SEARCH('Listados Datos'!$T$3,AW116)))</xm:f>
            <xm:f>'Listados Datos'!$T$3</xm:f>
            <x14:dxf>
              <fill>
                <patternFill patternType="solid">
                  <bgColor rgb="FFC00000"/>
                </patternFill>
              </fill>
            </x14:dxf>
          </x14:cfRule>
          <x14:cfRule type="containsText" priority="15278" operator="containsText" id="{A5D2256E-526D-4E81-86E8-5A242B790A71}">
            <xm:f>NOT(ISERROR(SEARCH('Listados Datos'!$T$4,AW116)))</xm:f>
            <xm:f>'Listados Datos'!$T$4</xm:f>
            <x14:dxf>
              <font>
                <b/>
                <i val="0"/>
                <color theme="0"/>
              </font>
              <fill>
                <patternFill>
                  <bgColor rgb="FFE26B0A"/>
                </patternFill>
              </fill>
            </x14:dxf>
          </x14:cfRule>
          <x14:cfRule type="containsText" priority="15279" operator="containsText" id="{2E1249D3-70CA-4AF2-AC73-5130199D7A89}">
            <xm:f>NOT(ISERROR(SEARCH('Listados Datos'!$T$5,AW116)))</xm:f>
            <xm:f>'Listados Datos'!$T$5</xm:f>
            <x14:dxf>
              <font>
                <b/>
                <i val="0"/>
                <color auto="1"/>
              </font>
              <fill>
                <patternFill>
                  <bgColor rgb="FFFFFF00"/>
                </patternFill>
              </fill>
            </x14:dxf>
          </x14:cfRule>
          <x14:cfRule type="containsText" priority="15280" operator="containsText" id="{4BEFFFEA-2DFB-4865-A294-B5B129789A6D}">
            <xm:f>NOT(ISERROR(SEARCH('Listados Datos'!$T$6,AW116)))</xm:f>
            <xm:f>'Listados Datos'!$T$6</xm:f>
            <x14:dxf>
              <font>
                <b/>
                <i val="0"/>
              </font>
              <fill>
                <patternFill>
                  <bgColor rgb="FF92D050"/>
                </patternFill>
              </fill>
            </x14:dxf>
          </x14:cfRule>
          <xm:sqref>AW116</xm:sqref>
        </x14:conditionalFormatting>
        <x14:conditionalFormatting xmlns:xm="http://schemas.microsoft.com/office/excel/2006/main">
          <x14:cfRule type="containsText" priority="15131" operator="containsText" id="{07B707AF-890B-4B7C-8044-240360604C86}">
            <xm:f>NOT(ISERROR(SEARCH('Listados Datos'!$P$3,AU109)))</xm:f>
            <xm:f>'Listados Datos'!$P$3</xm:f>
            <x14:dxf>
              <fill>
                <patternFill>
                  <bgColor rgb="FF99CC00"/>
                </patternFill>
              </fill>
            </x14:dxf>
          </x14:cfRule>
          <x14:cfRule type="containsText" priority="15132" operator="containsText" id="{4135D880-259E-4F88-B4A4-FA069F629E05}">
            <xm:f>NOT(ISERROR(SEARCH('Listados Datos'!$P$4,AU109)))</xm:f>
            <xm:f>'Listados Datos'!$P$4</xm:f>
            <x14:dxf>
              <fill>
                <patternFill>
                  <bgColor rgb="FF33CC33"/>
                </patternFill>
              </fill>
            </x14:dxf>
          </x14:cfRule>
          <x14:cfRule type="containsText" priority="15133" operator="containsText" id="{50462E77-1FAA-4306-ADAB-3A18FCCA4846}">
            <xm:f>NOT(ISERROR(SEARCH('Listados Datos'!$P$5,AU109)))</xm:f>
            <xm:f>'Listados Datos'!$P$5</xm:f>
            <x14:dxf>
              <fill>
                <patternFill>
                  <bgColor rgb="FFFFFF00"/>
                </patternFill>
              </fill>
            </x14:dxf>
          </x14:cfRule>
          <x14:cfRule type="containsText" priority="15134" operator="containsText" id="{DF0C38A5-C98C-4FF0-928B-9F00231601B4}">
            <xm:f>NOT(ISERROR(SEARCH('Listados Datos'!$P$6,AU109)))</xm:f>
            <xm:f>'Listados Datos'!$P$6</xm:f>
            <x14:dxf>
              <fill>
                <patternFill>
                  <bgColor rgb="FFFFC000"/>
                </patternFill>
              </fill>
            </x14:dxf>
          </x14:cfRule>
          <x14:cfRule type="containsText" priority="15135" operator="containsText" id="{0EDEC41A-D63B-4178-99EE-E7303020798D}">
            <xm:f>NOT(ISERROR(SEARCH('Listados Datos'!$P$7,AU109)))</xm:f>
            <xm:f>'Listados Datos'!$P$7</xm:f>
            <x14:dxf>
              <fill>
                <patternFill>
                  <bgColor rgb="FFFF0000"/>
                </patternFill>
              </fill>
            </x14:dxf>
          </x14:cfRule>
          <xm:sqref>AU109</xm:sqref>
        </x14:conditionalFormatting>
        <x14:conditionalFormatting xmlns:xm="http://schemas.microsoft.com/office/excel/2006/main">
          <x14:cfRule type="containsText" priority="15197" operator="containsText" id="{C14E3A02-D3E9-417A-B5F2-7BF01BB66D38}">
            <xm:f>NOT(ISERROR(SEARCH('Listados Datos'!$T$3,AW111)))</xm:f>
            <xm:f>'Listados Datos'!$T$3</xm:f>
            <x14:dxf>
              <fill>
                <patternFill patternType="solid">
                  <bgColor rgb="FFC00000"/>
                </patternFill>
              </fill>
            </x14:dxf>
          </x14:cfRule>
          <x14:cfRule type="containsText" priority="15198" operator="containsText" id="{CB11660A-B6A9-4DAA-9AB5-75E124516383}">
            <xm:f>NOT(ISERROR(SEARCH('Listados Datos'!$T$4,AW111)))</xm:f>
            <xm:f>'Listados Datos'!$T$4</xm:f>
            <x14:dxf>
              <font>
                <b/>
                <i val="0"/>
                <color theme="0"/>
              </font>
              <fill>
                <patternFill>
                  <bgColor rgb="FFE26B0A"/>
                </patternFill>
              </fill>
            </x14:dxf>
          </x14:cfRule>
          <x14:cfRule type="containsText" priority="15199" operator="containsText" id="{5946C150-9D28-45D6-A2CB-196AC477AF27}">
            <xm:f>NOT(ISERROR(SEARCH('Listados Datos'!$T$5,AW111)))</xm:f>
            <xm:f>'Listados Datos'!$T$5</xm:f>
            <x14:dxf>
              <font>
                <b/>
                <i val="0"/>
                <color auto="1"/>
              </font>
              <fill>
                <patternFill>
                  <bgColor rgb="FFFFFF00"/>
                </patternFill>
              </fill>
            </x14:dxf>
          </x14:cfRule>
          <x14:cfRule type="containsText" priority="15200" operator="containsText" id="{C27F1874-2E9C-45B3-A5E3-0F2FD52B7A8A}">
            <xm:f>NOT(ISERROR(SEARCH('Listados Datos'!$T$6,AW111)))</xm:f>
            <xm:f>'Listados Datos'!$T$6</xm:f>
            <x14:dxf>
              <font>
                <b/>
                <i val="0"/>
              </font>
              <fill>
                <patternFill>
                  <bgColor rgb="FF92D050"/>
                </patternFill>
              </fill>
            </x14:dxf>
          </x14:cfRule>
          <xm:sqref>AW111</xm:sqref>
        </x14:conditionalFormatting>
        <x14:conditionalFormatting xmlns:xm="http://schemas.microsoft.com/office/excel/2006/main">
          <x14:cfRule type="containsText" priority="15187" operator="containsText" id="{E7414217-131C-4A58-B76E-F4EB329F3DD1}">
            <xm:f>NOT(ISERROR(SEARCH('Listados Datos'!$P$3,AU111)))</xm:f>
            <xm:f>'Listados Datos'!$P$3</xm:f>
            <x14:dxf>
              <fill>
                <patternFill>
                  <bgColor rgb="FF99CC00"/>
                </patternFill>
              </fill>
            </x14:dxf>
          </x14:cfRule>
          <x14:cfRule type="containsText" priority="15188" operator="containsText" id="{071B2D94-D1E5-4F97-80AB-D7544B650987}">
            <xm:f>NOT(ISERROR(SEARCH('Listados Datos'!$P$4,AU111)))</xm:f>
            <xm:f>'Listados Datos'!$P$4</xm:f>
            <x14:dxf>
              <fill>
                <patternFill>
                  <bgColor rgb="FF33CC33"/>
                </patternFill>
              </fill>
            </x14:dxf>
          </x14:cfRule>
          <x14:cfRule type="containsText" priority="15189" operator="containsText" id="{86E41AA6-0F0E-4214-BA8C-0C7BD827951C}">
            <xm:f>NOT(ISERROR(SEARCH('Listados Datos'!$P$5,AU111)))</xm:f>
            <xm:f>'Listados Datos'!$P$5</xm:f>
            <x14:dxf>
              <fill>
                <patternFill>
                  <bgColor rgb="FFFFFF00"/>
                </patternFill>
              </fill>
            </x14:dxf>
          </x14:cfRule>
          <x14:cfRule type="containsText" priority="15190" operator="containsText" id="{2DB07C43-C5FE-4A27-983A-B6F1A8499A5A}">
            <xm:f>NOT(ISERROR(SEARCH('Listados Datos'!$P$6,AU111)))</xm:f>
            <xm:f>'Listados Datos'!$P$6</xm:f>
            <x14:dxf>
              <fill>
                <patternFill>
                  <bgColor rgb="FFFFC000"/>
                </patternFill>
              </fill>
            </x14:dxf>
          </x14:cfRule>
          <x14:cfRule type="containsText" priority="15191" operator="containsText" id="{461636A1-81E2-4328-B024-03DDC321FBC0}">
            <xm:f>NOT(ISERROR(SEARCH('Listados Datos'!$P$7,AU111)))</xm:f>
            <xm:f>'Listados Datos'!$P$7</xm:f>
            <x14:dxf>
              <fill>
                <patternFill>
                  <bgColor rgb="FFFF0000"/>
                </patternFill>
              </fill>
            </x14:dxf>
          </x14:cfRule>
          <xm:sqref>AU111</xm:sqref>
        </x14:conditionalFormatting>
        <x14:conditionalFormatting xmlns:xm="http://schemas.microsoft.com/office/excel/2006/main">
          <x14:cfRule type="containsText" priority="15155" operator="containsText" id="{7514776E-187B-416B-B554-43F8A701A4C4}">
            <xm:f>NOT(ISERROR(SEARCH('Listados Datos'!$T$3,AW108)))</xm:f>
            <xm:f>'Listados Datos'!$T$3</xm:f>
            <x14:dxf>
              <fill>
                <patternFill patternType="solid">
                  <bgColor rgb="FFC00000"/>
                </patternFill>
              </fill>
            </x14:dxf>
          </x14:cfRule>
          <x14:cfRule type="containsText" priority="15156" operator="containsText" id="{D3907F82-AAD7-4062-AB63-0F37043E5A1F}">
            <xm:f>NOT(ISERROR(SEARCH('Listados Datos'!$T$4,AW108)))</xm:f>
            <xm:f>'Listados Datos'!$T$4</xm:f>
            <x14:dxf>
              <font>
                <b/>
                <i val="0"/>
                <color theme="0"/>
              </font>
              <fill>
                <patternFill>
                  <bgColor rgb="FFE26B0A"/>
                </patternFill>
              </fill>
            </x14:dxf>
          </x14:cfRule>
          <x14:cfRule type="containsText" priority="15157" operator="containsText" id="{E5014B8D-04DA-4CFF-8AE9-5BC8FE769A8A}">
            <xm:f>NOT(ISERROR(SEARCH('Listados Datos'!$T$5,AW108)))</xm:f>
            <xm:f>'Listados Datos'!$T$5</xm:f>
            <x14:dxf>
              <font>
                <b/>
                <i val="0"/>
                <color auto="1"/>
              </font>
              <fill>
                <patternFill>
                  <bgColor rgb="FFFFFF00"/>
                </patternFill>
              </fill>
            </x14:dxf>
          </x14:cfRule>
          <x14:cfRule type="containsText" priority="15158" operator="containsText" id="{B25C1D86-D4BB-44B7-9778-EBB5ABD5425A}">
            <xm:f>NOT(ISERROR(SEARCH('Listados Datos'!$T$6,AW108)))</xm:f>
            <xm:f>'Listados Datos'!$T$6</xm:f>
            <x14:dxf>
              <font>
                <b/>
                <i val="0"/>
              </font>
              <fill>
                <patternFill>
                  <bgColor rgb="FF92D050"/>
                </patternFill>
              </fill>
            </x14:dxf>
          </x14:cfRule>
          <xm:sqref>AW108</xm:sqref>
        </x14:conditionalFormatting>
        <x14:conditionalFormatting xmlns:xm="http://schemas.microsoft.com/office/excel/2006/main">
          <x14:cfRule type="containsText" priority="15145" operator="containsText" id="{ECB651DC-CDB9-4308-A338-4895831D7C92}">
            <xm:f>NOT(ISERROR(SEARCH('Listados Datos'!$P$3,AU108)))</xm:f>
            <xm:f>'Listados Datos'!$P$3</xm:f>
            <x14:dxf>
              <fill>
                <patternFill>
                  <bgColor rgb="FF99CC00"/>
                </patternFill>
              </fill>
            </x14:dxf>
          </x14:cfRule>
          <x14:cfRule type="containsText" priority="15146" operator="containsText" id="{9E1F2B5C-93F7-4C32-9D0E-A889FD664C39}">
            <xm:f>NOT(ISERROR(SEARCH('Listados Datos'!$P$4,AU108)))</xm:f>
            <xm:f>'Listados Datos'!$P$4</xm:f>
            <x14:dxf>
              <fill>
                <patternFill>
                  <bgColor rgb="FF33CC33"/>
                </patternFill>
              </fill>
            </x14:dxf>
          </x14:cfRule>
          <x14:cfRule type="containsText" priority="15147" operator="containsText" id="{81B5CA50-1C39-43E0-90EC-2ECFD49C05FA}">
            <xm:f>NOT(ISERROR(SEARCH('Listados Datos'!$P$5,AU108)))</xm:f>
            <xm:f>'Listados Datos'!$P$5</xm:f>
            <x14:dxf>
              <fill>
                <patternFill>
                  <bgColor rgb="FFFFFF00"/>
                </patternFill>
              </fill>
            </x14:dxf>
          </x14:cfRule>
          <x14:cfRule type="containsText" priority="15148" operator="containsText" id="{FFDE2561-60DA-4FD8-AEB5-D2768F63FA57}">
            <xm:f>NOT(ISERROR(SEARCH('Listados Datos'!$P$6,AU108)))</xm:f>
            <xm:f>'Listados Datos'!$P$6</xm:f>
            <x14:dxf>
              <fill>
                <patternFill>
                  <bgColor rgb="FFFFC000"/>
                </patternFill>
              </fill>
            </x14:dxf>
          </x14:cfRule>
          <x14:cfRule type="containsText" priority="15149" operator="containsText" id="{2C932010-993E-4D8B-8917-9B47428109F9}">
            <xm:f>NOT(ISERROR(SEARCH('Listados Datos'!$P$7,AU108)))</xm:f>
            <xm:f>'Listados Datos'!$P$7</xm:f>
            <x14:dxf>
              <fill>
                <patternFill>
                  <bgColor rgb="FFFF0000"/>
                </patternFill>
              </fill>
            </x14:dxf>
          </x14:cfRule>
          <xm:sqref>AU108</xm:sqref>
        </x14:conditionalFormatting>
        <x14:conditionalFormatting xmlns:xm="http://schemas.microsoft.com/office/excel/2006/main">
          <x14:cfRule type="containsText" priority="15263" operator="containsText" id="{847DE1B1-C665-4C4A-B44B-FF5FBF6C2631}">
            <xm:f>NOT(ISERROR(SEARCH('Listados Datos'!$T$3,AE106)))</xm:f>
            <xm:f>'Listados Datos'!$T$3</xm:f>
            <x14:dxf>
              <fill>
                <patternFill patternType="solid">
                  <bgColor rgb="FFC00000"/>
                </patternFill>
              </fill>
            </x14:dxf>
          </x14:cfRule>
          <x14:cfRule type="containsText" priority="15264" operator="containsText" id="{FFF72559-B23D-4CC9-9198-FDDAB0338081}">
            <xm:f>NOT(ISERROR(SEARCH('Listados Datos'!$T$4,AE106)))</xm:f>
            <xm:f>'Listados Datos'!$T$4</xm:f>
            <x14:dxf>
              <font>
                <b/>
                <i val="0"/>
                <color theme="0"/>
              </font>
              <fill>
                <patternFill>
                  <bgColor rgb="FFE26B0A"/>
                </patternFill>
              </fill>
            </x14:dxf>
          </x14:cfRule>
          <x14:cfRule type="containsText" priority="15265" operator="containsText" id="{7AFEE1B5-B424-40C4-B52F-29E5BAD1B092}">
            <xm:f>NOT(ISERROR(SEARCH('Listados Datos'!$T$5,AE106)))</xm:f>
            <xm:f>'Listados Datos'!$T$5</xm:f>
            <x14:dxf>
              <font>
                <b/>
                <i val="0"/>
                <color auto="1"/>
              </font>
              <fill>
                <patternFill>
                  <bgColor rgb="FFFFFF00"/>
                </patternFill>
              </fill>
            </x14:dxf>
          </x14:cfRule>
          <x14:cfRule type="containsText" priority="15266" operator="containsText" id="{329FF3F7-74B9-441B-B5E4-13D75C7942CE}">
            <xm:f>NOT(ISERROR(SEARCH('Listados Datos'!$T$6,AE106)))</xm:f>
            <xm:f>'Listados Datos'!$T$6</xm:f>
            <x14:dxf>
              <font>
                <b/>
                <i val="0"/>
              </font>
              <fill>
                <patternFill>
                  <bgColor rgb="FF92D050"/>
                </patternFill>
              </fill>
            </x14:dxf>
          </x14:cfRule>
          <xm:sqref>AE106:AF107 AE111:AF111</xm:sqref>
        </x14:conditionalFormatting>
        <x14:conditionalFormatting xmlns:xm="http://schemas.microsoft.com/office/excel/2006/main">
          <x14:cfRule type="containsText" priority="15259" operator="containsText" id="{48D1C3EC-B88D-4110-A573-CB8D7EFDFB60}">
            <xm:f>NOT(ISERROR(SEARCH('Listados Datos'!$T$3,AA106)))</xm:f>
            <xm:f>'Listados Datos'!$T$3</xm:f>
            <x14:dxf>
              <fill>
                <patternFill patternType="solid">
                  <bgColor rgb="FFC00000"/>
                </patternFill>
              </fill>
            </x14:dxf>
          </x14:cfRule>
          <x14:cfRule type="containsText" priority="15260" operator="containsText" id="{13C30B15-D8CA-4BB8-81D2-E06BB286C5B6}">
            <xm:f>NOT(ISERROR(SEARCH('Listados Datos'!$T$4,AA106)))</xm:f>
            <xm:f>'Listados Datos'!$T$4</xm:f>
            <x14:dxf>
              <font>
                <b/>
                <i val="0"/>
                <color theme="0"/>
              </font>
              <fill>
                <patternFill>
                  <bgColor rgb="FFE26B0A"/>
                </patternFill>
              </fill>
            </x14:dxf>
          </x14:cfRule>
          <x14:cfRule type="containsText" priority="15261" operator="containsText" id="{93DA609F-E338-495A-9D8C-BA9D6EB3BC4E}">
            <xm:f>NOT(ISERROR(SEARCH('Listados Datos'!$T$5,AA106)))</xm:f>
            <xm:f>'Listados Datos'!$T$5</xm:f>
            <x14:dxf>
              <font>
                <b/>
                <i val="0"/>
                <color auto="1"/>
              </font>
              <fill>
                <patternFill>
                  <bgColor rgb="FFFFFF00"/>
                </patternFill>
              </fill>
            </x14:dxf>
          </x14:cfRule>
          <x14:cfRule type="containsText" priority="15262" operator="containsText" id="{9E371B87-ABCD-4B5D-912E-3424EEB1766D}">
            <xm:f>NOT(ISERROR(SEARCH('Listados Datos'!$T$6,AA106)))</xm:f>
            <xm:f>'Listados Datos'!$T$6</xm:f>
            <x14:dxf>
              <font>
                <b/>
                <i val="0"/>
              </font>
              <fill>
                <patternFill>
                  <bgColor rgb="FF92D050"/>
                </patternFill>
              </fill>
            </x14:dxf>
          </x14:cfRule>
          <xm:sqref>AA106:AA107</xm:sqref>
        </x14:conditionalFormatting>
        <x14:conditionalFormatting xmlns:xm="http://schemas.microsoft.com/office/excel/2006/main">
          <x14:cfRule type="containsText" priority="15249" operator="containsText" id="{52A748AD-98CD-41AF-B777-297C1BC9702E}">
            <xm:f>NOT(ISERROR(SEARCH('Listados Datos'!$P$3,Y106)))</xm:f>
            <xm:f>'Listados Datos'!$P$3</xm:f>
            <x14:dxf>
              <fill>
                <patternFill>
                  <bgColor rgb="FF99CC00"/>
                </patternFill>
              </fill>
            </x14:dxf>
          </x14:cfRule>
          <x14:cfRule type="containsText" priority="15250" operator="containsText" id="{A0EA4B82-CAF6-4C61-A806-7B607354E8F3}">
            <xm:f>NOT(ISERROR(SEARCH('Listados Datos'!$P$4,Y106)))</xm:f>
            <xm:f>'Listados Datos'!$P$4</xm:f>
            <x14:dxf>
              <fill>
                <patternFill>
                  <bgColor rgb="FF33CC33"/>
                </patternFill>
              </fill>
            </x14:dxf>
          </x14:cfRule>
          <x14:cfRule type="containsText" priority="15251" operator="containsText" id="{0170FC56-0D89-4DD3-9005-488D00B5ECB5}">
            <xm:f>NOT(ISERROR(SEARCH('Listados Datos'!$P$5,Y106)))</xm:f>
            <xm:f>'Listados Datos'!$P$5</xm:f>
            <x14:dxf>
              <fill>
                <patternFill>
                  <bgColor rgb="FFFFFF00"/>
                </patternFill>
              </fill>
            </x14:dxf>
          </x14:cfRule>
          <x14:cfRule type="containsText" priority="15252" operator="containsText" id="{9882D61B-4D51-4417-9831-C331B81C519C}">
            <xm:f>NOT(ISERROR(SEARCH('Listados Datos'!$P$6,Y106)))</xm:f>
            <xm:f>'Listados Datos'!$P$6</xm:f>
            <x14:dxf>
              <fill>
                <patternFill>
                  <bgColor rgb="FFFFC000"/>
                </patternFill>
              </fill>
            </x14:dxf>
          </x14:cfRule>
          <x14:cfRule type="containsText" priority="15253" operator="containsText" id="{43ABA032-9598-43D5-8AB8-466628F5CC9E}">
            <xm:f>NOT(ISERROR(SEARCH('Listados Datos'!$P$7,Y106)))</xm:f>
            <xm:f>'Listados Datos'!$P$7</xm:f>
            <x14:dxf>
              <fill>
                <patternFill>
                  <bgColor rgb="FFFF0000"/>
                </patternFill>
              </fill>
            </x14:dxf>
          </x14:cfRule>
          <xm:sqref>Y106:Y107</xm:sqref>
        </x14:conditionalFormatting>
        <x14:conditionalFormatting xmlns:xm="http://schemas.microsoft.com/office/excel/2006/main">
          <x14:cfRule type="containsText" priority="15225" operator="containsText" id="{1176D9F2-D0F3-4D21-96C4-EC5E5AD61D8B}">
            <xm:f>NOT(ISERROR(SEARCH('Listados Datos'!$T$3,AW106)))</xm:f>
            <xm:f>'Listados Datos'!$T$3</xm:f>
            <x14:dxf>
              <fill>
                <patternFill patternType="solid">
                  <bgColor rgb="FFC00000"/>
                </patternFill>
              </fill>
            </x14:dxf>
          </x14:cfRule>
          <x14:cfRule type="containsText" priority="15226" operator="containsText" id="{9766CEFC-FEED-4C87-805F-C63BFA7735DB}">
            <xm:f>NOT(ISERROR(SEARCH('Listados Datos'!$T$4,AW106)))</xm:f>
            <xm:f>'Listados Datos'!$T$4</xm:f>
            <x14:dxf>
              <font>
                <b/>
                <i val="0"/>
                <color theme="0"/>
              </font>
              <fill>
                <patternFill>
                  <bgColor rgb="FFE26B0A"/>
                </patternFill>
              </fill>
            </x14:dxf>
          </x14:cfRule>
          <x14:cfRule type="containsText" priority="15227" operator="containsText" id="{CF1CBF45-BB7A-400F-BF04-6F37CDC6B5BC}">
            <xm:f>NOT(ISERROR(SEARCH('Listados Datos'!$T$5,AW106)))</xm:f>
            <xm:f>'Listados Datos'!$T$5</xm:f>
            <x14:dxf>
              <font>
                <b/>
                <i val="0"/>
                <color auto="1"/>
              </font>
              <fill>
                <patternFill>
                  <bgColor rgb="FFFFFF00"/>
                </patternFill>
              </fill>
            </x14:dxf>
          </x14:cfRule>
          <x14:cfRule type="containsText" priority="15228" operator="containsText" id="{3A7FB23E-FB38-4229-A571-72AECE59F203}">
            <xm:f>NOT(ISERROR(SEARCH('Listados Datos'!$T$6,AW106)))</xm:f>
            <xm:f>'Listados Datos'!$T$6</xm:f>
            <x14:dxf>
              <font>
                <b/>
                <i val="0"/>
              </font>
              <fill>
                <patternFill>
                  <bgColor rgb="FF92D050"/>
                </patternFill>
              </fill>
            </x14:dxf>
          </x14:cfRule>
          <xm:sqref>AW106</xm:sqref>
        </x14:conditionalFormatting>
        <x14:conditionalFormatting xmlns:xm="http://schemas.microsoft.com/office/excel/2006/main">
          <x14:cfRule type="containsText" priority="15215" operator="containsText" id="{8659C465-2E74-4E52-BE2B-7EC7660B51AF}">
            <xm:f>NOT(ISERROR(SEARCH('Listados Datos'!$P$3,AU106)))</xm:f>
            <xm:f>'Listados Datos'!$P$3</xm:f>
            <x14:dxf>
              <fill>
                <patternFill>
                  <bgColor rgb="FF99CC00"/>
                </patternFill>
              </fill>
            </x14:dxf>
          </x14:cfRule>
          <x14:cfRule type="containsText" priority="15216" operator="containsText" id="{D98872DD-2110-4E60-861D-121EC22328A6}">
            <xm:f>NOT(ISERROR(SEARCH('Listados Datos'!$P$4,AU106)))</xm:f>
            <xm:f>'Listados Datos'!$P$4</xm:f>
            <x14:dxf>
              <fill>
                <patternFill>
                  <bgColor rgb="FF33CC33"/>
                </patternFill>
              </fill>
            </x14:dxf>
          </x14:cfRule>
          <x14:cfRule type="containsText" priority="15217" operator="containsText" id="{2B8DDF76-09F8-4ADB-9B8A-088B487168BA}">
            <xm:f>NOT(ISERROR(SEARCH('Listados Datos'!$P$5,AU106)))</xm:f>
            <xm:f>'Listados Datos'!$P$5</xm:f>
            <x14:dxf>
              <fill>
                <patternFill>
                  <bgColor rgb="FFFFFF00"/>
                </patternFill>
              </fill>
            </x14:dxf>
          </x14:cfRule>
          <x14:cfRule type="containsText" priority="15218" operator="containsText" id="{955801EE-0907-4E58-A2CF-9A257B284AE4}">
            <xm:f>NOT(ISERROR(SEARCH('Listados Datos'!$P$6,AU106)))</xm:f>
            <xm:f>'Listados Datos'!$P$6</xm:f>
            <x14:dxf>
              <fill>
                <patternFill>
                  <bgColor rgb="FFFFC000"/>
                </patternFill>
              </fill>
            </x14:dxf>
          </x14:cfRule>
          <x14:cfRule type="containsText" priority="15219" operator="containsText" id="{E86BF4FB-4633-4A93-9A94-DA0AA14F5130}">
            <xm:f>NOT(ISERROR(SEARCH('Listados Datos'!$P$7,AU106)))</xm:f>
            <xm:f>'Listados Datos'!$P$7</xm:f>
            <x14:dxf>
              <fill>
                <patternFill>
                  <bgColor rgb="FFFF0000"/>
                </patternFill>
              </fill>
            </x14:dxf>
          </x14:cfRule>
          <xm:sqref>AU106</xm:sqref>
        </x14:conditionalFormatting>
        <x14:conditionalFormatting xmlns:xm="http://schemas.microsoft.com/office/excel/2006/main">
          <x14:cfRule type="containsText" priority="15211" operator="containsText" id="{5E4BAAD6-A8DA-4F69-9326-157F47C93146}">
            <xm:f>NOT(ISERROR(SEARCH('Listados Datos'!$T$3,AW107)))</xm:f>
            <xm:f>'Listados Datos'!$T$3</xm:f>
            <x14:dxf>
              <fill>
                <patternFill patternType="solid">
                  <bgColor rgb="FFC00000"/>
                </patternFill>
              </fill>
            </x14:dxf>
          </x14:cfRule>
          <x14:cfRule type="containsText" priority="15212" operator="containsText" id="{752DF8FD-678F-48BD-A42F-0AF09FD99A61}">
            <xm:f>NOT(ISERROR(SEARCH('Listados Datos'!$T$4,AW107)))</xm:f>
            <xm:f>'Listados Datos'!$T$4</xm:f>
            <x14:dxf>
              <font>
                <b/>
                <i val="0"/>
                <color theme="0"/>
              </font>
              <fill>
                <patternFill>
                  <bgColor rgb="FFE26B0A"/>
                </patternFill>
              </fill>
            </x14:dxf>
          </x14:cfRule>
          <x14:cfRule type="containsText" priority="15213" operator="containsText" id="{5C96CA80-BFA6-4049-A5F0-0F5FD9E54B10}">
            <xm:f>NOT(ISERROR(SEARCH('Listados Datos'!$T$5,AW107)))</xm:f>
            <xm:f>'Listados Datos'!$T$5</xm:f>
            <x14:dxf>
              <font>
                <b/>
                <i val="0"/>
                <color auto="1"/>
              </font>
              <fill>
                <patternFill>
                  <bgColor rgb="FFFFFF00"/>
                </patternFill>
              </fill>
            </x14:dxf>
          </x14:cfRule>
          <x14:cfRule type="containsText" priority="15214" operator="containsText" id="{BBF95CAB-FFD1-44D0-AFC6-9A30EC8C76C5}">
            <xm:f>NOT(ISERROR(SEARCH('Listados Datos'!$T$6,AW107)))</xm:f>
            <xm:f>'Listados Datos'!$T$6</xm:f>
            <x14:dxf>
              <font>
                <b/>
                <i val="0"/>
              </font>
              <fill>
                <patternFill>
                  <bgColor rgb="FF92D050"/>
                </patternFill>
              </fill>
            </x14:dxf>
          </x14:cfRule>
          <xm:sqref>AW107</xm:sqref>
        </x14:conditionalFormatting>
        <x14:conditionalFormatting xmlns:xm="http://schemas.microsoft.com/office/excel/2006/main">
          <x14:cfRule type="containsText" priority="15201" operator="containsText" id="{34FAF710-1DB1-4314-B789-251B60325579}">
            <xm:f>NOT(ISERROR(SEARCH('Listados Datos'!$P$3,AU107)))</xm:f>
            <xm:f>'Listados Datos'!$P$3</xm:f>
            <x14:dxf>
              <fill>
                <patternFill>
                  <bgColor rgb="FF99CC00"/>
                </patternFill>
              </fill>
            </x14:dxf>
          </x14:cfRule>
          <x14:cfRule type="containsText" priority="15202" operator="containsText" id="{888C4B3A-508E-455A-9E0B-10024FB9C439}">
            <xm:f>NOT(ISERROR(SEARCH('Listados Datos'!$P$4,AU107)))</xm:f>
            <xm:f>'Listados Datos'!$P$4</xm:f>
            <x14:dxf>
              <fill>
                <patternFill>
                  <bgColor rgb="FF33CC33"/>
                </patternFill>
              </fill>
            </x14:dxf>
          </x14:cfRule>
          <x14:cfRule type="containsText" priority="15203" operator="containsText" id="{1F5D4B07-048C-479F-960E-347DDAAAF640}">
            <xm:f>NOT(ISERROR(SEARCH('Listados Datos'!$P$5,AU107)))</xm:f>
            <xm:f>'Listados Datos'!$P$5</xm:f>
            <x14:dxf>
              <fill>
                <patternFill>
                  <bgColor rgb="FFFFFF00"/>
                </patternFill>
              </fill>
            </x14:dxf>
          </x14:cfRule>
          <x14:cfRule type="containsText" priority="15204" operator="containsText" id="{2AA9CC82-6841-4C1D-B4B9-65AD62707F8B}">
            <xm:f>NOT(ISERROR(SEARCH('Listados Datos'!$P$6,AU107)))</xm:f>
            <xm:f>'Listados Datos'!$P$6</xm:f>
            <x14:dxf>
              <fill>
                <patternFill>
                  <bgColor rgb="FFFFC000"/>
                </patternFill>
              </fill>
            </x14:dxf>
          </x14:cfRule>
          <x14:cfRule type="containsText" priority="15205" operator="containsText" id="{E1FBC445-3271-413E-BA95-1B1572C9268F}">
            <xm:f>NOT(ISERROR(SEARCH('Listados Datos'!$P$7,AU107)))</xm:f>
            <xm:f>'Listados Datos'!$P$7</xm:f>
            <x14:dxf>
              <fill>
                <patternFill>
                  <bgColor rgb="FFFF0000"/>
                </patternFill>
              </fill>
            </x14:dxf>
          </x14:cfRule>
          <xm:sqref>AU107</xm:sqref>
        </x14:conditionalFormatting>
        <x14:conditionalFormatting xmlns:xm="http://schemas.microsoft.com/office/excel/2006/main">
          <x14:cfRule type="containsText" priority="15183" operator="containsText" id="{9AFB140B-51B2-4C80-8BD6-E1477D682F24}">
            <xm:f>NOT(ISERROR(SEARCH('Listados Datos'!$T$3,AE108)))</xm:f>
            <xm:f>'Listados Datos'!$T$3</xm:f>
            <x14:dxf>
              <fill>
                <patternFill patternType="solid">
                  <bgColor rgb="FFC00000"/>
                </patternFill>
              </fill>
            </x14:dxf>
          </x14:cfRule>
          <x14:cfRule type="containsText" priority="15184" operator="containsText" id="{C337A188-A450-4045-8795-43F14AFB713C}">
            <xm:f>NOT(ISERROR(SEARCH('Listados Datos'!$T$4,AE108)))</xm:f>
            <xm:f>'Listados Datos'!$T$4</xm:f>
            <x14:dxf>
              <font>
                <b/>
                <i val="0"/>
                <color theme="0"/>
              </font>
              <fill>
                <patternFill>
                  <bgColor rgb="FFE26B0A"/>
                </patternFill>
              </fill>
            </x14:dxf>
          </x14:cfRule>
          <x14:cfRule type="containsText" priority="15185" operator="containsText" id="{C47DA426-0F56-4A86-83FC-C8ED39B2CC75}">
            <xm:f>NOT(ISERROR(SEARCH('Listados Datos'!$T$5,AE108)))</xm:f>
            <xm:f>'Listados Datos'!$T$5</xm:f>
            <x14:dxf>
              <font>
                <b/>
                <i val="0"/>
                <color auto="1"/>
              </font>
              <fill>
                <patternFill>
                  <bgColor rgb="FFFFFF00"/>
                </patternFill>
              </fill>
            </x14:dxf>
          </x14:cfRule>
          <x14:cfRule type="containsText" priority="15186" operator="containsText" id="{7D26266E-4E54-4D44-8DC4-CB666B463ADD}">
            <xm:f>NOT(ISERROR(SEARCH('Listados Datos'!$T$6,AE108)))</xm:f>
            <xm:f>'Listados Datos'!$T$6</xm:f>
            <x14:dxf>
              <font>
                <b/>
                <i val="0"/>
              </font>
              <fill>
                <patternFill>
                  <bgColor rgb="FF92D050"/>
                </patternFill>
              </fill>
            </x14:dxf>
          </x14:cfRule>
          <xm:sqref>AE108:AF109</xm:sqref>
        </x14:conditionalFormatting>
        <x14:conditionalFormatting xmlns:xm="http://schemas.microsoft.com/office/excel/2006/main">
          <x14:cfRule type="containsText" priority="15179" operator="containsText" id="{50066E37-CC8C-4EED-9582-4E191A795B56}">
            <xm:f>NOT(ISERROR(SEARCH('Listados Datos'!$T$3,AA108)))</xm:f>
            <xm:f>'Listados Datos'!$T$3</xm:f>
            <x14:dxf>
              <fill>
                <patternFill patternType="solid">
                  <bgColor rgb="FFC00000"/>
                </patternFill>
              </fill>
            </x14:dxf>
          </x14:cfRule>
          <x14:cfRule type="containsText" priority="15180" operator="containsText" id="{C2909381-296C-46D0-AA8F-E7ECAB4C7C9B}">
            <xm:f>NOT(ISERROR(SEARCH('Listados Datos'!$T$4,AA108)))</xm:f>
            <xm:f>'Listados Datos'!$T$4</xm:f>
            <x14:dxf>
              <font>
                <b/>
                <i val="0"/>
                <color theme="0"/>
              </font>
              <fill>
                <patternFill>
                  <bgColor rgb="FFE26B0A"/>
                </patternFill>
              </fill>
            </x14:dxf>
          </x14:cfRule>
          <x14:cfRule type="containsText" priority="15181" operator="containsText" id="{FCA14140-D363-4C22-AB9A-D8F69FC9AB1A}">
            <xm:f>NOT(ISERROR(SEARCH('Listados Datos'!$T$5,AA108)))</xm:f>
            <xm:f>'Listados Datos'!$T$5</xm:f>
            <x14:dxf>
              <font>
                <b/>
                <i val="0"/>
                <color auto="1"/>
              </font>
              <fill>
                <patternFill>
                  <bgColor rgb="FFFFFF00"/>
                </patternFill>
              </fill>
            </x14:dxf>
          </x14:cfRule>
          <x14:cfRule type="containsText" priority="15182" operator="containsText" id="{CD8BA564-5F28-45D2-A851-0D3B8EC9FBA7}">
            <xm:f>NOT(ISERROR(SEARCH('Listados Datos'!$T$6,AA108)))</xm:f>
            <xm:f>'Listados Datos'!$T$6</xm:f>
            <x14:dxf>
              <font>
                <b/>
                <i val="0"/>
              </font>
              <fill>
                <patternFill>
                  <bgColor rgb="FF92D050"/>
                </patternFill>
              </fill>
            </x14:dxf>
          </x14:cfRule>
          <xm:sqref>AA108:AA109</xm:sqref>
        </x14:conditionalFormatting>
        <x14:conditionalFormatting xmlns:xm="http://schemas.microsoft.com/office/excel/2006/main">
          <x14:cfRule type="containsText" priority="15169" operator="containsText" id="{5A152634-A9D5-44A1-86D4-15BA3C4759B3}">
            <xm:f>NOT(ISERROR(SEARCH('Listados Datos'!$P$3,Y108)))</xm:f>
            <xm:f>'Listados Datos'!$P$3</xm:f>
            <x14:dxf>
              <fill>
                <patternFill>
                  <bgColor rgb="FF99CC00"/>
                </patternFill>
              </fill>
            </x14:dxf>
          </x14:cfRule>
          <x14:cfRule type="containsText" priority="15170" operator="containsText" id="{F4A63513-70DA-42F2-B443-8BE135A81965}">
            <xm:f>NOT(ISERROR(SEARCH('Listados Datos'!$P$4,Y108)))</xm:f>
            <xm:f>'Listados Datos'!$P$4</xm:f>
            <x14:dxf>
              <fill>
                <patternFill>
                  <bgColor rgb="FF33CC33"/>
                </patternFill>
              </fill>
            </x14:dxf>
          </x14:cfRule>
          <x14:cfRule type="containsText" priority="15171" operator="containsText" id="{94AE1DEF-FACD-4F1D-9E69-743FE95A6D7A}">
            <xm:f>NOT(ISERROR(SEARCH('Listados Datos'!$P$5,Y108)))</xm:f>
            <xm:f>'Listados Datos'!$P$5</xm:f>
            <x14:dxf>
              <fill>
                <patternFill>
                  <bgColor rgb="FFFFFF00"/>
                </patternFill>
              </fill>
            </x14:dxf>
          </x14:cfRule>
          <x14:cfRule type="containsText" priority="15172" operator="containsText" id="{E0C94615-56CF-4F3B-833A-913A79B70BFE}">
            <xm:f>NOT(ISERROR(SEARCH('Listados Datos'!$P$6,Y108)))</xm:f>
            <xm:f>'Listados Datos'!$P$6</xm:f>
            <x14:dxf>
              <fill>
                <patternFill>
                  <bgColor rgb="FFFFC000"/>
                </patternFill>
              </fill>
            </x14:dxf>
          </x14:cfRule>
          <x14:cfRule type="containsText" priority="15173" operator="containsText" id="{FE7E35CF-3C1F-43D8-8F1B-2B08E26D1A09}">
            <xm:f>NOT(ISERROR(SEARCH('Listados Datos'!$P$7,Y108)))</xm:f>
            <xm:f>'Listados Datos'!$P$7</xm:f>
            <x14:dxf>
              <fill>
                <patternFill>
                  <bgColor rgb="FFFF0000"/>
                </patternFill>
              </fill>
            </x14:dxf>
          </x14:cfRule>
          <xm:sqref>Y108:Y109</xm:sqref>
        </x14:conditionalFormatting>
        <x14:conditionalFormatting xmlns:xm="http://schemas.microsoft.com/office/excel/2006/main">
          <x14:cfRule type="containsText" priority="15141" operator="containsText" id="{36135CCF-5811-45AF-B324-C70D55ADBD3F}">
            <xm:f>NOT(ISERROR(SEARCH('Listados Datos'!$T$3,AW109)))</xm:f>
            <xm:f>'Listados Datos'!$T$3</xm:f>
            <x14:dxf>
              <fill>
                <patternFill patternType="solid">
                  <bgColor rgb="FFC00000"/>
                </patternFill>
              </fill>
            </x14:dxf>
          </x14:cfRule>
          <x14:cfRule type="containsText" priority="15142" operator="containsText" id="{6CF96CF1-598C-452F-B884-FD8AB30F0198}">
            <xm:f>NOT(ISERROR(SEARCH('Listados Datos'!$T$4,AW109)))</xm:f>
            <xm:f>'Listados Datos'!$T$4</xm:f>
            <x14:dxf>
              <font>
                <b/>
                <i val="0"/>
                <color theme="0"/>
              </font>
              <fill>
                <patternFill>
                  <bgColor rgb="FFE26B0A"/>
                </patternFill>
              </fill>
            </x14:dxf>
          </x14:cfRule>
          <x14:cfRule type="containsText" priority="15143" operator="containsText" id="{404A6430-3C5D-4E69-8160-63E296D5D835}">
            <xm:f>NOT(ISERROR(SEARCH('Listados Datos'!$T$5,AW109)))</xm:f>
            <xm:f>'Listados Datos'!$T$5</xm:f>
            <x14:dxf>
              <font>
                <b/>
                <i val="0"/>
                <color auto="1"/>
              </font>
              <fill>
                <patternFill>
                  <bgColor rgb="FFFFFF00"/>
                </patternFill>
              </fill>
            </x14:dxf>
          </x14:cfRule>
          <x14:cfRule type="containsText" priority="15144" operator="containsText" id="{21E12A9B-9D2D-40D4-84B3-83BD951D34AD}">
            <xm:f>NOT(ISERROR(SEARCH('Listados Datos'!$T$6,AW109)))</xm:f>
            <xm:f>'Listados Datos'!$T$6</xm:f>
            <x14:dxf>
              <font>
                <b/>
                <i val="0"/>
              </font>
              <fill>
                <patternFill>
                  <bgColor rgb="FF92D050"/>
                </patternFill>
              </fill>
            </x14:dxf>
          </x14:cfRule>
          <xm:sqref>AW109</xm:sqref>
        </x14:conditionalFormatting>
        <x14:conditionalFormatting xmlns:xm="http://schemas.microsoft.com/office/excel/2006/main">
          <x14:cfRule type="containsText" priority="15089" operator="containsText" id="{E0B41512-9086-4EAA-B04A-09750C093822}">
            <xm:f>NOT(ISERROR(SEARCH('Listados Datos'!$P$3,AU110)))</xm:f>
            <xm:f>'Listados Datos'!$P$3</xm:f>
            <x14:dxf>
              <fill>
                <patternFill>
                  <bgColor rgb="FF99CC00"/>
                </patternFill>
              </fill>
            </x14:dxf>
          </x14:cfRule>
          <x14:cfRule type="containsText" priority="15090" operator="containsText" id="{156FD11F-ACD0-4CB3-8160-522F863973D9}">
            <xm:f>NOT(ISERROR(SEARCH('Listados Datos'!$P$4,AU110)))</xm:f>
            <xm:f>'Listados Datos'!$P$4</xm:f>
            <x14:dxf>
              <fill>
                <patternFill>
                  <bgColor rgb="FF33CC33"/>
                </patternFill>
              </fill>
            </x14:dxf>
          </x14:cfRule>
          <x14:cfRule type="containsText" priority="15091" operator="containsText" id="{1ED11084-84B9-4B21-A55D-3D5DA930CBC4}">
            <xm:f>NOT(ISERROR(SEARCH('Listados Datos'!$P$5,AU110)))</xm:f>
            <xm:f>'Listados Datos'!$P$5</xm:f>
            <x14:dxf>
              <fill>
                <patternFill>
                  <bgColor rgb="FFFFFF00"/>
                </patternFill>
              </fill>
            </x14:dxf>
          </x14:cfRule>
          <x14:cfRule type="containsText" priority="15092" operator="containsText" id="{17E31A57-B67F-48E5-8A13-C75B8102EA39}">
            <xm:f>NOT(ISERROR(SEARCH('Listados Datos'!$P$6,AU110)))</xm:f>
            <xm:f>'Listados Datos'!$P$6</xm:f>
            <x14:dxf>
              <fill>
                <patternFill>
                  <bgColor rgb="FFFFC000"/>
                </patternFill>
              </fill>
            </x14:dxf>
          </x14:cfRule>
          <x14:cfRule type="containsText" priority="15093" operator="containsText" id="{19F19562-E0A7-4EF0-A738-AE8A934771A9}">
            <xm:f>NOT(ISERROR(SEARCH('Listados Datos'!$P$7,AU110)))</xm:f>
            <xm:f>'Listados Datos'!$P$7</xm:f>
            <x14:dxf>
              <fill>
                <patternFill>
                  <bgColor rgb="FFFF0000"/>
                </patternFill>
              </fill>
            </x14:dxf>
          </x14:cfRule>
          <xm:sqref>AU110</xm:sqref>
        </x14:conditionalFormatting>
        <x14:conditionalFormatting xmlns:xm="http://schemas.microsoft.com/office/excel/2006/main">
          <x14:cfRule type="containsText" priority="15127" operator="containsText" id="{28093ACA-D8A3-40CB-B501-7C43958F2106}">
            <xm:f>NOT(ISERROR(SEARCH('Listados Datos'!$T$3,AE110)))</xm:f>
            <xm:f>'Listados Datos'!$T$3</xm:f>
            <x14:dxf>
              <fill>
                <patternFill patternType="solid">
                  <bgColor rgb="FFC00000"/>
                </patternFill>
              </fill>
            </x14:dxf>
          </x14:cfRule>
          <x14:cfRule type="containsText" priority="15128" operator="containsText" id="{9173C03F-345C-4E15-B109-8918081C7584}">
            <xm:f>NOT(ISERROR(SEARCH('Listados Datos'!$T$4,AE110)))</xm:f>
            <xm:f>'Listados Datos'!$T$4</xm:f>
            <x14:dxf>
              <font>
                <b/>
                <i val="0"/>
                <color theme="0"/>
              </font>
              <fill>
                <patternFill>
                  <bgColor rgb="FFE26B0A"/>
                </patternFill>
              </fill>
            </x14:dxf>
          </x14:cfRule>
          <x14:cfRule type="containsText" priority="15129" operator="containsText" id="{818B6F03-72F8-4F4D-BCB3-2134675AA444}">
            <xm:f>NOT(ISERROR(SEARCH('Listados Datos'!$T$5,AE110)))</xm:f>
            <xm:f>'Listados Datos'!$T$5</xm:f>
            <x14:dxf>
              <font>
                <b/>
                <i val="0"/>
                <color auto="1"/>
              </font>
              <fill>
                <patternFill>
                  <bgColor rgb="FFFFFF00"/>
                </patternFill>
              </fill>
            </x14:dxf>
          </x14:cfRule>
          <x14:cfRule type="containsText" priority="15130" operator="containsText" id="{D78A1A22-C036-4F18-A910-C518B8670450}">
            <xm:f>NOT(ISERROR(SEARCH('Listados Datos'!$T$6,AE110)))</xm:f>
            <xm:f>'Listados Datos'!$T$6</xm:f>
            <x14:dxf>
              <font>
                <b/>
                <i val="0"/>
              </font>
              <fill>
                <patternFill>
                  <bgColor rgb="FF92D050"/>
                </patternFill>
              </fill>
            </x14:dxf>
          </x14:cfRule>
          <xm:sqref>AE110:AF110</xm:sqref>
        </x14:conditionalFormatting>
        <x14:conditionalFormatting xmlns:xm="http://schemas.microsoft.com/office/excel/2006/main">
          <x14:cfRule type="containsText" priority="15123" operator="containsText" id="{B856318A-51B6-4CAC-B97B-C3E69BFD15BC}">
            <xm:f>NOT(ISERROR(SEARCH('Listados Datos'!$T$3,AA110)))</xm:f>
            <xm:f>'Listados Datos'!$T$3</xm:f>
            <x14:dxf>
              <fill>
                <patternFill patternType="solid">
                  <bgColor rgb="FFC00000"/>
                </patternFill>
              </fill>
            </x14:dxf>
          </x14:cfRule>
          <x14:cfRule type="containsText" priority="15124" operator="containsText" id="{3155EC13-8C9B-4B25-ACF7-94E1AE217FFA}">
            <xm:f>NOT(ISERROR(SEARCH('Listados Datos'!$T$4,AA110)))</xm:f>
            <xm:f>'Listados Datos'!$T$4</xm:f>
            <x14:dxf>
              <font>
                <b/>
                <i val="0"/>
                <color theme="0"/>
              </font>
              <fill>
                <patternFill>
                  <bgColor rgb="FFE26B0A"/>
                </patternFill>
              </fill>
            </x14:dxf>
          </x14:cfRule>
          <x14:cfRule type="containsText" priority="15125" operator="containsText" id="{3B76CAE5-69A9-4B5F-9BC8-3CD0CC0575ED}">
            <xm:f>NOT(ISERROR(SEARCH('Listados Datos'!$T$5,AA110)))</xm:f>
            <xm:f>'Listados Datos'!$T$5</xm:f>
            <x14:dxf>
              <font>
                <b/>
                <i val="0"/>
                <color auto="1"/>
              </font>
              <fill>
                <patternFill>
                  <bgColor rgb="FFFFFF00"/>
                </patternFill>
              </fill>
            </x14:dxf>
          </x14:cfRule>
          <x14:cfRule type="containsText" priority="15126" operator="containsText" id="{767893D5-FD3B-4848-AA9F-F99AA25F6CB1}">
            <xm:f>NOT(ISERROR(SEARCH('Listados Datos'!$T$6,AA110)))</xm:f>
            <xm:f>'Listados Datos'!$T$6</xm:f>
            <x14:dxf>
              <font>
                <b/>
                <i val="0"/>
              </font>
              <fill>
                <patternFill>
                  <bgColor rgb="FF92D050"/>
                </patternFill>
              </fill>
            </x14:dxf>
          </x14:cfRule>
          <xm:sqref>AA110</xm:sqref>
        </x14:conditionalFormatting>
        <x14:conditionalFormatting xmlns:xm="http://schemas.microsoft.com/office/excel/2006/main">
          <x14:cfRule type="containsText" priority="15113" operator="containsText" id="{28A27740-B460-4A07-8E5B-6F2EA25F631E}">
            <xm:f>NOT(ISERROR(SEARCH('Listados Datos'!$P$3,Y110)))</xm:f>
            <xm:f>'Listados Datos'!$P$3</xm:f>
            <x14:dxf>
              <fill>
                <patternFill>
                  <bgColor rgb="FF99CC00"/>
                </patternFill>
              </fill>
            </x14:dxf>
          </x14:cfRule>
          <x14:cfRule type="containsText" priority="15114" operator="containsText" id="{5D46CFED-9288-4055-80D4-6716FA31C910}">
            <xm:f>NOT(ISERROR(SEARCH('Listados Datos'!$P$4,Y110)))</xm:f>
            <xm:f>'Listados Datos'!$P$4</xm:f>
            <x14:dxf>
              <fill>
                <patternFill>
                  <bgColor rgb="FF33CC33"/>
                </patternFill>
              </fill>
            </x14:dxf>
          </x14:cfRule>
          <x14:cfRule type="containsText" priority="15115" operator="containsText" id="{C39FDB64-C968-4272-A7B3-658553B733E3}">
            <xm:f>NOT(ISERROR(SEARCH('Listados Datos'!$P$5,Y110)))</xm:f>
            <xm:f>'Listados Datos'!$P$5</xm:f>
            <x14:dxf>
              <fill>
                <patternFill>
                  <bgColor rgb="FFFFFF00"/>
                </patternFill>
              </fill>
            </x14:dxf>
          </x14:cfRule>
          <x14:cfRule type="containsText" priority="15116" operator="containsText" id="{844384D3-3C76-4294-9D2C-CB43E6BB70E5}">
            <xm:f>NOT(ISERROR(SEARCH('Listados Datos'!$P$6,Y110)))</xm:f>
            <xm:f>'Listados Datos'!$P$6</xm:f>
            <x14:dxf>
              <fill>
                <patternFill>
                  <bgColor rgb="FFFFC000"/>
                </patternFill>
              </fill>
            </x14:dxf>
          </x14:cfRule>
          <x14:cfRule type="containsText" priority="15117" operator="containsText" id="{FE5D4115-D1F5-4F55-9D22-4277A57017F3}">
            <xm:f>NOT(ISERROR(SEARCH('Listados Datos'!$P$7,Y110)))</xm:f>
            <xm:f>'Listados Datos'!$P$7</xm:f>
            <x14:dxf>
              <fill>
                <patternFill>
                  <bgColor rgb="FFFF0000"/>
                </patternFill>
              </fill>
            </x14:dxf>
          </x14:cfRule>
          <xm:sqref>Y110</xm:sqref>
        </x14:conditionalFormatting>
        <x14:conditionalFormatting xmlns:xm="http://schemas.microsoft.com/office/excel/2006/main">
          <x14:cfRule type="containsText" priority="15099" operator="containsText" id="{A7F10AFF-C7AC-40B5-982B-DFA1CA880A01}">
            <xm:f>NOT(ISERROR(SEARCH('Listados Datos'!$T$3,AW110)))</xm:f>
            <xm:f>'Listados Datos'!$T$3</xm:f>
            <x14:dxf>
              <fill>
                <patternFill patternType="solid">
                  <bgColor rgb="FFC00000"/>
                </patternFill>
              </fill>
            </x14:dxf>
          </x14:cfRule>
          <x14:cfRule type="containsText" priority="15100" operator="containsText" id="{28B5143C-5970-4E83-9ED2-5A7FE0D01FCE}">
            <xm:f>NOT(ISERROR(SEARCH('Listados Datos'!$T$4,AW110)))</xm:f>
            <xm:f>'Listados Datos'!$T$4</xm:f>
            <x14:dxf>
              <font>
                <b/>
                <i val="0"/>
                <color theme="0"/>
              </font>
              <fill>
                <patternFill>
                  <bgColor rgb="FFE26B0A"/>
                </patternFill>
              </fill>
            </x14:dxf>
          </x14:cfRule>
          <x14:cfRule type="containsText" priority="15101" operator="containsText" id="{FA61A222-C7A8-4CCF-8D87-1305C3D42FD0}">
            <xm:f>NOT(ISERROR(SEARCH('Listados Datos'!$T$5,AW110)))</xm:f>
            <xm:f>'Listados Datos'!$T$5</xm:f>
            <x14:dxf>
              <font>
                <b/>
                <i val="0"/>
                <color auto="1"/>
              </font>
              <fill>
                <patternFill>
                  <bgColor rgb="FFFFFF00"/>
                </patternFill>
              </fill>
            </x14:dxf>
          </x14:cfRule>
          <x14:cfRule type="containsText" priority="15102" operator="containsText" id="{9500AC7C-BAA5-4B6D-99B1-9AF92A7D561C}">
            <xm:f>NOT(ISERROR(SEARCH('Listados Datos'!$T$6,AW110)))</xm:f>
            <xm:f>'Listados Datos'!$T$6</xm:f>
            <x14:dxf>
              <font>
                <b/>
                <i val="0"/>
              </font>
              <fill>
                <patternFill>
                  <bgColor rgb="FF92D050"/>
                </patternFill>
              </fill>
            </x14:dxf>
          </x14:cfRule>
          <xm:sqref>AW110</xm:sqref>
        </x14:conditionalFormatting>
        <x14:conditionalFormatting xmlns:xm="http://schemas.microsoft.com/office/excel/2006/main">
          <x14:cfRule type="containsText" priority="14953" operator="containsText" id="{502159C0-6C83-4848-9673-3BACC8F142DA}">
            <xm:f>NOT(ISERROR(SEARCH('Listados Datos'!$P$3,AU121)))</xm:f>
            <xm:f>'Listados Datos'!$P$3</xm:f>
            <x14:dxf>
              <fill>
                <patternFill>
                  <bgColor rgb="FF99CC00"/>
                </patternFill>
              </fill>
            </x14:dxf>
          </x14:cfRule>
          <x14:cfRule type="containsText" priority="14954" operator="containsText" id="{5029E038-C197-495B-B23C-CC0F5E7C3459}">
            <xm:f>NOT(ISERROR(SEARCH('Listados Datos'!$P$4,AU121)))</xm:f>
            <xm:f>'Listados Datos'!$P$4</xm:f>
            <x14:dxf>
              <fill>
                <patternFill>
                  <bgColor rgb="FF33CC33"/>
                </patternFill>
              </fill>
            </x14:dxf>
          </x14:cfRule>
          <x14:cfRule type="containsText" priority="14955" operator="containsText" id="{384D6CED-2205-4F2A-A8C0-B129FAB385AE}">
            <xm:f>NOT(ISERROR(SEARCH('Listados Datos'!$P$5,AU121)))</xm:f>
            <xm:f>'Listados Datos'!$P$5</xm:f>
            <x14:dxf>
              <fill>
                <patternFill>
                  <bgColor rgb="FFFFFF00"/>
                </patternFill>
              </fill>
            </x14:dxf>
          </x14:cfRule>
          <x14:cfRule type="containsText" priority="14956" operator="containsText" id="{B1579E1B-C207-43B8-85B6-E3323C087706}">
            <xm:f>NOT(ISERROR(SEARCH('Listados Datos'!$P$6,AU121)))</xm:f>
            <xm:f>'Listados Datos'!$P$6</xm:f>
            <x14:dxf>
              <fill>
                <patternFill>
                  <bgColor rgb="FFFFC000"/>
                </patternFill>
              </fill>
            </x14:dxf>
          </x14:cfRule>
          <x14:cfRule type="containsText" priority="14957" operator="containsText" id="{1B8432ED-A555-462F-8F42-35A33F6E35A5}">
            <xm:f>NOT(ISERROR(SEARCH('Listados Datos'!$P$7,AU121)))</xm:f>
            <xm:f>'Listados Datos'!$P$7</xm:f>
            <x14:dxf>
              <fill>
                <patternFill>
                  <bgColor rgb="FFFF0000"/>
                </patternFill>
              </fill>
            </x14:dxf>
          </x14:cfRule>
          <xm:sqref>AU121</xm:sqref>
        </x14:conditionalFormatting>
        <x14:conditionalFormatting xmlns:xm="http://schemas.microsoft.com/office/excel/2006/main">
          <x14:cfRule type="containsText" priority="15019" operator="containsText" id="{70EA8C25-650F-43BC-A1A5-428BDD242E7C}">
            <xm:f>NOT(ISERROR(SEARCH('Listados Datos'!$T$3,AW123)))</xm:f>
            <xm:f>'Listados Datos'!$T$3</xm:f>
            <x14:dxf>
              <fill>
                <patternFill patternType="solid">
                  <bgColor rgb="FFC00000"/>
                </patternFill>
              </fill>
            </x14:dxf>
          </x14:cfRule>
          <x14:cfRule type="containsText" priority="15020" operator="containsText" id="{4AD0B851-971F-4719-9905-FEE4FE2A94BD}">
            <xm:f>NOT(ISERROR(SEARCH('Listados Datos'!$T$4,AW123)))</xm:f>
            <xm:f>'Listados Datos'!$T$4</xm:f>
            <x14:dxf>
              <font>
                <b/>
                <i val="0"/>
                <color theme="0"/>
              </font>
              <fill>
                <patternFill>
                  <bgColor rgb="FFE26B0A"/>
                </patternFill>
              </fill>
            </x14:dxf>
          </x14:cfRule>
          <x14:cfRule type="containsText" priority="15021" operator="containsText" id="{E3569998-EDAA-441D-826C-2F963F322DF8}">
            <xm:f>NOT(ISERROR(SEARCH('Listados Datos'!$T$5,AW123)))</xm:f>
            <xm:f>'Listados Datos'!$T$5</xm:f>
            <x14:dxf>
              <font>
                <b/>
                <i val="0"/>
                <color auto="1"/>
              </font>
              <fill>
                <patternFill>
                  <bgColor rgb="FFFFFF00"/>
                </patternFill>
              </fill>
            </x14:dxf>
          </x14:cfRule>
          <x14:cfRule type="containsText" priority="15022" operator="containsText" id="{AD857E72-B2C4-40E0-B5CC-21ED76D70D46}">
            <xm:f>NOT(ISERROR(SEARCH('Listados Datos'!$T$6,AW123)))</xm:f>
            <xm:f>'Listados Datos'!$T$6</xm:f>
            <x14:dxf>
              <font>
                <b/>
                <i val="0"/>
              </font>
              <fill>
                <patternFill>
                  <bgColor rgb="FF92D050"/>
                </patternFill>
              </fill>
            </x14:dxf>
          </x14:cfRule>
          <xm:sqref>AW123</xm:sqref>
        </x14:conditionalFormatting>
        <x14:conditionalFormatting xmlns:xm="http://schemas.microsoft.com/office/excel/2006/main">
          <x14:cfRule type="containsText" priority="15009" operator="containsText" id="{886933AC-796C-4C5F-9535-69EEF0709468}">
            <xm:f>NOT(ISERROR(SEARCH('Listados Datos'!$P$3,AU123)))</xm:f>
            <xm:f>'Listados Datos'!$P$3</xm:f>
            <x14:dxf>
              <fill>
                <patternFill>
                  <bgColor rgb="FF99CC00"/>
                </patternFill>
              </fill>
            </x14:dxf>
          </x14:cfRule>
          <x14:cfRule type="containsText" priority="15010" operator="containsText" id="{D21C33E7-472B-4BEF-95CE-B105F345E338}">
            <xm:f>NOT(ISERROR(SEARCH('Listados Datos'!$P$4,AU123)))</xm:f>
            <xm:f>'Listados Datos'!$P$4</xm:f>
            <x14:dxf>
              <fill>
                <patternFill>
                  <bgColor rgb="FF33CC33"/>
                </patternFill>
              </fill>
            </x14:dxf>
          </x14:cfRule>
          <x14:cfRule type="containsText" priority="15011" operator="containsText" id="{3D1F98A7-0617-4558-A059-947547B3DDE8}">
            <xm:f>NOT(ISERROR(SEARCH('Listados Datos'!$P$5,AU123)))</xm:f>
            <xm:f>'Listados Datos'!$P$5</xm:f>
            <x14:dxf>
              <fill>
                <patternFill>
                  <bgColor rgb="FFFFFF00"/>
                </patternFill>
              </fill>
            </x14:dxf>
          </x14:cfRule>
          <x14:cfRule type="containsText" priority="15012" operator="containsText" id="{2777CEC5-02E7-40C1-B93F-8D6C0B9960BE}">
            <xm:f>NOT(ISERROR(SEARCH('Listados Datos'!$P$6,AU123)))</xm:f>
            <xm:f>'Listados Datos'!$P$6</xm:f>
            <x14:dxf>
              <fill>
                <patternFill>
                  <bgColor rgb="FFFFC000"/>
                </patternFill>
              </fill>
            </x14:dxf>
          </x14:cfRule>
          <x14:cfRule type="containsText" priority="15013" operator="containsText" id="{771FB693-F0C8-4553-BD03-78B9E4601A59}">
            <xm:f>NOT(ISERROR(SEARCH('Listados Datos'!$P$7,AU123)))</xm:f>
            <xm:f>'Listados Datos'!$P$7</xm:f>
            <x14:dxf>
              <fill>
                <patternFill>
                  <bgColor rgb="FFFF0000"/>
                </patternFill>
              </fill>
            </x14:dxf>
          </x14:cfRule>
          <xm:sqref>AU123</xm:sqref>
        </x14:conditionalFormatting>
        <x14:conditionalFormatting xmlns:xm="http://schemas.microsoft.com/office/excel/2006/main">
          <x14:cfRule type="containsText" priority="14977" operator="containsText" id="{ED47B5AD-CA2E-4598-9D0C-FD34707AF50D}">
            <xm:f>NOT(ISERROR(SEARCH('Listados Datos'!$T$3,AW120)))</xm:f>
            <xm:f>'Listados Datos'!$T$3</xm:f>
            <x14:dxf>
              <fill>
                <patternFill patternType="solid">
                  <bgColor rgb="FFC00000"/>
                </patternFill>
              </fill>
            </x14:dxf>
          </x14:cfRule>
          <x14:cfRule type="containsText" priority="14978" operator="containsText" id="{6D1B95A0-39E0-4FCC-8D64-C11D22DA5378}">
            <xm:f>NOT(ISERROR(SEARCH('Listados Datos'!$T$4,AW120)))</xm:f>
            <xm:f>'Listados Datos'!$T$4</xm:f>
            <x14:dxf>
              <font>
                <b/>
                <i val="0"/>
                <color theme="0"/>
              </font>
              <fill>
                <patternFill>
                  <bgColor rgb="FFE26B0A"/>
                </patternFill>
              </fill>
            </x14:dxf>
          </x14:cfRule>
          <x14:cfRule type="containsText" priority="14979" operator="containsText" id="{032168A1-8204-4426-BC14-8DDEA779D532}">
            <xm:f>NOT(ISERROR(SEARCH('Listados Datos'!$T$5,AW120)))</xm:f>
            <xm:f>'Listados Datos'!$T$5</xm:f>
            <x14:dxf>
              <font>
                <b/>
                <i val="0"/>
                <color auto="1"/>
              </font>
              <fill>
                <patternFill>
                  <bgColor rgb="FFFFFF00"/>
                </patternFill>
              </fill>
            </x14:dxf>
          </x14:cfRule>
          <x14:cfRule type="containsText" priority="14980" operator="containsText" id="{3302D46D-73DC-49CD-A2A2-86EDBF7AB32C}">
            <xm:f>NOT(ISERROR(SEARCH('Listados Datos'!$T$6,AW120)))</xm:f>
            <xm:f>'Listados Datos'!$T$6</xm:f>
            <x14:dxf>
              <font>
                <b/>
                <i val="0"/>
              </font>
              <fill>
                <patternFill>
                  <bgColor rgb="FF92D050"/>
                </patternFill>
              </fill>
            </x14:dxf>
          </x14:cfRule>
          <xm:sqref>AW120</xm:sqref>
        </x14:conditionalFormatting>
        <x14:conditionalFormatting xmlns:xm="http://schemas.microsoft.com/office/excel/2006/main">
          <x14:cfRule type="containsText" priority="14967" operator="containsText" id="{63855378-AE3D-4F6B-B2B4-F1736AD64F47}">
            <xm:f>NOT(ISERROR(SEARCH('Listados Datos'!$P$3,AU120)))</xm:f>
            <xm:f>'Listados Datos'!$P$3</xm:f>
            <x14:dxf>
              <fill>
                <patternFill>
                  <bgColor rgb="FF99CC00"/>
                </patternFill>
              </fill>
            </x14:dxf>
          </x14:cfRule>
          <x14:cfRule type="containsText" priority="14968" operator="containsText" id="{2566706B-F1BB-4277-B3AA-726C0200039E}">
            <xm:f>NOT(ISERROR(SEARCH('Listados Datos'!$P$4,AU120)))</xm:f>
            <xm:f>'Listados Datos'!$P$4</xm:f>
            <x14:dxf>
              <fill>
                <patternFill>
                  <bgColor rgb="FF33CC33"/>
                </patternFill>
              </fill>
            </x14:dxf>
          </x14:cfRule>
          <x14:cfRule type="containsText" priority="14969" operator="containsText" id="{516B8765-D641-4EFF-BB70-19A0479AA409}">
            <xm:f>NOT(ISERROR(SEARCH('Listados Datos'!$P$5,AU120)))</xm:f>
            <xm:f>'Listados Datos'!$P$5</xm:f>
            <x14:dxf>
              <fill>
                <patternFill>
                  <bgColor rgb="FFFFFF00"/>
                </patternFill>
              </fill>
            </x14:dxf>
          </x14:cfRule>
          <x14:cfRule type="containsText" priority="14970" operator="containsText" id="{8975364C-4467-4499-9FC1-98EAB24D3527}">
            <xm:f>NOT(ISERROR(SEARCH('Listados Datos'!$P$6,AU120)))</xm:f>
            <xm:f>'Listados Datos'!$P$6</xm:f>
            <x14:dxf>
              <fill>
                <patternFill>
                  <bgColor rgb="FFFFC000"/>
                </patternFill>
              </fill>
            </x14:dxf>
          </x14:cfRule>
          <x14:cfRule type="containsText" priority="14971" operator="containsText" id="{153052E5-64F6-4A6C-B3BD-A52C3E81E147}">
            <xm:f>NOT(ISERROR(SEARCH('Listados Datos'!$P$7,AU120)))</xm:f>
            <xm:f>'Listados Datos'!$P$7</xm:f>
            <x14:dxf>
              <fill>
                <patternFill>
                  <bgColor rgb="FFFF0000"/>
                </patternFill>
              </fill>
            </x14:dxf>
          </x14:cfRule>
          <xm:sqref>AU120</xm:sqref>
        </x14:conditionalFormatting>
        <x14:conditionalFormatting xmlns:xm="http://schemas.microsoft.com/office/excel/2006/main">
          <x14:cfRule type="containsText" priority="15085" operator="containsText" id="{30C698E4-5BE4-4369-AF26-E812350BD4CC}">
            <xm:f>NOT(ISERROR(SEARCH('Listados Datos'!$T$3,AE118)))</xm:f>
            <xm:f>'Listados Datos'!$T$3</xm:f>
            <x14:dxf>
              <fill>
                <patternFill patternType="solid">
                  <bgColor rgb="FFC00000"/>
                </patternFill>
              </fill>
            </x14:dxf>
          </x14:cfRule>
          <x14:cfRule type="containsText" priority="15086" operator="containsText" id="{C14242E5-3CBF-4715-AA81-D49AEE584F90}">
            <xm:f>NOT(ISERROR(SEARCH('Listados Datos'!$T$4,AE118)))</xm:f>
            <xm:f>'Listados Datos'!$T$4</xm:f>
            <x14:dxf>
              <font>
                <b/>
                <i val="0"/>
                <color theme="0"/>
              </font>
              <fill>
                <patternFill>
                  <bgColor rgb="FFE26B0A"/>
                </patternFill>
              </fill>
            </x14:dxf>
          </x14:cfRule>
          <x14:cfRule type="containsText" priority="15087" operator="containsText" id="{9F4E4249-0A72-475B-8B9B-C7B8EEC1C32A}">
            <xm:f>NOT(ISERROR(SEARCH('Listados Datos'!$T$5,AE118)))</xm:f>
            <xm:f>'Listados Datos'!$T$5</xm:f>
            <x14:dxf>
              <font>
                <b/>
                <i val="0"/>
                <color auto="1"/>
              </font>
              <fill>
                <patternFill>
                  <bgColor rgb="FFFFFF00"/>
                </patternFill>
              </fill>
            </x14:dxf>
          </x14:cfRule>
          <x14:cfRule type="containsText" priority="15088" operator="containsText" id="{14F20C81-085A-421F-B5A4-FEA68D39A02A}">
            <xm:f>NOT(ISERROR(SEARCH('Listados Datos'!$T$6,AE118)))</xm:f>
            <xm:f>'Listados Datos'!$T$6</xm:f>
            <x14:dxf>
              <font>
                <b/>
                <i val="0"/>
              </font>
              <fill>
                <patternFill>
                  <bgColor rgb="FF92D050"/>
                </patternFill>
              </fill>
            </x14:dxf>
          </x14:cfRule>
          <xm:sqref>AE118:AF119 AE123:AF123</xm:sqref>
        </x14:conditionalFormatting>
        <x14:conditionalFormatting xmlns:xm="http://schemas.microsoft.com/office/excel/2006/main">
          <x14:cfRule type="containsText" priority="15081" operator="containsText" id="{2A584A15-80B5-44B6-A61E-C49EF29E9D5D}">
            <xm:f>NOT(ISERROR(SEARCH('Listados Datos'!$T$3,AA118)))</xm:f>
            <xm:f>'Listados Datos'!$T$3</xm:f>
            <x14:dxf>
              <fill>
                <patternFill patternType="solid">
                  <bgColor rgb="FFC00000"/>
                </patternFill>
              </fill>
            </x14:dxf>
          </x14:cfRule>
          <x14:cfRule type="containsText" priority="15082" operator="containsText" id="{04B82D67-D12E-450A-BF9A-291F8914F366}">
            <xm:f>NOT(ISERROR(SEARCH('Listados Datos'!$T$4,AA118)))</xm:f>
            <xm:f>'Listados Datos'!$T$4</xm:f>
            <x14:dxf>
              <font>
                <b/>
                <i val="0"/>
                <color theme="0"/>
              </font>
              <fill>
                <patternFill>
                  <bgColor rgb="FFE26B0A"/>
                </patternFill>
              </fill>
            </x14:dxf>
          </x14:cfRule>
          <x14:cfRule type="containsText" priority="15083" operator="containsText" id="{D4A758D7-1AA0-49F5-AF51-0CBDC3CC094E}">
            <xm:f>NOT(ISERROR(SEARCH('Listados Datos'!$T$5,AA118)))</xm:f>
            <xm:f>'Listados Datos'!$T$5</xm:f>
            <x14:dxf>
              <font>
                <b/>
                <i val="0"/>
                <color auto="1"/>
              </font>
              <fill>
                <patternFill>
                  <bgColor rgb="FFFFFF00"/>
                </patternFill>
              </fill>
            </x14:dxf>
          </x14:cfRule>
          <x14:cfRule type="containsText" priority="15084" operator="containsText" id="{C28E6A30-DDEF-4368-8FC2-7C5C8437A41C}">
            <xm:f>NOT(ISERROR(SEARCH('Listados Datos'!$T$6,AA118)))</xm:f>
            <xm:f>'Listados Datos'!$T$6</xm:f>
            <x14:dxf>
              <font>
                <b/>
                <i val="0"/>
              </font>
              <fill>
                <patternFill>
                  <bgColor rgb="FF92D050"/>
                </patternFill>
              </fill>
            </x14:dxf>
          </x14:cfRule>
          <xm:sqref>AA118:AA119</xm:sqref>
        </x14:conditionalFormatting>
        <x14:conditionalFormatting xmlns:xm="http://schemas.microsoft.com/office/excel/2006/main">
          <x14:cfRule type="containsText" priority="15071" operator="containsText" id="{116726D3-3C62-4A32-877B-5E416BD50811}">
            <xm:f>NOT(ISERROR(SEARCH('Listados Datos'!$P$3,Y118)))</xm:f>
            <xm:f>'Listados Datos'!$P$3</xm:f>
            <x14:dxf>
              <fill>
                <patternFill>
                  <bgColor rgb="FF99CC00"/>
                </patternFill>
              </fill>
            </x14:dxf>
          </x14:cfRule>
          <x14:cfRule type="containsText" priority="15072" operator="containsText" id="{66F81462-3DB4-45A6-8DC8-2CE1D4B99F61}">
            <xm:f>NOT(ISERROR(SEARCH('Listados Datos'!$P$4,Y118)))</xm:f>
            <xm:f>'Listados Datos'!$P$4</xm:f>
            <x14:dxf>
              <fill>
                <patternFill>
                  <bgColor rgb="FF33CC33"/>
                </patternFill>
              </fill>
            </x14:dxf>
          </x14:cfRule>
          <x14:cfRule type="containsText" priority="15073" operator="containsText" id="{6464BBAF-8275-4A89-B6F5-F67ED3A287EF}">
            <xm:f>NOT(ISERROR(SEARCH('Listados Datos'!$P$5,Y118)))</xm:f>
            <xm:f>'Listados Datos'!$P$5</xm:f>
            <x14:dxf>
              <fill>
                <patternFill>
                  <bgColor rgb="FFFFFF00"/>
                </patternFill>
              </fill>
            </x14:dxf>
          </x14:cfRule>
          <x14:cfRule type="containsText" priority="15074" operator="containsText" id="{E4B1F78E-D816-4721-B3F2-6AD585C8034E}">
            <xm:f>NOT(ISERROR(SEARCH('Listados Datos'!$P$6,Y118)))</xm:f>
            <xm:f>'Listados Datos'!$P$6</xm:f>
            <x14:dxf>
              <fill>
                <patternFill>
                  <bgColor rgb="FFFFC000"/>
                </patternFill>
              </fill>
            </x14:dxf>
          </x14:cfRule>
          <x14:cfRule type="containsText" priority="15075" operator="containsText" id="{CEAF6A7D-54C9-488E-A1B1-DF9DA6C197A1}">
            <xm:f>NOT(ISERROR(SEARCH('Listados Datos'!$P$7,Y118)))</xm:f>
            <xm:f>'Listados Datos'!$P$7</xm:f>
            <x14:dxf>
              <fill>
                <patternFill>
                  <bgColor rgb="FFFF0000"/>
                </patternFill>
              </fill>
            </x14:dxf>
          </x14:cfRule>
          <xm:sqref>Y118:Y119</xm:sqref>
        </x14:conditionalFormatting>
        <x14:conditionalFormatting xmlns:xm="http://schemas.microsoft.com/office/excel/2006/main">
          <x14:cfRule type="containsText" priority="15047" operator="containsText" id="{A12A8330-02B7-4C15-8E17-7B2C38C8241A}">
            <xm:f>NOT(ISERROR(SEARCH('Listados Datos'!$T$3,AW118)))</xm:f>
            <xm:f>'Listados Datos'!$T$3</xm:f>
            <x14:dxf>
              <fill>
                <patternFill patternType="solid">
                  <bgColor rgb="FFC00000"/>
                </patternFill>
              </fill>
            </x14:dxf>
          </x14:cfRule>
          <x14:cfRule type="containsText" priority="15048" operator="containsText" id="{77F0C45C-0558-497E-8293-4EB0845C9C77}">
            <xm:f>NOT(ISERROR(SEARCH('Listados Datos'!$T$4,AW118)))</xm:f>
            <xm:f>'Listados Datos'!$T$4</xm:f>
            <x14:dxf>
              <font>
                <b/>
                <i val="0"/>
                <color theme="0"/>
              </font>
              <fill>
                <patternFill>
                  <bgColor rgb="FFE26B0A"/>
                </patternFill>
              </fill>
            </x14:dxf>
          </x14:cfRule>
          <x14:cfRule type="containsText" priority="15049" operator="containsText" id="{F82D02F6-B7F7-4CAC-969B-E7F223D05440}">
            <xm:f>NOT(ISERROR(SEARCH('Listados Datos'!$T$5,AW118)))</xm:f>
            <xm:f>'Listados Datos'!$T$5</xm:f>
            <x14:dxf>
              <font>
                <b/>
                <i val="0"/>
                <color auto="1"/>
              </font>
              <fill>
                <patternFill>
                  <bgColor rgb="FFFFFF00"/>
                </patternFill>
              </fill>
            </x14:dxf>
          </x14:cfRule>
          <x14:cfRule type="containsText" priority="15050" operator="containsText" id="{5E0B9479-DCEA-4980-BCBB-22F2568121EB}">
            <xm:f>NOT(ISERROR(SEARCH('Listados Datos'!$T$6,AW118)))</xm:f>
            <xm:f>'Listados Datos'!$T$6</xm:f>
            <x14:dxf>
              <font>
                <b/>
                <i val="0"/>
              </font>
              <fill>
                <patternFill>
                  <bgColor rgb="FF92D050"/>
                </patternFill>
              </fill>
            </x14:dxf>
          </x14:cfRule>
          <xm:sqref>AW118</xm:sqref>
        </x14:conditionalFormatting>
        <x14:conditionalFormatting xmlns:xm="http://schemas.microsoft.com/office/excel/2006/main">
          <x14:cfRule type="containsText" priority="15037" operator="containsText" id="{18229A24-D465-4D3E-828E-CB577DB0B4FB}">
            <xm:f>NOT(ISERROR(SEARCH('Listados Datos'!$P$3,AU118)))</xm:f>
            <xm:f>'Listados Datos'!$P$3</xm:f>
            <x14:dxf>
              <fill>
                <patternFill>
                  <bgColor rgb="FF99CC00"/>
                </patternFill>
              </fill>
            </x14:dxf>
          </x14:cfRule>
          <x14:cfRule type="containsText" priority="15038" operator="containsText" id="{13A8D959-EE5A-4D86-95FB-7C08C2C98487}">
            <xm:f>NOT(ISERROR(SEARCH('Listados Datos'!$P$4,AU118)))</xm:f>
            <xm:f>'Listados Datos'!$P$4</xm:f>
            <x14:dxf>
              <fill>
                <patternFill>
                  <bgColor rgb="FF33CC33"/>
                </patternFill>
              </fill>
            </x14:dxf>
          </x14:cfRule>
          <x14:cfRule type="containsText" priority="15039" operator="containsText" id="{25206D28-D3C9-446E-A602-5DEB74EAE0B0}">
            <xm:f>NOT(ISERROR(SEARCH('Listados Datos'!$P$5,AU118)))</xm:f>
            <xm:f>'Listados Datos'!$P$5</xm:f>
            <x14:dxf>
              <fill>
                <patternFill>
                  <bgColor rgb="FFFFFF00"/>
                </patternFill>
              </fill>
            </x14:dxf>
          </x14:cfRule>
          <x14:cfRule type="containsText" priority="15040" operator="containsText" id="{37AF2A6E-5F00-4364-B6AF-B381580A1DBE}">
            <xm:f>NOT(ISERROR(SEARCH('Listados Datos'!$P$6,AU118)))</xm:f>
            <xm:f>'Listados Datos'!$P$6</xm:f>
            <x14:dxf>
              <fill>
                <patternFill>
                  <bgColor rgb="FFFFC000"/>
                </patternFill>
              </fill>
            </x14:dxf>
          </x14:cfRule>
          <x14:cfRule type="containsText" priority="15041" operator="containsText" id="{2D57C2EE-AF47-4F7B-91B8-1AFA031722C6}">
            <xm:f>NOT(ISERROR(SEARCH('Listados Datos'!$P$7,AU118)))</xm:f>
            <xm:f>'Listados Datos'!$P$7</xm:f>
            <x14:dxf>
              <fill>
                <patternFill>
                  <bgColor rgb="FFFF0000"/>
                </patternFill>
              </fill>
            </x14:dxf>
          </x14:cfRule>
          <xm:sqref>AU118</xm:sqref>
        </x14:conditionalFormatting>
        <x14:conditionalFormatting xmlns:xm="http://schemas.microsoft.com/office/excel/2006/main">
          <x14:cfRule type="containsText" priority="15033" operator="containsText" id="{2785B3D1-2BC0-46F8-B009-92557C00299C}">
            <xm:f>NOT(ISERROR(SEARCH('Listados Datos'!$T$3,AW119)))</xm:f>
            <xm:f>'Listados Datos'!$T$3</xm:f>
            <x14:dxf>
              <fill>
                <patternFill patternType="solid">
                  <bgColor rgb="FFC00000"/>
                </patternFill>
              </fill>
            </x14:dxf>
          </x14:cfRule>
          <x14:cfRule type="containsText" priority="15034" operator="containsText" id="{52156DFC-477D-4DA1-84DE-F5F8344B3A36}">
            <xm:f>NOT(ISERROR(SEARCH('Listados Datos'!$T$4,AW119)))</xm:f>
            <xm:f>'Listados Datos'!$T$4</xm:f>
            <x14:dxf>
              <font>
                <b/>
                <i val="0"/>
                <color theme="0"/>
              </font>
              <fill>
                <patternFill>
                  <bgColor rgb="FFE26B0A"/>
                </patternFill>
              </fill>
            </x14:dxf>
          </x14:cfRule>
          <x14:cfRule type="containsText" priority="15035" operator="containsText" id="{6D6423F3-25BE-4E1A-892C-1E3F3B65E761}">
            <xm:f>NOT(ISERROR(SEARCH('Listados Datos'!$T$5,AW119)))</xm:f>
            <xm:f>'Listados Datos'!$T$5</xm:f>
            <x14:dxf>
              <font>
                <b/>
                <i val="0"/>
                <color auto="1"/>
              </font>
              <fill>
                <patternFill>
                  <bgColor rgb="FFFFFF00"/>
                </patternFill>
              </fill>
            </x14:dxf>
          </x14:cfRule>
          <x14:cfRule type="containsText" priority="15036" operator="containsText" id="{611391E2-B8F2-4633-B970-D9D49F33E70F}">
            <xm:f>NOT(ISERROR(SEARCH('Listados Datos'!$T$6,AW119)))</xm:f>
            <xm:f>'Listados Datos'!$T$6</xm:f>
            <x14:dxf>
              <font>
                <b/>
                <i val="0"/>
              </font>
              <fill>
                <patternFill>
                  <bgColor rgb="FF92D050"/>
                </patternFill>
              </fill>
            </x14:dxf>
          </x14:cfRule>
          <xm:sqref>AW119</xm:sqref>
        </x14:conditionalFormatting>
        <x14:conditionalFormatting xmlns:xm="http://schemas.microsoft.com/office/excel/2006/main">
          <x14:cfRule type="containsText" priority="15023" operator="containsText" id="{82AC0830-D54A-47BA-9B1A-11BE9221171A}">
            <xm:f>NOT(ISERROR(SEARCH('Listados Datos'!$P$3,AU119)))</xm:f>
            <xm:f>'Listados Datos'!$P$3</xm:f>
            <x14:dxf>
              <fill>
                <patternFill>
                  <bgColor rgb="FF99CC00"/>
                </patternFill>
              </fill>
            </x14:dxf>
          </x14:cfRule>
          <x14:cfRule type="containsText" priority="15024" operator="containsText" id="{8E1CA298-6498-45B9-AC77-6272520CF821}">
            <xm:f>NOT(ISERROR(SEARCH('Listados Datos'!$P$4,AU119)))</xm:f>
            <xm:f>'Listados Datos'!$P$4</xm:f>
            <x14:dxf>
              <fill>
                <patternFill>
                  <bgColor rgb="FF33CC33"/>
                </patternFill>
              </fill>
            </x14:dxf>
          </x14:cfRule>
          <x14:cfRule type="containsText" priority="15025" operator="containsText" id="{8EACFDAF-6578-40B7-BB2E-9F51D560068B}">
            <xm:f>NOT(ISERROR(SEARCH('Listados Datos'!$P$5,AU119)))</xm:f>
            <xm:f>'Listados Datos'!$P$5</xm:f>
            <x14:dxf>
              <fill>
                <patternFill>
                  <bgColor rgb="FFFFFF00"/>
                </patternFill>
              </fill>
            </x14:dxf>
          </x14:cfRule>
          <x14:cfRule type="containsText" priority="15026" operator="containsText" id="{6D8D11D8-7302-4BAD-83A6-EC2C893DE296}">
            <xm:f>NOT(ISERROR(SEARCH('Listados Datos'!$P$6,AU119)))</xm:f>
            <xm:f>'Listados Datos'!$P$6</xm:f>
            <x14:dxf>
              <fill>
                <patternFill>
                  <bgColor rgb="FFFFC000"/>
                </patternFill>
              </fill>
            </x14:dxf>
          </x14:cfRule>
          <x14:cfRule type="containsText" priority="15027" operator="containsText" id="{F4E9DF26-8D45-49DF-9FE8-CC0F66BD8360}">
            <xm:f>NOT(ISERROR(SEARCH('Listados Datos'!$P$7,AU119)))</xm:f>
            <xm:f>'Listados Datos'!$P$7</xm:f>
            <x14:dxf>
              <fill>
                <patternFill>
                  <bgColor rgb="FFFF0000"/>
                </patternFill>
              </fill>
            </x14:dxf>
          </x14:cfRule>
          <xm:sqref>AU119</xm:sqref>
        </x14:conditionalFormatting>
        <x14:conditionalFormatting xmlns:xm="http://schemas.microsoft.com/office/excel/2006/main">
          <x14:cfRule type="containsText" priority="15005" operator="containsText" id="{596726FA-557D-45A5-94F2-E3D7A7D93281}">
            <xm:f>NOT(ISERROR(SEARCH('Listados Datos'!$T$3,AE120)))</xm:f>
            <xm:f>'Listados Datos'!$T$3</xm:f>
            <x14:dxf>
              <fill>
                <patternFill patternType="solid">
                  <bgColor rgb="FFC00000"/>
                </patternFill>
              </fill>
            </x14:dxf>
          </x14:cfRule>
          <x14:cfRule type="containsText" priority="15006" operator="containsText" id="{10DA8087-52C1-4354-8723-5875427C8F8E}">
            <xm:f>NOT(ISERROR(SEARCH('Listados Datos'!$T$4,AE120)))</xm:f>
            <xm:f>'Listados Datos'!$T$4</xm:f>
            <x14:dxf>
              <font>
                <b/>
                <i val="0"/>
                <color theme="0"/>
              </font>
              <fill>
                <patternFill>
                  <bgColor rgb="FFE26B0A"/>
                </patternFill>
              </fill>
            </x14:dxf>
          </x14:cfRule>
          <x14:cfRule type="containsText" priority="15007" operator="containsText" id="{F9E9FC08-A3D5-4DC0-BCC2-376F7A062EAB}">
            <xm:f>NOT(ISERROR(SEARCH('Listados Datos'!$T$5,AE120)))</xm:f>
            <xm:f>'Listados Datos'!$T$5</xm:f>
            <x14:dxf>
              <font>
                <b/>
                <i val="0"/>
                <color auto="1"/>
              </font>
              <fill>
                <patternFill>
                  <bgColor rgb="FFFFFF00"/>
                </patternFill>
              </fill>
            </x14:dxf>
          </x14:cfRule>
          <x14:cfRule type="containsText" priority="15008" operator="containsText" id="{88847A95-7919-4523-ABF4-52F3E90C5FA0}">
            <xm:f>NOT(ISERROR(SEARCH('Listados Datos'!$T$6,AE120)))</xm:f>
            <xm:f>'Listados Datos'!$T$6</xm:f>
            <x14:dxf>
              <font>
                <b/>
                <i val="0"/>
              </font>
              <fill>
                <patternFill>
                  <bgColor rgb="FF92D050"/>
                </patternFill>
              </fill>
            </x14:dxf>
          </x14:cfRule>
          <xm:sqref>AE120:AF121</xm:sqref>
        </x14:conditionalFormatting>
        <x14:conditionalFormatting xmlns:xm="http://schemas.microsoft.com/office/excel/2006/main">
          <x14:cfRule type="containsText" priority="15001" operator="containsText" id="{C68519FB-4118-4792-A933-9747D0869072}">
            <xm:f>NOT(ISERROR(SEARCH('Listados Datos'!$T$3,AA120)))</xm:f>
            <xm:f>'Listados Datos'!$T$3</xm:f>
            <x14:dxf>
              <fill>
                <patternFill patternType="solid">
                  <bgColor rgb="FFC00000"/>
                </patternFill>
              </fill>
            </x14:dxf>
          </x14:cfRule>
          <x14:cfRule type="containsText" priority="15002" operator="containsText" id="{D8139045-5BA5-45E2-8E1B-36770B5E6FC4}">
            <xm:f>NOT(ISERROR(SEARCH('Listados Datos'!$T$4,AA120)))</xm:f>
            <xm:f>'Listados Datos'!$T$4</xm:f>
            <x14:dxf>
              <font>
                <b/>
                <i val="0"/>
                <color theme="0"/>
              </font>
              <fill>
                <patternFill>
                  <bgColor rgb="FFE26B0A"/>
                </patternFill>
              </fill>
            </x14:dxf>
          </x14:cfRule>
          <x14:cfRule type="containsText" priority="15003" operator="containsText" id="{735F7B49-6C0F-4309-92C3-34EBBEA26B4E}">
            <xm:f>NOT(ISERROR(SEARCH('Listados Datos'!$T$5,AA120)))</xm:f>
            <xm:f>'Listados Datos'!$T$5</xm:f>
            <x14:dxf>
              <font>
                <b/>
                <i val="0"/>
                <color auto="1"/>
              </font>
              <fill>
                <patternFill>
                  <bgColor rgb="FFFFFF00"/>
                </patternFill>
              </fill>
            </x14:dxf>
          </x14:cfRule>
          <x14:cfRule type="containsText" priority="15004" operator="containsText" id="{F3D7C17F-06EA-450E-BCC5-CA731BB9BFC2}">
            <xm:f>NOT(ISERROR(SEARCH('Listados Datos'!$T$6,AA120)))</xm:f>
            <xm:f>'Listados Datos'!$T$6</xm:f>
            <x14:dxf>
              <font>
                <b/>
                <i val="0"/>
              </font>
              <fill>
                <patternFill>
                  <bgColor rgb="FF92D050"/>
                </patternFill>
              </fill>
            </x14:dxf>
          </x14:cfRule>
          <xm:sqref>AA120:AA121</xm:sqref>
        </x14:conditionalFormatting>
        <x14:conditionalFormatting xmlns:xm="http://schemas.microsoft.com/office/excel/2006/main">
          <x14:cfRule type="containsText" priority="14991" operator="containsText" id="{A26934B9-2078-44AE-A95B-315EF9066B1B}">
            <xm:f>NOT(ISERROR(SEARCH('Listados Datos'!$P$3,Y120)))</xm:f>
            <xm:f>'Listados Datos'!$P$3</xm:f>
            <x14:dxf>
              <fill>
                <patternFill>
                  <bgColor rgb="FF99CC00"/>
                </patternFill>
              </fill>
            </x14:dxf>
          </x14:cfRule>
          <x14:cfRule type="containsText" priority="14992" operator="containsText" id="{20065FBF-FA4F-41AB-B099-A616C068083D}">
            <xm:f>NOT(ISERROR(SEARCH('Listados Datos'!$P$4,Y120)))</xm:f>
            <xm:f>'Listados Datos'!$P$4</xm:f>
            <x14:dxf>
              <fill>
                <patternFill>
                  <bgColor rgb="FF33CC33"/>
                </patternFill>
              </fill>
            </x14:dxf>
          </x14:cfRule>
          <x14:cfRule type="containsText" priority="14993" operator="containsText" id="{9B1F39B8-0407-4F75-AABB-D40407B89004}">
            <xm:f>NOT(ISERROR(SEARCH('Listados Datos'!$P$5,Y120)))</xm:f>
            <xm:f>'Listados Datos'!$P$5</xm:f>
            <x14:dxf>
              <fill>
                <patternFill>
                  <bgColor rgb="FFFFFF00"/>
                </patternFill>
              </fill>
            </x14:dxf>
          </x14:cfRule>
          <x14:cfRule type="containsText" priority="14994" operator="containsText" id="{B10D4DA7-12D4-4760-AE51-50D6459F5D19}">
            <xm:f>NOT(ISERROR(SEARCH('Listados Datos'!$P$6,Y120)))</xm:f>
            <xm:f>'Listados Datos'!$P$6</xm:f>
            <x14:dxf>
              <fill>
                <patternFill>
                  <bgColor rgb="FFFFC000"/>
                </patternFill>
              </fill>
            </x14:dxf>
          </x14:cfRule>
          <x14:cfRule type="containsText" priority="14995" operator="containsText" id="{C603A503-A768-4821-A819-9191D8E0200A}">
            <xm:f>NOT(ISERROR(SEARCH('Listados Datos'!$P$7,Y120)))</xm:f>
            <xm:f>'Listados Datos'!$P$7</xm:f>
            <x14:dxf>
              <fill>
                <patternFill>
                  <bgColor rgb="FFFF0000"/>
                </patternFill>
              </fill>
            </x14:dxf>
          </x14:cfRule>
          <xm:sqref>Y120:Y121</xm:sqref>
        </x14:conditionalFormatting>
        <x14:conditionalFormatting xmlns:xm="http://schemas.microsoft.com/office/excel/2006/main">
          <x14:cfRule type="containsText" priority="14963" operator="containsText" id="{4DE4B983-CFAD-4875-9897-A28A2A47C581}">
            <xm:f>NOT(ISERROR(SEARCH('Listados Datos'!$T$3,AW121)))</xm:f>
            <xm:f>'Listados Datos'!$T$3</xm:f>
            <x14:dxf>
              <fill>
                <patternFill patternType="solid">
                  <bgColor rgb="FFC00000"/>
                </patternFill>
              </fill>
            </x14:dxf>
          </x14:cfRule>
          <x14:cfRule type="containsText" priority="14964" operator="containsText" id="{275F535A-4FCD-4C73-9A12-D4F0B29BE7F7}">
            <xm:f>NOT(ISERROR(SEARCH('Listados Datos'!$T$4,AW121)))</xm:f>
            <xm:f>'Listados Datos'!$T$4</xm:f>
            <x14:dxf>
              <font>
                <b/>
                <i val="0"/>
                <color theme="0"/>
              </font>
              <fill>
                <patternFill>
                  <bgColor rgb="FFE26B0A"/>
                </patternFill>
              </fill>
            </x14:dxf>
          </x14:cfRule>
          <x14:cfRule type="containsText" priority="14965" operator="containsText" id="{E975A5DD-3969-4168-8E01-FC1B8C029D94}">
            <xm:f>NOT(ISERROR(SEARCH('Listados Datos'!$T$5,AW121)))</xm:f>
            <xm:f>'Listados Datos'!$T$5</xm:f>
            <x14:dxf>
              <font>
                <b/>
                <i val="0"/>
                <color auto="1"/>
              </font>
              <fill>
                <patternFill>
                  <bgColor rgb="FFFFFF00"/>
                </patternFill>
              </fill>
            </x14:dxf>
          </x14:cfRule>
          <x14:cfRule type="containsText" priority="14966" operator="containsText" id="{CBAAD5B3-96D8-4C41-A6BA-686ADE55E46C}">
            <xm:f>NOT(ISERROR(SEARCH('Listados Datos'!$T$6,AW121)))</xm:f>
            <xm:f>'Listados Datos'!$T$6</xm:f>
            <x14:dxf>
              <font>
                <b/>
                <i val="0"/>
              </font>
              <fill>
                <patternFill>
                  <bgColor rgb="FF92D050"/>
                </patternFill>
              </fill>
            </x14:dxf>
          </x14:cfRule>
          <xm:sqref>AW121</xm:sqref>
        </x14:conditionalFormatting>
        <x14:conditionalFormatting xmlns:xm="http://schemas.microsoft.com/office/excel/2006/main">
          <x14:cfRule type="containsText" priority="14911" operator="containsText" id="{985C29C2-D135-43BE-B321-1A730D51F047}">
            <xm:f>NOT(ISERROR(SEARCH('Listados Datos'!$P$3,AU122)))</xm:f>
            <xm:f>'Listados Datos'!$P$3</xm:f>
            <x14:dxf>
              <fill>
                <patternFill>
                  <bgColor rgb="FF99CC00"/>
                </patternFill>
              </fill>
            </x14:dxf>
          </x14:cfRule>
          <x14:cfRule type="containsText" priority="14912" operator="containsText" id="{236D1022-381F-492D-BBA7-B15452625C46}">
            <xm:f>NOT(ISERROR(SEARCH('Listados Datos'!$P$4,AU122)))</xm:f>
            <xm:f>'Listados Datos'!$P$4</xm:f>
            <x14:dxf>
              <fill>
                <patternFill>
                  <bgColor rgb="FF33CC33"/>
                </patternFill>
              </fill>
            </x14:dxf>
          </x14:cfRule>
          <x14:cfRule type="containsText" priority="14913" operator="containsText" id="{B389C0D3-5B37-447A-A6AE-29D85FC8E053}">
            <xm:f>NOT(ISERROR(SEARCH('Listados Datos'!$P$5,AU122)))</xm:f>
            <xm:f>'Listados Datos'!$P$5</xm:f>
            <x14:dxf>
              <fill>
                <patternFill>
                  <bgColor rgb="FFFFFF00"/>
                </patternFill>
              </fill>
            </x14:dxf>
          </x14:cfRule>
          <x14:cfRule type="containsText" priority="14914" operator="containsText" id="{2246527A-4B8D-4495-BAAE-3E908F176F83}">
            <xm:f>NOT(ISERROR(SEARCH('Listados Datos'!$P$6,AU122)))</xm:f>
            <xm:f>'Listados Datos'!$P$6</xm:f>
            <x14:dxf>
              <fill>
                <patternFill>
                  <bgColor rgb="FFFFC000"/>
                </patternFill>
              </fill>
            </x14:dxf>
          </x14:cfRule>
          <x14:cfRule type="containsText" priority="14915" operator="containsText" id="{89745F5E-C0FD-4887-BC10-AA2FCC3AED8D}">
            <xm:f>NOT(ISERROR(SEARCH('Listados Datos'!$P$7,AU122)))</xm:f>
            <xm:f>'Listados Datos'!$P$7</xm:f>
            <x14:dxf>
              <fill>
                <patternFill>
                  <bgColor rgb="FFFF0000"/>
                </patternFill>
              </fill>
            </x14:dxf>
          </x14:cfRule>
          <xm:sqref>AU122</xm:sqref>
        </x14:conditionalFormatting>
        <x14:conditionalFormatting xmlns:xm="http://schemas.microsoft.com/office/excel/2006/main">
          <x14:cfRule type="containsText" priority="14949" operator="containsText" id="{4038870F-F882-41D9-939E-99532671C9E7}">
            <xm:f>NOT(ISERROR(SEARCH('Listados Datos'!$T$3,AE122)))</xm:f>
            <xm:f>'Listados Datos'!$T$3</xm:f>
            <x14:dxf>
              <fill>
                <patternFill patternType="solid">
                  <bgColor rgb="FFC00000"/>
                </patternFill>
              </fill>
            </x14:dxf>
          </x14:cfRule>
          <x14:cfRule type="containsText" priority="14950" operator="containsText" id="{7E2A87AE-AA5B-41A4-B8E1-A84F86624D49}">
            <xm:f>NOT(ISERROR(SEARCH('Listados Datos'!$T$4,AE122)))</xm:f>
            <xm:f>'Listados Datos'!$T$4</xm:f>
            <x14:dxf>
              <font>
                <b/>
                <i val="0"/>
                <color theme="0"/>
              </font>
              <fill>
                <patternFill>
                  <bgColor rgb="FFE26B0A"/>
                </patternFill>
              </fill>
            </x14:dxf>
          </x14:cfRule>
          <x14:cfRule type="containsText" priority="14951" operator="containsText" id="{8ACE6517-4E8A-464A-83AB-F28E83AD234B}">
            <xm:f>NOT(ISERROR(SEARCH('Listados Datos'!$T$5,AE122)))</xm:f>
            <xm:f>'Listados Datos'!$T$5</xm:f>
            <x14:dxf>
              <font>
                <b/>
                <i val="0"/>
                <color auto="1"/>
              </font>
              <fill>
                <patternFill>
                  <bgColor rgb="FFFFFF00"/>
                </patternFill>
              </fill>
            </x14:dxf>
          </x14:cfRule>
          <x14:cfRule type="containsText" priority="14952" operator="containsText" id="{C6984A5C-D497-4C42-872C-1DD8ECE79B08}">
            <xm:f>NOT(ISERROR(SEARCH('Listados Datos'!$T$6,AE122)))</xm:f>
            <xm:f>'Listados Datos'!$T$6</xm:f>
            <x14:dxf>
              <font>
                <b/>
                <i val="0"/>
              </font>
              <fill>
                <patternFill>
                  <bgColor rgb="FF92D050"/>
                </patternFill>
              </fill>
            </x14:dxf>
          </x14:cfRule>
          <xm:sqref>AE122:AF122</xm:sqref>
        </x14:conditionalFormatting>
        <x14:conditionalFormatting xmlns:xm="http://schemas.microsoft.com/office/excel/2006/main">
          <x14:cfRule type="containsText" priority="14945" operator="containsText" id="{0AC2F844-6960-4D5D-A986-A9A7380FAB6D}">
            <xm:f>NOT(ISERROR(SEARCH('Listados Datos'!$T$3,AA122)))</xm:f>
            <xm:f>'Listados Datos'!$T$3</xm:f>
            <x14:dxf>
              <fill>
                <patternFill patternType="solid">
                  <bgColor rgb="FFC00000"/>
                </patternFill>
              </fill>
            </x14:dxf>
          </x14:cfRule>
          <x14:cfRule type="containsText" priority="14946" operator="containsText" id="{67E8238A-8FDF-4921-9CAB-7927868080FD}">
            <xm:f>NOT(ISERROR(SEARCH('Listados Datos'!$T$4,AA122)))</xm:f>
            <xm:f>'Listados Datos'!$T$4</xm:f>
            <x14:dxf>
              <font>
                <b/>
                <i val="0"/>
                <color theme="0"/>
              </font>
              <fill>
                <patternFill>
                  <bgColor rgb="FFE26B0A"/>
                </patternFill>
              </fill>
            </x14:dxf>
          </x14:cfRule>
          <x14:cfRule type="containsText" priority="14947" operator="containsText" id="{2D05EDF7-7476-4B1F-850E-400DB6EFFC23}">
            <xm:f>NOT(ISERROR(SEARCH('Listados Datos'!$T$5,AA122)))</xm:f>
            <xm:f>'Listados Datos'!$T$5</xm:f>
            <x14:dxf>
              <font>
                <b/>
                <i val="0"/>
                <color auto="1"/>
              </font>
              <fill>
                <patternFill>
                  <bgColor rgb="FFFFFF00"/>
                </patternFill>
              </fill>
            </x14:dxf>
          </x14:cfRule>
          <x14:cfRule type="containsText" priority="14948" operator="containsText" id="{7ED93386-B135-48B2-8B70-BCE61DB8C84F}">
            <xm:f>NOT(ISERROR(SEARCH('Listados Datos'!$T$6,AA122)))</xm:f>
            <xm:f>'Listados Datos'!$T$6</xm:f>
            <x14:dxf>
              <font>
                <b/>
                <i val="0"/>
              </font>
              <fill>
                <patternFill>
                  <bgColor rgb="FF92D050"/>
                </patternFill>
              </fill>
            </x14:dxf>
          </x14:cfRule>
          <xm:sqref>AA122</xm:sqref>
        </x14:conditionalFormatting>
        <x14:conditionalFormatting xmlns:xm="http://schemas.microsoft.com/office/excel/2006/main">
          <x14:cfRule type="containsText" priority="14935" operator="containsText" id="{CD927327-E113-40F1-A3DC-03B878924D3D}">
            <xm:f>NOT(ISERROR(SEARCH('Listados Datos'!$P$3,Y122)))</xm:f>
            <xm:f>'Listados Datos'!$P$3</xm:f>
            <x14:dxf>
              <fill>
                <patternFill>
                  <bgColor rgb="FF99CC00"/>
                </patternFill>
              </fill>
            </x14:dxf>
          </x14:cfRule>
          <x14:cfRule type="containsText" priority="14936" operator="containsText" id="{DE863CBF-98BD-4718-90E7-D275D1D6AAA6}">
            <xm:f>NOT(ISERROR(SEARCH('Listados Datos'!$P$4,Y122)))</xm:f>
            <xm:f>'Listados Datos'!$P$4</xm:f>
            <x14:dxf>
              <fill>
                <patternFill>
                  <bgColor rgb="FF33CC33"/>
                </patternFill>
              </fill>
            </x14:dxf>
          </x14:cfRule>
          <x14:cfRule type="containsText" priority="14937" operator="containsText" id="{5529E7D7-A938-4739-A17D-51EABCB35998}">
            <xm:f>NOT(ISERROR(SEARCH('Listados Datos'!$P$5,Y122)))</xm:f>
            <xm:f>'Listados Datos'!$P$5</xm:f>
            <x14:dxf>
              <fill>
                <patternFill>
                  <bgColor rgb="FFFFFF00"/>
                </patternFill>
              </fill>
            </x14:dxf>
          </x14:cfRule>
          <x14:cfRule type="containsText" priority="14938" operator="containsText" id="{4234D4EB-58E7-445D-BB29-E8220B8DDD84}">
            <xm:f>NOT(ISERROR(SEARCH('Listados Datos'!$P$6,Y122)))</xm:f>
            <xm:f>'Listados Datos'!$P$6</xm:f>
            <x14:dxf>
              <fill>
                <patternFill>
                  <bgColor rgb="FFFFC000"/>
                </patternFill>
              </fill>
            </x14:dxf>
          </x14:cfRule>
          <x14:cfRule type="containsText" priority="14939" operator="containsText" id="{676F0494-8EAD-4D09-AC84-CE4C08C2A472}">
            <xm:f>NOT(ISERROR(SEARCH('Listados Datos'!$P$7,Y122)))</xm:f>
            <xm:f>'Listados Datos'!$P$7</xm:f>
            <x14:dxf>
              <fill>
                <patternFill>
                  <bgColor rgb="FFFF0000"/>
                </patternFill>
              </fill>
            </x14:dxf>
          </x14:cfRule>
          <xm:sqref>Y122</xm:sqref>
        </x14:conditionalFormatting>
        <x14:conditionalFormatting xmlns:xm="http://schemas.microsoft.com/office/excel/2006/main">
          <x14:cfRule type="containsText" priority="14921" operator="containsText" id="{F88E3A20-4D26-4F14-A10E-40DB17D196F1}">
            <xm:f>NOT(ISERROR(SEARCH('Listados Datos'!$T$3,AW122)))</xm:f>
            <xm:f>'Listados Datos'!$T$3</xm:f>
            <x14:dxf>
              <fill>
                <patternFill patternType="solid">
                  <bgColor rgb="FFC00000"/>
                </patternFill>
              </fill>
            </x14:dxf>
          </x14:cfRule>
          <x14:cfRule type="containsText" priority="14922" operator="containsText" id="{56AC89B6-2CC6-4A80-A8C9-A51F206D1F73}">
            <xm:f>NOT(ISERROR(SEARCH('Listados Datos'!$T$4,AW122)))</xm:f>
            <xm:f>'Listados Datos'!$T$4</xm:f>
            <x14:dxf>
              <font>
                <b/>
                <i val="0"/>
                <color theme="0"/>
              </font>
              <fill>
                <patternFill>
                  <bgColor rgb="FFE26B0A"/>
                </patternFill>
              </fill>
            </x14:dxf>
          </x14:cfRule>
          <x14:cfRule type="containsText" priority="14923" operator="containsText" id="{98C769DA-58CE-41FB-A830-D71070AE598C}">
            <xm:f>NOT(ISERROR(SEARCH('Listados Datos'!$T$5,AW122)))</xm:f>
            <xm:f>'Listados Datos'!$T$5</xm:f>
            <x14:dxf>
              <font>
                <b/>
                <i val="0"/>
                <color auto="1"/>
              </font>
              <fill>
                <patternFill>
                  <bgColor rgb="FFFFFF00"/>
                </patternFill>
              </fill>
            </x14:dxf>
          </x14:cfRule>
          <x14:cfRule type="containsText" priority="14924" operator="containsText" id="{0A2D5507-E7A7-44B7-A107-8F19D7A7A5BF}">
            <xm:f>NOT(ISERROR(SEARCH('Listados Datos'!$T$6,AW122)))</xm:f>
            <xm:f>'Listados Datos'!$T$6</xm:f>
            <x14:dxf>
              <font>
                <b/>
                <i val="0"/>
              </font>
              <fill>
                <patternFill>
                  <bgColor rgb="FF92D050"/>
                </patternFill>
              </fill>
            </x14:dxf>
          </x14:cfRule>
          <xm:sqref>AW122</xm:sqref>
        </x14:conditionalFormatting>
        <x14:conditionalFormatting xmlns:xm="http://schemas.microsoft.com/office/excel/2006/main">
          <x14:cfRule type="containsText" priority="14775" operator="containsText" id="{412194B9-F262-4CAC-94F9-B4E7D6A2FBD6}">
            <xm:f>NOT(ISERROR(SEARCH('Listados Datos'!$P$3,AU127)))</xm:f>
            <xm:f>'Listados Datos'!$P$3</xm:f>
            <x14:dxf>
              <fill>
                <patternFill>
                  <bgColor rgb="FF99CC00"/>
                </patternFill>
              </fill>
            </x14:dxf>
          </x14:cfRule>
          <x14:cfRule type="containsText" priority="14776" operator="containsText" id="{31B17789-E031-4F5A-A42E-C12C2DD554E2}">
            <xm:f>NOT(ISERROR(SEARCH('Listados Datos'!$P$4,AU127)))</xm:f>
            <xm:f>'Listados Datos'!$P$4</xm:f>
            <x14:dxf>
              <fill>
                <patternFill>
                  <bgColor rgb="FF33CC33"/>
                </patternFill>
              </fill>
            </x14:dxf>
          </x14:cfRule>
          <x14:cfRule type="containsText" priority="14777" operator="containsText" id="{34DFB7B6-221D-4A2B-AAA9-621AFED68DDB}">
            <xm:f>NOT(ISERROR(SEARCH('Listados Datos'!$P$5,AU127)))</xm:f>
            <xm:f>'Listados Datos'!$P$5</xm:f>
            <x14:dxf>
              <fill>
                <patternFill>
                  <bgColor rgb="FFFFFF00"/>
                </patternFill>
              </fill>
            </x14:dxf>
          </x14:cfRule>
          <x14:cfRule type="containsText" priority="14778" operator="containsText" id="{B6DA0EC4-B4F5-4537-A892-2DC2F071B4B8}">
            <xm:f>NOT(ISERROR(SEARCH('Listados Datos'!$P$6,AU127)))</xm:f>
            <xm:f>'Listados Datos'!$P$6</xm:f>
            <x14:dxf>
              <fill>
                <patternFill>
                  <bgColor rgb="FFFFC000"/>
                </patternFill>
              </fill>
            </x14:dxf>
          </x14:cfRule>
          <x14:cfRule type="containsText" priority="14779" operator="containsText" id="{5BDF4DB5-FBFE-4CE7-BBA0-8BA0F8AF3F65}">
            <xm:f>NOT(ISERROR(SEARCH('Listados Datos'!$P$7,AU127)))</xm:f>
            <xm:f>'Listados Datos'!$P$7</xm:f>
            <x14:dxf>
              <fill>
                <patternFill>
                  <bgColor rgb="FFFF0000"/>
                </patternFill>
              </fill>
            </x14:dxf>
          </x14:cfRule>
          <xm:sqref>AU127</xm:sqref>
        </x14:conditionalFormatting>
        <x14:conditionalFormatting xmlns:xm="http://schemas.microsoft.com/office/excel/2006/main">
          <x14:cfRule type="containsText" priority="14841" operator="containsText" id="{EDD834EB-27F1-415C-ACC0-F0F01998125E}">
            <xm:f>NOT(ISERROR(SEARCH('Listados Datos'!$T$3,AW129)))</xm:f>
            <xm:f>'Listados Datos'!$T$3</xm:f>
            <x14:dxf>
              <fill>
                <patternFill patternType="solid">
                  <bgColor rgb="FFC00000"/>
                </patternFill>
              </fill>
            </x14:dxf>
          </x14:cfRule>
          <x14:cfRule type="containsText" priority="14842" operator="containsText" id="{A6802512-2875-4995-BA85-5A9DEAFB0CE9}">
            <xm:f>NOT(ISERROR(SEARCH('Listados Datos'!$T$4,AW129)))</xm:f>
            <xm:f>'Listados Datos'!$T$4</xm:f>
            <x14:dxf>
              <font>
                <b/>
                <i val="0"/>
                <color theme="0"/>
              </font>
              <fill>
                <patternFill>
                  <bgColor rgb="FFE26B0A"/>
                </patternFill>
              </fill>
            </x14:dxf>
          </x14:cfRule>
          <x14:cfRule type="containsText" priority="14843" operator="containsText" id="{FBE2701E-CD94-4300-8D05-0DBC1BEBA88D}">
            <xm:f>NOT(ISERROR(SEARCH('Listados Datos'!$T$5,AW129)))</xm:f>
            <xm:f>'Listados Datos'!$T$5</xm:f>
            <x14:dxf>
              <font>
                <b/>
                <i val="0"/>
                <color auto="1"/>
              </font>
              <fill>
                <patternFill>
                  <bgColor rgb="FFFFFF00"/>
                </patternFill>
              </fill>
            </x14:dxf>
          </x14:cfRule>
          <x14:cfRule type="containsText" priority="14844" operator="containsText" id="{DAC94F34-3CE6-4194-A546-F99B2960764F}">
            <xm:f>NOT(ISERROR(SEARCH('Listados Datos'!$T$6,AW129)))</xm:f>
            <xm:f>'Listados Datos'!$T$6</xm:f>
            <x14:dxf>
              <font>
                <b/>
                <i val="0"/>
              </font>
              <fill>
                <patternFill>
                  <bgColor rgb="FF92D050"/>
                </patternFill>
              </fill>
            </x14:dxf>
          </x14:cfRule>
          <xm:sqref>AW129</xm:sqref>
        </x14:conditionalFormatting>
        <x14:conditionalFormatting xmlns:xm="http://schemas.microsoft.com/office/excel/2006/main">
          <x14:cfRule type="containsText" priority="14831" operator="containsText" id="{53FB03A8-F072-44DF-89DC-3A289FC03B22}">
            <xm:f>NOT(ISERROR(SEARCH('Listados Datos'!$P$3,AU129)))</xm:f>
            <xm:f>'Listados Datos'!$P$3</xm:f>
            <x14:dxf>
              <fill>
                <patternFill>
                  <bgColor rgb="FF99CC00"/>
                </patternFill>
              </fill>
            </x14:dxf>
          </x14:cfRule>
          <x14:cfRule type="containsText" priority="14832" operator="containsText" id="{EC7332D0-1303-44DC-9FA6-279EC472F158}">
            <xm:f>NOT(ISERROR(SEARCH('Listados Datos'!$P$4,AU129)))</xm:f>
            <xm:f>'Listados Datos'!$P$4</xm:f>
            <x14:dxf>
              <fill>
                <patternFill>
                  <bgColor rgb="FF33CC33"/>
                </patternFill>
              </fill>
            </x14:dxf>
          </x14:cfRule>
          <x14:cfRule type="containsText" priority="14833" operator="containsText" id="{C8FFD901-B980-4FAE-A5B4-995896851A9C}">
            <xm:f>NOT(ISERROR(SEARCH('Listados Datos'!$P$5,AU129)))</xm:f>
            <xm:f>'Listados Datos'!$P$5</xm:f>
            <x14:dxf>
              <fill>
                <patternFill>
                  <bgColor rgb="FFFFFF00"/>
                </patternFill>
              </fill>
            </x14:dxf>
          </x14:cfRule>
          <x14:cfRule type="containsText" priority="14834" operator="containsText" id="{EC74CA0E-44B2-451B-B5B1-8D85EFC719AE}">
            <xm:f>NOT(ISERROR(SEARCH('Listados Datos'!$P$6,AU129)))</xm:f>
            <xm:f>'Listados Datos'!$P$6</xm:f>
            <x14:dxf>
              <fill>
                <patternFill>
                  <bgColor rgb="FFFFC000"/>
                </patternFill>
              </fill>
            </x14:dxf>
          </x14:cfRule>
          <x14:cfRule type="containsText" priority="14835" operator="containsText" id="{1B2D2FD8-3DA8-49C0-9A1D-09DDD41CB8C4}">
            <xm:f>NOT(ISERROR(SEARCH('Listados Datos'!$P$7,AU129)))</xm:f>
            <xm:f>'Listados Datos'!$P$7</xm:f>
            <x14:dxf>
              <fill>
                <patternFill>
                  <bgColor rgb="FFFF0000"/>
                </patternFill>
              </fill>
            </x14:dxf>
          </x14:cfRule>
          <xm:sqref>AU129</xm:sqref>
        </x14:conditionalFormatting>
        <x14:conditionalFormatting xmlns:xm="http://schemas.microsoft.com/office/excel/2006/main">
          <x14:cfRule type="containsText" priority="14799" operator="containsText" id="{F8A52547-2FD8-42DE-BE3A-AA02BC531836}">
            <xm:f>NOT(ISERROR(SEARCH('Listados Datos'!$T$3,AW126)))</xm:f>
            <xm:f>'Listados Datos'!$T$3</xm:f>
            <x14:dxf>
              <fill>
                <patternFill patternType="solid">
                  <bgColor rgb="FFC00000"/>
                </patternFill>
              </fill>
            </x14:dxf>
          </x14:cfRule>
          <x14:cfRule type="containsText" priority="14800" operator="containsText" id="{F87FD5F4-7301-40AE-81B7-3E1421CD9C43}">
            <xm:f>NOT(ISERROR(SEARCH('Listados Datos'!$T$4,AW126)))</xm:f>
            <xm:f>'Listados Datos'!$T$4</xm:f>
            <x14:dxf>
              <font>
                <b/>
                <i val="0"/>
                <color theme="0"/>
              </font>
              <fill>
                <patternFill>
                  <bgColor rgb="FFE26B0A"/>
                </patternFill>
              </fill>
            </x14:dxf>
          </x14:cfRule>
          <x14:cfRule type="containsText" priority="14801" operator="containsText" id="{968F8629-7762-48E1-97F6-D5D32F7A8B98}">
            <xm:f>NOT(ISERROR(SEARCH('Listados Datos'!$T$5,AW126)))</xm:f>
            <xm:f>'Listados Datos'!$T$5</xm:f>
            <x14:dxf>
              <font>
                <b/>
                <i val="0"/>
                <color auto="1"/>
              </font>
              <fill>
                <patternFill>
                  <bgColor rgb="FFFFFF00"/>
                </patternFill>
              </fill>
            </x14:dxf>
          </x14:cfRule>
          <x14:cfRule type="containsText" priority="14802" operator="containsText" id="{D98AAABB-6510-4CEE-B7CE-B673E1EFB545}">
            <xm:f>NOT(ISERROR(SEARCH('Listados Datos'!$T$6,AW126)))</xm:f>
            <xm:f>'Listados Datos'!$T$6</xm:f>
            <x14:dxf>
              <font>
                <b/>
                <i val="0"/>
              </font>
              <fill>
                <patternFill>
                  <bgColor rgb="FF92D050"/>
                </patternFill>
              </fill>
            </x14:dxf>
          </x14:cfRule>
          <xm:sqref>AW126</xm:sqref>
        </x14:conditionalFormatting>
        <x14:conditionalFormatting xmlns:xm="http://schemas.microsoft.com/office/excel/2006/main">
          <x14:cfRule type="containsText" priority="14789" operator="containsText" id="{027C79C4-2763-4E98-A8EF-4F757B6FD727}">
            <xm:f>NOT(ISERROR(SEARCH('Listados Datos'!$P$3,AU126)))</xm:f>
            <xm:f>'Listados Datos'!$P$3</xm:f>
            <x14:dxf>
              <fill>
                <patternFill>
                  <bgColor rgb="FF99CC00"/>
                </patternFill>
              </fill>
            </x14:dxf>
          </x14:cfRule>
          <x14:cfRule type="containsText" priority="14790" operator="containsText" id="{2C443D2D-969F-4279-961B-7BFA41659B9E}">
            <xm:f>NOT(ISERROR(SEARCH('Listados Datos'!$P$4,AU126)))</xm:f>
            <xm:f>'Listados Datos'!$P$4</xm:f>
            <x14:dxf>
              <fill>
                <patternFill>
                  <bgColor rgb="FF33CC33"/>
                </patternFill>
              </fill>
            </x14:dxf>
          </x14:cfRule>
          <x14:cfRule type="containsText" priority="14791" operator="containsText" id="{DA8C4580-E537-4D86-A0A8-777874F9CADF}">
            <xm:f>NOT(ISERROR(SEARCH('Listados Datos'!$P$5,AU126)))</xm:f>
            <xm:f>'Listados Datos'!$P$5</xm:f>
            <x14:dxf>
              <fill>
                <patternFill>
                  <bgColor rgb="FFFFFF00"/>
                </patternFill>
              </fill>
            </x14:dxf>
          </x14:cfRule>
          <x14:cfRule type="containsText" priority="14792" operator="containsText" id="{3B8E122E-2DAF-484D-BEBA-61C84FD26866}">
            <xm:f>NOT(ISERROR(SEARCH('Listados Datos'!$P$6,AU126)))</xm:f>
            <xm:f>'Listados Datos'!$P$6</xm:f>
            <x14:dxf>
              <fill>
                <patternFill>
                  <bgColor rgb="FFFFC000"/>
                </patternFill>
              </fill>
            </x14:dxf>
          </x14:cfRule>
          <x14:cfRule type="containsText" priority="14793" operator="containsText" id="{6C9EDAE7-0222-4A98-AE2F-0EF116F5CB13}">
            <xm:f>NOT(ISERROR(SEARCH('Listados Datos'!$P$7,AU126)))</xm:f>
            <xm:f>'Listados Datos'!$P$7</xm:f>
            <x14:dxf>
              <fill>
                <patternFill>
                  <bgColor rgb="FFFF0000"/>
                </patternFill>
              </fill>
            </x14:dxf>
          </x14:cfRule>
          <xm:sqref>AU126</xm:sqref>
        </x14:conditionalFormatting>
        <x14:conditionalFormatting xmlns:xm="http://schemas.microsoft.com/office/excel/2006/main">
          <x14:cfRule type="containsText" priority="14907" operator="containsText" id="{673D4370-A373-472A-9D5F-7DF4731E85E9}">
            <xm:f>NOT(ISERROR(SEARCH('Listados Datos'!$T$3,AE124)))</xm:f>
            <xm:f>'Listados Datos'!$T$3</xm:f>
            <x14:dxf>
              <fill>
                <patternFill patternType="solid">
                  <bgColor rgb="FFC00000"/>
                </patternFill>
              </fill>
            </x14:dxf>
          </x14:cfRule>
          <x14:cfRule type="containsText" priority="14908" operator="containsText" id="{7708CACC-084C-4CD2-8C0E-FE9026C0CC45}">
            <xm:f>NOT(ISERROR(SEARCH('Listados Datos'!$T$4,AE124)))</xm:f>
            <xm:f>'Listados Datos'!$T$4</xm:f>
            <x14:dxf>
              <font>
                <b/>
                <i val="0"/>
                <color theme="0"/>
              </font>
              <fill>
                <patternFill>
                  <bgColor rgb="FFE26B0A"/>
                </patternFill>
              </fill>
            </x14:dxf>
          </x14:cfRule>
          <x14:cfRule type="containsText" priority="14909" operator="containsText" id="{6212B432-17A3-435A-A2F8-2A6DC3E85685}">
            <xm:f>NOT(ISERROR(SEARCH('Listados Datos'!$T$5,AE124)))</xm:f>
            <xm:f>'Listados Datos'!$T$5</xm:f>
            <x14:dxf>
              <font>
                <b/>
                <i val="0"/>
                <color auto="1"/>
              </font>
              <fill>
                <patternFill>
                  <bgColor rgb="FFFFFF00"/>
                </patternFill>
              </fill>
            </x14:dxf>
          </x14:cfRule>
          <x14:cfRule type="containsText" priority="14910" operator="containsText" id="{A3CD3312-B534-4050-8D7F-B6603675FA03}">
            <xm:f>NOT(ISERROR(SEARCH('Listados Datos'!$T$6,AE124)))</xm:f>
            <xm:f>'Listados Datos'!$T$6</xm:f>
            <x14:dxf>
              <font>
                <b/>
                <i val="0"/>
              </font>
              <fill>
                <patternFill>
                  <bgColor rgb="FF92D050"/>
                </patternFill>
              </fill>
            </x14:dxf>
          </x14:cfRule>
          <xm:sqref>AE124:AF125 AE129:AF129</xm:sqref>
        </x14:conditionalFormatting>
        <x14:conditionalFormatting xmlns:xm="http://schemas.microsoft.com/office/excel/2006/main">
          <x14:cfRule type="containsText" priority="14903" operator="containsText" id="{35426787-99FD-4F60-889C-1DEE8F4529ED}">
            <xm:f>NOT(ISERROR(SEARCH('Listados Datos'!$T$3,AA124)))</xm:f>
            <xm:f>'Listados Datos'!$T$3</xm:f>
            <x14:dxf>
              <fill>
                <patternFill patternType="solid">
                  <bgColor rgb="FFC00000"/>
                </patternFill>
              </fill>
            </x14:dxf>
          </x14:cfRule>
          <x14:cfRule type="containsText" priority="14904" operator="containsText" id="{09600D01-FCEB-48BA-8734-1C9C52FD08EA}">
            <xm:f>NOT(ISERROR(SEARCH('Listados Datos'!$T$4,AA124)))</xm:f>
            <xm:f>'Listados Datos'!$T$4</xm:f>
            <x14:dxf>
              <font>
                <b/>
                <i val="0"/>
                <color theme="0"/>
              </font>
              <fill>
                <patternFill>
                  <bgColor rgb="FFE26B0A"/>
                </patternFill>
              </fill>
            </x14:dxf>
          </x14:cfRule>
          <x14:cfRule type="containsText" priority="14905" operator="containsText" id="{E41BE6AB-8F29-4311-8861-5FE0B6AA2134}">
            <xm:f>NOT(ISERROR(SEARCH('Listados Datos'!$T$5,AA124)))</xm:f>
            <xm:f>'Listados Datos'!$T$5</xm:f>
            <x14:dxf>
              <font>
                <b/>
                <i val="0"/>
                <color auto="1"/>
              </font>
              <fill>
                <patternFill>
                  <bgColor rgb="FFFFFF00"/>
                </patternFill>
              </fill>
            </x14:dxf>
          </x14:cfRule>
          <x14:cfRule type="containsText" priority="14906" operator="containsText" id="{94BD65BC-399A-410E-9972-9CD1969F0ACA}">
            <xm:f>NOT(ISERROR(SEARCH('Listados Datos'!$T$6,AA124)))</xm:f>
            <xm:f>'Listados Datos'!$T$6</xm:f>
            <x14:dxf>
              <font>
                <b/>
                <i val="0"/>
              </font>
              <fill>
                <patternFill>
                  <bgColor rgb="FF92D050"/>
                </patternFill>
              </fill>
            </x14:dxf>
          </x14:cfRule>
          <xm:sqref>AA124:AA125</xm:sqref>
        </x14:conditionalFormatting>
        <x14:conditionalFormatting xmlns:xm="http://schemas.microsoft.com/office/excel/2006/main">
          <x14:cfRule type="containsText" priority="14893" operator="containsText" id="{FD98CE1C-5CE8-419A-88E5-72BED000FF25}">
            <xm:f>NOT(ISERROR(SEARCH('Listados Datos'!$P$3,Y124)))</xm:f>
            <xm:f>'Listados Datos'!$P$3</xm:f>
            <x14:dxf>
              <fill>
                <patternFill>
                  <bgColor rgb="FF99CC00"/>
                </patternFill>
              </fill>
            </x14:dxf>
          </x14:cfRule>
          <x14:cfRule type="containsText" priority="14894" operator="containsText" id="{D0C843C7-D615-4601-839F-06FED332A644}">
            <xm:f>NOT(ISERROR(SEARCH('Listados Datos'!$P$4,Y124)))</xm:f>
            <xm:f>'Listados Datos'!$P$4</xm:f>
            <x14:dxf>
              <fill>
                <patternFill>
                  <bgColor rgb="FF33CC33"/>
                </patternFill>
              </fill>
            </x14:dxf>
          </x14:cfRule>
          <x14:cfRule type="containsText" priority="14895" operator="containsText" id="{A1910923-942A-48CD-819A-2EE80CDBDE67}">
            <xm:f>NOT(ISERROR(SEARCH('Listados Datos'!$P$5,Y124)))</xm:f>
            <xm:f>'Listados Datos'!$P$5</xm:f>
            <x14:dxf>
              <fill>
                <patternFill>
                  <bgColor rgb="FFFFFF00"/>
                </patternFill>
              </fill>
            </x14:dxf>
          </x14:cfRule>
          <x14:cfRule type="containsText" priority="14896" operator="containsText" id="{41BC881F-B391-4222-A89D-AA9CFE31CF79}">
            <xm:f>NOT(ISERROR(SEARCH('Listados Datos'!$P$6,Y124)))</xm:f>
            <xm:f>'Listados Datos'!$P$6</xm:f>
            <x14:dxf>
              <fill>
                <patternFill>
                  <bgColor rgb="FFFFC000"/>
                </patternFill>
              </fill>
            </x14:dxf>
          </x14:cfRule>
          <x14:cfRule type="containsText" priority="14897" operator="containsText" id="{2873D7B7-0EDA-4527-81F5-15B217DB0891}">
            <xm:f>NOT(ISERROR(SEARCH('Listados Datos'!$P$7,Y124)))</xm:f>
            <xm:f>'Listados Datos'!$P$7</xm:f>
            <x14:dxf>
              <fill>
                <patternFill>
                  <bgColor rgb="FFFF0000"/>
                </patternFill>
              </fill>
            </x14:dxf>
          </x14:cfRule>
          <xm:sqref>Y124:Y125</xm:sqref>
        </x14:conditionalFormatting>
        <x14:conditionalFormatting xmlns:xm="http://schemas.microsoft.com/office/excel/2006/main">
          <x14:cfRule type="containsText" priority="14869" operator="containsText" id="{6D1CE161-34F3-473B-B8A8-4D6B25E74133}">
            <xm:f>NOT(ISERROR(SEARCH('Listados Datos'!$T$3,AW124)))</xm:f>
            <xm:f>'Listados Datos'!$T$3</xm:f>
            <x14:dxf>
              <fill>
                <patternFill patternType="solid">
                  <bgColor rgb="FFC00000"/>
                </patternFill>
              </fill>
            </x14:dxf>
          </x14:cfRule>
          <x14:cfRule type="containsText" priority="14870" operator="containsText" id="{6FFD5A5E-01A4-4DDB-8F44-B5240711BD5E}">
            <xm:f>NOT(ISERROR(SEARCH('Listados Datos'!$T$4,AW124)))</xm:f>
            <xm:f>'Listados Datos'!$T$4</xm:f>
            <x14:dxf>
              <font>
                <b/>
                <i val="0"/>
                <color theme="0"/>
              </font>
              <fill>
                <patternFill>
                  <bgColor rgb="FFE26B0A"/>
                </patternFill>
              </fill>
            </x14:dxf>
          </x14:cfRule>
          <x14:cfRule type="containsText" priority="14871" operator="containsText" id="{526F6910-D9E2-4B9F-AE76-81232D90995B}">
            <xm:f>NOT(ISERROR(SEARCH('Listados Datos'!$T$5,AW124)))</xm:f>
            <xm:f>'Listados Datos'!$T$5</xm:f>
            <x14:dxf>
              <font>
                <b/>
                <i val="0"/>
                <color auto="1"/>
              </font>
              <fill>
                <patternFill>
                  <bgColor rgb="FFFFFF00"/>
                </patternFill>
              </fill>
            </x14:dxf>
          </x14:cfRule>
          <x14:cfRule type="containsText" priority="14872" operator="containsText" id="{F767230C-FD9D-4B23-AF3B-72503B357172}">
            <xm:f>NOT(ISERROR(SEARCH('Listados Datos'!$T$6,AW124)))</xm:f>
            <xm:f>'Listados Datos'!$T$6</xm:f>
            <x14:dxf>
              <font>
                <b/>
                <i val="0"/>
              </font>
              <fill>
                <patternFill>
                  <bgColor rgb="FF92D050"/>
                </patternFill>
              </fill>
            </x14:dxf>
          </x14:cfRule>
          <xm:sqref>AW124</xm:sqref>
        </x14:conditionalFormatting>
        <x14:conditionalFormatting xmlns:xm="http://schemas.microsoft.com/office/excel/2006/main">
          <x14:cfRule type="containsText" priority="14859" operator="containsText" id="{04B6171E-9538-42F0-9E6D-5E5487A7F06C}">
            <xm:f>NOT(ISERROR(SEARCH('Listados Datos'!$P$3,AU124)))</xm:f>
            <xm:f>'Listados Datos'!$P$3</xm:f>
            <x14:dxf>
              <fill>
                <patternFill>
                  <bgColor rgb="FF99CC00"/>
                </patternFill>
              </fill>
            </x14:dxf>
          </x14:cfRule>
          <x14:cfRule type="containsText" priority="14860" operator="containsText" id="{50DCD210-E2D4-44BF-8D78-88AE3C3D183C}">
            <xm:f>NOT(ISERROR(SEARCH('Listados Datos'!$P$4,AU124)))</xm:f>
            <xm:f>'Listados Datos'!$P$4</xm:f>
            <x14:dxf>
              <fill>
                <patternFill>
                  <bgColor rgb="FF33CC33"/>
                </patternFill>
              </fill>
            </x14:dxf>
          </x14:cfRule>
          <x14:cfRule type="containsText" priority="14861" operator="containsText" id="{974E8DC2-A968-48E7-98F3-AAF519CB4567}">
            <xm:f>NOT(ISERROR(SEARCH('Listados Datos'!$P$5,AU124)))</xm:f>
            <xm:f>'Listados Datos'!$P$5</xm:f>
            <x14:dxf>
              <fill>
                <patternFill>
                  <bgColor rgb="FFFFFF00"/>
                </patternFill>
              </fill>
            </x14:dxf>
          </x14:cfRule>
          <x14:cfRule type="containsText" priority="14862" operator="containsText" id="{B69F20B8-6359-42EF-85B9-2B6D3D4589DE}">
            <xm:f>NOT(ISERROR(SEARCH('Listados Datos'!$P$6,AU124)))</xm:f>
            <xm:f>'Listados Datos'!$P$6</xm:f>
            <x14:dxf>
              <fill>
                <patternFill>
                  <bgColor rgb="FFFFC000"/>
                </patternFill>
              </fill>
            </x14:dxf>
          </x14:cfRule>
          <x14:cfRule type="containsText" priority="14863" operator="containsText" id="{3FF82C18-8F15-4B14-B802-879D806B47ED}">
            <xm:f>NOT(ISERROR(SEARCH('Listados Datos'!$P$7,AU124)))</xm:f>
            <xm:f>'Listados Datos'!$P$7</xm:f>
            <x14:dxf>
              <fill>
                <patternFill>
                  <bgColor rgb="FFFF0000"/>
                </patternFill>
              </fill>
            </x14:dxf>
          </x14:cfRule>
          <xm:sqref>AU124</xm:sqref>
        </x14:conditionalFormatting>
        <x14:conditionalFormatting xmlns:xm="http://schemas.microsoft.com/office/excel/2006/main">
          <x14:cfRule type="containsText" priority="14855" operator="containsText" id="{C3DB878B-5879-4F0F-9783-C7FDFFB10230}">
            <xm:f>NOT(ISERROR(SEARCH('Listados Datos'!$T$3,AW125)))</xm:f>
            <xm:f>'Listados Datos'!$T$3</xm:f>
            <x14:dxf>
              <fill>
                <patternFill patternType="solid">
                  <bgColor rgb="FFC00000"/>
                </patternFill>
              </fill>
            </x14:dxf>
          </x14:cfRule>
          <x14:cfRule type="containsText" priority="14856" operator="containsText" id="{8B86DB1B-FA6E-433E-B0DE-E0AEC08A8620}">
            <xm:f>NOT(ISERROR(SEARCH('Listados Datos'!$T$4,AW125)))</xm:f>
            <xm:f>'Listados Datos'!$T$4</xm:f>
            <x14:dxf>
              <font>
                <b/>
                <i val="0"/>
                <color theme="0"/>
              </font>
              <fill>
                <patternFill>
                  <bgColor rgb="FFE26B0A"/>
                </patternFill>
              </fill>
            </x14:dxf>
          </x14:cfRule>
          <x14:cfRule type="containsText" priority="14857" operator="containsText" id="{102C0663-C140-4369-8A81-2E0FEDA20BF6}">
            <xm:f>NOT(ISERROR(SEARCH('Listados Datos'!$T$5,AW125)))</xm:f>
            <xm:f>'Listados Datos'!$T$5</xm:f>
            <x14:dxf>
              <font>
                <b/>
                <i val="0"/>
                <color auto="1"/>
              </font>
              <fill>
                <patternFill>
                  <bgColor rgb="FFFFFF00"/>
                </patternFill>
              </fill>
            </x14:dxf>
          </x14:cfRule>
          <x14:cfRule type="containsText" priority="14858" operator="containsText" id="{D48FDFA9-19FC-4559-A006-293F8880A385}">
            <xm:f>NOT(ISERROR(SEARCH('Listados Datos'!$T$6,AW125)))</xm:f>
            <xm:f>'Listados Datos'!$T$6</xm:f>
            <x14:dxf>
              <font>
                <b/>
                <i val="0"/>
              </font>
              <fill>
                <patternFill>
                  <bgColor rgb="FF92D050"/>
                </patternFill>
              </fill>
            </x14:dxf>
          </x14:cfRule>
          <xm:sqref>AW125</xm:sqref>
        </x14:conditionalFormatting>
        <x14:conditionalFormatting xmlns:xm="http://schemas.microsoft.com/office/excel/2006/main">
          <x14:cfRule type="containsText" priority="14845" operator="containsText" id="{35412BD3-780C-4450-8179-4F19DC8B8F0A}">
            <xm:f>NOT(ISERROR(SEARCH('Listados Datos'!$P$3,AU125)))</xm:f>
            <xm:f>'Listados Datos'!$P$3</xm:f>
            <x14:dxf>
              <fill>
                <patternFill>
                  <bgColor rgb="FF99CC00"/>
                </patternFill>
              </fill>
            </x14:dxf>
          </x14:cfRule>
          <x14:cfRule type="containsText" priority="14846" operator="containsText" id="{8B84D3D9-6A16-47A2-A4A4-E4FCE079ACDB}">
            <xm:f>NOT(ISERROR(SEARCH('Listados Datos'!$P$4,AU125)))</xm:f>
            <xm:f>'Listados Datos'!$P$4</xm:f>
            <x14:dxf>
              <fill>
                <patternFill>
                  <bgColor rgb="FF33CC33"/>
                </patternFill>
              </fill>
            </x14:dxf>
          </x14:cfRule>
          <x14:cfRule type="containsText" priority="14847" operator="containsText" id="{DB8F62DE-66B5-4C39-9FD7-1A9CE95BFF57}">
            <xm:f>NOT(ISERROR(SEARCH('Listados Datos'!$P$5,AU125)))</xm:f>
            <xm:f>'Listados Datos'!$P$5</xm:f>
            <x14:dxf>
              <fill>
                <patternFill>
                  <bgColor rgb="FFFFFF00"/>
                </patternFill>
              </fill>
            </x14:dxf>
          </x14:cfRule>
          <x14:cfRule type="containsText" priority="14848" operator="containsText" id="{DAC9BFF2-8432-4467-92B8-F7B9193AAD95}">
            <xm:f>NOT(ISERROR(SEARCH('Listados Datos'!$P$6,AU125)))</xm:f>
            <xm:f>'Listados Datos'!$P$6</xm:f>
            <x14:dxf>
              <fill>
                <patternFill>
                  <bgColor rgb="FFFFC000"/>
                </patternFill>
              </fill>
            </x14:dxf>
          </x14:cfRule>
          <x14:cfRule type="containsText" priority="14849" operator="containsText" id="{4171FF04-8645-4305-BDB6-1CD99300D359}">
            <xm:f>NOT(ISERROR(SEARCH('Listados Datos'!$P$7,AU125)))</xm:f>
            <xm:f>'Listados Datos'!$P$7</xm:f>
            <x14:dxf>
              <fill>
                <patternFill>
                  <bgColor rgb="FFFF0000"/>
                </patternFill>
              </fill>
            </x14:dxf>
          </x14:cfRule>
          <xm:sqref>AU125</xm:sqref>
        </x14:conditionalFormatting>
        <x14:conditionalFormatting xmlns:xm="http://schemas.microsoft.com/office/excel/2006/main">
          <x14:cfRule type="containsText" priority="14827" operator="containsText" id="{E25D8B63-CCA3-4456-9F01-B5394614E229}">
            <xm:f>NOT(ISERROR(SEARCH('Listados Datos'!$T$3,AE126)))</xm:f>
            <xm:f>'Listados Datos'!$T$3</xm:f>
            <x14:dxf>
              <fill>
                <patternFill patternType="solid">
                  <bgColor rgb="FFC00000"/>
                </patternFill>
              </fill>
            </x14:dxf>
          </x14:cfRule>
          <x14:cfRule type="containsText" priority="14828" operator="containsText" id="{115E7CF0-1314-440A-A417-A0A2A0AEC72C}">
            <xm:f>NOT(ISERROR(SEARCH('Listados Datos'!$T$4,AE126)))</xm:f>
            <xm:f>'Listados Datos'!$T$4</xm:f>
            <x14:dxf>
              <font>
                <b/>
                <i val="0"/>
                <color theme="0"/>
              </font>
              <fill>
                <patternFill>
                  <bgColor rgb="FFE26B0A"/>
                </patternFill>
              </fill>
            </x14:dxf>
          </x14:cfRule>
          <x14:cfRule type="containsText" priority="14829" operator="containsText" id="{21DBD732-8CF6-4F97-91F8-7851C0A2E790}">
            <xm:f>NOT(ISERROR(SEARCH('Listados Datos'!$T$5,AE126)))</xm:f>
            <xm:f>'Listados Datos'!$T$5</xm:f>
            <x14:dxf>
              <font>
                <b/>
                <i val="0"/>
                <color auto="1"/>
              </font>
              <fill>
                <patternFill>
                  <bgColor rgb="FFFFFF00"/>
                </patternFill>
              </fill>
            </x14:dxf>
          </x14:cfRule>
          <x14:cfRule type="containsText" priority="14830" operator="containsText" id="{A8C434A4-DFEA-48CF-B45A-574272A86842}">
            <xm:f>NOT(ISERROR(SEARCH('Listados Datos'!$T$6,AE126)))</xm:f>
            <xm:f>'Listados Datos'!$T$6</xm:f>
            <x14:dxf>
              <font>
                <b/>
                <i val="0"/>
              </font>
              <fill>
                <patternFill>
                  <bgColor rgb="FF92D050"/>
                </patternFill>
              </fill>
            </x14:dxf>
          </x14:cfRule>
          <xm:sqref>AE126:AF127</xm:sqref>
        </x14:conditionalFormatting>
        <x14:conditionalFormatting xmlns:xm="http://schemas.microsoft.com/office/excel/2006/main">
          <x14:cfRule type="containsText" priority="14823" operator="containsText" id="{A0D8E62E-CC6B-4118-8D41-8543110CF39C}">
            <xm:f>NOT(ISERROR(SEARCH('Listados Datos'!$T$3,AA126)))</xm:f>
            <xm:f>'Listados Datos'!$T$3</xm:f>
            <x14:dxf>
              <fill>
                <patternFill patternType="solid">
                  <bgColor rgb="FFC00000"/>
                </patternFill>
              </fill>
            </x14:dxf>
          </x14:cfRule>
          <x14:cfRule type="containsText" priority="14824" operator="containsText" id="{60A85331-0C04-4253-BB1D-5B58A384BFAB}">
            <xm:f>NOT(ISERROR(SEARCH('Listados Datos'!$T$4,AA126)))</xm:f>
            <xm:f>'Listados Datos'!$T$4</xm:f>
            <x14:dxf>
              <font>
                <b/>
                <i val="0"/>
                <color theme="0"/>
              </font>
              <fill>
                <patternFill>
                  <bgColor rgb="FFE26B0A"/>
                </patternFill>
              </fill>
            </x14:dxf>
          </x14:cfRule>
          <x14:cfRule type="containsText" priority="14825" operator="containsText" id="{21440AE4-56D3-4D0E-BB17-DFF3EF111E6E}">
            <xm:f>NOT(ISERROR(SEARCH('Listados Datos'!$T$5,AA126)))</xm:f>
            <xm:f>'Listados Datos'!$T$5</xm:f>
            <x14:dxf>
              <font>
                <b/>
                <i val="0"/>
                <color auto="1"/>
              </font>
              <fill>
                <patternFill>
                  <bgColor rgb="FFFFFF00"/>
                </patternFill>
              </fill>
            </x14:dxf>
          </x14:cfRule>
          <x14:cfRule type="containsText" priority="14826" operator="containsText" id="{F1033100-FD25-49A1-9F73-81B4A8D0A473}">
            <xm:f>NOT(ISERROR(SEARCH('Listados Datos'!$T$6,AA126)))</xm:f>
            <xm:f>'Listados Datos'!$T$6</xm:f>
            <x14:dxf>
              <font>
                <b/>
                <i val="0"/>
              </font>
              <fill>
                <patternFill>
                  <bgColor rgb="FF92D050"/>
                </patternFill>
              </fill>
            </x14:dxf>
          </x14:cfRule>
          <xm:sqref>AA126:AA127</xm:sqref>
        </x14:conditionalFormatting>
        <x14:conditionalFormatting xmlns:xm="http://schemas.microsoft.com/office/excel/2006/main">
          <x14:cfRule type="containsText" priority="14813" operator="containsText" id="{9CD36BE0-E77A-4580-9FC5-6DBE50193582}">
            <xm:f>NOT(ISERROR(SEARCH('Listados Datos'!$P$3,Y126)))</xm:f>
            <xm:f>'Listados Datos'!$P$3</xm:f>
            <x14:dxf>
              <fill>
                <patternFill>
                  <bgColor rgb="FF99CC00"/>
                </patternFill>
              </fill>
            </x14:dxf>
          </x14:cfRule>
          <x14:cfRule type="containsText" priority="14814" operator="containsText" id="{147228FD-0E16-4260-BF7B-162B64529C76}">
            <xm:f>NOT(ISERROR(SEARCH('Listados Datos'!$P$4,Y126)))</xm:f>
            <xm:f>'Listados Datos'!$P$4</xm:f>
            <x14:dxf>
              <fill>
                <patternFill>
                  <bgColor rgb="FF33CC33"/>
                </patternFill>
              </fill>
            </x14:dxf>
          </x14:cfRule>
          <x14:cfRule type="containsText" priority="14815" operator="containsText" id="{D374C459-070F-451E-AC54-EA8EF3B381B1}">
            <xm:f>NOT(ISERROR(SEARCH('Listados Datos'!$P$5,Y126)))</xm:f>
            <xm:f>'Listados Datos'!$P$5</xm:f>
            <x14:dxf>
              <fill>
                <patternFill>
                  <bgColor rgb="FFFFFF00"/>
                </patternFill>
              </fill>
            </x14:dxf>
          </x14:cfRule>
          <x14:cfRule type="containsText" priority="14816" operator="containsText" id="{73CABCC5-42B1-408D-80E4-2EDC95451967}">
            <xm:f>NOT(ISERROR(SEARCH('Listados Datos'!$P$6,Y126)))</xm:f>
            <xm:f>'Listados Datos'!$P$6</xm:f>
            <x14:dxf>
              <fill>
                <patternFill>
                  <bgColor rgb="FFFFC000"/>
                </patternFill>
              </fill>
            </x14:dxf>
          </x14:cfRule>
          <x14:cfRule type="containsText" priority="14817" operator="containsText" id="{3E538079-A9C5-498F-AE0B-93676B03BD4C}">
            <xm:f>NOT(ISERROR(SEARCH('Listados Datos'!$P$7,Y126)))</xm:f>
            <xm:f>'Listados Datos'!$P$7</xm:f>
            <x14:dxf>
              <fill>
                <patternFill>
                  <bgColor rgb="FFFF0000"/>
                </patternFill>
              </fill>
            </x14:dxf>
          </x14:cfRule>
          <xm:sqref>Y126:Y127</xm:sqref>
        </x14:conditionalFormatting>
        <x14:conditionalFormatting xmlns:xm="http://schemas.microsoft.com/office/excel/2006/main">
          <x14:cfRule type="containsText" priority="14785" operator="containsText" id="{C6566F66-093C-4EE1-BA53-F7772187EB59}">
            <xm:f>NOT(ISERROR(SEARCH('Listados Datos'!$T$3,AW127)))</xm:f>
            <xm:f>'Listados Datos'!$T$3</xm:f>
            <x14:dxf>
              <fill>
                <patternFill patternType="solid">
                  <bgColor rgb="FFC00000"/>
                </patternFill>
              </fill>
            </x14:dxf>
          </x14:cfRule>
          <x14:cfRule type="containsText" priority="14786" operator="containsText" id="{B0A83239-19EA-4A46-ABB3-D8064183CCBB}">
            <xm:f>NOT(ISERROR(SEARCH('Listados Datos'!$T$4,AW127)))</xm:f>
            <xm:f>'Listados Datos'!$T$4</xm:f>
            <x14:dxf>
              <font>
                <b/>
                <i val="0"/>
                <color theme="0"/>
              </font>
              <fill>
                <patternFill>
                  <bgColor rgb="FFE26B0A"/>
                </patternFill>
              </fill>
            </x14:dxf>
          </x14:cfRule>
          <x14:cfRule type="containsText" priority="14787" operator="containsText" id="{B2FA6A80-7E14-4698-853E-A15E8BD360EB}">
            <xm:f>NOT(ISERROR(SEARCH('Listados Datos'!$T$5,AW127)))</xm:f>
            <xm:f>'Listados Datos'!$T$5</xm:f>
            <x14:dxf>
              <font>
                <b/>
                <i val="0"/>
                <color auto="1"/>
              </font>
              <fill>
                <patternFill>
                  <bgColor rgb="FFFFFF00"/>
                </patternFill>
              </fill>
            </x14:dxf>
          </x14:cfRule>
          <x14:cfRule type="containsText" priority="14788" operator="containsText" id="{7B5D58E1-5A6D-4093-ABA2-791B85C1C007}">
            <xm:f>NOT(ISERROR(SEARCH('Listados Datos'!$T$6,AW127)))</xm:f>
            <xm:f>'Listados Datos'!$T$6</xm:f>
            <x14:dxf>
              <font>
                <b/>
                <i val="0"/>
              </font>
              <fill>
                <patternFill>
                  <bgColor rgb="FF92D050"/>
                </patternFill>
              </fill>
            </x14:dxf>
          </x14:cfRule>
          <xm:sqref>AW127</xm:sqref>
        </x14:conditionalFormatting>
        <x14:conditionalFormatting xmlns:xm="http://schemas.microsoft.com/office/excel/2006/main">
          <x14:cfRule type="containsText" priority="14733" operator="containsText" id="{CE5C3877-B3B7-453D-8590-417A73E5355B}">
            <xm:f>NOT(ISERROR(SEARCH('Listados Datos'!$P$3,AU128)))</xm:f>
            <xm:f>'Listados Datos'!$P$3</xm:f>
            <x14:dxf>
              <fill>
                <patternFill>
                  <bgColor rgb="FF99CC00"/>
                </patternFill>
              </fill>
            </x14:dxf>
          </x14:cfRule>
          <x14:cfRule type="containsText" priority="14734" operator="containsText" id="{EEEF5E31-2DD5-47C6-9C9B-15C9149AEDD0}">
            <xm:f>NOT(ISERROR(SEARCH('Listados Datos'!$P$4,AU128)))</xm:f>
            <xm:f>'Listados Datos'!$P$4</xm:f>
            <x14:dxf>
              <fill>
                <patternFill>
                  <bgColor rgb="FF33CC33"/>
                </patternFill>
              </fill>
            </x14:dxf>
          </x14:cfRule>
          <x14:cfRule type="containsText" priority="14735" operator="containsText" id="{F898588A-04DF-4441-B8DA-00752F425ED8}">
            <xm:f>NOT(ISERROR(SEARCH('Listados Datos'!$P$5,AU128)))</xm:f>
            <xm:f>'Listados Datos'!$P$5</xm:f>
            <x14:dxf>
              <fill>
                <patternFill>
                  <bgColor rgb="FFFFFF00"/>
                </patternFill>
              </fill>
            </x14:dxf>
          </x14:cfRule>
          <x14:cfRule type="containsText" priority="14736" operator="containsText" id="{69DD5196-1A30-4ADA-90E9-2C61AE8A6AD1}">
            <xm:f>NOT(ISERROR(SEARCH('Listados Datos'!$P$6,AU128)))</xm:f>
            <xm:f>'Listados Datos'!$P$6</xm:f>
            <x14:dxf>
              <fill>
                <patternFill>
                  <bgColor rgb="FFFFC000"/>
                </patternFill>
              </fill>
            </x14:dxf>
          </x14:cfRule>
          <x14:cfRule type="containsText" priority="14737" operator="containsText" id="{15F0E8B0-63F2-4C33-BF28-7CAA8C324F42}">
            <xm:f>NOT(ISERROR(SEARCH('Listados Datos'!$P$7,AU128)))</xm:f>
            <xm:f>'Listados Datos'!$P$7</xm:f>
            <x14:dxf>
              <fill>
                <patternFill>
                  <bgColor rgb="FFFF0000"/>
                </patternFill>
              </fill>
            </x14:dxf>
          </x14:cfRule>
          <xm:sqref>AU128</xm:sqref>
        </x14:conditionalFormatting>
        <x14:conditionalFormatting xmlns:xm="http://schemas.microsoft.com/office/excel/2006/main">
          <x14:cfRule type="containsText" priority="14771" operator="containsText" id="{D9B02BDD-2A95-45AE-9621-F78FBDADE4E8}">
            <xm:f>NOT(ISERROR(SEARCH('Listados Datos'!$T$3,AE128)))</xm:f>
            <xm:f>'Listados Datos'!$T$3</xm:f>
            <x14:dxf>
              <fill>
                <patternFill patternType="solid">
                  <bgColor rgb="FFC00000"/>
                </patternFill>
              </fill>
            </x14:dxf>
          </x14:cfRule>
          <x14:cfRule type="containsText" priority="14772" operator="containsText" id="{37FD51C2-F43E-4E03-AD40-6D60CCB5516B}">
            <xm:f>NOT(ISERROR(SEARCH('Listados Datos'!$T$4,AE128)))</xm:f>
            <xm:f>'Listados Datos'!$T$4</xm:f>
            <x14:dxf>
              <font>
                <b/>
                <i val="0"/>
                <color theme="0"/>
              </font>
              <fill>
                <patternFill>
                  <bgColor rgb="FFE26B0A"/>
                </patternFill>
              </fill>
            </x14:dxf>
          </x14:cfRule>
          <x14:cfRule type="containsText" priority="14773" operator="containsText" id="{6D01DD9D-9203-4BE9-9BF5-E579428D602F}">
            <xm:f>NOT(ISERROR(SEARCH('Listados Datos'!$T$5,AE128)))</xm:f>
            <xm:f>'Listados Datos'!$T$5</xm:f>
            <x14:dxf>
              <font>
                <b/>
                <i val="0"/>
                <color auto="1"/>
              </font>
              <fill>
                <patternFill>
                  <bgColor rgb="FFFFFF00"/>
                </patternFill>
              </fill>
            </x14:dxf>
          </x14:cfRule>
          <x14:cfRule type="containsText" priority="14774" operator="containsText" id="{E8CE1AC3-98AB-415C-B3D1-3F73842B4926}">
            <xm:f>NOT(ISERROR(SEARCH('Listados Datos'!$T$6,AE128)))</xm:f>
            <xm:f>'Listados Datos'!$T$6</xm:f>
            <x14:dxf>
              <font>
                <b/>
                <i val="0"/>
              </font>
              <fill>
                <patternFill>
                  <bgColor rgb="FF92D050"/>
                </patternFill>
              </fill>
            </x14:dxf>
          </x14:cfRule>
          <xm:sqref>AE128:AF128</xm:sqref>
        </x14:conditionalFormatting>
        <x14:conditionalFormatting xmlns:xm="http://schemas.microsoft.com/office/excel/2006/main">
          <x14:cfRule type="containsText" priority="14767" operator="containsText" id="{79E4195B-E4B1-48B5-BAB3-7A50E334723F}">
            <xm:f>NOT(ISERROR(SEARCH('Listados Datos'!$T$3,AA128)))</xm:f>
            <xm:f>'Listados Datos'!$T$3</xm:f>
            <x14:dxf>
              <fill>
                <patternFill patternType="solid">
                  <bgColor rgb="FFC00000"/>
                </patternFill>
              </fill>
            </x14:dxf>
          </x14:cfRule>
          <x14:cfRule type="containsText" priority="14768" operator="containsText" id="{41E0D529-925D-48A1-BB31-9AE6428191B1}">
            <xm:f>NOT(ISERROR(SEARCH('Listados Datos'!$T$4,AA128)))</xm:f>
            <xm:f>'Listados Datos'!$T$4</xm:f>
            <x14:dxf>
              <font>
                <b/>
                <i val="0"/>
                <color theme="0"/>
              </font>
              <fill>
                <patternFill>
                  <bgColor rgb="FFE26B0A"/>
                </patternFill>
              </fill>
            </x14:dxf>
          </x14:cfRule>
          <x14:cfRule type="containsText" priority="14769" operator="containsText" id="{1F5CA861-A5C6-4E50-AB82-5EA871679CD6}">
            <xm:f>NOT(ISERROR(SEARCH('Listados Datos'!$T$5,AA128)))</xm:f>
            <xm:f>'Listados Datos'!$T$5</xm:f>
            <x14:dxf>
              <font>
                <b/>
                <i val="0"/>
                <color auto="1"/>
              </font>
              <fill>
                <patternFill>
                  <bgColor rgb="FFFFFF00"/>
                </patternFill>
              </fill>
            </x14:dxf>
          </x14:cfRule>
          <x14:cfRule type="containsText" priority="14770" operator="containsText" id="{768843AF-48D0-4584-88C8-374A86931015}">
            <xm:f>NOT(ISERROR(SEARCH('Listados Datos'!$T$6,AA128)))</xm:f>
            <xm:f>'Listados Datos'!$T$6</xm:f>
            <x14:dxf>
              <font>
                <b/>
                <i val="0"/>
              </font>
              <fill>
                <patternFill>
                  <bgColor rgb="FF92D050"/>
                </patternFill>
              </fill>
            </x14:dxf>
          </x14:cfRule>
          <xm:sqref>AA128</xm:sqref>
        </x14:conditionalFormatting>
        <x14:conditionalFormatting xmlns:xm="http://schemas.microsoft.com/office/excel/2006/main">
          <x14:cfRule type="containsText" priority="14757" operator="containsText" id="{631D2001-D6AB-4E50-B2D7-1683F731CE28}">
            <xm:f>NOT(ISERROR(SEARCH('Listados Datos'!$P$3,Y128)))</xm:f>
            <xm:f>'Listados Datos'!$P$3</xm:f>
            <x14:dxf>
              <fill>
                <patternFill>
                  <bgColor rgb="FF99CC00"/>
                </patternFill>
              </fill>
            </x14:dxf>
          </x14:cfRule>
          <x14:cfRule type="containsText" priority="14758" operator="containsText" id="{3861506F-8D24-436E-B97C-87F79065993B}">
            <xm:f>NOT(ISERROR(SEARCH('Listados Datos'!$P$4,Y128)))</xm:f>
            <xm:f>'Listados Datos'!$P$4</xm:f>
            <x14:dxf>
              <fill>
                <patternFill>
                  <bgColor rgb="FF33CC33"/>
                </patternFill>
              </fill>
            </x14:dxf>
          </x14:cfRule>
          <x14:cfRule type="containsText" priority="14759" operator="containsText" id="{ABEC4ECE-3F3F-4930-A67F-26B24AC76D7F}">
            <xm:f>NOT(ISERROR(SEARCH('Listados Datos'!$P$5,Y128)))</xm:f>
            <xm:f>'Listados Datos'!$P$5</xm:f>
            <x14:dxf>
              <fill>
                <patternFill>
                  <bgColor rgb="FFFFFF00"/>
                </patternFill>
              </fill>
            </x14:dxf>
          </x14:cfRule>
          <x14:cfRule type="containsText" priority="14760" operator="containsText" id="{11B3B8DF-1A25-4265-AD78-B0B5F6419B18}">
            <xm:f>NOT(ISERROR(SEARCH('Listados Datos'!$P$6,Y128)))</xm:f>
            <xm:f>'Listados Datos'!$P$6</xm:f>
            <x14:dxf>
              <fill>
                <patternFill>
                  <bgColor rgb="FFFFC000"/>
                </patternFill>
              </fill>
            </x14:dxf>
          </x14:cfRule>
          <x14:cfRule type="containsText" priority="14761" operator="containsText" id="{560C89C5-71EE-4A44-97F7-356208F42F55}">
            <xm:f>NOT(ISERROR(SEARCH('Listados Datos'!$P$7,Y128)))</xm:f>
            <xm:f>'Listados Datos'!$P$7</xm:f>
            <x14:dxf>
              <fill>
                <patternFill>
                  <bgColor rgb="FFFF0000"/>
                </patternFill>
              </fill>
            </x14:dxf>
          </x14:cfRule>
          <xm:sqref>Y128</xm:sqref>
        </x14:conditionalFormatting>
        <x14:conditionalFormatting xmlns:xm="http://schemas.microsoft.com/office/excel/2006/main">
          <x14:cfRule type="containsText" priority="14743" operator="containsText" id="{3A620004-2F4E-4F50-9759-B93B09B9E059}">
            <xm:f>NOT(ISERROR(SEARCH('Listados Datos'!$T$3,AW128)))</xm:f>
            <xm:f>'Listados Datos'!$T$3</xm:f>
            <x14:dxf>
              <fill>
                <patternFill patternType="solid">
                  <bgColor rgb="FFC00000"/>
                </patternFill>
              </fill>
            </x14:dxf>
          </x14:cfRule>
          <x14:cfRule type="containsText" priority="14744" operator="containsText" id="{0D25EC56-6F66-46F3-8C17-3DA979B8370D}">
            <xm:f>NOT(ISERROR(SEARCH('Listados Datos'!$T$4,AW128)))</xm:f>
            <xm:f>'Listados Datos'!$T$4</xm:f>
            <x14:dxf>
              <font>
                <b/>
                <i val="0"/>
                <color theme="0"/>
              </font>
              <fill>
                <patternFill>
                  <bgColor rgb="FFE26B0A"/>
                </patternFill>
              </fill>
            </x14:dxf>
          </x14:cfRule>
          <x14:cfRule type="containsText" priority="14745" operator="containsText" id="{20A3168A-50C9-4BD4-90DE-2F26177327BA}">
            <xm:f>NOT(ISERROR(SEARCH('Listados Datos'!$T$5,AW128)))</xm:f>
            <xm:f>'Listados Datos'!$T$5</xm:f>
            <x14:dxf>
              <font>
                <b/>
                <i val="0"/>
                <color auto="1"/>
              </font>
              <fill>
                <patternFill>
                  <bgColor rgb="FFFFFF00"/>
                </patternFill>
              </fill>
            </x14:dxf>
          </x14:cfRule>
          <x14:cfRule type="containsText" priority="14746" operator="containsText" id="{5C1F5084-CD7B-4317-8973-DB8D1811AD47}">
            <xm:f>NOT(ISERROR(SEARCH('Listados Datos'!$T$6,AW128)))</xm:f>
            <xm:f>'Listados Datos'!$T$6</xm:f>
            <x14:dxf>
              <font>
                <b/>
                <i val="0"/>
              </font>
              <fill>
                <patternFill>
                  <bgColor rgb="FF92D050"/>
                </patternFill>
              </fill>
            </x14:dxf>
          </x14:cfRule>
          <xm:sqref>AW128</xm:sqref>
        </x14:conditionalFormatting>
        <x14:conditionalFormatting xmlns:xm="http://schemas.microsoft.com/office/excel/2006/main">
          <x14:cfRule type="containsText" priority="14517" operator="containsText" id="{54E2560C-2610-4800-ADEB-281B01D5E218}">
            <xm:f>NOT(ISERROR(SEARCH('Listados Datos'!$P$3,AU147)))</xm:f>
            <xm:f>'Listados Datos'!$P$3</xm:f>
            <x14:dxf>
              <fill>
                <patternFill>
                  <bgColor rgb="FF99CC00"/>
                </patternFill>
              </fill>
            </x14:dxf>
          </x14:cfRule>
          <x14:cfRule type="containsText" priority="14518" operator="containsText" id="{28B01E49-3CB6-4A39-B67D-81F53C335693}">
            <xm:f>NOT(ISERROR(SEARCH('Listados Datos'!$P$4,AU147)))</xm:f>
            <xm:f>'Listados Datos'!$P$4</xm:f>
            <x14:dxf>
              <fill>
                <patternFill>
                  <bgColor rgb="FF33CC33"/>
                </patternFill>
              </fill>
            </x14:dxf>
          </x14:cfRule>
          <x14:cfRule type="containsText" priority="14519" operator="containsText" id="{5E5DCCB2-ABD0-47C0-90CF-0B0A937FEFFC}">
            <xm:f>NOT(ISERROR(SEARCH('Listados Datos'!$P$5,AU147)))</xm:f>
            <xm:f>'Listados Datos'!$P$5</xm:f>
            <x14:dxf>
              <fill>
                <patternFill>
                  <bgColor rgb="FFFFFF00"/>
                </patternFill>
              </fill>
            </x14:dxf>
          </x14:cfRule>
          <x14:cfRule type="containsText" priority="14520" operator="containsText" id="{79439293-E6A4-4B7B-9801-B84AB6E2FBAD}">
            <xm:f>NOT(ISERROR(SEARCH('Listados Datos'!$P$6,AU147)))</xm:f>
            <xm:f>'Listados Datos'!$P$6</xm:f>
            <x14:dxf>
              <fill>
                <patternFill>
                  <bgColor rgb="FFFFC000"/>
                </patternFill>
              </fill>
            </x14:dxf>
          </x14:cfRule>
          <x14:cfRule type="containsText" priority="14521" operator="containsText" id="{274E7989-A234-4B69-95DB-C5EE4311705B}">
            <xm:f>NOT(ISERROR(SEARCH('Listados Datos'!$P$7,AU147)))</xm:f>
            <xm:f>'Listados Datos'!$P$7</xm:f>
            <x14:dxf>
              <fill>
                <patternFill>
                  <bgColor rgb="FFFF0000"/>
                </patternFill>
              </fill>
            </x14:dxf>
          </x14:cfRule>
          <xm:sqref>AU147</xm:sqref>
        </x14:conditionalFormatting>
        <x14:conditionalFormatting xmlns:xm="http://schemas.microsoft.com/office/excel/2006/main">
          <x14:cfRule type="containsText" priority="14527" operator="containsText" id="{E23C5EE4-7A76-4D1F-AF83-78DDE5F0FDB6}">
            <xm:f>NOT(ISERROR(SEARCH('Listados Datos'!$T$3,AW147)))</xm:f>
            <xm:f>'Listados Datos'!$T$3</xm:f>
            <x14:dxf>
              <fill>
                <patternFill patternType="solid">
                  <bgColor rgb="FFC00000"/>
                </patternFill>
              </fill>
            </x14:dxf>
          </x14:cfRule>
          <x14:cfRule type="containsText" priority="14528" operator="containsText" id="{A95AB7B7-F3EC-4BEE-8408-FDDA8EA8BD1F}">
            <xm:f>NOT(ISERROR(SEARCH('Listados Datos'!$T$4,AW147)))</xm:f>
            <xm:f>'Listados Datos'!$T$4</xm:f>
            <x14:dxf>
              <font>
                <b/>
                <i val="0"/>
                <color theme="0"/>
              </font>
              <fill>
                <patternFill>
                  <bgColor rgb="FFE26B0A"/>
                </patternFill>
              </fill>
            </x14:dxf>
          </x14:cfRule>
          <x14:cfRule type="containsText" priority="14529" operator="containsText" id="{0069C82A-8EC1-4926-930C-4ACA74E46E54}">
            <xm:f>NOT(ISERROR(SEARCH('Listados Datos'!$T$5,AW147)))</xm:f>
            <xm:f>'Listados Datos'!$T$5</xm:f>
            <x14:dxf>
              <font>
                <b/>
                <i val="0"/>
                <color auto="1"/>
              </font>
              <fill>
                <patternFill>
                  <bgColor rgb="FFFFFF00"/>
                </patternFill>
              </fill>
            </x14:dxf>
          </x14:cfRule>
          <x14:cfRule type="containsText" priority="14530" operator="containsText" id="{ED75DFAB-C856-4B4C-A45F-F66F2DFB52F0}">
            <xm:f>NOT(ISERROR(SEARCH('Listados Datos'!$T$6,AW147)))</xm:f>
            <xm:f>'Listados Datos'!$T$6</xm:f>
            <x14:dxf>
              <font>
                <b/>
                <i val="0"/>
              </font>
              <fill>
                <patternFill>
                  <bgColor rgb="FF92D050"/>
                </patternFill>
              </fill>
            </x14:dxf>
          </x14:cfRule>
          <xm:sqref>AW147</xm:sqref>
        </x14:conditionalFormatting>
        <x14:conditionalFormatting xmlns:xm="http://schemas.microsoft.com/office/excel/2006/main">
          <x14:cfRule type="containsText" priority="14485" operator="containsText" id="{3B7F9347-0DB8-440A-82AE-1141B50A962E}">
            <xm:f>NOT(ISERROR(SEARCH('Listados Datos'!$T$3,AW144)))</xm:f>
            <xm:f>'Listados Datos'!$T$3</xm:f>
            <x14:dxf>
              <fill>
                <patternFill patternType="solid">
                  <bgColor rgb="FFC00000"/>
                </patternFill>
              </fill>
            </x14:dxf>
          </x14:cfRule>
          <x14:cfRule type="containsText" priority="14486" operator="containsText" id="{5D605A0B-470E-4A82-803E-53BF5D76A1CE}">
            <xm:f>NOT(ISERROR(SEARCH('Listados Datos'!$T$4,AW144)))</xm:f>
            <xm:f>'Listados Datos'!$T$4</xm:f>
            <x14:dxf>
              <font>
                <b/>
                <i val="0"/>
                <color theme="0"/>
              </font>
              <fill>
                <patternFill>
                  <bgColor rgb="FFE26B0A"/>
                </patternFill>
              </fill>
            </x14:dxf>
          </x14:cfRule>
          <x14:cfRule type="containsText" priority="14487" operator="containsText" id="{592D4F9B-66D3-4FAE-954D-2C90187B9BAF}">
            <xm:f>NOT(ISERROR(SEARCH('Listados Datos'!$T$5,AW144)))</xm:f>
            <xm:f>'Listados Datos'!$T$5</xm:f>
            <x14:dxf>
              <font>
                <b/>
                <i val="0"/>
                <color auto="1"/>
              </font>
              <fill>
                <patternFill>
                  <bgColor rgb="FFFFFF00"/>
                </patternFill>
              </fill>
            </x14:dxf>
          </x14:cfRule>
          <x14:cfRule type="containsText" priority="14488" operator="containsText" id="{8475F99F-C22B-4D7D-A447-E84A746726A8}">
            <xm:f>NOT(ISERROR(SEARCH('Listados Datos'!$T$6,AW144)))</xm:f>
            <xm:f>'Listados Datos'!$T$6</xm:f>
            <x14:dxf>
              <font>
                <b/>
                <i val="0"/>
              </font>
              <fill>
                <patternFill>
                  <bgColor rgb="FF92D050"/>
                </patternFill>
              </fill>
            </x14:dxf>
          </x14:cfRule>
          <xm:sqref>AW144</xm:sqref>
        </x14:conditionalFormatting>
        <x14:conditionalFormatting xmlns:xm="http://schemas.microsoft.com/office/excel/2006/main">
          <x14:cfRule type="containsText" priority="14475" operator="containsText" id="{0032F011-B4BF-4F76-ACE7-F3ACD67EE36F}">
            <xm:f>NOT(ISERROR(SEARCH('Listados Datos'!$P$3,AU144)))</xm:f>
            <xm:f>'Listados Datos'!$P$3</xm:f>
            <x14:dxf>
              <fill>
                <patternFill>
                  <bgColor rgb="FF99CC00"/>
                </patternFill>
              </fill>
            </x14:dxf>
          </x14:cfRule>
          <x14:cfRule type="containsText" priority="14476" operator="containsText" id="{01D93B95-5443-47E2-BCCC-1473AE4DCB9B}">
            <xm:f>NOT(ISERROR(SEARCH('Listados Datos'!$P$4,AU144)))</xm:f>
            <xm:f>'Listados Datos'!$P$4</xm:f>
            <x14:dxf>
              <fill>
                <patternFill>
                  <bgColor rgb="FF33CC33"/>
                </patternFill>
              </fill>
            </x14:dxf>
          </x14:cfRule>
          <x14:cfRule type="containsText" priority="14477" operator="containsText" id="{25BB12E7-05A6-4193-9AEE-E28E299BAC97}">
            <xm:f>NOT(ISERROR(SEARCH('Listados Datos'!$P$5,AU144)))</xm:f>
            <xm:f>'Listados Datos'!$P$5</xm:f>
            <x14:dxf>
              <fill>
                <patternFill>
                  <bgColor rgb="FFFFFF00"/>
                </patternFill>
              </fill>
            </x14:dxf>
          </x14:cfRule>
          <x14:cfRule type="containsText" priority="14478" operator="containsText" id="{81C47559-B822-49FB-BB07-9AE7BDAA207F}">
            <xm:f>NOT(ISERROR(SEARCH('Listados Datos'!$P$6,AU144)))</xm:f>
            <xm:f>'Listados Datos'!$P$6</xm:f>
            <x14:dxf>
              <fill>
                <patternFill>
                  <bgColor rgb="FFFFC000"/>
                </patternFill>
              </fill>
            </x14:dxf>
          </x14:cfRule>
          <x14:cfRule type="containsText" priority="14479" operator="containsText" id="{C14DF6A7-6E1B-4416-BBA1-9C6A0707B002}">
            <xm:f>NOT(ISERROR(SEARCH('Listados Datos'!$P$7,AU144)))</xm:f>
            <xm:f>'Listados Datos'!$P$7</xm:f>
            <x14:dxf>
              <fill>
                <patternFill>
                  <bgColor rgb="FFFF0000"/>
                </patternFill>
              </fill>
            </x14:dxf>
          </x14:cfRule>
          <xm:sqref>AU144</xm:sqref>
        </x14:conditionalFormatting>
        <x14:conditionalFormatting xmlns:xm="http://schemas.microsoft.com/office/excel/2006/main">
          <x14:cfRule type="containsText" priority="14593" operator="containsText" id="{1C20D64A-B9F6-45AA-8514-F484D556017E}">
            <xm:f>NOT(ISERROR(SEARCH('Listados Datos'!$T$3,AE142)))</xm:f>
            <xm:f>'Listados Datos'!$T$3</xm:f>
            <x14:dxf>
              <fill>
                <patternFill patternType="solid">
                  <bgColor rgb="FFC00000"/>
                </patternFill>
              </fill>
            </x14:dxf>
          </x14:cfRule>
          <x14:cfRule type="containsText" priority="14594" operator="containsText" id="{E0FDD169-3C80-4B8D-8AEF-4F721A2A7872}">
            <xm:f>NOT(ISERROR(SEARCH('Listados Datos'!$T$4,AE142)))</xm:f>
            <xm:f>'Listados Datos'!$T$4</xm:f>
            <x14:dxf>
              <font>
                <b/>
                <i val="0"/>
                <color theme="0"/>
              </font>
              <fill>
                <patternFill>
                  <bgColor rgb="FFE26B0A"/>
                </patternFill>
              </fill>
            </x14:dxf>
          </x14:cfRule>
          <x14:cfRule type="containsText" priority="14595" operator="containsText" id="{11294D9F-5076-4949-A728-1E28F8F8F314}">
            <xm:f>NOT(ISERROR(SEARCH('Listados Datos'!$T$5,AE142)))</xm:f>
            <xm:f>'Listados Datos'!$T$5</xm:f>
            <x14:dxf>
              <font>
                <b/>
                <i val="0"/>
                <color auto="1"/>
              </font>
              <fill>
                <patternFill>
                  <bgColor rgb="FFFFFF00"/>
                </patternFill>
              </fill>
            </x14:dxf>
          </x14:cfRule>
          <x14:cfRule type="containsText" priority="14596" operator="containsText" id="{00391C84-34C2-44D8-8385-64944B1C0F39}">
            <xm:f>NOT(ISERROR(SEARCH('Listados Datos'!$T$6,AE142)))</xm:f>
            <xm:f>'Listados Datos'!$T$6</xm:f>
            <x14:dxf>
              <font>
                <b/>
                <i val="0"/>
              </font>
              <fill>
                <patternFill>
                  <bgColor rgb="FF92D050"/>
                </patternFill>
              </fill>
            </x14:dxf>
          </x14:cfRule>
          <xm:sqref>AE142:AF143 AE147:AF147</xm:sqref>
        </x14:conditionalFormatting>
        <x14:conditionalFormatting xmlns:xm="http://schemas.microsoft.com/office/excel/2006/main">
          <x14:cfRule type="containsText" priority="14589" operator="containsText" id="{D94F88D5-E387-436B-9F3E-41E67A970ACC}">
            <xm:f>NOT(ISERROR(SEARCH('Listados Datos'!$T$3,AA142)))</xm:f>
            <xm:f>'Listados Datos'!$T$3</xm:f>
            <x14:dxf>
              <fill>
                <patternFill patternType="solid">
                  <bgColor rgb="FFC00000"/>
                </patternFill>
              </fill>
            </x14:dxf>
          </x14:cfRule>
          <x14:cfRule type="containsText" priority="14590" operator="containsText" id="{B3EBF220-9FB7-40A0-9E06-302E2745416C}">
            <xm:f>NOT(ISERROR(SEARCH('Listados Datos'!$T$4,AA142)))</xm:f>
            <xm:f>'Listados Datos'!$T$4</xm:f>
            <x14:dxf>
              <font>
                <b/>
                <i val="0"/>
                <color theme="0"/>
              </font>
              <fill>
                <patternFill>
                  <bgColor rgb="FFE26B0A"/>
                </patternFill>
              </fill>
            </x14:dxf>
          </x14:cfRule>
          <x14:cfRule type="containsText" priority="14591" operator="containsText" id="{B886D1AF-7169-4713-A481-059E7031D3D7}">
            <xm:f>NOT(ISERROR(SEARCH('Listados Datos'!$T$5,AA142)))</xm:f>
            <xm:f>'Listados Datos'!$T$5</xm:f>
            <x14:dxf>
              <font>
                <b/>
                <i val="0"/>
                <color auto="1"/>
              </font>
              <fill>
                <patternFill>
                  <bgColor rgb="FFFFFF00"/>
                </patternFill>
              </fill>
            </x14:dxf>
          </x14:cfRule>
          <x14:cfRule type="containsText" priority="14592" operator="containsText" id="{515BC42C-BFD2-445E-84EF-E42B3E68BD44}">
            <xm:f>NOT(ISERROR(SEARCH('Listados Datos'!$T$6,AA142)))</xm:f>
            <xm:f>'Listados Datos'!$T$6</xm:f>
            <x14:dxf>
              <font>
                <b/>
                <i val="0"/>
              </font>
              <fill>
                <patternFill>
                  <bgColor rgb="FF92D050"/>
                </patternFill>
              </fill>
            </x14:dxf>
          </x14:cfRule>
          <xm:sqref>AA142:AA143</xm:sqref>
        </x14:conditionalFormatting>
        <x14:conditionalFormatting xmlns:xm="http://schemas.microsoft.com/office/excel/2006/main">
          <x14:cfRule type="containsText" priority="14579" operator="containsText" id="{9EEE243C-C7DF-47D8-96A8-BD1E95FCE00D}">
            <xm:f>NOT(ISERROR(SEARCH('Listados Datos'!$P$3,Y142)))</xm:f>
            <xm:f>'Listados Datos'!$P$3</xm:f>
            <x14:dxf>
              <fill>
                <patternFill>
                  <bgColor rgb="FF99CC00"/>
                </patternFill>
              </fill>
            </x14:dxf>
          </x14:cfRule>
          <x14:cfRule type="containsText" priority="14580" operator="containsText" id="{4483DB51-DCE3-4F12-817C-3842E13F7935}">
            <xm:f>NOT(ISERROR(SEARCH('Listados Datos'!$P$4,Y142)))</xm:f>
            <xm:f>'Listados Datos'!$P$4</xm:f>
            <x14:dxf>
              <fill>
                <patternFill>
                  <bgColor rgb="FF33CC33"/>
                </patternFill>
              </fill>
            </x14:dxf>
          </x14:cfRule>
          <x14:cfRule type="containsText" priority="14581" operator="containsText" id="{5FED4D2B-3EEC-4878-82AD-1F3789762754}">
            <xm:f>NOT(ISERROR(SEARCH('Listados Datos'!$P$5,Y142)))</xm:f>
            <xm:f>'Listados Datos'!$P$5</xm:f>
            <x14:dxf>
              <fill>
                <patternFill>
                  <bgColor rgb="FFFFFF00"/>
                </patternFill>
              </fill>
            </x14:dxf>
          </x14:cfRule>
          <x14:cfRule type="containsText" priority="14582" operator="containsText" id="{D7B50633-D368-4D29-B01B-9D118F107A8F}">
            <xm:f>NOT(ISERROR(SEARCH('Listados Datos'!$P$6,Y142)))</xm:f>
            <xm:f>'Listados Datos'!$P$6</xm:f>
            <x14:dxf>
              <fill>
                <patternFill>
                  <bgColor rgb="FFFFC000"/>
                </patternFill>
              </fill>
            </x14:dxf>
          </x14:cfRule>
          <x14:cfRule type="containsText" priority="14583" operator="containsText" id="{32800BF5-7DAD-435D-ADC3-2329B6623F9A}">
            <xm:f>NOT(ISERROR(SEARCH('Listados Datos'!$P$7,Y142)))</xm:f>
            <xm:f>'Listados Datos'!$P$7</xm:f>
            <x14:dxf>
              <fill>
                <patternFill>
                  <bgColor rgb="FFFF0000"/>
                </patternFill>
              </fill>
            </x14:dxf>
          </x14:cfRule>
          <xm:sqref>Y142:Y143</xm:sqref>
        </x14:conditionalFormatting>
        <x14:conditionalFormatting xmlns:xm="http://schemas.microsoft.com/office/excel/2006/main">
          <x14:cfRule type="containsText" priority="14555" operator="containsText" id="{4C64AEC7-5CAE-4AB7-B3A3-47F1A276AECC}">
            <xm:f>NOT(ISERROR(SEARCH('Listados Datos'!$T$3,AW142)))</xm:f>
            <xm:f>'Listados Datos'!$T$3</xm:f>
            <x14:dxf>
              <fill>
                <patternFill patternType="solid">
                  <bgColor rgb="FFC00000"/>
                </patternFill>
              </fill>
            </x14:dxf>
          </x14:cfRule>
          <x14:cfRule type="containsText" priority="14556" operator="containsText" id="{2FC02558-0AEA-4608-994E-ED0C5CDDEAB7}">
            <xm:f>NOT(ISERROR(SEARCH('Listados Datos'!$T$4,AW142)))</xm:f>
            <xm:f>'Listados Datos'!$T$4</xm:f>
            <x14:dxf>
              <font>
                <b/>
                <i val="0"/>
                <color theme="0"/>
              </font>
              <fill>
                <patternFill>
                  <bgColor rgb="FFE26B0A"/>
                </patternFill>
              </fill>
            </x14:dxf>
          </x14:cfRule>
          <x14:cfRule type="containsText" priority="14557" operator="containsText" id="{B3FE510E-3532-4989-96F2-2943CFFEE204}">
            <xm:f>NOT(ISERROR(SEARCH('Listados Datos'!$T$5,AW142)))</xm:f>
            <xm:f>'Listados Datos'!$T$5</xm:f>
            <x14:dxf>
              <font>
                <b/>
                <i val="0"/>
                <color auto="1"/>
              </font>
              <fill>
                <patternFill>
                  <bgColor rgb="FFFFFF00"/>
                </patternFill>
              </fill>
            </x14:dxf>
          </x14:cfRule>
          <x14:cfRule type="containsText" priority="14558" operator="containsText" id="{5CA353B4-5A1C-4C05-B900-9233FCA8906D}">
            <xm:f>NOT(ISERROR(SEARCH('Listados Datos'!$T$6,AW142)))</xm:f>
            <xm:f>'Listados Datos'!$T$6</xm:f>
            <x14:dxf>
              <font>
                <b/>
                <i val="0"/>
              </font>
              <fill>
                <patternFill>
                  <bgColor rgb="FF92D050"/>
                </patternFill>
              </fill>
            </x14:dxf>
          </x14:cfRule>
          <xm:sqref>AW142</xm:sqref>
        </x14:conditionalFormatting>
        <x14:conditionalFormatting xmlns:xm="http://schemas.microsoft.com/office/excel/2006/main">
          <x14:cfRule type="containsText" priority="14545" operator="containsText" id="{90C5337D-C13A-4DAF-8F8B-E3C0DD393531}">
            <xm:f>NOT(ISERROR(SEARCH('Listados Datos'!$P$3,AU142)))</xm:f>
            <xm:f>'Listados Datos'!$P$3</xm:f>
            <x14:dxf>
              <fill>
                <patternFill>
                  <bgColor rgb="FF99CC00"/>
                </patternFill>
              </fill>
            </x14:dxf>
          </x14:cfRule>
          <x14:cfRule type="containsText" priority="14546" operator="containsText" id="{E90E1F86-0090-48E0-B9E3-BD2160DBE147}">
            <xm:f>NOT(ISERROR(SEARCH('Listados Datos'!$P$4,AU142)))</xm:f>
            <xm:f>'Listados Datos'!$P$4</xm:f>
            <x14:dxf>
              <fill>
                <patternFill>
                  <bgColor rgb="FF33CC33"/>
                </patternFill>
              </fill>
            </x14:dxf>
          </x14:cfRule>
          <x14:cfRule type="containsText" priority="14547" operator="containsText" id="{749370D0-0415-4367-B895-0D95FD621DB1}">
            <xm:f>NOT(ISERROR(SEARCH('Listados Datos'!$P$5,AU142)))</xm:f>
            <xm:f>'Listados Datos'!$P$5</xm:f>
            <x14:dxf>
              <fill>
                <patternFill>
                  <bgColor rgb="FFFFFF00"/>
                </patternFill>
              </fill>
            </x14:dxf>
          </x14:cfRule>
          <x14:cfRule type="containsText" priority="14548" operator="containsText" id="{FA2BD576-3A7E-4C31-B54B-AFE19B293B74}">
            <xm:f>NOT(ISERROR(SEARCH('Listados Datos'!$P$6,AU142)))</xm:f>
            <xm:f>'Listados Datos'!$P$6</xm:f>
            <x14:dxf>
              <fill>
                <patternFill>
                  <bgColor rgb="FFFFC000"/>
                </patternFill>
              </fill>
            </x14:dxf>
          </x14:cfRule>
          <x14:cfRule type="containsText" priority="14549" operator="containsText" id="{02A4EE37-DDDD-468F-BEE8-07EA627D2B34}">
            <xm:f>NOT(ISERROR(SEARCH('Listados Datos'!$P$7,AU142)))</xm:f>
            <xm:f>'Listados Datos'!$P$7</xm:f>
            <x14:dxf>
              <fill>
                <patternFill>
                  <bgColor rgb="FFFF0000"/>
                </patternFill>
              </fill>
            </x14:dxf>
          </x14:cfRule>
          <xm:sqref>AU142</xm:sqref>
        </x14:conditionalFormatting>
        <x14:conditionalFormatting xmlns:xm="http://schemas.microsoft.com/office/excel/2006/main">
          <x14:cfRule type="containsText" priority="14541" operator="containsText" id="{3FCA56D4-CD4B-4AA7-B675-C6E813154528}">
            <xm:f>NOT(ISERROR(SEARCH('Listados Datos'!$T$3,AW143)))</xm:f>
            <xm:f>'Listados Datos'!$T$3</xm:f>
            <x14:dxf>
              <fill>
                <patternFill patternType="solid">
                  <bgColor rgb="FFC00000"/>
                </patternFill>
              </fill>
            </x14:dxf>
          </x14:cfRule>
          <x14:cfRule type="containsText" priority="14542" operator="containsText" id="{6D15A433-1D01-40A1-86A6-724DFB73AF77}">
            <xm:f>NOT(ISERROR(SEARCH('Listados Datos'!$T$4,AW143)))</xm:f>
            <xm:f>'Listados Datos'!$T$4</xm:f>
            <x14:dxf>
              <font>
                <b/>
                <i val="0"/>
                <color theme="0"/>
              </font>
              <fill>
                <patternFill>
                  <bgColor rgb="FFE26B0A"/>
                </patternFill>
              </fill>
            </x14:dxf>
          </x14:cfRule>
          <x14:cfRule type="containsText" priority="14543" operator="containsText" id="{AEDC5768-FFA1-4186-855F-C712472BE47B}">
            <xm:f>NOT(ISERROR(SEARCH('Listados Datos'!$T$5,AW143)))</xm:f>
            <xm:f>'Listados Datos'!$T$5</xm:f>
            <x14:dxf>
              <font>
                <b/>
                <i val="0"/>
                <color auto="1"/>
              </font>
              <fill>
                <patternFill>
                  <bgColor rgb="FFFFFF00"/>
                </patternFill>
              </fill>
            </x14:dxf>
          </x14:cfRule>
          <x14:cfRule type="containsText" priority="14544" operator="containsText" id="{EE778388-5224-4A4D-9F2D-19E6026EDDF7}">
            <xm:f>NOT(ISERROR(SEARCH('Listados Datos'!$T$6,AW143)))</xm:f>
            <xm:f>'Listados Datos'!$T$6</xm:f>
            <x14:dxf>
              <font>
                <b/>
                <i val="0"/>
              </font>
              <fill>
                <patternFill>
                  <bgColor rgb="FF92D050"/>
                </patternFill>
              </fill>
            </x14:dxf>
          </x14:cfRule>
          <xm:sqref>AW143</xm:sqref>
        </x14:conditionalFormatting>
        <x14:conditionalFormatting xmlns:xm="http://schemas.microsoft.com/office/excel/2006/main">
          <x14:cfRule type="containsText" priority="14531" operator="containsText" id="{EA198543-7AC5-4F2F-A04D-270FB463E202}">
            <xm:f>NOT(ISERROR(SEARCH('Listados Datos'!$P$3,AU143)))</xm:f>
            <xm:f>'Listados Datos'!$P$3</xm:f>
            <x14:dxf>
              <fill>
                <patternFill>
                  <bgColor rgb="FF99CC00"/>
                </patternFill>
              </fill>
            </x14:dxf>
          </x14:cfRule>
          <x14:cfRule type="containsText" priority="14532" operator="containsText" id="{26132C9A-77EB-4962-9508-A4C508773C3C}">
            <xm:f>NOT(ISERROR(SEARCH('Listados Datos'!$P$4,AU143)))</xm:f>
            <xm:f>'Listados Datos'!$P$4</xm:f>
            <x14:dxf>
              <fill>
                <patternFill>
                  <bgColor rgb="FF33CC33"/>
                </patternFill>
              </fill>
            </x14:dxf>
          </x14:cfRule>
          <x14:cfRule type="containsText" priority="14533" operator="containsText" id="{B3DB72D0-F7CE-43B6-B4AE-AA6B8C2F5C60}">
            <xm:f>NOT(ISERROR(SEARCH('Listados Datos'!$P$5,AU143)))</xm:f>
            <xm:f>'Listados Datos'!$P$5</xm:f>
            <x14:dxf>
              <fill>
                <patternFill>
                  <bgColor rgb="FFFFFF00"/>
                </patternFill>
              </fill>
            </x14:dxf>
          </x14:cfRule>
          <x14:cfRule type="containsText" priority="14534" operator="containsText" id="{11A18C78-B18E-4ECC-95DE-A1DAB32F575F}">
            <xm:f>NOT(ISERROR(SEARCH('Listados Datos'!$P$6,AU143)))</xm:f>
            <xm:f>'Listados Datos'!$P$6</xm:f>
            <x14:dxf>
              <fill>
                <patternFill>
                  <bgColor rgb="FFFFC000"/>
                </patternFill>
              </fill>
            </x14:dxf>
          </x14:cfRule>
          <x14:cfRule type="containsText" priority="14535" operator="containsText" id="{7D98FF78-0386-488A-BABD-A9720CF5D021}">
            <xm:f>NOT(ISERROR(SEARCH('Listados Datos'!$P$7,AU143)))</xm:f>
            <xm:f>'Listados Datos'!$P$7</xm:f>
            <x14:dxf>
              <fill>
                <patternFill>
                  <bgColor rgb="FFFF0000"/>
                </patternFill>
              </fill>
            </x14:dxf>
          </x14:cfRule>
          <xm:sqref>AU143</xm:sqref>
        </x14:conditionalFormatting>
        <x14:conditionalFormatting xmlns:xm="http://schemas.microsoft.com/office/excel/2006/main">
          <x14:cfRule type="containsText" priority="14391" operator="containsText" id="{2D4C5C11-702E-45C6-8FED-3EC46D8C16A5}">
            <xm:f>NOT(ISERROR(SEARCH('Listados Datos'!$T$3,AW153)))</xm:f>
            <xm:f>'Listados Datos'!$T$3</xm:f>
            <x14:dxf>
              <fill>
                <patternFill patternType="solid">
                  <bgColor rgb="FFC00000"/>
                </patternFill>
              </fill>
            </x14:dxf>
          </x14:cfRule>
          <x14:cfRule type="containsText" priority="14392" operator="containsText" id="{0727AB76-8F8D-4D14-8631-28B347F16597}">
            <xm:f>NOT(ISERROR(SEARCH('Listados Datos'!$T$4,AW153)))</xm:f>
            <xm:f>'Listados Datos'!$T$4</xm:f>
            <x14:dxf>
              <font>
                <b/>
                <i val="0"/>
                <color theme="0"/>
              </font>
              <fill>
                <patternFill>
                  <bgColor rgb="FFE26B0A"/>
                </patternFill>
              </fill>
            </x14:dxf>
          </x14:cfRule>
          <x14:cfRule type="containsText" priority="14393" operator="containsText" id="{302DADA2-DB87-4A53-AD38-1917997F5E16}">
            <xm:f>NOT(ISERROR(SEARCH('Listados Datos'!$T$5,AW153)))</xm:f>
            <xm:f>'Listados Datos'!$T$5</xm:f>
            <x14:dxf>
              <font>
                <b/>
                <i val="0"/>
                <color auto="1"/>
              </font>
              <fill>
                <patternFill>
                  <bgColor rgb="FFFFFF00"/>
                </patternFill>
              </fill>
            </x14:dxf>
          </x14:cfRule>
          <x14:cfRule type="containsText" priority="14394" operator="containsText" id="{7E3E8E1F-C2DF-481E-91AC-5E692BDEB2F4}">
            <xm:f>NOT(ISERROR(SEARCH('Listados Datos'!$T$6,AW153)))</xm:f>
            <xm:f>'Listados Datos'!$T$6</xm:f>
            <x14:dxf>
              <font>
                <b/>
                <i val="0"/>
              </font>
              <fill>
                <patternFill>
                  <bgColor rgb="FF92D050"/>
                </patternFill>
              </fill>
            </x14:dxf>
          </x14:cfRule>
          <xm:sqref>AW153</xm:sqref>
        </x14:conditionalFormatting>
        <x14:conditionalFormatting xmlns:xm="http://schemas.microsoft.com/office/excel/2006/main">
          <x14:cfRule type="containsText" priority="14381" operator="containsText" id="{39C7E117-0E02-4914-A37C-E849B33895B4}">
            <xm:f>NOT(ISERROR(SEARCH('Listados Datos'!$P$3,AU153)))</xm:f>
            <xm:f>'Listados Datos'!$P$3</xm:f>
            <x14:dxf>
              <fill>
                <patternFill>
                  <bgColor rgb="FF99CC00"/>
                </patternFill>
              </fill>
            </x14:dxf>
          </x14:cfRule>
          <x14:cfRule type="containsText" priority="14382" operator="containsText" id="{A0999778-04C5-4687-AEEC-73C302F2648D}">
            <xm:f>NOT(ISERROR(SEARCH('Listados Datos'!$P$4,AU153)))</xm:f>
            <xm:f>'Listados Datos'!$P$4</xm:f>
            <x14:dxf>
              <fill>
                <patternFill>
                  <bgColor rgb="FF33CC33"/>
                </patternFill>
              </fill>
            </x14:dxf>
          </x14:cfRule>
          <x14:cfRule type="containsText" priority="14383" operator="containsText" id="{FA133255-B048-4C11-B5FA-D818FB745CA2}">
            <xm:f>NOT(ISERROR(SEARCH('Listados Datos'!$P$5,AU153)))</xm:f>
            <xm:f>'Listados Datos'!$P$5</xm:f>
            <x14:dxf>
              <fill>
                <patternFill>
                  <bgColor rgb="FFFFFF00"/>
                </patternFill>
              </fill>
            </x14:dxf>
          </x14:cfRule>
          <x14:cfRule type="containsText" priority="14384" operator="containsText" id="{A8F14F35-F419-414A-A419-9601DE51D12E}">
            <xm:f>NOT(ISERROR(SEARCH('Listados Datos'!$P$6,AU153)))</xm:f>
            <xm:f>'Listados Datos'!$P$6</xm:f>
            <x14:dxf>
              <fill>
                <patternFill>
                  <bgColor rgb="FFFFC000"/>
                </patternFill>
              </fill>
            </x14:dxf>
          </x14:cfRule>
          <x14:cfRule type="containsText" priority="14385" operator="containsText" id="{0C1335E0-D3AF-4C00-9A1A-DE682985E0DD}">
            <xm:f>NOT(ISERROR(SEARCH('Listados Datos'!$P$7,AU153)))</xm:f>
            <xm:f>'Listados Datos'!$P$7</xm:f>
            <x14:dxf>
              <fill>
                <patternFill>
                  <bgColor rgb="FFFF0000"/>
                </patternFill>
              </fill>
            </x14:dxf>
          </x14:cfRule>
          <xm:sqref>AU153</xm:sqref>
        </x14:conditionalFormatting>
        <x14:conditionalFormatting xmlns:xm="http://schemas.microsoft.com/office/excel/2006/main">
          <x14:cfRule type="containsText" priority="14513" operator="containsText" id="{C61B634E-6342-4FAF-9479-E91647C40E0C}">
            <xm:f>NOT(ISERROR(SEARCH('Listados Datos'!$T$3,AE144)))</xm:f>
            <xm:f>'Listados Datos'!$T$3</xm:f>
            <x14:dxf>
              <fill>
                <patternFill patternType="solid">
                  <bgColor rgb="FFC00000"/>
                </patternFill>
              </fill>
            </x14:dxf>
          </x14:cfRule>
          <x14:cfRule type="containsText" priority="14514" operator="containsText" id="{2FCCC886-E3BD-4F7E-9A56-0D3F8A3FA2C5}">
            <xm:f>NOT(ISERROR(SEARCH('Listados Datos'!$T$4,AE144)))</xm:f>
            <xm:f>'Listados Datos'!$T$4</xm:f>
            <x14:dxf>
              <font>
                <b/>
                <i val="0"/>
                <color theme="0"/>
              </font>
              <fill>
                <patternFill>
                  <bgColor rgb="FFE26B0A"/>
                </patternFill>
              </fill>
            </x14:dxf>
          </x14:cfRule>
          <x14:cfRule type="containsText" priority="14515" operator="containsText" id="{E9F47EBE-E930-4453-9698-EABD1B5E6914}">
            <xm:f>NOT(ISERROR(SEARCH('Listados Datos'!$T$5,AE144)))</xm:f>
            <xm:f>'Listados Datos'!$T$5</xm:f>
            <x14:dxf>
              <font>
                <b/>
                <i val="0"/>
                <color auto="1"/>
              </font>
              <fill>
                <patternFill>
                  <bgColor rgb="FFFFFF00"/>
                </patternFill>
              </fill>
            </x14:dxf>
          </x14:cfRule>
          <x14:cfRule type="containsText" priority="14516" operator="containsText" id="{D933FC5D-5637-49AD-8487-D7DC66338DF2}">
            <xm:f>NOT(ISERROR(SEARCH('Listados Datos'!$T$6,AE144)))</xm:f>
            <xm:f>'Listados Datos'!$T$6</xm:f>
            <x14:dxf>
              <font>
                <b/>
                <i val="0"/>
              </font>
              <fill>
                <patternFill>
                  <bgColor rgb="FF92D050"/>
                </patternFill>
              </fill>
            </x14:dxf>
          </x14:cfRule>
          <xm:sqref>AE144:AF145</xm:sqref>
        </x14:conditionalFormatting>
        <x14:conditionalFormatting xmlns:xm="http://schemas.microsoft.com/office/excel/2006/main">
          <x14:cfRule type="containsText" priority="14509" operator="containsText" id="{2096E04D-982B-4186-A76F-E405B6DDEB25}">
            <xm:f>NOT(ISERROR(SEARCH('Listados Datos'!$T$3,AA144)))</xm:f>
            <xm:f>'Listados Datos'!$T$3</xm:f>
            <x14:dxf>
              <fill>
                <patternFill patternType="solid">
                  <bgColor rgb="FFC00000"/>
                </patternFill>
              </fill>
            </x14:dxf>
          </x14:cfRule>
          <x14:cfRule type="containsText" priority="14510" operator="containsText" id="{E55FC879-F82F-468B-8848-2EEF0DBD6C6D}">
            <xm:f>NOT(ISERROR(SEARCH('Listados Datos'!$T$4,AA144)))</xm:f>
            <xm:f>'Listados Datos'!$T$4</xm:f>
            <x14:dxf>
              <font>
                <b/>
                <i val="0"/>
                <color theme="0"/>
              </font>
              <fill>
                <patternFill>
                  <bgColor rgb="FFE26B0A"/>
                </patternFill>
              </fill>
            </x14:dxf>
          </x14:cfRule>
          <x14:cfRule type="containsText" priority="14511" operator="containsText" id="{6384078C-24A7-41C2-A6C0-018C1C77C561}">
            <xm:f>NOT(ISERROR(SEARCH('Listados Datos'!$T$5,AA144)))</xm:f>
            <xm:f>'Listados Datos'!$T$5</xm:f>
            <x14:dxf>
              <font>
                <b/>
                <i val="0"/>
                <color auto="1"/>
              </font>
              <fill>
                <patternFill>
                  <bgColor rgb="FFFFFF00"/>
                </patternFill>
              </fill>
            </x14:dxf>
          </x14:cfRule>
          <x14:cfRule type="containsText" priority="14512" operator="containsText" id="{7B4E16CE-27A3-40AC-BC55-741840F41751}">
            <xm:f>NOT(ISERROR(SEARCH('Listados Datos'!$T$6,AA144)))</xm:f>
            <xm:f>'Listados Datos'!$T$6</xm:f>
            <x14:dxf>
              <font>
                <b/>
                <i val="0"/>
              </font>
              <fill>
                <patternFill>
                  <bgColor rgb="FF92D050"/>
                </patternFill>
              </fill>
            </x14:dxf>
          </x14:cfRule>
          <xm:sqref>AA144:AA145</xm:sqref>
        </x14:conditionalFormatting>
        <x14:conditionalFormatting xmlns:xm="http://schemas.microsoft.com/office/excel/2006/main">
          <x14:cfRule type="containsText" priority="14499" operator="containsText" id="{95580803-9C59-4E33-A475-93EBF1ACFB84}">
            <xm:f>NOT(ISERROR(SEARCH('Listados Datos'!$P$3,Y144)))</xm:f>
            <xm:f>'Listados Datos'!$P$3</xm:f>
            <x14:dxf>
              <fill>
                <patternFill>
                  <bgColor rgb="FF99CC00"/>
                </patternFill>
              </fill>
            </x14:dxf>
          </x14:cfRule>
          <x14:cfRule type="containsText" priority="14500" operator="containsText" id="{D360DC6C-BA6B-426B-8C56-5798B222493E}">
            <xm:f>NOT(ISERROR(SEARCH('Listados Datos'!$P$4,Y144)))</xm:f>
            <xm:f>'Listados Datos'!$P$4</xm:f>
            <x14:dxf>
              <fill>
                <patternFill>
                  <bgColor rgb="FF33CC33"/>
                </patternFill>
              </fill>
            </x14:dxf>
          </x14:cfRule>
          <x14:cfRule type="containsText" priority="14501" operator="containsText" id="{BDBDAEA1-2A10-445D-859B-49A34164D8CE}">
            <xm:f>NOT(ISERROR(SEARCH('Listados Datos'!$P$5,Y144)))</xm:f>
            <xm:f>'Listados Datos'!$P$5</xm:f>
            <x14:dxf>
              <fill>
                <patternFill>
                  <bgColor rgb="FFFFFF00"/>
                </patternFill>
              </fill>
            </x14:dxf>
          </x14:cfRule>
          <x14:cfRule type="containsText" priority="14502" operator="containsText" id="{8E5CBBAD-8203-4394-86C9-66B6B045906C}">
            <xm:f>NOT(ISERROR(SEARCH('Listados Datos'!$P$6,Y144)))</xm:f>
            <xm:f>'Listados Datos'!$P$6</xm:f>
            <x14:dxf>
              <fill>
                <patternFill>
                  <bgColor rgb="FFFFC000"/>
                </patternFill>
              </fill>
            </x14:dxf>
          </x14:cfRule>
          <x14:cfRule type="containsText" priority="14503" operator="containsText" id="{C01AA8FC-938C-4DD6-825D-F25DF7F1666D}">
            <xm:f>NOT(ISERROR(SEARCH('Listados Datos'!$P$7,Y144)))</xm:f>
            <xm:f>'Listados Datos'!$P$7</xm:f>
            <x14:dxf>
              <fill>
                <patternFill>
                  <bgColor rgb="FFFF0000"/>
                </patternFill>
              </fill>
            </x14:dxf>
          </x14:cfRule>
          <xm:sqref>Y144:Y145</xm:sqref>
        </x14:conditionalFormatting>
        <x14:conditionalFormatting xmlns:xm="http://schemas.microsoft.com/office/excel/2006/main">
          <x14:cfRule type="containsText" priority="14349" operator="containsText" id="{C9754FD5-F240-49B7-8643-4D4AA28DFC5F}">
            <xm:f>NOT(ISERROR(SEARCH('Listados Datos'!$T$3,AW150)))</xm:f>
            <xm:f>'Listados Datos'!$T$3</xm:f>
            <x14:dxf>
              <fill>
                <patternFill patternType="solid">
                  <bgColor rgb="FFC00000"/>
                </patternFill>
              </fill>
            </x14:dxf>
          </x14:cfRule>
          <x14:cfRule type="containsText" priority="14350" operator="containsText" id="{2DD266AD-49F9-4B59-9448-A4389B91DAA6}">
            <xm:f>NOT(ISERROR(SEARCH('Listados Datos'!$T$4,AW150)))</xm:f>
            <xm:f>'Listados Datos'!$T$4</xm:f>
            <x14:dxf>
              <font>
                <b/>
                <i val="0"/>
                <color theme="0"/>
              </font>
              <fill>
                <patternFill>
                  <bgColor rgb="FFE26B0A"/>
                </patternFill>
              </fill>
            </x14:dxf>
          </x14:cfRule>
          <x14:cfRule type="containsText" priority="14351" operator="containsText" id="{D0A7B2C3-9CF7-4E5E-9543-7FD24E1A4CE5}">
            <xm:f>NOT(ISERROR(SEARCH('Listados Datos'!$T$5,AW150)))</xm:f>
            <xm:f>'Listados Datos'!$T$5</xm:f>
            <x14:dxf>
              <font>
                <b/>
                <i val="0"/>
                <color auto="1"/>
              </font>
              <fill>
                <patternFill>
                  <bgColor rgb="FFFFFF00"/>
                </patternFill>
              </fill>
            </x14:dxf>
          </x14:cfRule>
          <x14:cfRule type="containsText" priority="14352" operator="containsText" id="{B7D2E105-F98D-4CE2-8F00-DA1C44EBC597}">
            <xm:f>NOT(ISERROR(SEARCH('Listados Datos'!$T$6,AW150)))</xm:f>
            <xm:f>'Listados Datos'!$T$6</xm:f>
            <x14:dxf>
              <font>
                <b/>
                <i val="0"/>
              </font>
              <fill>
                <patternFill>
                  <bgColor rgb="FF92D050"/>
                </patternFill>
              </fill>
            </x14:dxf>
          </x14:cfRule>
          <xm:sqref>AW150</xm:sqref>
        </x14:conditionalFormatting>
        <x14:conditionalFormatting xmlns:xm="http://schemas.microsoft.com/office/excel/2006/main">
          <x14:cfRule type="containsText" priority="14339" operator="containsText" id="{88C523E7-33E7-47FC-808D-0EC4B1CB5DF4}">
            <xm:f>NOT(ISERROR(SEARCH('Listados Datos'!$P$3,AU150)))</xm:f>
            <xm:f>'Listados Datos'!$P$3</xm:f>
            <x14:dxf>
              <fill>
                <patternFill>
                  <bgColor rgb="FF99CC00"/>
                </patternFill>
              </fill>
            </x14:dxf>
          </x14:cfRule>
          <x14:cfRule type="containsText" priority="14340" operator="containsText" id="{10DAB9B3-0755-402A-BFEA-0D6887B41E30}">
            <xm:f>NOT(ISERROR(SEARCH('Listados Datos'!$P$4,AU150)))</xm:f>
            <xm:f>'Listados Datos'!$P$4</xm:f>
            <x14:dxf>
              <fill>
                <patternFill>
                  <bgColor rgb="FF33CC33"/>
                </patternFill>
              </fill>
            </x14:dxf>
          </x14:cfRule>
          <x14:cfRule type="containsText" priority="14341" operator="containsText" id="{0DF1B0C8-4B40-403A-882F-98E0B4D9DC16}">
            <xm:f>NOT(ISERROR(SEARCH('Listados Datos'!$P$5,AU150)))</xm:f>
            <xm:f>'Listados Datos'!$P$5</xm:f>
            <x14:dxf>
              <fill>
                <patternFill>
                  <bgColor rgb="FFFFFF00"/>
                </patternFill>
              </fill>
            </x14:dxf>
          </x14:cfRule>
          <x14:cfRule type="containsText" priority="14342" operator="containsText" id="{B551E98B-0EE8-40EB-A40E-B83105A56E8E}">
            <xm:f>NOT(ISERROR(SEARCH('Listados Datos'!$P$6,AU150)))</xm:f>
            <xm:f>'Listados Datos'!$P$6</xm:f>
            <x14:dxf>
              <fill>
                <patternFill>
                  <bgColor rgb="FFFFC000"/>
                </patternFill>
              </fill>
            </x14:dxf>
          </x14:cfRule>
          <x14:cfRule type="containsText" priority="14343" operator="containsText" id="{C3D20281-5001-40F2-BAF6-47CACB93634D}">
            <xm:f>NOT(ISERROR(SEARCH('Listados Datos'!$P$7,AU150)))</xm:f>
            <xm:f>'Listados Datos'!$P$7</xm:f>
            <x14:dxf>
              <fill>
                <patternFill>
                  <bgColor rgb="FFFF0000"/>
                </patternFill>
              </fill>
            </x14:dxf>
          </x14:cfRule>
          <xm:sqref>AU150</xm:sqref>
        </x14:conditionalFormatting>
        <x14:conditionalFormatting xmlns:xm="http://schemas.microsoft.com/office/excel/2006/main">
          <x14:cfRule type="containsText" priority="14471" operator="containsText" id="{9F0B3BAC-6A82-4F2A-829D-88895E3EB9A2}">
            <xm:f>NOT(ISERROR(SEARCH('Listados Datos'!$T$3,AW145)))</xm:f>
            <xm:f>'Listados Datos'!$T$3</xm:f>
            <x14:dxf>
              <fill>
                <patternFill patternType="solid">
                  <bgColor rgb="FFC00000"/>
                </patternFill>
              </fill>
            </x14:dxf>
          </x14:cfRule>
          <x14:cfRule type="containsText" priority="14472" operator="containsText" id="{4BC37E53-8E90-4EF3-BD60-50E584340265}">
            <xm:f>NOT(ISERROR(SEARCH('Listados Datos'!$T$4,AW145)))</xm:f>
            <xm:f>'Listados Datos'!$T$4</xm:f>
            <x14:dxf>
              <font>
                <b/>
                <i val="0"/>
                <color theme="0"/>
              </font>
              <fill>
                <patternFill>
                  <bgColor rgb="FFE26B0A"/>
                </patternFill>
              </fill>
            </x14:dxf>
          </x14:cfRule>
          <x14:cfRule type="containsText" priority="14473" operator="containsText" id="{CBE2560E-A1CD-4AA5-A25C-53350661C082}">
            <xm:f>NOT(ISERROR(SEARCH('Listados Datos'!$T$5,AW145)))</xm:f>
            <xm:f>'Listados Datos'!$T$5</xm:f>
            <x14:dxf>
              <font>
                <b/>
                <i val="0"/>
                <color auto="1"/>
              </font>
              <fill>
                <patternFill>
                  <bgColor rgb="FFFFFF00"/>
                </patternFill>
              </fill>
            </x14:dxf>
          </x14:cfRule>
          <x14:cfRule type="containsText" priority="14474" operator="containsText" id="{2E038F19-027F-4508-81BE-AAC93F56F239}">
            <xm:f>NOT(ISERROR(SEARCH('Listados Datos'!$T$6,AW145)))</xm:f>
            <xm:f>'Listados Datos'!$T$6</xm:f>
            <x14:dxf>
              <font>
                <b/>
                <i val="0"/>
              </font>
              <fill>
                <patternFill>
                  <bgColor rgb="FF92D050"/>
                </patternFill>
              </fill>
            </x14:dxf>
          </x14:cfRule>
          <xm:sqref>AW145</xm:sqref>
        </x14:conditionalFormatting>
        <x14:conditionalFormatting xmlns:xm="http://schemas.microsoft.com/office/excel/2006/main">
          <x14:cfRule type="containsText" priority="14461" operator="containsText" id="{C7ADCFBE-4759-4AAE-B534-548A6BEAC7A9}">
            <xm:f>NOT(ISERROR(SEARCH('Listados Datos'!$P$3,AU145)))</xm:f>
            <xm:f>'Listados Datos'!$P$3</xm:f>
            <x14:dxf>
              <fill>
                <patternFill>
                  <bgColor rgb="FF99CC00"/>
                </patternFill>
              </fill>
            </x14:dxf>
          </x14:cfRule>
          <x14:cfRule type="containsText" priority="14462" operator="containsText" id="{04D96BD3-E059-4B85-8054-05AE75EFA3F2}">
            <xm:f>NOT(ISERROR(SEARCH('Listados Datos'!$P$4,AU145)))</xm:f>
            <xm:f>'Listados Datos'!$P$4</xm:f>
            <x14:dxf>
              <fill>
                <patternFill>
                  <bgColor rgb="FF33CC33"/>
                </patternFill>
              </fill>
            </x14:dxf>
          </x14:cfRule>
          <x14:cfRule type="containsText" priority="14463" operator="containsText" id="{987A2CF9-F906-437C-84D6-D3E1AE03F658}">
            <xm:f>NOT(ISERROR(SEARCH('Listados Datos'!$P$5,AU145)))</xm:f>
            <xm:f>'Listados Datos'!$P$5</xm:f>
            <x14:dxf>
              <fill>
                <patternFill>
                  <bgColor rgb="FFFFFF00"/>
                </patternFill>
              </fill>
            </x14:dxf>
          </x14:cfRule>
          <x14:cfRule type="containsText" priority="14464" operator="containsText" id="{1D6AE95B-E291-4C4D-8E1D-BF667EB3DF4D}">
            <xm:f>NOT(ISERROR(SEARCH('Listados Datos'!$P$6,AU145)))</xm:f>
            <xm:f>'Listados Datos'!$P$6</xm:f>
            <x14:dxf>
              <fill>
                <patternFill>
                  <bgColor rgb="FFFFC000"/>
                </patternFill>
              </fill>
            </x14:dxf>
          </x14:cfRule>
          <x14:cfRule type="containsText" priority="14465" operator="containsText" id="{5BDECCC2-ADB9-4BAB-B36C-2DA8CC7AB302}">
            <xm:f>NOT(ISERROR(SEARCH('Listados Datos'!$P$7,AU145)))</xm:f>
            <xm:f>'Listados Datos'!$P$7</xm:f>
            <x14:dxf>
              <fill>
                <patternFill>
                  <bgColor rgb="FFFF0000"/>
                </patternFill>
              </fill>
            </x14:dxf>
          </x14:cfRule>
          <xm:sqref>AU145</xm:sqref>
        </x14:conditionalFormatting>
        <x14:conditionalFormatting xmlns:xm="http://schemas.microsoft.com/office/excel/2006/main">
          <x14:cfRule type="containsText" priority="14457" operator="containsText" id="{77450592-7D4D-4DAC-A8E3-23B1C19C3088}">
            <xm:f>NOT(ISERROR(SEARCH('Listados Datos'!$T$3,AE148)))</xm:f>
            <xm:f>'Listados Datos'!$T$3</xm:f>
            <x14:dxf>
              <fill>
                <patternFill patternType="solid">
                  <bgColor rgb="FFC00000"/>
                </patternFill>
              </fill>
            </x14:dxf>
          </x14:cfRule>
          <x14:cfRule type="containsText" priority="14458" operator="containsText" id="{489DD420-F584-452F-A7F2-08173DA47B3B}">
            <xm:f>NOT(ISERROR(SEARCH('Listados Datos'!$T$4,AE148)))</xm:f>
            <xm:f>'Listados Datos'!$T$4</xm:f>
            <x14:dxf>
              <font>
                <b/>
                <i val="0"/>
                <color theme="0"/>
              </font>
              <fill>
                <patternFill>
                  <bgColor rgb="FFE26B0A"/>
                </patternFill>
              </fill>
            </x14:dxf>
          </x14:cfRule>
          <x14:cfRule type="containsText" priority="14459" operator="containsText" id="{99A36BB6-FC26-4327-8902-6B028FDF1B38}">
            <xm:f>NOT(ISERROR(SEARCH('Listados Datos'!$T$5,AE148)))</xm:f>
            <xm:f>'Listados Datos'!$T$5</xm:f>
            <x14:dxf>
              <font>
                <b/>
                <i val="0"/>
                <color auto="1"/>
              </font>
              <fill>
                <patternFill>
                  <bgColor rgb="FFFFFF00"/>
                </patternFill>
              </fill>
            </x14:dxf>
          </x14:cfRule>
          <x14:cfRule type="containsText" priority="14460" operator="containsText" id="{92867DB0-BE4B-4D9A-944D-44CA26D211E7}">
            <xm:f>NOT(ISERROR(SEARCH('Listados Datos'!$T$6,AE148)))</xm:f>
            <xm:f>'Listados Datos'!$T$6</xm:f>
            <x14:dxf>
              <font>
                <b/>
                <i val="0"/>
              </font>
              <fill>
                <patternFill>
                  <bgColor rgb="FF92D050"/>
                </patternFill>
              </fill>
            </x14:dxf>
          </x14:cfRule>
          <xm:sqref>AE148:AF149 AE153:AF153</xm:sqref>
        </x14:conditionalFormatting>
        <x14:conditionalFormatting xmlns:xm="http://schemas.microsoft.com/office/excel/2006/main">
          <x14:cfRule type="containsText" priority="14453" operator="containsText" id="{BB6115CC-14D7-4BF4-8E20-A61A36C9978B}">
            <xm:f>NOT(ISERROR(SEARCH('Listados Datos'!$T$3,AA148)))</xm:f>
            <xm:f>'Listados Datos'!$T$3</xm:f>
            <x14:dxf>
              <fill>
                <patternFill patternType="solid">
                  <bgColor rgb="FFC00000"/>
                </patternFill>
              </fill>
            </x14:dxf>
          </x14:cfRule>
          <x14:cfRule type="containsText" priority="14454" operator="containsText" id="{0823E04D-3AFA-44DE-992D-8B5A99EB3CA8}">
            <xm:f>NOT(ISERROR(SEARCH('Listados Datos'!$T$4,AA148)))</xm:f>
            <xm:f>'Listados Datos'!$T$4</xm:f>
            <x14:dxf>
              <font>
                <b/>
                <i val="0"/>
                <color theme="0"/>
              </font>
              <fill>
                <patternFill>
                  <bgColor rgb="FFE26B0A"/>
                </patternFill>
              </fill>
            </x14:dxf>
          </x14:cfRule>
          <x14:cfRule type="containsText" priority="14455" operator="containsText" id="{3200E9D9-F5B7-4CE5-9B01-F9E3AD65FC85}">
            <xm:f>NOT(ISERROR(SEARCH('Listados Datos'!$T$5,AA148)))</xm:f>
            <xm:f>'Listados Datos'!$T$5</xm:f>
            <x14:dxf>
              <font>
                <b/>
                <i val="0"/>
                <color auto="1"/>
              </font>
              <fill>
                <patternFill>
                  <bgColor rgb="FFFFFF00"/>
                </patternFill>
              </fill>
            </x14:dxf>
          </x14:cfRule>
          <x14:cfRule type="containsText" priority="14456" operator="containsText" id="{1728C54B-A3A1-4C11-BA6B-54D7ABC11B8B}">
            <xm:f>NOT(ISERROR(SEARCH('Listados Datos'!$T$6,AA148)))</xm:f>
            <xm:f>'Listados Datos'!$T$6</xm:f>
            <x14:dxf>
              <font>
                <b/>
                <i val="0"/>
              </font>
              <fill>
                <patternFill>
                  <bgColor rgb="FF92D050"/>
                </patternFill>
              </fill>
            </x14:dxf>
          </x14:cfRule>
          <xm:sqref>AA148:AA149</xm:sqref>
        </x14:conditionalFormatting>
        <x14:conditionalFormatting xmlns:xm="http://schemas.microsoft.com/office/excel/2006/main">
          <x14:cfRule type="containsText" priority="14443" operator="containsText" id="{CCEFAAF3-5F7E-4715-A17D-2BDABCF86D81}">
            <xm:f>NOT(ISERROR(SEARCH('Listados Datos'!$P$3,Y148)))</xm:f>
            <xm:f>'Listados Datos'!$P$3</xm:f>
            <x14:dxf>
              <fill>
                <patternFill>
                  <bgColor rgb="FF99CC00"/>
                </patternFill>
              </fill>
            </x14:dxf>
          </x14:cfRule>
          <x14:cfRule type="containsText" priority="14444" operator="containsText" id="{FAC82D83-006D-42E2-A0FE-6FBF512CBBEF}">
            <xm:f>NOT(ISERROR(SEARCH('Listados Datos'!$P$4,Y148)))</xm:f>
            <xm:f>'Listados Datos'!$P$4</xm:f>
            <x14:dxf>
              <fill>
                <patternFill>
                  <bgColor rgb="FF33CC33"/>
                </patternFill>
              </fill>
            </x14:dxf>
          </x14:cfRule>
          <x14:cfRule type="containsText" priority="14445" operator="containsText" id="{A94DA022-7765-4638-9556-6EE9AC391CE9}">
            <xm:f>NOT(ISERROR(SEARCH('Listados Datos'!$P$5,Y148)))</xm:f>
            <xm:f>'Listados Datos'!$P$5</xm:f>
            <x14:dxf>
              <fill>
                <patternFill>
                  <bgColor rgb="FFFFFF00"/>
                </patternFill>
              </fill>
            </x14:dxf>
          </x14:cfRule>
          <x14:cfRule type="containsText" priority="14446" operator="containsText" id="{E8F6233C-F470-429E-98DD-4FCC4D020ABE}">
            <xm:f>NOT(ISERROR(SEARCH('Listados Datos'!$P$6,Y148)))</xm:f>
            <xm:f>'Listados Datos'!$P$6</xm:f>
            <x14:dxf>
              <fill>
                <patternFill>
                  <bgColor rgb="FFFFC000"/>
                </patternFill>
              </fill>
            </x14:dxf>
          </x14:cfRule>
          <x14:cfRule type="containsText" priority="14447" operator="containsText" id="{71905CA2-91A7-4373-BEC0-AC5C20BD36EB}">
            <xm:f>NOT(ISERROR(SEARCH('Listados Datos'!$P$7,Y148)))</xm:f>
            <xm:f>'Listados Datos'!$P$7</xm:f>
            <x14:dxf>
              <fill>
                <patternFill>
                  <bgColor rgb="FFFF0000"/>
                </patternFill>
              </fill>
            </x14:dxf>
          </x14:cfRule>
          <xm:sqref>Y148:Y149</xm:sqref>
        </x14:conditionalFormatting>
        <x14:conditionalFormatting xmlns:xm="http://schemas.microsoft.com/office/excel/2006/main">
          <x14:cfRule type="containsText" priority="14419" operator="containsText" id="{028ECC0F-D87F-4F5F-A520-8AA85927CB2D}">
            <xm:f>NOT(ISERROR(SEARCH('Listados Datos'!$T$3,AW148)))</xm:f>
            <xm:f>'Listados Datos'!$T$3</xm:f>
            <x14:dxf>
              <fill>
                <patternFill patternType="solid">
                  <bgColor rgb="FFC00000"/>
                </patternFill>
              </fill>
            </x14:dxf>
          </x14:cfRule>
          <x14:cfRule type="containsText" priority="14420" operator="containsText" id="{47FADF05-C5DA-4F95-8058-29EBB9C2D81B}">
            <xm:f>NOT(ISERROR(SEARCH('Listados Datos'!$T$4,AW148)))</xm:f>
            <xm:f>'Listados Datos'!$T$4</xm:f>
            <x14:dxf>
              <font>
                <b/>
                <i val="0"/>
                <color theme="0"/>
              </font>
              <fill>
                <patternFill>
                  <bgColor rgb="FFE26B0A"/>
                </patternFill>
              </fill>
            </x14:dxf>
          </x14:cfRule>
          <x14:cfRule type="containsText" priority="14421" operator="containsText" id="{51187F84-DCE2-44FA-B8E5-A90ECA573EC9}">
            <xm:f>NOT(ISERROR(SEARCH('Listados Datos'!$T$5,AW148)))</xm:f>
            <xm:f>'Listados Datos'!$T$5</xm:f>
            <x14:dxf>
              <font>
                <b/>
                <i val="0"/>
                <color auto="1"/>
              </font>
              <fill>
                <patternFill>
                  <bgColor rgb="FFFFFF00"/>
                </patternFill>
              </fill>
            </x14:dxf>
          </x14:cfRule>
          <x14:cfRule type="containsText" priority="14422" operator="containsText" id="{560E3945-D2F9-4679-A61A-9E6E8CDC1E97}">
            <xm:f>NOT(ISERROR(SEARCH('Listados Datos'!$T$6,AW148)))</xm:f>
            <xm:f>'Listados Datos'!$T$6</xm:f>
            <x14:dxf>
              <font>
                <b/>
                <i val="0"/>
              </font>
              <fill>
                <patternFill>
                  <bgColor rgb="FF92D050"/>
                </patternFill>
              </fill>
            </x14:dxf>
          </x14:cfRule>
          <xm:sqref>AW148</xm:sqref>
        </x14:conditionalFormatting>
        <x14:conditionalFormatting xmlns:xm="http://schemas.microsoft.com/office/excel/2006/main">
          <x14:cfRule type="containsText" priority="14409" operator="containsText" id="{EA284CA9-0500-4C56-94CE-9FAF46A3758C}">
            <xm:f>NOT(ISERROR(SEARCH('Listados Datos'!$P$3,AU148)))</xm:f>
            <xm:f>'Listados Datos'!$P$3</xm:f>
            <x14:dxf>
              <fill>
                <patternFill>
                  <bgColor rgb="FF99CC00"/>
                </patternFill>
              </fill>
            </x14:dxf>
          </x14:cfRule>
          <x14:cfRule type="containsText" priority="14410" operator="containsText" id="{26E5560C-4599-4360-A5D2-D70EDA2D74A2}">
            <xm:f>NOT(ISERROR(SEARCH('Listados Datos'!$P$4,AU148)))</xm:f>
            <xm:f>'Listados Datos'!$P$4</xm:f>
            <x14:dxf>
              <fill>
                <patternFill>
                  <bgColor rgb="FF33CC33"/>
                </patternFill>
              </fill>
            </x14:dxf>
          </x14:cfRule>
          <x14:cfRule type="containsText" priority="14411" operator="containsText" id="{7FBFE18F-ABC7-4742-881C-479C3ED2B89C}">
            <xm:f>NOT(ISERROR(SEARCH('Listados Datos'!$P$5,AU148)))</xm:f>
            <xm:f>'Listados Datos'!$P$5</xm:f>
            <x14:dxf>
              <fill>
                <patternFill>
                  <bgColor rgb="FFFFFF00"/>
                </patternFill>
              </fill>
            </x14:dxf>
          </x14:cfRule>
          <x14:cfRule type="containsText" priority="14412" operator="containsText" id="{50495C18-96CB-42CD-8512-4EEC9ABFBFB9}">
            <xm:f>NOT(ISERROR(SEARCH('Listados Datos'!$P$6,AU148)))</xm:f>
            <xm:f>'Listados Datos'!$P$6</xm:f>
            <x14:dxf>
              <fill>
                <patternFill>
                  <bgColor rgb="FFFFC000"/>
                </patternFill>
              </fill>
            </x14:dxf>
          </x14:cfRule>
          <x14:cfRule type="containsText" priority="14413" operator="containsText" id="{E370AD43-7450-42AA-91D9-57D4157F583B}">
            <xm:f>NOT(ISERROR(SEARCH('Listados Datos'!$P$7,AU148)))</xm:f>
            <xm:f>'Listados Datos'!$P$7</xm:f>
            <x14:dxf>
              <fill>
                <patternFill>
                  <bgColor rgb="FFFF0000"/>
                </patternFill>
              </fill>
            </x14:dxf>
          </x14:cfRule>
          <xm:sqref>AU148</xm:sqref>
        </x14:conditionalFormatting>
        <x14:conditionalFormatting xmlns:xm="http://schemas.microsoft.com/office/excel/2006/main">
          <x14:cfRule type="containsText" priority="14405" operator="containsText" id="{8D9D96C7-FF1F-414B-8798-94A90AEFAAF6}">
            <xm:f>NOT(ISERROR(SEARCH('Listados Datos'!$T$3,AW149)))</xm:f>
            <xm:f>'Listados Datos'!$T$3</xm:f>
            <x14:dxf>
              <fill>
                <patternFill patternType="solid">
                  <bgColor rgb="FFC00000"/>
                </patternFill>
              </fill>
            </x14:dxf>
          </x14:cfRule>
          <x14:cfRule type="containsText" priority="14406" operator="containsText" id="{3B512A14-03A9-41F6-9E32-915047A9F1D4}">
            <xm:f>NOT(ISERROR(SEARCH('Listados Datos'!$T$4,AW149)))</xm:f>
            <xm:f>'Listados Datos'!$T$4</xm:f>
            <x14:dxf>
              <font>
                <b/>
                <i val="0"/>
                <color theme="0"/>
              </font>
              <fill>
                <patternFill>
                  <bgColor rgb="FFE26B0A"/>
                </patternFill>
              </fill>
            </x14:dxf>
          </x14:cfRule>
          <x14:cfRule type="containsText" priority="14407" operator="containsText" id="{05CA5735-7D9A-4385-9C53-401391E91C94}">
            <xm:f>NOT(ISERROR(SEARCH('Listados Datos'!$T$5,AW149)))</xm:f>
            <xm:f>'Listados Datos'!$T$5</xm:f>
            <x14:dxf>
              <font>
                <b/>
                <i val="0"/>
                <color auto="1"/>
              </font>
              <fill>
                <patternFill>
                  <bgColor rgb="FFFFFF00"/>
                </patternFill>
              </fill>
            </x14:dxf>
          </x14:cfRule>
          <x14:cfRule type="containsText" priority="14408" operator="containsText" id="{1A1DC8C6-6E1D-4418-8EB5-FBB72B007ADA}">
            <xm:f>NOT(ISERROR(SEARCH('Listados Datos'!$T$6,AW149)))</xm:f>
            <xm:f>'Listados Datos'!$T$6</xm:f>
            <x14:dxf>
              <font>
                <b/>
                <i val="0"/>
              </font>
              <fill>
                <patternFill>
                  <bgColor rgb="FF92D050"/>
                </patternFill>
              </fill>
            </x14:dxf>
          </x14:cfRule>
          <xm:sqref>AW149</xm:sqref>
        </x14:conditionalFormatting>
        <x14:conditionalFormatting xmlns:xm="http://schemas.microsoft.com/office/excel/2006/main">
          <x14:cfRule type="containsText" priority="14395" operator="containsText" id="{5032DE67-FC29-4D0D-82C5-451749172740}">
            <xm:f>NOT(ISERROR(SEARCH('Listados Datos'!$P$3,AU149)))</xm:f>
            <xm:f>'Listados Datos'!$P$3</xm:f>
            <x14:dxf>
              <fill>
                <patternFill>
                  <bgColor rgb="FF99CC00"/>
                </patternFill>
              </fill>
            </x14:dxf>
          </x14:cfRule>
          <x14:cfRule type="containsText" priority="14396" operator="containsText" id="{24FE6875-F794-46B9-88AB-0CFCB79EDC2F}">
            <xm:f>NOT(ISERROR(SEARCH('Listados Datos'!$P$4,AU149)))</xm:f>
            <xm:f>'Listados Datos'!$P$4</xm:f>
            <x14:dxf>
              <fill>
                <patternFill>
                  <bgColor rgb="FF33CC33"/>
                </patternFill>
              </fill>
            </x14:dxf>
          </x14:cfRule>
          <x14:cfRule type="containsText" priority="14397" operator="containsText" id="{0B214A52-D05C-4EC8-8F38-8431DC0E1F2A}">
            <xm:f>NOT(ISERROR(SEARCH('Listados Datos'!$P$5,AU149)))</xm:f>
            <xm:f>'Listados Datos'!$P$5</xm:f>
            <x14:dxf>
              <fill>
                <patternFill>
                  <bgColor rgb="FFFFFF00"/>
                </patternFill>
              </fill>
            </x14:dxf>
          </x14:cfRule>
          <x14:cfRule type="containsText" priority="14398" operator="containsText" id="{5BCB4C60-30A3-4768-A779-5DFFA16A122C}">
            <xm:f>NOT(ISERROR(SEARCH('Listados Datos'!$P$6,AU149)))</xm:f>
            <xm:f>'Listados Datos'!$P$6</xm:f>
            <x14:dxf>
              <fill>
                <patternFill>
                  <bgColor rgb="FFFFC000"/>
                </patternFill>
              </fill>
            </x14:dxf>
          </x14:cfRule>
          <x14:cfRule type="containsText" priority="14399" operator="containsText" id="{A00145D5-1648-4756-BD46-93E22B272638}">
            <xm:f>NOT(ISERROR(SEARCH('Listados Datos'!$P$7,AU149)))</xm:f>
            <xm:f>'Listados Datos'!$P$7</xm:f>
            <x14:dxf>
              <fill>
                <patternFill>
                  <bgColor rgb="FFFF0000"/>
                </patternFill>
              </fill>
            </x14:dxf>
          </x14:cfRule>
          <xm:sqref>AU149</xm:sqref>
        </x14:conditionalFormatting>
        <x14:conditionalFormatting xmlns:xm="http://schemas.microsoft.com/office/excel/2006/main">
          <x14:cfRule type="containsText" priority="14255" operator="containsText" id="{8469692B-924B-41EC-8545-856E7DE8AA55}">
            <xm:f>NOT(ISERROR(SEARCH('Listados Datos'!$T$3,AW159)))</xm:f>
            <xm:f>'Listados Datos'!$T$3</xm:f>
            <x14:dxf>
              <fill>
                <patternFill patternType="solid">
                  <bgColor rgb="FFC00000"/>
                </patternFill>
              </fill>
            </x14:dxf>
          </x14:cfRule>
          <x14:cfRule type="containsText" priority="14256" operator="containsText" id="{DFEFEB1B-045C-4FF1-A31B-04E1D8425714}">
            <xm:f>NOT(ISERROR(SEARCH('Listados Datos'!$T$4,AW159)))</xm:f>
            <xm:f>'Listados Datos'!$T$4</xm:f>
            <x14:dxf>
              <font>
                <b/>
                <i val="0"/>
                <color theme="0"/>
              </font>
              <fill>
                <patternFill>
                  <bgColor rgb="FFE26B0A"/>
                </patternFill>
              </fill>
            </x14:dxf>
          </x14:cfRule>
          <x14:cfRule type="containsText" priority="14257" operator="containsText" id="{1C6B30B7-468B-408E-AE90-23AE683519C4}">
            <xm:f>NOT(ISERROR(SEARCH('Listados Datos'!$T$5,AW159)))</xm:f>
            <xm:f>'Listados Datos'!$T$5</xm:f>
            <x14:dxf>
              <font>
                <b/>
                <i val="0"/>
                <color auto="1"/>
              </font>
              <fill>
                <patternFill>
                  <bgColor rgb="FFFFFF00"/>
                </patternFill>
              </fill>
            </x14:dxf>
          </x14:cfRule>
          <x14:cfRule type="containsText" priority="14258" operator="containsText" id="{254264C9-BA8E-491A-8E9A-FC0A66534F70}">
            <xm:f>NOT(ISERROR(SEARCH('Listados Datos'!$T$6,AW159)))</xm:f>
            <xm:f>'Listados Datos'!$T$6</xm:f>
            <x14:dxf>
              <font>
                <b/>
                <i val="0"/>
              </font>
              <fill>
                <patternFill>
                  <bgColor rgb="FF92D050"/>
                </patternFill>
              </fill>
            </x14:dxf>
          </x14:cfRule>
          <xm:sqref>AW159</xm:sqref>
        </x14:conditionalFormatting>
        <x14:conditionalFormatting xmlns:xm="http://schemas.microsoft.com/office/excel/2006/main">
          <x14:cfRule type="containsText" priority="14245" operator="containsText" id="{1EF711AF-AD1C-4AA6-B8B5-C14E172A5EBD}">
            <xm:f>NOT(ISERROR(SEARCH('Listados Datos'!$P$3,AU159)))</xm:f>
            <xm:f>'Listados Datos'!$P$3</xm:f>
            <x14:dxf>
              <fill>
                <patternFill>
                  <bgColor rgb="FF99CC00"/>
                </patternFill>
              </fill>
            </x14:dxf>
          </x14:cfRule>
          <x14:cfRule type="containsText" priority="14246" operator="containsText" id="{7C7DF105-FA18-4739-AC4D-3CC3A322D844}">
            <xm:f>NOT(ISERROR(SEARCH('Listados Datos'!$P$4,AU159)))</xm:f>
            <xm:f>'Listados Datos'!$P$4</xm:f>
            <x14:dxf>
              <fill>
                <patternFill>
                  <bgColor rgb="FF33CC33"/>
                </patternFill>
              </fill>
            </x14:dxf>
          </x14:cfRule>
          <x14:cfRule type="containsText" priority="14247" operator="containsText" id="{D92CF910-FE0E-4716-976C-AB2B46570CAB}">
            <xm:f>NOT(ISERROR(SEARCH('Listados Datos'!$P$5,AU159)))</xm:f>
            <xm:f>'Listados Datos'!$P$5</xm:f>
            <x14:dxf>
              <fill>
                <patternFill>
                  <bgColor rgb="FFFFFF00"/>
                </patternFill>
              </fill>
            </x14:dxf>
          </x14:cfRule>
          <x14:cfRule type="containsText" priority="14248" operator="containsText" id="{E4A28EE4-D771-4B52-BA21-6160FD5BD733}">
            <xm:f>NOT(ISERROR(SEARCH('Listados Datos'!$P$6,AU159)))</xm:f>
            <xm:f>'Listados Datos'!$P$6</xm:f>
            <x14:dxf>
              <fill>
                <patternFill>
                  <bgColor rgb="FFFFC000"/>
                </patternFill>
              </fill>
            </x14:dxf>
          </x14:cfRule>
          <x14:cfRule type="containsText" priority="14249" operator="containsText" id="{2DA020B6-36F5-4B9A-A624-D7AC91A1C740}">
            <xm:f>NOT(ISERROR(SEARCH('Listados Datos'!$P$7,AU159)))</xm:f>
            <xm:f>'Listados Datos'!$P$7</xm:f>
            <x14:dxf>
              <fill>
                <patternFill>
                  <bgColor rgb="FFFF0000"/>
                </patternFill>
              </fill>
            </x14:dxf>
          </x14:cfRule>
          <xm:sqref>AU159</xm:sqref>
        </x14:conditionalFormatting>
        <x14:conditionalFormatting xmlns:xm="http://schemas.microsoft.com/office/excel/2006/main">
          <x14:cfRule type="containsText" priority="14377" operator="containsText" id="{84FE0C95-9405-49B9-9226-907F6F24FECC}">
            <xm:f>NOT(ISERROR(SEARCH('Listados Datos'!$T$3,AE150)))</xm:f>
            <xm:f>'Listados Datos'!$T$3</xm:f>
            <x14:dxf>
              <fill>
                <patternFill patternType="solid">
                  <bgColor rgb="FFC00000"/>
                </patternFill>
              </fill>
            </x14:dxf>
          </x14:cfRule>
          <x14:cfRule type="containsText" priority="14378" operator="containsText" id="{259920F2-31D8-4B44-960B-DA511F7AD3A9}">
            <xm:f>NOT(ISERROR(SEARCH('Listados Datos'!$T$4,AE150)))</xm:f>
            <xm:f>'Listados Datos'!$T$4</xm:f>
            <x14:dxf>
              <font>
                <b/>
                <i val="0"/>
                <color theme="0"/>
              </font>
              <fill>
                <patternFill>
                  <bgColor rgb="FFE26B0A"/>
                </patternFill>
              </fill>
            </x14:dxf>
          </x14:cfRule>
          <x14:cfRule type="containsText" priority="14379" operator="containsText" id="{35B0F0D8-84E1-47AD-A4D0-1BCA910403A3}">
            <xm:f>NOT(ISERROR(SEARCH('Listados Datos'!$T$5,AE150)))</xm:f>
            <xm:f>'Listados Datos'!$T$5</xm:f>
            <x14:dxf>
              <font>
                <b/>
                <i val="0"/>
                <color auto="1"/>
              </font>
              <fill>
                <patternFill>
                  <bgColor rgb="FFFFFF00"/>
                </patternFill>
              </fill>
            </x14:dxf>
          </x14:cfRule>
          <x14:cfRule type="containsText" priority="14380" operator="containsText" id="{5DED6CDB-F9CE-4C9C-B9E5-A03D1D967726}">
            <xm:f>NOT(ISERROR(SEARCH('Listados Datos'!$T$6,AE150)))</xm:f>
            <xm:f>'Listados Datos'!$T$6</xm:f>
            <x14:dxf>
              <font>
                <b/>
                <i val="0"/>
              </font>
              <fill>
                <patternFill>
                  <bgColor rgb="FF92D050"/>
                </patternFill>
              </fill>
            </x14:dxf>
          </x14:cfRule>
          <xm:sqref>AE150:AF151</xm:sqref>
        </x14:conditionalFormatting>
        <x14:conditionalFormatting xmlns:xm="http://schemas.microsoft.com/office/excel/2006/main">
          <x14:cfRule type="containsText" priority="14373" operator="containsText" id="{FD92C2A7-257C-4AF4-BE7C-343ACE185506}">
            <xm:f>NOT(ISERROR(SEARCH('Listados Datos'!$T$3,AA150)))</xm:f>
            <xm:f>'Listados Datos'!$T$3</xm:f>
            <x14:dxf>
              <fill>
                <patternFill patternType="solid">
                  <bgColor rgb="FFC00000"/>
                </patternFill>
              </fill>
            </x14:dxf>
          </x14:cfRule>
          <x14:cfRule type="containsText" priority="14374" operator="containsText" id="{A8B06258-9E5D-4110-BFDF-4616029E6939}">
            <xm:f>NOT(ISERROR(SEARCH('Listados Datos'!$T$4,AA150)))</xm:f>
            <xm:f>'Listados Datos'!$T$4</xm:f>
            <x14:dxf>
              <font>
                <b/>
                <i val="0"/>
                <color theme="0"/>
              </font>
              <fill>
                <patternFill>
                  <bgColor rgb="FFE26B0A"/>
                </patternFill>
              </fill>
            </x14:dxf>
          </x14:cfRule>
          <x14:cfRule type="containsText" priority="14375" operator="containsText" id="{DC5DF473-6D53-4282-9BC3-66BAEA86796B}">
            <xm:f>NOT(ISERROR(SEARCH('Listados Datos'!$T$5,AA150)))</xm:f>
            <xm:f>'Listados Datos'!$T$5</xm:f>
            <x14:dxf>
              <font>
                <b/>
                <i val="0"/>
                <color auto="1"/>
              </font>
              <fill>
                <patternFill>
                  <bgColor rgb="FFFFFF00"/>
                </patternFill>
              </fill>
            </x14:dxf>
          </x14:cfRule>
          <x14:cfRule type="containsText" priority="14376" operator="containsText" id="{D05ED6C8-D634-4092-A784-49E5EA93ECAE}">
            <xm:f>NOT(ISERROR(SEARCH('Listados Datos'!$T$6,AA150)))</xm:f>
            <xm:f>'Listados Datos'!$T$6</xm:f>
            <x14:dxf>
              <font>
                <b/>
                <i val="0"/>
              </font>
              <fill>
                <patternFill>
                  <bgColor rgb="FF92D050"/>
                </patternFill>
              </fill>
            </x14:dxf>
          </x14:cfRule>
          <xm:sqref>AA150:AA151</xm:sqref>
        </x14:conditionalFormatting>
        <x14:conditionalFormatting xmlns:xm="http://schemas.microsoft.com/office/excel/2006/main">
          <x14:cfRule type="containsText" priority="14363" operator="containsText" id="{74D20463-3069-4171-ACEE-F5EDA7EB929C}">
            <xm:f>NOT(ISERROR(SEARCH('Listados Datos'!$P$3,Y150)))</xm:f>
            <xm:f>'Listados Datos'!$P$3</xm:f>
            <x14:dxf>
              <fill>
                <patternFill>
                  <bgColor rgb="FF99CC00"/>
                </patternFill>
              </fill>
            </x14:dxf>
          </x14:cfRule>
          <x14:cfRule type="containsText" priority="14364" operator="containsText" id="{744BBA1A-B1F5-424C-B7E7-F8F99757E8AD}">
            <xm:f>NOT(ISERROR(SEARCH('Listados Datos'!$P$4,Y150)))</xm:f>
            <xm:f>'Listados Datos'!$P$4</xm:f>
            <x14:dxf>
              <fill>
                <patternFill>
                  <bgColor rgb="FF33CC33"/>
                </patternFill>
              </fill>
            </x14:dxf>
          </x14:cfRule>
          <x14:cfRule type="containsText" priority="14365" operator="containsText" id="{85F41A44-ADAE-443C-97F7-CADC0EA8182A}">
            <xm:f>NOT(ISERROR(SEARCH('Listados Datos'!$P$5,Y150)))</xm:f>
            <xm:f>'Listados Datos'!$P$5</xm:f>
            <x14:dxf>
              <fill>
                <patternFill>
                  <bgColor rgb="FFFFFF00"/>
                </patternFill>
              </fill>
            </x14:dxf>
          </x14:cfRule>
          <x14:cfRule type="containsText" priority="14366" operator="containsText" id="{493986D7-8099-4839-801E-9D54278AF70E}">
            <xm:f>NOT(ISERROR(SEARCH('Listados Datos'!$P$6,Y150)))</xm:f>
            <xm:f>'Listados Datos'!$P$6</xm:f>
            <x14:dxf>
              <fill>
                <patternFill>
                  <bgColor rgb="FFFFC000"/>
                </patternFill>
              </fill>
            </x14:dxf>
          </x14:cfRule>
          <x14:cfRule type="containsText" priority="14367" operator="containsText" id="{CA36944E-FB8B-42D8-90FC-D48584B7B5CA}">
            <xm:f>NOT(ISERROR(SEARCH('Listados Datos'!$P$7,Y150)))</xm:f>
            <xm:f>'Listados Datos'!$P$7</xm:f>
            <x14:dxf>
              <fill>
                <patternFill>
                  <bgColor rgb="FFFF0000"/>
                </patternFill>
              </fill>
            </x14:dxf>
          </x14:cfRule>
          <xm:sqref>Y150:Y151</xm:sqref>
        </x14:conditionalFormatting>
        <x14:conditionalFormatting xmlns:xm="http://schemas.microsoft.com/office/excel/2006/main">
          <x14:cfRule type="containsText" priority="14213" operator="containsText" id="{AE21A88D-9915-42B9-86BB-317E781DC01E}">
            <xm:f>NOT(ISERROR(SEARCH('Listados Datos'!$T$3,AW156)))</xm:f>
            <xm:f>'Listados Datos'!$T$3</xm:f>
            <x14:dxf>
              <fill>
                <patternFill patternType="solid">
                  <bgColor rgb="FFC00000"/>
                </patternFill>
              </fill>
            </x14:dxf>
          </x14:cfRule>
          <x14:cfRule type="containsText" priority="14214" operator="containsText" id="{058576B5-83C5-4F46-AF40-F4DA1990A5E9}">
            <xm:f>NOT(ISERROR(SEARCH('Listados Datos'!$T$4,AW156)))</xm:f>
            <xm:f>'Listados Datos'!$T$4</xm:f>
            <x14:dxf>
              <font>
                <b/>
                <i val="0"/>
                <color theme="0"/>
              </font>
              <fill>
                <patternFill>
                  <bgColor rgb="FFE26B0A"/>
                </patternFill>
              </fill>
            </x14:dxf>
          </x14:cfRule>
          <x14:cfRule type="containsText" priority="14215" operator="containsText" id="{84BE181A-B45E-40C0-830A-9F5F69A0B5B6}">
            <xm:f>NOT(ISERROR(SEARCH('Listados Datos'!$T$5,AW156)))</xm:f>
            <xm:f>'Listados Datos'!$T$5</xm:f>
            <x14:dxf>
              <font>
                <b/>
                <i val="0"/>
                <color auto="1"/>
              </font>
              <fill>
                <patternFill>
                  <bgColor rgb="FFFFFF00"/>
                </patternFill>
              </fill>
            </x14:dxf>
          </x14:cfRule>
          <x14:cfRule type="containsText" priority="14216" operator="containsText" id="{3064B38C-A79D-4FEC-9DBC-4E3174A61FC8}">
            <xm:f>NOT(ISERROR(SEARCH('Listados Datos'!$T$6,AW156)))</xm:f>
            <xm:f>'Listados Datos'!$T$6</xm:f>
            <x14:dxf>
              <font>
                <b/>
                <i val="0"/>
              </font>
              <fill>
                <patternFill>
                  <bgColor rgb="FF92D050"/>
                </patternFill>
              </fill>
            </x14:dxf>
          </x14:cfRule>
          <xm:sqref>AW156</xm:sqref>
        </x14:conditionalFormatting>
        <x14:conditionalFormatting xmlns:xm="http://schemas.microsoft.com/office/excel/2006/main">
          <x14:cfRule type="containsText" priority="14203" operator="containsText" id="{06BEBB63-4BA7-4225-923D-8637ECB6A5D0}">
            <xm:f>NOT(ISERROR(SEARCH('Listados Datos'!$P$3,AU156)))</xm:f>
            <xm:f>'Listados Datos'!$P$3</xm:f>
            <x14:dxf>
              <fill>
                <patternFill>
                  <bgColor rgb="FF99CC00"/>
                </patternFill>
              </fill>
            </x14:dxf>
          </x14:cfRule>
          <x14:cfRule type="containsText" priority="14204" operator="containsText" id="{A83F1AA6-520D-4E7E-A4F0-E594C734DB12}">
            <xm:f>NOT(ISERROR(SEARCH('Listados Datos'!$P$4,AU156)))</xm:f>
            <xm:f>'Listados Datos'!$P$4</xm:f>
            <x14:dxf>
              <fill>
                <patternFill>
                  <bgColor rgb="FF33CC33"/>
                </patternFill>
              </fill>
            </x14:dxf>
          </x14:cfRule>
          <x14:cfRule type="containsText" priority="14205" operator="containsText" id="{F256FE88-7281-4DF7-A1A0-A155E96F0375}">
            <xm:f>NOT(ISERROR(SEARCH('Listados Datos'!$P$5,AU156)))</xm:f>
            <xm:f>'Listados Datos'!$P$5</xm:f>
            <x14:dxf>
              <fill>
                <patternFill>
                  <bgColor rgb="FFFFFF00"/>
                </patternFill>
              </fill>
            </x14:dxf>
          </x14:cfRule>
          <x14:cfRule type="containsText" priority="14206" operator="containsText" id="{2132E05A-3E64-4FC6-ADFB-114ABB525E50}">
            <xm:f>NOT(ISERROR(SEARCH('Listados Datos'!$P$6,AU156)))</xm:f>
            <xm:f>'Listados Datos'!$P$6</xm:f>
            <x14:dxf>
              <fill>
                <patternFill>
                  <bgColor rgb="FFFFC000"/>
                </patternFill>
              </fill>
            </x14:dxf>
          </x14:cfRule>
          <x14:cfRule type="containsText" priority="14207" operator="containsText" id="{FAD94A2F-D893-4F6F-BB19-11A193125E77}">
            <xm:f>NOT(ISERROR(SEARCH('Listados Datos'!$P$7,AU156)))</xm:f>
            <xm:f>'Listados Datos'!$P$7</xm:f>
            <x14:dxf>
              <fill>
                <patternFill>
                  <bgColor rgb="FFFF0000"/>
                </patternFill>
              </fill>
            </x14:dxf>
          </x14:cfRule>
          <xm:sqref>AU156</xm:sqref>
        </x14:conditionalFormatting>
        <x14:conditionalFormatting xmlns:xm="http://schemas.microsoft.com/office/excel/2006/main">
          <x14:cfRule type="containsText" priority="14335" operator="containsText" id="{0EE7E0F0-1245-4649-9ACA-1E53B12AE7F9}">
            <xm:f>NOT(ISERROR(SEARCH('Listados Datos'!$T$3,AW151)))</xm:f>
            <xm:f>'Listados Datos'!$T$3</xm:f>
            <x14:dxf>
              <fill>
                <patternFill patternType="solid">
                  <bgColor rgb="FFC00000"/>
                </patternFill>
              </fill>
            </x14:dxf>
          </x14:cfRule>
          <x14:cfRule type="containsText" priority="14336" operator="containsText" id="{66D9BB5A-A7DA-455D-B721-D79D005AF072}">
            <xm:f>NOT(ISERROR(SEARCH('Listados Datos'!$T$4,AW151)))</xm:f>
            <xm:f>'Listados Datos'!$T$4</xm:f>
            <x14:dxf>
              <font>
                <b/>
                <i val="0"/>
                <color theme="0"/>
              </font>
              <fill>
                <patternFill>
                  <bgColor rgb="FFE26B0A"/>
                </patternFill>
              </fill>
            </x14:dxf>
          </x14:cfRule>
          <x14:cfRule type="containsText" priority="14337" operator="containsText" id="{A34C834A-99E0-4C05-9DE5-BC722285D8F8}">
            <xm:f>NOT(ISERROR(SEARCH('Listados Datos'!$T$5,AW151)))</xm:f>
            <xm:f>'Listados Datos'!$T$5</xm:f>
            <x14:dxf>
              <font>
                <b/>
                <i val="0"/>
                <color auto="1"/>
              </font>
              <fill>
                <patternFill>
                  <bgColor rgb="FFFFFF00"/>
                </patternFill>
              </fill>
            </x14:dxf>
          </x14:cfRule>
          <x14:cfRule type="containsText" priority="14338" operator="containsText" id="{F7D88DC1-8318-4121-9A1B-9881C4BF5DB7}">
            <xm:f>NOT(ISERROR(SEARCH('Listados Datos'!$T$6,AW151)))</xm:f>
            <xm:f>'Listados Datos'!$T$6</xm:f>
            <x14:dxf>
              <font>
                <b/>
                <i val="0"/>
              </font>
              <fill>
                <patternFill>
                  <bgColor rgb="FF92D050"/>
                </patternFill>
              </fill>
            </x14:dxf>
          </x14:cfRule>
          <xm:sqref>AW151</xm:sqref>
        </x14:conditionalFormatting>
        <x14:conditionalFormatting xmlns:xm="http://schemas.microsoft.com/office/excel/2006/main">
          <x14:cfRule type="containsText" priority="14325" operator="containsText" id="{9BA3989C-28AD-4431-8FB1-5AD4667ED13D}">
            <xm:f>NOT(ISERROR(SEARCH('Listados Datos'!$P$3,AU151)))</xm:f>
            <xm:f>'Listados Datos'!$P$3</xm:f>
            <x14:dxf>
              <fill>
                <patternFill>
                  <bgColor rgb="FF99CC00"/>
                </patternFill>
              </fill>
            </x14:dxf>
          </x14:cfRule>
          <x14:cfRule type="containsText" priority="14326" operator="containsText" id="{8AE52908-CB01-4E0E-868C-9DB588E8306D}">
            <xm:f>NOT(ISERROR(SEARCH('Listados Datos'!$P$4,AU151)))</xm:f>
            <xm:f>'Listados Datos'!$P$4</xm:f>
            <x14:dxf>
              <fill>
                <patternFill>
                  <bgColor rgb="FF33CC33"/>
                </patternFill>
              </fill>
            </x14:dxf>
          </x14:cfRule>
          <x14:cfRule type="containsText" priority="14327" operator="containsText" id="{AE2D45F7-8176-4043-9A07-B8A6ACE7E516}">
            <xm:f>NOT(ISERROR(SEARCH('Listados Datos'!$P$5,AU151)))</xm:f>
            <xm:f>'Listados Datos'!$P$5</xm:f>
            <x14:dxf>
              <fill>
                <patternFill>
                  <bgColor rgb="FFFFFF00"/>
                </patternFill>
              </fill>
            </x14:dxf>
          </x14:cfRule>
          <x14:cfRule type="containsText" priority="14328" operator="containsText" id="{6B9FF8C2-C632-448D-A722-CF6A7DA592D1}">
            <xm:f>NOT(ISERROR(SEARCH('Listados Datos'!$P$6,AU151)))</xm:f>
            <xm:f>'Listados Datos'!$P$6</xm:f>
            <x14:dxf>
              <fill>
                <patternFill>
                  <bgColor rgb="FFFFC000"/>
                </patternFill>
              </fill>
            </x14:dxf>
          </x14:cfRule>
          <x14:cfRule type="containsText" priority="14329" operator="containsText" id="{48C1DD79-BA2D-474C-A06B-729ADB807876}">
            <xm:f>NOT(ISERROR(SEARCH('Listados Datos'!$P$7,AU151)))</xm:f>
            <xm:f>'Listados Datos'!$P$7</xm:f>
            <x14:dxf>
              <fill>
                <patternFill>
                  <bgColor rgb="FFFF0000"/>
                </patternFill>
              </fill>
            </x14:dxf>
          </x14:cfRule>
          <xm:sqref>AU151</xm:sqref>
        </x14:conditionalFormatting>
        <x14:conditionalFormatting xmlns:xm="http://schemas.microsoft.com/office/excel/2006/main">
          <x14:cfRule type="containsText" priority="14189" operator="containsText" id="{AA1726C1-D754-4498-ABA5-3C181B411478}">
            <xm:f>NOT(ISERROR(SEARCH('Listados Datos'!$P$3,AU157)))</xm:f>
            <xm:f>'Listados Datos'!$P$3</xm:f>
            <x14:dxf>
              <fill>
                <patternFill>
                  <bgColor rgb="FF99CC00"/>
                </patternFill>
              </fill>
            </x14:dxf>
          </x14:cfRule>
          <x14:cfRule type="containsText" priority="14190" operator="containsText" id="{A1550D98-04CD-43C0-AD70-DEBF440246D1}">
            <xm:f>NOT(ISERROR(SEARCH('Listados Datos'!$P$4,AU157)))</xm:f>
            <xm:f>'Listados Datos'!$P$4</xm:f>
            <x14:dxf>
              <fill>
                <patternFill>
                  <bgColor rgb="FF33CC33"/>
                </patternFill>
              </fill>
            </x14:dxf>
          </x14:cfRule>
          <x14:cfRule type="containsText" priority="14191" operator="containsText" id="{B1141323-AF27-4714-B44D-8F69A32F56F9}">
            <xm:f>NOT(ISERROR(SEARCH('Listados Datos'!$P$5,AU157)))</xm:f>
            <xm:f>'Listados Datos'!$P$5</xm:f>
            <x14:dxf>
              <fill>
                <patternFill>
                  <bgColor rgb="FFFFFF00"/>
                </patternFill>
              </fill>
            </x14:dxf>
          </x14:cfRule>
          <x14:cfRule type="containsText" priority="14192" operator="containsText" id="{08749BF0-9414-4874-9CBF-5261E27CE32E}">
            <xm:f>NOT(ISERROR(SEARCH('Listados Datos'!$P$6,AU157)))</xm:f>
            <xm:f>'Listados Datos'!$P$6</xm:f>
            <x14:dxf>
              <fill>
                <patternFill>
                  <bgColor rgb="FFFFC000"/>
                </patternFill>
              </fill>
            </x14:dxf>
          </x14:cfRule>
          <x14:cfRule type="containsText" priority="14193" operator="containsText" id="{D14496D8-F858-46A9-B52A-D701B7680517}">
            <xm:f>NOT(ISERROR(SEARCH('Listados Datos'!$P$7,AU157)))</xm:f>
            <xm:f>'Listados Datos'!$P$7</xm:f>
            <x14:dxf>
              <fill>
                <patternFill>
                  <bgColor rgb="FFFF0000"/>
                </patternFill>
              </fill>
            </x14:dxf>
          </x14:cfRule>
          <xm:sqref>AU157</xm:sqref>
        </x14:conditionalFormatting>
        <x14:conditionalFormatting xmlns:xm="http://schemas.microsoft.com/office/excel/2006/main">
          <x14:cfRule type="containsText" priority="14053" operator="containsText" id="{3A35259B-BE24-4152-A3C2-7864C334F84D}">
            <xm:f>NOT(ISERROR(SEARCH('Listados Datos'!$P$3,AU169)))</xm:f>
            <xm:f>'Listados Datos'!$P$3</xm:f>
            <x14:dxf>
              <fill>
                <patternFill>
                  <bgColor rgb="FF99CC00"/>
                </patternFill>
              </fill>
            </x14:dxf>
          </x14:cfRule>
          <x14:cfRule type="containsText" priority="14054" operator="containsText" id="{779DD30C-6A99-48CB-8A7D-B6F8590A8C90}">
            <xm:f>NOT(ISERROR(SEARCH('Listados Datos'!$P$4,AU169)))</xm:f>
            <xm:f>'Listados Datos'!$P$4</xm:f>
            <x14:dxf>
              <fill>
                <patternFill>
                  <bgColor rgb="FF33CC33"/>
                </patternFill>
              </fill>
            </x14:dxf>
          </x14:cfRule>
          <x14:cfRule type="containsText" priority="14055" operator="containsText" id="{59A8CC8E-DFA0-4F47-A050-C8A3E19855AE}">
            <xm:f>NOT(ISERROR(SEARCH('Listados Datos'!$P$5,AU169)))</xm:f>
            <xm:f>'Listados Datos'!$P$5</xm:f>
            <x14:dxf>
              <fill>
                <patternFill>
                  <bgColor rgb="FFFFFF00"/>
                </patternFill>
              </fill>
            </x14:dxf>
          </x14:cfRule>
          <x14:cfRule type="containsText" priority="14056" operator="containsText" id="{FA452BD7-DFEA-425F-BA0B-316EF1EFB878}">
            <xm:f>NOT(ISERROR(SEARCH('Listados Datos'!$P$6,AU169)))</xm:f>
            <xm:f>'Listados Datos'!$P$6</xm:f>
            <x14:dxf>
              <fill>
                <patternFill>
                  <bgColor rgb="FFFFC000"/>
                </patternFill>
              </fill>
            </x14:dxf>
          </x14:cfRule>
          <x14:cfRule type="containsText" priority="14057" operator="containsText" id="{37F66474-9A77-42A8-8DFE-7715AB87FF63}">
            <xm:f>NOT(ISERROR(SEARCH('Listados Datos'!$P$7,AU169)))</xm:f>
            <xm:f>'Listados Datos'!$P$7</xm:f>
            <x14:dxf>
              <fill>
                <patternFill>
                  <bgColor rgb="FFFF0000"/>
                </patternFill>
              </fill>
            </x14:dxf>
          </x14:cfRule>
          <xm:sqref>AU169</xm:sqref>
        </x14:conditionalFormatting>
        <x14:conditionalFormatting xmlns:xm="http://schemas.microsoft.com/office/excel/2006/main">
          <x14:cfRule type="containsText" priority="14729" operator="containsText" id="{92253800-EAE3-48B1-965F-D1AC449F3C78}">
            <xm:f>NOT(ISERROR(SEARCH('Listados Datos'!$T$3,AE136)))</xm:f>
            <xm:f>'Listados Datos'!$T$3</xm:f>
            <x14:dxf>
              <fill>
                <patternFill patternType="solid">
                  <bgColor rgb="FFC00000"/>
                </patternFill>
              </fill>
            </x14:dxf>
          </x14:cfRule>
          <x14:cfRule type="containsText" priority="14730" operator="containsText" id="{4B12E484-EBDE-4893-9596-9B456C700688}">
            <xm:f>NOT(ISERROR(SEARCH('Listados Datos'!$T$4,AE136)))</xm:f>
            <xm:f>'Listados Datos'!$T$4</xm:f>
            <x14:dxf>
              <font>
                <b/>
                <i val="0"/>
                <color theme="0"/>
              </font>
              <fill>
                <patternFill>
                  <bgColor rgb="FFE26B0A"/>
                </patternFill>
              </fill>
            </x14:dxf>
          </x14:cfRule>
          <x14:cfRule type="containsText" priority="14731" operator="containsText" id="{7E3806FD-4C83-4474-962A-A0AD8DF8DCA3}">
            <xm:f>NOT(ISERROR(SEARCH('Listados Datos'!$T$5,AE136)))</xm:f>
            <xm:f>'Listados Datos'!$T$5</xm:f>
            <x14:dxf>
              <font>
                <b/>
                <i val="0"/>
                <color auto="1"/>
              </font>
              <fill>
                <patternFill>
                  <bgColor rgb="FFFFFF00"/>
                </patternFill>
              </fill>
            </x14:dxf>
          </x14:cfRule>
          <x14:cfRule type="containsText" priority="14732" operator="containsText" id="{A6D009FF-0B45-498D-B9B5-EDF19E743883}">
            <xm:f>NOT(ISERROR(SEARCH('Listados Datos'!$T$6,AE136)))</xm:f>
            <xm:f>'Listados Datos'!$T$6</xm:f>
            <x14:dxf>
              <font>
                <b/>
                <i val="0"/>
              </font>
              <fill>
                <patternFill>
                  <bgColor rgb="FF92D050"/>
                </patternFill>
              </fill>
            </x14:dxf>
          </x14:cfRule>
          <xm:sqref>AE136:AF137 AE141:AF141</xm:sqref>
        </x14:conditionalFormatting>
        <x14:conditionalFormatting xmlns:xm="http://schemas.microsoft.com/office/excel/2006/main">
          <x14:cfRule type="containsText" priority="14725" operator="containsText" id="{DD2164FA-3269-4CDF-99D7-2844314745ED}">
            <xm:f>NOT(ISERROR(SEARCH('Listados Datos'!$T$3,AA136)))</xm:f>
            <xm:f>'Listados Datos'!$T$3</xm:f>
            <x14:dxf>
              <fill>
                <patternFill patternType="solid">
                  <bgColor rgb="FFC00000"/>
                </patternFill>
              </fill>
            </x14:dxf>
          </x14:cfRule>
          <x14:cfRule type="containsText" priority="14726" operator="containsText" id="{CC8581AD-6AB0-4D4B-8050-21B758D7BAEA}">
            <xm:f>NOT(ISERROR(SEARCH('Listados Datos'!$T$4,AA136)))</xm:f>
            <xm:f>'Listados Datos'!$T$4</xm:f>
            <x14:dxf>
              <font>
                <b/>
                <i val="0"/>
                <color theme="0"/>
              </font>
              <fill>
                <patternFill>
                  <bgColor rgb="FFE26B0A"/>
                </patternFill>
              </fill>
            </x14:dxf>
          </x14:cfRule>
          <x14:cfRule type="containsText" priority="14727" operator="containsText" id="{EC0ED51D-0C5B-4A97-A7F9-037F0C3BDF6C}">
            <xm:f>NOT(ISERROR(SEARCH('Listados Datos'!$T$5,AA136)))</xm:f>
            <xm:f>'Listados Datos'!$T$5</xm:f>
            <x14:dxf>
              <font>
                <b/>
                <i val="0"/>
                <color auto="1"/>
              </font>
              <fill>
                <patternFill>
                  <bgColor rgb="FFFFFF00"/>
                </patternFill>
              </fill>
            </x14:dxf>
          </x14:cfRule>
          <x14:cfRule type="containsText" priority="14728" operator="containsText" id="{FB653476-C599-4E86-9901-D3F47A5CF680}">
            <xm:f>NOT(ISERROR(SEARCH('Listados Datos'!$T$6,AA136)))</xm:f>
            <xm:f>'Listados Datos'!$T$6</xm:f>
            <x14:dxf>
              <font>
                <b/>
                <i val="0"/>
              </font>
              <fill>
                <patternFill>
                  <bgColor rgb="FF92D050"/>
                </patternFill>
              </fill>
            </x14:dxf>
          </x14:cfRule>
          <xm:sqref>AA136:AA137</xm:sqref>
        </x14:conditionalFormatting>
        <x14:conditionalFormatting xmlns:xm="http://schemas.microsoft.com/office/excel/2006/main">
          <x14:cfRule type="containsText" priority="14715" operator="containsText" id="{0B7BA3A4-615E-497F-8E11-0400688A5AC3}">
            <xm:f>NOT(ISERROR(SEARCH('Listados Datos'!$P$3,Y136)))</xm:f>
            <xm:f>'Listados Datos'!$P$3</xm:f>
            <x14:dxf>
              <fill>
                <patternFill>
                  <bgColor rgb="FF99CC00"/>
                </patternFill>
              </fill>
            </x14:dxf>
          </x14:cfRule>
          <x14:cfRule type="containsText" priority="14716" operator="containsText" id="{574C37DE-8D94-4C2F-929C-44567C14E046}">
            <xm:f>NOT(ISERROR(SEARCH('Listados Datos'!$P$4,Y136)))</xm:f>
            <xm:f>'Listados Datos'!$P$4</xm:f>
            <x14:dxf>
              <fill>
                <patternFill>
                  <bgColor rgb="FF33CC33"/>
                </patternFill>
              </fill>
            </x14:dxf>
          </x14:cfRule>
          <x14:cfRule type="containsText" priority="14717" operator="containsText" id="{5A3823F0-C81B-4D15-B249-6C1B96A32CD7}">
            <xm:f>NOT(ISERROR(SEARCH('Listados Datos'!$P$5,Y136)))</xm:f>
            <xm:f>'Listados Datos'!$P$5</xm:f>
            <x14:dxf>
              <fill>
                <patternFill>
                  <bgColor rgb="FFFFFF00"/>
                </patternFill>
              </fill>
            </x14:dxf>
          </x14:cfRule>
          <x14:cfRule type="containsText" priority="14718" operator="containsText" id="{162AC908-2254-4374-BDE0-D10759111D2A}">
            <xm:f>NOT(ISERROR(SEARCH('Listados Datos'!$P$6,Y136)))</xm:f>
            <xm:f>'Listados Datos'!$P$6</xm:f>
            <x14:dxf>
              <fill>
                <patternFill>
                  <bgColor rgb="FFFFC000"/>
                </patternFill>
              </fill>
            </x14:dxf>
          </x14:cfRule>
          <x14:cfRule type="containsText" priority="14719" operator="containsText" id="{2946CD91-422D-4E56-9F4B-F2E6F44CA666}">
            <xm:f>NOT(ISERROR(SEARCH('Listados Datos'!$P$7,Y136)))</xm:f>
            <xm:f>'Listados Datos'!$P$7</xm:f>
            <x14:dxf>
              <fill>
                <patternFill>
                  <bgColor rgb="FFFF0000"/>
                </patternFill>
              </fill>
            </x14:dxf>
          </x14:cfRule>
          <xm:sqref>Y136:Y137</xm:sqref>
        </x14:conditionalFormatting>
        <x14:conditionalFormatting xmlns:xm="http://schemas.microsoft.com/office/excel/2006/main">
          <x14:cfRule type="containsText" priority="14691" operator="containsText" id="{6A1510E1-D85C-4257-A421-906374B0E0C6}">
            <xm:f>NOT(ISERROR(SEARCH('Listados Datos'!$T$3,AW136)))</xm:f>
            <xm:f>'Listados Datos'!$T$3</xm:f>
            <x14:dxf>
              <fill>
                <patternFill patternType="solid">
                  <bgColor rgb="FFC00000"/>
                </patternFill>
              </fill>
            </x14:dxf>
          </x14:cfRule>
          <x14:cfRule type="containsText" priority="14692" operator="containsText" id="{ED728351-B2DE-404E-A328-6A78AD4B71BB}">
            <xm:f>NOT(ISERROR(SEARCH('Listados Datos'!$T$4,AW136)))</xm:f>
            <xm:f>'Listados Datos'!$T$4</xm:f>
            <x14:dxf>
              <font>
                <b/>
                <i val="0"/>
                <color theme="0"/>
              </font>
              <fill>
                <patternFill>
                  <bgColor rgb="FFE26B0A"/>
                </patternFill>
              </fill>
            </x14:dxf>
          </x14:cfRule>
          <x14:cfRule type="containsText" priority="14693" operator="containsText" id="{1B807ED8-AE15-456E-812E-4CA4C610BDF4}">
            <xm:f>NOT(ISERROR(SEARCH('Listados Datos'!$T$5,AW136)))</xm:f>
            <xm:f>'Listados Datos'!$T$5</xm:f>
            <x14:dxf>
              <font>
                <b/>
                <i val="0"/>
                <color auto="1"/>
              </font>
              <fill>
                <patternFill>
                  <bgColor rgb="FFFFFF00"/>
                </patternFill>
              </fill>
            </x14:dxf>
          </x14:cfRule>
          <x14:cfRule type="containsText" priority="14694" operator="containsText" id="{270855C8-F33B-4730-A31F-9208DF691EDD}">
            <xm:f>NOT(ISERROR(SEARCH('Listados Datos'!$T$6,AW136)))</xm:f>
            <xm:f>'Listados Datos'!$T$6</xm:f>
            <x14:dxf>
              <font>
                <b/>
                <i val="0"/>
              </font>
              <fill>
                <patternFill>
                  <bgColor rgb="FF92D050"/>
                </patternFill>
              </fill>
            </x14:dxf>
          </x14:cfRule>
          <xm:sqref>AW136</xm:sqref>
        </x14:conditionalFormatting>
        <x14:conditionalFormatting xmlns:xm="http://schemas.microsoft.com/office/excel/2006/main">
          <x14:cfRule type="containsText" priority="14681" operator="containsText" id="{FAB15284-1D44-406C-9C20-06561D019487}">
            <xm:f>NOT(ISERROR(SEARCH('Listados Datos'!$P$3,AU136)))</xm:f>
            <xm:f>'Listados Datos'!$P$3</xm:f>
            <x14:dxf>
              <fill>
                <patternFill>
                  <bgColor rgb="FF99CC00"/>
                </patternFill>
              </fill>
            </x14:dxf>
          </x14:cfRule>
          <x14:cfRule type="containsText" priority="14682" operator="containsText" id="{5A32A05F-1D69-4DEE-BA8D-CF1B84DCD405}">
            <xm:f>NOT(ISERROR(SEARCH('Listados Datos'!$P$4,AU136)))</xm:f>
            <xm:f>'Listados Datos'!$P$4</xm:f>
            <x14:dxf>
              <fill>
                <patternFill>
                  <bgColor rgb="FF33CC33"/>
                </patternFill>
              </fill>
            </x14:dxf>
          </x14:cfRule>
          <x14:cfRule type="containsText" priority="14683" operator="containsText" id="{C27474ED-DEB0-4E3B-98E8-444DAAE5CF68}">
            <xm:f>NOT(ISERROR(SEARCH('Listados Datos'!$P$5,AU136)))</xm:f>
            <xm:f>'Listados Datos'!$P$5</xm:f>
            <x14:dxf>
              <fill>
                <patternFill>
                  <bgColor rgb="FFFFFF00"/>
                </patternFill>
              </fill>
            </x14:dxf>
          </x14:cfRule>
          <x14:cfRule type="containsText" priority="14684" operator="containsText" id="{A41B46EA-9342-4E93-9D61-9CC26305B4FD}">
            <xm:f>NOT(ISERROR(SEARCH('Listados Datos'!$P$6,AU136)))</xm:f>
            <xm:f>'Listados Datos'!$P$6</xm:f>
            <x14:dxf>
              <fill>
                <patternFill>
                  <bgColor rgb="FFFFC000"/>
                </patternFill>
              </fill>
            </x14:dxf>
          </x14:cfRule>
          <x14:cfRule type="containsText" priority="14685" operator="containsText" id="{F69E74DD-0349-4869-A0D5-3301870A9DAC}">
            <xm:f>NOT(ISERROR(SEARCH('Listados Datos'!$P$7,AU136)))</xm:f>
            <xm:f>'Listados Datos'!$P$7</xm:f>
            <x14:dxf>
              <fill>
                <patternFill>
                  <bgColor rgb="FFFF0000"/>
                </patternFill>
              </fill>
            </x14:dxf>
          </x14:cfRule>
          <xm:sqref>AU136</xm:sqref>
        </x14:conditionalFormatting>
        <x14:conditionalFormatting xmlns:xm="http://schemas.microsoft.com/office/excel/2006/main">
          <x14:cfRule type="containsText" priority="14677" operator="containsText" id="{49AED36B-F57A-448B-8DB9-34CA93E62A95}">
            <xm:f>NOT(ISERROR(SEARCH('Listados Datos'!$T$3,AW137)))</xm:f>
            <xm:f>'Listados Datos'!$T$3</xm:f>
            <x14:dxf>
              <fill>
                <patternFill patternType="solid">
                  <bgColor rgb="FFC00000"/>
                </patternFill>
              </fill>
            </x14:dxf>
          </x14:cfRule>
          <x14:cfRule type="containsText" priority="14678" operator="containsText" id="{12A0CE48-77ED-4586-B5A7-3760A3404533}">
            <xm:f>NOT(ISERROR(SEARCH('Listados Datos'!$T$4,AW137)))</xm:f>
            <xm:f>'Listados Datos'!$T$4</xm:f>
            <x14:dxf>
              <font>
                <b/>
                <i val="0"/>
                <color theme="0"/>
              </font>
              <fill>
                <patternFill>
                  <bgColor rgb="FFE26B0A"/>
                </patternFill>
              </fill>
            </x14:dxf>
          </x14:cfRule>
          <x14:cfRule type="containsText" priority="14679" operator="containsText" id="{21C8F872-3220-4A92-BC56-BF935CC49EF6}">
            <xm:f>NOT(ISERROR(SEARCH('Listados Datos'!$T$5,AW137)))</xm:f>
            <xm:f>'Listados Datos'!$T$5</xm:f>
            <x14:dxf>
              <font>
                <b/>
                <i val="0"/>
                <color auto="1"/>
              </font>
              <fill>
                <patternFill>
                  <bgColor rgb="FFFFFF00"/>
                </patternFill>
              </fill>
            </x14:dxf>
          </x14:cfRule>
          <x14:cfRule type="containsText" priority="14680" operator="containsText" id="{24F5689C-719F-4133-9EDF-F428270F64C9}">
            <xm:f>NOT(ISERROR(SEARCH('Listados Datos'!$T$6,AW137)))</xm:f>
            <xm:f>'Listados Datos'!$T$6</xm:f>
            <x14:dxf>
              <font>
                <b/>
                <i val="0"/>
              </font>
              <fill>
                <patternFill>
                  <bgColor rgb="FF92D050"/>
                </patternFill>
              </fill>
            </x14:dxf>
          </x14:cfRule>
          <xm:sqref>AW137</xm:sqref>
        </x14:conditionalFormatting>
        <x14:conditionalFormatting xmlns:xm="http://schemas.microsoft.com/office/excel/2006/main">
          <x14:cfRule type="containsText" priority="14667" operator="containsText" id="{B2173F0A-8A62-4A1F-A1FF-E632D7C0F1F8}">
            <xm:f>NOT(ISERROR(SEARCH('Listados Datos'!$P$3,AU137)))</xm:f>
            <xm:f>'Listados Datos'!$P$3</xm:f>
            <x14:dxf>
              <fill>
                <patternFill>
                  <bgColor rgb="FF99CC00"/>
                </patternFill>
              </fill>
            </x14:dxf>
          </x14:cfRule>
          <x14:cfRule type="containsText" priority="14668" operator="containsText" id="{59456CBD-331E-4568-BBFF-A8E9401C9AAC}">
            <xm:f>NOT(ISERROR(SEARCH('Listados Datos'!$P$4,AU137)))</xm:f>
            <xm:f>'Listados Datos'!$P$4</xm:f>
            <x14:dxf>
              <fill>
                <patternFill>
                  <bgColor rgb="FF33CC33"/>
                </patternFill>
              </fill>
            </x14:dxf>
          </x14:cfRule>
          <x14:cfRule type="containsText" priority="14669" operator="containsText" id="{31EB5697-42DF-4124-BF63-B6EDF4E98CAA}">
            <xm:f>NOT(ISERROR(SEARCH('Listados Datos'!$P$5,AU137)))</xm:f>
            <xm:f>'Listados Datos'!$P$5</xm:f>
            <x14:dxf>
              <fill>
                <patternFill>
                  <bgColor rgb="FFFFFF00"/>
                </patternFill>
              </fill>
            </x14:dxf>
          </x14:cfRule>
          <x14:cfRule type="containsText" priority="14670" operator="containsText" id="{6782EC1C-FCE9-41D3-A63E-0879DF76584B}">
            <xm:f>NOT(ISERROR(SEARCH('Listados Datos'!$P$6,AU137)))</xm:f>
            <xm:f>'Listados Datos'!$P$6</xm:f>
            <x14:dxf>
              <fill>
                <patternFill>
                  <bgColor rgb="FFFFC000"/>
                </patternFill>
              </fill>
            </x14:dxf>
          </x14:cfRule>
          <x14:cfRule type="containsText" priority="14671" operator="containsText" id="{A50928DB-6ABF-4622-ABE2-E4B522D0843F}">
            <xm:f>NOT(ISERROR(SEARCH('Listados Datos'!$P$7,AU137)))</xm:f>
            <xm:f>'Listados Datos'!$P$7</xm:f>
            <x14:dxf>
              <fill>
                <patternFill>
                  <bgColor rgb="FFFF0000"/>
                </patternFill>
              </fill>
            </x14:dxf>
          </x14:cfRule>
          <xm:sqref>AU137</xm:sqref>
        </x14:conditionalFormatting>
        <x14:conditionalFormatting xmlns:xm="http://schemas.microsoft.com/office/excel/2006/main">
          <x14:cfRule type="containsText" priority="14663" operator="containsText" id="{0361ED87-79A9-4CE9-9911-5FEB74DD6E3E}">
            <xm:f>NOT(ISERROR(SEARCH('Listados Datos'!$T$3,AW141)))</xm:f>
            <xm:f>'Listados Datos'!$T$3</xm:f>
            <x14:dxf>
              <fill>
                <patternFill patternType="solid">
                  <bgColor rgb="FFC00000"/>
                </patternFill>
              </fill>
            </x14:dxf>
          </x14:cfRule>
          <x14:cfRule type="containsText" priority="14664" operator="containsText" id="{2DFDE78C-8762-4C8A-BDAD-3AF956F7EB4C}">
            <xm:f>NOT(ISERROR(SEARCH('Listados Datos'!$T$4,AW141)))</xm:f>
            <xm:f>'Listados Datos'!$T$4</xm:f>
            <x14:dxf>
              <font>
                <b/>
                <i val="0"/>
                <color theme="0"/>
              </font>
              <fill>
                <patternFill>
                  <bgColor rgb="FFE26B0A"/>
                </patternFill>
              </fill>
            </x14:dxf>
          </x14:cfRule>
          <x14:cfRule type="containsText" priority="14665" operator="containsText" id="{17998680-8F59-461B-88BF-28DF9B67F8D3}">
            <xm:f>NOT(ISERROR(SEARCH('Listados Datos'!$T$5,AW141)))</xm:f>
            <xm:f>'Listados Datos'!$T$5</xm:f>
            <x14:dxf>
              <font>
                <b/>
                <i val="0"/>
                <color auto="1"/>
              </font>
              <fill>
                <patternFill>
                  <bgColor rgb="FFFFFF00"/>
                </patternFill>
              </fill>
            </x14:dxf>
          </x14:cfRule>
          <x14:cfRule type="containsText" priority="14666" operator="containsText" id="{0B2023F5-97B4-4742-9093-2ED2F8751123}">
            <xm:f>NOT(ISERROR(SEARCH('Listados Datos'!$T$6,AW141)))</xm:f>
            <xm:f>'Listados Datos'!$T$6</xm:f>
            <x14:dxf>
              <font>
                <b/>
                <i val="0"/>
              </font>
              <fill>
                <patternFill>
                  <bgColor rgb="FF92D050"/>
                </patternFill>
              </fill>
            </x14:dxf>
          </x14:cfRule>
          <xm:sqref>AW141</xm:sqref>
        </x14:conditionalFormatting>
        <x14:conditionalFormatting xmlns:xm="http://schemas.microsoft.com/office/excel/2006/main">
          <x14:cfRule type="containsText" priority="14653" operator="containsText" id="{BEF544F8-383A-443E-A9E1-D14921994F84}">
            <xm:f>NOT(ISERROR(SEARCH('Listados Datos'!$P$3,AU141)))</xm:f>
            <xm:f>'Listados Datos'!$P$3</xm:f>
            <x14:dxf>
              <fill>
                <patternFill>
                  <bgColor rgb="FF99CC00"/>
                </patternFill>
              </fill>
            </x14:dxf>
          </x14:cfRule>
          <x14:cfRule type="containsText" priority="14654" operator="containsText" id="{52453426-5A48-40FD-9E0D-933EC3A1BD83}">
            <xm:f>NOT(ISERROR(SEARCH('Listados Datos'!$P$4,AU141)))</xm:f>
            <xm:f>'Listados Datos'!$P$4</xm:f>
            <x14:dxf>
              <fill>
                <patternFill>
                  <bgColor rgb="FF33CC33"/>
                </patternFill>
              </fill>
            </x14:dxf>
          </x14:cfRule>
          <x14:cfRule type="containsText" priority="14655" operator="containsText" id="{67A60E10-587E-4179-AC2D-CD97B558F6AF}">
            <xm:f>NOT(ISERROR(SEARCH('Listados Datos'!$P$5,AU141)))</xm:f>
            <xm:f>'Listados Datos'!$P$5</xm:f>
            <x14:dxf>
              <fill>
                <patternFill>
                  <bgColor rgb="FFFFFF00"/>
                </patternFill>
              </fill>
            </x14:dxf>
          </x14:cfRule>
          <x14:cfRule type="containsText" priority="14656" operator="containsText" id="{D988B516-5AC7-4594-B3E9-5B00F86FED31}">
            <xm:f>NOT(ISERROR(SEARCH('Listados Datos'!$P$6,AU141)))</xm:f>
            <xm:f>'Listados Datos'!$P$6</xm:f>
            <x14:dxf>
              <fill>
                <patternFill>
                  <bgColor rgb="FFFFC000"/>
                </patternFill>
              </fill>
            </x14:dxf>
          </x14:cfRule>
          <x14:cfRule type="containsText" priority="14657" operator="containsText" id="{1F890BA8-3F73-4A74-9B4F-0AC7621D5788}">
            <xm:f>NOT(ISERROR(SEARCH('Listados Datos'!$P$7,AU141)))</xm:f>
            <xm:f>'Listados Datos'!$P$7</xm:f>
            <x14:dxf>
              <fill>
                <patternFill>
                  <bgColor rgb="FFFF0000"/>
                </patternFill>
              </fill>
            </x14:dxf>
          </x14:cfRule>
          <xm:sqref>AU141</xm:sqref>
        </x14:conditionalFormatting>
        <x14:conditionalFormatting xmlns:xm="http://schemas.microsoft.com/office/excel/2006/main">
          <x14:cfRule type="containsText" priority="14649" operator="containsText" id="{367D8133-0BA3-4662-B2B8-A695014A4E35}">
            <xm:f>NOT(ISERROR(SEARCH('Listados Datos'!$T$3,AE138)))</xm:f>
            <xm:f>'Listados Datos'!$T$3</xm:f>
            <x14:dxf>
              <fill>
                <patternFill patternType="solid">
                  <bgColor rgb="FFC00000"/>
                </patternFill>
              </fill>
            </x14:dxf>
          </x14:cfRule>
          <x14:cfRule type="containsText" priority="14650" operator="containsText" id="{15BC8EA3-111E-42AE-94C7-AEB5F8E84D32}">
            <xm:f>NOT(ISERROR(SEARCH('Listados Datos'!$T$4,AE138)))</xm:f>
            <xm:f>'Listados Datos'!$T$4</xm:f>
            <x14:dxf>
              <font>
                <b/>
                <i val="0"/>
                <color theme="0"/>
              </font>
              <fill>
                <patternFill>
                  <bgColor rgb="FFE26B0A"/>
                </patternFill>
              </fill>
            </x14:dxf>
          </x14:cfRule>
          <x14:cfRule type="containsText" priority="14651" operator="containsText" id="{44622FD3-A810-458F-8323-8C3603455047}">
            <xm:f>NOT(ISERROR(SEARCH('Listados Datos'!$T$5,AE138)))</xm:f>
            <xm:f>'Listados Datos'!$T$5</xm:f>
            <x14:dxf>
              <font>
                <b/>
                <i val="0"/>
                <color auto="1"/>
              </font>
              <fill>
                <patternFill>
                  <bgColor rgb="FFFFFF00"/>
                </patternFill>
              </fill>
            </x14:dxf>
          </x14:cfRule>
          <x14:cfRule type="containsText" priority="14652" operator="containsText" id="{D00B0A7A-D7E3-4F45-AB5C-41903DB9763F}">
            <xm:f>NOT(ISERROR(SEARCH('Listados Datos'!$T$6,AE138)))</xm:f>
            <xm:f>'Listados Datos'!$T$6</xm:f>
            <x14:dxf>
              <font>
                <b/>
                <i val="0"/>
              </font>
              <fill>
                <patternFill>
                  <bgColor rgb="FF92D050"/>
                </patternFill>
              </fill>
            </x14:dxf>
          </x14:cfRule>
          <xm:sqref>AE138:AF139</xm:sqref>
        </x14:conditionalFormatting>
        <x14:conditionalFormatting xmlns:xm="http://schemas.microsoft.com/office/excel/2006/main">
          <x14:cfRule type="containsText" priority="14645" operator="containsText" id="{08549F68-DEEF-421F-8704-0A1D2623D730}">
            <xm:f>NOT(ISERROR(SEARCH('Listados Datos'!$T$3,AA138)))</xm:f>
            <xm:f>'Listados Datos'!$T$3</xm:f>
            <x14:dxf>
              <fill>
                <patternFill patternType="solid">
                  <bgColor rgb="FFC00000"/>
                </patternFill>
              </fill>
            </x14:dxf>
          </x14:cfRule>
          <x14:cfRule type="containsText" priority="14646" operator="containsText" id="{C3C05BB0-6B90-45E9-8FB9-CAEB992FC732}">
            <xm:f>NOT(ISERROR(SEARCH('Listados Datos'!$T$4,AA138)))</xm:f>
            <xm:f>'Listados Datos'!$T$4</xm:f>
            <x14:dxf>
              <font>
                <b/>
                <i val="0"/>
                <color theme="0"/>
              </font>
              <fill>
                <patternFill>
                  <bgColor rgb="FFE26B0A"/>
                </patternFill>
              </fill>
            </x14:dxf>
          </x14:cfRule>
          <x14:cfRule type="containsText" priority="14647" operator="containsText" id="{45FBB807-C169-4ECB-9C68-99ECB2CD2CB0}">
            <xm:f>NOT(ISERROR(SEARCH('Listados Datos'!$T$5,AA138)))</xm:f>
            <xm:f>'Listados Datos'!$T$5</xm:f>
            <x14:dxf>
              <font>
                <b/>
                <i val="0"/>
                <color auto="1"/>
              </font>
              <fill>
                <patternFill>
                  <bgColor rgb="FFFFFF00"/>
                </patternFill>
              </fill>
            </x14:dxf>
          </x14:cfRule>
          <x14:cfRule type="containsText" priority="14648" operator="containsText" id="{6A41E118-B691-407F-BE78-F8CCFF4D3D50}">
            <xm:f>NOT(ISERROR(SEARCH('Listados Datos'!$T$6,AA138)))</xm:f>
            <xm:f>'Listados Datos'!$T$6</xm:f>
            <x14:dxf>
              <font>
                <b/>
                <i val="0"/>
              </font>
              <fill>
                <patternFill>
                  <bgColor rgb="FF92D050"/>
                </patternFill>
              </fill>
            </x14:dxf>
          </x14:cfRule>
          <xm:sqref>AA138:AA139</xm:sqref>
        </x14:conditionalFormatting>
        <x14:conditionalFormatting xmlns:xm="http://schemas.microsoft.com/office/excel/2006/main">
          <x14:cfRule type="containsText" priority="14635" operator="containsText" id="{1704E48D-ED39-4BED-AEB5-D9D3D4E5CC06}">
            <xm:f>NOT(ISERROR(SEARCH('Listados Datos'!$P$3,Y138)))</xm:f>
            <xm:f>'Listados Datos'!$P$3</xm:f>
            <x14:dxf>
              <fill>
                <patternFill>
                  <bgColor rgb="FF99CC00"/>
                </patternFill>
              </fill>
            </x14:dxf>
          </x14:cfRule>
          <x14:cfRule type="containsText" priority="14636" operator="containsText" id="{600BC715-ADD8-4DCE-93F7-5945EA17D3EA}">
            <xm:f>NOT(ISERROR(SEARCH('Listados Datos'!$P$4,Y138)))</xm:f>
            <xm:f>'Listados Datos'!$P$4</xm:f>
            <x14:dxf>
              <fill>
                <patternFill>
                  <bgColor rgb="FF33CC33"/>
                </patternFill>
              </fill>
            </x14:dxf>
          </x14:cfRule>
          <x14:cfRule type="containsText" priority="14637" operator="containsText" id="{E4C92157-2391-402A-B816-9AD563890F11}">
            <xm:f>NOT(ISERROR(SEARCH('Listados Datos'!$P$5,Y138)))</xm:f>
            <xm:f>'Listados Datos'!$P$5</xm:f>
            <x14:dxf>
              <fill>
                <patternFill>
                  <bgColor rgb="FFFFFF00"/>
                </patternFill>
              </fill>
            </x14:dxf>
          </x14:cfRule>
          <x14:cfRule type="containsText" priority="14638" operator="containsText" id="{A3673089-3E32-4585-BCF5-C83A49B77418}">
            <xm:f>NOT(ISERROR(SEARCH('Listados Datos'!$P$6,Y138)))</xm:f>
            <xm:f>'Listados Datos'!$P$6</xm:f>
            <x14:dxf>
              <fill>
                <patternFill>
                  <bgColor rgb="FFFFC000"/>
                </patternFill>
              </fill>
            </x14:dxf>
          </x14:cfRule>
          <x14:cfRule type="containsText" priority="14639" operator="containsText" id="{E47EBF02-9FDA-4977-AAB3-8EA6E53DB87E}">
            <xm:f>NOT(ISERROR(SEARCH('Listados Datos'!$P$7,Y138)))</xm:f>
            <xm:f>'Listados Datos'!$P$7</xm:f>
            <x14:dxf>
              <fill>
                <patternFill>
                  <bgColor rgb="FFFF0000"/>
                </patternFill>
              </fill>
            </x14:dxf>
          </x14:cfRule>
          <xm:sqref>Y138:Y139</xm:sqref>
        </x14:conditionalFormatting>
        <x14:conditionalFormatting xmlns:xm="http://schemas.microsoft.com/office/excel/2006/main">
          <x14:cfRule type="containsText" priority="14621" operator="containsText" id="{95F8580E-91BA-490F-A4C2-8055540E84D5}">
            <xm:f>NOT(ISERROR(SEARCH('Listados Datos'!$T$3,AW138)))</xm:f>
            <xm:f>'Listados Datos'!$T$3</xm:f>
            <x14:dxf>
              <fill>
                <patternFill patternType="solid">
                  <bgColor rgb="FFC00000"/>
                </patternFill>
              </fill>
            </x14:dxf>
          </x14:cfRule>
          <x14:cfRule type="containsText" priority="14622" operator="containsText" id="{9412B7D8-9E56-49FB-BA10-D46E84D52435}">
            <xm:f>NOT(ISERROR(SEARCH('Listados Datos'!$T$4,AW138)))</xm:f>
            <xm:f>'Listados Datos'!$T$4</xm:f>
            <x14:dxf>
              <font>
                <b/>
                <i val="0"/>
                <color theme="0"/>
              </font>
              <fill>
                <patternFill>
                  <bgColor rgb="FFE26B0A"/>
                </patternFill>
              </fill>
            </x14:dxf>
          </x14:cfRule>
          <x14:cfRule type="containsText" priority="14623" operator="containsText" id="{72467A2A-8D15-4514-90A5-42D2732968E8}">
            <xm:f>NOT(ISERROR(SEARCH('Listados Datos'!$T$5,AW138)))</xm:f>
            <xm:f>'Listados Datos'!$T$5</xm:f>
            <x14:dxf>
              <font>
                <b/>
                <i val="0"/>
                <color auto="1"/>
              </font>
              <fill>
                <patternFill>
                  <bgColor rgb="FFFFFF00"/>
                </patternFill>
              </fill>
            </x14:dxf>
          </x14:cfRule>
          <x14:cfRule type="containsText" priority="14624" operator="containsText" id="{7721A8F6-BD7E-4DAC-ADB6-B1FABF592238}">
            <xm:f>NOT(ISERROR(SEARCH('Listados Datos'!$T$6,AW138)))</xm:f>
            <xm:f>'Listados Datos'!$T$6</xm:f>
            <x14:dxf>
              <font>
                <b/>
                <i val="0"/>
              </font>
              <fill>
                <patternFill>
                  <bgColor rgb="FF92D050"/>
                </patternFill>
              </fill>
            </x14:dxf>
          </x14:cfRule>
          <xm:sqref>AW138</xm:sqref>
        </x14:conditionalFormatting>
        <x14:conditionalFormatting xmlns:xm="http://schemas.microsoft.com/office/excel/2006/main">
          <x14:cfRule type="containsText" priority="14611" operator="containsText" id="{84251B5D-3DEF-4817-AD5D-BD3EAAF2E780}">
            <xm:f>NOT(ISERROR(SEARCH('Listados Datos'!$P$3,AU138)))</xm:f>
            <xm:f>'Listados Datos'!$P$3</xm:f>
            <x14:dxf>
              <fill>
                <patternFill>
                  <bgColor rgb="FF99CC00"/>
                </patternFill>
              </fill>
            </x14:dxf>
          </x14:cfRule>
          <x14:cfRule type="containsText" priority="14612" operator="containsText" id="{B8DC0545-96DE-40E4-AF5D-0B541645E931}">
            <xm:f>NOT(ISERROR(SEARCH('Listados Datos'!$P$4,AU138)))</xm:f>
            <xm:f>'Listados Datos'!$P$4</xm:f>
            <x14:dxf>
              <fill>
                <patternFill>
                  <bgColor rgb="FF33CC33"/>
                </patternFill>
              </fill>
            </x14:dxf>
          </x14:cfRule>
          <x14:cfRule type="containsText" priority="14613" operator="containsText" id="{C4F7343C-B327-4ACF-9DF6-3A79F3E7753C}">
            <xm:f>NOT(ISERROR(SEARCH('Listados Datos'!$P$5,AU138)))</xm:f>
            <xm:f>'Listados Datos'!$P$5</xm:f>
            <x14:dxf>
              <fill>
                <patternFill>
                  <bgColor rgb="FFFFFF00"/>
                </patternFill>
              </fill>
            </x14:dxf>
          </x14:cfRule>
          <x14:cfRule type="containsText" priority="14614" operator="containsText" id="{F59F6B7D-DEB2-4794-AEFE-E96F14A7B147}">
            <xm:f>NOT(ISERROR(SEARCH('Listados Datos'!$P$6,AU138)))</xm:f>
            <xm:f>'Listados Datos'!$P$6</xm:f>
            <x14:dxf>
              <fill>
                <patternFill>
                  <bgColor rgb="FFFFC000"/>
                </patternFill>
              </fill>
            </x14:dxf>
          </x14:cfRule>
          <x14:cfRule type="containsText" priority="14615" operator="containsText" id="{DE178653-2475-4B2D-85E4-C8CE4910E9CF}">
            <xm:f>NOT(ISERROR(SEARCH('Listados Datos'!$P$7,AU138)))</xm:f>
            <xm:f>'Listados Datos'!$P$7</xm:f>
            <x14:dxf>
              <fill>
                <patternFill>
                  <bgColor rgb="FFFF0000"/>
                </patternFill>
              </fill>
            </x14:dxf>
          </x14:cfRule>
          <xm:sqref>AU138</xm:sqref>
        </x14:conditionalFormatting>
        <x14:conditionalFormatting xmlns:xm="http://schemas.microsoft.com/office/excel/2006/main">
          <x14:cfRule type="containsText" priority="14607" operator="containsText" id="{B51D2CD6-74F2-437B-9953-497F199E7998}">
            <xm:f>NOT(ISERROR(SEARCH('Listados Datos'!$T$3,AW139)))</xm:f>
            <xm:f>'Listados Datos'!$T$3</xm:f>
            <x14:dxf>
              <fill>
                <patternFill patternType="solid">
                  <bgColor rgb="FFC00000"/>
                </patternFill>
              </fill>
            </x14:dxf>
          </x14:cfRule>
          <x14:cfRule type="containsText" priority="14608" operator="containsText" id="{2C08A3DB-8A27-4EDE-8FAF-C0727AB16BA9}">
            <xm:f>NOT(ISERROR(SEARCH('Listados Datos'!$T$4,AW139)))</xm:f>
            <xm:f>'Listados Datos'!$T$4</xm:f>
            <x14:dxf>
              <font>
                <b/>
                <i val="0"/>
                <color theme="0"/>
              </font>
              <fill>
                <patternFill>
                  <bgColor rgb="FFE26B0A"/>
                </patternFill>
              </fill>
            </x14:dxf>
          </x14:cfRule>
          <x14:cfRule type="containsText" priority="14609" operator="containsText" id="{F7C82C8A-8648-4365-8644-B369C12CCAC9}">
            <xm:f>NOT(ISERROR(SEARCH('Listados Datos'!$T$5,AW139)))</xm:f>
            <xm:f>'Listados Datos'!$T$5</xm:f>
            <x14:dxf>
              <font>
                <b/>
                <i val="0"/>
                <color auto="1"/>
              </font>
              <fill>
                <patternFill>
                  <bgColor rgb="FFFFFF00"/>
                </patternFill>
              </fill>
            </x14:dxf>
          </x14:cfRule>
          <x14:cfRule type="containsText" priority="14610" operator="containsText" id="{74AC98EF-3507-4E7A-B2AA-C8E05490B9BC}">
            <xm:f>NOT(ISERROR(SEARCH('Listados Datos'!$T$6,AW139)))</xm:f>
            <xm:f>'Listados Datos'!$T$6</xm:f>
            <x14:dxf>
              <font>
                <b/>
                <i val="0"/>
              </font>
              <fill>
                <patternFill>
                  <bgColor rgb="FF92D050"/>
                </patternFill>
              </fill>
            </x14:dxf>
          </x14:cfRule>
          <xm:sqref>AW139</xm:sqref>
        </x14:conditionalFormatting>
        <x14:conditionalFormatting xmlns:xm="http://schemas.microsoft.com/office/excel/2006/main">
          <x14:cfRule type="containsText" priority="14597" operator="containsText" id="{1588BFCE-03A8-4891-A84B-CD6A9C65966C}">
            <xm:f>NOT(ISERROR(SEARCH('Listados Datos'!$P$3,AU139)))</xm:f>
            <xm:f>'Listados Datos'!$P$3</xm:f>
            <x14:dxf>
              <fill>
                <patternFill>
                  <bgColor rgb="FF99CC00"/>
                </patternFill>
              </fill>
            </x14:dxf>
          </x14:cfRule>
          <x14:cfRule type="containsText" priority="14598" operator="containsText" id="{877019AD-AE16-4F7D-BA3F-9AE2B1049E2C}">
            <xm:f>NOT(ISERROR(SEARCH('Listados Datos'!$P$4,AU139)))</xm:f>
            <xm:f>'Listados Datos'!$P$4</xm:f>
            <x14:dxf>
              <fill>
                <patternFill>
                  <bgColor rgb="FF33CC33"/>
                </patternFill>
              </fill>
            </x14:dxf>
          </x14:cfRule>
          <x14:cfRule type="containsText" priority="14599" operator="containsText" id="{5809A7BC-2F27-4EB8-AE3C-CEA9F9FFBEC2}">
            <xm:f>NOT(ISERROR(SEARCH('Listados Datos'!$P$5,AU139)))</xm:f>
            <xm:f>'Listados Datos'!$P$5</xm:f>
            <x14:dxf>
              <fill>
                <patternFill>
                  <bgColor rgb="FFFFFF00"/>
                </patternFill>
              </fill>
            </x14:dxf>
          </x14:cfRule>
          <x14:cfRule type="containsText" priority="14600" operator="containsText" id="{BF315007-E213-4414-8819-9621E8E71C87}">
            <xm:f>NOT(ISERROR(SEARCH('Listados Datos'!$P$6,AU139)))</xm:f>
            <xm:f>'Listados Datos'!$P$6</xm:f>
            <x14:dxf>
              <fill>
                <patternFill>
                  <bgColor rgb="FFFFC000"/>
                </patternFill>
              </fill>
            </x14:dxf>
          </x14:cfRule>
          <x14:cfRule type="containsText" priority="14601" operator="containsText" id="{68C51549-3883-4D6E-A5FB-6603148420E6}">
            <xm:f>NOT(ISERROR(SEARCH('Listados Datos'!$P$7,AU139)))</xm:f>
            <xm:f>'Listados Datos'!$P$7</xm:f>
            <x14:dxf>
              <fill>
                <patternFill>
                  <bgColor rgb="FFFF0000"/>
                </patternFill>
              </fill>
            </x14:dxf>
          </x14:cfRule>
          <xm:sqref>AU139</xm:sqref>
        </x14:conditionalFormatting>
        <x14:conditionalFormatting xmlns:xm="http://schemas.microsoft.com/office/excel/2006/main">
          <x14:cfRule type="containsText" priority="14321" operator="containsText" id="{9C323BE8-0313-474E-AE7D-9A607E701345}">
            <xm:f>NOT(ISERROR(SEARCH('Listados Datos'!$T$3,AE154)))</xm:f>
            <xm:f>'Listados Datos'!$T$3</xm:f>
            <x14:dxf>
              <fill>
                <patternFill patternType="solid">
                  <bgColor rgb="FFC00000"/>
                </patternFill>
              </fill>
            </x14:dxf>
          </x14:cfRule>
          <x14:cfRule type="containsText" priority="14322" operator="containsText" id="{0DA6E6A6-7F92-4C4C-AF90-A5C41B91AF3B}">
            <xm:f>NOT(ISERROR(SEARCH('Listados Datos'!$T$4,AE154)))</xm:f>
            <xm:f>'Listados Datos'!$T$4</xm:f>
            <x14:dxf>
              <font>
                <b/>
                <i val="0"/>
                <color theme="0"/>
              </font>
              <fill>
                <patternFill>
                  <bgColor rgb="FFE26B0A"/>
                </patternFill>
              </fill>
            </x14:dxf>
          </x14:cfRule>
          <x14:cfRule type="containsText" priority="14323" operator="containsText" id="{54B2ABDD-0754-407D-9AD6-0738133F45FE}">
            <xm:f>NOT(ISERROR(SEARCH('Listados Datos'!$T$5,AE154)))</xm:f>
            <xm:f>'Listados Datos'!$T$5</xm:f>
            <x14:dxf>
              <font>
                <b/>
                <i val="0"/>
                <color auto="1"/>
              </font>
              <fill>
                <patternFill>
                  <bgColor rgb="FFFFFF00"/>
                </patternFill>
              </fill>
            </x14:dxf>
          </x14:cfRule>
          <x14:cfRule type="containsText" priority="14324" operator="containsText" id="{36D59215-3974-48CF-BD9A-8416CF953701}">
            <xm:f>NOT(ISERROR(SEARCH('Listados Datos'!$T$6,AE154)))</xm:f>
            <xm:f>'Listados Datos'!$T$6</xm:f>
            <x14:dxf>
              <font>
                <b/>
                <i val="0"/>
              </font>
              <fill>
                <patternFill>
                  <bgColor rgb="FF92D050"/>
                </patternFill>
              </fill>
            </x14:dxf>
          </x14:cfRule>
          <xm:sqref>AE154:AF155 AE159:AF159</xm:sqref>
        </x14:conditionalFormatting>
        <x14:conditionalFormatting xmlns:xm="http://schemas.microsoft.com/office/excel/2006/main">
          <x14:cfRule type="containsText" priority="14317" operator="containsText" id="{2728F57C-2EEB-45E8-A622-0AACDA765B51}">
            <xm:f>NOT(ISERROR(SEARCH('Listados Datos'!$T$3,AA154)))</xm:f>
            <xm:f>'Listados Datos'!$T$3</xm:f>
            <x14:dxf>
              <fill>
                <patternFill patternType="solid">
                  <bgColor rgb="FFC00000"/>
                </patternFill>
              </fill>
            </x14:dxf>
          </x14:cfRule>
          <x14:cfRule type="containsText" priority="14318" operator="containsText" id="{0A00FD4C-8D67-445F-B78A-A57887B5F33F}">
            <xm:f>NOT(ISERROR(SEARCH('Listados Datos'!$T$4,AA154)))</xm:f>
            <xm:f>'Listados Datos'!$T$4</xm:f>
            <x14:dxf>
              <font>
                <b/>
                <i val="0"/>
                <color theme="0"/>
              </font>
              <fill>
                <patternFill>
                  <bgColor rgb="FFE26B0A"/>
                </patternFill>
              </fill>
            </x14:dxf>
          </x14:cfRule>
          <x14:cfRule type="containsText" priority="14319" operator="containsText" id="{436B4FDA-E3F5-4A34-BC41-DF73A68CEFE9}">
            <xm:f>NOT(ISERROR(SEARCH('Listados Datos'!$T$5,AA154)))</xm:f>
            <xm:f>'Listados Datos'!$T$5</xm:f>
            <x14:dxf>
              <font>
                <b/>
                <i val="0"/>
                <color auto="1"/>
              </font>
              <fill>
                <patternFill>
                  <bgColor rgb="FFFFFF00"/>
                </patternFill>
              </fill>
            </x14:dxf>
          </x14:cfRule>
          <x14:cfRule type="containsText" priority="14320" operator="containsText" id="{A91C63D6-BB4F-481B-9D28-E4AF708FF2C2}">
            <xm:f>NOT(ISERROR(SEARCH('Listados Datos'!$T$6,AA154)))</xm:f>
            <xm:f>'Listados Datos'!$T$6</xm:f>
            <x14:dxf>
              <font>
                <b/>
                <i val="0"/>
              </font>
              <fill>
                <patternFill>
                  <bgColor rgb="FF92D050"/>
                </patternFill>
              </fill>
            </x14:dxf>
          </x14:cfRule>
          <xm:sqref>AA154:AA155</xm:sqref>
        </x14:conditionalFormatting>
        <x14:conditionalFormatting xmlns:xm="http://schemas.microsoft.com/office/excel/2006/main">
          <x14:cfRule type="containsText" priority="14307" operator="containsText" id="{3BDF64BE-A681-4A4B-B0FE-00D4AEC0824A}">
            <xm:f>NOT(ISERROR(SEARCH('Listados Datos'!$P$3,Y154)))</xm:f>
            <xm:f>'Listados Datos'!$P$3</xm:f>
            <x14:dxf>
              <fill>
                <patternFill>
                  <bgColor rgb="FF99CC00"/>
                </patternFill>
              </fill>
            </x14:dxf>
          </x14:cfRule>
          <x14:cfRule type="containsText" priority="14308" operator="containsText" id="{129BD029-4808-4D2C-9772-163ABD25B320}">
            <xm:f>NOT(ISERROR(SEARCH('Listados Datos'!$P$4,Y154)))</xm:f>
            <xm:f>'Listados Datos'!$P$4</xm:f>
            <x14:dxf>
              <fill>
                <patternFill>
                  <bgColor rgb="FF33CC33"/>
                </patternFill>
              </fill>
            </x14:dxf>
          </x14:cfRule>
          <x14:cfRule type="containsText" priority="14309" operator="containsText" id="{ED2E666E-37B5-4872-94EE-E6246F79AFEA}">
            <xm:f>NOT(ISERROR(SEARCH('Listados Datos'!$P$5,Y154)))</xm:f>
            <xm:f>'Listados Datos'!$P$5</xm:f>
            <x14:dxf>
              <fill>
                <patternFill>
                  <bgColor rgb="FFFFFF00"/>
                </patternFill>
              </fill>
            </x14:dxf>
          </x14:cfRule>
          <x14:cfRule type="containsText" priority="14310" operator="containsText" id="{4511A709-E6A2-4E9D-9EF9-C99E1D994112}">
            <xm:f>NOT(ISERROR(SEARCH('Listados Datos'!$P$6,Y154)))</xm:f>
            <xm:f>'Listados Datos'!$P$6</xm:f>
            <x14:dxf>
              <fill>
                <patternFill>
                  <bgColor rgb="FFFFC000"/>
                </patternFill>
              </fill>
            </x14:dxf>
          </x14:cfRule>
          <x14:cfRule type="containsText" priority="14311" operator="containsText" id="{A58CA1DE-3E45-4972-865E-80EB34BE34E8}">
            <xm:f>NOT(ISERROR(SEARCH('Listados Datos'!$P$7,Y154)))</xm:f>
            <xm:f>'Listados Datos'!$P$7</xm:f>
            <x14:dxf>
              <fill>
                <patternFill>
                  <bgColor rgb="FFFF0000"/>
                </patternFill>
              </fill>
            </x14:dxf>
          </x14:cfRule>
          <xm:sqref>Y154:Y155</xm:sqref>
        </x14:conditionalFormatting>
        <x14:conditionalFormatting xmlns:xm="http://schemas.microsoft.com/office/excel/2006/main">
          <x14:cfRule type="containsText" priority="14283" operator="containsText" id="{8A22D85F-A4BD-43CA-98B1-BD1B116124E8}">
            <xm:f>NOT(ISERROR(SEARCH('Listados Datos'!$T$3,AW154)))</xm:f>
            <xm:f>'Listados Datos'!$T$3</xm:f>
            <x14:dxf>
              <fill>
                <patternFill patternType="solid">
                  <bgColor rgb="FFC00000"/>
                </patternFill>
              </fill>
            </x14:dxf>
          </x14:cfRule>
          <x14:cfRule type="containsText" priority="14284" operator="containsText" id="{CCFB20B4-BE0E-4121-802D-D23F8B7669B7}">
            <xm:f>NOT(ISERROR(SEARCH('Listados Datos'!$T$4,AW154)))</xm:f>
            <xm:f>'Listados Datos'!$T$4</xm:f>
            <x14:dxf>
              <font>
                <b/>
                <i val="0"/>
                <color theme="0"/>
              </font>
              <fill>
                <patternFill>
                  <bgColor rgb="FFE26B0A"/>
                </patternFill>
              </fill>
            </x14:dxf>
          </x14:cfRule>
          <x14:cfRule type="containsText" priority="14285" operator="containsText" id="{2F14B7D1-B6AA-457A-AD1E-961762C47CA9}">
            <xm:f>NOT(ISERROR(SEARCH('Listados Datos'!$T$5,AW154)))</xm:f>
            <xm:f>'Listados Datos'!$T$5</xm:f>
            <x14:dxf>
              <font>
                <b/>
                <i val="0"/>
                <color auto="1"/>
              </font>
              <fill>
                <patternFill>
                  <bgColor rgb="FFFFFF00"/>
                </patternFill>
              </fill>
            </x14:dxf>
          </x14:cfRule>
          <x14:cfRule type="containsText" priority="14286" operator="containsText" id="{4A43FF14-896E-47E5-A81E-F26F5A66FC4F}">
            <xm:f>NOT(ISERROR(SEARCH('Listados Datos'!$T$6,AW154)))</xm:f>
            <xm:f>'Listados Datos'!$T$6</xm:f>
            <x14:dxf>
              <font>
                <b/>
                <i val="0"/>
              </font>
              <fill>
                <patternFill>
                  <bgColor rgb="FF92D050"/>
                </patternFill>
              </fill>
            </x14:dxf>
          </x14:cfRule>
          <xm:sqref>AW154</xm:sqref>
        </x14:conditionalFormatting>
        <x14:conditionalFormatting xmlns:xm="http://schemas.microsoft.com/office/excel/2006/main">
          <x14:cfRule type="containsText" priority="14273" operator="containsText" id="{5AA89FBE-D6C8-46AC-9824-B94BF1C3DB75}">
            <xm:f>NOT(ISERROR(SEARCH('Listados Datos'!$P$3,AU154)))</xm:f>
            <xm:f>'Listados Datos'!$P$3</xm:f>
            <x14:dxf>
              <fill>
                <patternFill>
                  <bgColor rgb="FF99CC00"/>
                </patternFill>
              </fill>
            </x14:dxf>
          </x14:cfRule>
          <x14:cfRule type="containsText" priority="14274" operator="containsText" id="{CCFC5468-E492-48E5-8CD5-383A97A1743C}">
            <xm:f>NOT(ISERROR(SEARCH('Listados Datos'!$P$4,AU154)))</xm:f>
            <xm:f>'Listados Datos'!$P$4</xm:f>
            <x14:dxf>
              <fill>
                <patternFill>
                  <bgColor rgb="FF33CC33"/>
                </patternFill>
              </fill>
            </x14:dxf>
          </x14:cfRule>
          <x14:cfRule type="containsText" priority="14275" operator="containsText" id="{883E56D1-5BAA-4DD8-A8A9-1BCDFEC5F304}">
            <xm:f>NOT(ISERROR(SEARCH('Listados Datos'!$P$5,AU154)))</xm:f>
            <xm:f>'Listados Datos'!$P$5</xm:f>
            <x14:dxf>
              <fill>
                <patternFill>
                  <bgColor rgb="FFFFFF00"/>
                </patternFill>
              </fill>
            </x14:dxf>
          </x14:cfRule>
          <x14:cfRule type="containsText" priority="14276" operator="containsText" id="{999FD456-3A50-4377-AFA6-EAFABE40BA8C}">
            <xm:f>NOT(ISERROR(SEARCH('Listados Datos'!$P$6,AU154)))</xm:f>
            <xm:f>'Listados Datos'!$P$6</xm:f>
            <x14:dxf>
              <fill>
                <patternFill>
                  <bgColor rgb="FFFFC000"/>
                </patternFill>
              </fill>
            </x14:dxf>
          </x14:cfRule>
          <x14:cfRule type="containsText" priority="14277" operator="containsText" id="{12BC555E-51E5-4F66-8829-7D283EC14D51}">
            <xm:f>NOT(ISERROR(SEARCH('Listados Datos'!$P$7,AU154)))</xm:f>
            <xm:f>'Listados Datos'!$P$7</xm:f>
            <x14:dxf>
              <fill>
                <patternFill>
                  <bgColor rgb="FFFF0000"/>
                </patternFill>
              </fill>
            </x14:dxf>
          </x14:cfRule>
          <xm:sqref>AU154</xm:sqref>
        </x14:conditionalFormatting>
        <x14:conditionalFormatting xmlns:xm="http://schemas.microsoft.com/office/excel/2006/main">
          <x14:cfRule type="containsText" priority="14269" operator="containsText" id="{7648FD22-C410-454E-848D-8A633E16D15A}">
            <xm:f>NOT(ISERROR(SEARCH('Listados Datos'!$T$3,AW155)))</xm:f>
            <xm:f>'Listados Datos'!$T$3</xm:f>
            <x14:dxf>
              <fill>
                <patternFill patternType="solid">
                  <bgColor rgb="FFC00000"/>
                </patternFill>
              </fill>
            </x14:dxf>
          </x14:cfRule>
          <x14:cfRule type="containsText" priority="14270" operator="containsText" id="{DC7B6BED-94EE-4C35-8D4B-0FE0F0868696}">
            <xm:f>NOT(ISERROR(SEARCH('Listados Datos'!$T$4,AW155)))</xm:f>
            <xm:f>'Listados Datos'!$T$4</xm:f>
            <x14:dxf>
              <font>
                <b/>
                <i val="0"/>
                <color theme="0"/>
              </font>
              <fill>
                <patternFill>
                  <bgColor rgb="FFE26B0A"/>
                </patternFill>
              </fill>
            </x14:dxf>
          </x14:cfRule>
          <x14:cfRule type="containsText" priority="14271" operator="containsText" id="{E026EBC5-47ED-402E-950C-346E4EBC4CE6}">
            <xm:f>NOT(ISERROR(SEARCH('Listados Datos'!$T$5,AW155)))</xm:f>
            <xm:f>'Listados Datos'!$T$5</xm:f>
            <x14:dxf>
              <font>
                <b/>
                <i val="0"/>
                <color auto="1"/>
              </font>
              <fill>
                <patternFill>
                  <bgColor rgb="FFFFFF00"/>
                </patternFill>
              </fill>
            </x14:dxf>
          </x14:cfRule>
          <x14:cfRule type="containsText" priority="14272" operator="containsText" id="{7C207313-4A49-48A7-A0AD-84DA76769C71}">
            <xm:f>NOT(ISERROR(SEARCH('Listados Datos'!$T$6,AW155)))</xm:f>
            <xm:f>'Listados Datos'!$T$6</xm:f>
            <x14:dxf>
              <font>
                <b/>
                <i val="0"/>
              </font>
              <fill>
                <patternFill>
                  <bgColor rgb="FF92D050"/>
                </patternFill>
              </fill>
            </x14:dxf>
          </x14:cfRule>
          <xm:sqref>AW155</xm:sqref>
        </x14:conditionalFormatting>
        <x14:conditionalFormatting xmlns:xm="http://schemas.microsoft.com/office/excel/2006/main">
          <x14:cfRule type="containsText" priority="14259" operator="containsText" id="{91708235-7EEF-46A1-9998-9FCE6EF01C48}">
            <xm:f>NOT(ISERROR(SEARCH('Listados Datos'!$P$3,AU155)))</xm:f>
            <xm:f>'Listados Datos'!$P$3</xm:f>
            <x14:dxf>
              <fill>
                <patternFill>
                  <bgColor rgb="FF99CC00"/>
                </patternFill>
              </fill>
            </x14:dxf>
          </x14:cfRule>
          <x14:cfRule type="containsText" priority="14260" operator="containsText" id="{2BCC9463-0F5E-4F3B-87CB-A26867D1D694}">
            <xm:f>NOT(ISERROR(SEARCH('Listados Datos'!$P$4,AU155)))</xm:f>
            <xm:f>'Listados Datos'!$P$4</xm:f>
            <x14:dxf>
              <fill>
                <patternFill>
                  <bgColor rgb="FF33CC33"/>
                </patternFill>
              </fill>
            </x14:dxf>
          </x14:cfRule>
          <x14:cfRule type="containsText" priority="14261" operator="containsText" id="{720BC8C9-CDDD-49AA-A5DD-2B5E031159A7}">
            <xm:f>NOT(ISERROR(SEARCH('Listados Datos'!$P$5,AU155)))</xm:f>
            <xm:f>'Listados Datos'!$P$5</xm:f>
            <x14:dxf>
              <fill>
                <patternFill>
                  <bgColor rgb="FFFFFF00"/>
                </patternFill>
              </fill>
            </x14:dxf>
          </x14:cfRule>
          <x14:cfRule type="containsText" priority="14262" operator="containsText" id="{39A81625-B89F-4455-9036-BFC182558F6E}">
            <xm:f>NOT(ISERROR(SEARCH('Listados Datos'!$P$6,AU155)))</xm:f>
            <xm:f>'Listados Datos'!$P$6</xm:f>
            <x14:dxf>
              <fill>
                <patternFill>
                  <bgColor rgb="FFFFC000"/>
                </patternFill>
              </fill>
            </x14:dxf>
          </x14:cfRule>
          <x14:cfRule type="containsText" priority="14263" operator="containsText" id="{A513C075-6D52-4070-A048-42B0B42775EC}">
            <xm:f>NOT(ISERROR(SEARCH('Listados Datos'!$P$7,AU155)))</xm:f>
            <xm:f>'Listados Datos'!$P$7</xm:f>
            <x14:dxf>
              <fill>
                <patternFill>
                  <bgColor rgb="FFFF0000"/>
                </patternFill>
              </fill>
            </x14:dxf>
          </x14:cfRule>
          <xm:sqref>AU155</xm:sqref>
        </x14:conditionalFormatting>
        <x14:conditionalFormatting xmlns:xm="http://schemas.microsoft.com/office/excel/2006/main">
          <x14:cfRule type="containsText" priority="14241" operator="containsText" id="{8082F035-2661-4036-B4CE-421959BD109E}">
            <xm:f>NOT(ISERROR(SEARCH('Listados Datos'!$T$3,AE156)))</xm:f>
            <xm:f>'Listados Datos'!$T$3</xm:f>
            <x14:dxf>
              <fill>
                <patternFill patternType="solid">
                  <bgColor rgb="FFC00000"/>
                </patternFill>
              </fill>
            </x14:dxf>
          </x14:cfRule>
          <x14:cfRule type="containsText" priority="14242" operator="containsText" id="{93A31F76-3D6E-4C9A-B2C9-36A17D4EC410}">
            <xm:f>NOT(ISERROR(SEARCH('Listados Datos'!$T$4,AE156)))</xm:f>
            <xm:f>'Listados Datos'!$T$4</xm:f>
            <x14:dxf>
              <font>
                <b/>
                <i val="0"/>
                <color theme="0"/>
              </font>
              <fill>
                <patternFill>
                  <bgColor rgb="FFE26B0A"/>
                </patternFill>
              </fill>
            </x14:dxf>
          </x14:cfRule>
          <x14:cfRule type="containsText" priority="14243" operator="containsText" id="{D14B3594-08B1-4FC7-A031-26524A7615AF}">
            <xm:f>NOT(ISERROR(SEARCH('Listados Datos'!$T$5,AE156)))</xm:f>
            <xm:f>'Listados Datos'!$T$5</xm:f>
            <x14:dxf>
              <font>
                <b/>
                <i val="0"/>
                <color auto="1"/>
              </font>
              <fill>
                <patternFill>
                  <bgColor rgb="FFFFFF00"/>
                </patternFill>
              </fill>
            </x14:dxf>
          </x14:cfRule>
          <x14:cfRule type="containsText" priority="14244" operator="containsText" id="{4CE1CFF7-DA79-487F-9D6E-87A3B42B7CEF}">
            <xm:f>NOT(ISERROR(SEARCH('Listados Datos'!$T$6,AE156)))</xm:f>
            <xm:f>'Listados Datos'!$T$6</xm:f>
            <x14:dxf>
              <font>
                <b/>
                <i val="0"/>
              </font>
              <fill>
                <patternFill>
                  <bgColor rgb="FF92D050"/>
                </patternFill>
              </fill>
            </x14:dxf>
          </x14:cfRule>
          <xm:sqref>AE156:AF157</xm:sqref>
        </x14:conditionalFormatting>
        <x14:conditionalFormatting xmlns:xm="http://schemas.microsoft.com/office/excel/2006/main">
          <x14:cfRule type="containsText" priority="14237" operator="containsText" id="{DC13B53A-239C-4EDD-9DDC-F7811BA7CC56}">
            <xm:f>NOT(ISERROR(SEARCH('Listados Datos'!$T$3,AA156)))</xm:f>
            <xm:f>'Listados Datos'!$T$3</xm:f>
            <x14:dxf>
              <fill>
                <patternFill patternType="solid">
                  <bgColor rgb="FFC00000"/>
                </patternFill>
              </fill>
            </x14:dxf>
          </x14:cfRule>
          <x14:cfRule type="containsText" priority="14238" operator="containsText" id="{26086638-0FBA-43EC-8678-4C4F71C97F4C}">
            <xm:f>NOT(ISERROR(SEARCH('Listados Datos'!$T$4,AA156)))</xm:f>
            <xm:f>'Listados Datos'!$T$4</xm:f>
            <x14:dxf>
              <font>
                <b/>
                <i val="0"/>
                <color theme="0"/>
              </font>
              <fill>
                <patternFill>
                  <bgColor rgb="FFE26B0A"/>
                </patternFill>
              </fill>
            </x14:dxf>
          </x14:cfRule>
          <x14:cfRule type="containsText" priority="14239" operator="containsText" id="{57C7588A-C7C8-41B1-A320-831BC062607A}">
            <xm:f>NOT(ISERROR(SEARCH('Listados Datos'!$T$5,AA156)))</xm:f>
            <xm:f>'Listados Datos'!$T$5</xm:f>
            <x14:dxf>
              <font>
                <b/>
                <i val="0"/>
                <color auto="1"/>
              </font>
              <fill>
                <patternFill>
                  <bgColor rgb="FFFFFF00"/>
                </patternFill>
              </fill>
            </x14:dxf>
          </x14:cfRule>
          <x14:cfRule type="containsText" priority="14240" operator="containsText" id="{9292D632-270A-4211-83FA-A24ACABEF87C}">
            <xm:f>NOT(ISERROR(SEARCH('Listados Datos'!$T$6,AA156)))</xm:f>
            <xm:f>'Listados Datos'!$T$6</xm:f>
            <x14:dxf>
              <font>
                <b/>
                <i val="0"/>
              </font>
              <fill>
                <patternFill>
                  <bgColor rgb="FF92D050"/>
                </patternFill>
              </fill>
            </x14:dxf>
          </x14:cfRule>
          <xm:sqref>AA156:AA157</xm:sqref>
        </x14:conditionalFormatting>
        <x14:conditionalFormatting xmlns:xm="http://schemas.microsoft.com/office/excel/2006/main">
          <x14:cfRule type="containsText" priority="14227" operator="containsText" id="{2E1525A1-7B6B-4F28-8E11-673C7779EF51}">
            <xm:f>NOT(ISERROR(SEARCH('Listados Datos'!$P$3,Y156)))</xm:f>
            <xm:f>'Listados Datos'!$P$3</xm:f>
            <x14:dxf>
              <fill>
                <patternFill>
                  <bgColor rgb="FF99CC00"/>
                </patternFill>
              </fill>
            </x14:dxf>
          </x14:cfRule>
          <x14:cfRule type="containsText" priority="14228" operator="containsText" id="{E4ADEECE-524A-4792-9F83-545519AD15C5}">
            <xm:f>NOT(ISERROR(SEARCH('Listados Datos'!$P$4,Y156)))</xm:f>
            <xm:f>'Listados Datos'!$P$4</xm:f>
            <x14:dxf>
              <fill>
                <patternFill>
                  <bgColor rgb="FF33CC33"/>
                </patternFill>
              </fill>
            </x14:dxf>
          </x14:cfRule>
          <x14:cfRule type="containsText" priority="14229" operator="containsText" id="{1E51304D-7641-4351-96BA-7590A0BF3C01}">
            <xm:f>NOT(ISERROR(SEARCH('Listados Datos'!$P$5,Y156)))</xm:f>
            <xm:f>'Listados Datos'!$P$5</xm:f>
            <x14:dxf>
              <fill>
                <patternFill>
                  <bgColor rgb="FFFFFF00"/>
                </patternFill>
              </fill>
            </x14:dxf>
          </x14:cfRule>
          <x14:cfRule type="containsText" priority="14230" operator="containsText" id="{3F24E1FB-6F2B-4F33-A64F-B1BA85CF8E2F}">
            <xm:f>NOT(ISERROR(SEARCH('Listados Datos'!$P$6,Y156)))</xm:f>
            <xm:f>'Listados Datos'!$P$6</xm:f>
            <x14:dxf>
              <fill>
                <patternFill>
                  <bgColor rgb="FFFFC000"/>
                </patternFill>
              </fill>
            </x14:dxf>
          </x14:cfRule>
          <x14:cfRule type="containsText" priority="14231" operator="containsText" id="{BE55485F-AC81-43AB-8C5E-E3735D7FA1CB}">
            <xm:f>NOT(ISERROR(SEARCH('Listados Datos'!$P$7,Y156)))</xm:f>
            <xm:f>'Listados Datos'!$P$7</xm:f>
            <x14:dxf>
              <fill>
                <patternFill>
                  <bgColor rgb="FFFF0000"/>
                </patternFill>
              </fill>
            </x14:dxf>
          </x14:cfRule>
          <xm:sqref>Y156:Y157</xm:sqref>
        </x14:conditionalFormatting>
        <x14:conditionalFormatting xmlns:xm="http://schemas.microsoft.com/office/excel/2006/main">
          <x14:cfRule type="containsText" priority="14199" operator="containsText" id="{A470C95B-84AB-4D52-97A4-015D81AB7C0F}">
            <xm:f>NOT(ISERROR(SEARCH('Listados Datos'!$T$3,AW157)))</xm:f>
            <xm:f>'Listados Datos'!$T$3</xm:f>
            <x14:dxf>
              <fill>
                <patternFill patternType="solid">
                  <bgColor rgb="FFC00000"/>
                </patternFill>
              </fill>
            </x14:dxf>
          </x14:cfRule>
          <x14:cfRule type="containsText" priority="14200" operator="containsText" id="{97DFDE58-4481-4071-AB09-903637B6DEDF}">
            <xm:f>NOT(ISERROR(SEARCH('Listados Datos'!$T$4,AW157)))</xm:f>
            <xm:f>'Listados Datos'!$T$4</xm:f>
            <x14:dxf>
              <font>
                <b/>
                <i val="0"/>
                <color theme="0"/>
              </font>
              <fill>
                <patternFill>
                  <bgColor rgb="FFE26B0A"/>
                </patternFill>
              </fill>
            </x14:dxf>
          </x14:cfRule>
          <x14:cfRule type="containsText" priority="14201" operator="containsText" id="{236AE24A-D345-486E-A254-32A58ECF93E0}">
            <xm:f>NOT(ISERROR(SEARCH('Listados Datos'!$T$5,AW157)))</xm:f>
            <xm:f>'Listados Datos'!$T$5</xm:f>
            <x14:dxf>
              <font>
                <b/>
                <i val="0"/>
                <color auto="1"/>
              </font>
              <fill>
                <patternFill>
                  <bgColor rgb="FFFFFF00"/>
                </patternFill>
              </fill>
            </x14:dxf>
          </x14:cfRule>
          <x14:cfRule type="containsText" priority="14202" operator="containsText" id="{EE4D09ED-3F66-4B01-ACC2-DA132FFCA3A6}">
            <xm:f>NOT(ISERROR(SEARCH('Listados Datos'!$T$6,AW157)))</xm:f>
            <xm:f>'Listados Datos'!$T$6</xm:f>
            <x14:dxf>
              <font>
                <b/>
                <i val="0"/>
              </font>
              <fill>
                <patternFill>
                  <bgColor rgb="FF92D050"/>
                </patternFill>
              </fill>
            </x14:dxf>
          </x14:cfRule>
          <xm:sqref>AW157</xm:sqref>
        </x14:conditionalFormatting>
        <x14:conditionalFormatting xmlns:xm="http://schemas.microsoft.com/office/excel/2006/main">
          <x14:cfRule type="containsText" priority="14119" operator="containsText" id="{BE22EE05-288E-4391-BE6E-A85994CF39BA}">
            <xm:f>NOT(ISERROR(SEARCH('Listados Datos'!$T$3,AW171)))</xm:f>
            <xm:f>'Listados Datos'!$T$3</xm:f>
            <x14:dxf>
              <fill>
                <patternFill patternType="solid">
                  <bgColor rgb="FFC00000"/>
                </patternFill>
              </fill>
            </x14:dxf>
          </x14:cfRule>
          <x14:cfRule type="containsText" priority="14120" operator="containsText" id="{8E6583A4-B5E8-483B-A6C7-7954D9A499BB}">
            <xm:f>NOT(ISERROR(SEARCH('Listados Datos'!$T$4,AW171)))</xm:f>
            <xm:f>'Listados Datos'!$T$4</xm:f>
            <x14:dxf>
              <font>
                <b/>
                <i val="0"/>
                <color theme="0"/>
              </font>
              <fill>
                <patternFill>
                  <bgColor rgb="FFE26B0A"/>
                </patternFill>
              </fill>
            </x14:dxf>
          </x14:cfRule>
          <x14:cfRule type="containsText" priority="14121" operator="containsText" id="{FF25B5D4-4E99-4270-B695-053553285623}">
            <xm:f>NOT(ISERROR(SEARCH('Listados Datos'!$T$5,AW171)))</xm:f>
            <xm:f>'Listados Datos'!$T$5</xm:f>
            <x14:dxf>
              <font>
                <b/>
                <i val="0"/>
                <color auto="1"/>
              </font>
              <fill>
                <patternFill>
                  <bgColor rgb="FFFFFF00"/>
                </patternFill>
              </fill>
            </x14:dxf>
          </x14:cfRule>
          <x14:cfRule type="containsText" priority="14122" operator="containsText" id="{2B5148C7-55C2-4109-9D48-2C5DACD7DEDF}">
            <xm:f>NOT(ISERROR(SEARCH('Listados Datos'!$T$6,AW171)))</xm:f>
            <xm:f>'Listados Datos'!$T$6</xm:f>
            <x14:dxf>
              <font>
                <b/>
                <i val="0"/>
              </font>
              <fill>
                <patternFill>
                  <bgColor rgb="FF92D050"/>
                </patternFill>
              </fill>
            </x14:dxf>
          </x14:cfRule>
          <xm:sqref>AW171</xm:sqref>
        </x14:conditionalFormatting>
        <x14:conditionalFormatting xmlns:xm="http://schemas.microsoft.com/office/excel/2006/main">
          <x14:cfRule type="containsText" priority="14109" operator="containsText" id="{F7D6B036-7EF2-48FF-B6A0-DA0EE3DE7D34}">
            <xm:f>NOT(ISERROR(SEARCH('Listados Datos'!$P$3,AU171)))</xm:f>
            <xm:f>'Listados Datos'!$P$3</xm:f>
            <x14:dxf>
              <fill>
                <patternFill>
                  <bgColor rgb="FF99CC00"/>
                </patternFill>
              </fill>
            </x14:dxf>
          </x14:cfRule>
          <x14:cfRule type="containsText" priority="14110" operator="containsText" id="{7C073CF2-6B37-4D48-9893-8FEC8D489861}">
            <xm:f>NOT(ISERROR(SEARCH('Listados Datos'!$P$4,AU171)))</xm:f>
            <xm:f>'Listados Datos'!$P$4</xm:f>
            <x14:dxf>
              <fill>
                <patternFill>
                  <bgColor rgb="FF33CC33"/>
                </patternFill>
              </fill>
            </x14:dxf>
          </x14:cfRule>
          <x14:cfRule type="containsText" priority="14111" operator="containsText" id="{ABE47C61-29AD-4803-9845-211F5871B970}">
            <xm:f>NOT(ISERROR(SEARCH('Listados Datos'!$P$5,AU171)))</xm:f>
            <xm:f>'Listados Datos'!$P$5</xm:f>
            <x14:dxf>
              <fill>
                <patternFill>
                  <bgColor rgb="FFFFFF00"/>
                </patternFill>
              </fill>
            </x14:dxf>
          </x14:cfRule>
          <x14:cfRule type="containsText" priority="14112" operator="containsText" id="{47978A19-D749-4CF1-AA18-D571321F190A}">
            <xm:f>NOT(ISERROR(SEARCH('Listados Datos'!$P$6,AU171)))</xm:f>
            <xm:f>'Listados Datos'!$P$6</xm:f>
            <x14:dxf>
              <fill>
                <patternFill>
                  <bgColor rgb="FFFFC000"/>
                </patternFill>
              </fill>
            </x14:dxf>
          </x14:cfRule>
          <x14:cfRule type="containsText" priority="14113" operator="containsText" id="{F5B92F0D-904D-47B7-BBAD-03B63537947C}">
            <xm:f>NOT(ISERROR(SEARCH('Listados Datos'!$P$7,AU171)))</xm:f>
            <xm:f>'Listados Datos'!$P$7</xm:f>
            <x14:dxf>
              <fill>
                <patternFill>
                  <bgColor rgb="FFFF0000"/>
                </patternFill>
              </fill>
            </x14:dxf>
          </x14:cfRule>
          <xm:sqref>AU171</xm:sqref>
        </x14:conditionalFormatting>
        <x14:conditionalFormatting xmlns:xm="http://schemas.microsoft.com/office/excel/2006/main">
          <x14:cfRule type="containsText" priority="14077" operator="containsText" id="{B6B2C2B8-CDF6-412A-B975-BAC63754418E}">
            <xm:f>NOT(ISERROR(SEARCH('Listados Datos'!$T$3,AW168)))</xm:f>
            <xm:f>'Listados Datos'!$T$3</xm:f>
            <x14:dxf>
              <fill>
                <patternFill patternType="solid">
                  <bgColor rgb="FFC00000"/>
                </patternFill>
              </fill>
            </x14:dxf>
          </x14:cfRule>
          <x14:cfRule type="containsText" priority="14078" operator="containsText" id="{BC6C003F-B775-4CD0-9C28-0E88934202C2}">
            <xm:f>NOT(ISERROR(SEARCH('Listados Datos'!$T$4,AW168)))</xm:f>
            <xm:f>'Listados Datos'!$T$4</xm:f>
            <x14:dxf>
              <font>
                <b/>
                <i val="0"/>
                <color theme="0"/>
              </font>
              <fill>
                <patternFill>
                  <bgColor rgb="FFE26B0A"/>
                </patternFill>
              </fill>
            </x14:dxf>
          </x14:cfRule>
          <x14:cfRule type="containsText" priority="14079" operator="containsText" id="{8B6D60C8-ED34-4F11-B719-40FD2292FBBA}">
            <xm:f>NOT(ISERROR(SEARCH('Listados Datos'!$T$5,AW168)))</xm:f>
            <xm:f>'Listados Datos'!$T$5</xm:f>
            <x14:dxf>
              <font>
                <b/>
                <i val="0"/>
                <color auto="1"/>
              </font>
              <fill>
                <patternFill>
                  <bgColor rgb="FFFFFF00"/>
                </patternFill>
              </fill>
            </x14:dxf>
          </x14:cfRule>
          <x14:cfRule type="containsText" priority="14080" operator="containsText" id="{0FAF2B3A-5123-4D30-8CB2-C91458E178A8}">
            <xm:f>NOT(ISERROR(SEARCH('Listados Datos'!$T$6,AW168)))</xm:f>
            <xm:f>'Listados Datos'!$T$6</xm:f>
            <x14:dxf>
              <font>
                <b/>
                <i val="0"/>
              </font>
              <fill>
                <patternFill>
                  <bgColor rgb="FF92D050"/>
                </patternFill>
              </fill>
            </x14:dxf>
          </x14:cfRule>
          <xm:sqref>AW168</xm:sqref>
        </x14:conditionalFormatting>
        <x14:conditionalFormatting xmlns:xm="http://schemas.microsoft.com/office/excel/2006/main">
          <x14:cfRule type="containsText" priority="14067" operator="containsText" id="{FAEB4DFA-89DB-4F3B-8493-DB8761F6FB84}">
            <xm:f>NOT(ISERROR(SEARCH('Listados Datos'!$P$3,AU168)))</xm:f>
            <xm:f>'Listados Datos'!$P$3</xm:f>
            <x14:dxf>
              <fill>
                <patternFill>
                  <bgColor rgb="FF99CC00"/>
                </patternFill>
              </fill>
            </x14:dxf>
          </x14:cfRule>
          <x14:cfRule type="containsText" priority="14068" operator="containsText" id="{EC3F7D87-6685-4DEA-AC30-A660AB5ECB67}">
            <xm:f>NOT(ISERROR(SEARCH('Listados Datos'!$P$4,AU168)))</xm:f>
            <xm:f>'Listados Datos'!$P$4</xm:f>
            <x14:dxf>
              <fill>
                <patternFill>
                  <bgColor rgb="FF33CC33"/>
                </patternFill>
              </fill>
            </x14:dxf>
          </x14:cfRule>
          <x14:cfRule type="containsText" priority="14069" operator="containsText" id="{7E9A1164-1C8B-4E16-A131-9121447168F0}">
            <xm:f>NOT(ISERROR(SEARCH('Listados Datos'!$P$5,AU168)))</xm:f>
            <xm:f>'Listados Datos'!$P$5</xm:f>
            <x14:dxf>
              <fill>
                <patternFill>
                  <bgColor rgb="FFFFFF00"/>
                </patternFill>
              </fill>
            </x14:dxf>
          </x14:cfRule>
          <x14:cfRule type="containsText" priority="14070" operator="containsText" id="{5E763465-BD6A-4717-AC65-B6F49A97F03B}">
            <xm:f>NOT(ISERROR(SEARCH('Listados Datos'!$P$6,AU168)))</xm:f>
            <xm:f>'Listados Datos'!$P$6</xm:f>
            <x14:dxf>
              <fill>
                <patternFill>
                  <bgColor rgb="FFFFC000"/>
                </patternFill>
              </fill>
            </x14:dxf>
          </x14:cfRule>
          <x14:cfRule type="containsText" priority="14071" operator="containsText" id="{BED65341-26C7-4B64-9287-16451976E9B1}">
            <xm:f>NOT(ISERROR(SEARCH('Listados Datos'!$P$7,AU168)))</xm:f>
            <xm:f>'Listados Datos'!$P$7</xm:f>
            <x14:dxf>
              <fill>
                <patternFill>
                  <bgColor rgb="FFFF0000"/>
                </patternFill>
              </fill>
            </x14:dxf>
          </x14:cfRule>
          <xm:sqref>AU168</xm:sqref>
        </x14:conditionalFormatting>
        <x14:conditionalFormatting xmlns:xm="http://schemas.microsoft.com/office/excel/2006/main">
          <x14:cfRule type="containsText" priority="14185" operator="containsText" id="{22CF9C81-EF27-4720-A685-33E74E05E2D4}">
            <xm:f>NOT(ISERROR(SEARCH('Listados Datos'!$T$3,AE166)))</xm:f>
            <xm:f>'Listados Datos'!$T$3</xm:f>
            <x14:dxf>
              <fill>
                <patternFill patternType="solid">
                  <bgColor rgb="FFC00000"/>
                </patternFill>
              </fill>
            </x14:dxf>
          </x14:cfRule>
          <x14:cfRule type="containsText" priority="14186" operator="containsText" id="{485D00C9-DF08-462E-9B4A-31476AEC9657}">
            <xm:f>NOT(ISERROR(SEARCH('Listados Datos'!$T$4,AE166)))</xm:f>
            <xm:f>'Listados Datos'!$T$4</xm:f>
            <x14:dxf>
              <font>
                <b/>
                <i val="0"/>
                <color theme="0"/>
              </font>
              <fill>
                <patternFill>
                  <bgColor rgb="FFE26B0A"/>
                </patternFill>
              </fill>
            </x14:dxf>
          </x14:cfRule>
          <x14:cfRule type="containsText" priority="14187" operator="containsText" id="{7F859B05-C1D7-4DA3-9139-5A1DDB502495}">
            <xm:f>NOT(ISERROR(SEARCH('Listados Datos'!$T$5,AE166)))</xm:f>
            <xm:f>'Listados Datos'!$T$5</xm:f>
            <x14:dxf>
              <font>
                <b/>
                <i val="0"/>
                <color auto="1"/>
              </font>
              <fill>
                <patternFill>
                  <bgColor rgb="FFFFFF00"/>
                </patternFill>
              </fill>
            </x14:dxf>
          </x14:cfRule>
          <x14:cfRule type="containsText" priority="14188" operator="containsText" id="{D9B8ECFD-C927-468D-A6CF-1CEF36FD0030}">
            <xm:f>NOT(ISERROR(SEARCH('Listados Datos'!$T$6,AE166)))</xm:f>
            <xm:f>'Listados Datos'!$T$6</xm:f>
            <x14:dxf>
              <font>
                <b/>
                <i val="0"/>
              </font>
              <fill>
                <patternFill>
                  <bgColor rgb="FF92D050"/>
                </patternFill>
              </fill>
            </x14:dxf>
          </x14:cfRule>
          <xm:sqref>AE166:AF167 AE171:AF171</xm:sqref>
        </x14:conditionalFormatting>
        <x14:conditionalFormatting xmlns:xm="http://schemas.microsoft.com/office/excel/2006/main">
          <x14:cfRule type="containsText" priority="14181" operator="containsText" id="{36D4E052-DA7F-4486-9351-44E50BAB7C2F}">
            <xm:f>NOT(ISERROR(SEARCH('Listados Datos'!$T$3,AA166)))</xm:f>
            <xm:f>'Listados Datos'!$T$3</xm:f>
            <x14:dxf>
              <fill>
                <patternFill patternType="solid">
                  <bgColor rgb="FFC00000"/>
                </patternFill>
              </fill>
            </x14:dxf>
          </x14:cfRule>
          <x14:cfRule type="containsText" priority="14182" operator="containsText" id="{88753AF2-A44C-461F-82DB-69B2B95EE830}">
            <xm:f>NOT(ISERROR(SEARCH('Listados Datos'!$T$4,AA166)))</xm:f>
            <xm:f>'Listados Datos'!$T$4</xm:f>
            <x14:dxf>
              <font>
                <b/>
                <i val="0"/>
                <color theme="0"/>
              </font>
              <fill>
                <patternFill>
                  <bgColor rgb="FFE26B0A"/>
                </patternFill>
              </fill>
            </x14:dxf>
          </x14:cfRule>
          <x14:cfRule type="containsText" priority="14183" operator="containsText" id="{30134172-6685-4782-89E6-6F9DDD7DF715}">
            <xm:f>NOT(ISERROR(SEARCH('Listados Datos'!$T$5,AA166)))</xm:f>
            <xm:f>'Listados Datos'!$T$5</xm:f>
            <x14:dxf>
              <font>
                <b/>
                <i val="0"/>
                <color auto="1"/>
              </font>
              <fill>
                <patternFill>
                  <bgColor rgb="FFFFFF00"/>
                </patternFill>
              </fill>
            </x14:dxf>
          </x14:cfRule>
          <x14:cfRule type="containsText" priority="14184" operator="containsText" id="{3357D008-52F8-4453-AF6F-48B83018D649}">
            <xm:f>NOT(ISERROR(SEARCH('Listados Datos'!$T$6,AA166)))</xm:f>
            <xm:f>'Listados Datos'!$T$6</xm:f>
            <x14:dxf>
              <font>
                <b/>
                <i val="0"/>
              </font>
              <fill>
                <patternFill>
                  <bgColor rgb="FF92D050"/>
                </patternFill>
              </fill>
            </x14:dxf>
          </x14:cfRule>
          <xm:sqref>AA166:AA167</xm:sqref>
        </x14:conditionalFormatting>
        <x14:conditionalFormatting xmlns:xm="http://schemas.microsoft.com/office/excel/2006/main">
          <x14:cfRule type="containsText" priority="14171" operator="containsText" id="{9F3CB0D9-28C1-4768-B8CF-7D4553F8E452}">
            <xm:f>NOT(ISERROR(SEARCH('Listados Datos'!$P$3,Y166)))</xm:f>
            <xm:f>'Listados Datos'!$P$3</xm:f>
            <x14:dxf>
              <fill>
                <patternFill>
                  <bgColor rgb="FF99CC00"/>
                </patternFill>
              </fill>
            </x14:dxf>
          </x14:cfRule>
          <x14:cfRule type="containsText" priority="14172" operator="containsText" id="{D4BABED0-0740-45CF-B35F-B87E82B6D9F4}">
            <xm:f>NOT(ISERROR(SEARCH('Listados Datos'!$P$4,Y166)))</xm:f>
            <xm:f>'Listados Datos'!$P$4</xm:f>
            <x14:dxf>
              <fill>
                <patternFill>
                  <bgColor rgb="FF33CC33"/>
                </patternFill>
              </fill>
            </x14:dxf>
          </x14:cfRule>
          <x14:cfRule type="containsText" priority="14173" operator="containsText" id="{A6B6B514-03FC-4A04-9B8B-2F39F174A7F7}">
            <xm:f>NOT(ISERROR(SEARCH('Listados Datos'!$P$5,Y166)))</xm:f>
            <xm:f>'Listados Datos'!$P$5</xm:f>
            <x14:dxf>
              <fill>
                <patternFill>
                  <bgColor rgb="FFFFFF00"/>
                </patternFill>
              </fill>
            </x14:dxf>
          </x14:cfRule>
          <x14:cfRule type="containsText" priority="14174" operator="containsText" id="{C87A477F-A206-4A1B-9AAE-BD60767BDBC6}">
            <xm:f>NOT(ISERROR(SEARCH('Listados Datos'!$P$6,Y166)))</xm:f>
            <xm:f>'Listados Datos'!$P$6</xm:f>
            <x14:dxf>
              <fill>
                <patternFill>
                  <bgColor rgb="FFFFC000"/>
                </patternFill>
              </fill>
            </x14:dxf>
          </x14:cfRule>
          <x14:cfRule type="containsText" priority="14175" operator="containsText" id="{9B226FC0-7268-478B-85C9-D44FE59539C6}">
            <xm:f>NOT(ISERROR(SEARCH('Listados Datos'!$P$7,Y166)))</xm:f>
            <xm:f>'Listados Datos'!$P$7</xm:f>
            <x14:dxf>
              <fill>
                <patternFill>
                  <bgColor rgb="FFFF0000"/>
                </patternFill>
              </fill>
            </x14:dxf>
          </x14:cfRule>
          <xm:sqref>Y166:Y167</xm:sqref>
        </x14:conditionalFormatting>
        <x14:conditionalFormatting xmlns:xm="http://schemas.microsoft.com/office/excel/2006/main">
          <x14:cfRule type="containsText" priority="14147" operator="containsText" id="{1B3EE7C0-08D1-432D-A7E2-548EE17185C5}">
            <xm:f>NOT(ISERROR(SEARCH('Listados Datos'!$T$3,AW166)))</xm:f>
            <xm:f>'Listados Datos'!$T$3</xm:f>
            <x14:dxf>
              <fill>
                <patternFill patternType="solid">
                  <bgColor rgb="FFC00000"/>
                </patternFill>
              </fill>
            </x14:dxf>
          </x14:cfRule>
          <x14:cfRule type="containsText" priority="14148" operator="containsText" id="{F09A112F-23F7-45E4-A9D5-557364DEA1ED}">
            <xm:f>NOT(ISERROR(SEARCH('Listados Datos'!$T$4,AW166)))</xm:f>
            <xm:f>'Listados Datos'!$T$4</xm:f>
            <x14:dxf>
              <font>
                <b/>
                <i val="0"/>
                <color theme="0"/>
              </font>
              <fill>
                <patternFill>
                  <bgColor rgb="FFE26B0A"/>
                </patternFill>
              </fill>
            </x14:dxf>
          </x14:cfRule>
          <x14:cfRule type="containsText" priority="14149" operator="containsText" id="{5A10D6CE-D4A4-44F4-BACE-D2D449F13843}">
            <xm:f>NOT(ISERROR(SEARCH('Listados Datos'!$T$5,AW166)))</xm:f>
            <xm:f>'Listados Datos'!$T$5</xm:f>
            <x14:dxf>
              <font>
                <b/>
                <i val="0"/>
                <color auto="1"/>
              </font>
              <fill>
                <patternFill>
                  <bgColor rgb="FFFFFF00"/>
                </patternFill>
              </fill>
            </x14:dxf>
          </x14:cfRule>
          <x14:cfRule type="containsText" priority="14150" operator="containsText" id="{8EE36852-BA40-4033-8EAE-E62568F6B8AB}">
            <xm:f>NOT(ISERROR(SEARCH('Listados Datos'!$T$6,AW166)))</xm:f>
            <xm:f>'Listados Datos'!$T$6</xm:f>
            <x14:dxf>
              <font>
                <b/>
                <i val="0"/>
              </font>
              <fill>
                <patternFill>
                  <bgColor rgb="FF92D050"/>
                </patternFill>
              </fill>
            </x14:dxf>
          </x14:cfRule>
          <xm:sqref>AW166</xm:sqref>
        </x14:conditionalFormatting>
        <x14:conditionalFormatting xmlns:xm="http://schemas.microsoft.com/office/excel/2006/main">
          <x14:cfRule type="containsText" priority="14137" operator="containsText" id="{58EE76C8-4EE5-4B0B-8898-E54A4327CDDC}">
            <xm:f>NOT(ISERROR(SEARCH('Listados Datos'!$P$3,AU166)))</xm:f>
            <xm:f>'Listados Datos'!$P$3</xm:f>
            <x14:dxf>
              <fill>
                <patternFill>
                  <bgColor rgb="FF99CC00"/>
                </patternFill>
              </fill>
            </x14:dxf>
          </x14:cfRule>
          <x14:cfRule type="containsText" priority="14138" operator="containsText" id="{8393111A-D033-45F8-906F-39E3805E43E5}">
            <xm:f>NOT(ISERROR(SEARCH('Listados Datos'!$P$4,AU166)))</xm:f>
            <xm:f>'Listados Datos'!$P$4</xm:f>
            <x14:dxf>
              <fill>
                <patternFill>
                  <bgColor rgb="FF33CC33"/>
                </patternFill>
              </fill>
            </x14:dxf>
          </x14:cfRule>
          <x14:cfRule type="containsText" priority="14139" operator="containsText" id="{12A005E8-991D-4C36-8873-005B7F083AD2}">
            <xm:f>NOT(ISERROR(SEARCH('Listados Datos'!$P$5,AU166)))</xm:f>
            <xm:f>'Listados Datos'!$P$5</xm:f>
            <x14:dxf>
              <fill>
                <patternFill>
                  <bgColor rgb="FFFFFF00"/>
                </patternFill>
              </fill>
            </x14:dxf>
          </x14:cfRule>
          <x14:cfRule type="containsText" priority="14140" operator="containsText" id="{91A96573-768C-44B7-B3F1-5E68711C4EC1}">
            <xm:f>NOT(ISERROR(SEARCH('Listados Datos'!$P$6,AU166)))</xm:f>
            <xm:f>'Listados Datos'!$P$6</xm:f>
            <x14:dxf>
              <fill>
                <patternFill>
                  <bgColor rgb="FFFFC000"/>
                </patternFill>
              </fill>
            </x14:dxf>
          </x14:cfRule>
          <x14:cfRule type="containsText" priority="14141" operator="containsText" id="{85DC365F-7321-4F70-8345-89CEADB7A529}">
            <xm:f>NOT(ISERROR(SEARCH('Listados Datos'!$P$7,AU166)))</xm:f>
            <xm:f>'Listados Datos'!$P$7</xm:f>
            <x14:dxf>
              <fill>
                <patternFill>
                  <bgColor rgb="FFFF0000"/>
                </patternFill>
              </fill>
            </x14:dxf>
          </x14:cfRule>
          <xm:sqref>AU166</xm:sqref>
        </x14:conditionalFormatting>
        <x14:conditionalFormatting xmlns:xm="http://schemas.microsoft.com/office/excel/2006/main">
          <x14:cfRule type="containsText" priority="14133" operator="containsText" id="{CC8A0E3A-693E-4815-9D9D-9080E0DC6D40}">
            <xm:f>NOT(ISERROR(SEARCH('Listados Datos'!$T$3,AW167)))</xm:f>
            <xm:f>'Listados Datos'!$T$3</xm:f>
            <x14:dxf>
              <fill>
                <patternFill patternType="solid">
                  <bgColor rgb="FFC00000"/>
                </patternFill>
              </fill>
            </x14:dxf>
          </x14:cfRule>
          <x14:cfRule type="containsText" priority="14134" operator="containsText" id="{47328E40-2C59-44EF-9263-CBA653B060DB}">
            <xm:f>NOT(ISERROR(SEARCH('Listados Datos'!$T$4,AW167)))</xm:f>
            <xm:f>'Listados Datos'!$T$4</xm:f>
            <x14:dxf>
              <font>
                <b/>
                <i val="0"/>
                <color theme="0"/>
              </font>
              <fill>
                <patternFill>
                  <bgColor rgb="FFE26B0A"/>
                </patternFill>
              </fill>
            </x14:dxf>
          </x14:cfRule>
          <x14:cfRule type="containsText" priority="14135" operator="containsText" id="{72083282-4BF0-4DB7-BEF6-EB18BE14871C}">
            <xm:f>NOT(ISERROR(SEARCH('Listados Datos'!$T$5,AW167)))</xm:f>
            <xm:f>'Listados Datos'!$T$5</xm:f>
            <x14:dxf>
              <font>
                <b/>
                <i val="0"/>
                <color auto="1"/>
              </font>
              <fill>
                <patternFill>
                  <bgColor rgb="FFFFFF00"/>
                </patternFill>
              </fill>
            </x14:dxf>
          </x14:cfRule>
          <x14:cfRule type="containsText" priority="14136" operator="containsText" id="{D801D75B-0FDA-428C-8052-6875EA309B8D}">
            <xm:f>NOT(ISERROR(SEARCH('Listados Datos'!$T$6,AW167)))</xm:f>
            <xm:f>'Listados Datos'!$T$6</xm:f>
            <x14:dxf>
              <font>
                <b/>
                <i val="0"/>
              </font>
              <fill>
                <patternFill>
                  <bgColor rgb="FF92D050"/>
                </patternFill>
              </fill>
            </x14:dxf>
          </x14:cfRule>
          <xm:sqref>AW167</xm:sqref>
        </x14:conditionalFormatting>
        <x14:conditionalFormatting xmlns:xm="http://schemas.microsoft.com/office/excel/2006/main">
          <x14:cfRule type="containsText" priority="14123" operator="containsText" id="{F0B6A4F4-4FBF-4A28-89B4-232CFBD33569}">
            <xm:f>NOT(ISERROR(SEARCH('Listados Datos'!$P$3,AU167)))</xm:f>
            <xm:f>'Listados Datos'!$P$3</xm:f>
            <x14:dxf>
              <fill>
                <patternFill>
                  <bgColor rgb="FF99CC00"/>
                </patternFill>
              </fill>
            </x14:dxf>
          </x14:cfRule>
          <x14:cfRule type="containsText" priority="14124" operator="containsText" id="{5155DA0B-8612-49D0-8B16-F0C0B58B2D97}">
            <xm:f>NOT(ISERROR(SEARCH('Listados Datos'!$P$4,AU167)))</xm:f>
            <xm:f>'Listados Datos'!$P$4</xm:f>
            <x14:dxf>
              <fill>
                <patternFill>
                  <bgColor rgb="FF33CC33"/>
                </patternFill>
              </fill>
            </x14:dxf>
          </x14:cfRule>
          <x14:cfRule type="containsText" priority="14125" operator="containsText" id="{A819B782-5955-4F7E-8B82-8C7C01A862D1}">
            <xm:f>NOT(ISERROR(SEARCH('Listados Datos'!$P$5,AU167)))</xm:f>
            <xm:f>'Listados Datos'!$P$5</xm:f>
            <x14:dxf>
              <fill>
                <patternFill>
                  <bgColor rgb="FFFFFF00"/>
                </patternFill>
              </fill>
            </x14:dxf>
          </x14:cfRule>
          <x14:cfRule type="containsText" priority="14126" operator="containsText" id="{548FEC8A-436A-468F-9957-960D95813A81}">
            <xm:f>NOT(ISERROR(SEARCH('Listados Datos'!$P$6,AU167)))</xm:f>
            <xm:f>'Listados Datos'!$P$6</xm:f>
            <x14:dxf>
              <fill>
                <patternFill>
                  <bgColor rgb="FFFFC000"/>
                </patternFill>
              </fill>
            </x14:dxf>
          </x14:cfRule>
          <x14:cfRule type="containsText" priority="14127" operator="containsText" id="{1E445580-5784-4779-AFBF-467307A6A2F3}">
            <xm:f>NOT(ISERROR(SEARCH('Listados Datos'!$P$7,AU167)))</xm:f>
            <xm:f>'Listados Datos'!$P$7</xm:f>
            <x14:dxf>
              <fill>
                <patternFill>
                  <bgColor rgb="FFFF0000"/>
                </patternFill>
              </fill>
            </x14:dxf>
          </x14:cfRule>
          <xm:sqref>AU167</xm:sqref>
        </x14:conditionalFormatting>
        <x14:conditionalFormatting xmlns:xm="http://schemas.microsoft.com/office/excel/2006/main">
          <x14:cfRule type="containsText" priority="14105" operator="containsText" id="{5935FD3D-EDEE-4FB8-A40C-31342F6619BF}">
            <xm:f>NOT(ISERROR(SEARCH('Listados Datos'!$T$3,AE168)))</xm:f>
            <xm:f>'Listados Datos'!$T$3</xm:f>
            <x14:dxf>
              <fill>
                <patternFill patternType="solid">
                  <bgColor rgb="FFC00000"/>
                </patternFill>
              </fill>
            </x14:dxf>
          </x14:cfRule>
          <x14:cfRule type="containsText" priority="14106" operator="containsText" id="{6F27F8D6-A38C-4D3F-BE76-A78094E5759B}">
            <xm:f>NOT(ISERROR(SEARCH('Listados Datos'!$T$4,AE168)))</xm:f>
            <xm:f>'Listados Datos'!$T$4</xm:f>
            <x14:dxf>
              <font>
                <b/>
                <i val="0"/>
                <color theme="0"/>
              </font>
              <fill>
                <patternFill>
                  <bgColor rgb="FFE26B0A"/>
                </patternFill>
              </fill>
            </x14:dxf>
          </x14:cfRule>
          <x14:cfRule type="containsText" priority="14107" operator="containsText" id="{EEF4904C-DB0C-48E3-ACBD-88C233E37835}">
            <xm:f>NOT(ISERROR(SEARCH('Listados Datos'!$T$5,AE168)))</xm:f>
            <xm:f>'Listados Datos'!$T$5</xm:f>
            <x14:dxf>
              <font>
                <b/>
                <i val="0"/>
                <color auto="1"/>
              </font>
              <fill>
                <patternFill>
                  <bgColor rgb="FFFFFF00"/>
                </patternFill>
              </fill>
            </x14:dxf>
          </x14:cfRule>
          <x14:cfRule type="containsText" priority="14108" operator="containsText" id="{AC369CB9-3B89-4470-A360-2656C1D7C193}">
            <xm:f>NOT(ISERROR(SEARCH('Listados Datos'!$T$6,AE168)))</xm:f>
            <xm:f>'Listados Datos'!$T$6</xm:f>
            <x14:dxf>
              <font>
                <b/>
                <i val="0"/>
              </font>
              <fill>
                <patternFill>
                  <bgColor rgb="FF92D050"/>
                </patternFill>
              </fill>
            </x14:dxf>
          </x14:cfRule>
          <xm:sqref>AE168:AF169</xm:sqref>
        </x14:conditionalFormatting>
        <x14:conditionalFormatting xmlns:xm="http://schemas.microsoft.com/office/excel/2006/main">
          <x14:cfRule type="containsText" priority="14101" operator="containsText" id="{0D1264D1-9E4F-48AB-B0AF-39739973E31A}">
            <xm:f>NOT(ISERROR(SEARCH('Listados Datos'!$T$3,AA168)))</xm:f>
            <xm:f>'Listados Datos'!$T$3</xm:f>
            <x14:dxf>
              <fill>
                <patternFill patternType="solid">
                  <bgColor rgb="FFC00000"/>
                </patternFill>
              </fill>
            </x14:dxf>
          </x14:cfRule>
          <x14:cfRule type="containsText" priority="14102" operator="containsText" id="{20DA22C0-635F-4F5C-9554-927A1D6DB955}">
            <xm:f>NOT(ISERROR(SEARCH('Listados Datos'!$T$4,AA168)))</xm:f>
            <xm:f>'Listados Datos'!$T$4</xm:f>
            <x14:dxf>
              <font>
                <b/>
                <i val="0"/>
                <color theme="0"/>
              </font>
              <fill>
                <patternFill>
                  <bgColor rgb="FFE26B0A"/>
                </patternFill>
              </fill>
            </x14:dxf>
          </x14:cfRule>
          <x14:cfRule type="containsText" priority="14103" operator="containsText" id="{EAE2FEAF-C1F7-4658-A740-7C448E0FF027}">
            <xm:f>NOT(ISERROR(SEARCH('Listados Datos'!$T$5,AA168)))</xm:f>
            <xm:f>'Listados Datos'!$T$5</xm:f>
            <x14:dxf>
              <font>
                <b/>
                <i val="0"/>
                <color auto="1"/>
              </font>
              <fill>
                <patternFill>
                  <bgColor rgb="FFFFFF00"/>
                </patternFill>
              </fill>
            </x14:dxf>
          </x14:cfRule>
          <x14:cfRule type="containsText" priority="14104" operator="containsText" id="{1B6A99AB-F52C-4FEF-9596-CA70015CEFA9}">
            <xm:f>NOT(ISERROR(SEARCH('Listados Datos'!$T$6,AA168)))</xm:f>
            <xm:f>'Listados Datos'!$T$6</xm:f>
            <x14:dxf>
              <font>
                <b/>
                <i val="0"/>
              </font>
              <fill>
                <patternFill>
                  <bgColor rgb="FF92D050"/>
                </patternFill>
              </fill>
            </x14:dxf>
          </x14:cfRule>
          <xm:sqref>AA168:AA169</xm:sqref>
        </x14:conditionalFormatting>
        <x14:conditionalFormatting xmlns:xm="http://schemas.microsoft.com/office/excel/2006/main">
          <x14:cfRule type="containsText" priority="14091" operator="containsText" id="{20F09CE0-BFA2-4B91-8871-2B1A4D41CF3C}">
            <xm:f>NOT(ISERROR(SEARCH('Listados Datos'!$P$3,Y168)))</xm:f>
            <xm:f>'Listados Datos'!$P$3</xm:f>
            <x14:dxf>
              <fill>
                <patternFill>
                  <bgColor rgb="FF99CC00"/>
                </patternFill>
              </fill>
            </x14:dxf>
          </x14:cfRule>
          <x14:cfRule type="containsText" priority="14092" operator="containsText" id="{C65FBEC0-F73C-49CB-91EE-A2AC8E1A7213}">
            <xm:f>NOT(ISERROR(SEARCH('Listados Datos'!$P$4,Y168)))</xm:f>
            <xm:f>'Listados Datos'!$P$4</xm:f>
            <x14:dxf>
              <fill>
                <patternFill>
                  <bgColor rgb="FF33CC33"/>
                </patternFill>
              </fill>
            </x14:dxf>
          </x14:cfRule>
          <x14:cfRule type="containsText" priority="14093" operator="containsText" id="{9B87035B-4B3A-45B8-93F2-CD724686BF8C}">
            <xm:f>NOT(ISERROR(SEARCH('Listados Datos'!$P$5,Y168)))</xm:f>
            <xm:f>'Listados Datos'!$P$5</xm:f>
            <x14:dxf>
              <fill>
                <patternFill>
                  <bgColor rgb="FFFFFF00"/>
                </patternFill>
              </fill>
            </x14:dxf>
          </x14:cfRule>
          <x14:cfRule type="containsText" priority="14094" operator="containsText" id="{7D7895CF-3F39-4DDE-8FB6-23311625136A}">
            <xm:f>NOT(ISERROR(SEARCH('Listados Datos'!$P$6,Y168)))</xm:f>
            <xm:f>'Listados Datos'!$P$6</xm:f>
            <x14:dxf>
              <fill>
                <patternFill>
                  <bgColor rgb="FFFFC000"/>
                </patternFill>
              </fill>
            </x14:dxf>
          </x14:cfRule>
          <x14:cfRule type="containsText" priority="14095" operator="containsText" id="{C04AA830-42E8-4B9D-ABEA-9E54397D3FB1}">
            <xm:f>NOT(ISERROR(SEARCH('Listados Datos'!$P$7,Y168)))</xm:f>
            <xm:f>'Listados Datos'!$P$7</xm:f>
            <x14:dxf>
              <fill>
                <patternFill>
                  <bgColor rgb="FFFF0000"/>
                </patternFill>
              </fill>
            </x14:dxf>
          </x14:cfRule>
          <xm:sqref>Y168:Y169</xm:sqref>
        </x14:conditionalFormatting>
        <x14:conditionalFormatting xmlns:xm="http://schemas.microsoft.com/office/excel/2006/main">
          <x14:cfRule type="containsText" priority="14063" operator="containsText" id="{08AB2CE0-B1DF-4730-9C1A-33963336D239}">
            <xm:f>NOT(ISERROR(SEARCH('Listados Datos'!$T$3,AW169)))</xm:f>
            <xm:f>'Listados Datos'!$T$3</xm:f>
            <x14:dxf>
              <fill>
                <patternFill patternType="solid">
                  <bgColor rgb="FFC00000"/>
                </patternFill>
              </fill>
            </x14:dxf>
          </x14:cfRule>
          <x14:cfRule type="containsText" priority="14064" operator="containsText" id="{96DC0B55-BE0B-4B39-8795-2A5F18A91742}">
            <xm:f>NOT(ISERROR(SEARCH('Listados Datos'!$T$4,AW169)))</xm:f>
            <xm:f>'Listados Datos'!$T$4</xm:f>
            <x14:dxf>
              <font>
                <b/>
                <i val="0"/>
                <color theme="0"/>
              </font>
              <fill>
                <patternFill>
                  <bgColor rgb="FFE26B0A"/>
                </patternFill>
              </fill>
            </x14:dxf>
          </x14:cfRule>
          <x14:cfRule type="containsText" priority="14065" operator="containsText" id="{EA69D927-A92D-4BA0-8DC8-F6A16B78FA78}">
            <xm:f>NOT(ISERROR(SEARCH('Listados Datos'!$T$5,AW169)))</xm:f>
            <xm:f>'Listados Datos'!$T$5</xm:f>
            <x14:dxf>
              <font>
                <b/>
                <i val="0"/>
                <color auto="1"/>
              </font>
              <fill>
                <patternFill>
                  <bgColor rgb="FFFFFF00"/>
                </patternFill>
              </fill>
            </x14:dxf>
          </x14:cfRule>
          <x14:cfRule type="containsText" priority="14066" operator="containsText" id="{CCC14C8F-99E3-42ED-8038-5E5D1A8FBFA1}">
            <xm:f>NOT(ISERROR(SEARCH('Listados Datos'!$T$6,AW169)))</xm:f>
            <xm:f>'Listados Datos'!$T$6</xm:f>
            <x14:dxf>
              <font>
                <b/>
                <i val="0"/>
              </font>
              <fill>
                <patternFill>
                  <bgColor rgb="FF92D050"/>
                </patternFill>
              </fill>
            </x14:dxf>
          </x14:cfRule>
          <xm:sqref>AW169</xm:sqref>
        </x14:conditionalFormatting>
        <x14:conditionalFormatting xmlns:xm="http://schemas.microsoft.com/office/excel/2006/main">
          <x14:cfRule type="containsText" priority="13983" operator="containsText" id="{D41C737E-EEB8-4567-AF10-82CAEFA815C7}">
            <xm:f>NOT(ISERROR(SEARCH('Listados Datos'!$T$3,AW165)))</xm:f>
            <xm:f>'Listados Datos'!$T$3</xm:f>
            <x14:dxf>
              <fill>
                <patternFill patternType="solid">
                  <bgColor rgb="FFC00000"/>
                </patternFill>
              </fill>
            </x14:dxf>
          </x14:cfRule>
          <x14:cfRule type="containsText" priority="13984" operator="containsText" id="{53738FBA-7041-4724-B34C-3584127ACA88}">
            <xm:f>NOT(ISERROR(SEARCH('Listados Datos'!$T$4,AW165)))</xm:f>
            <xm:f>'Listados Datos'!$T$4</xm:f>
            <x14:dxf>
              <font>
                <b/>
                <i val="0"/>
                <color theme="0"/>
              </font>
              <fill>
                <patternFill>
                  <bgColor rgb="FFE26B0A"/>
                </patternFill>
              </fill>
            </x14:dxf>
          </x14:cfRule>
          <x14:cfRule type="containsText" priority="13985" operator="containsText" id="{A53B9D82-C81C-4339-98A0-A0D4E29CD66D}">
            <xm:f>NOT(ISERROR(SEARCH('Listados Datos'!$T$5,AW165)))</xm:f>
            <xm:f>'Listados Datos'!$T$5</xm:f>
            <x14:dxf>
              <font>
                <b/>
                <i val="0"/>
                <color auto="1"/>
              </font>
              <fill>
                <patternFill>
                  <bgColor rgb="FFFFFF00"/>
                </patternFill>
              </fill>
            </x14:dxf>
          </x14:cfRule>
          <x14:cfRule type="containsText" priority="13986" operator="containsText" id="{B7AD1542-E738-423A-B1B1-B75A5A52274D}">
            <xm:f>NOT(ISERROR(SEARCH('Listados Datos'!$T$6,AW165)))</xm:f>
            <xm:f>'Listados Datos'!$T$6</xm:f>
            <x14:dxf>
              <font>
                <b/>
                <i val="0"/>
              </font>
              <fill>
                <patternFill>
                  <bgColor rgb="FF92D050"/>
                </patternFill>
              </fill>
            </x14:dxf>
          </x14:cfRule>
          <xm:sqref>AW165</xm:sqref>
        </x14:conditionalFormatting>
        <x14:conditionalFormatting xmlns:xm="http://schemas.microsoft.com/office/excel/2006/main">
          <x14:cfRule type="containsText" priority="13973" operator="containsText" id="{01188EBC-E780-45C5-9743-B05AD3699F26}">
            <xm:f>NOT(ISERROR(SEARCH('Listados Datos'!$P$3,AU165)))</xm:f>
            <xm:f>'Listados Datos'!$P$3</xm:f>
            <x14:dxf>
              <fill>
                <patternFill>
                  <bgColor rgb="FF99CC00"/>
                </patternFill>
              </fill>
            </x14:dxf>
          </x14:cfRule>
          <x14:cfRule type="containsText" priority="13974" operator="containsText" id="{69C9AAFA-6818-4DF2-90D1-2ADFB2617F78}">
            <xm:f>NOT(ISERROR(SEARCH('Listados Datos'!$P$4,AU165)))</xm:f>
            <xm:f>'Listados Datos'!$P$4</xm:f>
            <x14:dxf>
              <fill>
                <patternFill>
                  <bgColor rgb="FF33CC33"/>
                </patternFill>
              </fill>
            </x14:dxf>
          </x14:cfRule>
          <x14:cfRule type="containsText" priority="13975" operator="containsText" id="{C0C481A0-C9D5-4293-949C-BA1C534161BA}">
            <xm:f>NOT(ISERROR(SEARCH('Listados Datos'!$P$5,AU165)))</xm:f>
            <xm:f>'Listados Datos'!$P$5</xm:f>
            <x14:dxf>
              <fill>
                <patternFill>
                  <bgColor rgb="FFFFFF00"/>
                </patternFill>
              </fill>
            </x14:dxf>
          </x14:cfRule>
          <x14:cfRule type="containsText" priority="13976" operator="containsText" id="{7FEF4688-4AC1-4C8D-AB87-88E60B95311C}">
            <xm:f>NOT(ISERROR(SEARCH('Listados Datos'!$P$6,AU165)))</xm:f>
            <xm:f>'Listados Datos'!$P$6</xm:f>
            <x14:dxf>
              <fill>
                <patternFill>
                  <bgColor rgb="FFFFC000"/>
                </patternFill>
              </fill>
            </x14:dxf>
          </x14:cfRule>
          <x14:cfRule type="containsText" priority="13977" operator="containsText" id="{51B564C5-BCB5-4AF9-8402-452DB9B900C2}">
            <xm:f>NOT(ISERROR(SEARCH('Listados Datos'!$P$7,AU165)))</xm:f>
            <xm:f>'Listados Datos'!$P$7</xm:f>
            <x14:dxf>
              <fill>
                <patternFill>
                  <bgColor rgb="FFFF0000"/>
                </patternFill>
              </fill>
            </x14:dxf>
          </x14:cfRule>
          <xm:sqref>AU165</xm:sqref>
        </x14:conditionalFormatting>
        <x14:conditionalFormatting xmlns:xm="http://schemas.microsoft.com/office/excel/2006/main">
          <x14:cfRule type="containsText" priority="13941" operator="containsText" id="{00DD6C57-E4F1-43AD-9237-619764656554}">
            <xm:f>NOT(ISERROR(SEARCH('Listados Datos'!$T$3,AW162)))</xm:f>
            <xm:f>'Listados Datos'!$T$3</xm:f>
            <x14:dxf>
              <fill>
                <patternFill patternType="solid">
                  <bgColor rgb="FFC00000"/>
                </patternFill>
              </fill>
            </x14:dxf>
          </x14:cfRule>
          <x14:cfRule type="containsText" priority="13942" operator="containsText" id="{88E9113C-2913-47BA-8F5E-E81E3CDCE83B}">
            <xm:f>NOT(ISERROR(SEARCH('Listados Datos'!$T$4,AW162)))</xm:f>
            <xm:f>'Listados Datos'!$T$4</xm:f>
            <x14:dxf>
              <font>
                <b/>
                <i val="0"/>
                <color theme="0"/>
              </font>
              <fill>
                <patternFill>
                  <bgColor rgb="FFE26B0A"/>
                </patternFill>
              </fill>
            </x14:dxf>
          </x14:cfRule>
          <x14:cfRule type="containsText" priority="13943" operator="containsText" id="{0CE24455-609A-4E46-A4E4-AB5FEB71ECD4}">
            <xm:f>NOT(ISERROR(SEARCH('Listados Datos'!$T$5,AW162)))</xm:f>
            <xm:f>'Listados Datos'!$T$5</xm:f>
            <x14:dxf>
              <font>
                <b/>
                <i val="0"/>
                <color auto="1"/>
              </font>
              <fill>
                <patternFill>
                  <bgColor rgb="FFFFFF00"/>
                </patternFill>
              </fill>
            </x14:dxf>
          </x14:cfRule>
          <x14:cfRule type="containsText" priority="13944" operator="containsText" id="{1EBE7F11-27CB-475F-A7E9-06D36B0BEE25}">
            <xm:f>NOT(ISERROR(SEARCH('Listados Datos'!$T$6,AW162)))</xm:f>
            <xm:f>'Listados Datos'!$T$6</xm:f>
            <x14:dxf>
              <font>
                <b/>
                <i val="0"/>
              </font>
              <fill>
                <patternFill>
                  <bgColor rgb="FF92D050"/>
                </patternFill>
              </fill>
            </x14:dxf>
          </x14:cfRule>
          <xm:sqref>AW162</xm:sqref>
        </x14:conditionalFormatting>
        <x14:conditionalFormatting xmlns:xm="http://schemas.microsoft.com/office/excel/2006/main">
          <x14:cfRule type="containsText" priority="13931" operator="containsText" id="{F048AF41-B02B-4FC8-824E-2B7BC6AB1CDF}">
            <xm:f>NOT(ISERROR(SEARCH('Listados Datos'!$P$3,AU162)))</xm:f>
            <xm:f>'Listados Datos'!$P$3</xm:f>
            <x14:dxf>
              <fill>
                <patternFill>
                  <bgColor rgb="FF99CC00"/>
                </patternFill>
              </fill>
            </x14:dxf>
          </x14:cfRule>
          <x14:cfRule type="containsText" priority="13932" operator="containsText" id="{FEAE8123-0084-4ADB-914E-876F1F382D5E}">
            <xm:f>NOT(ISERROR(SEARCH('Listados Datos'!$P$4,AU162)))</xm:f>
            <xm:f>'Listados Datos'!$P$4</xm:f>
            <x14:dxf>
              <fill>
                <patternFill>
                  <bgColor rgb="FF33CC33"/>
                </patternFill>
              </fill>
            </x14:dxf>
          </x14:cfRule>
          <x14:cfRule type="containsText" priority="13933" operator="containsText" id="{B59F62C3-3BD7-4A1F-B2B1-C18AFE02D088}">
            <xm:f>NOT(ISERROR(SEARCH('Listados Datos'!$P$5,AU162)))</xm:f>
            <xm:f>'Listados Datos'!$P$5</xm:f>
            <x14:dxf>
              <fill>
                <patternFill>
                  <bgColor rgb="FFFFFF00"/>
                </patternFill>
              </fill>
            </x14:dxf>
          </x14:cfRule>
          <x14:cfRule type="containsText" priority="13934" operator="containsText" id="{45B4A409-6436-4444-A0BE-1E2BB0DAB82C}">
            <xm:f>NOT(ISERROR(SEARCH('Listados Datos'!$P$6,AU162)))</xm:f>
            <xm:f>'Listados Datos'!$P$6</xm:f>
            <x14:dxf>
              <fill>
                <patternFill>
                  <bgColor rgb="FFFFC000"/>
                </patternFill>
              </fill>
            </x14:dxf>
          </x14:cfRule>
          <x14:cfRule type="containsText" priority="13935" operator="containsText" id="{72DDA4B2-384B-4F57-BE26-17D0294CEC4E}">
            <xm:f>NOT(ISERROR(SEARCH('Listados Datos'!$P$7,AU162)))</xm:f>
            <xm:f>'Listados Datos'!$P$7</xm:f>
            <x14:dxf>
              <fill>
                <patternFill>
                  <bgColor rgb="FFFF0000"/>
                </patternFill>
              </fill>
            </x14:dxf>
          </x14:cfRule>
          <xm:sqref>AU162</xm:sqref>
        </x14:conditionalFormatting>
        <x14:conditionalFormatting xmlns:xm="http://schemas.microsoft.com/office/excel/2006/main">
          <x14:cfRule type="containsText" priority="13917" operator="containsText" id="{BDF1067C-EEF4-4859-B7B6-5AE6005F45C4}">
            <xm:f>NOT(ISERROR(SEARCH('Listados Datos'!$P$3,AU163)))</xm:f>
            <xm:f>'Listados Datos'!$P$3</xm:f>
            <x14:dxf>
              <fill>
                <patternFill>
                  <bgColor rgb="FF99CC00"/>
                </patternFill>
              </fill>
            </x14:dxf>
          </x14:cfRule>
          <x14:cfRule type="containsText" priority="13918" operator="containsText" id="{4F98704D-D8D5-4C14-AE09-DFF110AC2E22}">
            <xm:f>NOT(ISERROR(SEARCH('Listados Datos'!$P$4,AU163)))</xm:f>
            <xm:f>'Listados Datos'!$P$4</xm:f>
            <x14:dxf>
              <fill>
                <patternFill>
                  <bgColor rgb="FF33CC33"/>
                </patternFill>
              </fill>
            </x14:dxf>
          </x14:cfRule>
          <x14:cfRule type="containsText" priority="13919" operator="containsText" id="{9860D1E1-2B59-40C8-992C-961D2FE8C857}">
            <xm:f>NOT(ISERROR(SEARCH('Listados Datos'!$P$5,AU163)))</xm:f>
            <xm:f>'Listados Datos'!$P$5</xm:f>
            <x14:dxf>
              <fill>
                <patternFill>
                  <bgColor rgb="FFFFFF00"/>
                </patternFill>
              </fill>
            </x14:dxf>
          </x14:cfRule>
          <x14:cfRule type="containsText" priority="13920" operator="containsText" id="{1FE135E9-B921-404E-8E61-40FD8CA2ABA8}">
            <xm:f>NOT(ISERROR(SEARCH('Listados Datos'!$P$6,AU163)))</xm:f>
            <xm:f>'Listados Datos'!$P$6</xm:f>
            <x14:dxf>
              <fill>
                <patternFill>
                  <bgColor rgb="FFFFC000"/>
                </patternFill>
              </fill>
            </x14:dxf>
          </x14:cfRule>
          <x14:cfRule type="containsText" priority="13921" operator="containsText" id="{57CE9B1C-B149-4AB5-BD95-7D66987B9121}">
            <xm:f>NOT(ISERROR(SEARCH('Listados Datos'!$P$7,AU163)))</xm:f>
            <xm:f>'Listados Datos'!$P$7</xm:f>
            <x14:dxf>
              <fill>
                <patternFill>
                  <bgColor rgb="FFFF0000"/>
                </patternFill>
              </fill>
            </x14:dxf>
          </x14:cfRule>
          <xm:sqref>AU163</xm:sqref>
        </x14:conditionalFormatting>
        <x14:conditionalFormatting xmlns:xm="http://schemas.microsoft.com/office/excel/2006/main">
          <x14:cfRule type="containsText" priority="14049" operator="containsText" id="{69C1791E-3135-4AC6-9E07-2B41516F2DD5}">
            <xm:f>NOT(ISERROR(SEARCH('Listados Datos'!$T$3,AE160)))</xm:f>
            <xm:f>'Listados Datos'!$T$3</xm:f>
            <x14:dxf>
              <fill>
                <patternFill patternType="solid">
                  <bgColor rgb="FFC00000"/>
                </patternFill>
              </fill>
            </x14:dxf>
          </x14:cfRule>
          <x14:cfRule type="containsText" priority="14050" operator="containsText" id="{EDAFAE03-2A61-46FC-A50D-75EF768907FF}">
            <xm:f>NOT(ISERROR(SEARCH('Listados Datos'!$T$4,AE160)))</xm:f>
            <xm:f>'Listados Datos'!$T$4</xm:f>
            <x14:dxf>
              <font>
                <b/>
                <i val="0"/>
                <color theme="0"/>
              </font>
              <fill>
                <patternFill>
                  <bgColor rgb="FFE26B0A"/>
                </patternFill>
              </fill>
            </x14:dxf>
          </x14:cfRule>
          <x14:cfRule type="containsText" priority="14051" operator="containsText" id="{863BDC72-C682-4206-BA18-79128956F86B}">
            <xm:f>NOT(ISERROR(SEARCH('Listados Datos'!$T$5,AE160)))</xm:f>
            <xm:f>'Listados Datos'!$T$5</xm:f>
            <x14:dxf>
              <font>
                <b/>
                <i val="0"/>
                <color auto="1"/>
              </font>
              <fill>
                <patternFill>
                  <bgColor rgb="FFFFFF00"/>
                </patternFill>
              </fill>
            </x14:dxf>
          </x14:cfRule>
          <x14:cfRule type="containsText" priority="14052" operator="containsText" id="{A14FEA4E-ECBA-4B32-AF9C-3EB4888DCC21}">
            <xm:f>NOT(ISERROR(SEARCH('Listados Datos'!$T$6,AE160)))</xm:f>
            <xm:f>'Listados Datos'!$T$6</xm:f>
            <x14:dxf>
              <font>
                <b/>
                <i val="0"/>
              </font>
              <fill>
                <patternFill>
                  <bgColor rgb="FF92D050"/>
                </patternFill>
              </fill>
            </x14:dxf>
          </x14:cfRule>
          <xm:sqref>AE160:AF161 AE165:AF165</xm:sqref>
        </x14:conditionalFormatting>
        <x14:conditionalFormatting xmlns:xm="http://schemas.microsoft.com/office/excel/2006/main">
          <x14:cfRule type="containsText" priority="14045" operator="containsText" id="{AE697F7A-F516-472A-8B9E-E4678AB6DC56}">
            <xm:f>NOT(ISERROR(SEARCH('Listados Datos'!$T$3,AA160)))</xm:f>
            <xm:f>'Listados Datos'!$T$3</xm:f>
            <x14:dxf>
              <fill>
                <patternFill patternType="solid">
                  <bgColor rgb="FFC00000"/>
                </patternFill>
              </fill>
            </x14:dxf>
          </x14:cfRule>
          <x14:cfRule type="containsText" priority="14046" operator="containsText" id="{736F7803-21CD-43A7-BA65-A54BEC814BE4}">
            <xm:f>NOT(ISERROR(SEARCH('Listados Datos'!$T$4,AA160)))</xm:f>
            <xm:f>'Listados Datos'!$T$4</xm:f>
            <x14:dxf>
              <font>
                <b/>
                <i val="0"/>
                <color theme="0"/>
              </font>
              <fill>
                <patternFill>
                  <bgColor rgb="FFE26B0A"/>
                </patternFill>
              </fill>
            </x14:dxf>
          </x14:cfRule>
          <x14:cfRule type="containsText" priority="14047" operator="containsText" id="{0D30E178-A5F3-419F-ACDD-F61E2A62FF53}">
            <xm:f>NOT(ISERROR(SEARCH('Listados Datos'!$T$5,AA160)))</xm:f>
            <xm:f>'Listados Datos'!$T$5</xm:f>
            <x14:dxf>
              <font>
                <b/>
                <i val="0"/>
                <color auto="1"/>
              </font>
              <fill>
                <patternFill>
                  <bgColor rgb="FFFFFF00"/>
                </patternFill>
              </fill>
            </x14:dxf>
          </x14:cfRule>
          <x14:cfRule type="containsText" priority="14048" operator="containsText" id="{817E4D91-C618-4FC5-A6B1-9860488DB4AB}">
            <xm:f>NOT(ISERROR(SEARCH('Listados Datos'!$T$6,AA160)))</xm:f>
            <xm:f>'Listados Datos'!$T$6</xm:f>
            <x14:dxf>
              <font>
                <b/>
                <i val="0"/>
              </font>
              <fill>
                <patternFill>
                  <bgColor rgb="FF92D050"/>
                </patternFill>
              </fill>
            </x14:dxf>
          </x14:cfRule>
          <xm:sqref>AA160:AA161</xm:sqref>
        </x14:conditionalFormatting>
        <x14:conditionalFormatting xmlns:xm="http://schemas.microsoft.com/office/excel/2006/main">
          <x14:cfRule type="containsText" priority="14035" operator="containsText" id="{8B71C259-D78E-43F3-8253-00B94364610B}">
            <xm:f>NOT(ISERROR(SEARCH('Listados Datos'!$P$3,Y160)))</xm:f>
            <xm:f>'Listados Datos'!$P$3</xm:f>
            <x14:dxf>
              <fill>
                <patternFill>
                  <bgColor rgb="FF99CC00"/>
                </patternFill>
              </fill>
            </x14:dxf>
          </x14:cfRule>
          <x14:cfRule type="containsText" priority="14036" operator="containsText" id="{AFF12F1B-F5F9-49D5-B068-35DD9E0696FD}">
            <xm:f>NOT(ISERROR(SEARCH('Listados Datos'!$P$4,Y160)))</xm:f>
            <xm:f>'Listados Datos'!$P$4</xm:f>
            <x14:dxf>
              <fill>
                <patternFill>
                  <bgColor rgb="FF33CC33"/>
                </patternFill>
              </fill>
            </x14:dxf>
          </x14:cfRule>
          <x14:cfRule type="containsText" priority="14037" operator="containsText" id="{D37C5E03-4A6C-4419-847F-7377C4C9F328}">
            <xm:f>NOT(ISERROR(SEARCH('Listados Datos'!$P$5,Y160)))</xm:f>
            <xm:f>'Listados Datos'!$P$5</xm:f>
            <x14:dxf>
              <fill>
                <patternFill>
                  <bgColor rgb="FFFFFF00"/>
                </patternFill>
              </fill>
            </x14:dxf>
          </x14:cfRule>
          <x14:cfRule type="containsText" priority="14038" operator="containsText" id="{48B3844F-2367-4BF6-8C0C-70DD0B493AA2}">
            <xm:f>NOT(ISERROR(SEARCH('Listados Datos'!$P$6,Y160)))</xm:f>
            <xm:f>'Listados Datos'!$P$6</xm:f>
            <x14:dxf>
              <fill>
                <patternFill>
                  <bgColor rgb="FFFFC000"/>
                </patternFill>
              </fill>
            </x14:dxf>
          </x14:cfRule>
          <x14:cfRule type="containsText" priority="14039" operator="containsText" id="{6608279A-366A-4EA1-BDB0-093F829959F1}">
            <xm:f>NOT(ISERROR(SEARCH('Listados Datos'!$P$7,Y160)))</xm:f>
            <xm:f>'Listados Datos'!$P$7</xm:f>
            <x14:dxf>
              <fill>
                <patternFill>
                  <bgColor rgb="FFFF0000"/>
                </patternFill>
              </fill>
            </x14:dxf>
          </x14:cfRule>
          <xm:sqref>Y160:Y161</xm:sqref>
        </x14:conditionalFormatting>
        <x14:conditionalFormatting xmlns:xm="http://schemas.microsoft.com/office/excel/2006/main">
          <x14:cfRule type="containsText" priority="14011" operator="containsText" id="{6AFEB334-350A-4AEE-B636-E9EFD0B5399D}">
            <xm:f>NOT(ISERROR(SEARCH('Listados Datos'!$T$3,AW160)))</xm:f>
            <xm:f>'Listados Datos'!$T$3</xm:f>
            <x14:dxf>
              <fill>
                <patternFill patternType="solid">
                  <bgColor rgb="FFC00000"/>
                </patternFill>
              </fill>
            </x14:dxf>
          </x14:cfRule>
          <x14:cfRule type="containsText" priority="14012" operator="containsText" id="{8BA7D4BC-69EE-446D-B68E-E5314AA0B6D3}">
            <xm:f>NOT(ISERROR(SEARCH('Listados Datos'!$T$4,AW160)))</xm:f>
            <xm:f>'Listados Datos'!$T$4</xm:f>
            <x14:dxf>
              <font>
                <b/>
                <i val="0"/>
                <color theme="0"/>
              </font>
              <fill>
                <patternFill>
                  <bgColor rgb="FFE26B0A"/>
                </patternFill>
              </fill>
            </x14:dxf>
          </x14:cfRule>
          <x14:cfRule type="containsText" priority="14013" operator="containsText" id="{A574EA90-E7A9-4C3F-A5C3-678505273BCF}">
            <xm:f>NOT(ISERROR(SEARCH('Listados Datos'!$T$5,AW160)))</xm:f>
            <xm:f>'Listados Datos'!$T$5</xm:f>
            <x14:dxf>
              <font>
                <b/>
                <i val="0"/>
                <color auto="1"/>
              </font>
              <fill>
                <patternFill>
                  <bgColor rgb="FFFFFF00"/>
                </patternFill>
              </fill>
            </x14:dxf>
          </x14:cfRule>
          <x14:cfRule type="containsText" priority="14014" operator="containsText" id="{A174AC6B-4E4F-433E-8791-032560AE206A}">
            <xm:f>NOT(ISERROR(SEARCH('Listados Datos'!$T$6,AW160)))</xm:f>
            <xm:f>'Listados Datos'!$T$6</xm:f>
            <x14:dxf>
              <font>
                <b/>
                <i val="0"/>
              </font>
              <fill>
                <patternFill>
                  <bgColor rgb="FF92D050"/>
                </patternFill>
              </fill>
            </x14:dxf>
          </x14:cfRule>
          <xm:sqref>AW160</xm:sqref>
        </x14:conditionalFormatting>
        <x14:conditionalFormatting xmlns:xm="http://schemas.microsoft.com/office/excel/2006/main">
          <x14:cfRule type="containsText" priority="14001" operator="containsText" id="{F47854FF-D91F-4AEE-A72F-E932EBA0AC96}">
            <xm:f>NOT(ISERROR(SEARCH('Listados Datos'!$P$3,AU160)))</xm:f>
            <xm:f>'Listados Datos'!$P$3</xm:f>
            <x14:dxf>
              <fill>
                <patternFill>
                  <bgColor rgb="FF99CC00"/>
                </patternFill>
              </fill>
            </x14:dxf>
          </x14:cfRule>
          <x14:cfRule type="containsText" priority="14002" operator="containsText" id="{F8D1389C-0561-469B-9BC5-0C5660FC9C52}">
            <xm:f>NOT(ISERROR(SEARCH('Listados Datos'!$P$4,AU160)))</xm:f>
            <xm:f>'Listados Datos'!$P$4</xm:f>
            <x14:dxf>
              <fill>
                <patternFill>
                  <bgColor rgb="FF33CC33"/>
                </patternFill>
              </fill>
            </x14:dxf>
          </x14:cfRule>
          <x14:cfRule type="containsText" priority="14003" operator="containsText" id="{BC17D6B9-E35F-4ADF-87C3-5A4FB67FDC19}">
            <xm:f>NOT(ISERROR(SEARCH('Listados Datos'!$P$5,AU160)))</xm:f>
            <xm:f>'Listados Datos'!$P$5</xm:f>
            <x14:dxf>
              <fill>
                <patternFill>
                  <bgColor rgb="FFFFFF00"/>
                </patternFill>
              </fill>
            </x14:dxf>
          </x14:cfRule>
          <x14:cfRule type="containsText" priority="14004" operator="containsText" id="{66190AAA-7CDB-4933-B2D4-588AC90C8BD8}">
            <xm:f>NOT(ISERROR(SEARCH('Listados Datos'!$P$6,AU160)))</xm:f>
            <xm:f>'Listados Datos'!$P$6</xm:f>
            <x14:dxf>
              <fill>
                <patternFill>
                  <bgColor rgb="FFFFC000"/>
                </patternFill>
              </fill>
            </x14:dxf>
          </x14:cfRule>
          <x14:cfRule type="containsText" priority="14005" operator="containsText" id="{74EE558F-9D8E-4C24-928C-96C4EBE30A69}">
            <xm:f>NOT(ISERROR(SEARCH('Listados Datos'!$P$7,AU160)))</xm:f>
            <xm:f>'Listados Datos'!$P$7</xm:f>
            <x14:dxf>
              <fill>
                <patternFill>
                  <bgColor rgb="FFFF0000"/>
                </patternFill>
              </fill>
            </x14:dxf>
          </x14:cfRule>
          <xm:sqref>AU160</xm:sqref>
        </x14:conditionalFormatting>
        <x14:conditionalFormatting xmlns:xm="http://schemas.microsoft.com/office/excel/2006/main">
          <x14:cfRule type="containsText" priority="13997" operator="containsText" id="{D4A127FD-AFFA-48D0-B697-172ABFFF837A}">
            <xm:f>NOT(ISERROR(SEARCH('Listados Datos'!$T$3,AW161)))</xm:f>
            <xm:f>'Listados Datos'!$T$3</xm:f>
            <x14:dxf>
              <fill>
                <patternFill patternType="solid">
                  <bgColor rgb="FFC00000"/>
                </patternFill>
              </fill>
            </x14:dxf>
          </x14:cfRule>
          <x14:cfRule type="containsText" priority="13998" operator="containsText" id="{4687D68E-C6C7-47A8-904F-40B6B65C1722}">
            <xm:f>NOT(ISERROR(SEARCH('Listados Datos'!$T$4,AW161)))</xm:f>
            <xm:f>'Listados Datos'!$T$4</xm:f>
            <x14:dxf>
              <font>
                <b/>
                <i val="0"/>
                <color theme="0"/>
              </font>
              <fill>
                <patternFill>
                  <bgColor rgb="FFE26B0A"/>
                </patternFill>
              </fill>
            </x14:dxf>
          </x14:cfRule>
          <x14:cfRule type="containsText" priority="13999" operator="containsText" id="{9747AF6A-F42D-48E1-80E7-3C774C9FD592}">
            <xm:f>NOT(ISERROR(SEARCH('Listados Datos'!$T$5,AW161)))</xm:f>
            <xm:f>'Listados Datos'!$T$5</xm:f>
            <x14:dxf>
              <font>
                <b/>
                <i val="0"/>
                <color auto="1"/>
              </font>
              <fill>
                <patternFill>
                  <bgColor rgb="FFFFFF00"/>
                </patternFill>
              </fill>
            </x14:dxf>
          </x14:cfRule>
          <x14:cfRule type="containsText" priority="14000" operator="containsText" id="{42571064-C653-428F-AA94-C09E9F9AC23E}">
            <xm:f>NOT(ISERROR(SEARCH('Listados Datos'!$T$6,AW161)))</xm:f>
            <xm:f>'Listados Datos'!$T$6</xm:f>
            <x14:dxf>
              <font>
                <b/>
                <i val="0"/>
              </font>
              <fill>
                <patternFill>
                  <bgColor rgb="FF92D050"/>
                </patternFill>
              </fill>
            </x14:dxf>
          </x14:cfRule>
          <xm:sqref>AW161</xm:sqref>
        </x14:conditionalFormatting>
        <x14:conditionalFormatting xmlns:xm="http://schemas.microsoft.com/office/excel/2006/main">
          <x14:cfRule type="containsText" priority="13987" operator="containsText" id="{2DD4FCDB-5444-491A-A475-32D59AD8413E}">
            <xm:f>NOT(ISERROR(SEARCH('Listados Datos'!$P$3,AU161)))</xm:f>
            <xm:f>'Listados Datos'!$P$3</xm:f>
            <x14:dxf>
              <fill>
                <patternFill>
                  <bgColor rgb="FF99CC00"/>
                </patternFill>
              </fill>
            </x14:dxf>
          </x14:cfRule>
          <x14:cfRule type="containsText" priority="13988" operator="containsText" id="{E1F8D8AB-9E0B-4ECC-8AA0-FD2F8639954A}">
            <xm:f>NOT(ISERROR(SEARCH('Listados Datos'!$P$4,AU161)))</xm:f>
            <xm:f>'Listados Datos'!$P$4</xm:f>
            <x14:dxf>
              <fill>
                <patternFill>
                  <bgColor rgb="FF33CC33"/>
                </patternFill>
              </fill>
            </x14:dxf>
          </x14:cfRule>
          <x14:cfRule type="containsText" priority="13989" operator="containsText" id="{B4858F00-0025-40D7-AB0C-E8746ECBD215}">
            <xm:f>NOT(ISERROR(SEARCH('Listados Datos'!$P$5,AU161)))</xm:f>
            <xm:f>'Listados Datos'!$P$5</xm:f>
            <x14:dxf>
              <fill>
                <patternFill>
                  <bgColor rgb="FFFFFF00"/>
                </patternFill>
              </fill>
            </x14:dxf>
          </x14:cfRule>
          <x14:cfRule type="containsText" priority="13990" operator="containsText" id="{5949F3FA-3288-45A3-BF7E-1C57BCEC40E1}">
            <xm:f>NOT(ISERROR(SEARCH('Listados Datos'!$P$6,AU161)))</xm:f>
            <xm:f>'Listados Datos'!$P$6</xm:f>
            <x14:dxf>
              <fill>
                <patternFill>
                  <bgColor rgb="FFFFC000"/>
                </patternFill>
              </fill>
            </x14:dxf>
          </x14:cfRule>
          <x14:cfRule type="containsText" priority="13991" operator="containsText" id="{F50C7757-3609-4004-A484-A6F2F28EA0EF}">
            <xm:f>NOT(ISERROR(SEARCH('Listados Datos'!$P$7,AU161)))</xm:f>
            <xm:f>'Listados Datos'!$P$7</xm:f>
            <x14:dxf>
              <fill>
                <patternFill>
                  <bgColor rgb="FFFF0000"/>
                </patternFill>
              </fill>
            </x14:dxf>
          </x14:cfRule>
          <xm:sqref>AU161</xm:sqref>
        </x14:conditionalFormatting>
        <x14:conditionalFormatting xmlns:xm="http://schemas.microsoft.com/office/excel/2006/main">
          <x14:cfRule type="containsText" priority="13969" operator="containsText" id="{BC16CFBB-7F6B-4E07-9C35-CA54884891F0}">
            <xm:f>NOT(ISERROR(SEARCH('Listados Datos'!$T$3,AE162)))</xm:f>
            <xm:f>'Listados Datos'!$T$3</xm:f>
            <x14:dxf>
              <fill>
                <patternFill patternType="solid">
                  <bgColor rgb="FFC00000"/>
                </patternFill>
              </fill>
            </x14:dxf>
          </x14:cfRule>
          <x14:cfRule type="containsText" priority="13970" operator="containsText" id="{96502B36-F160-468E-AC46-D334F2F2FEC3}">
            <xm:f>NOT(ISERROR(SEARCH('Listados Datos'!$T$4,AE162)))</xm:f>
            <xm:f>'Listados Datos'!$T$4</xm:f>
            <x14:dxf>
              <font>
                <b/>
                <i val="0"/>
                <color theme="0"/>
              </font>
              <fill>
                <patternFill>
                  <bgColor rgb="FFE26B0A"/>
                </patternFill>
              </fill>
            </x14:dxf>
          </x14:cfRule>
          <x14:cfRule type="containsText" priority="13971" operator="containsText" id="{B0B4D0B6-F7D0-4C3B-819E-E1E7F502A121}">
            <xm:f>NOT(ISERROR(SEARCH('Listados Datos'!$T$5,AE162)))</xm:f>
            <xm:f>'Listados Datos'!$T$5</xm:f>
            <x14:dxf>
              <font>
                <b/>
                <i val="0"/>
                <color auto="1"/>
              </font>
              <fill>
                <patternFill>
                  <bgColor rgb="FFFFFF00"/>
                </patternFill>
              </fill>
            </x14:dxf>
          </x14:cfRule>
          <x14:cfRule type="containsText" priority="13972" operator="containsText" id="{73BFE8DC-5DBA-42FC-87A0-B045067F9A59}">
            <xm:f>NOT(ISERROR(SEARCH('Listados Datos'!$T$6,AE162)))</xm:f>
            <xm:f>'Listados Datos'!$T$6</xm:f>
            <x14:dxf>
              <font>
                <b/>
                <i val="0"/>
              </font>
              <fill>
                <patternFill>
                  <bgColor rgb="FF92D050"/>
                </patternFill>
              </fill>
            </x14:dxf>
          </x14:cfRule>
          <xm:sqref>AE162:AF163</xm:sqref>
        </x14:conditionalFormatting>
        <x14:conditionalFormatting xmlns:xm="http://schemas.microsoft.com/office/excel/2006/main">
          <x14:cfRule type="containsText" priority="13965" operator="containsText" id="{2C4FE266-D363-439D-80E1-9C91D668322C}">
            <xm:f>NOT(ISERROR(SEARCH('Listados Datos'!$T$3,AA162)))</xm:f>
            <xm:f>'Listados Datos'!$T$3</xm:f>
            <x14:dxf>
              <fill>
                <patternFill patternType="solid">
                  <bgColor rgb="FFC00000"/>
                </patternFill>
              </fill>
            </x14:dxf>
          </x14:cfRule>
          <x14:cfRule type="containsText" priority="13966" operator="containsText" id="{D0FCC6F5-FBC4-49C2-9766-1BD66BD73A7B}">
            <xm:f>NOT(ISERROR(SEARCH('Listados Datos'!$T$4,AA162)))</xm:f>
            <xm:f>'Listados Datos'!$T$4</xm:f>
            <x14:dxf>
              <font>
                <b/>
                <i val="0"/>
                <color theme="0"/>
              </font>
              <fill>
                <patternFill>
                  <bgColor rgb="FFE26B0A"/>
                </patternFill>
              </fill>
            </x14:dxf>
          </x14:cfRule>
          <x14:cfRule type="containsText" priority="13967" operator="containsText" id="{81501D1E-B535-4180-A4CE-17D34662E47B}">
            <xm:f>NOT(ISERROR(SEARCH('Listados Datos'!$T$5,AA162)))</xm:f>
            <xm:f>'Listados Datos'!$T$5</xm:f>
            <x14:dxf>
              <font>
                <b/>
                <i val="0"/>
                <color auto="1"/>
              </font>
              <fill>
                <patternFill>
                  <bgColor rgb="FFFFFF00"/>
                </patternFill>
              </fill>
            </x14:dxf>
          </x14:cfRule>
          <x14:cfRule type="containsText" priority="13968" operator="containsText" id="{990B7713-CAEB-49D5-81A7-11AF95344FB3}">
            <xm:f>NOT(ISERROR(SEARCH('Listados Datos'!$T$6,AA162)))</xm:f>
            <xm:f>'Listados Datos'!$T$6</xm:f>
            <x14:dxf>
              <font>
                <b/>
                <i val="0"/>
              </font>
              <fill>
                <patternFill>
                  <bgColor rgb="FF92D050"/>
                </patternFill>
              </fill>
            </x14:dxf>
          </x14:cfRule>
          <xm:sqref>AA162:AA163</xm:sqref>
        </x14:conditionalFormatting>
        <x14:conditionalFormatting xmlns:xm="http://schemas.microsoft.com/office/excel/2006/main">
          <x14:cfRule type="containsText" priority="13955" operator="containsText" id="{22EA55CB-E703-4FD8-9E73-161F4002DCBE}">
            <xm:f>NOT(ISERROR(SEARCH('Listados Datos'!$P$3,Y162)))</xm:f>
            <xm:f>'Listados Datos'!$P$3</xm:f>
            <x14:dxf>
              <fill>
                <patternFill>
                  <bgColor rgb="FF99CC00"/>
                </patternFill>
              </fill>
            </x14:dxf>
          </x14:cfRule>
          <x14:cfRule type="containsText" priority="13956" operator="containsText" id="{147A3513-5AE8-455C-9279-821680577E81}">
            <xm:f>NOT(ISERROR(SEARCH('Listados Datos'!$P$4,Y162)))</xm:f>
            <xm:f>'Listados Datos'!$P$4</xm:f>
            <x14:dxf>
              <fill>
                <patternFill>
                  <bgColor rgb="FF33CC33"/>
                </patternFill>
              </fill>
            </x14:dxf>
          </x14:cfRule>
          <x14:cfRule type="containsText" priority="13957" operator="containsText" id="{7E6B1CF5-D671-472C-9B99-D0FF564FBFA5}">
            <xm:f>NOT(ISERROR(SEARCH('Listados Datos'!$P$5,Y162)))</xm:f>
            <xm:f>'Listados Datos'!$P$5</xm:f>
            <x14:dxf>
              <fill>
                <patternFill>
                  <bgColor rgb="FFFFFF00"/>
                </patternFill>
              </fill>
            </x14:dxf>
          </x14:cfRule>
          <x14:cfRule type="containsText" priority="13958" operator="containsText" id="{33CCC1DD-3176-40B6-B11B-C8CC6653D3BE}">
            <xm:f>NOT(ISERROR(SEARCH('Listados Datos'!$P$6,Y162)))</xm:f>
            <xm:f>'Listados Datos'!$P$6</xm:f>
            <x14:dxf>
              <fill>
                <patternFill>
                  <bgColor rgb="FFFFC000"/>
                </patternFill>
              </fill>
            </x14:dxf>
          </x14:cfRule>
          <x14:cfRule type="containsText" priority="13959" operator="containsText" id="{F48C4D8F-E76B-4F57-9B33-9C3C6BF3C985}">
            <xm:f>NOT(ISERROR(SEARCH('Listados Datos'!$P$7,Y162)))</xm:f>
            <xm:f>'Listados Datos'!$P$7</xm:f>
            <x14:dxf>
              <fill>
                <patternFill>
                  <bgColor rgb="FFFF0000"/>
                </patternFill>
              </fill>
            </x14:dxf>
          </x14:cfRule>
          <xm:sqref>Y162:Y163</xm:sqref>
        </x14:conditionalFormatting>
        <x14:conditionalFormatting xmlns:xm="http://schemas.microsoft.com/office/excel/2006/main">
          <x14:cfRule type="containsText" priority="13927" operator="containsText" id="{EECEC149-0A31-43B7-A21A-DDB74B43CE79}">
            <xm:f>NOT(ISERROR(SEARCH('Listados Datos'!$T$3,AW163)))</xm:f>
            <xm:f>'Listados Datos'!$T$3</xm:f>
            <x14:dxf>
              <fill>
                <patternFill patternType="solid">
                  <bgColor rgb="FFC00000"/>
                </patternFill>
              </fill>
            </x14:dxf>
          </x14:cfRule>
          <x14:cfRule type="containsText" priority="13928" operator="containsText" id="{F062880A-92DB-4BAE-A495-22CF14AD5EC0}">
            <xm:f>NOT(ISERROR(SEARCH('Listados Datos'!$T$4,AW163)))</xm:f>
            <xm:f>'Listados Datos'!$T$4</xm:f>
            <x14:dxf>
              <font>
                <b/>
                <i val="0"/>
                <color theme="0"/>
              </font>
              <fill>
                <patternFill>
                  <bgColor rgb="FFE26B0A"/>
                </patternFill>
              </fill>
            </x14:dxf>
          </x14:cfRule>
          <x14:cfRule type="containsText" priority="13929" operator="containsText" id="{C2067A13-364B-4590-807F-3E4845646A5C}">
            <xm:f>NOT(ISERROR(SEARCH('Listados Datos'!$T$5,AW163)))</xm:f>
            <xm:f>'Listados Datos'!$T$5</xm:f>
            <x14:dxf>
              <font>
                <b/>
                <i val="0"/>
                <color auto="1"/>
              </font>
              <fill>
                <patternFill>
                  <bgColor rgb="FFFFFF00"/>
                </patternFill>
              </fill>
            </x14:dxf>
          </x14:cfRule>
          <x14:cfRule type="containsText" priority="13930" operator="containsText" id="{D30196F6-77A8-4BC9-864F-7F8D57970E9E}">
            <xm:f>NOT(ISERROR(SEARCH('Listados Datos'!$T$6,AW163)))</xm:f>
            <xm:f>'Listados Datos'!$T$6</xm:f>
            <x14:dxf>
              <font>
                <b/>
                <i val="0"/>
              </font>
              <fill>
                <patternFill>
                  <bgColor rgb="FF92D050"/>
                </patternFill>
              </fill>
            </x14:dxf>
          </x14:cfRule>
          <xm:sqref>AW163</xm:sqref>
        </x14:conditionalFormatting>
        <x14:conditionalFormatting xmlns:xm="http://schemas.microsoft.com/office/excel/2006/main">
          <x14:cfRule type="containsText" priority="13665" operator="containsText" id="{938F7C60-1EC1-4002-B58D-24971FB9CDA5}">
            <xm:f>NOT(ISERROR(SEARCH('Listados Datos'!$P$3,AU170)))</xm:f>
            <xm:f>'Listados Datos'!$P$3</xm:f>
            <x14:dxf>
              <fill>
                <patternFill>
                  <bgColor rgb="FF99CC00"/>
                </patternFill>
              </fill>
            </x14:dxf>
          </x14:cfRule>
          <x14:cfRule type="containsText" priority="13666" operator="containsText" id="{12F0E244-D9CC-4758-92FE-B4E24FE3F7C2}">
            <xm:f>NOT(ISERROR(SEARCH('Listados Datos'!$P$4,AU170)))</xm:f>
            <xm:f>'Listados Datos'!$P$4</xm:f>
            <x14:dxf>
              <fill>
                <patternFill>
                  <bgColor rgb="FF33CC33"/>
                </patternFill>
              </fill>
            </x14:dxf>
          </x14:cfRule>
          <x14:cfRule type="containsText" priority="13667" operator="containsText" id="{EBBA9CFF-A4CA-4E2C-BAD1-CC661FB52E2B}">
            <xm:f>NOT(ISERROR(SEARCH('Listados Datos'!$P$5,AU170)))</xm:f>
            <xm:f>'Listados Datos'!$P$5</xm:f>
            <x14:dxf>
              <fill>
                <patternFill>
                  <bgColor rgb="FFFFFF00"/>
                </patternFill>
              </fill>
            </x14:dxf>
          </x14:cfRule>
          <x14:cfRule type="containsText" priority="13668" operator="containsText" id="{EA9778C1-2EB8-42AE-A850-FFB3B0AB0DF9}">
            <xm:f>NOT(ISERROR(SEARCH('Listados Datos'!$P$6,AU170)))</xm:f>
            <xm:f>'Listados Datos'!$P$6</xm:f>
            <x14:dxf>
              <fill>
                <patternFill>
                  <bgColor rgb="FFFFC000"/>
                </patternFill>
              </fill>
            </x14:dxf>
          </x14:cfRule>
          <x14:cfRule type="containsText" priority="13669" operator="containsText" id="{C33DE82F-762C-43A1-B081-C701356F6EF4}">
            <xm:f>NOT(ISERROR(SEARCH('Listados Datos'!$P$7,AU170)))</xm:f>
            <xm:f>'Listados Datos'!$P$7</xm:f>
            <x14:dxf>
              <fill>
                <patternFill>
                  <bgColor rgb="FFFF0000"/>
                </patternFill>
              </fill>
            </x14:dxf>
          </x14:cfRule>
          <xm:sqref>AU170</xm:sqref>
        </x14:conditionalFormatting>
        <x14:conditionalFormatting xmlns:xm="http://schemas.microsoft.com/office/excel/2006/main">
          <x14:cfRule type="containsText" priority="13913" operator="containsText" id="{AFCEE7E3-2013-4F59-BC9A-214F5C5F6729}">
            <xm:f>NOT(ISERROR(SEARCH('Listados Datos'!$T$3,AE140)))</xm:f>
            <xm:f>'Listados Datos'!$T$3</xm:f>
            <x14:dxf>
              <fill>
                <patternFill patternType="solid">
                  <bgColor rgb="FFC00000"/>
                </patternFill>
              </fill>
            </x14:dxf>
          </x14:cfRule>
          <x14:cfRule type="containsText" priority="13914" operator="containsText" id="{44B6BE91-FA89-47A0-AA27-6F546C77EADD}">
            <xm:f>NOT(ISERROR(SEARCH('Listados Datos'!$T$4,AE140)))</xm:f>
            <xm:f>'Listados Datos'!$T$4</xm:f>
            <x14:dxf>
              <font>
                <b/>
                <i val="0"/>
                <color theme="0"/>
              </font>
              <fill>
                <patternFill>
                  <bgColor rgb="FFE26B0A"/>
                </patternFill>
              </fill>
            </x14:dxf>
          </x14:cfRule>
          <x14:cfRule type="containsText" priority="13915" operator="containsText" id="{A7E1F0E0-8C9D-41DE-9545-2FA23D991208}">
            <xm:f>NOT(ISERROR(SEARCH('Listados Datos'!$T$5,AE140)))</xm:f>
            <xm:f>'Listados Datos'!$T$5</xm:f>
            <x14:dxf>
              <font>
                <b/>
                <i val="0"/>
                <color auto="1"/>
              </font>
              <fill>
                <patternFill>
                  <bgColor rgb="FFFFFF00"/>
                </patternFill>
              </fill>
            </x14:dxf>
          </x14:cfRule>
          <x14:cfRule type="containsText" priority="13916" operator="containsText" id="{3B14BD03-F4C1-4728-B9C6-C1DC3B0F957A}">
            <xm:f>NOT(ISERROR(SEARCH('Listados Datos'!$T$6,AE140)))</xm:f>
            <xm:f>'Listados Datos'!$T$6</xm:f>
            <x14:dxf>
              <font>
                <b/>
                <i val="0"/>
              </font>
              <fill>
                <patternFill>
                  <bgColor rgb="FF92D050"/>
                </patternFill>
              </fill>
            </x14:dxf>
          </x14:cfRule>
          <xm:sqref>AE140:AF140</xm:sqref>
        </x14:conditionalFormatting>
        <x14:conditionalFormatting xmlns:xm="http://schemas.microsoft.com/office/excel/2006/main">
          <x14:cfRule type="containsText" priority="13909" operator="containsText" id="{F680EC43-0D60-4006-8079-119C618CA9A2}">
            <xm:f>NOT(ISERROR(SEARCH('Listados Datos'!$T$3,AA140)))</xm:f>
            <xm:f>'Listados Datos'!$T$3</xm:f>
            <x14:dxf>
              <fill>
                <patternFill patternType="solid">
                  <bgColor rgb="FFC00000"/>
                </patternFill>
              </fill>
            </x14:dxf>
          </x14:cfRule>
          <x14:cfRule type="containsText" priority="13910" operator="containsText" id="{83CFF5C8-F5D8-4401-9DA8-AF0872127407}">
            <xm:f>NOT(ISERROR(SEARCH('Listados Datos'!$T$4,AA140)))</xm:f>
            <xm:f>'Listados Datos'!$T$4</xm:f>
            <x14:dxf>
              <font>
                <b/>
                <i val="0"/>
                <color theme="0"/>
              </font>
              <fill>
                <patternFill>
                  <bgColor rgb="FFE26B0A"/>
                </patternFill>
              </fill>
            </x14:dxf>
          </x14:cfRule>
          <x14:cfRule type="containsText" priority="13911" operator="containsText" id="{1720F27D-BE66-4309-B3A6-35906E6BDB69}">
            <xm:f>NOT(ISERROR(SEARCH('Listados Datos'!$T$5,AA140)))</xm:f>
            <xm:f>'Listados Datos'!$T$5</xm:f>
            <x14:dxf>
              <font>
                <b/>
                <i val="0"/>
                <color auto="1"/>
              </font>
              <fill>
                <patternFill>
                  <bgColor rgb="FFFFFF00"/>
                </patternFill>
              </fill>
            </x14:dxf>
          </x14:cfRule>
          <x14:cfRule type="containsText" priority="13912" operator="containsText" id="{732B6CDA-63D5-4940-99DF-EDAAD6648356}">
            <xm:f>NOT(ISERROR(SEARCH('Listados Datos'!$T$6,AA140)))</xm:f>
            <xm:f>'Listados Datos'!$T$6</xm:f>
            <x14:dxf>
              <font>
                <b/>
                <i val="0"/>
              </font>
              <fill>
                <patternFill>
                  <bgColor rgb="FF92D050"/>
                </patternFill>
              </fill>
            </x14:dxf>
          </x14:cfRule>
          <xm:sqref>AA140</xm:sqref>
        </x14:conditionalFormatting>
        <x14:conditionalFormatting xmlns:xm="http://schemas.microsoft.com/office/excel/2006/main">
          <x14:cfRule type="containsText" priority="13899" operator="containsText" id="{18796AAD-0B6A-4C75-91EF-0DEF368386DD}">
            <xm:f>NOT(ISERROR(SEARCH('Listados Datos'!$P$3,Y140)))</xm:f>
            <xm:f>'Listados Datos'!$P$3</xm:f>
            <x14:dxf>
              <fill>
                <patternFill>
                  <bgColor rgb="FF99CC00"/>
                </patternFill>
              </fill>
            </x14:dxf>
          </x14:cfRule>
          <x14:cfRule type="containsText" priority="13900" operator="containsText" id="{C63D70A5-21A3-4B47-8247-BB994E290702}">
            <xm:f>NOT(ISERROR(SEARCH('Listados Datos'!$P$4,Y140)))</xm:f>
            <xm:f>'Listados Datos'!$P$4</xm:f>
            <x14:dxf>
              <fill>
                <patternFill>
                  <bgColor rgb="FF33CC33"/>
                </patternFill>
              </fill>
            </x14:dxf>
          </x14:cfRule>
          <x14:cfRule type="containsText" priority="13901" operator="containsText" id="{4E479336-7C34-43BF-A61E-759A6EA96AE1}">
            <xm:f>NOT(ISERROR(SEARCH('Listados Datos'!$P$5,Y140)))</xm:f>
            <xm:f>'Listados Datos'!$P$5</xm:f>
            <x14:dxf>
              <fill>
                <patternFill>
                  <bgColor rgb="FFFFFF00"/>
                </patternFill>
              </fill>
            </x14:dxf>
          </x14:cfRule>
          <x14:cfRule type="containsText" priority="13902" operator="containsText" id="{39C52FC5-5CF5-46C5-8646-256F88BB3D05}">
            <xm:f>NOT(ISERROR(SEARCH('Listados Datos'!$P$6,Y140)))</xm:f>
            <xm:f>'Listados Datos'!$P$6</xm:f>
            <x14:dxf>
              <fill>
                <patternFill>
                  <bgColor rgb="FFFFC000"/>
                </patternFill>
              </fill>
            </x14:dxf>
          </x14:cfRule>
          <x14:cfRule type="containsText" priority="13903" operator="containsText" id="{E328FD0A-B0FC-4585-B3FC-0ACC6AE368FA}">
            <xm:f>NOT(ISERROR(SEARCH('Listados Datos'!$P$7,Y140)))</xm:f>
            <xm:f>'Listados Datos'!$P$7</xm:f>
            <x14:dxf>
              <fill>
                <patternFill>
                  <bgColor rgb="FFFF0000"/>
                </patternFill>
              </fill>
            </x14:dxf>
          </x14:cfRule>
          <xm:sqref>Y140</xm:sqref>
        </x14:conditionalFormatting>
        <x14:conditionalFormatting xmlns:xm="http://schemas.microsoft.com/office/excel/2006/main">
          <x14:cfRule type="containsText" priority="13885" operator="containsText" id="{5CCFD11B-C6BC-403B-B292-2184F94AE4C5}">
            <xm:f>NOT(ISERROR(SEARCH('Listados Datos'!$T$3,AW140)))</xm:f>
            <xm:f>'Listados Datos'!$T$3</xm:f>
            <x14:dxf>
              <fill>
                <patternFill patternType="solid">
                  <bgColor rgb="FFC00000"/>
                </patternFill>
              </fill>
            </x14:dxf>
          </x14:cfRule>
          <x14:cfRule type="containsText" priority="13886" operator="containsText" id="{B8882D32-6639-4F8C-8D63-CD1BD52FE58B}">
            <xm:f>NOT(ISERROR(SEARCH('Listados Datos'!$T$4,AW140)))</xm:f>
            <xm:f>'Listados Datos'!$T$4</xm:f>
            <x14:dxf>
              <font>
                <b/>
                <i val="0"/>
                <color theme="0"/>
              </font>
              <fill>
                <patternFill>
                  <bgColor rgb="FFE26B0A"/>
                </patternFill>
              </fill>
            </x14:dxf>
          </x14:cfRule>
          <x14:cfRule type="containsText" priority="13887" operator="containsText" id="{FA974651-DFFC-4AF7-A530-1966F0910AE4}">
            <xm:f>NOT(ISERROR(SEARCH('Listados Datos'!$T$5,AW140)))</xm:f>
            <xm:f>'Listados Datos'!$T$5</xm:f>
            <x14:dxf>
              <font>
                <b/>
                <i val="0"/>
                <color auto="1"/>
              </font>
              <fill>
                <patternFill>
                  <bgColor rgb="FFFFFF00"/>
                </patternFill>
              </fill>
            </x14:dxf>
          </x14:cfRule>
          <x14:cfRule type="containsText" priority="13888" operator="containsText" id="{73C07D6F-6E68-40DB-A559-EBF06F996EF3}">
            <xm:f>NOT(ISERROR(SEARCH('Listados Datos'!$T$6,AW140)))</xm:f>
            <xm:f>'Listados Datos'!$T$6</xm:f>
            <x14:dxf>
              <font>
                <b/>
                <i val="0"/>
              </font>
              <fill>
                <patternFill>
                  <bgColor rgb="FF92D050"/>
                </patternFill>
              </fill>
            </x14:dxf>
          </x14:cfRule>
          <xm:sqref>AW140</xm:sqref>
        </x14:conditionalFormatting>
        <x14:conditionalFormatting xmlns:xm="http://schemas.microsoft.com/office/excel/2006/main">
          <x14:cfRule type="containsText" priority="13875" operator="containsText" id="{C98A6409-C1A6-4F87-925E-6CD7FD01FA6D}">
            <xm:f>NOT(ISERROR(SEARCH('Listados Datos'!$P$3,AU140)))</xm:f>
            <xm:f>'Listados Datos'!$P$3</xm:f>
            <x14:dxf>
              <fill>
                <patternFill>
                  <bgColor rgb="FF99CC00"/>
                </patternFill>
              </fill>
            </x14:dxf>
          </x14:cfRule>
          <x14:cfRule type="containsText" priority="13876" operator="containsText" id="{426D6554-DE0F-43A8-A79E-7CD81F1007EE}">
            <xm:f>NOT(ISERROR(SEARCH('Listados Datos'!$P$4,AU140)))</xm:f>
            <xm:f>'Listados Datos'!$P$4</xm:f>
            <x14:dxf>
              <fill>
                <patternFill>
                  <bgColor rgb="FF33CC33"/>
                </patternFill>
              </fill>
            </x14:dxf>
          </x14:cfRule>
          <x14:cfRule type="containsText" priority="13877" operator="containsText" id="{3B971656-1CFA-4F89-A436-0AF970BF8548}">
            <xm:f>NOT(ISERROR(SEARCH('Listados Datos'!$P$5,AU140)))</xm:f>
            <xm:f>'Listados Datos'!$P$5</xm:f>
            <x14:dxf>
              <fill>
                <patternFill>
                  <bgColor rgb="FFFFFF00"/>
                </patternFill>
              </fill>
            </x14:dxf>
          </x14:cfRule>
          <x14:cfRule type="containsText" priority="13878" operator="containsText" id="{ABF2DD80-4A05-42AF-B2DD-5C99D40D9798}">
            <xm:f>NOT(ISERROR(SEARCH('Listados Datos'!$P$6,AU140)))</xm:f>
            <xm:f>'Listados Datos'!$P$6</xm:f>
            <x14:dxf>
              <fill>
                <patternFill>
                  <bgColor rgb="FFFFC000"/>
                </patternFill>
              </fill>
            </x14:dxf>
          </x14:cfRule>
          <x14:cfRule type="containsText" priority="13879" operator="containsText" id="{75F8F2B2-2A66-454C-8615-3016F29854BF}">
            <xm:f>NOT(ISERROR(SEARCH('Listados Datos'!$P$7,AU140)))</xm:f>
            <xm:f>'Listados Datos'!$P$7</xm:f>
            <x14:dxf>
              <fill>
                <patternFill>
                  <bgColor rgb="FFFF0000"/>
                </patternFill>
              </fill>
            </x14:dxf>
          </x14:cfRule>
          <xm:sqref>AU140</xm:sqref>
        </x14:conditionalFormatting>
        <x14:conditionalFormatting xmlns:xm="http://schemas.microsoft.com/office/excel/2006/main">
          <x14:cfRule type="containsText" priority="13871" operator="containsText" id="{0DE58182-9A3B-44F4-AC3B-7169005E3D25}">
            <xm:f>NOT(ISERROR(SEARCH('Listados Datos'!$T$3,AE146)))</xm:f>
            <xm:f>'Listados Datos'!$T$3</xm:f>
            <x14:dxf>
              <fill>
                <patternFill patternType="solid">
                  <bgColor rgb="FFC00000"/>
                </patternFill>
              </fill>
            </x14:dxf>
          </x14:cfRule>
          <x14:cfRule type="containsText" priority="13872" operator="containsText" id="{CD312E76-3DA1-453C-8D40-65C669C0F590}">
            <xm:f>NOT(ISERROR(SEARCH('Listados Datos'!$T$4,AE146)))</xm:f>
            <xm:f>'Listados Datos'!$T$4</xm:f>
            <x14:dxf>
              <font>
                <b/>
                <i val="0"/>
                <color theme="0"/>
              </font>
              <fill>
                <patternFill>
                  <bgColor rgb="FFE26B0A"/>
                </patternFill>
              </fill>
            </x14:dxf>
          </x14:cfRule>
          <x14:cfRule type="containsText" priority="13873" operator="containsText" id="{808A5628-DEF7-4422-81A6-4A3765A4CC33}">
            <xm:f>NOT(ISERROR(SEARCH('Listados Datos'!$T$5,AE146)))</xm:f>
            <xm:f>'Listados Datos'!$T$5</xm:f>
            <x14:dxf>
              <font>
                <b/>
                <i val="0"/>
                <color auto="1"/>
              </font>
              <fill>
                <patternFill>
                  <bgColor rgb="FFFFFF00"/>
                </patternFill>
              </fill>
            </x14:dxf>
          </x14:cfRule>
          <x14:cfRule type="containsText" priority="13874" operator="containsText" id="{8C843C1B-6768-4733-BF70-61E53A0DA1C7}">
            <xm:f>NOT(ISERROR(SEARCH('Listados Datos'!$T$6,AE146)))</xm:f>
            <xm:f>'Listados Datos'!$T$6</xm:f>
            <x14:dxf>
              <font>
                <b/>
                <i val="0"/>
              </font>
              <fill>
                <patternFill>
                  <bgColor rgb="FF92D050"/>
                </patternFill>
              </fill>
            </x14:dxf>
          </x14:cfRule>
          <xm:sqref>AE146:AF146</xm:sqref>
        </x14:conditionalFormatting>
        <x14:conditionalFormatting xmlns:xm="http://schemas.microsoft.com/office/excel/2006/main">
          <x14:cfRule type="containsText" priority="13867" operator="containsText" id="{FF8D6737-4DF8-4044-836C-4AB0F939FA13}">
            <xm:f>NOT(ISERROR(SEARCH('Listados Datos'!$T$3,AA146)))</xm:f>
            <xm:f>'Listados Datos'!$T$3</xm:f>
            <x14:dxf>
              <fill>
                <patternFill patternType="solid">
                  <bgColor rgb="FFC00000"/>
                </patternFill>
              </fill>
            </x14:dxf>
          </x14:cfRule>
          <x14:cfRule type="containsText" priority="13868" operator="containsText" id="{29D5F8BD-DB5C-472C-B458-87607673228E}">
            <xm:f>NOT(ISERROR(SEARCH('Listados Datos'!$T$4,AA146)))</xm:f>
            <xm:f>'Listados Datos'!$T$4</xm:f>
            <x14:dxf>
              <font>
                <b/>
                <i val="0"/>
                <color theme="0"/>
              </font>
              <fill>
                <patternFill>
                  <bgColor rgb="FFE26B0A"/>
                </patternFill>
              </fill>
            </x14:dxf>
          </x14:cfRule>
          <x14:cfRule type="containsText" priority="13869" operator="containsText" id="{889A38A9-B9A6-4FDA-8F99-8A25C117D8E1}">
            <xm:f>NOT(ISERROR(SEARCH('Listados Datos'!$T$5,AA146)))</xm:f>
            <xm:f>'Listados Datos'!$T$5</xm:f>
            <x14:dxf>
              <font>
                <b/>
                <i val="0"/>
                <color auto="1"/>
              </font>
              <fill>
                <patternFill>
                  <bgColor rgb="FFFFFF00"/>
                </patternFill>
              </fill>
            </x14:dxf>
          </x14:cfRule>
          <x14:cfRule type="containsText" priority="13870" operator="containsText" id="{FBD292F3-E3C4-498E-A27A-8440297404E8}">
            <xm:f>NOT(ISERROR(SEARCH('Listados Datos'!$T$6,AA146)))</xm:f>
            <xm:f>'Listados Datos'!$T$6</xm:f>
            <x14:dxf>
              <font>
                <b/>
                <i val="0"/>
              </font>
              <fill>
                <patternFill>
                  <bgColor rgb="FF92D050"/>
                </patternFill>
              </fill>
            </x14:dxf>
          </x14:cfRule>
          <xm:sqref>AA146</xm:sqref>
        </x14:conditionalFormatting>
        <x14:conditionalFormatting xmlns:xm="http://schemas.microsoft.com/office/excel/2006/main">
          <x14:cfRule type="containsText" priority="13857" operator="containsText" id="{D7DBF60A-D4F5-4E99-8AC7-2E3ADC6EB758}">
            <xm:f>NOT(ISERROR(SEARCH('Listados Datos'!$P$3,Y146)))</xm:f>
            <xm:f>'Listados Datos'!$P$3</xm:f>
            <x14:dxf>
              <fill>
                <patternFill>
                  <bgColor rgb="FF99CC00"/>
                </patternFill>
              </fill>
            </x14:dxf>
          </x14:cfRule>
          <x14:cfRule type="containsText" priority="13858" operator="containsText" id="{A99CA977-C50E-4106-BE86-87936ED1E289}">
            <xm:f>NOT(ISERROR(SEARCH('Listados Datos'!$P$4,Y146)))</xm:f>
            <xm:f>'Listados Datos'!$P$4</xm:f>
            <x14:dxf>
              <fill>
                <patternFill>
                  <bgColor rgb="FF33CC33"/>
                </patternFill>
              </fill>
            </x14:dxf>
          </x14:cfRule>
          <x14:cfRule type="containsText" priority="13859" operator="containsText" id="{F62C02B0-B357-4DD1-8B13-B8EDD7DC9223}">
            <xm:f>NOT(ISERROR(SEARCH('Listados Datos'!$P$5,Y146)))</xm:f>
            <xm:f>'Listados Datos'!$P$5</xm:f>
            <x14:dxf>
              <fill>
                <patternFill>
                  <bgColor rgb="FFFFFF00"/>
                </patternFill>
              </fill>
            </x14:dxf>
          </x14:cfRule>
          <x14:cfRule type="containsText" priority="13860" operator="containsText" id="{6B96B130-168D-4591-AA46-FACA46636C5E}">
            <xm:f>NOT(ISERROR(SEARCH('Listados Datos'!$P$6,Y146)))</xm:f>
            <xm:f>'Listados Datos'!$P$6</xm:f>
            <x14:dxf>
              <fill>
                <patternFill>
                  <bgColor rgb="FFFFC000"/>
                </patternFill>
              </fill>
            </x14:dxf>
          </x14:cfRule>
          <x14:cfRule type="containsText" priority="13861" operator="containsText" id="{D9398208-441A-4D39-8C32-09C4FF7037FC}">
            <xm:f>NOT(ISERROR(SEARCH('Listados Datos'!$P$7,Y146)))</xm:f>
            <xm:f>'Listados Datos'!$P$7</xm:f>
            <x14:dxf>
              <fill>
                <patternFill>
                  <bgColor rgb="FFFF0000"/>
                </patternFill>
              </fill>
            </x14:dxf>
          </x14:cfRule>
          <xm:sqref>Y146</xm:sqref>
        </x14:conditionalFormatting>
        <x14:conditionalFormatting xmlns:xm="http://schemas.microsoft.com/office/excel/2006/main">
          <x14:cfRule type="containsText" priority="13843" operator="containsText" id="{F3DC6CC7-A18B-440E-990F-418AD62887CE}">
            <xm:f>NOT(ISERROR(SEARCH('Listados Datos'!$T$3,AW146)))</xm:f>
            <xm:f>'Listados Datos'!$T$3</xm:f>
            <x14:dxf>
              <fill>
                <patternFill patternType="solid">
                  <bgColor rgb="FFC00000"/>
                </patternFill>
              </fill>
            </x14:dxf>
          </x14:cfRule>
          <x14:cfRule type="containsText" priority="13844" operator="containsText" id="{CAEF5966-15DB-4E04-BE75-CBABEE795E14}">
            <xm:f>NOT(ISERROR(SEARCH('Listados Datos'!$T$4,AW146)))</xm:f>
            <xm:f>'Listados Datos'!$T$4</xm:f>
            <x14:dxf>
              <font>
                <b/>
                <i val="0"/>
                <color theme="0"/>
              </font>
              <fill>
                <patternFill>
                  <bgColor rgb="FFE26B0A"/>
                </patternFill>
              </fill>
            </x14:dxf>
          </x14:cfRule>
          <x14:cfRule type="containsText" priority="13845" operator="containsText" id="{4383C4DA-1F73-473F-BE72-E8397F900241}">
            <xm:f>NOT(ISERROR(SEARCH('Listados Datos'!$T$5,AW146)))</xm:f>
            <xm:f>'Listados Datos'!$T$5</xm:f>
            <x14:dxf>
              <font>
                <b/>
                <i val="0"/>
                <color auto="1"/>
              </font>
              <fill>
                <patternFill>
                  <bgColor rgb="FFFFFF00"/>
                </patternFill>
              </fill>
            </x14:dxf>
          </x14:cfRule>
          <x14:cfRule type="containsText" priority="13846" operator="containsText" id="{E8FB076B-0307-4571-B475-69CC7F0B1F63}">
            <xm:f>NOT(ISERROR(SEARCH('Listados Datos'!$T$6,AW146)))</xm:f>
            <xm:f>'Listados Datos'!$T$6</xm:f>
            <x14:dxf>
              <font>
                <b/>
                <i val="0"/>
              </font>
              <fill>
                <patternFill>
                  <bgColor rgb="FF92D050"/>
                </patternFill>
              </fill>
            </x14:dxf>
          </x14:cfRule>
          <xm:sqref>AW146</xm:sqref>
        </x14:conditionalFormatting>
        <x14:conditionalFormatting xmlns:xm="http://schemas.microsoft.com/office/excel/2006/main">
          <x14:cfRule type="containsText" priority="13833" operator="containsText" id="{DF1E75D6-F0FB-496B-A1E3-7869F673C4FC}">
            <xm:f>NOT(ISERROR(SEARCH('Listados Datos'!$P$3,AU146)))</xm:f>
            <xm:f>'Listados Datos'!$P$3</xm:f>
            <x14:dxf>
              <fill>
                <patternFill>
                  <bgColor rgb="FF99CC00"/>
                </patternFill>
              </fill>
            </x14:dxf>
          </x14:cfRule>
          <x14:cfRule type="containsText" priority="13834" operator="containsText" id="{099217B7-3B6B-4A84-8337-73A6E649E222}">
            <xm:f>NOT(ISERROR(SEARCH('Listados Datos'!$P$4,AU146)))</xm:f>
            <xm:f>'Listados Datos'!$P$4</xm:f>
            <x14:dxf>
              <fill>
                <patternFill>
                  <bgColor rgb="FF33CC33"/>
                </patternFill>
              </fill>
            </x14:dxf>
          </x14:cfRule>
          <x14:cfRule type="containsText" priority="13835" operator="containsText" id="{0B13B85C-8A2D-4B6D-BEE0-19C28A8C300B}">
            <xm:f>NOT(ISERROR(SEARCH('Listados Datos'!$P$5,AU146)))</xm:f>
            <xm:f>'Listados Datos'!$P$5</xm:f>
            <x14:dxf>
              <fill>
                <patternFill>
                  <bgColor rgb="FFFFFF00"/>
                </patternFill>
              </fill>
            </x14:dxf>
          </x14:cfRule>
          <x14:cfRule type="containsText" priority="13836" operator="containsText" id="{D32789AC-8EE6-4396-BDCC-555D151F7AD8}">
            <xm:f>NOT(ISERROR(SEARCH('Listados Datos'!$P$6,AU146)))</xm:f>
            <xm:f>'Listados Datos'!$P$6</xm:f>
            <x14:dxf>
              <fill>
                <patternFill>
                  <bgColor rgb="FFFFC000"/>
                </patternFill>
              </fill>
            </x14:dxf>
          </x14:cfRule>
          <x14:cfRule type="containsText" priority="13837" operator="containsText" id="{B0C799F5-B57E-4065-99E2-93954820C862}">
            <xm:f>NOT(ISERROR(SEARCH('Listados Datos'!$P$7,AU146)))</xm:f>
            <xm:f>'Listados Datos'!$P$7</xm:f>
            <x14:dxf>
              <fill>
                <patternFill>
                  <bgColor rgb="FFFF0000"/>
                </patternFill>
              </fill>
            </x14:dxf>
          </x14:cfRule>
          <xm:sqref>AU146</xm:sqref>
        </x14:conditionalFormatting>
        <x14:conditionalFormatting xmlns:xm="http://schemas.microsoft.com/office/excel/2006/main">
          <x14:cfRule type="containsText" priority="13829" operator="containsText" id="{368ADC94-1B7E-4AF6-9801-0BAB4E95655C}">
            <xm:f>NOT(ISERROR(SEARCH('Listados Datos'!$T$3,AE152)))</xm:f>
            <xm:f>'Listados Datos'!$T$3</xm:f>
            <x14:dxf>
              <fill>
                <patternFill patternType="solid">
                  <bgColor rgb="FFC00000"/>
                </patternFill>
              </fill>
            </x14:dxf>
          </x14:cfRule>
          <x14:cfRule type="containsText" priority="13830" operator="containsText" id="{95519C9E-C31E-46C4-B826-317CFA963F53}">
            <xm:f>NOT(ISERROR(SEARCH('Listados Datos'!$T$4,AE152)))</xm:f>
            <xm:f>'Listados Datos'!$T$4</xm:f>
            <x14:dxf>
              <font>
                <b/>
                <i val="0"/>
                <color theme="0"/>
              </font>
              <fill>
                <patternFill>
                  <bgColor rgb="FFE26B0A"/>
                </patternFill>
              </fill>
            </x14:dxf>
          </x14:cfRule>
          <x14:cfRule type="containsText" priority="13831" operator="containsText" id="{3C69FC87-4ACC-46C2-A013-C502216CF7DC}">
            <xm:f>NOT(ISERROR(SEARCH('Listados Datos'!$T$5,AE152)))</xm:f>
            <xm:f>'Listados Datos'!$T$5</xm:f>
            <x14:dxf>
              <font>
                <b/>
                <i val="0"/>
                <color auto="1"/>
              </font>
              <fill>
                <patternFill>
                  <bgColor rgb="FFFFFF00"/>
                </patternFill>
              </fill>
            </x14:dxf>
          </x14:cfRule>
          <x14:cfRule type="containsText" priority="13832" operator="containsText" id="{E02ADE9E-3AE6-45AF-9B5C-D2FA81623D5F}">
            <xm:f>NOT(ISERROR(SEARCH('Listados Datos'!$T$6,AE152)))</xm:f>
            <xm:f>'Listados Datos'!$T$6</xm:f>
            <x14:dxf>
              <font>
                <b/>
                <i val="0"/>
              </font>
              <fill>
                <patternFill>
                  <bgColor rgb="FF92D050"/>
                </patternFill>
              </fill>
            </x14:dxf>
          </x14:cfRule>
          <xm:sqref>AE152:AF152</xm:sqref>
        </x14:conditionalFormatting>
        <x14:conditionalFormatting xmlns:xm="http://schemas.microsoft.com/office/excel/2006/main">
          <x14:cfRule type="containsText" priority="13825" operator="containsText" id="{936FFFFD-E5F6-43CB-8EA7-EFD1278FAE3D}">
            <xm:f>NOT(ISERROR(SEARCH('Listados Datos'!$T$3,AA152)))</xm:f>
            <xm:f>'Listados Datos'!$T$3</xm:f>
            <x14:dxf>
              <fill>
                <patternFill patternType="solid">
                  <bgColor rgb="FFC00000"/>
                </patternFill>
              </fill>
            </x14:dxf>
          </x14:cfRule>
          <x14:cfRule type="containsText" priority="13826" operator="containsText" id="{11A00046-FBE2-4C07-B4DB-9120BFC4D77E}">
            <xm:f>NOT(ISERROR(SEARCH('Listados Datos'!$T$4,AA152)))</xm:f>
            <xm:f>'Listados Datos'!$T$4</xm:f>
            <x14:dxf>
              <font>
                <b/>
                <i val="0"/>
                <color theme="0"/>
              </font>
              <fill>
                <patternFill>
                  <bgColor rgb="FFE26B0A"/>
                </patternFill>
              </fill>
            </x14:dxf>
          </x14:cfRule>
          <x14:cfRule type="containsText" priority="13827" operator="containsText" id="{4EB7F300-70B6-4221-9043-FE26C0E524BC}">
            <xm:f>NOT(ISERROR(SEARCH('Listados Datos'!$T$5,AA152)))</xm:f>
            <xm:f>'Listados Datos'!$T$5</xm:f>
            <x14:dxf>
              <font>
                <b/>
                <i val="0"/>
                <color auto="1"/>
              </font>
              <fill>
                <patternFill>
                  <bgColor rgb="FFFFFF00"/>
                </patternFill>
              </fill>
            </x14:dxf>
          </x14:cfRule>
          <x14:cfRule type="containsText" priority="13828" operator="containsText" id="{BEEAE673-7FB8-458A-AFF3-8B15C1C1048E}">
            <xm:f>NOT(ISERROR(SEARCH('Listados Datos'!$T$6,AA152)))</xm:f>
            <xm:f>'Listados Datos'!$T$6</xm:f>
            <x14:dxf>
              <font>
                <b/>
                <i val="0"/>
              </font>
              <fill>
                <patternFill>
                  <bgColor rgb="FF92D050"/>
                </patternFill>
              </fill>
            </x14:dxf>
          </x14:cfRule>
          <xm:sqref>AA152</xm:sqref>
        </x14:conditionalFormatting>
        <x14:conditionalFormatting xmlns:xm="http://schemas.microsoft.com/office/excel/2006/main">
          <x14:cfRule type="containsText" priority="13815" operator="containsText" id="{12514012-39F5-4424-BD41-57501AA27961}">
            <xm:f>NOT(ISERROR(SEARCH('Listados Datos'!$P$3,Y152)))</xm:f>
            <xm:f>'Listados Datos'!$P$3</xm:f>
            <x14:dxf>
              <fill>
                <patternFill>
                  <bgColor rgb="FF99CC00"/>
                </patternFill>
              </fill>
            </x14:dxf>
          </x14:cfRule>
          <x14:cfRule type="containsText" priority="13816" operator="containsText" id="{6D619C94-5C8D-4CF4-9340-CBAAD13008BA}">
            <xm:f>NOT(ISERROR(SEARCH('Listados Datos'!$P$4,Y152)))</xm:f>
            <xm:f>'Listados Datos'!$P$4</xm:f>
            <x14:dxf>
              <fill>
                <patternFill>
                  <bgColor rgb="FF33CC33"/>
                </patternFill>
              </fill>
            </x14:dxf>
          </x14:cfRule>
          <x14:cfRule type="containsText" priority="13817" operator="containsText" id="{0F435693-871A-4BEC-A9A0-2863D5FB57E6}">
            <xm:f>NOT(ISERROR(SEARCH('Listados Datos'!$P$5,Y152)))</xm:f>
            <xm:f>'Listados Datos'!$P$5</xm:f>
            <x14:dxf>
              <fill>
                <patternFill>
                  <bgColor rgb="FFFFFF00"/>
                </patternFill>
              </fill>
            </x14:dxf>
          </x14:cfRule>
          <x14:cfRule type="containsText" priority="13818" operator="containsText" id="{71ECCB2A-2DD0-4D0F-B1FB-14C9CA91FB40}">
            <xm:f>NOT(ISERROR(SEARCH('Listados Datos'!$P$6,Y152)))</xm:f>
            <xm:f>'Listados Datos'!$P$6</xm:f>
            <x14:dxf>
              <fill>
                <patternFill>
                  <bgColor rgb="FFFFC000"/>
                </patternFill>
              </fill>
            </x14:dxf>
          </x14:cfRule>
          <x14:cfRule type="containsText" priority="13819" operator="containsText" id="{C475048B-D227-400C-B1BF-3C7F2378CE2D}">
            <xm:f>NOT(ISERROR(SEARCH('Listados Datos'!$P$7,Y152)))</xm:f>
            <xm:f>'Listados Datos'!$P$7</xm:f>
            <x14:dxf>
              <fill>
                <patternFill>
                  <bgColor rgb="FFFF0000"/>
                </patternFill>
              </fill>
            </x14:dxf>
          </x14:cfRule>
          <xm:sqref>Y152</xm:sqref>
        </x14:conditionalFormatting>
        <x14:conditionalFormatting xmlns:xm="http://schemas.microsoft.com/office/excel/2006/main">
          <x14:cfRule type="containsText" priority="13801" operator="containsText" id="{CC6AE4DF-AC3D-431A-B896-76D992066FCB}">
            <xm:f>NOT(ISERROR(SEARCH('Listados Datos'!$T$3,AW152)))</xm:f>
            <xm:f>'Listados Datos'!$T$3</xm:f>
            <x14:dxf>
              <fill>
                <patternFill patternType="solid">
                  <bgColor rgb="FFC00000"/>
                </patternFill>
              </fill>
            </x14:dxf>
          </x14:cfRule>
          <x14:cfRule type="containsText" priority="13802" operator="containsText" id="{7925B44B-FECB-4C05-92C1-5356BBECB794}">
            <xm:f>NOT(ISERROR(SEARCH('Listados Datos'!$T$4,AW152)))</xm:f>
            <xm:f>'Listados Datos'!$T$4</xm:f>
            <x14:dxf>
              <font>
                <b/>
                <i val="0"/>
                <color theme="0"/>
              </font>
              <fill>
                <patternFill>
                  <bgColor rgb="FFE26B0A"/>
                </patternFill>
              </fill>
            </x14:dxf>
          </x14:cfRule>
          <x14:cfRule type="containsText" priority="13803" operator="containsText" id="{B3C0CD46-C08D-4984-97B0-998781EA3C35}">
            <xm:f>NOT(ISERROR(SEARCH('Listados Datos'!$T$5,AW152)))</xm:f>
            <xm:f>'Listados Datos'!$T$5</xm:f>
            <x14:dxf>
              <font>
                <b/>
                <i val="0"/>
                <color auto="1"/>
              </font>
              <fill>
                <patternFill>
                  <bgColor rgb="FFFFFF00"/>
                </patternFill>
              </fill>
            </x14:dxf>
          </x14:cfRule>
          <x14:cfRule type="containsText" priority="13804" operator="containsText" id="{3729DEB4-8AD0-4AE1-B65F-F2BC84FCDF54}">
            <xm:f>NOT(ISERROR(SEARCH('Listados Datos'!$T$6,AW152)))</xm:f>
            <xm:f>'Listados Datos'!$T$6</xm:f>
            <x14:dxf>
              <font>
                <b/>
                <i val="0"/>
              </font>
              <fill>
                <patternFill>
                  <bgColor rgb="FF92D050"/>
                </patternFill>
              </fill>
            </x14:dxf>
          </x14:cfRule>
          <xm:sqref>AW152</xm:sqref>
        </x14:conditionalFormatting>
        <x14:conditionalFormatting xmlns:xm="http://schemas.microsoft.com/office/excel/2006/main">
          <x14:cfRule type="containsText" priority="13791" operator="containsText" id="{245BCF77-FC50-425C-8807-64E8541431A1}">
            <xm:f>NOT(ISERROR(SEARCH('Listados Datos'!$P$3,AU152)))</xm:f>
            <xm:f>'Listados Datos'!$P$3</xm:f>
            <x14:dxf>
              <fill>
                <patternFill>
                  <bgColor rgb="FF99CC00"/>
                </patternFill>
              </fill>
            </x14:dxf>
          </x14:cfRule>
          <x14:cfRule type="containsText" priority="13792" operator="containsText" id="{EE2A17C1-5C2E-4516-B614-47B9C3F4A1E6}">
            <xm:f>NOT(ISERROR(SEARCH('Listados Datos'!$P$4,AU152)))</xm:f>
            <xm:f>'Listados Datos'!$P$4</xm:f>
            <x14:dxf>
              <fill>
                <patternFill>
                  <bgColor rgb="FF33CC33"/>
                </patternFill>
              </fill>
            </x14:dxf>
          </x14:cfRule>
          <x14:cfRule type="containsText" priority="13793" operator="containsText" id="{8C8084A8-C5F2-42C9-81F1-4A609DCBF996}">
            <xm:f>NOT(ISERROR(SEARCH('Listados Datos'!$P$5,AU152)))</xm:f>
            <xm:f>'Listados Datos'!$P$5</xm:f>
            <x14:dxf>
              <fill>
                <patternFill>
                  <bgColor rgb="FFFFFF00"/>
                </patternFill>
              </fill>
            </x14:dxf>
          </x14:cfRule>
          <x14:cfRule type="containsText" priority="13794" operator="containsText" id="{0DA38F44-A362-4849-95FA-594F2E9C63C9}">
            <xm:f>NOT(ISERROR(SEARCH('Listados Datos'!$P$6,AU152)))</xm:f>
            <xm:f>'Listados Datos'!$P$6</xm:f>
            <x14:dxf>
              <fill>
                <patternFill>
                  <bgColor rgb="FFFFC000"/>
                </patternFill>
              </fill>
            </x14:dxf>
          </x14:cfRule>
          <x14:cfRule type="containsText" priority="13795" operator="containsText" id="{ECD30740-EFD9-4CD3-95D6-208D55C692C5}">
            <xm:f>NOT(ISERROR(SEARCH('Listados Datos'!$P$7,AU152)))</xm:f>
            <xm:f>'Listados Datos'!$P$7</xm:f>
            <x14:dxf>
              <fill>
                <patternFill>
                  <bgColor rgb="FFFF0000"/>
                </patternFill>
              </fill>
            </x14:dxf>
          </x14:cfRule>
          <xm:sqref>AU152</xm:sqref>
        </x14:conditionalFormatting>
        <x14:conditionalFormatting xmlns:xm="http://schemas.microsoft.com/office/excel/2006/main">
          <x14:cfRule type="containsText" priority="13749" operator="containsText" id="{69C7B5C5-5885-40F6-AC7F-4ADB89435AFF}">
            <xm:f>NOT(ISERROR(SEARCH('Listados Datos'!$P$3,AU158)))</xm:f>
            <xm:f>'Listados Datos'!$P$3</xm:f>
            <x14:dxf>
              <fill>
                <patternFill>
                  <bgColor rgb="FF99CC00"/>
                </patternFill>
              </fill>
            </x14:dxf>
          </x14:cfRule>
          <x14:cfRule type="containsText" priority="13750" operator="containsText" id="{062EC81D-D17C-4E07-AADE-C3C4B6E52962}">
            <xm:f>NOT(ISERROR(SEARCH('Listados Datos'!$P$4,AU158)))</xm:f>
            <xm:f>'Listados Datos'!$P$4</xm:f>
            <x14:dxf>
              <fill>
                <patternFill>
                  <bgColor rgb="FF33CC33"/>
                </patternFill>
              </fill>
            </x14:dxf>
          </x14:cfRule>
          <x14:cfRule type="containsText" priority="13751" operator="containsText" id="{8A30EF7C-3688-4D63-B287-505139BD9C70}">
            <xm:f>NOT(ISERROR(SEARCH('Listados Datos'!$P$5,AU158)))</xm:f>
            <xm:f>'Listados Datos'!$P$5</xm:f>
            <x14:dxf>
              <fill>
                <patternFill>
                  <bgColor rgb="FFFFFF00"/>
                </patternFill>
              </fill>
            </x14:dxf>
          </x14:cfRule>
          <x14:cfRule type="containsText" priority="13752" operator="containsText" id="{56E60548-6F5C-4FAF-A72E-C79BECF84E76}">
            <xm:f>NOT(ISERROR(SEARCH('Listados Datos'!$P$6,AU158)))</xm:f>
            <xm:f>'Listados Datos'!$P$6</xm:f>
            <x14:dxf>
              <fill>
                <patternFill>
                  <bgColor rgb="FFFFC000"/>
                </patternFill>
              </fill>
            </x14:dxf>
          </x14:cfRule>
          <x14:cfRule type="containsText" priority="13753" operator="containsText" id="{B449036E-262F-4F07-871C-A9795F75D24D}">
            <xm:f>NOT(ISERROR(SEARCH('Listados Datos'!$P$7,AU158)))</xm:f>
            <xm:f>'Listados Datos'!$P$7</xm:f>
            <x14:dxf>
              <fill>
                <patternFill>
                  <bgColor rgb="FFFF0000"/>
                </patternFill>
              </fill>
            </x14:dxf>
          </x14:cfRule>
          <xm:sqref>AU158</xm:sqref>
        </x14:conditionalFormatting>
        <x14:conditionalFormatting xmlns:xm="http://schemas.microsoft.com/office/excel/2006/main">
          <x14:cfRule type="containsText" priority="13787" operator="containsText" id="{5E75ABD0-3970-40C1-AFDB-288C4219C75F}">
            <xm:f>NOT(ISERROR(SEARCH('Listados Datos'!$T$3,AE158)))</xm:f>
            <xm:f>'Listados Datos'!$T$3</xm:f>
            <x14:dxf>
              <fill>
                <patternFill patternType="solid">
                  <bgColor rgb="FFC00000"/>
                </patternFill>
              </fill>
            </x14:dxf>
          </x14:cfRule>
          <x14:cfRule type="containsText" priority="13788" operator="containsText" id="{A09112B1-4A0B-491D-968E-947538D6039C}">
            <xm:f>NOT(ISERROR(SEARCH('Listados Datos'!$T$4,AE158)))</xm:f>
            <xm:f>'Listados Datos'!$T$4</xm:f>
            <x14:dxf>
              <font>
                <b/>
                <i val="0"/>
                <color theme="0"/>
              </font>
              <fill>
                <patternFill>
                  <bgColor rgb="FFE26B0A"/>
                </patternFill>
              </fill>
            </x14:dxf>
          </x14:cfRule>
          <x14:cfRule type="containsText" priority="13789" operator="containsText" id="{B43F4541-5CD0-40DD-A3DF-D176275E5FB8}">
            <xm:f>NOT(ISERROR(SEARCH('Listados Datos'!$T$5,AE158)))</xm:f>
            <xm:f>'Listados Datos'!$T$5</xm:f>
            <x14:dxf>
              <font>
                <b/>
                <i val="0"/>
                <color auto="1"/>
              </font>
              <fill>
                <patternFill>
                  <bgColor rgb="FFFFFF00"/>
                </patternFill>
              </fill>
            </x14:dxf>
          </x14:cfRule>
          <x14:cfRule type="containsText" priority="13790" operator="containsText" id="{CAE8438F-7B1E-4A8A-A768-27039FDC559B}">
            <xm:f>NOT(ISERROR(SEARCH('Listados Datos'!$T$6,AE158)))</xm:f>
            <xm:f>'Listados Datos'!$T$6</xm:f>
            <x14:dxf>
              <font>
                <b/>
                <i val="0"/>
              </font>
              <fill>
                <patternFill>
                  <bgColor rgb="FF92D050"/>
                </patternFill>
              </fill>
            </x14:dxf>
          </x14:cfRule>
          <xm:sqref>AE158:AF158</xm:sqref>
        </x14:conditionalFormatting>
        <x14:conditionalFormatting xmlns:xm="http://schemas.microsoft.com/office/excel/2006/main">
          <x14:cfRule type="containsText" priority="13783" operator="containsText" id="{723DBAD7-22D1-4339-8441-03BF0C1C0B81}">
            <xm:f>NOT(ISERROR(SEARCH('Listados Datos'!$T$3,AA158)))</xm:f>
            <xm:f>'Listados Datos'!$T$3</xm:f>
            <x14:dxf>
              <fill>
                <patternFill patternType="solid">
                  <bgColor rgb="FFC00000"/>
                </patternFill>
              </fill>
            </x14:dxf>
          </x14:cfRule>
          <x14:cfRule type="containsText" priority="13784" operator="containsText" id="{1D71F655-DA55-42B1-B6C1-7956942EE135}">
            <xm:f>NOT(ISERROR(SEARCH('Listados Datos'!$T$4,AA158)))</xm:f>
            <xm:f>'Listados Datos'!$T$4</xm:f>
            <x14:dxf>
              <font>
                <b/>
                <i val="0"/>
                <color theme="0"/>
              </font>
              <fill>
                <patternFill>
                  <bgColor rgb="FFE26B0A"/>
                </patternFill>
              </fill>
            </x14:dxf>
          </x14:cfRule>
          <x14:cfRule type="containsText" priority="13785" operator="containsText" id="{56E4D5BB-7F53-40CE-AF72-6317EE5D3C65}">
            <xm:f>NOT(ISERROR(SEARCH('Listados Datos'!$T$5,AA158)))</xm:f>
            <xm:f>'Listados Datos'!$T$5</xm:f>
            <x14:dxf>
              <font>
                <b/>
                <i val="0"/>
                <color auto="1"/>
              </font>
              <fill>
                <patternFill>
                  <bgColor rgb="FFFFFF00"/>
                </patternFill>
              </fill>
            </x14:dxf>
          </x14:cfRule>
          <x14:cfRule type="containsText" priority="13786" operator="containsText" id="{AE832CF0-6DBD-4D1C-9158-826CFB58652D}">
            <xm:f>NOT(ISERROR(SEARCH('Listados Datos'!$T$6,AA158)))</xm:f>
            <xm:f>'Listados Datos'!$T$6</xm:f>
            <x14:dxf>
              <font>
                <b/>
                <i val="0"/>
              </font>
              <fill>
                <patternFill>
                  <bgColor rgb="FF92D050"/>
                </patternFill>
              </fill>
            </x14:dxf>
          </x14:cfRule>
          <xm:sqref>AA158</xm:sqref>
        </x14:conditionalFormatting>
        <x14:conditionalFormatting xmlns:xm="http://schemas.microsoft.com/office/excel/2006/main">
          <x14:cfRule type="containsText" priority="13773" operator="containsText" id="{A9EBF67B-5862-43DD-AFB1-EE9E9E00CDA5}">
            <xm:f>NOT(ISERROR(SEARCH('Listados Datos'!$P$3,Y158)))</xm:f>
            <xm:f>'Listados Datos'!$P$3</xm:f>
            <x14:dxf>
              <fill>
                <patternFill>
                  <bgColor rgb="FF99CC00"/>
                </patternFill>
              </fill>
            </x14:dxf>
          </x14:cfRule>
          <x14:cfRule type="containsText" priority="13774" operator="containsText" id="{BD420B0D-975B-46A0-896B-01B64545AF3B}">
            <xm:f>NOT(ISERROR(SEARCH('Listados Datos'!$P$4,Y158)))</xm:f>
            <xm:f>'Listados Datos'!$P$4</xm:f>
            <x14:dxf>
              <fill>
                <patternFill>
                  <bgColor rgb="FF33CC33"/>
                </patternFill>
              </fill>
            </x14:dxf>
          </x14:cfRule>
          <x14:cfRule type="containsText" priority="13775" operator="containsText" id="{64AC7DA0-D8DC-46A3-B600-4E52DB562F23}">
            <xm:f>NOT(ISERROR(SEARCH('Listados Datos'!$P$5,Y158)))</xm:f>
            <xm:f>'Listados Datos'!$P$5</xm:f>
            <x14:dxf>
              <fill>
                <patternFill>
                  <bgColor rgb="FFFFFF00"/>
                </patternFill>
              </fill>
            </x14:dxf>
          </x14:cfRule>
          <x14:cfRule type="containsText" priority="13776" operator="containsText" id="{048D5076-8147-4647-B6DD-D6A970DD85F9}">
            <xm:f>NOT(ISERROR(SEARCH('Listados Datos'!$P$6,Y158)))</xm:f>
            <xm:f>'Listados Datos'!$P$6</xm:f>
            <x14:dxf>
              <fill>
                <patternFill>
                  <bgColor rgb="FFFFC000"/>
                </patternFill>
              </fill>
            </x14:dxf>
          </x14:cfRule>
          <x14:cfRule type="containsText" priority="13777" operator="containsText" id="{E8C873A8-8E05-4326-91E0-01AE5DC24D1E}">
            <xm:f>NOT(ISERROR(SEARCH('Listados Datos'!$P$7,Y158)))</xm:f>
            <xm:f>'Listados Datos'!$P$7</xm:f>
            <x14:dxf>
              <fill>
                <patternFill>
                  <bgColor rgb="FFFF0000"/>
                </patternFill>
              </fill>
            </x14:dxf>
          </x14:cfRule>
          <xm:sqref>Y158</xm:sqref>
        </x14:conditionalFormatting>
        <x14:conditionalFormatting xmlns:xm="http://schemas.microsoft.com/office/excel/2006/main">
          <x14:cfRule type="containsText" priority="13759" operator="containsText" id="{C86C74A6-03C1-40E3-A38C-84D1DFBF8DE7}">
            <xm:f>NOT(ISERROR(SEARCH('Listados Datos'!$T$3,AW158)))</xm:f>
            <xm:f>'Listados Datos'!$T$3</xm:f>
            <x14:dxf>
              <fill>
                <patternFill patternType="solid">
                  <bgColor rgb="FFC00000"/>
                </patternFill>
              </fill>
            </x14:dxf>
          </x14:cfRule>
          <x14:cfRule type="containsText" priority="13760" operator="containsText" id="{CFDE1D24-3028-4FA8-B4EE-D35ABF5D8B69}">
            <xm:f>NOT(ISERROR(SEARCH('Listados Datos'!$T$4,AW158)))</xm:f>
            <xm:f>'Listados Datos'!$T$4</xm:f>
            <x14:dxf>
              <font>
                <b/>
                <i val="0"/>
                <color theme="0"/>
              </font>
              <fill>
                <patternFill>
                  <bgColor rgb="FFE26B0A"/>
                </patternFill>
              </fill>
            </x14:dxf>
          </x14:cfRule>
          <x14:cfRule type="containsText" priority="13761" operator="containsText" id="{FDFF9EB3-67B9-4A00-AE2A-3912A6D2E864}">
            <xm:f>NOT(ISERROR(SEARCH('Listados Datos'!$T$5,AW158)))</xm:f>
            <xm:f>'Listados Datos'!$T$5</xm:f>
            <x14:dxf>
              <font>
                <b/>
                <i val="0"/>
                <color auto="1"/>
              </font>
              <fill>
                <patternFill>
                  <bgColor rgb="FFFFFF00"/>
                </patternFill>
              </fill>
            </x14:dxf>
          </x14:cfRule>
          <x14:cfRule type="containsText" priority="13762" operator="containsText" id="{4A4059B8-A2AB-4CEF-A034-514AB11100B4}">
            <xm:f>NOT(ISERROR(SEARCH('Listados Datos'!$T$6,AW158)))</xm:f>
            <xm:f>'Listados Datos'!$T$6</xm:f>
            <x14:dxf>
              <font>
                <b/>
                <i val="0"/>
              </font>
              <fill>
                <patternFill>
                  <bgColor rgb="FF92D050"/>
                </patternFill>
              </fill>
            </x14:dxf>
          </x14:cfRule>
          <xm:sqref>AW158</xm:sqref>
        </x14:conditionalFormatting>
        <x14:conditionalFormatting xmlns:xm="http://schemas.microsoft.com/office/excel/2006/main">
          <x14:cfRule type="containsText" priority="13707" operator="containsText" id="{39A31A21-2BF1-4D2E-819A-2C8B09C868C3}">
            <xm:f>NOT(ISERROR(SEARCH('Listados Datos'!$P$3,AU164)))</xm:f>
            <xm:f>'Listados Datos'!$P$3</xm:f>
            <x14:dxf>
              <fill>
                <patternFill>
                  <bgColor rgb="FF99CC00"/>
                </patternFill>
              </fill>
            </x14:dxf>
          </x14:cfRule>
          <x14:cfRule type="containsText" priority="13708" operator="containsText" id="{C4ED2AB9-876E-4B12-B096-64141D89F166}">
            <xm:f>NOT(ISERROR(SEARCH('Listados Datos'!$P$4,AU164)))</xm:f>
            <xm:f>'Listados Datos'!$P$4</xm:f>
            <x14:dxf>
              <fill>
                <patternFill>
                  <bgColor rgb="FF33CC33"/>
                </patternFill>
              </fill>
            </x14:dxf>
          </x14:cfRule>
          <x14:cfRule type="containsText" priority="13709" operator="containsText" id="{C19FB2A4-FBC3-41F2-BD0E-DACB9084E663}">
            <xm:f>NOT(ISERROR(SEARCH('Listados Datos'!$P$5,AU164)))</xm:f>
            <xm:f>'Listados Datos'!$P$5</xm:f>
            <x14:dxf>
              <fill>
                <patternFill>
                  <bgColor rgb="FFFFFF00"/>
                </patternFill>
              </fill>
            </x14:dxf>
          </x14:cfRule>
          <x14:cfRule type="containsText" priority="13710" operator="containsText" id="{DAD66C41-88B1-4A22-99E4-DB862984308C}">
            <xm:f>NOT(ISERROR(SEARCH('Listados Datos'!$P$6,AU164)))</xm:f>
            <xm:f>'Listados Datos'!$P$6</xm:f>
            <x14:dxf>
              <fill>
                <patternFill>
                  <bgColor rgb="FFFFC000"/>
                </patternFill>
              </fill>
            </x14:dxf>
          </x14:cfRule>
          <x14:cfRule type="containsText" priority="13711" operator="containsText" id="{52641C2A-5FFB-4A68-95D8-6F7122346B92}">
            <xm:f>NOT(ISERROR(SEARCH('Listados Datos'!$P$7,AU164)))</xm:f>
            <xm:f>'Listados Datos'!$P$7</xm:f>
            <x14:dxf>
              <fill>
                <patternFill>
                  <bgColor rgb="FFFF0000"/>
                </patternFill>
              </fill>
            </x14:dxf>
          </x14:cfRule>
          <xm:sqref>AU164</xm:sqref>
        </x14:conditionalFormatting>
        <x14:conditionalFormatting xmlns:xm="http://schemas.microsoft.com/office/excel/2006/main">
          <x14:cfRule type="containsText" priority="13745" operator="containsText" id="{4F718F68-26ED-443A-AB10-66E1755FB6F7}">
            <xm:f>NOT(ISERROR(SEARCH('Listados Datos'!$T$3,AE164)))</xm:f>
            <xm:f>'Listados Datos'!$T$3</xm:f>
            <x14:dxf>
              <fill>
                <patternFill patternType="solid">
                  <bgColor rgb="FFC00000"/>
                </patternFill>
              </fill>
            </x14:dxf>
          </x14:cfRule>
          <x14:cfRule type="containsText" priority="13746" operator="containsText" id="{25BAE747-8EE7-4DAC-9A86-DC57D6B52368}">
            <xm:f>NOT(ISERROR(SEARCH('Listados Datos'!$T$4,AE164)))</xm:f>
            <xm:f>'Listados Datos'!$T$4</xm:f>
            <x14:dxf>
              <font>
                <b/>
                <i val="0"/>
                <color theme="0"/>
              </font>
              <fill>
                <patternFill>
                  <bgColor rgb="FFE26B0A"/>
                </patternFill>
              </fill>
            </x14:dxf>
          </x14:cfRule>
          <x14:cfRule type="containsText" priority="13747" operator="containsText" id="{A9014AAF-13FB-4F53-A2F8-4AB51E808506}">
            <xm:f>NOT(ISERROR(SEARCH('Listados Datos'!$T$5,AE164)))</xm:f>
            <xm:f>'Listados Datos'!$T$5</xm:f>
            <x14:dxf>
              <font>
                <b/>
                <i val="0"/>
                <color auto="1"/>
              </font>
              <fill>
                <patternFill>
                  <bgColor rgb="FFFFFF00"/>
                </patternFill>
              </fill>
            </x14:dxf>
          </x14:cfRule>
          <x14:cfRule type="containsText" priority="13748" operator="containsText" id="{7BE0B086-7196-4C6D-B711-190B4DBDCE56}">
            <xm:f>NOT(ISERROR(SEARCH('Listados Datos'!$T$6,AE164)))</xm:f>
            <xm:f>'Listados Datos'!$T$6</xm:f>
            <x14:dxf>
              <font>
                <b/>
                <i val="0"/>
              </font>
              <fill>
                <patternFill>
                  <bgColor rgb="FF92D050"/>
                </patternFill>
              </fill>
            </x14:dxf>
          </x14:cfRule>
          <xm:sqref>AE164:AF164</xm:sqref>
        </x14:conditionalFormatting>
        <x14:conditionalFormatting xmlns:xm="http://schemas.microsoft.com/office/excel/2006/main">
          <x14:cfRule type="containsText" priority="13741" operator="containsText" id="{6A1FD15C-37EA-4561-8A31-963234CCD90C}">
            <xm:f>NOT(ISERROR(SEARCH('Listados Datos'!$T$3,AA164)))</xm:f>
            <xm:f>'Listados Datos'!$T$3</xm:f>
            <x14:dxf>
              <fill>
                <patternFill patternType="solid">
                  <bgColor rgb="FFC00000"/>
                </patternFill>
              </fill>
            </x14:dxf>
          </x14:cfRule>
          <x14:cfRule type="containsText" priority="13742" operator="containsText" id="{09808001-8D53-4B08-8FDA-EBF4D74A8350}">
            <xm:f>NOT(ISERROR(SEARCH('Listados Datos'!$T$4,AA164)))</xm:f>
            <xm:f>'Listados Datos'!$T$4</xm:f>
            <x14:dxf>
              <font>
                <b/>
                <i val="0"/>
                <color theme="0"/>
              </font>
              <fill>
                <patternFill>
                  <bgColor rgb="FFE26B0A"/>
                </patternFill>
              </fill>
            </x14:dxf>
          </x14:cfRule>
          <x14:cfRule type="containsText" priority="13743" operator="containsText" id="{58891E27-595C-40F6-8114-7555F60AB9B0}">
            <xm:f>NOT(ISERROR(SEARCH('Listados Datos'!$T$5,AA164)))</xm:f>
            <xm:f>'Listados Datos'!$T$5</xm:f>
            <x14:dxf>
              <font>
                <b/>
                <i val="0"/>
                <color auto="1"/>
              </font>
              <fill>
                <patternFill>
                  <bgColor rgb="FFFFFF00"/>
                </patternFill>
              </fill>
            </x14:dxf>
          </x14:cfRule>
          <x14:cfRule type="containsText" priority="13744" operator="containsText" id="{EAC0481A-8296-4570-81B7-59F7E2163490}">
            <xm:f>NOT(ISERROR(SEARCH('Listados Datos'!$T$6,AA164)))</xm:f>
            <xm:f>'Listados Datos'!$T$6</xm:f>
            <x14:dxf>
              <font>
                <b/>
                <i val="0"/>
              </font>
              <fill>
                <patternFill>
                  <bgColor rgb="FF92D050"/>
                </patternFill>
              </fill>
            </x14:dxf>
          </x14:cfRule>
          <xm:sqref>AA164</xm:sqref>
        </x14:conditionalFormatting>
        <x14:conditionalFormatting xmlns:xm="http://schemas.microsoft.com/office/excel/2006/main">
          <x14:cfRule type="containsText" priority="13731" operator="containsText" id="{0A4D08CF-4F92-47FB-8424-068742F3D59A}">
            <xm:f>NOT(ISERROR(SEARCH('Listados Datos'!$P$3,Y164)))</xm:f>
            <xm:f>'Listados Datos'!$P$3</xm:f>
            <x14:dxf>
              <fill>
                <patternFill>
                  <bgColor rgb="FF99CC00"/>
                </patternFill>
              </fill>
            </x14:dxf>
          </x14:cfRule>
          <x14:cfRule type="containsText" priority="13732" operator="containsText" id="{284F7466-D2F9-420B-BDF7-225DF889DF3C}">
            <xm:f>NOT(ISERROR(SEARCH('Listados Datos'!$P$4,Y164)))</xm:f>
            <xm:f>'Listados Datos'!$P$4</xm:f>
            <x14:dxf>
              <fill>
                <patternFill>
                  <bgColor rgb="FF33CC33"/>
                </patternFill>
              </fill>
            </x14:dxf>
          </x14:cfRule>
          <x14:cfRule type="containsText" priority="13733" operator="containsText" id="{7FEE284E-10EA-4534-8EBB-23EB032277A3}">
            <xm:f>NOT(ISERROR(SEARCH('Listados Datos'!$P$5,Y164)))</xm:f>
            <xm:f>'Listados Datos'!$P$5</xm:f>
            <x14:dxf>
              <fill>
                <patternFill>
                  <bgColor rgb="FFFFFF00"/>
                </patternFill>
              </fill>
            </x14:dxf>
          </x14:cfRule>
          <x14:cfRule type="containsText" priority="13734" operator="containsText" id="{95284478-22B2-429E-AF5A-D53CE9EF4F18}">
            <xm:f>NOT(ISERROR(SEARCH('Listados Datos'!$P$6,Y164)))</xm:f>
            <xm:f>'Listados Datos'!$P$6</xm:f>
            <x14:dxf>
              <fill>
                <patternFill>
                  <bgColor rgb="FFFFC000"/>
                </patternFill>
              </fill>
            </x14:dxf>
          </x14:cfRule>
          <x14:cfRule type="containsText" priority="13735" operator="containsText" id="{1E0B3CEE-7B18-4DEF-8D9C-2DD4CF5AEDBF}">
            <xm:f>NOT(ISERROR(SEARCH('Listados Datos'!$P$7,Y164)))</xm:f>
            <xm:f>'Listados Datos'!$P$7</xm:f>
            <x14:dxf>
              <fill>
                <patternFill>
                  <bgColor rgb="FFFF0000"/>
                </patternFill>
              </fill>
            </x14:dxf>
          </x14:cfRule>
          <xm:sqref>Y164</xm:sqref>
        </x14:conditionalFormatting>
        <x14:conditionalFormatting xmlns:xm="http://schemas.microsoft.com/office/excel/2006/main">
          <x14:cfRule type="containsText" priority="13717" operator="containsText" id="{7F68FD75-7870-46D8-86F7-87F15603C20B}">
            <xm:f>NOT(ISERROR(SEARCH('Listados Datos'!$T$3,AW164)))</xm:f>
            <xm:f>'Listados Datos'!$T$3</xm:f>
            <x14:dxf>
              <fill>
                <patternFill patternType="solid">
                  <bgColor rgb="FFC00000"/>
                </patternFill>
              </fill>
            </x14:dxf>
          </x14:cfRule>
          <x14:cfRule type="containsText" priority="13718" operator="containsText" id="{04F34846-D5C0-4F42-8A7E-98DB3AAE948E}">
            <xm:f>NOT(ISERROR(SEARCH('Listados Datos'!$T$4,AW164)))</xm:f>
            <xm:f>'Listados Datos'!$T$4</xm:f>
            <x14:dxf>
              <font>
                <b/>
                <i val="0"/>
                <color theme="0"/>
              </font>
              <fill>
                <patternFill>
                  <bgColor rgb="FFE26B0A"/>
                </patternFill>
              </fill>
            </x14:dxf>
          </x14:cfRule>
          <x14:cfRule type="containsText" priority="13719" operator="containsText" id="{896F25B7-62D5-464A-A911-BE4322413271}">
            <xm:f>NOT(ISERROR(SEARCH('Listados Datos'!$T$5,AW164)))</xm:f>
            <xm:f>'Listados Datos'!$T$5</xm:f>
            <x14:dxf>
              <font>
                <b/>
                <i val="0"/>
                <color auto="1"/>
              </font>
              <fill>
                <patternFill>
                  <bgColor rgb="FFFFFF00"/>
                </patternFill>
              </fill>
            </x14:dxf>
          </x14:cfRule>
          <x14:cfRule type="containsText" priority="13720" operator="containsText" id="{465D2B59-4B2B-4DB1-B177-0178BFFCA40E}">
            <xm:f>NOT(ISERROR(SEARCH('Listados Datos'!$T$6,AW164)))</xm:f>
            <xm:f>'Listados Datos'!$T$6</xm:f>
            <x14:dxf>
              <font>
                <b/>
                <i val="0"/>
              </font>
              <fill>
                <patternFill>
                  <bgColor rgb="FF92D050"/>
                </patternFill>
              </fill>
            </x14:dxf>
          </x14:cfRule>
          <xm:sqref>AW164</xm:sqref>
        </x14:conditionalFormatting>
        <x14:conditionalFormatting xmlns:xm="http://schemas.microsoft.com/office/excel/2006/main">
          <x14:cfRule type="containsText" priority="13703" operator="containsText" id="{11B9CD28-7E55-49E0-9906-D07F3F449FCB}">
            <xm:f>NOT(ISERROR(SEARCH('Listados Datos'!$T$3,AE170)))</xm:f>
            <xm:f>'Listados Datos'!$T$3</xm:f>
            <x14:dxf>
              <fill>
                <patternFill patternType="solid">
                  <bgColor rgb="FFC00000"/>
                </patternFill>
              </fill>
            </x14:dxf>
          </x14:cfRule>
          <x14:cfRule type="containsText" priority="13704" operator="containsText" id="{69D04313-4991-4192-989F-2464AA690D81}">
            <xm:f>NOT(ISERROR(SEARCH('Listados Datos'!$T$4,AE170)))</xm:f>
            <xm:f>'Listados Datos'!$T$4</xm:f>
            <x14:dxf>
              <font>
                <b/>
                <i val="0"/>
                <color theme="0"/>
              </font>
              <fill>
                <patternFill>
                  <bgColor rgb="FFE26B0A"/>
                </patternFill>
              </fill>
            </x14:dxf>
          </x14:cfRule>
          <x14:cfRule type="containsText" priority="13705" operator="containsText" id="{98DECCD8-9F95-4C76-ADDE-DA58206B7BF2}">
            <xm:f>NOT(ISERROR(SEARCH('Listados Datos'!$T$5,AE170)))</xm:f>
            <xm:f>'Listados Datos'!$T$5</xm:f>
            <x14:dxf>
              <font>
                <b/>
                <i val="0"/>
                <color auto="1"/>
              </font>
              <fill>
                <patternFill>
                  <bgColor rgb="FFFFFF00"/>
                </patternFill>
              </fill>
            </x14:dxf>
          </x14:cfRule>
          <x14:cfRule type="containsText" priority="13706" operator="containsText" id="{DC0EF760-A6CB-4159-9D0E-831978B71370}">
            <xm:f>NOT(ISERROR(SEARCH('Listados Datos'!$T$6,AE170)))</xm:f>
            <xm:f>'Listados Datos'!$T$6</xm:f>
            <x14:dxf>
              <font>
                <b/>
                <i val="0"/>
              </font>
              <fill>
                <patternFill>
                  <bgColor rgb="FF92D050"/>
                </patternFill>
              </fill>
            </x14:dxf>
          </x14:cfRule>
          <xm:sqref>AE170:AF170</xm:sqref>
        </x14:conditionalFormatting>
        <x14:conditionalFormatting xmlns:xm="http://schemas.microsoft.com/office/excel/2006/main">
          <x14:cfRule type="containsText" priority="13699" operator="containsText" id="{585DFEDE-A3AF-40BF-BA8E-F4567350DF75}">
            <xm:f>NOT(ISERROR(SEARCH('Listados Datos'!$T$3,AA170)))</xm:f>
            <xm:f>'Listados Datos'!$T$3</xm:f>
            <x14:dxf>
              <fill>
                <patternFill patternType="solid">
                  <bgColor rgb="FFC00000"/>
                </patternFill>
              </fill>
            </x14:dxf>
          </x14:cfRule>
          <x14:cfRule type="containsText" priority="13700" operator="containsText" id="{E7B970BF-7A76-409E-AB9A-93BCE19C9F00}">
            <xm:f>NOT(ISERROR(SEARCH('Listados Datos'!$T$4,AA170)))</xm:f>
            <xm:f>'Listados Datos'!$T$4</xm:f>
            <x14:dxf>
              <font>
                <b/>
                <i val="0"/>
                <color theme="0"/>
              </font>
              <fill>
                <patternFill>
                  <bgColor rgb="FFE26B0A"/>
                </patternFill>
              </fill>
            </x14:dxf>
          </x14:cfRule>
          <x14:cfRule type="containsText" priority="13701" operator="containsText" id="{62B2C148-BF9D-4222-8493-4703965D0EC2}">
            <xm:f>NOT(ISERROR(SEARCH('Listados Datos'!$T$5,AA170)))</xm:f>
            <xm:f>'Listados Datos'!$T$5</xm:f>
            <x14:dxf>
              <font>
                <b/>
                <i val="0"/>
                <color auto="1"/>
              </font>
              <fill>
                <patternFill>
                  <bgColor rgb="FFFFFF00"/>
                </patternFill>
              </fill>
            </x14:dxf>
          </x14:cfRule>
          <x14:cfRule type="containsText" priority="13702" operator="containsText" id="{9F0F5C17-0BE3-4307-9044-FD9120A36C1A}">
            <xm:f>NOT(ISERROR(SEARCH('Listados Datos'!$T$6,AA170)))</xm:f>
            <xm:f>'Listados Datos'!$T$6</xm:f>
            <x14:dxf>
              <font>
                <b/>
                <i val="0"/>
              </font>
              <fill>
                <patternFill>
                  <bgColor rgb="FF92D050"/>
                </patternFill>
              </fill>
            </x14:dxf>
          </x14:cfRule>
          <xm:sqref>AA170</xm:sqref>
        </x14:conditionalFormatting>
        <x14:conditionalFormatting xmlns:xm="http://schemas.microsoft.com/office/excel/2006/main">
          <x14:cfRule type="containsText" priority="13689" operator="containsText" id="{0434D97D-C7EB-476C-B65A-8A70EC023314}">
            <xm:f>NOT(ISERROR(SEARCH('Listados Datos'!$P$3,Y170)))</xm:f>
            <xm:f>'Listados Datos'!$P$3</xm:f>
            <x14:dxf>
              <fill>
                <patternFill>
                  <bgColor rgb="FF99CC00"/>
                </patternFill>
              </fill>
            </x14:dxf>
          </x14:cfRule>
          <x14:cfRule type="containsText" priority="13690" operator="containsText" id="{666049FA-8AB5-4A44-A76E-5D8AF5127931}">
            <xm:f>NOT(ISERROR(SEARCH('Listados Datos'!$P$4,Y170)))</xm:f>
            <xm:f>'Listados Datos'!$P$4</xm:f>
            <x14:dxf>
              <fill>
                <patternFill>
                  <bgColor rgb="FF33CC33"/>
                </patternFill>
              </fill>
            </x14:dxf>
          </x14:cfRule>
          <x14:cfRule type="containsText" priority="13691" operator="containsText" id="{257D18B2-818E-450B-80AF-E0DE3D397B26}">
            <xm:f>NOT(ISERROR(SEARCH('Listados Datos'!$P$5,Y170)))</xm:f>
            <xm:f>'Listados Datos'!$P$5</xm:f>
            <x14:dxf>
              <fill>
                <patternFill>
                  <bgColor rgb="FFFFFF00"/>
                </patternFill>
              </fill>
            </x14:dxf>
          </x14:cfRule>
          <x14:cfRule type="containsText" priority="13692" operator="containsText" id="{07563A4D-D621-41F3-A766-BD2C896D0D17}">
            <xm:f>NOT(ISERROR(SEARCH('Listados Datos'!$P$6,Y170)))</xm:f>
            <xm:f>'Listados Datos'!$P$6</xm:f>
            <x14:dxf>
              <fill>
                <patternFill>
                  <bgColor rgb="FFFFC000"/>
                </patternFill>
              </fill>
            </x14:dxf>
          </x14:cfRule>
          <x14:cfRule type="containsText" priority="13693" operator="containsText" id="{7994668A-7C4A-4FF5-8F81-DA8232B9F813}">
            <xm:f>NOT(ISERROR(SEARCH('Listados Datos'!$P$7,Y170)))</xm:f>
            <xm:f>'Listados Datos'!$P$7</xm:f>
            <x14:dxf>
              <fill>
                <patternFill>
                  <bgColor rgb="FFFF0000"/>
                </patternFill>
              </fill>
            </x14:dxf>
          </x14:cfRule>
          <xm:sqref>Y170</xm:sqref>
        </x14:conditionalFormatting>
        <x14:conditionalFormatting xmlns:xm="http://schemas.microsoft.com/office/excel/2006/main">
          <x14:cfRule type="containsText" priority="13675" operator="containsText" id="{D13CC18A-C270-4D30-90D7-D37BB30D1102}">
            <xm:f>NOT(ISERROR(SEARCH('Listados Datos'!$T$3,AW170)))</xm:f>
            <xm:f>'Listados Datos'!$T$3</xm:f>
            <x14:dxf>
              <fill>
                <patternFill patternType="solid">
                  <bgColor rgb="FFC00000"/>
                </patternFill>
              </fill>
            </x14:dxf>
          </x14:cfRule>
          <x14:cfRule type="containsText" priority="13676" operator="containsText" id="{55A6DEA6-11D1-4E93-B25D-82AE91E1EF66}">
            <xm:f>NOT(ISERROR(SEARCH('Listados Datos'!$T$4,AW170)))</xm:f>
            <xm:f>'Listados Datos'!$T$4</xm:f>
            <x14:dxf>
              <font>
                <b/>
                <i val="0"/>
                <color theme="0"/>
              </font>
              <fill>
                <patternFill>
                  <bgColor rgb="FFE26B0A"/>
                </patternFill>
              </fill>
            </x14:dxf>
          </x14:cfRule>
          <x14:cfRule type="containsText" priority="13677" operator="containsText" id="{622365D0-ED09-4508-8CD4-59E40D845B9C}">
            <xm:f>NOT(ISERROR(SEARCH('Listados Datos'!$T$5,AW170)))</xm:f>
            <xm:f>'Listados Datos'!$T$5</xm:f>
            <x14:dxf>
              <font>
                <b/>
                <i val="0"/>
                <color auto="1"/>
              </font>
              <fill>
                <patternFill>
                  <bgColor rgb="FFFFFF00"/>
                </patternFill>
              </fill>
            </x14:dxf>
          </x14:cfRule>
          <x14:cfRule type="containsText" priority="13678" operator="containsText" id="{203BADBE-81A5-44BD-B845-512B0848B9E7}">
            <xm:f>NOT(ISERROR(SEARCH('Listados Datos'!$T$6,AW170)))</xm:f>
            <xm:f>'Listados Datos'!$T$6</xm:f>
            <x14:dxf>
              <font>
                <b/>
                <i val="0"/>
              </font>
              <fill>
                <patternFill>
                  <bgColor rgb="FF92D050"/>
                </patternFill>
              </fill>
            </x14:dxf>
          </x14:cfRule>
          <xm:sqref>AW170</xm:sqref>
        </x14:conditionalFormatting>
        <x14:conditionalFormatting xmlns:xm="http://schemas.microsoft.com/office/excel/2006/main">
          <x14:cfRule type="containsText" priority="13529" operator="containsText" id="{36CF2137-727B-438E-B0AC-B5452882F3A8}">
            <xm:f>NOT(ISERROR(SEARCH('Listados Datos'!$P$3,AU181)))</xm:f>
            <xm:f>'Listados Datos'!$P$3</xm:f>
            <x14:dxf>
              <fill>
                <patternFill>
                  <bgColor rgb="FF99CC00"/>
                </patternFill>
              </fill>
            </x14:dxf>
          </x14:cfRule>
          <x14:cfRule type="containsText" priority="13530" operator="containsText" id="{2767DA59-2F65-4CBB-B573-8C329011CFE2}">
            <xm:f>NOT(ISERROR(SEARCH('Listados Datos'!$P$4,AU181)))</xm:f>
            <xm:f>'Listados Datos'!$P$4</xm:f>
            <x14:dxf>
              <fill>
                <patternFill>
                  <bgColor rgb="FF33CC33"/>
                </patternFill>
              </fill>
            </x14:dxf>
          </x14:cfRule>
          <x14:cfRule type="containsText" priority="13531" operator="containsText" id="{16B46893-792F-4BAE-8629-30DDA167CDAE}">
            <xm:f>NOT(ISERROR(SEARCH('Listados Datos'!$P$5,AU181)))</xm:f>
            <xm:f>'Listados Datos'!$P$5</xm:f>
            <x14:dxf>
              <fill>
                <patternFill>
                  <bgColor rgb="FFFFFF00"/>
                </patternFill>
              </fill>
            </x14:dxf>
          </x14:cfRule>
          <x14:cfRule type="containsText" priority="13532" operator="containsText" id="{CB6B9D0D-3123-4884-B826-4F2806CEC5B8}">
            <xm:f>NOT(ISERROR(SEARCH('Listados Datos'!$P$6,AU181)))</xm:f>
            <xm:f>'Listados Datos'!$P$6</xm:f>
            <x14:dxf>
              <fill>
                <patternFill>
                  <bgColor rgb="FFFFC000"/>
                </patternFill>
              </fill>
            </x14:dxf>
          </x14:cfRule>
          <x14:cfRule type="containsText" priority="13533" operator="containsText" id="{0EECE3E4-57B8-428D-8EA1-3F8E54F1AECC}">
            <xm:f>NOT(ISERROR(SEARCH('Listados Datos'!$P$7,AU181)))</xm:f>
            <xm:f>'Listados Datos'!$P$7</xm:f>
            <x14:dxf>
              <fill>
                <patternFill>
                  <bgColor rgb="FFFF0000"/>
                </patternFill>
              </fill>
            </x14:dxf>
          </x14:cfRule>
          <xm:sqref>AU181</xm:sqref>
        </x14:conditionalFormatting>
        <x14:conditionalFormatting xmlns:xm="http://schemas.microsoft.com/office/excel/2006/main">
          <x14:cfRule type="containsText" priority="13595" operator="containsText" id="{F2AD7803-6D2A-4436-81F0-09C959C183BC}">
            <xm:f>NOT(ISERROR(SEARCH('Listados Datos'!$T$3,AW183)))</xm:f>
            <xm:f>'Listados Datos'!$T$3</xm:f>
            <x14:dxf>
              <fill>
                <patternFill patternType="solid">
                  <bgColor rgb="FFC00000"/>
                </patternFill>
              </fill>
            </x14:dxf>
          </x14:cfRule>
          <x14:cfRule type="containsText" priority="13596" operator="containsText" id="{719713D5-58F2-4F84-9B6F-84396A3F0A3C}">
            <xm:f>NOT(ISERROR(SEARCH('Listados Datos'!$T$4,AW183)))</xm:f>
            <xm:f>'Listados Datos'!$T$4</xm:f>
            <x14:dxf>
              <font>
                <b/>
                <i val="0"/>
                <color theme="0"/>
              </font>
              <fill>
                <patternFill>
                  <bgColor rgb="FFE26B0A"/>
                </patternFill>
              </fill>
            </x14:dxf>
          </x14:cfRule>
          <x14:cfRule type="containsText" priority="13597" operator="containsText" id="{E5DC7EF0-9CED-47E6-BD84-22FB14F3C9F8}">
            <xm:f>NOT(ISERROR(SEARCH('Listados Datos'!$T$5,AW183)))</xm:f>
            <xm:f>'Listados Datos'!$T$5</xm:f>
            <x14:dxf>
              <font>
                <b/>
                <i val="0"/>
                <color auto="1"/>
              </font>
              <fill>
                <patternFill>
                  <bgColor rgb="FFFFFF00"/>
                </patternFill>
              </fill>
            </x14:dxf>
          </x14:cfRule>
          <x14:cfRule type="containsText" priority="13598" operator="containsText" id="{A7A5275A-51E2-4D7D-9FFB-6643DE4AD9C6}">
            <xm:f>NOT(ISERROR(SEARCH('Listados Datos'!$T$6,AW183)))</xm:f>
            <xm:f>'Listados Datos'!$T$6</xm:f>
            <x14:dxf>
              <font>
                <b/>
                <i val="0"/>
              </font>
              <fill>
                <patternFill>
                  <bgColor rgb="FF92D050"/>
                </patternFill>
              </fill>
            </x14:dxf>
          </x14:cfRule>
          <xm:sqref>AW183</xm:sqref>
        </x14:conditionalFormatting>
        <x14:conditionalFormatting xmlns:xm="http://schemas.microsoft.com/office/excel/2006/main">
          <x14:cfRule type="containsText" priority="13585" operator="containsText" id="{B49CC9FC-2944-412E-A9DB-4345073D8E83}">
            <xm:f>NOT(ISERROR(SEARCH('Listados Datos'!$P$3,AU183)))</xm:f>
            <xm:f>'Listados Datos'!$P$3</xm:f>
            <x14:dxf>
              <fill>
                <patternFill>
                  <bgColor rgb="FF99CC00"/>
                </patternFill>
              </fill>
            </x14:dxf>
          </x14:cfRule>
          <x14:cfRule type="containsText" priority="13586" operator="containsText" id="{7049F40E-BA3C-48E7-BCED-800EF92A32C8}">
            <xm:f>NOT(ISERROR(SEARCH('Listados Datos'!$P$4,AU183)))</xm:f>
            <xm:f>'Listados Datos'!$P$4</xm:f>
            <x14:dxf>
              <fill>
                <patternFill>
                  <bgColor rgb="FF33CC33"/>
                </patternFill>
              </fill>
            </x14:dxf>
          </x14:cfRule>
          <x14:cfRule type="containsText" priority="13587" operator="containsText" id="{9E035BBC-A3E1-454A-AC70-3F9A6632A13B}">
            <xm:f>NOT(ISERROR(SEARCH('Listados Datos'!$P$5,AU183)))</xm:f>
            <xm:f>'Listados Datos'!$P$5</xm:f>
            <x14:dxf>
              <fill>
                <patternFill>
                  <bgColor rgb="FFFFFF00"/>
                </patternFill>
              </fill>
            </x14:dxf>
          </x14:cfRule>
          <x14:cfRule type="containsText" priority="13588" operator="containsText" id="{C9E5AE6C-F89F-414D-B1EE-52A93605E718}">
            <xm:f>NOT(ISERROR(SEARCH('Listados Datos'!$P$6,AU183)))</xm:f>
            <xm:f>'Listados Datos'!$P$6</xm:f>
            <x14:dxf>
              <fill>
                <patternFill>
                  <bgColor rgb="FFFFC000"/>
                </patternFill>
              </fill>
            </x14:dxf>
          </x14:cfRule>
          <x14:cfRule type="containsText" priority="13589" operator="containsText" id="{0126A19B-044E-49B2-86DB-05F04F0B3909}">
            <xm:f>NOT(ISERROR(SEARCH('Listados Datos'!$P$7,AU183)))</xm:f>
            <xm:f>'Listados Datos'!$P$7</xm:f>
            <x14:dxf>
              <fill>
                <patternFill>
                  <bgColor rgb="FFFF0000"/>
                </patternFill>
              </fill>
            </x14:dxf>
          </x14:cfRule>
          <xm:sqref>AU183</xm:sqref>
        </x14:conditionalFormatting>
        <x14:conditionalFormatting xmlns:xm="http://schemas.microsoft.com/office/excel/2006/main">
          <x14:cfRule type="containsText" priority="13553" operator="containsText" id="{6A232F93-81A1-42D0-AF2E-3BD05B22AF55}">
            <xm:f>NOT(ISERROR(SEARCH('Listados Datos'!$T$3,AW180)))</xm:f>
            <xm:f>'Listados Datos'!$T$3</xm:f>
            <x14:dxf>
              <fill>
                <patternFill patternType="solid">
                  <bgColor rgb="FFC00000"/>
                </patternFill>
              </fill>
            </x14:dxf>
          </x14:cfRule>
          <x14:cfRule type="containsText" priority="13554" operator="containsText" id="{EB2377B7-29D3-4688-B56A-DA9A50F6C535}">
            <xm:f>NOT(ISERROR(SEARCH('Listados Datos'!$T$4,AW180)))</xm:f>
            <xm:f>'Listados Datos'!$T$4</xm:f>
            <x14:dxf>
              <font>
                <b/>
                <i val="0"/>
                <color theme="0"/>
              </font>
              <fill>
                <patternFill>
                  <bgColor rgb="FFE26B0A"/>
                </patternFill>
              </fill>
            </x14:dxf>
          </x14:cfRule>
          <x14:cfRule type="containsText" priority="13555" operator="containsText" id="{9B56758B-72B5-4196-93FD-8C35B638305C}">
            <xm:f>NOT(ISERROR(SEARCH('Listados Datos'!$T$5,AW180)))</xm:f>
            <xm:f>'Listados Datos'!$T$5</xm:f>
            <x14:dxf>
              <font>
                <b/>
                <i val="0"/>
                <color auto="1"/>
              </font>
              <fill>
                <patternFill>
                  <bgColor rgb="FFFFFF00"/>
                </patternFill>
              </fill>
            </x14:dxf>
          </x14:cfRule>
          <x14:cfRule type="containsText" priority="13556" operator="containsText" id="{219D28A0-6E03-43E2-A243-4EE747830081}">
            <xm:f>NOT(ISERROR(SEARCH('Listados Datos'!$T$6,AW180)))</xm:f>
            <xm:f>'Listados Datos'!$T$6</xm:f>
            <x14:dxf>
              <font>
                <b/>
                <i val="0"/>
              </font>
              <fill>
                <patternFill>
                  <bgColor rgb="FF92D050"/>
                </patternFill>
              </fill>
            </x14:dxf>
          </x14:cfRule>
          <xm:sqref>AW180</xm:sqref>
        </x14:conditionalFormatting>
        <x14:conditionalFormatting xmlns:xm="http://schemas.microsoft.com/office/excel/2006/main">
          <x14:cfRule type="containsText" priority="13543" operator="containsText" id="{03A102F5-D9EB-4A30-B8DA-81A23C6DE2E1}">
            <xm:f>NOT(ISERROR(SEARCH('Listados Datos'!$P$3,AU180)))</xm:f>
            <xm:f>'Listados Datos'!$P$3</xm:f>
            <x14:dxf>
              <fill>
                <patternFill>
                  <bgColor rgb="FF99CC00"/>
                </patternFill>
              </fill>
            </x14:dxf>
          </x14:cfRule>
          <x14:cfRule type="containsText" priority="13544" operator="containsText" id="{0AAD727C-5A50-49EF-9E5E-0A40B78293A0}">
            <xm:f>NOT(ISERROR(SEARCH('Listados Datos'!$P$4,AU180)))</xm:f>
            <xm:f>'Listados Datos'!$P$4</xm:f>
            <x14:dxf>
              <fill>
                <patternFill>
                  <bgColor rgb="FF33CC33"/>
                </patternFill>
              </fill>
            </x14:dxf>
          </x14:cfRule>
          <x14:cfRule type="containsText" priority="13545" operator="containsText" id="{3A6EC386-C796-42D4-A4CF-DD6448B331A8}">
            <xm:f>NOT(ISERROR(SEARCH('Listados Datos'!$P$5,AU180)))</xm:f>
            <xm:f>'Listados Datos'!$P$5</xm:f>
            <x14:dxf>
              <fill>
                <patternFill>
                  <bgColor rgb="FFFFFF00"/>
                </patternFill>
              </fill>
            </x14:dxf>
          </x14:cfRule>
          <x14:cfRule type="containsText" priority="13546" operator="containsText" id="{7454A580-89A9-4CCE-A9BF-922A049A45D4}">
            <xm:f>NOT(ISERROR(SEARCH('Listados Datos'!$P$6,AU180)))</xm:f>
            <xm:f>'Listados Datos'!$P$6</xm:f>
            <x14:dxf>
              <fill>
                <patternFill>
                  <bgColor rgb="FFFFC000"/>
                </patternFill>
              </fill>
            </x14:dxf>
          </x14:cfRule>
          <x14:cfRule type="containsText" priority="13547" operator="containsText" id="{B935FFB4-CBE4-4509-828C-724F626210CE}">
            <xm:f>NOT(ISERROR(SEARCH('Listados Datos'!$P$7,AU180)))</xm:f>
            <xm:f>'Listados Datos'!$P$7</xm:f>
            <x14:dxf>
              <fill>
                <patternFill>
                  <bgColor rgb="FFFF0000"/>
                </patternFill>
              </fill>
            </x14:dxf>
          </x14:cfRule>
          <xm:sqref>AU180</xm:sqref>
        </x14:conditionalFormatting>
        <x14:conditionalFormatting xmlns:xm="http://schemas.microsoft.com/office/excel/2006/main">
          <x14:cfRule type="containsText" priority="13661" operator="containsText" id="{F21B369C-00B4-4D15-BAD2-30D6CC42A251}">
            <xm:f>NOT(ISERROR(SEARCH('Listados Datos'!$T$3,AE178)))</xm:f>
            <xm:f>'Listados Datos'!$T$3</xm:f>
            <x14:dxf>
              <fill>
                <patternFill patternType="solid">
                  <bgColor rgb="FFC00000"/>
                </patternFill>
              </fill>
            </x14:dxf>
          </x14:cfRule>
          <x14:cfRule type="containsText" priority="13662" operator="containsText" id="{50256743-2CA8-4AB3-8C7C-93318DA2A67C}">
            <xm:f>NOT(ISERROR(SEARCH('Listados Datos'!$T$4,AE178)))</xm:f>
            <xm:f>'Listados Datos'!$T$4</xm:f>
            <x14:dxf>
              <font>
                <b/>
                <i val="0"/>
                <color theme="0"/>
              </font>
              <fill>
                <patternFill>
                  <bgColor rgb="FFE26B0A"/>
                </patternFill>
              </fill>
            </x14:dxf>
          </x14:cfRule>
          <x14:cfRule type="containsText" priority="13663" operator="containsText" id="{80FE0701-7605-47B0-B5AD-C0B1E202CCE1}">
            <xm:f>NOT(ISERROR(SEARCH('Listados Datos'!$T$5,AE178)))</xm:f>
            <xm:f>'Listados Datos'!$T$5</xm:f>
            <x14:dxf>
              <font>
                <b/>
                <i val="0"/>
                <color auto="1"/>
              </font>
              <fill>
                <patternFill>
                  <bgColor rgb="FFFFFF00"/>
                </patternFill>
              </fill>
            </x14:dxf>
          </x14:cfRule>
          <x14:cfRule type="containsText" priority="13664" operator="containsText" id="{60382CD4-DA2B-4B05-9B06-439A4495F067}">
            <xm:f>NOT(ISERROR(SEARCH('Listados Datos'!$T$6,AE178)))</xm:f>
            <xm:f>'Listados Datos'!$T$6</xm:f>
            <x14:dxf>
              <font>
                <b/>
                <i val="0"/>
              </font>
              <fill>
                <patternFill>
                  <bgColor rgb="FF92D050"/>
                </patternFill>
              </fill>
            </x14:dxf>
          </x14:cfRule>
          <xm:sqref>AE178:AF179 AE183:AF183</xm:sqref>
        </x14:conditionalFormatting>
        <x14:conditionalFormatting xmlns:xm="http://schemas.microsoft.com/office/excel/2006/main">
          <x14:cfRule type="containsText" priority="13657" operator="containsText" id="{F2E8FD09-C583-4351-A478-AAD9B98AC219}">
            <xm:f>NOT(ISERROR(SEARCH('Listados Datos'!$T$3,AA178)))</xm:f>
            <xm:f>'Listados Datos'!$T$3</xm:f>
            <x14:dxf>
              <fill>
                <patternFill patternType="solid">
                  <bgColor rgb="FFC00000"/>
                </patternFill>
              </fill>
            </x14:dxf>
          </x14:cfRule>
          <x14:cfRule type="containsText" priority="13658" operator="containsText" id="{46DAC1DB-F0D0-4F42-9CAF-D57CCFCB7864}">
            <xm:f>NOT(ISERROR(SEARCH('Listados Datos'!$T$4,AA178)))</xm:f>
            <xm:f>'Listados Datos'!$T$4</xm:f>
            <x14:dxf>
              <font>
                <b/>
                <i val="0"/>
                <color theme="0"/>
              </font>
              <fill>
                <patternFill>
                  <bgColor rgb="FFE26B0A"/>
                </patternFill>
              </fill>
            </x14:dxf>
          </x14:cfRule>
          <x14:cfRule type="containsText" priority="13659" operator="containsText" id="{6F610E36-C7CE-4E29-9564-B84B7214B434}">
            <xm:f>NOT(ISERROR(SEARCH('Listados Datos'!$T$5,AA178)))</xm:f>
            <xm:f>'Listados Datos'!$T$5</xm:f>
            <x14:dxf>
              <font>
                <b/>
                <i val="0"/>
                <color auto="1"/>
              </font>
              <fill>
                <patternFill>
                  <bgColor rgb="FFFFFF00"/>
                </patternFill>
              </fill>
            </x14:dxf>
          </x14:cfRule>
          <x14:cfRule type="containsText" priority="13660" operator="containsText" id="{ABB1F772-D74B-4597-815D-DEEDDC5FABF1}">
            <xm:f>NOT(ISERROR(SEARCH('Listados Datos'!$T$6,AA178)))</xm:f>
            <xm:f>'Listados Datos'!$T$6</xm:f>
            <x14:dxf>
              <font>
                <b/>
                <i val="0"/>
              </font>
              <fill>
                <patternFill>
                  <bgColor rgb="FF92D050"/>
                </patternFill>
              </fill>
            </x14:dxf>
          </x14:cfRule>
          <xm:sqref>AA178:AA179</xm:sqref>
        </x14:conditionalFormatting>
        <x14:conditionalFormatting xmlns:xm="http://schemas.microsoft.com/office/excel/2006/main">
          <x14:cfRule type="containsText" priority="13647" operator="containsText" id="{50E5962D-DEDF-4128-A832-577D35FB378F}">
            <xm:f>NOT(ISERROR(SEARCH('Listados Datos'!$P$3,Y178)))</xm:f>
            <xm:f>'Listados Datos'!$P$3</xm:f>
            <x14:dxf>
              <fill>
                <patternFill>
                  <bgColor rgb="FF99CC00"/>
                </patternFill>
              </fill>
            </x14:dxf>
          </x14:cfRule>
          <x14:cfRule type="containsText" priority="13648" operator="containsText" id="{97935726-0697-4E04-A3D9-DDB1775F9C4E}">
            <xm:f>NOT(ISERROR(SEARCH('Listados Datos'!$P$4,Y178)))</xm:f>
            <xm:f>'Listados Datos'!$P$4</xm:f>
            <x14:dxf>
              <fill>
                <patternFill>
                  <bgColor rgb="FF33CC33"/>
                </patternFill>
              </fill>
            </x14:dxf>
          </x14:cfRule>
          <x14:cfRule type="containsText" priority="13649" operator="containsText" id="{40109A87-A3E7-4F8D-A642-96339F6AC51A}">
            <xm:f>NOT(ISERROR(SEARCH('Listados Datos'!$P$5,Y178)))</xm:f>
            <xm:f>'Listados Datos'!$P$5</xm:f>
            <x14:dxf>
              <fill>
                <patternFill>
                  <bgColor rgb="FFFFFF00"/>
                </patternFill>
              </fill>
            </x14:dxf>
          </x14:cfRule>
          <x14:cfRule type="containsText" priority="13650" operator="containsText" id="{F9F1B49A-6EB3-4E70-9BB8-4F3ED85DA3F8}">
            <xm:f>NOT(ISERROR(SEARCH('Listados Datos'!$P$6,Y178)))</xm:f>
            <xm:f>'Listados Datos'!$P$6</xm:f>
            <x14:dxf>
              <fill>
                <patternFill>
                  <bgColor rgb="FFFFC000"/>
                </patternFill>
              </fill>
            </x14:dxf>
          </x14:cfRule>
          <x14:cfRule type="containsText" priority="13651" operator="containsText" id="{9CFB4DCC-A29D-4C25-82F6-56310861068B}">
            <xm:f>NOT(ISERROR(SEARCH('Listados Datos'!$P$7,Y178)))</xm:f>
            <xm:f>'Listados Datos'!$P$7</xm:f>
            <x14:dxf>
              <fill>
                <patternFill>
                  <bgColor rgb="FFFF0000"/>
                </patternFill>
              </fill>
            </x14:dxf>
          </x14:cfRule>
          <xm:sqref>Y178:Y179</xm:sqref>
        </x14:conditionalFormatting>
        <x14:conditionalFormatting xmlns:xm="http://schemas.microsoft.com/office/excel/2006/main">
          <x14:cfRule type="containsText" priority="13623" operator="containsText" id="{7DD9B630-2D89-4DF2-9EB1-CE2C6C5E6FFE}">
            <xm:f>NOT(ISERROR(SEARCH('Listados Datos'!$T$3,AW178)))</xm:f>
            <xm:f>'Listados Datos'!$T$3</xm:f>
            <x14:dxf>
              <fill>
                <patternFill patternType="solid">
                  <bgColor rgb="FFC00000"/>
                </patternFill>
              </fill>
            </x14:dxf>
          </x14:cfRule>
          <x14:cfRule type="containsText" priority="13624" operator="containsText" id="{6AF8F7E2-F2B2-4F23-9752-FE2DB91F9955}">
            <xm:f>NOT(ISERROR(SEARCH('Listados Datos'!$T$4,AW178)))</xm:f>
            <xm:f>'Listados Datos'!$T$4</xm:f>
            <x14:dxf>
              <font>
                <b/>
                <i val="0"/>
                <color theme="0"/>
              </font>
              <fill>
                <patternFill>
                  <bgColor rgb="FFE26B0A"/>
                </patternFill>
              </fill>
            </x14:dxf>
          </x14:cfRule>
          <x14:cfRule type="containsText" priority="13625" operator="containsText" id="{606D86DC-D09D-4BBC-B83F-11A06FCEE4C8}">
            <xm:f>NOT(ISERROR(SEARCH('Listados Datos'!$T$5,AW178)))</xm:f>
            <xm:f>'Listados Datos'!$T$5</xm:f>
            <x14:dxf>
              <font>
                <b/>
                <i val="0"/>
                <color auto="1"/>
              </font>
              <fill>
                <patternFill>
                  <bgColor rgb="FFFFFF00"/>
                </patternFill>
              </fill>
            </x14:dxf>
          </x14:cfRule>
          <x14:cfRule type="containsText" priority="13626" operator="containsText" id="{2C5EB157-C595-4DE9-940F-372759A51666}">
            <xm:f>NOT(ISERROR(SEARCH('Listados Datos'!$T$6,AW178)))</xm:f>
            <xm:f>'Listados Datos'!$T$6</xm:f>
            <x14:dxf>
              <font>
                <b/>
                <i val="0"/>
              </font>
              <fill>
                <patternFill>
                  <bgColor rgb="FF92D050"/>
                </patternFill>
              </fill>
            </x14:dxf>
          </x14:cfRule>
          <xm:sqref>AW178</xm:sqref>
        </x14:conditionalFormatting>
        <x14:conditionalFormatting xmlns:xm="http://schemas.microsoft.com/office/excel/2006/main">
          <x14:cfRule type="containsText" priority="13613" operator="containsText" id="{17ACE3B5-9D86-473A-8E80-CC9045AE6AFE}">
            <xm:f>NOT(ISERROR(SEARCH('Listados Datos'!$P$3,AU178)))</xm:f>
            <xm:f>'Listados Datos'!$P$3</xm:f>
            <x14:dxf>
              <fill>
                <patternFill>
                  <bgColor rgb="FF99CC00"/>
                </patternFill>
              </fill>
            </x14:dxf>
          </x14:cfRule>
          <x14:cfRule type="containsText" priority="13614" operator="containsText" id="{C305AD82-2FE2-4FE2-A8FC-01AD4A034EB8}">
            <xm:f>NOT(ISERROR(SEARCH('Listados Datos'!$P$4,AU178)))</xm:f>
            <xm:f>'Listados Datos'!$P$4</xm:f>
            <x14:dxf>
              <fill>
                <patternFill>
                  <bgColor rgb="FF33CC33"/>
                </patternFill>
              </fill>
            </x14:dxf>
          </x14:cfRule>
          <x14:cfRule type="containsText" priority="13615" operator="containsText" id="{B85AF944-F6CE-44EF-B0EE-937428BA56E8}">
            <xm:f>NOT(ISERROR(SEARCH('Listados Datos'!$P$5,AU178)))</xm:f>
            <xm:f>'Listados Datos'!$P$5</xm:f>
            <x14:dxf>
              <fill>
                <patternFill>
                  <bgColor rgb="FFFFFF00"/>
                </patternFill>
              </fill>
            </x14:dxf>
          </x14:cfRule>
          <x14:cfRule type="containsText" priority="13616" operator="containsText" id="{6EA6C2E4-A15F-48F3-9892-144677777CE4}">
            <xm:f>NOT(ISERROR(SEARCH('Listados Datos'!$P$6,AU178)))</xm:f>
            <xm:f>'Listados Datos'!$P$6</xm:f>
            <x14:dxf>
              <fill>
                <patternFill>
                  <bgColor rgb="FFFFC000"/>
                </patternFill>
              </fill>
            </x14:dxf>
          </x14:cfRule>
          <x14:cfRule type="containsText" priority="13617" operator="containsText" id="{14E9FCEF-62C6-4792-AB19-CFBAC58ADF7B}">
            <xm:f>NOT(ISERROR(SEARCH('Listados Datos'!$P$7,AU178)))</xm:f>
            <xm:f>'Listados Datos'!$P$7</xm:f>
            <x14:dxf>
              <fill>
                <patternFill>
                  <bgColor rgb="FFFF0000"/>
                </patternFill>
              </fill>
            </x14:dxf>
          </x14:cfRule>
          <xm:sqref>AU178</xm:sqref>
        </x14:conditionalFormatting>
        <x14:conditionalFormatting xmlns:xm="http://schemas.microsoft.com/office/excel/2006/main">
          <x14:cfRule type="containsText" priority="13609" operator="containsText" id="{C50F76BB-7693-49F9-A159-67BD6D06A2E3}">
            <xm:f>NOT(ISERROR(SEARCH('Listados Datos'!$T$3,AW179)))</xm:f>
            <xm:f>'Listados Datos'!$T$3</xm:f>
            <x14:dxf>
              <fill>
                <patternFill patternType="solid">
                  <bgColor rgb="FFC00000"/>
                </patternFill>
              </fill>
            </x14:dxf>
          </x14:cfRule>
          <x14:cfRule type="containsText" priority="13610" operator="containsText" id="{C789DA86-BBFE-450B-A57B-2DA3421BA981}">
            <xm:f>NOT(ISERROR(SEARCH('Listados Datos'!$T$4,AW179)))</xm:f>
            <xm:f>'Listados Datos'!$T$4</xm:f>
            <x14:dxf>
              <font>
                <b/>
                <i val="0"/>
                <color theme="0"/>
              </font>
              <fill>
                <patternFill>
                  <bgColor rgb="FFE26B0A"/>
                </patternFill>
              </fill>
            </x14:dxf>
          </x14:cfRule>
          <x14:cfRule type="containsText" priority="13611" operator="containsText" id="{3E5C4C8D-87CB-47B1-A5FD-285FFE4EF19A}">
            <xm:f>NOT(ISERROR(SEARCH('Listados Datos'!$T$5,AW179)))</xm:f>
            <xm:f>'Listados Datos'!$T$5</xm:f>
            <x14:dxf>
              <font>
                <b/>
                <i val="0"/>
                <color auto="1"/>
              </font>
              <fill>
                <patternFill>
                  <bgColor rgb="FFFFFF00"/>
                </patternFill>
              </fill>
            </x14:dxf>
          </x14:cfRule>
          <x14:cfRule type="containsText" priority="13612" operator="containsText" id="{E8CE2C95-502C-4D29-8C4D-6899EE08E7FF}">
            <xm:f>NOT(ISERROR(SEARCH('Listados Datos'!$T$6,AW179)))</xm:f>
            <xm:f>'Listados Datos'!$T$6</xm:f>
            <x14:dxf>
              <font>
                <b/>
                <i val="0"/>
              </font>
              <fill>
                <patternFill>
                  <bgColor rgb="FF92D050"/>
                </patternFill>
              </fill>
            </x14:dxf>
          </x14:cfRule>
          <xm:sqref>AW179</xm:sqref>
        </x14:conditionalFormatting>
        <x14:conditionalFormatting xmlns:xm="http://schemas.microsoft.com/office/excel/2006/main">
          <x14:cfRule type="containsText" priority="13599" operator="containsText" id="{0569A468-0870-4662-8741-3BD1CDE40CAD}">
            <xm:f>NOT(ISERROR(SEARCH('Listados Datos'!$P$3,AU179)))</xm:f>
            <xm:f>'Listados Datos'!$P$3</xm:f>
            <x14:dxf>
              <fill>
                <patternFill>
                  <bgColor rgb="FF99CC00"/>
                </patternFill>
              </fill>
            </x14:dxf>
          </x14:cfRule>
          <x14:cfRule type="containsText" priority="13600" operator="containsText" id="{8AB74C52-CA8B-45F0-B58E-B49C00BA7CC8}">
            <xm:f>NOT(ISERROR(SEARCH('Listados Datos'!$P$4,AU179)))</xm:f>
            <xm:f>'Listados Datos'!$P$4</xm:f>
            <x14:dxf>
              <fill>
                <patternFill>
                  <bgColor rgb="FF33CC33"/>
                </patternFill>
              </fill>
            </x14:dxf>
          </x14:cfRule>
          <x14:cfRule type="containsText" priority="13601" operator="containsText" id="{67488334-3F7F-4887-86B9-115DDC5F7638}">
            <xm:f>NOT(ISERROR(SEARCH('Listados Datos'!$P$5,AU179)))</xm:f>
            <xm:f>'Listados Datos'!$P$5</xm:f>
            <x14:dxf>
              <fill>
                <patternFill>
                  <bgColor rgb="FFFFFF00"/>
                </patternFill>
              </fill>
            </x14:dxf>
          </x14:cfRule>
          <x14:cfRule type="containsText" priority="13602" operator="containsText" id="{5880001C-8106-4761-8518-A3B4B925F7B9}">
            <xm:f>NOT(ISERROR(SEARCH('Listados Datos'!$P$6,AU179)))</xm:f>
            <xm:f>'Listados Datos'!$P$6</xm:f>
            <x14:dxf>
              <fill>
                <patternFill>
                  <bgColor rgb="FFFFC000"/>
                </patternFill>
              </fill>
            </x14:dxf>
          </x14:cfRule>
          <x14:cfRule type="containsText" priority="13603" operator="containsText" id="{2EE5BC3A-B8CF-457C-853F-313ADE518D9B}">
            <xm:f>NOT(ISERROR(SEARCH('Listados Datos'!$P$7,AU179)))</xm:f>
            <xm:f>'Listados Datos'!$P$7</xm:f>
            <x14:dxf>
              <fill>
                <patternFill>
                  <bgColor rgb="FFFF0000"/>
                </patternFill>
              </fill>
            </x14:dxf>
          </x14:cfRule>
          <xm:sqref>AU179</xm:sqref>
        </x14:conditionalFormatting>
        <x14:conditionalFormatting xmlns:xm="http://schemas.microsoft.com/office/excel/2006/main">
          <x14:cfRule type="containsText" priority="13581" operator="containsText" id="{3DAAB4A5-7410-4FFD-802C-A46A2143B447}">
            <xm:f>NOT(ISERROR(SEARCH('Listados Datos'!$T$3,AE180)))</xm:f>
            <xm:f>'Listados Datos'!$T$3</xm:f>
            <x14:dxf>
              <fill>
                <patternFill patternType="solid">
                  <bgColor rgb="FFC00000"/>
                </patternFill>
              </fill>
            </x14:dxf>
          </x14:cfRule>
          <x14:cfRule type="containsText" priority="13582" operator="containsText" id="{4E77F68C-AE24-4A0C-9DA7-64F8F264D225}">
            <xm:f>NOT(ISERROR(SEARCH('Listados Datos'!$T$4,AE180)))</xm:f>
            <xm:f>'Listados Datos'!$T$4</xm:f>
            <x14:dxf>
              <font>
                <b/>
                <i val="0"/>
                <color theme="0"/>
              </font>
              <fill>
                <patternFill>
                  <bgColor rgb="FFE26B0A"/>
                </patternFill>
              </fill>
            </x14:dxf>
          </x14:cfRule>
          <x14:cfRule type="containsText" priority="13583" operator="containsText" id="{081C67D1-584F-49FF-AFAF-4482F0B088D7}">
            <xm:f>NOT(ISERROR(SEARCH('Listados Datos'!$T$5,AE180)))</xm:f>
            <xm:f>'Listados Datos'!$T$5</xm:f>
            <x14:dxf>
              <font>
                <b/>
                <i val="0"/>
                <color auto="1"/>
              </font>
              <fill>
                <patternFill>
                  <bgColor rgb="FFFFFF00"/>
                </patternFill>
              </fill>
            </x14:dxf>
          </x14:cfRule>
          <x14:cfRule type="containsText" priority="13584" operator="containsText" id="{A178E9B9-5B81-46F5-83FE-5376FAB30D80}">
            <xm:f>NOT(ISERROR(SEARCH('Listados Datos'!$T$6,AE180)))</xm:f>
            <xm:f>'Listados Datos'!$T$6</xm:f>
            <x14:dxf>
              <font>
                <b/>
                <i val="0"/>
              </font>
              <fill>
                <patternFill>
                  <bgColor rgb="FF92D050"/>
                </patternFill>
              </fill>
            </x14:dxf>
          </x14:cfRule>
          <xm:sqref>AE180:AF181</xm:sqref>
        </x14:conditionalFormatting>
        <x14:conditionalFormatting xmlns:xm="http://schemas.microsoft.com/office/excel/2006/main">
          <x14:cfRule type="containsText" priority="13577" operator="containsText" id="{67110DB1-43D0-4E67-9AEA-554FA0A5B0EA}">
            <xm:f>NOT(ISERROR(SEARCH('Listados Datos'!$T$3,AA180)))</xm:f>
            <xm:f>'Listados Datos'!$T$3</xm:f>
            <x14:dxf>
              <fill>
                <patternFill patternType="solid">
                  <bgColor rgb="FFC00000"/>
                </patternFill>
              </fill>
            </x14:dxf>
          </x14:cfRule>
          <x14:cfRule type="containsText" priority="13578" operator="containsText" id="{5A9DCA0B-4CF7-4070-8749-3764537EB6F1}">
            <xm:f>NOT(ISERROR(SEARCH('Listados Datos'!$T$4,AA180)))</xm:f>
            <xm:f>'Listados Datos'!$T$4</xm:f>
            <x14:dxf>
              <font>
                <b/>
                <i val="0"/>
                <color theme="0"/>
              </font>
              <fill>
                <patternFill>
                  <bgColor rgb="FFE26B0A"/>
                </patternFill>
              </fill>
            </x14:dxf>
          </x14:cfRule>
          <x14:cfRule type="containsText" priority="13579" operator="containsText" id="{A6DB68C9-5298-4DC8-A648-B596E1E2FA0E}">
            <xm:f>NOT(ISERROR(SEARCH('Listados Datos'!$T$5,AA180)))</xm:f>
            <xm:f>'Listados Datos'!$T$5</xm:f>
            <x14:dxf>
              <font>
                <b/>
                <i val="0"/>
                <color auto="1"/>
              </font>
              <fill>
                <patternFill>
                  <bgColor rgb="FFFFFF00"/>
                </patternFill>
              </fill>
            </x14:dxf>
          </x14:cfRule>
          <x14:cfRule type="containsText" priority="13580" operator="containsText" id="{3A2F1000-2111-4A55-B281-28CE0B942DD4}">
            <xm:f>NOT(ISERROR(SEARCH('Listados Datos'!$T$6,AA180)))</xm:f>
            <xm:f>'Listados Datos'!$T$6</xm:f>
            <x14:dxf>
              <font>
                <b/>
                <i val="0"/>
              </font>
              <fill>
                <patternFill>
                  <bgColor rgb="FF92D050"/>
                </patternFill>
              </fill>
            </x14:dxf>
          </x14:cfRule>
          <xm:sqref>AA180:AA181</xm:sqref>
        </x14:conditionalFormatting>
        <x14:conditionalFormatting xmlns:xm="http://schemas.microsoft.com/office/excel/2006/main">
          <x14:cfRule type="containsText" priority="13567" operator="containsText" id="{EC6ABCCD-9865-46F3-A374-035ABE9F8B19}">
            <xm:f>NOT(ISERROR(SEARCH('Listados Datos'!$P$3,Y180)))</xm:f>
            <xm:f>'Listados Datos'!$P$3</xm:f>
            <x14:dxf>
              <fill>
                <patternFill>
                  <bgColor rgb="FF99CC00"/>
                </patternFill>
              </fill>
            </x14:dxf>
          </x14:cfRule>
          <x14:cfRule type="containsText" priority="13568" operator="containsText" id="{C3386A85-CD2C-4F51-A324-6F0299EFDF43}">
            <xm:f>NOT(ISERROR(SEARCH('Listados Datos'!$P$4,Y180)))</xm:f>
            <xm:f>'Listados Datos'!$P$4</xm:f>
            <x14:dxf>
              <fill>
                <patternFill>
                  <bgColor rgb="FF33CC33"/>
                </patternFill>
              </fill>
            </x14:dxf>
          </x14:cfRule>
          <x14:cfRule type="containsText" priority="13569" operator="containsText" id="{CDCE1874-01B0-4AC4-B416-DAD08DEC0401}">
            <xm:f>NOT(ISERROR(SEARCH('Listados Datos'!$P$5,Y180)))</xm:f>
            <xm:f>'Listados Datos'!$P$5</xm:f>
            <x14:dxf>
              <fill>
                <patternFill>
                  <bgColor rgb="FFFFFF00"/>
                </patternFill>
              </fill>
            </x14:dxf>
          </x14:cfRule>
          <x14:cfRule type="containsText" priority="13570" operator="containsText" id="{D7B5CF1B-8054-4298-9D75-D773B3204258}">
            <xm:f>NOT(ISERROR(SEARCH('Listados Datos'!$P$6,Y180)))</xm:f>
            <xm:f>'Listados Datos'!$P$6</xm:f>
            <x14:dxf>
              <fill>
                <patternFill>
                  <bgColor rgb="FFFFC000"/>
                </patternFill>
              </fill>
            </x14:dxf>
          </x14:cfRule>
          <x14:cfRule type="containsText" priority="13571" operator="containsText" id="{AAAB6FF3-98C5-4793-B7D6-E5DF44B2BDEB}">
            <xm:f>NOT(ISERROR(SEARCH('Listados Datos'!$P$7,Y180)))</xm:f>
            <xm:f>'Listados Datos'!$P$7</xm:f>
            <x14:dxf>
              <fill>
                <patternFill>
                  <bgColor rgb="FFFF0000"/>
                </patternFill>
              </fill>
            </x14:dxf>
          </x14:cfRule>
          <xm:sqref>Y180:Y181</xm:sqref>
        </x14:conditionalFormatting>
        <x14:conditionalFormatting xmlns:xm="http://schemas.microsoft.com/office/excel/2006/main">
          <x14:cfRule type="containsText" priority="13539" operator="containsText" id="{1C197171-34F3-4911-8514-A3A515BE9480}">
            <xm:f>NOT(ISERROR(SEARCH('Listados Datos'!$T$3,AW181)))</xm:f>
            <xm:f>'Listados Datos'!$T$3</xm:f>
            <x14:dxf>
              <fill>
                <patternFill patternType="solid">
                  <bgColor rgb="FFC00000"/>
                </patternFill>
              </fill>
            </x14:dxf>
          </x14:cfRule>
          <x14:cfRule type="containsText" priority="13540" operator="containsText" id="{0BCFEF19-8AA4-4BBB-980B-C890187E6150}">
            <xm:f>NOT(ISERROR(SEARCH('Listados Datos'!$T$4,AW181)))</xm:f>
            <xm:f>'Listados Datos'!$T$4</xm:f>
            <x14:dxf>
              <font>
                <b/>
                <i val="0"/>
                <color theme="0"/>
              </font>
              <fill>
                <patternFill>
                  <bgColor rgb="FFE26B0A"/>
                </patternFill>
              </fill>
            </x14:dxf>
          </x14:cfRule>
          <x14:cfRule type="containsText" priority="13541" operator="containsText" id="{877F796E-C74C-4DE1-8D0A-B5707861FDCB}">
            <xm:f>NOT(ISERROR(SEARCH('Listados Datos'!$T$5,AW181)))</xm:f>
            <xm:f>'Listados Datos'!$T$5</xm:f>
            <x14:dxf>
              <font>
                <b/>
                <i val="0"/>
                <color auto="1"/>
              </font>
              <fill>
                <patternFill>
                  <bgColor rgb="FFFFFF00"/>
                </patternFill>
              </fill>
            </x14:dxf>
          </x14:cfRule>
          <x14:cfRule type="containsText" priority="13542" operator="containsText" id="{F6D5EE60-79B0-488C-9342-B3381865A1CE}">
            <xm:f>NOT(ISERROR(SEARCH('Listados Datos'!$T$6,AW181)))</xm:f>
            <xm:f>'Listados Datos'!$T$6</xm:f>
            <x14:dxf>
              <font>
                <b/>
                <i val="0"/>
              </font>
              <fill>
                <patternFill>
                  <bgColor rgb="FF92D050"/>
                </patternFill>
              </fill>
            </x14:dxf>
          </x14:cfRule>
          <xm:sqref>AW181</xm:sqref>
        </x14:conditionalFormatting>
        <x14:conditionalFormatting xmlns:xm="http://schemas.microsoft.com/office/excel/2006/main">
          <x14:cfRule type="containsText" priority="13487" operator="containsText" id="{E664D8D5-8F21-490F-A9A1-935CDFA4F844}">
            <xm:f>NOT(ISERROR(SEARCH('Listados Datos'!$P$3,AU182)))</xm:f>
            <xm:f>'Listados Datos'!$P$3</xm:f>
            <x14:dxf>
              <fill>
                <patternFill>
                  <bgColor rgb="FF99CC00"/>
                </patternFill>
              </fill>
            </x14:dxf>
          </x14:cfRule>
          <x14:cfRule type="containsText" priority="13488" operator="containsText" id="{8AFC7724-2D4B-487F-BFC7-14C032439D9F}">
            <xm:f>NOT(ISERROR(SEARCH('Listados Datos'!$P$4,AU182)))</xm:f>
            <xm:f>'Listados Datos'!$P$4</xm:f>
            <x14:dxf>
              <fill>
                <patternFill>
                  <bgColor rgb="FF33CC33"/>
                </patternFill>
              </fill>
            </x14:dxf>
          </x14:cfRule>
          <x14:cfRule type="containsText" priority="13489" operator="containsText" id="{81F12031-2513-4E46-938D-78E32465430A}">
            <xm:f>NOT(ISERROR(SEARCH('Listados Datos'!$P$5,AU182)))</xm:f>
            <xm:f>'Listados Datos'!$P$5</xm:f>
            <x14:dxf>
              <fill>
                <patternFill>
                  <bgColor rgb="FFFFFF00"/>
                </patternFill>
              </fill>
            </x14:dxf>
          </x14:cfRule>
          <x14:cfRule type="containsText" priority="13490" operator="containsText" id="{50E47F8B-9BF4-48DA-B5FE-CA2E30510247}">
            <xm:f>NOT(ISERROR(SEARCH('Listados Datos'!$P$6,AU182)))</xm:f>
            <xm:f>'Listados Datos'!$P$6</xm:f>
            <x14:dxf>
              <fill>
                <patternFill>
                  <bgColor rgb="FFFFC000"/>
                </patternFill>
              </fill>
            </x14:dxf>
          </x14:cfRule>
          <x14:cfRule type="containsText" priority="13491" operator="containsText" id="{0EEAEE41-26D1-4225-A130-D4B3DEDD4BE8}">
            <xm:f>NOT(ISERROR(SEARCH('Listados Datos'!$P$7,AU182)))</xm:f>
            <xm:f>'Listados Datos'!$P$7</xm:f>
            <x14:dxf>
              <fill>
                <patternFill>
                  <bgColor rgb="FFFF0000"/>
                </patternFill>
              </fill>
            </x14:dxf>
          </x14:cfRule>
          <xm:sqref>AU182</xm:sqref>
        </x14:conditionalFormatting>
        <x14:conditionalFormatting xmlns:xm="http://schemas.microsoft.com/office/excel/2006/main">
          <x14:cfRule type="containsText" priority="13525" operator="containsText" id="{5AE4A815-C0BE-41AA-AA29-796B94289E0C}">
            <xm:f>NOT(ISERROR(SEARCH('Listados Datos'!$T$3,AE182)))</xm:f>
            <xm:f>'Listados Datos'!$T$3</xm:f>
            <x14:dxf>
              <fill>
                <patternFill patternType="solid">
                  <bgColor rgb="FFC00000"/>
                </patternFill>
              </fill>
            </x14:dxf>
          </x14:cfRule>
          <x14:cfRule type="containsText" priority="13526" operator="containsText" id="{0F6E7462-C378-41E3-AD4B-DC6BD3C5FDBC}">
            <xm:f>NOT(ISERROR(SEARCH('Listados Datos'!$T$4,AE182)))</xm:f>
            <xm:f>'Listados Datos'!$T$4</xm:f>
            <x14:dxf>
              <font>
                <b/>
                <i val="0"/>
                <color theme="0"/>
              </font>
              <fill>
                <patternFill>
                  <bgColor rgb="FFE26B0A"/>
                </patternFill>
              </fill>
            </x14:dxf>
          </x14:cfRule>
          <x14:cfRule type="containsText" priority="13527" operator="containsText" id="{A2446DA8-0A9A-4AF4-B452-EDBA3483F539}">
            <xm:f>NOT(ISERROR(SEARCH('Listados Datos'!$T$5,AE182)))</xm:f>
            <xm:f>'Listados Datos'!$T$5</xm:f>
            <x14:dxf>
              <font>
                <b/>
                <i val="0"/>
                <color auto="1"/>
              </font>
              <fill>
                <patternFill>
                  <bgColor rgb="FFFFFF00"/>
                </patternFill>
              </fill>
            </x14:dxf>
          </x14:cfRule>
          <x14:cfRule type="containsText" priority="13528" operator="containsText" id="{C941566B-5E57-44A2-BA9C-CE8E59299AD7}">
            <xm:f>NOT(ISERROR(SEARCH('Listados Datos'!$T$6,AE182)))</xm:f>
            <xm:f>'Listados Datos'!$T$6</xm:f>
            <x14:dxf>
              <font>
                <b/>
                <i val="0"/>
              </font>
              <fill>
                <patternFill>
                  <bgColor rgb="FF92D050"/>
                </patternFill>
              </fill>
            </x14:dxf>
          </x14:cfRule>
          <xm:sqref>AE182:AF182</xm:sqref>
        </x14:conditionalFormatting>
        <x14:conditionalFormatting xmlns:xm="http://schemas.microsoft.com/office/excel/2006/main">
          <x14:cfRule type="containsText" priority="13521" operator="containsText" id="{5193A12F-3077-4CC1-8A13-AF545DB91BF9}">
            <xm:f>NOT(ISERROR(SEARCH('Listados Datos'!$T$3,AA182)))</xm:f>
            <xm:f>'Listados Datos'!$T$3</xm:f>
            <x14:dxf>
              <fill>
                <patternFill patternType="solid">
                  <bgColor rgb="FFC00000"/>
                </patternFill>
              </fill>
            </x14:dxf>
          </x14:cfRule>
          <x14:cfRule type="containsText" priority="13522" operator="containsText" id="{93DDA09E-6938-4E51-BB61-DEB3A3E4DEA1}">
            <xm:f>NOT(ISERROR(SEARCH('Listados Datos'!$T$4,AA182)))</xm:f>
            <xm:f>'Listados Datos'!$T$4</xm:f>
            <x14:dxf>
              <font>
                <b/>
                <i val="0"/>
                <color theme="0"/>
              </font>
              <fill>
                <patternFill>
                  <bgColor rgb="FFE26B0A"/>
                </patternFill>
              </fill>
            </x14:dxf>
          </x14:cfRule>
          <x14:cfRule type="containsText" priority="13523" operator="containsText" id="{7B178C5C-7451-4140-908E-D4719AC6F076}">
            <xm:f>NOT(ISERROR(SEARCH('Listados Datos'!$T$5,AA182)))</xm:f>
            <xm:f>'Listados Datos'!$T$5</xm:f>
            <x14:dxf>
              <font>
                <b/>
                <i val="0"/>
                <color auto="1"/>
              </font>
              <fill>
                <patternFill>
                  <bgColor rgb="FFFFFF00"/>
                </patternFill>
              </fill>
            </x14:dxf>
          </x14:cfRule>
          <x14:cfRule type="containsText" priority="13524" operator="containsText" id="{80B92B49-40DE-46EC-B750-920C366024BC}">
            <xm:f>NOT(ISERROR(SEARCH('Listados Datos'!$T$6,AA182)))</xm:f>
            <xm:f>'Listados Datos'!$T$6</xm:f>
            <x14:dxf>
              <font>
                <b/>
                <i val="0"/>
              </font>
              <fill>
                <patternFill>
                  <bgColor rgb="FF92D050"/>
                </patternFill>
              </fill>
            </x14:dxf>
          </x14:cfRule>
          <xm:sqref>AA182</xm:sqref>
        </x14:conditionalFormatting>
        <x14:conditionalFormatting xmlns:xm="http://schemas.microsoft.com/office/excel/2006/main">
          <x14:cfRule type="containsText" priority="13511" operator="containsText" id="{96E9784D-A41F-4CF5-BBDE-FF74BFDCD31A}">
            <xm:f>NOT(ISERROR(SEARCH('Listados Datos'!$P$3,Y182)))</xm:f>
            <xm:f>'Listados Datos'!$P$3</xm:f>
            <x14:dxf>
              <fill>
                <patternFill>
                  <bgColor rgb="FF99CC00"/>
                </patternFill>
              </fill>
            </x14:dxf>
          </x14:cfRule>
          <x14:cfRule type="containsText" priority="13512" operator="containsText" id="{309D58D8-479E-48C0-9199-2DDE130D9152}">
            <xm:f>NOT(ISERROR(SEARCH('Listados Datos'!$P$4,Y182)))</xm:f>
            <xm:f>'Listados Datos'!$P$4</xm:f>
            <x14:dxf>
              <fill>
                <patternFill>
                  <bgColor rgb="FF33CC33"/>
                </patternFill>
              </fill>
            </x14:dxf>
          </x14:cfRule>
          <x14:cfRule type="containsText" priority="13513" operator="containsText" id="{61553E70-D82B-4FBA-9FBB-20DB1B2C3EF1}">
            <xm:f>NOT(ISERROR(SEARCH('Listados Datos'!$P$5,Y182)))</xm:f>
            <xm:f>'Listados Datos'!$P$5</xm:f>
            <x14:dxf>
              <fill>
                <patternFill>
                  <bgColor rgb="FFFFFF00"/>
                </patternFill>
              </fill>
            </x14:dxf>
          </x14:cfRule>
          <x14:cfRule type="containsText" priority="13514" operator="containsText" id="{9B435EC7-8F3D-42F6-8391-29273D3A4130}">
            <xm:f>NOT(ISERROR(SEARCH('Listados Datos'!$P$6,Y182)))</xm:f>
            <xm:f>'Listados Datos'!$P$6</xm:f>
            <x14:dxf>
              <fill>
                <patternFill>
                  <bgColor rgb="FFFFC000"/>
                </patternFill>
              </fill>
            </x14:dxf>
          </x14:cfRule>
          <x14:cfRule type="containsText" priority="13515" operator="containsText" id="{7D0CC827-59FE-49FF-8597-A9FDF1A01ECE}">
            <xm:f>NOT(ISERROR(SEARCH('Listados Datos'!$P$7,Y182)))</xm:f>
            <xm:f>'Listados Datos'!$P$7</xm:f>
            <x14:dxf>
              <fill>
                <patternFill>
                  <bgColor rgb="FFFF0000"/>
                </patternFill>
              </fill>
            </x14:dxf>
          </x14:cfRule>
          <xm:sqref>Y182</xm:sqref>
        </x14:conditionalFormatting>
        <x14:conditionalFormatting xmlns:xm="http://schemas.microsoft.com/office/excel/2006/main">
          <x14:cfRule type="containsText" priority="13497" operator="containsText" id="{166EBB13-7881-41BD-96FB-1BD068D9E3B5}">
            <xm:f>NOT(ISERROR(SEARCH('Listados Datos'!$T$3,AW182)))</xm:f>
            <xm:f>'Listados Datos'!$T$3</xm:f>
            <x14:dxf>
              <fill>
                <patternFill patternType="solid">
                  <bgColor rgb="FFC00000"/>
                </patternFill>
              </fill>
            </x14:dxf>
          </x14:cfRule>
          <x14:cfRule type="containsText" priority="13498" operator="containsText" id="{6A6ACF55-575F-45C1-A202-A59C0D6C8BE1}">
            <xm:f>NOT(ISERROR(SEARCH('Listados Datos'!$T$4,AW182)))</xm:f>
            <xm:f>'Listados Datos'!$T$4</xm:f>
            <x14:dxf>
              <font>
                <b/>
                <i val="0"/>
                <color theme="0"/>
              </font>
              <fill>
                <patternFill>
                  <bgColor rgb="FFE26B0A"/>
                </patternFill>
              </fill>
            </x14:dxf>
          </x14:cfRule>
          <x14:cfRule type="containsText" priority="13499" operator="containsText" id="{304B72C2-509F-454C-AB90-31BB1249367C}">
            <xm:f>NOT(ISERROR(SEARCH('Listados Datos'!$T$5,AW182)))</xm:f>
            <xm:f>'Listados Datos'!$T$5</xm:f>
            <x14:dxf>
              <font>
                <b/>
                <i val="0"/>
                <color auto="1"/>
              </font>
              <fill>
                <patternFill>
                  <bgColor rgb="FFFFFF00"/>
                </patternFill>
              </fill>
            </x14:dxf>
          </x14:cfRule>
          <x14:cfRule type="containsText" priority="13500" operator="containsText" id="{3A3CE2C9-F933-496F-8BD5-64DA79431A91}">
            <xm:f>NOT(ISERROR(SEARCH('Listados Datos'!$T$6,AW182)))</xm:f>
            <xm:f>'Listados Datos'!$T$6</xm:f>
            <x14:dxf>
              <font>
                <b/>
                <i val="0"/>
              </font>
              <fill>
                <patternFill>
                  <bgColor rgb="FF92D050"/>
                </patternFill>
              </fill>
            </x14:dxf>
          </x14:cfRule>
          <xm:sqref>AW182</xm:sqref>
        </x14:conditionalFormatting>
        <x14:conditionalFormatting xmlns:xm="http://schemas.microsoft.com/office/excel/2006/main">
          <x14:cfRule type="containsText" priority="13351" operator="containsText" id="{E400F2BD-BBD8-415C-BB60-C3A850A83E1A}">
            <xm:f>NOT(ISERROR(SEARCH('Listados Datos'!$P$3,AU175)))</xm:f>
            <xm:f>'Listados Datos'!$P$3</xm:f>
            <x14:dxf>
              <fill>
                <patternFill>
                  <bgColor rgb="FF99CC00"/>
                </patternFill>
              </fill>
            </x14:dxf>
          </x14:cfRule>
          <x14:cfRule type="containsText" priority="13352" operator="containsText" id="{27A2A935-9E17-4B58-A299-BB07357F1812}">
            <xm:f>NOT(ISERROR(SEARCH('Listados Datos'!$P$4,AU175)))</xm:f>
            <xm:f>'Listados Datos'!$P$4</xm:f>
            <x14:dxf>
              <fill>
                <patternFill>
                  <bgColor rgb="FF33CC33"/>
                </patternFill>
              </fill>
            </x14:dxf>
          </x14:cfRule>
          <x14:cfRule type="containsText" priority="13353" operator="containsText" id="{943CADAC-9265-4652-AD1F-12194C02A9E2}">
            <xm:f>NOT(ISERROR(SEARCH('Listados Datos'!$P$5,AU175)))</xm:f>
            <xm:f>'Listados Datos'!$P$5</xm:f>
            <x14:dxf>
              <fill>
                <patternFill>
                  <bgColor rgb="FFFFFF00"/>
                </patternFill>
              </fill>
            </x14:dxf>
          </x14:cfRule>
          <x14:cfRule type="containsText" priority="13354" operator="containsText" id="{5BDB9797-BA07-42AA-812D-3D4C7EEE37FB}">
            <xm:f>NOT(ISERROR(SEARCH('Listados Datos'!$P$6,AU175)))</xm:f>
            <xm:f>'Listados Datos'!$P$6</xm:f>
            <x14:dxf>
              <fill>
                <patternFill>
                  <bgColor rgb="FFFFC000"/>
                </patternFill>
              </fill>
            </x14:dxf>
          </x14:cfRule>
          <x14:cfRule type="containsText" priority="13355" operator="containsText" id="{6D172E6D-FFA1-4EFE-B7EF-8DEA8B0C11D2}">
            <xm:f>NOT(ISERROR(SEARCH('Listados Datos'!$P$7,AU175)))</xm:f>
            <xm:f>'Listados Datos'!$P$7</xm:f>
            <x14:dxf>
              <fill>
                <patternFill>
                  <bgColor rgb="FFFF0000"/>
                </patternFill>
              </fill>
            </x14:dxf>
          </x14:cfRule>
          <xm:sqref>AU175</xm:sqref>
        </x14:conditionalFormatting>
        <x14:conditionalFormatting xmlns:xm="http://schemas.microsoft.com/office/excel/2006/main">
          <x14:cfRule type="containsText" priority="13417" operator="containsText" id="{39392D9A-18B9-41DC-90E8-77A66B7D1F56}">
            <xm:f>NOT(ISERROR(SEARCH('Listados Datos'!$T$3,AW177)))</xm:f>
            <xm:f>'Listados Datos'!$T$3</xm:f>
            <x14:dxf>
              <fill>
                <patternFill patternType="solid">
                  <bgColor rgb="FFC00000"/>
                </patternFill>
              </fill>
            </x14:dxf>
          </x14:cfRule>
          <x14:cfRule type="containsText" priority="13418" operator="containsText" id="{94C94B5F-81A2-4846-83A3-776355B4AA7A}">
            <xm:f>NOT(ISERROR(SEARCH('Listados Datos'!$T$4,AW177)))</xm:f>
            <xm:f>'Listados Datos'!$T$4</xm:f>
            <x14:dxf>
              <font>
                <b/>
                <i val="0"/>
                <color theme="0"/>
              </font>
              <fill>
                <patternFill>
                  <bgColor rgb="FFE26B0A"/>
                </patternFill>
              </fill>
            </x14:dxf>
          </x14:cfRule>
          <x14:cfRule type="containsText" priority="13419" operator="containsText" id="{1E062559-E480-4A0A-A0EA-9621B7F2976E}">
            <xm:f>NOT(ISERROR(SEARCH('Listados Datos'!$T$5,AW177)))</xm:f>
            <xm:f>'Listados Datos'!$T$5</xm:f>
            <x14:dxf>
              <font>
                <b/>
                <i val="0"/>
                <color auto="1"/>
              </font>
              <fill>
                <patternFill>
                  <bgColor rgb="FFFFFF00"/>
                </patternFill>
              </fill>
            </x14:dxf>
          </x14:cfRule>
          <x14:cfRule type="containsText" priority="13420" operator="containsText" id="{DA77B9DA-B6FD-4C60-A446-09BEEE78CF63}">
            <xm:f>NOT(ISERROR(SEARCH('Listados Datos'!$T$6,AW177)))</xm:f>
            <xm:f>'Listados Datos'!$T$6</xm:f>
            <x14:dxf>
              <font>
                <b/>
                <i val="0"/>
              </font>
              <fill>
                <patternFill>
                  <bgColor rgb="FF92D050"/>
                </patternFill>
              </fill>
            </x14:dxf>
          </x14:cfRule>
          <xm:sqref>AW177</xm:sqref>
        </x14:conditionalFormatting>
        <x14:conditionalFormatting xmlns:xm="http://schemas.microsoft.com/office/excel/2006/main">
          <x14:cfRule type="containsText" priority="13407" operator="containsText" id="{EC66B5F2-1FE4-4336-9720-E93D995173C0}">
            <xm:f>NOT(ISERROR(SEARCH('Listados Datos'!$P$3,AU177)))</xm:f>
            <xm:f>'Listados Datos'!$P$3</xm:f>
            <x14:dxf>
              <fill>
                <patternFill>
                  <bgColor rgb="FF99CC00"/>
                </patternFill>
              </fill>
            </x14:dxf>
          </x14:cfRule>
          <x14:cfRule type="containsText" priority="13408" operator="containsText" id="{A7BE3F90-94B1-4652-BF1C-D1168B033E91}">
            <xm:f>NOT(ISERROR(SEARCH('Listados Datos'!$P$4,AU177)))</xm:f>
            <xm:f>'Listados Datos'!$P$4</xm:f>
            <x14:dxf>
              <fill>
                <patternFill>
                  <bgColor rgb="FF33CC33"/>
                </patternFill>
              </fill>
            </x14:dxf>
          </x14:cfRule>
          <x14:cfRule type="containsText" priority="13409" operator="containsText" id="{7815F420-3AC6-4EFC-86A1-08F97F4CFE00}">
            <xm:f>NOT(ISERROR(SEARCH('Listados Datos'!$P$5,AU177)))</xm:f>
            <xm:f>'Listados Datos'!$P$5</xm:f>
            <x14:dxf>
              <fill>
                <patternFill>
                  <bgColor rgb="FFFFFF00"/>
                </patternFill>
              </fill>
            </x14:dxf>
          </x14:cfRule>
          <x14:cfRule type="containsText" priority="13410" operator="containsText" id="{B2B8EE88-6D96-4C95-82EB-0891E3DF5E24}">
            <xm:f>NOT(ISERROR(SEARCH('Listados Datos'!$P$6,AU177)))</xm:f>
            <xm:f>'Listados Datos'!$P$6</xm:f>
            <x14:dxf>
              <fill>
                <patternFill>
                  <bgColor rgb="FFFFC000"/>
                </patternFill>
              </fill>
            </x14:dxf>
          </x14:cfRule>
          <x14:cfRule type="containsText" priority="13411" operator="containsText" id="{6116D521-4104-4E9A-8E6D-A831690F7ADF}">
            <xm:f>NOT(ISERROR(SEARCH('Listados Datos'!$P$7,AU177)))</xm:f>
            <xm:f>'Listados Datos'!$P$7</xm:f>
            <x14:dxf>
              <fill>
                <patternFill>
                  <bgColor rgb="FFFF0000"/>
                </patternFill>
              </fill>
            </x14:dxf>
          </x14:cfRule>
          <xm:sqref>AU177</xm:sqref>
        </x14:conditionalFormatting>
        <x14:conditionalFormatting xmlns:xm="http://schemas.microsoft.com/office/excel/2006/main">
          <x14:cfRule type="containsText" priority="13375" operator="containsText" id="{B828357B-7139-46A4-93E1-0038D68E2DAC}">
            <xm:f>NOT(ISERROR(SEARCH('Listados Datos'!$T$3,AW174)))</xm:f>
            <xm:f>'Listados Datos'!$T$3</xm:f>
            <x14:dxf>
              <fill>
                <patternFill patternType="solid">
                  <bgColor rgb="FFC00000"/>
                </patternFill>
              </fill>
            </x14:dxf>
          </x14:cfRule>
          <x14:cfRule type="containsText" priority="13376" operator="containsText" id="{5B6C67EA-353D-4B1C-BE7D-EE016D994995}">
            <xm:f>NOT(ISERROR(SEARCH('Listados Datos'!$T$4,AW174)))</xm:f>
            <xm:f>'Listados Datos'!$T$4</xm:f>
            <x14:dxf>
              <font>
                <b/>
                <i val="0"/>
                <color theme="0"/>
              </font>
              <fill>
                <patternFill>
                  <bgColor rgb="FFE26B0A"/>
                </patternFill>
              </fill>
            </x14:dxf>
          </x14:cfRule>
          <x14:cfRule type="containsText" priority="13377" operator="containsText" id="{1E663C9D-47EF-48F0-8446-D09E30A33FBE}">
            <xm:f>NOT(ISERROR(SEARCH('Listados Datos'!$T$5,AW174)))</xm:f>
            <xm:f>'Listados Datos'!$T$5</xm:f>
            <x14:dxf>
              <font>
                <b/>
                <i val="0"/>
                <color auto="1"/>
              </font>
              <fill>
                <patternFill>
                  <bgColor rgb="FFFFFF00"/>
                </patternFill>
              </fill>
            </x14:dxf>
          </x14:cfRule>
          <x14:cfRule type="containsText" priority="13378" operator="containsText" id="{D0E3F592-2FAC-482E-ABCC-D1B1DC2333B5}">
            <xm:f>NOT(ISERROR(SEARCH('Listados Datos'!$T$6,AW174)))</xm:f>
            <xm:f>'Listados Datos'!$T$6</xm:f>
            <x14:dxf>
              <font>
                <b/>
                <i val="0"/>
              </font>
              <fill>
                <patternFill>
                  <bgColor rgb="FF92D050"/>
                </patternFill>
              </fill>
            </x14:dxf>
          </x14:cfRule>
          <xm:sqref>AW174</xm:sqref>
        </x14:conditionalFormatting>
        <x14:conditionalFormatting xmlns:xm="http://schemas.microsoft.com/office/excel/2006/main">
          <x14:cfRule type="containsText" priority="13365" operator="containsText" id="{B3C05055-104F-49AA-B9A7-CA76E5CB0BBC}">
            <xm:f>NOT(ISERROR(SEARCH('Listados Datos'!$P$3,AU174)))</xm:f>
            <xm:f>'Listados Datos'!$P$3</xm:f>
            <x14:dxf>
              <fill>
                <patternFill>
                  <bgColor rgb="FF99CC00"/>
                </patternFill>
              </fill>
            </x14:dxf>
          </x14:cfRule>
          <x14:cfRule type="containsText" priority="13366" operator="containsText" id="{47D54222-F73D-410A-B003-0201D17D1C1F}">
            <xm:f>NOT(ISERROR(SEARCH('Listados Datos'!$P$4,AU174)))</xm:f>
            <xm:f>'Listados Datos'!$P$4</xm:f>
            <x14:dxf>
              <fill>
                <patternFill>
                  <bgColor rgb="FF33CC33"/>
                </patternFill>
              </fill>
            </x14:dxf>
          </x14:cfRule>
          <x14:cfRule type="containsText" priority="13367" operator="containsText" id="{5E77E1D5-7AD4-405D-BA16-FDF58206CB6E}">
            <xm:f>NOT(ISERROR(SEARCH('Listados Datos'!$P$5,AU174)))</xm:f>
            <xm:f>'Listados Datos'!$P$5</xm:f>
            <x14:dxf>
              <fill>
                <patternFill>
                  <bgColor rgb="FFFFFF00"/>
                </patternFill>
              </fill>
            </x14:dxf>
          </x14:cfRule>
          <x14:cfRule type="containsText" priority="13368" operator="containsText" id="{14371938-28A0-4D17-96D2-C9B7BEF4C9FE}">
            <xm:f>NOT(ISERROR(SEARCH('Listados Datos'!$P$6,AU174)))</xm:f>
            <xm:f>'Listados Datos'!$P$6</xm:f>
            <x14:dxf>
              <fill>
                <patternFill>
                  <bgColor rgb="FFFFC000"/>
                </patternFill>
              </fill>
            </x14:dxf>
          </x14:cfRule>
          <x14:cfRule type="containsText" priority="13369" operator="containsText" id="{6DDA7872-E007-47CB-ACCD-AD558C781B9E}">
            <xm:f>NOT(ISERROR(SEARCH('Listados Datos'!$P$7,AU174)))</xm:f>
            <xm:f>'Listados Datos'!$P$7</xm:f>
            <x14:dxf>
              <fill>
                <patternFill>
                  <bgColor rgb="FFFF0000"/>
                </patternFill>
              </fill>
            </x14:dxf>
          </x14:cfRule>
          <xm:sqref>AU174</xm:sqref>
        </x14:conditionalFormatting>
        <x14:conditionalFormatting xmlns:xm="http://schemas.microsoft.com/office/excel/2006/main">
          <x14:cfRule type="containsText" priority="13483" operator="containsText" id="{AF6807FA-B07B-4D1A-BB20-57DD3DB9022B}">
            <xm:f>NOT(ISERROR(SEARCH('Listados Datos'!$T$3,AE172)))</xm:f>
            <xm:f>'Listados Datos'!$T$3</xm:f>
            <x14:dxf>
              <fill>
                <patternFill patternType="solid">
                  <bgColor rgb="FFC00000"/>
                </patternFill>
              </fill>
            </x14:dxf>
          </x14:cfRule>
          <x14:cfRule type="containsText" priority="13484" operator="containsText" id="{EC1C5385-3E3F-420B-8F9D-2B57BA4395B8}">
            <xm:f>NOT(ISERROR(SEARCH('Listados Datos'!$T$4,AE172)))</xm:f>
            <xm:f>'Listados Datos'!$T$4</xm:f>
            <x14:dxf>
              <font>
                <b/>
                <i val="0"/>
                <color theme="0"/>
              </font>
              <fill>
                <patternFill>
                  <bgColor rgb="FFE26B0A"/>
                </patternFill>
              </fill>
            </x14:dxf>
          </x14:cfRule>
          <x14:cfRule type="containsText" priority="13485" operator="containsText" id="{FF5E8C1A-35DE-4D58-8983-F2A19ABD9DC0}">
            <xm:f>NOT(ISERROR(SEARCH('Listados Datos'!$T$5,AE172)))</xm:f>
            <xm:f>'Listados Datos'!$T$5</xm:f>
            <x14:dxf>
              <font>
                <b/>
                <i val="0"/>
                <color auto="1"/>
              </font>
              <fill>
                <patternFill>
                  <bgColor rgb="FFFFFF00"/>
                </patternFill>
              </fill>
            </x14:dxf>
          </x14:cfRule>
          <x14:cfRule type="containsText" priority="13486" operator="containsText" id="{F67C1F57-631C-4E66-9DFC-DC6663E41134}">
            <xm:f>NOT(ISERROR(SEARCH('Listados Datos'!$T$6,AE172)))</xm:f>
            <xm:f>'Listados Datos'!$T$6</xm:f>
            <x14:dxf>
              <font>
                <b/>
                <i val="0"/>
              </font>
              <fill>
                <patternFill>
                  <bgColor rgb="FF92D050"/>
                </patternFill>
              </fill>
            </x14:dxf>
          </x14:cfRule>
          <xm:sqref>AE172:AF173 AE177:AF177</xm:sqref>
        </x14:conditionalFormatting>
        <x14:conditionalFormatting xmlns:xm="http://schemas.microsoft.com/office/excel/2006/main">
          <x14:cfRule type="containsText" priority="13479" operator="containsText" id="{B5091ED2-DCE4-4245-BAB8-D3D4224A8B1A}">
            <xm:f>NOT(ISERROR(SEARCH('Listados Datos'!$T$3,AA172)))</xm:f>
            <xm:f>'Listados Datos'!$T$3</xm:f>
            <x14:dxf>
              <fill>
                <patternFill patternType="solid">
                  <bgColor rgb="FFC00000"/>
                </patternFill>
              </fill>
            </x14:dxf>
          </x14:cfRule>
          <x14:cfRule type="containsText" priority="13480" operator="containsText" id="{1106AE8D-35D3-479E-A395-07E1B7A9D40F}">
            <xm:f>NOT(ISERROR(SEARCH('Listados Datos'!$T$4,AA172)))</xm:f>
            <xm:f>'Listados Datos'!$T$4</xm:f>
            <x14:dxf>
              <font>
                <b/>
                <i val="0"/>
                <color theme="0"/>
              </font>
              <fill>
                <patternFill>
                  <bgColor rgb="FFE26B0A"/>
                </patternFill>
              </fill>
            </x14:dxf>
          </x14:cfRule>
          <x14:cfRule type="containsText" priority="13481" operator="containsText" id="{092C90C2-C0F1-4EE8-ABF9-BC03FD9826F1}">
            <xm:f>NOT(ISERROR(SEARCH('Listados Datos'!$T$5,AA172)))</xm:f>
            <xm:f>'Listados Datos'!$T$5</xm:f>
            <x14:dxf>
              <font>
                <b/>
                <i val="0"/>
                <color auto="1"/>
              </font>
              <fill>
                <patternFill>
                  <bgColor rgb="FFFFFF00"/>
                </patternFill>
              </fill>
            </x14:dxf>
          </x14:cfRule>
          <x14:cfRule type="containsText" priority="13482" operator="containsText" id="{E88A5BB1-6C9F-4BC3-9576-744B99AEDDB0}">
            <xm:f>NOT(ISERROR(SEARCH('Listados Datos'!$T$6,AA172)))</xm:f>
            <xm:f>'Listados Datos'!$T$6</xm:f>
            <x14:dxf>
              <font>
                <b/>
                <i val="0"/>
              </font>
              <fill>
                <patternFill>
                  <bgColor rgb="FF92D050"/>
                </patternFill>
              </fill>
            </x14:dxf>
          </x14:cfRule>
          <xm:sqref>AA172:AA173</xm:sqref>
        </x14:conditionalFormatting>
        <x14:conditionalFormatting xmlns:xm="http://schemas.microsoft.com/office/excel/2006/main">
          <x14:cfRule type="containsText" priority="13469" operator="containsText" id="{893E106F-AD0D-46C6-B6F4-AA8C3E37B879}">
            <xm:f>NOT(ISERROR(SEARCH('Listados Datos'!$P$3,Y172)))</xm:f>
            <xm:f>'Listados Datos'!$P$3</xm:f>
            <x14:dxf>
              <fill>
                <patternFill>
                  <bgColor rgb="FF99CC00"/>
                </patternFill>
              </fill>
            </x14:dxf>
          </x14:cfRule>
          <x14:cfRule type="containsText" priority="13470" operator="containsText" id="{27246498-9CE9-4BCF-B642-FEBA3635FE30}">
            <xm:f>NOT(ISERROR(SEARCH('Listados Datos'!$P$4,Y172)))</xm:f>
            <xm:f>'Listados Datos'!$P$4</xm:f>
            <x14:dxf>
              <fill>
                <patternFill>
                  <bgColor rgb="FF33CC33"/>
                </patternFill>
              </fill>
            </x14:dxf>
          </x14:cfRule>
          <x14:cfRule type="containsText" priority="13471" operator="containsText" id="{DF015080-6314-4DAD-ADFC-1EF4A2B63F11}">
            <xm:f>NOT(ISERROR(SEARCH('Listados Datos'!$P$5,Y172)))</xm:f>
            <xm:f>'Listados Datos'!$P$5</xm:f>
            <x14:dxf>
              <fill>
                <patternFill>
                  <bgColor rgb="FFFFFF00"/>
                </patternFill>
              </fill>
            </x14:dxf>
          </x14:cfRule>
          <x14:cfRule type="containsText" priority="13472" operator="containsText" id="{965FE24D-3464-467B-B832-9BE5D8ABCAFF}">
            <xm:f>NOT(ISERROR(SEARCH('Listados Datos'!$P$6,Y172)))</xm:f>
            <xm:f>'Listados Datos'!$P$6</xm:f>
            <x14:dxf>
              <fill>
                <patternFill>
                  <bgColor rgb="FFFFC000"/>
                </patternFill>
              </fill>
            </x14:dxf>
          </x14:cfRule>
          <x14:cfRule type="containsText" priority="13473" operator="containsText" id="{09F64E20-96E7-4CAA-9EE9-F69C0AB9A450}">
            <xm:f>NOT(ISERROR(SEARCH('Listados Datos'!$P$7,Y172)))</xm:f>
            <xm:f>'Listados Datos'!$P$7</xm:f>
            <x14:dxf>
              <fill>
                <patternFill>
                  <bgColor rgb="FFFF0000"/>
                </patternFill>
              </fill>
            </x14:dxf>
          </x14:cfRule>
          <xm:sqref>Y172:Y173</xm:sqref>
        </x14:conditionalFormatting>
        <x14:conditionalFormatting xmlns:xm="http://schemas.microsoft.com/office/excel/2006/main">
          <x14:cfRule type="containsText" priority="13445" operator="containsText" id="{7A4D4F5A-535A-45EE-807B-9C8FB59B2119}">
            <xm:f>NOT(ISERROR(SEARCH('Listados Datos'!$T$3,AW172)))</xm:f>
            <xm:f>'Listados Datos'!$T$3</xm:f>
            <x14:dxf>
              <fill>
                <patternFill patternType="solid">
                  <bgColor rgb="FFC00000"/>
                </patternFill>
              </fill>
            </x14:dxf>
          </x14:cfRule>
          <x14:cfRule type="containsText" priority="13446" operator="containsText" id="{8B37C7BB-5902-4E97-9155-4F1CD4644DCB}">
            <xm:f>NOT(ISERROR(SEARCH('Listados Datos'!$T$4,AW172)))</xm:f>
            <xm:f>'Listados Datos'!$T$4</xm:f>
            <x14:dxf>
              <font>
                <b/>
                <i val="0"/>
                <color theme="0"/>
              </font>
              <fill>
                <patternFill>
                  <bgColor rgb="FFE26B0A"/>
                </patternFill>
              </fill>
            </x14:dxf>
          </x14:cfRule>
          <x14:cfRule type="containsText" priority="13447" operator="containsText" id="{E73B5C06-380A-4F6D-B7E3-05FBDD400163}">
            <xm:f>NOT(ISERROR(SEARCH('Listados Datos'!$T$5,AW172)))</xm:f>
            <xm:f>'Listados Datos'!$T$5</xm:f>
            <x14:dxf>
              <font>
                <b/>
                <i val="0"/>
                <color auto="1"/>
              </font>
              <fill>
                <patternFill>
                  <bgColor rgb="FFFFFF00"/>
                </patternFill>
              </fill>
            </x14:dxf>
          </x14:cfRule>
          <x14:cfRule type="containsText" priority="13448" operator="containsText" id="{246BCA44-CA34-4AD6-AB4F-90C65A587107}">
            <xm:f>NOT(ISERROR(SEARCH('Listados Datos'!$T$6,AW172)))</xm:f>
            <xm:f>'Listados Datos'!$T$6</xm:f>
            <x14:dxf>
              <font>
                <b/>
                <i val="0"/>
              </font>
              <fill>
                <patternFill>
                  <bgColor rgb="FF92D050"/>
                </patternFill>
              </fill>
            </x14:dxf>
          </x14:cfRule>
          <xm:sqref>AW172</xm:sqref>
        </x14:conditionalFormatting>
        <x14:conditionalFormatting xmlns:xm="http://schemas.microsoft.com/office/excel/2006/main">
          <x14:cfRule type="containsText" priority="13435" operator="containsText" id="{DB8EB634-727F-40B9-8E33-D1F3A89EC026}">
            <xm:f>NOT(ISERROR(SEARCH('Listados Datos'!$P$3,AU172)))</xm:f>
            <xm:f>'Listados Datos'!$P$3</xm:f>
            <x14:dxf>
              <fill>
                <patternFill>
                  <bgColor rgb="FF99CC00"/>
                </patternFill>
              </fill>
            </x14:dxf>
          </x14:cfRule>
          <x14:cfRule type="containsText" priority="13436" operator="containsText" id="{97062B25-45BE-435E-9EDF-30CDDB5AC103}">
            <xm:f>NOT(ISERROR(SEARCH('Listados Datos'!$P$4,AU172)))</xm:f>
            <xm:f>'Listados Datos'!$P$4</xm:f>
            <x14:dxf>
              <fill>
                <patternFill>
                  <bgColor rgb="FF33CC33"/>
                </patternFill>
              </fill>
            </x14:dxf>
          </x14:cfRule>
          <x14:cfRule type="containsText" priority="13437" operator="containsText" id="{63EC2B16-5F43-46A1-95DE-E613DEBF9B71}">
            <xm:f>NOT(ISERROR(SEARCH('Listados Datos'!$P$5,AU172)))</xm:f>
            <xm:f>'Listados Datos'!$P$5</xm:f>
            <x14:dxf>
              <fill>
                <patternFill>
                  <bgColor rgb="FFFFFF00"/>
                </patternFill>
              </fill>
            </x14:dxf>
          </x14:cfRule>
          <x14:cfRule type="containsText" priority="13438" operator="containsText" id="{110FAC92-1FEB-4EE5-9020-72762A74C5B8}">
            <xm:f>NOT(ISERROR(SEARCH('Listados Datos'!$P$6,AU172)))</xm:f>
            <xm:f>'Listados Datos'!$P$6</xm:f>
            <x14:dxf>
              <fill>
                <patternFill>
                  <bgColor rgb="FFFFC000"/>
                </patternFill>
              </fill>
            </x14:dxf>
          </x14:cfRule>
          <x14:cfRule type="containsText" priority="13439" operator="containsText" id="{953EFE7F-D8EE-4299-8D27-8D2E070F1137}">
            <xm:f>NOT(ISERROR(SEARCH('Listados Datos'!$P$7,AU172)))</xm:f>
            <xm:f>'Listados Datos'!$P$7</xm:f>
            <x14:dxf>
              <fill>
                <patternFill>
                  <bgColor rgb="FFFF0000"/>
                </patternFill>
              </fill>
            </x14:dxf>
          </x14:cfRule>
          <xm:sqref>AU172</xm:sqref>
        </x14:conditionalFormatting>
        <x14:conditionalFormatting xmlns:xm="http://schemas.microsoft.com/office/excel/2006/main">
          <x14:cfRule type="containsText" priority="13431" operator="containsText" id="{B02B2648-3FC5-4EBA-9609-A9AEA8317095}">
            <xm:f>NOT(ISERROR(SEARCH('Listados Datos'!$T$3,AW173)))</xm:f>
            <xm:f>'Listados Datos'!$T$3</xm:f>
            <x14:dxf>
              <fill>
                <patternFill patternType="solid">
                  <bgColor rgb="FFC00000"/>
                </patternFill>
              </fill>
            </x14:dxf>
          </x14:cfRule>
          <x14:cfRule type="containsText" priority="13432" operator="containsText" id="{301320DD-130C-4C92-B96C-AB13585E3DFD}">
            <xm:f>NOT(ISERROR(SEARCH('Listados Datos'!$T$4,AW173)))</xm:f>
            <xm:f>'Listados Datos'!$T$4</xm:f>
            <x14:dxf>
              <font>
                <b/>
                <i val="0"/>
                <color theme="0"/>
              </font>
              <fill>
                <patternFill>
                  <bgColor rgb="FFE26B0A"/>
                </patternFill>
              </fill>
            </x14:dxf>
          </x14:cfRule>
          <x14:cfRule type="containsText" priority="13433" operator="containsText" id="{08FD1618-90AB-4692-B882-70BF19EB63D6}">
            <xm:f>NOT(ISERROR(SEARCH('Listados Datos'!$T$5,AW173)))</xm:f>
            <xm:f>'Listados Datos'!$T$5</xm:f>
            <x14:dxf>
              <font>
                <b/>
                <i val="0"/>
                <color auto="1"/>
              </font>
              <fill>
                <patternFill>
                  <bgColor rgb="FFFFFF00"/>
                </patternFill>
              </fill>
            </x14:dxf>
          </x14:cfRule>
          <x14:cfRule type="containsText" priority="13434" operator="containsText" id="{C04C758D-5C19-446D-88C3-78B8A4DDD4AB}">
            <xm:f>NOT(ISERROR(SEARCH('Listados Datos'!$T$6,AW173)))</xm:f>
            <xm:f>'Listados Datos'!$T$6</xm:f>
            <x14:dxf>
              <font>
                <b/>
                <i val="0"/>
              </font>
              <fill>
                <patternFill>
                  <bgColor rgb="FF92D050"/>
                </patternFill>
              </fill>
            </x14:dxf>
          </x14:cfRule>
          <xm:sqref>AW173</xm:sqref>
        </x14:conditionalFormatting>
        <x14:conditionalFormatting xmlns:xm="http://schemas.microsoft.com/office/excel/2006/main">
          <x14:cfRule type="containsText" priority="13421" operator="containsText" id="{88C92C81-B1F2-4A52-B5C8-970A7C5E322A}">
            <xm:f>NOT(ISERROR(SEARCH('Listados Datos'!$P$3,AU173)))</xm:f>
            <xm:f>'Listados Datos'!$P$3</xm:f>
            <x14:dxf>
              <fill>
                <patternFill>
                  <bgColor rgb="FF99CC00"/>
                </patternFill>
              </fill>
            </x14:dxf>
          </x14:cfRule>
          <x14:cfRule type="containsText" priority="13422" operator="containsText" id="{EC908C1A-A952-4403-9600-9443CBD96024}">
            <xm:f>NOT(ISERROR(SEARCH('Listados Datos'!$P$4,AU173)))</xm:f>
            <xm:f>'Listados Datos'!$P$4</xm:f>
            <x14:dxf>
              <fill>
                <patternFill>
                  <bgColor rgb="FF33CC33"/>
                </patternFill>
              </fill>
            </x14:dxf>
          </x14:cfRule>
          <x14:cfRule type="containsText" priority="13423" operator="containsText" id="{2AEFF774-DA4F-4E59-894A-A5686F0F00BB}">
            <xm:f>NOT(ISERROR(SEARCH('Listados Datos'!$P$5,AU173)))</xm:f>
            <xm:f>'Listados Datos'!$P$5</xm:f>
            <x14:dxf>
              <fill>
                <patternFill>
                  <bgColor rgb="FFFFFF00"/>
                </patternFill>
              </fill>
            </x14:dxf>
          </x14:cfRule>
          <x14:cfRule type="containsText" priority="13424" operator="containsText" id="{E647631A-4BC2-4669-8701-2293DA1AC6FA}">
            <xm:f>NOT(ISERROR(SEARCH('Listados Datos'!$P$6,AU173)))</xm:f>
            <xm:f>'Listados Datos'!$P$6</xm:f>
            <x14:dxf>
              <fill>
                <patternFill>
                  <bgColor rgb="FFFFC000"/>
                </patternFill>
              </fill>
            </x14:dxf>
          </x14:cfRule>
          <x14:cfRule type="containsText" priority="13425" operator="containsText" id="{6BED2900-0B59-49FA-951C-7F7558D8C4F2}">
            <xm:f>NOT(ISERROR(SEARCH('Listados Datos'!$P$7,AU173)))</xm:f>
            <xm:f>'Listados Datos'!$P$7</xm:f>
            <x14:dxf>
              <fill>
                <patternFill>
                  <bgColor rgb="FFFF0000"/>
                </patternFill>
              </fill>
            </x14:dxf>
          </x14:cfRule>
          <xm:sqref>AU173</xm:sqref>
        </x14:conditionalFormatting>
        <x14:conditionalFormatting xmlns:xm="http://schemas.microsoft.com/office/excel/2006/main">
          <x14:cfRule type="containsText" priority="13403" operator="containsText" id="{5692ED53-E85F-43D5-9CC6-5FC34CEB8EE8}">
            <xm:f>NOT(ISERROR(SEARCH('Listados Datos'!$T$3,AE174)))</xm:f>
            <xm:f>'Listados Datos'!$T$3</xm:f>
            <x14:dxf>
              <fill>
                <patternFill patternType="solid">
                  <bgColor rgb="FFC00000"/>
                </patternFill>
              </fill>
            </x14:dxf>
          </x14:cfRule>
          <x14:cfRule type="containsText" priority="13404" operator="containsText" id="{7905EE70-D8B7-477F-A40A-C0AEBE0A6849}">
            <xm:f>NOT(ISERROR(SEARCH('Listados Datos'!$T$4,AE174)))</xm:f>
            <xm:f>'Listados Datos'!$T$4</xm:f>
            <x14:dxf>
              <font>
                <b/>
                <i val="0"/>
                <color theme="0"/>
              </font>
              <fill>
                <patternFill>
                  <bgColor rgb="FFE26B0A"/>
                </patternFill>
              </fill>
            </x14:dxf>
          </x14:cfRule>
          <x14:cfRule type="containsText" priority="13405" operator="containsText" id="{1E822C4F-E7DA-4EE0-BD71-690E5FDAB6BA}">
            <xm:f>NOT(ISERROR(SEARCH('Listados Datos'!$T$5,AE174)))</xm:f>
            <xm:f>'Listados Datos'!$T$5</xm:f>
            <x14:dxf>
              <font>
                <b/>
                <i val="0"/>
                <color auto="1"/>
              </font>
              <fill>
                <patternFill>
                  <bgColor rgb="FFFFFF00"/>
                </patternFill>
              </fill>
            </x14:dxf>
          </x14:cfRule>
          <x14:cfRule type="containsText" priority="13406" operator="containsText" id="{4EE08656-41AC-4833-85B6-305B1F0C807A}">
            <xm:f>NOT(ISERROR(SEARCH('Listados Datos'!$T$6,AE174)))</xm:f>
            <xm:f>'Listados Datos'!$T$6</xm:f>
            <x14:dxf>
              <font>
                <b/>
                <i val="0"/>
              </font>
              <fill>
                <patternFill>
                  <bgColor rgb="FF92D050"/>
                </patternFill>
              </fill>
            </x14:dxf>
          </x14:cfRule>
          <xm:sqref>AE174:AF175</xm:sqref>
        </x14:conditionalFormatting>
        <x14:conditionalFormatting xmlns:xm="http://schemas.microsoft.com/office/excel/2006/main">
          <x14:cfRule type="containsText" priority="13399" operator="containsText" id="{D258A0A4-6E6C-4874-8E1D-367F1A495AB4}">
            <xm:f>NOT(ISERROR(SEARCH('Listados Datos'!$T$3,AA174)))</xm:f>
            <xm:f>'Listados Datos'!$T$3</xm:f>
            <x14:dxf>
              <fill>
                <patternFill patternType="solid">
                  <bgColor rgb="FFC00000"/>
                </patternFill>
              </fill>
            </x14:dxf>
          </x14:cfRule>
          <x14:cfRule type="containsText" priority="13400" operator="containsText" id="{54AC0FD8-519A-4E24-9EB5-40983940B6FB}">
            <xm:f>NOT(ISERROR(SEARCH('Listados Datos'!$T$4,AA174)))</xm:f>
            <xm:f>'Listados Datos'!$T$4</xm:f>
            <x14:dxf>
              <font>
                <b/>
                <i val="0"/>
                <color theme="0"/>
              </font>
              <fill>
                <patternFill>
                  <bgColor rgb="FFE26B0A"/>
                </patternFill>
              </fill>
            </x14:dxf>
          </x14:cfRule>
          <x14:cfRule type="containsText" priority="13401" operator="containsText" id="{58FEDE7A-5845-46F8-A3FE-6BAA297D417A}">
            <xm:f>NOT(ISERROR(SEARCH('Listados Datos'!$T$5,AA174)))</xm:f>
            <xm:f>'Listados Datos'!$T$5</xm:f>
            <x14:dxf>
              <font>
                <b/>
                <i val="0"/>
                <color auto="1"/>
              </font>
              <fill>
                <patternFill>
                  <bgColor rgb="FFFFFF00"/>
                </patternFill>
              </fill>
            </x14:dxf>
          </x14:cfRule>
          <x14:cfRule type="containsText" priority="13402" operator="containsText" id="{521EBBBA-41FE-44B0-B520-7C8208660538}">
            <xm:f>NOT(ISERROR(SEARCH('Listados Datos'!$T$6,AA174)))</xm:f>
            <xm:f>'Listados Datos'!$T$6</xm:f>
            <x14:dxf>
              <font>
                <b/>
                <i val="0"/>
              </font>
              <fill>
                <patternFill>
                  <bgColor rgb="FF92D050"/>
                </patternFill>
              </fill>
            </x14:dxf>
          </x14:cfRule>
          <xm:sqref>AA174:AA175</xm:sqref>
        </x14:conditionalFormatting>
        <x14:conditionalFormatting xmlns:xm="http://schemas.microsoft.com/office/excel/2006/main">
          <x14:cfRule type="containsText" priority="13389" operator="containsText" id="{368E5D6B-274E-46FF-869C-8547A3AB4FA8}">
            <xm:f>NOT(ISERROR(SEARCH('Listados Datos'!$P$3,Y174)))</xm:f>
            <xm:f>'Listados Datos'!$P$3</xm:f>
            <x14:dxf>
              <fill>
                <patternFill>
                  <bgColor rgb="FF99CC00"/>
                </patternFill>
              </fill>
            </x14:dxf>
          </x14:cfRule>
          <x14:cfRule type="containsText" priority="13390" operator="containsText" id="{50BDCEAB-E3C0-401B-A8BC-B43467C31A59}">
            <xm:f>NOT(ISERROR(SEARCH('Listados Datos'!$P$4,Y174)))</xm:f>
            <xm:f>'Listados Datos'!$P$4</xm:f>
            <x14:dxf>
              <fill>
                <patternFill>
                  <bgColor rgb="FF33CC33"/>
                </patternFill>
              </fill>
            </x14:dxf>
          </x14:cfRule>
          <x14:cfRule type="containsText" priority="13391" operator="containsText" id="{43276C71-9CCC-4173-9918-1AACF20D8EAB}">
            <xm:f>NOT(ISERROR(SEARCH('Listados Datos'!$P$5,Y174)))</xm:f>
            <xm:f>'Listados Datos'!$P$5</xm:f>
            <x14:dxf>
              <fill>
                <patternFill>
                  <bgColor rgb="FFFFFF00"/>
                </patternFill>
              </fill>
            </x14:dxf>
          </x14:cfRule>
          <x14:cfRule type="containsText" priority="13392" operator="containsText" id="{ECB81E9F-86AF-4B35-9816-18B3B6142708}">
            <xm:f>NOT(ISERROR(SEARCH('Listados Datos'!$P$6,Y174)))</xm:f>
            <xm:f>'Listados Datos'!$P$6</xm:f>
            <x14:dxf>
              <fill>
                <patternFill>
                  <bgColor rgb="FFFFC000"/>
                </patternFill>
              </fill>
            </x14:dxf>
          </x14:cfRule>
          <x14:cfRule type="containsText" priority="13393" operator="containsText" id="{E12611FE-ABE2-497B-A5A2-5F2A38B4A324}">
            <xm:f>NOT(ISERROR(SEARCH('Listados Datos'!$P$7,Y174)))</xm:f>
            <xm:f>'Listados Datos'!$P$7</xm:f>
            <x14:dxf>
              <fill>
                <patternFill>
                  <bgColor rgb="FFFF0000"/>
                </patternFill>
              </fill>
            </x14:dxf>
          </x14:cfRule>
          <xm:sqref>Y174:Y175</xm:sqref>
        </x14:conditionalFormatting>
        <x14:conditionalFormatting xmlns:xm="http://schemas.microsoft.com/office/excel/2006/main">
          <x14:cfRule type="containsText" priority="13361" operator="containsText" id="{F4E21668-6718-4B9E-B98E-67F1E25E42AE}">
            <xm:f>NOT(ISERROR(SEARCH('Listados Datos'!$T$3,AW175)))</xm:f>
            <xm:f>'Listados Datos'!$T$3</xm:f>
            <x14:dxf>
              <fill>
                <patternFill patternType="solid">
                  <bgColor rgb="FFC00000"/>
                </patternFill>
              </fill>
            </x14:dxf>
          </x14:cfRule>
          <x14:cfRule type="containsText" priority="13362" operator="containsText" id="{421C0BA6-1386-4B49-89D0-26A01924CBE1}">
            <xm:f>NOT(ISERROR(SEARCH('Listados Datos'!$T$4,AW175)))</xm:f>
            <xm:f>'Listados Datos'!$T$4</xm:f>
            <x14:dxf>
              <font>
                <b/>
                <i val="0"/>
                <color theme="0"/>
              </font>
              <fill>
                <patternFill>
                  <bgColor rgb="FFE26B0A"/>
                </patternFill>
              </fill>
            </x14:dxf>
          </x14:cfRule>
          <x14:cfRule type="containsText" priority="13363" operator="containsText" id="{AEF8BE6D-1268-4EA9-992F-11C1493D3AAD}">
            <xm:f>NOT(ISERROR(SEARCH('Listados Datos'!$T$5,AW175)))</xm:f>
            <xm:f>'Listados Datos'!$T$5</xm:f>
            <x14:dxf>
              <font>
                <b/>
                <i val="0"/>
                <color auto="1"/>
              </font>
              <fill>
                <patternFill>
                  <bgColor rgb="FFFFFF00"/>
                </patternFill>
              </fill>
            </x14:dxf>
          </x14:cfRule>
          <x14:cfRule type="containsText" priority="13364" operator="containsText" id="{C4D086CD-A8A8-402B-AAB0-37BC1F2254A7}">
            <xm:f>NOT(ISERROR(SEARCH('Listados Datos'!$T$6,AW175)))</xm:f>
            <xm:f>'Listados Datos'!$T$6</xm:f>
            <x14:dxf>
              <font>
                <b/>
                <i val="0"/>
              </font>
              <fill>
                <patternFill>
                  <bgColor rgb="FF92D050"/>
                </patternFill>
              </fill>
            </x14:dxf>
          </x14:cfRule>
          <xm:sqref>AW175</xm:sqref>
        </x14:conditionalFormatting>
        <x14:conditionalFormatting xmlns:xm="http://schemas.microsoft.com/office/excel/2006/main">
          <x14:cfRule type="containsText" priority="13309" operator="containsText" id="{46A1E5EA-5698-4D5A-9EC8-1E3B29BA5E5C}">
            <xm:f>NOT(ISERROR(SEARCH('Listados Datos'!$P$3,AU176)))</xm:f>
            <xm:f>'Listados Datos'!$P$3</xm:f>
            <x14:dxf>
              <fill>
                <patternFill>
                  <bgColor rgb="FF99CC00"/>
                </patternFill>
              </fill>
            </x14:dxf>
          </x14:cfRule>
          <x14:cfRule type="containsText" priority="13310" operator="containsText" id="{99020BD3-8ACA-44E7-8017-074D100D4D13}">
            <xm:f>NOT(ISERROR(SEARCH('Listados Datos'!$P$4,AU176)))</xm:f>
            <xm:f>'Listados Datos'!$P$4</xm:f>
            <x14:dxf>
              <fill>
                <patternFill>
                  <bgColor rgb="FF33CC33"/>
                </patternFill>
              </fill>
            </x14:dxf>
          </x14:cfRule>
          <x14:cfRule type="containsText" priority="13311" operator="containsText" id="{9565C3C5-EB83-48D0-82F2-26F32497C9E4}">
            <xm:f>NOT(ISERROR(SEARCH('Listados Datos'!$P$5,AU176)))</xm:f>
            <xm:f>'Listados Datos'!$P$5</xm:f>
            <x14:dxf>
              <fill>
                <patternFill>
                  <bgColor rgb="FFFFFF00"/>
                </patternFill>
              </fill>
            </x14:dxf>
          </x14:cfRule>
          <x14:cfRule type="containsText" priority="13312" operator="containsText" id="{E048EA40-3646-4CFA-BE34-A4B4F4146693}">
            <xm:f>NOT(ISERROR(SEARCH('Listados Datos'!$P$6,AU176)))</xm:f>
            <xm:f>'Listados Datos'!$P$6</xm:f>
            <x14:dxf>
              <fill>
                <patternFill>
                  <bgColor rgb="FFFFC000"/>
                </patternFill>
              </fill>
            </x14:dxf>
          </x14:cfRule>
          <x14:cfRule type="containsText" priority="13313" operator="containsText" id="{9883FD28-F3AB-4C8D-83C8-95D0D9BC9501}">
            <xm:f>NOT(ISERROR(SEARCH('Listados Datos'!$P$7,AU176)))</xm:f>
            <xm:f>'Listados Datos'!$P$7</xm:f>
            <x14:dxf>
              <fill>
                <patternFill>
                  <bgColor rgb="FFFF0000"/>
                </patternFill>
              </fill>
            </x14:dxf>
          </x14:cfRule>
          <xm:sqref>AU176</xm:sqref>
        </x14:conditionalFormatting>
        <x14:conditionalFormatting xmlns:xm="http://schemas.microsoft.com/office/excel/2006/main">
          <x14:cfRule type="containsText" priority="13347" operator="containsText" id="{982C7711-5152-4C46-941B-0EB093C073A4}">
            <xm:f>NOT(ISERROR(SEARCH('Listados Datos'!$T$3,AE176)))</xm:f>
            <xm:f>'Listados Datos'!$T$3</xm:f>
            <x14:dxf>
              <fill>
                <patternFill patternType="solid">
                  <bgColor rgb="FFC00000"/>
                </patternFill>
              </fill>
            </x14:dxf>
          </x14:cfRule>
          <x14:cfRule type="containsText" priority="13348" operator="containsText" id="{AB10273D-0D98-4128-8159-5D127C5F79B8}">
            <xm:f>NOT(ISERROR(SEARCH('Listados Datos'!$T$4,AE176)))</xm:f>
            <xm:f>'Listados Datos'!$T$4</xm:f>
            <x14:dxf>
              <font>
                <b/>
                <i val="0"/>
                <color theme="0"/>
              </font>
              <fill>
                <patternFill>
                  <bgColor rgb="FFE26B0A"/>
                </patternFill>
              </fill>
            </x14:dxf>
          </x14:cfRule>
          <x14:cfRule type="containsText" priority="13349" operator="containsText" id="{10F4D09F-274B-4026-9284-771FBCDA5188}">
            <xm:f>NOT(ISERROR(SEARCH('Listados Datos'!$T$5,AE176)))</xm:f>
            <xm:f>'Listados Datos'!$T$5</xm:f>
            <x14:dxf>
              <font>
                <b/>
                <i val="0"/>
                <color auto="1"/>
              </font>
              <fill>
                <patternFill>
                  <bgColor rgb="FFFFFF00"/>
                </patternFill>
              </fill>
            </x14:dxf>
          </x14:cfRule>
          <x14:cfRule type="containsText" priority="13350" operator="containsText" id="{66F4925F-9B91-443E-9178-0A126C0B9005}">
            <xm:f>NOT(ISERROR(SEARCH('Listados Datos'!$T$6,AE176)))</xm:f>
            <xm:f>'Listados Datos'!$T$6</xm:f>
            <x14:dxf>
              <font>
                <b/>
                <i val="0"/>
              </font>
              <fill>
                <patternFill>
                  <bgColor rgb="FF92D050"/>
                </patternFill>
              </fill>
            </x14:dxf>
          </x14:cfRule>
          <xm:sqref>AE176:AF176</xm:sqref>
        </x14:conditionalFormatting>
        <x14:conditionalFormatting xmlns:xm="http://schemas.microsoft.com/office/excel/2006/main">
          <x14:cfRule type="containsText" priority="13343" operator="containsText" id="{A752864B-8867-443A-8CCD-5F379C78E501}">
            <xm:f>NOT(ISERROR(SEARCH('Listados Datos'!$T$3,AA176)))</xm:f>
            <xm:f>'Listados Datos'!$T$3</xm:f>
            <x14:dxf>
              <fill>
                <patternFill patternType="solid">
                  <bgColor rgb="FFC00000"/>
                </patternFill>
              </fill>
            </x14:dxf>
          </x14:cfRule>
          <x14:cfRule type="containsText" priority="13344" operator="containsText" id="{2763B9EA-86E0-447E-B9EA-007156BF4ED6}">
            <xm:f>NOT(ISERROR(SEARCH('Listados Datos'!$T$4,AA176)))</xm:f>
            <xm:f>'Listados Datos'!$T$4</xm:f>
            <x14:dxf>
              <font>
                <b/>
                <i val="0"/>
                <color theme="0"/>
              </font>
              <fill>
                <patternFill>
                  <bgColor rgb="FFE26B0A"/>
                </patternFill>
              </fill>
            </x14:dxf>
          </x14:cfRule>
          <x14:cfRule type="containsText" priority="13345" operator="containsText" id="{9779D785-26B5-4AAC-A220-5D0E8A8E7892}">
            <xm:f>NOT(ISERROR(SEARCH('Listados Datos'!$T$5,AA176)))</xm:f>
            <xm:f>'Listados Datos'!$T$5</xm:f>
            <x14:dxf>
              <font>
                <b/>
                <i val="0"/>
                <color auto="1"/>
              </font>
              <fill>
                <patternFill>
                  <bgColor rgb="FFFFFF00"/>
                </patternFill>
              </fill>
            </x14:dxf>
          </x14:cfRule>
          <x14:cfRule type="containsText" priority="13346" operator="containsText" id="{11E0F3EF-E428-4CF7-9AF7-E6631DF0F08C}">
            <xm:f>NOT(ISERROR(SEARCH('Listados Datos'!$T$6,AA176)))</xm:f>
            <xm:f>'Listados Datos'!$T$6</xm:f>
            <x14:dxf>
              <font>
                <b/>
                <i val="0"/>
              </font>
              <fill>
                <patternFill>
                  <bgColor rgb="FF92D050"/>
                </patternFill>
              </fill>
            </x14:dxf>
          </x14:cfRule>
          <xm:sqref>AA176</xm:sqref>
        </x14:conditionalFormatting>
        <x14:conditionalFormatting xmlns:xm="http://schemas.microsoft.com/office/excel/2006/main">
          <x14:cfRule type="containsText" priority="13333" operator="containsText" id="{24B9BE5E-433F-4F01-9596-B54E9A6D331F}">
            <xm:f>NOT(ISERROR(SEARCH('Listados Datos'!$P$3,Y176)))</xm:f>
            <xm:f>'Listados Datos'!$P$3</xm:f>
            <x14:dxf>
              <fill>
                <patternFill>
                  <bgColor rgb="FF99CC00"/>
                </patternFill>
              </fill>
            </x14:dxf>
          </x14:cfRule>
          <x14:cfRule type="containsText" priority="13334" operator="containsText" id="{BAEFA014-A757-4CB7-A280-99AEF4087D25}">
            <xm:f>NOT(ISERROR(SEARCH('Listados Datos'!$P$4,Y176)))</xm:f>
            <xm:f>'Listados Datos'!$P$4</xm:f>
            <x14:dxf>
              <fill>
                <patternFill>
                  <bgColor rgb="FF33CC33"/>
                </patternFill>
              </fill>
            </x14:dxf>
          </x14:cfRule>
          <x14:cfRule type="containsText" priority="13335" operator="containsText" id="{CF492FEB-36B0-4EBE-944F-563ECD0C70DB}">
            <xm:f>NOT(ISERROR(SEARCH('Listados Datos'!$P$5,Y176)))</xm:f>
            <xm:f>'Listados Datos'!$P$5</xm:f>
            <x14:dxf>
              <fill>
                <patternFill>
                  <bgColor rgb="FFFFFF00"/>
                </patternFill>
              </fill>
            </x14:dxf>
          </x14:cfRule>
          <x14:cfRule type="containsText" priority="13336" operator="containsText" id="{2246ADB2-2933-4E4E-A7B5-B6ED98DEAA6E}">
            <xm:f>NOT(ISERROR(SEARCH('Listados Datos'!$P$6,Y176)))</xm:f>
            <xm:f>'Listados Datos'!$P$6</xm:f>
            <x14:dxf>
              <fill>
                <patternFill>
                  <bgColor rgb="FFFFC000"/>
                </patternFill>
              </fill>
            </x14:dxf>
          </x14:cfRule>
          <x14:cfRule type="containsText" priority="13337" operator="containsText" id="{C7935AF4-10A4-4AC8-BDFD-36C80E7832AE}">
            <xm:f>NOT(ISERROR(SEARCH('Listados Datos'!$P$7,Y176)))</xm:f>
            <xm:f>'Listados Datos'!$P$7</xm:f>
            <x14:dxf>
              <fill>
                <patternFill>
                  <bgColor rgb="FFFF0000"/>
                </patternFill>
              </fill>
            </x14:dxf>
          </x14:cfRule>
          <xm:sqref>Y176</xm:sqref>
        </x14:conditionalFormatting>
        <x14:conditionalFormatting xmlns:xm="http://schemas.microsoft.com/office/excel/2006/main">
          <x14:cfRule type="containsText" priority="13319" operator="containsText" id="{DFED5B7E-4E62-4F06-94B4-2D39E737F504}">
            <xm:f>NOT(ISERROR(SEARCH('Listados Datos'!$T$3,AW176)))</xm:f>
            <xm:f>'Listados Datos'!$T$3</xm:f>
            <x14:dxf>
              <fill>
                <patternFill patternType="solid">
                  <bgColor rgb="FFC00000"/>
                </patternFill>
              </fill>
            </x14:dxf>
          </x14:cfRule>
          <x14:cfRule type="containsText" priority="13320" operator="containsText" id="{24960307-AA03-47EC-A239-6A882D0D8211}">
            <xm:f>NOT(ISERROR(SEARCH('Listados Datos'!$T$4,AW176)))</xm:f>
            <xm:f>'Listados Datos'!$T$4</xm:f>
            <x14:dxf>
              <font>
                <b/>
                <i val="0"/>
                <color theme="0"/>
              </font>
              <fill>
                <patternFill>
                  <bgColor rgb="FFE26B0A"/>
                </patternFill>
              </fill>
            </x14:dxf>
          </x14:cfRule>
          <x14:cfRule type="containsText" priority="13321" operator="containsText" id="{AEDE4D5B-B3E3-4F4C-AC7B-EC467FB5A081}">
            <xm:f>NOT(ISERROR(SEARCH('Listados Datos'!$T$5,AW176)))</xm:f>
            <xm:f>'Listados Datos'!$T$5</xm:f>
            <x14:dxf>
              <font>
                <b/>
                <i val="0"/>
                <color auto="1"/>
              </font>
              <fill>
                <patternFill>
                  <bgColor rgb="FFFFFF00"/>
                </patternFill>
              </fill>
            </x14:dxf>
          </x14:cfRule>
          <x14:cfRule type="containsText" priority="13322" operator="containsText" id="{D5092AD0-3816-4BCE-8967-B7F4F3347234}">
            <xm:f>NOT(ISERROR(SEARCH('Listados Datos'!$T$6,AW176)))</xm:f>
            <xm:f>'Listados Datos'!$T$6</xm:f>
            <x14:dxf>
              <font>
                <b/>
                <i val="0"/>
              </font>
              <fill>
                <patternFill>
                  <bgColor rgb="FF92D050"/>
                </patternFill>
              </fill>
            </x14:dxf>
          </x14:cfRule>
          <xm:sqref>AW176</xm:sqref>
        </x14:conditionalFormatting>
        <x14:conditionalFormatting xmlns:xm="http://schemas.microsoft.com/office/excel/2006/main">
          <x14:cfRule type="containsText" priority="13173" operator="containsText" id="{D472303B-FDE9-49AC-938E-E51CA78C06DC}">
            <xm:f>NOT(ISERROR(SEARCH('Listados Datos'!$P$3,AU187)))</xm:f>
            <xm:f>'Listados Datos'!$P$3</xm:f>
            <x14:dxf>
              <fill>
                <patternFill>
                  <bgColor rgb="FF99CC00"/>
                </patternFill>
              </fill>
            </x14:dxf>
          </x14:cfRule>
          <x14:cfRule type="containsText" priority="13174" operator="containsText" id="{78B63C1E-B9B6-4F81-8768-9F432B0B9C76}">
            <xm:f>NOT(ISERROR(SEARCH('Listados Datos'!$P$4,AU187)))</xm:f>
            <xm:f>'Listados Datos'!$P$4</xm:f>
            <x14:dxf>
              <fill>
                <patternFill>
                  <bgColor rgb="FF33CC33"/>
                </patternFill>
              </fill>
            </x14:dxf>
          </x14:cfRule>
          <x14:cfRule type="containsText" priority="13175" operator="containsText" id="{DECDCD78-7984-4275-97F5-292C8FAF07E1}">
            <xm:f>NOT(ISERROR(SEARCH('Listados Datos'!$P$5,AU187)))</xm:f>
            <xm:f>'Listados Datos'!$P$5</xm:f>
            <x14:dxf>
              <fill>
                <patternFill>
                  <bgColor rgb="FFFFFF00"/>
                </patternFill>
              </fill>
            </x14:dxf>
          </x14:cfRule>
          <x14:cfRule type="containsText" priority="13176" operator="containsText" id="{44CF299A-4EF6-4BD3-9112-C765CCB77360}">
            <xm:f>NOT(ISERROR(SEARCH('Listados Datos'!$P$6,AU187)))</xm:f>
            <xm:f>'Listados Datos'!$P$6</xm:f>
            <x14:dxf>
              <fill>
                <patternFill>
                  <bgColor rgb="FFFFC000"/>
                </patternFill>
              </fill>
            </x14:dxf>
          </x14:cfRule>
          <x14:cfRule type="containsText" priority="13177" operator="containsText" id="{A296D45C-3963-46DD-BC32-F4B37AC45A3C}">
            <xm:f>NOT(ISERROR(SEARCH('Listados Datos'!$P$7,AU187)))</xm:f>
            <xm:f>'Listados Datos'!$P$7</xm:f>
            <x14:dxf>
              <fill>
                <patternFill>
                  <bgColor rgb="FFFF0000"/>
                </patternFill>
              </fill>
            </x14:dxf>
          </x14:cfRule>
          <xm:sqref>AU187</xm:sqref>
        </x14:conditionalFormatting>
        <x14:conditionalFormatting xmlns:xm="http://schemas.microsoft.com/office/excel/2006/main">
          <x14:cfRule type="containsText" priority="13239" operator="containsText" id="{E2A7B7DF-CD2A-4F93-A4F1-0A3B77710223}">
            <xm:f>NOT(ISERROR(SEARCH('Listados Datos'!$T$3,AW189)))</xm:f>
            <xm:f>'Listados Datos'!$T$3</xm:f>
            <x14:dxf>
              <fill>
                <patternFill patternType="solid">
                  <bgColor rgb="FFC00000"/>
                </patternFill>
              </fill>
            </x14:dxf>
          </x14:cfRule>
          <x14:cfRule type="containsText" priority="13240" operator="containsText" id="{48103A41-4967-46D7-B168-927E98FCCA1C}">
            <xm:f>NOT(ISERROR(SEARCH('Listados Datos'!$T$4,AW189)))</xm:f>
            <xm:f>'Listados Datos'!$T$4</xm:f>
            <x14:dxf>
              <font>
                <b/>
                <i val="0"/>
                <color theme="0"/>
              </font>
              <fill>
                <patternFill>
                  <bgColor rgb="FFE26B0A"/>
                </patternFill>
              </fill>
            </x14:dxf>
          </x14:cfRule>
          <x14:cfRule type="containsText" priority="13241" operator="containsText" id="{4FA2BE43-FE77-4631-8D90-8417B206C820}">
            <xm:f>NOT(ISERROR(SEARCH('Listados Datos'!$T$5,AW189)))</xm:f>
            <xm:f>'Listados Datos'!$T$5</xm:f>
            <x14:dxf>
              <font>
                <b/>
                <i val="0"/>
                <color auto="1"/>
              </font>
              <fill>
                <patternFill>
                  <bgColor rgb="FFFFFF00"/>
                </patternFill>
              </fill>
            </x14:dxf>
          </x14:cfRule>
          <x14:cfRule type="containsText" priority="13242" operator="containsText" id="{959F9CB9-4797-4C7A-94DB-9562D2328F3E}">
            <xm:f>NOT(ISERROR(SEARCH('Listados Datos'!$T$6,AW189)))</xm:f>
            <xm:f>'Listados Datos'!$T$6</xm:f>
            <x14:dxf>
              <font>
                <b/>
                <i val="0"/>
              </font>
              <fill>
                <patternFill>
                  <bgColor rgb="FF92D050"/>
                </patternFill>
              </fill>
            </x14:dxf>
          </x14:cfRule>
          <xm:sqref>AW189</xm:sqref>
        </x14:conditionalFormatting>
        <x14:conditionalFormatting xmlns:xm="http://schemas.microsoft.com/office/excel/2006/main">
          <x14:cfRule type="containsText" priority="13229" operator="containsText" id="{76F612DB-9296-4F96-95E3-F93D256A9C1A}">
            <xm:f>NOT(ISERROR(SEARCH('Listados Datos'!$P$3,AU189)))</xm:f>
            <xm:f>'Listados Datos'!$P$3</xm:f>
            <x14:dxf>
              <fill>
                <patternFill>
                  <bgColor rgb="FF99CC00"/>
                </patternFill>
              </fill>
            </x14:dxf>
          </x14:cfRule>
          <x14:cfRule type="containsText" priority="13230" operator="containsText" id="{30B88DDA-236D-4DC9-A15E-271A85357CBC}">
            <xm:f>NOT(ISERROR(SEARCH('Listados Datos'!$P$4,AU189)))</xm:f>
            <xm:f>'Listados Datos'!$P$4</xm:f>
            <x14:dxf>
              <fill>
                <patternFill>
                  <bgColor rgb="FF33CC33"/>
                </patternFill>
              </fill>
            </x14:dxf>
          </x14:cfRule>
          <x14:cfRule type="containsText" priority="13231" operator="containsText" id="{1B8C80FA-189A-4BD9-A3B3-AAB99035CE62}">
            <xm:f>NOT(ISERROR(SEARCH('Listados Datos'!$P$5,AU189)))</xm:f>
            <xm:f>'Listados Datos'!$P$5</xm:f>
            <x14:dxf>
              <fill>
                <patternFill>
                  <bgColor rgb="FFFFFF00"/>
                </patternFill>
              </fill>
            </x14:dxf>
          </x14:cfRule>
          <x14:cfRule type="containsText" priority="13232" operator="containsText" id="{EADE6BC3-B5AE-45AC-9C8E-04B80281474E}">
            <xm:f>NOT(ISERROR(SEARCH('Listados Datos'!$P$6,AU189)))</xm:f>
            <xm:f>'Listados Datos'!$P$6</xm:f>
            <x14:dxf>
              <fill>
                <patternFill>
                  <bgColor rgb="FFFFC000"/>
                </patternFill>
              </fill>
            </x14:dxf>
          </x14:cfRule>
          <x14:cfRule type="containsText" priority="13233" operator="containsText" id="{7155230B-25B5-41EB-8657-289AF3702003}">
            <xm:f>NOT(ISERROR(SEARCH('Listados Datos'!$P$7,AU189)))</xm:f>
            <xm:f>'Listados Datos'!$P$7</xm:f>
            <x14:dxf>
              <fill>
                <patternFill>
                  <bgColor rgb="FFFF0000"/>
                </patternFill>
              </fill>
            </x14:dxf>
          </x14:cfRule>
          <xm:sqref>AU189</xm:sqref>
        </x14:conditionalFormatting>
        <x14:conditionalFormatting xmlns:xm="http://schemas.microsoft.com/office/excel/2006/main">
          <x14:cfRule type="containsText" priority="13197" operator="containsText" id="{AE8B2F5C-642A-457D-A771-02F10BE37C18}">
            <xm:f>NOT(ISERROR(SEARCH('Listados Datos'!$T$3,AW186)))</xm:f>
            <xm:f>'Listados Datos'!$T$3</xm:f>
            <x14:dxf>
              <fill>
                <patternFill patternType="solid">
                  <bgColor rgb="FFC00000"/>
                </patternFill>
              </fill>
            </x14:dxf>
          </x14:cfRule>
          <x14:cfRule type="containsText" priority="13198" operator="containsText" id="{66AB2EE6-DF2D-44A6-A2F8-AAA19F12193E}">
            <xm:f>NOT(ISERROR(SEARCH('Listados Datos'!$T$4,AW186)))</xm:f>
            <xm:f>'Listados Datos'!$T$4</xm:f>
            <x14:dxf>
              <font>
                <b/>
                <i val="0"/>
                <color theme="0"/>
              </font>
              <fill>
                <patternFill>
                  <bgColor rgb="FFE26B0A"/>
                </patternFill>
              </fill>
            </x14:dxf>
          </x14:cfRule>
          <x14:cfRule type="containsText" priority="13199" operator="containsText" id="{6E99E022-8962-4B9F-90B2-B8357386DB11}">
            <xm:f>NOT(ISERROR(SEARCH('Listados Datos'!$T$5,AW186)))</xm:f>
            <xm:f>'Listados Datos'!$T$5</xm:f>
            <x14:dxf>
              <font>
                <b/>
                <i val="0"/>
                <color auto="1"/>
              </font>
              <fill>
                <patternFill>
                  <bgColor rgb="FFFFFF00"/>
                </patternFill>
              </fill>
            </x14:dxf>
          </x14:cfRule>
          <x14:cfRule type="containsText" priority="13200" operator="containsText" id="{C32EEAA8-7753-40B9-A275-6492481FFD3F}">
            <xm:f>NOT(ISERROR(SEARCH('Listados Datos'!$T$6,AW186)))</xm:f>
            <xm:f>'Listados Datos'!$T$6</xm:f>
            <x14:dxf>
              <font>
                <b/>
                <i val="0"/>
              </font>
              <fill>
                <patternFill>
                  <bgColor rgb="FF92D050"/>
                </patternFill>
              </fill>
            </x14:dxf>
          </x14:cfRule>
          <xm:sqref>AW186</xm:sqref>
        </x14:conditionalFormatting>
        <x14:conditionalFormatting xmlns:xm="http://schemas.microsoft.com/office/excel/2006/main">
          <x14:cfRule type="containsText" priority="13187" operator="containsText" id="{80F40ECF-B778-442A-8FC3-267F7B08EF93}">
            <xm:f>NOT(ISERROR(SEARCH('Listados Datos'!$P$3,AU186)))</xm:f>
            <xm:f>'Listados Datos'!$P$3</xm:f>
            <x14:dxf>
              <fill>
                <patternFill>
                  <bgColor rgb="FF99CC00"/>
                </patternFill>
              </fill>
            </x14:dxf>
          </x14:cfRule>
          <x14:cfRule type="containsText" priority="13188" operator="containsText" id="{E85791A1-3E09-444B-AE5E-2CA38E291724}">
            <xm:f>NOT(ISERROR(SEARCH('Listados Datos'!$P$4,AU186)))</xm:f>
            <xm:f>'Listados Datos'!$P$4</xm:f>
            <x14:dxf>
              <fill>
                <patternFill>
                  <bgColor rgb="FF33CC33"/>
                </patternFill>
              </fill>
            </x14:dxf>
          </x14:cfRule>
          <x14:cfRule type="containsText" priority="13189" operator="containsText" id="{DB82FD82-0390-4DC0-B0AA-3A6F1C4A8B27}">
            <xm:f>NOT(ISERROR(SEARCH('Listados Datos'!$P$5,AU186)))</xm:f>
            <xm:f>'Listados Datos'!$P$5</xm:f>
            <x14:dxf>
              <fill>
                <patternFill>
                  <bgColor rgb="FFFFFF00"/>
                </patternFill>
              </fill>
            </x14:dxf>
          </x14:cfRule>
          <x14:cfRule type="containsText" priority="13190" operator="containsText" id="{0E2174A9-97BA-495F-8305-FFD5A353E243}">
            <xm:f>NOT(ISERROR(SEARCH('Listados Datos'!$P$6,AU186)))</xm:f>
            <xm:f>'Listados Datos'!$P$6</xm:f>
            <x14:dxf>
              <fill>
                <patternFill>
                  <bgColor rgb="FFFFC000"/>
                </patternFill>
              </fill>
            </x14:dxf>
          </x14:cfRule>
          <x14:cfRule type="containsText" priority="13191" operator="containsText" id="{FEF7ECD7-31F0-4863-BFF3-35BA7E3E938C}">
            <xm:f>NOT(ISERROR(SEARCH('Listados Datos'!$P$7,AU186)))</xm:f>
            <xm:f>'Listados Datos'!$P$7</xm:f>
            <x14:dxf>
              <fill>
                <patternFill>
                  <bgColor rgb="FFFF0000"/>
                </patternFill>
              </fill>
            </x14:dxf>
          </x14:cfRule>
          <xm:sqref>AU186</xm:sqref>
        </x14:conditionalFormatting>
        <x14:conditionalFormatting xmlns:xm="http://schemas.microsoft.com/office/excel/2006/main">
          <x14:cfRule type="containsText" priority="13305" operator="containsText" id="{BA93060E-22A9-4C58-95BF-9A13D416C68A}">
            <xm:f>NOT(ISERROR(SEARCH('Listados Datos'!$T$3,AE184)))</xm:f>
            <xm:f>'Listados Datos'!$T$3</xm:f>
            <x14:dxf>
              <fill>
                <patternFill patternType="solid">
                  <bgColor rgb="FFC00000"/>
                </patternFill>
              </fill>
            </x14:dxf>
          </x14:cfRule>
          <x14:cfRule type="containsText" priority="13306" operator="containsText" id="{AC7A712B-F5DB-45CF-9E7B-F564E16E4049}">
            <xm:f>NOT(ISERROR(SEARCH('Listados Datos'!$T$4,AE184)))</xm:f>
            <xm:f>'Listados Datos'!$T$4</xm:f>
            <x14:dxf>
              <font>
                <b/>
                <i val="0"/>
                <color theme="0"/>
              </font>
              <fill>
                <patternFill>
                  <bgColor rgb="FFE26B0A"/>
                </patternFill>
              </fill>
            </x14:dxf>
          </x14:cfRule>
          <x14:cfRule type="containsText" priority="13307" operator="containsText" id="{07069C89-6487-4F2C-B7FD-A743B0BB1CA0}">
            <xm:f>NOT(ISERROR(SEARCH('Listados Datos'!$T$5,AE184)))</xm:f>
            <xm:f>'Listados Datos'!$T$5</xm:f>
            <x14:dxf>
              <font>
                <b/>
                <i val="0"/>
                <color auto="1"/>
              </font>
              <fill>
                <patternFill>
                  <bgColor rgb="FFFFFF00"/>
                </patternFill>
              </fill>
            </x14:dxf>
          </x14:cfRule>
          <x14:cfRule type="containsText" priority="13308" operator="containsText" id="{136ABBA5-0AC4-4CD0-A09A-A14F6AE3AE01}">
            <xm:f>NOT(ISERROR(SEARCH('Listados Datos'!$T$6,AE184)))</xm:f>
            <xm:f>'Listados Datos'!$T$6</xm:f>
            <x14:dxf>
              <font>
                <b/>
                <i val="0"/>
              </font>
              <fill>
                <patternFill>
                  <bgColor rgb="FF92D050"/>
                </patternFill>
              </fill>
            </x14:dxf>
          </x14:cfRule>
          <xm:sqref>AE184:AF185 AE189:AF189</xm:sqref>
        </x14:conditionalFormatting>
        <x14:conditionalFormatting xmlns:xm="http://schemas.microsoft.com/office/excel/2006/main">
          <x14:cfRule type="containsText" priority="13301" operator="containsText" id="{87859D97-2A22-40FE-9C59-C17EFE6583B8}">
            <xm:f>NOT(ISERROR(SEARCH('Listados Datos'!$T$3,AA184)))</xm:f>
            <xm:f>'Listados Datos'!$T$3</xm:f>
            <x14:dxf>
              <fill>
                <patternFill patternType="solid">
                  <bgColor rgb="FFC00000"/>
                </patternFill>
              </fill>
            </x14:dxf>
          </x14:cfRule>
          <x14:cfRule type="containsText" priority="13302" operator="containsText" id="{1DA95376-773C-4666-812D-89D46CF84B2A}">
            <xm:f>NOT(ISERROR(SEARCH('Listados Datos'!$T$4,AA184)))</xm:f>
            <xm:f>'Listados Datos'!$T$4</xm:f>
            <x14:dxf>
              <font>
                <b/>
                <i val="0"/>
                <color theme="0"/>
              </font>
              <fill>
                <patternFill>
                  <bgColor rgb="FFE26B0A"/>
                </patternFill>
              </fill>
            </x14:dxf>
          </x14:cfRule>
          <x14:cfRule type="containsText" priority="13303" operator="containsText" id="{B4D99799-2135-493C-AF08-FBF0AA638F47}">
            <xm:f>NOT(ISERROR(SEARCH('Listados Datos'!$T$5,AA184)))</xm:f>
            <xm:f>'Listados Datos'!$T$5</xm:f>
            <x14:dxf>
              <font>
                <b/>
                <i val="0"/>
                <color auto="1"/>
              </font>
              <fill>
                <patternFill>
                  <bgColor rgb="FFFFFF00"/>
                </patternFill>
              </fill>
            </x14:dxf>
          </x14:cfRule>
          <x14:cfRule type="containsText" priority="13304" operator="containsText" id="{4BE52729-0EA9-4F74-A53F-CAA8B99F097D}">
            <xm:f>NOT(ISERROR(SEARCH('Listados Datos'!$T$6,AA184)))</xm:f>
            <xm:f>'Listados Datos'!$T$6</xm:f>
            <x14:dxf>
              <font>
                <b/>
                <i val="0"/>
              </font>
              <fill>
                <patternFill>
                  <bgColor rgb="FF92D050"/>
                </patternFill>
              </fill>
            </x14:dxf>
          </x14:cfRule>
          <xm:sqref>AA184:AA185</xm:sqref>
        </x14:conditionalFormatting>
        <x14:conditionalFormatting xmlns:xm="http://schemas.microsoft.com/office/excel/2006/main">
          <x14:cfRule type="containsText" priority="13291" operator="containsText" id="{F3BA5DA4-7804-4399-A497-D897CD23D908}">
            <xm:f>NOT(ISERROR(SEARCH('Listados Datos'!$P$3,Y184)))</xm:f>
            <xm:f>'Listados Datos'!$P$3</xm:f>
            <x14:dxf>
              <fill>
                <patternFill>
                  <bgColor rgb="FF99CC00"/>
                </patternFill>
              </fill>
            </x14:dxf>
          </x14:cfRule>
          <x14:cfRule type="containsText" priority="13292" operator="containsText" id="{59DBEAAC-2E13-4F9C-A742-0906D7A36A86}">
            <xm:f>NOT(ISERROR(SEARCH('Listados Datos'!$P$4,Y184)))</xm:f>
            <xm:f>'Listados Datos'!$P$4</xm:f>
            <x14:dxf>
              <fill>
                <patternFill>
                  <bgColor rgb="FF33CC33"/>
                </patternFill>
              </fill>
            </x14:dxf>
          </x14:cfRule>
          <x14:cfRule type="containsText" priority="13293" operator="containsText" id="{BDA90642-38A6-4F93-8DD0-6E3BB38EEC49}">
            <xm:f>NOT(ISERROR(SEARCH('Listados Datos'!$P$5,Y184)))</xm:f>
            <xm:f>'Listados Datos'!$P$5</xm:f>
            <x14:dxf>
              <fill>
                <patternFill>
                  <bgColor rgb="FFFFFF00"/>
                </patternFill>
              </fill>
            </x14:dxf>
          </x14:cfRule>
          <x14:cfRule type="containsText" priority="13294" operator="containsText" id="{C231CA28-1162-40DF-9A0C-90CDE533419A}">
            <xm:f>NOT(ISERROR(SEARCH('Listados Datos'!$P$6,Y184)))</xm:f>
            <xm:f>'Listados Datos'!$P$6</xm:f>
            <x14:dxf>
              <fill>
                <patternFill>
                  <bgColor rgb="FFFFC000"/>
                </patternFill>
              </fill>
            </x14:dxf>
          </x14:cfRule>
          <x14:cfRule type="containsText" priority="13295" operator="containsText" id="{1BB3EBF7-C405-42C2-8348-A6911D215430}">
            <xm:f>NOT(ISERROR(SEARCH('Listados Datos'!$P$7,Y184)))</xm:f>
            <xm:f>'Listados Datos'!$P$7</xm:f>
            <x14:dxf>
              <fill>
                <patternFill>
                  <bgColor rgb="FFFF0000"/>
                </patternFill>
              </fill>
            </x14:dxf>
          </x14:cfRule>
          <xm:sqref>Y184:Y185</xm:sqref>
        </x14:conditionalFormatting>
        <x14:conditionalFormatting xmlns:xm="http://schemas.microsoft.com/office/excel/2006/main">
          <x14:cfRule type="containsText" priority="13267" operator="containsText" id="{BD98DD4D-88DC-44D7-BABE-D4DE99C42270}">
            <xm:f>NOT(ISERROR(SEARCH('Listados Datos'!$T$3,AW184)))</xm:f>
            <xm:f>'Listados Datos'!$T$3</xm:f>
            <x14:dxf>
              <fill>
                <patternFill patternType="solid">
                  <bgColor rgb="FFC00000"/>
                </patternFill>
              </fill>
            </x14:dxf>
          </x14:cfRule>
          <x14:cfRule type="containsText" priority="13268" operator="containsText" id="{09DC212B-6AA1-4A72-95D9-A6149D21849D}">
            <xm:f>NOT(ISERROR(SEARCH('Listados Datos'!$T$4,AW184)))</xm:f>
            <xm:f>'Listados Datos'!$T$4</xm:f>
            <x14:dxf>
              <font>
                <b/>
                <i val="0"/>
                <color theme="0"/>
              </font>
              <fill>
                <patternFill>
                  <bgColor rgb="FFE26B0A"/>
                </patternFill>
              </fill>
            </x14:dxf>
          </x14:cfRule>
          <x14:cfRule type="containsText" priority="13269" operator="containsText" id="{088EC2C1-4322-4277-92A9-F6B63E98C983}">
            <xm:f>NOT(ISERROR(SEARCH('Listados Datos'!$T$5,AW184)))</xm:f>
            <xm:f>'Listados Datos'!$T$5</xm:f>
            <x14:dxf>
              <font>
                <b/>
                <i val="0"/>
                <color auto="1"/>
              </font>
              <fill>
                <patternFill>
                  <bgColor rgb="FFFFFF00"/>
                </patternFill>
              </fill>
            </x14:dxf>
          </x14:cfRule>
          <x14:cfRule type="containsText" priority="13270" operator="containsText" id="{5388828D-AC9E-4853-8121-AC45D403959C}">
            <xm:f>NOT(ISERROR(SEARCH('Listados Datos'!$T$6,AW184)))</xm:f>
            <xm:f>'Listados Datos'!$T$6</xm:f>
            <x14:dxf>
              <font>
                <b/>
                <i val="0"/>
              </font>
              <fill>
                <patternFill>
                  <bgColor rgb="FF92D050"/>
                </patternFill>
              </fill>
            </x14:dxf>
          </x14:cfRule>
          <xm:sqref>AW184</xm:sqref>
        </x14:conditionalFormatting>
        <x14:conditionalFormatting xmlns:xm="http://schemas.microsoft.com/office/excel/2006/main">
          <x14:cfRule type="containsText" priority="13257" operator="containsText" id="{9452DDBD-5A57-42A2-BD04-62B37D0C9A23}">
            <xm:f>NOT(ISERROR(SEARCH('Listados Datos'!$P$3,AU184)))</xm:f>
            <xm:f>'Listados Datos'!$P$3</xm:f>
            <x14:dxf>
              <fill>
                <patternFill>
                  <bgColor rgb="FF99CC00"/>
                </patternFill>
              </fill>
            </x14:dxf>
          </x14:cfRule>
          <x14:cfRule type="containsText" priority="13258" operator="containsText" id="{291D50FD-C5D9-488C-81E7-5759CB8838BC}">
            <xm:f>NOT(ISERROR(SEARCH('Listados Datos'!$P$4,AU184)))</xm:f>
            <xm:f>'Listados Datos'!$P$4</xm:f>
            <x14:dxf>
              <fill>
                <patternFill>
                  <bgColor rgb="FF33CC33"/>
                </patternFill>
              </fill>
            </x14:dxf>
          </x14:cfRule>
          <x14:cfRule type="containsText" priority="13259" operator="containsText" id="{5F54FCF0-AA8E-4B35-9428-23D3C3DFB9F0}">
            <xm:f>NOT(ISERROR(SEARCH('Listados Datos'!$P$5,AU184)))</xm:f>
            <xm:f>'Listados Datos'!$P$5</xm:f>
            <x14:dxf>
              <fill>
                <patternFill>
                  <bgColor rgb="FFFFFF00"/>
                </patternFill>
              </fill>
            </x14:dxf>
          </x14:cfRule>
          <x14:cfRule type="containsText" priority="13260" operator="containsText" id="{FCB876D8-0140-43D9-9080-ACE357B73AF9}">
            <xm:f>NOT(ISERROR(SEARCH('Listados Datos'!$P$6,AU184)))</xm:f>
            <xm:f>'Listados Datos'!$P$6</xm:f>
            <x14:dxf>
              <fill>
                <patternFill>
                  <bgColor rgb="FFFFC000"/>
                </patternFill>
              </fill>
            </x14:dxf>
          </x14:cfRule>
          <x14:cfRule type="containsText" priority="13261" operator="containsText" id="{1839D051-C8AC-46E2-8AEE-3E89DCF134F7}">
            <xm:f>NOT(ISERROR(SEARCH('Listados Datos'!$P$7,AU184)))</xm:f>
            <xm:f>'Listados Datos'!$P$7</xm:f>
            <x14:dxf>
              <fill>
                <patternFill>
                  <bgColor rgb="FFFF0000"/>
                </patternFill>
              </fill>
            </x14:dxf>
          </x14:cfRule>
          <xm:sqref>AU184</xm:sqref>
        </x14:conditionalFormatting>
        <x14:conditionalFormatting xmlns:xm="http://schemas.microsoft.com/office/excel/2006/main">
          <x14:cfRule type="containsText" priority="13253" operator="containsText" id="{598E3C1B-6F0C-4142-B9BD-6B1B588F88BE}">
            <xm:f>NOT(ISERROR(SEARCH('Listados Datos'!$T$3,AW185)))</xm:f>
            <xm:f>'Listados Datos'!$T$3</xm:f>
            <x14:dxf>
              <fill>
                <patternFill patternType="solid">
                  <bgColor rgb="FFC00000"/>
                </patternFill>
              </fill>
            </x14:dxf>
          </x14:cfRule>
          <x14:cfRule type="containsText" priority="13254" operator="containsText" id="{5CE1340E-8908-43EC-831E-ED7C1274BA91}">
            <xm:f>NOT(ISERROR(SEARCH('Listados Datos'!$T$4,AW185)))</xm:f>
            <xm:f>'Listados Datos'!$T$4</xm:f>
            <x14:dxf>
              <font>
                <b/>
                <i val="0"/>
                <color theme="0"/>
              </font>
              <fill>
                <patternFill>
                  <bgColor rgb="FFE26B0A"/>
                </patternFill>
              </fill>
            </x14:dxf>
          </x14:cfRule>
          <x14:cfRule type="containsText" priority="13255" operator="containsText" id="{63067EBE-FDA2-495B-AE7F-957F7361F898}">
            <xm:f>NOT(ISERROR(SEARCH('Listados Datos'!$T$5,AW185)))</xm:f>
            <xm:f>'Listados Datos'!$T$5</xm:f>
            <x14:dxf>
              <font>
                <b/>
                <i val="0"/>
                <color auto="1"/>
              </font>
              <fill>
                <patternFill>
                  <bgColor rgb="FFFFFF00"/>
                </patternFill>
              </fill>
            </x14:dxf>
          </x14:cfRule>
          <x14:cfRule type="containsText" priority="13256" operator="containsText" id="{6C235D38-2080-48C3-AA01-DB466E605A86}">
            <xm:f>NOT(ISERROR(SEARCH('Listados Datos'!$T$6,AW185)))</xm:f>
            <xm:f>'Listados Datos'!$T$6</xm:f>
            <x14:dxf>
              <font>
                <b/>
                <i val="0"/>
              </font>
              <fill>
                <patternFill>
                  <bgColor rgb="FF92D050"/>
                </patternFill>
              </fill>
            </x14:dxf>
          </x14:cfRule>
          <xm:sqref>AW185</xm:sqref>
        </x14:conditionalFormatting>
        <x14:conditionalFormatting xmlns:xm="http://schemas.microsoft.com/office/excel/2006/main">
          <x14:cfRule type="containsText" priority="13243" operator="containsText" id="{4CAB657D-92E9-4823-B8CD-799AE459C6BC}">
            <xm:f>NOT(ISERROR(SEARCH('Listados Datos'!$P$3,AU185)))</xm:f>
            <xm:f>'Listados Datos'!$P$3</xm:f>
            <x14:dxf>
              <fill>
                <patternFill>
                  <bgColor rgb="FF99CC00"/>
                </patternFill>
              </fill>
            </x14:dxf>
          </x14:cfRule>
          <x14:cfRule type="containsText" priority="13244" operator="containsText" id="{7BDDB08B-D416-4F03-83ED-DD6550F5ADAB}">
            <xm:f>NOT(ISERROR(SEARCH('Listados Datos'!$P$4,AU185)))</xm:f>
            <xm:f>'Listados Datos'!$P$4</xm:f>
            <x14:dxf>
              <fill>
                <patternFill>
                  <bgColor rgb="FF33CC33"/>
                </patternFill>
              </fill>
            </x14:dxf>
          </x14:cfRule>
          <x14:cfRule type="containsText" priority="13245" operator="containsText" id="{6DFC4D18-E37B-4F06-9C27-1EB6C00009FB}">
            <xm:f>NOT(ISERROR(SEARCH('Listados Datos'!$P$5,AU185)))</xm:f>
            <xm:f>'Listados Datos'!$P$5</xm:f>
            <x14:dxf>
              <fill>
                <patternFill>
                  <bgColor rgb="FFFFFF00"/>
                </patternFill>
              </fill>
            </x14:dxf>
          </x14:cfRule>
          <x14:cfRule type="containsText" priority="13246" operator="containsText" id="{47A80016-DC31-4160-8235-FFF2D8C987F7}">
            <xm:f>NOT(ISERROR(SEARCH('Listados Datos'!$P$6,AU185)))</xm:f>
            <xm:f>'Listados Datos'!$P$6</xm:f>
            <x14:dxf>
              <fill>
                <patternFill>
                  <bgColor rgb="FFFFC000"/>
                </patternFill>
              </fill>
            </x14:dxf>
          </x14:cfRule>
          <x14:cfRule type="containsText" priority="13247" operator="containsText" id="{C10E1367-3CC9-4101-A533-B4924DDF3BB6}">
            <xm:f>NOT(ISERROR(SEARCH('Listados Datos'!$P$7,AU185)))</xm:f>
            <xm:f>'Listados Datos'!$P$7</xm:f>
            <x14:dxf>
              <fill>
                <patternFill>
                  <bgColor rgb="FFFF0000"/>
                </patternFill>
              </fill>
            </x14:dxf>
          </x14:cfRule>
          <xm:sqref>AU185</xm:sqref>
        </x14:conditionalFormatting>
        <x14:conditionalFormatting xmlns:xm="http://schemas.microsoft.com/office/excel/2006/main">
          <x14:cfRule type="containsText" priority="13225" operator="containsText" id="{44AFDEE5-668E-420E-AA91-D0409F19FEB7}">
            <xm:f>NOT(ISERROR(SEARCH('Listados Datos'!$T$3,AE186)))</xm:f>
            <xm:f>'Listados Datos'!$T$3</xm:f>
            <x14:dxf>
              <fill>
                <patternFill patternType="solid">
                  <bgColor rgb="FFC00000"/>
                </patternFill>
              </fill>
            </x14:dxf>
          </x14:cfRule>
          <x14:cfRule type="containsText" priority="13226" operator="containsText" id="{3375CDAA-5939-40E1-A8FD-8DD2DA68D90D}">
            <xm:f>NOT(ISERROR(SEARCH('Listados Datos'!$T$4,AE186)))</xm:f>
            <xm:f>'Listados Datos'!$T$4</xm:f>
            <x14:dxf>
              <font>
                <b/>
                <i val="0"/>
                <color theme="0"/>
              </font>
              <fill>
                <patternFill>
                  <bgColor rgb="FFE26B0A"/>
                </patternFill>
              </fill>
            </x14:dxf>
          </x14:cfRule>
          <x14:cfRule type="containsText" priority="13227" operator="containsText" id="{073CBCCB-4647-4FCA-8640-29DF5D2C18EC}">
            <xm:f>NOT(ISERROR(SEARCH('Listados Datos'!$T$5,AE186)))</xm:f>
            <xm:f>'Listados Datos'!$T$5</xm:f>
            <x14:dxf>
              <font>
                <b/>
                <i val="0"/>
                <color auto="1"/>
              </font>
              <fill>
                <patternFill>
                  <bgColor rgb="FFFFFF00"/>
                </patternFill>
              </fill>
            </x14:dxf>
          </x14:cfRule>
          <x14:cfRule type="containsText" priority="13228" operator="containsText" id="{C2578CE3-6101-4592-BE92-755A3A1DE79F}">
            <xm:f>NOT(ISERROR(SEARCH('Listados Datos'!$T$6,AE186)))</xm:f>
            <xm:f>'Listados Datos'!$T$6</xm:f>
            <x14:dxf>
              <font>
                <b/>
                <i val="0"/>
              </font>
              <fill>
                <patternFill>
                  <bgColor rgb="FF92D050"/>
                </patternFill>
              </fill>
            </x14:dxf>
          </x14:cfRule>
          <xm:sqref>AE186:AF187</xm:sqref>
        </x14:conditionalFormatting>
        <x14:conditionalFormatting xmlns:xm="http://schemas.microsoft.com/office/excel/2006/main">
          <x14:cfRule type="containsText" priority="13221" operator="containsText" id="{4D17FCA0-3BF8-4386-99B8-3838ADCC36DB}">
            <xm:f>NOT(ISERROR(SEARCH('Listados Datos'!$T$3,AA186)))</xm:f>
            <xm:f>'Listados Datos'!$T$3</xm:f>
            <x14:dxf>
              <fill>
                <patternFill patternType="solid">
                  <bgColor rgb="FFC00000"/>
                </patternFill>
              </fill>
            </x14:dxf>
          </x14:cfRule>
          <x14:cfRule type="containsText" priority="13222" operator="containsText" id="{2DF25BD2-609A-4932-90EC-0F12D7AC77D1}">
            <xm:f>NOT(ISERROR(SEARCH('Listados Datos'!$T$4,AA186)))</xm:f>
            <xm:f>'Listados Datos'!$T$4</xm:f>
            <x14:dxf>
              <font>
                <b/>
                <i val="0"/>
                <color theme="0"/>
              </font>
              <fill>
                <patternFill>
                  <bgColor rgb="FFE26B0A"/>
                </patternFill>
              </fill>
            </x14:dxf>
          </x14:cfRule>
          <x14:cfRule type="containsText" priority="13223" operator="containsText" id="{88158795-6A56-41D9-8DCB-6D671CBF64F7}">
            <xm:f>NOT(ISERROR(SEARCH('Listados Datos'!$T$5,AA186)))</xm:f>
            <xm:f>'Listados Datos'!$T$5</xm:f>
            <x14:dxf>
              <font>
                <b/>
                <i val="0"/>
                <color auto="1"/>
              </font>
              <fill>
                <patternFill>
                  <bgColor rgb="FFFFFF00"/>
                </patternFill>
              </fill>
            </x14:dxf>
          </x14:cfRule>
          <x14:cfRule type="containsText" priority="13224" operator="containsText" id="{56ACDF88-1E43-4286-8AF3-391E8B253F96}">
            <xm:f>NOT(ISERROR(SEARCH('Listados Datos'!$T$6,AA186)))</xm:f>
            <xm:f>'Listados Datos'!$T$6</xm:f>
            <x14:dxf>
              <font>
                <b/>
                <i val="0"/>
              </font>
              <fill>
                <patternFill>
                  <bgColor rgb="FF92D050"/>
                </patternFill>
              </fill>
            </x14:dxf>
          </x14:cfRule>
          <xm:sqref>AA186:AA187</xm:sqref>
        </x14:conditionalFormatting>
        <x14:conditionalFormatting xmlns:xm="http://schemas.microsoft.com/office/excel/2006/main">
          <x14:cfRule type="containsText" priority="13211" operator="containsText" id="{405E9EC6-8129-4EF7-988F-215A99A023A7}">
            <xm:f>NOT(ISERROR(SEARCH('Listados Datos'!$P$3,Y186)))</xm:f>
            <xm:f>'Listados Datos'!$P$3</xm:f>
            <x14:dxf>
              <fill>
                <patternFill>
                  <bgColor rgb="FF99CC00"/>
                </patternFill>
              </fill>
            </x14:dxf>
          </x14:cfRule>
          <x14:cfRule type="containsText" priority="13212" operator="containsText" id="{0E66656D-0260-4C3B-89F9-B4F2A20296D6}">
            <xm:f>NOT(ISERROR(SEARCH('Listados Datos'!$P$4,Y186)))</xm:f>
            <xm:f>'Listados Datos'!$P$4</xm:f>
            <x14:dxf>
              <fill>
                <patternFill>
                  <bgColor rgb="FF33CC33"/>
                </patternFill>
              </fill>
            </x14:dxf>
          </x14:cfRule>
          <x14:cfRule type="containsText" priority="13213" operator="containsText" id="{2F58D118-2475-44F0-89A2-5DB538F15394}">
            <xm:f>NOT(ISERROR(SEARCH('Listados Datos'!$P$5,Y186)))</xm:f>
            <xm:f>'Listados Datos'!$P$5</xm:f>
            <x14:dxf>
              <fill>
                <patternFill>
                  <bgColor rgb="FFFFFF00"/>
                </patternFill>
              </fill>
            </x14:dxf>
          </x14:cfRule>
          <x14:cfRule type="containsText" priority="13214" operator="containsText" id="{81283557-641B-4547-A78B-94AF9CAE7891}">
            <xm:f>NOT(ISERROR(SEARCH('Listados Datos'!$P$6,Y186)))</xm:f>
            <xm:f>'Listados Datos'!$P$6</xm:f>
            <x14:dxf>
              <fill>
                <patternFill>
                  <bgColor rgb="FFFFC000"/>
                </patternFill>
              </fill>
            </x14:dxf>
          </x14:cfRule>
          <x14:cfRule type="containsText" priority="13215" operator="containsText" id="{93F22FA7-39AF-4535-9F29-339FAE12D32F}">
            <xm:f>NOT(ISERROR(SEARCH('Listados Datos'!$P$7,Y186)))</xm:f>
            <xm:f>'Listados Datos'!$P$7</xm:f>
            <x14:dxf>
              <fill>
                <patternFill>
                  <bgColor rgb="FFFF0000"/>
                </patternFill>
              </fill>
            </x14:dxf>
          </x14:cfRule>
          <xm:sqref>Y186:Y187</xm:sqref>
        </x14:conditionalFormatting>
        <x14:conditionalFormatting xmlns:xm="http://schemas.microsoft.com/office/excel/2006/main">
          <x14:cfRule type="containsText" priority="13183" operator="containsText" id="{470921EA-0C38-4CB9-817F-46C602C0E310}">
            <xm:f>NOT(ISERROR(SEARCH('Listados Datos'!$T$3,AW187)))</xm:f>
            <xm:f>'Listados Datos'!$T$3</xm:f>
            <x14:dxf>
              <fill>
                <patternFill patternType="solid">
                  <bgColor rgb="FFC00000"/>
                </patternFill>
              </fill>
            </x14:dxf>
          </x14:cfRule>
          <x14:cfRule type="containsText" priority="13184" operator="containsText" id="{266BEFA0-7919-43D2-A06C-B1798A99D3E3}">
            <xm:f>NOT(ISERROR(SEARCH('Listados Datos'!$T$4,AW187)))</xm:f>
            <xm:f>'Listados Datos'!$T$4</xm:f>
            <x14:dxf>
              <font>
                <b/>
                <i val="0"/>
                <color theme="0"/>
              </font>
              <fill>
                <patternFill>
                  <bgColor rgb="FFE26B0A"/>
                </patternFill>
              </fill>
            </x14:dxf>
          </x14:cfRule>
          <x14:cfRule type="containsText" priority="13185" operator="containsText" id="{F094EED4-328C-476C-BB06-CCA9A086F21A}">
            <xm:f>NOT(ISERROR(SEARCH('Listados Datos'!$T$5,AW187)))</xm:f>
            <xm:f>'Listados Datos'!$T$5</xm:f>
            <x14:dxf>
              <font>
                <b/>
                <i val="0"/>
                <color auto="1"/>
              </font>
              <fill>
                <patternFill>
                  <bgColor rgb="FFFFFF00"/>
                </patternFill>
              </fill>
            </x14:dxf>
          </x14:cfRule>
          <x14:cfRule type="containsText" priority="13186" operator="containsText" id="{7302446D-ADA4-44BF-AD0B-3E6128DAD6D4}">
            <xm:f>NOT(ISERROR(SEARCH('Listados Datos'!$T$6,AW187)))</xm:f>
            <xm:f>'Listados Datos'!$T$6</xm:f>
            <x14:dxf>
              <font>
                <b/>
                <i val="0"/>
              </font>
              <fill>
                <patternFill>
                  <bgColor rgb="FF92D050"/>
                </patternFill>
              </fill>
            </x14:dxf>
          </x14:cfRule>
          <xm:sqref>AW187</xm:sqref>
        </x14:conditionalFormatting>
        <x14:conditionalFormatting xmlns:xm="http://schemas.microsoft.com/office/excel/2006/main">
          <x14:cfRule type="containsText" priority="13131" operator="containsText" id="{0B31096F-D5CD-4518-8FF6-F2820E608C3D}">
            <xm:f>NOT(ISERROR(SEARCH('Listados Datos'!$P$3,AU188)))</xm:f>
            <xm:f>'Listados Datos'!$P$3</xm:f>
            <x14:dxf>
              <fill>
                <patternFill>
                  <bgColor rgb="FF99CC00"/>
                </patternFill>
              </fill>
            </x14:dxf>
          </x14:cfRule>
          <x14:cfRule type="containsText" priority="13132" operator="containsText" id="{B77CA28E-0896-4343-B09A-599877D83CCD}">
            <xm:f>NOT(ISERROR(SEARCH('Listados Datos'!$P$4,AU188)))</xm:f>
            <xm:f>'Listados Datos'!$P$4</xm:f>
            <x14:dxf>
              <fill>
                <patternFill>
                  <bgColor rgb="FF33CC33"/>
                </patternFill>
              </fill>
            </x14:dxf>
          </x14:cfRule>
          <x14:cfRule type="containsText" priority="13133" operator="containsText" id="{E2C87FBC-EFC9-467C-B66B-C312B8ECBC79}">
            <xm:f>NOT(ISERROR(SEARCH('Listados Datos'!$P$5,AU188)))</xm:f>
            <xm:f>'Listados Datos'!$P$5</xm:f>
            <x14:dxf>
              <fill>
                <patternFill>
                  <bgColor rgb="FFFFFF00"/>
                </patternFill>
              </fill>
            </x14:dxf>
          </x14:cfRule>
          <x14:cfRule type="containsText" priority="13134" operator="containsText" id="{9B5977C6-5847-4354-8B51-66A023BA56A9}">
            <xm:f>NOT(ISERROR(SEARCH('Listados Datos'!$P$6,AU188)))</xm:f>
            <xm:f>'Listados Datos'!$P$6</xm:f>
            <x14:dxf>
              <fill>
                <patternFill>
                  <bgColor rgb="FFFFC000"/>
                </patternFill>
              </fill>
            </x14:dxf>
          </x14:cfRule>
          <x14:cfRule type="containsText" priority="13135" operator="containsText" id="{09A192C3-2D76-42F1-8DA0-B42D780C6D5C}">
            <xm:f>NOT(ISERROR(SEARCH('Listados Datos'!$P$7,AU188)))</xm:f>
            <xm:f>'Listados Datos'!$P$7</xm:f>
            <x14:dxf>
              <fill>
                <patternFill>
                  <bgColor rgb="FFFF0000"/>
                </patternFill>
              </fill>
            </x14:dxf>
          </x14:cfRule>
          <xm:sqref>AU188</xm:sqref>
        </x14:conditionalFormatting>
        <x14:conditionalFormatting xmlns:xm="http://schemas.microsoft.com/office/excel/2006/main">
          <x14:cfRule type="containsText" priority="13169" operator="containsText" id="{CDE36FC1-88FD-4C85-B8A8-FBD9B54ED884}">
            <xm:f>NOT(ISERROR(SEARCH('Listados Datos'!$T$3,AE188)))</xm:f>
            <xm:f>'Listados Datos'!$T$3</xm:f>
            <x14:dxf>
              <fill>
                <patternFill patternType="solid">
                  <bgColor rgb="FFC00000"/>
                </patternFill>
              </fill>
            </x14:dxf>
          </x14:cfRule>
          <x14:cfRule type="containsText" priority="13170" operator="containsText" id="{E1CE076C-C915-4C03-B8CD-3FD389F40179}">
            <xm:f>NOT(ISERROR(SEARCH('Listados Datos'!$T$4,AE188)))</xm:f>
            <xm:f>'Listados Datos'!$T$4</xm:f>
            <x14:dxf>
              <font>
                <b/>
                <i val="0"/>
                <color theme="0"/>
              </font>
              <fill>
                <patternFill>
                  <bgColor rgb="FFE26B0A"/>
                </patternFill>
              </fill>
            </x14:dxf>
          </x14:cfRule>
          <x14:cfRule type="containsText" priority="13171" operator="containsText" id="{B6172379-1254-4344-ADEC-EEDD170FB038}">
            <xm:f>NOT(ISERROR(SEARCH('Listados Datos'!$T$5,AE188)))</xm:f>
            <xm:f>'Listados Datos'!$T$5</xm:f>
            <x14:dxf>
              <font>
                <b/>
                <i val="0"/>
                <color auto="1"/>
              </font>
              <fill>
                <patternFill>
                  <bgColor rgb="FFFFFF00"/>
                </patternFill>
              </fill>
            </x14:dxf>
          </x14:cfRule>
          <x14:cfRule type="containsText" priority="13172" operator="containsText" id="{8B2FE99B-4340-48B0-A713-26DE13BDE0C7}">
            <xm:f>NOT(ISERROR(SEARCH('Listados Datos'!$T$6,AE188)))</xm:f>
            <xm:f>'Listados Datos'!$T$6</xm:f>
            <x14:dxf>
              <font>
                <b/>
                <i val="0"/>
              </font>
              <fill>
                <patternFill>
                  <bgColor rgb="FF92D050"/>
                </patternFill>
              </fill>
            </x14:dxf>
          </x14:cfRule>
          <xm:sqref>AE188:AF188</xm:sqref>
        </x14:conditionalFormatting>
        <x14:conditionalFormatting xmlns:xm="http://schemas.microsoft.com/office/excel/2006/main">
          <x14:cfRule type="containsText" priority="13165" operator="containsText" id="{A4E31905-C6CD-4741-8019-85F9AC3F8C61}">
            <xm:f>NOT(ISERROR(SEARCH('Listados Datos'!$T$3,AA188)))</xm:f>
            <xm:f>'Listados Datos'!$T$3</xm:f>
            <x14:dxf>
              <fill>
                <patternFill patternType="solid">
                  <bgColor rgb="FFC00000"/>
                </patternFill>
              </fill>
            </x14:dxf>
          </x14:cfRule>
          <x14:cfRule type="containsText" priority="13166" operator="containsText" id="{3DCB6109-47EE-489A-8E9A-95168B8DF5A8}">
            <xm:f>NOT(ISERROR(SEARCH('Listados Datos'!$T$4,AA188)))</xm:f>
            <xm:f>'Listados Datos'!$T$4</xm:f>
            <x14:dxf>
              <font>
                <b/>
                <i val="0"/>
                <color theme="0"/>
              </font>
              <fill>
                <patternFill>
                  <bgColor rgb="FFE26B0A"/>
                </patternFill>
              </fill>
            </x14:dxf>
          </x14:cfRule>
          <x14:cfRule type="containsText" priority="13167" operator="containsText" id="{3D13A453-362E-49DC-ACE3-567646BD186D}">
            <xm:f>NOT(ISERROR(SEARCH('Listados Datos'!$T$5,AA188)))</xm:f>
            <xm:f>'Listados Datos'!$T$5</xm:f>
            <x14:dxf>
              <font>
                <b/>
                <i val="0"/>
                <color auto="1"/>
              </font>
              <fill>
                <patternFill>
                  <bgColor rgb="FFFFFF00"/>
                </patternFill>
              </fill>
            </x14:dxf>
          </x14:cfRule>
          <x14:cfRule type="containsText" priority="13168" operator="containsText" id="{9F59B1DB-B634-4DC6-8CB3-00BB1D7FBAD9}">
            <xm:f>NOT(ISERROR(SEARCH('Listados Datos'!$T$6,AA188)))</xm:f>
            <xm:f>'Listados Datos'!$T$6</xm:f>
            <x14:dxf>
              <font>
                <b/>
                <i val="0"/>
              </font>
              <fill>
                <patternFill>
                  <bgColor rgb="FF92D050"/>
                </patternFill>
              </fill>
            </x14:dxf>
          </x14:cfRule>
          <xm:sqref>AA188</xm:sqref>
        </x14:conditionalFormatting>
        <x14:conditionalFormatting xmlns:xm="http://schemas.microsoft.com/office/excel/2006/main">
          <x14:cfRule type="containsText" priority="13155" operator="containsText" id="{4BD840F0-A62A-4DF5-AD2C-99DA51335B61}">
            <xm:f>NOT(ISERROR(SEARCH('Listados Datos'!$P$3,Y188)))</xm:f>
            <xm:f>'Listados Datos'!$P$3</xm:f>
            <x14:dxf>
              <fill>
                <patternFill>
                  <bgColor rgb="FF99CC00"/>
                </patternFill>
              </fill>
            </x14:dxf>
          </x14:cfRule>
          <x14:cfRule type="containsText" priority="13156" operator="containsText" id="{36421D41-6496-4F41-AB1C-75FD91C7BC74}">
            <xm:f>NOT(ISERROR(SEARCH('Listados Datos'!$P$4,Y188)))</xm:f>
            <xm:f>'Listados Datos'!$P$4</xm:f>
            <x14:dxf>
              <fill>
                <patternFill>
                  <bgColor rgb="FF33CC33"/>
                </patternFill>
              </fill>
            </x14:dxf>
          </x14:cfRule>
          <x14:cfRule type="containsText" priority="13157" operator="containsText" id="{A47C0A7B-1B47-485A-9E21-D1214C3F19B9}">
            <xm:f>NOT(ISERROR(SEARCH('Listados Datos'!$P$5,Y188)))</xm:f>
            <xm:f>'Listados Datos'!$P$5</xm:f>
            <x14:dxf>
              <fill>
                <patternFill>
                  <bgColor rgb="FFFFFF00"/>
                </patternFill>
              </fill>
            </x14:dxf>
          </x14:cfRule>
          <x14:cfRule type="containsText" priority="13158" operator="containsText" id="{5FE8622F-CCB5-46CF-8319-9C75494B9E7A}">
            <xm:f>NOT(ISERROR(SEARCH('Listados Datos'!$P$6,Y188)))</xm:f>
            <xm:f>'Listados Datos'!$P$6</xm:f>
            <x14:dxf>
              <fill>
                <patternFill>
                  <bgColor rgb="FFFFC000"/>
                </patternFill>
              </fill>
            </x14:dxf>
          </x14:cfRule>
          <x14:cfRule type="containsText" priority="13159" operator="containsText" id="{7137D1B4-2E97-4CC5-88B8-17EE5333BD94}">
            <xm:f>NOT(ISERROR(SEARCH('Listados Datos'!$P$7,Y188)))</xm:f>
            <xm:f>'Listados Datos'!$P$7</xm:f>
            <x14:dxf>
              <fill>
                <patternFill>
                  <bgColor rgb="FFFF0000"/>
                </patternFill>
              </fill>
            </x14:dxf>
          </x14:cfRule>
          <xm:sqref>Y188</xm:sqref>
        </x14:conditionalFormatting>
        <x14:conditionalFormatting xmlns:xm="http://schemas.microsoft.com/office/excel/2006/main">
          <x14:cfRule type="containsText" priority="13141" operator="containsText" id="{C4C30873-DCAB-4B5E-8BBF-EAE44917FB9A}">
            <xm:f>NOT(ISERROR(SEARCH('Listados Datos'!$T$3,AW188)))</xm:f>
            <xm:f>'Listados Datos'!$T$3</xm:f>
            <x14:dxf>
              <fill>
                <patternFill patternType="solid">
                  <bgColor rgb="FFC00000"/>
                </patternFill>
              </fill>
            </x14:dxf>
          </x14:cfRule>
          <x14:cfRule type="containsText" priority="13142" operator="containsText" id="{4896DC2E-1488-4F62-86A5-756013E0EF51}">
            <xm:f>NOT(ISERROR(SEARCH('Listados Datos'!$T$4,AW188)))</xm:f>
            <xm:f>'Listados Datos'!$T$4</xm:f>
            <x14:dxf>
              <font>
                <b/>
                <i val="0"/>
                <color theme="0"/>
              </font>
              <fill>
                <patternFill>
                  <bgColor rgb="FFE26B0A"/>
                </patternFill>
              </fill>
            </x14:dxf>
          </x14:cfRule>
          <x14:cfRule type="containsText" priority="13143" operator="containsText" id="{0FB79C0D-D6E9-4D2D-8C81-BDD2E70F9A19}">
            <xm:f>NOT(ISERROR(SEARCH('Listados Datos'!$T$5,AW188)))</xm:f>
            <xm:f>'Listados Datos'!$T$5</xm:f>
            <x14:dxf>
              <font>
                <b/>
                <i val="0"/>
                <color auto="1"/>
              </font>
              <fill>
                <patternFill>
                  <bgColor rgb="FFFFFF00"/>
                </patternFill>
              </fill>
            </x14:dxf>
          </x14:cfRule>
          <x14:cfRule type="containsText" priority="13144" operator="containsText" id="{E2364570-C28D-4620-822D-AA14CC43E5A4}">
            <xm:f>NOT(ISERROR(SEARCH('Listados Datos'!$T$6,AW188)))</xm:f>
            <xm:f>'Listados Datos'!$T$6</xm:f>
            <x14:dxf>
              <font>
                <b/>
                <i val="0"/>
              </font>
              <fill>
                <patternFill>
                  <bgColor rgb="FF92D050"/>
                </patternFill>
              </fill>
            </x14:dxf>
          </x14:cfRule>
          <xm:sqref>AW188</xm:sqref>
        </x14:conditionalFormatting>
        <x14:conditionalFormatting xmlns:xm="http://schemas.microsoft.com/office/excel/2006/main">
          <x14:cfRule type="containsText" priority="12995" operator="containsText" id="{D2321E35-7812-470A-B646-6466F24669FA}">
            <xm:f>NOT(ISERROR(SEARCH('Listados Datos'!$P$3,AU193)))</xm:f>
            <xm:f>'Listados Datos'!$P$3</xm:f>
            <x14:dxf>
              <fill>
                <patternFill>
                  <bgColor rgb="FF99CC00"/>
                </patternFill>
              </fill>
            </x14:dxf>
          </x14:cfRule>
          <x14:cfRule type="containsText" priority="12996" operator="containsText" id="{56F05C7D-89FC-4D5F-8041-4FEC2D36313C}">
            <xm:f>NOT(ISERROR(SEARCH('Listados Datos'!$P$4,AU193)))</xm:f>
            <xm:f>'Listados Datos'!$P$4</xm:f>
            <x14:dxf>
              <fill>
                <patternFill>
                  <bgColor rgb="FF33CC33"/>
                </patternFill>
              </fill>
            </x14:dxf>
          </x14:cfRule>
          <x14:cfRule type="containsText" priority="12997" operator="containsText" id="{C507648D-CDD7-4E82-A1B3-598DBA419FE8}">
            <xm:f>NOT(ISERROR(SEARCH('Listados Datos'!$P$5,AU193)))</xm:f>
            <xm:f>'Listados Datos'!$P$5</xm:f>
            <x14:dxf>
              <fill>
                <patternFill>
                  <bgColor rgb="FFFFFF00"/>
                </patternFill>
              </fill>
            </x14:dxf>
          </x14:cfRule>
          <x14:cfRule type="containsText" priority="12998" operator="containsText" id="{31DE6D4E-01D1-4350-AA68-0C7040204B60}">
            <xm:f>NOT(ISERROR(SEARCH('Listados Datos'!$P$6,AU193)))</xm:f>
            <xm:f>'Listados Datos'!$P$6</xm:f>
            <x14:dxf>
              <fill>
                <patternFill>
                  <bgColor rgb="FFFFC000"/>
                </patternFill>
              </fill>
            </x14:dxf>
          </x14:cfRule>
          <x14:cfRule type="containsText" priority="12999" operator="containsText" id="{006AAF4F-B3D9-474C-B151-47C773EBCB49}">
            <xm:f>NOT(ISERROR(SEARCH('Listados Datos'!$P$7,AU193)))</xm:f>
            <xm:f>'Listados Datos'!$P$7</xm:f>
            <x14:dxf>
              <fill>
                <patternFill>
                  <bgColor rgb="FFFF0000"/>
                </patternFill>
              </fill>
            </x14:dxf>
          </x14:cfRule>
          <xm:sqref>AU193</xm:sqref>
        </x14:conditionalFormatting>
        <x14:conditionalFormatting xmlns:xm="http://schemas.microsoft.com/office/excel/2006/main">
          <x14:cfRule type="containsText" priority="13061" operator="containsText" id="{67AC2DF7-081C-47F1-A253-D4BD3B764DA1}">
            <xm:f>NOT(ISERROR(SEARCH('Listados Datos'!$T$3,AW195)))</xm:f>
            <xm:f>'Listados Datos'!$T$3</xm:f>
            <x14:dxf>
              <fill>
                <patternFill patternType="solid">
                  <bgColor rgb="FFC00000"/>
                </patternFill>
              </fill>
            </x14:dxf>
          </x14:cfRule>
          <x14:cfRule type="containsText" priority="13062" operator="containsText" id="{52B7FF93-D469-4F34-B7EC-2E9C07B5E077}">
            <xm:f>NOT(ISERROR(SEARCH('Listados Datos'!$T$4,AW195)))</xm:f>
            <xm:f>'Listados Datos'!$T$4</xm:f>
            <x14:dxf>
              <font>
                <b/>
                <i val="0"/>
                <color theme="0"/>
              </font>
              <fill>
                <patternFill>
                  <bgColor rgb="FFE26B0A"/>
                </patternFill>
              </fill>
            </x14:dxf>
          </x14:cfRule>
          <x14:cfRule type="containsText" priority="13063" operator="containsText" id="{4ABFDA19-DD23-4EA7-BCA7-DD818253B293}">
            <xm:f>NOT(ISERROR(SEARCH('Listados Datos'!$T$5,AW195)))</xm:f>
            <xm:f>'Listados Datos'!$T$5</xm:f>
            <x14:dxf>
              <font>
                <b/>
                <i val="0"/>
                <color auto="1"/>
              </font>
              <fill>
                <patternFill>
                  <bgColor rgb="FFFFFF00"/>
                </patternFill>
              </fill>
            </x14:dxf>
          </x14:cfRule>
          <x14:cfRule type="containsText" priority="13064" operator="containsText" id="{BDDF7CFC-4EE9-455F-81B8-C2E7F9F0CF1D}">
            <xm:f>NOT(ISERROR(SEARCH('Listados Datos'!$T$6,AW195)))</xm:f>
            <xm:f>'Listados Datos'!$T$6</xm:f>
            <x14:dxf>
              <font>
                <b/>
                <i val="0"/>
              </font>
              <fill>
                <patternFill>
                  <bgColor rgb="FF92D050"/>
                </patternFill>
              </fill>
            </x14:dxf>
          </x14:cfRule>
          <xm:sqref>AW195</xm:sqref>
        </x14:conditionalFormatting>
        <x14:conditionalFormatting xmlns:xm="http://schemas.microsoft.com/office/excel/2006/main">
          <x14:cfRule type="containsText" priority="13051" operator="containsText" id="{F1666F32-47AF-4CA1-A55C-F02C1D68EC06}">
            <xm:f>NOT(ISERROR(SEARCH('Listados Datos'!$P$3,AU195)))</xm:f>
            <xm:f>'Listados Datos'!$P$3</xm:f>
            <x14:dxf>
              <fill>
                <patternFill>
                  <bgColor rgb="FF99CC00"/>
                </patternFill>
              </fill>
            </x14:dxf>
          </x14:cfRule>
          <x14:cfRule type="containsText" priority="13052" operator="containsText" id="{1B5ACFCB-E6D9-42C2-8E3F-8E2FF7707503}">
            <xm:f>NOT(ISERROR(SEARCH('Listados Datos'!$P$4,AU195)))</xm:f>
            <xm:f>'Listados Datos'!$P$4</xm:f>
            <x14:dxf>
              <fill>
                <patternFill>
                  <bgColor rgb="FF33CC33"/>
                </patternFill>
              </fill>
            </x14:dxf>
          </x14:cfRule>
          <x14:cfRule type="containsText" priority="13053" operator="containsText" id="{537A5F0F-A3EC-4872-B279-0A2575B38DE3}">
            <xm:f>NOT(ISERROR(SEARCH('Listados Datos'!$P$5,AU195)))</xm:f>
            <xm:f>'Listados Datos'!$P$5</xm:f>
            <x14:dxf>
              <fill>
                <patternFill>
                  <bgColor rgb="FFFFFF00"/>
                </patternFill>
              </fill>
            </x14:dxf>
          </x14:cfRule>
          <x14:cfRule type="containsText" priority="13054" operator="containsText" id="{FEA9B753-892C-4E5E-997A-7E9B2D9369A7}">
            <xm:f>NOT(ISERROR(SEARCH('Listados Datos'!$P$6,AU195)))</xm:f>
            <xm:f>'Listados Datos'!$P$6</xm:f>
            <x14:dxf>
              <fill>
                <patternFill>
                  <bgColor rgb="FFFFC000"/>
                </patternFill>
              </fill>
            </x14:dxf>
          </x14:cfRule>
          <x14:cfRule type="containsText" priority="13055" operator="containsText" id="{B6A8E78A-B8C8-4D86-8DC5-0AE3F235EE86}">
            <xm:f>NOT(ISERROR(SEARCH('Listados Datos'!$P$7,AU195)))</xm:f>
            <xm:f>'Listados Datos'!$P$7</xm:f>
            <x14:dxf>
              <fill>
                <patternFill>
                  <bgColor rgb="FFFF0000"/>
                </patternFill>
              </fill>
            </x14:dxf>
          </x14:cfRule>
          <xm:sqref>AU195</xm:sqref>
        </x14:conditionalFormatting>
        <x14:conditionalFormatting xmlns:xm="http://schemas.microsoft.com/office/excel/2006/main">
          <x14:cfRule type="containsText" priority="13019" operator="containsText" id="{2B156470-0266-4440-8F03-A7F44BCAB9CD}">
            <xm:f>NOT(ISERROR(SEARCH('Listados Datos'!$T$3,AW192)))</xm:f>
            <xm:f>'Listados Datos'!$T$3</xm:f>
            <x14:dxf>
              <fill>
                <patternFill patternType="solid">
                  <bgColor rgb="FFC00000"/>
                </patternFill>
              </fill>
            </x14:dxf>
          </x14:cfRule>
          <x14:cfRule type="containsText" priority="13020" operator="containsText" id="{3995A31A-2E64-456F-BB1A-00E35DF79B31}">
            <xm:f>NOT(ISERROR(SEARCH('Listados Datos'!$T$4,AW192)))</xm:f>
            <xm:f>'Listados Datos'!$T$4</xm:f>
            <x14:dxf>
              <font>
                <b/>
                <i val="0"/>
                <color theme="0"/>
              </font>
              <fill>
                <patternFill>
                  <bgColor rgb="FFE26B0A"/>
                </patternFill>
              </fill>
            </x14:dxf>
          </x14:cfRule>
          <x14:cfRule type="containsText" priority="13021" operator="containsText" id="{A88F122F-D964-4ED5-BB5B-63E9D3395556}">
            <xm:f>NOT(ISERROR(SEARCH('Listados Datos'!$T$5,AW192)))</xm:f>
            <xm:f>'Listados Datos'!$T$5</xm:f>
            <x14:dxf>
              <font>
                <b/>
                <i val="0"/>
                <color auto="1"/>
              </font>
              <fill>
                <patternFill>
                  <bgColor rgb="FFFFFF00"/>
                </patternFill>
              </fill>
            </x14:dxf>
          </x14:cfRule>
          <x14:cfRule type="containsText" priority="13022" operator="containsText" id="{DFDE05F1-6801-4952-A22A-D241C289815D}">
            <xm:f>NOT(ISERROR(SEARCH('Listados Datos'!$T$6,AW192)))</xm:f>
            <xm:f>'Listados Datos'!$T$6</xm:f>
            <x14:dxf>
              <font>
                <b/>
                <i val="0"/>
              </font>
              <fill>
                <patternFill>
                  <bgColor rgb="FF92D050"/>
                </patternFill>
              </fill>
            </x14:dxf>
          </x14:cfRule>
          <xm:sqref>AW192</xm:sqref>
        </x14:conditionalFormatting>
        <x14:conditionalFormatting xmlns:xm="http://schemas.microsoft.com/office/excel/2006/main">
          <x14:cfRule type="containsText" priority="13009" operator="containsText" id="{39F28511-2511-4CE0-9FAB-710948CB539E}">
            <xm:f>NOT(ISERROR(SEARCH('Listados Datos'!$P$3,AU192)))</xm:f>
            <xm:f>'Listados Datos'!$P$3</xm:f>
            <x14:dxf>
              <fill>
                <patternFill>
                  <bgColor rgb="FF99CC00"/>
                </patternFill>
              </fill>
            </x14:dxf>
          </x14:cfRule>
          <x14:cfRule type="containsText" priority="13010" operator="containsText" id="{F8592000-725B-44BC-A273-A48BF1237D78}">
            <xm:f>NOT(ISERROR(SEARCH('Listados Datos'!$P$4,AU192)))</xm:f>
            <xm:f>'Listados Datos'!$P$4</xm:f>
            <x14:dxf>
              <fill>
                <patternFill>
                  <bgColor rgb="FF33CC33"/>
                </patternFill>
              </fill>
            </x14:dxf>
          </x14:cfRule>
          <x14:cfRule type="containsText" priority="13011" operator="containsText" id="{31CEBFD1-238B-4C2B-BED4-08D76DCEAB07}">
            <xm:f>NOT(ISERROR(SEARCH('Listados Datos'!$P$5,AU192)))</xm:f>
            <xm:f>'Listados Datos'!$P$5</xm:f>
            <x14:dxf>
              <fill>
                <patternFill>
                  <bgColor rgb="FFFFFF00"/>
                </patternFill>
              </fill>
            </x14:dxf>
          </x14:cfRule>
          <x14:cfRule type="containsText" priority="13012" operator="containsText" id="{B6A27D20-545D-47CA-8CBE-F428AC25C795}">
            <xm:f>NOT(ISERROR(SEARCH('Listados Datos'!$P$6,AU192)))</xm:f>
            <xm:f>'Listados Datos'!$P$6</xm:f>
            <x14:dxf>
              <fill>
                <patternFill>
                  <bgColor rgb="FFFFC000"/>
                </patternFill>
              </fill>
            </x14:dxf>
          </x14:cfRule>
          <x14:cfRule type="containsText" priority="13013" operator="containsText" id="{969A278E-9E14-4BB7-AD1D-B9EEA64A424A}">
            <xm:f>NOT(ISERROR(SEARCH('Listados Datos'!$P$7,AU192)))</xm:f>
            <xm:f>'Listados Datos'!$P$7</xm:f>
            <x14:dxf>
              <fill>
                <patternFill>
                  <bgColor rgb="FFFF0000"/>
                </patternFill>
              </fill>
            </x14:dxf>
          </x14:cfRule>
          <xm:sqref>AU192</xm:sqref>
        </x14:conditionalFormatting>
        <x14:conditionalFormatting xmlns:xm="http://schemas.microsoft.com/office/excel/2006/main">
          <x14:cfRule type="containsText" priority="13127" operator="containsText" id="{62502A62-0E69-483E-87F5-4BEA135BD166}">
            <xm:f>NOT(ISERROR(SEARCH('Listados Datos'!$T$3,AE190)))</xm:f>
            <xm:f>'Listados Datos'!$T$3</xm:f>
            <x14:dxf>
              <fill>
                <patternFill patternType="solid">
                  <bgColor rgb="FFC00000"/>
                </patternFill>
              </fill>
            </x14:dxf>
          </x14:cfRule>
          <x14:cfRule type="containsText" priority="13128" operator="containsText" id="{F5FDC8E8-BE88-45DA-A07E-307410EE76F7}">
            <xm:f>NOT(ISERROR(SEARCH('Listados Datos'!$T$4,AE190)))</xm:f>
            <xm:f>'Listados Datos'!$T$4</xm:f>
            <x14:dxf>
              <font>
                <b/>
                <i val="0"/>
                <color theme="0"/>
              </font>
              <fill>
                <patternFill>
                  <bgColor rgb="FFE26B0A"/>
                </patternFill>
              </fill>
            </x14:dxf>
          </x14:cfRule>
          <x14:cfRule type="containsText" priority="13129" operator="containsText" id="{D80E01D9-84C0-4F4F-8706-3D8170F96C24}">
            <xm:f>NOT(ISERROR(SEARCH('Listados Datos'!$T$5,AE190)))</xm:f>
            <xm:f>'Listados Datos'!$T$5</xm:f>
            <x14:dxf>
              <font>
                <b/>
                <i val="0"/>
                <color auto="1"/>
              </font>
              <fill>
                <patternFill>
                  <bgColor rgb="FFFFFF00"/>
                </patternFill>
              </fill>
            </x14:dxf>
          </x14:cfRule>
          <x14:cfRule type="containsText" priority="13130" operator="containsText" id="{1BFB3E73-4E41-4C58-AD97-F97944BF23F3}">
            <xm:f>NOT(ISERROR(SEARCH('Listados Datos'!$T$6,AE190)))</xm:f>
            <xm:f>'Listados Datos'!$T$6</xm:f>
            <x14:dxf>
              <font>
                <b/>
                <i val="0"/>
              </font>
              <fill>
                <patternFill>
                  <bgColor rgb="FF92D050"/>
                </patternFill>
              </fill>
            </x14:dxf>
          </x14:cfRule>
          <xm:sqref>AE190:AF191 AE195:AF195</xm:sqref>
        </x14:conditionalFormatting>
        <x14:conditionalFormatting xmlns:xm="http://schemas.microsoft.com/office/excel/2006/main">
          <x14:cfRule type="containsText" priority="13123" operator="containsText" id="{B8046492-34A1-4AE4-BE4C-021EA13E73AB}">
            <xm:f>NOT(ISERROR(SEARCH('Listados Datos'!$T$3,AA190)))</xm:f>
            <xm:f>'Listados Datos'!$T$3</xm:f>
            <x14:dxf>
              <fill>
                <patternFill patternType="solid">
                  <bgColor rgb="FFC00000"/>
                </patternFill>
              </fill>
            </x14:dxf>
          </x14:cfRule>
          <x14:cfRule type="containsText" priority="13124" operator="containsText" id="{CCCC8975-C7FB-419B-B2C5-FCD27E288F69}">
            <xm:f>NOT(ISERROR(SEARCH('Listados Datos'!$T$4,AA190)))</xm:f>
            <xm:f>'Listados Datos'!$T$4</xm:f>
            <x14:dxf>
              <font>
                <b/>
                <i val="0"/>
                <color theme="0"/>
              </font>
              <fill>
                <patternFill>
                  <bgColor rgb="FFE26B0A"/>
                </patternFill>
              </fill>
            </x14:dxf>
          </x14:cfRule>
          <x14:cfRule type="containsText" priority="13125" operator="containsText" id="{1B4268EB-63D9-4690-B4DA-AEA8A764E410}">
            <xm:f>NOT(ISERROR(SEARCH('Listados Datos'!$T$5,AA190)))</xm:f>
            <xm:f>'Listados Datos'!$T$5</xm:f>
            <x14:dxf>
              <font>
                <b/>
                <i val="0"/>
                <color auto="1"/>
              </font>
              <fill>
                <patternFill>
                  <bgColor rgb="FFFFFF00"/>
                </patternFill>
              </fill>
            </x14:dxf>
          </x14:cfRule>
          <x14:cfRule type="containsText" priority="13126" operator="containsText" id="{34F8A873-E1DB-4E9D-A50F-C7EA0A55EAF2}">
            <xm:f>NOT(ISERROR(SEARCH('Listados Datos'!$T$6,AA190)))</xm:f>
            <xm:f>'Listados Datos'!$T$6</xm:f>
            <x14:dxf>
              <font>
                <b/>
                <i val="0"/>
              </font>
              <fill>
                <patternFill>
                  <bgColor rgb="FF92D050"/>
                </patternFill>
              </fill>
            </x14:dxf>
          </x14:cfRule>
          <xm:sqref>AA190:AA191</xm:sqref>
        </x14:conditionalFormatting>
        <x14:conditionalFormatting xmlns:xm="http://schemas.microsoft.com/office/excel/2006/main">
          <x14:cfRule type="containsText" priority="13113" operator="containsText" id="{B19C4EB6-34EB-46B4-927F-6DCB834FFE3B}">
            <xm:f>NOT(ISERROR(SEARCH('Listados Datos'!$P$3,Y190)))</xm:f>
            <xm:f>'Listados Datos'!$P$3</xm:f>
            <x14:dxf>
              <fill>
                <patternFill>
                  <bgColor rgb="FF99CC00"/>
                </patternFill>
              </fill>
            </x14:dxf>
          </x14:cfRule>
          <x14:cfRule type="containsText" priority="13114" operator="containsText" id="{47CF4B72-A771-4DC1-BAA0-6E570AE621A7}">
            <xm:f>NOT(ISERROR(SEARCH('Listados Datos'!$P$4,Y190)))</xm:f>
            <xm:f>'Listados Datos'!$P$4</xm:f>
            <x14:dxf>
              <fill>
                <patternFill>
                  <bgColor rgb="FF33CC33"/>
                </patternFill>
              </fill>
            </x14:dxf>
          </x14:cfRule>
          <x14:cfRule type="containsText" priority="13115" operator="containsText" id="{A638BB03-4B70-4608-8A41-5F456928B7BD}">
            <xm:f>NOT(ISERROR(SEARCH('Listados Datos'!$P$5,Y190)))</xm:f>
            <xm:f>'Listados Datos'!$P$5</xm:f>
            <x14:dxf>
              <fill>
                <patternFill>
                  <bgColor rgb="FFFFFF00"/>
                </patternFill>
              </fill>
            </x14:dxf>
          </x14:cfRule>
          <x14:cfRule type="containsText" priority="13116" operator="containsText" id="{AE2DFE89-7B62-49F3-B7CC-E0608BB96B8E}">
            <xm:f>NOT(ISERROR(SEARCH('Listados Datos'!$P$6,Y190)))</xm:f>
            <xm:f>'Listados Datos'!$P$6</xm:f>
            <x14:dxf>
              <fill>
                <patternFill>
                  <bgColor rgb="FFFFC000"/>
                </patternFill>
              </fill>
            </x14:dxf>
          </x14:cfRule>
          <x14:cfRule type="containsText" priority="13117" operator="containsText" id="{05BD904E-28C5-4E93-9392-E91BB5520E29}">
            <xm:f>NOT(ISERROR(SEARCH('Listados Datos'!$P$7,Y190)))</xm:f>
            <xm:f>'Listados Datos'!$P$7</xm:f>
            <x14:dxf>
              <fill>
                <patternFill>
                  <bgColor rgb="FFFF0000"/>
                </patternFill>
              </fill>
            </x14:dxf>
          </x14:cfRule>
          <xm:sqref>Y190:Y191</xm:sqref>
        </x14:conditionalFormatting>
        <x14:conditionalFormatting xmlns:xm="http://schemas.microsoft.com/office/excel/2006/main">
          <x14:cfRule type="containsText" priority="13089" operator="containsText" id="{410058D8-3972-46AF-98A2-14E9BEA9D61A}">
            <xm:f>NOT(ISERROR(SEARCH('Listados Datos'!$T$3,AW190)))</xm:f>
            <xm:f>'Listados Datos'!$T$3</xm:f>
            <x14:dxf>
              <fill>
                <patternFill patternType="solid">
                  <bgColor rgb="FFC00000"/>
                </patternFill>
              </fill>
            </x14:dxf>
          </x14:cfRule>
          <x14:cfRule type="containsText" priority="13090" operator="containsText" id="{05684ED0-A76D-4CC2-AED1-91C89BD96194}">
            <xm:f>NOT(ISERROR(SEARCH('Listados Datos'!$T$4,AW190)))</xm:f>
            <xm:f>'Listados Datos'!$T$4</xm:f>
            <x14:dxf>
              <font>
                <b/>
                <i val="0"/>
                <color theme="0"/>
              </font>
              <fill>
                <patternFill>
                  <bgColor rgb="FFE26B0A"/>
                </patternFill>
              </fill>
            </x14:dxf>
          </x14:cfRule>
          <x14:cfRule type="containsText" priority="13091" operator="containsText" id="{A5897425-2748-4AC5-80B2-6B737A00CF82}">
            <xm:f>NOT(ISERROR(SEARCH('Listados Datos'!$T$5,AW190)))</xm:f>
            <xm:f>'Listados Datos'!$T$5</xm:f>
            <x14:dxf>
              <font>
                <b/>
                <i val="0"/>
                <color auto="1"/>
              </font>
              <fill>
                <patternFill>
                  <bgColor rgb="FFFFFF00"/>
                </patternFill>
              </fill>
            </x14:dxf>
          </x14:cfRule>
          <x14:cfRule type="containsText" priority="13092" operator="containsText" id="{D88C19D8-675C-416B-A8D4-57FE21765FC9}">
            <xm:f>NOT(ISERROR(SEARCH('Listados Datos'!$T$6,AW190)))</xm:f>
            <xm:f>'Listados Datos'!$T$6</xm:f>
            <x14:dxf>
              <font>
                <b/>
                <i val="0"/>
              </font>
              <fill>
                <patternFill>
                  <bgColor rgb="FF92D050"/>
                </patternFill>
              </fill>
            </x14:dxf>
          </x14:cfRule>
          <xm:sqref>AW190</xm:sqref>
        </x14:conditionalFormatting>
        <x14:conditionalFormatting xmlns:xm="http://schemas.microsoft.com/office/excel/2006/main">
          <x14:cfRule type="containsText" priority="13079" operator="containsText" id="{F3AD7B15-5520-48AC-88FB-46E4AE5E7C23}">
            <xm:f>NOT(ISERROR(SEARCH('Listados Datos'!$P$3,AU190)))</xm:f>
            <xm:f>'Listados Datos'!$P$3</xm:f>
            <x14:dxf>
              <fill>
                <patternFill>
                  <bgColor rgb="FF99CC00"/>
                </patternFill>
              </fill>
            </x14:dxf>
          </x14:cfRule>
          <x14:cfRule type="containsText" priority="13080" operator="containsText" id="{44967ADE-FB1C-4561-8033-ED2E7F23C321}">
            <xm:f>NOT(ISERROR(SEARCH('Listados Datos'!$P$4,AU190)))</xm:f>
            <xm:f>'Listados Datos'!$P$4</xm:f>
            <x14:dxf>
              <fill>
                <patternFill>
                  <bgColor rgb="FF33CC33"/>
                </patternFill>
              </fill>
            </x14:dxf>
          </x14:cfRule>
          <x14:cfRule type="containsText" priority="13081" operator="containsText" id="{DEAA2877-84C1-4A71-861F-51CAEA70E3B0}">
            <xm:f>NOT(ISERROR(SEARCH('Listados Datos'!$P$5,AU190)))</xm:f>
            <xm:f>'Listados Datos'!$P$5</xm:f>
            <x14:dxf>
              <fill>
                <patternFill>
                  <bgColor rgb="FFFFFF00"/>
                </patternFill>
              </fill>
            </x14:dxf>
          </x14:cfRule>
          <x14:cfRule type="containsText" priority="13082" operator="containsText" id="{7ED6479C-7C1A-4E10-9C35-DFF25DCDF39D}">
            <xm:f>NOT(ISERROR(SEARCH('Listados Datos'!$P$6,AU190)))</xm:f>
            <xm:f>'Listados Datos'!$P$6</xm:f>
            <x14:dxf>
              <fill>
                <patternFill>
                  <bgColor rgb="FFFFC000"/>
                </patternFill>
              </fill>
            </x14:dxf>
          </x14:cfRule>
          <x14:cfRule type="containsText" priority="13083" operator="containsText" id="{6BFE38C3-7697-4126-85B1-BAE10778B89C}">
            <xm:f>NOT(ISERROR(SEARCH('Listados Datos'!$P$7,AU190)))</xm:f>
            <xm:f>'Listados Datos'!$P$7</xm:f>
            <x14:dxf>
              <fill>
                <patternFill>
                  <bgColor rgb="FFFF0000"/>
                </patternFill>
              </fill>
            </x14:dxf>
          </x14:cfRule>
          <xm:sqref>AU190</xm:sqref>
        </x14:conditionalFormatting>
        <x14:conditionalFormatting xmlns:xm="http://schemas.microsoft.com/office/excel/2006/main">
          <x14:cfRule type="containsText" priority="13075" operator="containsText" id="{C69D0AF7-A407-4996-9CD9-058224499058}">
            <xm:f>NOT(ISERROR(SEARCH('Listados Datos'!$T$3,AW191)))</xm:f>
            <xm:f>'Listados Datos'!$T$3</xm:f>
            <x14:dxf>
              <fill>
                <patternFill patternType="solid">
                  <bgColor rgb="FFC00000"/>
                </patternFill>
              </fill>
            </x14:dxf>
          </x14:cfRule>
          <x14:cfRule type="containsText" priority="13076" operator="containsText" id="{1DE1EA40-5C1F-4ECA-833B-D6FD9D8255A8}">
            <xm:f>NOT(ISERROR(SEARCH('Listados Datos'!$T$4,AW191)))</xm:f>
            <xm:f>'Listados Datos'!$T$4</xm:f>
            <x14:dxf>
              <font>
                <b/>
                <i val="0"/>
                <color theme="0"/>
              </font>
              <fill>
                <patternFill>
                  <bgColor rgb="FFE26B0A"/>
                </patternFill>
              </fill>
            </x14:dxf>
          </x14:cfRule>
          <x14:cfRule type="containsText" priority="13077" operator="containsText" id="{21B3681D-306E-433D-B410-4B23A38BD5FF}">
            <xm:f>NOT(ISERROR(SEARCH('Listados Datos'!$T$5,AW191)))</xm:f>
            <xm:f>'Listados Datos'!$T$5</xm:f>
            <x14:dxf>
              <font>
                <b/>
                <i val="0"/>
                <color auto="1"/>
              </font>
              <fill>
                <patternFill>
                  <bgColor rgb="FFFFFF00"/>
                </patternFill>
              </fill>
            </x14:dxf>
          </x14:cfRule>
          <x14:cfRule type="containsText" priority="13078" operator="containsText" id="{6C6C090D-3B72-4AC4-A00E-0585ABE437F7}">
            <xm:f>NOT(ISERROR(SEARCH('Listados Datos'!$T$6,AW191)))</xm:f>
            <xm:f>'Listados Datos'!$T$6</xm:f>
            <x14:dxf>
              <font>
                <b/>
                <i val="0"/>
              </font>
              <fill>
                <patternFill>
                  <bgColor rgb="FF92D050"/>
                </patternFill>
              </fill>
            </x14:dxf>
          </x14:cfRule>
          <xm:sqref>AW191</xm:sqref>
        </x14:conditionalFormatting>
        <x14:conditionalFormatting xmlns:xm="http://schemas.microsoft.com/office/excel/2006/main">
          <x14:cfRule type="containsText" priority="13065" operator="containsText" id="{4108EFEB-8521-43E7-874F-36D33B9334F8}">
            <xm:f>NOT(ISERROR(SEARCH('Listados Datos'!$P$3,AU191)))</xm:f>
            <xm:f>'Listados Datos'!$P$3</xm:f>
            <x14:dxf>
              <fill>
                <patternFill>
                  <bgColor rgb="FF99CC00"/>
                </patternFill>
              </fill>
            </x14:dxf>
          </x14:cfRule>
          <x14:cfRule type="containsText" priority="13066" operator="containsText" id="{76A26754-B360-4C36-A1BD-86C99B1F99B6}">
            <xm:f>NOT(ISERROR(SEARCH('Listados Datos'!$P$4,AU191)))</xm:f>
            <xm:f>'Listados Datos'!$P$4</xm:f>
            <x14:dxf>
              <fill>
                <patternFill>
                  <bgColor rgb="FF33CC33"/>
                </patternFill>
              </fill>
            </x14:dxf>
          </x14:cfRule>
          <x14:cfRule type="containsText" priority="13067" operator="containsText" id="{7BCD583D-7DBC-4AF0-AF7E-20E7D343AAC7}">
            <xm:f>NOT(ISERROR(SEARCH('Listados Datos'!$P$5,AU191)))</xm:f>
            <xm:f>'Listados Datos'!$P$5</xm:f>
            <x14:dxf>
              <fill>
                <patternFill>
                  <bgColor rgb="FFFFFF00"/>
                </patternFill>
              </fill>
            </x14:dxf>
          </x14:cfRule>
          <x14:cfRule type="containsText" priority="13068" operator="containsText" id="{FB158575-8AFA-4058-AFF9-CCDAA2EC2A50}">
            <xm:f>NOT(ISERROR(SEARCH('Listados Datos'!$P$6,AU191)))</xm:f>
            <xm:f>'Listados Datos'!$P$6</xm:f>
            <x14:dxf>
              <fill>
                <patternFill>
                  <bgColor rgb="FFFFC000"/>
                </patternFill>
              </fill>
            </x14:dxf>
          </x14:cfRule>
          <x14:cfRule type="containsText" priority="13069" operator="containsText" id="{7B3DAB50-7043-4BD1-AF1E-0FB337709F2E}">
            <xm:f>NOT(ISERROR(SEARCH('Listados Datos'!$P$7,AU191)))</xm:f>
            <xm:f>'Listados Datos'!$P$7</xm:f>
            <x14:dxf>
              <fill>
                <patternFill>
                  <bgColor rgb="FFFF0000"/>
                </patternFill>
              </fill>
            </x14:dxf>
          </x14:cfRule>
          <xm:sqref>AU191</xm:sqref>
        </x14:conditionalFormatting>
        <x14:conditionalFormatting xmlns:xm="http://schemas.microsoft.com/office/excel/2006/main">
          <x14:cfRule type="containsText" priority="13047" operator="containsText" id="{F3E2480A-6AB0-4AEF-91D3-A9FBB4883A6F}">
            <xm:f>NOT(ISERROR(SEARCH('Listados Datos'!$T$3,AE192)))</xm:f>
            <xm:f>'Listados Datos'!$T$3</xm:f>
            <x14:dxf>
              <fill>
                <patternFill patternType="solid">
                  <bgColor rgb="FFC00000"/>
                </patternFill>
              </fill>
            </x14:dxf>
          </x14:cfRule>
          <x14:cfRule type="containsText" priority="13048" operator="containsText" id="{79A57934-A4B3-4DA3-A982-E3D8D3C2F34E}">
            <xm:f>NOT(ISERROR(SEARCH('Listados Datos'!$T$4,AE192)))</xm:f>
            <xm:f>'Listados Datos'!$T$4</xm:f>
            <x14:dxf>
              <font>
                <b/>
                <i val="0"/>
                <color theme="0"/>
              </font>
              <fill>
                <patternFill>
                  <bgColor rgb="FFE26B0A"/>
                </patternFill>
              </fill>
            </x14:dxf>
          </x14:cfRule>
          <x14:cfRule type="containsText" priority="13049" operator="containsText" id="{595D64F6-4737-4D89-9A99-52C843325CC7}">
            <xm:f>NOT(ISERROR(SEARCH('Listados Datos'!$T$5,AE192)))</xm:f>
            <xm:f>'Listados Datos'!$T$5</xm:f>
            <x14:dxf>
              <font>
                <b/>
                <i val="0"/>
                <color auto="1"/>
              </font>
              <fill>
                <patternFill>
                  <bgColor rgb="FFFFFF00"/>
                </patternFill>
              </fill>
            </x14:dxf>
          </x14:cfRule>
          <x14:cfRule type="containsText" priority="13050" operator="containsText" id="{B79A935C-5E9F-4C3E-925C-4570B20B660C}">
            <xm:f>NOT(ISERROR(SEARCH('Listados Datos'!$T$6,AE192)))</xm:f>
            <xm:f>'Listados Datos'!$T$6</xm:f>
            <x14:dxf>
              <font>
                <b/>
                <i val="0"/>
              </font>
              <fill>
                <patternFill>
                  <bgColor rgb="FF92D050"/>
                </patternFill>
              </fill>
            </x14:dxf>
          </x14:cfRule>
          <xm:sqref>AE192:AF193</xm:sqref>
        </x14:conditionalFormatting>
        <x14:conditionalFormatting xmlns:xm="http://schemas.microsoft.com/office/excel/2006/main">
          <x14:cfRule type="containsText" priority="13043" operator="containsText" id="{807F8245-D3DD-40F9-BEC8-602B25DA9F81}">
            <xm:f>NOT(ISERROR(SEARCH('Listados Datos'!$T$3,AA192)))</xm:f>
            <xm:f>'Listados Datos'!$T$3</xm:f>
            <x14:dxf>
              <fill>
                <patternFill patternType="solid">
                  <bgColor rgb="FFC00000"/>
                </patternFill>
              </fill>
            </x14:dxf>
          </x14:cfRule>
          <x14:cfRule type="containsText" priority="13044" operator="containsText" id="{87D3600C-D22D-41D5-A100-BBE7A57DC34C}">
            <xm:f>NOT(ISERROR(SEARCH('Listados Datos'!$T$4,AA192)))</xm:f>
            <xm:f>'Listados Datos'!$T$4</xm:f>
            <x14:dxf>
              <font>
                <b/>
                <i val="0"/>
                <color theme="0"/>
              </font>
              <fill>
                <patternFill>
                  <bgColor rgb="FFE26B0A"/>
                </patternFill>
              </fill>
            </x14:dxf>
          </x14:cfRule>
          <x14:cfRule type="containsText" priority="13045" operator="containsText" id="{BC00D4D1-F3A1-4EF8-A1C5-54B44B6AEFA7}">
            <xm:f>NOT(ISERROR(SEARCH('Listados Datos'!$T$5,AA192)))</xm:f>
            <xm:f>'Listados Datos'!$T$5</xm:f>
            <x14:dxf>
              <font>
                <b/>
                <i val="0"/>
                <color auto="1"/>
              </font>
              <fill>
                <patternFill>
                  <bgColor rgb="FFFFFF00"/>
                </patternFill>
              </fill>
            </x14:dxf>
          </x14:cfRule>
          <x14:cfRule type="containsText" priority="13046" operator="containsText" id="{4AB54041-3B10-41AF-A119-932FFF9975FF}">
            <xm:f>NOT(ISERROR(SEARCH('Listados Datos'!$T$6,AA192)))</xm:f>
            <xm:f>'Listados Datos'!$T$6</xm:f>
            <x14:dxf>
              <font>
                <b/>
                <i val="0"/>
              </font>
              <fill>
                <patternFill>
                  <bgColor rgb="FF92D050"/>
                </patternFill>
              </fill>
            </x14:dxf>
          </x14:cfRule>
          <xm:sqref>AA192:AA193</xm:sqref>
        </x14:conditionalFormatting>
        <x14:conditionalFormatting xmlns:xm="http://schemas.microsoft.com/office/excel/2006/main">
          <x14:cfRule type="containsText" priority="13033" operator="containsText" id="{6F8130E5-24F7-41DB-AD68-E881B52A3299}">
            <xm:f>NOT(ISERROR(SEARCH('Listados Datos'!$P$3,Y192)))</xm:f>
            <xm:f>'Listados Datos'!$P$3</xm:f>
            <x14:dxf>
              <fill>
                <patternFill>
                  <bgColor rgb="FF99CC00"/>
                </patternFill>
              </fill>
            </x14:dxf>
          </x14:cfRule>
          <x14:cfRule type="containsText" priority="13034" operator="containsText" id="{05BD89D4-570E-472B-92E7-F17D0AFD1626}">
            <xm:f>NOT(ISERROR(SEARCH('Listados Datos'!$P$4,Y192)))</xm:f>
            <xm:f>'Listados Datos'!$P$4</xm:f>
            <x14:dxf>
              <fill>
                <patternFill>
                  <bgColor rgb="FF33CC33"/>
                </patternFill>
              </fill>
            </x14:dxf>
          </x14:cfRule>
          <x14:cfRule type="containsText" priority="13035" operator="containsText" id="{32A3E20C-F966-4B2A-850D-C76FAA97137B}">
            <xm:f>NOT(ISERROR(SEARCH('Listados Datos'!$P$5,Y192)))</xm:f>
            <xm:f>'Listados Datos'!$P$5</xm:f>
            <x14:dxf>
              <fill>
                <patternFill>
                  <bgColor rgb="FFFFFF00"/>
                </patternFill>
              </fill>
            </x14:dxf>
          </x14:cfRule>
          <x14:cfRule type="containsText" priority="13036" operator="containsText" id="{E7CE4449-BD6F-4023-B4FC-00AB33D7A0C2}">
            <xm:f>NOT(ISERROR(SEARCH('Listados Datos'!$P$6,Y192)))</xm:f>
            <xm:f>'Listados Datos'!$P$6</xm:f>
            <x14:dxf>
              <fill>
                <patternFill>
                  <bgColor rgb="FFFFC000"/>
                </patternFill>
              </fill>
            </x14:dxf>
          </x14:cfRule>
          <x14:cfRule type="containsText" priority="13037" operator="containsText" id="{C2E8CC0E-B704-406A-B4C8-8404FE5E1E94}">
            <xm:f>NOT(ISERROR(SEARCH('Listados Datos'!$P$7,Y192)))</xm:f>
            <xm:f>'Listados Datos'!$P$7</xm:f>
            <x14:dxf>
              <fill>
                <patternFill>
                  <bgColor rgb="FFFF0000"/>
                </patternFill>
              </fill>
            </x14:dxf>
          </x14:cfRule>
          <xm:sqref>Y192:Y193</xm:sqref>
        </x14:conditionalFormatting>
        <x14:conditionalFormatting xmlns:xm="http://schemas.microsoft.com/office/excel/2006/main">
          <x14:cfRule type="containsText" priority="13005" operator="containsText" id="{B6BA07DB-FA4A-4B75-8BA3-8367C59E87D3}">
            <xm:f>NOT(ISERROR(SEARCH('Listados Datos'!$T$3,AW193)))</xm:f>
            <xm:f>'Listados Datos'!$T$3</xm:f>
            <x14:dxf>
              <fill>
                <patternFill patternType="solid">
                  <bgColor rgb="FFC00000"/>
                </patternFill>
              </fill>
            </x14:dxf>
          </x14:cfRule>
          <x14:cfRule type="containsText" priority="13006" operator="containsText" id="{C366CC78-CA1C-44F0-9C4A-B610417C4E6A}">
            <xm:f>NOT(ISERROR(SEARCH('Listados Datos'!$T$4,AW193)))</xm:f>
            <xm:f>'Listados Datos'!$T$4</xm:f>
            <x14:dxf>
              <font>
                <b/>
                <i val="0"/>
                <color theme="0"/>
              </font>
              <fill>
                <patternFill>
                  <bgColor rgb="FFE26B0A"/>
                </patternFill>
              </fill>
            </x14:dxf>
          </x14:cfRule>
          <x14:cfRule type="containsText" priority="13007" operator="containsText" id="{06E5479C-6996-4DF0-8569-6CF18A594814}">
            <xm:f>NOT(ISERROR(SEARCH('Listados Datos'!$T$5,AW193)))</xm:f>
            <xm:f>'Listados Datos'!$T$5</xm:f>
            <x14:dxf>
              <font>
                <b/>
                <i val="0"/>
                <color auto="1"/>
              </font>
              <fill>
                <patternFill>
                  <bgColor rgb="FFFFFF00"/>
                </patternFill>
              </fill>
            </x14:dxf>
          </x14:cfRule>
          <x14:cfRule type="containsText" priority="13008" operator="containsText" id="{8FDB8811-C1C2-4800-A642-B23042B5A962}">
            <xm:f>NOT(ISERROR(SEARCH('Listados Datos'!$T$6,AW193)))</xm:f>
            <xm:f>'Listados Datos'!$T$6</xm:f>
            <x14:dxf>
              <font>
                <b/>
                <i val="0"/>
              </font>
              <fill>
                <patternFill>
                  <bgColor rgb="FF92D050"/>
                </patternFill>
              </fill>
            </x14:dxf>
          </x14:cfRule>
          <xm:sqref>AW193</xm:sqref>
        </x14:conditionalFormatting>
        <x14:conditionalFormatting xmlns:xm="http://schemas.microsoft.com/office/excel/2006/main">
          <x14:cfRule type="containsText" priority="12953" operator="containsText" id="{F8B9EE18-488E-4DF9-9FEA-603A98DA9A5E}">
            <xm:f>NOT(ISERROR(SEARCH('Listados Datos'!$P$3,AU194)))</xm:f>
            <xm:f>'Listados Datos'!$P$3</xm:f>
            <x14:dxf>
              <fill>
                <patternFill>
                  <bgColor rgb="FF99CC00"/>
                </patternFill>
              </fill>
            </x14:dxf>
          </x14:cfRule>
          <x14:cfRule type="containsText" priority="12954" operator="containsText" id="{67F741C5-B421-4843-A964-BFE12515D653}">
            <xm:f>NOT(ISERROR(SEARCH('Listados Datos'!$P$4,AU194)))</xm:f>
            <xm:f>'Listados Datos'!$P$4</xm:f>
            <x14:dxf>
              <fill>
                <patternFill>
                  <bgColor rgb="FF33CC33"/>
                </patternFill>
              </fill>
            </x14:dxf>
          </x14:cfRule>
          <x14:cfRule type="containsText" priority="12955" operator="containsText" id="{D0A7EF06-3034-4441-AC7A-9389E05B9CE1}">
            <xm:f>NOT(ISERROR(SEARCH('Listados Datos'!$P$5,AU194)))</xm:f>
            <xm:f>'Listados Datos'!$P$5</xm:f>
            <x14:dxf>
              <fill>
                <patternFill>
                  <bgColor rgb="FFFFFF00"/>
                </patternFill>
              </fill>
            </x14:dxf>
          </x14:cfRule>
          <x14:cfRule type="containsText" priority="12956" operator="containsText" id="{462C19A7-AC21-4576-BD51-BC9A96F3206B}">
            <xm:f>NOT(ISERROR(SEARCH('Listados Datos'!$P$6,AU194)))</xm:f>
            <xm:f>'Listados Datos'!$P$6</xm:f>
            <x14:dxf>
              <fill>
                <patternFill>
                  <bgColor rgb="FFFFC000"/>
                </patternFill>
              </fill>
            </x14:dxf>
          </x14:cfRule>
          <x14:cfRule type="containsText" priority="12957" operator="containsText" id="{41BCB767-75CE-485D-BF12-711C41A92F02}">
            <xm:f>NOT(ISERROR(SEARCH('Listados Datos'!$P$7,AU194)))</xm:f>
            <xm:f>'Listados Datos'!$P$7</xm:f>
            <x14:dxf>
              <fill>
                <patternFill>
                  <bgColor rgb="FFFF0000"/>
                </patternFill>
              </fill>
            </x14:dxf>
          </x14:cfRule>
          <xm:sqref>AU194</xm:sqref>
        </x14:conditionalFormatting>
        <x14:conditionalFormatting xmlns:xm="http://schemas.microsoft.com/office/excel/2006/main">
          <x14:cfRule type="containsText" priority="12991" operator="containsText" id="{41D13580-4A3B-43DD-8F42-A6EB815B0556}">
            <xm:f>NOT(ISERROR(SEARCH('Listados Datos'!$T$3,AE194)))</xm:f>
            <xm:f>'Listados Datos'!$T$3</xm:f>
            <x14:dxf>
              <fill>
                <patternFill patternType="solid">
                  <bgColor rgb="FFC00000"/>
                </patternFill>
              </fill>
            </x14:dxf>
          </x14:cfRule>
          <x14:cfRule type="containsText" priority="12992" operator="containsText" id="{920D7DD1-A312-4490-BC41-3E0A131F3304}">
            <xm:f>NOT(ISERROR(SEARCH('Listados Datos'!$T$4,AE194)))</xm:f>
            <xm:f>'Listados Datos'!$T$4</xm:f>
            <x14:dxf>
              <font>
                <b/>
                <i val="0"/>
                <color theme="0"/>
              </font>
              <fill>
                <patternFill>
                  <bgColor rgb="FFE26B0A"/>
                </patternFill>
              </fill>
            </x14:dxf>
          </x14:cfRule>
          <x14:cfRule type="containsText" priority="12993" operator="containsText" id="{C35DA3FA-B0EE-4751-8EF7-6C05EB3D9B49}">
            <xm:f>NOT(ISERROR(SEARCH('Listados Datos'!$T$5,AE194)))</xm:f>
            <xm:f>'Listados Datos'!$T$5</xm:f>
            <x14:dxf>
              <font>
                <b/>
                <i val="0"/>
                <color auto="1"/>
              </font>
              <fill>
                <patternFill>
                  <bgColor rgb="FFFFFF00"/>
                </patternFill>
              </fill>
            </x14:dxf>
          </x14:cfRule>
          <x14:cfRule type="containsText" priority="12994" operator="containsText" id="{E3397039-5831-4581-B1A6-8D4A6E09E550}">
            <xm:f>NOT(ISERROR(SEARCH('Listados Datos'!$T$6,AE194)))</xm:f>
            <xm:f>'Listados Datos'!$T$6</xm:f>
            <x14:dxf>
              <font>
                <b/>
                <i val="0"/>
              </font>
              <fill>
                <patternFill>
                  <bgColor rgb="FF92D050"/>
                </patternFill>
              </fill>
            </x14:dxf>
          </x14:cfRule>
          <xm:sqref>AE194:AF194</xm:sqref>
        </x14:conditionalFormatting>
        <x14:conditionalFormatting xmlns:xm="http://schemas.microsoft.com/office/excel/2006/main">
          <x14:cfRule type="containsText" priority="12987" operator="containsText" id="{8014274B-5D4C-4EEC-9D27-477F363976C1}">
            <xm:f>NOT(ISERROR(SEARCH('Listados Datos'!$T$3,AA194)))</xm:f>
            <xm:f>'Listados Datos'!$T$3</xm:f>
            <x14:dxf>
              <fill>
                <patternFill patternType="solid">
                  <bgColor rgb="FFC00000"/>
                </patternFill>
              </fill>
            </x14:dxf>
          </x14:cfRule>
          <x14:cfRule type="containsText" priority="12988" operator="containsText" id="{79B8AF34-AC6F-4E27-9D10-BBC27ACA6384}">
            <xm:f>NOT(ISERROR(SEARCH('Listados Datos'!$T$4,AA194)))</xm:f>
            <xm:f>'Listados Datos'!$T$4</xm:f>
            <x14:dxf>
              <font>
                <b/>
                <i val="0"/>
                <color theme="0"/>
              </font>
              <fill>
                <patternFill>
                  <bgColor rgb="FFE26B0A"/>
                </patternFill>
              </fill>
            </x14:dxf>
          </x14:cfRule>
          <x14:cfRule type="containsText" priority="12989" operator="containsText" id="{33D6ABEE-E112-49B8-B6DD-CE4E6154A00E}">
            <xm:f>NOT(ISERROR(SEARCH('Listados Datos'!$T$5,AA194)))</xm:f>
            <xm:f>'Listados Datos'!$T$5</xm:f>
            <x14:dxf>
              <font>
                <b/>
                <i val="0"/>
                <color auto="1"/>
              </font>
              <fill>
                <patternFill>
                  <bgColor rgb="FFFFFF00"/>
                </patternFill>
              </fill>
            </x14:dxf>
          </x14:cfRule>
          <x14:cfRule type="containsText" priority="12990" operator="containsText" id="{644968F4-6A4D-4594-9D8D-237B62190EE8}">
            <xm:f>NOT(ISERROR(SEARCH('Listados Datos'!$T$6,AA194)))</xm:f>
            <xm:f>'Listados Datos'!$T$6</xm:f>
            <x14:dxf>
              <font>
                <b/>
                <i val="0"/>
              </font>
              <fill>
                <patternFill>
                  <bgColor rgb="FF92D050"/>
                </patternFill>
              </fill>
            </x14:dxf>
          </x14:cfRule>
          <xm:sqref>AA194</xm:sqref>
        </x14:conditionalFormatting>
        <x14:conditionalFormatting xmlns:xm="http://schemas.microsoft.com/office/excel/2006/main">
          <x14:cfRule type="containsText" priority="12977" operator="containsText" id="{F5A48535-059E-42F5-BACF-A61A2A32890E}">
            <xm:f>NOT(ISERROR(SEARCH('Listados Datos'!$P$3,Y194)))</xm:f>
            <xm:f>'Listados Datos'!$P$3</xm:f>
            <x14:dxf>
              <fill>
                <patternFill>
                  <bgColor rgb="FF99CC00"/>
                </patternFill>
              </fill>
            </x14:dxf>
          </x14:cfRule>
          <x14:cfRule type="containsText" priority="12978" operator="containsText" id="{8CB51A7A-97A8-41F5-A007-83402CC2CEEE}">
            <xm:f>NOT(ISERROR(SEARCH('Listados Datos'!$P$4,Y194)))</xm:f>
            <xm:f>'Listados Datos'!$P$4</xm:f>
            <x14:dxf>
              <fill>
                <patternFill>
                  <bgColor rgb="FF33CC33"/>
                </patternFill>
              </fill>
            </x14:dxf>
          </x14:cfRule>
          <x14:cfRule type="containsText" priority="12979" operator="containsText" id="{C57F5524-28E4-4967-A779-0CA6C8D0B748}">
            <xm:f>NOT(ISERROR(SEARCH('Listados Datos'!$P$5,Y194)))</xm:f>
            <xm:f>'Listados Datos'!$P$5</xm:f>
            <x14:dxf>
              <fill>
                <patternFill>
                  <bgColor rgb="FFFFFF00"/>
                </patternFill>
              </fill>
            </x14:dxf>
          </x14:cfRule>
          <x14:cfRule type="containsText" priority="12980" operator="containsText" id="{4C061299-6121-42BB-87B9-DEAD690FC855}">
            <xm:f>NOT(ISERROR(SEARCH('Listados Datos'!$P$6,Y194)))</xm:f>
            <xm:f>'Listados Datos'!$P$6</xm:f>
            <x14:dxf>
              <fill>
                <patternFill>
                  <bgColor rgb="FFFFC000"/>
                </patternFill>
              </fill>
            </x14:dxf>
          </x14:cfRule>
          <x14:cfRule type="containsText" priority="12981" operator="containsText" id="{723B0EB8-B939-4B65-A3CD-80581A056D77}">
            <xm:f>NOT(ISERROR(SEARCH('Listados Datos'!$P$7,Y194)))</xm:f>
            <xm:f>'Listados Datos'!$P$7</xm:f>
            <x14:dxf>
              <fill>
                <patternFill>
                  <bgColor rgb="FFFF0000"/>
                </patternFill>
              </fill>
            </x14:dxf>
          </x14:cfRule>
          <xm:sqref>Y194</xm:sqref>
        </x14:conditionalFormatting>
        <x14:conditionalFormatting xmlns:xm="http://schemas.microsoft.com/office/excel/2006/main">
          <x14:cfRule type="containsText" priority="12963" operator="containsText" id="{525597FF-8115-43B6-A508-E2FAA217008A}">
            <xm:f>NOT(ISERROR(SEARCH('Listados Datos'!$T$3,AW194)))</xm:f>
            <xm:f>'Listados Datos'!$T$3</xm:f>
            <x14:dxf>
              <fill>
                <patternFill patternType="solid">
                  <bgColor rgb="FFC00000"/>
                </patternFill>
              </fill>
            </x14:dxf>
          </x14:cfRule>
          <x14:cfRule type="containsText" priority="12964" operator="containsText" id="{14703101-F066-4F3B-9D9B-0D352F9A7D95}">
            <xm:f>NOT(ISERROR(SEARCH('Listados Datos'!$T$4,AW194)))</xm:f>
            <xm:f>'Listados Datos'!$T$4</xm:f>
            <x14:dxf>
              <font>
                <b/>
                <i val="0"/>
                <color theme="0"/>
              </font>
              <fill>
                <patternFill>
                  <bgColor rgb="FFE26B0A"/>
                </patternFill>
              </fill>
            </x14:dxf>
          </x14:cfRule>
          <x14:cfRule type="containsText" priority="12965" operator="containsText" id="{AF159A22-A319-4B78-AC2B-84A4B1E6AF90}">
            <xm:f>NOT(ISERROR(SEARCH('Listados Datos'!$T$5,AW194)))</xm:f>
            <xm:f>'Listados Datos'!$T$5</xm:f>
            <x14:dxf>
              <font>
                <b/>
                <i val="0"/>
                <color auto="1"/>
              </font>
              <fill>
                <patternFill>
                  <bgColor rgb="FFFFFF00"/>
                </patternFill>
              </fill>
            </x14:dxf>
          </x14:cfRule>
          <x14:cfRule type="containsText" priority="12966" operator="containsText" id="{AAAD188A-AE1C-4DF5-83DB-7AA0451D0DB2}">
            <xm:f>NOT(ISERROR(SEARCH('Listados Datos'!$T$6,AW194)))</xm:f>
            <xm:f>'Listados Datos'!$T$6</xm:f>
            <x14:dxf>
              <font>
                <b/>
                <i val="0"/>
              </font>
              <fill>
                <patternFill>
                  <bgColor rgb="FF92D050"/>
                </patternFill>
              </fill>
            </x14:dxf>
          </x14:cfRule>
          <xm:sqref>AW194</xm:sqref>
        </x14:conditionalFormatting>
        <x14:conditionalFormatting xmlns:xm="http://schemas.microsoft.com/office/excel/2006/main">
          <x14:cfRule type="containsText" priority="12737" operator="containsText" id="{7A6CD239-29A1-4AB5-8ADC-EC0681B323C5}">
            <xm:f>NOT(ISERROR(SEARCH('Listados Datos'!$P$3,AU207)))</xm:f>
            <xm:f>'Listados Datos'!$P$3</xm:f>
            <x14:dxf>
              <fill>
                <patternFill>
                  <bgColor rgb="FF99CC00"/>
                </patternFill>
              </fill>
            </x14:dxf>
          </x14:cfRule>
          <x14:cfRule type="containsText" priority="12738" operator="containsText" id="{759AF88B-9DD7-445D-8F8B-535584EB2F0D}">
            <xm:f>NOT(ISERROR(SEARCH('Listados Datos'!$P$4,AU207)))</xm:f>
            <xm:f>'Listados Datos'!$P$4</xm:f>
            <x14:dxf>
              <fill>
                <patternFill>
                  <bgColor rgb="FF33CC33"/>
                </patternFill>
              </fill>
            </x14:dxf>
          </x14:cfRule>
          <x14:cfRule type="containsText" priority="12739" operator="containsText" id="{DC78B769-5C10-4E03-963C-471040F413BD}">
            <xm:f>NOT(ISERROR(SEARCH('Listados Datos'!$P$5,AU207)))</xm:f>
            <xm:f>'Listados Datos'!$P$5</xm:f>
            <x14:dxf>
              <fill>
                <patternFill>
                  <bgColor rgb="FFFFFF00"/>
                </patternFill>
              </fill>
            </x14:dxf>
          </x14:cfRule>
          <x14:cfRule type="containsText" priority="12740" operator="containsText" id="{75D0B275-78DF-42B3-9D36-0A1D1EA0ADA5}">
            <xm:f>NOT(ISERROR(SEARCH('Listados Datos'!$P$6,AU207)))</xm:f>
            <xm:f>'Listados Datos'!$P$6</xm:f>
            <x14:dxf>
              <fill>
                <patternFill>
                  <bgColor rgb="FFFFC000"/>
                </patternFill>
              </fill>
            </x14:dxf>
          </x14:cfRule>
          <x14:cfRule type="containsText" priority="12741" operator="containsText" id="{0C075FFD-D6D1-401F-952D-586B00AC0324}">
            <xm:f>NOT(ISERROR(SEARCH('Listados Datos'!$P$7,AU207)))</xm:f>
            <xm:f>'Listados Datos'!$P$7</xm:f>
            <x14:dxf>
              <fill>
                <patternFill>
                  <bgColor rgb="FFFF0000"/>
                </patternFill>
              </fill>
            </x14:dxf>
          </x14:cfRule>
          <xm:sqref>AU207</xm:sqref>
        </x14:conditionalFormatting>
        <x14:conditionalFormatting xmlns:xm="http://schemas.microsoft.com/office/excel/2006/main">
          <x14:cfRule type="containsText" priority="12747" operator="containsText" id="{BF9ECE56-F470-4980-8D61-6049F855246C}">
            <xm:f>NOT(ISERROR(SEARCH('Listados Datos'!$T$3,AW207)))</xm:f>
            <xm:f>'Listados Datos'!$T$3</xm:f>
            <x14:dxf>
              <fill>
                <patternFill patternType="solid">
                  <bgColor rgb="FFC00000"/>
                </patternFill>
              </fill>
            </x14:dxf>
          </x14:cfRule>
          <x14:cfRule type="containsText" priority="12748" operator="containsText" id="{B967B762-6AC1-4135-99F2-951DBF154F89}">
            <xm:f>NOT(ISERROR(SEARCH('Listados Datos'!$T$4,AW207)))</xm:f>
            <xm:f>'Listados Datos'!$T$4</xm:f>
            <x14:dxf>
              <font>
                <b/>
                <i val="0"/>
                <color theme="0"/>
              </font>
              <fill>
                <patternFill>
                  <bgColor rgb="FFE26B0A"/>
                </patternFill>
              </fill>
            </x14:dxf>
          </x14:cfRule>
          <x14:cfRule type="containsText" priority="12749" operator="containsText" id="{6AABE3E8-4D30-4C51-A332-C65E40F1A01A}">
            <xm:f>NOT(ISERROR(SEARCH('Listados Datos'!$T$5,AW207)))</xm:f>
            <xm:f>'Listados Datos'!$T$5</xm:f>
            <x14:dxf>
              <font>
                <b/>
                <i val="0"/>
                <color auto="1"/>
              </font>
              <fill>
                <patternFill>
                  <bgColor rgb="FFFFFF00"/>
                </patternFill>
              </fill>
            </x14:dxf>
          </x14:cfRule>
          <x14:cfRule type="containsText" priority="12750" operator="containsText" id="{75F0FCF5-7325-41C4-844A-D8C638EEA42B}">
            <xm:f>NOT(ISERROR(SEARCH('Listados Datos'!$T$6,AW207)))</xm:f>
            <xm:f>'Listados Datos'!$T$6</xm:f>
            <x14:dxf>
              <font>
                <b/>
                <i val="0"/>
              </font>
              <fill>
                <patternFill>
                  <bgColor rgb="FF92D050"/>
                </patternFill>
              </fill>
            </x14:dxf>
          </x14:cfRule>
          <xm:sqref>AW207</xm:sqref>
        </x14:conditionalFormatting>
        <x14:conditionalFormatting xmlns:xm="http://schemas.microsoft.com/office/excel/2006/main">
          <x14:cfRule type="containsText" priority="12705" operator="containsText" id="{19A705E1-4D35-4470-B5F9-C6FFC7BE027A}">
            <xm:f>NOT(ISERROR(SEARCH('Listados Datos'!$T$3,AW204)))</xm:f>
            <xm:f>'Listados Datos'!$T$3</xm:f>
            <x14:dxf>
              <fill>
                <patternFill patternType="solid">
                  <bgColor rgb="FFC00000"/>
                </patternFill>
              </fill>
            </x14:dxf>
          </x14:cfRule>
          <x14:cfRule type="containsText" priority="12706" operator="containsText" id="{4D290036-A734-4E5E-B5FE-9F345AE920AA}">
            <xm:f>NOT(ISERROR(SEARCH('Listados Datos'!$T$4,AW204)))</xm:f>
            <xm:f>'Listados Datos'!$T$4</xm:f>
            <x14:dxf>
              <font>
                <b/>
                <i val="0"/>
                <color theme="0"/>
              </font>
              <fill>
                <patternFill>
                  <bgColor rgb="FFE26B0A"/>
                </patternFill>
              </fill>
            </x14:dxf>
          </x14:cfRule>
          <x14:cfRule type="containsText" priority="12707" operator="containsText" id="{A18F1921-B802-4D75-BAD2-0B5C3D9A9407}">
            <xm:f>NOT(ISERROR(SEARCH('Listados Datos'!$T$5,AW204)))</xm:f>
            <xm:f>'Listados Datos'!$T$5</xm:f>
            <x14:dxf>
              <font>
                <b/>
                <i val="0"/>
                <color auto="1"/>
              </font>
              <fill>
                <patternFill>
                  <bgColor rgb="FFFFFF00"/>
                </patternFill>
              </fill>
            </x14:dxf>
          </x14:cfRule>
          <x14:cfRule type="containsText" priority="12708" operator="containsText" id="{546C2959-EDB8-4E7E-BE2B-EFE1F55F1F74}">
            <xm:f>NOT(ISERROR(SEARCH('Listados Datos'!$T$6,AW204)))</xm:f>
            <xm:f>'Listados Datos'!$T$6</xm:f>
            <x14:dxf>
              <font>
                <b/>
                <i val="0"/>
              </font>
              <fill>
                <patternFill>
                  <bgColor rgb="FF92D050"/>
                </patternFill>
              </fill>
            </x14:dxf>
          </x14:cfRule>
          <xm:sqref>AW204</xm:sqref>
        </x14:conditionalFormatting>
        <x14:conditionalFormatting xmlns:xm="http://schemas.microsoft.com/office/excel/2006/main">
          <x14:cfRule type="containsText" priority="12695" operator="containsText" id="{78530636-5073-438B-AF4C-BA9C3DBE6D3B}">
            <xm:f>NOT(ISERROR(SEARCH('Listados Datos'!$P$3,AU204)))</xm:f>
            <xm:f>'Listados Datos'!$P$3</xm:f>
            <x14:dxf>
              <fill>
                <patternFill>
                  <bgColor rgb="FF99CC00"/>
                </patternFill>
              </fill>
            </x14:dxf>
          </x14:cfRule>
          <x14:cfRule type="containsText" priority="12696" operator="containsText" id="{586A0E31-6708-451F-8891-7EEC8DAB42CD}">
            <xm:f>NOT(ISERROR(SEARCH('Listados Datos'!$P$4,AU204)))</xm:f>
            <xm:f>'Listados Datos'!$P$4</xm:f>
            <x14:dxf>
              <fill>
                <patternFill>
                  <bgColor rgb="FF33CC33"/>
                </patternFill>
              </fill>
            </x14:dxf>
          </x14:cfRule>
          <x14:cfRule type="containsText" priority="12697" operator="containsText" id="{C5850BF2-A2FE-4682-8205-A6FBE849F111}">
            <xm:f>NOT(ISERROR(SEARCH('Listados Datos'!$P$5,AU204)))</xm:f>
            <xm:f>'Listados Datos'!$P$5</xm:f>
            <x14:dxf>
              <fill>
                <patternFill>
                  <bgColor rgb="FFFFFF00"/>
                </patternFill>
              </fill>
            </x14:dxf>
          </x14:cfRule>
          <x14:cfRule type="containsText" priority="12698" operator="containsText" id="{3FAC6793-A033-4B52-8FC1-83E9FF55DB67}">
            <xm:f>NOT(ISERROR(SEARCH('Listados Datos'!$P$6,AU204)))</xm:f>
            <xm:f>'Listados Datos'!$P$6</xm:f>
            <x14:dxf>
              <fill>
                <patternFill>
                  <bgColor rgb="FFFFC000"/>
                </patternFill>
              </fill>
            </x14:dxf>
          </x14:cfRule>
          <x14:cfRule type="containsText" priority="12699" operator="containsText" id="{AABB771A-1F97-40E0-B05E-40DE01AFF7EB}">
            <xm:f>NOT(ISERROR(SEARCH('Listados Datos'!$P$7,AU204)))</xm:f>
            <xm:f>'Listados Datos'!$P$7</xm:f>
            <x14:dxf>
              <fill>
                <patternFill>
                  <bgColor rgb="FFFF0000"/>
                </patternFill>
              </fill>
            </x14:dxf>
          </x14:cfRule>
          <xm:sqref>AU204</xm:sqref>
        </x14:conditionalFormatting>
        <x14:conditionalFormatting xmlns:xm="http://schemas.microsoft.com/office/excel/2006/main">
          <x14:cfRule type="containsText" priority="12813" operator="containsText" id="{C69CABB1-E2D9-47BB-BF4B-CB710E96B6EF}">
            <xm:f>NOT(ISERROR(SEARCH('Listados Datos'!$T$3,AE202)))</xm:f>
            <xm:f>'Listados Datos'!$T$3</xm:f>
            <x14:dxf>
              <fill>
                <patternFill patternType="solid">
                  <bgColor rgb="FFC00000"/>
                </patternFill>
              </fill>
            </x14:dxf>
          </x14:cfRule>
          <x14:cfRule type="containsText" priority="12814" operator="containsText" id="{51E825C0-33F7-4528-94A0-069049EA9D2C}">
            <xm:f>NOT(ISERROR(SEARCH('Listados Datos'!$T$4,AE202)))</xm:f>
            <xm:f>'Listados Datos'!$T$4</xm:f>
            <x14:dxf>
              <font>
                <b/>
                <i val="0"/>
                <color theme="0"/>
              </font>
              <fill>
                <patternFill>
                  <bgColor rgb="FFE26B0A"/>
                </patternFill>
              </fill>
            </x14:dxf>
          </x14:cfRule>
          <x14:cfRule type="containsText" priority="12815" operator="containsText" id="{1B44E2D8-F679-4651-BB62-B57DE96FE36F}">
            <xm:f>NOT(ISERROR(SEARCH('Listados Datos'!$T$5,AE202)))</xm:f>
            <xm:f>'Listados Datos'!$T$5</xm:f>
            <x14:dxf>
              <font>
                <b/>
                <i val="0"/>
                <color auto="1"/>
              </font>
              <fill>
                <patternFill>
                  <bgColor rgb="FFFFFF00"/>
                </patternFill>
              </fill>
            </x14:dxf>
          </x14:cfRule>
          <x14:cfRule type="containsText" priority="12816" operator="containsText" id="{238AF730-A3CA-48E5-8401-E43E8401D730}">
            <xm:f>NOT(ISERROR(SEARCH('Listados Datos'!$T$6,AE202)))</xm:f>
            <xm:f>'Listados Datos'!$T$6</xm:f>
            <x14:dxf>
              <font>
                <b/>
                <i val="0"/>
              </font>
              <fill>
                <patternFill>
                  <bgColor rgb="FF92D050"/>
                </patternFill>
              </fill>
            </x14:dxf>
          </x14:cfRule>
          <xm:sqref>AE202:AF203 AE207:AF207</xm:sqref>
        </x14:conditionalFormatting>
        <x14:conditionalFormatting xmlns:xm="http://schemas.microsoft.com/office/excel/2006/main">
          <x14:cfRule type="containsText" priority="12809" operator="containsText" id="{85489715-60DB-4354-954C-441382383753}">
            <xm:f>NOT(ISERROR(SEARCH('Listados Datos'!$T$3,AA202)))</xm:f>
            <xm:f>'Listados Datos'!$T$3</xm:f>
            <x14:dxf>
              <fill>
                <patternFill patternType="solid">
                  <bgColor rgb="FFC00000"/>
                </patternFill>
              </fill>
            </x14:dxf>
          </x14:cfRule>
          <x14:cfRule type="containsText" priority="12810" operator="containsText" id="{911459D0-AD70-48BE-8116-E2E555C00D05}">
            <xm:f>NOT(ISERROR(SEARCH('Listados Datos'!$T$4,AA202)))</xm:f>
            <xm:f>'Listados Datos'!$T$4</xm:f>
            <x14:dxf>
              <font>
                <b/>
                <i val="0"/>
                <color theme="0"/>
              </font>
              <fill>
                <patternFill>
                  <bgColor rgb="FFE26B0A"/>
                </patternFill>
              </fill>
            </x14:dxf>
          </x14:cfRule>
          <x14:cfRule type="containsText" priority="12811" operator="containsText" id="{FBEA25F9-B183-4BFE-812E-D288E00DBC4E}">
            <xm:f>NOT(ISERROR(SEARCH('Listados Datos'!$T$5,AA202)))</xm:f>
            <xm:f>'Listados Datos'!$T$5</xm:f>
            <x14:dxf>
              <font>
                <b/>
                <i val="0"/>
                <color auto="1"/>
              </font>
              <fill>
                <patternFill>
                  <bgColor rgb="FFFFFF00"/>
                </patternFill>
              </fill>
            </x14:dxf>
          </x14:cfRule>
          <x14:cfRule type="containsText" priority="12812" operator="containsText" id="{CC80CDDC-9978-4757-8BE5-8C9014801347}">
            <xm:f>NOT(ISERROR(SEARCH('Listados Datos'!$T$6,AA202)))</xm:f>
            <xm:f>'Listados Datos'!$T$6</xm:f>
            <x14:dxf>
              <font>
                <b/>
                <i val="0"/>
              </font>
              <fill>
                <patternFill>
                  <bgColor rgb="FF92D050"/>
                </patternFill>
              </fill>
            </x14:dxf>
          </x14:cfRule>
          <xm:sqref>AA202:AA203</xm:sqref>
        </x14:conditionalFormatting>
        <x14:conditionalFormatting xmlns:xm="http://schemas.microsoft.com/office/excel/2006/main">
          <x14:cfRule type="containsText" priority="12799" operator="containsText" id="{6BF3753E-F4F2-4A57-AF23-9477690C62EA}">
            <xm:f>NOT(ISERROR(SEARCH('Listados Datos'!$P$3,Y202)))</xm:f>
            <xm:f>'Listados Datos'!$P$3</xm:f>
            <x14:dxf>
              <fill>
                <patternFill>
                  <bgColor rgb="FF99CC00"/>
                </patternFill>
              </fill>
            </x14:dxf>
          </x14:cfRule>
          <x14:cfRule type="containsText" priority="12800" operator="containsText" id="{524B63F4-F7EF-4FF4-A245-1C17BF81BF8C}">
            <xm:f>NOT(ISERROR(SEARCH('Listados Datos'!$P$4,Y202)))</xm:f>
            <xm:f>'Listados Datos'!$P$4</xm:f>
            <x14:dxf>
              <fill>
                <patternFill>
                  <bgColor rgb="FF33CC33"/>
                </patternFill>
              </fill>
            </x14:dxf>
          </x14:cfRule>
          <x14:cfRule type="containsText" priority="12801" operator="containsText" id="{1E166E3C-A29F-4DF0-9AAC-AB1D21A00557}">
            <xm:f>NOT(ISERROR(SEARCH('Listados Datos'!$P$5,Y202)))</xm:f>
            <xm:f>'Listados Datos'!$P$5</xm:f>
            <x14:dxf>
              <fill>
                <patternFill>
                  <bgColor rgb="FFFFFF00"/>
                </patternFill>
              </fill>
            </x14:dxf>
          </x14:cfRule>
          <x14:cfRule type="containsText" priority="12802" operator="containsText" id="{57A81EE0-D38A-4A51-9B77-20C7CDCE97BA}">
            <xm:f>NOT(ISERROR(SEARCH('Listados Datos'!$P$6,Y202)))</xm:f>
            <xm:f>'Listados Datos'!$P$6</xm:f>
            <x14:dxf>
              <fill>
                <patternFill>
                  <bgColor rgb="FFFFC000"/>
                </patternFill>
              </fill>
            </x14:dxf>
          </x14:cfRule>
          <x14:cfRule type="containsText" priority="12803" operator="containsText" id="{D92C524A-98D2-4840-B270-1A96A52813E7}">
            <xm:f>NOT(ISERROR(SEARCH('Listados Datos'!$P$7,Y202)))</xm:f>
            <xm:f>'Listados Datos'!$P$7</xm:f>
            <x14:dxf>
              <fill>
                <patternFill>
                  <bgColor rgb="FFFF0000"/>
                </patternFill>
              </fill>
            </x14:dxf>
          </x14:cfRule>
          <xm:sqref>Y202:Y203</xm:sqref>
        </x14:conditionalFormatting>
        <x14:conditionalFormatting xmlns:xm="http://schemas.microsoft.com/office/excel/2006/main">
          <x14:cfRule type="containsText" priority="12775" operator="containsText" id="{8EA8EB8D-4543-4311-BCD9-B0B8B69FD332}">
            <xm:f>NOT(ISERROR(SEARCH('Listados Datos'!$T$3,AW202)))</xm:f>
            <xm:f>'Listados Datos'!$T$3</xm:f>
            <x14:dxf>
              <fill>
                <patternFill patternType="solid">
                  <bgColor rgb="FFC00000"/>
                </patternFill>
              </fill>
            </x14:dxf>
          </x14:cfRule>
          <x14:cfRule type="containsText" priority="12776" operator="containsText" id="{DC1FB055-B18F-4CAA-B122-2D6324E53FAC}">
            <xm:f>NOT(ISERROR(SEARCH('Listados Datos'!$T$4,AW202)))</xm:f>
            <xm:f>'Listados Datos'!$T$4</xm:f>
            <x14:dxf>
              <font>
                <b/>
                <i val="0"/>
                <color theme="0"/>
              </font>
              <fill>
                <patternFill>
                  <bgColor rgb="FFE26B0A"/>
                </patternFill>
              </fill>
            </x14:dxf>
          </x14:cfRule>
          <x14:cfRule type="containsText" priority="12777" operator="containsText" id="{61C475A8-EC44-4E45-A24A-9F1107CB45B6}">
            <xm:f>NOT(ISERROR(SEARCH('Listados Datos'!$T$5,AW202)))</xm:f>
            <xm:f>'Listados Datos'!$T$5</xm:f>
            <x14:dxf>
              <font>
                <b/>
                <i val="0"/>
                <color auto="1"/>
              </font>
              <fill>
                <patternFill>
                  <bgColor rgb="FFFFFF00"/>
                </patternFill>
              </fill>
            </x14:dxf>
          </x14:cfRule>
          <x14:cfRule type="containsText" priority="12778" operator="containsText" id="{9788C8E4-4AA8-46A7-AE30-9D63D8D8EE9D}">
            <xm:f>NOT(ISERROR(SEARCH('Listados Datos'!$T$6,AW202)))</xm:f>
            <xm:f>'Listados Datos'!$T$6</xm:f>
            <x14:dxf>
              <font>
                <b/>
                <i val="0"/>
              </font>
              <fill>
                <patternFill>
                  <bgColor rgb="FF92D050"/>
                </patternFill>
              </fill>
            </x14:dxf>
          </x14:cfRule>
          <xm:sqref>AW202</xm:sqref>
        </x14:conditionalFormatting>
        <x14:conditionalFormatting xmlns:xm="http://schemas.microsoft.com/office/excel/2006/main">
          <x14:cfRule type="containsText" priority="12765" operator="containsText" id="{787B80F1-943B-464B-BD57-C1B001A29A19}">
            <xm:f>NOT(ISERROR(SEARCH('Listados Datos'!$P$3,AU202)))</xm:f>
            <xm:f>'Listados Datos'!$P$3</xm:f>
            <x14:dxf>
              <fill>
                <patternFill>
                  <bgColor rgb="FF99CC00"/>
                </patternFill>
              </fill>
            </x14:dxf>
          </x14:cfRule>
          <x14:cfRule type="containsText" priority="12766" operator="containsText" id="{5556C6A4-86CF-4BFF-8D31-64DC2B75E834}">
            <xm:f>NOT(ISERROR(SEARCH('Listados Datos'!$P$4,AU202)))</xm:f>
            <xm:f>'Listados Datos'!$P$4</xm:f>
            <x14:dxf>
              <fill>
                <patternFill>
                  <bgColor rgb="FF33CC33"/>
                </patternFill>
              </fill>
            </x14:dxf>
          </x14:cfRule>
          <x14:cfRule type="containsText" priority="12767" operator="containsText" id="{77CC098E-AED6-4647-95E7-66565DF6711C}">
            <xm:f>NOT(ISERROR(SEARCH('Listados Datos'!$P$5,AU202)))</xm:f>
            <xm:f>'Listados Datos'!$P$5</xm:f>
            <x14:dxf>
              <fill>
                <patternFill>
                  <bgColor rgb="FFFFFF00"/>
                </patternFill>
              </fill>
            </x14:dxf>
          </x14:cfRule>
          <x14:cfRule type="containsText" priority="12768" operator="containsText" id="{28FDF5BD-C072-4C3A-ADC2-F200F802B43E}">
            <xm:f>NOT(ISERROR(SEARCH('Listados Datos'!$P$6,AU202)))</xm:f>
            <xm:f>'Listados Datos'!$P$6</xm:f>
            <x14:dxf>
              <fill>
                <patternFill>
                  <bgColor rgb="FFFFC000"/>
                </patternFill>
              </fill>
            </x14:dxf>
          </x14:cfRule>
          <x14:cfRule type="containsText" priority="12769" operator="containsText" id="{C5A213DD-9E6B-4A62-98A5-37462A884E58}">
            <xm:f>NOT(ISERROR(SEARCH('Listados Datos'!$P$7,AU202)))</xm:f>
            <xm:f>'Listados Datos'!$P$7</xm:f>
            <x14:dxf>
              <fill>
                <patternFill>
                  <bgColor rgb="FFFF0000"/>
                </patternFill>
              </fill>
            </x14:dxf>
          </x14:cfRule>
          <xm:sqref>AU202</xm:sqref>
        </x14:conditionalFormatting>
        <x14:conditionalFormatting xmlns:xm="http://schemas.microsoft.com/office/excel/2006/main">
          <x14:cfRule type="containsText" priority="12761" operator="containsText" id="{75F7C906-8C6E-4A2C-8AD8-863D89AA1B95}">
            <xm:f>NOT(ISERROR(SEARCH('Listados Datos'!$T$3,AW203)))</xm:f>
            <xm:f>'Listados Datos'!$T$3</xm:f>
            <x14:dxf>
              <fill>
                <patternFill patternType="solid">
                  <bgColor rgb="FFC00000"/>
                </patternFill>
              </fill>
            </x14:dxf>
          </x14:cfRule>
          <x14:cfRule type="containsText" priority="12762" operator="containsText" id="{29444C97-0C4F-4FB5-AF54-ED9F4944BFD9}">
            <xm:f>NOT(ISERROR(SEARCH('Listados Datos'!$T$4,AW203)))</xm:f>
            <xm:f>'Listados Datos'!$T$4</xm:f>
            <x14:dxf>
              <font>
                <b/>
                <i val="0"/>
                <color theme="0"/>
              </font>
              <fill>
                <patternFill>
                  <bgColor rgb="FFE26B0A"/>
                </patternFill>
              </fill>
            </x14:dxf>
          </x14:cfRule>
          <x14:cfRule type="containsText" priority="12763" operator="containsText" id="{92189386-8D53-4EBE-9E01-1CA334CA0454}">
            <xm:f>NOT(ISERROR(SEARCH('Listados Datos'!$T$5,AW203)))</xm:f>
            <xm:f>'Listados Datos'!$T$5</xm:f>
            <x14:dxf>
              <font>
                <b/>
                <i val="0"/>
                <color auto="1"/>
              </font>
              <fill>
                <patternFill>
                  <bgColor rgb="FFFFFF00"/>
                </patternFill>
              </fill>
            </x14:dxf>
          </x14:cfRule>
          <x14:cfRule type="containsText" priority="12764" operator="containsText" id="{9BE9D843-2D2B-457D-9668-6DA83206427C}">
            <xm:f>NOT(ISERROR(SEARCH('Listados Datos'!$T$6,AW203)))</xm:f>
            <xm:f>'Listados Datos'!$T$6</xm:f>
            <x14:dxf>
              <font>
                <b/>
                <i val="0"/>
              </font>
              <fill>
                <patternFill>
                  <bgColor rgb="FF92D050"/>
                </patternFill>
              </fill>
            </x14:dxf>
          </x14:cfRule>
          <xm:sqref>AW203</xm:sqref>
        </x14:conditionalFormatting>
        <x14:conditionalFormatting xmlns:xm="http://schemas.microsoft.com/office/excel/2006/main">
          <x14:cfRule type="containsText" priority="12751" operator="containsText" id="{2CDE981C-681A-4407-A979-45F3218FF06E}">
            <xm:f>NOT(ISERROR(SEARCH('Listados Datos'!$P$3,AU203)))</xm:f>
            <xm:f>'Listados Datos'!$P$3</xm:f>
            <x14:dxf>
              <fill>
                <patternFill>
                  <bgColor rgb="FF99CC00"/>
                </patternFill>
              </fill>
            </x14:dxf>
          </x14:cfRule>
          <x14:cfRule type="containsText" priority="12752" operator="containsText" id="{29A24A37-FC3B-4E1A-B0C9-DCAE26B2AB35}">
            <xm:f>NOT(ISERROR(SEARCH('Listados Datos'!$P$4,AU203)))</xm:f>
            <xm:f>'Listados Datos'!$P$4</xm:f>
            <x14:dxf>
              <fill>
                <patternFill>
                  <bgColor rgb="FF33CC33"/>
                </patternFill>
              </fill>
            </x14:dxf>
          </x14:cfRule>
          <x14:cfRule type="containsText" priority="12753" operator="containsText" id="{B8C3F5CF-D73A-4D22-B36B-B08E055AC0E5}">
            <xm:f>NOT(ISERROR(SEARCH('Listados Datos'!$P$5,AU203)))</xm:f>
            <xm:f>'Listados Datos'!$P$5</xm:f>
            <x14:dxf>
              <fill>
                <patternFill>
                  <bgColor rgb="FFFFFF00"/>
                </patternFill>
              </fill>
            </x14:dxf>
          </x14:cfRule>
          <x14:cfRule type="containsText" priority="12754" operator="containsText" id="{5F64CB72-0687-4C96-9E6B-93A7911AF457}">
            <xm:f>NOT(ISERROR(SEARCH('Listados Datos'!$P$6,AU203)))</xm:f>
            <xm:f>'Listados Datos'!$P$6</xm:f>
            <x14:dxf>
              <fill>
                <patternFill>
                  <bgColor rgb="FFFFC000"/>
                </patternFill>
              </fill>
            </x14:dxf>
          </x14:cfRule>
          <x14:cfRule type="containsText" priority="12755" operator="containsText" id="{49F4E508-789B-47E2-96A7-0F2D8226395D}">
            <xm:f>NOT(ISERROR(SEARCH('Listados Datos'!$P$7,AU203)))</xm:f>
            <xm:f>'Listados Datos'!$P$7</xm:f>
            <x14:dxf>
              <fill>
                <patternFill>
                  <bgColor rgb="FFFF0000"/>
                </patternFill>
              </fill>
            </x14:dxf>
          </x14:cfRule>
          <xm:sqref>AU203</xm:sqref>
        </x14:conditionalFormatting>
        <x14:conditionalFormatting xmlns:xm="http://schemas.microsoft.com/office/excel/2006/main">
          <x14:cfRule type="containsText" priority="12611" operator="containsText" id="{78062665-A98E-46DD-97B0-60641BC3D734}">
            <xm:f>NOT(ISERROR(SEARCH('Listados Datos'!$T$3,AW213)))</xm:f>
            <xm:f>'Listados Datos'!$T$3</xm:f>
            <x14:dxf>
              <fill>
                <patternFill patternType="solid">
                  <bgColor rgb="FFC00000"/>
                </patternFill>
              </fill>
            </x14:dxf>
          </x14:cfRule>
          <x14:cfRule type="containsText" priority="12612" operator="containsText" id="{76D16C4F-5FF7-45F0-9C2C-D32B2EB9CC06}">
            <xm:f>NOT(ISERROR(SEARCH('Listados Datos'!$T$4,AW213)))</xm:f>
            <xm:f>'Listados Datos'!$T$4</xm:f>
            <x14:dxf>
              <font>
                <b/>
                <i val="0"/>
                <color theme="0"/>
              </font>
              <fill>
                <patternFill>
                  <bgColor rgb="FFE26B0A"/>
                </patternFill>
              </fill>
            </x14:dxf>
          </x14:cfRule>
          <x14:cfRule type="containsText" priority="12613" operator="containsText" id="{49921614-0258-4924-9D29-ED537DC5BDE3}">
            <xm:f>NOT(ISERROR(SEARCH('Listados Datos'!$T$5,AW213)))</xm:f>
            <xm:f>'Listados Datos'!$T$5</xm:f>
            <x14:dxf>
              <font>
                <b/>
                <i val="0"/>
                <color auto="1"/>
              </font>
              <fill>
                <patternFill>
                  <bgColor rgb="FFFFFF00"/>
                </patternFill>
              </fill>
            </x14:dxf>
          </x14:cfRule>
          <x14:cfRule type="containsText" priority="12614" operator="containsText" id="{216CCCA4-F033-46F1-9BE7-74F1A132C583}">
            <xm:f>NOT(ISERROR(SEARCH('Listados Datos'!$T$6,AW213)))</xm:f>
            <xm:f>'Listados Datos'!$T$6</xm:f>
            <x14:dxf>
              <font>
                <b/>
                <i val="0"/>
              </font>
              <fill>
                <patternFill>
                  <bgColor rgb="FF92D050"/>
                </patternFill>
              </fill>
            </x14:dxf>
          </x14:cfRule>
          <xm:sqref>AW213</xm:sqref>
        </x14:conditionalFormatting>
        <x14:conditionalFormatting xmlns:xm="http://schemas.microsoft.com/office/excel/2006/main">
          <x14:cfRule type="containsText" priority="12601" operator="containsText" id="{B47346F4-2785-44FB-A019-88605A20437E}">
            <xm:f>NOT(ISERROR(SEARCH('Listados Datos'!$P$3,AU213)))</xm:f>
            <xm:f>'Listados Datos'!$P$3</xm:f>
            <x14:dxf>
              <fill>
                <patternFill>
                  <bgColor rgb="FF99CC00"/>
                </patternFill>
              </fill>
            </x14:dxf>
          </x14:cfRule>
          <x14:cfRule type="containsText" priority="12602" operator="containsText" id="{D23485B7-644F-4C7B-8945-EA2AD1367695}">
            <xm:f>NOT(ISERROR(SEARCH('Listados Datos'!$P$4,AU213)))</xm:f>
            <xm:f>'Listados Datos'!$P$4</xm:f>
            <x14:dxf>
              <fill>
                <patternFill>
                  <bgColor rgb="FF33CC33"/>
                </patternFill>
              </fill>
            </x14:dxf>
          </x14:cfRule>
          <x14:cfRule type="containsText" priority="12603" operator="containsText" id="{8D52C502-52BD-4300-8551-C1C39B1AD6B4}">
            <xm:f>NOT(ISERROR(SEARCH('Listados Datos'!$P$5,AU213)))</xm:f>
            <xm:f>'Listados Datos'!$P$5</xm:f>
            <x14:dxf>
              <fill>
                <patternFill>
                  <bgColor rgb="FFFFFF00"/>
                </patternFill>
              </fill>
            </x14:dxf>
          </x14:cfRule>
          <x14:cfRule type="containsText" priority="12604" operator="containsText" id="{642682B5-89C7-48AB-9F62-5A58512193D5}">
            <xm:f>NOT(ISERROR(SEARCH('Listados Datos'!$P$6,AU213)))</xm:f>
            <xm:f>'Listados Datos'!$P$6</xm:f>
            <x14:dxf>
              <fill>
                <patternFill>
                  <bgColor rgb="FFFFC000"/>
                </patternFill>
              </fill>
            </x14:dxf>
          </x14:cfRule>
          <x14:cfRule type="containsText" priority="12605" operator="containsText" id="{F6F3D8E2-14B7-4244-93D4-5C8F892C409D}">
            <xm:f>NOT(ISERROR(SEARCH('Listados Datos'!$P$7,AU213)))</xm:f>
            <xm:f>'Listados Datos'!$P$7</xm:f>
            <x14:dxf>
              <fill>
                <patternFill>
                  <bgColor rgb="FFFF0000"/>
                </patternFill>
              </fill>
            </x14:dxf>
          </x14:cfRule>
          <xm:sqref>AU213</xm:sqref>
        </x14:conditionalFormatting>
        <x14:conditionalFormatting xmlns:xm="http://schemas.microsoft.com/office/excel/2006/main">
          <x14:cfRule type="containsText" priority="12733" operator="containsText" id="{8CB2C649-D104-4AB0-8269-5D22576D76DB}">
            <xm:f>NOT(ISERROR(SEARCH('Listados Datos'!$T$3,AE204)))</xm:f>
            <xm:f>'Listados Datos'!$T$3</xm:f>
            <x14:dxf>
              <fill>
                <patternFill patternType="solid">
                  <bgColor rgb="FFC00000"/>
                </patternFill>
              </fill>
            </x14:dxf>
          </x14:cfRule>
          <x14:cfRule type="containsText" priority="12734" operator="containsText" id="{BCE9734D-69B4-413B-9FB4-65A9B78F361F}">
            <xm:f>NOT(ISERROR(SEARCH('Listados Datos'!$T$4,AE204)))</xm:f>
            <xm:f>'Listados Datos'!$T$4</xm:f>
            <x14:dxf>
              <font>
                <b/>
                <i val="0"/>
                <color theme="0"/>
              </font>
              <fill>
                <patternFill>
                  <bgColor rgb="FFE26B0A"/>
                </patternFill>
              </fill>
            </x14:dxf>
          </x14:cfRule>
          <x14:cfRule type="containsText" priority="12735" operator="containsText" id="{F3C12BA1-BA8B-4BB1-AD5A-98AA83F785EA}">
            <xm:f>NOT(ISERROR(SEARCH('Listados Datos'!$T$5,AE204)))</xm:f>
            <xm:f>'Listados Datos'!$T$5</xm:f>
            <x14:dxf>
              <font>
                <b/>
                <i val="0"/>
                <color auto="1"/>
              </font>
              <fill>
                <patternFill>
                  <bgColor rgb="FFFFFF00"/>
                </patternFill>
              </fill>
            </x14:dxf>
          </x14:cfRule>
          <x14:cfRule type="containsText" priority="12736" operator="containsText" id="{E0505523-F849-4919-9EF7-D26B5A390B4B}">
            <xm:f>NOT(ISERROR(SEARCH('Listados Datos'!$T$6,AE204)))</xm:f>
            <xm:f>'Listados Datos'!$T$6</xm:f>
            <x14:dxf>
              <font>
                <b/>
                <i val="0"/>
              </font>
              <fill>
                <patternFill>
                  <bgColor rgb="FF92D050"/>
                </patternFill>
              </fill>
            </x14:dxf>
          </x14:cfRule>
          <xm:sqref>AE204:AF205</xm:sqref>
        </x14:conditionalFormatting>
        <x14:conditionalFormatting xmlns:xm="http://schemas.microsoft.com/office/excel/2006/main">
          <x14:cfRule type="containsText" priority="12729" operator="containsText" id="{D9CDB489-F6E6-4F38-8D21-6D67870CC6B8}">
            <xm:f>NOT(ISERROR(SEARCH('Listados Datos'!$T$3,AA204)))</xm:f>
            <xm:f>'Listados Datos'!$T$3</xm:f>
            <x14:dxf>
              <fill>
                <patternFill patternType="solid">
                  <bgColor rgb="FFC00000"/>
                </patternFill>
              </fill>
            </x14:dxf>
          </x14:cfRule>
          <x14:cfRule type="containsText" priority="12730" operator="containsText" id="{F9C83F15-9456-4301-A49D-8E96F8B74733}">
            <xm:f>NOT(ISERROR(SEARCH('Listados Datos'!$T$4,AA204)))</xm:f>
            <xm:f>'Listados Datos'!$T$4</xm:f>
            <x14:dxf>
              <font>
                <b/>
                <i val="0"/>
                <color theme="0"/>
              </font>
              <fill>
                <patternFill>
                  <bgColor rgb="FFE26B0A"/>
                </patternFill>
              </fill>
            </x14:dxf>
          </x14:cfRule>
          <x14:cfRule type="containsText" priority="12731" operator="containsText" id="{63B07003-87B1-452D-8D0B-BC2625C3A08A}">
            <xm:f>NOT(ISERROR(SEARCH('Listados Datos'!$T$5,AA204)))</xm:f>
            <xm:f>'Listados Datos'!$T$5</xm:f>
            <x14:dxf>
              <font>
                <b/>
                <i val="0"/>
                <color auto="1"/>
              </font>
              <fill>
                <patternFill>
                  <bgColor rgb="FFFFFF00"/>
                </patternFill>
              </fill>
            </x14:dxf>
          </x14:cfRule>
          <x14:cfRule type="containsText" priority="12732" operator="containsText" id="{F556EFCA-D9B1-4098-9CE3-ADC42B6E6CC2}">
            <xm:f>NOT(ISERROR(SEARCH('Listados Datos'!$T$6,AA204)))</xm:f>
            <xm:f>'Listados Datos'!$T$6</xm:f>
            <x14:dxf>
              <font>
                <b/>
                <i val="0"/>
              </font>
              <fill>
                <patternFill>
                  <bgColor rgb="FF92D050"/>
                </patternFill>
              </fill>
            </x14:dxf>
          </x14:cfRule>
          <xm:sqref>AA204:AA205</xm:sqref>
        </x14:conditionalFormatting>
        <x14:conditionalFormatting xmlns:xm="http://schemas.microsoft.com/office/excel/2006/main">
          <x14:cfRule type="containsText" priority="12719" operator="containsText" id="{8357E009-2C88-4BDA-BA92-18E24E85F26B}">
            <xm:f>NOT(ISERROR(SEARCH('Listados Datos'!$P$3,Y204)))</xm:f>
            <xm:f>'Listados Datos'!$P$3</xm:f>
            <x14:dxf>
              <fill>
                <patternFill>
                  <bgColor rgb="FF99CC00"/>
                </patternFill>
              </fill>
            </x14:dxf>
          </x14:cfRule>
          <x14:cfRule type="containsText" priority="12720" operator="containsText" id="{E077B313-3C66-44DE-8E2C-0A7B0AC6BFAC}">
            <xm:f>NOT(ISERROR(SEARCH('Listados Datos'!$P$4,Y204)))</xm:f>
            <xm:f>'Listados Datos'!$P$4</xm:f>
            <x14:dxf>
              <fill>
                <patternFill>
                  <bgColor rgb="FF33CC33"/>
                </patternFill>
              </fill>
            </x14:dxf>
          </x14:cfRule>
          <x14:cfRule type="containsText" priority="12721" operator="containsText" id="{D04B7389-0C83-4B21-96A2-B3912518ED27}">
            <xm:f>NOT(ISERROR(SEARCH('Listados Datos'!$P$5,Y204)))</xm:f>
            <xm:f>'Listados Datos'!$P$5</xm:f>
            <x14:dxf>
              <fill>
                <patternFill>
                  <bgColor rgb="FFFFFF00"/>
                </patternFill>
              </fill>
            </x14:dxf>
          </x14:cfRule>
          <x14:cfRule type="containsText" priority="12722" operator="containsText" id="{0BE2C393-4714-4D6E-92E6-770729A1FF25}">
            <xm:f>NOT(ISERROR(SEARCH('Listados Datos'!$P$6,Y204)))</xm:f>
            <xm:f>'Listados Datos'!$P$6</xm:f>
            <x14:dxf>
              <fill>
                <patternFill>
                  <bgColor rgb="FFFFC000"/>
                </patternFill>
              </fill>
            </x14:dxf>
          </x14:cfRule>
          <x14:cfRule type="containsText" priority="12723" operator="containsText" id="{BD32ED13-1083-4A4B-9A34-389C9C7F34A9}">
            <xm:f>NOT(ISERROR(SEARCH('Listados Datos'!$P$7,Y204)))</xm:f>
            <xm:f>'Listados Datos'!$P$7</xm:f>
            <x14:dxf>
              <fill>
                <patternFill>
                  <bgColor rgb="FFFF0000"/>
                </patternFill>
              </fill>
            </x14:dxf>
          </x14:cfRule>
          <xm:sqref>Y204:Y205</xm:sqref>
        </x14:conditionalFormatting>
        <x14:conditionalFormatting xmlns:xm="http://schemas.microsoft.com/office/excel/2006/main">
          <x14:cfRule type="containsText" priority="12569" operator="containsText" id="{E73F5616-F3E8-405A-9FCA-95BFFBD1FA21}">
            <xm:f>NOT(ISERROR(SEARCH('Listados Datos'!$T$3,AW210)))</xm:f>
            <xm:f>'Listados Datos'!$T$3</xm:f>
            <x14:dxf>
              <fill>
                <patternFill patternType="solid">
                  <bgColor rgb="FFC00000"/>
                </patternFill>
              </fill>
            </x14:dxf>
          </x14:cfRule>
          <x14:cfRule type="containsText" priority="12570" operator="containsText" id="{007D34F6-3685-4C34-AAB1-BB132B07FEFD}">
            <xm:f>NOT(ISERROR(SEARCH('Listados Datos'!$T$4,AW210)))</xm:f>
            <xm:f>'Listados Datos'!$T$4</xm:f>
            <x14:dxf>
              <font>
                <b/>
                <i val="0"/>
                <color theme="0"/>
              </font>
              <fill>
                <patternFill>
                  <bgColor rgb="FFE26B0A"/>
                </patternFill>
              </fill>
            </x14:dxf>
          </x14:cfRule>
          <x14:cfRule type="containsText" priority="12571" operator="containsText" id="{6F796607-A3A8-4104-A067-89107747B8C2}">
            <xm:f>NOT(ISERROR(SEARCH('Listados Datos'!$T$5,AW210)))</xm:f>
            <xm:f>'Listados Datos'!$T$5</xm:f>
            <x14:dxf>
              <font>
                <b/>
                <i val="0"/>
                <color auto="1"/>
              </font>
              <fill>
                <patternFill>
                  <bgColor rgb="FFFFFF00"/>
                </patternFill>
              </fill>
            </x14:dxf>
          </x14:cfRule>
          <x14:cfRule type="containsText" priority="12572" operator="containsText" id="{9C200365-48C7-4191-98B3-A5B49D17C3ED}">
            <xm:f>NOT(ISERROR(SEARCH('Listados Datos'!$T$6,AW210)))</xm:f>
            <xm:f>'Listados Datos'!$T$6</xm:f>
            <x14:dxf>
              <font>
                <b/>
                <i val="0"/>
              </font>
              <fill>
                <patternFill>
                  <bgColor rgb="FF92D050"/>
                </patternFill>
              </fill>
            </x14:dxf>
          </x14:cfRule>
          <xm:sqref>AW210</xm:sqref>
        </x14:conditionalFormatting>
        <x14:conditionalFormatting xmlns:xm="http://schemas.microsoft.com/office/excel/2006/main">
          <x14:cfRule type="containsText" priority="12559" operator="containsText" id="{4F2D5D00-EF5A-4B5F-89EC-0A084ECDFC9E}">
            <xm:f>NOT(ISERROR(SEARCH('Listados Datos'!$P$3,AU210)))</xm:f>
            <xm:f>'Listados Datos'!$P$3</xm:f>
            <x14:dxf>
              <fill>
                <patternFill>
                  <bgColor rgb="FF99CC00"/>
                </patternFill>
              </fill>
            </x14:dxf>
          </x14:cfRule>
          <x14:cfRule type="containsText" priority="12560" operator="containsText" id="{CA30D1F8-27E7-442C-878F-39C1F1F60457}">
            <xm:f>NOT(ISERROR(SEARCH('Listados Datos'!$P$4,AU210)))</xm:f>
            <xm:f>'Listados Datos'!$P$4</xm:f>
            <x14:dxf>
              <fill>
                <patternFill>
                  <bgColor rgb="FF33CC33"/>
                </patternFill>
              </fill>
            </x14:dxf>
          </x14:cfRule>
          <x14:cfRule type="containsText" priority="12561" operator="containsText" id="{84612E40-449E-4A03-B43B-B30849B58B23}">
            <xm:f>NOT(ISERROR(SEARCH('Listados Datos'!$P$5,AU210)))</xm:f>
            <xm:f>'Listados Datos'!$P$5</xm:f>
            <x14:dxf>
              <fill>
                <patternFill>
                  <bgColor rgb="FFFFFF00"/>
                </patternFill>
              </fill>
            </x14:dxf>
          </x14:cfRule>
          <x14:cfRule type="containsText" priority="12562" operator="containsText" id="{16EAC270-C437-4997-9C35-DA8D38F111E1}">
            <xm:f>NOT(ISERROR(SEARCH('Listados Datos'!$P$6,AU210)))</xm:f>
            <xm:f>'Listados Datos'!$P$6</xm:f>
            <x14:dxf>
              <fill>
                <patternFill>
                  <bgColor rgb="FFFFC000"/>
                </patternFill>
              </fill>
            </x14:dxf>
          </x14:cfRule>
          <x14:cfRule type="containsText" priority="12563" operator="containsText" id="{0A6CFDDF-6FFE-4B8B-8CEF-1FB4DE88F562}">
            <xm:f>NOT(ISERROR(SEARCH('Listados Datos'!$P$7,AU210)))</xm:f>
            <xm:f>'Listados Datos'!$P$7</xm:f>
            <x14:dxf>
              <fill>
                <patternFill>
                  <bgColor rgb="FFFF0000"/>
                </patternFill>
              </fill>
            </x14:dxf>
          </x14:cfRule>
          <xm:sqref>AU210</xm:sqref>
        </x14:conditionalFormatting>
        <x14:conditionalFormatting xmlns:xm="http://schemas.microsoft.com/office/excel/2006/main">
          <x14:cfRule type="containsText" priority="12691" operator="containsText" id="{656497B2-B0F8-4A46-9262-4E7A19EF6381}">
            <xm:f>NOT(ISERROR(SEARCH('Listados Datos'!$T$3,AW205)))</xm:f>
            <xm:f>'Listados Datos'!$T$3</xm:f>
            <x14:dxf>
              <fill>
                <patternFill patternType="solid">
                  <bgColor rgb="FFC00000"/>
                </patternFill>
              </fill>
            </x14:dxf>
          </x14:cfRule>
          <x14:cfRule type="containsText" priority="12692" operator="containsText" id="{5642C76B-559E-498A-918B-50DC91FFDF9A}">
            <xm:f>NOT(ISERROR(SEARCH('Listados Datos'!$T$4,AW205)))</xm:f>
            <xm:f>'Listados Datos'!$T$4</xm:f>
            <x14:dxf>
              <font>
                <b/>
                <i val="0"/>
                <color theme="0"/>
              </font>
              <fill>
                <patternFill>
                  <bgColor rgb="FFE26B0A"/>
                </patternFill>
              </fill>
            </x14:dxf>
          </x14:cfRule>
          <x14:cfRule type="containsText" priority="12693" operator="containsText" id="{6A9885AF-DF17-4253-A5B1-62BE413D7FA7}">
            <xm:f>NOT(ISERROR(SEARCH('Listados Datos'!$T$5,AW205)))</xm:f>
            <xm:f>'Listados Datos'!$T$5</xm:f>
            <x14:dxf>
              <font>
                <b/>
                <i val="0"/>
                <color auto="1"/>
              </font>
              <fill>
                <patternFill>
                  <bgColor rgb="FFFFFF00"/>
                </patternFill>
              </fill>
            </x14:dxf>
          </x14:cfRule>
          <x14:cfRule type="containsText" priority="12694" operator="containsText" id="{E05F6E23-2E1C-478E-84B9-CD12B4AF018C}">
            <xm:f>NOT(ISERROR(SEARCH('Listados Datos'!$T$6,AW205)))</xm:f>
            <xm:f>'Listados Datos'!$T$6</xm:f>
            <x14:dxf>
              <font>
                <b/>
                <i val="0"/>
              </font>
              <fill>
                <patternFill>
                  <bgColor rgb="FF92D050"/>
                </patternFill>
              </fill>
            </x14:dxf>
          </x14:cfRule>
          <xm:sqref>AW205</xm:sqref>
        </x14:conditionalFormatting>
        <x14:conditionalFormatting xmlns:xm="http://schemas.microsoft.com/office/excel/2006/main">
          <x14:cfRule type="containsText" priority="12681" operator="containsText" id="{E3AB771C-91C4-40A1-9744-5A3BCAF51E9B}">
            <xm:f>NOT(ISERROR(SEARCH('Listados Datos'!$P$3,AU205)))</xm:f>
            <xm:f>'Listados Datos'!$P$3</xm:f>
            <x14:dxf>
              <fill>
                <patternFill>
                  <bgColor rgb="FF99CC00"/>
                </patternFill>
              </fill>
            </x14:dxf>
          </x14:cfRule>
          <x14:cfRule type="containsText" priority="12682" operator="containsText" id="{A5D08D2D-CBE8-4FB3-BF26-EF6373F355A8}">
            <xm:f>NOT(ISERROR(SEARCH('Listados Datos'!$P$4,AU205)))</xm:f>
            <xm:f>'Listados Datos'!$P$4</xm:f>
            <x14:dxf>
              <fill>
                <patternFill>
                  <bgColor rgb="FF33CC33"/>
                </patternFill>
              </fill>
            </x14:dxf>
          </x14:cfRule>
          <x14:cfRule type="containsText" priority="12683" operator="containsText" id="{38A52308-BD64-4042-B9C8-4BF0F30FEC5B}">
            <xm:f>NOT(ISERROR(SEARCH('Listados Datos'!$P$5,AU205)))</xm:f>
            <xm:f>'Listados Datos'!$P$5</xm:f>
            <x14:dxf>
              <fill>
                <patternFill>
                  <bgColor rgb="FFFFFF00"/>
                </patternFill>
              </fill>
            </x14:dxf>
          </x14:cfRule>
          <x14:cfRule type="containsText" priority="12684" operator="containsText" id="{11938CCB-940C-40F7-AD77-8AFBD4729046}">
            <xm:f>NOT(ISERROR(SEARCH('Listados Datos'!$P$6,AU205)))</xm:f>
            <xm:f>'Listados Datos'!$P$6</xm:f>
            <x14:dxf>
              <fill>
                <patternFill>
                  <bgColor rgb="FFFFC000"/>
                </patternFill>
              </fill>
            </x14:dxf>
          </x14:cfRule>
          <x14:cfRule type="containsText" priority="12685" operator="containsText" id="{F8C120E8-B15A-47DC-A73B-6BD9D3B08016}">
            <xm:f>NOT(ISERROR(SEARCH('Listados Datos'!$P$7,AU205)))</xm:f>
            <xm:f>'Listados Datos'!$P$7</xm:f>
            <x14:dxf>
              <fill>
                <patternFill>
                  <bgColor rgb="FFFF0000"/>
                </patternFill>
              </fill>
            </x14:dxf>
          </x14:cfRule>
          <xm:sqref>AU205</xm:sqref>
        </x14:conditionalFormatting>
        <x14:conditionalFormatting xmlns:xm="http://schemas.microsoft.com/office/excel/2006/main">
          <x14:cfRule type="containsText" priority="12677" operator="containsText" id="{48273A0F-7CEA-4500-8FF5-F32B65DCBEAB}">
            <xm:f>NOT(ISERROR(SEARCH('Listados Datos'!$T$3,AE208)))</xm:f>
            <xm:f>'Listados Datos'!$T$3</xm:f>
            <x14:dxf>
              <fill>
                <patternFill patternType="solid">
                  <bgColor rgb="FFC00000"/>
                </patternFill>
              </fill>
            </x14:dxf>
          </x14:cfRule>
          <x14:cfRule type="containsText" priority="12678" operator="containsText" id="{63CD737F-C49A-4CB0-A9B3-182E1B4DC606}">
            <xm:f>NOT(ISERROR(SEARCH('Listados Datos'!$T$4,AE208)))</xm:f>
            <xm:f>'Listados Datos'!$T$4</xm:f>
            <x14:dxf>
              <font>
                <b/>
                <i val="0"/>
                <color theme="0"/>
              </font>
              <fill>
                <patternFill>
                  <bgColor rgb="FFE26B0A"/>
                </patternFill>
              </fill>
            </x14:dxf>
          </x14:cfRule>
          <x14:cfRule type="containsText" priority="12679" operator="containsText" id="{2F386D93-C1E4-466C-8DD8-7EC0467C5E16}">
            <xm:f>NOT(ISERROR(SEARCH('Listados Datos'!$T$5,AE208)))</xm:f>
            <xm:f>'Listados Datos'!$T$5</xm:f>
            <x14:dxf>
              <font>
                <b/>
                <i val="0"/>
                <color auto="1"/>
              </font>
              <fill>
                <patternFill>
                  <bgColor rgb="FFFFFF00"/>
                </patternFill>
              </fill>
            </x14:dxf>
          </x14:cfRule>
          <x14:cfRule type="containsText" priority="12680" operator="containsText" id="{6F4A5729-D735-49FB-8633-F6EDE019E3A6}">
            <xm:f>NOT(ISERROR(SEARCH('Listados Datos'!$T$6,AE208)))</xm:f>
            <xm:f>'Listados Datos'!$T$6</xm:f>
            <x14:dxf>
              <font>
                <b/>
                <i val="0"/>
              </font>
              <fill>
                <patternFill>
                  <bgColor rgb="FF92D050"/>
                </patternFill>
              </fill>
            </x14:dxf>
          </x14:cfRule>
          <xm:sqref>AE208:AF209 AE213:AF213</xm:sqref>
        </x14:conditionalFormatting>
        <x14:conditionalFormatting xmlns:xm="http://schemas.microsoft.com/office/excel/2006/main">
          <x14:cfRule type="containsText" priority="12673" operator="containsText" id="{6F26150D-CCD2-4FBE-AEEC-6F318FA10BF3}">
            <xm:f>NOT(ISERROR(SEARCH('Listados Datos'!$T$3,AA208)))</xm:f>
            <xm:f>'Listados Datos'!$T$3</xm:f>
            <x14:dxf>
              <fill>
                <patternFill patternType="solid">
                  <bgColor rgb="FFC00000"/>
                </patternFill>
              </fill>
            </x14:dxf>
          </x14:cfRule>
          <x14:cfRule type="containsText" priority="12674" operator="containsText" id="{1643F2CC-EDFB-4879-BF6A-83173B0D2FA0}">
            <xm:f>NOT(ISERROR(SEARCH('Listados Datos'!$T$4,AA208)))</xm:f>
            <xm:f>'Listados Datos'!$T$4</xm:f>
            <x14:dxf>
              <font>
                <b/>
                <i val="0"/>
                <color theme="0"/>
              </font>
              <fill>
                <patternFill>
                  <bgColor rgb="FFE26B0A"/>
                </patternFill>
              </fill>
            </x14:dxf>
          </x14:cfRule>
          <x14:cfRule type="containsText" priority="12675" operator="containsText" id="{4D7285BA-3814-4504-9375-10C52CD3C3FB}">
            <xm:f>NOT(ISERROR(SEARCH('Listados Datos'!$T$5,AA208)))</xm:f>
            <xm:f>'Listados Datos'!$T$5</xm:f>
            <x14:dxf>
              <font>
                <b/>
                <i val="0"/>
                <color auto="1"/>
              </font>
              <fill>
                <patternFill>
                  <bgColor rgb="FFFFFF00"/>
                </patternFill>
              </fill>
            </x14:dxf>
          </x14:cfRule>
          <x14:cfRule type="containsText" priority="12676" operator="containsText" id="{A921F20C-619C-4D4A-B6B3-0B0C48FA6E8E}">
            <xm:f>NOT(ISERROR(SEARCH('Listados Datos'!$T$6,AA208)))</xm:f>
            <xm:f>'Listados Datos'!$T$6</xm:f>
            <x14:dxf>
              <font>
                <b/>
                <i val="0"/>
              </font>
              <fill>
                <patternFill>
                  <bgColor rgb="FF92D050"/>
                </patternFill>
              </fill>
            </x14:dxf>
          </x14:cfRule>
          <xm:sqref>AA208:AA209</xm:sqref>
        </x14:conditionalFormatting>
        <x14:conditionalFormatting xmlns:xm="http://schemas.microsoft.com/office/excel/2006/main">
          <x14:cfRule type="containsText" priority="12663" operator="containsText" id="{DE0BAF6A-50EC-4C58-B487-3EA16822B913}">
            <xm:f>NOT(ISERROR(SEARCH('Listados Datos'!$P$3,Y208)))</xm:f>
            <xm:f>'Listados Datos'!$P$3</xm:f>
            <x14:dxf>
              <fill>
                <patternFill>
                  <bgColor rgb="FF99CC00"/>
                </patternFill>
              </fill>
            </x14:dxf>
          </x14:cfRule>
          <x14:cfRule type="containsText" priority="12664" operator="containsText" id="{F1FC9C8F-8341-4B3A-9915-454DB0E136E5}">
            <xm:f>NOT(ISERROR(SEARCH('Listados Datos'!$P$4,Y208)))</xm:f>
            <xm:f>'Listados Datos'!$P$4</xm:f>
            <x14:dxf>
              <fill>
                <patternFill>
                  <bgColor rgb="FF33CC33"/>
                </patternFill>
              </fill>
            </x14:dxf>
          </x14:cfRule>
          <x14:cfRule type="containsText" priority="12665" operator="containsText" id="{24A5CDB5-5D04-4FBA-8978-E9C1291F2702}">
            <xm:f>NOT(ISERROR(SEARCH('Listados Datos'!$P$5,Y208)))</xm:f>
            <xm:f>'Listados Datos'!$P$5</xm:f>
            <x14:dxf>
              <fill>
                <patternFill>
                  <bgColor rgb="FFFFFF00"/>
                </patternFill>
              </fill>
            </x14:dxf>
          </x14:cfRule>
          <x14:cfRule type="containsText" priority="12666" operator="containsText" id="{B71F0361-4868-4956-B2AA-C38AFB5315DB}">
            <xm:f>NOT(ISERROR(SEARCH('Listados Datos'!$P$6,Y208)))</xm:f>
            <xm:f>'Listados Datos'!$P$6</xm:f>
            <x14:dxf>
              <fill>
                <patternFill>
                  <bgColor rgb="FFFFC000"/>
                </patternFill>
              </fill>
            </x14:dxf>
          </x14:cfRule>
          <x14:cfRule type="containsText" priority="12667" operator="containsText" id="{6E7D482E-9BD3-474A-8FB7-84C6AFCF0714}">
            <xm:f>NOT(ISERROR(SEARCH('Listados Datos'!$P$7,Y208)))</xm:f>
            <xm:f>'Listados Datos'!$P$7</xm:f>
            <x14:dxf>
              <fill>
                <patternFill>
                  <bgColor rgb="FFFF0000"/>
                </patternFill>
              </fill>
            </x14:dxf>
          </x14:cfRule>
          <xm:sqref>Y208:Y209</xm:sqref>
        </x14:conditionalFormatting>
        <x14:conditionalFormatting xmlns:xm="http://schemas.microsoft.com/office/excel/2006/main">
          <x14:cfRule type="containsText" priority="12639" operator="containsText" id="{BB4F6986-C6C3-4B69-AA24-E21F938F289B}">
            <xm:f>NOT(ISERROR(SEARCH('Listados Datos'!$T$3,AW208)))</xm:f>
            <xm:f>'Listados Datos'!$T$3</xm:f>
            <x14:dxf>
              <fill>
                <patternFill patternType="solid">
                  <bgColor rgb="FFC00000"/>
                </patternFill>
              </fill>
            </x14:dxf>
          </x14:cfRule>
          <x14:cfRule type="containsText" priority="12640" operator="containsText" id="{2B79A88D-BB72-4246-90D2-B06BEF7D555F}">
            <xm:f>NOT(ISERROR(SEARCH('Listados Datos'!$T$4,AW208)))</xm:f>
            <xm:f>'Listados Datos'!$T$4</xm:f>
            <x14:dxf>
              <font>
                <b/>
                <i val="0"/>
                <color theme="0"/>
              </font>
              <fill>
                <patternFill>
                  <bgColor rgb="FFE26B0A"/>
                </patternFill>
              </fill>
            </x14:dxf>
          </x14:cfRule>
          <x14:cfRule type="containsText" priority="12641" operator="containsText" id="{425C4662-AC70-4DD0-ABAE-751AB611AE55}">
            <xm:f>NOT(ISERROR(SEARCH('Listados Datos'!$T$5,AW208)))</xm:f>
            <xm:f>'Listados Datos'!$T$5</xm:f>
            <x14:dxf>
              <font>
                <b/>
                <i val="0"/>
                <color auto="1"/>
              </font>
              <fill>
                <patternFill>
                  <bgColor rgb="FFFFFF00"/>
                </patternFill>
              </fill>
            </x14:dxf>
          </x14:cfRule>
          <x14:cfRule type="containsText" priority="12642" operator="containsText" id="{AF958A71-891C-4174-AF31-A3BDF19247E5}">
            <xm:f>NOT(ISERROR(SEARCH('Listados Datos'!$T$6,AW208)))</xm:f>
            <xm:f>'Listados Datos'!$T$6</xm:f>
            <x14:dxf>
              <font>
                <b/>
                <i val="0"/>
              </font>
              <fill>
                <patternFill>
                  <bgColor rgb="FF92D050"/>
                </patternFill>
              </fill>
            </x14:dxf>
          </x14:cfRule>
          <xm:sqref>AW208</xm:sqref>
        </x14:conditionalFormatting>
        <x14:conditionalFormatting xmlns:xm="http://schemas.microsoft.com/office/excel/2006/main">
          <x14:cfRule type="containsText" priority="12629" operator="containsText" id="{88D71304-3A2E-4A02-9B43-48339448042A}">
            <xm:f>NOT(ISERROR(SEARCH('Listados Datos'!$P$3,AU208)))</xm:f>
            <xm:f>'Listados Datos'!$P$3</xm:f>
            <x14:dxf>
              <fill>
                <patternFill>
                  <bgColor rgb="FF99CC00"/>
                </patternFill>
              </fill>
            </x14:dxf>
          </x14:cfRule>
          <x14:cfRule type="containsText" priority="12630" operator="containsText" id="{F3D19515-D01A-4B55-9F11-8DABA10494A8}">
            <xm:f>NOT(ISERROR(SEARCH('Listados Datos'!$P$4,AU208)))</xm:f>
            <xm:f>'Listados Datos'!$P$4</xm:f>
            <x14:dxf>
              <fill>
                <patternFill>
                  <bgColor rgb="FF33CC33"/>
                </patternFill>
              </fill>
            </x14:dxf>
          </x14:cfRule>
          <x14:cfRule type="containsText" priority="12631" operator="containsText" id="{C6C6940E-9FFE-47D9-86C3-602F3B6953B9}">
            <xm:f>NOT(ISERROR(SEARCH('Listados Datos'!$P$5,AU208)))</xm:f>
            <xm:f>'Listados Datos'!$P$5</xm:f>
            <x14:dxf>
              <fill>
                <patternFill>
                  <bgColor rgb="FFFFFF00"/>
                </patternFill>
              </fill>
            </x14:dxf>
          </x14:cfRule>
          <x14:cfRule type="containsText" priority="12632" operator="containsText" id="{8E9036B9-5ECC-4637-A10A-1543EC202A35}">
            <xm:f>NOT(ISERROR(SEARCH('Listados Datos'!$P$6,AU208)))</xm:f>
            <xm:f>'Listados Datos'!$P$6</xm:f>
            <x14:dxf>
              <fill>
                <patternFill>
                  <bgColor rgb="FFFFC000"/>
                </patternFill>
              </fill>
            </x14:dxf>
          </x14:cfRule>
          <x14:cfRule type="containsText" priority="12633" operator="containsText" id="{C6BDE2E0-B1E5-4266-BE07-7F512CE3D657}">
            <xm:f>NOT(ISERROR(SEARCH('Listados Datos'!$P$7,AU208)))</xm:f>
            <xm:f>'Listados Datos'!$P$7</xm:f>
            <x14:dxf>
              <fill>
                <patternFill>
                  <bgColor rgb="FFFF0000"/>
                </patternFill>
              </fill>
            </x14:dxf>
          </x14:cfRule>
          <xm:sqref>AU208</xm:sqref>
        </x14:conditionalFormatting>
        <x14:conditionalFormatting xmlns:xm="http://schemas.microsoft.com/office/excel/2006/main">
          <x14:cfRule type="containsText" priority="12625" operator="containsText" id="{71725A10-D4D3-467E-84F7-E640D750C347}">
            <xm:f>NOT(ISERROR(SEARCH('Listados Datos'!$T$3,AW209)))</xm:f>
            <xm:f>'Listados Datos'!$T$3</xm:f>
            <x14:dxf>
              <fill>
                <patternFill patternType="solid">
                  <bgColor rgb="FFC00000"/>
                </patternFill>
              </fill>
            </x14:dxf>
          </x14:cfRule>
          <x14:cfRule type="containsText" priority="12626" operator="containsText" id="{FBE0F4C3-6B94-4DE3-A0B3-1420CCBB0924}">
            <xm:f>NOT(ISERROR(SEARCH('Listados Datos'!$T$4,AW209)))</xm:f>
            <xm:f>'Listados Datos'!$T$4</xm:f>
            <x14:dxf>
              <font>
                <b/>
                <i val="0"/>
                <color theme="0"/>
              </font>
              <fill>
                <patternFill>
                  <bgColor rgb="FFE26B0A"/>
                </patternFill>
              </fill>
            </x14:dxf>
          </x14:cfRule>
          <x14:cfRule type="containsText" priority="12627" operator="containsText" id="{A2EA0884-745A-4322-A424-F38847EB13B1}">
            <xm:f>NOT(ISERROR(SEARCH('Listados Datos'!$T$5,AW209)))</xm:f>
            <xm:f>'Listados Datos'!$T$5</xm:f>
            <x14:dxf>
              <font>
                <b/>
                <i val="0"/>
                <color auto="1"/>
              </font>
              <fill>
                <patternFill>
                  <bgColor rgb="FFFFFF00"/>
                </patternFill>
              </fill>
            </x14:dxf>
          </x14:cfRule>
          <x14:cfRule type="containsText" priority="12628" operator="containsText" id="{3A137289-4262-4A85-9EC6-D7DA4CA17C2B}">
            <xm:f>NOT(ISERROR(SEARCH('Listados Datos'!$T$6,AW209)))</xm:f>
            <xm:f>'Listados Datos'!$T$6</xm:f>
            <x14:dxf>
              <font>
                <b/>
                <i val="0"/>
              </font>
              <fill>
                <patternFill>
                  <bgColor rgb="FF92D050"/>
                </patternFill>
              </fill>
            </x14:dxf>
          </x14:cfRule>
          <xm:sqref>AW209</xm:sqref>
        </x14:conditionalFormatting>
        <x14:conditionalFormatting xmlns:xm="http://schemas.microsoft.com/office/excel/2006/main">
          <x14:cfRule type="containsText" priority="12615" operator="containsText" id="{EC78785D-3517-4301-97C2-5056080E2104}">
            <xm:f>NOT(ISERROR(SEARCH('Listados Datos'!$P$3,AU209)))</xm:f>
            <xm:f>'Listados Datos'!$P$3</xm:f>
            <x14:dxf>
              <fill>
                <patternFill>
                  <bgColor rgb="FF99CC00"/>
                </patternFill>
              </fill>
            </x14:dxf>
          </x14:cfRule>
          <x14:cfRule type="containsText" priority="12616" operator="containsText" id="{2D1388F6-0A38-4646-BD20-4970C1A2DC6F}">
            <xm:f>NOT(ISERROR(SEARCH('Listados Datos'!$P$4,AU209)))</xm:f>
            <xm:f>'Listados Datos'!$P$4</xm:f>
            <x14:dxf>
              <fill>
                <patternFill>
                  <bgColor rgb="FF33CC33"/>
                </patternFill>
              </fill>
            </x14:dxf>
          </x14:cfRule>
          <x14:cfRule type="containsText" priority="12617" operator="containsText" id="{6D02A135-28D9-4014-AC73-5732C61415D6}">
            <xm:f>NOT(ISERROR(SEARCH('Listados Datos'!$P$5,AU209)))</xm:f>
            <xm:f>'Listados Datos'!$P$5</xm:f>
            <x14:dxf>
              <fill>
                <patternFill>
                  <bgColor rgb="FFFFFF00"/>
                </patternFill>
              </fill>
            </x14:dxf>
          </x14:cfRule>
          <x14:cfRule type="containsText" priority="12618" operator="containsText" id="{FED33EFB-5925-4825-93E5-34B73C5D6D43}">
            <xm:f>NOT(ISERROR(SEARCH('Listados Datos'!$P$6,AU209)))</xm:f>
            <xm:f>'Listados Datos'!$P$6</xm:f>
            <x14:dxf>
              <fill>
                <patternFill>
                  <bgColor rgb="FFFFC000"/>
                </patternFill>
              </fill>
            </x14:dxf>
          </x14:cfRule>
          <x14:cfRule type="containsText" priority="12619" operator="containsText" id="{8BA475FB-378E-4C26-8EFA-9972214EA52E}">
            <xm:f>NOT(ISERROR(SEARCH('Listados Datos'!$P$7,AU209)))</xm:f>
            <xm:f>'Listados Datos'!$P$7</xm:f>
            <x14:dxf>
              <fill>
                <patternFill>
                  <bgColor rgb="FFFF0000"/>
                </patternFill>
              </fill>
            </x14:dxf>
          </x14:cfRule>
          <xm:sqref>AU209</xm:sqref>
        </x14:conditionalFormatting>
        <x14:conditionalFormatting xmlns:xm="http://schemas.microsoft.com/office/excel/2006/main">
          <x14:cfRule type="containsText" priority="12480" operator="containsText" id="{57367899-4E94-49E5-9179-43D2A616833E}">
            <xm:f>NOT(ISERROR(SEARCH('Listados Datos'!$T$3,AW219)))</xm:f>
            <xm:f>'Listados Datos'!$T$3</xm:f>
            <x14:dxf>
              <fill>
                <patternFill patternType="solid">
                  <bgColor rgb="FFC00000"/>
                </patternFill>
              </fill>
            </x14:dxf>
          </x14:cfRule>
          <x14:cfRule type="containsText" priority="12481" operator="containsText" id="{6346051B-C7D8-4E1B-B774-C8AE2FA2F94D}">
            <xm:f>NOT(ISERROR(SEARCH('Listados Datos'!$T$4,AW219)))</xm:f>
            <xm:f>'Listados Datos'!$T$4</xm:f>
            <x14:dxf>
              <font>
                <b/>
                <i val="0"/>
                <color theme="0"/>
              </font>
              <fill>
                <patternFill>
                  <bgColor rgb="FFE26B0A"/>
                </patternFill>
              </fill>
            </x14:dxf>
          </x14:cfRule>
          <x14:cfRule type="containsText" priority="12482" operator="containsText" id="{C8AF4479-BEB3-472A-8937-4B1654270143}">
            <xm:f>NOT(ISERROR(SEARCH('Listados Datos'!$T$5,AW219)))</xm:f>
            <xm:f>'Listados Datos'!$T$5</xm:f>
            <x14:dxf>
              <font>
                <b/>
                <i val="0"/>
                <color auto="1"/>
              </font>
              <fill>
                <patternFill>
                  <bgColor rgb="FFFFFF00"/>
                </patternFill>
              </fill>
            </x14:dxf>
          </x14:cfRule>
          <x14:cfRule type="containsText" priority="12483" operator="containsText" id="{9DEA4D7D-4133-45F0-A7E2-1F9FD83DC5E9}">
            <xm:f>NOT(ISERROR(SEARCH('Listados Datos'!$T$6,AW219)))</xm:f>
            <xm:f>'Listados Datos'!$T$6</xm:f>
            <x14:dxf>
              <font>
                <b/>
                <i val="0"/>
              </font>
              <fill>
                <patternFill>
                  <bgColor rgb="FF92D050"/>
                </patternFill>
              </fill>
            </x14:dxf>
          </x14:cfRule>
          <xm:sqref>AW219</xm:sqref>
        </x14:conditionalFormatting>
        <x14:conditionalFormatting xmlns:xm="http://schemas.microsoft.com/office/excel/2006/main">
          <x14:cfRule type="containsText" priority="12470" operator="containsText" id="{E320E072-5941-4C3F-A3BF-BDD37403C808}">
            <xm:f>NOT(ISERROR(SEARCH('Listados Datos'!$P$3,AU219)))</xm:f>
            <xm:f>'Listados Datos'!$P$3</xm:f>
            <x14:dxf>
              <fill>
                <patternFill>
                  <bgColor rgb="FF99CC00"/>
                </patternFill>
              </fill>
            </x14:dxf>
          </x14:cfRule>
          <x14:cfRule type="containsText" priority="12471" operator="containsText" id="{F6E3A4E8-2118-4B6A-9AA5-E41DF05F03E6}">
            <xm:f>NOT(ISERROR(SEARCH('Listados Datos'!$P$4,AU219)))</xm:f>
            <xm:f>'Listados Datos'!$P$4</xm:f>
            <x14:dxf>
              <fill>
                <patternFill>
                  <bgColor rgb="FF33CC33"/>
                </patternFill>
              </fill>
            </x14:dxf>
          </x14:cfRule>
          <x14:cfRule type="containsText" priority="12472" operator="containsText" id="{7419EF6B-7CA7-4357-A5C1-30A852AFFCAA}">
            <xm:f>NOT(ISERROR(SEARCH('Listados Datos'!$P$5,AU219)))</xm:f>
            <xm:f>'Listados Datos'!$P$5</xm:f>
            <x14:dxf>
              <fill>
                <patternFill>
                  <bgColor rgb="FFFFFF00"/>
                </patternFill>
              </fill>
            </x14:dxf>
          </x14:cfRule>
          <x14:cfRule type="containsText" priority="12473" operator="containsText" id="{9EAD8C62-C2C1-477D-A639-AB2499FB15A4}">
            <xm:f>NOT(ISERROR(SEARCH('Listados Datos'!$P$6,AU219)))</xm:f>
            <xm:f>'Listados Datos'!$P$6</xm:f>
            <x14:dxf>
              <fill>
                <patternFill>
                  <bgColor rgb="FFFFC000"/>
                </patternFill>
              </fill>
            </x14:dxf>
          </x14:cfRule>
          <x14:cfRule type="containsText" priority="12474" operator="containsText" id="{9F442755-4160-4E13-80F7-5F299AEA9656}">
            <xm:f>NOT(ISERROR(SEARCH('Listados Datos'!$P$7,AU219)))</xm:f>
            <xm:f>'Listados Datos'!$P$7</xm:f>
            <x14:dxf>
              <fill>
                <patternFill>
                  <bgColor rgb="FFFF0000"/>
                </patternFill>
              </fill>
            </x14:dxf>
          </x14:cfRule>
          <xm:sqref>AU219</xm:sqref>
        </x14:conditionalFormatting>
        <x14:conditionalFormatting xmlns:xm="http://schemas.microsoft.com/office/excel/2006/main">
          <x14:cfRule type="containsText" priority="12597" operator="containsText" id="{D8891A04-AA8E-4457-AD44-7DA286018628}">
            <xm:f>NOT(ISERROR(SEARCH('Listados Datos'!$T$3,AE210)))</xm:f>
            <xm:f>'Listados Datos'!$T$3</xm:f>
            <x14:dxf>
              <fill>
                <patternFill patternType="solid">
                  <bgColor rgb="FFC00000"/>
                </patternFill>
              </fill>
            </x14:dxf>
          </x14:cfRule>
          <x14:cfRule type="containsText" priority="12598" operator="containsText" id="{38372532-3B6F-40FE-8B7C-6AF84D0A54FA}">
            <xm:f>NOT(ISERROR(SEARCH('Listados Datos'!$T$4,AE210)))</xm:f>
            <xm:f>'Listados Datos'!$T$4</xm:f>
            <x14:dxf>
              <font>
                <b/>
                <i val="0"/>
                <color theme="0"/>
              </font>
              <fill>
                <patternFill>
                  <bgColor rgb="FFE26B0A"/>
                </patternFill>
              </fill>
            </x14:dxf>
          </x14:cfRule>
          <x14:cfRule type="containsText" priority="12599" operator="containsText" id="{08E4B483-3C70-4C69-9ED9-E85A163566DF}">
            <xm:f>NOT(ISERROR(SEARCH('Listados Datos'!$T$5,AE210)))</xm:f>
            <xm:f>'Listados Datos'!$T$5</xm:f>
            <x14:dxf>
              <font>
                <b/>
                <i val="0"/>
                <color auto="1"/>
              </font>
              <fill>
                <patternFill>
                  <bgColor rgb="FFFFFF00"/>
                </patternFill>
              </fill>
            </x14:dxf>
          </x14:cfRule>
          <x14:cfRule type="containsText" priority="12600" operator="containsText" id="{2D6C9B2D-C76D-4440-A527-43286BE5E5BE}">
            <xm:f>NOT(ISERROR(SEARCH('Listados Datos'!$T$6,AE210)))</xm:f>
            <xm:f>'Listados Datos'!$T$6</xm:f>
            <x14:dxf>
              <font>
                <b/>
                <i val="0"/>
              </font>
              <fill>
                <patternFill>
                  <bgColor rgb="FF92D050"/>
                </patternFill>
              </fill>
            </x14:dxf>
          </x14:cfRule>
          <xm:sqref>AE210:AF211</xm:sqref>
        </x14:conditionalFormatting>
        <x14:conditionalFormatting xmlns:xm="http://schemas.microsoft.com/office/excel/2006/main">
          <x14:cfRule type="containsText" priority="12593" operator="containsText" id="{CE391D02-3865-4BCE-81C3-D9B492CF039D}">
            <xm:f>NOT(ISERROR(SEARCH('Listados Datos'!$T$3,AA210)))</xm:f>
            <xm:f>'Listados Datos'!$T$3</xm:f>
            <x14:dxf>
              <fill>
                <patternFill patternType="solid">
                  <bgColor rgb="FFC00000"/>
                </patternFill>
              </fill>
            </x14:dxf>
          </x14:cfRule>
          <x14:cfRule type="containsText" priority="12594" operator="containsText" id="{5047CC25-63DF-4F68-B450-FB79AD0FDDAB}">
            <xm:f>NOT(ISERROR(SEARCH('Listados Datos'!$T$4,AA210)))</xm:f>
            <xm:f>'Listados Datos'!$T$4</xm:f>
            <x14:dxf>
              <font>
                <b/>
                <i val="0"/>
                <color theme="0"/>
              </font>
              <fill>
                <patternFill>
                  <bgColor rgb="FFE26B0A"/>
                </patternFill>
              </fill>
            </x14:dxf>
          </x14:cfRule>
          <x14:cfRule type="containsText" priority="12595" operator="containsText" id="{39D2EA73-C42B-4684-A4D5-5312341D8A6C}">
            <xm:f>NOT(ISERROR(SEARCH('Listados Datos'!$T$5,AA210)))</xm:f>
            <xm:f>'Listados Datos'!$T$5</xm:f>
            <x14:dxf>
              <font>
                <b/>
                <i val="0"/>
                <color auto="1"/>
              </font>
              <fill>
                <patternFill>
                  <bgColor rgb="FFFFFF00"/>
                </patternFill>
              </fill>
            </x14:dxf>
          </x14:cfRule>
          <x14:cfRule type="containsText" priority="12596" operator="containsText" id="{8BD03974-808A-42A8-8DF2-189B4DD8DAFA}">
            <xm:f>NOT(ISERROR(SEARCH('Listados Datos'!$T$6,AA210)))</xm:f>
            <xm:f>'Listados Datos'!$T$6</xm:f>
            <x14:dxf>
              <font>
                <b/>
                <i val="0"/>
              </font>
              <fill>
                <patternFill>
                  <bgColor rgb="FF92D050"/>
                </patternFill>
              </fill>
            </x14:dxf>
          </x14:cfRule>
          <xm:sqref>AA210:AA211</xm:sqref>
        </x14:conditionalFormatting>
        <x14:conditionalFormatting xmlns:xm="http://schemas.microsoft.com/office/excel/2006/main">
          <x14:cfRule type="containsText" priority="12583" operator="containsText" id="{EC73DAC1-84A2-422D-B7DC-C663ED97483D}">
            <xm:f>NOT(ISERROR(SEARCH('Listados Datos'!$P$3,Y210)))</xm:f>
            <xm:f>'Listados Datos'!$P$3</xm:f>
            <x14:dxf>
              <fill>
                <patternFill>
                  <bgColor rgb="FF99CC00"/>
                </patternFill>
              </fill>
            </x14:dxf>
          </x14:cfRule>
          <x14:cfRule type="containsText" priority="12584" operator="containsText" id="{39DAECA5-A158-4963-9D94-FEAB8FD1BBF3}">
            <xm:f>NOT(ISERROR(SEARCH('Listados Datos'!$P$4,Y210)))</xm:f>
            <xm:f>'Listados Datos'!$P$4</xm:f>
            <x14:dxf>
              <fill>
                <patternFill>
                  <bgColor rgb="FF33CC33"/>
                </patternFill>
              </fill>
            </x14:dxf>
          </x14:cfRule>
          <x14:cfRule type="containsText" priority="12585" operator="containsText" id="{F46B8974-D229-4A67-A095-6E6D737472F9}">
            <xm:f>NOT(ISERROR(SEARCH('Listados Datos'!$P$5,Y210)))</xm:f>
            <xm:f>'Listados Datos'!$P$5</xm:f>
            <x14:dxf>
              <fill>
                <patternFill>
                  <bgColor rgb="FFFFFF00"/>
                </patternFill>
              </fill>
            </x14:dxf>
          </x14:cfRule>
          <x14:cfRule type="containsText" priority="12586" operator="containsText" id="{4ADDE3C8-BB18-400B-85CB-D4692E19870C}">
            <xm:f>NOT(ISERROR(SEARCH('Listados Datos'!$P$6,Y210)))</xm:f>
            <xm:f>'Listados Datos'!$P$6</xm:f>
            <x14:dxf>
              <fill>
                <patternFill>
                  <bgColor rgb="FFFFC000"/>
                </patternFill>
              </fill>
            </x14:dxf>
          </x14:cfRule>
          <x14:cfRule type="containsText" priority="12587" operator="containsText" id="{7A2C5AF2-2773-4467-AE61-90786F6C4FD1}">
            <xm:f>NOT(ISERROR(SEARCH('Listados Datos'!$P$7,Y210)))</xm:f>
            <xm:f>'Listados Datos'!$P$7</xm:f>
            <x14:dxf>
              <fill>
                <patternFill>
                  <bgColor rgb="FFFF0000"/>
                </patternFill>
              </fill>
            </x14:dxf>
          </x14:cfRule>
          <xm:sqref>Y210:Y211</xm:sqref>
        </x14:conditionalFormatting>
        <x14:conditionalFormatting xmlns:xm="http://schemas.microsoft.com/office/excel/2006/main">
          <x14:cfRule type="containsText" priority="12443" operator="containsText" id="{CA217198-C60F-4C25-98C7-75710307D234}">
            <xm:f>NOT(ISERROR(SEARCH('Listados Datos'!$T$3,AW216)))</xm:f>
            <xm:f>'Listados Datos'!$T$3</xm:f>
            <x14:dxf>
              <fill>
                <patternFill patternType="solid">
                  <bgColor rgb="FFC00000"/>
                </patternFill>
              </fill>
            </x14:dxf>
          </x14:cfRule>
          <x14:cfRule type="containsText" priority="12444" operator="containsText" id="{C2340E54-CC55-4D31-B5CD-B00CB1D26EFC}">
            <xm:f>NOT(ISERROR(SEARCH('Listados Datos'!$T$4,AW216)))</xm:f>
            <xm:f>'Listados Datos'!$T$4</xm:f>
            <x14:dxf>
              <font>
                <b/>
                <i val="0"/>
                <color theme="0"/>
              </font>
              <fill>
                <patternFill>
                  <bgColor rgb="FFE26B0A"/>
                </patternFill>
              </fill>
            </x14:dxf>
          </x14:cfRule>
          <x14:cfRule type="containsText" priority="12445" operator="containsText" id="{FA108241-09E9-4798-8536-3E9EACAA0F5B}">
            <xm:f>NOT(ISERROR(SEARCH('Listados Datos'!$T$5,AW216)))</xm:f>
            <xm:f>'Listados Datos'!$T$5</xm:f>
            <x14:dxf>
              <font>
                <b/>
                <i val="0"/>
                <color auto="1"/>
              </font>
              <fill>
                <patternFill>
                  <bgColor rgb="FFFFFF00"/>
                </patternFill>
              </fill>
            </x14:dxf>
          </x14:cfRule>
          <x14:cfRule type="containsText" priority="12446" operator="containsText" id="{A708081B-9B88-491F-9163-DE17CBA3B779}">
            <xm:f>NOT(ISERROR(SEARCH('Listados Datos'!$T$6,AW216)))</xm:f>
            <xm:f>'Listados Datos'!$T$6</xm:f>
            <x14:dxf>
              <font>
                <b/>
                <i val="0"/>
              </font>
              <fill>
                <patternFill>
                  <bgColor rgb="FF92D050"/>
                </patternFill>
              </fill>
            </x14:dxf>
          </x14:cfRule>
          <xm:sqref>AW216</xm:sqref>
        </x14:conditionalFormatting>
        <x14:conditionalFormatting xmlns:xm="http://schemas.microsoft.com/office/excel/2006/main">
          <x14:cfRule type="containsText" priority="12433" operator="containsText" id="{A8E7872F-4013-4B24-B01E-9B8DAF38333E}">
            <xm:f>NOT(ISERROR(SEARCH('Listados Datos'!$P$3,AU216)))</xm:f>
            <xm:f>'Listados Datos'!$P$3</xm:f>
            <x14:dxf>
              <fill>
                <patternFill>
                  <bgColor rgb="FF99CC00"/>
                </patternFill>
              </fill>
            </x14:dxf>
          </x14:cfRule>
          <x14:cfRule type="containsText" priority="12434" operator="containsText" id="{EEBE1962-9612-4749-8094-4F776D341B24}">
            <xm:f>NOT(ISERROR(SEARCH('Listados Datos'!$P$4,AU216)))</xm:f>
            <xm:f>'Listados Datos'!$P$4</xm:f>
            <x14:dxf>
              <fill>
                <patternFill>
                  <bgColor rgb="FF33CC33"/>
                </patternFill>
              </fill>
            </x14:dxf>
          </x14:cfRule>
          <x14:cfRule type="containsText" priority="12435" operator="containsText" id="{302611C3-8875-45DF-B049-CB5230FB3FFA}">
            <xm:f>NOT(ISERROR(SEARCH('Listados Datos'!$P$5,AU216)))</xm:f>
            <xm:f>'Listados Datos'!$P$5</xm:f>
            <x14:dxf>
              <fill>
                <patternFill>
                  <bgColor rgb="FFFFFF00"/>
                </patternFill>
              </fill>
            </x14:dxf>
          </x14:cfRule>
          <x14:cfRule type="containsText" priority="12436" operator="containsText" id="{5B39E72C-D187-4BCA-B2EE-D7F4E6AC5AC4}">
            <xm:f>NOT(ISERROR(SEARCH('Listados Datos'!$P$6,AU216)))</xm:f>
            <xm:f>'Listados Datos'!$P$6</xm:f>
            <x14:dxf>
              <fill>
                <patternFill>
                  <bgColor rgb="FFFFC000"/>
                </patternFill>
              </fill>
            </x14:dxf>
          </x14:cfRule>
          <x14:cfRule type="containsText" priority="12437" operator="containsText" id="{BBDF9B04-30C7-490A-AAEB-C9A0270BEA92}">
            <xm:f>NOT(ISERROR(SEARCH('Listados Datos'!$P$7,AU216)))</xm:f>
            <xm:f>'Listados Datos'!$P$7</xm:f>
            <x14:dxf>
              <fill>
                <patternFill>
                  <bgColor rgb="FFFF0000"/>
                </patternFill>
              </fill>
            </x14:dxf>
          </x14:cfRule>
          <xm:sqref>AU216</xm:sqref>
        </x14:conditionalFormatting>
        <x14:conditionalFormatting xmlns:xm="http://schemas.microsoft.com/office/excel/2006/main">
          <x14:cfRule type="containsText" priority="12555" operator="containsText" id="{290FFC0E-0444-4EFB-9B23-685A6FEC7E5F}">
            <xm:f>NOT(ISERROR(SEARCH('Listados Datos'!$T$3,AW211)))</xm:f>
            <xm:f>'Listados Datos'!$T$3</xm:f>
            <x14:dxf>
              <fill>
                <patternFill patternType="solid">
                  <bgColor rgb="FFC00000"/>
                </patternFill>
              </fill>
            </x14:dxf>
          </x14:cfRule>
          <x14:cfRule type="containsText" priority="12556" operator="containsText" id="{D02502C9-7666-42DD-AC71-6DF6D74695A2}">
            <xm:f>NOT(ISERROR(SEARCH('Listados Datos'!$T$4,AW211)))</xm:f>
            <xm:f>'Listados Datos'!$T$4</xm:f>
            <x14:dxf>
              <font>
                <b/>
                <i val="0"/>
                <color theme="0"/>
              </font>
              <fill>
                <patternFill>
                  <bgColor rgb="FFE26B0A"/>
                </patternFill>
              </fill>
            </x14:dxf>
          </x14:cfRule>
          <x14:cfRule type="containsText" priority="12557" operator="containsText" id="{F092C3C2-3067-41AA-ADF2-DD2ED615F7E1}">
            <xm:f>NOT(ISERROR(SEARCH('Listados Datos'!$T$5,AW211)))</xm:f>
            <xm:f>'Listados Datos'!$T$5</xm:f>
            <x14:dxf>
              <font>
                <b/>
                <i val="0"/>
                <color auto="1"/>
              </font>
              <fill>
                <patternFill>
                  <bgColor rgb="FFFFFF00"/>
                </patternFill>
              </fill>
            </x14:dxf>
          </x14:cfRule>
          <x14:cfRule type="containsText" priority="12558" operator="containsText" id="{85A56A63-90E3-4F90-804D-BE923CE1E92E}">
            <xm:f>NOT(ISERROR(SEARCH('Listados Datos'!$T$6,AW211)))</xm:f>
            <xm:f>'Listados Datos'!$T$6</xm:f>
            <x14:dxf>
              <font>
                <b/>
                <i val="0"/>
              </font>
              <fill>
                <patternFill>
                  <bgColor rgb="FF92D050"/>
                </patternFill>
              </fill>
            </x14:dxf>
          </x14:cfRule>
          <xm:sqref>AW211</xm:sqref>
        </x14:conditionalFormatting>
        <x14:conditionalFormatting xmlns:xm="http://schemas.microsoft.com/office/excel/2006/main">
          <x14:cfRule type="containsText" priority="12545" operator="containsText" id="{2E1132A8-CE34-40C6-A226-F74C0E0C797C}">
            <xm:f>NOT(ISERROR(SEARCH('Listados Datos'!$P$3,AU211)))</xm:f>
            <xm:f>'Listados Datos'!$P$3</xm:f>
            <x14:dxf>
              <fill>
                <patternFill>
                  <bgColor rgb="FF99CC00"/>
                </patternFill>
              </fill>
            </x14:dxf>
          </x14:cfRule>
          <x14:cfRule type="containsText" priority="12546" operator="containsText" id="{78E5A861-3C3A-4019-B1A0-E70719A79CD5}">
            <xm:f>NOT(ISERROR(SEARCH('Listados Datos'!$P$4,AU211)))</xm:f>
            <xm:f>'Listados Datos'!$P$4</xm:f>
            <x14:dxf>
              <fill>
                <patternFill>
                  <bgColor rgb="FF33CC33"/>
                </patternFill>
              </fill>
            </x14:dxf>
          </x14:cfRule>
          <x14:cfRule type="containsText" priority="12547" operator="containsText" id="{704C81BC-4AE4-424E-8EFE-643D25C04C9D}">
            <xm:f>NOT(ISERROR(SEARCH('Listados Datos'!$P$5,AU211)))</xm:f>
            <xm:f>'Listados Datos'!$P$5</xm:f>
            <x14:dxf>
              <fill>
                <patternFill>
                  <bgColor rgb="FFFFFF00"/>
                </patternFill>
              </fill>
            </x14:dxf>
          </x14:cfRule>
          <x14:cfRule type="containsText" priority="12548" operator="containsText" id="{3841D986-F601-4554-9C76-76E4504C6C15}">
            <xm:f>NOT(ISERROR(SEARCH('Listados Datos'!$P$6,AU211)))</xm:f>
            <xm:f>'Listados Datos'!$P$6</xm:f>
            <x14:dxf>
              <fill>
                <patternFill>
                  <bgColor rgb="FFFFC000"/>
                </patternFill>
              </fill>
            </x14:dxf>
          </x14:cfRule>
          <x14:cfRule type="containsText" priority="12549" operator="containsText" id="{0B2C5A2F-6E6C-401C-BE20-F89B758A3BD2}">
            <xm:f>NOT(ISERROR(SEARCH('Listados Datos'!$P$7,AU211)))</xm:f>
            <xm:f>'Listados Datos'!$P$7</xm:f>
            <x14:dxf>
              <fill>
                <patternFill>
                  <bgColor rgb="FFFF0000"/>
                </patternFill>
              </fill>
            </x14:dxf>
          </x14:cfRule>
          <xm:sqref>AU211</xm:sqref>
        </x14:conditionalFormatting>
        <x14:conditionalFormatting xmlns:xm="http://schemas.microsoft.com/office/excel/2006/main">
          <x14:cfRule type="containsText" priority="12419" operator="containsText" id="{C2FA6007-106C-439B-AF52-C2EC1D371286}">
            <xm:f>NOT(ISERROR(SEARCH('Listados Datos'!$P$3,AU217)))</xm:f>
            <xm:f>'Listados Datos'!$P$3</xm:f>
            <x14:dxf>
              <fill>
                <patternFill>
                  <bgColor rgb="FF99CC00"/>
                </patternFill>
              </fill>
            </x14:dxf>
          </x14:cfRule>
          <x14:cfRule type="containsText" priority="12420" operator="containsText" id="{F5FAD9B6-EF9B-4B92-97AA-1613A8A84DA7}">
            <xm:f>NOT(ISERROR(SEARCH('Listados Datos'!$P$4,AU217)))</xm:f>
            <xm:f>'Listados Datos'!$P$4</xm:f>
            <x14:dxf>
              <fill>
                <patternFill>
                  <bgColor rgb="FF33CC33"/>
                </patternFill>
              </fill>
            </x14:dxf>
          </x14:cfRule>
          <x14:cfRule type="containsText" priority="12421" operator="containsText" id="{A93A864D-C667-4E53-BDA9-920664CCFFBE}">
            <xm:f>NOT(ISERROR(SEARCH('Listados Datos'!$P$5,AU217)))</xm:f>
            <xm:f>'Listados Datos'!$P$5</xm:f>
            <x14:dxf>
              <fill>
                <patternFill>
                  <bgColor rgb="FFFFFF00"/>
                </patternFill>
              </fill>
            </x14:dxf>
          </x14:cfRule>
          <x14:cfRule type="containsText" priority="12422" operator="containsText" id="{E51DAAB6-1A89-492E-B693-37401A587ED5}">
            <xm:f>NOT(ISERROR(SEARCH('Listados Datos'!$P$6,AU217)))</xm:f>
            <xm:f>'Listados Datos'!$P$6</xm:f>
            <x14:dxf>
              <fill>
                <patternFill>
                  <bgColor rgb="FFFFC000"/>
                </patternFill>
              </fill>
            </x14:dxf>
          </x14:cfRule>
          <x14:cfRule type="containsText" priority="12423" operator="containsText" id="{F4235484-A1DF-402E-98C8-634CCF9D081F}">
            <xm:f>NOT(ISERROR(SEARCH('Listados Datos'!$P$7,AU217)))</xm:f>
            <xm:f>'Listados Datos'!$P$7</xm:f>
            <x14:dxf>
              <fill>
                <patternFill>
                  <bgColor rgb="FFFF0000"/>
                </patternFill>
              </fill>
            </x14:dxf>
          </x14:cfRule>
          <xm:sqref>AU217</xm:sqref>
        </x14:conditionalFormatting>
        <x14:conditionalFormatting xmlns:xm="http://schemas.microsoft.com/office/excel/2006/main">
          <x14:cfRule type="containsText" priority="12283" operator="containsText" id="{E3063C0F-9E96-44B1-B306-73C139756541}">
            <xm:f>NOT(ISERROR(SEARCH('Listados Datos'!$P$3,AU235)))</xm:f>
            <xm:f>'Listados Datos'!$P$3</xm:f>
            <x14:dxf>
              <fill>
                <patternFill>
                  <bgColor rgb="FF99CC00"/>
                </patternFill>
              </fill>
            </x14:dxf>
          </x14:cfRule>
          <x14:cfRule type="containsText" priority="12284" operator="containsText" id="{CAFA684F-B467-4898-AC8C-31DF6005C0DC}">
            <xm:f>NOT(ISERROR(SEARCH('Listados Datos'!$P$4,AU235)))</xm:f>
            <xm:f>'Listados Datos'!$P$4</xm:f>
            <x14:dxf>
              <fill>
                <patternFill>
                  <bgColor rgb="FF33CC33"/>
                </patternFill>
              </fill>
            </x14:dxf>
          </x14:cfRule>
          <x14:cfRule type="containsText" priority="12285" operator="containsText" id="{5BB6847B-FBF3-4F47-B7E2-86FD8486A102}">
            <xm:f>NOT(ISERROR(SEARCH('Listados Datos'!$P$5,AU235)))</xm:f>
            <xm:f>'Listados Datos'!$P$5</xm:f>
            <x14:dxf>
              <fill>
                <patternFill>
                  <bgColor rgb="FFFFFF00"/>
                </patternFill>
              </fill>
            </x14:dxf>
          </x14:cfRule>
          <x14:cfRule type="containsText" priority="12286" operator="containsText" id="{DD7C2817-02D0-499C-A715-0B5DB01CD7EA}">
            <xm:f>NOT(ISERROR(SEARCH('Listados Datos'!$P$6,AU235)))</xm:f>
            <xm:f>'Listados Datos'!$P$6</xm:f>
            <x14:dxf>
              <fill>
                <patternFill>
                  <bgColor rgb="FFFFC000"/>
                </patternFill>
              </fill>
            </x14:dxf>
          </x14:cfRule>
          <x14:cfRule type="containsText" priority="12287" operator="containsText" id="{1C4FC3C0-7345-4E20-9B34-CF1E8FC8A2E3}">
            <xm:f>NOT(ISERROR(SEARCH('Listados Datos'!$P$7,AU235)))</xm:f>
            <xm:f>'Listados Datos'!$P$7</xm:f>
            <x14:dxf>
              <fill>
                <patternFill>
                  <bgColor rgb="FFFF0000"/>
                </patternFill>
              </fill>
            </x14:dxf>
          </x14:cfRule>
          <xm:sqref>AU235</xm:sqref>
        </x14:conditionalFormatting>
        <x14:conditionalFormatting xmlns:xm="http://schemas.microsoft.com/office/excel/2006/main">
          <x14:cfRule type="containsText" priority="12949" operator="containsText" id="{D896C738-423E-448D-AD37-8A8668352015}">
            <xm:f>NOT(ISERROR(SEARCH('Listados Datos'!$T$3,AE196)))</xm:f>
            <xm:f>'Listados Datos'!$T$3</xm:f>
            <x14:dxf>
              <fill>
                <patternFill patternType="solid">
                  <bgColor rgb="FFC00000"/>
                </patternFill>
              </fill>
            </x14:dxf>
          </x14:cfRule>
          <x14:cfRule type="containsText" priority="12950" operator="containsText" id="{1288662B-750B-4C3A-82AC-65F9AEE95930}">
            <xm:f>NOT(ISERROR(SEARCH('Listados Datos'!$T$4,AE196)))</xm:f>
            <xm:f>'Listados Datos'!$T$4</xm:f>
            <x14:dxf>
              <font>
                <b/>
                <i val="0"/>
                <color theme="0"/>
              </font>
              <fill>
                <patternFill>
                  <bgColor rgb="FFE26B0A"/>
                </patternFill>
              </fill>
            </x14:dxf>
          </x14:cfRule>
          <x14:cfRule type="containsText" priority="12951" operator="containsText" id="{5A07EEB6-6C25-42D1-8FAE-74250422F591}">
            <xm:f>NOT(ISERROR(SEARCH('Listados Datos'!$T$5,AE196)))</xm:f>
            <xm:f>'Listados Datos'!$T$5</xm:f>
            <x14:dxf>
              <font>
                <b/>
                <i val="0"/>
                <color auto="1"/>
              </font>
              <fill>
                <patternFill>
                  <bgColor rgb="FFFFFF00"/>
                </patternFill>
              </fill>
            </x14:dxf>
          </x14:cfRule>
          <x14:cfRule type="containsText" priority="12952" operator="containsText" id="{3751E7B1-CEFB-471E-AB6F-22339589B184}">
            <xm:f>NOT(ISERROR(SEARCH('Listados Datos'!$T$6,AE196)))</xm:f>
            <xm:f>'Listados Datos'!$T$6</xm:f>
            <x14:dxf>
              <font>
                <b/>
                <i val="0"/>
              </font>
              <fill>
                <patternFill>
                  <bgColor rgb="FF92D050"/>
                </patternFill>
              </fill>
            </x14:dxf>
          </x14:cfRule>
          <xm:sqref>AE196:AF197 AE201:AF201</xm:sqref>
        </x14:conditionalFormatting>
        <x14:conditionalFormatting xmlns:xm="http://schemas.microsoft.com/office/excel/2006/main">
          <x14:cfRule type="containsText" priority="12945" operator="containsText" id="{83CD7AB0-819A-4779-99FF-C3B4EE246527}">
            <xm:f>NOT(ISERROR(SEARCH('Listados Datos'!$T$3,AA196)))</xm:f>
            <xm:f>'Listados Datos'!$T$3</xm:f>
            <x14:dxf>
              <fill>
                <patternFill patternType="solid">
                  <bgColor rgb="FFC00000"/>
                </patternFill>
              </fill>
            </x14:dxf>
          </x14:cfRule>
          <x14:cfRule type="containsText" priority="12946" operator="containsText" id="{4F9F227F-7B45-4FC9-9588-D62C005F38FB}">
            <xm:f>NOT(ISERROR(SEARCH('Listados Datos'!$T$4,AA196)))</xm:f>
            <xm:f>'Listados Datos'!$T$4</xm:f>
            <x14:dxf>
              <font>
                <b/>
                <i val="0"/>
                <color theme="0"/>
              </font>
              <fill>
                <patternFill>
                  <bgColor rgb="FFE26B0A"/>
                </patternFill>
              </fill>
            </x14:dxf>
          </x14:cfRule>
          <x14:cfRule type="containsText" priority="12947" operator="containsText" id="{71AB7401-3B7B-4853-84D8-522E68644622}">
            <xm:f>NOT(ISERROR(SEARCH('Listados Datos'!$T$5,AA196)))</xm:f>
            <xm:f>'Listados Datos'!$T$5</xm:f>
            <x14:dxf>
              <font>
                <b/>
                <i val="0"/>
                <color auto="1"/>
              </font>
              <fill>
                <patternFill>
                  <bgColor rgb="FFFFFF00"/>
                </patternFill>
              </fill>
            </x14:dxf>
          </x14:cfRule>
          <x14:cfRule type="containsText" priority="12948" operator="containsText" id="{5DD503F6-9CB6-405D-B023-25A39ABD9C72}">
            <xm:f>NOT(ISERROR(SEARCH('Listados Datos'!$T$6,AA196)))</xm:f>
            <xm:f>'Listados Datos'!$T$6</xm:f>
            <x14:dxf>
              <font>
                <b/>
                <i val="0"/>
              </font>
              <fill>
                <patternFill>
                  <bgColor rgb="FF92D050"/>
                </patternFill>
              </fill>
            </x14:dxf>
          </x14:cfRule>
          <xm:sqref>AA196:AA197</xm:sqref>
        </x14:conditionalFormatting>
        <x14:conditionalFormatting xmlns:xm="http://schemas.microsoft.com/office/excel/2006/main">
          <x14:cfRule type="containsText" priority="12935" operator="containsText" id="{F88EAF35-F7DB-4189-923B-754014C9FDBC}">
            <xm:f>NOT(ISERROR(SEARCH('Listados Datos'!$P$3,Y196)))</xm:f>
            <xm:f>'Listados Datos'!$P$3</xm:f>
            <x14:dxf>
              <fill>
                <patternFill>
                  <bgColor rgb="FF99CC00"/>
                </patternFill>
              </fill>
            </x14:dxf>
          </x14:cfRule>
          <x14:cfRule type="containsText" priority="12936" operator="containsText" id="{A7664E8C-ACA6-438D-ABBC-F712F4418E16}">
            <xm:f>NOT(ISERROR(SEARCH('Listados Datos'!$P$4,Y196)))</xm:f>
            <xm:f>'Listados Datos'!$P$4</xm:f>
            <x14:dxf>
              <fill>
                <patternFill>
                  <bgColor rgb="FF33CC33"/>
                </patternFill>
              </fill>
            </x14:dxf>
          </x14:cfRule>
          <x14:cfRule type="containsText" priority="12937" operator="containsText" id="{3AEA4051-35FA-4093-88DE-D025CE11E90C}">
            <xm:f>NOT(ISERROR(SEARCH('Listados Datos'!$P$5,Y196)))</xm:f>
            <xm:f>'Listados Datos'!$P$5</xm:f>
            <x14:dxf>
              <fill>
                <patternFill>
                  <bgColor rgb="FFFFFF00"/>
                </patternFill>
              </fill>
            </x14:dxf>
          </x14:cfRule>
          <x14:cfRule type="containsText" priority="12938" operator="containsText" id="{FD7EBFFC-BC87-4350-9C21-259DC4FBD4C0}">
            <xm:f>NOT(ISERROR(SEARCH('Listados Datos'!$P$6,Y196)))</xm:f>
            <xm:f>'Listados Datos'!$P$6</xm:f>
            <x14:dxf>
              <fill>
                <patternFill>
                  <bgColor rgb="FFFFC000"/>
                </patternFill>
              </fill>
            </x14:dxf>
          </x14:cfRule>
          <x14:cfRule type="containsText" priority="12939" operator="containsText" id="{E597C2C4-D2BA-46F4-9A5C-FF2D5DCE76AF}">
            <xm:f>NOT(ISERROR(SEARCH('Listados Datos'!$P$7,Y196)))</xm:f>
            <xm:f>'Listados Datos'!$P$7</xm:f>
            <x14:dxf>
              <fill>
                <patternFill>
                  <bgColor rgb="FFFF0000"/>
                </patternFill>
              </fill>
            </x14:dxf>
          </x14:cfRule>
          <xm:sqref>Y196:Y197</xm:sqref>
        </x14:conditionalFormatting>
        <x14:conditionalFormatting xmlns:xm="http://schemas.microsoft.com/office/excel/2006/main">
          <x14:cfRule type="containsText" priority="12911" operator="containsText" id="{22FE2077-6A0B-4B2F-BB51-D156BEA3638B}">
            <xm:f>NOT(ISERROR(SEARCH('Listados Datos'!$T$3,AW196)))</xm:f>
            <xm:f>'Listados Datos'!$T$3</xm:f>
            <x14:dxf>
              <fill>
                <patternFill patternType="solid">
                  <bgColor rgb="FFC00000"/>
                </patternFill>
              </fill>
            </x14:dxf>
          </x14:cfRule>
          <x14:cfRule type="containsText" priority="12912" operator="containsText" id="{9B6A4939-6E8D-487E-BCC1-86B6491D940F}">
            <xm:f>NOT(ISERROR(SEARCH('Listados Datos'!$T$4,AW196)))</xm:f>
            <xm:f>'Listados Datos'!$T$4</xm:f>
            <x14:dxf>
              <font>
                <b/>
                <i val="0"/>
                <color theme="0"/>
              </font>
              <fill>
                <patternFill>
                  <bgColor rgb="FFE26B0A"/>
                </patternFill>
              </fill>
            </x14:dxf>
          </x14:cfRule>
          <x14:cfRule type="containsText" priority="12913" operator="containsText" id="{941B011C-59B0-4CBB-89EA-0FA8BB760DE5}">
            <xm:f>NOT(ISERROR(SEARCH('Listados Datos'!$T$5,AW196)))</xm:f>
            <xm:f>'Listados Datos'!$T$5</xm:f>
            <x14:dxf>
              <font>
                <b/>
                <i val="0"/>
                <color auto="1"/>
              </font>
              <fill>
                <patternFill>
                  <bgColor rgb="FFFFFF00"/>
                </patternFill>
              </fill>
            </x14:dxf>
          </x14:cfRule>
          <x14:cfRule type="containsText" priority="12914" operator="containsText" id="{CD549973-F521-4F03-A40D-063F54622051}">
            <xm:f>NOT(ISERROR(SEARCH('Listados Datos'!$T$6,AW196)))</xm:f>
            <xm:f>'Listados Datos'!$T$6</xm:f>
            <x14:dxf>
              <font>
                <b/>
                <i val="0"/>
              </font>
              <fill>
                <patternFill>
                  <bgColor rgb="FF92D050"/>
                </patternFill>
              </fill>
            </x14:dxf>
          </x14:cfRule>
          <xm:sqref>AW196</xm:sqref>
        </x14:conditionalFormatting>
        <x14:conditionalFormatting xmlns:xm="http://schemas.microsoft.com/office/excel/2006/main">
          <x14:cfRule type="containsText" priority="12901" operator="containsText" id="{CC1D39E8-0389-477E-B5F6-25EE003C11F7}">
            <xm:f>NOT(ISERROR(SEARCH('Listados Datos'!$P$3,AU196)))</xm:f>
            <xm:f>'Listados Datos'!$P$3</xm:f>
            <x14:dxf>
              <fill>
                <patternFill>
                  <bgColor rgb="FF99CC00"/>
                </patternFill>
              </fill>
            </x14:dxf>
          </x14:cfRule>
          <x14:cfRule type="containsText" priority="12902" operator="containsText" id="{7712C836-40F7-4E3C-B24E-8BBB0CC1CF67}">
            <xm:f>NOT(ISERROR(SEARCH('Listados Datos'!$P$4,AU196)))</xm:f>
            <xm:f>'Listados Datos'!$P$4</xm:f>
            <x14:dxf>
              <fill>
                <patternFill>
                  <bgColor rgb="FF33CC33"/>
                </patternFill>
              </fill>
            </x14:dxf>
          </x14:cfRule>
          <x14:cfRule type="containsText" priority="12903" operator="containsText" id="{A2ED03C0-A995-46AA-AFB2-98CE2BC88163}">
            <xm:f>NOT(ISERROR(SEARCH('Listados Datos'!$P$5,AU196)))</xm:f>
            <xm:f>'Listados Datos'!$P$5</xm:f>
            <x14:dxf>
              <fill>
                <patternFill>
                  <bgColor rgb="FFFFFF00"/>
                </patternFill>
              </fill>
            </x14:dxf>
          </x14:cfRule>
          <x14:cfRule type="containsText" priority="12904" operator="containsText" id="{A9B24913-7B03-4054-A848-A020A5E3CF04}">
            <xm:f>NOT(ISERROR(SEARCH('Listados Datos'!$P$6,AU196)))</xm:f>
            <xm:f>'Listados Datos'!$P$6</xm:f>
            <x14:dxf>
              <fill>
                <patternFill>
                  <bgColor rgb="FFFFC000"/>
                </patternFill>
              </fill>
            </x14:dxf>
          </x14:cfRule>
          <x14:cfRule type="containsText" priority="12905" operator="containsText" id="{899404AC-89D1-4B27-8812-ABCCAD19D1D3}">
            <xm:f>NOT(ISERROR(SEARCH('Listados Datos'!$P$7,AU196)))</xm:f>
            <xm:f>'Listados Datos'!$P$7</xm:f>
            <x14:dxf>
              <fill>
                <patternFill>
                  <bgColor rgb="FFFF0000"/>
                </patternFill>
              </fill>
            </x14:dxf>
          </x14:cfRule>
          <xm:sqref>AU196</xm:sqref>
        </x14:conditionalFormatting>
        <x14:conditionalFormatting xmlns:xm="http://schemas.microsoft.com/office/excel/2006/main">
          <x14:cfRule type="containsText" priority="12897" operator="containsText" id="{203DDAEC-739A-44F2-BF76-FB1D3CAADB27}">
            <xm:f>NOT(ISERROR(SEARCH('Listados Datos'!$T$3,AW197)))</xm:f>
            <xm:f>'Listados Datos'!$T$3</xm:f>
            <x14:dxf>
              <fill>
                <patternFill patternType="solid">
                  <bgColor rgb="FFC00000"/>
                </patternFill>
              </fill>
            </x14:dxf>
          </x14:cfRule>
          <x14:cfRule type="containsText" priority="12898" operator="containsText" id="{5F98B8B5-6C36-4664-B513-52BEB535EB41}">
            <xm:f>NOT(ISERROR(SEARCH('Listados Datos'!$T$4,AW197)))</xm:f>
            <xm:f>'Listados Datos'!$T$4</xm:f>
            <x14:dxf>
              <font>
                <b/>
                <i val="0"/>
                <color theme="0"/>
              </font>
              <fill>
                <patternFill>
                  <bgColor rgb="FFE26B0A"/>
                </patternFill>
              </fill>
            </x14:dxf>
          </x14:cfRule>
          <x14:cfRule type="containsText" priority="12899" operator="containsText" id="{71AC274B-6909-4C33-AF85-103D2387FAD1}">
            <xm:f>NOT(ISERROR(SEARCH('Listados Datos'!$T$5,AW197)))</xm:f>
            <xm:f>'Listados Datos'!$T$5</xm:f>
            <x14:dxf>
              <font>
                <b/>
                <i val="0"/>
                <color auto="1"/>
              </font>
              <fill>
                <patternFill>
                  <bgColor rgb="FFFFFF00"/>
                </patternFill>
              </fill>
            </x14:dxf>
          </x14:cfRule>
          <x14:cfRule type="containsText" priority="12900" operator="containsText" id="{294F21B6-0473-4DB4-8189-86BAFE501F3E}">
            <xm:f>NOT(ISERROR(SEARCH('Listados Datos'!$T$6,AW197)))</xm:f>
            <xm:f>'Listados Datos'!$T$6</xm:f>
            <x14:dxf>
              <font>
                <b/>
                <i val="0"/>
              </font>
              <fill>
                <patternFill>
                  <bgColor rgb="FF92D050"/>
                </patternFill>
              </fill>
            </x14:dxf>
          </x14:cfRule>
          <xm:sqref>AW197</xm:sqref>
        </x14:conditionalFormatting>
        <x14:conditionalFormatting xmlns:xm="http://schemas.microsoft.com/office/excel/2006/main">
          <x14:cfRule type="containsText" priority="12887" operator="containsText" id="{CF299263-45F6-4953-93CF-A6862B648E31}">
            <xm:f>NOT(ISERROR(SEARCH('Listados Datos'!$P$3,AU197)))</xm:f>
            <xm:f>'Listados Datos'!$P$3</xm:f>
            <x14:dxf>
              <fill>
                <patternFill>
                  <bgColor rgb="FF99CC00"/>
                </patternFill>
              </fill>
            </x14:dxf>
          </x14:cfRule>
          <x14:cfRule type="containsText" priority="12888" operator="containsText" id="{8368E4D2-1A3F-4378-8D91-052287B2D682}">
            <xm:f>NOT(ISERROR(SEARCH('Listados Datos'!$P$4,AU197)))</xm:f>
            <xm:f>'Listados Datos'!$P$4</xm:f>
            <x14:dxf>
              <fill>
                <patternFill>
                  <bgColor rgb="FF33CC33"/>
                </patternFill>
              </fill>
            </x14:dxf>
          </x14:cfRule>
          <x14:cfRule type="containsText" priority="12889" operator="containsText" id="{680E6B60-BCE2-4CAA-9F37-D79E12E4F578}">
            <xm:f>NOT(ISERROR(SEARCH('Listados Datos'!$P$5,AU197)))</xm:f>
            <xm:f>'Listados Datos'!$P$5</xm:f>
            <x14:dxf>
              <fill>
                <patternFill>
                  <bgColor rgb="FFFFFF00"/>
                </patternFill>
              </fill>
            </x14:dxf>
          </x14:cfRule>
          <x14:cfRule type="containsText" priority="12890" operator="containsText" id="{11042F9E-945A-4B2F-B4AF-6B4523E2DDE5}">
            <xm:f>NOT(ISERROR(SEARCH('Listados Datos'!$P$6,AU197)))</xm:f>
            <xm:f>'Listados Datos'!$P$6</xm:f>
            <x14:dxf>
              <fill>
                <patternFill>
                  <bgColor rgb="FFFFC000"/>
                </patternFill>
              </fill>
            </x14:dxf>
          </x14:cfRule>
          <x14:cfRule type="containsText" priority="12891" operator="containsText" id="{4754C724-6081-4A83-B39F-2C9165AA1299}">
            <xm:f>NOT(ISERROR(SEARCH('Listados Datos'!$P$7,AU197)))</xm:f>
            <xm:f>'Listados Datos'!$P$7</xm:f>
            <x14:dxf>
              <fill>
                <patternFill>
                  <bgColor rgb="FFFF0000"/>
                </patternFill>
              </fill>
            </x14:dxf>
          </x14:cfRule>
          <xm:sqref>AU197</xm:sqref>
        </x14:conditionalFormatting>
        <x14:conditionalFormatting xmlns:xm="http://schemas.microsoft.com/office/excel/2006/main">
          <x14:cfRule type="containsText" priority="12883" operator="containsText" id="{6A490B18-6994-4BF8-B998-77450280F69F}">
            <xm:f>NOT(ISERROR(SEARCH('Listados Datos'!$T$3,AW201)))</xm:f>
            <xm:f>'Listados Datos'!$T$3</xm:f>
            <x14:dxf>
              <fill>
                <patternFill patternType="solid">
                  <bgColor rgb="FFC00000"/>
                </patternFill>
              </fill>
            </x14:dxf>
          </x14:cfRule>
          <x14:cfRule type="containsText" priority="12884" operator="containsText" id="{E02783C2-7D62-4FBF-9E96-D014219F900C}">
            <xm:f>NOT(ISERROR(SEARCH('Listados Datos'!$T$4,AW201)))</xm:f>
            <xm:f>'Listados Datos'!$T$4</xm:f>
            <x14:dxf>
              <font>
                <b/>
                <i val="0"/>
                <color theme="0"/>
              </font>
              <fill>
                <patternFill>
                  <bgColor rgb="FFE26B0A"/>
                </patternFill>
              </fill>
            </x14:dxf>
          </x14:cfRule>
          <x14:cfRule type="containsText" priority="12885" operator="containsText" id="{1CCF351E-16B8-4551-8B3F-E1BB45FD0106}">
            <xm:f>NOT(ISERROR(SEARCH('Listados Datos'!$T$5,AW201)))</xm:f>
            <xm:f>'Listados Datos'!$T$5</xm:f>
            <x14:dxf>
              <font>
                <b/>
                <i val="0"/>
                <color auto="1"/>
              </font>
              <fill>
                <patternFill>
                  <bgColor rgb="FFFFFF00"/>
                </patternFill>
              </fill>
            </x14:dxf>
          </x14:cfRule>
          <x14:cfRule type="containsText" priority="12886" operator="containsText" id="{2A86644C-2C82-4872-AB59-88DF6E0E5056}">
            <xm:f>NOT(ISERROR(SEARCH('Listados Datos'!$T$6,AW201)))</xm:f>
            <xm:f>'Listados Datos'!$T$6</xm:f>
            <x14:dxf>
              <font>
                <b/>
                <i val="0"/>
              </font>
              <fill>
                <patternFill>
                  <bgColor rgb="FF92D050"/>
                </patternFill>
              </fill>
            </x14:dxf>
          </x14:cfRule>
          <xm:sqref>AW201</xm:sqref>
        </x14:conditionalFormatting>
        <x14:conditionalFormatting xmlns:xm="http://schemas.microsoft.com/office/excel/2006/main">
          <x14:cfRule type="containsText" priority="12873" operator="containsText" id="{EF7F9DEB-ECDC-43AC-BE3A-F4E8F401EE55}">
            <xm:f>NOT(ISERROR(SEARCH('Listados Datos'!$P$3,AU201)))</xm:f>
            <xm:f>'Listados Datos'!$P$3</xm:f>
            <x14:dxf>
              <fill>
                <patternFill>
                  <bgColor rgb="FF99CC00"/>
                </patternFill>
              </fill>
            </x14:dxf>
          </x14:cfRule>
          <x14:cfRule type="containsText" priority="12874" operator="containsText" id="{A1A397C8-932C-406B-A5D2-1DEC83DCF6F0}">
            <xm:f>NOT(ISERROR(SEARCH('Listados Datos'!$P$4,AU201)))</xm:f>
            <xm:f>'Listados Datos'!$P$4</xm:f>
            <x14:dxf>
              <fill>
                <patternFill>
                  <bgColor rgb="FF33CC33"/>
                </patternFill>
              </fill>
            </x14:dxf>
          </x14:cfRule>
          <x14:cfRule type="containsText" priority="12875" operator="containsText" id="{E1DA7EA9-7006-467D-A5E9-6042FE398F96}">
            <xm:f>NOT(ISERROR(SEARCH('Listados Datos'!$P$5,AU201)))</xm:f>
            <xm:f>'Listados Datos'!$P$5</xm:f>
            <x14:dxf>
              <fill>
                <patternFill>
                  <bgColor rgb="FFFFFF00"/>
                </patternFill>
              </fill>
            </x14:dxf>
          </x14:cfRule>
          <x14:cfRule type="containsText" priority="12876" operator="containsText" id="{E3C67C49-82E7-4AAE-A36C-C252DFBB8577}">
            <xm:f>NOT(ISERROR(SEARCH('Listados Datos'!$P$6,AU201)))</xm:f>
            <xm:f>'Listados Datos'!$P$6</xm:f>
            <x14:dxf>
              <fill>
                <patternFill>
                  <bgColor rgb="FFFFC000"/>
                </patternFill>
              </fill>
            </x14:dxf>
          </x14:cfRule>
          <x14:cfRule type="containsText" priority="12877" operator="containsText" id="{E237F10D-F627-4847-90E9-966ADE13E117}">
            <xm:f>NOT(ISERROR(SEARCH('Listados Datos'!$P$7,AU201)))</xm:f>
            <xm:f>'Listados Datos'!$P$7</xm:f>
            <x14:dxf>
              <fill>
                <patternFill>
                  <bgColor rgb="FFFF0000"/>
                </patternFill>
              </fill>
            </x14:dxf>
          </x14:cfRule>
          <xm:sqref>AU201</xm:sqref>
        </x14:conditionalFormatting>
        <x14:conditionalFormatting xmlns:xm="http://schemas.microsoft.com/office/excel/2006/main">
          <x14:cfRule type="containsText" priority="12869" operator="containsText" id="{46ED9E7A-0F1D-4F98-BF96-843F0CF89448}">
            <xm:f>NOT(ISERROR(SEARCH('Listados Datos'!$T$3,AE198)))</xm:f>
            <xm:f>'Listados Datos'!$T$3</xm:f>
            <x14:dxf>
              <fill>
                <patternFill patternType="solid">
                  <bgColor rgb="FFC00000"/>
                </patternFill>
              </fill>
            </x14:dxf>
          </x14:cfRule>
          <x14:cfRule type="containsText" priority="12870" operator="containsText" id="{C4711F38-77F6-47D5-8D5F-8559220DB83E}">
            <xm:f>NOT(ISERROR(SEARCH('Listados Datos'!$T$4,AE198)))</xm:f>
            <xm:f>'Listados Datos'!$T$4</xm:f>
            <x14:dxf>
              <font>
                <b/>
                <i val="0"/>
                <color theme="0"/>
              </font>
              <fill>
                <patternFill>
                  <bgColor rgb="FFE26B0A"/>
                </patternFill>
              </fill>
            </x14:dxf>
          </x14:cfRule>
          <x14:cfRule type="containsText" priority="12871" operator="containsText" id="{690B2AED-6EA1-414E-B0FB-34096EAD2CE0}">
            <xm:f>NOT(ISERROR(SEARCH('Listados Datos'!$T$5,AE198)))</xm:f>
            <xm:f>'Listados Datos'!$T$5</xm:f>
            <x14:dxf>
              <font>
                <b/>
                <i val="0"/>
                <color auto="1"/>
              </font>
              <fill>
                <patternFill>
                  <bgColor rgb="FFFFFF00"/>
                </patternFill>
              </fill>
            </x14:dxf>
          </x14:cfRule>
          <x14:cfRule type="containsText" priority="12872" operator="containsText" id="{9395060A-9F92-424B-9B45-89AF3974A820}">
            <xm:f>NOT(ISERROR(SEARCH('Listados Datos'!$T$6,AE198)))</xm:f>
            <xm:f>'Listados Datos'!$T$6</xm:f>
            <x14:dxf>
              <font>
                <b/>
                <i val="0"/>
              </font>
              <fill>
                <patternFill>
                  <bgColor rgb="FF92D050"/>
                </patternFill>
              </fill>
            </x14:dxf>
          </x14:cfRule>
          <xm:sqref>AE198:AF199</xm:sqref>
        </x14:conditionalFormatting>
        <x14:conditionalFormatting xmlns:xm="http://schemas.microsoft.com/office/excel/2006/main">
          <x14:cfRule type="containsText" priority="12865" operator="containsText" id="{AC35BCC0-6A82-4E9F-861F-8EE9F62FF674}">
            <xm:f>NOT(ISERROR(SEARCH('Listados Datos'!$T$3,AA198)))</xm:f>
            <xm:f>'Listados Datos'!$T$3</xm:f>
            <x14:dxf>
              <fill>
                <patternFill patternType="solid">
                  <bgColor rgb="FFC00000"/>
                </patternFill>
              </fill>
            </x14:dxf>
          </x14:cfRule>
          <x14:cfRule type="containsText" priority="12866" operator="containsText" id="{9D124F20-D64E-41FF-850E-625CEC8DC614}">
            <xm:f>NOT(ISERROR(SEARCH('Listados Datos'!$T$4,AA198)))</xm:f>
            <xm:f>'Listados Datos'!$T$4</xm:f>
            <x14:dxf>
              <font>
                <b/>
                <i val="0"/>
                <color theme="0"/>
              </font>
              <fill>
                <patternFill>
                  <bgColor rgb="FFE26B0A"/>
                </patternFill>
              </fill>
            </x14:dxf>
          </x14:cfRule>
          <x14:cfRule type="containsText" priority="12867" operator="containsText" id="{2888DFA1-0AFA-45DD-AA0B-0515AB3C9FC0}">
            <xm:f>NOT(ISERROR(SEARCH('Listados Datos'!$T$5,AA198)))</xm:f>
            <xm:f>'Listados Datos'!$T$5</xm:f>
            <x14:dxf>
              <font>
                <b/>
                <i val="0"/>
                <color auto="1"/>
              </font>
              <fill>
                <patternFill>
                  <bgColor rgb="FFFFFF00"/>
                </patternFill>
              </fill>
            </x14:dxf>
          </x14:cfRule>
          <x14:cfRule type="containsText" priority="12868" operator="containsText" id="{A71849B8-61AD-4EE8-B24C-A19573904404}">
            <xm:f>NOT(ISERROR(SEARCH('Listados Datos'!$T$6,AA198)))</xm:f>
            <xm:f>'Listados Datos'!$T$6</xm:f>
            <x14:dxf>
              <font>
                <b/>
                <i val="0"/>
              </font>
              <fill>
                <patternFill>
                  <bgColor rgb="FF92D050"/>
                </patternFill>
              </fill>
            </x14:dxf>
          </x14:cfRule>
          <xm:sqref>AA198:AA199</xm:sqref>
        </x14:conditionalFormatting>
        <x14:conditionalFormatting xmlns:xm="http://schemas.microsoft.com/office/excel/2006/main">
          <x14:cfRule type="containsText" priority="12855" operator="containsText" id="{402BFEDF-7850-428B-B736-25AA72B55ACC}">
            <xm:f>NOT(ISERROR(SEARCH('Listados Datos'!$P$3,Y198)))</xm:f>
            <xm:f>'Listados Datos'!$P$3</xm:f>
            <x14:dxf>
              <fill>
                <patternFill>
                  <bgColor rgb="FF99CC00"/>
                </patternFill>
              </fill>
            </x14:dxf>
          </x14:cfRule>
          <x14:cfRule type="containsText" priority="12856" operator="containsText" id="{D0B0E23A-22F6-4705-ACAB-1299AF5595C6}">
            <xm:f>NOT(ISERROR(SEARCH('Listados Datos'!$P$4,Y198)))</xm:f>
            <xm:f>'Listados Datos'!$P$4</xm:f>
            <x14:dxf>
              <fill>
                <patternFill>
                  <bgColor rgb="FF33CC33"/>
                </patternFill>
              </fill>
            </x14:dxf>
          </x14:cfRule>
          <x14:cfRule type="containsText" priority="12857" operator="containsText" id="{1A7D5951-1C2B-4C84-A7F0-6349224D4784}">
            <xm:f>NOT(ISERROR(SEARCH('Listados Datos'!$P$5,Y198)))</xm:f>
            <xm:f>'Listados Datos'!$P$5</xm:f>
            <x14:dxf>
              <fill>
                <patternFill>
                  <bgColor rgb="FFFFFF00"/>
                </patternFill>
              </fill>
            </x14:dxf>
          </x14:cfRule>
          <x14:cfRule type="containsText" priority="12858" operator="containsText" id="{984D5F14-7BF5-4963-98AE-AAE073FF3CE2}">
            <xm:f>NOT(ISERROR(SEARCH('Listados Datos'!$P$6,Y198)))</xm:f>
            <xm:f>'Listados Datos'!$P$6</xm:f>
            <x14:dxf>
              <fill>
                <patternFill>
                  <bgColor rgb="FFFFC000"/>
                </patternFill>
              </fill>
            </x14:dxf>
          </x14:cfRule>
          <x14:cfRule type="containsText" priority="12859" operator="containsText" id="{D1A0D1D6-4997-4A53-A7AE-AE12E74C959E}">
            <xm:f>NOT(ISERROR(SEARCH('Listados Datos'!$P$7,Y198)))</xm:f>
            <xm:f>'Listados Datos'!$P$7</xm:f>
            <x14:dxf>
              <fill>
                <patternFill>
                  <bgColor rgb="FFFF0000"/>
                </patternFill>
              </fill>
            </x14:dxf>
          </x14:cfRule>
          <xm:sqref>Y198:Y199</xm:sqref>
        </x14:conditionalFormatting>
        <x14:conditionalFormatting xmlns:xm="http://schemas.microsoft.com/office/excel/2006/main">
          <x14:cfRule type="containsText" priority="12841" operator="containsText" id="{0785F10C-4352-40A8-8C3C-1C1A182CF5F6}">
            <xm:f>NOT(ISERROR(SEARCH('Listados Datos'!$T$3,AW198)))</xm:f>
            <xm:f>'Listados Datos'!$T$3</xm:f>
            <x14:dxf>
              <fill>
                <patternFill patternType="solid">
                  <bgColor rgb="FFC00000"/>
                </patternFill>
              </fill>
            </x14:dxf>
          </x14:cfRule>
          <x14:cfRule type="containsText" priority="12842" operator="containsText" id="{1439A68E-DD38-4010-B249-39F38E886AB4}">
            <xm:f>NOT(ISERROR(SEARCH('Listados Datos'!$T$4,AW198)))</xm:f>
            <xm:f>'Listados Datos'!$T$4</xm:f>
            <x14:dxf>
              <font>
                <b/>
                <i val="0"/>
                <color theme="0"/>
              </font>
              <fill>
                <patternFill>
                  <bgColor rgb="FFE26B0A"/>
                </patternFill>
              </fill>
            </x14:dxf>
          </x14:cfRule>
          <x14:cfRule type="containsText" priority="12843" operator="containsText" id="{DD61B3E8-B8D0-4127-956E-4C5C1466BC6E}">
            <xm:f>NOT(ISERROR(SEARCH('Listados Datos'!$T$5,AW198)))</xm:f>
            <xm:f>'Listados Datos'!$T$5</xm:f>
            <x14:dxf>
              <font>
                <b/>
                <i val="0"/>
                <color auto="1"/>
              </font>
              <fill>
                <patternFill>
                  <bgColor rgb="FFFFFF00"/>
                </patternFill>
              </fill>
            </x14:dxf>
          </x14:cfRule>
          <x14:cfRule type="containsText" priority="12844" operator="containsText" id="{EEFF56C5-8974-4759-AB87-9FABC2B9E030}">
            <xm:f>NOT(ISERROR(SEARCH('Listados Datos'!$T$6,AW198)))</xm:f>
            <xm:f>'Listados Datos'!$T$6</xm:f>
            <x14:dxf>
              <font>
                <b/>
                <i val="0"/>
              </font>
              <fill>
                <patternFill>
                  <bgColor rgb="FF92D050"/>
                </patternFill>
              </fill>
            </x14:dxf>
          </x14:cfRule>
          <xm:sqref>AW198</xm:sqref>
        </x14:conditionalFormatting>
        <x14:conditionalFormatting xmlns:xm="http://schemas.microsoft.com/office/excel/2006/main">
          <x14:cfRule type="containsText" priority="12831" operator="containsText" id="{D71668E5-4F71-4941-9E75-60FC586A35CD}">
            <xm:f>NOT(ISERROR(SEARCH('Listados Datos'!$P$3,AU198)))</xm:f>
            <xm:f>'Listados Datos'!$P$3</xm:f>
            <x14:dxf>
              <fill>
                <patternFill>
                  <bgColor rgb="FF99CC00"/>
                </patternFill>
              </fill>
            </x14:dxf>
          </x14:cfRule>
          <x14:cfRule type="containsText" priority="12832" operator="containsText" id="{11FBE31A-1227-465E-B1FC-53E1DA6ABE94}">
            <xm:f>NOT(ISERROR(SEARCH('Listados Datos'!$P$4,AU198)))</xm:f>
            <xm:f>'Listados Datos'!$P$4</xm:f>
            <x14:dxf>
              <fill>
                <patternFill>
                  <bgColor rgb="FF33CC33"/>
                </patternFill>
              </fill>
            </x14:dxf>
          </x14:cfRule>
          <x14:cfRule type="containsText" priority="12833" operator="containsText" id="{AEE56221-F3B1-4325-9FEE-25B2D361E20D}">
            <xm:f>NOT(ISERROR(SEARCH('Listados Datos'!$P$5,AU198)))</xm:f>
            <xm:f>'Listados Datos'!$P$5</xm:f>
            <x14:dxf>
              <fill>
                <patternFill>
                  <bgColor rgb="FFFFFF00"/>
                </patternFill>
              </fill>
            </x14:dxf>
          </x14:cfRule>
          <x14:cfRule type="containsText" priority="12834" operator="containsText" id="{4711970B-76FB-4412-BF24-5E3FE834C624}">
            <xm:f>NOT(ISERROR(SEARCH('Listados Datos'!$P$6,AU198)))</xm:f>
            <xm:f>'Listados Datos'!$P$6</xm:f>
            <x14:dxf>
              <fill>
                <patternFill>
                  <bgColor rgb="FFFFC000"/>
                </patternFill>
              </fill>
            </x14:dxf>
          </x14:cfRule>
          <x14:cfRule type="containsText" priority="12835" operator="containsText" id="{EA9E8833-965F-4B6B-813E-E53B5D170964}">
            <xm:f>NOT(ISERROR(SEARCH('Listados Datos'!$P$7,AU198)))</xm:f>
            <xm:f>'Listados Datos'!$P$7</xm:f>
            <x14:dxf>
              <fill>
                <patternFill>
                  <bgColor rgb="FFFF0000"/>
                </patternFill>
              </fill>
            </x14:dxf>
          </x14:cfRule>
          <xm:sqref>AU198</xm:sqref>
        </x14:conditionalFormatting>
        <x14:conditionalFormatting xmlns:xm="http://schemas.microsoft.com/office/excel/2006/main">
          <x14:cfRule type="containsText" priority="12827" operator="containsText" id="{0EC616D5-FAC5-4115-91FC-335477EB54CB}">
            <xm:f>NOT(ISERROR(SEARCH('Listados Datos'!$T$3,AW199)))</xm:f>
            <xm:f>'Listados Datos'!$T$3</xm:f>
            <x14:dxf>
              <fill>
                <patternFill patternType="solid">
                  <bgColor rgb="FFC00000"/>
                </patternFill>
              </fill>
            </x14:dxf>
          </x14:cfRule>
          <x14:cfRule type="containsText" priority="12828" operator="containsText" id="{35F2D661-88F0-48CE-8D99-C4BA4601BD82}">
            <xm:f>NOT(ISERROR(SEARCH('Listados Datos'!$T$4,AW199)))</xm:f>
            <xm:f>'Listados Datos'!$T$4</xm:f>
            <x14:dxf>
              <font>
                <b/>
                <i val="0"/>
                <color theme="0"/>
              </font>
              <fill>
                <patternFill>
                  <bgColor rgb="FFE26B0A"/>
                </patternFill>
              </fill>
            </x14:dxf>
          </x14:cfRule>
          <x14:cfRule type="containsText" priority="12829" operator="containsText" id="{84A59BED-7FE8-4D1C-8109-939DA0FC5C4A}">
            <xm:f>NOT(ISERROR(SEARCH('Listados Datos'!$T$5,AW199)))</xm:f>
            <xm:f>'Listados Datos'!$T$5</xm:f>
            <x14:dxf>
              <font>
                <b/>
                <i val="0"/>
                <color auto="1"/>
              </font>
              <fill>
                <patternFill>
                  <bgColor rgb="FFFFFF00"/>
                </patternFill>
              </fill>
            </x14:dxf>
          </x14:cfRule>
          <x14:cfRule type="containsText" priority="12830" operator="containsText" id="{8D098600-42F7-43E2-B011-E729663FF029}">
            <xm:f>NOT(ISERROR(SEARCH('Listados Datos'!$T$6,AW199)))</xm:f>
            <xm:f>'Listados Datos'!$T$6</xm:f>
            <x14:dxf>
              <font>
                <b/>
                <i val="0"/>
              </font>
              <fill>
                <patternFill>
                  <bgColor rgb="FF92D050"/>
                </patternFill>
              </fill>
            </x14:dxf>
          </x14:cfRule>
          <xm:sqref>AW199</xm:sqref>
        </x14:conditionalFormatting>
        <x14:conditionalFormatting xmlns:xm="http://schemas.microsoft.com/office/excel/2006/main">
          <x14:cfRule type="containsText" priority="12817" operator="containsText" id="{6FF4C9C4-4E9F-4320-B93A-242F0DB8A73F}">
            <xm:f>NOT(ISERROR(SEARCH('Listados Datos'!$P$3,AU199)))</xm:f>
            <xm:f>'Listados Datos'!$P$3</xm:f>
            <x14:dxf>
              <fill>
                <patternFill>
                  <bgColor rgb="FF99CC00"/>
                </patternFill>
              </fill>
            </x14:dxf>
          </x14:cfRule>
          <x14:cfRule type="containsText" priority="12818" operator="containsText" id="{874C9696-4007-4026-89B0-2324FAF4E663}">
            <xm:f>NOT(ISERROR(SEARCH('Listados Datos'!$P$4,AU199)))</xm:f>
            <xm:f>'Listados Datos'!$P$4</xm:f>
            <x14:dxf>
              <fill>
                <patternFill>
                  <bgColor rgb="FF33CC33"/>
                </patternFill>
              </fill>
            </x14:dxf>
          </x14:cfRule>
          <x14:cfRule type="containsText" priority="12819" operator="containsText" id="{F8E82032-21E7-4B18-A267-165442508D44}">
            <xm:f>NOT(ISERROR(SEARCH('Listados Datos'!$P$5,AU199)))</xm:f>
            <xm:f>'Listados Datos'!$P$5</xm:f>
            <x14:dxf>
              <fill>
                <patternFill>
                  <bgColor rgb="FFFFFF00"/>
                </patternFill>
              </fill>
            </x14:dxf>
          </x14:cfRule>
          <x14:cfRule type="containsText" priority="12820" operator="containsText" id="{29335444-E33A-4865-97B4-3EA158BE9136}">
            <xm:f>NOT(ISERROR(SEARCH('Listados Datos'!$P$6,AU199)))</xm:f>
            <xm:f>'Listados Datos'!$P$6</xm:f>
            <x14:dxf>
              <fill>
                <patternFill>
                  <bgColor rgb="FFFFC000"/>
                </patternFill>
              </fill>
            </x14:dxf>
          </x14:cfRule>
          <x14:cfRule type="containsText" priority="12821" operator="containsText" id="{199FE213-43F9-47B5-82DD-8C083899C114}">
            <xm:f>NOT(ISERROR(SEARCH('Listados Datos'!$P$7,AU199)))</xm:f>
            <xm:f>'Listados Datos'!$P$7</xm:f>
            <x14:dxf>
              <fill>
                <patternFill>
                  <bgColor rgb="FFFF0000"/>
                </patternFill>
              </fill>
            </x14:dxf>
          </x14:cfRule>
          <xm:sqref>AU199</xm:sqref>
        </x14:conditionalFormatting>
        <x14:conditionalFormatting xmlns:xm="http://schemas.microsoft.com/office/excel/2006/main">
          <x14:cfRule type="containsText" priority="12541" operator="containsText" id="{E4EFFB08-2582-48B7-8A8A-E7C98168AE0F}">
            <xm:f>NOT(ISERROR(SEARCH('Listados Datos'!$T$3,AE214)))</xm:f>
            <xm:f>'Listados Datos'!$T$3</xm:f>
            <x14:dxf>
              <fill>
                <patternFill patternType="solid">
                  <bgColor rgb="FFC00000"/>
                </patternFill>
              </fill>
            </x14:dxf>
          </x14:cfRule>
          <x14:cfRule type="containsText" priority="12542" operator="containsText" id="{1DE897DA-9624-483A-B711-10C040DCEE5D}">
            <xm:f>NOT(ISERROR(SEARCH('Listados Datos'!$T$4,AE214)))</xm:f>
            <xm:f>'Listados Datos'!$T$4</xm:f>
            <x14:dxf>
              <font>
                <b/>
                <i val="0"/>
                <color theme="0"/>
              </font>
              <fill>
                <patternFill>
                  <bgColor rgb="FFE26B0A"/>
                </patternFill>
              </fill>
            </x14:dxf>
          </x14:cfRule>
          <x14:cfRule type="containsText" priority="12543" operator="containsText" id="{61DA04A5-F492-4E0E-8AF5-814FDB80FDC8}">
            <xm:f>NOT(ISERROR(SEARCH('Listados Datos'!$T$5,AE214)))</xm:f>
            <xm:f>'Listados Datos'!$T$5</xm:f>
            <x14:dxf>
              <font>
                <b/>
                <i val="0"/>
                <color auto="1"/>
              </font>
              <fill>
                <patternFill>
                  <bgColor rgb="FFFFFF00"/>
                </patternFill>
              </fill>
            </x14:dxf>
          </x14:cfRule>
          <x14:cfRule type="containsText" priority="12544" operator="containsText" id="{454FA599-17DB-485E-894D-8591C3F58CF2}">
            <xm:f>NOT(ISERROR(SEARCH('Listados Datos'!$T$6,AE214)))</xm:f>
            <xm:f>'Listados Datos'!$T$6</xm:f>
            <x14:dxf>
              <font>
                <b/>
                <i val="0"/>
              </font>
              <fill>
                <patternFill>
                  <bgColor rgb="FF92D050"/>
                </patternFill>
              </fill>
            </x14:dxf>
          </x14:cfRule>
          <xm:sqref>AE214:AF215 AE219:AF219</xm:sqref>
        </x14:conditionalFormatting>
        <x14:conditionalFormatting xmlns:xm="http://schemas.microsoft.com/office/excel/2006/main">
          <x14:cfRule type="containsText" priority="12537" operator="containsText" id="{AFD0A0D7-5136-4F58-AC44-98E8849B835E}">
            <xm:f>NOT(ISERROR(SEARCH('Listados Datos'!$T$3,AA214)))</xm:f>
            <xm:f>'Listados Datos'!$T$3</xm:f>
            <x14:dxf>
              <fill>
                <patternFill patternType="solid">
                  <bgColor rgb="FFC00000"/>
                </patternFill>
              </fill>
            </x14:dxf>
          </x14:cfRule>
          <x14:cfRule type="containsText" priority="12538" operator="containsText" id="{3C570DCD-3B83-4046-986C-A041FF81DB85}">
            <xm:f>NOT(ISERROR(SEARCH('Listados Datos'!$T$4,AA214)))</xm:f>
            <xm:f>'Listados Datos'!$T$4</xm:f>
            <x14:dxf>
              <font>
                <b/>
                <i val="0"/>
                <color theme="0"/>
              </font>
              <fill>
                <patternFill>
                  <bgColor rgb="FFE26B0A"/>
                </patternFill>
              </fill>
            </x14:dxf>
          </x14:cfRule>
          <x14:cfRule type="containsText" priority="12539" operator="containsText" id="{C738B13E-3AEA-41F3-851F-218D3E6DEF5F}">
            <xm:f>NOT(ISERROR(SEARCH('Listados Datos'!$T$5,AA214)))</xm:f>
            <xm:f>'Listados Datos'!$T$5</xm:f>
            <x14:dxf>
              <font>
                <b/>
                <i val="0"/>
                <color auto="1"/>
              </font>
              <fill>
                <patternFill>
                  <bgColor rgb="FFFFFF00"/>
                </patternFill>
              </fill>
            </x14:dxf>
          </x14:cfRule>
          <x14:cfRule type="containsText" priority="12540" operator="containsText" id="{CF94A209-6252-46EC-8E56-C6A1D99FE713}">
            <xm:f>NOT(ISERROR(SEARCH('Listados Datos'!$T$6,AA214)))</xm:f>
            <xm:f>'Listados Datos'!$T$6</xm:f>
            <x14:dxf>
              <font>
                <b/>
                <i val="0"/>
              </font>
              <fill>
                <patternFill>
                  <bgColor rgb="FF92D050"/>
                </patternFill>
              </fill>
            </x14:dxf>
          </x14:cfRule>
          <xm:sqref>AA214:AA215</xm:sqref>
        </x14:conditionalFormatting>
        <x14:conditionalFormatting xmlns:xm="http://schemas.microsoft.com/office/excel/2006/main">
          <x14:cfRule type="containsText" priority="12532" operator="containsText" id="{A4450807-2D1B-4CA0-9C0B-F12C72AF5D98}">
            <xm:f>NOT(ISERROR(SEARCH('Listados Datos'!$P$3,Y214)))</xm:f>
            <xm:f>'Listados Datos'!$P$3</xm:f>
            <x14:dxf>
              <fill>
                <patternFill>
                  <bgColor rgb="FF99CC00"/>
                </patternFill>
              </fill>
            </x14:dxf>
          </x14:cfRule>
          <x14:cfRule type="containsText" priority="12533" operator="containsText" id="{6AD21EFB-EAC6-47F6-B0C9-978A080FE7F0}">
            <xm:f>NOT(ISERROR(SEARCH('Listados Datos'!$P$4,Y214)))</xm:f>
            <xm:f>'Listados Datos'!$P$4</xm:f>
            <x14:dxf>
              <fill>
                <patternFill>
                  <bgColor rgb="FF33CC33"/>
                </patternFill>
              </fill>
            </x14:dxf>
          </x14:cfRule>
          <x14:cfRule type="containsText" priority="12534" operator="containsText" id="{C5E56608-0A8A-4104-BC80-EF761B2BC68D}">
            <xm:f>NOT(ISERROR(SEARCH('Listados Datos'!$P$5,Y214)))</xm:f>
            <xm:f>'Listados Datos'!$P$5</xm:f>
            <x14:dxf>
              <fill>
                <patternFill>
                  <bgColor rgb="FFFFFF00"/>
                </patternFill>
              </fill>
            </x14:dxf>
          </x14:cfRule>
          <x14:cfRule type="containsText" priority="12535" operator="containsText" id="{56497DAB-0B02-4A16-B0D9-E36A2C0A6F68}">
            <xm:f>NOT(ISERROR(SEARCH('Listados Datos'!$P$6,Y214)))</xm:f>
            <xm:f>'Listados Datos'!$P$6</xm:f>
            <x14:dxf>
              <fill>
                <patternFill>
                  <bgColor rgb="FFFFC000"/>
                </patternFill>
              </fill>
            </x14:dxf>
          </x14:cfRule>
          <x14:cfRule type="containsText" priority="12536" operator="containsText" id="{771E51F5-3FCF-440B-BA50-B4D3F315B23D}">
            <xm:f>NOT(ISERROR(SEARCH('Listados Datos'!$P$7,Y214)))</xm:f>
            <xm:f>'Listados Datos'!$P$7</xm:f>
            <x14:dxf>
              <fill>
                <patternFill>
                  <bgColor rgb="FFFF0000"/>
                </patternFill>
              </fill>
            </x14:dxf>
          </x14:cfRule>
          <xm:sqref>Y214:Y215</xm:sqref>
        </x14:conditionalFormatting>
        <x14:conditionalFormatting xmlns:xm="http://schemas.microsoft.com/office/excel/2006/main">
          <x14:cfRule type="containsText" priority="12508" operator="containsText" id="{96661056-7334-41C6-A538-7ED6541FD281}">
            <xm:f>NOT(ISERROR(SEARCH('Listados Datos'!$T$3,AW214)))</xm:f>
            <xm:f>'Listados Datos'!$T$3</xm:f>
            <x14:dxf>
              <fill>
                <patternFill patternType="solid">
                  <bgColor rgb="FFC00000"/>
                </patternFill>
              </fill>
            </x14:dxf>
          </x14:cfRule>
          <x14:cfRule type="containsText" priority="12509" operator="containsText" id="{93523C53-F2B1-4C3E-8412-6619188E9A37}">
            <xm:f>NOT(ISERROR(SEARCH('Listados Datos'!$T$4,AW214)))</xm:f>
            <xm:f>'Listados Datos'!$T$4</xm:f>
            <x14:dxf>
              <font>
                <b/>
                <i val="0"/>
                <color theme="0"/>
              </font>
              <fill>
                <patternFill>
                  <bgColor rgb="FFE26B0A"/>
                </patternFill>
              </fill>
            </x14:dxf>
          </x14:cfRule>
          <x14:cfRule type="containsText" priority="12510" operator="containsText" id="{75FC3850-EE52-4C76-998C-B65A2E530378}">
            <xm:f>NOT(ISERROR(SEARCH('Listados Datos'!$T$5,AW214)))</xm:f>
            <xm:f>'Listados Datos'!$T$5</xm:f>
            <x14:dxf>
              <font>
                <b/>
                <i val="0"/>
                <color auto="1"/>
              </font>
              <fill>
                <patternFill>
                  <bgColor rgb="FFFFFF00"/>
                </patternFill>
              </fill>
            </x14:dxf>
          </x14:cfRule>
          <x14:cfRule type="containsText" priority="12511" operator="containsText" id="{CF262A23-3E1F-4705-97DA-D27D62174003}">
            <xm:f>NOT(ISERROR(SEARCH('Listados Datos'!$T$6,AW214)))</xm:f>
            <xm:f>'Listados Datos'!$T$6</xm:f>
            <x14:dxf>
              <font>
                <b/>
                <i val="0"/>
              </font>
              <fill>
                <patternFill>
                  <bgColor rgb="FF92D050"/>
                </patternFill>
              </fill>
            </x14:dxf>
          </x14:cfRule>
          <xm:sqref>AW214</xm:sqref>
        </x14:conditionalFormatting>
        <x14:conditionalFormatting xmlns:xm="http://schemas.microsoft.com/office/excel/2006/main">
          <x14:cfRule type="containsText" priority="12498" operator="containsText" id="{76646475-066B-4BBF-8669-6FAD1E6932F0}">
            <xm:f>NOT(ISERROR(SEARCH('Listados Datos'!$P$3,AU214)))</xm:f>
            <xm:f>'Listados Datos'!$P$3</xm:f>
            <x14:dxf>
              <fill>
                <patternFill>
                  <bgColor rgb="FF99CC00"/>
                </patternFill>
              </fill>
            </x14:dxf>
          </x14:cfRule>
          <x14:cfRule type="containsText" priority="12499" operator="containsText" id="{182AE92E-6B0C-4E82-A926-976C8F3CF271}">
            <xm:f>NOT(ISERROR(SEARCH('Listados Datos'!$P$4,AU214)))</xm:f>
            <xm:f>'Listados Datos'!$P$4</xm:f>
            <x14:dxf>
              <fill>
                <patternFill>
                  <bgColor rgb="FF33CC33"/>
                </patternFill>
              </fill>
            </x14:dxf>
          </x14:cfRule>
          <x14:cfRule type="containsText" priority="12500" operator="containsText" id="{D028BFED-93B6-4A36-AA1E-393D368DFB7C}">
            <xm:f>NOT(ISERROR(SEARCH('Listados Datos'!$P$5,AU214)))</xm:f>
            <xm:f>'Listados Datos'!$P$5</xm:f>
            <x14:dxf>
              <fill>
                <patternFill>
                  <bgColor rgb="FFFFFF00"/>
                </patternFill>
              </fill>
            </x14:dxf>
          </x14:cfRule>
          <x14:cfRule type="containsText" priority="12501" operator="containsText" id="{19E6D9F3-211A-4746-8AF1-F443108C5B71}">
            <xm:f>NOT(ISERROR(SEARCH('Listados Datos'!$P$6,AU214)))</xm:f>
            <xm:f>'Listados Datos'!$P$6</xm:f>
            <x14:dxf>
              <fill>
                <patternFill>
                  <bgColor rgb="FFFFC000"/>
                </patternFill>
              </fill>
            </x14:dxf>
          </x14:cfRule>
          <x14:cfRule type="containsText" priority="12502" operator="containsText" id="{4F1D44DA-B991-4B88-8502-E9DD16C353DA}">
            <xm:f>NOT(ISERROR(SEARCH('Listados Datos'!$P$7,AU214)))</xm:f>
            <xm:f>'Listados Datos'!$P$7</xm:f>
            <x14:dxf>
              <fill>
                <patternFill>
                  <bgColor rgb="FFFF0000"/>
                </patternFill>
              </fill>
            </x14:dxf>
          </x14:cfRule>
          <xm:sqref>AU214</xm:sqref>
        </x14:conditionalFormatting>
        <x14:conditionalFormatting xmlns:xm="http://schemas.microsoft.com/office/excel/2006/main">
          <x14:cfRule type="containsText" priority="12494" operator="containsText" id="{A99D0B6B-3A86-45DF-A628-64CDF91B4DE1}">
            <xm:f>NOT(ISERROR(SEARCH('Listados Datos'!$T$3,AW215)))</xm:f>
            <xm:f>'Listados Datos'!$T$3</xm:f>
            <x14:dxf>
              <fill>
                <patternFill patternType="solid">
                  <bgColor rgb="FFC00000"/>
                </patternFill>
              </fill>
            </x14:dxf>
          </x14:cfRule>
          <x14:cfRule type="containsText" priority="12495" operator="containsText" id="{ED814F84-9979-4377-9B02-8D46F928228A}">
            <xm:f>NOT(ISERROR(SEARCH('Listados Datos'!$T$4,AW215)))</xm:f>
            <xm:f>'Listados Datos'!$T$4</xm:f>
            <x14:dxf>
              <font>
                <b/>
                <i val="0"/>
                <color theme="0"/>
              </font>
              <fill>
                <patternFill>
                  <bgColor rgb="FFE26B0A"/>
                </patternFill>
              </fill>
            </x14:dxf>
          </x14:cfRule>
          <x14:cfRule type="containsText" priority="12496" operator="containsText" id="{87908C62-234C-4C34-860D-1D5F45630A38}">
            <xm:f>NOT(ISERROR(SEARCH('Listados Datos'!$T$5,AW215)))</xm:f>
            <xm:f>'Listados Datos'!$T$5</xm:f>
            <x14:dxf>
              <font>
                <b/>
                <i val="0"/>
                <color auto="1"/>
              </font>
              <fill>
                <patternFill>
                  <bgColor rgb="FFFFFF00"/>
                </patternFill>
              </fill>
            </x14:dxf>
          </x14:cfRule>
          <x14:cfRule type="containsText" priority="12497" operator="containsText" id="{0AEF9AE6-F04B-443F-8CA8-B86F72EED774}">
            <xm:f>NOT(ISERROR(SEARCH('Listados Datos'!$T$6,AW215)))</xm:f>
            <xm:f>'Listados Datos'!$T$6</xm:f>
            <x14:dxf>
              <font>
                <b/>
                <i val="0"/>
              </font>
              <fill>
                <patternFill>
                  <bgColor rgb="FF92D050"/>
                </patternFill>
              </fill>
            </x14:dxf>
          </x14:cfRule>
          <xm:sqref>AW215</xm:sqref>
        </x14:conditionalFormatting>
        <x14:conditionalFormatting xmlns:xm="http://schemas.microsoft.com/office/excel/2006/main">
          <x14:cfRule type="containsText" priority="12484" operator="containsText" id="{D0B417DD-0F9E-481A-B202-081E9D8442B2}">
            <xm:f>NOT(ISERROR(SEARCH('Listados Datos'!$P$3,AU215)))</xm:f>
            <xm:f>'Listados Datos'!$P$3</xm:f>
            <x14:dxf>
              <fill>
                <patternFill>
                  <bgColor rgb="FF99CC00"/>
                </patternFill>
              </fill>
            </x14:dxf>
          </x14:cfRule>
          <x14:cfRule type="containsText" priority="12485" operator="containsText" id="{D2EFD21F-6867-4A44-B119-93ED9E8389DE}">
            <xm:f>NOT(ISERROR(SEARCH('Listados Datos'!$P$4,AU215)))</xm:f>
            <xm:f>'Listados Datos'!$P$4</xm:f>
            <x14:dxf>
              <fill>
                <patternFill>
                  <bgColor rgb="FF33CC33"/>
                </patternFill>
              </fill>
            </x14:dxf>
          </x14:cfRule>
          <x14:cfRule type="containsText" priority="12486" operator="containsText" id="{2694D447-9C12-4DB9-9970-8C1229A95976}">
            <xm:f>NOT(ISERROR(SEARCH('Listados Datos'!$P$5,AU215)))</xm:f>
            <xm:f>'Listados Datos'!$P$5</xm:f>
            <x14:dxf>
              <fill>
                <patternFill>
                  <bgColor rgb="FFFFFF00"/>
                </patternFill>
              </fill>
            </x14:dxf>
          </x14:cfRule>
          <x14:cfRule type="containsText" priority="12487" operator="containsText" id="{7A21E5DA-8030-4F2D-9960-EA2E93F21D81}">
            <xm:f>NOT(ISERROR(SEARCH('Listados Datos'!$P$6,AU215)))</xm:f>
            <xm:f>'Listados Datos'!$P$6</xm:f>
            <x14:dxf>
              <fill>
                <patternFill>
                  <bgColor rgb="FFFFC000"/>
                </patternFill>
              </fill>
            </x14:dxf>
          </x14:cfRule>
          <x14:cfRule type="containsText" priority="12488" operator="containsText" id="{CE27D457-6A83-4954-872B-5BDCBFE580F8}">
            <xm:f>NOT(ISERROR(SEARCH('Listados Datos'!$P$7,AU215)))</xm:f>
            <xm:f>'Listados Datos'!$P$7</xm:f>
            <x14:dxf>
              <fill>
                <patternFill>
                  <bgColor rgb="FFFF0000"/>
                </patternFill>
              </fill>
            </x14:dxf>
          </x14:cfRule>
          <xm:sqref>AU215</xm:sqref>
        </x14:conditionalFormatting>
        <x14:conditionalFormatting xmlns:xm="http://schemas.microsoft.com/office/excel/2006/main">
          <x14:cfRule type="containsText" priority="12466" operator="containsText" id="{B1C7BD31-0FA1-4167-863B-FCEE7CD5D0E8}">
            <xm:f>NOT(ISERROR(SEARCH('Listados Datos'!$T$3,AE216)))</xm:f>
            <xm:f>'Listados Datos'!$T$3</xm:f>
            <x14:dxf>
              <fill>
                <patternFill patternType="solid">
                  <bgColor rgb="FFC00000"/>
                </patternFill>
              </fill>
            </x14:dxf>
          </x14:cfRule>
          <x14:cfRule type="containsText" priority="12467" operator="containsText" id="{703361B2-BA6C-49C3-ABE4-5D5A4D72E683}">
            <xm:f>NOT(ISERROR(SEARCH('Listados Datos'!$T$4,AE216)))</xm:f>
            <xm:f>'Listados Datos'!$T$4</xm:f>
            <x14:dxf>
              <font>
                <b/>
                <i val="0"/>
                <color theme="0"/>
              </font>
              <fill>
                <patternFill>
                  <bgColor rgb="FFE26B0A"/>
                </patternFill>
              </fill>
            </x14:dxf>
          </x14:cfRule>
          <x14:cfRule type="containsText" priority="12468" operator="containsText" id="{657846CC-15D1-4047-B34F-A23659B8E874}">
            <xm:f>NOT(ISERROR(SEARCH('Listados Datos'!$T$5,AE216)))</xm:f>
            <xm:f>'Listados Datos'!$T$5</xm:f>
            <x14:dxf>
              <font>
                <b/>
                <i val="0"/>
                <color auto="1"/>
              </font>
              <fill>
                <patternFill>
                  <bgColor rgb="FFFFFF00"/>
                </patternFill>
              </fill>
            </x14:dxf>
          </x14:cfRule>
          <x14:cfRule type="containsText" priority="12469" operator="containsText" id="{F4F8E0E2-9024-4EC0-B445-6BB5C9DF464D}">
            <xm:f>NOT(ISERROR(SEARCH('Listados Datos'!$T$6,AE216)))</xm:f>
            <xm:f>'Listados Datos'!$T$6</xm:f>
            <x14:dxf>
              <font>
                <b/>
                <i val="0"/>
              </font>
              <fill>
                <patternFill>
                  <bgColor rgb="FF92D050"/>
                </patternFill>
              </fill>
            </x14:dxf>
          </x14:cfRule>
          <xm:sqref>AE216:AF217</xm:sqref>
        </x14:conditionalFormatting>
        <x14:conditionalFormatting xmlns:xm="http://schemas.microsoft.com/office/excel/2006/main">
          <x14:cfRule type="containsText" priority="12462" operator="containsText" id="{637AC1F9-E8F6-4A1C-AD8E-5C566FE43F22}">
            <xm:f>NOT(ISERROR(SEARCH('Listados Datos'!$T$3,AA216)))</xm:f>
            <xm:f>'Listados Datos'!$T$3</xm:f>
            <x14:dxf>
              <fill>
                <patternFill patternType="solid">
                  <bgColor rgb="FFC00000"/>
                </patternFill>
              </fill>
            </x14:dxf>
          </x14:cfRule>
          <x14:cfRule type="containsText" priority="12463" operator="containsText" id="{B326786E-0696-442B-92B0-BA112464C166}">
            <xm:f>NOT(ISERROR(SEARCH('Listados Datos'!$T$4,AA216)))</xm:f>
            <xm:f>'Listados Datos'!$T$4</xm:f>
            <x14:dxf>
              <font>
                <b/>
                <i val="0"/>
                <color theme="0"/>
              </font>
              <fill>
                <patternFill>
                  <bgColor rgb="FFE26B0A"/>
                </patternFill>
              </fill>
            </x14:dxf>
          </x14:cfRule>
          <x14:cfRule type="containsText" priority="12464" operator="containsText" id="{FCEFA99E-03C8-4FE6-8455-2E17FC2B99D7}">
            <xm:f>NOT(ISERROR(SEARCH('Listados Datos'!$T$5,AA216)))</xm:f>
            <xm:f>'Listados Datos'!$T$5</xm:f>
            <x14:dxf>
              <font>
                <b/>
                <i val="0"/>
                <color auto="1"/>
              </font>
              <fill>
                <patternFill>
                  <bgColor rgb="FFFFFF00"/>
                </patternFill>
              </fill>
            </x14:dxf>
          </x14:cfRule>
          <x14:cfRule type="containsText" priority="12465" operator="containsText" id="{F9E95982-07E8-4006-A608-F69138BAE434}">
            <xm:f>NOT(ISERROR(SEARCH('Listados Datos'!$T$6,AA216)))</xm:f>
            <xm:f>'Listados Datos'!$T$6</xm:f>
            <x14:dxf>
              <font>
                <b/>
                <i val="0"/>
              </font>
              <fill>
                <patternFill>
                  <bgColor rgb="FF92D050"/>
                </patternFill>
              </fill>
            </x14:dxf>
          </x14:cfRule>
          <xm:sqref>AA216:AA217</xm:sqref>
        </x14:conditionalFormatting>
        <x14:conditionalFormatting xmlns:xm="http://schemas.microsoft.com/office/excel/2006/main">
          <x14:cfRule type="containsText" priority="12457" operator="containsText" id="{21A7FF08-07B8-4694-9EB2-F26CFFD2FD00}">
            <xm:f>NOT(ISERROR(SEARCH('Listados Datos'!$P$3,Y216)))</xm:f>
            <xm:f>'Listados Datos'!$P$3</xm:f>
            <x14:dxf>
              <fill>
                <patternFill>
                  <bgColor rgb="FF99CC00"/>
                </patternFill>
              </fill>
            </x14:dxf>
          </x14:cfRule>
          <x14:cfRule type="containsText" priority="12458" operator="containsText" id="{65764D86-DDCA-4836-8582-16AFC9D8E918}">
            <xm:f>NOT(ISERROR(SEARCH('Listados Datos'!$P$4,Y216)))</xm:f>
            <xm:f>'Listados Datos'!$P$4</xm:f>
            <x14:dxf>
              <fill>
                <patternFill>
                  <bgColor rgb="FF33CC33"/>
                </patternFill>
              </fill>
            </x14:dxf>
          </x14:cfRule>
          <x14:cfRule type="containsText" priority="12459" operator="containsText" id="{3D29D8A1-BB67-4121-A5A8-4053992385F4}">
            <xm:f>NOT(ISERROR(SEARCH('Listados Datos'!$P$5,Y216)))</xm:f>
            <xm:f>'Listados Datos'!$P$5</xm:f>
            <x14:dxf>
              <fill>
                <patternFill>
                  <bgColor rgb="FFFFFF00"/>
                </patternFill>
              </fill>
            </x14:dxf>
          </x14:cfRule>
          <x14:cfRule type="containsText" priority="12460" operator="containsText" id="{0DD66F2D-711E-4819-AE64-C87A38529F7B}">
            <xm:f>NOT(ISERROR(SEARCH('Listados Datos'!$P$6,Y216)))</xm:f>
            <xm:f>'Listados Datos'!$P$6</xm:f>
            <x14:dxf>
              <fill>
                <patternFill>
                  <bgColor rgb="FFFFC000"/>
                </patternFill>
              </fill>
            </x14:dxf>
          </x14:cfRule>
          <x14:cfRule type="containsText" priority="12461" operator="containsText" id="{3785A424-CF66-4834-AD21-44A2B5B2B2DB}">
            <xm:f>NOT(ISERROR(SEARCH('Listados Datos'!$P$7,Y216)))</xm:f>
            <xm:f>'Listados Datos'!$P$7</xm:f>
            <x14:dxf>
              <fill>
                <patternFill>
                  <bgColor rgb="FFFF0000"/>
                </patternFill>
              </fill>
            </x14:dxf>
          </x14:cfRule>
          <xm:sqref>Y216:Y217</xm:sqref>
        </x14:conditionalFormatting>
        <x14:conditionalFormatting xmlns:xm="http://schemas.microsoft.com/office/excel/2006/main">
          <x14:cfRule type="containsText" priority="12429" operator="containsText" id="{F2C8B66C-8C1E-4B27-97A4-54138F357A62}">
            <xm:f>NOT(ISERROR(SEARCH('Listados Datos'!$T$3,AW217)))</xm:f>
            <xm:f>'Listados Datos'!$T$3</xm:f>
            <x14:dxf>
              <fill>
                <patternFill patternType="solid">
                  <bgColor rgb="FFC00000"/>
                </patternFill>
              </fill>
            </x14:dxf>
          </x14:cfRule>
          <x14:cfRule type="containsText" priority="12430" operator="containsText" id="{F9DD46E4-D05D-4CBA-8D31-C1E090FA512F}">
            <xm:f>NOT(ISERROR(SEARCH('Listados Datos'!$T$4,AW217)))</xm:f>
            <xm:f>'Listados Datos'!$T$4</xm:f>
            <x14:dxf>
              <font>
                <b/>
                <i val="0"/>
                <color theme="0"/>
              </font>
              <fill>
                <patternFill>
                  <bgColor rgb="FFE26B0A"/>
                </patternFill>
              </fill>
            </x14:dxf>
          </x14:cfRule>
          <x14:cfRule type="containsText" priority="12431" operator="containsText" id="{759F89CA-1E53-4662-B44D-116BE1BD46E6}">
            <xm:f>NOT(ISERROR(SEARCH('Listados Datos'!$T$5,AW217)))</xm:f>
            <xm:f>'Listados Datos'!$T$5</xm:f>
            <x14:dxf>
              <font>
                <b/>
                <i val="0"/>
                <color auto="1"/>
              </font>
              <fill>
                <patternFill>
                  <bgColor rgb="FFFFFF00"/>
                </patternFill>
              </fill>
            </x14:dxf>
          </x14:cfRule>
          <x14:cfRule type="containsText" priority="12432" operator="containsText" id="{1B37FEDE-C9C7-451D-90D9-2621E2E2A8F5}">
            <xm:f>NOT(ISERROR(SEARCH('Listados Datos'!$T$6,AW217)))</xm:f>
            <xm:f>'Listados Datos'!$T$6</xm:f>
            <x14:dxf>
              <font>
                <b/>
                <i val="0"/>
              </font>
              <fill>
                <patternFill>
                  <bgColor rgb="FF92D050"/>
                </patternFill>
              </fill>
            </x14:dxf>
          </x14:cfRule>
          <xm:sqref>AW217</xm:sqref>
        </x14:conditionalFormatting>
        <x14:conditionalFormatting xmlns:xm="http://schemas.microsoft.com/office/excel/2006/main">
          <x14:cfRule type="containsText" priority="12349" operator="containsText" id="{F1A863EA-EC2F-412F-A843-0D7B51C85269}">
            <xm:f>NOT(ISERROR(SEARCH('Listados Datos'!$T$3,AW237)))</xm:f>
            <xm:f>'Listados Datos'!$T$3</xm:f>
            <x14:dxf>
              <fill>
                <patternFill patternType="solid">
                  <bgColor rgb="FFC00000"/>
                </patternFill>
              </fill>
            </x14:dxf>
          </x14:cfRule>
          <x14:cfRule type="containsText" priority="12350" operator="containsText" id="{5FF4BD6F-EEF4-431B-8784-900A39892203}">
            <xm:f>NOT(ISERROR(SEARCH('Listados Datos'!$T$4,AW237)))</xm:f>
            <xm:f>'Listados Datos'!$T$4</xm:f>
            <x14:dxf>
              <font>
                <b/>
                <i val="0"/>
                <color theme="0"/>
              </font>
              <fill>
                <patternFill>
                  <bgColor rgb="FFE26B0A"/>
                </patternFill>
              </fill>
            </x14:dxf>
          </x14:cfRule>
          <x14:cfRule type="containsText" priority="12351" operator="containsText" id="{E2130CF1-23A9-4D4F-AD2B-A422F6599533}">
            <xm:f>NOT(ISERROR(SEARCH('Listados Datos'!$T$5,AW237)))</xm:f>
            <xm:f>'Listados Datos'!$T$5</xm:f>
            <x14:dxf>
              <font>
                <b/>
                <i val="0"/>
                <color auto="1"/>
              </font>
              <fill>
                <patternFill>
                  <bgColor rgb="FFFFFF00"/>
                </patternFill>
              </fill>
            </x14:dxf>
          </x14:cfRule>
          <x14:cfRule type="containsText" priority="12352" operator="containsText" id="{C44C38E6-8189-4BE4-8CA0-3AA28FE43312}">
            <xm:f>NOT(ISERROR(SEARCH('Listados Datos'!$T$6,AW237)))</xm:f>
            <xm:f>'Listados Datos'!$T$6</xm:f>
            <x14:dxf>
              <font>
                <b/>
                <i val="0"/>
              </font>
              <fill>
                <patternFill>
                  <bgColor rgb="FF92D050"/>
                </patternFill>
              </fill>
            </x14:dxf>
          </x14:cfRule>
          <xm:sqref>AW237</xm:sqref>
        </x14:conditionalFormatting>
        <x14:conditionalFormatting xmlns:xm="http://schemas.microsoft.com/office/excel/2006/main">
          <x14:cfRule type="containsText" priority="12339" operator="containsText" id="{B181243B-B134-4F35-941A-192ACD9AAC30}">
            <xm:f>NOT(ISERROR(SEARCH('Listados Datos'!$P$3,AU237)))</xm:f>
            <xm:f>'Listados Datos'!$P$3</xm:f>
            <x14:dxf>
              <fill>
                <patternFill>
                  <bgColor rgb="FF99CC00"/>
                </patternFill>
              </fill>
            </x14:dxf>
          </x14:cfRule>
          <x14:cfRule type="containsText" priority="12340" operator="containsText" id="{8AEDED87-85FD-4251-9B66-8CB115B6BF96}">
            <xm:f>NOT(ISERROR(SEARCH('Listados Datos'!$P$4,AU237)))</xm:f>
            <xm:f>'Listados Datos'!$P$4</xm:f>
            <x14:dxf>
              <fill>
                <patternFill>
                  <bgColor rgb="FF33CC33"/>
                </patternFill>
              </fill>
            </x14:dxf>
          </x14:cfRule>
          <x14:cfRule type="containsText" priority="12341" operator="containsText" id="{586A24B5-9419-47A0-A0C9-615FB4B80EF0}">
            <xm:f>NOT(ISERROR(SEARCH('Listados Datos'!$P$5,AU237)))</xm:f>
            <xm:f>'Listados Datos'!$P$5</xm:f>
            <x14:dxf>
              <fill>
                <patternFill>
                  <bgColor rgb="FFFFFF00"/>
                </patternFill>
              </fill>
            </x14:dxf>
          </x14:cfRule>
          <x14:cfRule type="containsText" priority="12342" operator="containsText" id="{68037C3F-BE48-4F53-8C52-00F5F18A778D}">
            <xm:f>NOT(ISERROR(SEARCH('Listados Datos'!$P$6,AU237)))</xm:f>
            <xm:f>'Listados Datos'!$P$6</xm:f>
            <x14:dxf>
              <fill>
                <patternFill>
                  <bgColor rgb="FFFFC000"/>
                </patternFill>
              </fill>
            </x14:dxf>
          </x14:cfRule>
          <x14:cfRule type="containsText" priority="12343" operator="containsText" id="{0F226E41-62E5-4639-BEAD-DE7E7FBE8734}">
            <xm:f>NOT(ISERROR(SEARCH('Listados Datos'!$P$7,AU237)))</xm:f>
            <xm:f>'Listados Datos'!$P$7</xm:f>
            <x14:dxf>
              <fill>
                <patternFill>
                  <bgColor rgb="FFFF0000"/>
                </patternFill>
              </fill>
            </x14:dxf>
          </x14:cfRule>
          <xm:sqref>AU237</xm:sqref>
        </x14:conditionalFormatting>
        <x14:conditionalFormatting xmlns:xm="http://schemas.microsoft.com/office/excel/2006/main">
          <x14:cfRule type="containsText" priority="12307" operator="containsText" id="{AA5EA21E-5B49-4894-B4F1-B9422002BA6F}">
            <xm:f>NOT(ISERROR(SEARCH('Listados Datos'!$T$3,AW234)))</xm:f>
            <xm:f>'Listados Datos'!$T$3</xm:f>
            <x14:dxf>
              <fill>
                <patternFill patternType="solid">
                  <bgColor rgb="FFC00000"/>
                </patternFill>
              </fill>
            </x14:dxf>
          </x14:cfRule>
          <x14:cfRule type="containsText" priority="12308" operator="containsText" id="{5CFF5F7F-C30E-4023-A1D5-F3A27D1E9C8D}">
            <xm:f>NOT(ISERROR(SEARCH('Listados Datos'!$T$4,AW234)))</xm:f>
            <xm:f>'Listados Datos'!$T$4</xm:f>
            <x14:dxf>
              <font>
                <b/>
                <i val="0"/>
                <color theme="0"/>
              </font>
              <fill>
                <patternFill>
                  <bgColor rgb="FFE26B0A"/>
                </patternFill>
              </fill>
            </x14:dxf>
          </x14:cfRule>
          <x14:cfRule type="containsText" priority="12309" operator="containsText" id="{AFDFD477-BAD0-440D-9E53-F636DDB26944}">
            <xm:f>NOT(ISERROR(SEARCH('Listados Datos'!$T$5,AW234)))</xm:f>
            <xm:f>'Listados Datos'!$T$5</xm:f>
            <x14:dxf>
              <font>
                <b/>
                <i val="0"/>
                <color auto="1"/>
              </font>
              <fill>
                <patternFill>
                  <bgColor rgb="FFFFFF00"/>
                </patternFill>
              </fill>
            </x14:dxf>
          </x14:cfRule>
          <x14:cfRule type="containsText" priority="12310" operator="containsText" id="{233A0378-9978-4969-87C6-A11E8919B29A}">
            <xm:f>NOT(ISERROR(SEARCH('Listados Datos'!$T$6,AW234)))</xm:f>
            <xm:f>'Listados Datos'!$T$6</xm:f>
            <x14:dxf>
              <font>
                <b/>
                <i val="0"/>
              </font>
              <fill>
                <patternFill>
                  <bgColor rgb="FF92D050"/>
                </patternFill>
              </fill>
            </x14:dxf>
          </x14:cfRule>
          <xm:sqref>AW234</xm:sqref>
        </x14:conditionalFormatting>
        <x14:conditionalFormatting xmlns:xm="http://schemas.microsoft.com/office/excel/2006/main">
          <x14:cfRule type="containsText" priority="12297" operator="containsText" id="{C20F6FA8-22E5-4353-8E19-12320D9D9B74}">
            <xm:f>NOT(ISERROR(SEARCH('Listados Datos'!$P$3,AU234)))</xm:f>
            <xm:f>'Listados Datos'!$P$3</xm:f>
            <x14:dxf>
              <fill>
                <patternFill>
                  <bgColor rgb="FF99CC00"/>
                </patternFill>
              </fill>
            </x14:dxf>
          </x14:cfRule>
          <x14:cfRule type="containsText" priority="12298" operator="containsText" id="{1416CEF2-70B4-4DBB-BDE5-990CA1AFEB28}">
            <xm:f>NOT(ISERROR(SEARCH('Listados Datos'!$P$4,AU234)))</xm:f>
            <xm:f>'Listados Datos'!$P$4</xm:f>
            <x14:dxf>
              <fill>
                <patternFill>
                  <bgColor rgb="FF33CC33"/>
                </patternFill>
              </fill>
            </x14:dxf>
          </x14:cfRule>
          <x14:cfRule type="containsText" priority="12299" operator="containsText" id="{3D847CC9-EE10-425F-A132-397C4C84BEE4}">
            <xm:f>NOT(ISERROR(SEARCH('Listados Datos'!$P$5,AU234)))</xm:f>
            <xm:f>'Listados Datos'!$P$5</xm:f>
            <x14:dxf>
              <fill>
                <patternFill>
                  <bgColor rgb="FFFFFF00"/>
                </patternFill>
              </fill>
            </x14:dxf>
          </x14:cfRule>
          <x14:cfRule type="containsText" priority="12300" operator="containsText" id="{8B04194A-3739-4050-A795-A6D9811E66A9}">
            <xm:f>NOT(ISERROR(SEARCH('Listados Datos'!$P$6,AU234)))</xm:f>
            <xm:f>'Listados Datos'!$P$6</xm:f>
            <x14:dxf>
              <fill>
                <patternFill>
                  <bgColor rgb="FFFFC000"/>
                </patternFill>
              </fill>
            </x14:dxf>
          </x14:cfRule>
          <x14:cfRule type="containsText" priority="12301" operator="containsText" id="{44AEF5B5-D972-4D18-AC0A-C7C46CEC1553}">
            <xm:f>NOT(ISERROR(SEARCH('Listados Datos'!$P$7,AU234)))</xm:f>
            <xm:f>'Listados Datos'!$P$7</xm:f>
            <x14:dxf>
              <fill>
                <patternFill>
                  <bgColor rgb="FFFF0000"/>
                </patternFill>
              </fill>
            </x14:dxf>
          </x14:cfRule>
          <xm:sqref>AU234</xm:sqref>
        </x14:conditionalFormatting>
        <x14:conditionalFormatting xmlns:xm="http://schemas.microsoft.com/office/excel/2006/main">
          <x14:cfRule type="containsText" priority="12415" operator="containsText" id="{AEF1A230-A23A-4DCB-9E6D-F24CDB3786DB}">
            <xm:f>NOT(ISERROR(SEARCH('Listados Datos'!$T$3,AE232)))</xm:f>
            <xm:f>'Listados Datos'!$T$3</xm:f>
            <x14:dxf>
              <fill>
                <patternFill patternType="solid">
                  <bgColor rgb="FFC00000"/>
                </patternFill>
              </fill>
            </x14:dxf>
          </x14:cfRule>
          <x14:cfRule type="containsText" priority="12416" operator="containsText" id="{A43FA79A-A05B-46B8-B6CC-1A1C6C47372F}">
            <xm:f>NOT(ISERROR(SEARCH('Listados Datos'!$T$4,AE232)))</xm:f>
            <xm:f>'Listados Datos'!$T$4</xm:f>
            <x14:dxf>
              <font>
                <b/>
                <i val="0"/>
                <color theme="0"/>
              </font>
              <fill>
                <patternFill>
                  <bgColor rgb="FFE26B0A"/>
                </patternFill>
              </fill>
            </x14:dxf>
          </x14:cfRule>
          <x14:cfRule type="containsText" priority="12417" operator="containsText" id="{9B539494-67F3-40C3-A947-AE091B76D199}">
            <xm:f>NOT(ISERROR(SEARCH('Listados Datos'!$T$5,AE232)))</xm:f>
            <xm:f>'Listados Datos'!$T$5</xm:f>
            <x14:dxf>
              <font>
                <b/>
                <i val="0"/>
                <color auto="1"/>
              </font>
              <fill>
                <patternFill>
                  <bgColor rgb="FFFFFF00"/>
                </patternFill>
              </fill>
            </x14:dxf>
          </x14:cfRule>
          <x14:cfRule type="containsText" priority="12418" operator="containsText" id="{4E75E2A3-1B9F-40D5-B9DF-4751771FAFB1}">
            <xm:f>NOT(ISERROR(SEARCH('Listados Datos'!$T$6,AE232)))</xm:f>
            <xm:f>'Listados Datos'!$T$6</xm:f>
            <x14:dxf>
              <font>
                <b/>
                <i val="0"/>
              </font>
              <fill>
                <patternFill>
                  <bgColor rgb="FF92D050"/>
                </patternFill>
              </fill>
            </x14:dxf>
          </x14:cfRule>
          <xm:sqref>AE232:AF233 AE237:AF237</xm:sqref>
        </x14:conditionalFormatting>
        <x14:conditionalFormatting xmlns:xm="http://schemas.microsoft.com/office/excel/2006/main">
          <x14:cfRule type="containsText" priority="12411" operator="containsText" id="{C7B0F2C4-8195-49DB-BA46-B9C5157BC6E2}">
            <xm:f>NOT(ISERROR(SEARCH('Listados Datos'!$T$3,AA232)))</xm:f>
            <xm:f>'Listados Datos'!$T$3</xm:f>
            <x14:dxf>
              <fill>
                <patternFill patternType="solid">
                  <bgColor rgb="FFC00000"/>
                </patternFill>
              </fill>
            </x14:dxf>
          </x14:cfRule>
          <x14:cfRule type="containsText" priority="12412" operator="containsText" id="{03AF4F39-1A8C-4EC3-9F64-FC4C41CEDBCA}">
            <xm:f>NOT(ISERROR(SEARCH('Listados Datos'!$T$4,AA232)))</xm:f>
            <xm:f>'Listados Datos'!$T$4</xm:f>
            <x14:dxf>
              <font>
                <b/>
                <i val="0"/>
                <color theme="0"/>
              </font>
              <fill>
                <patternFill>
                  <bgColor rgb="FFE26B0A"/>
                </patternFill>
              </fill>
            </x14:dxf>
          </x14:cfRule>
          <x14:cfRule type="containsText" priority="12413" operator="containsText" id="{8108E5DC-DD4E-41F5-BADC-C920A4961059}">
            <xm:f>NOT(ISERROR(SEARCH('Listados Datos'!$T$5,AA232)))</xm:f>
            <xm:f>'Listados Datos'!$T$5</xm:f>
            <x14:dxf>
              <font>
                <b/>
                <i val="0"/>
                <color auto="1"/>
              </font>
              <fill>
                <patternFill>
                  <bgColor rgb="FFFFFF00"/>
                </patternFill>
              </fill>
            </x14:dxf>
          </x14:cfRule>
          <x14:cfRule type="containsText" priority="12414" operator="containsText" id="{A4831005-881A-4746-AC73-1BF9EFFC4FA9}">
            <xm:f>NOT(ISERROR(SEARCH('Listados Datos'!$T$6,AA232)))</xm:f>
            <xm:f>'Listados Datos'!$T$6</xm:f>
            <x14:dxf>
              <font>
                <b/>
                <i val="0"/>
              </font>
              <fill>
                <patternFill>
                  <bgColor rgb="FF92D050"/>
                </patternFill>
              </fill>
            </x14:dxf>
          </x14:cfRule>
          <xm:sqref>AA232:AA233</xm:sqref>
        </x14:conditionalFormatting>
        <x14:conditionalFormatting xmlns:xm="http://schemas.microsoft.com/office/excel/2006/main">
          <x14:cfRule type="containsText" priority="12401" operator="containsText" id="{55BCF8E6-BA30-4B66-8C69-83005BEE87E2}">
            <xm:f>NOT(ISERROR(SEARCH('Listados Datos'!$P$3,Y232)))</xm:f>
            <xm:f>'Listados Datos'!$P$3</xm:f>
            <x14:dxf>
              <fill>
                <patternFill>
                  <bgColor rgb="FF99CC00"/>
                </patternFill>
              </fill>
            </x14:dxf>
          </x14:cfRule>
          <x14:cfRule type="containsText" priority="12402" operator="containsText" id="{BEAC3AA8-816B-47A0-B65B-E1459C372ED4}">
            <xm:f>NOT(ISERROR(SEARCH('Listados Datos'!$P$4,Y232)))</xm:f>
            <xm:f>'Listados Datos'!$P$4</xm:f>
            <x14:dxf>
              <fill>
                <patternFill>
                  <bgColor rgb="FF33CC33"/>
                </patternFill>
              </fill>
            </x14:dxf>
          </x14:cfRule>
          <x14:cfRule type="containsText" priority="12403" operator="containsText" id="{EDEE413A-020C-4B6F-8D33-8E99D34E14FD}">
            <xm:f>NOT(ISERROR(SEARCH('Listados Datos'!$P$5,Y232)))</xm:f>
            <xm:f>'Listados Datos'!$P$5</xm:f>
            <x14:dxf>
              <fill>
                <patternFill>
                  <bgColor rgb="FFFFFF00"/>
                </patternFill>
              </fill>
            </x14:dxf>
          </x14:cfRule>
          <x14:cfRule type="containsText" priority="12404" operator="containsText" id="{15F5AA5C-1DD2-47BD-9431-75B708724B29}">
            <xm:f>NOT(ISERROR(SEARCH('Listados Datos'!$P$6,Y232)))</xm:f>
            <xm:f>'Listados Datos'!$P$6</xm:f>
            <x14:dxf>
              <fill>
                <patternFill>
                  <bgColor rgb="FFFFC000"/>
                </patternFill>
              </fill>
            </x14:dxf>
          </x14:cfRule>
          <x14:cfRule type="containsText" priority="12405" operator="containsText" id="{D357CA14-2A46-4174-9BEC-F67242F1F5FC}">
            <xm:f>NOT(ISERROR(SEARCH('Listados Datos'!$P$7,Y232)))</xm:f>
            <xm:f>'Listados Datos'!$P$7</xm:f>
            <x14:dxf>
              <fill>
                <patternFill>
                  <bgColor rgb="FFFF0000"/>
                </patternFill>
              </fill>
            </x14:dxf>
          </x14:cfRule>
          <xm:sqref>Y232:Y233</xm:sqref>
        </x14:conditionalFormatting>
        <x14:conditionalFormatting xmlns:xm="http://schemas.microsoft.com/office/excel/2006/main">
          <x14:cfRule type="containsText" priority="12377" operator="containsText" id="{D94F47BF-6DC7-4E64-A668-E7EC7CECBD88}">
            <xm:f>NOT(ISERROR(SEARCH('Listados Datos'!$T$3,AW232)))</xm:f>
            <xm:f>'Listados Datos'!$T$3</xm:f>
            <x14:dxf>
              <fill>
                <patternFill patternType="solid">
                  <bgColor rgb="FFC00000"/>
                </patternFill>
              </fill>
            </x14:dxf>
          </x14:cfRule>
          <x14:cfRule type="containsText" priority="12378" operator="containsText" id="{24AA1862-644E-4C8A-B147-72690239A532}">
            <xm:f>NOT(ISERROR(SEARCH('Listados Datos'!$T$4,AW232)))</xm:f>
            <xm:f>'Listados Datos'!$T$4</xm:f>
            <x14:dxf>
              <font>
                <b/>
                <i val="0"/>
                <color theme="0"/>
              </font>
              <fill>
                <patternFill>
                  <bgColor rgb="FFE26B0A"/>
                </patternFill>
              </fill>
            </x14:dxf>
          </x14:cfRule>
          <x14:cfRule type="containsText" priority="12379" operator="containsText" id="{4023D70B-A238-4B71-8D65-DD8AF3169618}">
            <xm:f>NOT(ISERROR(SEARCH('Listados Datos'!$T$5,AW232)))</xm:f>
            <xm:f>'Listados Datos'!$T$5</xm:f>
            <x14:dxf>
              <font>
                <b/>
                <i val="0"/>
                <color auto="1"/>
              </font>
              <fill>
                <patternFill>
                  <bgColor rgb="FFFFFF00"/>
                </patternFill>
              </fill>
            </x14:dxf>
          </x14:cfRule>
          <x14:cfRule type="containsText" priority="12380" operator="containsText" id="{C93EC363-0A64-4965-85D5-73BC500ACB46}">
            <xm:f>NOT(ISERROR(SEARCH('Listados Datos'!$T$6,AW232)))</xm:f>
            <xm:f>'Listados Datos'!$T$6</xm:f>
            <x14:dxf>
              <font>
                <b/>
                <i val="0"/>
              </font>
              <fill>
                <patternFill>
                  <bgColor rgb="FF92D050"/>
                </patternFill>
              </fill>
            </x14:dxf>
          </x14:cfRule>
          <xm:sqref>AW232</xm:sqref>
        </x14:conditionalFormatting>
        <x14:conditionalFormatting xmlns:xm="http://schemas.microsoft.com/office/excel/2006/main">
          <x14:cfRule type="containsText" priority="12367" operator="containsText" id="{7EE68842-216E-4DB1-AB5C-65A641144655}">
            <xm:f>NOT(ISERROR(SEARCH('Listados Datos'!$P$3,AU232)))</xm:f>
            <xm:f>'Listados Datos'!$P$3</xm:f>
            <x14:dxf>
              <fill>
                <patternFill>
                  <bgColor rgb="FF99CC00"/>
                </patternFill>
              </fill>
            </x14:dxf>
          </x14:cfRule>
          <x14:cfRule type="containsText" priority="12368" operator="containsText" id="{B862A9D2-2AE9-4582-86CB-D5108D366787}">
            <xm:f>NOT(ISERROR(SEARCH('Listados Datos'!$P$4,AU232)))</xm:f>
            <xm:f>'Listados Datos'!$P$4</xm:f>
            <x14:dxf>
              <fill>
                <patternFill>
                  <bgColor rgb="FF33CC33"/>
                </patternFill>
              </fill>
            </x14:dxf>
          </x14:cfRule>
          <x14:cfRule type="containsText" priority="12369" operator="containsText" id="{57CC7D54-E190-4765-A779-EAB48E481568}">
            <xm:f>NOT(ISERROR(SEARCH('Listados Datos'!$P$5,AU232)))</xm:f>
            <xm:f>'Listados Datos'!$P$5</xm:f>
            <x14:dxf>
              <fill>
                <patternFill>
                  <bgColor rgb="FFFFFF00"/>
                </patternFill>
              </fill>
            </x14:dxf>
          </x14:cfRule>
          <x14:cfRule type="containsText" priority="12370" operator="containsText" id="{049B23AE-4314-43E9-8ADB-F1DA255AE3F4}">
            <xm:f>NOT(ISERROR(SEARCH('Listados Datos'!$P$6,AU232)))</xm:f>
            <xm:f>'Listados Datos'!$P$6</xm:f>
            <x14:dxf>
              <fill>
                <patternFill>
                  <bgColor rgb="FFFFC000"/>
                </patternFill>
              </fill>
            </x14:dxf>
          </x14:cfRule>
          <x14:cfRule type="containsText" priority="12371" operator="containsText" id="{24B7C34E-700C-4690-B5D0-68FFFCBA5BD2}">
            <xm:f>NOT(ISERROR(SEARCH('Listados Datos'!$P$7,AU232)))</xm:f>
            <xm:f>'Listados Datos'!$P$7</xm:f>
            <x14:dxf>
              <fill>
                <patternFill>
                  <bgColor rgb="FFFF0000"/>
                </patternFill>
              </fill>
            </x14:dxf>
          </x14:cfRule>
          <xm:sqref>AU232</xm:sqref>
        </x14:conditionalFormatting>
        <x14:conditionalFormatting xmlns:xm="http://schemas.microsoft.com/office/excel/2006/main">
          <x14:cfRule type="containsText" priority="12363" operator="containsText" id="{5281334B-0E60-4494-B244-0781A82253F7}">
            <xm:f>NOT(ISERROR(SEARCH('Listados Datos'!$T$3,AW233)))</xm:f>
            <xm:f>'Listados Datos'!$T$3</xm:f>
            <x14:dxf>
              <fill>
                <patternFill patternType="solid">
                  <bgColor rgb="FFC00000"/>
                </patternFill>
              </fill>
            </x14:dxf>
          </x14:cfRule>
          <x14:cfRule type="containsText" priority="12364" operator="containsText" id="{EBA48EDE-0BBB-44C0-8D94-BD440E821C43}">
            <xm:f>NOT(ISERROR(SEARCH('Listados Datos'!$T$4,AW233)))</xm:f>
            <xm:f>'Listados Datos'!$T$4</xm:f>
            <x14:dxf>
              <font>
                <b/>
                <i val="0"/>
                <color theme="0"/>
              </font>
              <fill>
                <patternFill>
                  <bgColor rgb="FFE26B0A"/>
                </patternFill>
              </fill>
            </x14:dxf>
          </x14:cfRule>
          <x14:cfRule type="containsText" priority="12365" operator="containsText" id="{B4FA2739-2FC3-4323-8DC0-9A54396B7373}">
            <xm:f>NOT(ISERROR(SEARCH('Listados Datos'!$T$5,AW233)))</xm:f>
            <xm:f>'Listados Datos'!$T$5</xm:f>
            <x14:dxf>
              <font>
                <b/>
                <i val="0"/>
                <color auto="1"/>
              </font>
              <fill>
                <patternFill>
                  <bgColor rgb="FFFFFF00"/>
                </patternFill>
              </fill>
            </x14:dxf>
          </x14:cfRule>
          <x14:cfRule type="containsText" priority="12366" operator="containsText" id="{749C5169-9242-46FB-AA20-1420BC4855DC}">
            <xm:f>NOT(ISERROR(SEARCH('Listados Datos'!$T$6,AW233)))</xm:f>
            <xm:f>'Listados Datos'!$T$6</xm:f>
            <x14:dxf>
              <font>
                <b/>
                <i val="0"/>
              </font>
              <fill>
                <patternFill>
                  <bgColor rgb="FF92D050"/>
                </patternFill>
              </fill>
            </x14:dxf>
          </x14:cfRule>
          <xm:sqref>AW233</xm:sqref>
        </x14:conditionalFormatting>
        <x14:conditionalFormatting xmlns:xm="http://schemas.microsoft.com/office/excel/2006/main">
          <x14:cfRule type="containsText" priority="12353" operator="containsText" id="{F40183DB-4826-412C-AE57-271860A2FE07}">
            <xm:f>NOT(ISERROR(SEARCH('Listados Datos'!$P$3,AU233)))</xm:f>
            <xm:f>'Listados Datos'!$P$3</xm:f>
            <x14:dxf>
              <fill>
                <patternFill>
                  <bgColor rgb="FF99CC00"/>
                </patternFill>
              </fill>
            </x14:dxf>
          </x14:cfRule>
          <x14:cfRule type="containsText" priority="12354" operator="containsText" id="{40E98DE6-1C69-406A-ACCE-F472504B0370}">
            <xm:f>NOT(ISERROR(SEARCH('Listados Datos'!$P$4,AU233)))</xm:f>
            <xm:f>'Listados Datos'!$P$4</xm:f>
            <x14:dxf>
              <fill>
                <patternFill>
                  <bgColor rgb="FF33CC33"/>
                </patternFill>
              </fill>
            </x14:dxf>
          </x14:cfRule>
          <x14:cfRule type="containsText" priority="12355" operator="containsText" id="{40F155F1-1280-45F7-9F95-FE280111588F}">
            <xm:f>NOT(ISERROR(SEARCH('Listados Datos'!$P$5,AU233)))</xm:f>
            <xm:f>'Listados Datos'!$P$5</xm:f>
            <x14:dxf>
              <fill>
                <patternFill>
                  <bgColor rgb="FFFFFF00"/>
                </patternFill>
              </fill>
            </x14:dxf>
          </x14:cfRule>
          <x14:cfRule type="containsText" priority="12356" operator="containsText" id="{5FFA8093-D68E-4000-8974-F3C5D86C110C}">
            <xm:f>NOT(ISERROR(SEARCH('Listados Datos'!$P$6,AU233)))</xm:f>
            <xm:f>'Listados Datos'!$P$6</xm:f>
            <x14:dxf>
              <fill>
                <patternFill>
                  <bgColor rgb="FFFFC000"/>
                </patternFill>
              </fill>
            </x14:dxf>
          </x14:cfRule>
          <x14:cfRule type="containsText" priority="12357" operator="containsText" id="{EC9E620B-BD7E-4499-9B36-8237ABE0FBFA}">
            <xm:f>NOT(ISERROR(SEARCH('Listados Datos'!$P$7,AU233)))</xm:f>
            <xm:f>'Listados Datos'!$P$7</xm:f>
            <x14:dxf>
              <fill>
                <patternFill>
                  <bgColor rgb="FFFF0000"/>
                </patternFill>
              </fill>
            </x14:dxf>
          </x14:cfRule>
          <xm:sqref>AU233</xm:sqref>
        </x14:conditionalFormatting>
        <x14:conditionalFormatting xmlns:xm="http://schemas.microsoft.com/office/excel/2006/main">
          <x14:cfRule type="containsText" priority="12335" operator="containsText" id="{91AB905D-4FF3-43CE-951C-DB6013AF8E8D}">
            <xm:f>NOT(ISERROR(SEARCH('Listados Datos'!$T$3,AE234)))</xm:f>
            <xm:f>'Listados Datos'!$T$3</xm:f>
            <x14:dxf>
              <fill>
                <patternFill patternType="solid">
                  <bgColor rgb="FFC00000"/>
                </patternFill>
              </fill>
            </x14:dxf>
          </x14:cfRule>
          <x14:cfRule type="containsText" priority="12336" operator="containsText" id="{D518DAAA-28AF-4E1D-BF96-A3F86C10B0EE}">
            <xm:f>NOT(ISERROR(SEARCH('Listados Datos'!$T$4,AE234)))</xm:f>
            <xm:f>'Listados Datos'!$T$4</xm:f>
            <x14:dxf>
              <font>
                <b/>
                <i val="0"/>
                <color theme="0"/>
              </font>
              <fill>
                <patternFill>
                  <bgColor rgb="FFE26B0A"/>
                </patternFill>
              </fill>
            </x14:dxf>
          </x14:cfRule>
          <x14:cfRule type="containsText" priority="12337" operator="containsText" id="{2692854A-734C-4466-8E3A-42FCAE2F141D}">
            <xm:f>NOT(ISERROR(SEARCH('Listados Datos'!$T$5,AE234)))</xm:f>
            <xm:f>'Listados Datos'!$T$5</xm:f>
            <x14:dxf>
              <font>
                <b/>
                <i val="0"/>
                <color auto="1"/>
              </font>
              <fill>
                <patternFill>
                  <bgColor rgb="FFFFFF00"/>
                </patternFill>
              </fill>
            </x14:dxf>
          </x14:cfRule>
          <x14:cfRule type="containsText" priority="12338" operator="containsText" id="{82E12AD2-F27C-43C2-AEA3-09007071F2BD}">
            <xm:f>NOT(ISERROR(SEARCH('Listados Datos'!$T$6,AE234)))</xm:f>
            <xm:f>'Listados Datos'!$T$6</xm:f>
            <x14:dxf>
              <font>
                <b/>
                <i val="0"/>
              </font>
              <fill>
                <patternFill>
                  <bgColor rgb="FF92D050"/>
                </patternFill>
              </fill>
            </x14:dxf>
          </x14:cfRule>
          <xm:sqref>AE234:AF235</xm:sqref>
        </x14:conditionalFormatting>
        <x14:conditionalFormatting xmlns:xm="http://schemas.microsoft.com/office/excel/2006/main">
          <x14:cfRule type="containsText" priority="12331" operator="containsText" id="{4CD97ABC-84D1-44D6-AEF9-996A215A3008}">
            <xm:f>NOT(ISERROR(SEARCH('Listados Datos'!$T$3,AA234)))</xm:f>
            <xm:f>'Listados Datos'!$T$3</xm:f>
            <x14:dxf>
              <fill>
                <patternFill patternType="solid">
                  <bgColor rgb="FFC00000"/>
                </patternFill>
              </fill>
            </x14:dxf>
          </x14:cfRule>
          <x14:cfRule type="containsText" priority="12332" operator="containsText" id="{18B502A8-AC54-4BC3-8F60-CFD5A1CB36B4}">
            <xm:f>NOT(ISERROR(SEARCH('Listados Datos'!$T$4,AA234)))</xm:f>
            <xm:f>'Listados Datos'!$T$4</xm:f>
            <x14:dxf>
              <font>
                <b/>
                <i val="0"/>
                <color theme="0"/>
              </font>
              <fill>
                <patternFill>
                  <bgColor rgb="FFE26B0A"/>
                </patternFill>
              </fill>
            </x14:dxf>
          </x14:cfRule>
          <x14:cfRule type="containsText" priority="12333" operator="containsText" id="{BA4FA8C5-38C8-4CD5-A710-9FF34388ED5E}">
            <xm:f>NOT(ISERROR(SEARCH('Listados Datos'!$T$5,AA234)))</xm:f>
            <xm:f>'Listados Datos'!$T$5</xm:f>
            <x14:dxf>
              <font>
                <b/>
                <i val="0"/>
                <color auto="1"/>
              </font>
              <fill>
                <patternFill>
                  <bgColor rgb="FFFFFF00"/>
                </patternFill>
              </fill>
            </x14:dxf>
          </x14:cfRule>
          <x14:cfRule type="containsText" priority="12334" operator="containsText" id="{CDBD30C5-7506-4271-8C9D-A098243D1E53}">
            <xm:f>NOT(ISERROR(SEARCH('Listados Datos'!$T$6,AA234)))</xm:f>
            <xm:f>'Listados Datos'!$T$6</xm:f>
            <x14:dxf>
              <font>
                <b/>
                <i val="0"/>
              </font>
              <fill>
                <patternFill>
                  <bgColor rgb="FF92D050"/>
                </patternFill>
              </fill>
            </x14:dxf>
          </x14:cfRule>
          <xm:sqref>AA234:AA235</xm:sqref>
        </x14:conditionalFormatting>
        <x14:conditionalFormatting xmlns:xm="http://schemas.microsoft.com/office/excel/2006/main">
          <x14:cfRule type="containsText" priority="12321" operator="containsText" id="{B1E01726-CF8B-4057-8359-F310460AB2AD}">
            <xm:f>NOT(ISERROR(SEARCH('Listados Datos'!$P$3,Y234)))</xm:f>
            <xm:f>'Listados Datos'!$P$3</xm:f>
            <x14:dxf>
              <fill>
                <patternFill>
                  <bgColor rgb="FF99CC00"/>
                </patternFill>
              </fill>
            </x14:dxf>
          </x14:cfRule>
          <x14:cfRule type="containsText" priority="12322" operator="containsText" id="{28266FD0-5DC0-4EF7-AA0F-63250D27C03D}">
            <xm:f>NOT(ISERROR(SEARCH('Listados Datos'!$P$4,Y234)))</xm:f>
            <xm:f>'Listados Datos'!$P$4</xm:f>
            <x14:dxf>
              <fill>
                <patternFill>
                  <bgColor rgb="FF33CC33"/>
                </patternFill>
              </fill>
            </x14:dxf>
          </x14:cfRule>
          <x14:cfRule type="containsText" priority="12323" operator="containsText" id="{4A4C3948-722C-4D8F-89B1-152B51AC6EBD}">
            <xm:f>NOT(ISERROR(SEARCH('Listados Datos'!$P$5,Y234)))</xm:f>
            <xm:f>'Listados Datos'!$P$5</xm:f>
            <x14:dxf>
              <fill>
                <patternFill>
                  <bgColor rgb="FFFFFF00"/>
                </patternFill>
              </fill>
            </x14:dxf>
          </x14:cfRule>
          <x14:cfRule type="containsText" priority="12324" operator="containsText" id="{2060A3B7-1545-421F-B411-54955960A995}">
            <xm:f>NOT(ISERROR(SEARCH('Listados Datos'!$P$6,Y234)))</xm:f>
            <xm:f>'Listados Datos'!$P$6</xm:f>
            <x14:dxf>
              <fill>
                <patternFill>
                  <bgColor rgb="FFFFC000"/>
                </patternFill>
              </fill>
            </x14:dxf>
          </x14:cfRule>
          <x14:cfRule type="containsText" priority="12325" operator="containsText" id="{F9271553-AA94-4DD0-A806-3E16865ACE7A}">
            <xm:f>NOT(ISERROR(SEARCH('Listados Datos'!$P$7,Y234)))</xm:f>
            <xm:f>'Listados Datos'!$P$7</xm:f>
            <x14:dxf>
              <fill>
                <patternFill>
                  <bgColor rgb="FFFF0000"/>
                </patternFill>
              </fill>
            </x14:dxf>
          </x14:cfRule>
          <xm:sqref>Y234:Y235</xm:sqref>
        </x14:conditionalFormatting>
        <x14:conditionalFormatting xmlns:xm="http://schemas.microsoft.com/office/excel/2006/main">
          <x14:cfRule type="containsText" priority="12293" operator="containsText" id="{7339B67D-E902-491B-8739-AB68F1D1DC9E}">
            <xm:f>NOT(ISERROR(SEARCH('Listados Datos'!$T$3,AW235)))</xm:f>
            <xm:f>'Listados Datos'!$T$3</xm:f>
            <x14:dxf>
              <fill>
                <patternFill patternType="solid">
                  <bgColor rgb="FFC00000"/>
                </patternFill>
              </fill>
            </x14:dxf>
          </x14:cfRule>
          <x14:cfRule type="containsText" priority="12294" operator="containsText" id="{53DD9F31-CACE-4BF2-8289-01161C0A70D1}">
            <xm:f>NOT(ISERROR(SEARCH('Listados Datos'!$T$4,AW235)))</xm:f>
            <xm:f>'Listados Datos'!$T$4</xm:f>
            <x14:dxf>
              <font>
                <b/>
                <i val="0"/>
                <color theme="0"/>
              </font>
              <fill>
                <patternFill>
                  <bgColor rgb="FFE26B0A"/>
                </patternFill>
              </fill>
            </x14:dxf>
          </x14:cfRule>
          <x14:cfRule type="containsText" priority="12295" operator="containsText" id="{96FCA2F1-4F7B-4BA1-8135-98D03BA0A350}">
            <xm:f>NOT(ISERROR(SEARCH('Listados Datos'!$T$5,AW235)))</xm:f>
            <xm:f>'Listados Datos'!$T$5</xm:f>
            <x14:dxf>
              <font>
                <b/>
                <i val="0"/>
                <color auto="1"/>
              </font>
              <fill>
                <patternFill>
                  <bgColor rgb="FFFFFF00"/>
                </patternFill>
              </fill>
            </x14:dxf>
          </x14:cfRule>
          <x14:cfRule type="containsText" priority="12296" operator="containsText" id="{1F17CA4C-ADD5-42D8-BBB6-F15894BB061A}">
            <xm:f>NOT(ISERROR(SEARCH('Listados Datos'!$T$6,AW235)))</xm:f>
            <xm:f>'Listados Datos'!$T$6</xm:f>
            <x14:dxf>
              <font>
                <b/>
                <i val="0"/>
              </font>
              <fill>
                <patternFill>
                  <bgColor rgb="FF92D050"/>
                </patternFill>
              </fill>
            </x14:dxf>
          </x14:cfRule>
          <xm:sqref>AW235</xm:sqref>
        </x14:conditionalFormatting>
        <x14:conditionalFormatting xmlns:xm="http://schemas.microsoft.com/office/excel/2006/main">
          <x14:cfRule type="containsText" priority="12213" operator="containsText" id="{409A45D3-F529-49A8-A149-10071DAC709C}">
            <xm:f>NOT(ISERROR(SEARCH('Listados Datos'!$T$3,AW225)))</xm:f>
            <xm:f>'Listados Datos'!$T$3</xm:f>
            <x14:dxf>
              <fill>
                <patternFill patternType="solid">
                  <bgColor rgb="FFC00000"/>
                </patternFill>
              </fill>
            </x14:dxf>
          </x14:cfRule>
          <x14:cfRule type="containsText" priority="12214" operator="containsText" id="{3AF0BE63-766F-40A6-AD7D-75E99A11CE36}">
            <xm:f>NOT(ISERROR(SEARCH('Listados Datos'!$T$4,AW225)))</xm:f>
            <xm:f>'Listados Datos'!$T$4</xm:f>
            <x14:dxf>
              <font>
                <b/>
                <i val="0"/>
                <color theme="0"/>
              </font>
              <fill>
                <patternFill>
                  <bgColor rgb="FFE26B0A"/>
                </patternFill>
              </fill>
            </x14:dxf>
          </x14:cfRule>
          <x14:cfRule type="containsText" priority="12215" operator="containsText" id="{7D0E6ED4-44EC-420F-BD7E-7F5BA1BBC419}">
            <xm:f>NOT(ISERROR(SEARCH('Listados Datos'!$T$5,AW225)))</xm:f>
            <xm:f>'Listados Datos'!$T$5</xm:f>
            <x14:dxf>
              <font>
                <b/>
                <i val="0"/>
                <color auto="1"/>
              </font>
              <fill>
                <patternFill>
                  <bgColor rgb="FFFFFF00"/>
                </patternFill>
              </fill>
            </x14:dxf>
          </x14:cfRule>
          <x14:cfRule type="containsText" priority="12216" operator="containsText" id="{85433679-66B6-4554-BDF9-8F9D6B597355}">
            <xm:f>NOT(ISERROR(SEARCH('Listados Datos'!$T$6,AW225)))</xm:f>
            <xm:f>'Listados Datos'!$T$6</xm:f>
            <x14:dxf>
              <font>
                <b/>
                <i val="0"/>
              </font>
              <fill>
                <patternFill>
                  <bgColor rgb="FF92D050"/>
                </patternFill>
              </fill>
            </x14:dxf>
          </x14:cfRule>
          <xm:sqref>AW225 AW231</xm:sqref>
        </x14:conditionalFormatting>
        <x14:conditionalFormatting xmlns:xm="http://schemas.microsoft.com/office/excel/2006/main">
          <x14:cfRule type="containsText" priority="12203" operator="containsText" id="{8652BEF8-6086-4422-B7FA-156DE5C65052}">
            <xm:f>NOT(ISERROR(SEARCH('Listados Datos'!$P$3,AU225)))</xm:f>
            <xm:f>'Listados Datos'!$P$3</xm:f>
            <x14:dxf>
              <fill>
                <patternFill>
                  <bgColor rgb="FF99CC00"/>
                </patternFill>
              </fill>
            </x14:dxf>
          </x14:cfRule>
          <x14:cfRule type="containsText" priority="12204" operator="containsText" id="{E03BE81E-3F89-4310-A1F6-FFF9952C9525}">
            <xm:f>NOT(ISERROR(SEARCH('Listados Datos'!$P$4,AU225)))</xm:f>
            <xm:f>'Listados Datos'!$P$4</xm:f>
            <x14:dxf>
              <fill>
                <patternFill>
                  <bgColor rgb="FF33CC33"/>
                </patternFill>
              </fill>
            </x14:dxf>
          </x14:cfRule>
          <x14:cfRule type="containsText" priority="12205" operator="containsText" id="{C0DAB98E-0C13-47FB-AD00-43B26BD68748}">
            <xm:f>NOT(ISERROR(SEARCH('Listados Datos'!$P$5,AU225)))</xm:f>
            <xm:f>'Listados Datos'!$P$5</xm:f>
            <x14:dxf>
              <fill>
                <patternFill>
                  <bgColor rgb="FFFFFF00"/>
                </patternFill>
              </fill>
            </x14:dxf>
          </x14:cfRule>
          <x14:cfRule type="containsText" priority="12206" operator="containsText" id="{3471523E-C9C2-49EF-B39F-32DBD20BC707}">
            <xm:f>NOT(ISERROR(SEARCH('Listados Datos'!$P$6,AU225)))</xm:f>
            <xm:f>'Listados Datos'!$P$6</xm:f>
            <x14:dxf>
              <fill>
                <patternFill>
                  <bgColor rgb="FFFFC000"/>
                </patternFill>
              </fill>
            </x14:dxf>
          </x14:cfRule>
          <x14:cfRule type="containsText" priority="12207" operator="containsText" id="{14B3C19D-3A90-40F5-930A-BDD98993FAA6}">
            <xm:f>NOT(ISERROR(SEARCH('Listados Datos'!$P$7,AU225)))</xm:f>
            <xm:f>'Listados Datos'!$P$7</xm:f>
            <x14:dxf>
              <fill>
                <patternFill>
                  <bgColor rgb="FFFF0000"/>
                </patternFill>
              </fill>
            </x14:dxf>
          </x14:cfRule>
          <xm:sqref>AU225 AU231</xm:sqref>
        </x14:conditionalFormatting>
        <x14:conditionalFormatting xmlns:xm="http://schemas.microsoft.com/office/excel/2006/main">
          <x14:cfRule type="containsText" priority="12171" operator="containsText" id="{B5BFCA97-1DB2-4DF8-9544-D2DAD13CE23F}">
            <xm:f>NOT(ISERROR(SEARCH('Listados Datos'!$T$3,AW222)))</xm:f>
            <xm:f>'Listados Datos'!$T$3</xm:f>
            <x14:dxf>
              <fill>
                <patternFill patternType="solid">
                  <bgColor rgb="FFC00000"/>
                </patternFill>
              </fill>
            </x14:dxf>
          </x14:cfRule>
          <x14:cfRule type="containsText" priority="12172" operator="containsText" id="{6914F2B0-51E9-4298-9E60-A3CB53CFA6EF}">
            <xm:f>NOT(ISERROR(SEARCH('Listados Datos'!$T$4,AW222)))</xm:f>
            <xm:f>'Listados Datos'!$T$4</xm:f>
            <x14:dxf>
              <font>
                <b/>
                <i val="0"/>
                <color theme="0"/>
              </font>
              <fill>
                <patternFill>
                  <bgColor rgb="FFE26B0A"/>
                </patternFill>
              </fill>
            </x14:dxf>
          </x14:cfRule>
          <x14:cfRule type="containsText" priority="12173" operator="containsText" id="{924F877D-F895-4E9A-9D24-88ADF4B1BA0C}">
            <xm:f>NOT(ISERROR(SEARCH('Listados Datos'!$T$5,AW222)))</xm:f>
            <xm:f>'Listados Datos'!$T$5</xm:f>
            <x14:dxf>
              <font>
                <b/>
                <i val="0"/>
                <color auto="1"/>
              </font>
              <fill>
                <patternFill>
                  <bgColor rgb="FFFFFF00"/>
                </patternFill>
              </fill>
            </x14:dxf>
          </x14:cfRule>
          <x14:cfRule type="containsText" priority="12174" operator="containsText" id="{F6DA7D13-B440-4FBF-A66E-6A6CC822387B}">
            <xm:f>NOT(ISERROR(SEARCH('Listados Datos'!$T$6,AW222)))</xm:f>
            <xm:f>'Listados Datos'!$T$6</xm:f>
            <x14:dxf>
              <font>
                <b/>
                <i val="0"/>
              </font>
              <fill>
                <patternFill>
                  <bgColor rgb="FF92D050"/>
                </patternFill>
              </fill>
            </x14:dxf>
          </x14:cfRule>
          <xm:sqref>AW222</xm:sqref>
        </x14:conditionalFormatting>
        <x14:conditionalFormatting xmlns:xm="http://schemas.microsoft.com/office/excel/2006/main">
          <x14:cfRule type="containsText" priority="12161" operator="containsText" id="{2338D476-08CF-4680-AB8A-D4CB389F53D0}">
            <xm:f>NOT(ISERROR(SEARCH('Listados Datos'!$P$3,AU222)))</xm:f>
            <xm:f>'Listados Datos'!$P$3</xm:f>
            <x14:dxf>
              <fill>
                <patternFill>
                  <bgColor rgb="FF99CC00"/>
                </patternFill>
              </fill>
            </x14:dxf>
          </x14:cfRule>
          <x14:cfRule type="containsText" priority="12162" operator="containsText" id="{71962BE6-7F44-422C-AC9D-98F5192F5FAB}">
            <xm:f>NOT(ISERROR(SEARCH('Listados Datos'!$P$4,AU222)))</xm:f>
            <xm:f>'Listados Datos'!$P$4</xm:f>
            <x14:dxf>
              <fill>
                <patternFill>
                  <bgColor rgb="FF33CC33"/>
                </patternFill>
              </fill>
            </x14:dxf>
          </x14:cfRule>
          <x14:cfRule type="containsText" priority="12163" operator="containsText" id="{BE42EA77-81F3-4F9E-8D04-97BEC2020A54}">
            <xm:f>NOT(ISERROR(SEARCH('Listados Datos'!$P$5,AU222)))</xm:f>
            <xm:f>'Listados Datos'!$P$5</xm:f>
            <x14:dxf>
              <fill>
                <patternFill>
                  <bgColor rgb="FFFFFF00"/>
                </patternFill>
              </fill>
            </x14:dxf>
          </x14:cfRule>
          <x14:cfRule type="containsText" priority="12164" operator="containsText" id="{9990E89A-F418-4203-BCA5-D2D451FCD29A}">
            <xm:f>NOT(ISERROR(SEARCH('Listados Datos'!$P$6,AU222)))</xm:f>
            <xm:f>'Listados Datos'!$P$6</xm:f>
            <x14:dxf>
              <fill>
                <patternFill>
                  <bgColor rgb="FFFFC000"/>
                </patternFill>
              </fill>
            </x14:dxf>
          </x14:cfRule>
          <x14:cfRule type="containsText" priority="12165" operator="containsText" id="{BF2FE780-61FD-45F7-8A23-585CB3417F02}">
            <xm:f>NOT(ISERROR(SEARCH('Listados Datos'!$P$7,AU222)))</xm:f>
            <xm:f>'Listados Datos'!$P$7</xm:f>
            <x14:dxf>
              <fill>
                <patternFill>
                  <bgColor rgb="FFFF0000"/>
                </patternFill>
              </fill>
            </x14:dxf>
          </x14:cfRule>
          <xm:sqref>AU222</xm:sqref>
        </x14:conditionalFormatting>
        <x14:conditionalFormatting xmlns:xm="http://schemas.microsoft.com/office/excel/2006/main">
          <x14:cfRule type="containsText" priority="12147" operator="containsText" id="{9EAB6EAB-47EE-4521-80EF-CFE7517B77C5}">
            <xm:f>NOT(ISERROR(SEARCH('Listados Datos'!$P$3,AU223)))</xm:f>
            <xm:f>'Listados Datos'!$P$3</xm:f>
            <x14:dxf>
              <fill>
                <patternFill>
                  <bgColor rgb="FF99CC00"/>
                </patternFill>
              </fill>
            </x14:dxf>
          </x14:cfRule>
          <x14:cfRule type="containsText" priority="12148" operator="containsText" id="{DAE5D8B2-992C-4EB4-854C-AFE74E1E2722}">
            <xm:f>NOT(ISERROR(SEARCH('Listados Datos'!$P$4,AU223)))</xm:f>
            <xm:f>'Listados Datos'!$P$4</xm:f>
            <x14:dxf>
              <fill>
                <patternFill>
                  <bgColor rgb="FF33CC33"/>
                </patternFill>
              </fill>
            </x14:dxf>
          </x14:cfRule>
          <x14:cfRule type="containsText" priority="12149" operator="containsText" id="{2D530900-0A26-44B7-80BC-0AF38727BFA2}">
            <xm:f>NOT(ISERROR(SEARCH('Listados Datos'!$P$5,AU223)))</xm:f>
            <xm:f>'Listados Datos'!$P$5</xm:f>
            <x14:dxf>
              <fill>
                <patternFill>
                  <bgColor rgb="FFFFFF00"/>
                </patternFill>
              </fill>
            </x14:dxf>
          </x14:cfRule>
          <x14:cfRule type="containsText" priority="12150" operator="containsText" id="{A79093A9-D97F-4E4B-B869-A0619863A028}">
            <xm:f>NOT(ISERROR(SEARCH('Listados Datos'!$P$6,AU223)))</xm:f>
            <xm:f>'Listados Datos'!$P$6</xm:f>
            <x14:dxf>
              <fill>
                <patternFill>
                  <bgColor rgb="FFFFC000"/>
                </patternFill>
              </fill>
            </x14:dxf>
          </x14:cfRule>
          <x14:cfRule type="containsText" priority="12151" operator="containsText" id="{D293C73C-9839-49CA-96D3-B7E6B7CDE4D1}">
            <xm:f>NOT(ISERROR(SEARCH('Listados Datos'!$P$7,AU223)))</xm:f>
            <xm:f>'Listados Datos'!$P$7</xm:f>
            <x14:dxf>
              <fill>
                <patternFill>
                  <bgColor rgb="FFFF0000"/>
                </patternFill>
              </fill>
            </x14:dxf>
          </x14:cfRule>
          <xm:sqref>AU223</xm:sqref>
        </x14:conditionalFormatting>
        <x14:conditionalFormatting xmlns:xm="http://schemas.microsoft.com/office/excel/2006/main">
          <x14:cfRule type="containsText" priority="12279" operator="containsText" id="{B79CD57C-7D0E-4036-B75B-9170A839E0E2}">
            <xm:f>NOT(ISERROR(SEARCH('Listados Datos'!$T$3,AE220)))</xm:f>
            <xm:f>'Listados Datos'!$T$3</xm:f>
            <x14:dxf>
              <fill>
                <patternFill patternType="solid">
                  <bgColor rgb="FFC00000"/>
                </patternFill>
              </fill>
            </x14:dxf>
          </x14:cfRule>
          <x14:cfRule type="containsText" priority="12280" operator="containsText" id="{E57A53C9-CDD1-4954-A4D2-0BC85510EE35}">
            <xm:f>NOT(ISERROR(SEARCH('Listados Datos'!$T$4,AE220)))</xm:f>
            <xm:f>'Listados Datos'!$T$4</xm:f>
            <x14:dxf>
              <font>
                <b/>
                <i val="0"/>
                <color theme="0"/>
              </font>
              <fill>
                <patternFill>
                  <bgColor rgb="FFE26B0A"/>
                </patternFill>
              </fill>
            </x14:dxf>
          </x14:cfRule>
          <x14:cfRule type="containsText" priority="12281" operator="containsText" id="{D498D318-F558-4C22-B5F2-B644A113BF36}">
            <xm:f>NOT(ISERROR(SEARCH('Listados Datos'!$T$5,AE220)))</xm:f>
            <xm:f>'Listados Datos'!$T$5</xm:f>
            <x14:dxf>
              <font>
                <b/>
                <i val="0"/>
                <color auto="1"/>
              </font>
              <fill>
                <patternFill>
                  <bgColor rgb="FFFFFF00"/>
                </patternFill>
              </fill>
            </x14:dxf>
          </x14:cfRule>
          <x14:cfRule type="containsText" priority="12282" operator="containsText" id="{B7C7659E-48BA-41F5-B9A6-B84E7D703261}">
            <xm:f>NOT(ISERROR(SEARCH('Listados Datos'!$T$6,AE220)))</xm:f>
            <xm:f>'Listados Datos'!$T$6</xm:f>
            <x14:dxf>
              <font>
                <b/>
                <i val="0"/>
              </font>
              <fill>
                <patternFill>
                  <bgColor rgb="FF92D050"/>
                </patternFill>
              </fill>
            </x14:dxf>
          </x14:cfRule>
          <xm:sqref>AE220:AF221 AE225:AF227 AE231:AF231</xm:sqref>
        </x14:conditionalFormatting>
        <x14:conditionalFormatting xmlns:xm="http://schemas.microsoft.com/office/excel/2006/main">
          <x14:cfRule type="containsText" priority="12275" operator="containsText" id="{0A66E62F-5E35-4837-A623-AFBA02D339F8}">
            <xm:f>NOT(ISERROR(SEARCH('Listados Datos'!$T$3,AA220)))</xm:f>
            <xm:f>'Listados Datos'!$T$3</xm:f>
            <x14:dxf>
              <fill>
                <patternFill patternType="solid">
                  <bgColor rgb="FFC00000"/>
                </patternFill>
              </fill>
            </x14:dxf>
          </x14:cfRule>
          <x14:cfRule type="containsText" priority="12276" operator="containsText" id="{209EFEB5-0697-45C4-8601-E79DE0A22C29}">
            <xm:f>NOT(ISERROR(SEARCH('Listados Datos'!$T$4,AA220)))</xm:f>
            <xm:f>'Listados Datos'!$T$4</xm:f>
            <x14:dxf>
              <font>
                <b/>
                <i val="0"/>
                <color theme="0"/>
              </font>
              <fill>
                <patternFill>
                  <bgColor rgb="FFE26B0A"/>
                </patternFill>
              </fill>
            </x14:dxf>
          </x14:cfRule>
          <x14:cfRule type="containsText" priority="12277" operator="containsText" id="{9D5606BE-1946-4CB7-BD32-C0F00976D700}">
            <xm:f>NOT(ISERROR(SEARCH('Listados Datos'!$T$5,AA220)))</xm:f>
            <xm:f>'Listados Datos'!$T$5</xm:f>
            <x14:dxf>
              <font>
                <b/>
                <i val="0"/>
                <color auto="1"/>
              </font>
              <fill>
                <patternFill>
                  <bgColor rgb="FFFFFF00"/>
                </patternFill>
              </fill>
            </x14:dxf>
          </x14:cfRule>
          <x14:cfRule type="containsText" priority="12278" operator="containsText" id="{27387575-F6CE-4CC5-8C55-C3646763D7FB}">
            <xm:f>NOT(ISERROR(SEARCH('Listados Datos'!$T$6,AA220)))</xm:f>
            <xm:f>'Listados Datos'!$T$6</xm:f>
            <x14:dxf>
              <font>
                <b/>
                <i val="0"/>
              </font>
              <fill>
                <patternFill>
                  <bgColor rgb="FF92D050"/>
                </patternFill>
              </fill>
            </x14:dxf>
          </x14:cfRule>
          <xm:sqref>AA220:AA221</xm:sqref>
        </x14:conditionalFormatting>
        <x14:conditionalFormatting xmlns:xm="http://schemas.microsoft.com/office/excel/2006/main">
          <x14:cfRule type="containsText" priority="12265" operator="containsText" id="{BE3ACEBB-0661-4B56-99DA-CF43FB874423}">
            <xm:f>NOT(ISERROR(SEARCH('Listados Datos'!$P$3,Y220)))</xm:f>
            <xm:f>'Listados Datos'!$P$3</xm:f>
            <x14:dxf>
              <fill>
                <patternFill>
                  <bgColor rgb="FF99CC00"/>
                </patternFill>
              </fill>
            </x14:dxf>
          </x14:cfRule>
          <x14:cfRule type="containsText" priority="12266" operator="containsText" id="{155B55F2-AE36-4076-8F2E-418279E7FAA8}">
            <xm:f>NOT(ISERROR(SEARCH('Listados Datos'!$P$4,Y220)))</xm:f>
            <xm:f>'Listados Datos'!$P$4</xm:f>
            <x14:dxf>
              <fill>
                <patternFill>
                  <bgColor rgb="FF33CC33"/>
                </patternFill>
              </fill>
            </x14:dxf>
          </x14:cfRule>
          <x14:cfRule type="containsText" priority="12267" operator="containsText" id="{58C457EF-A585-4C7A-A9A7-EF65F5464BE1}">
            <xm:f>NOT(ISERROR(SEARCH('Listados Datos'!$P$5,Y220)))</xm:f>
            <xm:f>'Listados Datos'!$P$5</xm:f>
            <x14:dxf>
              <fill>
                <patternFill>
                  <bgColor rgb="FFFFFF00"/>
                </patternFill>
              </fill>
            </x14:dxf>
          </x14:cfRule>
          <x14:cfRule type="containsText" priority="12268" operator="containsText" id="{EC997965-2EB7-4AD8-991F-7F7C53EA8589}">
            <xm:f>NOT(ISERROR(SEARCH('Listados Datos'!$P$6,Y220)))</xm:f>
            <xm:f>'Listados Datos'!$P$6</xm:f>
            <x14:dxf>
              <fill>
                <patternFill>
                  <bgColor rgb="FFFFC000"/>
                </patternFill>
              </fill>
            </x14:dxf>
          </x14:cfRule>
          <x14:cfRule type="containsText" priority="12269" operator="containsText" id="{0F521A32-29DB-4F85-AA14-F558B46131E1}">
            <xm:f>NOT(ISERROR(SEARCH('Listados Datos'!$P$7,Y220)))</xm:f>
            <xm:f>'Listados Datos'!$P$7</xm:f>
            <x14:dxf>
              <fill>
                <patternFill>
                  <bgColor rgb="FFFF0000"/>
                </patternFill>
              </fill>
            </x14:dxf>
          </x14:cfRule>
          <xm:sqref>Y220:Y221</xm:sqref>
        </x14:conditionalFormatting>
        <x14:conditionalFormatting xmlns:xm="http://schemas.microsoft.com/office/excel/2006/main">
          <x14:cfRule type="containsText" priority="12241" operator="containsText" id="{53019E8E-A1EE-45BF-A839-35CAB6C139C0}">
            <xm:f>NOT(ISERROR(SEARCH('Listados Datos'!$T$3,AW220)))</xm:f>
            <xm:f>'Listados Datos'!$T$3</xm:f>
            <x14:dxf>
              <fill>
                <patternFill patternType="solid">
                  <bgColor rgb="FFC00000"/>
                </patternFill>
              </fill>
            </x14:dxf>
          </x14:cfRule>
          <x14:cfRule type="containsText" priority="12242" operator="containsText" id="{4BC9526B-28AC-413B-9819-4BCCC4AAB5F8}">
            <xm:f>NOT(ISERROR(SEARCH('Listados Datos'!$T$4,AW220)))</xm:f>
            <xm:f>'Listados Datos'!$T$4</xm:f>
            <x14:dxf>
              <font>
                <b/>
                <i val="0"/>
                <color theme="0"/>
              </font>
              <fill>
                <patternFill>
                  <bgColor rgb="FFE26B0A"/>
                </patternFill>
              </fill>
            </x14:dxf>
          </x14:cfRule>
          <x14:cfRule type="containsText" priority="12243" operator="containsText" id="{43EDE24E-A418-43ED-96C9-0BAFD301C51A}">
            <xm:f>NOT(ISERROR(SEARCH('Listados Datos'!$T$5,AW220)))</xm:f>
            <xm:f>'Listados Datos'!$T$5</xm:f>
            <x14:dxf>
              <font>
                <b/>
                <i val="0"/>
                <color auto="1"/>
              </font>
              <fill>
                <patternFill>
                  <bgColor rgb="FFFFFF00"/>
                </patternFill>
              </fill>
            </x14:dxf>
          </x14:cfRule>
          <x14:cfRule type="containsText" priority="12244" operator="containsText" id="{BF6365BB-2154-4A4A-BF1B-99ECF28EFEFA}">
            <xm:f>NOT(ISERROR(SEARCH('Listados Datos'!$T$6,AW220)))</xm:f>
            <xm:f>'Listados Datos'!$T$6</xm:f>
            <x14:dxf>
              <font>
                <b/>
                <i val="0"/>
              </font>
              <fill>
                <patternFill>
                  <bgColor rgb="FF92D050"/>
                </patternFill>
              </fill>
            </x14:dxf>
          </x14:cfRule>
          <xm:sqref>AW220</xm:sqref>
        </x14:conditionalFormatting>
        <x14:conditionalFormatting xmlns:xm="http://schemas.microsoft.com/office/excel/2006/main">
          <x14:cfRule type="containsText" priority="12231" operator="containsText" id="{631A5655-3511-40B8-894B-0AC0EECCFC31}">
            <xm:f>NOT(ISERROR(SEARCH('Listados Datos'!$P$3,AU220)))</xm:f>
            <xm:f>'Listados Datos'!$P$3</xm:f>
            <x14:dxf>
              <fill>
                <patternFill>
                  <bgColor rgb="FF99CC00"/>
                </patternFill>
              </fill>
            </x14:dxf>
          </x14:cfRule>
          <x14:cfRule type="containsText" priority="12232" operator="containsText" id="{E0E5075C-F0B3-45A8-8B7B-4279B4778A74}">
            <xm:f>NOT(ISERROR(SEARCH('Listados Datos'!$P$4,AU220)))</xm:f>
            <xm:f>'Listados Datos'!$P$4</xm:f>
            <x14:dxf>
              <fill>
                <patternFill>
                  <bgColor rgb="FF33CC33"/>
                </patternFill>
              </fill>
            </x14:dxf>
          </x14:cfRule>
          <x14:cfRule type="containsText" priority="12233" operator="containsText" id="{138AB958-535E-4A72-B5EC-FB49BD42CF3D}">
            <xm:f>NOT(ISERROR(SEARCH('Listados Datos'!$P$5,AU220)))</xm:f>
            <xm:f>'Listados Datos'!$P$5</xm:f>
            <x14:dxf>
              <fill>
                <patternFill>
                  <bgColor rgb="FFFFFF00"/>
                </patternFill>
              </fill>
            </x14:dxf>
          </x14:cfRule>
          <x14:cfRule type="containsText" priority="12234" operator="containsText" id="{3B19201D-F2D7-460D-9592-001F767BA1AF}">
            <xm:f>NOT(ISERROR(SEARCH('Listados Datos'!$P$6,AU220)))</xm:f>
            <xm:f>'Listados Datos'!$P$6</xm:f>
            <x14:dxf>
              <fill>
                <patternFill>
                  <bgColor rgb="FFFFC000"/>
                </patternFill>
              </fill>
            </x14:dxf>
          </x14:cfRule>
          <x14:cfRule type="containsText" priority="12235" operator="containsText" id="{60CB5185-E6D8-4181-95EF-B032D5E5E449}">
            <xm:f>NOT(ISERROR(SEARCH('Listados Datos'!$P$7,AU220)))</xm:f>
            <xm:f>'Listados Datos'!$P$7</xm:f>
            <x14:dxf>
              <fill>
                <patternFill>
                  <bgColor rgb="FFFF0000"/>
                </patternFill>
              </fill>
            </x14:dxf>
          </x14:cfRule>
          <xm:sqref>AU220</xm:sqref>
        </x14:conditionalFormatting>
        <x14:conditionalFormatting xmlns:xm="http://schemas.microsoft.com/office/excel/2006/main">
          <x14:cfRule type="containsText" priority="12227" operator="containsText" id="{7CF12CDE-48E9-4C61-BB0B-6EF5D6A52C93}">
            <xm:f>NOT(ISERROR(SEARCH('Listados Datos'!$T$3,AW221)))</xm:f>
            <xm:f>'Listados Datos'!$T$3</xm:f>
            <x14:dxf>
              <fill>
                <patternFill patternType="solid">
                  <bgColor rgb="FFC00000"/>
                </patternFill>
              </fill>
            </x14:dxf>
          </x14:cfRule>
          <x14:cfRule type="containsText" priority="12228" operator="containsText" id="{02D650E6-7177-4428-A320-5DBAE6ABD1D5}">
            <xm:f>NOT(ISERROR(SEARCH('Listados Datos'!$T$4,AW221)))</xm:f>
            <xm:f>'Listados Datos'!$T$4</xm:f>
            <x14:dxf>
              <font>
                <b/>
                <i val="0"/>
                <color theme="0"/>
              </font>
              <fill>
                <patternFill>
                  <bgColor rgb="FFE26B0A"/>
                </patternFill>
              </fill>
            </x14:dxf>
          </x14:cfRule>
          <x14:cfRule type="containsText" priority="12229" operator="containsText" id="{C18615EB-B838-4F39-AE3C-59C89A119B6E}">
            <xm:f>NOT(ISERROR(SEARCH('Listados Datos'!$T$5,AW221)))</xm:f>
            <xm:f>'Listados Datos'!$T$5</xm:f>
            <x14:dxf>
              <font>
                <b/>
                <i val="0"/>
                <color auto="1"/>
              </font>
              <fill>
                <patternFill>
                  <bgColor rgb="FFFFFF00"/>
                </patternFill>
              </fill>
            </x14:dxf>
          </x14:cfRule>
          <x14:cfRule type="containsText" priority="12230" operator="containsText" id="{DF56BDBA-BB16-4DCD-B3C9-8A1E439C3CF8}">
            <xm:f>NOT(ISERROR(SEARCH('Listados Datos'!$T$6,AW221)))</xm:f>
            <xm:f>'Listados Datos'!$T$6</xm:f>
            <x14:dxf>
              <font>
                <b/>
                <i val="0"/>
              </font>
              <fill>
                <patternFill>
                  <bgColor rgb="FF92D050"/>
                </patternFill>
              </fill>
            </x14:dxf>
          </x14:cfRule>
          <xm:sqref>AW221</xm:sqref>
        </x14:conditionalFormatting>
        <x14:conditionalFormatting xmlns:xm="http://schemas.microsoft.com/office/excel/2006/main">
          <x14:cfRule type="containsText" priority="12217" operator="containsText" id="{04900A8D-7D9D-4CD6-BCDE-3A653F4F1687}">
            <xm:f>NOT(ISERROR(SEARCH('Listados Datos'!$P$3,AU221)))</xm:f>
            <xm:f>'Listados Datos'!$P$3</xm:f>
            <x14:dxf>
              <fill>
                <patternFill>
                  <bgColor rgb="FF99CC00"/>
                </patternFill>
              </fill>
            </x14:dxf>
          </x14:cfRule>
          <x14:cfRule type="containsText" priority="12218" operator="containsText" id="{3E880AB8-C5A2-4307-AFF6-8064EEBC6549}">
            <xm:f>NOT(ISERROR(SEARCH('Listados Datos'!$P$4,AU221)))</xm:f>
            <xm:f>'Listados Datos'!$P$4</xm:f>
            <x14:dxf>
              <fill>
                <patternFill>
                  <bgColor rgb="FF33CC33"/>
                </patternFill>
              </fill>
            </x14:dxf>
          </x14:cfRule>
          <x14:cfRule type="containsText" priority="12219" operator="containsText" id="{5AEF3110-5275-413E-8BB1-4446DC77F5B6}">
            <xm:f>NOT(ISERROR(SEARCH('Listados Datos'!$P$5,AU221)))</xm:f>
            <xm:f>'Listados Datos'!$P$5</xm:f>
            <x14:dxf>
              <fill>
                <patternFill>
                  <bgColor rgb="FFFFFF00"/>
                </patternFill>
              </fill>
            </x14:dxf>
          </x14:cfRule>
          <x14:cfRule type="containsText" priority="12220" operator="containsText" id="{D4290E2C-9870-4E8E-84ED-BF8C802CDB2D}">
            <xm:f>NOT(ISERROR(SEARCH('Listados Datos'!$P$6,AU221)))</xm:f>
            <xm:f>'Listados Datos'!$P$6</xm:f>
            <x14:dxf>
              <fill>
                <patternFill>
                  <bgColor rgb="FFFFC000"/>
                </patternFill>
              </fill>
            </x14:dxf>
          </x14:cfRule>
          <x14:cfRule type="containsText" priority="12221" operator="containsText" id="{11BAB54F-2AA5-45F9-BCFB-1EE4F4013961}">
            <xm:f>NOT(ISERROR(SEARCH('Listados Datos'!$P$7,AU221)))</xm:f>
            <xm:f>'Listados Datos'!$P$7</xm:f>
            <x14:dxf>
              <fill>
                <patternFill>
                  <bgColor rgb="FFFF0000"/>
                </patternFill>
              </fill>
            </x14:dxf>
          </x14:cfRule>
          <xm:sqref>AU221</xm:sqref>
        </x14:conditionalFormatting>
        <x14:conditionalFormatting xmlns:xm="http://schemas.microsoft.com/office/excel/2006/main">
          <x14:cfRule type="containsText" priority="12199" operator="containsText" id="{0B3EC813-A6BB-4919-841D-881F6396F033}">
            <xm:f>NOT(ISERROR(SEARCH('Listados Datos'!$T$3,AE222)))</xm:f>
            <xm:f>'Listados Datos'!$T$3</xm:f>
            <x14:dxf>
              <fill>
                <patternFill patternType="solid">
                  <bgColor rgb="FFC00000"/>
                </patternFill>
              </fill>
            </x14:dxf>
          </x14:cfRule>
          <x14:cfRule type="containsText" priority="12200" operator="containsText" id="{898DBDA0-C4EF-4C50-9A46-2EF61085B79A}">
            <xm:f>NOT(ISERROR(SEARCH('Listados Datos'!$T$4,AE222)))</xm:f>
            <xm:f>'Listados Datos'!$T$4</xm:f>
            <x14:dxf>
              <font>
                <b/>
                <i val="0"/>
                <color theme="0"/>
              </font>
              <fill>
                <patternFill>
                  <bgColor rgb="FFE26B0A"/>
                </patternFill>
              </fill>
            </x14:dxf>
          </x14:cfRule>
          <x14:cfRule type="containsText" priority="12201" operator="containsText" id="{D26967E4-F436-497D-92E8-2EEB2CCFFC36}">
            <xm:f>NOT(ISERROR(SEARCH('Listados Datos'!$T$5,AE222)))</xm:f>
            <xm:f>'Listados Datos'!$T$5</xm:f>
            <x14:dxf>
              <font>
                <b/>
                <i val="0"/>
                <color auto="1"/>
              </font>
              <fill>
                <patternFill>
                  <bgColor rgb="FFFFFF00"/>
                </patternFill>
              </fill>
            </x14:dxf>
          </x14:cfRule>
          <x14:cfRule type="containsText" priority="12202" operator="containsText" id="{491D42D7-213F-4DEE-9DAA-13613BC7D850}">
            <xm:f>NOT(ISERROR(SEARCH('Listados Datos'!$T$6,AE222)))</xm:f>
            <xm:f>'Listados Datos'!$T$6</xm:f>
            <x14:dxf>
              <font>
                <b/>
                <i val="0"/>
              </font>
              <fill>
                <patternFill>
                  <bgColor rgb="FF92D050"/>
                </patternFill>
              </fill>
            </x14:dxf>
          </x14:cfRule>
          <xm:sqref>AE222:AF223</xm:sqref>
        </x14:conditionalFormatting>
        <x14:conditionalFormatting xmlns:xm="http://schemas.microsoft.com/office/excel/2006/main">
          <x14:cfRule type="containsText" priority="12195" operator="containsText" id="{DB7D8088-A694-43AD-A729-69101AFFC517}">
            <xm:f>NOT(ISERROR(SEARCH('Listados Datos'!$T$3,AA222)))</xm:f>
            <xm:f>'Listados Datos'!$T$3</xm:f>
            <x14:dxf>
              <fill>
                <patternFill patternType="solid">
                  <bgColor rgb="FFC00000"/>
                </patternFill>
              </fill>
            </x14:dxf>
          </x14:cfRule>
          <x14:cfRule type="containsText" priority="12196" operator="containsText" id="{206B8994-DFE8-491F-A314-831FCBC90ECB}">
            <xm:f>NOT(ISERROR(SEARCH('Listados Datos'!$T$4,AA222)))</xm:f>
            <xm:f>'Listados Datos'!$T$4</xm:f>
            <x14:dxf>
              <font>
                <b/>
                <i val="0"/>
                <color theme="0"/>
              </font>
              <fill>
                <patternFill>
                  <bgColor rgb="FFE26B0A"/>
                </patternFill>
              </fill>
            </x14:dxf>
          </x14:cfRule>
          <x14:cfRule type="containsText" priority="12197" operator="containsText" id="{6C51A530-0CD0-4661-84C8-E84EB62B6582}">
            <xm:f>NOT(ISERROR(SEARCH('Listados Datos'!$T$5,AA222)))</xm:f>
            <xm:f>'Listados Datos'!$T$5</xm:f>
            <x14:dxf>
              <font>
                <b/>
                <i val="0"/>
                <color auto="1"/>
              </font>
              <fill>
                <patternFill>
                  <bgColor rgb="FFFFFF00"/>
                </patternFill>
              </fill>
            </x14:dxf>
          </x14:cfRule>
          <x14:cfRule type="containsText" priority="12198" operator="containsText" id="{BD2F64F5-1D0A-49D3-A88E-5A587030F178}">
            <xm:f>NOT(ISERROR(SEARCH('Listados Datos'!$T$6,AA222)))</xm:f>
            <xm:f>'Listados Datos'!$T$6</xm:f>
            <x14:dxf>
              <font>
                <b/>
                <i val="0"/>
              </font>
              <fill>
                <patternFill>
                  <bgColor rgb="FF92D050"/>
                </patternFill>
              </fill>
            </x14:dxf>
          </x14:cfRule>
          <xm:sqref>AA222:AA223</xm:sqref>
        </x14:conditionalFormatting>
        <x14:conditionalFormatting xmlns:xm="http://schemas.microsoft.com/office/excel/2006/main">
          <x14:cfRule type="containsText" priority="12185" operator="containsText" id="{D95F0F25-ADED-41B6-BEB2-14F284F8D231}">
            <xm:f>NOT(ISERROR(SEARCH('Listados Datos'!$P$3,Y222)))</xm:f>
            <xm:f>'Listados Datos'!$P$3</xm:f>
            <x14:dxf>
              <fill>
                <patternFill>
                  <bgColor rgb="FF99CC00"/>
                </patternFill>
              </fill>
            </x14:dxf>
          </x14:cfRule>
          <x14:cfRule type="containsText" priority="12186" operator="containsText" id="{F2AC77C9-D194-4A01-86F8-6FDB6F0D81A1}">
            <xm:f>NOT(ISERROR(SEARCH('Listados Datos'!$P$4,Y222)))</xm:f>
            <xm:f>'Listados Datos'!$P$4</xm:f>
            <x14:dxf>
              <fill>
                <patternFill>
                  <bgColor rgb="FF33CC33"/>
                </patternFill>
              </fill>
            </x14:dxf>
          </x14:cfRule>
          <x14:cfRule type="containsText" priority="12187" operator="containsText" id="{BE7DEE5D-878C-4CEC-9710-858CECD1B910}">
            <xm:f>NOT(ISERROR(SEARCH('Listados Datos'!$P$5,Y222)))</xm:f>
            <xm:f>'Listados Datos'!$P$5</xm:f>
            <x14:dxf>
              <fill>
                <patternFill>
                  <bgColor rgb="FFFFFF00"/>
                </patternFill>
              </fill>
            </x14:dxf>
          </x14:cfRule>
          <x14:cfRule type="containsText" priority="12188" operator="containsText" id="{E97F1CA3-828F-4EF3-A660-40FDCB666CA0}">
            <xm:f>NOT(ISERROR(SEARCH('Listados Datos'!$P$6,Y222)))</xm:f>
            <xm:f>'Listados Datos'!$P$6</xm:f>
            <x14:dxf>
              <fill>
                <patternFill>
                  <bgColor rgb="FFFFC000"/>
                </patternFill>
              </fill>
            </x14:dxf>
          </x14:cfRule>
          <x14:cfRule type="containsText" priority="12189" operator="containsText" id="{CB9A498D-86F9-4431-AA83-C96B0EDE0AFD}">
            <xm:f>NOT(ISERROR(SEARCH('Listados Datos'!$P$7,Y222)))</xm:f>
            <xm:f>'Listados Datos'!$P$7</xm:f>
            <x14:dxf>
              <fill>
                <patternFill>
                  <bgColor rgb="FFFF0000"/>
                </patternFill>
              </fill>
            </x14:dxf>
          </x14:cfRule>
          <xm:sqref>Y222:Y223</xm:sqref>
        </x14:conditionalFormatting>
        <x14:conditionalFormatting xmlns:xm="http://schemas.microsoft.com/office/excel/2006/main">
          <x14:cfRule type="containsText" priority="12157" operator="containsText" id="{008DAB68-848C-4A69-8F3A-840907D62F5F}">
            <xm:f>NOT(ISERROR(SEARCH('Listados Datos'!$T$3,AW223)))</xm:f>
            <xm:f>'Listados Datos'!$T$3</xm:f>
            <x14:dxf>
              <fill>
                <patternFill patternType="solid">
                  <bgColor rgb="FFC00000"/>
                </patternFill>
              </fill>
            </x14:dxf>
          </x14:cfRule>
          <x14:cfRule type="containsText" priority="12158" operator="containsText" id="{DA90C804-6AD5-416D-990C-DFEEF139BC8F}">
            <xm:f>NOT(ISERROR(SEARCH('Listados Datos'!$T$4,AW223)))</xm:f>
            <xm:f>'Listados Datos'!$T$4</xm:f>
            <x14:dxf>
              <font>
                <b/>
                <i val="0"/>
                <color theme="0"/>
              </font>
              <fill>
                <patternFill>
                  <bgColor rgb="FFE26B0A"/>
                </patternFill>
              </fill>
            </x14:dxf>
          </x14:cfRule>
          <x14:cfRule type="containsText" priority="12159" operator="containsText" id="{64BB3487-9F2C-4BC0-A27B-984803DF25F6}">
            <xm:f>NOT(ISERROR(SEARCH('Listados Datos'!$T$5,AW223)))</xm:f>
            <xm:f>'Listados Datos'!$T$5</xm:f>
            <x14:dxf>
              <font>
                <b/>
                <i val="0"/>
                <color auto="1"/>
              </font>
              <fill>
                <patternFill>
                  <bgColor rgb="FFFFFF00"/>
                </patternFill>
              </fill>
            </x14:dxf>
          </x14:cfRule>
          <x14:cfRule type="containsText" priority="12160" operator="containsText" id="{B3CF7ABD-F97D-470B-B449-8D5AF0E01E57}">
            <xm:f>NOT(ISERROR(SEARCH('Listados Datos'!$T$6,AW223)))</xm:f>
            <xm:f>'Listados Datos'!$T$6</xm:f>
            <x14:dxf>
              <font>
                <b/>
                <i val="0"/>
              </font>
              <fill>
                <patternFill>
                  <bgColor rgb="FF92D050"/>
                </patternFill>
              </fill>
            </x14:dxf>
          </x14:cfRule>
          <xm:sqref>AW223</xm:sqref>
        </x14:conditionalFormatting>
        <x14:conditionalFormatting xmlns:xm="http://schemas.microsoft.com/office/excel/2006/main">
          <x14:cfRule type="containsText" priority="11900" operator="containsText" id="{56D6C175-9BF5-4308-91FD-9490F8F94869}">
            <xm:f>NOT(ISERROR(SEARCH('Listados Datos'!$P$3,AU236)))</xm:f>
            <xm:f>'Listados Datos'!$P$3</xm:f>
            <x14:dxf>
              <fill>
                <patternFill>
                  <bgColor rgb="FF99CC00"/>
                </patternFill>
              </fill>
            </x14:dxf>
          </x14:cfRule>
          <x14:cfRule type="containsText" priority="11901" operator="containsText" id="{86871582-72B5-4B71-B460-F430279E501A}">
            <xm:f>NOT(ISERROR(SEARCH('Listados Datos'!$P$4,AU236)))</xm:f>
            <xm:f>'Listados Datos'!$P$4</xm:f>
            <x14:dxf>
              <fill>
                <patternFill>
                  <bgColor rgb="FF33CC33"/>
                </patternFill>
              </fill>
            </x14:dxf>
          </x14:cfRule>
          <x14:cfRule type="containsText" priority="11902" operator="containsText" id="{FF5C8616-E435-485C-961C-099D47FF62BF}">
            <xm:f>NOT(ISERROR(SEARCH('Listados Datos'!$P$5,AU236)))</xm:f>
            <xm:f>'Listados Datos'!$P$5</xm:f>
            <x14:dxf>
              <fill>
                <patternFill>
                  <bgColor rgb="FFFFFF00"/>
                </patternFill>
              </fill>
            </x14:dxf>
          </x14:cfRule>
          <x14:cfRule type="containsText" priority="11903" operator="containsText" id="{3CC04DA7-CC6F-41FE-8C3E-2AA2E69F0FAD}">
            <xm:f>NOT(ISERROR(SEARCH('Listados Datos'!$P$6,AU236)))</xm:f>
            <xm:f>'Listados Datos'!$P$6</xm:f>
            <x14:dxf>
              <fill>
                <patternFill>
                  <bgColor rgb="FFFFC000"/>
                </patternFill>
              </fill>
            </x14:dxf>
          </x14:cfRule>
          <x14:cfRule type="containsText" priority="11904" operator="containsText" id="{626073A9-26E7-4FCC-97D9-C6D54ED55FBC}">
            <xm:f>NOT(ISERROR(SEARCH('Listados Datos'!$P$7,AU236)))</xm:f>
            <xm:f>'Listados Datos'!$P$7</xm:f>
            <x14:dxf>
              <fill>
                <patternFill>
                  <bgColor rgb="FFFF0000"/>
                </patternFill>
              </fill>
            </x14:dxf>
          </x14:cfRule>
          <xm:sqref>AU236</xm:sqref>
        </x14:conditionalFormatting>
        <x14:conditionalFormatting xmlns:xm="http://schemas.microsoft.com/office/excel/2006/main">
          <x14:cfRule type="containsText" priority="12143" operator="containsText" id="{9F69C3A9-FFA5-4056-95DA-81F64DBE9F3C}">
            <xm:f>NOT(ISERROR(SEARCH('Listados Datos'!$T$3,AE200)))</xm:f>
            <xm:f>'Listados Datos'!$T$3</xm:f>
            <x14:dxf>
              <fill>
                <patternFill patternType="solid">
                  <bgColor rgb="FFC00000"/>
                </patternFill>
              </fill>
            </x14:dxf>
          </x14:cfRule>
          <x14:cfRule type="containsText" priority="12144" operator="containsText" id="{A5CAC96F-67B0-436E-8D9F-04F547AD0925}">
            <xm:f>NOT(ISERROR(SEARCH('Listados Datos'!$T$4,AE200)))</xm:f>
            <xm:f>'Listados Datos'!$T$4</xm:f>
            <x14:dxf>
              <font>
                <b/>
                <i val="0"/>
                <color theme="0"/>
              </font>
              <fill>
                <patternFill>
                  <bgColor rgb="FFE26B0A"/>
                </patternFill>
              </fill>
            </x14:dxf>
          </x14:cfRule>
          <x14:cfRule type="containsText" priority="12145" operator="containsText" id="{124AFE72-AAB4-4CEB-8F4C-8FD51EFA7793}">
            <xm:f>NOT(ISERROR(SEARCH('Listados Datos'!$T$5,AE200)))</xm:f>
            <xm:f>'Listados Datos'!$T$5</xm:f>
            <x14:dxf>
              <font>
                <b/>
                <i val="0"/>
                <color auto="1"/>
              </font>
              <fill>
                <patternFill>
                  <bgColor rgb="FFFFFF00"/>
                </patternFill>
              </fill>
            </x14:dxf>
          </x14:cfRule>
          <x14:cfRule type="containsText" priority="12146" operator="containsText" id="{CF82071C-EFA8-45CA-9125-91F84A7DDF31}">
            <xm:f>NOT(ISERROR(SEARCH('Listados Datos'!$T$6,AE200)))</xm:f>
            <xm:f>'Listados Datos'!$T$6</xm:f>
            <x14:dxf>
              <font>
                <b/>
                <i val="0"/>
              </font>
              <fill>
                <patternFill>
                  <bgColor rgb="FF92D050"/>
                </patternFill>
              </fill>
            </x14:dxf>
          </x14:cfRule>
          <xm:sqref>AE200:AF200</xm:sqref>
        </x14:conditionalFormatting>
        <x14:conditionalFormatting xmlns:xm="http://schemas.microsoft.com/office/excel/2006/main">
          <x14:cfRule type="containsText" priority="12139" operator="containsText" id="{A05804D9-D0C1-4153-80CE-73B76EE9204E}">
            <xm:f>NOT(ISERROR(SEARCH('Listados Datos'!$T$3,AA200)))</xm:f>
            <xm:f>'Listados Datos'!$T$3</xm:f>
            <x14:dxf>
              <fill>
                <patternFill patternType="solid">
                  <bgColor rgb="FFC00000"/>
                </patternFill>
              </fill>
            </x14:dxf>
          </x14:cfRule>
          <x14:cfRule type="containsText" priority="12140" operator="containsText" id="{DD18062F-0A97-4899-9D5D-2B192A53885F}">
            <xm:f>NOT(ISERROR(SEARCH('Listados Datos'!$T$4,AA200)))</xm:f>
            <xm:f>'Listados Datos'!$T$4</xm:f>
            <x14:dxf>
              <font>
                <b/>
                <i val="0"/>
                <color theme="0"/>
              </font>
              <fill>
                <patternFill>
                  <bgColor rgb="FFE26B0A"/>
                </patternFill>
              </fill>
            </x14:dxf>
          </x14:cfRule>
          <x14:cfRule type="containsText" priority="12141" operator="containsText" id="{ACC4B1EE-8840-4C21-B700-EBCEE9020F39}">
            <xm:f>NOT(ISERROR(SEARCH('Listados Datos'!$T$5,AA200)))</xm:f>
            <xm:f>'Listados Datos'!$T$5</xm:f>
            <x14:dxf>
              <font>
                <b/>
                <i val="0"/>
                <color auto="1"/>
              </font>
              <fill>
                <patternFill>
                  <bgColor rgb="FFFFFF00"/>
                </patternFill>
              </fill>
            </x14:dxf>
          </x14:cfRule>
          <x14:cfRule type="containsText" priority="12142" operator="containsText" id="{81E543C0-87B7-4D47-8A13-43C538EB48BD}">
            <xm:f>NOT(ISERROR(SEARCH('Listados Datos'!$T$6,AA200)))</xm:f>
            <xm:f>'Listados Datos'!$T$6</xm:f>
            <x14:dxf>
              <font>
                <b/>
                <i val="0"/>
              </font>
              <fill>
                <patternFill>
                  <bgColor rgb="FF92D050"/>
                </patternFill>
              </fill>
            </x14:dxf>
          </x14:cfRule>
          <xm:sqref>AA200</xm:sqref>
        </x14:conditionalFormatting>
        <x14:conditionalFormatting xmlns:xm="http://schemas.microsoft.com/office/excel/2006/main">
          <x14:cfRule type="containsText" priority="12129" operator="containsText" id="{1A4B0B1A-B962-4684-95A4-616B294CDBA7}">
            <xm:f>NOT(ISERROR(SEARCH('Listados Datos'!$P$3,Y200)))</xm:f>
            <xm:f>'Listados Datos'!$P$3</xm:f>
            <x14:dxf>
              <fill>
                <patternFill>
                  <bgColor rgb="FF99CC00"/>
                </patternFill>
              </fill>
            </x14:dxf>
          </x14:cfRule>
          <x14:cfRule type="containsText" priority="12130" operator="containsText" id="{364ADB2B-76EC-4BC1-A0D6-A30CCC213EDD}">
            <xm:f>NOT(ISERROR(SEARCH('Listados Datos'!$P$4,Y200)))</xm:f>
            <xm:f>'Listados Datos'!$P$4</xm:f>
            <x14:dxf>
              <fill>
                <patternFill>
                  <bgColor rgb="FF33CC33"/>
                </patternFill>
              </fill>
            </x14:dxf>
          </x14:cfRule>
          <x14:cfRule type="containsText" priority="12131" operator="containsText" id="{85EE5219-23A6-4DE7-9BB6-A1893D370206}">
            <xm:f>NOT(ISERROR(SEARCH('Listados Datos'!$P$5,Y200)))</xm:f>
            <xm:f>'Listados Datos'!$P$5</xm:f>
            <x14:dxf>
              <fill>
                <patternFill>
                  <bgColor rgb="FFFFFF00"/>
                </patternFill>
              </fill>
            </x14:dxf>
          </x14:cfRule>
          <x14:cfRule type="containsText" priority="12132" operator="containsText" id="{6BAA4797-8764-487C-8535-D3A2618BC027}">
            <xm:f>NOT(ISERROR(SEARCH('Listados Datos'!$P$6,Y200)))</xm:f>
            <xm:f>'Listados Datos'!$P$6</xm:f>
            <x14:dxf>
              <fill>
                <patternFill>
                  <bgColor rgb="FFFFC000"/>
                </patternFill>
              </fill>
            </x14:dxf>
          </x14:cfRule>
          <x14:cfRule type="containsText" priority="12133" operator="containsText" id="{D678C6D2-FF8A-4CF7-9F40-0385E28A7579}">
            <xm:f>NOT(ISERROR(SEARCH('Listados Datos'!$P$7,Y200)))</xm:f>
            <xm:f>'Listados Datos'!$P$7</xm:f>
            <x14:dxf>
              <fill>
                <patternFill>
                  <bgColor rgb="FFFF0000"/>
                </patternFill>
              </fill>
            </x14:dxf>
          </x14:cfRule>
          <xm:sqref>Y200</xm:sqref>
        </x14:conditionalFormatting>
        <x14:conditionalFormatting xmlns:xm="http://schemas.microsoft.com/office/excel/2006/main">
          <x14:cfRule type="containsText" priority="12115" operator="containsText" id="{40E4A7AC-F67B-441A-8393-858150808A3B}">
            <xm:f>NOT(ISERROR(SEARCH('Listados Datos'!$T$3,AW200)))</xm:f>
            <xm:f>'Listados Datos'!$T$3</xm:f>
            <x14:dxf>
              <fill>
                <patternFill patternType="solid">
                  <bgColor rgb="FFC00000"/>
                </patternFill>
              </fill>
            </x14:dxf>
          </x14:cfRule>
          <x14:cfRule type="containsText" priority="12116" operator="containsText" id="{DDF0174B-C0FA-4D86-9753-21D52AE48569}">
            <xm:f>NOT(ISERROR(SEARCH('Listados Datos'!$T$4,AW200)))</xm:f>
            <xm:f>'Listados Datos'!$T$4</xm:f>
            <x14:dxf>
              <font>
                <b/>
                <i val="0"/>
                <color theme="0"/>
              </font>
              <fill>
                <patternFill>
                  <bgColor rgb="FFE26B0A"/>
                </patternFill>
              </fill>
            </x14:dxf>
          </x14:cfRule>
          <x14:cfRule type="containsText" priority="12117" operator="containsText" id="{0E3491B8-592F-4CEB-8B5E-2FE8D2784BA9}">
            <xm:f>NOT(ISERROR(SEARCH('Listados Datos'!$T$5,AW200)))</xm:f>
            <xm:f>'Listados Datos'!$T$5</xm:f>
            <x14:dxf>
              <font>
                <b/>
                <i val="0"/>
                <color auto="1"/>
              </font>
              <fill>
                <patternFill>
                  <bgColor rgb="FFFFFF00"/>
                </patternFill>
              </fill>
            </x14:dxf>
          </x14:cfRule>
          <x14:cfRule type="containsText" priority="12118" operator="containsText" id="{4F3B5895-1C17-4A97-8CF0-B95BB013A453}">
            <xm:f>NOT(ISERROR(SEARCH('Listados Datos'!$T$6,AW200)))</xm:f>
            <xm:f>'Listados Datos'!$T$6</xm:f>
            <x14:dxf>
              <font>
                <b/>
                <i val="0"/>
              </font>
              <fill>
                <patternFill>
                  <bgColor rgb="FF92D050"/>
                </patternFill>
              </fill>
            </x14:dxf>
          </x14:cfRule>
          <xm:sqref>AW200</xm:sqref>
        </x14:conditionalFormatting>
        <x14:conditionalFormatting xmlns:xm="http://schemas.microsoft.com/office/excel/2006/main">
          <x14:cfRule type="containsText" priority="12105" operator="containsText" id="{817ACDCB-A9D6-4FF3-9FD1-E8BEC389755D}">
            <xm:f>NOT(ISERROR(SEARCH('Listados Datos'!$P$3,AU200)))</xm:f>
            <xm:f>'Listados Datos'!$P$3</xm:f>
            <x14:dxf>
              <fill>
                <patternFill>
                  <bgColor rgb="FF99CC00"/>
                </patternFill>
              </fill>
            </x14:dxf>
          </x14:cfRule>
          <x14:cfRule type="containsText" priority="12106" operator="containsText" id="{3F860B15-A297-450C-A923-E427B654EEBD}">
            <xm:f>NOT(ISERROR(SEARCH('Listados Datos'!$P$4,AU200)))</xm:f>
            <xm:f>'Listados Datos'!$P$4</xm:f>
            <x14:dxf>
              <fill>
                <patternFill>
                  <bgColor rgb="FF33CC33"/>
                </patternFill>
              </fill>
            </x14:dxf>
          </x14:cfRule>
          <x14:cfRule type="containsText" priority="12107" operator="containsText" id="{73E7035B-9F2F-4732-8B69-CD129F7D9CD8}">
            <xm:f>NOT(ISERROR(SEARCH('Listados Datos'!$P$5,AU200)))</xm:f>
            <xm:f>'Listados Datos'!$P$5</xm:f>
            <x14:dxf>
              <fill>
                <patternFill>
                  <bgColor rgb="FFFFFF00"/>
                </patternFill>
              </fill>
            </x14:dxf>
          </x14:cfRule>
          <x14:cfRule type="containsText" priority="12108" operator="containsText" id="{672B3C31-8329-4045-9277-80544B7BE7FF}">
            <xm:f>NOT(ISERROR(SEARCH('Listados Datos'!$P$6,AU200)))</xm:f>
            <xm:f>'Listados Datos'!$P$6</xm:f>
            <x14:dxf>
              <fill>
                <patternFill>
                  <bgColor rgb="FFFFC000"/>
                </patternFill>
              </fill>
            </x14:dxf>
          </x14:cfRule>
          <x14:cfRule type="containsText" priority="12109" operator="containsText" id="{D4F6ECD3-F09E-4941-9A02-C289C581DEAD}">
            <xm:f>NOT(ISERROR(SEARCH('Listados Datos'!$P$7,AU200)))</xm:f>
            <xm:f>'Listados Datos'!$P$7</xm:f>
            <x14:dxf>
              <fill>
                <patternFill>
                  <bgColor rgb="FFFF0000"/>
                </patternFill>
              </fill>
            </x14:dxf>
          </x14:cfRule>
          <xm:sqref>AU200</xm:sqref>
        </x14:conditionalFormatting>
        <x14:conditionalFormatting xmlns:xm="http://schemas.microsoft.com/office/excel/2006/main">
          <x14:cfRule type="containsText" priority="12101" operator="containsText" id="{6D7D7C6E-7F2E-4106-A4ED-F499903F3FB1}">
            <xm:f>NOT(ISERROR(SEARCH('Listados Datos'!$T$3,AE206)))</xm:f>
            <xm:f>'Listados Datos'!$T$3</xm:f>
            <x14:dxf>
              <fill>
                <patternFill patternType="solid">
                  <bgColor rgb="FFC00000"/>
                </patternFill>
              </fill>
            </x14:dxf>
          </x14:cfRule>
          <x14:cfRule type="containsText" priority="12102" operator="containsText" id="{3FA9D230-7B09-4E56-A22C-1552C63F114A}">
            <xm:f>NOT(ISERROR(SEARCH('Listados Datos'!$T$4,AE206)))</xm:f>
            <xm:f>'Listados Datos'!$T$4</xm:f>
            <x14:dxf>
              <font>
                <b/>
                <i val="0"/>
                <color theme="0"/>
              </font>
              <fill>
                <patternFill>
                  <bgColor rgb="FFE26B0A"/>
                </patternFill>
              </fill>
            </x14:dxf>
          </x14:cfRule>
          <x14:cfRule type="containsText" priority="12103" operator="containsText" id="{6BBA3607-9610-40AB-AE42-D6F35991BB61}">
            <xm:f>NOT(ISERROR(SEARCH('Listados Datos'!$T$5,AE206)))</xm:f>
            <xm:f>'Listados Datos'!$T$5</xm:f>
            <x14:dxf>
              <font>
                <b/>
                <i val="0"/>
                <color auto="1"/>
              </font>
              <fill>
                <patternFill>
                  <bgColor rgb="FFFFFF00"/>
                </patternFill>
              </fill>
            </x14:dxf>
          </x14:cfRule>
          <x14:cfRule type="containsText" priority="12104" operator="containsText" id="{40261288-8F7A-4D30-9517-0431FEF088D4}">
            <xm:f>NOT(ISERROR(SEARCH('Listados Datos'!$T$6,AE206)))</xm:f>
            <xm:f>'Listados Datos'!$T$6</xm:f>
            <x14:dxf>
              <font>
                <b/>
                <i val="0"/>
              </font>
              <fill>
                <patternFill>
                  <bgColor rgb="FF92D050"/>
                </patternFill>
              </fill>
            </x14:dxf>
          </x14:cfRule>
          <xm:sqref>AE206:AF206</xm:sqref>
        </x14:conditionalFormatting>
        <x14:conditionalFormatting xmlns:xm="http://schemas.microsoft.com/office/excel/2006/main">
          <x14:cfRule type="containsText" priority="12097" operator="containsText" id="{A2123AEB-D048-4BFA-BED2-E5920881A48A}">
            <xm:f>NOT(ISERROR(SEARCH('Listados Datos'!$T$3,AA206)))</xm:f>
            <xm:f>'Listados Datos'!$T$3</xm:f>
            <x14:dxf>
              <fill>
                <patternFill patternType="solid">
                  <bgColor rgb="FFC00000"/>
                </patternFill>
              </fill>
            </x14:dxf>
          </x14:cfRule>
          <x14:cfRule type="containsText" priority="12098" operator="containsText" id="{121611AD-02DB-4BAF-BD23-25B703F2590A}">
            <xm:f>NOT(ISERROR(SEARCH('Listados Datos'!$T$4,AA206)))</xm:f>
            <xm:f>'Listados Datos'!$T$4</xm:f>
            <x14:dxf>
              <font>
                <b/>
                <i val="0"/>
                <color theme="0"/>
              </font>
              <fill>
                <patternFill>
                  <bgColor rgb="FFE26B0A"/>
                </patternFill>
              </fill>
            </x14:dxf>
          </x14:cfRule>
          <x14:cfRule type="containsText" priority="12099" operator="containsText" id="{E8A6CE27-6FD7-48D7-9974-F2971CB7F545}">
            <xm:f>NOT(ISERROR(SEARCH('Listados Datos'!$T$5,AA206)))</xm:f>
            <xm:f>'Listados Datos'!$T$5</xm:f>
            <x14:dxf>
              <font>
                <b/>
                <i val="0"/>
                <color auto="1"/>
              </font>
              <fill>
                <patternFill>
                  <bgColor rgb="FFFFFF00"/>
                </patternFill>
              </fill>
            </x14:dxf>
          </x14:cfRule>
          <x14:cfRule type="containsText" priority="12100" operator="containsText" id="{FB318089-C88A-4CB5-981C-A245C24D02B8}">
            <xm:f>NOT(ISERROR(SEARCH('Listados Datos'!$T$6,AA206)))</xm:f>
            <xm:f>'Listados Datos'!$T$6</xm:f>
            <x14:dxf>
              <font>
                <b/>
                <i val="0"/>
              </font>
              <fill>
                <patternFill>
                  <bgColor rgb="FF92D050"/>
                </patternFill>
              </fill>
            </x14:dxf>
          </x14:cfRule>
          <xm:sqref>AA206</xm:sqref>
        </x14:conditionalFormatting>
        <x14:conditionalFormatting xmlns:xm="http://schemas.microsoft.com/office/excel/2006/main">
          <x14:cfRule type="containsText" priority="12087" operator="containsText" id="{DF386B60-8363-4A70-B6D4-1BF0C56429A6}">
            <xm:f>NOT(ISERROR(SEARCH('Listados Datos'!$P$3,Y206)))</xm:f>
            <xm:f>'Listados Datos'!$P$3</xm:f>
            <x14:dxf>
              <fill>
                <patternFill>
                  <bgColor rgb="FF99CC00"/>
                </patternFill>
              </fill>
            </x14:dxf>
          </x14:cfRule>
          <x14:cfRule type="containsText" priority="12088" operator="containsText" id="{7EB68DA9-946F-403B-B0AF-5301B3B18ED0}">
            <xm:f>NOT(ISERROR(SEARCH('Listados Datos'!$P$4,Y206)))</xm:f>
            <xm:f>'Listados Datos'!$P$4</xm:f>
            <x14:dxf>
              <fill>
                <patternFill>
                  <bgColor rgb="FF33CC33"/>
                </patternFill>
              </fill>
            </x14:dxf>
          </x14:cfRule>
          <x14:cfRule type="containsText" priority="12089" operator="containsText" id="{0365EC29-B2BB-4215-9882-DF8D367A9D08}">
            <xm:f>NOT(ISERROR(SEARCH('Listados Datos'!$P$5,Y206)))</xm:f>
            <xm:f>'Listados Datos'!$P$5</xm:f>
            <x14:dxf>
              <fill>
                <patternFill>
                  <bgColor rgb="FFFFFF00"/>
                </patternFill>
              </fill>
            </x14:dxf>
          </x14:cfRule>
          <x14:cfRule type="containsText" priority="12090" operator="containsText" id="{162FA6C7-6A28-4B4B-B790-6AF7F6C2ADCB}">
            <xm:f>NOT(ISERROR(SEARCH('Listados Datos'!$P$6,Y206)))</xm:f>
            <xm:f>'Listados Datos'!$P$6</xm:f>
            <x14:dxf>
              <fill>
                <patternFill>
                  <bgColor rgb="FFFFC000"/>
                </patternFill>
              </fill>
            </x14:dxf>
          </x14:cfRule>
          <x14:cfRule type="containsText" priority="12091" operator="containsText" id="{3E84DC8F-0996-4C37-82FE-FACF230D00CC}">
            <xm:f>NOT(ISERROR(SEARCH('Listados Datos'!$P$7,Y206)))</xm:f>
            <xm:f>'Listados Datos'!$P$7</xm:f>
            <x14:dxf>
              <fill>
                <patternFill>
                  <bgColor rgb="FFFF0000"/>
                </patternFill>
              </fill>
            </x14:dxf>
          </x14:cfRule>
          <xm:sqref>Y206</xm:sqref>
        </x14:conditionalFormatting>
        <x14:conditionalFormatting xmlns:xm="http://schemas.microsoft.com/office/excel/2006/main">
          <x14:cfRule type="containsText" priority="12073" operator="containsText" id="{55D89236-50A5-402E-A300-36488793AD43}">
            <xm:f>NOT(ISERROR(SEARCH('Listados Datos'!$T$3,AW206)))</xm:f>
            <xm:f>'Listados Datos'!$T$3</xm:f>
            <x14:dxf>
              <fill>
                <patternFill patternType="solid">
                  <bgColor rgb="FFC00000"/>
                </patternFill>
              </fill>
            </x14:dxf>
          </x14:cfRule>
          <x14:cfRule type="containsText" priority="12074" operator="containsText" id="{8578B982-BFD7-4D32-81BA-10D33607CEDA}">
            <xm:f>NOT(ISERROR(SEARCH('Listados Datos'!$T$4,AW206)))</xm:f>
            <xm:f>'Listados Datos'!$T$4</xm:f>
            <x14:dxf>
              <font>
                <b/>
                <i val="0"/>
                <color theme="0"/>
              </font>
              <fill>
                <patternFill>
                  <bgColor rgb="FFE26B0A"/>
                </patternFill>
              </fill>
            </x14:dxf>
          </x14:cfRule>
          <x14:cfRule type="containsText" priority="12075" operator="containsText" id="{65B347B7-A63F-4FC5-B768-9343391F5C9C}">
            <xm:f>NOT(ISERROR(SEARCH('Listados Datos'!$T$5,AW206)))</xm:f>
            <xm:f>'Listados Datos'!$T$5</xm:f>
            <x14:dxf>
              <font>
                <b/>
                <i val="0"/>
                <color auto="1"/>
              </font>
              <fill>
                <patternFill>
                  <bgColor rgb="FFFFFF00"/>
                </patternFill>
              </fill>
            </x14:dxf>
          </x14:cfRule>
          <x14:cfRule type="containsText" priority="12076" operator="containsText" id="{ECE5A2CD-B02C-4C43-86FC-A82BB9A26BAD}">
            <xm:f>NOT(ISERROR(SEARCH('Listados Datos'!$T$6,AW206)))</xm:f>
            <xm:f>'Listados Datos'!$T$6</xm:f>
            <x14:dxf>
              <font>
                <b/>
                <i val="0"/>
              </font>
              <fill>
                <patternFill>
                  <bgColor rgb="FF92D050"/>
                </patternFill>
              </fill>
            </x14:dxf>
          </x14:cfRule>
          <xm:sqref>AW206</xm:sqref>
        </x14:conditionalFormatting>
        <x14:conditionalFormatting xmlns:xm="http://schemas.microsoft.com/office/excel/2006/main">
          <x14:cfRule type="containsText" priority="12063" operator="containsText" id="{4DC877C1-0C41-4046-B5FF-36BFF3BC09F3}">
            <xm:f>NOT(ISERROR(SEARCH('Listados Datos'!$P$3,AU206)))</xm:f>
            <xm:f>'Listados Datos'!$P$3</xm:f>
            <x14:dxf>
              <fill>
                <patternFill>
                  <bgColor rgb="FF99CC00"/>
                </patternFill>
              </fill>
            </x14:dxf>
          </x14:cfRule>
          <x14:cfRule type="containsText" priority="12064" operator="containsText" id="{D9D275C4-37C5-4CE1-A043-3D565B919E7F}">
            <xm:f>NOT(ISERROR(SEARCH('Listados Datos'!$P$4,AU206)))</xm:f>
            <xm:f>'Listados Datos'!$P$4</xm:f>
            <x14:dxf>
              <fill>
                <patternFill>
                  <bgColor rgb="FF33CC33"/>
                </patternFill>
              </fill>
            </x14:dxf>
          </x14:cfRule>
          <x14:cfRule type="containsText" priority="12065" operator="containsText" id="{5DDB58EF-D2C0-416C-AC94-A2A441B384CA}">
            <xm:f>NOT(ISERROR(SEARCH('Listados Datos'!$P$5,AU206)))</xm:f>
            <xm:f>'Listados Datos'!$P$5</xm:f>
            <x14:dxf>
              <fill>
                <patternFill>
                  <bgColor rgb="FFFFFF00"/>
                </patternFill>
              </fill>
            </x14:dxf>
          </x14:cfRule>
          <x14:cfRule type="containsText" priority="12066" operator="containsText" id="{BDEE19F4-04E5-4399-ADA9-D40B9B3369A5}">
            <xm:f>NOT(ISERROR(SEARCH('Listados Datos'!$P$6,AU206)))</xm:f>
            <xm:f>'Listados Datos'!$P$6</xm:f>
            <x14:dxf>
              <fill>
                <patternFill>
                  <bgColor rgb="FFFFC000"/>
                </patternFill>
              </fill>
            </x14:dxf>
          </x14:cfRule>
          <x14:cfRule type="containsText" priority="12067" operator="containsText" id="{3B314D4B-24AE-4578-9ACA-854D2D901CD0}">
            <xm:f>NOT(ISERROR(SEARCH('Listados Datos'!$P$7,AU206)))</xm:f>
            <xm:f>'Listados Datos'!$P$7</xm:f>
            <x14:dxf>
              <fill>
                <patternFill>
                  <bgColor rgb="FFFF0000"/>
                </patternFill>
              </fill>
            </x14:dxf>
          </x14:cfRule>
          <xm:sqref>AU206</xm:sqref>
        </x14:conditionalFormatting>
        <x14:conditionalFormatting xmlns:xm="http://schemas.microsoft.com/office/excel/2006/main">
          <x14:cfRule type="containsText" priority="12059" operator="containsText" id="{D65E15B0-A7BB-433D-9F68-D889261BF7DE}">
            <xm:f>NOT(ISERROR(SEARCH('Listados Datos'!$T$3,AE212)))</xm:f>
            <xm:f>'Listados Datos'!$T$3</xm:f>
            <x14:dxf>
              <fill>
                <patternFill patternType="solid">
                  <bgColor rgb="FFC00000"/>
                </patternFill>
              </fill>
            </x14:dxf>
          </x14:cfRule>
          <x14:cfRule type="containsText" priority="12060" operator="containsText" id="{7C133199-01BF-40A2-A7FC-AB38460F8EDC}">
            <xm:f>NOT(ISERROR(SEARCH('Listados Datos'!$T$4,AE212)))</xm:f>
            <xm:f>'Listados Datos'!$T$4</xm:f>
            <x14:dxf>
              <font>
                <b/>
                <i val="0"/>
                <color theme="0"/>
              </font>
              <fill>
                <patternFill>
                  <bgColor rgb="FFE26B0A"/>
                </patternFill>
              </fill>
            </x14:dxf>
          </x14:cfRule>
          <x14:cfRule type="containsText" priority="12061" operator="containsText" id="{BB9EF0EB-FFB5-4039-A2FB-70E6A1397C1F}">
            <xm:f>NOT(ISERROR(SEARCH('Listados Datos'!$T$5,AE212)))</xm:f>
            <xm:f>'Listados Datos'!$T$5</xm:f>
            <x14:dxf>
              <font>
                <b/>
                <i val="0"/>
                <color auto="1"/>
              </font>
              <fill>
                <patternFill>
                  <bgColor rgb="FFFFFF00"/>
                </patternFill>
              </fill>
            </x14:dxf>
          </x14:cfRule>
          <x14:cfRule type="containsText" priority="12062" operator="containsText" id="{7879DE13-E65A-4B07-9682-A96CEEA3BD7B}">
            <xm:f>NOT(ISERROR(SEARCH('Listados Datos'!$T$6,AE212)))</xm:f>
            <xm:f>'Listados Datos'!$T$6</xm:f>
            <x14:dxf>
              <font>
                <b/>
                <i val="0"/>
              </font>
              <fill>
                <patternFill>
                  <bgColor rgb="FF92D050"/>
                </patternFill>
              </fill>
            </x14:dxf>
          </x14:cfRule>
          <xm:sqref>AE212:AF212</xm:sqref>
        </x14:conditionalFormatting>
        <x14:conditionalFormatting xmlns:xm="http://schemas.microsoft.com/office/excel/2006/main">
          <x14:cfRule type="containsText" priority="12055" operator="containsText" id="{596F3D2B-F551-4DD9-A100-C731AED2D306}">
            <xm:f>NOT(ISERROR(SEARCH('Listados Datos'!$T$3,AA212)))</xm:f>
            <xm:f>'Listados Datos'!$T$3</xm:f>
            <x14:dxf>
              <fill>
                <patternFill patternType="solid">
                  <bgColor rgb="FFC00000"/>
                </patternFill>
              </fill>
            </x14:dxf>
          </x14:cfRule>
          <x14:cfRule type="containsText" priority="12056" operator="containsText" id="{9F016765-F85A-4F7F-AD9D-55EC8C8A80CD}">
            <xm:f>NOT(ISERROR(SEARCH('Listados Datos'!$T$4,AA212)))</xm:f>
            <xm:f>'Listados Datos'!$T$4</xm:f>
            <x14:dxf>
              <font>
                <b/>
                <i val="0"/>
                <color theme="0"/>
              </font>
              <fill>
                <patternFill>
                  <bgColor rgb="FFE26B0A"/>
                </patternFill>
              </fill>
            </x14:dxf>
          </x14:cfRule>
          <x14:cfRule type="containsText" priority="12057" operator="containsText" id="{6470FDB2-F537-4E87-8ACF-038BFD79E79B}">
            <xm:f>NOT(ISERROR(SEARCH('Listados Datos'!$T$5,AA212)))</xm:f>
            <xm:f>'Listados Datos'!$T$5</xm:f>
            <x14:dxf>
              <font>
                <b/>
                <i val="0"/>
                <color auto="1"/>
              </font>
              <fill>
                <patternFill>
                  <bgColor rgb="FFFFFF00"/>
                </patternFill>
              </fill>
            </x14:dxf>
          </x14:cfRule>
          <x14:cfRule type="containsText" priority="12058" operator="containsText" id="{0C4A32C4-EC20-481F-8EDE-6046E9E32222}">
            <xm:f>NOT(ISERROR(SEARCH('Listados Datos'!$T$6,AA212)))</xm:f>
            <xm:f>'Listados Datos'!$T$6</xm:f>
            <x14:dxf>
              <font>
                <b/>
                <i val="0"/>
              </font>
              <fill>
                <patternFill>
                  <bgColor rgb="FF92D050"/>
                </patternFill>
              </fill>
            </x14:dxf>
          </x14:cfRule>
          <xm:sqref>AA212</xm:sqref>
        </x14:conditionalFormatting>
        <x14:conditionalFormatting xmlns:xm="http://schemas.microsoft.com/office/excel/2006/main">
          <x14:cfRule type="containsText" priority="12045" operator="containsText" id="{10E039FE-8303-4259-B876-6BDF60496A5C}">
            <xm:f>NOT(ISERROR(SEARCH('Listados Datos'!$P$3,Y212)))</xm:f>
            <xm:f>'Listados Datos'!$P$3</xm:f>
            <x14:dxf>
              <fill>
                <patternFill>
                  <bgColor rgb="FF99CC00"/>
                </patternFill>
              </fill>
            </x14:dxf>
          </x14:cfRule>
          <x14:cfRule type="containsText" priority="12046" operator="containsText" id="{FCF307A3-914F-4A59-A69A-1C36EB232421}">
            <xm:f>NOT(ISERROR(SEARCH('Listados Datos'!$P$4,Y212)))</xm:f>
            <xm:f>'Listados Datos'!$P$4</xm:f>
            <x14:dxf>
              <fill>
                <patternFill>
                  <bgColor rgb="FF33CC33"/>
                </patternFill>
              </fill>
            </x14:dxf>
          </x14:cfRule>
          <x14:cfRule type="containsText" priority="12047" operator="containsText" id="{2CB8BA42-B00B-4EC4-86BB-DEDC74EAF777}">
            <xm:f>NOT(ISERROR(SEARCH('Listados Datos'!$P$5,Y212)))</xm:f>
            <xm:f>'Listados Datos'!$P$5</xm:f>
            <x14:dxf>
              <fill>
                <patternFill>
                  <bgColor rgb="FFFFFF00"/>
                </patternFill>
              </fill>
            </x14:dxf>
          </x14:cfRule>
          <x14:cfRule type="containsText" priority="12048" operator="containsText" id="{C0FD0E1A-DAE3-4AFA-8CF9-C0D2E7C891E7}">
            <xm:f>NOT(ISERROR(SEARCH('Listados Datos'!$P$6,Y212)))</xm:f>
            <xm:f>'Listados Datos'!$P$6</xm:f>
            <x14:dxf>
              <fill>
                <patternFill>
                  <bgColor rgb="FFFFC000"/>
                </patternFill>
              </fill>
            </x14:dxf>
          </x14:cfRule>
          <x14:cfRule type="containsText" priority="12049" operator="containsText" id="{A5CB345F-1F24-40F8-8943-776D7AFB9810}">
            <xm:f>NOT(ISERROR(SEARCH('Listados Datos'!$P$7,Y212)))</xm:f>
            <xm:f>'Listados Datos'!$P$7</xm:f>
            <x14:dxf>
              <fill>
                <patternFill>
                  <bgColor rgb="FFFF0000"/>
                </patternFill>
              </fill>
            </x14:dxf>
          </x14:cfRule>
          <xm:sqref>Y212</xm:sqref>
        </x14:conditionalFormatting>
        <x14:conditionalFormatting xmlns:xm="http://schemas.microsoft.com/office/excel/2006/main">
          <x14:cfRule type="containsText" priority="12031" operator="containsText" id="{6D10334B-21C8-456D-89D1-C52724555241}">
            <xm:f>NOT(ISERROR(SEARCH('Listados Datos'!$T$3,AW212)))</xm:f>
            <xm:f>'Listados Datos'!$T$3</xm:f>
            <x14:dxf>
              <fill>
                <patternFill patternType="solid">
                  <bgColor rgb="FFC00000"/>
                </patternFill>
              </fill>
            </x14:dxf>
          </x14:cfRule>
          <x14:cfRule type="containsText" priority="12032" operator="containsText" id="{06124B5E-14C4-4705-ABC9-8038C43D2F97}">
            <xm:f>NOT(ISERROR(SEARCH('Listados Datos'!$T$4,AW212)))</xm:f>
            <xm:f>'Listados Datos'!$T$4</xm:f>
            <x14:dxf>
              <font>
                <b/>
                <i val="0"/>
                <color theme="0"/>
              </font>
              <fill>
                <patternFill>
                  <bgColor rgb="FFE26B0A"/>
                </patternFill>
              </fill>
            </x14:dxf>
          </x14:cfRule>
          <x14:cfRule type="containsText" priority="12033" operator="containsText" id="{14AC3602-7376-40C1-98CA-B8E4D9A29D00}">
            <xm:f>NOT(ISERROR(SEARCH('Listados Datos'!$T$5,AW212)))</xm:f>
            <xm:f>'Listados Datos'!$T$5</xm:f>
            <x14:dxf>
              <font>
                <b/>
                <i val="0"/>
                <color auto="1"/>
              </font>
              <fill>
                <patternFill>
                  <bgColor rgb="FFFFFF00"/>
                </patternFill>
              </fill>
            </x14:dxf>
          </x14:cfRule>
          <x14:cfRule type="containsText" priority="12034" operator="containsText" id="{20A4BAD3-911F-4911-B0BF-DA62A1D4E352}">
            <xm:f>NOT(ISERROR(SEARCH('Listados Datos'!$T$6,AW212)))</xm:f>
            <xm:f>'Listados Datos'!$T$6</xm:f>
            <x14:dxf>
              <font>
                <b/>
                <i val="0"/>
              </font>
              <fill>
                <patternFill>
                  <bgColor rgb="FF92D050"/>
                </patternFill>
              </fill>
            </x14:dxf>
          </x14:cfRule>
          <xm:sqref>AW212</xm:sqref>
        </x14:conditionalFormatting>
        <x14:conditionalFormatting xmlns:xm="http://schemas.microsoft.com/office/excel/2006/main">
          <x14:cfRule type="containsText" priority="12021" operator="containsText" id="{B45A7FBB-449A-4509-884B-026724798624}">
            <xm:f>NOT(ISERROR(SEARCH('Listados Datos'!$P$3,AU212)))</xm:f>
            <xm:f>'Listados Datos'!$P$3</xm:f>
            <x14:dxf>
              <fill>
                <patternFill>
                  <bgColor rgb="FF99CC00"/>
                </patternFill>
              </fill>
            </x14:dxf>
          </x14:cfRule>
          <x14:cfRule type="containsText" priority="12022" operator="containsText" id="{429DE5A8-F3E4-471D-A3FF-645539223183}">
            <xm:f>NOT(ISERROR(SEARCH('Listados Datos'!$P$4,AU212)))</xm:f>
            <xm:f>'Listados Datos'!$P$4</xm:f>
            <x14:dxf>
              <fill>
                <patternFill>
                  <bgColor rgb="FF33CC33"/>
                </patternFill>
              </fill>
            </x14:dxf>
          </x14:cfRule>
          <x14:cfRule type="containsText" priority="12023" operator="containsText" id="{6B37D4D9-05E3-4808-B819-78998D41517D}">
            <xm:f>NOT(ISERROR(SEARCH('Listados Datos'!$P$5,AU212)))</xm:f>
            <xm:f>'Listados Datos'!$P$5</xm:f>
            <x14:dxf>
              <fill>
                <patternFill>
                  <bgColor rgb="FFFFFF00"/>
                </patternFill>
              </fill>
            </x14:dxf>
          </x14:cfRule>
          <x14:cfRule type="containsText" priority="12024" operator="containsText" id="{14D5970D-AEF3-4B17-A1FE-F0144B63796E}">
            <xm:f>NOT(ISERROR(SEARCH('Listados Datos'!$P$6,AU212)))</xm:f>
            <xm:f>'Listados Datos'!$P$6</xm:f>
            <x14:dxf>
              <fill>
                <patternFill>
                  <bgColor rgb="FFFFC000"/>
                </patternFill>
              </fill>
            </x14:dxf>
          </x14:cfRule>
          <x14:cfRule type="containsText" priority="12025" operator="containsText" id="{1F92A540-9F1F-4079-AE64-E1F25BB9A41E}">
            <xm:f>NOT(ISERROR(SEARCH('Listados Datos'!$P$7,AU212)))</xm:f>
            <xm:f>'Listados Datos'!$P$7</xm:f>
            <x14:dxf>
              <fill>
                <patternFill>
                  <bgColor rgb="FFFF0000"/>
                </patternFill>
              </fill>
            </x14:dxf>
          </x14:cfRule>
          <xm:sqref>AU212</xm:sqref>
        </x14:conditionalFormatting>
        <x14:conditionalFormatting xmlns:xm="http://schemas.microsoft.com/office/excel/2006/main">
          <x14:cfRule type="containsText" priority="11984" operator="containsText" id="{0BC298AA-0F91-4FC2-85A1-74DE9BAB30A3}">
            <xm:f>NOT(ISERROR(SEARCH('Listados Datos'!$P$3,AU218)))</xm:f>
            <xm:f>'Listados Datos'!$P$3</xm:f>
            <x14:dxf>
              <fill>
                <patternFill>
                  <bgColor rgb="FF99CC00"/>
                </patternFill>
              </fill>
            </x14:dxf>
          </x14:cfRule>
          <x14:cfRule type="containsText" priority="11985" operator="containsText" id="{B2D2B784-06F0-49E6-9076-779A319874B0}">
            <xm:f>NOT(ISERROR(SEARCH('Listados Datos'!$P$4,AU218)))</xm:f>
            <xm:f>'Listados Datos'!$P$4</xm:f>
            <x14:dxf>
              <fill>
                <patternFill>
                  <bgColor rgb="FF33CC33"/>
                </patternFill>
              </fill>
            </x14:dxf>
          </x14:cfRule>
          <x14:cfRule type="containsText" priority="11986" operator="containsText" id="{9D6FEC04-D205-44CE-B532-23A8D0B73303}">
            <xm:f>NOT(ISERROR(SEARCH('Listados Datos'!$P$5,AU218)))</xm:f>
            <xm:f>'Listados Datos'!$P$5</xm:f>
            <x14:dxf>
              <fill>
                <patternFill>
                  <bgColor rgb="FFFFFF00"/>
                </patternFill>
              </fill>
            </x14:dxf>
          </x14:cfRule>
          <x14:cfRule type="containsText" priority="11987" operator="containsText" id="{5313C5A1-3E9D-4556-B24E-C12A4E4F5049}">
            <xm:f>NOT(ISERROR(SEARCH('Listados Datos'!$P$6,AU218)))</xm:f>
            <xm:f>'Listados Datos'!$P$6</xm:f>
            <x14:dxf>
              <fill>
                <patternFill>
                  <bgColor rgb="FFFFC000"/>
                </patternFill>
              </fill>
            </x14:dxf>
          </x14:cfRule>
          <x14:cfRule type="containsText" priority="11988" operator="containsText" id="{8738C863-4963-41E7-B396-4720505C1256}">
            <xm:f>NOT(ISERROR(SEARCH('Listados Datos'!$P$7,AU218)))</xm:f>
            <xm:f>'Listados Datos'!$P$7</xm:f>
            <x14:dxf>
              <fill>
                <patternFill>
                  <bgColor rgb="FFFF0000"/>
                </patternFill>
              </fill>
            </x14:dxf>
          </x14:cfRule>
          <xm:sqref>AU218</xm:sqref>
        </x14:conditionalFormatting>
        <x14:conditionalFormatting xmlns:xm="http://schemas.microsoft.com/office/excel/2006/main">
          <x14:cfRule type="containsText" priority="12017" operator="containsText" id="{3E127821-9E4B-4FB4-B35A-70EB6CD90C83}">
            <xm:f>NOT(ISERROR(SEARCH('Listados Datos'!$T$3,AE218)))</xm:f>
            <xm:f>'Listados Datos'!$T$3</xm:f>
            <x14:dxf>
              <fill>
                <patternFill patternType="solid">
                  <bgColor rgb="FFC00000"/>
                </patternFill>
              </fill>
            </x14:dxf>
          </x14:cfRule>
          <x14:cfRule type="containsText" priority="12018" operator="containsText" id="{CD2873C5-6492-40E2-B891-CFB96176EA44}">
            <xm:f>NOT(ISERROR(SEARCH('Listados Datos'!$T$4,AE218)))</xm:f>
            <xm:f>'Listados Datos'!$T$4</xm:f>
            <x14:dxf>
              <font>
                <b/>
                <i val="0"/>
                <color theme="0"/>
              </font>
              <fill>
                <patternFill>
                  <bgColor rgb="FFE26B0A"/>
                </patternFill>
              </fill>
            </x14:dxf>
          </x14:cfRule>
          <x14:cfRule type="containsText" priority="12019" operator="containsText" id="{91FFB10F-C4D9-4F3C-8614-0BFB6142DF36}">
            <xm:f>NOT(ISERROR(SEARCH('Listados Datos'!$T$5,AE218)))</xm:f>
            <xm:f>'Listados Datos'!$T$5</xm:f>
            <x14:dxf>
              <font>
                <b/>
                <i val="0"/>
                <color auto="1"/>
              </font>
              <fill>
                <patternFill>
                  <bgColor rgb="FFFFFF00"/>
                </patternFill>
              </fill>
            </x14:dxf>
          </x14:cfRule>
          <x14:cfRule type="containsText" priority="12020" operator="containsText" id="{BBE0D299-1707-4E31-ACDB-54F12CB6E78D}">
            <xm:f>NOT(ISERROR(SEARCH('Listados Datos'!$T$6,AE218)))</xm:f>
            <xm:f>'Listados Datos'!$T$6</xm:f>
            <x14:dxf>
              <font>
                <b/>
                <i val="0"/>
              </font>
              <fill>
                <patternFill>
                  <bgColor rgb="FF92D050"/>
                </patternFill>
              </fill>
            </x14:dxf>
          </x14:cfRule>
          <xm:sqref>AE218:AF218</xm:sqref>
        </x14:conditionalFormatting>
        <x14:conditionalFormatting xmlns:xm="http://schemas.microsoft.com/office/excel/2006/main">
          <x14:cfRule type="containsText" priority="12013" operator="containsText" id="{51E4F6C3-F590-4A87-87A5-6B71025C685B}">
            <xm:f>NOT(ISERROR(SEARCH('Listados Datos'!$T$3,AA218)))</xm:f>
            <xm:f>'Listados Datos'!$T$3</xm:f>
            <x14:dxf>
              <fill>
                <patternFill patternType="solid">
                  <bgColor rgb="FFC00000"/>
                </patternFill>
              </fill>
            </x14:dxf>
          </x14:cfRule>
          <x14:cfRule type="containsText" priority="12014" operator="containsText" id="{28C2EFF9-B1DA-4561-9DD1-E8ED71614169}">
            <xm:f>NOT(ISERROR(SEARCH('Listados Datos'!$T$4,AA218)))</xm:f>
            <xm:f>'Listados Datos'!$T$4</xm:f>
            <x14:dxf>
              <font>
                <b/>
                <i val="0"/>
                <color theme="0"/>
              </font>
              <fill>
                <patternFill>
                  <bgColor rgb="FFE26B0A"/>
                </patternFill>
              </fill>
            </x14:dxf>
          </x14:cfRule>
          <x14:cfRule type="containsText" priority="12015" operator="containsText" id="{13319E7E-D72F-479C-83AD-069D86FB2E32}">
            <xm:f>NOT(ISERROR(SEARCH('Listados Datos'!$T$5,AA218)))</xm:f>
            <xm:f>'Listados Datos'!$T$5</xm:f>
            <x14:dxf>
              <font>
                <b/>
                <i val="0"/>
                <color auto="1"/>
              </font>
              <fill>
                <patternFill>
                  <bgColor rgb="FFFFFF00"/>
                </patternFill>
              </fill>
            </x14:dxf>
          </x14:cfRule>
          <x14:cfRule type="containsText" priority="12016" operator="containsText" id="{76D05EE7-A713-41EB-9659-760F79EDEDDB}">
            <xm:f>NOT(ISERROR(SEARCH('Listados Datos'!$T$6,AA218)))</xm:f>
            <xm:f>'Listados Datos'!$T$6</xm:f>
            <x14:dxf>
              <font>
                <b/>
                <i val="0"/>
              </font>
              <fill>
                <patternFill>
                  <bgColor rgb="FF92D050"/>
                </patternFill>
              </fill>
            </x14:dxf>
          </x14:cfRule>
          <xm:sqref>AA218</xm:sqref>
        </x14:conditionalFormatting>
        <x14:conditionalFormatting xmlns:xm="http://schemas.microsoft.com/office/excel/2006/main">
          <x14:cfRule type="containsText" priority="12008" operator="containsText" id="{C956CA8B-8113-477A-A2ED-7766F6F8EE52}">
            <xm:f>NOT(ISERROR(SEARCH('Listados Datos'!$P$3,Y218)))</xm:f>
            <xm:f>'Listados Datos'!$P$3</xm:f>
            <x14:dxf>
              <fill>
                <patternFill>
                  <bgColor rgb="FF99CC00"/>
                </patternFill>
              </fill>
            </x14:dxf>
          </x14:cfRule>
          <x14:cfRule type="containsText" priority="12009" operator="containsText" id="{24FBAF71-98B6-425F-B28E-793A15860BC8}">
            <xm:f>NOT(ISERROR(SEARCH('Listados Datos'!$P$4,Y218)))</xm:f>
            <xm:f>'Listados Datos'!$P$4</xm:f>
            <x14:dxf>
              <fill>
                <patternFill>
                  <bgColor rgb="FF33CC33"/>
                </patternFill>
              </fill>
            </x14:dxf>
          </x14:cfRule>
          <x14:cfRule type="containsText" priority="12010" operator="containsText" id="{4BFF6D79-88F8-4E89-8B58-C892084C1461}">
            <xm:f>NOT(ISERROR(SEARCH('Listados Datos'!$P$5,Y218)))</xm:f>
            <xm:f>'Listados Datos'!$P$5</xm:f>
            <x14:dxf>
              <fill>
                <patternFill>
                  <bgColor rgb="FFFFFF00"/>
                </patternFill>
              </fill>
            </x14:dxf>
          </x14:cfRule>
          <x14:cfRule type="containsText" priority="12011" operator="containsText" id="{19274DA7-F847-4C07-8299-603042EB84E0}">
            <xm:f>NOT(ISERROR(SEARCH('Listados Datos'!$P$6,Y218)))</xm:f>
            <xm:f>'Listados Datos'!$P$6</xm:f>
            <x14:dxf>
              <fill>
                <patternFill>
                  <bgColor rgb="FFFFC000"/>
                </patternFill>
              </fill>
            </x14:dxf>
          </x14:cfRule>
          <x14:cfRule type="containsText" priority="12012" operator="containsText" id="{726089A9-0587-435F-BCFD-70E06740CFF5}">
            <xm:f>NOT(ISERROR(SEARCH('Listados Datos'!$P$7,Y218)))</xm:f>
            <xm:f>'Listados Datos'!$P$7</xm:f>
            <x14:dxf>
              <fill>
                <patternFill>
                  <bgColor rgb="FFFF0000"/>
                </patternFill>
              </fill>
            </x14:dxf>
          </x14:cfRule>
          <xm:sqref>Y218</xm:sqref>
        </x14:conditionalFormatting>
        <x14:conditionalFormatting xmlns:xm="http://schemas.microsoft.com/office/excel/2006/main">
          <x14:cfRule type="containsText" priority="11994" operator="containsText" id="{5248F4D1-65FC-4C93-B04A-47D18D2C58F5}">
            <xm:f>NOT(ISERROR(SEARCH('Listados Datos'!$T$3,AW218)))</xm:f>
            <xm:f>'Listados Datos'!$T$3</xm:f>
            <x14:dxf>
              <fill>
                <patternFill patternType="solid">
                  <bgColor rgb="FFC00000"/>
                </patternFill>
              </fill>
            </x14:dxf>
          </x14:cfRule>
          <x14:cfRule type="containsText" priority="11995" operator="containsText" id="{9EF2A16C-CAAF-4C02-B783-83E43B8EEB8B}">
            <xm:f>NOT(ISERROR(SEARCH('Listados Datos'!$T$4,AW218)))</xm:f>
            <xm:f>'Listados Datos'!$T$4</xm:f>
            <x14:dxf>
              <font>
                <b/>
                <i val="0"/>
                <color theme="0"/>
              </font>
              <fill>
                <patternFill>
                  <bgColor rgb="FFE26B0A"/>
                </patternFill>
              </fill>
            </x14:dxf>
          </x14:cfRule>
          <x14:cfRule type="containsText" priority="11996" operator="containsText" id="{89A83543-294A-4047-9552-84955F17B45F}">
            <xm:f>NOT(ISERROR(SEARCH('Listados Datos'!$T$5,AW218)))</xm:f>
            <xm:f>'Listados Datos'!$T$5</xm:f>
            <x14:dxf>
              <font>
                <b/>
                <i val="0"/>
                <color auto="1"/>
              </font>
              <fill>
                <patternFill>
                  <bgColor rgb="FFFFFF00"/>
                </patternFill>
              </fill>
            </x14:dxf>
          </x14:cfRule>
          <x14:cfRule type="containsText" priority="11997" operator="containsText" id="{9650431D-9841-42F5-97C3-933272585EC2}">
            <xm:f>NOT(ISERROR(SEARCH('Listados Datos'!$T$6,AW218)))</xm:f>
            <xm:f>'Listados Datos'!$T$6</xm:f>
            <x14:dxf>
              <font>
                <b/>
                <i val="0"/>
              </font>
              <fill>
                <patternFill>
                  <bgColor rgb="FF92D050"/>
                </patternFill>
              </fill>
            </x14:dxf>
          </x14:cfRule>
          <xm:sqref>AW218</xm:sqref>
        </x14:conditionalFormatting>
        <x14:conditionalFormatting xmlns:xm="http://schemas.microsoft.com/office/excel/2006/main">
          <x14:cfRule type="containsText" priority="11942" operator="containsText" id="{417D79C1-379E-477C-AC9B-667F95AA038C}">
            <xm:f>NOT(ISERROR(SEARCH('Listados Datos'!$P$3,AU224)))</xm:f>
            <xm:f>'Listados Datos'!$P$3</xm:f>
            <x14:dxf>
              <fill>
                <patternFill>
                  <bgColor rgb="FF99CC00"/>
                </patternFill>
              </fill>
            </x14:dxf>
          </x14:cfRule>
          <x14:cfRule type="containsText" priority="11943" operator="containsText" id="{67CD9CAA-37F9-4B6D-AA16-3F5CA36A793A}">
            <xm:f>NOT(ISERROR(SEARCH('Listados Datos'!$P$4,AU224)))</xm:f>
            <xm:f>'Listados Datos'!$P$4</xm:f>
            <x14:dxf>
              <fill>
                <patternFill>
                  <bgColor rgb="FF33CC33"/>
                </patternFill>
              </fill>
            </x14:dxf>
          </x14:cfRule>
          <x14:cfRule type="containsText" priority="11944" operator="containsText" id="{7CC66F23-4C9A-464B-BEF8-D835C0356CBE}">
            <xm:f>NOT(ISERROR(SEARCH('Listados Datos'!$P$5,AU224)))</xm:f>
            <xm:f>'Listados Datos'!$P$5</xm:f>
            <x14:dxf>
              <fill>
                <patternFill>
                  <bgColor rgb="FFFFFF00"/>
                </patternFill>
              </fill>
            </x14:dxf>
          </x14:cfRule>
          <x14:cfRule type="containsText" priority="11945" operator="containsText" id="{ED4A176E-1D41-4777-A8B9-3C3542F12933}">
            <xm:f>NOT(ISERROR(SEARCH('Listados Datos'!$P$6,AU224)))</xm:f>
            <xm:f>'Listados Datos'!$P$6</xm:f>
            <x14:dxf>
              <fill>
                <patternFill>
                  <bgColor rgb="FFFFC000"/>
                </patternFill>
              </fill>
            </x14:dxf>
          </x14:cfRule>
          <x14:cfRule type="containsText" priority="11946" operator="containsText" id="{948AFB03-33AE-4830-A425-A07474EA77F3}">
            <xm:f>NOT(ISERROR(SEARCH('Listados Datos'!$P$7,AU224)))</xm:f>
            <xm:f>'Listados Datos'!$P$7</xm:f>
            <x14:dxf>
              <fill>
                <patternFill>
                  <bgColor rgb="FFFF0000"/>
                </patternFill>
              </fill>
            </x14:dxf>
          </x14:cfRule>
          <xm:sqref>AU224</xm:sqref>
        </x14:conditionalFormatting>
        <x14:conditionalFormatting xmlns:xm="http://schemas.microsoft.com/office/excel/2006/main">
          <x14:cfRule type="containsText" priority="11980" operator="containsText" id="{CC935844-CABD-4D58-82A5-E3AA28BB1613}">
            <xm:f>NOT(ISERROR(SEARCH('Listados Datos'!$T$3,AE224)))</xm:f>
            <xm:f>'Listados Datos'!$T$3</xm:f>
            <x14:dxf>
              <fill>
                <patternFill patternType="solid">
                  <bgColor rgb="FFC00000"/>
                </patternFill>
              </fill>
            </x14:dxf>
          </x14:cfRule>
          <x14:cfRule type="containsText" priority="11981" operator="containsText" id="{34A96026-41C5-4B20-84D0-09F0424161E3}">
            <xm:f>NOT(ISERROR(SEARCH('Listados Datos'!$T$4,AE224)))</xm:f>
            <xm:f>'Listados Datos'!$T$4</xm:f>
            <x14:dxf>
              <font>
                <b/>
                <i val="0"/>
                <color theme="0"/>
              </font>
              <fill>
                <patternFill>
                  <bgColor rgb="FFE26B0A"/>
                </patternFill>
              </fill>
            </x14:dxf>
          </x14:cfRule>
          <x14:cfRule type="containsText" priority="11982" operator="containsText" id="{37DD50E2-E15F-4F41-A65A-A440CAD1A49A}">
            <xm:f>NOT(ISERROR(SEARCH('Listados Datos'!$T$5,AE224)))</xm:f>
            <xm:f>'Listados Datos'!$T$5</xm:f>
            <x14:dxf>
              <font>
                <b/>
                <i val="0"/>
                <color auto="1"/>
              </font>
              <fill>
                <patternFill>
                  <bgColor rgb="FFFFFF00"/>
                </patternFill>
              </fill>
            </x14:dxf>
          </x14:cfRule>
          <x14:cfRule type="containsText" priority="11983" operator="containsText" id="{23B0622E-99FC-4823-BF7C-12FE124AC356}">
            <xm:f>NOT(ISERROR(SEARCH('Listados Datos'!$T$6,AE224)))</xm:f>
            <xm:f>'Listados Datos'!$T$6</xm:f>
            <x14:dxf>
              <font>
                <b/>
                <i val="0"/>
              </font>
              <fill>
                <patternFill>
                  <bgColor rgb="FF92D050"/>
                </patternFill>
              </fill>
            </x14:dxf>
          </x14:cfRule>
          <xm:sqref>AE224:AF224</xm:sqref>
        </x14:conditionalFormatting>
        <x14:conditionalFormatting xmlns:xm="http://schemas.microsoft.com/office/excel/2006/main">
          <x14:cfRule type="containsText" priority="11976" operator="containsText" id="{7BDEFC64-C42C-4081-82E0-2F49044C3919}">
            <xm:f>NOT(ISERROR(SEARCH('Listados Datos'!$T$3,AA224)))</xm:f>
            <xm:f>'Listados Datos'!$T$3</xm:f>
            <x14:dxf>
              <fill>
                <patternFill patternType="solid">
                  <bgColor rgb="FFC00000"/>
                </patternFill>
              </fill>
            </x14:dxf>
          </x14:cfRule>
          <x14:cfRule type="containsText" priority="11977" operator="containsText" id="{FD20074F-8D59-4C8C-B78F-D65389F746DD}">
            <xm:f>NOT(ISERROR(SEARCH('Listados Datos'!$T$4,AA224)))</xm:f>
            <xm:f>'Listados Datos'!$T$4</xm:f>
            <x14:dxf>
              <font>
                <b/>
                <i val="0"/>
                <color theme="0"/>
              </font>
              <fill>
                <patternFill>
                  <bgColor rgb="FFE26B0A"/>
                </patternFill>
              </fill>
            </x14:dxf>
          </x14:cfRule>
          <x14:cfRule type="containsText" priority="11978" operator="containsText" id="{03F4129F-5465-4456-9579-A48CCC7A6B18}">
            <xm:f>NOT(ISERROR(SEARCH('Listados Datos'!$T$5,AA224)))</xm:f>
            <xm:f>'Listados Datos'!$T$5</xm:f>
            <x14:dxf>
              <font>
                <b/>
                <i val="0"/>
                <color auto="1"/>
              </font>
              <fill>
                <patternFill>
                  <bgColor rgb="FFFFFF00"/>
                </patternFill>
              </fill>
            </x14:dxf>
          </x14:cfRule>
          <x14:cfRule type="containsText" priority="11979" operator="containsText" id="{88178AC9-E1A5-4B6A-B4BA-DE5EBE910A0C}">
            <xm:f>NOT(ISERROR(SEARCH('Listados Datos'!$T$6,AA224)))</xm:f>
            <xm:f>'Listados Datos'!$T$6</xm:f>
            <x14:dxf>
              <font>
                <b/>
                <i val="0"/>
              </font>
              <fill>
                <patternFill>
                  <bgColor rgb="FF92D050"/>
                </patternFill>
              </fill>
            </x14:dxf>
          </x14:cfRule>
          <xm:sqref>AA224</xm:sqref>
        </x14:conditionalFormatting>
        <x14:conditionalFormatting xmlns:xm="http://schemas.microsoft.com/office/excel/2006/main">
          <x14:cfRule type="containsText" priority="11966" operator="containsText" id="{EBB71E95-1572-453D-8B93-73DAD1D941FC}">
            <xm:f>NOT(ISERROR(SEARCH('Listados Datos'!$P$3,Y224)))</xm:f>
            <xm:f>'Listados Datos'!$P$3</xm:f>
            <x14:dxf>
              <fill>
                <patternFill>
                  <bgColor rgb="FF99CC00"/>
                </patternFill>
              </fill>
            </x14:dxf>
          </x14:cfRule>
          <x14:cfRule type="containsText" priority="11967" operator="containsText" id="{FEA0A696-F767-41A5-B430-58E7E8B120C1}">
            <xm:f>NOT(ISERROR(SEARCH('Listados Datos'!$P$4,Y224)))</xm:f>
            <xm:f>'Listados Datos'!$P$4</xm:f>
            <x14:dxf>
              <fill>
                <patternFill>
                  <bgColor rgb="FF33CC33"/>
                </patternFill>
              </fill>
            </x14:dxf>
          </x14:cfRule>
          <x14:cfRule type="containsText" priority="11968" operator="containsText" id="{176F6618-D0CE-4A44-8E6E-20DB7ABF41D5}">
            <xm:f>NOT(ISERROR(SEARCH('Listados Datos'!$P$5,Y224)))</xm:f>
            <xm:f>'Listados Datos'!$P$5</xm:f>
            <x14:dxf>
              <fill>
                <patternFill>
                  <bgColor rgb="FFFFFF00"/>
                </patternFill>
              </fill>
            </x14:dxf>
          </x14:cfRule>
          <x14:cfRule type="containsText" priority="11969" operator="containsText" id="{CEF36D21-DB5B-42FA-AFB9-63023F8433A6}">
            <xm:f>NOT(ISERROR(SEARCH('Listados Datos'!$P$6,Y224)))</xm:f>
            <xm:f>'Listados Datos'!$P$6</xm:f>
            <x14:dxf>
              <fill>
                <patternFill>
                  <bgColor rgb="FFFFC000"/>
                </patternFill>
              </fill>
            </x14:dxf>
          </x14:cfRule>
          <x14:cfRule type="containsText" priority="11970" operator="containsText" id="{656F02AB-F16A-4653-9DC5-07F93207CE70}">
            <xm:f>NOT(ISERROR(SEARCH('Listados Datos'!$P$7,Y224)))</xm:f>
            <xm:f>'Listados Datos'!$P$7</xm:f>
            <x14:dxf>
              <fill>
                <patternFill>
                  <bgColor rgb="FFFF0000"/>
                </patternFill>
              </fill>
            </x14:dxf>
          </x14:cfRule>
          <xm:sqref>Y224</xm:sqref>
        </x14:conditionalFormatting>
        <x14:conditionalFormatting xmlns:xm="http://schemas.microsoft.com/office/excel/2006/main">
          <x14:cfRule type="containsText" priority="11952" operator="containsText" id="{538C615E-9855-4EAF-A6C1-F748C7A91032}">
            <xm:f>NOT(ISERROR(SEARCH('Listados Datos'!$T$3,AW224)))</xm:f>
            <xm:f>'Listados Datos'!$T$3</xm:f>
            <x14:dxf>
              <fill>
                <patternFill patternType="solid">
                  <bgColor rgb="FFC00000"/>
                </patternFill>
              </fill>
            </x14:dxf>
          </x14:cfRule>
          <x14:cfRule type="containsText" priority="11953" operator="containsText" id="{D2B48EA9-2D12-4894-AFAB-3E99CAD6333E}">
            <xm:f>NOT(ISERROR(SEARCH('Listados Datos'!$T$4,AW224)))</xm:f>
            <xm:f>'Listados Datos'!$T$4</xm:f>
            <x14:dxf>
              <font>
                <b/>
                <i val="0"/>
                <color theme="0"/>
              </font>
              <fill>
                <patternFill>
                  <bgColor rgb="FFE26B0A"/>
                </patternFill>
              </fill>
            </x14:dxf>
          </x14:cfRule>
          <x14:cfRule type="containsText" priority="11954" operator="containsText" id="{B3A411DA-1D0D-433D-AC4B-AACD9687A429}">
            <xm:f>NOT(ISERROR(SEARCH('Listados Datos'!$T$5,AW224)))</xm:f>
            <xm:f>'Listados Datos'!$T$5</xm:f>
            <x14:dxf>
              <font>
                <b/>
                <i val="0"/>
                <color auto="1"/>
              </font>
              <fill>
                <patternFill>
                  <bgColor rgb="FFFFFF00"/>
                </patternFill>
              </fill>
            </x14:dxf>
          </x14:cfRule>
          <x14:cfRule type="containsText" priority="11955" operator="containsText" id="{F1E9BF7C-C7C9-4D43-8D1C-F1F16A3DFBE1}">
            <xm:f>NOT(ISERROR(SEARCH('Listados Datos'!$T$6,AW224)))</xm:f>
            <xm:f>'Listados Datos'!$T$6</xm:f>
            <x14:dxf>
              <font>
                <b/>
                <i val="0"/>
              </font>
              <fill>
                <patternFill>
                  <bgColor rgb="FF92D050"/>
                </patternFill>
              </fill>
            </x14:dxf>
          </x14:cfRule>
          <xm:sqref>AW224</xm:sqref>
        </x14:conditionalFormatting>
        <x14:conditionalFormatting xmlns:xm="http://schemas.microsoft.com/office/excel/2006/main">
          <x14:cfRule type="containsText" priority="11938" operator="containsText" id="{B0D829E3-453F-4470-BB2C-E34B30704AD1}">
            <xm:f>NOT(ISERROR(SEARCH('Listados Datos'!$T$3,AE236)))</xm:f>
            <xm:f>'Listados Datos'!$T$3</xm:f>
            <x14:dxf>
              <fill>
                <patternFill patternType="solid">
                  <bgColor rgb="FFC00000"/>
                </patternFill>
              </fill>
            </x14:dxf>
          </x14:cfRule>
          <x14:cfRule type="containsText" priority="11939" operator="containsText" id="{7A12B0D9-B1A1-4C21-95E4-6A4D22DE744D}">
            <xm:f>NOT(ISERROR(SEARCH('Listados Datos'!$T$4,AE236)))</xm:f>
            <xm:f>'Listados Datos'!$T$4</xm:f>
            <x14:dxf>
              <font>
                <b/>
                <i val="0"/>
                <color theme="0"/>
              </font>
              <fill>
                <patternFill>
                  <bgColor rgb="FFE26B0A"/>
                </patternFill>
              </fill>
            </x14:dxf>
          </x14:cfRule>
          <x14:cfRule type="containsText" priority="11940" operator="containsText" id="{F8A256A0-FA63-4EF4-A7F6-67411DDDEBFF}">
            <xm:f>NOT(ISERROR(SEARCH('Listados Datos'!$T$5,AE236)))</xm:f>
            <xm:f>'Listados Datos'!$T$5</xm:f>
            <x14:dxf>
              <font>
                <b/>
                <i val="0"/>
                <color auto="1"/>
              </font>
              <fill>
                <patternFill>
                  <bgColor rgb="FFFFFF00"/>
                </patternFill>
              </fill>
            </x14:dxf>
          </x14:cfRule>
          <x14:cfRule type="containsText" priority="11941" operator="containsText" id="{13586994-E501-4315-8BDA-D9D2A0531E02}">
            <xm:f>NOT(ISERROR(SEARCH('Listados Datos'!$T$6,AE236)))</xm:f>
            <xm:f>'Listados Datos'!$T$6</xm:f>
            <x14:dxf>
              <font>
                <b/>
                <i val="0"/>
              </font>
              <fill>
                <patternFill>
                  <bgColor rgb="FF92D050"/>
                </patternFill>
              </fill>
            </x14:dxf>
          </x14:cfRule>
          <xm:sqref>AE236:AF236</xm:sqref>
        </x14:conditionalFormatting>
        <x14:conditionalFormatting xmlns:xm="http://schemas.microsoft.com/office/excel/2006/main">
          <x14:cfRule type="containsText" priority="11934" operator="containsText" id="{33F94C42-8EB1-4AA6-9D98-3D188476B0CC}">
            <xm:f>NOT(ISERROR(SEARCH('Listados Datos'!$T$3,AA236)))</xm:f>
            <xm:f>'Listados Datos'!$T$3</xm:f>
            <x14:dxf>
              <fill>
                <patternFill patternType="solid">
                  <bgColor rgb="FFC00000"/>
                </patternFill>
              </fill>
            </x14:dxf>
          </x14:cfRule>
          <x14:cfRule type="containsText" priority="11935" operator="containsText" id="{7DCCB15E-73FA-4053-9FD2-E4276DAC6046}">
            <xm:f>NOT(ISERROR(SEARCH('Listados Datos'!$T$4,AA236)))</xm:f>
            <xm:f>'Listados Datos'!$T$4</xm:f>
            <x14:dxf>
              <font>
                <b/>
                <i val="0"/>
                <color theme="0"/>
              </font>
              <fill>
                <patternFill>
                  <bgColor rgb="FFE26B0A"/>
                </patternFill>
              </fill>
            </x14:dxf>
          </x14:cfRule>
          <x14:cfRule type="containsText" priority="11936" operator="containsText" id="{D642C1B5-ECAF-4449-A1AA-55F5D6688262}">
            <xm:f>NOT(ISERROR(SEARCH('Listados Datos'!$T$5,AA236)))</xm:f>
            <xm:f>'Listados Datos'!$T$5</xm:f>
            <x14:dxf>
              <font>
                <b/>
                <i val="0"/>
                <color auto="1"/>
              </font>
              <fill>
                <patternFill>
                  <bgColor rgb="FFFFFF00"/>
                </patternFill>
              </fill>
            </x14:dxf>
          </x14:cfRule>
          <x14:cfRule type="containsText" priority="11937" operator="containsText" id="{6AF32446-C780-4CEF-96F0-1DE9CA293A82}">
            <xm:f>NOT(ISERROR(SEARCH('Listados Datos'!$T$6,AA236)))</xm:f>
            <xm:f>'Listados Datos'!$T$6</xm:f>
            <x14:dxf>
              <font>
                <b/>
                <i val="0"/>
              </font>
              <fill>
                <patternFill>
                  <bgColor rgb="FF92D050"/>
                </patternFill>
              </fill>
            </x14:dxf>
          </x14:cfRule>
          <xm:sqref>AA236</xm:sqref>
        </x14:conditionalFormatting>
        <x14:conditionalFormatting xmlns:xm="http://schemas.microsoft.com/office/excel/2006/main">
          <x14:cfRule type="containsText" priority="11924" operator="containsText" id="{81CE8143-FA58-4BEE-BF86-F415FA6B4A7D}">
            <xm:f>NOT(ISERROR(SEARCH('Listados Datos'!$P$3,Y236)))</xm:f>
            <xm:f>'Listados Datos'!$P$3</xm:f>
            <x14:dxf>
              <fill>
                <patternFill>
                  <bgColor rgb="FF99CC00"/>
                </patternFill>
              </fill>
            </x14:dxf>
          </x14:cfRule>
          <x14:cfRule type="containsText" priority="11925" operator="containsText" id="{57B96B8E-9EA7-44D3-9E97-2244D0E70BDC}">
            <xm:f>NOT(ISERROR(SEARCH('Listados Datos'!$P$4,Y236)))</xm:f>
            <xm:f>'Listados Datos'!$P$4</xm:f>
            <x14:dxf>
              <fill>
                <patternFill>
                  <bgColor rgb="FF33CC33"/>
                </patternFill>
              </fill>
            </x14:dxf>
          </x14:cfRule>
          <x14:cfRule type="containsText" priority="11926" operator="containsText" id="{3DAAC60E-2731-41E4-BCCC-D8B0955AC262}">
            <xm:f>NOT(ISERROR(SEARCH('Listados Datos'!$P$5,Y236)))</xm:f>
            <xm:f>'Listados Datos'!$P$5</xm:f>
            <x14:dxf>
              <fill>
                <patternFill>
                  <bgColor rgb="FFFFFF00"/>
                </patternFill>
              </fill>
            </x14:dxf>
          </x14:cfRule>
          <x14:cfRule type="containsText" priority="11927" operator="containsText" id="{F42366F1-C147-472C-BCC4-5B401716AE69}">
            <xm:f>NOT(ISERROR(SEARCH('Listados Datos'!$P$6,Y236)))</xm:f>
            <xm:f>'Listados Datos'!$P$6</xm:f>
            <x14:dxf>
              <fill>
                <patternFill>
                  <bgColor rgb="FFFFC000"/>
                </patternFill>
              </fill>
            </x14:dxf>
          </x14:cfRule>
          <x14:cfRule type="containsText" priority="11928" operator="containsText" id="{137C34A6-711F-4430-B17A-F0EDFB07E798}">
            <xm:f>NOT(ISERROR(SEARCH('Listados Datos'!$P$7,Y236)))</xm:f>
            <xm:f>'Listados Datos'!$P$7</xm:f>
            <x14:dxf>
              <fill>
                <patternFill>
                  <bgColor rgb="FFFF0000"/>
                </patternFill>
              </fill>
            </x14:dxf>
          </x14:cfRule>
          <xm:sqref>Y236</xm:sqref>
        </x14:conditionalFormatting>
        <x14:conditionalFormatting xmlns:xm="http://schemas.microsoft.com/office/excel/2006/main">
          <x14:cfRule type="containsText" priority="11910" operator="containsText" id="{62DC5599-E97B-4E0E-88E8-480844FCF532}">
            <xm:f>NOT(ISERROR(SEARCH('Listados Datos'!$T$3,AW236)))</xm:f>
            <xm:f>'Listados Datos'!$T$3</xm:f>
            <x14:dxf>
              <fill>
                <patternFill patternType="solid">
                  <bgColor rgb="FFC00000"/>
                </patternFill>
              </fill>
            </x14:dxf>
          </x14:cfRule>
          <x14:cfRule type="containsText" priority="11911" operator="containsText" id="{8BE2FD6F-6127-4FC4-ACC0-07874E5CEDC4}">
            <xm:f>NOT(ISERROR(SEARCH('Listados Datos'!$T$4,AW236)))</xm:f>
            <xm:f>'Listados Datos'!$T$4</xm:f>
            <x14:dxf>
              <font>
                <b/>
                <i val="0"/>
                <color theme="0"/>
              </font>
              <fill>
                <patternFill>
                  <bgColor rgb="FFE26B0A"/>
                </patternFill>
              </fill>
            </x14:dxf>
          </x14:cfRule>
          <x14:cfRule type="containsText" priority="11912" operator="containsText" id="{1F284C80-2DCA-477F-B3F9-3342F5219047}">
            <xm:f>NOT(ISERROR(SEARCH('Listados Datos'!$T$5,AW236)))</xm:f>
            <xm:f>'Listados Datos'!$T$5</xm:f>
            <x14:dxf>
              <font>
                <b/>
                <i val="0"/>
                <color auto="1"/>
              </font>
              <fill>
                <patternFill>
                  <bgColor rgb="FFFFFF00"/>
                </patternFill>
              </fill>
            </x14:dxf>
          </x14:cfRule>
          <x14:cfRule type="containsText" priority="11913" operator="containsText" id="{36F78A65-060F-48BB-A5C8-B53046B06C8C}">
            <xm:f>NOT(ISERROR(SEARCH('Listados Datos'!$T$6,AW236)))</xm:f>
            <xm:f>'Listados Datos'!$T$6</xm:f>
            <x14:dxf>
              <font>
                <b/>
                <i val="0"/>
              </font>
              <fill>
                <patternFill>
                  <bgColor rgb="FF92D050"/>
                </patternFill>
              </fill>
            </x14:dxf>
          </x14:cfRule>
          <xm:sqref>AW236</xm:sqref>
        </x14:conditionalFormatting>
        <x14:conditionalFormatting xmlns:xm="http://schemas.microsoft.com/office/excel/2006/main">
          <x14:cfRule type="containsText" priority="11764" operator="containsText" id="{858F10FC-283D-4EA6-B4A3-A3136E37C03B}">
            <xm:f>NOT(ISERROR(SEARCH('Listados Datos'!$P$3,AU247)))</xm:f>
            <xm:f>'Listados Datos'!$P$3</xm:f>
            <x14:dxf>
              <fill>
                <patternFill>
                  <bgColor rgb="FF99CC00"/>
                </patternFill>
              </fill>
            </x14:dxf>
          </x14:cfRule>
          <x14:cfRule type="containsText" priority="11765" operator="containsText" id="{C7173641-3D84-4123-829D-F030DB18B645}">
            <xm:f>NOT(ISERROR(SEARCH('Listados Datos'!$P$4,AU247)))</xm:f>
            <xm:f>'Listados Datos'!$P$4</xm:f>
            <x14:dxf>
              <fill>
                <patternFill>
                  <bgColor rgb="FF33CC33"/>
                </patternFill>
              </fill>
            </x14:dxf>
          </x14:cfRule>
          <x14:cfRule type="containsText" priority="11766" operator="containsText" id="{7934605A-476E-4E62-8CEF-2310B23C8E6D}">
            <xm:f>NOT(ISERROR(SEARCH('Listados Datos'!$P$5,AU247)))</xm:f>
            <xm:f>'Listados Datos'!$P$5</xm:f>
            <x14:dxf>
              <fill>
                <patternFill>
                  <bgColor rgb="FFFFFF00"/>
                </patternFill>
              </fill>
            </x14:dxf>
          </x14:cfRule>
          <x14:cfRule type="containsText" priority="11767" operator="containsText" id="{2C91D183-C44B-4BCB-878E-4616FDE5A8ED}">
            <xm:f>NOT(ISERROR(SEARCH('Listados Datos'!$P$6,AU247)))</xm:f>
            <xm:f>'Listados Datos'!$P$6</xm:f>
            <x14:dxf>
              <fill>
                <patternFill>
                  <bgColor rgb="FFFFC000"/>
                </patternFill>
              </fill>
            </x14:dxf>
          </x14:cfRule>
          <x14:cfRule type="containsText" priority="11768" operator="containsText" id="{711A273B-8DF3-49E2-AE34-55B8BD121505}">
            <xm:f>NOT(ISERROR(SEARCH('Listados Datos'!$P$7,AU247)))</xm:f>
            <xm:f>'Listados Datos'!$P$7</xm:f>
            <x14:dxf>
              <fill>
                <patternFill>
                  <bgColor rgb="FFFF0000"/>
                </patternFill>
              </fill>
            </x14:dxf>
          </x14:cfRule>
          <xm:sqref>AU247</xm:sqref>
        </x14:conditionalFormatting>
        <x14:conditionalFormatting xmlns:xm="http://schemas.microsoft.com/office/excel/2006/main">
          <x14:cfRule type="containsText" priority="11830" operator="containsText" id="{E883D4BF-31A0-4DD3-BB82-56E48F3C6253}">
            <xm:f>NOT(ISERROR(SEARCH('Listados Datos'!$T$3,AW249)))</xm:f>
            <xm:f>'Listados Datos'!$T$3</xm:f>
            <x14:dxf>
              <fill>
                <patternFill patternType="solid">
                  <bgColor rgb="FFC00000"/>
                </patternFill>
              </fill>
            </x14:dxf>
          </x14:cfRule>
          <x14:cfRule type="containsText" priority="11831" operator="containsText" id="{FE1529DC-E61A-431A-A541-BBF3F2103B02}">
            <xm:f>NOT(ISERROR(SEARCH('Listados Datos'!$T$4,AW249)))</xm:f>
            <xm:f>'Listados Datos'!$T$4</xm:f>
            <x14:dxf>
              <font>
                <b/>
                <i val="0"/>
                <color theme="0"/>
              </font>
              <fill>
                <patternFill>
                  <bgColor rgb="FFE26B0A"/>
                </patternFill>
              </fill>
            </x14:dxf>
          </x14:cfRule>
          <x14:cfRule type="containsText" priority="11832" operator="containsText" id="{07CDC854-348B-42C0-AF86-D2B4F823C182}">
            <xm:f>NOT(ISERROR(SEARCH('Listados Datos'!$T$5,AW249)))</xm:f>
            <xm:f>'Listados Datos'!$T$5</xm:f>
            <x14:dxf>
              <font>
                <b/>
                <i val="0"/>
                <color auto="1"/>
              </font>
              <fill>
                <patternFill>
                  <bgColor rgb="FFFFFF00"/>
                </patternFill>
              </fill>
            </x14:dxf>
          </x14:cfRule>
          <x14:cfRule type="containsText" priority="11833" operator="containsText" id="{95E9E418-029C-46C4-B449-0078A104B8CB}">
            <xm:f>NOT(ISERROR(SEARCH('Listados Datos'!$T$6,AW249)))</xm:f>
            <xm:f>'Listados Datos'!$T$6</xm:f>
            <x14:dxf>
              <font>
                <b/>
                <i val="0"/>
              </font>
              <fill>
                <patternFill>
                  <bgColor rgb="FF92D050"/>
                </patternFill>
              </fill>
            </x14:dxf>
          </x14:cfRule>
          <xm:sqref>AW249</xm:sqref>
        </x14:conditionalFormatting>
        <x14:conditionalFormatting xmlns:xm="http://schemas.microsoft.com/office/excel/2006/main">
          <x14:cfRule type="containsText" priority="11820" operator="containsText" id="{3F68B99B-AE31-4C2B-82D5-E4B99FE81264}">
            <xm:f>NOT(ISERROR(SEARCH('Listados Datos'!$P$3,AU249)))</xm:f>
            <xm:f>'Listados Datos'!$P$3</xm:f>
            <x14:dxf>
              <fill>
                <patternFill>
                  <bgColor rgb="FF99CC00"/>
                </patternFill>
              </fill>
            </x14:dxf>
          </x14:cfRule>
          <x14:cfRule type="containsText" priority="11821" operator="containsText" id="{DA03782D-A9D5-42E3-B31C-AF1A83EA911A}">
            <xm:f>NOT(ISERROR(SEARCH('Listados Datos'!$P$4,AU249)))</xm:f>
            <xm:f>'Listados Datos'!$P$4</xm:f>
            <x14:dxf>
              <fill>
                <patternFill>
                  <bgColor rgb="FF33CC33"/>
                </patternFill>
              </fill>
            </x14:dxf>
          </x14:cfRule>
          <x14:cfRule type="containsText" priority="11822" operator="containsText" id="{987B1607-4259-448E-8CF9-36862080A73F}">
            <xm:f>NOT(ISERROR(SEARCH('Listados Datos'!$P$5,AU249)))</xm:f>
            <xm:f>'Listados Datos'!$P$5</xm:f>
            <x14:dxf>
              <fill>
                <patternFill>
                  <bgColor rgb="FFFFFF00"/>
                </patternFill>
              </fill>
            </x14:dxf>
          </x14:cfRule>
          <x14:cfRule type="containsText" priority="11823" operator="containsText" id="{4DF2729C-7A1C-4999-91DF-69CF6EF2BDDA}">
            <xm:f>NOT(ISERROR(SEARCH('Listados Datos'!$P$6,AU249)))</xm:f>
            <xm:f>'Listados Datos'!$P$6</xm:f>
            <x14:dxf>
              <fill>
                <patternFill>
                  <bgColor rgb="FFFFC000"/>
                </patternFill>
              </fill>
            </x14:dxf>
          </x14:cfRule>
          <x14:cfRule type="containsText" priority="11824" operator="containsText" id="{D8ACD6D0-E962-4100-BF66-B2007362335B}">
            <xm:f>NOT(ISERROR(SEARCH('Listados Datos'!$P$7,AU249)))</xm:f>
            <xm:f>'Listados Datos'!$P$7</xm:f>
            <x14:dxf>
              <fill>
                <patternFill>
                  <bgColor rgb="FFFF0000"/>
                </patternFill>
              </fill>
            </x14:dxf>
          </x14:cfRule>
          <xm:sqref>AU249</xm:sqref>
        </x14:conditionalFormatting>
        <x14:conditionalFormatting xmlns:xm="http://schemas.microsoft.com/office/excel/2006/main">
          <x14:cfRule type="containsText" priority="11788" operator="containsText" id="{BF6626B3-F91E-4890-B32C-FB3FE02B2039}">
            <xm:f>NOT(ISERROR(SEARCH('Listados Datos'!$T$3,AW246)))</xm:f>
            <xm:f>'Listados Datos'!$T$3</xm:f>
            <x14:dxf>
              <fill>
                <patternFill patternType="solid">
                  <bgColor rgb="FFC00000"/>
                </patternFill>
              </fill>
            </x14:dxf>
          </x14:cfRule>
          <x14:cfRule type="containsText" priority="11789" operator="containsText" id="{DE404083-52AA-42E1-8144-A2A64C2E7030}">
            <xm:f>NOT(ISERROR(SEARCH('Listados Datos'!$T$4,AW246)))</xm:f>
            <xm:f>'Listados Datos'!$T$4</xm:f>
            <x14:dxf>
              <font>
                <b/>
                <i val="0"/>
                <color theme="0"/>
              </font>
              <fill>
                <patternFill>
                  <bgColor rgb="FFE26B0A"/>
                </patternFill>
              </fill>
            </x14:dxf>
          </x14:cfRule>
          <x14:cfRule type="containsText" priority="11790" operator="containsText" id="{2CE36DEA-16B0-4502-9ADF-1CA537398041}">
            <xm:f>NOT(ISERROR(SEARCH('Listados Datos'!$T$5,AW246)))</xm:f>
            <xm:f>'Listados Datos'!$T$5</xm:f>
            <x14:dxf>
              <font>
                <b/>
                <i val="0"/>
                <color auto="1"/>
              </font>
              <fill>
                <patternFill>
                  <bgColor rgb="FFFFFF00"/>
                </patternFill>
              </fill>
            </x14:dxf>
          </x14:cfRule>
          <x14:cfRule type="containsText" priority="11791" operator="containsText" id="{B091DB2B-192A-4D13-9B2E-E136624E9381}">
            <xm:f>NOT(ISERROR(SEARCH('Listados Datos'!$T$6,AW246)))</xm:f>
            <xm:f>'Listados Datos'!$T$6</xm:f>
            <x14:dxf>
              <font>
                <b/>
                <i val="0"/>
              </font>
              <fill>
                <patternFill>
                  <bgColor rgb="FF92D050"/>
                </patternFill>
              </fill>
            </x14:dxf>
          </x14:cfRule>
          <xm:sqref>AW246</xm:sqref>
        </x14:conditionalFormatting>
        <x14:conditionalFormatting xmlns:xm="http://schemas.microsoft.com/office/excel/2006/main">
          <x14:cfRule type="containsText" priority="11778" operator="containsText" id="{235D443B-316E-48D5-8170-B62DC012598C}">
            <xm:f>NOT(ISERROR(SEARCH('Listados Datos'!$P$3,AU246)))</xm:f>
            <xm:f>'Listados Datos'!$P$3</xm:f>
            <x14:dxf>
              <fill>
                <patternFill>
                  <bgColor rgb="FF99CC00"/>
                </patternFill>
              </fill>
            </x14:dxf>
          </x14:cfRule>
          <x14:cfRule type="containsText" priority="11779" operator="containsText" id="{40A9A1EC-1157-48D5-A2CE-B18EC5D02D53}">
            <xm:f>NOT(ISERROR(SEARCH('Listados Datos'!$P$4,AU246)))</xm:f>
            <xm:f>'Listados Datos'!$P$4</xm:f>
            <x14:dxf>
              <fill>
                <patternFill>
                  <bgColor rgb="FF33CC33"/>
                </patternFill>
              </fill>
            </x14:dxf>
          </x14:cfRule>
          <x14:cfRule type="containsText" priority="11780" operator="containsText" id="{F6E90CCA-4135-460C-82E9-2930FA0D6E33}">
            <xm:f>NOT(ISERROR(SEARCH('Listados Datos'!$P$5,AU246)))</xm:f>
            <xm:f>'Listados Datos'!$P$5</xm:f>
            <x14:dxf>
              <fill>
                <patternFill>
                  <bgColor rgb="FFFFFF00"/>
                </patternFill>
              </fill>
            </x14:dxf>
          </x14:cfRule>
          <x14:cfRule type="containsText" priority="11781" operator="containsText" id="{3DF60E11-645F-4F64-940B-EA8933A8A5FB}">
            <xm:f>NOT(ISERROR(SEARCH('Listados Datos'!$P$6,AU246)))</xm:f>
            <xm:f>'Listados Datos'!$P$6</xm:f>
            <x14:dxf>
              <fill>
                <patternFill>
                  <bgColor rgb="FFFFC000"/>
                </patternFill>
              </fill>
            </x14:dxf>
          </x14:cfRule>
          <x14:cfRule type="containsText" priority="11782" operator="containsText" id="{7015D6E0-C26C-4AA3-9D3C-05D1B36DCD32}">
            <xm:f>NOT(ISERROR(SEARCH('Listados Datos'!$P$7,AU246)))</xm:f>
            <xm:f>'Listados Datos'!$P$7</xm:f>
            <x14:dxf>
              <fill>
                <patternFill>
                  <bgColor rgb="FFFF0000"/>
                </patternFill>
              </fill>
            </x14:dxf>
          </x14:cfRule>
          <xm:sqref>AU246</xm:sqref>
        </x14:conditionalFormatting>
        <x14:conditionalFormatting xmlns:xm="http://schemas.microsoft.com/office/excel/2006/main">
          <x14:cfRule type="containsText" priority="11896" operator="containsText" id="{CDF3822D-4CA7-4BEF-8CD0-FCE08AEB2E53}">
            <xm:f>NOT(ISERROR(SEARCH('Listados Datos'!$T$3,AE244)))</xm:f>
            <xm:f>'Listados Datos'!$T$3</xm:f>
            <x14:dxf>
              <fill>
                <patternFill patternType="solid">
                  <bgColor rgb="FFC00000"/>
                </patternFill>
              </fill>
            </x14:dxf>
          </x14:cfRule>
          <x14:cfRule type="containsText" priority="11897" operator="containsText" id="{DF25219C-42A4-46A2-84A2-BEED7BADCBC6}">
            <xm:f>NOT(ISERROR(SEARCH('Listados Datos'!$T$4,AE244)))</xm:f>
            <xm:f>'Listados Datos'!$T$4</xm:f>
            <x14:dxf>
              <font>
                <b/>
                <i val="0"/>
                <color theme="0"/>
              </font>
              <fill>
                <patternFill>
                  <bgColor rgb="FFE26B0A"/>
                </patternFill>
              </fill>
            </x14:dxf>
          </x14:cfRule>
          <x14:cfRule type="containsText" priority="11898" operator="containsText" id="{30A69641-0E02-4020-8602-A18B35A7ABE6}">
            <xm:f>NOT(ISERROR(SEARCH('Listados Datos'!$T$5,AE244)))</xm:f>
            <xm:f>'Listados Datos'!$T$5</xm:f>
            <x14:dxf>
              <font>
                <b/>
                <i val="0"/>
                <color auto="1"/>
              </font>
              <fill>
                <patternFill>
                  <bgColor rgb="FFFFFF00"/>
                </patternFill>
              </fill>
            </x14:dxf>
          </x14:cfRule>
          <x14:cfRule type="containsText" priority="11899" operator="containsText" id="{EBD6CDEA-364B-43F2-BCE3-6D490909B24A}">
            <xm:f>NOT(ISERROR(SEARCH('Listados Datos'!$T$6,AE244)))</xm:f>
            <xm:f>'Listados Datos'!$T$6</xm:f>
            <x14:dxf>
              <font>
                <b/>
                <i val="0"/>
              </font>
              <fill>
                <patternFill>
                  <bgColor rgb="FF92D050"/>
                </patternFill>
              </fill>
            </x14:dxf>
          </x14:cfRule>
          <xm:sqref>AE244:AF245 AE249:AF249</xm:sqref>
        </x14:conditionalFormatting>
        <x14:conditionalFormatting xmlns:xm="http://schemas.microsoft.com/office/excel/2006/main">
          <x14:cfRule type="containsText" priority="11892" operator="containsText" id="{62E83910-D198-42E0-8FA7-3E5CE5FA96FD}">
            <xm:f>NOT(ISERROR(SEARCH('Listados Datos'!$T$3,AA244)))</xm:f>
            <xm:f>'Listados Datos'!$T$3</xm:f>
            <x14:dxf>
              <fill>
                <patternFill patternType="solid">
                  <bgColor rgb="FFC00000"/>
                </patternFill>
              </fill>
            </x14:dxf>
          </x14:cfRule>
          <x14:cfRule type="containsText" priority="11893" operator="containsText" id="{D9678E20-1EA4-48D2-BE73-38CF8BD8A65C}">
            <xm:f>NOT(ISERROR(SEARCH('Listados Datos'!$T$4,AA244)))</xm:f>
            <xm:f>'Listados Datos'!$T$4</xm:f>
            <x14:dxf>
              <font>
                <b/>
                <i val="0"/>
                <color theme="0"/>
              </font>
              <fill>
                <patternFill>
                  <bgColor rgb="FFE26B0A"/>
                </patternFill>
              </fill>
            </x14:dxf>
          </x14:cfRule>
          <x14:cfRule type="containsText" priority="11894" operator="containsText" id="{8F4C1AD9-F5ED-4D61-AF42-D29D003FE6AA}">
            <xm:f>NOT(ISERROR(SEARCH('Listados Datos'!$T$5,AA244)))</xm:f>
            <xm:f>'Listados Datos'!$T$5</xm:f>
            <x14:dxf>
              <font>
                <b/>
                <i val="0"/>
                <color auto="1"/>
              </font>
              <fill>
                <patternFill>
                  <bgColor rgb="FFFFFF00"/>
                </patternFill>
              </fill>
            </x14:dxf>
          </x14:cfRule>
          <x14:cfRule type="containsText" priority="11895" operator="containsText" id="{221BE71D-0EE7-4D2F-8D34-3802F4C3097A}">
            <xm:f>NOT(ISERROR(SEARCH('Listados Datos'!$T$6,AA244)))</xm:f>
            <xm:f>'Listados Datos'!$T$6</xm:f>
            <x14:dxf>
              <font>
                <b/>
                <i val="0"/>
              </font>
              <fill>
                <patternFill>
                  <bgColor rgb="FF92D050"/>
                </patternFill>
              </fill>
            </x14:dxf>
          </x14:cfRule>
          <xm:sqref>AA244:AA245</xm:sqref>
        </x14:conditionalFormatting>
        <x14:conditionalFormatting xmlns:xm="http://schemas.microsoft.com/office/excel/2006/main">
          <x14:cfRule type="containsText" priority="11882" operator="containsText" id="{A2DE29FF-02DB-4714-9211-A1CBB3C5C4F3}">
            <xm:f>NOT(ISERROR(SEARCH('Listados Datos'!$P$3,Y244)))</xm:f>
            <xm:f>'Listados Datos'!$P$3</xm:f>
            <x14:dxf>
              <fill>
                <patternFill>
                  <bgColor rgb="FF99CC00"/>
                </patternFill>
              </fill>
            </x14:dxf>
          </x14:cfRule>
          <x14:cfRule type="containsText" priority="11883" operator="containsText" id="{8B7483C1-47F8-49D4-AEC3-1EA378E4DB30}">
            <xm:f>NOT(ISERROR(SEARCH('Listados Datos'!$P$4,Y244)))</xm:f>
            <xm:f>'Listados Datos'!$P$4</xm:f>
            <x14:dxf>
              <fill>
                <patternFill>
                  <bgColor rgb="FF33CC33"/>
                </patternFill>
              </fill>
            </x14:dxf>
          </x14:cfRule>
          <x14:cfRule type="containsText" priority="11884" operator="containsText" id="{63C2F253-C2AC-4132-A4BD-181C8CD06806}">
            <xm:f>NOT(ISERROR(SEARCH('Listados Datos'!$P$5,Y244)))</xm:f>
            <xm:f>'Listados Datos'!$P$5</xm:f>
            <x14:dxf>
              <fill>
                <patternFill>
                  <bgColor rgb="FFFFFF00"/>
                </patternFill>
              </fill>
            </x14:dxf>
          </x14:cfRule>
          <x14:cfRule type="containsText" priority="11885" operator="containsText" id="{83F94168-126A-4F9C-9D86-383578E331EA}">
            <xm:f>NOT(ISERROR(SEARCH('Listados Datos'!$P$6,Y244)))</xm:f>
            <xm:f>'Listados Datos'!$P$6</xm:f>
            <x14:dxf>
              <fill>
                <patternFill>
                  <bgColor rgb="FFFFC000"/>
                </patternFill>
              </fill>
            </x14:dxf>
          </x14:cfRule>
          <x14:cfRule type="containsText" priority="11886" operator="containsText" id="{598125E5-0844-4C67-A721-275360FBEACC}">
            <xm:f>NOT(ISERROR(SEARCH('Listados Datos'!$P$7,Y244)))</xm:f>
            <xm:f>'Listados Datos'!$P$7</xm:f>
            <x14:dxf>
              <fill>
                <patternFill>
                  <bgColor rgb="FFFF0000"/>
                </patternFill>
              </fill>
            </x14:dxf>
          </x14:cfRule>
          <xm:sqref>Y244:Y245</xm:sqref>
        </x14:conditionalFormatting>
        <x14:conditionalFormatting xmlns:xm="http://schemas.microsoft.com/office/excel/2006/main">
          <x14:cfRule type="containsText" priority="11858" operator="containsText" id="{815CF729-F33B-422C-9966-D449637EA82B}">
            <xm:f>NOT(ISERROR(SEARCH('Listados Datos'!$T$3,AW244)))</xm:f>
            <xm:f>'Listados Datos'!$T$3</xm:f>
            <x14:dxf>
              <fill>
                <patternFill patternType="solid">
                  <bgColor rgb="FFC00000"/>
                </patternFill>
              </fill>
            </x14:dxf>
          </x14:cfRule>
          <x14:cfRule type="containsText" priority="11859" operator="containsText" id="{D62FAC60-E627-4478-9EC9-231769CCCDDC}">
            <xm:f>NOT(ISERROR(SEARCH('Listados Datos'!$T$4,AW244)))</xm:f>
            <xm:f>'Listados Datos'!$T$4</xm:f>
            <x14:dxf>
              <font>
                <b/>
                <i val="0"/>
                <color theme="0"/>
              </font>
              <fill>
                <patternFill>
                  <bgColor rgb="FFE26B0A"/>
                </patternFill>
              </fill>
            </x14:dxf>
          </x14:cfRule>
          <x14:cfRule type="containsText" priority="11860" operator="containsText" id="{67A59FB0-56CA-42B6-BF14-ADA7B5D92BD8}">
            <xm:f>NOT(ISERROR(SEARCH('Listados Datos'!$T$5,AW244)))</xm:f>
            <xm:f>'Listados Datos'!$T$5</xm:f>
            <x14:dxf>
              <font>
                <b/>
                <i val="0"/>
                <color auto="1"/>
              </font>
              <fill>
                <patternFill>
                  <bgColor rgb="FFFFFF00"/>
                </patternFill>
              </fill>
            </x14:dxf>
          </x14:cfRule>
          <x14:cfRule type="containsText" priority="11861" operator="containsText" id="{E96AC59D-C6F6-406B-AC0D-CC4684225FB1}">
            <xm:f>NOT(ISERROR(SEARCH('Listados Datos'!$T$6,AW244)))</xm:f>
            <xm:f>'Listados Datos'!$T$6</xm:f>
            <x14:dxf>
              <font>
                <b/>
                <i val="0"/>
              </font>
              <fill>
                <patternFill>
                  <bgColor rgb="FF92D050"/>
                </patternFill>
              </fill>
            </x14:dxf>
          </x14:cfRule>
          <xm:sqref>AW244</xm:sqref>
        </x14:conditionalFormatting>
        <x14:conditionalFormatting xmlns:xm="http://schemas.microsoft.com/office/excel/2006/main">
          <x14:cfRule type="containsText" priority="11848" operator="containsText" id="{1866011B-C9C8-49F9-8392-2136CC26436B}">
            <xm:f>NOT(ISERROR(SEARCH('Listados Datos'!$P$3,AU244)))</xm:f>
            <xm:f>'Listados Datos'!$P$3</xm:f>
            <x14:dxf>
              <fill>
                <patternFill>
                  <bgColor rgb="FF99CC00"/>
                </patternFill>
              </fill>
            </x14:dxf>
          </x14:cfRule>
          <x14:cfRule type="containsText" priority="11849" operator="containsText" id="{C408407A-35BC-4E30-8407-39023F6148C0}">
            <xm:f>NOT(ISERROR(SEARCH('Listados Datos'!$P$4,AU244)))</xm:f>
            <xm:f>'Listados Datos'!$P$4</xm:f>
            <x14:dxf>
              <fill>
                <patternFill>
                  <bgColor rgb="FF33CC33"/>
                </patternFill>
              </fill>
            </x14:dxf>
          </x14:cfRule>
          <x14:cfRule type="containsText" priority="11850" operator="containsText" id="{0A9DAC76-2C04-4796-B3D4-CA1B0F3E8245}">
            <xm:f>NOT(ISERROR(SEARCH('Listados Datos'!$P$5,AU244)))</xm:f>
            <xm:f>'Listados Datos'!$P$5</xm:f>
            <x14:dxf>
              <fill>
                <patternFill>
                  <bgColor rgb="FFFFFF00"/>
                </patternFill>
              </fill>
            </x14:dxf>
          </x14:cfRule>
          <x14:cfRule type="containsText" priority="11851" operator="containsText" id="{B64C7C1C-1F86-4B16-8B87-EA779E73F45F}">
            <xm:f>NOT(ISERROR(SEARCH('Listados Datos'!$P$6,AU244)))</xm:f>
            <xm:f>'Listados Datos'!$P$6</xm:f>
            <x14:dxf>
              <fill>
                <patternFill>
                  <bgColor rgb="FFFFC000"/>
                </patternFill>
              </fill>
            </x14:dxf>
          </x14:cfRule>
          <x14:cfRule type="containsText" priority="11852" operator="containsText" id="{E06E8918-7E04-4A32-B0BB-4E0B9D30B4CB}">
            <xm:f>NOT(ISERROR(SEARCH('Listados Datos'!$P$7,AU244)))</xm:f>
            <xm:f>'Listados Datos'!$P$7</xm:f>
            <x14:dxf>
              <fill>
                <patternFill>
                  <bgColor rgb="FFFF0000"/>
                </patternFill>
              </fill>
            </x14:dxf>
          </x14:cfRule>
          <xm:sqref>AU244</xm:sqref>
        </x14:conditionalFormatting>
        <x14:conditionalFormatting xmlns:xm="http://schemas.microsoft.com/office/excel/2006/main">
          <x14:cfRule type="containsText" priority="11844" operator="containsText" id="{351C91DC-9655-41E3-8110-31A644080EF3}">
            <xm:f>NOT(ISERROR(SEARCH('Listados Datos'!$T$3,AW245)))</xm:f>
            <xm:f>'Listados Datos'!$T$3</xm:f>
            <x14:dxf>
              <fill>
                <patternFill patternType="solid">
                  <bgColor rgb="FFC00000"/>
                </patternFill>
              </fill>
            </x14:dxf>
          </x14:cfRule>
          <x14:cfRule type="containsText" priority="11845" operator="containsText" id="{90AB5964-E034-4F65-8DAC-45E2B5F9ACE0}">
            <xm:f>NOT(ISERROR(SEARCH('Listados Datos'!$T$4,AW245)))</xm:f>
            <xm:f>'Listados Datos'!$T$4</xm:f>
            <x14:dxf>
              <font>
                <b/>
                <i val="0"/>
                <color theme="0"/>
              </font>
              <fill>
                <patternFill>
                  <bgColor rgb="FFE26B0A"/>
                </patternFill>
              </fill>
            </x14:dxf>
          </x14:cfRule>
          <x14:cfRule type="containsText" priority="11846" operator="containsText" id="{1DBD1A53-F503-485C-AC1F-4F5E6CC16F6F}">
            <xm:f>NOT(ISERROR(SEARCH('Listados Datos'!$T$5,AW245)))</xm:f>
            <xm:f>'Listados Datos'!$T$5</xm:f>
            <x14:dxf>
              <font>
                <b/>
                <i val="0"/>
                <color auto="1"/>
              </font>
              <fill>
                <patternFill>
                  <bgColor rgb="FFFFFF00"/>
                </patternFill>
              </fill>
            </x14:dxf>
          </x14:cfRule>
          <x14:cfRule type="containsText" priority="11847" operator="containsText" id="{4D6534F2-691B-427A-9EA3-9ED3074E883D}">
            <xm:f>NOT(ISERROR(SEARCH('Listados Datos'!$T$6,AW245)))</xm:f>
            <xm:f>'Listados Datos'!$T$6</xm:f>
            <x14:dxf>
              <font>
                <b/>
                <i val="0"/>
              </font>
              <fill>
                <patternFill>
                  <bgColor rgb="FF92D050"/>
                </patternFill>
              </fill>
            </x14:dxf>
          </x14:cfRule>
          <xm:sqref>AW245</xm:sqref>
        </x14:conditionalFormatting>
        <x14:conditionalFormatting xmlns:xm="http://schemas.microsoft.com/office/excel/2006/main">
          <x14:cfRule type="containsText" priority="11834" operator="containsText" id="{5F7C373B-6B06-4AD2-A90C-F945B703DE80}">
            <xm:f>NOT(ISERROR(SEARCH('Listados Datos'!$P$3,AU245)))</xm:f>
            <xm:f>'Listados Datos'!$P$3</xm:f>
            <x14:dxf>
              <fill>
                <patternFill>
                  <bgColor rgb="FF99CC00"/>
                </patternFill>
              </fill>
            </x14:dxf>
          </x14:cfRule>
          <x14:cfRule type="containsText" priority="11835" operator="containsText" id="{87AFFE6E-7098-494A-9EBC-CA6E01CE39E1}">
            <xm:f>NOT(ISERROR(SEARCH('Listados Datos'!$P$4,AU245)))</xm:f>
            <xm:f>'Listados Datos'!$P$4</xm:f>
            <x14:dxf>
              <fill>
                <patternFill>
                  <bgColor rgb="FF33CC33"/>
                </patternFill>
              </fill>
            </x14:dxf>
          </x14:cfRule>
          <x14:cfRule type="containsText" priority="11836" operator="containsText" id="{791FFFFC-648E-498C-81C9-91B4DBEFB02F}">
            <xm:f>NOT(ISERROR(SEARCH('Listados Datos'!$P$5,AU245)))</xm:f>
            <xm:f>'Listados Datos'!$P$5</xm:f>
            <x14:dxf>
              <fill>
                <patternFill>
                  <bgColor rgb="FFFFFF00"/>
                </patternFill>
              </fill>
            </x14:dxf>
          </x14:cfRule>
          <x14:cfRule type="containsText" priority="11837" operator="containsText" id="{F30A6C3C-FF91-41CA-83CC-C7454CA1D997}">
            <xm:f>NOT(ISERROR(SEARCH('Listados Datos'!$P$6,AU245)))</xm:f>
            <xm:f>'Listados Datos'!$P$6</xm:f>
            <x14:dxf>
              <fill>
                <patternFill>
                  <bgColor rgb="FFFFC000"/>
                </patternFill>
              </fill>
            </x14:dxf>
          </x14:cfRule>
          <x14:cfRule type="containsText" priority="11838" operator="containsText" id="{3249A0A2-B9ED-409F-BBB1-CEB0047D0D7F}">
            <xm:f>NOT(ISERROR(SEARCH('Listados Datos'!$P$7,AU245)))</xm:f>
            <xm:f>'Listados Datos'!$P$7</xm:f>
            <x14:dxf>
              <fill>
                <patternFill>
                  <bgColor rgb="FFFF0000"/>
                </patternFill>
              </fill>
            </x14:dxf>
          </x14:cfRule>
          <xm:sqref>AU245</xm:sqref>
        </x14:conditionalFormatting>
        <x14:conditionalFormatting xmlns:xm="http://schemas.microsoft.com/office/excel/2006/main">
          <x14:cfRule type="containsText" priority="11816" operator="containsText" id="{F79E7309-BCB1-4206-8C13-9E8D3D4B2FD5}">
            <xm:f>NOT(ISERROR(SEARCH('Listados Datos'!$T$3,AE246)))</xm:f>
            <xm:f>'Listados Datos'!$T$3</xm:f>
            <x14:dxf>
              <fill>
                <patternFill patternType="solid">
                  <bgColor rgb="FFC00000"/>
                </patternFill>
              </fill>
            </x14:dxf>
          </x14:cfRule>
          <x14:cfRule type="containsText" priority="11817" operator="containsText" id="{A7B5FA71-A116-4742-ACE1-D9C10369EED9}">
            <xm:f>NOT(ISERROR(SEARCH('Listados Datos'!$T$4,AE246)))</xm:f>
            <xm:f>'Listados Datos'!$T$4</xm:f>
            <x14:dxf>
              <font>
                <b/>
                <i val="0"/>
                <color theme="0"/>
              </font>
              <fill>
                <patternFill>
                  <bgColor rgb="FFE26B0A"/>
                </patternFill>
              </fill>
            </x14:dxf>
          </x14:cfRule>
          <x14:cfRule type="containsText" priority="11818" operator="containsText" id="{4C66791E-C193-446E-A74C-909C61DC0879}">
            <xm:f>NOT(ISERROR(SEARCH('Listados Datos'!$T$5,AE246)))</xm:f>
            <xm:f>'Listados Datos'!$T$5</xm:f>
            <x14:dxf>
              <font>
                <b/>
                <i val="0"/>
                <color auto="1"/>
              </font>
              <fill>
                <patternFill>
                  <bgColor rgb="FFFFFF00"/>
                </patternFill>
              </fill>
            </x14:dxf>
          </x14:cfRule>
          <x14:cfRule type="containsText" priority="11819" operator="containsText" id="{703C16A0-C6AD-488E-B595-A33FBF55C46A}">
            <xm:f>NOT(ISERROR(SEARCH('Listados Datos'!$T$6,AE246)))</xm:f>
            <xm:f>'Listados Datos'!$T$6</xm:f>
            <x14:dxf>
              <font>
                <b/>
                <i val="0"/>
              </font>
              <fill>
                <patternFill>
                  <bgColor rgb="FF92D050"/>
                </patternFill>
              </fill>
            </x14:dxf>
          </x14:cfRule>
          <xm:sqref>AE246:AF247</xm:sqref>
        </x14:conditionalFormatting>
        <x14:conditionalFormatting xmlns:xm="http://schemas.microsoft.com/office/excel/2006/main">
          <x14:cfRule type="containsText" priority="11812" operator="containsText" id="{3143376D-F9E3-4AA7-87E5-B40BD703DEE7}">
            <xm:f>NOT(ISERROR(SEARCH('Listados Datos'!$T$3,AA246)))</xm:f>
            <xm:f>'Listados Datos'!$T$3</xm:f>
            <x14:dxf>
              <fill>
                <patternFill patternType="solid">
                  <bgColor rgb="FFC00000"/>
                </patternFill>
              </fill>
            </x14:dxf>
          </x14:cfRule>
          <x14:cfRule type="containsText" priority="11813" operator="containsText" id="{357303F7-67D7-41DA-B82E-36A4CFC29DDD}">
            <xm:f>NOT(ISERROR(SEARCH('Listados Datos'!$T$4,AA246)))</xm:f>
            <xm:f>'Listados Datos'!$T$4</xm:f>
            <x14:dxf>
              <font>
                <b/>
                <i val="0"/>
                <color theme="0"/>
              </font>
              <fill>
                <patternFill>
                  <bgColor rgb="FFE26B0A"/>
                </patternFill>
              </fill>
            </x14:dxf>
          </x14:cfRule>
          <x14:cfRule type="containsText" priority="11814" operator="containsText" id="{409B7910-5A4C-455C-ABA1-F25BE62EEF9D}">
            <xm:f>NOT(ISERROR(SEARCH('Listados Datos'!$T$5,AA246)))</xm:f>
            <xm:f>'Listados Datos'!$T$5</xm:f>
            <x14:dxf>
              <font>
                <b/>
                <i val="0"/>
                <color auto="1"/>
              </font>
              <fill>
                <patternFill>
                  <bgColor rgb="FFFFFF00"/>
                </patternFill>
              </fill>
            </x14:dxf>
          </x14:cfRule>
          <x14:cfRule type="containsText" priority="11815" operator="containsText" id="{294CFD89-A07C-4C40-92FF-AB26EF56099F}">
            <xm:f>NOT(ISERROR(SEARCH('Listados Datos'!$T$6,AA246)))</xm:f>
            <xm:f>'Listados Datos'!$T$6</xm:f>
            <x14:dxf>
              <font>
                <b/>
                <i val="0"/>
              </font>
              <fill>
                <patternFill>
                  <bgColor rgb="FF92D050"/>
                </patternFill>
              </fill>
            </x14:dxf>
          </x14:cfRule>
          <xm:sqref>AA246:AA247</xm:sqref>
        </x14:conditionalFormatting>
        <x14:conditionalFormatting xmlns:xm="http://schemas.microsoft.com/office/excel/2006/main">
          <x14:cfRule type="containsText" priority="11802" operator="containsText" id="{8A87E7AE-21D0-4AC4-B8DD-DFA56CBD2F9E}">
            <xm:f>NOT(ISERROR(SEARCH('Listados Datos'!$P$3,Y246)))</xm:f>
            <xm:f>'Listados Datos'!$P$3</xm:f>
            <x14:dxf>
              <fill>
                <patternFill>
                  <bgColor rgb="FF99CC00"/>
                </patternFill>
              </fill>
            </x14:dxf>
          </x14:cfRule>
          <x14:cfRule type="containsText" priority="11803" operator="containsText" id="{4071A41B-B6C8-48F0-9A6F-7A5471A631EC}">
            <xm:f>NOT(ISERROR(SEARCH('Listados Datos'!$P$4,Y246)))</xm:f>
            <xm:f>'Listados Datos'!$P$4</xm:f>
            <x14:dxf>
              <fill>
                <patternFill>
                  <bgColor rgb="FF33CC33"/>
                </patternFill>
              </fill>
            </x14:dxf>
          </x14:cfRule>
          <x14:cfRule type="containsText" priority="11804" operator="containsText" id="{F768FD56-F06B-481C-95B5-6FC5A30C0B99}">
            <xm:f>NOT(ISERROR(SEARCH('Listados Datos'!$P$5,Y246)))</xm:f>
            <xm:f>'Listados Datos'!$P$5</xm:f>
            <x14:dxf>
              <fill>
                <patternFill>
                  <bgColor rgb="FFFFFF00"/>
                </patternFill>
              </fill>
            </x14:dxf>
          </x14:cfRule>
          <x14:cfRule type="containsText" priority="11805" operator="containsText" id="{BAD1F42A-05AA-4173-8FFB-57E8B6B8E8F1}">
            <xm:f>NOT(ISERROR(SEARCH('Listados Datos'!$P$6,Y246)))</xm:f>
            <xm:f>'Listados Datos'!$P$6</xm:f>
            <x14:dxf>
              <fill>
                <patternFill>
                  <bgColor rgb="FFFFC000"/>
                </patternFill>
              </fill>
            </x14:dxf>
          </x14:cfRule>
          <x14:cfRule type="containsText" priority="11806" operator="containsText" id="{C671F50A-B761-45C2-BD22-E8A9337A1716}">
            <xm:f>NOT(ISERROR(SEARCH('Listados Datos'!$P$7,Y246)))</xm:f>
            <xm:f>'Listados Datos'!$P$7</xm:f>
            <x14:dxf>
              <fill>
                <patternFill>
                  <bgColor rgb="FFFF0000"/>
                </patternFill>
              </fill>
            </x14:dxf>
          </x14:cfRule>
          <xm:sqref>Y246:Y247</xm:sqref>
        </x14:conditionalFormatting>
        <x14:conditionalFormatting xmlns:xm="http://schemas.microsoft.com/office/excel/2006/main">
          <x14:cfRule type="containsText" priority="11774" operator="containsText" id="{5B1EEA6F-6DB2-438B-A3BE-1CC22505FF6E}">
            <xm:f>NOT(ISERROR(SEARCH('Listados Datos'!$T$3,AW247)))</xm:f>
            <xm:f>'Listados Datos'!$T$3</xm:f>
            <x14:dxf>
              <fill>
                <patternFill patternType="solid">
                  <bgColor rgb="FFC00000"/>
                </patternFill>
              </fill>
            </x14:dxf>
          </x14:cfRule>
          <x14:cfRule type="containsText" priority="11775" operator="containsText" id="{D1BE708C-8390-4A7D-8250-F091D69ABA9F}">
            <xm:f>NOT(ISERROR(SEARCH('Listados Datos'!$T$4,AW247)))</xm:f>
            <xm:f>'Listados Datos'!$T$4</xm:f>
            <x14:dxf>
              <font>
                <b/>
                <i val="0"/>
                <color theme="0"/>
              </font>
              <fill>
                <patternFill>
                  <bgColor rgb="FFE26B0A"/>
                </patternFill>
              </fill>
            </x14:dxf>
          </x14:cfRule>
          <x14:cfRule type="containsText" priority="11776" operator="containsText" id="{9FCC7B50-82CF-45DA-8C31-3EE754CC0986}">
            <xm:f>NOT(ISERROR(SEARCH('Listados Datos'!$T$5,AW247)))</xm:f>
            <xm:f>'Listados Datos'!$T$5</xm:f>
            <x14:dxf>
              <font>
                <b/>
                <i val="0"/>
                <color auto="1"/>
              </font>
              <fill>
                <patternFill>
                  <bgColor rgb="FFFFFF00"/>
                </patternFill>
              </fill>
            </x14:dxf>
          </x14:cfRule>
          <x14:cfRule type="containsText" priority="11777" operator="containsText" id="{6D930A4E-2C5F-493C-A196-6D0CA03BE7E2}">
            <xm:f>NOT(ISERROR(SEARCH('Listados Datos'!$T$6,AW247)))</xm:f>
            <xm:f>'Listados Datos'!$T$6</xm:f>
            <x14:dxf>
              <font>
                <b/>
                <i val="0"/>
              </font>
              <fill>
                <patternFill>
                  <bgColor rgb="FF92D050"/>
                </patternFill>
              </fill>
            </x14:dxf>
          </x14:cfRule>
          <xm:sqref>AW247</xm:sqref>
        </x14:conditionalFormatting>
        <x14:conditionalFormatting xmlns:xm="http://schemas.microsoft.com/office/excel/2006/main">
          <x14:cfRule type="containsText" priority="11722" operator="containsText" id="{9C0D9745-8106-48C7-9FE9-B1547453282B}">
            <xm:f>NOT(ISERROR(SEARCH('Listados Datos'!$P$3,AU248)))</xm:f>
            <xm:f>'Listados Datos'!$P$3</xm:f>
            <x14:dxf>
              <fill>
                <patternFill>
                  <bgColor rgb="FF99CC00"/>
                </patternFill>
              </fill>
            </x14:dxf>
          </x14:cfRule>
          <x14:cfRule type="containsText" priority="11723" operator="containsText" id="{21387A76-D3BF-4F2D-8CF0-86F8F042B3F8}">
            <xm:f>NOT(ISERROR(SEARCH('Listados Datos'!$P$4,AU248)))</xm:f>
            <xm:f>'Listados Datos'!$P$4</xm:f>
            <x14:dxf>
              <fill>
                <patternFill>
                  <bgColor rgb="FF33CC33"/>
                </patternFill>
              </fill>
            </x14:dxf>
          </x14:cfRule>
          <x14:cfRule type="containsText" priority="11724" operator="containsText" id="{129688EA-5F99-4C1C-875E-58C98CAFA4AC}">
            <xm:f>NOT(ISERROR(SEARCH('Listados Datos'!$P$5,AU248)))</xm:f>
            <xm:f>'Listados Datos'!$P$5</xm:f>
            <x14:dxf>
              <fill>
                <patternFill>
                  <bgColor rgb="FFFFFF00"/>
                </patternFill>
              </fill>
            </x14:dxf>
          </x14:cfRule>
          <x14:cfRule type="containsText" priority="11725" operator="containsText" id="{152DF4D0-59EC-4F83-88EE-F0D04747B99A}">
            <xm:f>NOT(ISERROR(SEARCH('Listados Datos'!$P$6,AU248)))</xm:f>
            <xm:f>'Listados Datos'!$P$6</xm:f>
            <x14:dxf>
              <fill>
                <patternFill>
                  <bgColor rgb="FFFFC000"/>
                </patternFill>
              </fill>
            </x14:dxf>
          </x14:cfRule>
          <x14:cfRule type="containsText" priority="11726" operator="containsText" id="{81CBDEE4-2A7A-408E-9B7D-07E7F93571BE}">
            <xm:f>NOT(ISERROR(SEARCH('Listados Datos'!$P$7,AU248)))</xm:f>
            <xm:f>'Listados Datos'!$P$7</xm:f>
            <x14:dxf>
              <fill>
                <patternFill>
                  <bgColor rgb="FFFF0000"/>
                </patternFill>
              </fill>
            </x14:dxf>
          </x14:cfRule>
          <xm:sqref>AU248</xm:sqref>
        </x14:conditionalFormatting>
        <x14:conditionalFormatting xmlns:xm="http://schemas.microsoft.com/office/excel/2006/main">
          <x14:cfRule type="containsText" priority="11760" operator="containsText" id="{A4800BEE-A2DA-43C2-B1FC-B27828369216}">
            <xm:f>NOT(ISERROR(SEARCH('Listados Datos'!$T$3,AE248)))</xm:f>
            <xm:f>'Listados Datos'!$T$3</xm:f>
            <x14:dxf>
              <fill>
                <patternFill patternType="solid">
                  <bgColor rgb="FFC00000"/>
                </patternFill>
              </fill>
            </x14:dxf>
          </x14:cfRule>
          <x14:cfRule type="containsText" priority="11761" operator="containsText" id="{EB410E65-23B2-484B-9364-7C87156DF1F9}">
            <xm:f>NOT(ISERROR(SEARCH('Listados Datos'!$T$4,AE248)))</xm:f>
            <xm:f>'Listados Datos'!$T$4</xm:f>
            <x14:dxf>
              <font>
                <b/>
                <i val="0"/>
                <color theme="0"/>
              </font>
              <fill>
                <patternFill>
                  <bgColor rgb="FFE26B0A"/>
                </patternFill>
              </fill>
            </x14:dxf>
          </x14:cfRule>
          <x14:cfRule type="containsText" priority="11762" operator="containsText" id="{4212CC3F-A206-4AF2-9888-86F51264A234}">
            <xm:f>NOT(ISERROR(SEARCH('Listados Datos'!$T$5,AE248)))</xm:f>
            <xm:f>'Listados Datos'!$T$5</xm:f>
            <x14:dxf>
              <font>
                <b/>
                <i val="0"/>
                <color auto="1"/>
              </font>
              <fill>
                <patternFill>
                  <bgColor rgb="FFFFFF00"/>
                </patternFill>
              </fill>
            </x14:dxf>
          </x14:cfRule>
          <x14:cfRule type="containsText" priority="11763" operator="containsText" id="{8935B45C-67E9-4DE8-8E1B-B07488668E99}">
            <xm:f>NOT(ISERROR(SEARCH('Listados Datos'!$T$6,AE248)))</xm:f>
            <xm:f>'Listados Datos'!$T$6</xm:f>
            <x14:dxf>
              <font>
                <b/>
                <i val="0"/>
              </font>
              <fill>
                <patternFill>
                  <bgColor rgb="FF92D050"/>
                </patternFill>
              </fill>
            </x14:dxf>
          </x14:cfRule>
          <xm:sqref>AE248:AF248</xm:sqref>
        </x14:conditionalFormatting>
        <x14:conditionalFormatting xmlns:xm="http://schemas.microsoft.com/office/excel/2006/main">
          <x14:cfRule type="containsText" priority="11756" operator="containsText" id="{C2B0D875-30FF-424B-A6F7-71579A3C20C3}">
            <xm:f>NOT(ISERROR(SEARCH('Listados Datos'!$T$3,AA248)))</xm:f>
            <xm:f>'Listados Datos'!$T$3</xm:f>
            <x14:dxf>
              <fill>
                <patternFill patternType="solid">
                  <bgColor rgb="FFC00000"/>
                </patternFill>
              </fill>
            </x14:dxf>
          </x14:cfRule>
          <x14:cfRule type="containsText" priority="11757" operator="containsText" id="{2B80AED6-F465-4286-ABE3-9DE21835F134}">
            <xm:f>NOT(ISERROR(SEARCH('Listados Datos'!$T$4,AA248)))</xm:f>
            <xm:f>'Listados Datos'!$T$4</xm:f>
            <x14:dxf>
              <font>
                <b/>
                <i val="0"/>
                <color theme="0"/>
              </font>
              <fill>
                <patternFill>
                  <bgColor rgb="FFE26B0A"/>
                </patternFill>
              </fill>
            </x14:dxf>
          </x14:cfRule>
          <x14:cfRule type="containsText" priority="11758" operator="containsText" id="{C7828686-715D-4314-A2A4-075F3DF190DE}">
            <xm:f>NOT(ISERROR(SEARCH('Listados Datos'!$T$5,AA248)))</xm:f>
            <xm:f>'Listados Datos'!$T$5</xm:f>
            <x14:dxf>
              <font>
                <b/>
                <i val="0"/>
                <color auto="1"/>
              </font>
              <fill>
                <patternFill>
                  <bgColor rgb="FFFFFF00"/>
                </patternFill>
              </fill>
            </x14:dxf>
          </x14:cfRule>
          <x14:cfRule type="containsText" priority="11759" operator="containsText" id="{F632E5EF-B49F-4D28-B8F8-FB78BCE3C406}">
            <xm:f>NOT(ISERROR(SEARCH('Listados Datos'!$T$6,AA248)))</xm:f>
            <xm:f>'Listados Datos'!$T$6</xm:f>
            <x14:dxf>
              <font>
                <b/>
                <i val="0"/>
              </font>
              <fill>
                <patternFill>
                  <bgColor rgb="FF92D050"/>
                </patternFill>
              </fill>
            </x14:dxf>
          </x14:cfRule>
          <xm:sqref>AA248</xm:sqref>
        </x14:conditionalFormatting>
        <x14:conditionalFormatting xmlns:xm="http://schemas.microsoft.com/office/excel/2006/main">
          <x14:cfRule type="containsText" priority="11746" operator="containsText" id="{BD26AB05-9FB0-4DC1-9CC2-453249B13B67}">
            <xm:f>NOT(ISERROR(SEARCH('Listados Datos'!$P$3,Y248)))</xm:f>
            <xm:f>'Listados Datos'!$P$3</xm:f>
            <x14:dxf>
              <fill>
                <patternFill>
                  <bgColor rgb="FF99CC00"/>
                </patternFill>
              </fill>
            </x14:dxf>
          </x14:cfRule>
          <x14:cfRule type="containsText" priority="11747" operator="containsText" id="{B97D09B6-7D96-44CA-87F1-393C2CFB2B7C}">
            <xm:f>NOT(ISERROR(SEARCH('Listados Datos'!$P$4,Y248)))</xm:f>
            <xm:f>'Listados Datos'!$P$4</xm:f>
            <x14:dxf>
              <fill>
                <patternFill>
                  <bgColor rgb="FF33CC33"/>
                </patternFill>
              </fill>
            </x14:dxf>
          </x14:cfRule>
          <x14:cfRule type="containsText" priority="11748" operator="containsText" id="{F1E67ECE-24D6-4FD8-A70D-8888456B2076}">
            <xm:f>NOT(ISERROR(SEARCH('Listados Datos'!$P$5,Y248)))</xm:f>
            <xm:f>'Listados Datos'!$P$5</xm:f>
            <x14:dxf>
              <fill>
                <patternFill>
                  <bgColor rgb="FFFFFF00"/>
                </patternFill>
              </fill>
            </x14:dxf>
          </x14:cfRule>
          <x14:cfRule type="containsText" priority="11749" operator="containsText" id="{26418A6C-84F5-4519-9AA7-264CD13BDF5B}">
            <xm:f>NOT(ISERROR(SEARCH('Listados Datos'!$P$6,Y248)))</xm:f>
            <xm:f>'Listados Datos'!$P$6</xm:f>
            <x14:dxf>
              <fill>
                <patternFill>
                  <bgColor rgb="FFFFC000"/>
                </patternFill>
              </fill>
            </x14:dxf>
          </x14:cfRule>
          <x14:cfRule type="containsText" priority="11750" operator="containsText" id="{11F09666-C932-40CC-B665-E61946F35D8B}">
            <xm:f>NOT(ISERROR(SEARCH('Listados Datos'!$P$7,Y248)))</xm:f>
            <xm:f>'Listados Datos'!$P$7</xm:f>
            <x14:dxf>
              <fill>
                <patternFill>
                  <bgColor rgb="FFFF0000"/>
                </patternFill>
              </fill>
            </x14:dxf>
          </x14:cfRule>
          <xm:sqref>Y248</xm:sqref>
        </x14:conditionalFormatting>
        <x14:conditionalFormatting xmlns:xm="http://schemas.microsoft.com/office/excel/2006/main">
          <x14:cfRule type="containsText" priority="11732" operator="containsText" id="{094C0025-81F5-44C3-ADE6-4E5F323D9D2C}">
            <xm:f>NOT(ISERROR(SEARCH('Listados Datos'!$T$3,AW248)))</xm:f>
            <xm:f>'Listados Datos'!$T$3</xm:f>
            <x14:dxf>
              <fill>
                <patternFill patternType="solid">
                  <bgColor rgb="FFC00000"/>
                </patternFill>
              </fill>
            </x14:dxf>
          </x14:cfRule>
          <x14:cfRule type="containsText" priority="11733" operator="containsText" id="{51F8682D-709E-4E75-BE05-C4E808D510C8}">
            <xm:f>NOT(ISERROR(SEARCH('Listados Datos'!$T$4,AW248)))</xm:f>
            <xm:f>'Listados Datos'!$T$4</xm:f>
            <x14:dxf>
              <font>
                <b/>
                <i val="0"/>
                <color theme="0"/>
              </font>
              <fill>
                <patternFill>
                  <bgColor rgb="FFE26B0A"/>
                </patternFill>
              </fill>
            </x14:dxf>
          </x14:cfRule>
          <x14:cfRule type="containsText" priority="11734" operator="containsText" id="{9EEB92AF-E714-49B2-B6CE-7FD1833BA4CE}">
            <xm:f>NOT(ISERROR(SEARCH('Listados Datos'!$T$5,AW248)))</xm:f>
            <xm:f>'Listados Datos'!$T$5</xm:f>
            <x14:dxf>
              <font>
                <b/>
                <i val="0"/>
                <color auto="1"/>
              </font>
              <fill>
                <patternFill>
                  <bgColor rgb="FFFFFF00"/>
                </patternFill>
              </fill>
            </x14:dxf>
          </x14:cfRule>
          <x14:cfRule type="containsText" priority="11735" operator="containsText" id="{76229616-55E3-4032-ADA1-252EC6F4AD3A}">
            <xm:f>NOT(ISERROR(SEARCH('Listados Datos'!$T$6,AW248)))</xm:f>
            <xm:f>'Listados Datos'!$T$6</xm:f>
            <x14:dxf>
              <font>
                <b/>
                <i val="0"/>
              </font>
              <fill>
                <patternFill>
                  <bgColor rgb="FF92D050"/>
                </patternFill>
              </fill>
            </x14:dxf>
          </x14:cfRule>
          <xm:sqref>AW248</xm:sqref>
        </x14:conditionalFormatting>
        <x14:conditionalFormatting xmlns:xm="http://schemas.microsoft.com/office/excel/2006/main">
          <x14:cfRule type="containsText" priority="11586" operator="containsText" id="{EC3D675D-8C8D-4A91-97E8-628D73CA66CE}">
            <xm:f>NOT(ISERROR(SEARCH('Listados Datos'!$P$3,AU241)))</xm:f>
            <xm:f>'Listados Datos'!$P$3</xm:f>
            <x14:dxf>
              <fill>
                <patternFill>
                  <bgColor rgb="FF99CC00"/>
                </patternFill>
              </fill>
            </x14:dxf>
          </x14:cfRule>
          <x14:cfRule type="containsText" priority="11587" operator="containsText" id="{CB3DA893-2A48-4995-B959-1163FA0B410F}">
            <xm:f>NOT(ISERROR(SEARCH('Listados Datos'!$P$4,AU241)))</xm:f>
            <xm:f>'Listados Datos'!$P$4</xm:f>
            <x14:dxf>
              <fill>
                <patternFill>
                  <bgColor rgb="FF33CC33"/>
                </patternFill>
              </fill>
            </x14:dxf>
          </x14:cfRule>
          <x14:cfRule type="containsText" priority="11588" operator="containsText" id="{31D16697-99EE-43C4-8915-954591C3F2B5}">
            <xm:f>NOT(ISERROR(SEARCH('Listados Datos'!$P$5,AU241)))</xm:f>
            <xm:f>'Listados Datos'!$P$5</xm:f>
            <x14:dxf>
              <fill>
                <patternFill>
                  <bgColor rgb="FFFFFF00"/>
                </patternFill>
              </fill>
            </x14:dxf>
          </x14:cfRule>
          <x14:cfRule type="containsText" priority="11589" operator="containsText" id="{1C8BC2E4-91CC-4678-AF82-F826E377E454}">
            <xm:f>NOT(ISERROR(SEARCH('Listados Datos'!$P$6,AU241)))</xm:f>
            <xm:f>'Listados Datos'!$P$6</xm:f>
            <x14:dxf>
              <fill>
                <patternFill>
                  <bgColor rgb="FFFFC000"/>
                </patternFill>
              </fill>
            </x14:dxf>
          </x14:cfRule>
          <x14:cfRule type="containsText" priority="11590" operator="containsText" id="{E70B29F7-3D7B-4285-82F2-4F0301AEA37E}">
            <xm:f>NOT(ISERROR(SEARCH('Listados Datos'!$P$7,AU241)))</xm:f>
            <xm:f>'Listados Datos'!$P$7</xm:f>
            <x14:dxf>
              <fill>
                <patternFill>
                  <bgColor rgb="FFFF0000"/>
                </patternFill>
              </fill>
            </x14:dxf>
          </x14:cfRule>
          <xm:sqref>AU241</xm:sqref>
        </x14:conditionalFormatting>
        <x14:conditionalFormatting xmlns:xm="http://schemas.microsoft.com/office/excel/2006/main">
          <x14:cfRule type="containsText" priority="11652" operator="containsText" id="{7326F5EA-31FD-4443-90DF-EA22C21AE64C}">
            <xm:f>NOT(ISERROR(SEARCH('Listados Datos'!$T$3,AW243)))</xm:f>
            <xm:f>'Listados Datos'!$T$3</xm:f>
            <x14:dxf>
              <fill>
                <patternFill patternType="solid">
                  <bgColor rgb="FFC00000"/>
                </patternFill>
              </fill>
            </x14:dxf>
          </x14:cfRule>
          <x14:cfRule type="containsText" priority="11653" operator="containsText" id="{322A1358-2738-405B-928A-8A82B7633038}">
            <xm:f>NOT(ISERROR(SEARCH('Listados Datos'!$T$4,AW243)))</xm:f>
            <xm:f>'Listados Datos'!$T$4</xm:f>
            <x14:dxf>
              <font>
                <b/>
                <i val="0"/>
                <color theme="0"/>
              </font>
              <fill>
                <patternFill>
                  <bgColor rgb="FFE26B0A"/>
                </patternFill>
              </fill>
            </x14:dxf>
          </x14:cfRule>
          <x14:cfRule type="containsText" priority="11654" operator="containsText" id="{C9646A83-68BD-45F8-AE7D-6C03B9F13D5C}">
            <xm:f>NOT(ISERROR(SEARCH('Listados Datos'!$T$5,AW243)))</xm:f>
            <xm:f>'Listados Datos'!$T$5</xm:f>
            <x14:dxf>
              <font>
                <b/>
                <i val="0"/>
                <color auto="1"/>
              </font>
              <fill>
                <patternFill>
                  <bgColor rgb="FFFFFF00"/>
                </patternFill>
              </fill>
            </x14:dxf>
          </x14:cfRule>
          <x14:cfRule type="containsText" priority="11655" operator="containsText" id="{D8ED4E7E-72CC-49E6-8699-778D0AF07F64}">
            <xm:f>NOT(ISERROR(SEARCH('Listados Datos'!$T$6,AW243)))</xm:f>
            <xm:f>'Listados Datos'!$T$6</xm:f>
            <x14:dxf>
              <font>
                <b/>
                <i val="0"/>
              </font>
              <fill>
                <patternFill>
                  <bgColor rgb="FF92D050"/>
                </patternFill>
              </fill>
            </x14:dxf>
          </x14:cfRule>
          <xm:sqref>AW243</xm:sqref>
        </x14:conditionalFormatting>
        <x14:conditionalFormatting xmlns:xm="http://schemas.microsoft.com/office/excel/2006/main">
          <x14:cfRule type="containsText" priority="11642" operator="containsText" id="{6ECE1FFB-5FEF-4F0A-A670-88A458E2D3ED}">
            <xm:f>NOT(ISERROR(SEARCH('Listados Datos'!$P$3,AU243)))</xm:f>
            <xm:f>'Listados Datos'!$P$3</xm:f>
            <x14:dxf>
              <fill>
                <patternFill>
                  <bgColor rgb="FF99CC00"/>
                </patternFill>
              </fill>
            </x14:dxf>
          </x14:cfRule>
          <x14:cfRule type="containsText" priority="11643" operator="containsText" id="{9043CA91-3F01-43B6-BC8C-6591CF5B09B9}">
            <xm:f>NOT(ISERROR(SEARCH('Listados Datos'!$P$4,AU243)))</xm:f>
            <xm:f>'Listados Datos'!$P$4</xm:f>
            <x14:dxf>
              <fill>
                <patternFill>
                  <bgColor rgb="FF33CC33"/>
                </patternFill>
              </fill>
            </x14:dxf>
          </x14:cfRule>
          <x14:cfRule type="containsText" priority="11644" operator="containsText" id="{E4E442C6-B0F8-4108-8343-4BEF212F039C}">
            <xm:f>NOT(ISERROR(SEARCH('Listados Datos'!$P$5,AU243)))</xm:f>
            <xm:f>'Listados Datos'!$P$5</xm:f>
            <x14:dxf>
              <fill>
                <patternFill>
                  <bgColor rgb="FFFFFF00"/>
                </patternFill>
              </fill>
            </x14:dxf>
          </x14:cfRule>
          <x14:cfRule type="containsText" priority="11645" operator="containsText" id="{0FC3B32B-E4F3-414A-A758-AED04EDF4B2A}">
            <xm:f>NOT(ISERROR(SEARCH('Listados Datos'!$P$6,AU243)))</xm:f>
            <xm:f>'Listados Datos'!$P$6</xm:f>
            <x14:dxf>
              <fill>
                <patternFill>
                  <bgColor rgb="FFFFC000"/>
                </patternFill>
              </fill>
            </x14:dxf>
          </x14:cfRule>
          <x14:cfRule type="containsText" priority="11646" operator="containsText" id="{E7AF8369-8DEA-4416-ACC0-1353643B5438}">
            <xm:f>NOT(ISERROR(SEARCH('Listados Datos'!$P$7,AU243)))</xm:f>
            <xm:f>'Listados Datos'!$P$7</xm:f>
            <x14:dxf>
              <fill>
                <patternFill>
                  <bgColor rgb="FFFF0000"/>
                </patternFill>
              </fill>
            </x14:dxf>
          </x14:cfRule>
          <xm:sqref>AU243</xm:sqref>
        </x14:conditionalFormatting>
        <x14:conditionalFormatting xmlns:xm="http://schemas.microsoft.com/office/excel/2006/main">
          <x14:cfRule type="containsText" priority="11610" operator="containsText" id="{3AB29799-7717-47CE-806D-EDBC5BE4B3A7}">
            <xm:f>NOT(ISERROR(SEARCH('Listados Datos'!$T$3,AW240)))</xm:f>
            <xm:f>'Listados Datos'!$T$3</xm:f>
            <x14:dxf>
              <fill>
                <patternFill patternType="solid">
                  <bgColor rgb="FFC00000"/>
                </patternFill>
              </fill>
            </x14:dxf>
          </x14:cfRule>
          <x14:cfRule type="containsText" priority="11611" operator="containsText" id="{545EA886-CA85-4396-8F13-22546742A837}">
            <xm:f>NOT(ISERROR(SEARCH('Listados Datos'!$T$4,AW240)))</xm:f>
            <xm:f>'Listados Datos'!$T$4</xm:f>
            <x14:dxf>
              <font>
                <b/>
                <i val="0"/>
                <color theme="0"/>
              </font>
              <fill>
                <patternFill>
                  <bgColor rgb="FFE26B0A"/>
                </patternFill>
              </fill>
            </x14:dxf>
          </x14:cfRule>
          <x14:cfRule type="containsText" priority="11612" operator="containsText" id="{B43C7E03-E566-4757-9707-8F109FBB0A95}">
            <xm:f>NOT(ISERROR(SEARCH('Listados Datos'!$T$5,AW240)))</xm:f>
            <xm:f>'Listados Datos'!$T$5</xm:f>
            <x14:dxf>
              <font>
                <b/>
                <i val="0"/>
                <color auto="1"/>
              </font>
              <fill>
                <patternFill>
                  <bgColor rgb="FFFFFF00"/>
                </patternFill>
              </fill>
            </x14:dxf>
          </x14:cfRule>
          <x14:cfRule type="containsText" priority="11613" operator="containsText" id="{5A2EED7D-F95D-4809-AB89-757F67F05350}">
            <xm:f>NOT(ISERROR(SEARCH('Listados Datos'!$T$6,AW240)))</xm:f>
            <xm:f>'Listados Datos'!$T$6</xm:f>
            <x14:dxf>
              <font>
                <b/>
                <i val="0"/>
              </font>
              <fill>
                <patternFill>
                  <bgColor rgb="FF92D050"/>
                </patternFill>
              </fill>
            </x14:dxf>
          </x14:cfRule>
          <xm:sqref>AW240</xm:sqref>
        </x14:conditionalFormatting>
        <x14:conditionalFormatting xmlns:xm="http://schemas.microsoft.com/office/excel/2006/main">
          <x14:cfRule type="containsText" priority="11600" operator="containsText" id="{FAE7AA8C-2C4C-48B8-BE7E-23C57D724E59}">
            <xm:f>NOT(ISERROR(SEARCH('Listados Datos'!$P$3,AU240)))</xm:f>
            <xm:f>'Listados Datos'!$P$3</xm:f>
            <x14:dxf>
              <fill>
                <patternFill>
                  <bgColor rgb="FF99CC00"/>
                </patternFill>
              </fill>
            </x14:dxf>
          </x14:cfRule>
          <x14:cfRule type="containsText" priority="11601" operator="containsText" id="{D08DAE26-C030-47D7-8027-A3DC062CBAA1}">
            <xm:f>NOT(ISERROR(SEARCH('Listados Datos'!$P$4,AU240)))</xm:f>
            <xm:f>'Listados Datos'!$P$4</xm:f>
            <x14:dxf>
              <fill>
                <patternFill>
                  <bgColor rgb="FF33CC33"/>
                </patternFill>
              </fill>
            </x14:dxf>
          </x14:cfRule>
          <x14:cfRule type="containsText" priority="11602" operator="containsText" id="{5EAD0AF4-3997-4340-9CD5-2C240FC9408F}">
            <xm:f>NOT(ISERROR(SEARCH('Listados Datos'!$P$5,AU240)))</xm:f>
            <xm:f>'Listados Datos'!$P$5</xm:f>
            <x14:dxf>
              <fill>
                <patternFill>
                  <bgColor rgb="FFFFFF00"/>
                </patternFill>
              </fill>
            </x14:dxf>
          </x14:cfRule>
          <x14:cfRule type="containsText" priority="11603" operator="containsText" id="{FBC7853A-A33F-45E0-A742-E87CDDB81F04}">
            <xm:f>NOT(ISERROR(SEARCH('Listados Datos'!$P$6,AU240)))</xm:f>
            <xm:f>'Listados Datos'!$P$6</xm:f>
            <x14:dxf>
              <fill>
                <patternFill>
                  <bgColor rgb="FFFFC000"/>
                </patternFill>
              </fill>
            </x14:dxf>
          </x14:cfRule>
          <x14:cfRule type="containsText" priority="11604" operator="containsText" id="{46A1BF70-1CBE-4CEA-8A11-A8C8C5556B3D}">
            <xm:f>NOT(ISERROR(SEARCH('Listados Datos'!$P$7,AU240)))</xm:f>
            <xm:f>'Listados Datos'!$P$7</xm:f>
            <x14:dxf>
              <fill>
                <patternFill>
                  <bgColor rgb="FFFF0000"/>
                </patternFill>
              </fill>
            </x14:dxf>
          </x14:cfRule>
          <xm:sqref>AU240</xm:sqref>
        </x14:conditionalFormatting>
        <x14:conditionalFormatting xmlns:xm="http://schemas.microsoft.com/office/excel/2006/main">
          <x14:cfRule type="containsText" priority="11718" operator="containsText" id="{DCD87343-6522-4E66-9272-CDF3C9A92F8A}">
            <xm:f>NOT(ISERROR(SEARCH('Listados Datos'!$T$3,AE238)))</xm:f>
            <xm:f>'Listados Datos'!$T$3</xm:f>
            <x14:dxf>
              <fill>
                <patternFill patternType="solid">
                  <bgColor rgb="FFC00000"/>
                </patternFill>
              </fill>
            </x14:dxf>
          </x14:cfRule>
          <x14:cfRule type="containsText" priority="11719" operator="containsText" id="{C86481C5-0AAD-4C46-890B-850560669995}">
            <xm:f>NOT(ISERROR(SEARCH('Listados Datos'!$T$4,AE238)))</xm:f>
            <xm:f>'Listados Datos'!$T$4</xm:f>
            <x14:dxf>
              <font>
                <b/>
                <i val="0"/>
                <color theme="0"/>
              </font>
              <fill>
                <patternFill>
                  <bgColor rgb="FFE26B0A"/>
                </patternFill>
              </fill>
            </x14:dxf>
          </x14:cfRule>
          <x14:cfRule type="containsText" priority="11720" operator="containsText" id="{D80CF987-6BD5-42BA-807D-8C189DDE020B}">
            <xm:f>NOT(ISERROR(SEARCH('Listados Datos'!$T$5,AE238)))</xm:f>
            <xm:f>'Listados Datos'!$T$5</xm:f>
            <x14:dxf>
              <font>
                <b/>
                <i val="0"/>
                <color auto="1"/>
              </font>
              <fill>
                <patternFill>
                  <bgColor rgb="FFFFFF00"/>
                </patternFill>
              </fill>
            </x14:dxf>
          </x14:cfRule>
          <x14:cfRule type="containsText" priority="11721" operator="containsText" id="{B8C2E3D8-2544-4ED2-BBE2-F03A23083FDD}">
            <xm:f>NOT(ISERROR(SEARCH('Listados Datos'!$T$6,AE238)))</xm:f>
            <xm:f>'Listados Datos'!$T$6</xm:f>
            <x14:dxf>
              <font>
                <b/>
                <i val="0"/>
              </font>
              <fill>
                <patternFill>
                  <bgColor rgb="FF92D050"/>
                </patternFill>
              </fill>
            </x14:dxf>
          </x14:cfRule>
          <xm:sqref>AE238:AF239 AE243:AF243</xm:sqref>
        </x14:conditionalFormatting>
        <x14:conditionalFormatting xmlns:xm="http://schemas.microsoft.com/office/excel/2006/main">
          <x14:cfRule type="containsText" priority="11714" operator="containsText" id="{C104903C-39E2-449B-8662-2965863C5322}">
            <xm:f>NOT(ISERROR(SEARCH('Listados Datos'!$T$3,AA238)))</xm:f>
            <xm:f>'Listados Datos'!$T$3</xm:f>
            <x14:dxf>
              <fill>
                <patternFill patternType="solid">
                  <bgColor rgb="FFC00000"/>
                </patternFill>
              </fill>
            </x14:dxf>
          </x14:cfRule>
          <x14:cfRule type="containsText" priority="11715" operator="containsText" id="{68EE818D-4A04-41D1-AB22-D7C072A0CF8D}">
            <xm:f>NOT(ISERROR(SEARCH('Listados Datos'!$T$4,AA238)))</xm:f>
            <xm:f>'Listados Datos'!$T$4</xm:f>
            <x14:dxf>
              <font>
                <b/>
                <i val="0"/>
                <color theme="0"/>
              </font>
              <fill>
                <patternFill>
                  <bgColor rgb="FFE26B0A"/>
                </patternFill>
              </fill>
            </x14:dxf>
          </x14:cfRule>
          <x14:cfRule type="containsText" priority="11716" operator="containsText" id="{9FE10B31-E65C-4DD1-B511-6AC912F9B91F}">
            <xm:f>NOT(ISERROR(SEARCH('Listados Datos'!$T$5,AA238)))</xm:f>
            <xm:f>'Listados Datos'!$T$5</xm:f>
            <x14:dxf>
              <font>
                <b/>
                <i val="0"/>
                <color auto="1"/>
              </font>
              <fill>
                <patternFill>
                  <bgColor rgb="FFFFFF00"/>
                </patternFill>
              </fill>
            </x14:dxf>
          </x14:cfRule>
          <x14:cfRule type="containsText" priority="11717" operator="containsText" id="{3A88D8D2-8F50-47DA-8E25-8788A1EC2FDE}">
            <xm:f>NOT(ISERROR(SEARCH('Listados Datos'!$T$6,AA238)))</xm:f>
            <xm:f>'Listados Datos'!$T$6</xm:f>
            <x14:dxf>
              <font>
                <b/>
                <i val="0"/>
              </font>
              <fill>
                <patternFill>
                  <bgColor rgb="FF92D050"/>
                </patternFill>
              </fill>
            </x14:dxf>
          </x14:cfRule>
          <xm:sqref>AA238:AA239</xm:sqref>
        </x14:conditionalFormatting>
        <x14:conditionalFormatting xmlns:xm="http://schemas.microsoft.com/office/excel/2006/main">
          <x14:cfRule type="containsText" priority="11704" operator="containsText" id="{33161FA1-A529-4F42-BEC8-801F5C6E4434}">
            <xm:f>NOT(ISERROR(SEARCH('Listados Datos'!$P$3,Y238)))</xm:f>
            <xm:f>'Listados Datos'!$P$3</xm:f>
            <x14:dxf>
              <fill>
                <patternFill>
                  <bgColor rgb="FF99CC00"/>
                </patternFill>
              </fill>
            </x14:dxf>
          </x14:cfRule>
          <x14:cfRule type="containsText" priority="11705" operator="containsText" id="{6137DC08-31A7-4AD9-8C6C-9077FEC32396}">
            <xm:f>NOT(ISERROR(SEARCH('Listados Datos'!$P$4,Y238)))</xm:f>
            <xm:f>'Listados Datos'!$P$4</xm:f>
            <x14:dxf>
              <fill>
                <patternFill>
                  <bgColor rgb="FF33CC33"/>
                </patternFill>
              </fill>
            </x14:dxf>
          </x14:cfRule>
          <x14:cfRule type="containsText" priority="11706" operator="containsText" id="{246A3799-0346-46C9-A63F-2E0329FE022E}">
            <xm:f>NOT(ISERROR(SEARCH('Listados Datos'!$P$5,Y238)))</xm:f>
            <xm:f>'Listados Datos'!$P$5</xm:f>
            <x14:dxf>
              <fill>
                <patternFill>
                  <bgColor rgb="FFFFFF00"/>
                </patternFill>
              </fill>
            </x14:dxf>
          </x14:cfRule>
          <x14:cfRule type="containsText" priority="11707" operator="containsText" id="{F0F124E5-71EF-427C-BB87-811AF79F7F3B}">
            <xm:f>NOT(ISERROR(SEARCH('Listados Datos'!$P$6,Y238)))</xm:f>
            <xm:f>'Listados Datos'!$P$6</xm:f>
            <x14:dxf>
              <fill>
                <patternFill>
                  <bgColor rgb="FFFFC000"/>
                </patternFill>
              </fill>
            </x14:dxf>
          </x14:cfRule>
          <x14:cfRule type="containsText" priority="11708" operator="containsText" id="{4327CB0F-2084-4C07-9B5C-9576F2814432}">
            <xm:f>NOT(ISERROR(SEARCH('Listados Datos'!$P$7,Y238)))</xm:f>
            <xm:f>'Listados Datos'!$P$7</xm:f>
            <x14:dxf>
              <fill>
                <patternFill>
                  <bgColor rgb="FFFF0000"/>
                </patternFill>
              </fill>
            </x14:dxf>
          </x14:cfRule>
          <xm:sqref>Y238:Y239</xm:sqref>
        </x14:conditionalFormatting>
        <x14:conditionalFormatting xmlns:xm="http://schemas.microsoft.com/office/excel/2006/main">
          <x14:cfRule type="containsText" priority="11680" operator="containsText" id="{45029B2F-4229-4C38-AEA6-BBDE7CF30A7E}">
            <xm:f>NOT(ISERROR(SEARCH('Listados Datos'!$T$3,AW238)))</xm:f>
            <xm:f>'Listados Datos'!$T$3</xm:f>
            <x14:dxf>
              <fill>
                <patternFill patternType="solid">
                  <bgColor rgb="FFC00000"/>
                </patternFill>
              </fill>
            </x14:dxf>
          </x14:cfRule>
          <x14:cfRule type="containsText" priority="11681" operator="containsText" id="{DEBA8968-C431-405D-9B14-B131703B31EE}">
            <xm:f>NOT(ISERROR(SEARCH('Listados Datos'!$T$4,AW238)))</xm:f>
            <xm:f>'Listados Datos'!$T$4</xm:f>
            <x14:dxf>
              <font>
                <b/>
                <i val="0"/>
                <color theme="0"/>
              </font>
              <fill>
                <patternFill>
                  <bgColor rgb="FFE26B0A"/>
                </patternFill>
              </fill>
            </x14:dxf>
          </x14:cfRule>
          <x14:cfRule type="containsText" priority="11682" operator="containsText" id="{BBCC9F72-AADF-4883-A210-3585AFFE0E1F}">
            <xm:f>NOT(ISERROR(SEARCH('Listados Datos'!$T$5,AW238)))</xm:f>
            <xm:f>'Listados Datos'!$T$5</xm:f>
            <x14:dxf>
              <font>
                <b/>
                <i val="0"/>
                <color auto="1"/>
              </font>
              <fill>
                <patternFill>
                  <bgColor rgb="FFFFFF00"/>
                </patternFill>
              </fill>
            </x14:dxf>
          </x14:cfRule>
          <x14:cfRule type="containsText" priority="11683" operator="containsText" id="{DA12264F-22A9-47C4-98F4-A8523B9AC444}">
            <xm:f>NOT(ISERROR(SEARCH('Listados Datos'!$T$6,AW238)))</xm:f>
            <xm:f>'Listados Datos'!$T$6</xm:f>
            <x14:dxf>
              <font>
                <b/>
                <i val="0"/>
              </font>
              <fill>
                <patternFill>
                  <bgColor rgb="FF92D050"/>
                </patternFill>
              </fill>
            </x14:dxf>
          </x14:cfRule>
          <xm:sqref>AW238</xm:sqref>
        </x14:conditionalFormatting>
        <x14:conditionalFormatting xmlns:xm="http://schemas.microsoft.com/office/excel/2006/main">
          <x14:cfRule type="containsText" priority="11670" operator="containsText" id="{349FB915-5D3D-4E97-B58D-308C95BD54B2}">
            <xm:f>NOT(ISERROR(SEARCH('Listados Datos'!$P$3,AU238)))</xm:f>
            <xm:f>'Listados Datos'!$P$3</xm:f>
            <x14:dxf>
              <fill>
                <patternFill>
                  <bgColor rgb="FF99CC00"/>
                </patternFill>
              </fill>
            </x14:dxf>
          </x14:cfRule>
          <x14:cfRule type="containsText" priority="11671" operator="containsText" id="{066AC7C7-EB3C-493B-B0C0-1E846E9C0F18}">
            <xm:f>NOT(ISERROR(SEARCH('Listados Datos'!$P$4,AU238)))</xm:f>
            <xm:f>'Listados Datos'!$P$4</xm:f>
            <x14:dxf>
              <fill>
                <patternFill>
                  <bgColor rgb="FF33CC33"/>
                </patternFill>
              </fill>
            </x14:dxf>
          </x14:cfRule>
          <x14:cfRule type="containsText" priority="11672" operator="containsText" id="{8BBC671C-5346-471C-BB36-77F6260CF63F}">
            <xm:f>NOT(ISERROR(SEARCH('Listados Datos'!$P$5,AU238)))</xm:f>
            <xm:f>'Listados Datos'!$P$5</xm:f>
            <x14:dxf>
              <fill>
                <patternFill>
                  <bgColor rgb="FFFFFF00"/>
                </patternFill>
              </fill>
            </x14:dxf>
          </x14:cfRule>
          <x14:cfRule type="containsText" priority="11673" operator="containsText" id="{0E442580-B2B7-46EC-9BD0-83151C5B9844}">
            <xm:f>NOT(ISERROR(SEARCH('Listados Datos'!$P$6,AU238)))</xm:f>
            <xm:f>'Listados Datos'!$P$6</xm:f>
            <x14:dxf>
              <fill>
                <patternFill>
                  <bgColor rgb="FFFFC000"/>
                </patternFill>
              </fill>
            </x14:dxf>
          </x14:cfRule>
          <x14:cfRule type="containsText" priority="11674" operator="containsText" id="{42D7E8DF-1C3A-4BB0-80E1-150C22C4C035}">
            <xm:f>NOT(ISERROR(SEARCH('Listados Datos'!$P$7,AU238)))</xm:f>
            <xm:f>'Listados Datos'!$P$7</xm:f>
            <x14:dxf>
              <fill>
                <patternFill>
                  <bgColor rgb="FFFF0000"/>
                </patternFill>
              </fill>
            </x14:dxf>
          </x14:cfRule>
          <xm:sqref>AU238</xm:sqref>
        </x14:conditionalFormatting>
        <x14:conditionalFormatting xmlns:xm="http://schemas.microsoft.com/office/excel/2006/main">
          <x14:cfRule type="containsText" priority="11666" operator="containsText" id="{DA5DE7FD-4B03-422A-9340-9928A338AD69}">
            <xm:f>NOT(ISERROR(SEARCH('Listados Datos'!$T$3,AW239)))</xm:f>
            <xm:f>'Listados Datos'!$T$3</xm:f>
            <x14:dxf>
              <fill>
                <patternFill patternType="solid">
                  <bgColor rgb="FFC00000"/>
                </patternFill>
              </fill>
            </x14:dxf>
          </x14:cfRule>
          <x14:cfRule type="containsText" priority="11667" operator="containsText" id="{F306ADFB-A235-4BB7-9BAF-B783D27FB854}">
            <xm:f>NOT(ISERROR(SEARCH('Listados Datos'!$T$4,AW239)))</xm:f>
            <xm:f>'Listados Datos'!$T$4</xm:f>
            <x14:dxf>
              <font>
                <b/>
                <i val="0"/>
                <color theme="0"/>
              </font>
              <fill>
                <patternFill>
                  <bgColor rgb="FFE26B0A"/>
                </patternFill>
              </fill>
            </x14:dxf>
          </x14:cfRule>
          <x14:cfRule type="containsText" priority="11668" operator="containsText" id="{33599EB7-6C8C-493A-889E-CEACA2C9803A}">
            <xm:f>NOT(ISERROR(SEARCH('Listados Datos'!$T$5,AW239)))</xm:f>
            <xm:f>'Listados Datos'!$T$5</xm:f>
            <x14:dxf>
              <font>
                <b/>
                <i val="0"/>
                <color auto="1"/>
              </font>
              <fill>
                <patternFill>
                  <bgColor rgb="FFFFFF00"/>
                </patternFill>
              </fill>
            </x14:dxf>
          </x14:cfRule>
          <x14:cfRule type="containsText" priority="11669" operator="containsText" id="{9945F7A0-2438-4E56-AF50-3188CE886380}">
            <xm:f>NOT(ISERROR(SEARCH('Listados Datos'!$T$6,AW239)))</xm:f>
            <xm:f>'Listados Datos'!$T$6</xm:f>
            <x14:dxf>
              <font>
                <b/>
                <i val="0"/>
              </font>
              <fill>
                <patternFill>
                  <bgColor rgb="FF92D050"/>
                </patternFill>
              </fill>
            </x14:dxf>
          </x14:cfRule>
          <xm:sqref>AW239</xm:sqref>
        </x14:conditionalFormatting>
        <x14:conditionalFormatting xmlns:xm="http://schemas.microsoft.com/office/excel/2006/main">
          <x14:cfRule type="containsText" priority="11656" operator="containsText" id="{02BF3979-12FD-49FA-82EF-9717FF14BEF3}">
            <xm:f>NOT(ISERROR(SEARCH('Listados Datos'!$P$3,AU239)))</xm:f>
            <xm:f>'Listados Datos'!$P$3</xm:f>
            <x14:dxf>
              <fill>
                <patternFill>
                  <bgColor rgb="FF99CC00"/>
                </patternFill>
              </fill>
            </x14:dxf>
          </x14:cfRule>
          <x14:cfRule type="containsText" priority="11657" operator="containsText" id="{DE4D9743-1B5A-4841-B864-AA40A921440E}">
            <xm:f>NOT(ISERROR(SEARCH('Listados Datos'!$P$4,AU239)))</xm:f>
            <xm:f>'Listados Datos'!$P$4</xm:f>
            <x14:dxf>
              <fill>
                <patternFill>
                  <bgColor rgb="FF33CC33"/>
                </patternFill>
              </fill>
            </x14:dxf>
          </x14:cfRule>
          <x14:cfRule type="containsText" priority="11658" operator="containsText" id="{C0E0BE56-9DE2-49C0-B0BD-67F728A2F9C5}">
            <xm:f>NOT(ISERROR(SEARCH('Listados Datos'!$P$5,AU239)))</xm:f>
            <xm:f>'Listados Datos'!$P$5</xm:f>
            <x14:dxf>
              <fill>
                <patternFill>
                  <bgColor rgb="FFFFFF00"/>
                </patternFill>
              </fill>
            </x14:dxf>
          </x14:cfRule>
          <x14:cfRule type="containsText" priority="11659" operator="containsText" id="{0A0000DD-D491-4F11-98CB-A682E5002153}">
            <xm:f>NOT(ISERROR(SEARCH('Listados Datos'!$P$6,AU239)))</xm:f>
            <xm:f>'Listados Datos'!$P$6</xm:f>
            <x14:dxf>
              <fill>
                <patternFill>
                  <bgColor rgb="FFFFC000"/>
                </patternFill>
              </fill>
            </x14:dxf>
          </x14:cfRule>
          <x14:cfRule type="containsText" priority="11660" operator="containsText" id="{10409C66-D024-4445-9193-8136433A4555}">
            <xm:f>NOT(ISERROR(SEARCH('Listados Datos'!$P$7,AU239)))</xm:f>
            <xm:f>'Listados Datos'!$P$7</xm:f>
            <x14:dxf>
              <fill>
                <patternFill>
                  <bgColor rgb="FFFF0000"/>
                </patternFill>
              </fill>
            </x14:dxf>
          </x14:cfRule>
          <xm:sqref>AU239</xm:sqref>
        </x14:conditionalFormatting>
        <x14:conditionalFormatting xmlns:xm="http://schemas.microsoft.com/office/excel/2006/main">
          <x14:cfRule type="containsText" priority="11638" operator="containsText" id="{3044874A-C910-493F-A37E-41996B7669BA}">
            <xm:f>NOT(ISERROR(SEARCH('Listados Datos'!$T$3,AE240)))</xm:f>
            <xm:f>'Listados Datos'!$T$3</xm:f>
            <x14:dxf>
              <fill>
                <patternFill patternType="solid">
                  <bgColor rgb="FFC00000"/>
                </patternFill>
              </fill>
            </x14:dxf>
          </x14:cfRule>
          <x14:cfRule type="containsText" priority="11639" operator="containsText" id="{033AF5EC-1ADD-485B-95CF-221CC4ECF9B1}">
            <xm:f>NOT(ISERROR(SEARCH('Listados Datos'!$T$4,AE240)))</xm:f>
            <xm:f>'Listados Datos'!$T$4</xm:f>
            <x14:dxf>
              <font>
                <b/>
                <i val="0"/>
                <color theme="0"/>
              </font>
              <fill>
                <patternFill>
                  <bgColor rgb="FFE26B0A"/>
                </patternFill>
              </fill>
            </x14:dxf>
          </x14:cfRule>
          <x14:cfRule type="containsText" priority="11640" operator="containsText" id="{8F796E5A-0D6F-4AD7-A18F-C46137E45F77}">
            <xm:f>NOT(ISERROR(SEARCH('Listados Datos'!$T$5,AE240)))</xm:f>
            <xm:f>'Listados Datos'!$T$5</xm:f>
            <x14:dxf>
              <font>
                <b/>
                <i val="0"/>
                <color auto="1"/>
              </font>
              <fill>
                <patternFill>
                  <bgColor rgb="FFFFFF00"/>
                </patternFill>
              </fill>
            </x14:dxf>
          </x14:cfRule>
          <x14:cfRule type="containsText" priority="11641" operator="containsText" id="{221AD3DE-651D-4290-9E7C-B6D797A5BD77}">
            <xm:f>NOT(ISERROR(SEARCH('Listados Datos'!$T$6,AE240)))</xm:f>
            <xm:f>'Listados Datos'!$T$6</xm:f>
            <x14:dxf>
              <font>
                <b/>
                <i val="0"/>
              </font>
              <fill>
                <patternFill>
                  <bgColor rgb="FF92D050"/>
                </patternFill>
              </fill>
            </x14:dxf>
          </x14:cfRule>
          <xm:sqref>AE240:AF241</xm:sqref>
        </x14:conditionalFormatting>
        <x14:conditionalFormatting xmlns:xm="http://schemas.microsoft.com/office/excel/2006/main">
          <x14:cfRule type="containsText" priority="11634" operator="containsText" id="{C689AF98-1E1F-42DC-9186-E8AB92CB21FF}">
            <xm:f>NOT(ISERROR(SEARCH('Listados Datos'!$T$3,AA240)))</xm:f>
            <xm:f>'Listados Datos'!$T$3</xm:f>
            <x14:dxf>
              <fill>
                <patternFill patternType="solid">
                  <bgColor rgb="FFC00000"/>
                </patternFill>
              </fill>
            </x14:dxf>
          </x14:cfRule>
          <x14:cfRule type="containsText" priority="11635" operator="containsText" id="{1B059BF9-74C8-447F-85A5-170B072397B1}">
            <xm:f>NOT(ISERROR(SEARCH('Listados Datos'!$T$4,AA240)))</xm:f>
            <xm:f>'Listados Datos'!$T$4</xm:f>
            <x14:dxf>
              <font>
                <b/>
                <i val="0"/>
                <color theme="0"/>
              </font>
              <fill>
                <patternFill>
                  <bgColor rgb="FFE26B0A"/>
                </patternFill>
              </fill>
            </x14:dxf>
          </x14:cfRule>
          <x14:cfRule type="containsText" priority="11636" operator="containsText" id="{28D715B8-8B49-4468-9862-BDD4D94387CA}">
            <xm:f>NOT(ISERROR(SEARCH('Listados Datos'!$T$5,AA240)))</xm:f>
            <xm:f>'Listados Datos'!$T$5</xm:f>
            <x14:dxf>
              <font>
                <b/>
                <i val="0"/>
                <color auto="1"/>
              </font>
              <fill>
                <patternFill>
                  <bgColor rgb="FFFFFF00"/>
                </patternFill>
              </fill>
            </x14:dxf>
          </x14:cfRule>
          <x14:cfRule type="containsText" priority="11637" operator="containsText" id="{A1123FB8-23CE-499B-B721-DEA9A23940AC}">
            <xm:f>NOT(ISERROR(SEARCH('Listados Datos'!$T$6,AA240)))</xm:f>
            <xm:f>'Listados Datos'!$T$6</xm:f>
            <x14:dxf>
              <font>
                <b/>
                <i val="0"/>
              </font>
              <fill>
                <patternFill>
                  <bgColor rgb="FF92D050"/>
                </patternFill>
              </fill>
            </x14:dxf>
          </x14:cfRule>
          <xm:sqref>AA240:AA241</xm:sqref>
        </x14:conditionalFormatting>
        <x14:conditionalFormatting xmlns:xm="http://schemas.microsoft.com/office/excel/2006/main">
          <x14:cfRule type="containsText" priority="11624" operator="containsText" id="{8D66BD49-8ECC-423B-9026-ADFF3A8DD1C1}">
            <xm:f>NOT(ISERROR(SEARCH('Listados Datos'!$P$3,Y240)))</xm:f>
            <xm:f>'Listados Datos'!$P$3</xm:f>
            <x14:dxf>
              <fill>
                <patternFill>
                  <bgColor rgb="FF99CC00"/>
                </patternFill>
              </fill>
            </x14:dxf>
          </x14:cfRule>
          <x14:cfRule type="containsText" priority="11625" operator="containsText" id="{31A11F07-CE11-4329-904C-68B534BAB8A6}">
            <xm:f>NOT(ISERROR(SEARCH('Listados Datos'!$P$4,Y240)))</xm:f>
            <xm:f>'Listados Datos'!$P$4</xm:f>
            <x14:dxf>
              <fill>
                <patternFill>
                  <bgColor rgb="FF33CC33"/>
                </patternFill>
              </fill>
            </x14:dxf>
          </x14:cfRule>
          <x14:cfRule type="containsText" priority="11626" operator="containsText" id="{EBE7BCD4-2F11-4A4F-A7BB-CA087DD6D33D}">
            <xm:f>NOT(ISERROR(SEARCH('Listados Datos'!$P$5,Y240)))</xm:f>
            <xm:f>'Listados Datos'!$P$5</xm:f>
            <x14:dxf>
              <fill>
                <patternFill>
                  <bgColor rgb="FFFFFF00"/>
                </patternFill>
              </fill>
            </x14:dxf>
          </x14:cfRule>
          <x14:cfRule type="containsText" priority="11627" operator="containsText" id="{30357338-8EF0-4DF9-BB8B-CC5C44CCBA9E}">
            <xm:f>NOT(ISERROR(SEARCH('Listados Datos'!$P$6,Y240)))</xm:f>
            <xm:f>'Listados Datos'!$P$6</xm:f>
            <x14:dxf>
              <fill>
                <patternFill>
                  <bgColor rgb="FFFFC000"/>
                </patternFill>
              </fill>
            </x14:dxf>
          </x14:cfRule>
          <x14:cfRule type="containsText" priority="11628" operator="containsText" id="{5D88753E-05AC-4A01-BC50-7E977689C3C2}">
            <xm:f>NOT(ISERROR(SEARCH('Listados Datos'!$P$7,Y240)))</xm:f>
            <xm:f>'Listados Datos'!$P$7</xm:f>
            <x14:dxf>
              <fill>
                <patternFill>
                  <bgColor rgb="FFFF0000"/>
                </patternFill>
              </fill>
            </x14:dxf>
          </x14:cfRule>
          <xm:sqref>Y240:Y241</xm:sqref>
        </x14:conditionalFormatting>
        <x14:conditionalFormatting xmlns:xm="http://schemas.microsoft.com/office/excel/2006/main">
          <x14:cfRule type="containsText" priority="11596" operator="containsText" id="{948E8BB1-FE3F-4448-9FCE-E8864D104B09}">
            <xm:f>NOT(ISERROR(SEARCH('Listados Datos'!$T$3,AW241)))</xm:f>
            <xm:f>'Listados Datos'!$T$3</xm:f>
            <x14:dxf>
              <fill>
                <patternFill patternType="solid">
                  <bgColor rgb="FFC00000"/>
                </patternFill>
              </fill>
            </x14:dxf>
          </x14:cfRule>
          <x14:cfRule type="containsText" priority="11597" operator="containsText" id="{472E39D8-EE68-44EC-ADB3-A7703CAC9049}">
            <xm:f>NOT(ISERROR(SEARCH('Listados Datos'!$T$4,AW241)))</xm:f>
            <xm:f>'Listados Datos'!$T$4</xm:f>
            <x14:dxf>
              <font>
                <b/>
                <i val="0"/>
                <color theme="0"/>
              </font>
              <fill>
                <patternFill>
                  <bgColor rgb="FFE26B0A"/>
                </patternFill>
              </fill>
            </x14:dxf>
          </x14:cfRule>
          <x14:cfRule type="containsText" priority="11598" operator="containsText" id="{07C038BD-4763-4E97-A6C4-79BE00FF74C5}">
            <xm:f>NOT(ISERROR(SEARCH('Listados Datos'!$T$5,AW241)))</xm:f>
            <xm:f>'Listados Datos'!$T$5</xm:f>
            <x14:dxf>
              <font>
                <b/>
                <i val="0"/>
                <color auto="1"/>
              </font>
              <fill>
                <patternFill>
                  <bgColor rgb="FFFFFF00"/>
                </patternFill>
              </fill>
            </x14:dxf>
          </x14:cfRule>
          <x14:cfRule type="containsText" priority="11599" operator="containsText" id="{11D32CC5-E3ED-4BE9-89A2-9F5C15C5F09D}">
            <xm:f>NOT(ISERROR(SEARCH('Listados Datos'!$T$6,AW241)))</xm:f>
            <xm:f>'Listados Datos'!$T$6</xm:f>
            <x14:dxf>
              <font>
                <b/>
                <i val="0"/>
              </font>
              <fill>
                <patternFill>
                  <bgColor rgb="FF92D050"/>
                </patternFill>
              </fill>
            </x14:dxf>
          </x14:cfRule>
          <xm:sqref>AW241</xm:sqref>
        </x14:conditionalFormatting>
        <x14:conditionalFormatting xmlns:xm="http://schemas.microsoft.com/office/excel/2006/main">
          <x14:cfRule type="containsText" priority="11544" operator="containsText" id="{C1899BDF-E5D9-46FF-819D-776D02E26EC8}">
            <xm:f>NOT(ISERROR(SEARCH('Listados Datos'!$P$3,AU242)))</xm:f>
            <xm:f>'Listados Datos'!$P$3</xm:f>
            <x14:dxf>
              <fill>
                <patternFill>
                  <bgColor rgb="FF99CC00"/>
                </patternFill>
              </fill>
            </x14:dxf>
          </x14:cfRule>
          <x14:cfRule type="containsText" priority="11545" operator="containsText" id="{34B61E56-349F-421C-A296-14AF55E4D3F9}">
            <xm:f>NOT(ISERROR(SEARCH('Listados Datos'!$P$4,AU242)))</xm:f>
            <xm:f>'Listados Datos'!$P$4</xm:f>
            <x14:dxf>
              <fill>
                <patternFill>
                  <bgColor rgb="FF33CC33"/>
                </patternFill>
              </fill>
            </x14:dxf>
          </x14:cfRule>
          <x14:cfRule type="containsText" priority="11546" operator="containsText" id="{AC114AA8-0BA2-4BE0-B464-9E07D9A2991E}">
            <xm:f>NOT(ISERROR(SEARCH('Listados Datos'!$P$5,AU242)))</xm:f>
            <xm:f>'Listados Datos'!$P$5</xm:f>
            <x14:dxf>
              <fill>
                <patternFill>
                  <bgColor rgb="FFFFFF00"/>
                </patternFill>
              </fill>
            </x14:dxf>
          </x14:cfRule>
          <x14:cfRule type="containsText" priority="11547" operator="containsText" id="{A93AFD71-39C1-42DA-A6A2-8A52F4F03634}">
            <xm:f>NOT(ISERROR(SEARCH('Listados Datos'!$P$6,AU242)))</xm:f>
            <xm:f>'Listados Datos'!$P$6</xm:f>
            <x14:dxf>
              <fill>
                <patternFill>
                  <bgColor rgb="FFFFC000"/>
                </patternFill>
              </fill>
            </x14:dxf>
          </x14:cfRule>
          <x14:cfRule type="containsText" priority="11548" operator="containsText" id="{856A67F6-2F6B-4434-985B-858F8BA037A0}">
            <xm:f>NOT(ISERROR(SEARCH('Listados Datos'!$P$7,AU242)))</xm:f>
            <xm:f>'Listados Datos'!$P$7</xm:f>
            <x14:dxf>
              <fill>
                <patternFill>
                  <bgColor rgb="FFFF0000"/>
                </patternFill>
              </fill>
            </x14:dxf>
          </x14:cfRule>
          <xm:sqref>AU242</xm:sqref>
        </x14:conditionalFormatting>
        <x14:conditionalFormatting xmlns:xm="http://schemas.microsoft.com/office/excel/2006/main">
          <x14:cfRule type="containsText" priority="11582" operator="containsText" id="{935A2A9B-041B-422E-851A-BC74BC52CF81}">
            <xm:f>NOT(ISERROR(SEARCH('Listados Datos'!$T$3,AE242)))</xm:f>
            <xm:f>'Listados Datos'!$T$3</xm:f>
            <x14:dxf>
              <fill>
                <patternFill patternType="solid">
                  <bgColor rgb="FFC00000"/>
                </patternFill>
              </fill>
            </x14:dxf>
          </x14:cfRule>
          <x14:cfRule type="containsText" priority="11583" operator="containsText" id="{9ADBC059-C411-4C07-A112-88F0D8691CAC}">
            <xm:f>NOT(ISERROR(SEARCH('Listados Datos'!$T$4,AE242)))</xm:f>
            <xm:f>'Listados Datos'!$T$4</xm:f>
            <x14:dxf>
              <font>
                <b/>
                <i val="0"/>
                <color theme="0"/>
              </font>
              <fill>
                <patternFill>
                  <bgColor rgb="FFE26B0A"/>
                </patternFill>
              </fill>
            </x14:dxf>
          </x14:cfRule>
          <x14:cfRule type="containsText" priority="11584" operator="containsText" id="{B23FE9CA-9A10-423A-BC1C-EB3976C23CAA}">
            <xm:f>NOT(ISERROR(SEARCH('Listados Datos'!$T$5,AE242)))</xm:f>
            <xm:f>'Listados Datos'!$T$5</xm:f>
            <x14:dxf>
              <font>
                <b/>
                <i val="0"/>
                <color auto="1"/>
              </font>
              <fill>
                <patternFill>
                  <bgColor rgb="FFFFFF00"/>
                </patternFill>
              </fill>
            </x14:dxf>
          </x14:cfRule>
          <x14:cfRule type="containsText" priority="11585" operator="containsText" id="{186735BC-A1F0-4251-B607-B0B221A4B622}">
            <xm:f>NOT(ISERROR(SEARCH('Listados Datos'!$T$6,AE242)))</xm:f>
            <xm:f>'Listados Datos'!$T$6</xm:f>
            <x14:dxf>
              <font>
                <b/>
                <i val="0"/>
              </font>
              <fill>
                <patternFill>
                  <bgColor rgb="FF92D050"/>
                </patternFill>
              </fill>
            </x14:dxf>
          </x14:cfRule>
          <xm:sqref>AE242:AF242</xm:sqref>
        </x14:conditionalFormatting>
        <x14:conditionalFormatting xmlns:xm="http://schemas.microsoft.com/office/excel/2006/main">
          <x14:cfRule type="containsText" priority="11578" operator="containsText" id="{2D2970D3-B062-4EE0-8C18-9926A82C7EA2}">
            <xm:f>NOT(ISERROR(SEARCH('Listados Datos'!$T$3,AA242)))</xm:f>
            <xm:f>'Listados Datos'!$T$3</xm:f>
            <x14:dxf>
              <fill>
                <patternFill patternType="solid">
                  <bgColor rgb="FFC00000"/>
                </patternFill>
              </fill>
            </x14:dxf>
          </x14:cfRule>
          <x14:cfRule type="containsText" priority="11579" operator="containsText" id="{5EE3AB7C-5F95-4DE8-BEE8-DACE18003EB8}">
            <xm:f>NOT(ISERROR(SEARCH('Listados Datos'!$T$4,AA242)))</xm:f>
            <xm:f>'Listados Datos'!$T$4</xm:f>
            <x14:dxf>
              <font>
                <b/>
                <i val="0"/>
                <color theme="0"/>
              </font>
              <fill>
                <patternFill>
                  <bgColor rgb="FFE26B0A"/>
                </patternFill>
              </fill>
            </x14:dxf>
          </x14:cfRule>
          <x14:cfRule type="containsText" priority="11580" operator="containsText" id="{BC95B264-6A48-4658-8D1B-51BCFD421408}">
            <xm:f>NOT(ISERROR(SEARCH('Listados Datos'!$T$5,AA242)))</xm:f>
            <xm:f>'Listados Datos'!$T$5</xm:f>
            <x14:dxf>
              <font>
                <b/>
                <i val="0"/>
                <color auto="1"/>
              </font>
              <fill>
                <patternFill>
                  <bgColor rgb="FFFFFF00"/>
                </patternFill>
              </fill>
            </x14:dxf>
          </x14:cfRule>
          <x14:cfRule type="containsText" priority="11581" operator="containsText" id="{57DBA60E-A487-4BBD-8F89-3E22EB9EA826}">
            <xm:f>NOT(ISERROR(SEARCH('Listados Datos'!$T$6,AA242)))</xm:f>
            <xm:f>'Listados Datos'!$T$6</xm:f>
            <x14:dxf>
              <font>
                <b/>
                <i val="0"/>
              </font>
              <fill>
                <patternFill>
                  <bgColor rgb="FF92D050"/>
                </patternFill>
              </fill>
            </x14:dxf>
          </x14:cfRule>
          <xm:sqref>AA242</xm:sqref>
        </x14:conditionalFormatting>
        <x14:conditionalFormatting xmlns:xm="http://schemas.microsoft.com/office/excel/2006/main">
          <x14:cfRule type="containsText" priority="11568" operator="containsText" id="{9E82AEE7-5849-4C4E-8881-888C8F523405}">
            <xm:f>NOT(ISERROR(SEARCH('Listados Datos'!$P$3,Y242)))</xm:f>
            <xm:f>'Listados Datos'!$P$3</xm:f>
            <x14:dxf>
              <fill>
                <patternFill>
                  <bgColor rgb="FF99CC00"/>
                </patternFill>
              </fill>
            </x14:dxf>
          </x14:cfRule>
          <x14:cfRule type="containsText" priority="11569" operator="containsText" id="{EAA71EDA-7E34-4BFB-A7F1-EA5C8EB9F8E3}">
            <xm:f>NOT(ISERROR(SEARCH('Listados Datos'!$P$4,Y242)))</xm:f>
            <xm:f>'Listados Datos'!$P$4</xm:f>
            <x14:dxf>
              <fill>
                <patternFill>
                  <bgColor rgb="FF33CC33"/>
                </patternFill>
              </fill>
            </x14:dxf>
          </x14:cfRule>
          <x14:cfRule type="containsText" priority="11570" operator="containsText" id="{1F8BEEE1-1F7A-4B0B-A85B-CD54DA2D1345}">
            <xm:f>NOT(ISERROR(SEARCH('Listados Datos'!$P$5,Y242)))</xm:f>
            <xm:f>'Listados Datos'!$P$5</xm:f>
            <x14:dxf>
              <fill>
                <patternFill>
                  <bgColor rgb="FFFFFF00"/>
                </patternFill>
              </fill>
            </x14:dxf>
          </x14:cfRule>
          <x14:cfRule type="containsText" priority="11571" operator="containsText" id="{895A3745-FA87-4472-A47E-DA8C6C9F5EAD}">
            <xm:f>NOT(ISERROR(SEARCH('Listados Datos'!$P$6,Y242)))</xm:f>
            <xm:f>'Listados Datos'!$P$6</xm:f>
            <x14:dxf>
              <fill>
                <patternFill>
                  <bgColor rgb="FFFFC000"/>
                </patternFill>
              </fill>
            </x14:dxf>
          </x14:cfRule>
          <x14:cfRule type="containsText" priority="11572" operator="containsText" id="{965C6750-B1C2-45FE-B8A7-C6085EA4FEB0}">
            <xm:f>NOT(ISERROR(SEARCH('Listados Datos'!$P$7,Y242)))</xm:f>
            <xm:f>'Listados Datos'!$P$7</xm:f>
            <x14:dxf>
              <fill>
                <patternFill>
                  <bgColor rgb="FFFF0000"/>
                </patternFill>
              </fill>
            </x14:dxf>
          </x14:cfRule>
          <xm:sqref>Y242</xm:sqref>
        </x14:conditionalFormatting>
        <x14:conditionalFormatting xmlns:xm="http://schemas.microsoft.com/office/excel/2006/main">
          <x14:cfRule type="containsText" priority="11554" operator="containsText" id="{E32C80AD-4E3E-469D-B3D4-17EB01ED25C6}">
            <xm:f>NOT(ISERROR(SEARCH('Listados Datos'!$T$3,AW242)))</xm:f>
            <xm:f>'Listados Datos'!$T$3</xm:f>
            <x14:dxf>
              <fill>
                <patternFill patternType="solid">
                  <bgColor rgb="FFC00000"/>
                </patternFill>
              </fill>
            </x14:dxf>
          </x14:cfRule>
          <x14:cfRule type="containsText" priority="11555" operator="containsText" id="{D437BD99-E403-4E95-A1C1-C4D9509DA671}">
            <xm:f>NOT(ISERROR(SEARCH('Listados Datos'!$T$4,AW242)))</xm:f>
            <xm:f>'Listados Datos'!$T$4</xm:f>
            <x14:dxf>
              <font>
                <b/>
                <i val="0"/>
                <color theme="0"/>
              </font>
              <fill>
                <patternFill>
                  <bgColor rgb="FFE26B0A"/>
                </patternFill>
              </fill>
            </x14:dxf>
          </x14:cfRule>
          <x14:cfRule type="containsText" priority="11556" operator="containsText" id="{1A517D37-8EE0-4B35-A544-86A8DBA44F72}">
            <xm:f>NOT(ISERROR(SEARCH('Listados Datos'!$T$5,AW242)))</xm:f>
            <xm:f>'Listados Datos'!$T$5</xm:f>
            <x14:dxf>
              <font>
                <b/>
                <i val="0"/>
                <color auto="1"/>
              </font>
              <fill>
                <patternFill>
                  <bgColor rgb="FFFFFF00"/>
                </patternFill>
              </fill>
            </x14:dxf>
          </x14:cfRule>
          <x14:cfRule type="containsText" priority="11557" operator="containsText" id="{0574F4C7-3300-4D9C-B8D2-E844F9AA5F65}">
            <xm:f>NOT(ISERROR(SEARCH('Listados Datos'!$T$6,AW242)))</xm:f>
            <xm:f>'Listados Datos'!$T$6</xm:f>
            <x14:dxf>
              <font>
                <b/>
                <i val="0"/>
              </font>
              <fill>
                <patternFill>
                  <bgColor rgb="FF92D050"/>
                </patternFill>
              </fill>
            </x14:dxf>
          </x14:cfRule>
          <xm:sqref>AW242</xm:sqref>
        </x14:conditionalFormatting>
        <x14:conditionalFormatting xmlns:xm="http://schemas.microsoft.com/office/excel/2006/main">
          <x14:cfRule type="containsText" priority="11408" operator="containsText" id="{13F046EF-08CA-4D59-8B2E-9DF9C64F4030}">
            <xm:f>NOT(ISERROR(SEARCH('Listados Datos'!$P$3,AU253)))</xm:f>
            <xm:f>'Listados Datos'!$P$3</xm:f>
            <x14:dxf>
              <fill>
                <patternFill>
                  <bgColor rgb="FF99CC00"/>
                </patternFill>
              </fill>
            </x14:dxf>
          </x14:cfRule>
          <x14:cfRule type="containsText" priority="11409" operator="containsText" id="{92E320EA-2BCE-4150-90A6-08D032CE036C}">
            <xm:f>NOT(ISERROR(SEARCH('Listados Datos'!$P$4,AU253)))</xm:f>
            <xm:f>'Listados Datos'!$P$4</xm:f>
            <x14:dxf>
              <fill>
                <patternFill>
                  <bgColor rgb="FF33CC33"/>
                </patternFill>
              </fill>
            </x14:dxf>
          </x14:cfRule>
          <x14:cfRule type="containsText" priority="11410" operator="containsText" id="{0F7ED1EC-2612-4775-B6D5-EF82F740B360}">
            <xm:f>NOT(ISERROR(SEARCH('Listados Datos'!$P$5,AU253)))</xm:f>
            <xm:f>'Listados Datos'!$P$5</xm:f>
            <x14:dxf>
              <fill>
                <patternFill>
                  <bgColor rgb="FFFFFF00"/>
                </patternFill>
              </fill>
            </x14:dxf>
          </x14:cfRule>
          <x14:cfRule type="containsText" priority="11411" operator="containsText" id="{74E21256-6D4F-41A2-89AD-8E16D87A48E8}">
            <xm:f>NOT(ISERROR(SEARCH('Listados Datos'!$P$6,AU253)))</xm:f>
            <xm:f>'Listados Datos'!$P$6</xm:f>
            <x14:dxf>
              <fill>
                <patternFill>
                  <bgColor rgb="FFFFC000"/>
                </patternFill>
              </fill>
            </x14:dxf>
          </x14:cfRule>
          <x14:cfRule type="containsText" priority="11412" operator="containsText" id="{845F9050-8ED7-405C-ACF6-BF83CED31455}">
            <xm:f>NOT(ISERROR(SEARCH('Listados Datos'!$P$7,AU253)))</xm:f>
            <xm:f>'Listados Datos'!$P$7</xm:f>
            <x14:dxf>
              <fill>
                <patternFill>
                  <bgColor rgb="FFFF0000"/>
                </patternFill>
              </fill>
            </x14:dxf>
          </x14:cfRule>
          <xm:sqref>AU253</xm:sqref>
        </x14:conditionalFormatting>
        <x14:conditionalFormatting xmlns:xm="http://schemas.microsoft.com/office/excel/2006/main">
          <x14:cfRule type="containsText" priority="11474" operator="containsText" id="{03AE7828-2F5E-4A21-A8CB-6377C6B683CC}">
            <xm:f>NOT(ISERROR(SEARCH('Listados Datos'!$T$3,AW255)))</xm:f>
            <xm:f>'Listados Datos'!$T$3</xm:f>
            <x14:dxf>
              <fill>
                <patternFill patternType="solid">
                  <bgColor rgb="FFC00000"/>
                </patternFill>
              </fill>
            </x14:dxf>
          </x14:cfRule>
          <x14:cfRule type="containsText" priority="11475" operator="containsText" id="{CA5834DE-503E-4773-A272-43B3E8492A52}">
            <xm:f>NOT(ISERROR(SEARCH('Listados Datos'!$T$4,AW255)))</xm:f>
            <xm:f>'Listados Datos'!$T$4</xm:f>
            <x14:dxf>
              <font>
                <b/>
                <i val="0"/>
                <color theme="0"/>
              </font>
              <fill>
                <patternFill>
                  <bgColor rgb="FFE26B0A"/>
                </patternFill>
              </fill>
            </x14:dxf>
          </x14:cfRule>
          <x14:cfRule type="containsText" priority="11476" operator="containsText" id="{DEC3C700-DBA7-4962-AC70-20870C678C81}">
            <xm:f>NOT(ISERROR(SEARCH('Listados Datos'!$T$5,AW255)))</xm:f>
            <xm:f>'Listados Datos'!$T$5</xm:f>
            <x14:dxf>
              <font>
                <b/>
                <i val="0"/>
                <color auto="1"/>
              </font>
              <fill>
                <patternFill>
                  <bgColor rgb="FFFFFF00"/>
                </patternFill>
              </fill>
            </x14:dxf>
          </x14:cfRule>
          <x14:cfRule type="containsText" priority="11477" operator="containsText" id="{5DBCD3A3-72EF-4D5D-8799-0556A575FAA2}">
            <xm:f>NOT(ISERROR(SEARCH('Listados Datos'!$T$6,AW255)))</xm:f>
            <xm:f>'Listados Datos'!$T$6</xm:f>
            <x14:dxf>
              <font>
                <b/>
                <i val="0"/>
              </font>
              <fill>
                <patternFill>
                  <bgColor rgb="FF92D050"/>
                </patternFill>
              </fill>
            </x14:dxf>
          </x14:cfRule>
          <xm:sqref>AW255</xm:sqref>
        </x14:conditionalFormatting>
        <x14:conditionalFormatting xmlns:xm="http://schemas.microsoft.com/office/excel/2006/main">
          <x14:cfRule type="containsText" priority="11464" operator="containsText" id="{508A854D-7FE5-4847-B9DD-1A6560D8F46B}">
            <xm:f>NOT(ISERROR(SEARCH('Listados Datos'!$P$3,AU255)))</xm:f>
            <xm:f>'Listados Datos'!$P$3</xm:f>
            <x14:dxf>
              <fill>
                <patternFill>
                  <bgColor rgb="FF99CC00"/>
                </patternFill>
              </fill>
            </x14:dxf>
          </x14:cfRule>
          <x14:cfRule type="containsText" priority="11465" operator="containsText" id="{CC4C8444-4F3C-4820-9329-B9541F5706C0}">
            <xm:f>NOT(ISERROR(SEARCH('Listados Datos'!$P$4,AU255)))</xm:f>
            <xm:f>'Listados Datos'!$P$4</xm:f>
            <x14:dxf>
              <fill>
                <patternFill>
                  <bgColor rgb="FF33CC33"/>
                </patternFill>
              </fill>
            </x14:dxf>
          </x14:cfRule>
          <x14:cfRule type="containsText" priority="11466" operator="containsText" id="{9A5E5C72-F580-4498-A835-BB29BD7E7704}">
            <xm:f>NOT(ISERROR(SEARCH('Listados Datos'!$P$5,AU255)))</xm:f>
            <xm:f>'Listados Datos'!$P$5</xm:f>
            <x14:dxf>
              <fill>
                <patternFill>
                  <bgColor rgb="FFFFFF00"/>
                </patternFill>
              </fill>
            </x14:dxf>
          </x14:cfRule>
          <x14:cfRule type="containsText" priority="11467" operator="containsText" id="{1A0AFC41-5026-478D-9173-B38F3AF15925}">
            <xm:f>NOT(ISERROR(SEARCH('Listados Datos'!$P$6,AU255)))</xm:f>
            <xm:f>'Listados Datos'!$P$6</xm:f>
            <x14:dxf>
              <fill>
                <patternFill>
                  <bgColor rgb="FFFFC000"/>
                </patternFill>
              </fill>
            </x14:dxf>
          </x14:cfRule>
          <x14:cfRule type="containsText" priority="11468" operator="containsText" id="{99B178F5-CCEC-43ED-A543-33BB547C279E}">
            <xm:f>NOT(ISERROR(SEARCH('Listados Datos'!$P$7,AU255)))</xm:f>
            <xm:f>'Listados Datos'!$P$7</xm:f>
            <x14:dxf>
              <fill>
                <patternFill>
                  <bgColor rgb="FFFF0000"/>
                </patternFill>
              </fill>
            </x14:dxf>
          </x14:cfRule>
          <xm:sqref>AU255</xm:sqref>
        </x14:conditionalFormatting>
        <x14:conditionalFormatting xmlns:xm="http://schemas.microsoft.com/office/excel/2006/main">
          <x14:cfRule type="containsText" priority="11432" operator="containsText" id="{07339D45-860F-4AB2-A618-3FD000DEE477}">
            <xm:f>NOT(ISERROR(SEARCH('Listados Datos'!$T$3,AW252)))</xm:f>
            <xm:f>'Listados Datos'!$T$3</xm:f>
            <x14:dxf>
              <fill>
                <patternFill patternType="solid">
                  <bgColor rgb="FFC00000"/>
                </patternFill>
              </fill>
            </x14:dxf>
          </x14:cfRule>
          <x14:cfRule type="containsText" priority="11433" operator="containsText" id="{5393901C-D006-48B8-A7E7-D46AFE9A3B30}">
            <xm:f>NOT(ISERROR(SEARCH('Listados Datos'!$T$4,AW252)))</xm:f>
            <xm:f>'Listados Datos'!$T$4</xm:f>
            <x14:dxf>
              <font>
                <b/>
                <i val="0"/>
                <color theme="0"/>
              </font>
              <fill>
                <patternFill>
                  <bgColor rgb="FFE26B0A"/>
                </patternFill>
              </fill>
            </x14:dxf>
          </x14:cfRule>
          <x14:cfRule type="containsText" priority="11434" operator="containsText" id="{E5672C80-4500-4614-9E32-E7CB6CB06FAD}">
            <xm:f>NOT(ISERROR(SEARCH('Listados Datos'!$T$5,AW252)))</xm:f>
            <xm:f>'Listados Datos'!$T$5</xm:f>
            <x14:dxf>
              <font>
                <b/>
                <i val="0"/>
                <color auto="1"/>
              </font>
              <fill>
                <patternFill>
                  <bgColor rgb="FFFFFF00"/>
                </patternFill>
              </fill>
            </x14:dxf>
          </x14:cfRule>
          <x14:cfRule type="containsText" priority="11435" operator="containsText" id="{3FE6D1E0-A83D-4045-B508-30311D4F658C}">
            <xm:f>NOT(ISERROR(SEARCH('Listados Datos'!$T$6,AW252)))</xm:f>
            <xm:f>'Listados Datos'!$T$6</xm:f>
            <x14:dxf>
              <font>
                <b/>
                <i val="0"/>
              </font>
              <fill>
                <patternFill>
                  <bgColor rgb="FF92D050"/>
                </patternFill>
              </fill>
            </x14:dxf>
          </x14:cfRule>
          <xm:sqref>AW252</xm:sqref>
        </x14:conditionalFormatting>
        <x14:conditionalFormatting xmlns:xm="http://schemas.microsoft.com/office/excel/2006/main">
          <x14:cfRule type="containsText" priority="11422" operator="containsText" id="{CEDEF1F4-100E-4F35-B530-CDFB7DA04D89}">
            <xm:f>NOT(ISERROR(SEARCH('Listados Datos'!$P$3,AU252)))</xm:f>
            <xm:f>'Listados Datos'!$P$3</xm:f>
            <x14:dxf>
              <fill>
                <patternFill>
                  <bgColor rgb="FF99CC00"/>
                </patternFill>
              </fill>
            </x14:dxf>
          </x14:cfRule>
          <x14:cfRule type="containsText" priority="11423" operator="containsText" id="{0F21ECA4-29C1-4AEA-8FF7-AB8E75A42BFB}">
            <xm:f>NOT(ISERROR(SEARCH('Listados Datos'!$P$4,AU252)))</xm:f>
            <xm:f>'Listados Datos'!$P$4</xm:f>
            <x14:dxf>
              <fill>
                <patternFill>
                  <bgColor rgb="FF33CC33"/>
                </patternFill>
              </fill>
            </x14:dxf>
          </x14:cfRule>
          <x14:cfRule type="containsText" priority="11424" operator="containsText" id="{25B2E03A-DA45-4E21-8A82-9C2DB9859438}">
            <xm:f>NOT(ISERROR(SEARCH('Listados Datos'!$P$5,AU252)))</xm:f>
            <xm:f>'Listados Datos'!$P$5</xm:f>
            <x14:dxf>
              <fill>
                <patternFill>
                  <bgColor rgb="FFFFFF00"/>
                </patternFill>
              </fill>
            </x14:dxf>
          </x14:cfRule>
          <x14:cfRule type="containsText" priority="11425" operator="containsText" id="{45177161-5AFF-41A9-9A5C-40E3704029AF}">
            <xm:f>NOT(ISERROR(SEARCH('Listados Datos'!$P$6,AU252)))</xm:f>
            <xm:f>'Listados Datos'!$P$6</xm:f>
            <x14:dxf>
              <fill>
                <patternFill>
                  <bgColor rgb="FFFFC000"/>
                </patternFill>
              </fill>
            </x14:dxf>
          </x14:cfRule>
          <x14:cfRule type="containsText" priority="11426" operator="containsText" id="{5859C9F1-D72D-4658-BD05-D981BB1662B7}">
            <xm:f>NOT(ISERROR(SEARCH('Listados Datos'!$P$7,AU252)))</xm:f>
            <xm:f>'Listados Datos'!$P$7</xm:f>
            <x14:dxf>
              <fill>
                <patternFill>
                  <bgColor rgb="FFFF0000"/>
                </patternFill>
              </fill>
            </x14:dxf>
          </x14:cfRule>
          <xm:sqref>AU252</xm:sqref>
        </x14:conditionalFormatting>
        <x14:conditionalFormatting xmlns:xm="http://schemas.microsoft.com/office/excel/2006/main">
          <x14:cfRule type="containsText" priority="11540" operator="containsText" id="{D5B57675-A015-4F83-B02A-602EEA71D803}">
            <xm:f>NOT(ISERROR(SEARCH('Listados Datos'!$T$3,AE250)))</xm:f>
            <xm:f>'Listados Datos'!$T$3</xm:f>
            <x14:dxf>
              <fill>
                <patternFill patternType="solid">
                  <bgColor rgb="FFC00000"/>
                </patternFill>
              </fill>
            </x14:dxf>
          </x14:cfRule>
          <x14:cfRule type="containsText" priority="11541" operator="containsText" id="{1E0FB27D-01B5-49F4-A3CF-4E668FC1F998}">
            <xm:f>NOT(ISERROR(SEARCH('Listados Datos'!$T$4,AE250)))</xm:f>
            <xm:f>'Listados Datos'!$T$4</xm:f>
            <x14:dxf>
              <font>
                <b/>
                <i val="0"/>
                <color theme="0"/>
              </font>
              <fill>
                <patternFill>
                  <bgColor rgb="FFE26B0A"/>
                </patternFill>
              </fill>
            </x14:dxf>
          </x14:cfRule>
          <x14:cfRule type="containsText" priority="11542" operator="containsText" id="{BDB06CED-7AEC-4EAC-BC06-58440E3CBC0F}">
            <xm:f>NOT(ISERROR(SEARCH('Listados Datos'!$T$5,AE250)))</xm:f>
            <xm:f>'Listados Datos'!$T$5</xm:f>
            <x14:dxf>
              <font>
                <b/>
                <i val="0"/>
                <color auto="1"/>
              </font>
              <fill>
                <patternFill>
                  <bgColor rgb="FFFFFF00"/>
                </patternFill>
              </fill>
            </x14:dxf>
          </x14:cfRule>
          <x14:cfRule type="containsText" priority="11543" operator="containsText" id="{AEFEF0E3-71B9-4C39-BE6A-D168F16FBA3C}">
            <xm:f>NOT(ISERROR(SEARCH('Listados Datos'!$T$6,AE250)))</xm:f>
            <xm:f>'Listados Datos'!$T$6</xm:f>
            <x14:dxf>
              <font>
                <b/>
                <i val="0"/>
              </font>
              <fill>
                <patternFill>
                  <bgColor rgb="FF92D050"/>
                </patternFill>
              </fill>
            </x14:dxf>
          </x14:cfRule>
          <xm:sqref>AE250:AF251 AE255:AF255</xm:sqref>
        </x14:conditionalFormatting>
        <x14:conditionalFormatting xmlns:xm="http://schemas.microsoft.com/office/excel/2006/main">
          <x14:cfRule type="containsText" priority="11536" operator="containsText" id="{30FAF096-8FAD-4436-A491-614FC81C811F}">
            <xm:f>NOT(ISERROR(SEARCH('Listados Datos'!$T$3,AA250)))</xm:f>
            <xm:f>'Listados Datos'!$T$3</xm:f>
            <x14:dxf>
              <fill>
                <patternFill patternType="solid">
                  <bgColor rgb="FFC00000"/>
                </patternFill>
              </fill>
            </x14:dxf>
          </x14:cfRule>
          <x14:cfRule type="containsText" priority="11537" operator="containsText" id="{6398EFB3-7945-467D-A7C6-30230807E9B6}">
            <xm:f>NOT(ISERROR(SEARCH('Listados Datos'!$T$4,AA250)))</xm:f>
            <xm:f>'Listados Datos'!$T$4</xm:f>
            <x14:dxf>
              <font>
                <b/>
                <i val="0"/>
                <color theme="0"/>
              </font>
              <fill>
                <patternFill>
                  <bgColor rgb="FFE26B0A"/>
                </patternFill>
              </fill>
            </x14:dxf>
          </x14:cfRule>
          <x14:cfRule type="containsText" priority="11538" operator="containsText" id="{99DE4449-E295-455A-BA88-8370AE801A6B}">
            <xm:f>NOT(ISERROR(SEARCH('Listados Datos'!$T$5,AA250)))</xm:f>
            <xm:f>'Listados Datos'!$T$5</xm:f>
            <x14:dxf>
              <font>
                <b/>
                <i val="0"/>
                <color auto="1"/>
              </font>
              <fill>
                <patternFill>
                  <bgColor rgb="FFFFFF00"/>
                </patternFill>
              </fill>
            </x14:dxf>
          </x14:cfRule>
          <x14:cfRule type="containsText" priority="11539" operator="containsText" id="{A1A6A45E-0DBB-4918-B4E4-21CE2C6756AE}">
            <xm:f>NOT(ISERROR(SEARCH('Listados Datos'!$T$6,AA250)))</xm:f>
            <xm:f>'Listados Datos'!$T$6</xm:f>
            <x14:dxf>
              <font>
                <b/>
                <i val="0"/>
              </font>
              <fill>
                <patternFill>
                  <bgColor rgb="FF92D050"/>
                </patternFill>
              </fill>
            </x14:dxf>
          </x14:cfRule>
          <xm:sqref>AA250:AA251</xm:sqref>
        </x14:conditionalFormatting>
        <x14:conditionalFormatting xmlns:xm="http://schemas.microsoft.com/office/excel/2006/main">
          <x14:cfRule type="containsText" priority="11526" operator="containsText" id="{787E99C7-2983-40AA-9199-8F787192C4E3}">
            <xm:f>NOT(ISERROR(SEARCH('Listados Datos'!$P$3,Y250)))</xm:f>
            <xm:f>'Listados Datos'!$P$3</xm:f>
            <x14:dxf>
              <fill>
                <patternFill>
                  <bgColor rgb="FF99CC00"/>
                </patternFill>
              </fill>
            </x14:dxf>
          </x14:cfRule>
          <x14:cfRule type="containsText" priority="11527" operator="containsText" id="{2DF3ECE8-4CC7-4866-89EE-4F6CC4104F42}">
            <xm:f>NOT(ISERROR(SEARCH('Listados Datos'!$P$4,Y250)))</xm:f>
            <xm:f>'Listados Datos'!$P$4</xm:f>
            <x14:dxf>
              <fill>
                <patternFill>
                  <bgColor rgb="FF33CC33"/>
                </patternFill>
              </fill>
            </x14:dxf>
          </x14:cfRule>
          <x14:cfRule type="containsText" priority="11528" operator="containsText" id="{6EAC0622-FBD5-4250-B8FC-113CD72A102D}">
            <xm:f>NOT(ISERROR(SEARCH('Listados Datos'!$P$5,Y250)))</xm:f>
            <xm:f>'Listados Datos'!$P$5</xm:f>
            <x14:dxf>
              <fill>
                <patternFill>
                  <bgColor rgb="FFFFFF00"/>
                </patternFill>
              </fill>
            </x14:dxf>
          </x14:cfRule>
          <x14:cfRule type="containsText" priority="11529" operator="containsText" id="{8CBEEF71-C25C-405C-81C2-EBE2FAD8D407}">
            <xm:f>NOT(ISERROR(SEARCH('Listados Datos'!$P$6,Y250)))</xm:f>
            <xm:f>'Listados Datos'!$P$6</xm:f>
            <x14:dxf>
              <fill>
                <patternFill>
                  <bgColor rgb="FFFFC000"/>
                </patternFill>
              </fill>
            </x14:dxf>
          </x14:cfRule>
          <x14:cfRule type="containsText" priority="11530" operator="containsText" id="{90D4A10D-41DE-4F33-9E5A-5A37077569F9}">
            <xm:f>NOT(ISERROR(SEARCH('Listados Datos'!$P$7,Y250)))</xm:f>
            <xm:f>'Listados Datos'!$P$7</xm:f>
            <x14:dxf>
              <fill>
                <patternFill>
                  <bgColor rgb="FFFF0000"/>
                </patternFill>
              </fill>
            </x14:dxf>
          </x14:cfRule>
          <xm:sqref>Y250:Y251</xm:sqref>
        </x14:conditionalFormatting>
        <x14:conditionalFormatting xmlns:xm="http://schemas.microsoft.com/office/excel/2006/main">
          <x14:cfRule type="containsText" priority="11502" operator="containsText" id="{124C7E36-7448-4F61-BABF-0892DEBD14A0}">
            <xm:f>NOT(ISERROR(SEARCH('Listados Datos'!$T$3,AW250)))</xm:f>
            <xm:f>'Listados Datos'!$T$3</xm:f>
            <x14:dxf>
              <fill>
                <patternFill patternType="solid">
                  <bgColor rgb="FFC00000"/>
                </patternFill>
              </fill>
            </x14:dxf>
          </x14:cfRule>
          <x14:cfRule type="containsText" priority="11503" operator="containsText" id="{938032B5-D927-4016-AA8D-D1108A4BE6BB}">
            <xm:f>NOT(ISERROR(SEARCH('Listados Datos'!$T$4,AW250)))</xm:f>
            <xm:f>'Listados Datos'!$T$4</xm:f>
            <x14:dxf>
              <font>
                <b/>
                <i val="0"/>
                <color theme="0"/>
              </font>
              <fill>
                <patternFill>
                  <bgColor rgb="FFE26B0A"/>
                </patternFill>
              </fill>
            </x14:dxf>
          </x14:cfRule>
          <x14:cfRule type="containsText" priority="11504" operator="containsText" id="{B4CB91A6-1A7C-4971-B06C-6897778FE966}">
            <xm:f>NOT(ISERROR(SEARCH('Listados Datos'!$T$5,AW250)))</xm:f>
            <xm:f>'Listados Datos'!$T$5</xm:f>
            <x14:dxf>
              <font>
                <b/>
                <i val="0"/>
                <color auto="1"/>
              </font>
              <fill>
                <patternFill>
                  <bgColor rgb="FFFFFF00"/>
                </patternFill>
              </fill>
            </x14:dxf>
          </x14:cfRule>
          <x14:cfRule type="containsText" priority="11505" operator="containsText" id="{E45C0DF9-0BD0-4BB2-8657-719500F864F6}">
            <xm:f>NOT(ISERROR(SEARCH('Listados Datos'!$T$6,AW250)))</xm:f>
            <xm:f>'Listados Datos'!$T$6</xm:f>
            <x14:dxf>
              <font>
                <b/>
                <i val="0"/>
              </font>
              <fill>
                <patternFill>
                  <bgColor rgb="FF92D050"/>
                </patternFill>
              </fill>
            </x14:dxf>
          </x14:cfRule>
          <xm:sqref>AW250</xm:sqref>
        </x14:conditionalFormatting>
        <x14:conditionalFormatting xmlns:xm="http://schemas.microsoft.com/office/excel/2006/main">
          <x14:cfRule type="containsText" priority="11492" operator="containsText" id="{5ED9CC9B-A9DA-4A67-B0B5-076B32213DDD}">
            <xm:f>NOT(ISERROR(SEARCH('Listados Datos'!$P$3,AU250)))</xm:f>
            <xm:f>'Listados Datos'!$P$3</xm:f>
            <x14:dxf>
              <fill>
                <patternFill>
                  <bgColor rgb="FF99CC00"/>
                </patternFill>
              </fill>
            </x14:dxf>
          </x14:cfRule>
          <x14:cfRule type="containsText" priority="11493" operator="containsText" id="{CC9E020D-6992-4A2F-9010-5DC499A12839}">
            <xm:f>NOT(ISERROR(SEARCH('Listados Datos'!$P$4,AU250)))</xm:f>
            <xm:f>'Listados Datos'!$P$4</xm:f>
            <x14:dxf>
              <fill>
                <patternFill>
                  <bgColor rgb="FF33CC33"/>
                </patternFill>
              </fill>
            </x14:dxf>
          </x14:cfRule>
          <x14:cfRule type="containsText" priority="11494" operator="containsText" id="{CBC85EE3-B383-40ED-BBE9-A397F40BCF31}">
            <xm:f>NOT(ISERROR(SEARCH('Listados Datos'!$P$5,AU250)))</xm:f>
            <xm:f>'Listados Datos'!$P$5</xm:f>
            <x14:dxf>
              <fill>
                <patternFill>
                  <bgColor rgb="FFFFFF00"/>
                </patternFill>
              </fill>
            </x14:dxf>
          </x14:cfRule>
          <x14:cfRule type="containsText" priority="11495" operator="containsText" id="{D77337D8-8147-48B8-9E5A-BE31903D9C4F}">
            <xm:f>NOT(ISERROR(SEARCH('Listados Datos'!$P$6,AU250)))</xm:f>
            <xm:f>'Listados Datos'!$P$6</xm:f>
            <x14:dxf>
              <fill>
                <patternFill>
                  <bgColor rgb="FFFFC000"/>
                </patternFill>
              </fill>
            </x14:dxf>
          </x14:cfRule>
          <x14:cfRule type="containsText" priority="11496" operator="containsText" id="{86133ADB-E145-4FEA-82FA-627956D55EE1}">
            <xm:f>NOT(ISERROR(SEARCH('Listados Datos'!$P$7,AU250)))</xm:f>
            <xm:f>'Listados Datos'!$P$7</xm:f>
            <x14:dxf>
              <fill>
                <patternFill>
                  <bgColor rgb="FFFF0000"/>
                </patternFill>
              </fill>
            </x14:dxf>
          </x14:cfRule>
          <xm:sqref>AU250</xm:sqref>
        </x14:conditionalFormatting>
        <x14:conditionalFormatting xmlns:xm="http://schemas.microsoft.com/office/excel/2006/main">
          <x14:cfRule type="containsText" priority="11488" operator="containsText" id="{CA044EEE-BCE2-4A05-8076-4A2E4F7A1296}">
            <xm:f>NOT(ISERROR(SEARCH('Listados Datos'!$T$3,AW251)))</xm:f>
            <xm:f>'Listados Datos'!$T$3</xm:f>
            <x14:dxf>
              <fill>
                <patternFill patternType="solid">
                  <bgColor rgb="FFC00000"/>
                </patternFill>
              </fill>
            </x14:dxf>
          </x14:cfRule>
          <x14:cfRule type="containsText" priority="11489" operator="containsText" id="{6859C19F-F908-4375-ABF8-56012723579E}">
            <xm:f>NOT(ISERROR(SEARCH('Listados Datos'!$T$4,AW251)))</xm:f>
            <xm:f>'Listados Datos'!$T$4</xm:f>
            <x14:dxf>
              <font>
                <b/>
                <i val="0"/>
                <color theme="0"/>
              </font>
              <fill>
                <patternFill>
                  <bgColor rgb="FFE26B0A"/>
                </patternFill>
              </fill>
            </x14:dxf>
          </x14:cfRule>
          <x14:cfRule type="containsText" priority="11490" operator="containsText" id="{E1E9E784-B499-44BC-A004-48B33FCEEDF5}">
            <xm:f>NOT(ISERROR(SEARCH('Listados Datos'!$T$5,AW251)))</xm:f>
            <xm:f>'Listados Datos'!$T$5</xm:f>
            <x14:dxf>
              <font>
                <b/>
                <i val="0"/>
                <color auto="1"/>
              </font>
              <fill>
                <patternFill>
                  <bgColor rgb="FFFFFF00"/>
                </patternFill>
              </fill>
            </x14:dxf>
          </x14:cfRule>
          <x14:cfRule type="containsText" priority="11491" operator="containsText" id="{6093BF57-B98E-4B6D-88BC-595E53E20207}">
            <xm:f>NOT(ISERROR(SEARCH('Listados Datos'!$T$6,AW251)))</xm:f>
            <xm:f>'Listados Datos'!$T$6</xm:f>
            <x14:dxf>
              <font>
                <b/>
                <i val="0"/>
              </font>
              <fill>
                <patternFill>
                  <bgColor rgb="FF92D050"/>
                </patternFill>
              </fill>
            </x14:dxf>
          </x14:cfRule>
          <xm:sqref>AW251</xm:sqref>
        </x14:conditionalFormatting>
        <x14:conditionalFormatting xmlns:xm="http://schemas.microsoft.com/office/excel/2006/main">
          <x14:cfRule type="containsText" priority="11478" operator="containsText" id="{0C1D8B5E-182B-455D-8CD8-B415F4A8905A}">
            <xm:f>NOT(ISERROR(SEARCH('Listados Datos'!$P$3,AU251)))</xm:f>
            <xm:f>'Listados Datos'!$P$3</xm:f>
            <x14:dxf>
              <fill>
                <patternFill>
                  <bgColor rgb="FF99CC00"/>
                </patternFill>
              </fill>
            </x14:dxf>
          </x14:cfRule>
          <x14:cfRule type="containsText" priority="11479" operator="containsText" id="{FF7527AC-A62B-4825-B037-C086FD0D543C}">
            <xm:f>NOT(ISERROR(SEARCH('Listados Datos'!$P$4,AU251)))</xm:f>
            <xm:f>'Listados Datos'!$P$4</xm:f>
            <x14:dxf>
              <fill>
                <patternFill>
                  <bgColor rgb="FF33CC33"/>
                </patternFill>
              </fill>
            </x14:dxf>
          </x14:cfRule>
          <x14:cfRule type="containsText" priority="11480" operator="containsText" id="{A8EA4B6A-D712-4C6E-BC63-2C1AE633FC92}">
            <xm:f>NOT(ISERROR(SEARCH('Listados Datos'!$P$5,AU251)))</xm:f>
            <xm:f>'Listados Datos'!$P$5</xm:f>
            <x14:dxf>
              <fill>
                <patternFill>
                  <bgColor rgb="FFFFFF00"/>
                </patternFill>
              </fill>
            </x14:dxf>
          </x14:cfRule>
          <x14:cfRule type="containsText" priority="11481" operator="containsText" id="{B3B4D3F2-6C31-4BE4-9B9E-6F368F7876B7}">
            <xm:f>NOT(ISERROR(SEARCH('Listados Datos'!$P$6,AU251)))</xm:f>
            <xm:f>'Listados Datos'!$P$6</xm:f>
            <x14:dxf>
              <fill>
                <patternFill>
                  <bgColor rgb="FFFFC000"/>
                </patternFill>
              </fill>
            </x14:dxf>
          </x14:cfRule>
          <x14:cfRule type="containsText" priority="11482" operator="containsText" id="{C40826B4-98F5-41A6-860C-5CEF60643BD5}">
            <xm:f>NOT(ISERROR(SEARCH('Listados Datos'!$P$7,AU251)))</xm:f>
            <xm:f>'Listados Datos'!$P$7</xm:f>
            <x14:dxf>
              <fill>
                <patternFill>
                  <bgColor rgb="FFFF0000"/>
                </patternFill>
              </fill>
            </x14:dxf>
          </x14:cfRule>
          <xm:sqref>AU251</xm:sqref>
        </x14:conditionalFormatting>
        <x14:conditionalFormatting xmlns:xm="http://schemas.microsoft.com/office/excel/2006/main">
          <x14:cfRule type="containsText" priority="11460" operator="containsText" id="{DC3ACCBD-270A-4ABC-9CE8-2E96EC3D8F0C}">
            <xm:f>NOT(ISERROR(SEARCH('Listados Datos'!$T$3,AE252)))</xm:f>
            <xm:f>'Listados Datos'!$T$3</xm:f>
            <x14:dxf>
              <fill>
                <patternFill patternType="solid">
                  <bgColor rgb="FFC00000"/>
                </patternFill>
              </fill>
            </x14:dxf>
          </x14:cfRule>
          <x14:cfRule type="containsText" priority="11461" operator="containsText" id="{7159CC5B-FA9E-44B1-8DFE-21C57808C4EC}">
            <xm:f>NOT(ISERROR(SEARCH('Listados Datos'!$T$4,AE252)))</xm:f>
            <xm:f>'Listados Datos'!$T$4</xm:f>
            <x14:dxf>
              <font>
                <b/>
                <i val="0"/>
                <color theme="0"/>
              </font>
              <fill>
                <patternFill>
                  <bgColor rgb="FFE26B0A"/>
                </patternFill>
              </fill>
            </x14:dxf>
          </x14:cfRule>
          <x14:cfRule type="containsText" priority="11462" operator="containsText" id="{7E6C6F90-B5A2-4273-87DA-DF013E27E76C}">
            <xm:f>NOT(ISERROR(SEARCH('Listados Datos'!$T$5,AE252)))</xm:f>
            <xm:f>'Listados Datos'!$T$5</xm:f>
            <x14:dxf>
              <font>
                <b/>
                <i val="0"/>
                <color auto="1"/>
              </font>
              <fill>
                <patternFill>
                  <bgColor rgb="FFFFFF00"/>
                </patternFill>
              </fill>
            </x14:dxf>
          </x14:cfRule>
          <x14:cfRule type="containsText" priority="11463" operator="containsText" id="{857A67B9-17B2-4F27-9A06-550071FD7115}">
            <xm:f>NOT(ISERROR(SEARCH('Listados Datos'!$T$6,AE252)))</xm:f>
            <xm:f>'Listados Datos'!$T$6</xm:f>
            <x14:dxf>
              <font>
                <b/>
                <i val="0"/>
              </font>
              <fill>
                <patternFill>
                  <bgColor rgb="FF92D050"/>
                </patternFill>
              </fill>
            </x14:dxf>
          </x14:cfRule>
          <xm:sqref>AE252:AF253</xm:sqref>
        </x14:conditionalFormatting>
        <x14:conditionalFormatting xmlns:xm="http://schemas.microsoft.com/office/excel/2006/main">
          <x14:cfRule type="containsText" priority="11456" operator="containsText" id="{30FA26C2-2497-4D68-AEC6-F0A174C59298}">
            <xm:f>NOT(ISERROR(SEARCH('Listados Datos'!$T$3,AA252)))</xm:f>
            <xm:f>'Listados Datos'!$T$3</xm:f>
            <x14:dxf>
              <fill>
                <patternFill patternType="solid">
                  <bgColor rgb="FFC00000"/>
                </patternFill>
              </fill>
            </x14:dxf>
          </x14:cfRule>
          <x14:cfRule type="containsText" priority="11457" operator="containsText" id="{947E87DA-31EF-4BDF-B6EE-63EE0608606A}">
            <xm:f>NOT(ISERROR(SEARCH('Listados Datos'!$T$4,AA252)))</xm:f>
            <xm:f>'Listados Datos'!$T$4</xm:f>
            <x14:dxf>
              <font>
                <b/>
                <i val="0"/>
                <color theme="0"/>
              </font>
              <fill>
                <patternFill>
                  <bgColor rgb="FFE26B0A"/>
                </patternFill>
              </fill>
            </x14:dxf>
          </x14:cfRule>
          <x14:cfRule type="containsText" priority="11458" operator="containsText" id="{76C9C000-02B4-4ACC-8FBC-E0FEE5FC7960}">
            <xm:f>NOT(ISERROR(SEARCH('Listados Datos'!$T$5,AA252)))</xm:f>
            <xm:f>'Listados Datos'!$T$5</xm:f>
            <x14:dxf>
              <font>
                <b/>
                <i val="0"/>
                <color auto="1"/>
              </font>
              <fill>
                <patternFill>
                  <bgColor rgb="FFFFFF00"/>
                </patternFill>
              </fill>
            </x14:dxf>
          </x14:cfRule>
          <x14:cfRule type="containsText" priority="11459" operator="containsText" id="{18A2BC45-07D0-48DC-BBC1-20D10A57332D}">
            <xm:f>NOT(ISERROR(SEARCH('Listados Datos'!$T$6,AA252)))</xm:f>
            <xm:f>'Listados Datos'!$T$6</xm:f>
            <x14:dxf>
              <font>
                <b/>
                <i val="0"/>
              </font>
              <fill>
                <patternFill>
                  <bgColor rgb="FF92D050"/>
                </patternFill>
              </fill>
            </x14:dxf>
          </x14:cfRule>
          <xm:sqref>AA252:AA253</xm:sqref>
        </x14:conditionalFormatting>
        <x14:conditionalFormatting xmlns:xm="http://schemas.microsoft.com/office/excel/2006/main">
          <x14:cfRule type="containsText" priority="11446" operator="containsText" id="{F05FE48B-EDC7-4EFC-AE38-66A0BE19F71C}">
            <xm:f>NOT(ISERROR(SEARCH('Listados Datos'!$P$3,Y252)))</xm:f>
            <xm:f>'Listados Datos'!$P$3</xm:f>
            <x14:dxf>
              <fill>
                <patternFill>
                  <bgColor rgb="FF99CC00"/>
                </patternFill>
              </fill>
            </x14:dxf>
          </x14:cfRule>
          <x14:cfRule type="containsText" priority="11447" operator="containsText" id="{A4798D2A-96F0-48C7-8670-CC35E852C08F}">
            <xm:f>NOT(ISERROR(SEARCH('Listados Datos'!$P$4,Y252)))</xm:f>
            <xm:f>'Listados Datos'!$P$4</xm:f>
            <x14:dxf>
              <fill>
                <patternFill>
                  <bgColor rgb="FF33CC33"/>
                </patternFill>
              </fill>
            </x14:dxf>
          </x14:cfRule>
          <x14:cfRule type="containsText" priority="11448" operator="containsText" id="{BE0FBD31-FCCD-4175-BDB3-23982DBAADDD}">
            <xm:f>NOT(ISERROR(SEARCH('Listados Datos'!$P$5,Y252)))</xm:f>
            <xm:f>'Listados Datos'!$P$5</xm:f>
            <x14:dxf>
              <fill>
                <patternFill>
                  <bgColor rgb="FFFFFF00"/>
                </patternFill>
              </fill>
            </x14:dxf>
          </x14:cfRule>
          <x14:cfRule type="containsText" priority="11449" operator="containsText" id="{C5029FB0-BF90-497D-B7CE-B879E2C5493B}">
            <xm:f>NOT(ISERROR(SEARCH('Listados Datos'!$P$6,Y252)))</xm:f>
            <xm:f>'Listados Datos'!$P$6</xm:f>
            <x14:dxf>
              <fill>
                <patternFill>
                  <bgColor rgb="FFFFC000"/>
                </patternFill>
              </fill>
            </x14:dxf>
          </x14:cfRule>
          <x14:cfRule type="containsText" priority="11450" operator="containsText" id="{B91F2B06-40CF-4519-AF70-48A090B74E6B}">
            <xm:f>NOT(ISERROR(SEARCH('Listados Datos'!$P$7,Y252)))</xm:f>
            <xm:f>'Listados Datos'!$P$7</xm:f>
            <x14:dxf>
              <fill>
                <patternFill>
                  <bgColor rgb="FFFF0000"/>
                </patternFill>
              </fill>
            </x14:dxf>
          </x14:cfRule>
          <xm:sqref>Y252:Y253</xm:sqref>
        </x14:conditionalFormatting>
        <x14:conditionalFormatting xmlns:xm="http://schemas.microsoft.com/office/excel/2006/main">
          <x14:cfRule type="containsText" priority="11418" operator="containsText" id="{D534C8AB-E425-454B-90AE-6D36F85E48D5}">
            <xm:f>NOT(ISERROR(SEARCH('Listados Datos'!$T$3,AW253)))</xm:f>
            <xm:f>'Listados Datos'!$T$3</xm:f>
            <x14:dxf>
              <fill>
                <patternFill patternType="solid">
                  <bgColor rgb="FFC00000"/>
                </patternFill>
              </fill>
            </x14:dxf>
          </x14:cfRule>
          <x14:cfRule type="containsText" priority="11419" operator="containsText" id="{CC2D39E9-4035-47E9-B8A5-EEAA90121E5F}">
            <xm:f>NOT(ISERROR(SEARCH('Listados Datos'!$T$4,AW253)))</xm:f>
            <xm:f>'Listados Datos'!$T$4</xm:f>
            <x14:dxf>
              <font>
                <b/>
                <i val="0"/>
                <color theme="0"/>
              </font>
              <fill>
                <patternFill>
                  <bgColor rgb="FFE26B0A"/>
                </patternFill>
              </fill>
            </x14:dxf>
          </x14:cfRule>
          <x14:cfRule type="containsText" priority="11420" operator="containsText" id="{4A9AD07F-458B-45F4-8DB9-790916C14567}">
            <xm:f>NOT(ISERROR(SEARCH('Listados Datos'!$T$5,AW253)))</xm:f>
            <xm:f>'Listados Datos'!$T$5</xm:f>
            <x14:dxf>
              <font>
                <b/>
                <i val="0"/>
                <color auto="1"/>
              </font>
              <fill>
                <patternFill>
                  <bgColor rgb="FFFFFF00"/>
                </patternFill>
              </fill>
            </x14:dxf>
          </x14:cfRule>
          <x14:cfRule type="containsText" priority="11421" operator="containsText" id="{1F7B789B-8349-4D07-9997-D39BF70105E8}">
            <xm:f>NOT(ISERROR(SEARCH('Listados Datos'!$T$6,AW253)))</xm:f>
            <xm:f>'Listados Datos'!$T$6</xm:f>
            <x14:dxf>
              <font>
                <b/>
                <i val="0"/>
              </font>
              <fill>
                <patternFill>
                  <bgColor rgb="FF92D050"/>
                </patternFill>
              </fill>
            </x14:dxf>
          </x14:cfRule>
          <xm:sqref>AW253</xm:sqref>
        </x14:conditionalFormatting>
        <x14:conditionalFormatting xmlns:xm="http://schemas.microsoft.com/office/excel/2006/main">
          <x14:cfRule type="containsText" priority="11366" operator="containsText" id="{66770E19-F23E-4F07-82E8-20892FC39B51}">
            <xm:f>NOT(ISERROR(SEARCH('Listados Datos'!$P$3,AU254)))</xm:f>
            <xm:f>'Listados Datos'!$P$3</xm:f>
            <x14:dxf>
              <fill>
                <patternFill>
                  <bgColor rgb="FF99CC00"/>
                </patternFill>
              </fill>
            </x14:dxf>
          </x14:cfRule>
          <x14:cfRule type="containsText" priority="11367" operator="containsText" id="{7610C2E0-CA59-417A-8982-25536949C673}">
            <xm:f>NOT(ISERROR(SEARCH('Listados Datos'!$P$4,AU254)))</xm:f>
            <xm:f>'Listados Datos'!$P$4</xm:f>
            <x14:dxf>
              <fill>
                <patternFill>
                  <bgColor rgb="FF33CC33"/>
                </patternFill>
              </fill>
            </x14:dxf>
          </x14:cfRule>
          <x14:cfRule type="containsText" priority="11368" operator="containsText" id="{F98B9710-B753-4454-A45F-B555BA61BE01}">
            <xm:f>NOT(ISERROR(SEARCH('Listados Datos'!$P$5,AU254)))</xm:f>
            <xm:f>'Listados Datos'!$P$5</xm:f>
            <x14:dxf>
              <fill>
                <patternFill>
                  <bgColor rgb="FFFFFF00"/>
                </patternFill>
              </fill>
            </x14:dxf>
          </x14:cfRule>
          <x14:cfRule type="containsText" priority="11369" operator="containsText" id="{175E3954-5509-4692-9DA4-EC515D5EF22C}">
            <xm:f>NOT(ISERROR(SEARCH('Listados Datos'!$P$6,AU254)))</xm:f>
            <xm:f>'Listados Datos'!$P$6</xm:f>
            <x14:dxf>
              <fill>
                <patternFill>
                  <bgColor rgb="FFFFC000"/>
                </patternFill>
              </fill>
            </x14:dxf>
          </x14:cfRule>
          <x14:cfRule type="containsText" priority="11370" operator="containsText" id="{D9DD638A-C4C8-4A47-9F72-F97FCF2E078B}">
            <xm:f>NOT(ISERROR(SEARCH('Listados Datos'!$P$7,AU254)))</xm:f>
            <xm:f>'Listados Datos'!$P$7</xm:f>
            <x14:dxf>
              <fill>
                <patternFill>
                  <bgColor rgb="FFFF0000"/>
                </patternFill>
              </fill>
            </x14:dxf>
          </x14:cfRule>
          <xm:sqref>AU254</xm:sqref>
        </x14:conditionalFormatting>
        <x14:conditionalFormatting xmlns:xm="http://schemas.microsoft.com/office/excel/2006/main">
          <x14:cfRule type="containsText" priority="11404" operator="containsText" id="{D8F73BC6-5E27-44E6-9F4B-AA303C6D231E}">
            <xm:f>NOT(ISERROR(SEARCH('Listados Datos'!$T$3,AE254)))</xm:f>
            <xm:f>'Listados Datos'!$T$3</xm:f>
            <x14:dxf>
              <fill>
                <patternFill patternType="solid">
                  <bgColor rgb="FFC00000"/>
                </patternFill>
              </fill>
            </x14:dxf>
          </x14:cfRule>
          <x14:cfRule type="containsText" priority="11405" operator="containsText" id="{0A03FC33-7E49-4AB4-BD1D-DE205FCB7F78}">
            <xm:f>NOT(ISERROR(SEARCH('Listados Datos'!$T$4,AE254)))</xm:f>
            <xm:f>'Listados Datos'!$T$4</xm:f>
            <x14:dxf>
              <font>
                <b/>
                <i val="0"/>
                <color theme="0"/>
              </font>
              <fill>
                <patternFill>
                  <bgColor rgb="FFE26B0A"/>
                </patternFill>
              </fill>
            </x14:dxf>
          </x14:cfRule>
          <x14:cfRule type="containsText" priority="11406" operator="containsText" id="{AB4DBCD0-8F6D-4109-8417-2F4076E9B8D4}">
            <xm:f>NOT(ISERROR(SEARCH('Listados Datos'!$T$5,AE254)))</xm:f>
            <xm:f>'Listados Datos'!$T$5</xm:f>
            <x14:dxf>
              <font>
                <b/>
                <i val="0"/>
                <color auto="1"/>
              </font>
              <fill>
                <patternFill>
                  <bgColor rgb="FFFFFF00"/>
                </patternFill>
              </fill>
            </x14:dxf>
          </x14:cfRule>
          <x14:cfRule type="containsText" priority="11407" operator="containsText" id="{70DAE0A5-71FD-42EE-B883-07AD37075BF2}">
            <xm:f>NOT(ISERROR(SEARCH('Listados Datos'!$T$6,AE254)))</xm:f>
            <xm:f>'Listados Datos'!$T$6</xm:f>
            <x14:dxf>
              <font>
                <b/>
                <i val="0"/>
              </font>
              <fill>
                <patternFill>
                  <bgColor rgb="FF92D050"/>
                </patternFill>
              </fill>
            </x14:dxf>
          </x14:cfRule>
          <xm:sqref>AE254:AF254</xm:sqref>
        </x14:conditionalFormatting>
        <x14:conditionalFormatting xmlns:xm="http://schemas.microsoft.com/office/excel/2006/main">
          <x14:cfRule type="containsText" priority="11400" operator="containsText" id="{E9416AB3-D950-4A86-B44A-6E680974B682}">
            <xm:f>NOT(ISERROR(SEARCH('Listados Datos'!$T$3,AA254)))</xm:f>
            <xm:f>'Listados Datos'!$T$3</xm:f>
            <x14:dxf>
              <fill>
                <patternFill patternType="solid">
                  <bgColor rgb="FFC00000"/>
                </patternFill>
              </fill>
            </x14:dxf>
          </x14:cfRule>
          <x14:cfRule type="containsText" priority="11401" operator="containsText" id="{747B1822-4E19-4727-84A0-7778A4181998}">
            <xm:f>NOT(ISERROR(SEARCH('Listados Datos'!$T$4,AA254)))</xm:f>
            <xm:f>'Listados Datos'!$T$4</xm:f>
            <x14:dxf>
              <font>
                <b/>
                <i val="0"/>
                <color theme="0"/>
              </font>
              <fill>
                <patternFill>
                  <bgColor rgb="FFE26B0A"/>
                </patternFill>
              </fill>
            </x14:dxf>
          </x14:cfRule>
          <x14:cfRule type="containsText" priority="11402" operator="containsText" id="{01058791-C596-4F3C-881E-10C52A983FE7}">
            <xm:f>NOT(ISERROR(SEARCH('Listados Datos'!$T$5,AA254)))</xm:f>
            <xm:f>'Listados Datos'!$T$5</xm:f>
            <x14:dxf>
              <font>
                <b/>
                <i val="0"/>
                <color auto="1"/>
              </font>
              <fill>
                <patternFill>
                  <bgColor rgb="FFFFFF00"/>
                </patternFill>
              </fill>
            </x14:dxf>
          </x14:cfRule>
          <x14:cfRule type="containsText" priority="11403" operator="containsText" id="{8D84C226-C010-4ECA-8CEE-96C2882A8842}">
            <xm:f>NOT(ISERROR(SEARCH('Listados Datos'!$T$6,AA254)))</xm:f>
            <xm:f>'Listados Datos'!$T$6</xm:f>
            <x14:dxf>
              <font>
                <b/>
                <i val="0"/>
              </font>
              <fill>
                <patternFill>
                  <bgColor rgb="FF92D050"/>
                </patternFill>
              </fill>
            </x14:dxf>
          </x14:cfRule>
          <xm:sqref>AA254</xm:sqref>
        </x14:conditionalFormatting>
        <x14:conditionalFormatting xmlns:xm="http://schemas.microsoft.com/office/excel/2006/main">
          <x14:cfRule type="containsText" priority="11390" operator="containsText" id="{67F513EB-885D-4283-9102-BC59FA0BAEC4}">
            <xm:f>NOT(ISERROR(SEARCH('Listados Datos'!$P$3,Y254)))</xm:f>
            <xm:f>'Listados Datos'!$P$3</xm:f>
            <x14:dxf>
              <fill>
                <patternFill>
                  <bgColor rgb="FF99CC00"/>
                </patternFill>
              </fill>
            </x14:dxf>
          </x14:cfRule>
          <x14:cfRule type="containsText" priority="11391" operator="containsText" id="{18AC548D-3ED8-49DF-A740-4D582366EC41}">
            <xm:f>NOT(ISERROR(SEARCH('Listados Datos'!$P$4,Y254)))</xm:f>
            <xm:f>'Listados Datos'!$P$4</xm:f>
            <x14:dxf>
              <fill>
                <patternFill>
                  <bgColor rgb="FF33CC33"/>
                </patternFill>
              </fill>
            </x14:dxf>
          </x14:cfRule>
          <x14:cfRule type="containsText" priority="11392" operator="containsText" id="{0046E116-FEAE-4385-91ED-893D56064904}">
            <xm:f>NOT(ISERROR(SEARCH('Listados Datos'!$P$5,Y254)))</xm:f>
            <xm:f>'Listados Datos'!$P$5</xm:f>
            <x14:dxf>
              <fill>
                <patternFill>
                  <bgColor rgb="FFFFFF00"/>
                </patternFill>
              </fill>
            </x14:dxf>
          </x14:cfRule>
          <x14:cfRule type="containsText" priority="11393" operator="containsText" id="{642A0AE3-4071-4ED2-B123-A726D85A31EA}">
            <xm:f>NOT(ISERROR(SEARCH('Listados Datos'!$P$6,Y254)))</xm:f>
            <xm:f>'Listados Datos'!$P$6</xm:f>
            <x14:dxf>
              <fill>
                <patternFill>
                  <bgColor rgb="FFFFC000"/>
                </patternFill>
              </fill>
            </x14:dxf>
          </x14:cfRule>
          <x14:cfRule type="containsText" priority="11394" operator="containsText" id="{28EBA45A-E8B3-4B58-B904-61AB8A1D3746}">
            <xm:f>NOT(ISERROR(SEARCH('Listados Datos'!$P$7,Y254)))</xm:f>
            <xm:f>'Listados Datos'!$P$7</xm:f>
            <x14:dxf>
              <fill>
                <patternFill>
                  <bgColor rgb="FFFF0000"/>
                </patternFill>
              </fill>
            </x14:dxf>
          </x14:cfRule>
          <xm:sqref>Y254</xm:sqref>
        </x14:conditionalFormatting>
        <x14:conditionalFormatting xmlns:xm="http://schemas.microsoft.com/office/excel/2006/main">
          <x14:cfRule type="containsText" priority="11376" operator="containsText" id="{21882DB2-C7B1-4BBC-8441-11CA99F191D6}">
            <xm:f>NOT(ISERROR(SEARCH('Listados Datos'!$T$3,AW254)))</xm:f>
            <xm:f>'Listados Datos'!$T$3</xm:f>
            <x14:dxf>
              <fill>
                <patternFill patternType="solid">
                  <bgColor rgb="FFC00000"/>
                </patternFill>
              </fill>
            </x14:dxf>
          </x14:cfRule>
          <x14:cfRule type="containsText" priority="11377" operator="containsText" id="{10472705-7B2C-45A4-B8AD-D87756448B1E}">
            <xm:f>NOT(ISERROR(SEARCH('Listados Datos'!$T$4,AW254)))</xm:f>
            <xm:f>'Listados Datos'!$T$4</xm:f>
            <x14:dxf>
              <font>
                <b/>
                <i val="0"/>
                <color theme="0"/>
              </font>
              <fill>
                <patternFill>
                  <bgColor rgb="FFE26B0A"/>
                </patternFill>
              </fill>
            </x14:dxf>
          </x14:cfRule>
          <x14:cfRule type="containsText" priority="11378" operator="containsText" id="{A2972DDC-8B50-49AA-B32C-B33462B009AB}">
            <xm:f>NOT(ISERROR(SEARCH('Listados Datos'!$T$5,AW254)))</xm:f>
            <xm:f>'Listados Datos'!$T$5</xm:f>
            <x14:dxf>
              <font>
                <b/>
                <i val="0"/>
                <color auto="1"/>
              </font>
              <fill>
                <patternFill>
                  <bgColor rgb="FFFFFF00"/>
                </patternFill>
              </fill>
            </x14:dxf>
          </x14:cfRule>
          <x14:cfRule type="containsText" priority="11379" operator="containsText" id="{B6B8C67B-5A0D-48CC-A5A7-70CB8AC9D6DF}">
            <xm:f>NOT(ISERROR(SEARCH('Listados Datos'!$T$6,AW254)))</xm:f>
            <xm:f>'Listados Datos'!$T$6</xm:f>
            <x14:dxf>
              <font>
                <b/>
                <i val="0"/>
              </font>
              <fill>
                <patternFill>
                  <bgColor rgb="FF92D050"/>
                </patternFill>
              </fill>
            </x14:dxf>
          </x14:cfRule>
          <xm:sqref>AW254</xm:sqref>
        </x14:conditionalFormatting>
        <x14:conditionalFormatting xmlns:xm="http://schemas.microsoft.com/office/excel/2006/main">
          <x14:cfRule type="containsText" priority="11230" operator="containsText" id="{D8559E8A-3546-4396-A515-193DC00FCBE1}">
            <xm:f>NOT(ISERROR(SEARCH('Listados Datos'!$P$3,AU259)))</xm:f>
            <xm:f>'Listados Datos'!$P$3</xm:f>
            <x14:dxf>
              <fill>
                <patternFill>
                  <bgColor rgb="FF99CC00"/>
                </patternFill>
              </fill>
            </x14:dxf>
          </x14:cfRule>
          <x14:cfRule type="containsText" priority="11231" operator="containsText" id="{9F2C9EA5-8F71-4FE9-96B2-A2844432111B}">
            <xm:f>NOT(ISERROR(SEARCH('Listados Datos'!$P$4,AU259)))</xm:f>
            <xm:f>'Listados Datos'!$P$4</xm:f>
            <x14:dxf>
              <fill>
                <patternFill>
                  <bgColor rgb="FF33CC33"/>
                </patternFill>
              </fill>
            </x14:dxf>
          </x14:cfRule>
          <x14:cfRule type="containsText" priority="11232" operator="containsText" id="{FE2EDBDD-34F0-419D-9E3B-E3E2DE0F5961}">
            <xm:f>NOT(ISERROR(SEARCH('Listados Datos'!$P$5,AU259)))</xm:f>
            <xm:f>'Listados Datos'!$P$5</xm:f>
            <x14:dxf>
              <fill>
                <patternFill>
                  <bgColor rgb="FFFFFF00"/>
                </patternFill>
              </fill>
            </x14:dxf>
          </x14:cfRule>
          <x14:cfRule type="containsText" priority="11233" operator="containsText" id="{53C08977-DC94-4D79-BB8B-8AF83100C710}">
            <xm:f>NOT(ISERROR(SEARCH('Listados Datos'!$P$6,AU259)))</xm:f>
            <xm:f>'Listados Datos'!$P$6</xm:f>
            <x14:dxf>
              <fill>
                <patternFill>
                  <bgColor rgb="FFFFC000"/>
                </patternFill>
              </fill>
            </x14:dxf>
          </x14:cfRule>
          <x14:cfRule type="containsText" priority="11234" operator="containsText" id="{24C69267-1BF8-438E-8DCC-1194EE75CFD0}">
            <xm:f>NOT(ISERROR(SEARCH('Listados Datos'!$P$7,AU259)))</xm:f>
            <xm:f>'Listados Datos'!$P$7</xm:f>
            <x14:dxf>
              <fill>
                <patternFill>
                  <bgColor rgb="FFFF0000"/>
                </patternFill>
              </fill>
            </x14:dxf>
          </x14:cfRule>
          <xm:sqref>AU259</xm:sqref>
        </x14:conditionalFormatting>
        <x14:conditionalFormatting xmlns:xm="http://schemas.microsoft.com/office/excel/2006/main">
          <x14:cfRule type="containsText" priority="11296" operator="containsText" id="{2B6C456D-39EE-49C2-BCB4-DE89304C3C00}">
            <xm:f>NOT(ISERROR(SEARCH('Listados Datos'!$T$3,AW261)))</xm:f>
            <xm:f>'Listados Datos'!$T$3</xm:f>
            <x14:dxf>
              <fill>
                <patternFill patternType="solid">
                  <bgColor rgb="FFC00000"/>
                </patternFill>
              </fill>
            </x14:dxf>
          </x14:cfRule>
          <x14:cfRule type="containsText" priority="11297" operator="containsText" id="{B9DFD0F1-14BB-406F-93B6-8AEA921A7E2D}">
            <xm:f>NOT(ISERROR(SEARCH('Listados Datos'!$T$4,AW261)))</xm:f>
            <xm:f>'Listados Datos'!$T$4</xm:f>
            <x14:dxf>
              <font>
                <b/>
                <i val="0"/>
                <color theme="0"/>
              </font>
              <fill>
                <patternFill>
                  <bgColor rgb="FFE26B0A"/>
                </patternFill>
              </fill>
            </x14:dxf>
          </x14:cfRule>
          <x14:cfRule type="containsText" priority="11298" operator="containsText" id="{4BDB3386-CD0D-40F4-A24B-6FFCCE156AFA}">
            <xm:f>NOT(ISERROR(SEARCH('Listados Datos'!$T$5,AW261)))</xm:f>
            <xm:f>'Listados Datos'!$T$5</xm:f>
            <x14:dxf>
              <font>
                <b/>
                <i val="0"/>
                <color auto="1"/>
              </font>
              <fill>
                <patternFill>
                  <bgColor rgb="FFFFFF00"/>
                </patternFill>
              </fill>
            </x14:dxf>
          </x14:cfRule>
          <x14:cfRule type="containsText" priority="11299" operator="containsText" id="{C2573868-8D6A-4ACF-8637-5A0B4FDEC0D7}">
            <xm:f>NOT(ISERROR(SEARCH('Listados Datos'!$T$6,AW261)))</xm:f>
            <xm:f>'Listados Datos'!$T$6</xm:f>
            <x14:dxf>
              <font>
                <b/>
                <i val="0"/>
              </font>
              <fill>
                <patternFill>
                  <bgColor rgb="FF92D050"/>
                </patternFill>
              </fill>
            </x14:dxf>
          </x14:cfRule>
          <xm:sqref>AW261</xm:sqref>
        </x14:conditionalFormatting>
        <x14:conditionalFormatting xmlns:xm="http://schemas.microsoft.com/office/excel/2006/main">
          <x14:cfRule type="containsText" priority="11286" operator="containsText" id="{AEADB9BF-66DB-4FC0-8A70-90A5F0E0AAA8}">
            <xm:f>NOT(ISERROR(SEARCH('Listados Datos'!$P$3,AU261)))</xm:f>
            <xm:f>'Listados Datos'!$P$3</xm:f>
            <x14:dxf>
              <fill>
                <patternFill>
                  <bgColor rgb="FF99CC00"/>
                </patternFill>
              </fill>
            </x14:dxf>
          </x14:cfRule>
          <x14:cfRule type="containsText" priority="11287" operator="containsText" id="{9224CD1B-5527-46FC-B3B4-BA1F447E6B84}">
            <xm:f>NOT(ISERROR(SEARCH('Listados Datos'!$P$4,AU261)))</xm:f>
            <xm:f>'Listados Datos'!$P$4</xm:f>
            <x14:dxf>
              <fill>
                <patternFill>
                  <bgColor rgb="FF33CC33"/>
                </patternFill>
              </fill>
            </x14:dxf>
          </x14:cfRule>
          <x14:cfRule type="containsText" priority="11288" operator="containsText" id="{AAD8E5FD-2004-4953-9F99-9ED30DD5518B}">
            <xm:f>NOT(ISERROR(SEARCH('Listados Datos'!$P$5,AU261)))</xm:f>
            <xm:f>'Listados Datos'!$P$5</xm:f>
            <x14:dxf>
              <fill>
                <patternFill>
                  <bgColor rgb="FFFFFF00"/>
                </patternFill>
              </fill>
            </x14:dxf>
          </x14:cfRule>
          <x14:cfRule type="containsText" priority="11289" operator="containsText" id="{9200BED6-C002-4AD2-8C99-3A8759AE6534}">
            <xm:f>NOT(ISERROR(SEARCH('Listados Datos'!$P$6,AU261)))</xm:f>
            <xm:f>'Listados Datos'!$P$6</xm:f>
            <x14:dxf>
              <fill>
                <patternFill>
                  <bgColor rgb="FFFFC000"/>
                </patternFill>
              </fill>
            </x14:dxf>
          </x14:cfRule>
          <x14:cfRule type="containsText" priority="11290" operator="containsText" id="{1BE3A775-CF33-4DE0-AE61-BCD99F89D8AB}">
            <xm:f>NOT(ISERROR(SEARCH('Listados Datos'!$P$7,AU261)))</xm:f>
            <xm:f>'Listados Datos'!$P$7</xm:f>
            <x14:dxf>
              <fill>
                <patternFill>
                  <bgColor rgb="FFFF0000"/>
                </patternFill>
              </fill>
            </x14:dxf>
          </x14:cfRule>
          <xm:sqref>AU261</xm:sqref>
        </x14:conditionalFormatting>
        <x14:conditionalFormatting xmlns:xm="http://schemas.microsoft.com/office/excel/2006/main">
          <x14:cfRule type="containsText" priority="11254" operator="containsText" id="{350D8674-B6FA-4A7C-BBAA-7A40995BE031}">
            <xm:f>NOT(ISERROR(SEARCH('Listados Datos'!$T$3,AW258)))</xm:f>
            <xm:f>'Listados Datos'!$T$3</xm:f>
            <x14:dxf>
              <fill>
                <patternFill patternType="solid">
                  <bgColor rgb="FFC00000"/>
                </patternFill>
              </fill>
            </x14:dxf>
          </x14:cfRule>
          <x14:cfRule type="containsText" priority="11255" operator="containsText" id="{72D43225-ACD0-4904-B550-5C2F45809A3E}">
            <xm:f>NOT(ISERROR(SEARCH('Listados Datos'!$T$4,AW258)))</xm:f>
            <xm:f>'Listados Datos'!$T$4</xm:f>
            <x14:dxf>
              <font>
                <b/>
                <i val="0"/>
                <color theme="0"/>
              </font>
              <fill>
                <patternFill>
                  <bgColor rgb="FFE26B0A"/>
                </patternFill>
              </fill>
            </x14:dxf>
          </x14:cfRule>
          <x14:cfRule type="containsText" priority="11256" operator="containsText" id="{820C79C3-51C9-4FC6-B42E-F564E3FFCE26}">
            <xm:f>NOT(ISERROR(SEARCH('Listados Datos'!$T$5,AW258)))</xm:f>
            <xm:f>'Listados Datos'!$T$5</xm:f>
            <x14:dxf>
              <font>
                <b/>
                <i val="0"/>
                <color auto="1"/>
              </font>
              <fill>
                <patternFill>
                  <bgColor rgb="FFFFFF00"/>
                </patternFill>
              </fill>
            </x14:dxf>
          </x14:cfRule>
          <x14:cfRule type="containsText" priority="11257" operator="containsText" id="{7D29EABB-5EF2-45F8-8EA5-577173AC2455}">
            <xm:f>NOT(ISERROR(SEARCH('Listados Datos'!$T$6,AW258)))</xm:f>
            <xm:f>'Listados Datos'!$T$6</xm:f>
            <x14:dxf>
              <font>
                <b/>
                <i val="0"/>
              </font>
              <fill>
                <patternFill>
                  <bgColor rgb="FF92D050"/>
                </patternFill>
              </fill>
            </x14:dxf>
          </x14:cfRule>
          <xm:sqref>AW258</xm:sqref>
        </x14:conditionalFormatting>
        <x14:conditionalFormatting xmlns:xm="http://schemas.microsoft.com/office/excel/2006/main">
          <x14:cfRule type="containsText" priority="11244" operator="containsText" id="{7F146122-4552-4C35-AE35-39029C1E05C7}">
            <xm:f>NOT(ISERROR(SEARCH('Listados Datos'!$P$3,AU258)))</xm:f>
            <xm:f>'Listados Datos'!$P$3</xm:f>
            <x14:dxf>
              <fill>
                <patternFill>
                  <bgColor rgb="FF99CC00"/>
                </patternFill>
              </fill>
            </x14:dxf>
          </x14:cfRule>
          <x14:cfRule type="containsText" priority="11245" operator="containsText" id="{DEACFF57-2375-4D98-A181-D89449FAA6C5}">
            <xm:f>NOT(ISERROR(SEARCH('Listados Datos'!$P$4,AU258)))</xm:f>
            <xm:f>'Listados Datos'!$P$4</xm:f>
            <x14:dxf>
              <fill>
                <patternFill>
                  <bgColor rgb="FF33CC33"/>
                </patternFill>
              </fill>
            </x14:dxf>
          </x14:cfRule>
          <x14:cfRule type="containsText" priority="11246" operator="containsText" id="{2E01C658-9D9F-499D-8B4A-3E07D5F97317}">
            <xm:f>NOT(ISERROR(SEARCH('Listados Datos'!$P$5,AU258)))</xm:f>
            <xm:f>'Listados Datos'!$P$5</xm:f>
            <x14:dxf>
              <fill>
                <patternFill>
                  <bgColor rgb="FFFFFF00"/>
                </patternFill>
              </fill>
            </x14:dxf>
          </x14:cfRule>
          <x14:cfRule type="containsText" priority="11247" operator="containsText" id="{D5196358-4920-4522-91E4-F3A692752C3B}">
            <xm:f>NOT(ISERROR(SEARCH('Listados Datos'!$P$6,AU258)))</xm:f>
            <xm:f>'Listados Datos'!$P$6</xm:f>
            <x14:dxf>
              <fill>
                <patternFill>
                  <bgColor rgb="FFFFC000"/>
                </patternFill>
              </fill>
            </x14:dxf>
          </x14:cfRule>
          <x14:cfRule type="containsText" priority="11248" operator="containsText" id="{5873530B-D97E-41A0-ACED-0F35B1BA42B7}">
            <xm:f>NOT(ISERROR(SEARCH('Listados Datos'!$P$7,AU258)))</xm:f>
            <xm:f>'Listados Datos'!$P$7</xm:f>
            <x14:dxf>
              <fill>
                <patternFill>
                  <bgColor rgb="FFFF0000"/>
                </patternFill>
              </fill>
            </x14:dxf>
          </x14:cfRule>
          <xm:sqref>AU258</xm:sqref>
        </x14:conditionalFormatting>
        <x14:conditionalFormatting xmlns:xm="http://schemas.microsoft.com/office/excel/2006/main">
          <x14:cfRule type="containsText" priority="11362" operator="containsText" id="{19FC67B9-6D31-4AC6-87A6-52266756C442}">
            <xm:f>NOT(ISERROR(SEARCH('Listados Datos'!$T$3,AE256)))</xm:f>
            <xm:f>'Listados Datos'!$T$3</xm:f>
            <x14:dxf>
              <fill>
                <patternFill patternType="solid">
                  <bgColor rgb="FFC00000"/>
                </patternFill>
              </fill>
            </x14:dxf>
          </x14:cfRule>
          <x14:cfRule type="containsText" priority="11363" operator="containsText" id="{99A247EB-EFF1-472B-9690-D7BB792C451B}">
            <xm:f>NOT(ISERROR(SEARCH('Listados Datos'!$T$4,AE256)))</xm:f>
            <xm:f>'Listados Datos'!$T$4</xm:f>
            <x14:dxf>
              <font>
                <b/>
                <i val="0"/>
                <color theme="0"/>
              </font>
              <fill>
                <patternFill>
                  <bgColor rgb="FFE26B0A"/>
                </patternFill>
              </fill>
            </x14:dxf>
          </x14:cfRule>
          <x14:cfRule type="containsText" priority="11364" operator="containsText" id="{6655E5C6-B410-4EAD-AAB4-5AEBEFB1CD36}">
            <xm:f>NOT(ISERROR(SEARCH('Listados Datos'!$T$5,AE256)))</xm:f>
            <xm:f>'Listados Datos'!$T$5</xm:f>
            <x14:dxf>
              <font>
                <b/>
                <i val="0"/>
                <color auto="1"/>
              </font>
              <fill>
                <patternFill>
                  <bgColor rgb="FFFFFF00"/>
                </patternFill>
              </fill>
            </x14:dxf>
          </x14:cfRule>
          <x14:cfRule type="containsText" priority="11365" operator="containsText" id="{635BB1F6-CF1F-4B8B-8D38-B86C03235FC3}">
            <xm:f>NOT(ISERROR(SEARCH('Listados Datos'!$T$6,AE256)))</xm:f>
            <xm:f>'Listados Datos'!$T$6</xm:f>
            <x14:dxf>
              <font>
                <b/>
                <i val="0"/>
              </font>
              <fill>
                <patternFill>
                  <bgColor rgb="FF92D050"/>
                </patternFill>
              </fill>
            </x14:dxf>
          </x14:cfRule>
          <xm:sqref>AE256:AF257 AE261:AF261</xm:sqref>
        </x14:conditionalFormatting>
        <x14:conditionalFormatting xmlns:xm="http://schemas.microsoft.com/office/excel/2006/main">
          <x14:cfRule type="containsText" priority="11358" operator="containsText" id="{541D2D11-EBCA-4C0F-84FB-B86BF72021FC}">
            <xm:f>NOT(ISERROR(SEARCH('Listados Datos'!$T$3,AA256)))</xm:f>
            <xm:f>'Listados Datos'!$T$3</xm:f>
            <x14:dxf>
              <fill>
                <patternFill patternType="solid">
                  <bgColor rgb="FFC00000"/>
                </patternFill>
              </fill>
            </x14:dxf>
          </x14:cfRule>
          <x14:cfRule type="containsText" priority="11359" operator="containsText" id="{7AB613B2-3389-4E3A-BD0D-39E6C1534FD5}">
            <xm:f>NOT(ISERROR(SEARCH('Listados Datos'!$T$4,AA256)))</xm:f>
            <xm:f>'Listados Datos'!$T$4</xm:f>
            <x14:dxf>
              <font>
                <b/>
                <i val="0"/>
                <color theme="0"/>
              </font>
              <fill>
                <patternFill>
                  <bgColor rgb="FFE26B0A"/>
                </patternFill>
              </fill>
            </x14:dxf>
          </x14:cfRule>
          <x14:cfRule type="containsText" priority="11360" operator="containsText" id="{C4A86388-73D6-49B3-A67B-7CA920FC849E}">
            <xm:f>NOT(ISERROR(SEARCH('Listados Datos'!$T$5,AA256)))</xm:f>
            <xm:f>'Listados Datos'!$T$5</xm:f>
            <x14:dxf>
              <font>
                <b/>
                <i val="0"/>
                <color auto="1"/>
              </font>
              <fill>
                <patternFill>
                  <bgColor rgb="FFFFFF00"/>
                </patternFill>
              </fill>
            </x14:dxf>
          </x14:cfRule>
          <x14:cfRule type="containsText" priority="11361" operator="containsText" id="{9527185E-5713-42B2-8FD6-9DE3C71FB545}">
            <xm:f>NOT(ISERROR(SEARCH('Listados Datos'!$T$6,AA256)))</xm:f>
            <xm:f>'Listados Datos'!$T$6</xm:f>
            <x14:dxf>
              <font>
                <b/>
                <i val="0"/>
              </font>
              <fill>
                <patternFill>
                  <bgColor rgb="FF92D050"/>
                </patternFill>
              </fill>
            </x14:dxf>
          </x14:cfRule>
          <xm:sqref>AA256:AA257</xm:sqref>
        </x14:conditionalFormatting>
        <x14:conditionalFormatting xmlns:xm="http://schemas.microsoft.com/office/excel/2006/main">
          <x14:cfRule type="containsText" priority="11348" operator="containsText" id="{52D4B900-5125-41BF-BEEE-CC57355B49A7}">
            <xm:f>NOT(ISERROR(SEARCH('Listados Datos'!$P$3,Y256)))</xm:f>
            <xm:f>'Listados Datos'!$P$3</xm:f>
            <x14:dxf>
              <fill>
                <patternFill>
                  <bgColor rgb="FF99CC00"/>
                </patternFill>
              </fill>
            </x14:dxf>
          </x14:cfRule>
          <x14:cfRule type="containsText" priority="11349" operator="containsText" id="{D82A531C-0A8C-4DDF-BB6D-72AB92DA757C}">
            <xm:f>NOT(ISERROR(SEARCH('Listados Datos'!$P$4,Y256)))</xm:f>
            <xm:f>'Listados Datos'!$P$4</xm:f>
            <x14:dxf>
              <fill>
                <patternFill>
                  <bgColor rgb="FF33CC33"/>
                </patternFill>
              </fill>
            </x14:dxf>
          </x14:cfRule>
          <x14:cfRule type="containsText" priority="11350" operator="containsText" id="{8CABBB9F-7FE5-4FCB-BDCC-9FBB99D385A8}">
            <xm:f>NOT(ISERROR(SEARCH('Listados Datos'!$P$5,Y256)))</xm:f>
            <xm:f>'Listados Datos'!$P$5</xm:f>
            <x14:dxf>
              <fill>
                <patternFill>
                  <bgColor rgb="FFFFFF00"/>
                </patternFill>
              </fill>
            </x14:dxf>
          </x14:cfRule>
          <x14:cfRule type="containsText" priority="11351" operator="containsText" id="{CBF1EDAF-2BCA-4B09-BAE0-406D00BF9751}">
            <xm:f>NOT(ISERROR(SEARCH('Listados Datos'!$P$6,Y256)))</xm:f>
            <xm:f>'Listados Datos'!$P$6</xm:f>
            <x14:dxf>
              <fill>
                <patternFill>
                  <bgColor rgb="FFFFC000"/>
                </patternFill>
              </fill>
            </x14:dxf>
          </x14:cfRule>
          <x14:cfRule type="containsText" priority="11352" operator="containsText" id="{AF2FB980-0750-482E-A1F8-38AD1657E90A}">
            <xm:f>NOT(ISERROR(SEARCH('Listados Datos'!$P$7,Y256)))</xm:f>
            <xm:f>'Listados Datos'!$P$7</xm:f>
            <x14:dxf>
              <fill>
                <patternFill>
                  <bgColor rgb="FFFF0000"/>
                </patternFill>
              </fill>
            </x14:dxf>
          </x14:cfRule>
          <xm:sqref>Y256:Y257</xm:sqref>
        </x14:conditionalFormatting>
        <x14:conditionalFormatting xmlns:xm="http://schemas.microsoft.com/office/excel/2006/main">
          <x14:cfRule type="containsText" priority="11324" operator="containsText" id="{7FCCF107-5011-4A9F-B549-550999E15E5C}">
            <xm:f>NOT(ISERROR(SEARCH('Listados Datos'!$T$3,AW256)))</xm:f>
            <xm:f>'Listados Datos'!$T$3</xm:f>
            <x14:dxf>
              <fill>
                <patternFill patternType="solid">
                  <bgColor rgb="FFC00000"/>
                </patternFill>
              </fill>
            </x14:dxf>
          </x14:cfRule>
          <x14:cfRule type="containsText" priority="11325" operator="containsText" id="{CE04B3EE-CF4D-4B10-B3E1-D51E73D87406}">
            <xm:f>NOT(ISERROR(SEARCH('Listados Datos'!$T$4,AW256)))</xm:f>
            <xm:f>'Listados Datos'!$T$4</xm:f>
            <x14:dxf>
              <font>
                <b/>
                <i val="0"/>
                <color theme="0"/>
              </font>
              <fill>
                <patternFill>
                  <bgColor rgb="FFE26B0A"/>
                </patternFill>
              </fill>
            </x14:dxf>
          </x14:cfRule>
          <x14:cfRule type="containsText" priority="11326" operator="containsText" id="{BB53F715-AFC2-447E-837D-B04CED577508}">
            <xm:f>NOT(ISERROR(SEARCH('Listados Datos'!$T$5,AW256)))</xm:f>
            <xm:f>'Listados Datos'!$T$5</xm:f>
            <x14:dxf>
              <font>
                <b/>
                <i val="0"/>
                <color auto="1"/>
              </font>
              <fill>
                <patternFill>
                  <bgColor rgb="FFFFFF00"/>
                </patternFill>
              </fill>
            </x14:dxf>
          </x14:cfRule>
          <x14:cfRule type="containsText" priority="11327" operator="containsText" id="{9F237AFC-95BF-45A9-9828-EBEC23824ECC}">
            <xm:f>NOT(ISERROR(SEARCH('Listados Datos'!$T$6,AW256)))</xm:f>
            <xm:f>'Listados Datos'!$T$6</xm:f>
            <x14:dxf>
              <font>
                <b/>
                <i val="0"/>
              </font>
              <fill>
                <patternFill>
                  <bgColor rgb="FF92D050"/>
                </patternFill>
              </fill>
            </x14:dxf>
          </x14:cfRule>
          <xm:sqref>AW256</xm:sqref>
        </x14:conditionalFormatting>
        <x14:conditionalFormatting xmlns:xm="http://schemas.microsoft.com/office/excel/2006/main">
          <x14:cfRule type="containsText" priority="11314" operator="containsText" id="{4F97A8E7-416F-4125-9DA3-8B5B1CADDCAE}">
            <xm:f>NOT(ISERROR(SEARCH('Listados Datos'!$P$3,AU256)))</xm:f>
            <xm:f>'Listados Datos'!$P$3</xm:f>
            <x14:dxf>
              <fill>
                <patternFill>
                  <bgColor rgb="FF99CC00"/>
                </patternFill>
              </fill>
            </x14:dxf>
          </x14:cfRule>
          <x14:cfRule type="containsText" priority="11315" operator="containsText" id="{2A7E31E4-3719-4A72-9F08-B30AF7462002}">
            <xm:f>NOT(ISERROR(SEARCH('Listados Datos'!$P$4,AU256)))</xm:f>
            <xm:f>'Listados Datos'!$P$4</xm:f>
            <x14:dxf>
              <fill>
                <patternFill>
                  <bgColor rgb="FF33CC33"/>
                </patternFill>
              </fill>
            </x14:dxf>
          </x14:cfRule>
          <x14:cfRule type="containsText" priority="11316" operator="containsText" id="{4577BA0A-FD39-4A98-BDA0-948E91F03FD9}">
            <xm:f>NOT(ISERROR(SEARCH('Listados Datos'!$P$5,AU256)))</xm:f>
            <xm:f>'Listados Datos'!$P$5</xm:f>
            <x14:dxf>
              <fill>
                <patternFill>
                  <bgColor rgb="FFFFFF00"/>
                </patternFill>
              </fill>
            </x14:dxf>
          </x14:cfRule>
          <x14:cfRule type="containsText" priority="11317" operator="containsText" id="{86BE605A-4A7D-46D6-B5D9-3C9812C358B1}">
            <xm:f>NOT(ISERROR(SEARCH('Listados Datos'!$P$6,AU256)))</xm:f>
            <xm:f>'Listados Datos'!$P$6</xm:f>
            <x14:dxf>
              <fill>
                <patternFill>
                  <bgColor rgb="FFFFC000"/>
                </patternFill>
              </fill>
            </x14:dxf>
          </x14:cfRule>
          <x14:cfRule type="containsText" priority="11318" operator="containsText" id="{75208F22-824A-49C9-AA74-6B2AC730D154}">
            <xm:f>NOT(ISERROR(SEARCH('Listados Datos'!$P$7,AU256)))</xm:f>
            <xm:f>'Listados Datos'!$P$7</xm:f>
            <x14:dxf>
              <fill>
                <patternFill>
                  <bgColor rgb="FFFF0000"/>
                </patternFill>
              </fill>
            </x14:dxf>
          </x14:cfRule>
          <xm:sqref>AU256</xm:sqref>
        </x14:conditionalFormatting>
        <x14:conditionalFormatting xmlns:xm="http://schemas.microsoft.com/office/excel/2006/main">
          <x14:cfRule type="containsText" priority="11310" operator="containsText" id="{2616C3AC-5721-4402-ABF4-9EBE209C1F34}">
            <xm:f>NOT(ISERROR(SEARCH('Listados Datos'!$T$3,AW257)))</xm:f>
            <xm:f>'Listados Datos'!$T$3</xm:f>
            <x14:dxf>
              <fill>
                <patternFill patternType="solid">
                  <bgColor rgb="FFC00000"/>
                </patternFill>
              </fill>
            </x14:dxf>
          </x14:cfRule>
          <x14:cfRule type="containsText" priority="11311" operator="containsText" id="{A49D7B2B-FD86-441F-86C3-19E730FB3045}">
            <xm:f>NOT(ISERROR(SEARCH('Listados Datos'!$T$4,AW257)))</xm:f>
            <xm:f>'Listados Datos'!$T$4</xm:f>
            <x14:dxf>
              <font>
                <b/>
                <i val="0"/>
                <color theme="0"/>
              </font>
              <fill>
                <patternFill>
                  <bgColor rgb="FFE26B0A"/>
                </patternFill>
              </fill>
            </x14:dxf>
          </x14:cfRule>
          <x14:cfRule type="containsText" priority="11312" operator="containsText" id="{74D99FDC-6240-4DA2-A591-8AFAFA4BE677}">
            <xm:f>NOT(ISERROR(SEARCH('Listados Datos'!$T$5,AW257)))</xm:f>
            <xm:f>'Listados Datos'!$T$5</xm:f>
            <x14:dxf>
              <font>
                <b/>
                <i val="0"/>
                <color auto="1"/>
              </font>
              <fill>
                <patternFill>
                  <bgColor rgb="FFFFFF00"/>
                </patternFill>
              </fill>
            </x14:dxf>
          </x14:cfRule>
          <x14:cfRule type="containsText" priority="11313" operator="containsText" id="{F3765E23-9E6C-444A-9E8A-41D6FEFF5A29}">
            <xm:f>NOT(ISERROR(SEARCH('Listados Datos'!$T$6,AW257)))</xm:f>
            <xm:f>'Listados Datos'!$T$6</xm:f>
            <x14:dxf>
              <font>
                <b/>
                <i val="0"/>
              </font>
              <fill>
                <patternFill>
                  <bgColor rgb="FF92D050"/>
                </patternFill>
              </fill>
            </x14:dxf>
          </x14:cfRule>
          <xm:sqref>AW257</xm:sqref>
        </x14:conditionalFormatting>
        <x14:conditionalFormatting xmlns:xm="http://schemas.microsoft.com/office/excel/2006/main">
          <x14:cfRule type="containsText" priority="11300" operator="containsText" id="{ACC19CF2-D527-401B-A202-AE3C94AE8D39}">
            <xm:f>NOT(ISERROR(SEARCH('Listados Datos'!$P$3,AU257)))</xm:f>
            <xm:f>'Listados Datos'!$P$3</xm:f>
            <x14:dxf>
              <fill>
                <patternFill>
                  <bgColor rgb="FF99CC00"/>
                </patternFill>
              </fill>
            </x14:dxf>
          </x14:cfRule>
          <x14:cfRule type="containsText" priority="11301" operator="containsText" id="{4E2579E1-AB73-4DBD-A2E3-C6AE78750B38}">
            <xm:f>NOT(ISERROR(SEARCH('Listados Datos'!$P$4,AU257)))</xm:f>
            <xm:f>'Listados Datos'!$P$4</xm:f>
            <x14:dxf>
              <fill>
                <patternFill>
                  <bgColor rgb="FF33CC33"/>
                </patternFill>
              </fill>
            </x14:dxf>
          </x14:cfRule>
          <x14:cfRule type="containsText" priority="11302" operator="containsText" id="{85A9E384-9898-4274-BAF1-C94FBD8BA640}">
            <xm:f>NOT(ISERROR(SEARCH('Listados Datos'!$P$5,AU257)))</xm:f>
            <xm:f>'Listados Datos'!$P$5</xm:f>
            <x14:dxf>
              <fill>
                <patternFill>
                  <bgColor rgb="FFFFFF00"/>
                </patternFill>
              </fill>
            </x14:dxf>
          </x14:cfRule>
          <x14:cfRule type="containsText" priority="11303" operator="containsText" id="{8D8EC031-5649-4E98-AF79-ED78AA1DDDB4}">
            <xm:f>NOT(ISERROR(SEARCH('Listados Datos'!$P$6,AU257)))</xm:f>
            <xm:f>'Listados Datos'!$P$6</xm:f>
            <x14:dxf>
              <fill>
                <patternFill>
                  <bgColor rgb="FFFFC000"/>
                </patternFill>
              </fill>
            </x14:dxf>
          </x14:cfRule>
          <x14:cfRule type="containsText" priority="11304" operator="containsText" id="{CAC4DE5A-E484-4B23-A0DC-32316BACDFC5}">
            <xm:f>NOT(ISERROR(SEARCH('Listados Datos'!$P$7,AU257)))</xm:f>
            <xm:f>'Listados Datos'!$P$7</xm:f>
            <x14:dxf>
              <fill>
                <patternFill>
                  <bgColor rgb="FFFF0000"/>
                </patternFill>
              </fill>
            </x14:dxf>
          </x14:cfRule>
          <xm:sqref>AU257</xm:sqref>
        </x14:conditionalFormatting>
        <x14:conditionalFormatting xmlns:xm="http://schemas.microsoft.com/office/excel/2006/main">
          <x14:cfRule type="containsText" priority="11282" operator="containsText" id="{A68BEBFB-771B-4D3C-BF98-9DD9289C117C}">
            <xm:f>NOT(ISERROR(SEARCH('Listados Datos'!$T$3,AE258)))</xm:f>
            <xm:f>'Listados Datos'!$T$3</xm:f>
            <x14:dxf>
              <fill>
                <patternFill patternType="solid">
                  <bgColor rgb="FFC00000"/>
                </patternFill>
              </fill>
            </x14:dxf>
          </x14:cfRule>
          <x14:cfRule type="containsText" priority="11283" operator="containsText" id="{3460E8DE-FB1D-4093-AF87-E8A4BF2766FE}">
            <xm:f>NOT(ISERROR(SEARCH('Listados Datos'!$T$4,AE258)))</xm:f>
            <xm:f>'Listados Datos'!$T$4</xm:f>
            <x14:dxf>
              <font>
                <b/>
                <i val="0"/>
                <color theme="0"/>
              </font>
              <fill>
                <patternFill>
                  <bgColor rgb="FFE26B0A"/>
                </patternFill>
              </fill>
            </x14:dxf>
          </x14:cfRule>
          <x14:cfRule type="containsText" priority="11284" operator="containsText" id="{911AD64C-FA95-49DD-8A78-685774D85DFB}">
            <xm:f>NOT(ISERROR(SEARCH('Listados Datos'!$T$5,AE258)))</xm:f>
            <xm:f>'Listados Datos'!$T$5</xm:f>
            <x14:dxf>
              <font>
                <b/>
                <i val="0"/>
                <color auto="1"/>
              </font>
              <fill>
                <patternFill>
                  <bgColor rgb="FFFFFF00"/>
                </patternFill>
              </fill>
            </x14:dxf>
          </x14:cfRule>
          <x14:cfRule type="containsText" priority="11285" operator="containsText" id="{550926B2-57FF-459B-9D8B-B1EE5E548254}">
            <xm:f>NOT(ISERROR(SEARCH('Listados Datos'!$T$6,AE258)))</xm:f>
            <xm:f>'Listados Datos'!$T$6</xm:f>
            <x14:dxf>
              <font>
                <b/>
                <i val="0"/>
              </font>
              <fill>
                <patternFill>
                  <bgColor rgb="FF92D050"/>
                </patternFill>
              </fill>
            </x14:dxf>
          </x14:cfRule>
          <xm:sqref>AE258:AF259</xm:sqref>
        </x14:conditionalFormatting>
        <x14:conditionalFormatting xmlns:xm="http://schemas.microsoft.com/office/excel/2006/main">
          <x14:cfRule type="containsText" priority="11278" operator="containsText" id="{4AB50B17-4610-485E-A9FA-999CD35F5377}">
            <xm:f>NOT(ISERROR(SEARCH('Listados Datos'!$T$3,AA258)))</xm:f>
            <xm:f>'Listados Datos'!$T$3</xm:f>
            <x14:dxf>
              <fill>
                <patternFill patternType="solid">
                  <bgColor rgb="FFC00000"/>
                </patternFill>
              </fill>
            </x14:dxf>
          </x14:cfRule>
          <x14:cfRule type="containsText" priority="11279" operator="containsText" id="{072647A6-6AF8-49EE-BA75-9B1ED012400B}">
            <xm:f>NOT(ISERROR(SEARCH('Listados Datos'!$T$4,AA258)))</xm:f>
            <xm:f>'Listados Datos'!$T$4</xm:f>
            <x14:dxf>
              <font>
                <b/>
                <i val="0"/>
                <color theme="0"/>
              </font>
              <fill>
                <patternFill>
                  <bgColor rgb="FFE26B0A"/>
                </patternFill>
              </fill>
            </x14:dxf>
          </x14:cfRule>
          <x14:cfRule type="containsText" priority="11280" operator="containsText" id="{B4C515E6-9948-4A94-A6FB-1A192FEA5CE8}">
            <xm:f>NOT(ISERROR(SEARCH('Listados Datos'!$T$5,AA258)))</xm:f>
            <xm:f>'Listados Datos'!$T$5</xm:f>
            <x14:dxf>
              <font>
                <b/>
                <i val="0"/>
                <color auto="1"/>
              </font>
              <fill>
                <patternFill>
                  <bgColor rgb="FFFFFF00"/>
                </patternFill>
              </fill>
            </x14:dxf>
          </x14:cfRule>
          <x14:cfRule type="containsText" priority="11281" operator="containsText" id="{DE4FF9FD-B820-4B39-8D91-DC6C0FADD175}">
            <xm:f>NOT(ISERROR(SEARCH('Listados Datos'!$T$6,AA258)))</xm:f>
            <xm:f>'Listados Datos'!$T$6</xm:f>
            <x14:dxf>
              <font>
                <b/>
                <i val="0"/>
              </font>
              <fill>
                <patternFill>
                  <bgColor rgb="FF92D050"/>
                </patternFill>
              </fill>
            </x14:dxf>
          </x14:cfRule>
          <xm:sqref>AA258:AA259</xm:sqref>
        </x14:conditionalFormatting>
        <x14:conditionalFormatting xmlns:xm="http://schemas.microsoft.com/office/excel/2006/main">
          <x14:cfRule type="containsText" priority="11268" operator="containsText" id="{257BBA5D-A084-4074-AD45-7FD2C2D1BBA6}">
            <xm:f>NOT(ISERROR(SEARCH('Listados Datos'!$P$3,Y258)))</xm:f>
            <xm:f>'Listados Datos'!$P$3</xm:f>
            <x14:dxf>
              <fill>
                <patternFill>
                  <bgColor rgb="FF99CC00"/>
                </patternFill>
              </fill>
            </x14:dxf>
          </x14:cfRule>
          <x14:cfRule type="containsText" priority="11269" operator="containsText" id="{AACBF27B-E7E5-49ED-9578-74536D241B27}">
            <xm:f>NOT(ISERROR(SEARCH('Listados Datos'!$P$4,Y258)))</xm:f>
            <xm:f>'Listados Datos'!$P$4</xm:f>
            <x14:dxf>
              <fill>
                <patternFill>
                  <bgColor rgb="FF33CC33"/>
                </patternFill>
              </fill>
            </x14:dxf>
          </x14:cfRule>
          <x14:cfRule type="containsText" priority="11270" operator="containsText" id="{E347B9C0-AB97-4C9D-8595-425ADEFE9367}">
            <xm:f>NOT(ISERROR(SEARCH('Listados Datos'!$P$5,Y258)))</xm:f>
            <xm:f>'Listados Datos'!$P$5</xm:f>
            <x14:dxf>
              <fill>
                <patternFill>
                  <bgColor rgb="FFFFFF00"/>
                </patternFill>
              </fill>
            </x14:dxf>
          </x14:cfRule>
          <x14:cfRule type="containsText" priority="11271" operator="containsText" id="{A6394CB5-9922-408E-AE80-1953A7C56FA6}">
            <xm:f>NOT(ISERROR(SEARCH('Listados Datos'!$P$6,Y258)))</xm:f>
            <xm:f>'Listados Datos'!$P$6</xm:f>
            <x14:dxf>
              <fill>
                <patternFill>
                  <bgColor rgb="FFFFC000"/>
                </patternFill>
              </fill>
            </x14:dxf>
          </x14:cfRule>
          <x14:cfRule type="containsText" priority="11272" operator="containsText" id="{7FDBB62B-853E-4518-A854-5BF24A9CDD7E}">
            <xm:f>NOT(ISERROR(SEARCH('Listados Datos'!$P$7,Y258)))</xm:f>
            <xm:f>'Listados Datos'!$P$7</xm:f>
            <x14:dxf>
              <fill>
                <patternFill>
                  <bgColor rgb="FFFF0000"/>
                </patternFill>
              </fill>
            </x14:dxf>
          </x14:cfRule>
          <xm:sqref>Y258:Y259</xm:sqref>
        </x14:conditionalFormatting>
        <x14:conditionalFormatting xmlns:xm="http://schemas.microsoft.com/office/excel/2006/main">
          <x14:cfRule type="containsText" priority="11240" operator="containsText" id="{8E7D9504-7880-42BF-93FE-A33E6948623B}">
            <xm:f>NOT(ISERROR(SEARCH('Listados Datos'!$T$3,AW259)))</xm:f>
            <xm:f>'Listados Datos'!$T$3</xm:f>
            <x14:dxf>
              <fill>
                <patternFill patternType="solid">
                  <bgColor rgb="FFC00000"/>
                </patternFill>
              </fill>
            </x14:dxf>
          </x14:cfRule>
          <x14:cfRule type="containsText" priority="11241" operator="containsText" id="{E76AACDB-1BAF-4514-AE8D-E9235A205DC7}">
            <xm:f>NOT(ISERROR(SEARCH('Listados Datos'!$T$4,AW259)))</xm:f>
            <xm:f>'Listados Datos'!$T$4</xm:f>
            <x14:dxf>
              <font>
                <b/>
                <i val="0"/>
                <color theme="0"/>
              </font>
              <fill>
                <patternFill>
                  <bgColor rgb="FFE26B0A"/>
                </patternFill>
              </fill>
            </x14:dxf>
          </x14:cfRule>
          <x14:cfRule type="containsText" priority="11242" operator="containsText" id="{AC852281-D2AE-4946-BFBD-5334B96B5BFE}">
            <xm:f>NOT(ISERROR(SEARCH('Listados Datos'!$T$5,AW259)))</xm:f>
            <xm:f>'Listados Datos'!$T$5</xm:f>
            <x14:dxf>
              <font>
                <b/>
                <i val="0"/>
                <color auto="1"/>
              </font>
              <fill>
                <patternFill>
                  <bgColor rgb="FFFFFF00"/>
                </patternFill>
              </fill>
            </x14:dxf>
          </x14:cfRule>
          <x14:cfRule type="containsText" priority="11243" operator="containsText" id="{462CB636-B413-469F-9660-50B5970590E4}">
            <xm:f>NOT(ISERROR(SEARCH('Listados Datos'!$T$6,AW259)))</xm:f>
            <xm:f>'Listados Datos'!$T$6</xm:f>
            <x14:dxf>
              <font>
                <b/>
                <i val="0"/>
              </font>
              <fill>
                <patternFill>
                  <bgColor rgb="FF92D050"/>
                </patternFill>
              </fill>
            </x14:dxf>
          </x14:cfRule>
          <xm:sqref>AW259</xm:sqref>
        </x14:conditionalFormatting>
        <x14:conditionalFormatting xmlns:xm="http://schemas.microsoft.com/office/excel/2006/main">
          <x14:cfRule type="containsText" priority="11188" operator="containsText" id="{89973BCC-A9FE-4651-91DC-0C2103BA45C1}">
            <xm:f>NOT(ISERROR(SEARCH('Listados Datos'!$P$3,AU260)))</xm:f>
            <xm:f>'Listados Datos'!$P$3</xm:f>
            <x14:dxf>
              <fill>
                <patternFill>
                  <bgColor rgb="FF99CC00"/>
                </patternFill>
              </fill>
            </x14:dxf>
          </x14:cfRule>
          <x14:cfRule type="containsText" priority="11189" operator="containsText" id="{C60F25EE-C998-4FBF-ACBD-31918B383754}">
            <xm:f>NOT(ISERROR(SEARCH('Listados Datos'!$P$4,AU260)))</xm:f>
            <xm:f>'Listados Datos'!$P$4</xm:f>
            <x14:dxf>
              <fill>
                <patternFill>
                  <bgColor rgb="FF33CC33"/>
                </patternFill>
              </fill>
            </x14:dxf>
          </x14:cfRule>
          <x14:cfRule type="containsText" priority="11190" operator="containsText" id="{7EB7E09F-6E31-414F-8BFD-DAA9568B691C}">
            <xm:f>NOT(ISERROR(SEARCH('Listados Datos'!$P$5,AU260)))</xm:f>
            <xm:f>'Listados Datos'!$P$5</xm:f>
            <x14:dxf>
              <fill>
                <patternFill>
                  <bgColor rgb="FFFFFF00"/>
                </patternFill>
              </fill>
            </x14:dxf>
          </x14:cfRule>
          <x14:cfRule type="containsText" priority="11191" operator="containsText" id="{93F6E36B-1FBC-421A-B79B-1D8F0F967F48}">
            <xm:f>NOT(ISERROR(SEARCH('Listados Datos'!$P$6,AU260)))</xm:f>
            <xm:f>'Listados Datos'!$P$6</xm:f>
            <x14:dxf>
              <fill>
                <patternFill>
                  <bgColor rgb="FFFFC000"/>
                </patternFill>
              </fill>
            </x14:dxf>
          </x14:cfRule>
          <x14:cfRule type="containsText" priority="11192" operator="containsText" id="{A889CEBC-81D0-46E3-B842-80B2D5E9A0E1}">
            <xm:f>NOT(ISERROR(SEARCH('Listados Datos'!$P$7,AU260)))</xm:f>
            <xm:f>'Listados Datos'!$P$7</xm:f>
            <x14:dxf>
              <fill>
                <patternFill>
                  <bgColor rgb="FFFF0000"/>
                </patternFill>
              </fill>
            </x14:dxf>
          </x14:cfRule>
          <xm:sqref>AU260</xm:sqref>
        </x14:conditionalFormatting>
        <x14:conditionalFormatting xmlns:xm="http://schemas.microsoft.com/office/excel/2006/main">
          <x14:cfRule type="containsText" priority="11226" operator="containsText" id="{003F248C-425B-4B75-9463-699C7C2EFA7F}">
            <xm:f>NOT(ISERROR(SEARCH('Listados Datos'!$T$3,AE260)))</xm:f>
            <xm:f>'Listados Datos'!$T$3</xm:f>
            <x14:dxf>
              <fill>
                <patternFill patternType="solid">
                  <bgColor rgb="FFC00000"/>
                </patternFill>
              </fill>
            </x14:dxf>
          </x14:cfRule>
          <x14:cfRule type="containsText" priority="11227" operator="containsText" id="{BECE228A-FBA7-44EF-A72F-53FA93E2C025}">
            <xm:f>NOT(ISERROR(SEARCH('Listados Datos'!$T$4,AE260)))</xm:f>
            <xm:f>'Listados Datos'!$T$4</xm:f>
            <x14:dxf>
              <font>
                <b/>
                <i val="0"/>
                <color theme="0"/>
              </font>
              <fill>
                <patternFill>
                  <bgColor rgb="FFE26B0A"/>
                </patternFill>
              </fill>
            </x14:dxf>
          </x14:cfRule>
          <x14:cfRule type="containsText" priority="11228" operator="containsText" id="{13D607AD-3762-448C-84A5-DE84D4211D7E}">
            <xm:f>NOT(ISERROR(SEARCH('Listados Datos'!$T$5,AE260)))</xm:f>
            <xm:f>'Listados Datos'!$T$5</xm:f>
            <x14:dxf>
              <font>
                <b/>
                <i val="0"/>
                <color auto="1"/>
              </font>
              <fill>
                <patternFill>
                  <bgColor rgb="FFFFFF00"/>
                </patternFill>
              </fill>
            </x14:dxf>
          </x14:cfRule>
          <x14:cfRule type="containsText" priority="11229" operator="containsText" id="{107AA731-3A4B-4D67-8DF3-9F875DAE26EB}">
            <xm:f>NOT(ISERROR(SEARCH('Listados Datos'!$T$6,AE260)))</xm:f>
            <xm:f>'Listados Datos'!$T$6</xm:f>
            <x14:dxf>
              <font>
                <b/>
                <i val="0"/>
              </font>
              <fill>
                <patternFill>
                  <bgColor rgb="FF92D050"/>
                </patternFill>
              </fill>
            </x14:dxf>
          </x14:cfRule>
          <xm:sqref>AE260:AF260</xm:sqref>
        </x14:conditionalFormatting>
        <x14:conditionalFormatting xmlns:xm="http://schemas.microsoft.com/office/excel/2006/main">
          <x14:cfRule type="containsText" priority="11222" operator="containsText" id="{8EDA2AB9-165A-493C-A063-2B1C9A4FC0C3}">
            <xm:f>NOT(ISERROR(SEARCH('Listados Datos'!$T$3,AA260)))</xm:f>
            <xm:f>'Listados Datos'!$T$3</xm:f>
            <x14:dxf>
              <fill>
                <patternFill patternType="solid">
                  <bgColor rgb="FFC00000"/>
                </patternFill>
              </fill>
            </x14:dxf>
          </x14:cfRule>
          <x14:cfRule type="containsText" priority="11223" operator="containsText" id="{796D468F-A4BD-4B2A-AFF1-C342B6DE096F}">
            <xm:f>NOT(ISERROR(SEARCH('Listados Datos'!$T$4,AA260)))</xm:f>
            <xm:f>'Listados Datos'!$T$4</xm:f>
            <x14:dxf>
              <font>
                <b/>
                <i val="0"/>
                <color theme="0"/>
              </font>
              <fill>
                <patternFill>
                  <bgColor rgb="FFE26B0A"/>
                </patternFill>
              </fill>
            </x14:dxf>
          </x14:cfRule>
          <x14:cfRule type="containsText" priority="11224" operator="containsText" id="{5D7EAA2E-888C-4C6E-AF0C-6C510FC29887}">
            <xm:f>NOT(ISERROR(SEARCH('Listados Datos'!$T$5,AA260)))</xm:f>
            <xm:f>'Listados Datos'!$T$5</xm:f>
            <x14:dxf>
              <font>
                <b/>
                <i val="0"/>
                <color auto="1"/>
              </font>
              <fill>
                <patternFill>
                  <bgColor rgb="FFFFFF00"/>
                </patternFill>
              </fill>
            </x14:dxf>
          </x14:cfRule>
          <x14:cfRule type="containsText" priority="11225" operator="containsText" id="{2E3A102C-63DC-4C1D-B460-C68242D3CD97}">
            <xm:f>NOT(ISERROR(SEARCH('Listados Datos'!$T$6,AA260)))</xm:f>
            <xm:f>'Listados Datos'!$T$6</xm:f>
            <x14:dxf>
              <font>
                <b/>
                <i val="0"/>
              </font>
              <fill>
                <patternFill>
                  <bgColor rgb="FF92D050"/>
                </patternFill>
              </fill>
            </x14:dxf>
          </x14:cfRule>
          <xm:sqref>AA260</xm:sqref>
        </x14:conditionalFormatting>
        <x14:conditionalFormatting xmlns:xm="http://schemas.microsoft.com/office/excel/2006/main">
          <x14:cfRule type="containsText" priority="11212" operator="containsText" id="{D988E1F3-D959-4028-9846-BD644F34B793}">
            <xm:f>NOT(ISERROR(SEARCH('Listados Datos'!$P$3,Y260)))</xm:f>
            <xm:f>'Listados Datos'!$P$3</xm:f>
            <x14:dxf>
              <fill>
                <patternFill>
                  <bgColor rgb="FF99CC00"/>
                </patternFill>
              </fill>
            </x14:dxf>
          </x14:cfRule>
          <x14:cfRule type="containsText" priority="11213" operator="containsText" id="{71DF55DC-556D-4473-B3DF-BEFB127BB650}">
            <xm:f>NOT(ISERROR(SEARCH('Listados Datos'!$P$4,Y260)))</xm:f>
            <xm:f>'Listados Datos'!$P$4</xm:f>
            <x14:dxf>
              <fill>
                <patternFill>
                  <bgColor rgb="FF33CC33"/>
                </patternFill>
              </fill>
            </x14:dxf>
          </x14:cfRule>
          <x14:cfRule type="containsText" priority="11214" operator="containsText" id="{7C3FA32E-0A41-403B-BFA9-DDBA0A0CFE15}">
            <xm:f>NOT(ISERROR(SEARCH('Listados Datos'!$P$5,Y260)))</xm:f>
            <xm:f>'Listados Datos'!$P$5</xm:f>
            <x14:dxf>
              <fill>
                <patternFill>
                  <bgColor rgb="FFFFFF00"/>
                </patternFill>
              </fill>
            </x14:dxf>
          </x14:cfRule>
          <x14:cfRule type="containsText" priority="11215" operator="containsText" id="{1EEA06CA-0D19-4086-B417-5C759DC278B3}">
            <xm:f>NOT(ISERROR(SEARCH('Listados Datos'!$P$6,Y260)))</xm:f>
            <xm:f>'Listados Datos'!$P$6</xm:f>
            <x14:dxf>
              <fill>
                <patternFill>
                  <bgColor rgb="FFFFC000"/>
                </patternFill>
              </fill>
            </x14:dxf>
          </x14:cfRule>
          <x14:cfRule type="containsText" priority="11216" operator="containsText" id="{2EDD6119-9637-4D89-AAB9-DFEBFEFEA0C1}">
            <xm:f>NOT(ISERROR(SEARCH('Listados Datos'!$P$7,Y260)))</xm:f>
            <xm:f>'Listados Datos'!$P$7</xm:f>
            <x14:dxf>
              <fill>
                <patternFill>
                  <bgColor rgb="FFFF0000"/>
                </patternFill>
              </fill>
            </x14:dxf>
          </x14:cfRule>
          <xm:sqref>Y260</xm:sqref>
        </x14:conditionalFormatting>
        <x14:conditionalFormatting xmlns:xm="http://schemas.microsoft.com/office/excel/2006/main">
          <x14:cfRule type="containsText" priority="11198" operator="containsText" id="{7CFEEC62-70F4-4098-8EB1-F20F7158AFA4}">
            <xm:f>NOT(ISERROR(SEARCH('Listados Datos'!$T$3,AW260)))</xm:f>
            <xm:f>'Listados Datos'!$T$3</xm:f>
            <x14:dxf>
              <fill>
                <patternFill patternType="solid">
                  <bgColor rgb="FFC00000"/>
                </patternFill>
              </fill>
            </x14:dxf>
          </x14:cfRule>
          <x14:cfRule type="containsText" priority="11199" operator="containsText" id="{9EE4CF76-C513-4557-9996-D92FE8EC3C70}">
            <xm:f>NOT(ISERROR(SEARCH('Listados Datos'!$T$4,AW260)))</xm:f>
            <xm:f>'Listados Datos'!$T$4</xm:f>
            <x14:dxf>
              <font>
                <b/>
                <i val="0"/>
                <color theme="0"/>
              </font>
              <fill>
                <patternFill>
                  <bgColor rgb="FFE26B0A"/>
                </patternFill>
              </fill>
            </x14:dxf>
          </x14:cfRule>
          <x14:cfRule type="containsText" priority="11200" operator="containsText" id="{39B31309-A009-4B23-A169-3835681F043F}">
            <xm:f>NOT(ISERROR(SEARCH('Listados Datos'!$T$5,AW260)))</xm:f>
            <xm:f>'Listados Datos'!$T$5</xm:f>
            <x14:dxf>
              <font>
                <b/>
                <i val="0"/>
                <color auto="1"/>
              </font>
              <fill>
                <patternFill>
                  <bgColor rgb="FFFFFF00"/>
                </patternFill>
              </fill>
            </x14:dxf>
          </x14:cfRule>
          <x14:cfRule type="containsText" priority="11201" operator="containsText" id="{80754169-9454-4B31-9531-FA90E4545E26}">
            <xm:f>NOT(ISERROR(SEARCH('Listados Datos'!$T$6,AW260)))</xm:f>
            <xm:f>'Listados Datos'!$T$6</xm:f>
            <x14:dxf>
              <font>
                <b/>
                <i val="0"/>
              </font>
              <fill>
                <patternFill>
                  <bgColor rgb="FF92D050"/>
                </patternFill>
              </fill>
            </x14:dxf>
          </x14:cfRule>
          <xm:sqref>AW260</xm:sqref>
        </x14:conditionalFormatting>
        <x14:conditionalFormatting xmlns:xm="http://schemas.microsoft.com/office/excel/2006/main">
          <x14:cfRule type="containsText" priority="10972" operator="containsText" id="{181F8E79-7585-409A-A4B4-749D0771C493}">
            <xm:f>NOT(ISERROR(SEARCH('Listados Datos'!$P$3,AU273)))</xm:f>
            <xm:f>'Listados Datos'!$P$3</xm:f>
            <x14:dxf>
              <fill>
                <patternFill>
                  <bgColor rgb="FF99CC00"/>
                </patternFill>
              </fill>
            </x14:dxf>
          </x14:cfRule>
          <x14:cfRule type="containsText" priority="10973" operator="containsText" id="{BC809FC5-DE9C-4578-AC8C-4800D4371D34}">
            <xm:f>NOT(ISERROR(SEARCH('Listados Datos'!$P$4,AU273)))</xm:f>
            <xm:f>'Listados Datos'!$P$4</xm:f>
            <x14:dxf>
              <fill>
                <patternFill>
                  <bgColor rgb="FF33CC33"/>
                </patternFill>
              </fill>
            </x14:dxf>
          </x14:cfRule>
          <x14:cfRule type="containsText" priority="10974" operator="containsText" id="{9E839351-5D89-4441-8594-8C3E314F77E1}">
            <xm:f>NOT(ISERROR(SEARCH('Listados Datos'!$P$5,AU273)))</xm:f>
            <xm:f>'Listados Datos'!$P$5</xm:f>
            <x14:dxf>
              <fill>
                <patternFill>
                  <bgColor rgb="FFFFFF00"/>
                </patternFill>
              </fill>
            </x14:dxf>
          </x14:cfRule>
          <x14:cfRule type="containsText" priority="10975" operator="containsText" id="{01636774-009A-41BE-BC61-0891497717DB}">
            <xm:f>NOT(ISERROR(SEARCH('Listados Datos'!$P$6,AU273)))</xm:f>
            <xm:f>'Listados Datos'!$P$6</xm:f>
            <x14:dxf>
              <fill>
                <patternFill>
                  <bgColor rgb="FFFFC000"/>
                </patternFill>
              </fill>
            </x14:dxf>
          </x14:cfRule>
          <x14:cfRule type="containsText" priority="10976" operator="containsText" id="{014C4E79-75F5-48BE-9F28-DCA337C369FB}">
            <xm:f>NOT(ISERROR(SEARCH('Listados Datos'!$P$7,AU273)))</xm:f>
            <xm:f>'Listados Datos'!$P$7</xm:f>
            <x14:dxf>
              <fill>
                <patternFill>
                  <bgColor rgb="FFFF0000"/>
                </patternFill>
              </fill>
            </x14:dxf>
          </x14:cfRule>
          <xm:sqref>AU273</xm:sqref>
        </x14:conditionalFormatting>
        <x14:conditionalFormatting xmlns:xm="http://schemas.microsoft.com/office/excel/2006/main">
          <x14:cfRule type="containsText" priority="10982" operator="containsText" id="{A726B703-FFF3-488E-B0D0-6BD155FBE765}">
            <xm:f>NOT(ISERROR(SEARCH('Listados Datos'!$T$3,AW273)))</xm:f>
            <xm:f>'Listados Datos'!$T$3</xm:f>
            <x14:dxf>
              <fill>
                <patternFill patternType="solid">
                  <bgColor rgb="FFC00000"/>
                </patternFill>
              </fill>
            </x14:dxf>
          </x14:cfRule>
          <x14:cfRule type="containsText" priority="10983" operator="containsText" id="{D55A4C41-7423-4C89-8D97-B293FEA2BD26}">
            <xm:f>NOT(ISERROR(SEARCH('Listados Datos'!$T$4,AW273)))</xm:f>
            <xm:f>'Listados Datos'!$T$4</xm:f>
            <x14:dxf>
              <font>
                <b/>
                <i val="0"/>
                <color theme="0"/>
              </font>
              <fill>
                <patternFill>
                  <bgColor rgb="FFE26B0A"/>
                </patternFill>
              </fill>
            </x14:dxf>
          </x14:cfRule>
          <x14:cfRule type="containsText" priority="10984" operator="containsText" id="{8F22DC93-31F2-4B4C-B4B9-7B7A4B3F244F}">
            <xm:f>NOT(ISERROR(SEARCH('Listados Datos'!$T$5,AW273)))</xm:f>
            <xm:f>'Listados Datos'!$T$5</xm:f>
            <x14:dxf>
              <font>
                <b/>
                <i val="0"/>
                <color auto="1"/>
              </font>
              <fill>
                <patternFill>
                  <bgColor rgb="FFFFFF00"/>
                </patternFill>
              </fill>
            </x14:dxf>
          </x14:cfRule>
          <x14:cfRule type="containsText" priority="10985" operator="containsText" id="{532B5D6F-15E0-438A-A00E-5A95F3C09F9A}">
            <xm:f>NOT(ISERROR(SEARCH('Listados Datos'!$T$6,AW273)))</xm:f>
            <xm:f>'Listados Datos'!$T$6</xm:f>
            <x14:dxf>
              <font>
                <b/>
                <i val="0"/>
              </font>
              <fill>
                <patternFill>
                  <bgColor rgb="FF92D050"/>
                </patternFill>
              </fill>
            </x14:dxf>
          </x14:cfRule>
          <xm:sqref>AW273</xm:sqref>
        </x14:conditionalFormatting>
        <x14:conditionalFormatting xmlns:xm="http://schemas.microsoft.com/office/excel/2006/main">
          <x14:cfRule type="containsText" priority="10940" operator="containsText" id="{8626F7DB-51CE-4A8D-ACDA-766DDBC51F88}">
            <xm:f>NOT(ISERROR(SEARCH('Listados Datos'!$T$3,AW270)))</xm:f>
            <xm:f>'Listados Datos'!$T$3</xm:f>
            <x14:dxf>
              <fill>
                <patternFill patternType="solid">
                  <bgColor rgb="FFC00000"/>
                </patternFill>
              </fill>
            </x14:dxf>
          </x14:cfRule>
          <x14:cfRule type="containsText" priority="10941" operator="containsText" id="{796A8000-908F-405D-AFB2-4965D2D0A11E}">
            <xm:f>NOT(ISERROR(SEARCH('Listados Datos'!$T$4,AW270)))</xm:f>
            <xm:f>'Listados Datos'!$T$4</xm:f>
            <x14:dxf>
              <font>
                <b/>
                <i val="0"/>
                <color theme="0"/>
              </font>
              <fill>
                <patternFill>
                  <bgColor rgb="FFE26B0A"/>
                </patternFill>
              </fill>
            </x14:dxf>
          </x14:cfRule>
          <x14:cfRule type="containsText" priority="10942" operator="containsText" id="{349AB9E8-B5ED-4BF9-ADD5-0559A5792290}">
            <xm:f>NOT(ISERROR(SEARCH('Listados Datos'!$T$5,AW270)))</xm:f>
            <xm:f>'Listados Datos'!$T$5</xm:f>
            <x14:dxf>
              <font>
                <b/>
                <i val="0"/>
                <color auto="1"/>
              </font>
              <fill>
                <patternFill>
                  <bgColor rgb="FFFFFF00"/>
                </patternFill>
              </fill>
            </x14:dxf>
          </x14:cfRule>
          <x14:cfRule type="containsText" priority="10943" operator="containsText" id="{289C2E0D-3705-4167-9258-3026CF3338BD}">
            <xm:f>NOT(ISERROR(SEARCH('Listados Datos'!$T$6,AW270)))</xm:f>
            <xm:f>'Listados Datos'!$T$6</xm:f>
            <x14:dxf>
              <font>
                <b/>
                <i val="0"/>
              </font>
              <fill>
                <patternFill>
                  <bgColor rgb="FF92D050"/>
                </patternFill>
              </fill>
            </x14:dxf>
          </x14:cfRule>
          <xm:sqref>AW270</xm:sqref>
        </x14:conditionalFormatting>
        <x14:conditionalFormatting xmlns:xm="http://schemas.microsoft.com/office/excel/2006/main">
          <x14:cfRule type="containsText" priority="10930" operator="containsText" id="{C9BFD913-1810-48CE-9924-F7F5FC18660B}">
            <xm:f>NOT(ISERROR(SEARCH('Listados Datos'!$P$3,AU270)))</xm:f>
            <xm:f>'Listados Datos'!$P$3</xm:f>
            <x14:dxf>
              <fill>
                <patternFill>
                  <bgColor rgb="FF99CC00"/>
                </patternFill>
              </fill>
            </x14:dxf>
          </x14:cfRule>
          <x14:cfRule type="containsText" priority="10931" operator="containsText" id="{01AECEF2-DB2A-449B-8C5D-53FE51D2DFF3}">
            <xm:f>NOT(ISERROR(SEARCH('Listados Datos'!$P$4,AU270)))</xm:f>
            <xm:f>'Listados Datos'!$P$4</xm:f>
            <x14:dxf>
              <fill>
                <patternFill>
                  <bgColor rgb="FF33CC33"/>
                </patternFill>
              </fill>
            </x14:dxf>
          </x14:cfRule>
          <x14:cfRule type="containsText" priority="10932" operator="containsText" id="{52A8984F-36F5-4B93-AEC0-DD5E95B6C471}">
            <xm:f>NOT(ISERROR(SEARCH('Listados Datos'!$P$5,AU270)))</xm:f>
            <xm:f>'Listados Datos'!$P$5</xm:f>
            <x14:dxf>
              <fill>
                <patternFill>
                  <bgColor rgb="FFFFFF00"/>
                </patternFill>
              </fill>
            </x14:dxf>
          </x14:cfRule>
          <x14:cfRule type="containsText" priority="10933" operator="containsText" id="{0E53726E-D560-4ED1-AD9E-20EFFA884C7C}">
            <xm:f>NOT(ISERROR(SEARCH('Listados Datos'!$P$6,AU270)))</xm:f>
            <xm:f>'Listados Datos'!$P$6</xm:f>
            <x14:dxf>
              <fill>
                <patternFill>
                  <bgColor rgb="FFFFC000"/>
                </patternFill>
              </fill>
            </x14:dxf>
          </x14:cfRule>
          <x14:cfRule type="containsText" priority="10934" operator="containsText" id="{208FCD83-4BC6-4DE6-9615-8C637664852B}">
            <xm:f>NOT(ISERROR(SEARCH('Listados Datos'!$P$7,AU270)))</xm:f>
            <xm:f>'Listados Datos'!$P$7</xm:f>
            <x14:dxf>
              <fill>
                <patternFill>
                  <bgColor rgb="FFFF0000"/>
                </patternFill>
              </fill>
            </x14:dxf>
          </x14:cfRule>
          <xm:sqref>AU270</xm:sqref>
        </x14:conditionalFormatting>
        <x14:conditionalFormatting xmlns:xm="http://schemas.microsoft.com/office/excel/2006/main">
          <x14:cfRule type="containsText" priority="11048" operator="containsText" id="{27990442-36C6-4C4D-A42A-16371DB4482B}">
            <xm:f>NOT(ISERROR(SEARCH('Listados Datos'!$T$3,AE268)))</xm:f>
            <xm:f>'Listados Datos'!$T$3</xm:f>
            <x14:dxf>
              <fill>
                <patternFill patternType="solid">
                  <bgColor rgb="FFC00000"/>
                </patternFill>
              </fill>
            </x14:dxf>
          </x14:cfRule>
          <x14:cfRule type="containsText" priority="11049" operator="containsText" id="{2058D9FE-E2AD-42BE-97D2-5EA61DA6D46F}">
            <xm:f>NOT(ISERROR(SEARCH('Listados Datos'!$T$4,AE268)))</xm:f>
            <xm:f>'Listados Datos'!$T$4</xm:f>
            <x14:dxf>
              <font>
                <b/>
                <i val="0"/>
                <color theme="0"/>
              </font>
              <fill>
                <patternFill>
                  <bgColor rgb="FFE26B0A"/>
                </patternFill>
              </fill>
            </x14:dxf>
          </x14:cfRule>
          <x14:cfRule type="containsText" priority="11050" operator="containsText" id="{7983F133-6F6A-47FC-A7E1-36FA89E4695F}">
            <xm:f>NOT(ISERROR(SEARCH('Listados Datos'!$T$5,AE268)))</xm:f>
            <xm:f>'Listados Datos'!$T$5</xm:f>
            <x14:dxf>
              <font>
                <b/>
                <i val="0"/>
                <color auto="1"/>
              </font>
              <fill>
                <patternFill>
                  <bgColor rgb="FFFFFF00"/>
                </patternFill>
              </fill>
            </x14:dxf>
          </x14:cfRule>
          <x14:cfRule type="containsText" priority="11051" operator="containsText" id="{91FEAF86-ABB9-4BA1-B805-3C04969594BF}">
            <xm:f>NOT(ISERROR(SEARCH('Listados Datos'!$T$6,AE268)))</xm:f>
            <xm:f>'Listados Datos'!$T$6</xm:f>
            <x14:dxf>
              <font>
                <b/>
                <i val="0"/>
              </font>
              <fill>
                <patternFill>
                  <bgColor rgb="FF92D050"/>
                </patternFill>
              </fill>
            </x14:dxf>
          </x14:cfRule>
          <xm:sqref>AE268:AF269 AE273:AF273</xm:sqref>
        </x14:conditionalFormatting>
        <x14:conditionalFormatting xmlns:xm="http://schemas.microsoft.com/office/excel/2006/main">
          <x14:cfRule type="containsText" priority="11044" operator="containsText" id="{068A98B2-A756-48BE-BE5C-8F1780C8DBD7}">
            <xm:f>NOT(ISERROR(SEARCH('Listados Datos'!$T$3,AA268)))</xm:f>
            <xm:f>'Listados Datos'!$T$3</xm:f>
            <x14:dxf>
              <fill>
                <patternFill patternType="solid">
                  <bgColor rgb="FFC00000"/>
                </patternFill>
              </fill>
            </x14:dxf>
          </x14:cfRule>
          <x14:cfRule type="containsText" priority="11045" operator="containsText" id="{A2C195CA-1067-4E7D-80CB-94C68B517E47}">
            <xm:f>NOT(ISERROR(SEARCH('Listados Datos'!$T$4,AA268)))</xm:f>
            <xm:f>'Listados Datos'!$T$4</xm:f>
            <x14:dxf>
              <font>
                <b/>
                <i val="0"/>
                <color theme="0"/>
              </font>
              <fill>
                <patternFill>
                  <bgColor rgb="FFE26B0A"/>
                </patternFill>
              </fill>
            </x14:dxf>
          </x14:cfRule>
          <x14:cfRule type="containsText" priority="11046" operator="containsText" id="{A9EB545C-CE6F-43F9-8359-CFF1E1DE19DE}">
            <xm:f>NOT(ISERROR(SEARCH('Listados Datos'!$T$5,AA268)))</xm:f>
            <xm:f>'Listados Datos'!$T$5</xm:f>
            <x14:dxf>
              <font>
                <b/>
                <i val="0"/>
                <color auto="1"/>
              </font>
              <fill>
                <patternFill>
                  <bgColor rgb="FFFFFF00"/>
                </patternFill>
              </fill>
            </x14:dxf>
          </x14:cfRule>
          <x14:cfRule type="containsText" priority="11047" operator="containsText" id="{968FD9D1-930E-4FDB-B499-F3DB7D171243}">
            <xm:f>NOT(ISERROR(SEARCH('Listados Datos'!$T$6,AA268)))</xm:f>
            <xm:f>'Listados Datos'!$T$6</xm:f>
            <x14:dxf>
              <font>
                <b/>
                <i val="0"/>
              </font>
              <fill>
                <patternFill>
                  <bgColor rgb="FF92D050"/>
                </patternFill>
              </fill>
            </x14:dxf>
          </x14:cfRule>
          <xm:sqref>AA268:AA269</xm:sqref>
        </x14:conditionalFormatting>
        <x14:conditionalFormatting xmlns:xm="http://schemas.microsoft.com/office/excel/2006/main">
          <x14:cfRule type="containsText" priority="11034" operator="containsText" id="{4D22A2C9-4D74-4878-ACD8-0EA8AB9C47DA}">
            <xm:f>NOT(ISERROR(SEARCH('Listados Datos'!$P$3,Y268)))</xm:f>
            <xm:f>'Listados Datos'!$P$3</xm:f>
            <x14:dxf>
              <fill>
                <patternFill>
                  <bgColor rgb="FF99CC00"/>
                </patternFill>
              </fill>
            </x14:dxf>
          </x14:cfRule>
          <x14:cfRule type="containsText" priority="11035" operator="containsText" id="{C00D01FE-6BAA-4669-A9B3-31E38393BF3D}">
            <xm:f>NOT(ISERROR(SEARCH('Listados Datos'!$P$4,Y268)))</xm:f>
            <xm:f>'Listados Datos'!$P$4</xm:f>
            <x14:dxf>
              <fill>
                <patternFill>
                  <bgColor rgb="FF33CC33"/>
                </patternFill>
              </fill>
            </x14:dxf>
          </x14:cfRule>
          <x14:cfRule type="containsText" priority="11036" operator="containsText" id="{7593AFB4-6998-4CD8-82B1-30619E4BB8E3}">
            <xm:f>NOT(ISERROR(SEARCH('Listados Datos'!$P$5,Y268)))</xm:f>
            <xm:f>'Listados Datos'!$P$5</xm:f>
            <x14:dxf>
              <fill>
                <patternFill>
                  <bgColor rgb="FFFFFF00"/>
                </patternFill>
              </fill>
            </x14:dxf>
          </x14:cfRule>
          <x14:cfRule type="containsText" priority="11037" operator="containsText" id="{AE42E684-D248-4CD6-ACA1-1F55C792ADC3}">
            <xm:f>NOT(ISERROR(SEARCH('Listados Datos'!$P$6,Y268)))</xm:f>
            <xm:f>'Listados Datos'!$P$6</xm:f>
            <x14:dxf>
              <fill>
                <patternFill>
                  <bgColor rgb="FFFFC000"/>
                </patternFill>
              </fill>
            </x14:dxf>
          </x14:cfRule>
          <x14:cfRule type="containsText" priority="11038" operator="containsText" id="{6BA33945-A241-464E-AFEC-86C63C443CDB}">
            <xm:f>NOT(ISERROR(SEARCH('Listados Datos'!$P$7,Y268)))</xm:f>
            <xm:f>'Listados Datos'!$P$7</xm:f>
            <x14:dxf>
              <fill>
                <patternFill>
                  <bgColor rgb="FFFF0000"/>
                </patternFill>
              </fill>
            </x14:dxf>
          </x14:cfRule>
          <xm:sqref>Y268:Y269</xm:sqref>
        </x14:conditionalFormatting>
        <x14:conditionalFormatting xmlns:xm="http://schemas.microsoft.com/office/excel/2006/main">
          <x14:cfRule type="containsText" priority="11010" operator="containsText" id="{89738FA9-2FD5-4414-BE72-F1F0F187F38D}">
            <xm:f>NOT(ISERROR(SEARCH('Listados Datos'!$T$3,AW268)))</xm:f>
            <xm:f>'Listados Datos'!$T$3</xm:f>
            <x14:dxf>
              <fill>
                <patternFill patternType="solid">
                  <bgColor rgb="FFC00000"/>
                </patternFill>
              </fill>
            </x14:dxf>
          </x14:cfRule>
          <x14:cfRule type="containsText" priority="11011" operator="containsText" id="{EF46F8BF-A340-427E-A366-E8B56CFD917B}">
            <xm:f>NOT(ISERROR(SEARCH('Listados Datos'!$T$4,AW268)))</xm:f>
            <xm:f>'Listados Datos'!$T$4</xm:f>
            <x14:dxf>
              <font>
                <b/>
                <i val="0"/>
                <color theme="0"/>
              </font>
              <fill>
                <patternFill>
                  <bgColor rgb="FFE26B0A"/>
                </patternFill>
              </fill>
            </x14:dxf>
          </x14:cfRule>
          <x14:cfRule type="containsText" priority="11012" operator="containsText" id="{D2ABE9C9-1EA7-4833-A5AF-CCDA53AD57B3}">
            <xm:f>NOT(ISERROR(SEARCH('Listados Datos'!$T$5,AW268)))</xm:f>
            <xm:f>'Listados Datos'!$T$5</xm:f>
            <x14:dxf>
              <font>
                <b/>
                <i val="0"/>
                <color auto="1"/>
              </font>
              <fill>
                <patternFill>
                  <bgColor rgb="FFFFFF00"/>
                </patternFill>
              </fill>
            </x14:dxf>
          </x14:cfRule>
          <x14:cfRule type="containsText" priority="11013" operator="containsText" id="{33062426-50A0-4582-860B-74A9155D1396}">
            <xm:f>NOT(ISERROR(SEARCH('Listados Datos'!$T$6,AW268)))</xm:f>
            <xm:f>'Listados Datos'!$T$6</xm:f>
            <x14:dxf>
              <font>
                <b/>
                <i val="0"/>
              </font>
              <fill>
                <patternFill>
                  <bgColor rgb="FF92D050"/>
                </patternFill>
              </fill>
            </x14:dxf>
          </x14:cfRule>
          <xm:sqref>AW268</xm:sqref>
        </x14:conditionalFormatting>
        <x14:conditionalFormatting xmlns:xm="http://schemas.microsoft.com/office/excel/2006/main">
          <x14:cfRule type="containsText" priority="11000" operator="containsText" id="{7E49A37D-BD59-449B-A60B-C632E8D69752}">
            <xm:f>NOT(ISERROR(SEARCH('Listados Datos'!$P$3,AU268)))</xm:f>
            <xm:f>'Listados Datos'!$P$3</xm:f>
            <x14:dxf>
              <fill>
                <patternFill>
                  <bgColor rgb="FF99CC00"/>
                </patternFill>
              </fill>
            </x14:dxf>
          </x14:cfRule>
          <x14:cfRule type="containsText" priority="11001" operator="containsText" id="{5378BF16-6FED-45CC-890A-05169ECCCDCC}">
            <xm:f>NOT(ISERROR(SEARCH('Listados Datos'!$P$4,AU268)))</xm:f>
            <xm:f>'Listados Datos'!$P$4</xm:f>
            <x14:dxf>
              <fill>
                <patternFill>
                  <bgColor rgb="FF33CC33"/>
                </patternFill>
              </fill>
            </x14:dxf>
          </x14:cfRule>
          <x14:cfRule type="containsText" priority="11002" operator="containsText" id="{341AE132-E3B3-44E4-B683-5A4245027A80}">
            <xm:f>NOT(ISERROR(SEARCH('Listados Datos'!$P$5,AU268)))</xm:f>
            <xm:f>'Listados Datos'!$P$5</xm:f>
            <x14:dxf>
              <fill>
                <patternFill>
                  <bgColor rgb="FFFFFF00"/>
                </patternFill>
              </fill>
            </x14:dxf>
          </x14:cfRule>
          <x14:cfRule type="containsText" priority="11003" operator="containsText" id="{C48CC45E-8052-4A11-8E51-5D08C1307376}">
            <xm:f>NOT(ISERROR(SEARCH('Listados Datos'!$P$6,AU268)))</xm:f>
            <xm:f>'Listados Datos'!$P$6</xm:f>
            <x14:dxf>
              <fill>
                <patternFill>
                  <bgColor rgb="FFFFC000"/>
                </patternFill>
              </fill>
            </x14:dxf>
          </x14:cfRule>
          <x14:cfRule type="containsText" priority="11004" operator="containsText" id="{35A5D6F0-80CE-4A8A-B961-5B04A8CD468A}">
            <xm:f>NOT(ISERROR(SEARCH('Listados Datos'!$P$7,AU268)))</xm:f>
            <xm:f>'Listados Datos'!$P$7</xm:f>
            <x14:dxf>
              <fill>
                <patternFill>
                  <bgColor rgb="FFFF0000"/>
                </patternFill>
              </fill>
            </x14:dxf>
          </x14:cfRule>
          <xm:sqref>AU268</xm:sqref>
        </x14:conditionalFormatting>
        <x14:conditionalFormatting xmlns:xm="http://schemas.microsoft.com/office/excel/2006/main">
          <x14:cfRule type="containsText" priority="10996" operator="containsText" id="{ACD4FF88-0170-43FB-B4C7-A3840FC0E133}">
            <xm:f>NOT(ISERROR(SEARCH('Listados Datos'!$T$3,AW269)))</xm:f>
            <xm:f>'Listados Datos'!$T$3</xm:f>
            <x14:dxf>
              <fill>
                <patternFill patternType="solid">
                  <bgColor rgb="FFC00000"/>
                </patternFill>
              </fill>
            </x14:dxf>
          </x14:cfRule>
          <x14:cfRule type="containsText" priority="10997" operator="containsText" id="{737075EF-576F-43C7-B2BA-DC941F69EE2F}">
            <xm:f>NOT(ISERROR(SEARCH('Listados Datos'!$T$4,AW269)))</xm:f>
            <xm:f>'Listados Datos'!$T$4</xm:f>
            <x14:dxf>
              <font>
                <b/>
                <i val="0"/>
                <color theme="0"/>
              </font>
              <fill>
                <patternFill>
                  <bgColor rgb="FFE26B0A"/>
                </patternFill>
              </fill>
            </x14:dxf>
          </x14:cfRule>
          <x14:cfRule type="containsText" priority="10998" operator="containsText" id="{2B28CB28-FCD3-49A1-A81E-129F861906A3}">
            <xm:f>NOT(ISERROR(SEARCH('Listados Datos'!$T$5,AW269)))</xm:f>
            <xm:f>'Listados Datos'!$T$5</xm:f>
            <x14:dxf>
              <font>
                <b/>
                <i val="0"/>
                <color auto="1"/>
              </font>
              <fill>
                <patternFill>
                  <bgColor rgb="FFFFFF00"/>
                </patternFill>
              </fill>
            </x14:dxf>
          </x14:cfRule>
          <x14:cfRule type="containsText" priority="10999" operator="containsText" id="{5BFD4837-6ABA-4463-9952-70C93A8D5C83}">
            <xm:f>NOT(ISERROR(SEARCH('Listados Datos'!$T$6,AW269)))</xm:f>
            <xm:f>'Listados Datos'!$T$6</xm:f>
            <x14:dxf>
              <font>
                <b/>
                <i val="0"/>
              </font>
              <fill>
                <patternFill>
                  <bgColor rgb="FF92D050"/>
                </patternFill>
              </fill>
            </x14:dxf>
          </x14:cfRule>
          <xm:sqref>AW269</xm:sqref>
        </x14:conditionalFormatting>
        <x14:conditionalFormatting xmlns:xm="http://schemas.microsoft.com/office/excel/2006/main">
          <x14:cfRule type="containsText" priority="10986" operator="containsText" id="{40BD5626-F1E4-4C15-BC76-105D0DAD777F}">
            <xm:f>NOT(ISERROR(SEARCH('Listados Datos'!$P$3,AU269)))</xm:f>
            <xm:f>'Listados Datos'!$P$3</xm:f>
            <x14:dxf>
              <fill>
                <patternFill>
                  <bgColor rgb="FF99CC00"/>
                </patternFill>
              </fill>
            </x14:dxf>
          </x14:cfRule>
          <x14:cfRule type="containsText" priority="10987" operator="containsText" id="{87CC9E6E-98ED-4BA0-9B6A-B5E442147E8E}">
            <xm:f>NOT(ISERROR(SEARCH('Listados Datos'!$P$4,AU269)))</xm:f>
            <xm:f>'Listados Datos'!$P$4</xm:f>
            <x14:dxf>
              <fill>
                <patternFill>
                  <bgColor rgb="FF33CC33"/>
                </patternFill>
              </fill>
            </x14:dxf>
          </x14:cfRule>
          <x14:cfRule type="containsText" priority="10988" operator="containsText" id="{900504EC-5F5C-4B30-A00F-1B1CE001E989}">
            <xm:f>NOT(ISERROR(SEARCH('Listados Datos'!$P$5,AU269)))</xm:f>
            <xm:f>'Listados Datos'!$P$5</xm:f>
            <x14:dxf>
              <fill>
                <patternFill>
                  <bgColor rgb="FFFFFF00"/>
                </patternFill>
              </fill>
            </x14:dxf>
          </x14:cfRule>
          <x14:cfRule type="containsText" priority="10989" operator="containsText" id="{1CAE8C9A-D803-4284-A783-B7CD694D27E8}">
            <xm:f>NOT(ISERROR(SEARCH('Listados Datos'!$P$6,AU269)))</xm:f>
            <xm:f>'Listados Datos'!$P$6</xm:f>
            <x14:dxf>
              <fill>
                <patternFill>
                  <bgColor rgb="FFFFC000"/>
                </patternFill>
              </fill>
            </x14:dxf>
          </x14:cfRule>
          <x14:cfRule type="containsText" priority="10990" operator="containsText" id="{AE0973AD-1BAE-4459-861F-801A7C82445B}">
            <xm:f>NOT(ISERROR(SEARCH('Listados Datos'!$P$7,AU269)))</xm:f>
            <xm:f>'Listados Datos'!$P$7</xm:f>
            <x14:dxf>
              <fill>
                <patternFill>
                  <bgColor rgb="FFFF0000"/>
                </patternFill>
              </fill>
            </x14:dxf>
          </x14:cfRule>
          <xm:sqref>AU269</xm:sqref>
        </x14:conditionalFormatting>
        <x14:conditionalFormatting xmlns:xm="http://schemas.microsoft.com/office/excel/2006/main">
          <x14:cfRule type="containsText" priority="10846" operator="containsText" id="{49BC6840-4B2F-4E56-B225-378232C5D3FB}">
            <xm:f>NOT(ISERROR(SEARCH('Listados Datos'!$T$3,AW279)))</xm:f>
            <xm:f>'Listados Datos'!$T$3</xm:f>
            <x14:dxf>
              <fill>
                <patternFill patternType="solid">
                  <bgColor rgb="FFC00000"/>
                </patternFill>
              </fill>
            </x14:dxf>
          </x14:cfRule>
          <x14:cfRule type="containsText" priority="10847" operator="containsText" id="{BDD7D2C4-6D1C-4EE1-89AD-DC8F49F4FFE9}">
            <xm:f>NOT(ISERROR(SEARCH('Listados Datos'!$T$4,AW279)))</xm:f>
            <xm:f>'Listados Datos'!$T$4</xm:f>
            <x14:dxf>
              <font>
                <b/>
                <i val="0"/>
                <color theme="0"/>
              </font>
              <fill>
                <patternFill>
                  <bgColor rgb="FFE26B0A"/>
                </patternFill>
              </fill>
            </x14:dxf>
          </x14:cfRule>
          <x14:cfRule type="containsText" priority="10848" operator="containsText" id="{A3707FF0-E7CC-41BE-A672-300B6059C64F}">
            <xm:f>NOT(ISERROR(SEARCH('Listados Datos'!$T$5,AW279)))</xm:f>
            <xm:f>'Listados Datos'!$T$5</xm:f>
            <x14:dxf>
              <font>
                <b/>
                <i val="0"/>
                <color auto="1"/>
              </font>
              <fill>
                <patternFill>
                  <bgColor rgb="FFFFFF00"/>
                </patternFill>
              </fill>
            </x14:dxf>
          </x14:cfRule>
          <x14:cfRule type="containsText" priority="10849" operator="containsText" id="{4E04FF38-103C-4300-BD5A-3CCC92743546}">
            <xm:f>NOT(ISERROR(SEARCH('Listados Datos'!$T$6,AW279)))</xm:f>
            <xm:f>'Listados Datos'!$T$6</xm:f>
            <x14:dxf>
              <font>
                <b/>
                <i val="0"/>
              </font>
              <fill>
                <patternFill>
                  <bgColor rgb="FF92D050"/>
                </patternFill>
              </fill>
            </x14:dxf>
          </x14:cfRule>
          <xm:sqref>AW279</xm:sqref>
        </x14:conditionalFormatting>
        <x14:conditionalFormatting xmlns:xm="http://schemas.microsoft.com/office/excel/2006/main">
          <x14:cfRule type="containsText" priority="10836" operator="containsText" id="{98422A36-058C-45A3-A9DE-A40B673C9901}">
            <xm:f>NOT(ISERROR(SEARCH('Listados Datos'!$P$3,AU279)))</xm:f>
            <xm:f>'Listados Datos'!$P$3</xm:f>
            <x14:dxf>
              <fill>
                <patternFill>
                  <bgColor rgb="FF99CC00"/>
                </patternFill>
              </fill>
            </x14:dxf>
          </x14:cfRule>
          <x14:cfRule type="containsText" priority="10837" operator="containsText" id="{8B6930EA-4C80-4B76-8565-C041221B8F3D}">
            <xm:f>NOT(ISERROR(SEARCH('Listados Datos'!$P$4,AU279)))</xm:f>
            <xm:f>'Listados Datos'!$P$4</xm:f>
            <x14:dxf>
              <fill>
                <patternFill>
                  <bgColor rgb="FF33CC33"/>
                </patternFill>
              </fill>
            </x14:dxf>
          </x14:cfRule>
          <x14:cfRule type="containsText" priority="10838" operator="containsText" id="{53A7BBFB-C320-4885-872F-8883C1A11E1C}">
            <xm:f>NOT(ISERROR(SEARCH('Listados Datos'!$P$5,AU279)))</xm:f>
            <xm:f>'Listados Datos'!$P$5</xm:f>
            <x14:dxf>
              <fill>
                <patternFill>
                  <bgColor rgb="FFFFFF00"/>
                </patternFill>
              </fill>
            </x14:dxf>
          </x14:cfRule>
          <x14:cfRule type="containsText" priority="10839" operator="containsText" id="{9DED8639-2A77-4E23-9212-8C5C10186193}">
            <xm:f>NOT(ISERROR(SEARCH('Listados Datos'!$P$6,AU279)))</xm:f>
            <xm:f>'Listados Datos'!$P$6</xm:f>
            <x14:dxf>
              <fill>
                <patternFill>
                  <bgColor rgb="FFFFC000"/>
                </patternFill>
              </fill>
            </x14:dxf>
          </x14:cfRule>
          <x14:cfRule type="containsText" priority="10840" operator="containsText" id="{8470CE1D-0310-4AA9-8E9F-D39AF5BC8C01}">
            <xm:f>NOT(ISERROR(SEARCH('Listados Datos'!$P$7,AU279)))</xm:f>
            <xm:f>'Listados Datos'!$P$7</xm:f>
            <x14:dxf>
              <fill>
                <patternFill>
                  <bgColor rgb="FFFF0000"/>
                </patternFill>
              </fill>
            </x14:dxf>
          </x14:cfRule>
          <xm:sqref>AU279</xm:sqref>
        </x14:conditionalFormatting>
        <x14:conditionalFormatting xmlns:xm="http://schemas.microsoft.com/office/excel/2006/main">
          <x14:cfRule type="containsText" priority="10968" operator="containsText" id="{AD47879A-6E54-4673-AAC0-FBF65465D8EA}">
            <xm:f>NOT(ISERROR(SEARCH('Listados Datos'!$T$3,AE270)))</xm:f>
            <xm:f>'Listados Datos'!$T$3</xm:f>
            <x14:dxf>
              <fill>
                <patternFill patternType="solid">
                  <bgColor rgb="FFC00000"/>
                </patternFill>
              </fill>
            </x14:dxf>
          </x14:cfRule>
          <x14:cfRule type="containsText" priority="10969" operator="containsText" id="{44D8DC22-3C9F-45FC-8FD8-8EEB885044B4}">
            <xm:f>NOT(ISERROR(SEARCH('Listados Datos'!$T$4,AE270)))</xm:f>
            <xm:f>'Listados Datos'!$T$4</xm:f>
            <x14:dxf>
              <font>
                <b/>
                <i val="0"/>
                <color theme="0"/>
              </font>
              <fill>
                <patternFill>
                  <bgColor rgb="FFE26B0A"/>
                </patternFill>
              </fill>
            </x14:dxf>
          </x14:cfRule>
          <x14:cfRule type="containsText" priority="10970" operator="containsText" id="{247B6A1C-6D38-4723-B263-5F4172670A75}">
            <xm:f>NOT(ISERROR(SEARCH('Listados Datos'!$T$5,AE270)))</xm:f>
            <xm:f>'Listados Datos'!$T$5</xm:f>
            <x14:dxf>
              <font>
                <b/>
                <i val="0"/>
                <color auto="1"/>
              </font>
              <fill>
                <patternFill>
                  <bgColor rgb="FFFFFF00"/>
                </patternFill>
              </fill>
            </x14:dxf>
          </x14:cfRule>
          <x14:cfRule type="containsText" priority="10971" operator="containsText" id="{DB2C7E3C-BF0B-4A06-B903-39CB956A692C}">
            <xm:f>NOT(ISERROR(SEARCH('Listados Datos'!$T$6,AE270)))</xm:f>
            <xm:f>'Listados Datos'!$T$6</xm:f>
            <x14:dxf>
              <font>
                <b/>
                <i val="0"/>
              </font>
              <fill>
                <patternFill>
                  <bgColor rgb="FF92D050"/>
                </patternFill>
              </fill>
            </x14:dxf>
          </x14:cfRule>
          <xm:sqref>AE270:AF271</xm:sqref>
        </x14:conditionalFormatting>
        <x14:conditionalFormatting xmlns:xm="http://schemas.microsoft.com/office/excel/2006/main">
          <x14:cfRule type="containsText" priority="10964" operator="containsText" id="{81A2420E-903E-4E97-854E-C37F5749F0BD}">
            <xm:f>NOT(ISERROR(SEARCH('Listados Datos'!$T$3,AA270)))</xm:f>
            <xm:f>'Listados Datos'!$T$3</xm:f>
            <x14:dxf>
              <fill>
                <patternFill patternType="solid">
                  <bgColor rgb="FFC00000"/>
                </patternFill>
              </fill>
            </x14:dxf>
          </x14:cfRule>
          <x14:cfRule type="containsText" priority="10965" operator="containsText" id="{08DB601B-428F-45B9-B399-79F369763311}">
            <xm:f>NOT(ISERROR(SEARCH('Listados Datos'!$T$4,AA270)))</xm:f>
            <xm:f>'Listados Datos'!$T$4</xm:f>
            <x14:dxf>
              <font>
                <b/>
                <i val="0"/>
                <color theme="0"/>
              </font>
              <fill>
                <patternFill>
                  <bgColor rgb="FFE26B0A"/>
                </patternFill>
              </fill>
            </x14:dxf>
          </x14:cfRule>
          <x14:cfRule type="containsText" priority="10966" operator="containsText" id="{ECC9844B-0CFA-4B0B-8714-E0064C6A5650}">
            <xm:f>NOT(ISERROR(SEARCH('Listados Datos'!$T$5,AA270)))</xm:f>
            <xm:f>'Listados Datos'!$T$5</xm:f>
            <x14:dxf>
              <font>
                <b/>
                <i val="0"/>
                <color auto="1"/>
              </font>
              <fill>
                <patternFill>
                  <bgColor rgb="FFFFFF00"/>
                </patternFill>
              </fill>
            </x14:dxf>
          </x14:cfRule>
          <x14:cfRule type="containsText" priority="10967" operator="containsText" id="{45D78879-1E46-42F4-9F0F-7A44584689BF}">
            <xm:f>NOT(ISERROR(SEARCH('Listados Datos'!$T$6,AA270)))</xm:f>
            <xm:f>'Listados Datos'!$T$6</xm:f>
            <x14:dxf>
              <font>
                <b/>
                <i val="0"/>
              </font>
              <fill>
                <patternFill>
                  <bgColor rgb="FF92D050"/>
                </patternFill>
              </fill>
            </x14:dxf>
          </x14:cfRule>
          <xm:sqref>AA270:AA271</xm:sqref>
        </x14:conditionalFormatting>
        <x14:conditionalFormatting xmlns:xm="http://schemas.microsoft.com/office/excel/2006/main">
          <x14:cfRule type="containsText" priority="10954" operator="containsText" id="{E044559F-84CB-4F96-BF9C-F8868FF9B31A}">
            <xm:f>NOT(ISERROR(SEARCH('Listados Datos'!$P$3,Y270)))</xm:f>
            <xm:f>'Listados Datos'!$P$3</xm:f>
            <x14:dxf>
              <fill>
                <patternFill>
                  <bgColor rgb="FF99CC00"/>
                </patternFill>
              </fill>
            </x14:dxf>
          </x14:cfRule>
          <x14:cfRule type="containsText" priority="10955" operator="containsText" id="{B40EA939-B7F6-4D3E-94C8-34C447DB3C39}">
            <xm:f>NOT(ISERROR(SEARCH('Listados Datos'!$P$4,Y270)))</xm:f>
            <xm:f>'Listados Datos'!$P$4</xm:f>
            <x14:dxf>
              <fill>
                <patternFill>
                  <bgColor rgb="FF33CC33"/>
                </patternFill>
              </fill>
            </x14:dxf>
          </x14:cfRule>
          <x14:cfRule type="containsText" priority="10956" operator="containsText" id="{A3103F8A-C396-42DB-88E1-65C349A962C4}">
            <xm:f>NOT(ISERROR(SEARCH('Listados Datos'!$P$5,Y270)))</xm:f>
            <xm:f>'Listados Datos'!$P$5</xm:f>
            <x14:dxf>
              <fill>
                <patternFill>
                  <bgColor rgb="FFFFFF00"/>
                </patternFill>
              </fill>
            </x14:dxf>
          </x14:cfRule>
          <x14:cfRule type="containsText" priority="10957" operator="containsText" id="{B57FBDC2-AB6C-4F8C-ADC5-2346808704E1}">
            <xm:f>NOT(ISERROR(SEARCH('Listados Datos'!$P$6,Y270)))</xm:f>
            <xm:f>'Listados Datos'!$P$6</xm:f>
            <x14:dxf>
              <fill>
                <patternFill>
                  <bgColor rgb="FFFFC000"/>
                </patternFill>
              </fill>
            </x14:dxf>
          </x14:cfRule>
          <x14:cfRule type="containsText" priority="10958" operator="containsText" id="{307CF8FC-17F8-4504-A260-A65536F3A379}">
            <xm:f>NOT(ISERROR(SEARCH('Listados Datos'!$P$7,Y270)))</xm:f>
            <xm:f>'Listados Datos'!$P$7</xm:f>
            <x14:dxf>
              <fill>
                <patternFill>
                  <bgColor rgb="FFFF0000"/>
                </patternFill>
              </fill>
            </x14:dxf>
          </x14:cfRule>
          <xm:sqref>Y270:Y271</xm:sqref>
        </x14:conditionalFormatting>
        <x14:conditionalFormatting xmlns:xm="http://schemas.microsoft.com/office/excel/2006/main">
          <x14:cfRule type="containsText" priority="10804" operator="containsText" id="{324AFF33-1E5B-4EE4-9982-1602B034C753}">
            <xm:f>NOT(ISERROR(SEARCH('Listados Datos'!$T$3,AW276)))</xm:f>
            <xm:f>'Listados Datos'!$T$3</xm:f>
            <x14:dxf>
              <fill>
                <patternFill patternType="solid">
                  <bgColor rgb="FFC00000"/>
                </patternFill>
              </fill>
            </x14:dxf>
          </x14:cfRule>
          <x14:cfRule type="containsText" priority="10805" operator="containsText" id="{8EBC38B0-D645-45C7-B6D5-235A41F23C14}">
            <xm:f>NOT(ISERROR(SEARCH('Listados Datos'!$T$4,AW276)))</xm:f>
            <xm:f>'Listados Datos'!$T$4</xm:f>
            <x14:dxf>
              <font>
                <b/>
                <i val="0"/>
                <color theme="0"/>
              </font>
              <fill>
                <patternFill>
                  <bgColor rgb="FFE26B0A"/>
                </patternFill>
              </fill>
            </x14:dxf>
          </x14:cfRule>
          <x14:cfRule type="containsText" priority="10806" operator="containsText" id="{CFA0E9C0-10B4-4141-AB73-1DED3BB6EB88}">
            <xm:f>NOT(ISERROR(SEARCH('Listados Datos'!$T$5,AW276)))</xm:f>
            <xm:f>'Listados Datos'!$T$5</xm:f>
            <x14:dxf>
              <font>
                <b/>
                <i val="0"/>
                <color auto="1"/>
              </font>
              <fill>
                <patternFill>
                  <bgColor rgb="FFFFFF00"/>
                </patternFill>
              </fill>
            </x14:dxf>
          </x14:cfRule>
          <x14:cfRule type="containsText" priority="10807" operator="containsText" id="{3C54DB5D-DC1F-432A-9E33-7299D17F2172}">
            <xm:f>NOT(ISERROR(SEARCH('Listados Datos'!$T$6,AW276)))</xm:f>
            <xm:f>'Listados Datos'!$T$6</xm:f>
            <x14:dxf>
              <font>
                <b/>
                <i val="0"/>
              </font>
              <fill>
                <patternFill>
                  <bgColor rgb="FF92D050"/>
                </patternFill>
              </fill>
            </x14:dxf>
          </x14:cfRule>
          <xm:sqref>AW276</xm:sqref>
        </x14:conditionalFormatting>
        <x14:conditionalFormatting xmlns:xm="http://schemas.microsoft.com/office/excel/2006/main">
          <x14:cfRule type="containsText" priority="10794" operator="containsText" id="{E85A0E4A-D953-4E7C-98F0-103F11A00D9F}">
            <xm:f>NOT(ISERROR(SEARCH('Listados Datos'!$P$3,AU276)))</xm:f>
            <xm:f>'Listados Datos'!$P$3</xm:f>
            <x14:dxf>
              <fill>
                <patternFill>
                  <bgColor rgb="FF99CC00"/>
                </patternFill>
              </fill>
            </x14:dxf>
          </x14:cfRule>
          <x14:cfRule type="containsText" priority="10795" operator="containsText" id="{1B66F171-4A15-4726-B5ED-B11BDE30057B}">
            <xm:f>NOT(ISERROR(SEARCH('Listados Datos'!$P$4,AU276)))</xm:f>
            <xm:f>'Listados Datos'!$P$4</xm:f>
            <x14:dxf>
              <fill>
                <patternFill>
                  <bgColor rgb="FF33CC33"/>
                </patternFill>
              </fill>
            </x14:dxf>
          </x14:cfRule>
          <x14:cfRule type="containsText" priority="10796" operator="containsText" id="{855D4076-6D0E-4437-9BCD-54AB33261B0E}">
            <xm:f>NOT(ISERROR(SEARCH('Listados Datos'!$P$5,AU276)))</xm:f>
            <xm:f>'Listados Datos'!$P$5</xm:f>
            <x14:dxf>
              <fill>
                <patternFill>
                  <bgColor rgb="FFFFFF00"/>
                </patternFill>
              </fill>
            </x14:dxf>
          </x14:cfRule>
          <x14:cfRule type="containsText" priority="10797" operator="containsText" id="{07FDFBD9-DC9E-4D76-934C-FF44C27B45B5}">
            <xm:f>NOT(ISERROR(SEARCH('Listados Datos'!$P$6,AU276)))</xm:f>
            <xm:f>'Listados Datos'!$P$6</xm:f>
            <x14:dxf>
              <fill>
                <patternFill>
                  <bgColor rgb="FFFFC000"/>
                </patternFill>
              </fill>
            </x14:dxf>
          </x14:cfRule>
          <x14:cfRule type="containsText" priority="10798" operator="containsText" id="{E15CB654-77EB-4741-A51C-813E6359FA60}">
            <xm:f>NOT(ISERROR(SEARCH('Listados Datos'!$P$7,AU276)))</xm:f>
            <xm:f>'Listados Datos'!$P$7</xm:f>
            <x14:dxf>
              <fill>
                <patternFill>
                  <bgColor rgb="FFFF0000"/>
                </patternFill>
              </fill>
            </x14:dxf>
          </x14:cfRule>
          <xm:sqref>AU276</xm:sqref>
        </x14:conditionalFormatting>
        <x14:conditionalFormatting xmlns:xm="http://schemas.microsoft.com/office/excel/2006/main">
          <x14:cfRule type="containsText" priority="10926" operator="containsText" id="{BED97D15-17AE-4B83-90A4-E26A52F42F6D}">
            <xm:f>NOT(ISERROR(SEARCH('Listados Datos'!$T$3,AW271)))</xm:f>
            <xm:f>'Listados Datos'!$T$3</xm:f>
            <x14:dxf>
              <fill>
                <patternFill patternType="solid">
                  <bgColor rgb="FFC00000"/>
                </patternFill>
              </fill>
            </x14:dxf>
          </x14:cfRule>
          <x14:cfRule type="containsText" priority="10927" operator="containsText" id="{63DF1921-189A-466F-9A05-7FE984D7F943}">
            <xm:f>NOT(ISERROR(SEARCH('Listados Datos'!$T$4,AW271)))</xm:f>
            <xm:f>'Listados Datos'!$T$4</xm:f>
            <x14:dxf>
              <font>
                <b/>
                <i val="0"/>
                <color theme="0"/>
              </font>
              <fill>
                <patternFill>
                  <bgColor rgb="FFE26B0A"/>
                </patternFill>
              </fill>
            </x14:dxf>
          </x14:cfRule>
          <x14:cfRule type="containsText" priority="10928" operator="containsText" id="{83B2FD3C-556E-4761-AFBB-BF97D27EEFAE}">
            <xm:f>NOT(ISERROR(SEARCH('Listados Datos'!$T$5,AW271)))</xm:f>
            <xm:f>'Listados Datos'!$T$5</xm:f>
            <x14:dxf>
              <font>
                <b/>
                <i val="0"/>
                <color auto="1"/>
              </font>
              <fill>
                <patternFill>
                  <bgColor rgb="FFFFFF00"/>
                </patternFill>
              </fill>
            </x14:dxf>
          </x14:cfRule>
          <x14:cfRule type="containsText" priority="10929" operator="containsText" id="{0E3C5B03-1751-42F4-887C-495961437621}">
            <xm:f>NOT(ISERROR(SEARCH('Listados Datos'!$T$6,AW271)))</xm:f>
            <xm:f>'Listados Datos'!$T$6</xm:f>
            <x14:dxf>
              <font>
                <b/>
                <i val="0"/>
              </font>
              <fill>
                <patternFill>
                  <bgColor rgb="FF92D050"/>
                </patternFill>
              </fill>
            </x14:dxf>
          </x14:cfRule>
          <xm:sqref>AW271</xm:sqref>
        </x14:conditionalFormatting>
        <x14:conditionalFormatting xmlns:xm="http://schemas.microsoft.com/office/excel/2006/main">
          <x14:cfRule type="containsText" priority="10916" operator="containsText" id="{22D34F99-AF54-46C5-8C32-ACB7B6D87ACB}">
            <xm:f>NOT(ISERROR(SEARCH('Listados Datos'!$P$3,AU271)))</xm:f>
            <xm:f>'Listados Datos'!$P$3</xm:f>
            <x14:dxf>
              <fill>
                <patternFill>
                  <bgColor rgb="FF99CC00"/>
                </patternFill>
              </fill>
            </x14:dxf>
          </x14:cfRule>
          <x14:cfRule type="containsText" priority="10917" operator="containsText" id="{4B8F1F68-90A9-4EDC-81B2-7F3D6DEBC0D0}">
            <xm:f>NOT(ISERROR(SEARCH('Listados Datos'!$P$4,AU271)))</xm:f>
            <xm:f>'Listados Datos'!$P$4</xm:f>
            <x14:dxf>
              <fill>
                <patternFill>
                  <bgColor rgb="FF33CC33"/>
                </patternFill>
              </fill>
            </x14:dxf>
          </x14:cfRule>
          <x14:cfRule type="containsText" priority="10918" operator="containsText" id="{4E274251-BBF5-4FB0-9D05-5892891FCCF3}">
            <xm:f>NOT(ISERROR(SEARCH('Listados Datos'!$P$5,AU271)))</xm:f>
            <xm:f>'Listados Datos'!$P$5</xm:f>
            <x14:dxf>
              <fill>
                <patternFill>
                  <bgColor rgb="FFFFFF00"/>
                </patternFill>
              </fill>
            </x14:dxf>
          </x14:cfRule>
          <x14:cfRule type="containsText" priority="10919" operator="containsText" id="{F8F299CD-BBD8-42B3-A591-2B470222ACD3}">
            <xm:f>NOT(ISERROR(SEARCH('Listados Datos'!$P$6,AU271)))</xm:f>
            <xm:f>'Listados Datos'!$P$6</xm:f>
            <x14:dxf>
              <fill>
                <patternFill>
                  <bgColor rgb="FFFFC000"/>
                </patternFill>
              </fill>
            </x14:dxf>
          </x14:cfRule>
          <x14:cfRule type="containsText" priority="10920" operator="containsText" id="{7B3EA4D0-0C33-458C-AED9-BBDD435A800A}">
            <xm:f>NOT(ISERROR(SEARCH('Listados Datos'!$P$7,AU271)))</xm:f>
            <xm:f>'Listados Datos'!$P$7</xm:f>
            <x14:dxf>
              <fill>
                <patternFill>
                  <bgColor rgb="FFFF0000"/>
                </patternFill>
              </fill>
            </x14:dxf>
          </x14:cfRule>
          <xm:sqref>AU271</xm:sqref>
        </x14:conditionalFormatting>
        <x14:conditionalFormatting xmlns:xm="http://schemas.microsoft.com/office/excel/2006/main">
          <x14:cfRule type="containsText" priority="10912" operator="containsText" id="{3C2ADCBB-D6BA-4810-A8E8-18C045F5C535}">
            <xm:f>NOT(ISERROR(SEARCH('Listados Datos'!$T$3,AE274)))</xm:f>
            <xm:f>'Listados Datos'!$T$3</xm:f>
            <x14:dxf>
              <fill>
                <patternFill patternType="solid">
                  <bgColor rgb="FFC00000"/>
                </patternFill>
              </fill>
            </x14:dxf>
          </x14:cfRule>
          <x14:cfRule type="containsText" priority="10913" operator="containsText" id="{8524725E-4542-4EAD-A13A-02AA46D44C6C}">
            <xm:f>NOT(ISERROR(SEARCH('Listados Datos'!$T$4,AE274)))</xm:f>
            <xm:f>'Listados Datos'!$T$4</xm:f>
            <x14:dxf>
              <font>
                <b/>
                <i val="0"/>
                <color theme="0"/>
              </font>
              <fill>
                <patternFill>
                  <bgColor rgb="FFE26B0A"/>
                </patternFill>
              </fill>
            </x14:dxf>
          </x14:cfRule>
          <x14:cfRule type="containsText" priority="10914" operator="containsText" id="{FF92C642-7BC6-4C40-A0E3-967D41CBF099}">
            <xm:f>NOT(ISERROR(SEARCH('Listados Datos'!$T$5,AE274)))</xm:f>
            <xm:f>'Listados Datos'!$T$5</xm:f>
            <x14:dxf>
              <font>
                <b/>
                <i val="0"/>
                <color auto="1"/>
              </font>
              <fill>
                <patternFill>
                  <bgColor rgb="FFFFFF00"/>
                </patternFill>
              </fill>
            </x14:dxf>
          </x14:cfRule>
          <x14:cfRule type="containsText" priority="10915" operator="containsText" id="{593C1028-D3A2-458C-94D6-F163A9500BA2}">
            <xm:f>NOT(ISERROR(SEARCH('Listados Datos'!$T$6,AE274)))</xm:f>
            <xm:f>'Listados Datos'!$T$6</xm:f>
            <x14:dxf>
              <font>
                <b/>
                <i val="0"/>
              </font>
              <fill>
                <patternFill>
                  <bgColor rgb="FF92D050"/>
                </patternFill>
              </fill>
            </x14:dxf>
          </x14:cfRule>
          <xm:sqref>AE274:AF275 AE279:AF279</xm:sqref>
        </x14:conditionalFormatting>
        <x14:conditionalFormatting xmlns:xm="http://schemas.microsoft.com/office/excel/2006/main">
          <x14:cfRule type="containsText" priority="10908" operator="containsText" id="{2839696F-3141-43AC-BEC5-294C1B87EACE}">
            <xm:f>NOT(ISERROR(SEARCH('Listados Datos'!$T$3,AA274)))</xm:f>
            <xm:f>'Listados Datos'!$T$3</xm:f>
            <x14:dxf>
              <fill>
                <patternFill patternType="solid">
                  <bgColor rgb="FFC00000"/>
                </patternFill>
              </fill>
            </x14:dxf>
          </x14:cfRule>
          <x14:cfRule type="containsText" priority="10909" operator="containsText" id="{C45B6C31-240D-45EB-89DD-F03CA7D6CD55}">
            <xm:f>NOT(ISERROR(SEARCH('Listados Datos'!$T$4,AA274)))</xm:f>
            <xm:f>'Listados Datos'!$T$4</xm:f>
            <x14:dxf>
              <font>
                <b/>
                <i val="0"/>
                <color theme="0"/>
              </font>
              <fill>
                <patternFill>
                  <bgColor rgb="FFE26B0A"/>
                </patternFill>
              </fill>
            </x14:dxf>
          </x14:cfRule>
          <x14:cfRule type="containsText" priority="10910" operator="containsText" id="{E8B4833A-777C-4F79-8D28-290A0BB42855}">
            <xm:f>NOT(ISERROR(SEARCH('Listados Datos'!$T$5,AA274)))</xm:f>
            <xm:f>'Listados Datos'!$T$5</xm:f>
            <x14:dxf>
              <font>
                <b/>
                <i val="0"/>
                <color auto="1"/>
              </font>
              <fill>
                <patternFill>
                  <bgColor rgb="FFFFFF00"/>
                </patternFill>
              </fill>
            </x14:dxf>
          </x14:cfRule>
          <x14:cfRule type="containsText" priority="10911" operator="containsText" id="{F40FE4BF-3788-4D3F-8E94-FEFA00F59F17}">
            <xm:f>NOT(ISERROR(SEARCH('Listados Datos'!$T$6,AA274)))</xm:f>
            <xm:f>'Listados Datos'!$T$6</xm:f>
            <x14:dxf>
              <font>
                <b/>
                <i val="0"/>
              </font>
              <fill>
                <patternFill>
                  <bgColor rgb="FF92D050"/>
                </patternFill>
              </fill>
            </x14:dxf>
          </x14:cfRule>
          <xm:sqref>AA274:AA275</xm:sqref>
        </x14:conditionalFormatting>
        <x14:conditionalFormatting xmlns:xm="http://schemas.microsoft.com/office/excel/2006/main">
          <x14:cfRule type="containsText" priority="10898" operator="containsText" id="{5C7E5CA7-CA97-47D4-8128-441F6B0B1D9E}">
            <xm:f>NOT(ISERROR(SEARCH('Listados Datos'!$P$3,Y274)))</xm:f>
            <xm:f>'Listados Datos'!$P$3</xm:f>
            <x14:dxf>
              <fill>
                <patternFill>
                  <bgColor rgb="FF99CC00"/>
                </patternFill>
              </fill>
            </x14:dxf>
          </x14:cfRule>
          <x14:cfRule type="containsText" priority="10899" operator="containsText" id="{7FE95B3B-632D-403E-8B92-7CE69B7911C5}">
            <xm:f>NOT(ISERROR(SEARCH('Listados Datos'!$P$4,Y274)))</xm:f>
            <xm:f>'Listados Datos'!$P$4</xm:f>
            <x14:dxf>
              <fill>
                <patternFill>
                  <bgColor rgb="FF33CC33"/>
                </patternFill>
              </fill>
            </x14:dxf>
          </x14:cfRule>
          <x14:cfRule type="containsText" priority="10900" operator="containsText" id="{4CC2E42F-DC79-4F84-AA9D-E274A098609C}">
            <xm:f>NOT(ISERROR(SEARCH('Listados Datos'!$P$5,Y274)))</xm:f>
            <xm:f>'Listados Datos'!$P$5</xm:f>
            <x14:dxf>
              <fill>
                <patternFill>
                  <bgColor rgb="FFFFFF00"/>
                </patternFill>
              </fill>
            </x14:dxf>
          </x14:cfRule>
          <x14:cfRule type="containsText" priority="10901" operator="containsText" id="{5BFC9122-D873-4FFB-9F4D-FC1A563CDF02}">
            <xm:f>NOT(ISERROR(SEARCH('Listados Datos'!$P$6,Y274)))</xm:f>
            <xm:f>'Listados Datos'!$P$6</xm:f>
            <x14:dxf>
              <fill>
                <patternFill>
                  <bgColor rgb="FFFFC000"/>
                </patternFill>
              </fill>
            </x14:dxf>
          </x14:cfRule>
          <x14:cfRule type="containsText" priority="10902" operator="containsText" id="{8314ACE6-FB6F-439B-A1C6-86AD548C2784}">
            <xm:f>NOT(ISERROR(SEARCH('Listados Datos'!$P$7,Y274)))</xm:f>
            <xm:f>'Listados Datos'!$P$7</xm:f>
            <x14:dxf>
              <fill>
                <patternFill>
                  <bgColor rgb="FFFF0000"/>
                </patternFill>
              </fill>
            </x14:dxf>
          </x14:cfRule>
          <xm:sqref>Y274:Y275</xm:sqref>
        </x14:conditionalFormatting>
        <x14:conditionalFormatting xmlns:xm="http://schemas.microsoft.com/office/excel/2006/main">
          <x14:cfRule type="containsText" priority="10874" operator="containsText" id="{9DEC8F17-D133-421C-BB96-0EAD988E3D2D}">
            <xm:f>NOT(ISERROR(SEARCH('Listados Datos'!$T$3,AW274)))</xm:f>
            <xm:f>'Listados Datos'!$T$3</xm:f>
            <x14:dxf>
              <fill>
                <patternFill patternType="solid">
                  <bgColor rgb="FFC00000"/>
                </patternFill>
              </fill>
            </x14:dxf>
          </x14:cfRule>
          <x14:cfRule type="containsText" priority="10875" operator="containsText" id="{0CB644DB-5242-4FAB-B26C-1AAF0D23C003}">
            <xm:f>NOT(ISERROR(SEARCH('Listados Datos'!$T$4,AW274)))</xm:f>
            <xm:f>'Listados Datos'!$T$4</xm:f>
            <x14:dxf>
              <font>
                <b/>
                <i val="0"/>
                <color theme="0"/>
              </font>
              <fill>
                <patternFill>
                  <bgColor rgb="FFE26B0A"/>
                </patternFill>
              </fill>
            </x14:dxf>
          </x14:cfRule>
          <x14:cfRule type="containsText" priority="10876" operator="containsText" id="{C860F765-764A-4D2E-86B6-AACA442117E2}">
            <xm:f>NOT(ISERROR(SEARCH('Listados Datos'!$T$5,AW274)))</xm:f>
            <xm:f>'Listados Datos'!$T$5</xm:f>
            <x14:dxf>
              <font>
                <b/>
                <i val="0"/>
                <color auto="1"/>
              </font>
              <fill>
                <patternFill>
                  <bgColor rgb="FFFFFF00"/>
                </patternFill>
              </fill>
            </x14:dxf>
          </x14:cfRule>
          <x14:cfRule type="containsText" priority="10877" operator="containsText" id="{361189C1-6361-42D5-9497-CFA0E1BC7ABD}">
            <xm:f>NOT(ISERROR(SEARCH('Listados Datos'!$T$6,AW274)))</xm:f>
            <xm:f>'Listados Datos'!$T$6</xm:f>
            <x14:dxf>
              <font>
                <b/>
                <i val="0"/>
              </font>
              <fill>
                <patternFill>
                  <bgColor rgb="FF92D050"/>
                </patternFill>
              </fill>
            </x14:dxf>
          </x14:cfRule>
          <xm:sqref>AW274</xm:sqref>
        </x14:conditionalFormatting>
        <x14:conditionalFormatting xmlns:xm="http://schemas.microsoft.com/office/excel/2006/main">
          <x14:cfRule type="containsText" priority="10864" operator="containsText" id="{CC1D5FC0-079F-4D8F-AA5C-C2A123E01922}">
            <xm:f>NOT(ISERROR(SEARCH('Listados Datos'!$P$3,AU274)))</xm:f>
            <xm:f>'Listados Datos'!$P$3</xm:f>
            <x14:dxf>
              <fill>
                <patternFill>
                  <bgColor rgb="FF99CC00"/>
                </patternFill>
              </fill>
            </x14:dxf>
          </x14:cfRule>
          <x14:cfRule type="containsText" priority="10865" operator="containsText" id="{BF8F7527-6507-4469-84A2-4B2F94DB867C}">
            <xm:f>NOT(ISERROR(SEARCH('Listados Datos'!$P$4,AU274)))</xm:f>
            <xm:f>'Listados Datos'!$P$4</xm:f>
            <x14:dxf>
              <fill>
                <patternFill>
                  <bgColor rgb="FF33CC33"/>
                </patternFill>
              </fill>
            </x14:dxf>
          </x14:cfRule>
          <x14:cfRule type="containsText" priority="10866" operator="containsText" id="{937608FD-19E1-4AC4-8231-F7B27059B7B8}">
            <xm:f>NOT(ISERROR(SEARCH('Listados Datos'!$P$5,AU274)))</xm:f>
            <xm:f>'Listados Datos'!$P$5</xm:f>
            <x14:dxf>
              <fill>
                <patternFill>
                  <bgColor rgb="FFFFFF00"/>
                </patternFill>
              </fill>
            </x14:dxf>
          </x14:cfRule>
          <x14:cfRule type="containsText" priority="10867" operator="containsText" id="{7283BE24-A015-499C-9746-EE33E7537295}">
            <xm:f>NOT(ISERROR(SEARCH('Listados Datos'!$P$6,AU274)))</xm:f>
            <xm:f>'Listados Datos'!$P$6</xm:f>
            <x14:dxf>
              <fill>
                <patternFill>
                  <bgColor rgb="FFFFC000"/>
                </patternFill>
              </fill>
            </x14:dxf>
          </x14:cfRule>
          <x14:cfRule type="containsText" priority="10868" operator="containsText" id="{C70ACD34-F8FE-4F72-BCEA-9E18947EAB45}">
            <xm:f>NOT(ISERROR(SEARCH('Listados Datos'!$P$7,AU274)))</xm:f>
            <xm:f>'Listados Datos'!$P$7</xm:f>
            <x14:dxf>
              <fill>
                <patternFill>
                  <bgColor rgb="FFFF0000"/>
                </patternFill>
              </fill>
            </x14:dxf>
          </x14:cfRule>
          <xm:sqref>AU274</xm:sqref>
        </x14:conditionalFormatting>
        <x14:conditionalFormatting xmlns:xm="http://schemas.microsoft.com/office/excel/2006/main">
          <x14:cfRule type="containsText" priority="10860" operator="containsText" id="{35C6C09C-BF2C-4702-B35C-D459AAD9A39A}">
            <xm:f>NOT(ISERROR(SEARCH('Listados Datos'!$T$3,AW275)))</xm:f>
            <xm:f>'Listados Datos'!$T$3</xm:f>
            <x14:dxf>
              <fill>
                <patternFill patternType="solid">
                  <bgColor rgb="FFC00000"/>
                </patternFill>
              </fill>
            </x14:dxf>
          </x14:cfRule>
          <x14:cfRule type="containsText" priority="10861" operator="containsText" id="{5C6B47F9-F961-4F7E-B19D-DD97C7D55D7F}">
            <xm:f>NOT(ISERROR(SEARCH('Listados Datos'!$T$4,AW275)))</xm:f>
            <xm:f>'Listados Datos'!$T$4</xm:f>
            <x14:dxf>
              <font>
                <b/>
                <i val="0"/>
                <color theme="0"/>
              </font>
              <fill>
                <patternFill>
                  <bgColor rgb="FFE26B0A"/>
                </patternFill>
              </fill>
            </x14:dxf>
          </x14:cfRule>
          <x14:cfRule type="containsText" priority="10862" operator="containsText" id="{64F1E4DE-BD94-4634-82B4-9CFF85970F74}">
            <xm:f>NOT(ISERROR(SEARCH('Listados Datos'!$T$5,AW275)))</xm:f>
            <xm:f>'Listados Datos'!$T$5</xm:f>
            <x14:dxf>
              <font>
                <b/>
                <i val="0"/>
                <color auto="1"/>
              </font>
              <fill>
                <patternFill>
                  <bgColor rgb="FFFFFF00"/>
                </patternFill>
              </fill>
            </x14:dxf>
          </x14:cfRule>
          <x14:cfRule type="containsText" priority="10863" operator="containsText" id="{207924BA-C9ED-4E81-B23A-9C902BE1C0A4}">
            <xm:f>NOT(ISERROR(SEARCH('Listados Datos'!$T$6,AW275)))</xm:f>
            <xm:f>'Listados Datos'!$T$6</xm:f>
            <x14:dxf>
              <font>
                <b/>
                <i val="0"/>
              </font>
              <fill>
                <patternFill>
                  <bgColor rgb="FF92D050"/>
                </patternFill>
              </fill>
            </x14:dxf>
          </x14:cfRule>
          <xm:sqref>AW275</xm:sqref>
        </x14:conditionalFormatting>
        <x14:conditionalFormatting xmlns:xm="http://schemas.microsoft.com/office/excel/2006/main">
          <x14:cfRule type="containsText" priority="10850" operator="containsText" id="{E18D9132-31D2-4188-A4B0-35EB70BAEEEC}">
            <xm:f>NOT(ISERROR(SEARCH('Listados Datos'!$P$3,AU275)))</xm:f>
            <xm:f>'Listados Datos'!$P$3</xm:f>
            <x14:dxf>
              <fill>
                <patternFill>
                  <bgColor rgb="FF99CC00"/>
                </patternFill>
              </fill>
            </x14:dxf>
          </x14:cfRule>
          <x14:cfRule type="containsText" priority="10851" operator="containsText" id="{AA96D3AD-6D34-4BB0-AB26-AA60688C7F19}">
            <xm:f>NOT(ISERROR(SEARCH('Listados Datos'!$P$4,AU275)))</xm:f>
            <xm:f>'Listados Datos'!$P$4</xm:f>
            <x14:dxf>
              <fill>
                <patternFill>
                  <bgColor rgb="FF33CC33"/>
                </patternFill>
              </fill>
            </x14:dxf>
          </x14:cfRule>
          <x14:cfRule type="containsText" priority="10852" operator="containsText" id="{B2CBF6B5-327A-4D8D-86FB-30C4893865D0}">
            <xm:f>NOT(ISERROR(SEARCH('Listados Datos'!$P$5,AU275)))</xm:f>
            <xm:f>'Listados Datos'!$P$5</xm:f>
            <x14:dxf>
              <fill>
                <patternFill>
                  <bgColor rgb="FFFFFF00"/>
                </patternFill>
              </fill>
            </x14:dxf>
          </x14:cfRule>
          <x14:cfRule type="containsText" priority="10853" operator="containsText" id="{F8518A68-C408-46B4-A65C-4ED72CDE4B93}">
            <xm:f>NOT(ISERROR(SEARCH('Listados Datos'!$P$6,AU275)))</xm:f>
            <xm:f>'Listados Datos'!$P$6</xm:f>
            <x14:dxf>
              <fill>
                <patternFill>
                  <bgColor rgb="FFFFC000"/>
                </patternFill>
              </fill>
            </x14:dxf>
          </x14:cfRule>
          <x14:cfRule type="containsText" priority="10854" operator="containsText" id="{AE36C6F4-94EC-4E31-AE8C-93FF9624F552}">
            <xm:f>NOT(ISERROR(SEARCH('Listados Datos'!$P$7,AU275)))</xm:f>
            <xm:f>'Listados Datos'!$P$7</xm:f>
            <x14:dxf>
              <fill>
                <patternFill>
                  <bgColor rgb="FFFF0000"/>
                </patternFill>
              </fill>
            </x14:dxf>
          </x14:cfRule>
          <xm:sqref>AU275</xm:sqref>
        </x14:conditionalFormatting>
        <x14:conditionalFormatting xmlns:xm="http://schemas.microsoft.com/office/excel/2006/main">
          <x14:cfRule type="containsText" priority="10710" operator="containsText" id="{F68C7E61-B208-4F3F-A66C-0E245CFCBA0C}">
            <xm:f>NOT(ISERROR(SEARCH('Listados Datos'!$T$3,AW285)))</xm:f>
            <xm:f>'Listados Datos'!$T$3</xm:f>
            <x14:dxf>
              <fill>
                <patternFill patternType="solid">
                  <bgColor rgb="FFC00000"/>
                </patternFill>
              </fill>
            </x14:dxf>
          </x14:cfRule>
          <x14:cfRule type="containsText" priority="10711" operator="containsText" id="{A43C443A-D777-4055-83AA-37116F3C5F34}">
            <xm:f>NOT(ISERROR(SEARCH('Listados Datos'!$T$4,AW285)))</xm:f>
            <xm:f>'Listados Datos'!$T$4</xm:f>
            <x14:dxf>
              <font>
                <b/>
                <i val="0"/>
                <color theme="0"/>
              </font>
              <fill>
                <patternFill>
                  <bgColor rgb="FFE26B0A"/>
                </patternFill>
              </fill>
            </x14:dxf>
          </x14:cfRule>
          <x14:cfRule type="containsText" priority="10712" operator="containsText" id="{9FF2C6D8-9422-4459-96E8-137B65A7D10C}">
            <xm:f>NOT(ISERROR(SEARCH('Listados Datos'!$T$5,AW285)))</xm:f>
            <xm:f>'Listados Datos'!$T$5</xm:f>
            <x14:dxf>
              <font>
                <b/>
                <i val="0"/>
                <color auto="1"/>
              </font>
              <fill>
                <patternFill>
                  <bgColor rgb="FFFFFF00"/>
                </patternFill>
              </fill>
            </x14:dxf>
          </x14:cfRule>
          <x14:cfRule type="containsText" priority="10713" operator="containsText" id="{FAF13C25-2304-4F61-91B2-0A3C9F7213D5}">
            <xm:f>NOT(ISERROR(SEARCH('Listados Datos'!$T$6,AW285)))</xm:f>
            <xm:f>'Listados Datos'!$T$6</xm:f>
            <x14:dxf>
              <font>
                <b/>
                <i val="0"/>
              </font>
              <fill>
                <patternFill>
                  <bgColor rgb="FF92D050"/>
                </patternFill>
              </fill>
            </x14:dxf>
          </x14:cfRule>
          <xm:sqref>AW285</xm:sqref>
        </x14:conditionalFormatting>
        <x14:conditionalFormatting xmlns:xm="http://schemas.microsoft.com/office/excel/2006/main">
          <x14:cfRule type="containsText" priority="10700" operator="containsText" id="{B56E4B47-56F0-4DA6-A64F-75A38310A86D}">
            <xm:f>NOT(ISERROR(SEARCH('Listados Datos'!$P$3,AU285)))</xm:f>
            <xm:f>'Listados Datos'!$P$3</xm:f>
            <x14:dxf>
              <fill>
                <patternFill>
                  <bgColor rgb="FF99CC00"/>
                </patternFill>
              </fill>
            </x14:dxf>
          </x14:cfRule>
          <x14:cfRule type="containsText" priority="10701" operator="containsText" id="{81A45329-21C1-418A-AEAC-6DC90F236CE2}">
            <xm:f>NOT(ISERROR(SEARCH('Listados Datos'!$P$4,AU285)))</xm:f>
            <xm:f>'Listados Datos'!$P$4</xm:f>
            <x14:dxf>
              <fill>
                <patternFill>
                  <bgColor rgb="FF33CC33"/>
                </patternFill>
              </fill>
            </x14:dxf>
          </x14:cfRule>
          <x14:cfRule type="containsText" priority="10702" operator="containsText" id="{72E082E4-7CE2-42C3-B084-D8551D6A0FD3}">
            <xm:f>NOT(ISERROR(SEARCH('Listados Datos'!$P$5,AU285)))</xm:f>
            <xm:f>'Listados Datos'!$P$5</xm:f>
            <x14:dxf>
              <fill>
                <patternFill>
                  <bgColor rgb="FFFFFF00"/>
                </patternFill>
              </fill>
            </x14:dxf>
          </x14:cfRule>
          <x14:cfRule type="containsText" priority="10703" operator="containsText" id="{B02FFDB9-A1BF-4E7D-BE4E-6DD58B9ECBCB}">
            <xm:f>NOT(ISERROR(SEARCH('Listados Datos'!$P$6,AU285)))</xm:f>
            <xm:f>'Listados Datos'!$P$6</xm:f>
            <x14:dxf>
              <fill>
                <patternFill>
                  <bgColor rgb="FFFFC000"/>
                </patternFill>
              </fill>
            </x14:dxf>
          </x14:cfRule>
          <x14:cfRule type="containsText" priority="10704" operator="containsText" id="{EA4EDD0F-7779-401D-8948-52B420B25C75}">
            <xm:f>NOT(ISERROR(SEARCH('Listados Datos'!$P$7,AU285)))</xm:f>
            <xm:f>'Listados Datos'!$P$7</xm:f>
            <x14:dxf>
              <fill>
                <patternFill>
                  <bgColor rgb="FFFF0000"/>
                </patternFill>
              </fill>
            </x14:dxf>
          </x14:cfRule>
          <xm:sqref>AU285</xm:sqref>
        </x14:conditionalFormatting>
        <x14:conditionalFormatting xmlns:xm="http://schemas.microsoft.com/office/excel/2006/main">
          <x14:cfRule type="containsText" priority="10832" operator="containsText" id="{B6BA553B-CD9B-4306-800D-FBF41D52B09E}">
            <xm:f>NOT(ISERROR(SEARCH('Listados Datos'!$T$3,AE276)))</xm:f>
            <xm:f>'Listados Datos'!$T$3</xm:f>
            <x14:dxf>
              <fill>
                <patternFill patternType="solid">
                  <bgColor rgb="FFC00000"/>
                </patternFill>
              </fill>
            </x14:dxf>
          </x14:cfRule>
          <x14:cfRule type="containsText" priority="10833" operator="containsText" id="{2A71237F-3BDB-454B-9860-5BF76EAB177C}">
            <xm:f>NOT(ISERROR(SEARCH('Listados Datos'!$T$4,AE276)))</xm:f>
            <xm:f>'Listados Datos'!$T$4</xm:f>
            <x14:dxf>
              <font>
                <b/>
                <i val="0"/>
                <color theme="0"/>
              </font>
              <fill>
                <patternFill>
                  <bgColor rgb="FFE26B0A"/>
                </patternFill>
              </fill>
            </x14:dxf>
          </x14:cfRule>
          <x14:cfRule type="containsText" priority="10834" operator="containsText" id="{81C8D824-3FE1-49C5-BB39-928B7BD6E98B}">
            <xm:f>NOT(ISERROR(SEARCH('Listados Datos'!$T$5,AE276)))</xm:f>
            <xm:f>'Listados Datos'!$T$5</xm:f>
            <x14:dxf>
              <font>
                <b/>
                <i val="0"/>
                <color auto="1"/>
              </font>
              <fill>
                <patternFill>
                  <bgColor rgb="FFFFFF00"/>
                </patternFill>
              </fill>
            </x14:dxf>
          </x14:cfRule>
          <x14:cfRule type="containsText" priority="10835" operator="containsText" id="{185DDDC2-9AB5-4E36-9BDC-9A25FE645169}">
            <xm:f>NOT(ISERROR(SEARCH('Listados Datos'!$T$6,AE276)))</xm:f>
            <xm:f>'Listados Datos'!$T$6</xm:f>
            <x14:dxf>
              <font>
                <b/>
                <i val="0"/>
              </font>
              <fill>
                <patternFill>
                  <bgColor rgb="FF92D050"/>
                </patternFill>
              </fill>
            </x14:dxf>
          </x14:cfRule>
          <xm:sqref>AE276:AF277</xm:sqref>
        </x14:conditionalFormatting>
        <x14:conditionalFormatting xmlns:xm="http://schemas.microsoft.com/office/excel/2006/main">
          <x14:cfRule type="containsText" priority="10828" operator="containsText" id="{EB1A969A-88ED-4B14-9F32-73E50217F54C}">
            <xm:f>NOT(ISERROR(SEARCH('Listados Datos'!$T$3,AA276)))</xm:f>
            <xm:f>'Listados Datos'!$T$3</xm:f>
            <x14:dxf>
              <fill>
                <patternFill patternType="solid">
                  <bgColor rgb="FFC00000"/>
                </patternFill>
              </fill>
            </x14:dxf>
          </x14:cfRule>
          <x14:cfRule type="containsText" priority="10829" operator="containsText" id="{54F2087F-8E46-443A-A371-7020EF2A941F}">
            <xm:f>NOT(ISERROR(SEARCH('Listados Datos'!$T$4,AA276)))</xm:f>
            <xm:f>'Listados Datos'!$T$4</xm:f>
            <x14:dxf>
              <font>
                <b/>
                <i val="0"/>
                <color theme="0"/>
              </font>
              <fill>
                <patternFill>
                  <bgColor rgb="FFE26B0A"/>
                </patternFill>
              </fill>
            </x14:dxf>
          </x14:cfRule>
          <x14:cfRule type="containsText" priority="10830" operator="containsText" id="{6FFC85DF-6A6C-4609-84D3-672DB38013DB}">
            <xm:f>NOT(ISERROR(SEARCH('Listados Datos'!$T$5,AA276)))</xm:f>
            <xm:f>'Listados Datos'!$T$5</xm:f>
            <x14:dxf>
              <font>
                <b/>
                <i val="0"/>
                <color auto="1"/>
              </font>
              <fill>
                <patternFill>
                  <bgColor rgb="FFFFFF00"/>
                </patternFill>
              </fill>
            </x14:dxf>
          </x14:cfRule>
          <x14:cfRule type="containsText" priority="10831" operator="containsText" id="{335231F8-533B-41AB-8269-A321986DAB78}">
            <xm:f>NOT(ISERROR(SEARCH('Listados Datos'!$T$6,AA276)))</xm:f>
            <xm:f>'Listados Datos'!$T$6</xm:f>
            <x14:dxf>
              <font>
                <b/>
                <i val="0"/>
              </font>
              <fill>
                <patternFill>
                  <bgColor rgb="FF92D050"/>
                </patternFill>
              </fill>
            </x14:dxf>
          </x14:cfRule>
          <xm:sqref>AA276:AA277</xm:sqref>
        </x14:conditionalFormatting>
        <x14:conditionalFormatting xmlns:xm="http://schemas.microsoft.com/office/excel/2006/main">
          <x14:cfRule type="containsText" priority="10818" operator="containsText" id="{98AE710D-76A1-40B3-B44F-46C0984D01AB}">
            <xm:f>NOT(ISERROR(SEARCH('Listados Datos'!$P$3,Y276)))</xm:f>
            <xm:f>'Listados Datos'!$P$3</xm:f>
            <x14:dxf>
              <fill>
                <patternFill>
                  <bgColor rgb="FF99CC00"/>
                </patternFill>
              </fill>
            </x14:dxf>
          </x14:cfRule>
          <x14:cfRule type="containsText" priority="10819" operator="containsText" id="{038A5A70-FB4C-4C46-841E-30C479DB317E}">
            <xm:f>NOT(ISERROR(SEARCH('Listados Datos'!$P$4,Y276)))</xm:f>
            <xm:f>'Listados Datos'!$P$4</xm:f>
            <x14:dxf>
              <fill>
                <patternFill>
                  <bgColor rgb="FF33CC33"/>
                </patternFill>
              </fill>
            </x14:dxf>
          </x14:cfRule>
          <x14:cfRule type="containsText" priority="10820" operator="containsText" id="{556B9B5A-F664-4305-BE15-E890A7D6E69B}">
            <xm:f>NOT(ISERROR(SEARCH('Listados Datos'!$P$5,Y276)))</xm:f>
            <xm:f>'Listados Datos'!$P$5</xm:f>
            <x14:dxf>
              <fill>
                <patternFill>
                  <bgColor rgb="FFFFFF00"/>
                </patternFill>
              </fill>
            </x14:dxf>
          </x14:cfRule>
          <x14:cfRule type="containsText" priority="10821" operator="containsText" id="{B8A5EEFC-ABD8-4143-A982-25F4EEBD2EB7}">
            <xm:f>NOT(ISERROR(SEARCH('Listados Datos'!$P$6,Y276)))</xm:f>
            <xm:f>'Listados Datos'!$P$6</xm:f>
            <x14:dxf>
              <fill>
                <patternFill>
                  <bgColor rgb="FFFFC000"/>
                </patternFill>
              </fill>
            </x14:dxf>
          </x14:cfRule>
          <x14:cfRule type="containsText" priority="10822" operator="containsText" id="{BE79534E-2A7C-483B-A74D-F36C9AF5B784}">
            <xm:f>NOT(ISERROR(SEARCH('Listados Datos'!$P$7,Y276)))</xm:f>
            <xm:f>'Listados Datos'!$P$7</xm:f>
            <x14:dxf>
              <fill>
                <patternFill>
                  <bgColor rgb="FFFF0000"/>
                </patternFill>
              </fill>
            </x14:dxf>
          </x14:cfRule>
          <xm:sqref>Y276:Y277</xm:sqref>
        </x14:conditionalFormatting>
        <x14:conditionalFormatting xmlns:xm="http://schemas.microsoft.com/office/excel/2006/main">
          <x14:cfRule type="containsText" priority="10668" operator="containsText" id="{C510881E-C11A-42F5-889F-BA06555C5392}">
            <xm:f>NOT(ISERROR(SEARCH('Listados Datos'!$T$3,AW282)))</xm:f>
            <xm:f>'Listados Datos'!$T$3</xm:f>
            <x14:dxf>
              <fill>
                <patternFill patternType="solid">
                  <bgColor rgb="FFC00000"/>
                </patternFill>
              </fill>
            </x14:dxf>
          </x14:cfRule>
          <x14:cfRule type="containsText" priority="10669" operator="containsText" id="{DDFCF05E-B52D-49AB-9DDC-E016F5156667}">
            <xm:f>NOT(ISERROR(SEARCH('Listados Datos'!$T$4,AW282)))</xm:f>
            <xm:f>'Listados Datos'!$T$4</xm:f>
            <x14:dxf>
              <font>
                <b/>
                <i val="0"/>
                <color theme="0"/>
              </font>
              <fill>
                <patternFill>
                  <bgColor rgb="FFE26B0A"/>
                </patternFill>
              </fill>
            </x14:dxf>
          </x14:cfRule>
          <x14:cfRule type="containsText" priority="10670" operator="containsText" id="{F28562B7-7922-45E9-AEBF-D29CEE20326D}">
            <xm:f>NOT(ISERROR(SEARCH('Listados Datos'!$T$5,AW282)))</xm:f>
            <xm:f>'Listados Datos'!$T$5</xm:f>
            <x14:dxf>
              <font>
                <b/>
                <i val="0"/>
                <color auto="1"/>
              </font>
              <fill>
                <patternFill>
                  <bgColor rgb="FFFFFF00"/>
                </patternFill>
              </fill>
            </x14:dxf>
          </x14:cfRule>
          <x14:cfRule type="containsText" priority="10671" operator="containsText" id="{147CEBBB-67BC-43BA-87B8-438339EDEF55}">
            <xm:f>NOT(ISERROR(SEARCH('Listados Datos'!$T$6,AW282)))</xm:f>
            <xm:f>'Listados Datos'!$T$6</xm:f>
            <x14:dxf>
              <font>
                <b/>
                <i val="0"/>
              </font>
              <fill>
                <patternFill>
                  <bgColor rgb="FF92D050"/>
                </patternFill>
              </fill>
            </x14:dxf>
          </x14:cfRule>
          <xm:sqref>AW282</xm:sqref>
        </x14:conditionalFormatting>
        <x14:conditionalFormatting xmlns:xm="http://schemas.microsoft.com/office/excel/2006/main">
          <x14:cfRule type="containsText" priority="10658" operator="containsText" id="{C604572E-A5D9-419D-96DC-0C9E60400A4B}">
            <xm:f>NOT(ISERROR(SEARCH('Listados Datos'!$P$3,AU282)))</xm:f>
            <xm:f>'Listados Datos'!$P$3</xm:f>
            <x14:dxf>
              <fill>
                <patternFill>
                  <bgColor rgb="FF99CC00"/>
                </patternFill>
              </fill>
            </x14:dxf>
          </x14:cfRule>
          <x14:cfRule type="containsText" priority="10659" operator="containsText" id="{631386EA-B54A-48BF-B552-2B392718ACB8}">
            <xm:f>NOT(ISERROR(SEARCH('Listados Datos'!$P$4,AU282)))</xm:f>
            <xm:f>'Listados Datos'!$P$4</xm:f>
            <x14:dxf>
              <fill>
                <patternFill>
                  <bgColor rgb="FF33CC33"/>
                </patternFill>
              </fill>
            </x14:dxf>
          </x14:cfRule>
          <x14:cfRule type="containsText" priority="10660" operator="containsText" id="{B3C559CE-C72A-43DB-AAF2-ACC184CB087D}">
            <xm:f>NOT(ISERROR(SEARCH('Listados Datos'!$P$5,AU282)))</xm:f>
            <xm:f>'Listados Datos'!$P$5</xm:f>
            <x14:dxf>
              <fill>
                <patternFill>
                  <bgColor rgb="FFFFFF00"/>
                </patternFill>
              </fill>
            </x14:dxf>
          </x14:cfRule>
          <x14:cfRule type="containsText" priority="10661" operator="containsText" id="{144E5B8F-9A6E-4F1E-889F-4E72E78299EE}">
            <xm:f>NOT(ISERROR(SEARCH('Listados Datos'!$P$6,AU282)))</xm:f>
            <xm:f>'Listados Datos'!$P$6</xm:f>
            <x14:dxf>
              <fill>
                <patternFill>
                  <bgColor rgb="FFFFC000"/>
                </patternFill>
              </fill>
            </x14:dxf>
          </x14:cfRule>
          <x14:cfRule type="containsText" priority="10662" operator="containsText" id="{FEA7E7B0-3769-4095-8E86-47B61FFB0C6D}">
            <xm:f>NOT(ISERROR(SEARCH('Listados Datos'!$P$7,AU282)))</xm:f>
            <xm:f>'Listados Datos'!$P$7</xm:f>
            <x14:dxf>
              <fill>
                <patternFill>
                  <bgColor rgb="FFFF0000"/>
                </patternFill>
              </fill>
            </x14:dxf>
          </x14:cfRule>
          <xm:sqref>AU282</xm:sqref>
        </x14:conditionalFormatting>
        <x14:conditionalFormatting xmlns:xm="http://schemas.microsoft.com/office/excel/2006/main">
          <x14:cfRule type="containsText" priority="10790" operator="containsText" id="{A597B641-6CF5-43AB-80CF-D6972D3BBDD2}">
            <xm:f>NOT(ISERROR(SEARCH('Listados Datos'!$T$3,AW277)))</xm:f>
            <xm:f>'Listados Datos'!$T$3</xm:f>
            <x14:dxf>
              <fill>
                <patternFill patternType="solid">
                  <bgColor rgb="FFC00000"/>
                </patternFill>
              </fill>
            </x14:dxf>
          </x14:cfRule>
          <x14:cfRule type="containsText" priority="10791" operator="containsText" id="{2B22EFD5-03D8-4BE4-AC5B-941EFF823E18}">
            <xm:f>NOT(ISERROR(SEARCH('Listados Datos'!$T$4,AW277)))</xm:f>
            <xm:f>'Listados Datos'!$T$4</xm:f>
            <x14:dxf>
              <font>
                <b/>
                <i val="0"/>
                <color theme="0"/>
              </font>
              <fill>
                <patternFill>
                  <bgColor rgb="FFE26B0A"/>
                </patternFill>
              </fill>
            </x14:dxf>
          </x14:cfRule>
          <x14:cfRule type="containsText" priority="10792" operator="containsText" id="{F06F638A-7818-4FB3-9ACD-B1D58EA0B565}">
            <xm:f>NOT(ISERROR(SEARCH('Listados Datos'!$T$5,AW277)))</xm:f>
            <xm:f>'Listados Datos'!$T$5</xm:f>
            <x14:dxf>
              <font>
                <b/>
                <i val="0"/>
                <color auto="1"/>
              </font>
              <fill>
                <patternFill>
                  <bgColor rgb="FFFFFF00"/>
                </patternFill>
              </fill>
            </x14:dxf>
          </x14:cfRule>
          <x14:cfRule type="containsText" priority="10793" operator="containsText" id="{47E54E99-D429-4297-92B7-00AD326D341B}">
            <xm:f>NOT(ISERROR(SEARCH('Listados Datos'!$T$6,AW277)))</xm:f>
            <xm:f>'Listados Datos'!$T$6</xm:f>
            <x14:dxf>
              <font>
                <b/>
                <i val="0"/>
              </font>
              <fill>
                <patternFill>
                  <bgColor rgb="FF92D050"/>
                </patternFill>
              </fill>
            </x14:dxf>
          </x14:cfRule>
          <xm:sqref>AW277</xm:sqref>
        </x14:conditionalFormatting>
        <x14:conditionalFormatting xmlns:xm="http://schemas.microsoft.com/office/excel/2006/main">
          <x14:cfRule type="containsText" priority="10780" operator="containsText" id="{8C0C7498-2638-4140-89A6-70F069D3D328}">
            <xm:f>NOT(ISERROR(SEARCH('Listados Datos'!$P$3,AU277)))</xm:f>
            <xm:f>'Listados Datos'!$P$3</xm:f>
            <x14:dxf>
              <fill>
                <patternFill>
                  <bgColor rgb="FF99CC00"/>
                </patternFill>
              </fill>
            </x14:dxf>
          </x14:cfRule>
          <x14:cfRule type="containsText" priority="10781" operator="containsText" id="{F7B07A8E-0841-41F5-B302-13F015401BAB}">
            <xm:f>NOT(ISERROR(SEARCH('Listados Datos'!$P$4,AU277)))</xm:f>
            <xm:f>'Listados Datos'!$P$4</xm:f>
            <x14:dxf>
              <fill>
                <patternFill>
                  <bgColor rgb="FF33CC33"/>
                </patternFill>
              </fill>
            </x14:dxf>
          </x14:cfRule>
          <x14:cfRule type="containsText" priority="10782" operator="containsText" id="{9167A9CC-0BF4-46C6-A9AC-591F15BB1E41}">
            <xm:f>NOT(ISERROR(SEARCH('Listados Datos'!$P$5,AU277)))</xm:f>
            <xm:f>'Listados Datos'!$P$5</xm:f>
            <x14:dxf>
              <fill>
                <patternFill>
                  <bgColor rgb="FFFFFF00"/>
                </patternFill>
              </fill>
            </x14:dxf>
          </x14:cfRule>
          <x14:cfRule type="containsText" priority="10783" operator="containsText" id="{54470DCF-C282-4F29-AB84-5199BBD39DE8}">
            <xm:f>NOT(ISERROR(SEARCH('Listados Datos'!$P$6,AU277)))</xm:f>
            <xm:f>'Listados Datos'!$P$6</xm:f>
            <x14:dxf>
              <fill>
                <patternFill>
                  <bgColor rgb="FFFFC000"/>
                </patternFill>
              </fill>
            </x14:dxf>
          </x14:cfRule>
          <x14:cfRule type="containsText" priority="10784" operator="containsText" id="{1A32C2E9-F2B0-461E-9BB6-234FDDA932CB}">
            <xm:f>NOT(ISERROR(SEARCH('Listados Datos'!$P$7,AU277)))</xm:f>
            <xm:f>'Listados Datos'!$P$7</xm:f>
            <x14:dxf>
              <fill>
                <patternFill>
                  <bgColor rgb="FFFF0000"/>
                </patternFill>
              </fill>
            </x14:dxf>
          </x14:cfRule>
          <xm:sqref>AU277</xm:sqref>
        </x14:conditionalFormatting>
        <x14:conditionalFormatting xmlns:xm="http://schemas.microsoft.com/office/excel/2006/main">
          <x14:cfRule type="containsText" priority="10644" operator="containsText" id="{FB5C6C72-60E0-4B3B-9303-5AC2A2809382}">
            <xm:f>NOT(ISERROR(SEARCH('Listados Datos'!$P$3,AU283)))</xm:f>
            <xm:f>'Listados Datos'!$P$3</xm:f>
            <x14:dxf>
              <fill>
                <patternFill>
                  <bgColor rgb="FF99CC00"/>
                </patternFill>
              </fill>
            </x14:dxf>
          </x14:cfRule>
          <x14:cfRule type="containsText" priority="10645" operator="containsText" id="{C2E1012A-B6E5-471A-BBB4-D3193A66FA8A}">
            <xm:f>NOT(ISERROR(SEARCH('Listados Datos'!$P$4,AU283)))</xm:f>
            <xm:f>'Listados Datos'!$P$4</xm:f>
            <x14:dxf>
              <fill>
                <patternFill>
                  <bgColor rgb="FF33CC33"/>
                </patternFill>
              </fill>
            </x14:dxf>
          </x14:cfRule>
          <x14:cfRule type="containsText" priority="10646" operator="containsText" id="{33224CD8-63C6-4386-B6AE-B388EFCFDB78}">
            <xm:f>NOT(ISERROR(SEARCH('Listados Datos'!$P$5,AU283)))</xm:f>
            <xm:f>'Listados Datos'!$P$5</xm:f>
            <x14:dxf>
              <fill>
                <patternFill>
                  <bgColor rgb="FFFFFF00"/>
                </patternFill>
              </fill>
            </x14:dxf>
          </x14:cfRule>
          <x14:cfRule type="containsText" priority="10647" operator="containsText" id="{2285A54C-7EE9-4143-8A3B-F463D587C6CC}">
            <xm:f>NOT(ISERROR(SEARCH('Listados Datos'!$P$6,AU283)))</xm:f>
            <xm:f>'Listados Datos'!$P$6</xm:f>
            <x14:dxf>
              <fill>
                <patternFill>
                  <bgColor rgb="FFFFC000"/>
                </patternFill>
              </fill>
            </x14:dxf>
          </x14:cfRule>
          <x14:cfRule type="containsText" priority="10648" operator="containsText" id="{D641B119-6217-4E83-A84C-52DCB2572D02}">
            <xm:f>NOT(ISERROR(SEARCH('Listados Datos'!$P$7,AU283)))</xm:f>
            <xm:f>'Listados Datos'!$P$7</xm:f>
            <x14:dxf>
              <fill>
                <patternFill>
                  <bgColor rgb="FFFF0000"/>
                </patternFill>
              </fill>
            </x14:dxf>
          </x14:cfRule>
          <xm:sqref>AU283</xm:sqref>
        </x14:conditionalFormatting>
        <x14:conditionalFormatting xmlns:xm="http://schemas.microsoft.com/office/excel/2006/main">
          <x14:cfRule type="containsText" priority="10508" operator="containsText" id="{231F76FF-AAE6-4798-8D9E-F9F9F353498B}">
            <xm:f>NOT(ISERROR(SEARCH('Listados Datos'!$P$3,AU295)))</xm:f>
            <xm:f>'Listados Datos'!$P$3</xm:f>
            <x14:dxf>
              <fill>
                <patternFill>
                  <bgColor rgb="FF99CC00"/>
                </patternFill>
              </fill>
            </x14:dxf>
          </x14:cfRule>
          <x14:cfRule type="containsText" priority="10509" operator="containsText" id="{42C22A8E-BD6C-4C72-A9BC-0C5EB5914A3B}">
            <xm:f>NOT(ISERROR(SEARCH('Listados Datos'!$P$4,AU295)))</xm:f>
            <xm:f>'Listados Datos'!$P$4</xm:f>
            <x14:dxf>
              <fill>
                <patternFill>
                  <bgColor rgb="FF33CC33"/>
                </patternFill>
              </fill>
            </x14:dxf>
          </x14:cfRule>
          <x14:cfRule type="containsText" priority="10510" operator="containsText" id="{60DD12E7-A5ED-4382-A054-31596C40D83A}">
            <xm:f>NOT(ISERROR(SEARCH('Listados Datos'!$P$5,AU295)))</xm:f>
            <xm:f>'Listados Datos'!$P$5</xm:f>
            <x14:dxf>
              <fill>
                <patternFill>
                  <bgColor rgb="FFFFFF00"/>
                </patternFill>
              </fill>
            </x14:dxf>
          </x14:cfRule>
          <x14:cfRule type="containsText" priority="10511" operator="containsText" id="{1DE0D180-BE1D-4062-BB22-0A3210C76BC2}">
            <xm:f>NOT(ISERROR(SEARCH('Listados Datos'!$P$6,AU295)))</xm:f>
            <xm:f>'Listados Datos'!$P$6</xm:f>
            <x14:dxf>
              <fill>
                <patternFill>
                  <bgColor rgb="FFFFC000"/>
                </patternFill>
              </fill>
            </x14:dxf>
          </x14:cfRule>
          <x14:cfRule type="containsText" priority="10512" operator="containsText" id="{950B2A59-563B-42BA-A8A4-6EADF3FBC91B}">
            <xm:f>NOT(ISERROR(SEARCH('Listados Datos'!$P$7,AU295)))</xm:f>
            <xm:f>'Listados Datos'!$P$7</xm:f>
            <x14:dxf>
              <fill>
                <patternFill>
                  <bgColor rgb="FFFF0000"/>
                </patternFill>
              </fill>
            </x14:dxf>
          </x14:cfRule>
          <xm:sqref>AU295</xm:sqref>
        </x14:conditionalFormatting>
        <x14:conditionalFormatting xmlns:xm="http://schemas.microsoft.com/office/excel/2006/main">
          <x14:cfRule type="containsText" priority="11184" operator="containsText" id="{2834A3B2-696D-4944-8E43-427BEB3B4F99}">
            <xm:f>NOT(ISERROR(SEARCH('Listados Datos'!$T$3,AE262)))</xm:f>
            <xm:f>'Listados Datos'!$T$3</xm:f>
            <x14:dxf>
              <fill>
                <patternFill patternType="solid">
                  <bgColor rgb="FFC00000"/>
                </patternFill>
              </fill>
            </x14:dxf>
          </x14:cfRule>
          <x14:cfRule type="containsText" priority="11185" operator="containsText" id="{458D34A1-6154-4067-9737-78ED759416EB}">
            <xm:f>NOT(ISERROR(SEARCH('Listados Datos'!$T$4,AE262)))</xm:f>
            <xm:f>'Listados Datos'!$T$4</xm:f>
            <x14:dxf>
              <font>
                <b/>
                <i val="0"/>
                <color theme="0"/>
              </font>
              <fill>
                <patternFill>
                  <bgColor rgb="FFE26B0A"/>
                </patternFill>
              </fill>
            </x14:dxf>
          </x14:cfRule>
          <x14:cfRule type="containsText" priority="11186" operator="containsText" id="{8AD7B75D-BBC1-4A79-8C56-335ECC572740}">
            <xm:f>NOT(ISERROR(SEARCH('Listados Datos'!$T$5,AE262)))</xm:f>
            <xm:f>'Listados Datos'!$T$5</xm:f>
            <x14:dxf>
              <font>
                <b/>
                <i val="0"/>
                <color auto="1"/>
              </font>
              <fill>
                <patternFill>
                  <bgColor rgb="FFFFFF00"/>
                </patternFill>
              </fill>
            </x14:dxf>
          </x14:cfRule>
          <x14:cfRule type="containsText" priority="11187" operator="containsText" id="{998749EC-4E9F-469D-8358-1A30B5642620}">
            <xm:f>NOT(ISERROR(SEARCH('Listados Datos'!$T$6,AE262)))</xm:f>
            <xm:f>'Listados Datos'!$T$6</xm:f>
            <x14:dxf>
              <font>
                <b/>
                <i val="0"/>
              </font>
              <fill>
                <patternFill>
                  <bgColor rgb="FF92D050"/>
                </patternFill>
              </fill>
            </x14:dxf>
          </x14:cfRule>
          <xm:sqref>AE262:AF263 AE267:AF267</xm:sqref>
        </x14:conditionalFormatting>
        <x14:conditionalFormatting xmlns:xm="http://schemas.microsoft.com/office/excel/2006/main">
          <x14:cfRule type="containsText" priority="11180" operator="containsText" id="{4541CEDD-FEB3-44AC-9A35-4C8736951147}">
            <xm:f>NOT(ISERROR(SEARCH('Listados Datos'!$T$3,AA262)))</xm:f>
            <xm:f>'Listados Datos'!$T$3</xm:f>
            <x14:dxf>
              <fill>
                <patternFill patternType="solid">
                  <bgColor rgb="FFC00000"/>
                </patternFill>
              </fill>
            </x14:dxf>
          </x14:cfRule>
          <x14:cfRule type="containsText" priority="11181" operator="containsText" id="{2D32443C-A99D-45C2-BB76-154A6545175D}">
            <xm:f>NOT(ISERROR(SEARCH('Listados Datos'!$T$4,AA262)))</xm:f>
            <xm:f>'Listados Datos'!$T$4</xm:f>
            <x14:dxf>
              <font>
                <b/>
                <i val="0"/>
                <color theme="0"/>
              </font>
              <fill>
                <patternFill>
                  <bgColor rgb="FFE26B0A"/>
                </patternFill>
              </fill>
            </x14:dxf>
          </x14:cfRule>
          <x14:cfRule type="containsText" priority="11182" operator="containsText" id="{663A5F24-C554-460D-BAA2-62689AB1C616}">
            <xm:f>NOT(ISERROR(SEARCH('Listados Datos'!$T$5,AA262)))</xm:f>
            <xm:f>'Listados Datos'!$T$5</xm:f>
            <x14:dxf>
              <font>
                <b/>
                <i val="0"/>
                <color auto="1"/>
              </font>
              <fill>
                <patternFill>
                  <bgColor rgb="FFFFFF00"/>
                </patternFill>
              </fill>
            </x14:dxf>
          </x14:cfRule>
          <x14:cfRule type="containsText" priority="11183" operator="containsText" id="{630FBC7B-1D85-4E62-AA05-0085698535B2}">
            <xm:f>NOT(ISERROR(SEARCH('Listados Datos'!$T$6,AA262)))</xm:f>
            <xm:f>'Listados Datos'!$T$6</xm:f>
            <x14:dxf>
              <font>
                <b/>
                <i val="0"/>
              </font>
              <fill>
                <patternFill>
                  <bgColor rgb="FF92D050"/>
                </patternFill>
              </fill>
            </x14:dxf>
          </x14:cfRule>
          <xm:sqref>AA262:AA263</xm:sqref>
        </x14:conditionalFormatting>
        <x14:conditionalFormatting xmlns:xm="http://schemas.microsoft.com/office/excel/2006/main">
          <x14:cfRule type="containsText" priority="11170" operator="containsText" id="{39B2AEF6-0F63-41FA-9D3A-93296E605AA0}">
            <xm:f>NOT(ISERROR(SEARCH('Listados Datos'!$P$3,Y262)))</xm:f>
            <xm:f>'Listados Datos'!$P$3</xm:f>
            <x14:dxf>
              <fill>
                <patternFill>
                  <bgColor rgb="FF99CC00"/>
                </patternFill>
              </fill>
            </x14:dxf>
          </x14:cfRule>
          <x14:cfRule type="containsText" priority="11171" operator="containsText" id="{1705955F-0168-4BE9-AC5C-2786FAA490C9}">
            <xm:f>NOT(ISERROR(SEARCH('Listados Datos'!$P$4,Y262)))</xm:f>
            <xm:f>'Listados Datos'!$P$4</xm:f>
            <x14:dxf>
              <fill>
                <patternFill>
                  <bgColor rgb="FF33CC33"/>
                </patternFill>
              </fill>
            </x14:dxf>
          </x14:cfRule>
          <x14:cfRule type="containsText" priority="11172" operator="containsText" id="{D4A99068-9156-451D-A7CB-F27D9A8CD4EB}">
            <xm:f>NOT(ISERROR(SEARCH('Listados Datos'!$P$5,Y262)))</xm:f>
            <xm:f>'Listados Datos'!$P$5</xm:f>
            <x14:dxf>
              <fill>
                <patternFill>
                  <bgColor rgb="FFFFFF00"/>
                </patternFill>
              </fill>
            </x14:dxf>
          </x14:cfRule>
          <x14:cfRule type="containsText" priority="11173" operator="containsText" id="{94B183D3-B3B5-455A-A9A8-8F11048A35B2}">
            <xm:f>NOT(ISERROR(SEARCH('Listados Datos'!$P$6,Y262)))</xm:f>
            <xm:f>'Listados Datos'!$P$6</xm:f>
            <x14:dxf>
              <fill>
                <patternFill>
                  <bgColor rgb="FFFFC000"/>
                </patternFill>
              </fill>
            </x14:dxf>
          </x14:cfRule>
          <x14:cfRule type="containsText" priority="11174" operator="containsText" id="{AC50A397-C17F-4508-BB46-0FE7DDFC380D}">
            <xm:f>NOT(ISERROR(SEARCH('Listados Datos'!$P$7,Y262)))</xm:f>
            <xm:f>'Listados Datos'!$P$7</xm:f>
            <x14:dxf>
              <fill>
                <patternFill>
                  <bgColor rgb="FFFF0000"/>
                </patternFill>
              </fill>
            </x14:dxf>
          </x14:cfRule>
          <xm:sqref>Y262:Y263</xm:sqref>
        </x14:conditionalFormatting>
        <x14:conditionalFormatting xmlns:xm="http://schemas.microsoft.com/office/excel/2006/main">
          <x14:cfRule type="containsText" priority="11146" operator="containsText" id="{F5999902-263B-4C6B-B8CC-ABC71D71CBC2}">
            <xm:f>NOT(ISERROR(SEARCH('Listados Datos'!$T$3,AW262)))</xm:f>
            <xm:f>'Listados Datos'!$T$3</xm:f>
            <x14:dxf>
              <fill>
                <patternFill patternType="solid">
                  <bgColor rgb="FFC00000"/>
                </patternFill>
              </fill>
            </x14:dxf>
          </x14:cfRule>
          <x14:cfRule type="containsText" priority="11147" operator="containsText" id="{A7040E4D-D3CA-4C7C-9024-D756A80D23C6}">
            <xm:f>NOT(ISERROR(SEARCH('Listados Datos'!$T$4,AW262)))</xm:f>
            <xm:f>'Listados Datos'!$T$4</xm:f>
            <x14:dxf>
              <font>
                <b/>
                <i val="0"/>
                <color theme="0"/>
              </font>
              <fill>
                <patternFill>
                  <bgColor rgb="FFE26B0A"/>
                </patternFill>
              </fill>
            </x14:dxf>
          </x14:cfRule>
          <x14:cfRule type="containsText" priority="11148" operator="containsText" id="{5D124D1D-381E-4B79-BD28-5A3B634806CA}">
            <xm:f>NOT(ISERROR(SEARCH('Listados Datos'!$T$5,AW262)))</xm:f>
            <xm:f>'Listados Datos'!$T$5</xm:f>
            <x14:dxf>
              <font>
                <b/>
                <i val="0"/>
                <color auto="1"/>
              </font>
              <fill>
                <patternFill>
                  <bgColor rgb="FFFFFF00"/>
                </patternFill>
              </fill>
            </x14:dxf>
          </x14:cfRule>
          <x14:cfRule type="containsText" priority="11149" operator="containsText" id="{70A2FCCD-3CB4-44B5-BEF5-1D16BABA4FF1}">
            <xm:f>NOT(ISERROR(SEARCH('Listados Datos'!$T$6,AW262)))</xm:f>
            <xm:f>'Listados Datos'!$T$6</xm:f>
            <x14:dxf>
              <font>
                <b/>
                <i val="0"/>
              </font>
              <fill>
                <patternFill>
                  <bgColor rgb="FF92D050"/>
                </patternFill>
              </fill>
            </x14:dxf>
          </x14:cfRule>
          <xm:sqref>AW262</xm:sqref>
        </x14:conditionalFormatting>
        <x14:conditionalFormatting xmlns:xm="http://schemas.microsoft.com/office/excel/2006/main">
          <x14:cfRule type="containsText" priority="11136" operator="containsText" id="{5F187DD5-D4A8-4F5B-912D-7A53BA6534D0}">
            <xm:f>NOT(ISERROR(SEARCH('Listados Datos'!$P$3,AU262)))</xm:f>
            <xm:f>'Listados Datos'!$P$3</xm:f>
            <x14:dxf>
              <fill>
                <patternFill>
                  <bgColor rgb="FF99CC00"/>
                </patternFill>
              </fill>
            </x14:dxf>
          </x14:cfRule>
          <x14:cfRule type="containsText" priority="11137" operator="containsText" id="{3EE93E17-83A7-4CD5-AC09-920646543AEE}">
            <xm:f>NOT(ISERROR(SEARCH('Listados Datos'!$P$4,AU262)))</xm:f>
            <xm:f>'Listados Datos'!$P$4</xm:f>
            <x14:dxf>
              <fill>
                <patternFill>
                  <bgColor rgb="FF33CC33"/>
                </patternFill>
              </fill>
            </x14:dxf>
          </x14:cfRule>
          <x14:cfRule type="containsText" priority="11138" operator="containsText" id="{9F7E67AB-48A8-4B7D-A741-E8A14C1003AB}">
            <xm:f>NOT(ISERROR(SEARCH('Listados Datos'!$P$5,AU262)))</xm:f>
            <xm:f>'Listados Datos'!$P$5</xm:f>
            <x14:dxf>
              <fill>
                <patternFill>
                  <bgColor rgb="FFFFFF00"/>
                </patternFill>
              </fill>
            </x14:dxf>
          </x14:cfRule>
          <x14:cfRule type="containsText" priority="11139" operator="containsText" id="{65D0162D-D511-4EF0-80B0-1BA7941FB05A}">
            <xm:f>NOT(ISERROR(SEARCH('Listados Datos'!$P$6,AU262)))</xm:f>
            <xm:f>'Listados Datos'!$P$6</xm:f>
            <x14:dxf>
              <fill>
                <patternFill>
                  <bgColor rgb="FFFFC000"/>
                </patternFill>
              </fill>
            </x14:dxf>
          </x14:cfRule>
          <x14:cfRule type="containsText" priority="11140" operator="containsText" id="{0C2E8F1A-67C9-42B5-A14F-9393040991D4}">
            <xm:f>NOT(ISERROR(SEARCH('Listados Datos'!$P$7,AU262)))</xm:f>
            <xm:f>'Listados Datos'!$P$7</xm:f>
            <x14:dxf>
              <fill>
                <patternFill>
                  <bgColor rgb="FFFF0000"/>
                </patternFill>
              </fill>
            </x14:dxf>
          </x14:cfRule>
          <xm:sqref>AU262</xm:sqref>
        </x14:conditionalFormatting>
        <x14:conditionalFormatting xmlns:xm="http://schemas.microsoft.com/office/excel/2006/main">
          <x14:cfRule type="containsText" priority="11132" operator="containsText" id="{B94B77EC-6C85-4662-9C98-F904A310BA47}">
            <xm:f>NOT(ISERROR(SEARCH('Listados Datos'!$T$3,AW263)))</xm:f>
            <xm:f>'Listados Datos'!$T$3</xm:f>
            <x14:dxf>
              <fill>
                <patternFill patternType="solid">
                  <bgColor rgb="FFC00000"/>
                </patternFill>
              </fill>
            </x14:dxf>
          </x14:cfRule>
          <x14:cfRule type="containsText" priority="11133" operator="containsText" id="{5B4D36C9-7F71-4A97-9BCE-0EFD303E5041}">
            <xm:f>NOT(ISERROR(SEARCH('Listados Datos'!$T$4,AW263)))</xm:f>
            <xm:f>'Listados Datos'!$T$4</xm:f>
            <x14:dxf>
              <font>
                <b/>
                <i val="0"/>
                <color theme="0"/>
              </font>
              <fill>
                <patternFill>
                  <bgColor rgb="FFE26B0A"/>
                </patternFill>
              </fill>
            </x14:dxf>
          </x14:cfRule>
          <x14:cfRule type="containsText" priority="11134" operator="containsText" id="{9DD7014E-EE79-4AE2-B64A-ED06AF109425}">
            <xm:f>NOT(ISERROR(SEARCH('Listados Datos'!$T$5,AW263)))</xm:f>
            <xm:f>'Listados Datos'!$T$5</xm:f>
            <x14:dxf>
              <font>
                <b/>
                <i val="0"/>
                <color auto="1"/>
              </font>
              <fill>
                <patternFill>
                  <bgColor rgb="FFFFFF00"/>
                </patternFill>
              </fill>
            </x14:dxf>
          </x14:cfRule>
          <x14:cfRule type="containsText" priority="11135" operator="containsText" id="{DC89363A-56AF-4DC1-8BAE-6CD778C7631C}">
            <xm:f>NOT(ISERROR(SEARCH('Listados Datos'!$T$6,AW263)))</xm:f>
            <xm:f>'Listados Datos'!$T$6</xm:f>
            <x14:dxf>
              <font>
                <b/>
                <i val="0"/>
              </font>
              <fill>
                <patternFill>
                  <bgColor rgb="FF92D050"/>
                </patternFill>
              </fill>
            </x14:dxf>
          </x14:cfRule>
          <xm:sqref>AW263</xm:sqref>
        </x14:conditionalFormatting>
        <x14:conditionalFormatting xmlns:xm="http://schemas.microsoft.com/office/excel/2006/main">
          <x14:cfRule type="containsText" priority="11122" operator="containsText" id="{707DE736-5125-4236-B6AA-F298A4FE92EA}">
            <xm:f>NOT(ISERROR(SEARCH('Listados Datos'!$P$3,AU263)))</xm:f>
            <xm:f>'Listados Datos'!$P$3</xm:f>
            <x14:dxf>
              <fill>
                <patternFill>
                  <bgColor rgb="FF99CC00"/>
                </patternFill>
              </fill>
            </x14:dxf>
          </x14:cfRule>
          <x14:cfRule type="containsText" priority="11123" operator="containsText" id="{1DEF30D7-32EE-485F-B8EE-A3BF5B939CD4}">
            <xm:f>NOT(ISERROR(SEARCH('Listados Datos'!$P$4,AU263)))</xm:f>
            <xm:f>'Listados Datos'!$P$4</xm:f>
            <x14:dxf>
              <fill>
                <patternFill>
                  <bgColor rgb="FF33CC33"/>
                </patternFill>
              </fill>
            </x14:dxf>
          </x14:cfRule>
          <x14:cfRule type="containsText" priority="11124" operator="containsText" id="{A41D33A0-A5C3-49D0-94E5-1F54784F4FE2}">
            <xm:f>NOT(ISERROR(SEARCH('Listados Datos'!$P$5,AU263)))</xm:f>
            <xm:f>'Listados Datos'!$P$5</xm:f>
            <x14:dxf>
              <fill>
                <patternFill>
                  <bgColor rgb="FFFFFF00"/>
                </patternFill>
              </fill>
            </x14:dxf>
          </x14:cfRule>
          <x14:cfRule type="containsText" priority="11125" operator="containsText" id="{EC5A20EA-1DBE-4416-8D8C-947204D34D0F}">
            <xm:f>NOT(ISERROR(SEARCH('Listados Datos'!$P$6,AU263)))</xm:f>
            <xm:f>'Listados Datos'!$P$6</xm:f>
            <x14:dxf>
              <fill>
                <patternFill>
                  <bgColor rgb="FFFFC000"/>
                </patternFill>
              </fill>
            </x14:dxf>
          </x14:cfRule>
          <x14:cfRule type="containsText" priority="11126" operator="containsText" id="{1EAFFDC4-6F52-483B-A2FC-0821B308185B}">
            <xm:f>NOT(ISERROR(SEARCH('Listados Datos'!$P$7,AU263)))</xm:f>
            <xm:f>'Listados Datos'!$P$7</xm:f>
            <x14:dxf>
              <fill>
                <patternFill>
                  <bgColor rgb="FFFF0000"/>
                </patternFill>
              </fill>
            </x14:dxf>
          </x14:cfRule>
          <xm:sqref>AU263</xm:sqref>
        </x14:conditionalFormatting>
        <x14:conditionalFormatting xmlns:xm="http://schemas.microsoft.com/office/excel/2006/main">
          <x14:cfRule type="containsText" priority="11118" operator="containsText" id="{6EB9B625-C833-4F77-B699-5011BD1DE589}">
            <xm:f>NOT(ISERROR(SEARCH('Listados Datos'!$T$3,AW267)))</xm:f>
            <xm:f>'Listados Datos'!$T$3</xm:f>
            <x14:dxf>
              <fill>
                <patternFill patternType="solid">
                  <bgColor rgb="FFC00000"/>
                </patternFill>
              </fill>
            </x14:dxf>
          </x14:cfRule>
          <x14:cfRule type="containsText" priority="11119" operator="containsText" id="{3DB55798-9DB9-4C27-83DD-D231C5B652F4}">
            <xm:f>NOT(ISERROR(SEARCH('Listados Datos'!$T$4,AW267)))</xm:f>
            <xm:f>'Listados Datos'!$T$4</xm:f>
            <x14:dxf>
              <font>
                <b/>
                <i val="0"/>
                <color theme="0"/>
              </font>
              <fill>
                <patternFill>
                  <bgColor rgb="FFE26B0A"/>
                </patternFill>
              </fill>
            </x14:dxf>
          </x14:cfRule>
          <x14:cfRule type="containsText" priority="11120" operator="containsText" id="{8DB6DEA0-162B-4588-84E6-E7B9FD1422C2}">
            <xm:f>NOT(ISERROR(SEARCH('Listados Datos'!$T$5,AW267)))</xm:f>
            <xm:f>'Listados Datos'!$T$5</xm:f>
            <x14:dxf>
              <font>
                <b/>
                <i val="0"/>
                <color auto="1"/>
              </font>
              <fill>
                <patternFill>
                  <bgColor rgb="FFFFFF00"/>
                </patternFill>
              </fill>
            </x14:dxf>
          </x14:cfRule>
          <x14:cfRule type="containsText" priority="11121" operator="containsText" id="{817016C2-A5EB-434E-B0D8-2D3E9C18427C}">
            <xm:f>NOT(ISERROR(SEARCH('Listados Datos'!$T$6,AW267)))</xm:f>
            <xm:f>'Listados Datos'!$T$6</xm:f>
            <x14:dxf>
              <font>
                <b/>
                <i val="0"/>
              </font>
              <fill>
                <patternFill>
                  <bgColor rgb="FF92D050"/>
                </patternFill>
              </fill>
            </x14:dxf>
          </x14:cfRule>
          <xm:sqref>AW267</xm:sqref>
        </x14:conditionalFormatting>
        <x14:conditionalFormatting xmlns:xm="http://schemas.microsoft.com/office/excel/2006/main">
          <x14:cfRule type="containsText" priority="11108" operator="containsText" id="{459F615B-7B61-4324-87F6-C8B2CADEE706}">
            <xm:f>NOT(ISERROR(SEARCH('Listados Datos'!$P$3,AU267)))</xm:f>
            <xm:f>'Listados Datos'!$P$3</xm:f>
            <x14:dxf>
              <fill>
                <patternFill>
                  <bgColor rgb="FF99CC00"/>
                </patternFill>
              </fill>
            </x14:dxf>
          </x14:cfRule>
          <x14:cfRule type="containsText" priority="11109" operator="containsText" id="{38B3A357-BCB2-42A2-AECD-C65D4F42358F}">
            <xm:f>NOT(ISERROR(SEARCH('Listados Datos'!$P$4,AU267)))</xm:f>
            <xm:f>'Listados Datos'!$P$4</xm:f>
            <x14:dxf>
              <fill>
                <patternFill>
                  <bgColor rgb="FF33CC33"/>
                </patternFill>
              </fill>
            </x14:dxf>
          </x14:cfRule>
          <x14:cfRule type="containsText" priority="11110" operator="containsText" id="{AFF19802-6A8D-4757-AB91-F2ADEC8A073E}">
            <xm:f>NOT(ISERROR(SEARCH('Listados Datos'!$P$5,AU267)))</xm:f>
            <xm:f>'Listados Datos'!$P$5</xm:f>
            <x14:dxf>
              <fill>
                <patternFill>
                  <bgColor rgb="FFFFFF00"/>
                </patternFill>
              </fill>
            </x14:dxf>
          </x14:cfRule>
          <x14:cfRule type="containsText" priority="11111" operator="containsText" id="{6FD35A41-FB65-4BAD-A864-A9183D89A420}">
            <xm:f>NOT(ISERROR(SEARCH('Listados Datos'!$P$6,AU267)))</xm:f>
            <xm:f>'Listados Datos'!$P$6</xm:f>
            <x14:dxf>
              <fill>
                <patternFill>
                  <bgColor rgb="FFFFC000"/>
                </patternFill>
              </fill>
            </x14:dxf>
          </x14:cfRule>
          <x14:cfRule type="containsText" priority="11112" operator="containsText" id="{487592E8-254D-4089-8F3A-AB8D721BCA69}">
            <xm:f>NOT(ISERROR(SEARCH('Listados Datos'!$P$7,AU267)))</xm:f>
            <xm:f>'Listados Datos'!$P$7</xm:f>
            <x14:dxf>
              <fill>
                <patternFill>
                  <bgColor rgb="FFFF0000"/>
                </patternFill>
              </fill>
            </x14:dxf>
          </x14:cfRule>
          <xm:sqref>AU267</xm:sqref>
        </x14:conditionalFormatting>
        <x14:conditionalFormatting xmlns:xm="http://schemas.microsoft.com/office/excel/2006/main">
          <x14:cfRule type="containsText" priority="11104" operator="containsText" id="{FC8C4D5D-0C17-4FD4-AB76-8D15BC96D8EA}">
            <xm:f>NOT(ISERROR(SEARCH('Listados Datos'!$T$3,AE264)))</xm:f>
            <xm:f>'Listados Datos'!$T$3</xm:f>
            <x14:dxf>
              <fill>
                <patternFill patternType="solid">
                  <bgColor rgb="FFC00000"/>
                </patternFill>
              </fill>
            </x14:dxf>
          </x14:cfRule>
          <x14:cfRule type="containsText" priority="11105" operator="containsText" id="{03886427-B7DC-4AC0-8821-E328DAE49AE8}">
            <xm:f>NOT(ISERROR(SEARCH('Listados Datos'!$T$4,AE264)))</xm:f>
            <xm:f>'Listados Datos'!$T$4</xm:f>
            <x14:dxf>
              <font>
                <b/>
                <i val="0"/>
                <color theme="0"/>
              </font>
              <fill>
                <patternFill>
                  <bgColor rgb="FFE26B0A"/>
                </patternFill>
              </fill>
            </x14:dxf>
          </x14:cfRule>
          <x14:cfRule type="containsText" priority="11106" operator="containsText" id="{A9DDE225-FC16-4201-94D4-BAAE0506C914}">
            <xm:f>NOT(ISERROR(SEARCH('Listados Datos'!$T$5,AE264)))</xm:f>
            <xm:f>'Listados Datos'!$T$5</xm:f>
            <x14:dxf>
              <font>
                <b/>
                <i val="0"/>
                <color auto="1"/>
              </font>
              <fill>
                <patternFill>
                  <bgColor rgb="FFFFFF00"/>
                </patternFill>
              </fill>
            </x14:dxf>
          </x14:cfRule>
          <x14:cfRule type="containsText" priority="11107" operator="containsText" id="{F64006AD-ECF0-464D-B44F-CAAB57A9EA53}">
            <xm:f>NOT(ISERROR(SEARCH('Listados Datos'!$T$6,AE264)))</xm:f>
            <xm:f>'Listados Datos'!$T$6</xm:f>
            <x14:dxf>
              <font>
                <b/>
                <i val="0"/>
              </font>
              <fill>
                <patternFill>
                  <bgColor rgb="FF92D050"/>
                </patternFill>
              </fill>
            </x14:dxf>
          </x14:cfRule>
          <xm:sqref>AE264:AF265</xm:sqref>
        </x14:conditionalFormatting>
        <x14:conditionalFormatting xmlns:xm="http://schemas.microsoft.com/office/excel/2006/main">
          <x14:cfRule type="containsText" priority="11100" operator="containsText" id="{4CAE4FA4-1D99-4893-930C-F68CDD313004}">
            <xm:f>NOT(ISERROR(SEARCH('Listados Datos'!$T$3,AA264)))</xm:f>
            <xm:f>'Listados Datos'!$T$3</xm:f>
            <x14:dxf>
              <fill>
                <patternFill patternType="solid">
                  <bgColor rgb="FFC00000"/>
                </patternFill>
              </fill>
            </x14:dxf>
          </x14:cfRule>
          <x14:cfRule type="containsText" priority="11101" operator="containsText" id="{8B3733A3-F535-42E3-A5CB-3EA08E23EC4D}">
            <xm:f>NOT(ISERROR(SEARCH('Listados Datos'!$T$4,AA264)))</xm:f>
            <xm:f>'Listados Datos'!$T$4</xm:f>
            <x14:dxf>
              <font>
                <b/>
                <i val="0"/>
                <color theme="0"/>
              </font>
              <fill>
                <patternFill>
                  <bgColor rgb="FFE26B0A"/>
                </patternFill>
              </fill>
            </x14:dxf>
          </x14:cfRule>
          <x14:cfRule type="containsText" priority="11102" operator="containsText" id="{09F5FBBB-D03F-45D4-A06E-1B659C1FA7E5}">
            <xm:f>NOT(ISERROR(SEARCH('Listados Datos'!$T$5,AA264)))</xm:f>
            <xm:f>'Listados Datos'!$T$5</xm:f>
            <x14:dxf>
              <font>
                <b/>
                <i val="0"/>
                <color auto="1"/>
              </font>
              <fill>
                <patternFill>
                  <bgColor rgb="FFFFFF00"/>
                </patternFill>
              </fill>
            </x14:dxf>
          </x14:cfRule>
          <x14:cfRule type="containsText" priority="11103" operator="containsText" id="{B669F385-4E9C-4716-BC75-F47508F76E11}">
            <xm:f>NOT(ISERROR(SEARCH('Listados Datos'!$T$6,AA264)))</xm:f>
            <xm:f>'Listados Datos'!$T$6</xm:f>
            <x14:dxf>
              <font>
                <b/>
                <i val="0"/>
              </font>
              <fill>
                <patternFill>
                  <bgColor rgb="FF92D050"/>
                </patternFill>
              </fill>
            </x14:dxf>
          </x14:cfRule>
          <xm:sqref>AA264:AA265</xm:sqref>
        </x14:conditionalFormatting>
        <x14:conditionalFormatting xmlns:xm="http://schemas.microsoft.com/office/excel/2006/main">
          <x14:cfRule type="containsText" priority="11090" operator="containsText" id="{E4B1D1CF-CA8E-4F66-8CB3-812316631368}">
            <xm:f>NOT(ISERROR(SEARCH('Listados Datos'!$P$3,Y264)))</xm:f>
            <xm:f>'Listados Datos'!$P$3</xm:f>
            <x14:dxf>
              <fill>
                <patternFill>
                  <bgColor rgb="FF99CC00"/>
                </patternFill>
              </fill>
            </x14:dxf>
          </x14:cfRule>
          <x14:cfRule type="containsText" priority="11091" operator="containsText" id="{91D83410-0085-425B-A758-C2B2F395C707}">
            <xm:f>NOT(ISERROR(SEARCH('Listados Datos'!$P$4,Y264)))</xm:f>
            <xm:f>'Listados Datos'!$P$4</xm:f>
            <x14:dxf>
              <fill>
                <patternFill>
                  <bgColor rgb="FF33CC33"/>
                </patternFill>
              </fill>
            </x14:dxf>
          </x14:cfRule>
          <x14:cfRule type="containsText" priority="11092" operator="containsText" id="{25C6114E-3CE0-4F7F-AD5C-0B46AED2264D}">
            <xm:f>NOT(ISERROR(SEARCH('Listados Datos'!$P$5,Y264)))</xm:f>
            <xm:f>'Listados Datos'!$P$5</xm:f>
            <x14:dxf>
              <fill>
                <patternFill>
                  <bgColor rgb="FFFFFF00"/>
                </patternFill>
              </fill>
            </x14:dxf>
          </x14:cfRule>
          <x14:cfRule type="containsText" priority="11093" operator="containsText" id="{1DABE576-6193-4B62-B284-24848612B31F}">
            <xm:f>NOT(ISERROR(SEARCH('Listados Datos'!$P$6,Y264)))</xm:f>
            <xm:f>'Listados Datos'!$P$6</xm:f>
            <x14:dxf>
              <fill>
                <patternFill>
                  <bgColor rgb="FFFFC000"/>
                </patternFill>
              </fill>
            </x14:dxf>
          </x14:cfRule>
          <x14:cfRule type="containsText" priority="11094" operator="containsText" id="{7273A454-49BE-4A1A-B6E1-264127AA988A}">
            <xm:f>NOT(ISERROR(SEARCH('Listados Datos'!$P$7,Y264)))</xm:f>
            <xm:f>'Listados Datos'!$P$7</xm:f>
            <x14:dxf>
              <fill>
                <patternFill>
                  <bgColor rgb="FFFF0000"/>
                </patternFill>
              </fill>
            </x14:dxf>
          </x14:cfRule>
          <xm:sqref>Y264:Y265</xm:sqref>
        </x14:conditionalFormatting>
        <x14:conditionalFormatting xmlns:xm="http://schemas.microsoft.com/office/excel/2006/main">
          <x14:cfRule type="containsText" priority="11076" operator="containsText" id="{EB893C78-571D-4EC4-8205-9E8394CB15B3}">
            <xm:f>NOT(ISERROR(SEARCH('Listados Datos'!$T$3,AW264)))</xm:f>
            <xm:f>'Listados Datos'!$T$3</xm:f>
            <x14:dxf>
              <fill>
                <patternFill patternType="solid">
                  <bgColor rgb="FFC00000"/>
                </patternFill>
              </fill>
            </x14:dxf>
          </x14:cfRule>
          <x14:cfRule type="containsText" priority="11077" operator="containsText" id="{86AA7D5B-C4B4-4644-A2FE-6AE40D2E5BB4}">
            <xm:f>NOT(ISERROR(SEARCH('Listados Datos'!$T$4,AW264)))</xm:f>
            <xm:f>'Listados Datos'!$T$4</xm:f>
            <x14:dxf>
              <font>
                <b/>
                <i val="0"/>
                <color theme="0"/>
              </font>
              <fill>
                <patternFill>
                  <bgColor rgb="FFE26B0A"/>
                </patternFill>
              </fill>
            </x14:dxf>
          </x14:cfRule>
          <x14:cfRule type="containsText" priority="11078" operator="containsText" id="{C6FB4A26-3ECB-4E41-A55D-FA51B6BE2F42}">
            <xm:f>NOT(ISERROR(SEARCH('Listados Datos'!$T$5,AW264)))</xm:f>
            <xm:f>'Listados Datos'!$T$5</xm:f>
            <x14:dxf>
              <font>
                <b/>
                <i val="0"/>
                <color auto="1"/>
              </font>
              <fill>
                <patternFill>
                  <bgColor rgb="FFFFFF00"/>
                </patternFill>
              </fill>
            </x14:dxf>
          </x14:cfRule>
          <x14:cfRule type="containsText" priority="11079" operator="containsText" id="{7F6839AD-D470-48A0-ACCB-297CF828DD02}">
            <xm:f>NOT(ISERROR(SEARCH('Listados Datos'!$T$6,AW264)))</xm:f>
            <xm:f>'Listados Datos'!$T$6</xm:f>
            <x14:dxf>
              <font>
                <b/>
                <i val="0"/>
              </font>
              <fill>
                <patternFill>
                  <bgColor rgb="FF92D050"/>
                </patternFill>
              </fill>
            </x14:dxf>
          </x14:cfRule>
          <xm:sqref>AW264</xm:sqref>
        </x14:conditionalFormatting>
        <x14:conditionalFormatting xmlns:xm="http://schemas.microsoft.com/office/excel/2006/main">
          <x14:cfRule type="containsText" priority="11066" operator="containsText" id="{2E2C782D-6485-46A7-9681-33F25C71D545}">
            <xm:f>NOT(ISERROR(SEARCH('Listados Datos'!$P$3,AU264)))</xm:f>
            <xm:f>'Listados Datos'!$P$3</xm:f>
            <x14:dxf>
              <fill>
                <patternFill>
                  <bgColor rgb="FF99CC00"/>
                </patternFill>
              </fill>
            </x14:dxf>
          </x14:cfRule>
          <x14:cfRule type="containsText" priority="11067" operator="containsText" id="{742E4233-D65C-41BF-AA80-E4941A572C0B}">
            <xm:f>NOT(ISERROR(SEARCH('Listados Datos'!$P$4,AU264)))</xm:f>
            <xm:f>'Listados Datos'!$P$4</xm:f>
            <x14:dxf>
              <fill>
                <patternFill>
                  <bgColor rgb="FF33CC33"/>
                </patternFill>
              </fill>
            </x14:dxf>
          </x14:cfRule>
          <x14:cfRule type="containsText" priority="11068" operator="containsText" id="{6929648F-5C38-4A67-8B98-1E628A431808}">
            <xm:f>NOT(ISERROR(SEARCH('Listados Datos'!$P$5,AU264)))</xm:f>
            <xm:f>'Listados Datos'!$P$5</xm:f>
            <x14:dxf>
              <fill>
                <patternFill>
                  <bgColor rgb="FFFFFF00"/>
                </patternFill>
              </fill>
            </x14:dxf>
          </x14:cfRule>
          <x14:cfRule type="containsText" priority="11069" operator="containsText" id="{AAE95922-E43A-42B1-9F87-032E7A01C042}">
            <xm:f>NOT(ISERROR(SEARCH('Listados Datos'!$P$6,AU264)))</xm:f>
            <xm:f>'Listados Datos'!$P$6</xm:f>
            <x14:dxf>
              <fill>
                <patternFill>
                  <bgColor rgb="FFFFC000"/>
                </patternFill>
              </fill>
            </x14:dxf>
          </x14:cfRule>
          <x14:cfRule type="containsText" priority="11070" operator="containsText" id="{05BB2D18-ABE0-4518-B933-B8643A76A4BF}">
            <xm:f>NOT(ISERROR(SEARCH('Listados Datos'!$P$7,AU264)))</xm:f>
            <xm:f>'Listados Datos'!$P$7</xm:f>
            <x14:dxf>
              <fill>
                <patternFill>
                  <bgColor rgb="FFFF0000"/>
                </patternFill>
              </fill>
            </x14:dxf>
          </x14:cfRule>
          <xm:sqref>AU264</xm:sqref>
        </x14:conditionalFormatting>
        <x14:conditionalFormatting xmlns:xm="http://schemas.microsoft.com/office/excel/2006/main">
          <x14:cfRule type="containsText" priority="11062" operator="containsText" id="{19E76341-A135-417E-AE2D-1FC26F028ED0}">
            <xm:f>NOT(ISERROR(SEARCH('Listados Datos'!$T$3,AW265)))</xm:f>
            <xm:f>'Listados Datos'!$T$3</xm:f>
            <x14:dxf>
              <fill>
                <patternFill patternType="solid">
                  <bgColor rgb="FFC00000"/>
                </patternFill>
              </fill>
            </x14:dxf>
          </x14:cfRule>
          <x14:cfRule type="containsText" priority="11063" operator="containsText" id="{905602B3-45B5-43F9-98F3-1ACB04A8576E}">
            <xm:f>NOT(ISERROR(SEARCH('Listados Datos'!$T$4,AW265)))</xm:f>
            <xm:f>'Listados Datos'!$T$4</xm:f>
            <x14:dxf>
              <font>
                <b/>
                <i val="0"/>
                <color theme="0"/>
              </font>
              <fill>
                <patternFill>
                  <bgColor rgb="FFE26B0A"/>
                </patternFill>
              </fill>
            </x14:dxf>
          </x14:cfRule>
          <x14:cfRule type="containsText" priority="11064" operator="containsText" id="{D57593B1-11C3-4F02-88E1-EE89DDDEBCC4}">
            <xm:f>NOT(ISERROR(SEARCH('Listados Datos'!$T$5,AW265)))</xm:f>
            <xm:f>'Listados Datos'!$T$5</xm:f>
            <x14:dxf>
              <font>
                <b/>
                <i val="0"/>
                <color auto="1"/>
              </font>
              <fill>
                <patternFill>
                  <bgColor rgb="FFFFFF00"/>
                </patternFill>
              </fill>
            </x14:dxf>
          </x14:cfRule>
          <x14:cfRule type="containsText" priority="11065" operator="containsText" id="{FD503EDF-3820-4F8B-933D-0D44E05DE1F2}">
            <xm:f>NOT(ISERROR(SEARCH('Listados Datos'!$T$6,AW265)))</xm:f>
            <xm:f>'Listados Datos'!$T$6</xm:f>
            <x14:dxf>
              <font>
                <b/>
                <i val="0"/>
              </font>
              <fill>
                <patternFill>
                  <bgColor rgb="FF92D050"/>
                </patternFill>
              </fill>
            </x14:dxf>
          </x14:cfRule>
          <xm:sqref>AW265</xm:sqref>
        </x14:conditionalFormatting>
        <x14:conditionalFormatting xmlns:xm="http://schemas.microsoft.com/office/excel/2006/main">
          <x14:cfRule type="containsText" priority="11052" operator="containsText" id="{33914122-3B2C-4DB1-BF30-960824CC4F89}">
            <xm:f>NOT(ISERROR(SEARCH('Listados Datos'!$P$3,AU265)))</xm:f>
            <xm:f>'Listados Datos'!$P$3</xm:f>
            <x14:dxf>
              <fill>
                <patternFill>
                  <bgColor rgb="FF99CC00"/>
                </patternFill>
              </fill>
            </x14:dxf>
          </x14:cfRule>
          <x14:cfRule type="containsText" priority="11053" operator="containsText" id="{F73B65F8-832C-48EC-AF92-37C34BB2FAB6}">
            <xm:f>NOT(ISERROR(SEARCH('Listados Datos'!$P$4,AU265)))</xm:f>
            <xm:f>'Listados Datos'!$P$4</xm:f>
            <x14:dxf>
              <fill>
                <patternFill>
                  <bgColor rgb="FF33CC33"/>
                </patternFill>
              </fill>
            </x14:dxf>
          </x14:cfRule>
          <x14:cfRule type="containsText" priority="11054" operator="containsText" id="{CE5972D2-60C7-4631-ADF0-68073B6FE8D5}">
            <xm:f>NOT(ISERROR(SEARCH('Listados Datos'!$P$5,AU265)))</xm:f>
            <xm:f>'Listados Datos'!$P$5</xm:f>
            <x14:dxf>
              <fill>
                <patternFill>
                  <bgColor rgb="FFFFFF00"/>
                </patternFill>
              </fill>
            </x14:dxf>
          </x14:cfRule>
          <x14:cfRule type="containsText" priority="11055" operator="containsText" id="{B2296016-BA9D-442F-B41F-FD3B396B103E}">
            <xm:f>NOT(ISERROR(SEARCH('Listados Datos'!$P$6,AU265)))</xm:f>
            <xm:f>'Listados Datos'!$P$6</xm:f>
            <x14:dxf>
              <fill>
                <patternFill>
                  <bgColor rgb="FFFFC000"/>
                </patternFill>
              </fill>
            </x14:dxf>
          </x14:cfRule>
          <x14:cfRule type="containsText" priority="11056" operator="containsText" id="{69E4CABB-90C4-4204-8AB5-73AC0A835C21}">
            <xm:f>NOT(ISERROR(SEARCH('Listados Datos'!$P$7,AU265)))</xm:f>
            <xm:f>'Listados Datos'!$P$7</xm:f>
            <x14:dxf>
              <fill>
                <patternFill>
                  <bgColor rgb="FFFF0000"/>
                </patternFill>
              </fill>
            </x14:dxf>
          </x14:cfRule>
          <xm:sqref>AU265</xm:sqref>
        </x14:conditionalFormatting>
        <x14:conditionalFormatting xmlns:xm="http://schemas.microsoft.com/office/excel/2006/main">
          <x14:cfRule type="containsText" priority="10776" operator="containsText" id="{894809B6-2711-4D02-9333-66339311127B}">
            <xm:f>NOT(ISERROR(SEARCH('Listados Datos'!$T$3,AE280)))</xm:f>
            <xm:f>'Listados Datos'!$T$3</xm:f>
            <x14:dxf>
              <fill>
                <patternFill patternType="solid">
                  <bgColor rgb="FFC00000"/>
                </patternFill>
              </fill>
            </x14:dxf>
          </x14:cfRule>
          <x14:cfRule type="containsText" priority="10777" operator="containsText" id="{B836F4FF-9053-46BF-A359-B0277C99E447}">
            <xm:f>NOT(ISERROR(SEARCH('Listados Datos'!$T$4,AE280)))</xm:f>
            <xm:f>'Listados Datos'!$T$4</xm:f>
            <x14:dxf>
              <font>
                <b/>
                <i val="0"/>
                <color theme="0"/>
              </font>
              <fill>
                <patternFill>
                  <bgColor rgb="FFE26B0A"/>
                </patternFill>
              </fill>
            </x14:dxf>
          </x14:cfRule>
          <x14:cfRule type="containsText" priority="10778" operator="containsText" id="{0A41A0FA-2F0F-4106-ABB7-9A9E58BC19F2}">
            <xm:f>NOT(ISERROR(SEARCH('Listados Datos'!$T$5,AE280)))</xm:f>
            <xm:f>'Listados Datos'!$T$5</xm:f>
            <x14:dxf>
              <font>
                <b/>
                <i val="0"/>
                <color auto="1"/>
              </font>
              <fill>
                <patternFill>
                  <bgColor rgb="FFFFFF00"/>
                </patternFill>
              </fill>
            </x14:dxf>
          </x14:cfRule>
          <x14:cfRule type="containsText" priority="10779" operator="containsText" id="{4116F6F3-1C56-4872-BA1D-B41E08F6FBF2}">
            <xm:f>NOT(ISERROR(SEARCH('Listados Datos'!$T$6,AE280)))</xm:f>
            <xm:f>'Listados Datos'!$T$6</xm:f>
            <x14:dxf>
              <font>
                <b/>
                <i val="0"/>
              </font>
              <fill>
                <patternFill>
                  <bgColor rgb="FF92D050"/>
                </patternFill>
              </fill>
            </x14:dxf>
          </x14:cfRule>
          <xm:sqref>AE280:AF281 AE285:AF285</xm:sqref>
        </x14:conditionalFormatting>
        <x14:conditionalFormatting xmlns:xm="http://schemas.microsoft.com/office/excel/2006/main">
          <x14:cfRule type="containsText" priority="10772" operator="containsText" id="{5125AAF9-1FDF-4A27-9AF8-27832C273230}">
            <xm:f>NOT(ISERROR(SEARCH('Listados Datos'!$T$3,AA280)))</xm:f>
            <xm:f>'Listados Datos'!$T$3</xm:f>
            <x14:dxf>
              <fill>
                <patternFill patternType="solid">
                  <bgColor rgb="FFC00000"/>
                </patternFill>
              </fill>
            </x14:dxf>
          </x14:cfRule>
          <x14:cfRule type="containsText" priority="10773" operator="containsText" id="{B2755700-B3DC-4E07-9C6F-A44649B9BB2C}">
            <xm:f>NOT(ISERROR(SEARCH('Listados Datos'!$T$4,AA280)))</xm:f>
            <xm:f>'Listados Datos'!$T$4</xm:f>
            <x14:dxf>
              <font>
                <b/>
                <i val="0"/>
                <color theme="0"/>
              </font>
              <fill>
                <patternFill>
                  <bgColor rgb="FFE26B0A"/>
                </patternFill>
              </fill>
            </x14:dxf>
          </x14:cfRule>
          <x14:cfRule type="containsText" priority="10774" operator="containsText" id="{2E8760E2-3911-432D-9B38-FCB13FB4ADAF}">
            <xm:f>NOT(ISERROR(SEARCH('Listados Datos'!$T$5,AA280)))</xm:f>
            <xm:f>'Listados Datos'!$T$5</xm:f>
            <x14:dxf>
              <font>
                <b/>
                <i val="0"/>
                <color auto="1"/>
              </font>
              <fill>
                <patternFill>
                  <bgColor rgb="FFFFFF00"/>
                </patternFill>
              </fill>
            </x14:dxf>
          </x14:cfRule>
          <x14:cfRule type="containsText" priority="10775" operator="containsText" id="{69EE218A-5C99-4089-8F32-5056D9E2BD1E}">
            <xm:f>NOT(ISERROR(SEARCH('Listados Datos'!$T$6,AA280)))</xm:f>
            <xm:f>'Listados Datos'!$T$6</xm:f>
            <x14:dxf>
              <font>
                <b/>
                <i val="0"/>
              </font>
              <fill>
                <patternFill>
                  <bgColor rgb="FF92D050"/>
                </patternFill>
              </fill>
            </x14:dxf>
          </x14:cfRule>
          <xm:sqref>AA280:AA281</xm:sqref>
        </x14:conditionalFormatting>
        <x14:conditionalFormatting xmlns:xm="http://schemas.microsoft.com/office/excel/2006/main">
          <x14:cfRule type="containsText" priority="10762" operator="containsText" id="{BDB9A5D1-A067-4C88-B005-3846EFE2C1B5}">
            <xm:f>NOT(ISERROR(SEARCH('Listados Datos'!$P$3,Y280)))</xm:f>
            <xm:f>'Listados Datos'!$P$3</xm:f>
            <x14:dxf>
              <fill>
                <patternFill>
                  <bgColor rgb="FF99CC00"/>
                </patternFill>
              </fill>
            </x14:dxf>
          </x14:cfRule>
          <x14:cfRule type="containsText" priority="10763" operator="containsText" id="{4DFBDDC6-2CA8-4D1E-973A-168EAE7EB399}">
            <xm:f>NOT(ISERROR(SEARCH('Listados Datos'!$P$4,Y280)))</xm:f>
            <xm:f>'Listados Datos'!$P$4</xm:f>
            <x14:dxf>
              <fill>
                <patternFill>
                  <bgColor rgb="FF33CC33"/>
                </patternFill>
              </fill>
            </x14:dxf>
          </x14:cfRule>
          <x14:cfRule type="containsText" priority="10764" operator="containsText" id="{7780CCA4-1570-4953-8031-C86BD539CC82}">
            <xm:f>NOT(ISERROR(SEARCH('Listados Datos'!$P$5,Y280)))</xm:f>
            <xm:f>'Listados Datos'!$P$5</xm:f>
            <x14:dxf>
              <fill>
                <patternFill>
                  <bgColor rgb="FFFFFF00"/>
                </patternFill>
              </fill>
            </x14:dxf>
          </x14:cfRule>
          <x14:cfRule type="containsText" priority="10765" operator="containsText" id="{9036F15B-9BBB-41BF-808A-C75DAF52DB90}">
            <xm:f>NOT(ISERROR(SEARCH('Listados Datos'!$P$6,Y280)))</xm:f>
            <xm:f>'Listados Datos'!$P$6</xm:f>
            <x14:dxf>
              <fill>
                <patternFill>
                  <bgColor rgb="FFFFC000"/>
                </patternFill>
              </fill>
            </x14:dxf>
          </x14:cfRule>
          <x14:cfRule type="containsText" priority="10766" operator="containsText" id="{5FAEB2E6-BEA7-4BE4-A731-B72A7CC9D817}">
            <xm:f>NOT(ISERROR(SEARCH('Listados Datos'!$P$7,Y280)))</xm:f>
            <xm:f>'Listados Datos'!$P$7</xm:f>
            <x14:dxf>
              <fill>
                <patternFill>
                  <bgColor rgb="FFFF0000"/>
                </patternFill>
              </fill>
            </x14:dxf>
          </x14:cfRule>
          <xm:sqref>Y280:Y281</xm:sqref>
        </x14:conditionalFormatting>
        <x14:conditionalFormatting xmlns:xm="http://schemas.microsoft.com/office/excel/2006/main">
          <x14:cfRule type="containsText" priority="10738" operator="containsText" id="{7283ECF5-F500-4F21-AB85-7EC7EEA2E601}">
            <xm:f>NOT(ISERROR(SEARCH('Listados Datos'!$T$3,AW280)))</xm:f>
            <xm:f>'Listados Datos'!$T$3</xm:f>
            <x14:dxf>
              <fill>
                <patternFill patternType="solid">
                  <bgColor rgb="FFC00000"/>
                </patternFill>
              </fill>
            </x14:dxf>
          </x14:cfRule>
          <x14:cfRule type="containsText" priority="10739" operator="containsText" id="{EF61F92B-4E9F-430D-B8F0-28F0CD6010E6}">
            <xm:f>NOT(ISERROR(SEARCH('Listados Datos'!$T$4,AW280)))</xm:f>
            <xm:f>'Listados Datos'!$T$4</xm:f>
            <x14:dxf>
              <font>
                <b/>
                <i val="0"/>
                <color theme="0"/>
              </font>
              <fill>
                <patternFill>
                  <bgColor rgb="FFE26B0A"/>
                </patternFill>
              </fill>
            </x14:dxf>
          </x14:cfRule>
          <x14:cfRule type="containsText" priority="10740" operator="containsText" id="{3863DE84-086C-420A-9F87-16C33CDC5F07}">
            <xm:f>NOT(ISERROR(SEARCH('Listados Datos'!$T$5,AW280)))</xm:f>
            <xm:f>'Listados Datos'!$T$5</xm:f>
            <x14:dxf>
              <font>
                <b/>
                <i val="0"/>
                <color auto="1"/>
              </font>
              <fill>
                <patternFill>
                  <bgColor rgb="FFFFFF00"/>
                </patternFill>
              </fill>
            </x14:dxf>
          </x14:cfRule>
          <x14:cfRule type="containsText" priority="10741" operator="containsText" id="{2FCC7D2E-7A67-467B-9E9F-A15D6708F627}">
            <xm:f>NOT(ISERROR(SEARCH('Listados Datos'!$T$6,AW280)))</xm:f>
            <xm:f>'Listados Datos'!$T$6</xm:f>
            <x14:dxf>
              <font>
                <b/>
                <i val="0"/>
              </font>
              <fill>
                <patternFill>
                  <bgColor rgb="FF92D050"/>
                </patternFill>
              </fill>
            </x14:dxf>
          </x14:cfRule>
          <xm:sqref>AW280</xm:sqref>
        </x14:conditionalFormatting>
        <x14:conditionalFormatting xmlns:xm="http://schemas.microsoft.com/office/excel/2006/main">
          <x14:cfRule type="containsText" priority="10728" operator="containsText" id="{9FAE77C6-1AFF-4D1A-A694-7EBA53F92B89}">
            <xm:f>NOT(ISERROR(SEARCH('Listados Datos'!$P$3,AU280)))</xm:f>
            <xm:f>'Listados Datos'!$P$3</xm:f>
            <x14:dxf>
              <fill>
                <patternFill>
                  <bgColor rgb="FF99CC00"/>
                </patternFill>
              </fill>
            </x14:dxf>
          </x14:cfRule>
          <x14:cfRule type="containsText" priority="10729" operator="containsText" id="{A809BB9A-AE1A-4DDC-B67A-A3D775539AF0}">
            <xm:f>NOT(ISERROR(SEARCH('Listados Datos'!$P$4,AU280)))</xm:f>
            <xm:f>'Listados Datos'!$P$4</xm:f>
            <x14:dxf>
              <fill>
                <patternFill>
                  <bgColor rgb="FF33CC33"/>
                </patternFill>
              </fill>
            </x14:dxf>
          </x14:cfRule>
          <x14:cfRule type="containsText" priority="10730" operator="containsText" id="{97FDC429-C817-4EDD-A717-B48205F7ACF6}">
            <xm:f>NOT(ISERROR(SEARCH('Listados Datos'!$P$5,AU280)))</xm:f>
            <xm:f>'Listados Datos'!$P$5</xm:f>
            <x14:dxf>
              <fill>
                <patternFill>
                  <bgColor rgb="FFFFFF00"/>
                </patternFill>
              </fill>
            </x14:dxf>
          </x14:cfRule>
          <x14:cfRule type="containsText" priority="10731" operator="containsText" id="{9EE7833E-3B88-44B6-9C4F-DDE76342AA03}">
            <xm:f>NOT(ISERROR(SEARCH('Listados Datos'!$P$6,AU280)))</xm:f>
            <xm:f>'Listados Datos'!$P$6</xm:f>
            <x14:dxf>
              <fill>
                <patternFill>
                  <bgColor rgb="FFFFC000"/>
                </patternFill>
              </fill>
            </x14:dxf>
          </x14:cfRule>
          <x14:cfRule type="containsText" priority="10732" operator="containsText" id="{B5BA0A8E-8AB0-4121-A6E6-3266BE6F28BC}">
            <xm:f>NOT(ISERROR(SEARCH('Listados Datos'!$P$7,AU280)))</xm:f>
            <xm:f>'Listados Datos'!$P$7</xm:f>
            <x14:dxf>
              <fill>
                <patternFill>
                  <bgColor rgb="FFFF0000"/>
                </patternFill>
              </fill>
            </x14:dxf>
          </x14:cfRule>
          <xm:sqref>AU280</xm:sqref>
        </x14:conditionalFormatting>
        <x14:conditionalFormatting xmlns:xm="http://schemas.microsoft.com/office/excel/2006/main">
          <x14:cfRule type="containsText" priority="10724" operator="containsText" id="{5DF5BF10-A266-47D6-BEFA-499171F950CA}">
            <xm:f>NOT(ISERROR(SEARCH('Listados Datos'!$T$3,AW281)))</xm:f>
            <xm:f>'Listados Datos'!$T$3</xm:f>
            <x14:dxf>
              <fill>
                <patternFill patternType="solid">
                  <bgColor rgb="FFC00000"/>
                </patternFill>
              </fill>
            </x14:dxf>
          </x14:cfRule>
          <x14:cfRule type="containsText" priority="10725" operator="containsText" id="{BB627A0D-E7E5-44F8-84B6-BDA066D646E6}">
            <xm:f>NOT(ISERROR(SEARCH('Listados Datos'!$T$4,AW281)))</xm:f>
            <xm:f>'Listados Datos'!$T$4</xm:f>
            <x14:dxf>
              <font>
                <b/>
                <i val="0"/>
                <color theme="0"/>
              </font>
              <fill>
                <patternFill>
                  <bgColor rgb="FFE26B0A"/>
                </patternFill>
              </fill>
            </x14:dxf>
          </x14:cfRule>
          <x14:cfRule type="containsText" priority="10726" operator="containsText" id="{238173F2-BCE1-45F3-8EFD-094223EA1375}">
            <xm:f>NOT(ISERROR(SEARCH('Listados Datos'!$T$5,AW281)))</xm:f>
            <xm:f>'Listados Datos'!$T$5</xm:f>
            <x14:dxf>
              <font>
                <b/>
                <i val="0"/>
                <color auto="1"/>
              </font>
              <fill>
                <patternFill>
                  <bgColor rgb="FFFFFF00"/>
                </patternFill>
              </fill>
            </x14:dxf>
          </x14:cfRule>
          <x14:cfRule type="containsText" priority="10727" operator="containsText" id="{BB78DA8B-5D77-48B3-9F4E-8031FC54D087}">
            <xm:f>NOT(ISERROR(SEARCH('Listados Datos'!$T$6,AW281)))</xm:f>
            <xm:f>'Listados Datos'!$T$6</xm:f>
            <x14:dxf>
              <font>
                <b/>
                <i val="0"/>
              </font>
              <fill>
                <patternFill>
                  <bgColor rgb="FF92D050"/>
                </patternFill>
              </fill>
            </x14:dxf>
          </x14:cfRule>
          <xm:sqref>AW281</xm:sqref>
        </x14:conditionalFormatting>
        <x14:conditionalFormatting xmlns:xm="http://schemas.microsoft.com/office/excel/2006/main">
          <x14:cfRule type="containsText" priority="10714" operator="containsText" id="{439DA572-D198-4F7E-B236-C926BAB86844}">
            <xm:f>NOT(ISERROR(SEARCH('Listados Datos'!$P$3,AU281)))</xm:f>
            <xm:f>'Listados Datos'!$P$3</xm:f>
            <x14:dxf>
              <fill>
                <patternFill>
                  <bgColor rgb="FF99CC00"/>
                </patternFill>
              </fill>
            </x14:dxf>
          </x14:cfRule>
          <x14:cfRule type="containsText" priority="10715" operator="containsText" id="{7C92CD29-F06F-4699-9DB9-E92BF498951A}">
            <xm:f>NOT(ISERROR(SEARCH('Listados Datos'!$P$4,AU281)))</xm:f>
            <xm:f>'Listados Datos'!$P$4</xm:f>
            <x14:dxf>
              <fill>
                <patternFill>
                  <bgColor rgb="FF33CC33"/>
                </patternFill>
              </fill>
            </x14:dxf>
          </x14:cfRule>
          <x14:cfRule type="containsText" priority="10716" operator="containsText" id="{74AB498E-73FA-415F-8F63-FD75E8B01057}">
            <xm:f>NOT(ISERROR(SEARCH('Listados Datos'!$P$5,AU281)))</xm:f>
            <xm:f>'Listados Datos'!$P$5</xm:f>
            <x14:dxf>
              <fill>
                <patternFill>
                  <bgColor rgb="FFFFFF00"/>
                </patternFill>
              </fill>
            </x14:dxf>
          </x14:cfRule>
          <x14:cfRule type="containsText" priority="10717" operator="containsText" id="{319E5FCD-B2C0-4B25-A1E2-DEEE66CFEB79}">
            <xm:f>NOT(ISERROR(SEARCH('Listados Datos'!$P$6,AU281)))</xm:f>
            <xm:f>'Listados Datos'!$P$6</xm:f>
            <x14:dxf>
              <fill>
                <patternFill>
                  <bgColor rgb="FFFFC000"/>
                </patternFill>
              </fill>
            </x14:dxf>
          </x14:cfRule>
          <x14:cfRule type="containsText" priority="10718" operator="containsText" id="{74F7C2B1-9D97-46DE-9914-48376D5C3BBF}">
            <xm:f>NOT(ISERROR(SEARCH('Listados Datos'!$P$7,AU281)))</xm:f>
            <xm:f>'Listados Datos'!$P$7</xm:f>
            <x14:dxf>
              <fill>
                <patternFill>
                  <bgColor rgb="FFFF0000"/>
                </patternFill>
              </fill>
            </x14:dxf>
          </x14:cfRule>
          <xm:sqref>AU281</xm:sqref>
        </x14:conditionalFormatting>
        <x14:conditionalFormatting xmlns:xm="http://schemas.microsoft.com/office/excel/2006/main">
          <x14:cfRule type="containsText" priority="10696" operator="containsText" id="{3045C629-C9E8-439F-BEB7-354C0E5AADC3}">
            <xm:f>NOT(ISERROR(SEARCH('Listados Datos'!$T$3,AE282)))</xm:f>
            <xm:f>'Listados Datos'!$T$3</xm:f>
            <x14:dxf>
              <fill>
                <patternFill patternType="solid">
                  <bgColor rgb="FFC00000"/>
                </patternFill>
              </fill>
            </x14:dxf>
          </x14:cfRule>
          <x14:cfRule type="containsText" priority="10697" operator="containsText" id="{3D29C9F7-96B1-42E1-A98E-50803F616741}">
            <xm:f>NOT(ISERROR(SEARCH('Listados Datos'!$T$4,AE282)))</xm:f>
            <xm:f>'Listados Datos'!$T$4</xm:f>
            <x14:dxf>
              <font>
                <b/>
                <i val="0"/>
                <color theme="0"/>
              </font>
              <fill>
                <patternFill>
                  <bgColor rgb="FFE26B0A"/>
                </patternFill>
              </fill>
            </x14:dxf>
          </x14:cfRule>
          <x14:cfRule type="containsText" priority="10698" operator="containsText" id="{27EF2B87-FD14-41F6-9750-A812EB08C8AF}">
            <xm:f>NOT(ISERROR(SEARCH('Listados Datos'!$T$5,AE282)))</xm:f>
            <xm:f>'Listados Datos'!$T$5</xm:f>
            <x14:dxf>
              <font>
                <b/>
                <i val="0"/>
                <color auto="1"/>
              </font>
              <fill>
                <patternFill>
                  <bgColor rgb="FFFFFF00"/>
                </patternFill>
              </fill>
            </x14:dxf>
          </x14:cfRule>
          <x14:cfRule type="containsText" priority="10699" operator="containsText" id="{8D8895F6-67C3-4148-A03A-A9CB1664594C}">
            <xm:f>NOT(ISERROR(SEARCH('Listados Datos'!$T$6,AE282)))</xm:f>
            <xm:f>'Listados Datos'!$T$6</xm:f>
            <x14:dxf>
              <font>
                <b/>
                <i val="0"/>
              </font>
              <fill>
                <patternFill>
                  <bgColor rgb="FF92D050"/>
                </patternFill>
              </fill>
            </x14:dxf>
          </x14:cfRule>
          <xm:sqref>AE282:AF283</xm:sqref>
        </x14:conditionalFormatting>
        <x14:conditionalFormatting xmlns:xm="http://schemas.microsoft.com/office/excel/2006/main">
          <x14:cfRule type="containsText" priority="10692" operator="containsText" id="{6B440453-2526-41D8-BFE1-AEF7DF391C90}">
            <xm:f>NOT(ISERROR(SEARCH('Listados Datos'!$T$3,AA282)))</xm:f>
            <xm:f>'Listados Datos'!$T$3</xm:f>
            <x14:dxf>
              <fill>
                <patternFill patternType="solid">
                  <bgColor rgb="FFC00000"/>
                </patternFill>
              </fill>
            </x14:dxf>
          </x14:cfRule>
          <x14:cfRule type="containsText" priority="10693" operator="containsText" id="{E185CE3E-FC8B-4BD9-94AD-AD3C69A4FA6B}">
            <xm:f>NOT(ISERROR(SEARCH('Listados Datos'!$T$4,AA282)))</xm:f>
            <xm:f>'Listados Datos'!$T$4</xm:f>
            <x14:dxf>
              <font>
                <b/>
                <i val="0"/>
                <color theme="0"/>
              </font>
              <fill>
                <patternFill>
                  <bgColor rgb="FFE26B0A"/>
                </patternFill>
              </fill>
            </x14:dxf>
          </x14:cfRule>
          <x14:cfRule type="containsText" priority="10694" operator="containsText" id="{E65931FC-6375-4613-9C4E-2C3872C90A27}">
            <xm:f>NOT(ISERROR(SEARCH('Listados Datos'!$T$5,AA282)))</xm:f>
            <xm:f>'Listados Datos'!$T$5</xm:f>
            <x14:dxf>
              <font>
                <b/>
                <i val="0"/>
                <color auto="1"/>
              </font>
              <fill>
                <patternFill>
                  <bgColor rgb="FFFFFF00"/>
                </patternFill>
              </fill>
            </x14:dxf>
          </x14:cfRule>
          <x14:cfRule type="containsText" priority="10695" operator="containsText" id="{B777B64E-8340-4EE4-A6EC-D044E761F604}">
            <xm:f>NOT(ISERROR(SEARCH('Listados Datos'!$T$6,AA282)))</xm:f>
            <xm:f>'Listados Datos'!$T$6</xm:f>
            <x14:dxf>
              <font>
                <b/>
                <i val="0"/>
              </font>
              <fill>
                <patternFill>
                  <bgColor rgb="FF92D050"/>
                </patternFill>
              </fill>
            </x14:dxf>
          </x14:cfRule>
          <xm:sqref>AA282:AA283</xm:sqref>
        </x14:conditionalFormatting>
        <x14:conditionalFormatting xmlns:xm="http://schemas.microsoft.com/office/excel/2006/main">
          <x14:cfRule type="containsText" priority="10682" operator="containsText" id="{68DD28AC-1F5A-4E4D-AE75-CA983CDFDBDF}">
            <xm:f>NOT(ISERROR(SEARCH('Listados Datos'!$P$3,Y282)))</xm:f>
            <xm:f>'Listados Datos'!$P$3</xm:f>
            <x14:dxf>
              <fill>
                <patternFill>
                  <bgColor rgb="FF99CC00"/>
                </patternFill>
              </fill>
            </x14:dxf>
          </x14:cfRule>
          <x14:cfRule type="containsText" priority="10683" operator="containsText" id="{F03B25B1-4A60-4E14-884A-8C2DB23C3984}">
            <xm:f>NOT(ISERROR(SEARCH('Listados Datos'!$P$4,Y282)))</xm:f>
            <xm:f>'Listados Datos'!$P$4</xm:f>
            <x14:dxf>
              <fill>
                <patternFill>
                  <bgColor rgb="FF33CC33"/>
                </patternFill>
              </fill>
            </x14:dxf>
          </x14:cfRule>
          <x14:cfRule type="containsText" priority="10684" operator="containsText" id="{5AB3CE0E-C6A5-492D-8889-52B0D499D2FD}">
            <xm:f>NOT(ISERROR(SEARCH('Listados Datos'!$P$5,Y282)))</xm:f>
            <xm:f>'Listados Datos'!$P$5</xm:f>
            <x14:dxf>
              <fill>
                <patternFill>
                  <bgColor rgb="FFFFFF00"/>
                </patternFill>
              </fill>
            </x14:dxf>
          </x14:cfRule>
          <x14:cfRule type="containsText" priority="10685" operator="containsText" id="{3A5120DD-65CE-425F-9695-94B94B909D9A}">
            <xm:f>NOT(ISERROR(SEARCH('Listados Datos'!$P$6,Y282)))</xm:f>
            <xm:f>'Listados Datos'!$P$6</xm:f>
            <x14:dxf>
              <fill>
                <patternFill>
                  <bgColor rgb="FFFFC000"/>
                </patternFill>
              </fill>
            </x14:dxf>
          </x14:cfRule>
          <x14:cfRule type="containsText" priority="10686" operator="containsText" id="{EBD6B2C7-694D-4397-A466-D191E2A389F9}">
            <xm:f>NOT(ISERROR(SEARCH('Listados Datos'!$P$7,Y282)))</xm:f>
            <xm:f>'Listados Datos'!$P$7</xm:f>
            <x14:dxf>
              <fill>
                <patternFill>
                  <bgColor rgb="FFFF0000"/>
                </patternFill>
              </fill>
            </x14:dxf>
          </x14:cfRule>
          <xm:sqref>Y282:Y283</xm:sqref>
        </x14:conditionalFormatting>
        <x14:conditionalFormatting xmlns:xm="http://schemas.microsoft.com/office/excel/2006/main">
          <x14:cfRule type="containsText" priority="10654" operator="containsText" id="{B1566321-EAB1-4FE9-9B70-3FACAFA81D45}">
            <xm:f>NOT(ISERROR(SEARCH('Listados Datos'!$T$3,AW283)))</xm:f>
            <xm:f>'Listados Datos'!$T$3</xm:f>
            <x14:dxf>
              <fill>
                <patternFill patternType="solid">
                  <bgColor rgb="FFC00000"/>
                </patternFill>
              </fill>
            </x14:dxf>
          </x14:cfRule>
          <x14:cfRule type="containsText" priority="10655" operator="containsText" id="{4176A8AB-5B23-4F4B-9CF0-7341322752EA}">
            <xm:f>NOT(ISERROR(SEARCH('Listados Datos'!$T$4,AW283)))</xm:f>
            <xm:f>'Listados Datos'!$T$4</xm:f>
            <x14:dxf>
              <font>
                <b/>
                <i val="0"/>
                <color theme="0"/>
              </font>
              <fill>
                <patternFill>
                  <bgColor rgb="FFE26B0A"/>
                </patternFill>
              </fill>
            </x14:dxf>
          </x14:cfRule>
          <x14:cfRule type="containsText" priority="10656" operator="containsText" id="{5056B40C-F97D-48D5-AA88-3B4A1BE83887}">
            <xm:f>NOT(ISERROR(SEARCH('Listados Datos'!$T$5,AW283)))</xm:f>
            <xm:f>'Listados Datos'!$T$5</xm:f>
            <x14:dxf>
              <font>
                <b/>
                <i val="0"/>
                <color auto="1"/>
              </font>
              <fill>
                <patternFill>
                  <bgColor rgb="FFFFFF00"/>
                </patternFill>
              </fill>
            </x14:dxf>
          </x14:cfRule>
          <x14:cfRule type="containsText" priority="10657" operator="containsText" id="{FDC0041E-A7D0-4BF8-8918-D4D22C852F42}">
            <xm:f>NOT(ISERROR(SEARCH('Listados Datos'!$T$6,AW283)))</xm:f>
            <xm:f>'Listados Datos'!$T$6</xm:f>
            <x14:dxf>
              <font>
                <b/>
                <i val="0"/>
              </font>
              <fill>
                <patternFill>
                  <bgColor rgb="FF92D050"/>
                </patternFill>
              </fill>
            </x14:dxf>
          </x14:cfRule>
          <xm:sqref>AW283</xm:sqref>
        </x14:conditionalFormatting>
        <x14:conditionalFormatting xmlns:xm="http://schemas.microsoft.com/office/excel/2006/main">
          <x14:cfRule type="containsText" priority="10574" operator="containsText" id="{D5696F69-777F-4082-BC96-3B71811D1E5A}">
            <xm:f>NOT(ISERROR(SEARCH('Listados Datos'!$T$3,AW297)))</xm:f>
            <xm:f>'Listados Datos'!$T$3</xm:f>
            <x14:dxf>
              <fill>
                <patternFill patternType="solid">
                  <bgColor rgb="FFC00000"/>
                </patternFill>
              </fill>
            </x14:dxf>
          </x14:cfRule>
          <x14:cfRule type="containsText" priority="10575" operator="containsText" id="{CB135D60-1D77-452F-BC72-E6A5199023CD}">
            <xm:f>NOT(ISERROR(SEARCH('Listados Datos'!$T$4,AW297)))</xm:f>
            <xm:f>'Listados Datos'!$T$4</xm:f>
            <x14:dxf>
              <font>
                <b/>
                <i val="0"/>
                <color theme="0"/>
              </font>
              <fill>
                <patternFill>
                  <bgColor rgb="FFE26B0A"/>
                </patternFill>
              </fill>
            </x14:dxf>
          </x14:cfRule>
          <x14:cfRule type="containsText" priority="10576" operator="containsText" id="{7B39B2B3-1EFD-4B28-8F0E-6655BB432F21}">
            <xm:f>NOT(ISERROR(SEARCH('Listados Datos'!$T$5,AW297)))</xm:f>
            <xm:f>'Listados Datos'!$T$5</xm:f>
            <x14:dxf>
              <font>
                <b/>
                <i val="0"/>
                <color auto="1"/>
              </font>
              <fill>
                <patternFill>
                  <bgColor rgb="FFFFFF00"/>
                </patternFill>
              </fill>
            </x14:dxf>
          </x14:cfRule>
          <x14:cfRule type="containsText" priority="10577" operator="containsText" id="{CCE7C089-7AC5-4A22-82AB-34708105798A}">
            <xm:f>NOT(ISERROR(SEARCH('Listados Datos'!$T$6,AW297)))</xm:f>
            <xm:f>'Listados Datos'!$T$6</xm:f>
            <x14:dxf>
              <font>
                <b/>
                <i val="0"/>
              </font>
              <fill>
                <patternFill>
                  <bgColor rgb="FF92D050"/>
                </patternFill>
              </fill>
            </x14:dxf>
          </x14:cfRule>
          <xm:sqref>AW297</xm:sqref>
        </x14:conditionalFormatting>
        <x14:conditionalFormatting xmlns:xm="http://schemas.microsoft.com/office/excel/2006/main">
          <x14:cfRule type="containsText" priority="10564" operator="containsText" id="{70C08D3C-8FC2-4FD9-BB8C-18F746D48BDD}">
            <xm:f>NOT(ISERROR(SEARCH('Listados Datos'!$P$3,AU297)))</xm:f>
            <xm:f>'Listados Datos'!$P$3</xm:f>
            <x14:dxf>
              <fill>
                <patternFill>
                  <bgColor rgb="FF99CC00"/>
                </patternFill>
              </fill>
            </x14:dxf>
          </x14:cfRule>
          <x14:cfRule type="containsText" priority="10565" operator="containsText" id="{62CD0B5A-AE2E-4CA4-A553-8773F7C981D7}">
            <xm:f>NOT(ISERROR(SEARCH('Listados Datos'!$P$4,AU297)))</xm:f>
            <xm:f>'Listados Datos'!$P$4</xm:f>
            <x14:dxf>
              <fill>
                <patternFill>
                  <bgColor rgb="FF33CC33"/>
                </patternFill>
              </fill>
            </x14:dxf>
          </x14:cfRule>
          <x14:cfRule type="containsText" priority="10566" operator="containsText" id="{CA7ABC46-F811-4375-B2D2-D18B6F9B308B}">
            <xm:f>NOT(ISERROR(SEARCH('Listados Datos'!$P$5,AU297)))</xm:f>
            <xm:f>'Listados Datos'!$P$5</xm:f>
            <x14:dxf>
              <fill>
                <patternFill>
                  <bgColor rgb="FFFFFF00"/>
                </patternFill>
              </fill>
            </x14:dxf>
          </x14:cfRule>
          <x14:cfRule type="containsText" priority="10567" operator="containsText" id="{0C44286C-FDE4-4323-B5F2-B461893B3B22}">
            <xm:f>NOT(ISERROR(SEARCH('Listados Datos'!$P$6,AU297)))</xm:f>
            <xm:f>'Listados Datos'!$P$6</xm:f>
            <x14:dxf>
              <fill>
                <patternFill>
                  <bgColor rgb="FFFFC000"/>
                </patternFill>
              </fill>
            </x14:dxf>
          </x14:cfRule>
          <x14:cfRule type="containsText" priority="10568" operator="containsText" id="{3216A52D-17EA-4924-96E6-E04A537AC03B}">
            <xm:f>NOT(ISERROR(SEARCH('Listados Datos'!$P$7,AU297)))</xm:f>
            <xm:f>'Listados Datos'!$P$7</xm:f>
            <x14:dxf>
              <fill>
                <patternFill>
                  <bgColor rgb="FFFF0000"/>
                </patternFill>
              </fill>
            </x14:dxf>
          </x14:cfRule>
          <xm:sqref>AU297</xm:sqref>
        </x14:conditionalFormatting>
        <x14:conditionalFormatting xmlns:xm="http://schemas.microsoft.com/office/excel/2006/main">
          <x14:cfRule type="containsText" priority="10532" operator="containsText" id="{770FF651-752A-44BE-AD30-AEA972D92B69}">
            <xm:f>NOT(ISERROR(SEARCH('Listados Datos'!$T$3,AW294)))</xm:f>
            <xm:f>'Listados Datos'!$T$3</xm:f>
            <x14:dxf>
              <fill>
                <patternFill patternType="solid">
                  <bgColor rgb="FFC00000"/>
                </patternFill>
              </fill>
            </x14:dxf>
          </x14:cfRule>
          <x14:cfRule type="containsText" priority="10533" operator="containsText" id="{57ACBCB1-3971-479F-B3A1-8B0E4E40E314}">
            <xm:f>NOT(ISERROR(SEARCH('Listados Datos'!$T$4,AW294)))</xm:f>
            <xm:f>'Listados Datos'!$T$4</xm:f>
            <x14:dxf>
              <font>
                <b/>
                <i val="0"/>
                <color theme="0"/>
              </font>
              <fill>
                <patternFill>
                  <bgColor rgb="FFE26B0A"/>
                </patternFill>
              </fill>
            </x14:dxf>
          </x14:cfRule>
          <x14:cfRule type="containsText" priority="10534" operator="containsText" id="{4FBB7006-39A3-4995-A90B-3EF3329A9E71}">
            <xm:f>NOT(ISERROR(SEARCH('Listados Datos'!$T$5,AW294)))</xm:f>
            <xm:f>'Listados Datos'!$T$5</xm:f>
            <x14:dxf>
              <font>
                <b/>
                <i val="0"/>
                <color auto="1"/>
              </font>
              <fill>
                <patternFill>
                  <bgColor rgb="FFFFFF00"/>
                </patternFill>
              </fill>
            </x14:dxf>
          </x14:cfRule>
          <x14:cfRule type="containsText" priority="10535" operator="containsText" id="{64BD0821-AD9E-40DB-A4C3-865332577849}">
            <xm:f>NOT(ISERROR(SEARCH('Listados Datos'!$T$6,AW294)))</xm:f>
            <xm:f>'Listados Datos'!$T$6</xm:f>
            <x14:dxf>
              <font>
                <b/>
                <i val="0"/>
              </font>
              <fill>
                <patternFill>
                  <bgColor rgb="FF92D050"/>
                </patternFill>
              </fill>
            </x14:dxf>
          </x14:cfRule>
          <xm:sqref>AW294</xm:sqref>
        </x14:conditionalFormatting>
        <x14:conditionalFormatting xmlns:xm="http://schemas.microsoft.com/office/excel/2006/main">
          <x14:cfRule type="containsText" priority="10522" operator="containsText" id="{BD6774F4-8967-4C59-84C4-15D657C188C4}">
            <xm:f>NOT(ISERROR(SEARCH('Listados Datos'!$P$3,AU294)))</xm:f>
            <xm:f>'Listados Datos'!$P$3</xm:f>
            <x14:dxf>
              <fill>
                <patternFill>
                  <bgColor rgb="FF99CC00"/>
                </patternFill>
              </fill>
            </x14:dxf>
          </x14:cfRule>
          <x14:cfRule type="containsText" priority="10523" operator="containsText" id="{F94334EB-442E-4B2F-809E-4266843DE4EC}">
            <xm:f>NOT(ISERROR(SEARCH('Listados Datos'!$P$4,AU294)))</xm:f>
            <xm:f>'Listados Datos'!$P$4</xm:f>
            <x14:dxf>
              <fill>
                <patternFill>
                  <bgColor rgb="FF33CC33"/>
                </patternFill>
              </fill>
            </x14:dxf>
          </x14:cfRule>
          <x14:cfRule type="containsText" priority="10524" operator="containsText" id="{FD8AD731-48D8-40AB-8619-F09A4F79FF64}">
            <xm:f>NOT(ISERROR(SEARCH('Listados Datos'!$P$5,AU294)))</xm:f>
            <xm:f>'Listados Datos'!$P$5</xm:f>
            <x14:dxf>
              <fill>
                <patternFill>
                  <bgColor rgb="FFFFFF00"/>
                </patternFill>
              </fill>
            </x14:dxf>
          </x14:cfRule>
          <x14:cfRule type="containsText" priority="10525" operator="containsText" id="{E6C461B9-A806-4D65-AFAA-2C9326992946}">
            <xm:f>NOT(ISERROR(SEARCH('Listados Datos'!$P$6,AU294)))</xm:f>
            <xm:f>'Listados Datos'!$P$6</xm:f>
            <x14:dxf>
              <fill>
                <patternFill>
                  <bgColor rgb="FFFFC000"/>
                </patternFill>
              </fill>
            </x14:dxf>
          </x14:cfRule>
          <x14:cfRule type="containsText" priority="10526" operator="containsText" id="{F9696BE0-07CD-411B-B53E-B1EA80E55BD7}">
            <xm:f>NOT(ISERROR(SEARCH('Listados Datos'!$P$7,AU294)))</xm:f>
            <xm:f>'Listados Datos'!$P$7</xm:f>
            <x14:dxf>
              <fill>
                <patternFill>
                  <bgColor rgb="FFFF0000"/>
                </patternFill>
              </fill>
            </x14:dxf>
          </x14:cfRule>
          <xm:sqref>AU294</xm:sqref>
        </x14:conditionalFormatting>
        <x14:conditionalFormatting xmlns:xm="http://schemas.microsoft.com/office/excel/2006/main">
          <x14:cfRule type="containsText" priority="10640" operator="containsText" id="{F60051CE-49BD-426B-A695-2C1D7D430934}">
            <xm:f>NOT(ISERROR(SEARCH('Listados Datos'!$T$3,AE292)))</xm:f>
            <xm:f>'Listados Datos'!$T$3</xm:f>
            <x14:dxf>
              <fill>
                <patternFill patternType="solid">
                  <bgColor rgb="FFC00000"/>
                </patternFill>
              </fill>
            </x14:dxf>
          </x14:cfRule>
          <x14:cfRule type="containsText" priority="10641" operator="containsText" id="{1CE56E3E-BC97-49B9-A5A5-72307C366070}">
            <xm:f>NOT(ISERROR(SEARCH('Listados Datos'!$T$4,AE292)))</xm:f>
            <xm:f>'Listados Datos'!$T$4</xm:f>
            <x14:dxf>
              <font>
                <b/>
                <i val="0"/>
                <color theme="0"/>
              </font>
              <fill>
                <patternFill>
                  <bgColor rgb="FFE26B0A"/>
                </patternFill>
              </fill>
            </x14:dxf>
          </x14:cfRule>
          <x14:cfRule type="containsText" priority="10642" operator="containsText" id="{791C9F75-5BFF-4641-879B-BC0EFD59943A}">
            <xm:f>NOT(ISERROR(SEARCH('Listados Datos'!$T$5,AE292)))</xm:f>
            <xm:f>'Listados Datos'!$T$5</xm:f>
            <x14:dxf>
              <font>
                <b/>
                <i val="0"/>
                <color auto="1"/>
              </font>
              <fill>
                <patternFill>
                  <bgColor rgb="FFFFFF00"/>
                </patternFill>
              </fill>
            </x14:dxf>
          </x14:cfRule>
          <x14:cfRule type="containsText" priority="10643" operator="containsText" id="{5527C425-43B4-4AEC-8B64-79E1DA8C3B9E}">
            <xm:f>NOT(ISERROR(SEARCH('Listados Datos'!$T$6,AE292)))</xm:f>
            <xm:f>'Listados Datos'!$T$6</xm:f>
            <x14:dxf>
              <font>
                <b/>
                <i val="0"/>
              </font>
              <fill>
                <patternFill>
                  <bgColor rgb="FF92D050"/>
                </patternFill>
              </fill>
            </x14:dxf>
          </x14:cfRule>
          <xm:sqref>AE292:AF293 AE297:AF297</xm:sqref>
        </x14:conditionalFormatting>
        <x14:conditionalFormatting xmlns:xm="http://schemas.microsoft.com/office/excel/2006/main">
          <x14:cfRule type="containsText" priority="10636" operator="containsText" id="{B50C1271-2DD2-490D-A803-3323D609C0AA}">
            <xm:f>NOT(ISERROR(SEARCH('Listados Datos'!$T$3,AA292)))</xm:f>
            <xm:f>'Listados Datos'!$T$3</xm:f>
            <x14:dxf>
              <fill>
                <patternFill patternType="solid">
                  <bgColor rgb="FFC00000"/>
                </patternFill>
              </fill>
            </x14:dxf>
          </x14:cfRule>
          <x14:cfRule type="containsText" priority="10637" operator="containsText" id="{B78918FE-5BCA-4FE8-8075-B5CA2DC817E5}">
            <xm:f>NOT(ISERROR(SEARCH('Listados Datos'!$T$4,AA292)))</xm:f>
            <xm:f>'Listados Datos'!$T$4</xm:f>
            <x14:dxf>
              <font>
                <b/>
                <i val="0"/>
                <color theme="0"/>
              </font>
              <fill>
                <patternFill>
                  <bgColor rgb="FFE26B0A"/>
                </patternFill>
              </fill>
            </x14:dxf>
          </x14:cfRule>
          <x14:cfRule type="containsText" priority="10638" operator="containsText" id="{21BBA292-3488-4DF5-A157-A79075678B46}">
            <xm:f>NOT(ISERROR(SEARCH('Listados Datos'!$T$5,AA292)))</xm:f>
            <xm:f>'Listados Datos'!$T$5</xm:f>
            <x14:dxf>
              <font>
                <b/>
                <i val="0"/>
                <color auto="1"/>
              </font>
              <fill>
                <patternFill>
                  <bgColor rgb="FFFFFF00"/>
                </patternFill>
              </fill>
            </x14:dxf>
          </x14:cfRule>
          <x14:cfRule type="containsText" priority="10639" operator="containsText" id="{E8ECACB6-136E-481D-A6E0-9771FBFE62E8}">
            <xm:f>NOT(ISERROR(SEARCH('Listados Datos'!$T$6,AA292)))</xm:f>
            <xm:f>'Listados Datos'!$T$6</xm:f>
            <x14:dxf>
              <font>
                <b/>
                <i val="0"/>
              </font>
              <fill>
                <patternFill>
                  <bgColor rgb="FF92D050"/>
                </patternFill>
              </fill>
            </x14:dxf>
          </x14:cfRule>
          <xm:sqref>AA292:AA293</xm:sqref>
        </x14:conditionalFormatting>
        <x14:conditionalFormatting xmlns:xm="http://schemas.microsoft.com/office/excel/2006/main">
          <x14:cfRule type="containsText" priority="10626" operator="containsText" id="{4BD35AD6-4988-4D1C-868C-140AB9FF090F}">
            <xm:f>NOT(ISERROR(SEARCH('Listados Datos'!$P$3,Y292)))</xm:f>
            <xm:f>'Listados Datos'!$P$3</xm:f>
            <x14:dxf>
              <fill>
                <patternFill>
                  <bgColor rgb="FF99CC00"/>
                </patternFill>
              </fill>
            </x14:dxf>
          </x14:cfRule>
          <x14:cfRule type="containsText" priority="10627" operator="containsText" id="{C5730E0A-8AFC-43A8-8F52-6733E2B18224}">
            <xm:f>NOT(ISERROR(SEARCH('Listados Datos'!$P$4,Y292)))</xm:f>
            <xm:f>'Listados Datos'!$P$4</xm:f>
            <x14:dxf>
              <fill>
                <patternFill>
                  <bgColor rgb="FF33CC33"/>
                </patternFill>
              </fill>
            </x14:dxf>
          </x14:cfRule>
          <x14:cfRule type="containsText" priority="10628" operator="containsText" id="{624A2BC1-EE07-47F8-A350-92FAD382AB04}">
            <xm:f>NOT(ISERROR(SEARCH('Listados Datos'!$P$5,Y292)))</xm:f>
            <xm:f>'Listados Datos'!$P$5</xm:f>
            <x14:dxf>
              <fill>
                <patternFill>
                  <bgColor rgb="FFFFFF00"/>
                </patternFill>
              </fill>
            </x14:dxf>
          </x14:cfRule>
          <x14:cfRule type="containsText" priority="10629" operator="containsText" id="{37FCAE53-31CD-4675-8107-1E2A7709D22E}">
            <xm:f>NOT(ISERROR(SEARCH('Listados Datos'!$P$6,Y292)))</xm:f>
            <xm:f>'Listados Datos'!$P$6</xm:f>
            <x14:dxf>
              <fill>
                <patternFill>
                  <bgColor rgb="FFFFC000"/>
                </patternFill>
              </fill>
            </x14:dxf>
          </x14:cfRule>
          <x14:cfRule type="containsText" priority="10630" operator="containsText" id="{20A31308-1145-446A-9DD8-25C1BF0AFC32}">
            <xm:f>NOT(ISERROR(SEARCH('Listados Datos'!$P$7,Y292)))</xm:f>
            <xm:f>'Listados Datos'!$P$7</xm:f>
            <x14:dxf>
              <fill>
                <patternFill>
                  <bgColor rgb="FFFF0000"/>
                </patternFill>
              </fill>
            </x14:dxf>
          </x14:cfRule>
          <xm:sqref>Y292:Y293</xm:sqref>
        </x14:conditionalFormatting>
        <x14:conditionalFormatting xmlns:xm="http://schemas.microsoft.com/office/excel/2006/main">
          <x14:cfRule type="containsText" priority="10602" operator="containsText" id="{2315CAAD-33A7-4F2D-9329-0C20E11C3CCC}">
            <xm:f>NOT(ISERROR(SEARCH('Listados Datos'!$T$3,AW292)))</xm:f>
            <xm:f>'Listados Datos'!$T$3</xm:f>
            <x14:dxf>
              <fill>
                <patternFill patternType="solid">
                  <bgColor rgb="FFC00000"/>
                </patternFill>
              </fill>
            </x14:dxf>
          </x14:cfRule>
          <x14:cfRule type="containsText" priority="10603" operator="containsText" id="{D9CD3ABE-071F-44B9-B303-650FD7DA762D}">
            <xm:f>NOT(ISERROR(SEARCH('Listados Datos'!$T$4,AW292)))</xm:f>
            <xm:f>'Listados Datos'!$T$4</xm:f>
            <x14:dxf>
              <font>
                <b/>
                <i val="0"/>
                <color theme="0"/>
              </font>
              <fill>
                <patternFill>
                  <bgColor rgb="FFE26B0A"/>
                </patternFill>
              </fill>
            </x14:dxf>
          </x14:cfRule>
          <x14:cfRule type="containsText" priority="10604" operator="containsText" id="{B643A3AD-16EA-4581-BB07-143603BFEA7C}">
            <xm:f>NOT(ISERROR(SEARCH('Listados Datos'!$T$5,AW292)))</xm:f>
            <xm:f>'Listados Datos'!$T$5</xm:f>
            <x14:dxf>
              <font>
                <b/>
                <i val="0"/>
                <color auto="1"/>
              </font>
              <fill>
                <patternFill>
                  <bgColor rgb="FFFFFF00"/>
                </patternFill>
              </fill>
            </x14:dxf>
          </x14:cfRule>
          <x14:cfRule type="containsText" priority="10605" operator="containsText" id="{90DD06BF-B117-4749-A663-BDAF769CDCD6}">
            <xm:f>NOT(ISERROR(SEARCH('Listados Datos'!$T$6,AW292)))</xm:f>
            <xm:f>'Listados Datos'!$T$6</xm:f>
            <x14:dxf>
              <font>
                <b/>
                <i val="0"/>
              </font>
              <fill>
                <patternFill>
                  <bgColor rgb="FF92D050"/>
                </patternFill>
              </fill>
            </x14:dxf>
          </x14:cfRule>
          <xm:sqref>AW292</xm:sqref>
        </x14:conditionalFormatting>
        <x14:conditionalFormatting xmlns:xm="http://schemas.microsoft.com/office/excel/2006/main">
          <x14:cfRule type="containsText" priority="10592" operator="containsText" id="{8C9AA196-A024-46E3-AB5A-03EC52062C5E}">
            <xm:f>NOT(ISERROR(SEARCH('Listados Datos'!$P$3,AU292)))</xm:f>
            <xm:f>'Listados Datos'!$P$3</xm:f>
            <x14:dxf>
              <fill>
                <patternFill>
                  <bgColor rgb="FF99CC00"/>
                </patternFill>
              </fill>
            </x14:dxf>
          </x14:cfRule>
          <x14:cfRule type="containsText" priority="10593" operator="containsText" id="{1FD85F7A-7599-4AA3-8387-20E95A6117D5}">
            <xm:f>NOT(ISERROR(SEARCH('Listados Datos'!$P$4,AU292)))</xm:f>
            <xm:f>'Listados Datos'!$P$4</xm:f>
            <x14:dxf>
              <fill>
                <patternFill>
                  <bgColor rgb="FF33CC33"/>
                </patternFill>
              </fill>
            </x14:dxf>
          </x14:cfRule>
          <x14:cfRule type="containsText" priority="10594" operator="containsText" id="{34C9C2C7-D35A-4DB0-A858-6AF8C62AE6FD}">
            <xm:f>NOT(ISERROR(SEARCH('Listados Datos'!$P$5,AU292)))</xm:f>
            <xm:f>'Listados Datos'!$P$5</xm:f>
            <x14:dxf>
              <fill>
                <patternFill>
                  <bgColor rgb="FFFFFF00"/>
                </patternFill>
              </fill>
            </x14:dxf>
          </x14:cfRule>
          <x14:cfRule type="containsText" priority="10595" operator="containsText" id="{69A263D3-8F94-4046-8776-B0D206D8FE63}">
            <xm:f>NOT(ISERROR(SEARCH('Listados Datos'!$P$6,AU292)))</xm:f>
            <xm:f>'Listados Datos'!$P$6</xm:f>
            <x14:dxf>
              <fill>
                <patternFill>
                  <bgColor rgb="FFFFC000"/>
                </patternFill>
              </fill>
            </x14:dxf>
          </x14:cfRule>
          <x14:cfRule type="containsText" priority="10596" operator="containsText" id="{B3E7156E-AFAA-4898-841D-850B70617312}">
            <xm:f>NOT(ISERROR(SEARCH('Listados Datos'!$P$7,AU292)))</xm:f>
            <xm:f>'Listados Datos'!$P$7</xm:f>
            <x14:dxf>
              <fill>
                <patternFill>
                  <bgColor rgb="FFFF0000"/>
                </patternFill>
              </fill>
            </x14:dxf>
          </x14:cfRule>
          <xm:sqref>AU292</xm:sqref>
        </x14:conditionalFormatting>
        <x14:conditionalFormatting xmlns:xm="http://schemas.microsoft.com/office/excel/2006/main">
          <x14:cfRule type="containsText" priority="10588" operator="containsText" id="{F7B4E221-BCA0-4D36-8D82-26403D855A16}">
            <xm:f>NOT(ISERROR(SEARCH('Listados Datos'!$T$3,AW293)))</xm:f>
            <xm:f>'Listados Datos'!$T$3</xm:f>
            <x14:dxf>
              <fill>
                <patternFill patternType="solid">
                  <bgColor rgb="FFC00000"/>
                </patternFill>
              </fill>
            </x14:dxf>
          </x14:cfRule>
          <x14:cfRule type="containsText" priority="10589" operator="containsText" id="{FD108DF0-CB33-478C-8DFA-A26BBA48A333}">
            <xm:f>NOT(ISERROR(SEARCH('Listados Datos'!$T$4,AW293)))</xm:f>
            <xm:f>'Listados Datos'!$T$4</xm:f>
            <x14:dxf>
              <font>
                <b/>
                <i val="0"/>
                <color theme="0"/>
              </font>
              <fill>
                <patternFill>
                  <bgColor rgb="FFE26B0A"/>
                </patternFill>
              </fill>
            </x14:dxf>
          </x14:cfRule>
          <x14:cfRule type="containsText" priority="10590" operator="containsText" id="{2811CAB2-EE06-4331-9B51-ADCFF9D98964}">
            <xm:f>NOT(ISERROR(SEARCH('Listados Datos'!$T$5,AW293)))</xm:f>
            <xm:f>'Listados Datos'!$T$5</xm:f>
            <x14:dxf>
              <font>
                <b/>
                <i val="0"/>
                <color auto="1"/>
              </font>
              <fill>
                <patternFill>
                  <bgColor rgb="FFFFFF00"/>
                </patternFill>
              </fill>
            </x14:dxf>
          </x14:cfRule>
          <x14:cfRule type="containsText" priority="10591" operator="containsText" id="{8FB7F253-F192-46F3-BE75-ABF47440415C}">
            <xm:f>NOT(ISERROR(SEARCH('Listados Datos'!$T$6,AW293)))</xm:f>
            <xm:f>'Listados Datos'!$T$6</xm:f>
            <x14:dxf>
              <font>
                <b/>
                <i val="0"/>
              </font>
              <fill>
                <patternFill>
                  <bgColor rgb="FF92D050"/>
                </patternFill>
              </fill>
            </x14:dxf>
          </x14:cfRule>
          <xm:sqref>AW293</xm:sqref>
        </x14:conditionalFormatting>
        <x14:conditionalFormatting xmlns:xm="http://schemas.microsoft.com/office/excel/2006/main">
          <x14:cfRule type="containsText" priority="10578" operator="containsText" id="{A237592D-9DCA-4792-A8E4-675E908B818A}">
            <xm:f>NOT(ISERROR(SEARCH('Listados Datos'!$P$3,AU293)))</xm:f>
            <xm:f>'Listados Datos'!$P$3</xm:f>
            <x14:dxf>
              <fill>
                <patternFill>
                  <bgColor rgb="FF99CC00"/>
                </patternFill>
              </fill>
            </x14:dxf>
          </x14:cfRule>
          <x14:cfRule type="containsText" priority="10579" operator="containsText" id="{C2A4AAD9-2496-4AD9-A1FC-526CF40BA7C6}">
            <xm:f>NOT(ISERROR(SEARCH('Listados Datos'!$P$4,AU293)))</xm:f>
            <xm:f>'Listados Datos'!$P$4</xm:f>
            <x14:dxf>
              <fill>
                <patternFill>
                  <bgColor rgb="FF33CC33"/>
                </patternFill>
              </fill>
            </x14:dxf>
          </x14:cfRule>
          <x14:cfRule type="containsText" priority="10580" operator="containsText" id="{23428DA5-2695-41E7-89F3-49B466C10A4B}">
            <xm:f>NOT(ISERROR(SEARCH('Listados Datos'!$P$5,AU293)))</xm:f>
            <xm:f>'Listados Datos'!$P$5</xm:f>
            <x14:dxf>
              <fill>
                <patternFill>
                  <bgColor rgb="FFFFFF00"/>
                </patternFill>
              </fill>
            </x14:dxf>
          </x14:cfRule>
          <x14:cfRule type="containsText" priority="10581" operator="containsText" id="{849F207A-61F3-4122-A50E-A379B47A0AE5}">
            <xm:f>NOT(ISERROR(SEARCH('Listados Datos'!$P$6,AU293)))</xm:f>
            <xm:f>'Listados Datos'!$P$6</xm:f>
            <x14:dxf>
              <fill>
                <patternFill>
                  <bgColor rgb="FFFFC000"/>
                </patternFill>
              </fill>
            </x14:dxf>
          </x14:cfRule>
          <x14:cfRule type="containsText" priority="10582" operator="containsText" id="{F63F8312-4EFA-42D1-9ACE-464783421BCD}">
            <xm:f>NOT(ISERROR(SEARCH('Listados Datos'!$P$7,AU293)))</xm:f>
            <xm:f>'Listados Datos'!$P$7</xm:f>
            <x14:dxf>
              <fill>
                <patternFill>
                  <bgColor rgb="FFFF0000"/>
                </patternFill>
              </fill>
            </x14:dxf>
          </x14:cfRule>
          <xm:sqref>AU293</xm:sqref>
        </x14:conditionalFormatting>
        <x14:conditionalFormatting xmlns:xm="http://schemas.microsoft.com/office/excel/2006/main">
          <x14:cfRule type="containsText" priority="10560" operator="containsText" id="{D951D3B6-5672-4DBA-955B-9EAFA074DE43}">
            <xm:f>NOT(ISERROR(SEARCH('Listados Datos'!$T$3,AE294)))</xm:f>
            <xm:f>'Listados Datos'!$T$3</xm:f>
            <x14:dxf>
              <fill>
                <patternFill patternType="solid">
                  <bgColor rgb="FFC00000"/>
                </patternFill>
              </fill>
            </x14:dxf>
          </x14:cfRule>
          <x14:cfRule type="containsText" priority="10561" operator="containsText" id="{80AC4598-725D-44F9-BECD-6894A0DA2A55}">
            <xm:f>NOT(ISERROR(SEARCH('Listados Datos'!$T$4,AE294)))</xm:f>
            <xm:f>'Listados Datos'!$T$4</xm:f>
            <x14:dxf>
              <font>
                <b/>
                <i val="0"/>
                <color theme="0"/>
              </font>
              <fill>
                <patternFill>
                  <bgColor rgb="FFE26B0A"/>
                </patternFill>
              </fill>
            </x14:dxf>
          </x14:cfRule>
          <x14:cfRule type="containsText" priority="10562" operator="containsText" id="{DA07F3D5-82DE-4F7B-A737-636A20A300C0}">
            <xm:f>NOT(ISERROR(SEARCH('Listados Datos'!$T$5,AE294)))</xm:f>
            <xm:f>'Listados Datos'!$T$5</xm:f>
            <x14:dxf>
              <font>
                <b/>
                <i val="0"/>
                <color auto="1"/>
              </font>
              <fill>
                <patternFill>
                  <bgColor rgb="FFFFFF00"/>
                </patternFill>
              </fill>
            </x14:dxf>
          </x14:cfRule>
          <x14:cfRule type="containsText" priority="10563" operator="containsText" id="{B81FC71B-7091-4532-B1D6-EAB53B3A149E}">
            <xm:f>NOT(ISERROR(SEARCH('Listados Datos'!$T$6,AE294)))</xm:f>
            <xm:f>'Listados Datos'!$T$6</xm:f>
            <x14:dxf>
              <font>
                <b/>
                <i val="0"/>
              </font>
              <fill>
                <patternFill>
                  <bgColor rgb="FF92D050"/>
                </patternFill>
              </fill>
            </x14:dxf>
          </x14:cfRule>
          <xm:sqref>AE294:AF295</xm:sqref>
        </x14:conditionalFormatting>
        <x14:conditionalFormatting xmlns:xm="http://schemas.microsoft.com/office/excel/2006/main">
          <x14:cfRule type="containsText" priority="10556" operator="containsText" id="{AD48037E-6E56-40C5-9CA2-4CB47C196D62}">
            <xm:f>NOT(ISERROR(SEARCH('Listados Datos'!$T$3,AA294)))</xm:f>
            <xm:f>'Listados Datos'!$T$3</xm:f>
            <x14:dxf>
              <fill>
                <patternFill patternType="solid">
                  <bgColor rgb="FFC00000"/>
                </patternFill>
              </fill>
            </x14:dxf>
          </x14:cfRule>
          <x14:cfRule type="containsText" priority="10557" operator="containsText" id="{E976B656-7CA5-49F6-AB21-8D7F48909702}">
            <xm:f>NOT(ISERROR(SEARCH('Listados Datos'!$T$4,AA294)))</xm:f>
            <xm:f>'Listados Datos'!$T$4</xm:f>
            <x14:dxf>
              <font>
                <b/>
                <i val="0"/>
                <color theme="0"/>
              </font>
              <fill>
                <patternFill>
                  <bgColor rgb="FFE26B0A"/>
                </patternFill>
              </fill>
            </x14:dxf>
          </x14:cfRule>
          <x14:cfRule type="containsText" priority="10558" operator="containsText" id="{195E2ECB-33B5-4D05-ADAC-A9C664305A8C}">
            <xm:f>NOT(ISERROR(SEARCH('Listados Datos'!$T$5,AA294)))</xm:f>
            <xm:f>'Listados Datos'!$T$5</xm:f>
            <x14:dxf>
              <font>
                <b/>
                <i val="0"/>
                <color auto="1"/>
              </font>
              <fill>
                <patternFill>
                  <bgColor rgb="FFFFFF00"/>
                </patternFill>
              </fill>
            </x14:dxf>
          </x14:cfRule>
          <x14:cfRule type="containsText" priority="10559" operator="containsText" id="{76212D1F-E0C5-46ED-B003-8D96FDEB78F6}">
            <xm:f>NOT(ISERROR(SEARCH('Listados Datos'!$T$6,AA294)))</xm:f>
            <xm:f>'Listados Datos'!$T$6</xm:f>
            <x14:dxf>
              <font>
                <b/>
                <i val="0"/>
              </font>
              <fill>
                <patternFill>
                  <bgColor rgb="FF92D050"/>
                </patternFill>
              </fill>
            </x14:dxf>
          </x14:cfRule>
          <xm:sqref>AA294:AA295</xm:sqref>
        </x14:conditionalFormatting>
        <x14:conditionalFormatting xmlns:xm="http://schemas.microsoft.com/office/excel/2006/main">
          <x14:cfRule type="containsText" priority="10546" operator="containsText" id="{36B02609-56ED-495C-AB45-6E4903742EE7}">
            <xm:f>NOT(ISERROR(SEARCH('Listados Datos'!$P$3,Y294)))</xm:f>
            <xm:f>'Listados Datos'!$P$3</xm:f>
            <x14:dxf>
              <fill>
                <patternFill>
                  <bgColor rgb="FF99CC00"/>
                </patternFill>
              </fill>
            </x14:dxf>
          </x14:cfRule>
          <x14:cfRule type="containsText" priority="10547" operator="containsText" id="{110E358A-814A-409B-BEB1-40F8155EE1D3}">
            <xm:f>NOT(ISERROR(SEARCH('Listados Datos'!$P$4,Y294)))</xm:f>
            <xm:f>'Listados Datos'!$P$4</xm:f>
            <x14:dxf>
              <fill>
                <patternFill>
                  <bgColor rgb="FF33CC33"/>
                </patternFill>
              </fill>
            </x14:dxf>
          </x14:cfRule>
          <x14:cfRule type="containsText" priority="10548" operator="containsText" id="{2B5C9170-8DAC-4101-96A9-EBF2AE9D8C50}">
            <xm:f>NOT(ISERROR(SEARCH('Listados Datos'!$P$5,Y294)))</xm:f>
            <xm:f>'Listados Datos'!$P$5</xm:f>
            <x14:dxf>
              <fill>
                <patternFill>
                  <bgColor rgb="FFFFFF00"/>
                </patternFill>
              </fill>
            </x14:dxf>
          </x14:cfRule>
          <x14:cfRule type="containsText" priority="10549" operator="containsText" id="{32D327FB-BFC2-4F69-A285-E488E4425D60}">
            <xm:f>NOT(ISERROR(SEARCH('Listados Datos'!$P$6,Y294)))</xm:f>
            <xm:f>'Listados Datos'!$P$6</xm:f>
            <x14:dxf>
              <fill>
                <patternFill>
                  <bgColor rgb="FFFFC000"/>
                </patternFill>
              </fill>
            </x14:dxf>
          </x14:cfRule>
          <x14:cfRule type="containsText" priority="10550" operator="containsText" id="{93727053-4903-4C70-BC6C-F09A0514F1A2}">
            <xm:f>NOT(ISERROR(SEARCH('Listados Datos'!$P$7,Y294)))</xm:f>
            <xm:f>'Listados Datos'!$P$7</xm:f>
            <x14:dxf>
              <fill>
                <patternFill>
                  <bgColor rgb="FFFF0000"/>
                </patternFill>
              </fill>
            </x14:dxf>
          </x14:cfRule>
          <xm:sqref>Y294:Y295</xm:sqref>
        </x14:conditionalFormatting>
        <x14:conditionalFormatting xmlns:xm="http://schemas.microsoft.com/office/excel/2006/main">
          <x14:cfRule type="containsText" priority="10518" operator="containsText" id="{DD115489-207E-4816-9C28-BE2C35B01AEA}">
            <xm:f>NOT(ISERROR(SEARCH('Listados Datos'!$T$3,AW295)))</xm:f>
            <xm:f>'Listados Datos'!$T$3</xm:f>
            <x14:dxf>
              <fill>
                <patternFill patternType="solid">
                  <bgColor rgb="FFC00000"/>
                </patternFill>
              </fill>
            </x14:dxf>
          </x14:cfRule>
          <x14:cfRule type="containsText" priority="10519" operator="containsText" id="{1FE39F61-A05D-4021-9844-86343E9B6D4F}">
            <xm:f>NOT(ISERROR(SEARCH('Listados Datos'!$T$4,AW295)))</xm:f>
            <xm:f>'Listados Datos'!$T$4</xm:f>
            <x14:dxf>
              <font>
                <b/>
                <i val="0"/>
                <color theme="0"/>
              </font>
              <fill>
                <patternFill>
                  <bgColor rgb="FFE26B0A"/>
                </patternFill>
              </fill>
            </x14:dxf>
          </x14:cfRule>
          <x14:cfRule type="containsText" priority="10520" operator="containsText" id="{A7F6DD1D-89B2-4971-BE14-B72CAD2B813C}">
            <xm:f>NOT(ISERROR(SEARCH('Listados Datos'!$T$5,AW295)))</xm:f>
            <xm:f>'Listados Datos'!$T$5</xm:f>
            <x14:dxf>
              <font>
                <b/>
                <i val="0"/>
                <color auto="1"/>
              </font>
              <fill>
                <patternFill>
                  <bgColor rgb="FFFFFF00"/>
                </patternFill>
              </fill>
            </x14:dxf>
          </x14:cfRule>
          <x14:cfRule type="containsText" priority="10521" operator="containsText" id="{2395124F-14D8-4FC5-ABB0-45EA57FC46A4}">
            <xm:f>NOT(ISERROR(SEARCH('Listados Datos'!$T$6,AW295)))</xm:f>
            <xm:f>'Listados Datos'!$T$6</xm:f>
            <x14:dxf>
              <font>
                <b/>
                <i val="0"/>
              </font>
              <fill>
                <patternFill>
                  <bgColor rgb="FF92D050"/>
                </patternFill>
              </fill>
            </x14:dxf>
          </x14:cfRule>
          <xm:sqref>AW295</xm:sqref>
        </x14:conditionalFormatting>
        <x14:conditionalFormatting xmlns:xm="http://schemas.microsoft.com/office/excel/2006/main">
          <x14:cfRule type="containsText" priority="10438" operator="containsText" id="{89613AAF-37E4-4948-86A7-9297157B789E}">
            <xm:f>NOT(ISERROR(SEARCH('Listados Datos'!$T$3,AW291)))</xm:f>
            <xm:f>'Listados Datos'!$T$3</xm:f>
            <x14:dxf>
              <fill>
                <patternFill patternType="solid">
                  <bgColor rgb="FFC00000"/>
                </patternFill>
              </fill>
            </x14:dxf>
          </x14:cfRule>
          <x14:cfRule type="containsText" priority="10439" operator="containsText" id="{AB2985C3-1056-4996-81E6-8581DD91532D}">
            <xm:f>NOT(ISERROR(SEARCH('Listados Datos'!$T$4,AW291)))</xm:f>
            <xm:f>'Listados Datos'!$T$4</xm:f>
            <x14:dxf>
              <font>
                <b/>
                <i val="0"/>
                <color theme="0"/>
              </font>
              <fill>
                <patternFill>
                  <bgColor rgb="FFE26B0A"/>
                </patternFill>
              </fill>
            </x14:dxf>
          </x14:cfRule>
          <x14:cfRule type="containsText" priority="10440" operator="containsText" id="{B12101A4-7751-432A-9299-456624693F59}">
            <xm:f>NOT(ISERROR(SEARCH('Listados Datos'!$T$5,AW291)))</xm:f>
            <xm:f>'Listados Datos'!$T$5</xm:f>
            <x14:dxf>
              <font>
                <b/>
                <i val="0"/>
                <color auto="1"/>
              </font>
              <fill>
                <patternFill>
                  <bgColor rgb="FFFFFF00"/>
                </patternFill>
              </fill>
            </x14:dxf>
          </x14:cfRule>
          <x14:cfRule type="containsText" priority="10441" operator="containsText" id="{7B12D6A6-5B05-47A5-A864-A87F7FE7D02C}">
            <xm:f>NOT(ISERROR(SEARCH('Listados Datos'!$T$6,AW291)))</xm:f>
            <xm:f>'Listados Datos'!$T$6</xm:f>
            <x14:dxf>
              <font>
                <b/>
                <i val="0"/>
              </font>
              <fill>
                <patternFill>
                  <bgColor rgb="FF92D050"/>
                </patternFill>
              </fill>
            </x14:dxf>
          </x14:cfRule>
          <xm:sqref>AW291</xm:sqref>
        </x14:conditionalFormatting>
        <x14:conditionalFormatting xmlns:xm="http://schemas.microsoft.com/office/excel/2006/main">
          <x14:cfRule type="containsText" priority="10428" operator="containsText" id="{48F32E09-D8EC-4860-80F5-43043ABE62DB}">
            <xm:f>NOT(ISERROR(SEARCH('Listados Datos'!$P$3,AU291)))</xm:f>
            <xm:f>'Listados Datos'!$P$3</xm:f>
            <x14:dxf>
              <fill>
                <patternFill>
                  <bgColor rgb="FF99CC00"/>
                </patternFill>
              </fill>
            </x14:dxf>
          </x14:cfRule>
          <x14:cfRule type="containsText" priority="10429" operator="containsText" id="{ED903267-0C73-4015-BB1B-2ED8BC03BE32}">
            <xm:f>NOT(ISERROR(SEARCH('Listados Datos'!$P$4,AU291)))</xm:f>
            <xm:f>'Listados Datos'!$P$4</xm:f>
            <x14:dxf>
              <fill>
                <patternFill>
                  <bgColor rgb="FF33CC33"/>
                </patternFill>
              </fill>
            </x14:dxf>
          </x14:cfRule>
          <x14:cfRule type="containsText" priority="10430" operator="containsText" id="{DA33CBAE-8639-48B0-8901-FEDA51D08102}">
            <xm:f>NOT(ISERROR(SEARCH('Listados Datos'!$P$5,AU291)))</xm:f>
            <xm:f>'Listados Datos'!$P$5</xm:f>
            <x14:dxf>
              <fill>
                <patternFill>
                  <bgColor rgb="FFFFFF00"/>
                </patternFill>
              </fill>
            </x14:dxf>
          </x14:cfRule>
          <x14:cfRule type="containsText" priority="10431" operator="containsText" id="{34529288-BF9E-414E-A560-06216B523E6C}">
            <xm:f>NOT(ISERROR(SEARCH('Listados Datos'!$P$6,AU291)))</xm:f>
            <xm:f>'Listados Datos'!$P$6</xm:f>
            <x14:dxf>
              <fill>
                <patternFill>
                  <bgColor rgb="FFFFC000"/>
                </patternFill>
              </fill>
            </x14:dxf>
          </x14:cfRule>
          <x14:cfRule type="containsText" priority="10432" operator="containsText" id="{10463444-E75E-404F-A969-9D725979DE43}">
            <xm:f>NOT(ISERROR(SEARCH('Listados Datos'!$P$7,AU291)))</xm:f>
            <xm:f>'Listados Datos'!$P$7</xm:f>
            <x14:dxf>
              <fill>
                <patternFill>
                  <bgColor rgb="FFFF0000"/>
                </patternFill>
              </fill>
            </x14:dxf>
          </x14:cfRule>
          <xm:sqref>AU291</xm:sqref>
        </x14:conditionalFormatting>
        <x14:conditionalFormatting xmlns:xm="http://schemas.microsoft.com/office/excel/2006/main">
          <x14:cfRule type="containsText" priority="10396" operator="containsText" id="{F9D69AC5-5BB2-459F-A685-9039290FDFF5}">
            <xm:f>NOT(ISERROR(SEARCH('Listados Datos'!$T$3,AW288)))</xm:f>
            <xm:f>'Listados Datos'!$T$3</xm:f>
            <x14:dxf>
              <fill>
                <patternFill patternType="solid">
                  <bgColor rgb="FFC00000"/>
                </patternFill>
              </fill>
            </x14:dxf>
          </x14:cfRule>
          <x14:cfRule type="containsText" priority="10397" operator="containsText" id="{57FE08A2-2F6B-4DB8-AFAE-1C793A3EC40F}">
            <xm:f>NOT(ISERROR(SEARCH('Listados Datos'!$T$4,AW288)))</xm:f>
            <xm:f>'Listados Datos'!$T$4</xm:f>
            <x14:dxf>
              <font>
                <b/>
                <i val="0"/>
                <color theme="0"/>
              </font>
              <fill>
                <patternFill>
                  <bgColor rgb="FFE26B0A"/>
                </patternFill>
              </fill>
            </x14:dxf>
          </x14:cfRule>
          <x14:cfRule type="containsText" priority="10398" operator="containsText" id="{045EEF78-A219-4749-AE53-C3517158019D}">
            <xm:f>NOT(ISERROR(SEARCH('Listados Datos'!$T$5,AW288)))</xm:f>
            <xm:f>'Listados Datos'!$T$5</xm:f>
            <x14:dxf>
              <font>
                <b/>
                <i val="0"/>
                <color auto="1"/>
              </font>
              <fill>
                <patternFill>
                  <bgColor rgb="FFFFFF00"/>
                </patternFill>
              </fill>
            </x14:dxf>
          </x14:cfRule>
          <x14:cfRule type="containsText" priority="10399" operator="containsText" id="{8A614D78-5CD2-4092-AD2B-294538BAA3D4}">
            <xm:f>NOT(ISERROR(SEARCH('Listados Datos'!$T$6,AW288)))</xm:f>
            <xm:f>'Listados Datos'!$T$6</xm:f>
            <x14:dxf>
              <font>
                <b/>
                <i val="0"/>
              </font>
              <fill>
                <patternFill>
                  <bgColor rgb="FF92D050"/>
                </patternFill>
              </fill>
            </x14:dxf>
          </x14:cfRule>
          <xm:sqref>AW288</xm:sqref>
        </x14:conditionalFormatting>
        <x14:conditionalFormatting xmlns:xm="http://schemas.microsoft.com/office/excel/2006/main">
          <x14:cfRule type="containsText" priority="10386" operator="containsText" id="{55AF5B93-2E29-40A0-9851-D9B1B5C70251}">
            <xm:f>NOT(ISERROR(SEARCH('Listados Datos'!$P$3,AU288)))</xm:f>
            <xm:f>'Listados Datos'!$P$3</xm:f>
            <x14:dxf>
              <fill>
                <patternFill>
                  <bgColor rgb="FF99CC00"/>
                </patternFill>
              </fill>
            </x14:dxf>
          </x14:cfRule>
          <x14:cfRule type="containsText" priority="10387" operator="containsText" id="{95CF4775-5E5D-4064-A4DD-D15A1D7E60DF}">
            <xm:f>NOT(ISERROR(SEARCH('Listados Datos'!$P$4,AU288)))</xm:f>
            <xm:f>'Listados Datos'!$P$4</xm:f>
            <x14:dxf>
              <fill>
                <patternFill>
                  <bgColor rgb="FF33CC33"/>
                </patternFill>
              </fill>
            </x14:dxf>
          </x14:cfRule>
          <x14:cfRule type="containsText" priority="10388" operator="containsText" id="{8D27B1D2-52BA-4217-B23C-F5A3E10EA53B}">
            <xm:f>NOT(ISERROR(SEARCH('Listados Datos'!$P$5,AU288)))</xm:f>
            <xm:f>'Listados Datos'!$P$5</xm:f>
            <x14:dxf>
              <fill>
                <patternFill>
                  <bgColor rgb="FFFFFF00"/>
                </patternFill>
              </fill>
            </x14:dxf>
          </x14:cfRule>
          <x14:cfRule type="containsText" priority="10389" operator="containsText" id="{93F940ED-6D15-47A6-824D-07CC634B8478}">
            <xm:f>NOT(ISERROR(SEARCH('Listados Datos'!$P$6,AU288)))</xm:f>
            <xm:f>'Listados Datos'!$P$6</xm:f>
            <x14:dxf>
              <fill>
                <patternFill>
                  <bgColor rgb="FFFFC000"/>
                </patternFill>
              </fill>
            </x14:dxf>
          </x14:cfRule>
          <x14:cfRule type="containsText" priority="10390" operator="containsText" id="{F5C5F879-022D-4F65-A585-028A77FA5EC5}">
            <xm:f>NOT(ISERROR(SEARCH('Listados Datos'!$P$7,AU288)))</xm:f>
            <xm:f>'Listados Datos'!$P$7</xm:f>
            <x14:dxf>
              <fill>
                <patternFill>
                  <bgColor rgb="FFFF0000"/>
                </patternFill>
              </fill>
            </x14:dxf>
          </x14:cfRule>
          <xm:sqref>AU288</xm:sqref>
        </x14:conditionalFormatting>
        <x14:conditionalFormatting xmlns:xm="http://schemas.microsoft.com/office/excel/2006/main">
          <x14:cfRule type="containsText" priority="10372" operator="containsText" id="{C7C27C3E-C2C2-4DFD-8F99-58CDB60DFEB3}">
            <xm:f>NOT(ISERROR(SEARCH('Listados Datos'!$P$3,AU289)))</xm:f>
            <xm:f>'Listados Datos'!$P$3</xm:f>
            <x14:dxf>
              <fill>
                <patternFill>
                  <bgColor rgb="FF99CC00"/>
                </patternFill>
              </fill>
            </x14:dxf>
          </x14:cfRule>
          <x14:cfRule type="containsText" priority="10373" operator="containsText" id="{7068716E-D449-46E6-B7AA-777C05FCA5CE}">
            <xm:f>NOT(ISERROR(SEARCH('Listados Datos'!$P$4,AU289)))</xm:f>
            <xm:f>'Listados Datos'!$P$4</xm:f>
            <x14:dxf>
              <fill>
                <patternFill>
                  <bgColor rgb="FF33CC33"/>
                </patternFill>
              </fill>
            </x14:dxf>
          </x14:cfRule>
          <x14:cfRule type="containsText" priority="10374" operator="containsText" id="{B8815F99-65C1-4479-9E89-EDBC0063C3E7}">
            <xm:f>NOT(ISERROR(SEARCH('Listados Datos'!$P$5,AU289)))</xm:f>
            <xm:f>'Listados Datos'!$P$5</xm:f>
            <x14:dxf>
              <fill>
                <patternFill>
                  <bgColor rgb="FFFFFF00"/>
                </patternFill>
              </fill>
            </x14:dxf>
          </x14:cfRule>
          <x14:cfRule type="containsText" priority="10375" operator="containsText" id="{010D74E6-2B48-4383-81C9-940772851DF7}">
            <xm:f>NOT(ISERROR(SEARCH('Listados Datos'!$P$6,AU289)))</xm:f>
            <xm:f>'Listados Datos'!$P$6</xm:f>
            <x14:dxf>
              <fill>
                <patternFill>
                  <bgColor rgb="FFFFC000"/>
                </patternFill>
              </fill>
            </x14:dxf>
          </x14:cfRule>
          <x14:cfRule type="containsText" priority="10376" operator="containsText" id="{624073CF-F10C-4E96-85F7-8AC9F583ECAB}">
            <xm:f>NOT(ISERROR(SEARCH('Listados Datos'!$P$7,AU289)))</xm:f>
            <xm:f>'Listados Datos'!$P$7</xm:f>
            <x14:dxf>
              <fill>
                <patternFill>
                  <bgColor rgb="FFFF0000"/>
                </patternFill>
              </fill>
            </x14:dxf>
          </x14:cfRule>
          <xm:sqref>AU289</xm:sqref>
        </x14:conditionalFormatting>
        <x14:conditionalFormatting xmlns:xm="http://schemas.microsoft.com/office/excel/2006/main">
          <x14:cfRule type="containsText" priority="10504" operator="containsText" id="{5BAD50AF-BDA1-49A6-9A80-F39B0A6B5980}">
            <xm:f>NOT(ISERROR(SEARCH('Listados Datos'!$T$3,AE286)))</xm:f>
            <xm:f>'Listados Datos'!$T$3</xm:f>
            <x14:dxf>
              <fill>
                <patternFill patternType="solid">
                  <bgColor rgb="FFC00000"/>
                </patternFill>
              </fill>
            </x14:dxf>
          </x14:cfRule>
          <x14:cfRule type="containsText" priority="10505" operator="containsText" id="{D13FE485-2D0B-4A94-90BA-E64261C6DB4D}">
            <xm:f>NOT(ISERROR(SEARCH('Listados Datos'!$T$4,AE286)))</xm:f>
            <xm:f>'Listados Datos'!$T$4</xm:f>
            <x14:dxf>
              <font>
                <b/>
                <i val="0"/>
                <color theme="0"/>
              </font>
              <fill>
                <patternFill>
                  <bgColor rgb="FFE26B0A"/>
                </patternFill>
              </fill>
            </x14:dxf>
          </x14:cfRule>
          <x14:cfRule type="containsText" priority="10506" operator="containsText" id="{73A279D6-B676-4724-8294-3AB9D5BCA493}">
            <xm:f>NOT(ISERROR(SEARCH('Listados Datos'!$T$5,AE286)))</xm:f>
            <xm:f>'Listados Datos'!$T$5</xm:f>
            <x14:dxf>
              <font>
                <b/>
                <i val="0"/>
                <color auto="1"/>
              </font>
              <fill>
                <patternFill>
                  <bgColor rgb="FFFFFF00"/>
                </patternFill>
              </fill>
            </x14:dxf>
          </x14:cfRule>
          <x14:cfRule type="containsText" priority="10507" operator="containsText" id="{C600A751-EDBC-46D8-A87C-722AD2FEB8A4}">
            <xm:f>NOT(ISERROR(SEARCH('Listados Datos'!$T$6,AE286)))</xm:f>
            <xm:f>'Listados Datos'!$T$6</xm:f>
            <x14:dxf>
              <font>
                <b/>
                <i val="0"/>
              </font>
              <fill>
                <patternFill>
                  <bgColor rgb="FF92D050"/>
                </patternFill>
              </fill>
            </x14:dxf>
          </x14:cfRule>
          <xm:sqref>AE286:AF287 AE291:AF291</xm:sqref>
        </x14:conditionalFormatting>
        <x14:conditionalFormatting xmlns:xm="http://schemas.microsoft.com/office/excel/2006/main">
          <x14:cfRule type="containsText" priority="10500" operator="containsText" id="{EB404FF3-A39B-4764-B636-D99089E06FB3}">
            <xm:f>NOT(ISERROR(SEARCH('Listados Datos'!$T$3,AA286)))</xm:f>
            <xm:f>'Listados Datos'!$T$3</xm:f>
            <x14:dxf>
              <fill>
                <patternFill patternType="solid">
                  <bgColor rgb="FFC00000"/>
                </patternFill>
              </fill>
            </x14:dxf>
          </x14:cfRule>
          <x14:cfRule type="containsText" priority="10501" operator="containsText" id="{33D41A3F-3EC3-44DC-AA20-7D1DCC422D14}">
            <xm:f>NOT(ISERROR(SEARCH('Listados Datos'!$T$4,AA286)))</xm:f>
            <xm:f>'Listados Datos'!$T$4</xm:f>
            <x14:dxf>
              <font>
                <b/>
                <i val="0"/>
                <color theme="0"/>
              </font>
              <fill>
                <patternFill>
                  <bgColor rgb="FFE26B0A"/>
                </patternFill>
              </fill>
            </x14:dxf>
          </x14:cfRule>
          <x14:cfRule type="containsText" priority="10502" operator="containsText" id="{C672B634-11E5-48A9-8BF1-FB35A73D76BD}">
            <xm:f>NOT(ISERROR(SEARCH('Listados Datos'!$T$5,AA286)))</xm:f>
            <xm:f>'Listados Datos'!$T$5</xm:f>
            <x14:dxf>
              <font>
                <b/>
                <i val="0"/>
                <color auto="1"/>
              </font>
              <fill>
                <patternFill>
                  <bgColor rgb="FFFFFF00"/>
                </patternFill>
              </fill>
            </x14:dxf>
          </x14:cfRule>
          <x14:cfRule type="containsText" priority="10503" operator="containsText" id="{00652F53-AEEA-45F8-BA8F-ACA9B3D143AA}">
            <xm:f>NOT(ISERROR(SEARCH('Listados Datos'!$T$6,AA286)))</xm:f>
            <xm:f>'Listados Datos'!$T$6</xm:f>
            <x14:dxf>
              <font>
                <b/>
                <i val="0"/>
              </font>
              <fill>
                <patternFill>
                  <bgColor rgb="FF92D050"/>
                </patternFill>
              </fill>
            </x14:dxf>
          </x14:cfRule>
          <xm:sqref>AA286:AA287</xm:sqref>
        </x14:conditionalFormatting>
        <x14:conditionalFormatting xmlns:xm="http://schemas.microsoft.com/office/excel/2006/main">
          <x14:cfRule type="containsText" priority="10490" operator="containsText" id="{78BECE7C-B562-47D3-9ECE-3AAD08F7BD86}">
            <xm:f>NOT(ISERROR(SEARCH('Listados Datos'!$P$3,Y286)))</xm:f>
            <xm:f>'Listados Datos'!$P$3</xm:f>
            <x14:dxf>
              <fill>
                <patternFill>
                  <bgColor rgb="FF99CC00"/>
                </patternFill>
              </fill>
            </x14:dxf>
          </x14:cfRule>
          <x14:cfRule type="containsText" priority="10491" operator="containsText" id="{45B65536-4633-43B3-88C2-3B67CD7BCB3C}">
            <xm:f>NOT(ISERROR(SEARCH('Listados Datos'!$P$4,Y286)))</xm:f>
            <xm:f>'Listados Datos'!$P$4</xm:f>
            <x14:dxf>
              <fill>
                <patternFill>
                  <bgColor rgb="FF33CC33"/>
                </patternFill>
              </fill>
            </x14:dxf>
          </x14:cfRule>
          <x14:cfRule type="containsText" priority="10492" operator="containsText" id="{935A6AB8-21BE-494E-8EEB-84164F42229E}">
            <xm:f>NOT(ISERROR(SEARCH('Listados Datos'!$P$5,Y286)))</xm:f>
            <xm:f>'Listados Datos'!$P$5</xm:f>
            <x14:dxf>
              <fill>
                <patternFill>
                  <bgColor rgb="FFFFFF00"/>
                </patternFill>
              </fill>
            </x14:dxf>
          </x14:cfRule>
          <x14:cfRule type="containsText" priority="10493" operator="containsText" id="{C44FBF31-9FF7-4112-AE52-4BC45425ECF8}">
            <xm:f>NOT(ISERROR(SEARCH('Listados Datos'!$P$6,Y286)))</xm:f>
            <xm:f>'Listados Datos'!$P$6</xm:f>
            <x14:dxf>
              <fill>
                <patternFill>
                  <bgColor rgb="FFFFC000"/>
                </patternFill>
              </fill>
            </x14:dxf>
          </x14:cfRule>
          <x14:cfRule type="containsText" priority="10494" operator="containsText" id="{3CD603BE-4874-47CF-A448-504E4968DFB2}">
            <xm:f>NOT(ISERROR(SEARCH('Listados Datos'!$P$7,Y286)))</xm:f>
            <xm:f>'Listados Datos'!$P$7</xm:f>
            <x14:dxf>
              <fill>
                <patternFill>
                  <bgColor rgb="FFFF0000"/>
                </patternFill>
              </fill>
            </x14:dxf>
          </x14:cfRule>
          <xm:sqref>Y286:Y287</xm:sqref>
        </x14:conditionalFormatting>
        <x14:conditionalFormatting xmlns:xm="http://schemas.microsoft.com/office/excel/2006/main">
          <x14:cfRule type="containsText" priority="10466" operator="containsText" id="{7EC529B4-F05C-41EA-BEAD-E3A5171764C5}">
            <xm:f>NOT(ISERROR(SEARCH('Listados Datos'!$T$3,AW286)))</xm:f>
            <xm:f>'Listados Datos'!$T$3</xm:f>
            <x14:dxf>
              <fill>
                <patternFill patternType="solid">
                  <bgColor rgb="FFC00000"/>
                </patternFill>
              </fill>
            </x14:dxf>
          </x14:cfRule>
          <x14:cfRule type="containsText" priority="10467" operator="containsText" id="{71801522-18B4-45F8-BD54-C3D9BA126046}">
            <xm:f>NOT(ISERROR(SEARCH('Listados Datos'!$T$4,AW286)))</xm:f>
            <xm:f>'Listados Datos'!$T$4</xm:f>
            <x14:dxf>
              <font>
                <b/>
                <i val="0"/>
                <color theme="0"/>
              </font>
              <fill>
                <patternFill>
                  <bgColor rgb="FFE26B0A"/>
                </patternFill>
              </fill>
            </x14:dxf>
          </x14:cfRule>
          <x14:cfRule type="containsText" priority="10468" operator="containsText" id="{03EDA301-BBFB-4F94-96DC-E675EF2AF2B6}">
            <xm:f>NOT(ISERROR(SEARCH('Listados Datos'!$T$5,AW286)))</xm:f>
            <xm:f>'Listados Datos'!$T$5</xm:f>
            <x14:dxf>
              <font>
                <b/>
                <i val="0"/>
                <color auto="1"/>
              </font>
              <fill>
                <patternFill>
                  <bgColor rgb="FFFFFF00"/>
                </patternFill>
              </fill>
            </x14:dxf>
          </x14:cfRule>
          <x14:cfRule type="containsText" priority="10469" operator="containsText" id="{5266D11F-EA86-41C6-BD30-87BA35E806BD}">
            <xm:f>NOT(ISERROR(SEARCH('Listados Datos'!$T$6,AW286)))</xm:f>
            <xm:f>'Listados Datos'!$T$6</xm:f>
            <x14:dxf>
              <font>
                <b/>
                <i val="0"/>
              </font>
              <fill>
                <patternFill>
                  <bgColor rgb="FF92D050"/>
                </patternFill>
              </fill>
            </x14:dxf>
          </x14:cfRule>
          <xm:sqref>AW286</xm:sqref>
        </x14:conditionalFormatting>
        <x14:conditionalFormatting xmlns:xm="http://schemas.microsoft.com/office/excel/2006/main">
          <x14:cfRule type="containsText" priority="10456" operator="containsText" id="{94A14EF9-F7B8-40B9-B4A0-DB8582AEA764}">
            <xm:f>NOT(ISERROR(SEARCH('Listados Datos'!$P$3,AU286)))</xm:f>
            <xm:f>'Listados Datos'!$P$3</xm:f>
            <x14:dxf>
              <fill>
                <patternFill>
                  <bgColor rgb="FF99CC00"/>
                </patternFill>
              </fill>
            </x14:dxf>
          </x14:cfRule>
          <x14:cfRule type="containsText" priority="10457" operator="containsText" id="{66EDBB16-EBCF-4C06-99D4-11A6099745B2}">
            <xm:f>NOT(ISERROR(SEARCH('Listados Datos'!$P$4,AU286)))</xm:f>
            <xm:f>'Listados Datos'!$P$4</xm:f>
            <x14:dxf>
              <fill>
                <patternFill>
                  <bgColor rgb="FF33CC33"/>
                </patternFill>
              </fill>
            </x14:dxf>
          </x14:cfRule>
          <x14:cfRule type="containsText" priority="10458" operator="containsText" id="{3CF71D9B-3594-4AF7-93ED-DCC5B53EAE48}">
            <xm:f>NOT(ISERROR(SEARCH('Listados Datos'!$P$5,AU286)))</xm:f>
            <xm:f>'Listados Datos'!$P$5</xm:f>
            <x14:dxf>
              <fill>
                <patternFill>
                  <bgColor rgb="FFFFFF00"/>
                </patternFill>
              </fill>
            </x14:dxf>
          </x14:cfRule>
          <x14:cfRule type="containsText" priority="10459" operator="containsText" id="{B36778CC-3100-4436-A200-37A08CAB9641}">
            <xm:f>NOT(ISERROR(SEARCH('Listados Datos'!$P$6,AU286)))</xm:f>
            <xm:f>'Listados Datos'!$P$6</xm:f>
            <x14:dxf>
              <fill>
                <patternFill>
                  <bgColor rgb="FFFFC000"/>
                </patternFill>
              </fill>
            </x14:dxf>
          </x14:cfRule>
          <x14:cfRule type="containsText" priority="10460" operator="containsText" id="{EDDA0A3E-0847-46C1-BE91-58E7A9D09B9E}">
            <xm:f>NOT(ISERROR(SEARCH('Listados Datos'!$P$7,AU286)))</xm:f>
            <xm:f>'Listados Datos'!$P$7</xm:f>
            <x14:dxf>
              <fill>
                <patternFill>
                  <bgColor rgb="FFFF0000"/>
                </patternFill>
              </fill>
            </x14:dxf>
          </x14:cfRule>
          <xm:sqref>AU286</xm:sqref>
        </x14:conditionalFormatting>
        <x14:conditionalFormatting xmlns:xm="http://schemas.microsoft.com/office/excel/2006/main">
          <x14:cfRule type="containsText" priority="10452" operator="containsText" id="{E444AE48-81CE-455A-9D00-62022F4B35EC}">
            <xm:f>NOT(ISERROR(SEARCH('Listados Datos'!$T$3,AW287)))</xm:f>
            <xm:f>'Listados Datos'!$T$3</xm:f>
            <x14:dxf>
              <fill>
                <patternFill patternType="solid">
                  <bgColor rgb="FFC00000"/>
                </patternFill>
              </fill>
            </x14:dxf>
          </x14:cfRule>
          <x14:cfRule type="containsText" priority="10453" operator="containsText" id="{1029B7A6-7F9B-4CCD-B2C6-817814BF6BFC}">
            <xm:f>NOT(ISERROR(SEARCH('Listados Datos'!$T$4,AW287)))</xm:f>
            <xm:f>'Listados Datos'!$T$4</xm:f>
            <x14:dxf>
              <font>
                <b/>
                <i val="0"/>
                <color theme="0"/>
              </font>
              <fill>
                <patternFill>
                  <bgColor rgb="FFE26B0A"/>
                </patternFill>
              </fill>
            </x14:dxf>
          </x14:cfRule>
          <x14:cfRule type="containsText" priority="10454" operator="containsText" id="{771CC5F9-FBB5-4CDE-95A5-97C044E61041}">
            <xm:f>NOT(ISERROR(SEARCH('Listados Datos'!$T$5,AW287)))</xm:f>
            <xm:f>'Listados Datos'!$T$5</xm:f>
            <x14:dxf>
              <font>
                <b/>
                <i val="0"/>
                <color auto="1"/>
              </font>
              <fill>
                <patternFill>
                  <bgColor rgb="FFFFFF00"/>
                </patternFill>
              </fill>
            </x14:dxf>
          </x14:cfRule>
          <x14:cfRule type="containsText" priority="10455" operator="containsText" id="{59809B84-1A15-47F7-A469-CA2AEC17100A}">
            <xm:f>NOT(ISERROR(SEARCH('Listados Datos'!$T$6,AW287)))</xm:f>
            <xm:f>'Listados Datos'!$T$6</xm:f>
            <x14:dxf>
              <font>
                <b/>
                <i val="0"/>
              </font>
              <fill>
                <patternFill>
                  <bgColor rgb="FF92D050"/>
                </patternFill>
              </fill>
            </x14:dxf>
          </x14:cfRule>
          <xm:sqref>AW287</xm:sqref>
        </x14:conditionalFormatting>
        <x14:conditionalFormatting xmlns:xm="http://schemas.microsoft.com/office/excel/2006/main">
          <x14:cfRule type="containsText" priority="10442" operator="containsText" id="{43463E85-5090-4775-8F01-52CEDA0B8C28}">
            <xm:f>NOT(ISERROR(SEARCH('Listados Datos'!$P$3,AU287)))</xm:f>
            <xm:f>'Listados Datos'!$P$3</xm:f>
            <x14:dxf>
              <fill>
                <patternFill>
                  <bgColor rgb="FF99CC00"/>
                </patternFill>
              </fill>
            </x14:dxf>
          </x14:cfRule>
          <x14:cfRule type="containsText" priority="10443" operator="containsText" id="{A514ED21-74F2-4150-8526-0FE9718D9914}">
            <xm:f>NOT(ISERROR(SEARCH('Listados Datos'!$P$4,AU287)))</xm:f>
            <xm:f>'Listados Datos'!$P$4</xm:f>
            <x14:dxf>
              <fill>
                <patternFill>
                  <bgColor rgb="FF33CC33"/>
                </patternFill>
              </fill>
            </x14:dxf>
          </x14:cfRule>
          <x14:cfRule type="containsText" priority="10444" operator="containsText" id="{4D2E25CD-6C4B-4782-BE02-26D0B6DADC5C}">
            <xm:f>NOT(ISERROR(SEARCH('Listados Datos'!$P$5,AU287)))</xm:f>
            <xm:f>'Listados Datos'!$P$5</xm:f>
            <x14:dxf>
              <fill>
                <patternFill>
                  <bgColor rgb="FFFFFF00"/>
                </patternFill>
              </fill>
            </x14:dxf>
          </x14:cfRule>
          <x14:cfRule type="containsText" priority="10445" operator="containsText" id="{C7336393-B573-4FC3-8F44-DEDDAB539104}">
            <xm:f>NOT(ISERROR(SEARCH('Listados Datos'!$P$6,AU287)))</xm:f>
            <xm:f>'Listados Datos'!$P$6</xm:f>
            <x14:dxf>
              <fill>
                <patternFill>
                  <bgColor rgb="FFFFC000"/>
                </patternFill>
              </fill>
            </x14:dxf>
          </x14:cfRule>
          <x14:cfRule type="containsText" priority="10446" operator="containsText" id="{D5771882-3E34-4D47-BE1B-797B4AE6110D}">
            <xm:f>NOT(ISERROR(SEARCH('Listados Datos'!$P$7,AU287)))</xm:f>
            <xm:f>'Listados Datos'!$P$7</xm:f>
            <x14:dxf>
              <fill>
                <patternFill>
                  <bgColor rgb="FFFF0000"/>
                </patternFill>
              </fill>
            </x14:dxf>
          </x14:cfRule>
          <xm:sqref>AU287</xm:sqref>
        </x14:conditionalFormatting>
        <x14:conditionalFormatting xmlns:xm="http://schemas.microsoft.com/office/excel/2006/main">
          <x14:cfRule type="containsText" priority="10424" operator="containsText" id="{3BF0F2BE-3FB0-44B1-9688-5D411329DE85}">
            <xm:f>NOT(ISERROR(SEARCH('Listados Datos'!$T$3,AE288)))</xm:f>
            <xm:f>'Listados Datos'!$T$3</xm:f>
            <x14:dxf>
              <fill>
                <patternFill patternType="solid">
                  <bgColor rgb="FFC00000"/>
                </patternFill>
              </fill>
            </x14:dxf>
          </x14:cfRule>
          <x14:cfRule type="containsText" priority="10425" operator="containsText" id="{B8348CA5-8782-4161-8409-D699CF9B9E32}">
            <xm:f>NOT(ISERROR(SEARCH('Listados Datos'!$T$4,AE288)))</xm:f>
            <xm:f>'Listados Datos'!$T$4</xm:f>
            <x14:dxf>
              <font>
                <b/>
                <i val="0"/>
                <color theme="0"/>
              </font>
              <fill>
                <patternFill>
                  <bgColor rgb="FFE26B0A"/>
                </patternFill>
              </fill>
            </x14:dxf>
          </x14:cfRule>
          <x14:cfRule type="containsText" priority="10426" operator="containsText" id="{F5A8CEB7-6218-4E33-9314-97AB12166CAE}">
            <xm:f>NOT(ISERROR(SEARCH('Listados Datos'!$T$5,AE288)))</xm:f>
            <xm:f>'Listados Datos'!$T$5</xm:f>
            <x14:dxf>
              <font>
                <b/>
                <i val="0"/>
                <color auto="1"/>
              </font>
              <fill>
                <patternFill>
                  <bgColor rgb="FFFFFF00"/>
                </patternFill>
              </fill>
            </x14:dxf>
          </x14:cfRule>
          <x14:cfRule type="containsText" priority="10427" operator="containsText" id="{17B2184B-2BC8-4E0F-B49C-FB44EE5F0914}">
            <xm:f>NOT(ISERROR(SEARCH('Listados Datos'!$T$6,AE288)))</xm:f>
            <xm:f>'Listados Datos'!$T$6</xm:f>
            <x14:dxf>
              <font>
                <b/>
                <i val="0"/>
              </font>
              <fill>
                <patternFill>
                  <bgColor rgb="FF92D050"/>
                </patternFill>
              </fill>
            </x14:dxf>
          </x14:cfRule>
          <xm:sqref>AE288:AF289</xm:sqref>
        </x14:conditionalFormatting>
        <x14:conditionalFormatting xmlns:xm="http://schemas.microsoft.com/office/excel/2006/main">
          <x14:cfRule type="containsText" priority="10420" operator="containsText" id="{A1FE4DFC-AF75-4875-BB6A-34C38BEE2053}">
            <xm:f>NOT(ISERROR(SEARCH('Listados Datos'!$T$3,AA288)))</xm:f>
            <xm:f>'Listados Datos'!$T$3</xm:f>
            <x14:dxf>
              <fill>
                <patternFill patternType="solid">
                  <bgColor rgb="FFC00000"/>
                </patternFill>
              </fill>
            </x14:dxf>
          </x14:cfRule>
          <x14:cfRule type="containsText" priority="10421" operator="containsText" id="{E18D1D2B-7C78-44E1-B020-0911472B4A88}">
            <xm:f>NOT(ISERROR(SEARCH('Listados Datos'!$T$4,AA288)))</xm:f>
            <xm:f>'Listados Datos'!$T$4</xm:f>
            <x14:dxf>
              <font>
                <b/>
                <i val="0"/>
                <color theme="0"/>
              </font>
              <fill>
                <patternFill>
                  <bgColor rgb="FFE26B0A"/>
                </patternFill>
              </fill>
            </x14:dxf>
          </x14:cfRule>
          <x14:cfRule type="containsText" priority="10422" operator="containsText" id="{E8BDB3D9-E3B0-42CB-85DB-0AFCAA341B22}">
            <xm:f>NOT(ISERROR(SEARCH('Listados Datos'!$T$5,AA288)))</xm:f>
            <xm:f>'Listados Datos'!$T$5</xm:f>
            <x14:dxf>
              <font>
                <b/>
                <i val="0"/>
                <color auto="1"/>
              </font>
              <fill>
                <patternFill>
                  <bgColor rgb="FFFFFF00"/>
                </patternFill>
              </fill>
            </x14:dxf>
          </x14:cfRule>
          <x14:cfRule type="containsText" priority="10423" operator="containsText" id="{0E02BF98-996F-49F3-96EF-14F0EB5FFB2C}">
            <xm:f>NOT(ISERROR(SEARCH('Listados Datos'!$T$6,AA288)))</xm:f>
            <xm:f>'Listados Datos'!$T$6</xm:f>
            <x14:dxf>
              <font>
                <b/>
                <i val="0"/>
              </font>
              <fill>
                <patternFill>
                  <bgColor rgb="FF92D050"/>
                </patternFill>
              </fill>
            </x14:dxf>
          </x14:cfRule>
          <xm:sqref>AA288:AA289</xm:sqref>
        </x14:conditionalFormatting>
        <x14:conditionalFormatting xmlns:xm="http://schemas.microsoft.com/office/excel/2006/main">
          <x14:cfRule type="containsText" priority="10410" operator="containsText" id="{2CF8DCEF-0790-4A4D-B851-78DA7185F161}">
            <xm:f>NOT(ISERROR(SEARCH('Listados Datos'!$P$3,Y288)))</xm:f>
            <xm:f>'Listados Datos'!$P$3</xm:f>
            <x14:dxf>
              <fill>
                <patternFill>
                  <bgColor rgb="FF99CC00"/>
                </patternFill>
              </fill>
            </x14:dxf>
          </x14:cfRule>
          <x14:cfRule type="containsText" priority="10411" operator="containsText" id="{D4A990E8-EA9F-4471-AD10-79CBE09AB969}">
            <xm:f>NOT(ISERROR(SEARCH('Listados Datos'!$P$4,Y288)))</xm:f>
            <xm:f>'Listados Datos'!$P$4</xm:f>
            <x14:dxf>
              <fill>
                <patternFill>
                  <bgColor rgb="FF33CC33"/>
                </patternFill>
              </fill>
            </x14:dxf>
          </x14:cfRule>
          <x14:cfRule type="containsText" priority="10412" operator="containsText" id="{3E841C81-1B62-4152-8C11-A9A107AD2A3F}">
            <xm:f>NOT(ISERROR(SEARCH('Listados Datos'!$P$5,Y288)))</xm:f>
            <xm:f>'Listados Datos'!$P$5</xm:f>
            <x14:dxf>
              <fill>
                <patternFill>
                  <bgColor rgb="FFFFFF00"/>
                </patternFill>
              </fill>
            </x14:dxf>
          </x14:cfRule>
          <x14:cfRule type="containsText" priority="10413" operator="containsText" id="{FFBA6415-443B-422D-BB7E-376428352BE9}">
            <xm:f>NOT(ISERROR(SEARCH('Listados Datos'!$P$6,Y288)))</xm:f>
            <xm:f>'Listados Datos'!$P$6</xm:f>
            <x14:dxf>
              <fill>
                <patternFill>
                  <bgColor rgb="FFFFC000"/>
                </patternFill>
              </fill>
            </x14:dxf>
          </x14:cfRule>
          <x14:cfRule type="containsText" priority="10414" operator="containsText" id="{F05F5C5A-A1AE-4DED-BB9E-294D05A49C4E}">
            <xm:f>NOT(ISERROR(SEARCH('Listados Datos'!$P$7,Y288)))</xm:f>
            <xm:f>'Listados Datos'!$P$7</xm:f>
            <x14:dxf>
              <fill>
                <patternFill>
                  <bgColor rgb="FFFF0000"/>
                </patternFill>
              </fill>
            </x14:dxf>
          </x14:cfRule>
          <xm:sqref>Y288:Y289</xm:sqref>
        </x14:conditionalFormatting>
        <x14:conditionalFormatting xmlns:xm="http://schemas.microsoft.com/office/excel/2006/main">
          <x14:cfRule type="containsText" priority="10382" operator="containsText" id="{F1460B7C-C65F-4B64-825C-DE57EE00511D}">
            <xm:f>NOT(ISERROR(SEARCH('Listados Datos'!$T$3,AW289)))</xm:f>
            <xm:f>'Listados Datos'!$T$3</xm:f>
            <x14:dxf>
              <fill>
                <patternFill patternType="solid">
                  <bgColor rgb="FFC00000"/>
                </patternFill>
              </fill>
            </x14:dxf>
          </x14:cfRule>
          <x14:cfRule type="containsText" priority="10383" operator="containsText" id="{50828E9E-0599-4750-BE86-CC97D67A9FE3}">
            <xm:f>NOT(ISERROR(SEARCH('Listados Datos'!$T$4,AW289)))</xm:f>
            <xm:f>'Listados Datos'!$T$4</xm:f>
            <x14:dxf>
              <font>
                <b/>
                <i val="0"/>
                <color theme="0"/>
              </font>
              <fill>
                <patternFill>
                  <bgColor rgb="FFE26B0A"/>
                </patternFill>
              </fill>
            </x14:dxf>
          </x14:cfRule>
          <x14:cfRule type="containsText" priority="10384" operator="containsText" id="{049CE965-423D-4386-9CB7-0F60AB0981A8}">
            <xm:f>NOT(ISERROR(SEARCH('Listados Datos'!$T$5,AW289)))</xm:f>
            <xm:f>'Listados Datos'!$T$5</xm:f>
            <x14:dxf>
              <font>
                <b/>
                <i val="0"/>
                <color auto="1"/>
              </font>
              <fill>
                <patternFill>
                  <bgColor rgb="FFFFFF00"/>
                </patternFill>
              </fill>
            </x14:dxf>
          </x14:cfRule>
          <x14:cfRule type="containsText" priority="10385" operator="containsText" id="{0BDB2936-9513-4072-9EAC-DE511616D1D5}">
            <xm:f>NOT(ISERROR(SEARCH('Listados Datos'!$T$6,AW289)))</xm:f>
            <xm:f>'Listados Datos'!$T$6</xm:f>
            <x14:dxf>
              <font>
                <b/>
                <i val="0"/>
              </font>
              <fill>
                <patternFill>
                  <bgColor rgb="FF92D050"/>
                </patternFill>
              </fill>
            </x14:dxf>
          </x14:cfRule>
          <xm:sqref>AW289</xm:sqref>
        </x14:conditionalFormatting>
        <x14:conditionalFormatting xmlns:xm="http://schemas.microsoft.com/office/excel/2006/main">
          <x14:cfRule type="containsText" priority="10120" operator="containsText" id="{67F29378-BFCC-4548-BCFB-972CF3D308D1}">
            <xm:f>NOT(ISERROR(SEARCH('Listados Datos'!$P$3,AU296)))</xm:f>
            <xm:f>'Listados Datos'!$P$3</xm:f>
            <x14:dxf>
              <fill>
                <patternFill>
                  <bgColor rgb="FF99CC00"/>
                </patternFill>
              </fill>
            </x14:dxf>
          </x14:cfRule>
          <x14:cfRule type="containsText" priority="10121" operator="containsText" id="{479E0B32-CD58-45D2-A7F6-BEB289AAE968}">
            <xm:f>NOT(ISERROR(SEARCH('Listados Datos'!$P$4,AU296)))</xm:f>
            <xm:f>'Listados Datos'!$P$4</xm:f>
            <x14:dxf>
              <fill>
                <patternFill>
                  <bgColor rgb="FF33CC33"/>
                </patternFill>
              </fill>
            </x14:dxf>
          </x14:cfRule>
          <x14:cfRule type="containsText" priority="10122" operator="containsText" id="{5E280A27-B0E2-4374-AC0F-FBE3E911E768}">
            <xm:f>NOT(ISERROR(SEARCH('Listados Datos'!$P$5,AU296)))</xm:f>
            <xm:f>'Listados Datos'!$P$5</xm:f>
            <x14:dxf>
              <fill>
                <patternFill>
                  <bgColor rgb="FFFFFF00"/>
                </patternFill>
              </fill>
            </x14:dxf>
          </x14:cfRule>
          <x14:cfRule type="containsText" priority="10123" operator="containsText" id="{198C6E61-4237-4D0C-A21B-7254736EF73F}">
            <xm:f>NOT(ISERROR(SEARCH('Listados Datos'!$P$6,AU296)))</xm:f>
            <xm:f>'Listados Datos'!$P$6</xm:f>
            <x14:dxf>
              <fill>
                <patternFill>
                  <bgColor rgb="FFFFC000"/>
                </patternFill>
              </fill>
            </x14:dxf>
          </x14:cfRule>
          <x14:cfRule type="containsText" priority="10124" operator="containsText" id="{0E9D7C6E-CB73-4A58-8F64-260A3A961BA8}">
            <xm:f>NOT(ISERROR(SEARCH('Listados Datos'!$P$7,AU296)))</xm:f>
            <xm:f>'Listados Datos'!$P$7</xm:f>
            <x14:dxf>
              <fill>
                <patternFill>
                  <bgColor rgb="FFFF0000"/>
                </patternFill>
              </fill>
            </x14:dxf>
          </x14:cfRule>
          <xm:sqref>AU296</xm:sqref>
        </x14:conditionalFormatting>
        <x14:conditionalFormatting xmlns:xm="http://schemas.microsoft.com/office/excel/2006/main">
          <x14:cfRule type="containsText" priority="10368" operator="containsText" id="{E79C38B1-BB3C-4DB8-B2C8-E6804394D1EA}">
            <xm:f>NOT(ISERROR(SEARCH('Listados Datos'!$T$3,AE266)))</xm:f>
            <xm:f>'Listados Datos'!$T$3</xm:f>
            <x14:dxf>
              <fill>
                <patternFill patternType="solid">
                  <bgColor rgb="FFC00000"/>
                </patternFill>
              </fill>
            </x14:dxf>
          </x14:cfRule>
          <x14:cfRule type="containsText" priority="10369" operator="containsText" id="{3C39956E-085A-4904-B9C2-769AB4E7A8F5}">
            <xm:f>NOT(ISERROR(SEARCH('Listados Datos'!$T$4,AE266)))</xm:f>
            <xm:f>'Listados Datos'!$T$4</xm:f>
            <x14:dxf>
              <font>
                <b/>
                <i val="0"/>
                <color theme="0"/>
              </font>
              <fill>
                <patternFill>
                  <bgColor rgb="FFE26B0A"/>
                </patternFill>
              </fill>
            </x14:dxf>
          </x14:cfRule>
          <x14:cfRule type="containsText" priority="10370" operator="containsText" id="{9A051CB3-3090-4504-9D7F-E8C1242F0BAF}">
            <xm:f>NOT(ISERROR(SEARCH('Listados Datos'!$T$5,AE266)))</xm:f>
            <xm:f>'Listados Datos'!$T$5</xm:f>
            <x14:dxf>
              <font>
                <b/>
                <i val="0"/>
                <color auto="1"/>
              </font>
              <fill>
                <patternFill>
                  <bgColor rgb="FFFFFF00"/>
                </patternFill>
              </fill>
            </x14:dxf>
          </x14:cfRule>
          <x14:cfRule type="containsText" priority="10371" operator="containsText" id="{58CA8FB9-41E6-4F0A-A579-B5735E61DE8B}">
            <xm:f>NOT(ISERROR(SEARCH('Listados Datos'!$T$6,AE266)))</xm:f>
            <xm:f>'Listados Datos'!$T$6</xm:f>
            <x14:dxf>
              <font>
                <b/>
                <i val="0"/>
              </font>
              <fill>
                <patternFill>
                  <bgColor rgb="FF92D050"/>
                </patternFill>
              </fill>
            </x14:dxf>
          </x14:cfRule>
          <xm:sqref>AE266:AF266</xm:sqref>
        </x14:conditionalFormatting>
        <x14:conditionalFormatting xmlns:xm="http://schemas.microsoft.com/office/excel/2006/main">
          <x14:cfRule type="containsText" priority="10364" operator="containsText" id="{6A4D08AA-68E9-40B4-9AA9-A5FE354711A9}">
            <xm:f>NOT(ISERROR(SEARCH('Listados Datos'!$T$3,AA266)))</xm:f>
            <xm:f>'Listados Datos'!$T$3</xm:f>
            <x14:dxf>
              <fill>
                <patternFill patternType="solid">
                  <bgColor rgb="FFC00000"/>
                </patternFill>
              </fill>
            </x14:dxf>
          </x14:cfRule>
          <x14:cfRule type="containsText" priority="10365" operator="containsText" id="{B670EBCD-0714-4A4E-A5BB-72DC4D8AEAD9}">
            <xm:f>NOT(ISERROR(SEARCH('Listados Datos'!$T$4,AA266)))</xm:f>
            <xm:f>'Listados Datos'!$T$4</xm:f>
            <x14:dxf>
              <font>
                <b/>
                <i val="0"/>
                <color theme="0"/>
              </font>
              <fill>
                <patternFill>
                  <bgColor rgb="FFE26B0A"/>
                </patternFill>
              </fill>
            </x14:dxf>
          </x14:cfRule>
          <x14:cfRule type="containsText" priority="10366" operator="containsText" id="{740AEB32-9426-4F3D-BEE5-C0EBD2887D8C}">
            <xm:f>NOT(ISERROR(SEARCH('Listados Datos'!$T$5,AA266)))</xm:f>
            <xm:f>'Listados Datos'!$T$5</xm:f>
            <x14:dxf>
              <font>
                <b/>
                <i val="0"/>
                <color auto="1"/>
              </font>
              <fill>
                <patternFill>
                  <bgColor rgb="FFFFFF00"/>
                </patternFill>
              </fill>
            </x14:dxf>
          </x14:cfRule>
          <x14:cfRule type="containsText" priority="10367" operator="containsText" id="{A143F583-9A42-415D-AEAB-D99AAF084826}">
            <xm:f>NOT(ISERROR(SEARCH('Listados Datos'!$T$6,AA266)))</xm:f>
            <xm:f>'Listados Datos'!$T$6</xm:f>
            <x14:dxf>
              <font>
                <b/>
                <i val="0"/>
              </font>
              <fill>
                <patternFill>
                  <bgColor rgb="FF92D050"/>
                </patternFill>
              </fill>
            </x14:dxf>
          </x14:cfRule>
          <xm:sqref>AA266</xm:sqref>
        </x14:conditionalFormatting>
        <x14:conditionalFormatting xmlns:xm="http://schemas.microsoft.com/office/excel/2006/main">
          <x14:cfRule type="containsText" priority="10354" operator="containsText" id="{2F30607B-1711-458E-BC3E-E4C9274E9B32}">
            <xm:f>NOT(ISERROR(SEARCH('Listados Datos'!$P$3,Y266)))</xm:f>
            <xm:f>'Listados Datos'!$P$3</xm:f>
            <x14:dxf>
              <fill>
                <patternFill>
                  <bgColor rgb="FF99CC00"/>
                </patternFill>
              </fill>
            </x14:dxf>
          </x14:cfRule>
          <x14:cfRule type="containsText" priority="10355" operator="containsText" id="{4DE5F5E6-CDE1-41A3-9E52-C1E3B2F914FE}">
            <xm:f>NOT(ISERROR(SEARCH('Listados Datos'!$P$4,Y266)))</xm:f>
            <xm:f>'Listados Datos'!$P$4</xm:f>
            <x14:dxf>
              <fill>
                <patternFill>
                  <bgColor rgb="FF33CC33"/>
                </patternFill>
              </fill>
            </x14:dxf>
          </x14:cfRule>
          <x14:cfRule type="containsText" priority="10356" operator="containsText" id="{E80FC6E9-2E6E-4C2F-8EC6-9589E9045C79}">
            <xm:f>NOT(ISERROR(SEARCH('Listados Datos'!$P$5,Y266)))</xm:f>
            <xm:f>'Listados Datos'!$P$5</xm:f>
            <x14:dxf>
              <fill>
                <patternFill>
                  <bgColor rgb="FFFFFF00"/>
                </patternFill>
              </fill>
            </x14:dxf>
          </x14:cfRule>
          <x14:cfRule type="containsText" priority="10357" operator="containsText" id="{6FFE03BA-2464-4D11-A9B4-52972F950CD6}">
            <xm:f>NOT(ISERROR(SEARCH('Listados Datos'!$P$6,Y266)))</xm:f>
            <xm:f>'Listados Datos'!$P$6</xm:f>
            <x14:dxf>
              <fill>
                <patternFill>
                  <bgColor rgb="FFFFC000"/>
                </patternFill>
              </fill>
            </x14:dxf>
          </x14:cfRule>
          <x14:cfRule type="containsText" priority="10358" operator="containsText" id="{66569F47-613D-4AD1-AECE-F1BB34992131}">
            <xm:f>NOT(ISERROR(SEARCH('Listados Datos'!$P$7,Y266)))</xm:f>
            <xm:f>'Listados Datos'!$P$7</xm:f>
            <x14:dxf>
              <fill>
                <patternFill>
                  <bgColor rgb="FFFF0000"/>
                </patternFill>
              </fill>
            </x14:dxf>
          </x14:cfRule>
          <xm:sqref>Y266</xm:sqref>
        </x14:conditionalFormatting>
        <x14:conditionalFormatting xmlns:xm="http://schemas.microsoft.com/office/excel/2006/main">
          <x14:cfRule type="containsText" priority="10340" operator="containsText" id="{05B001A8-1C37-487D-B2A8-7AC9F1BD6F7D}">
            <xm:f>NOT(ISERROR(SEARCH('Listados Datos'!$T$3,AW266)))</xm:f>
            <xm:f>'Listados Datos'!$T$3</xm:f>
            <x14:dxf>
              <fill>
                <patternFill patternType="solid">
                  <bgColor rgb="FFC00000"/>
                </patternFill>
              </fill>
            </x14:dxf>
          </x14:cfRule>
          <x14:cfRule type="containsText" priority="10341" operator="containsText" id="{C3DF5CAC-C897-40B2-960B-9276CBFC2048}">
            <xm:f>NOT(ISERROR(SEARCH('Listados Datos'!$T$4,AW266)))</xm:f>
            <xm:f>'Listados Datos'!$T$4</xm:f>
            <x14:dxf>
              <font>
                <b/>
                <i val="0"/>
                <color theme="0"/>
              </font>
              <fill>
                <patternFill>
                  <bgColor rgb="FFE26B0A"/>
                </patternFill>
              </fill>
            </x14:dxf>
          </x14:cfRule>
          <x14:cfRule type="containsText" priority="10342" operator="containsText" id="{7D525AA2-13CB-4D3A-8F8F-309206FA1C8B}">
            <xm:f>NOT(ISERROR(SEARCH('Listados Datos'!$T$5,AW266)))</xm:f>
            <xm:f>'Listados Datos'!$T$5</xm:f>
            <x14:dxf>
              <font>
                <b/>
                <i val="0"/>
                <color auto="1"/>
              </font>
              <fill>
                <patternFill>
                  <bgColor rgb="FFFFFF00"/>
                </patternFill>
              </fill>
            </x14:dxf>
          </x14:cfRule>
          <x14:cfRule type="containsText" priority="10343" operator="containsText" id="{3A6140F4-CD80-408A-9101-F8C16D3FFF8E}">
            <xm:f>NOT(ISERROR(SEARCH('Listados Datos'!$T$6,AW266)))</xm:f>
            <xm:f>'Listados Datos'!$T$6</xm:f>
            <x14:dxf>
              <font>
                <b/>
                <i val="0"/>
              </font>
              <fill>
                <patternFill>
                  <bgColor rgb="FF92D050"/>
                </patternFill>
              </fill>
            </x14:dxf>
          </x14:cfRule>
          <xm:sqref>AW266</xm:sqref>
        </x14:conditionalFormatting>
        <x14:conditionalFormatting xmlns:xm="http://schemas.microsoft.com/office/excel/2006/main">
          <x14:cfRule type="containsText" priority="10330" operator="containsText" id="{CD3A708F-D9DA-4588-B2D6-89C40CCD7C82}">
            <xm:f>NOT(ISERROR(SEARCH('Listados Datos'!$P$3,AU266)))</xm:f>
            <xm:f>'Listados Datos'!$P$3</xm:f>
            <x14:dxf>
              <fill>
                <patternFill>
                  <bgColor rgb="FF99CC00"/>
                </patternFill>
              </fill>
            </x14:dxf>
          </x14:cfRule>
          <x14:cfRule type="containsText" priority="10331" operator="containsText" id="{00415B01-7C19-425F-9497-BB1E10B05262}">
            <xm:f>NOT(ISERROR(SEARCH('Listados Datos'!$P$4,AU266)))</xm:f>
            <xm:f>'Listados Datos'!$P$4</xm:f>
            <x14:dxf>
              <fill>
                <patternFill>
                  <bgColor rgb="FF33CC33"/>
                </patternFill>
              </fill>
            </x14:dxf>
          </x14:cfRule>
          <x14:cfRule type="containsText" priority="10332" operator="containsText" id="{773E89D1-7DE6-4440-BA24-ADFAA0CC020C}">
            <xm:f>NOT(ISERROR(SEARCH('Listados Datos'!$P$5,AU266)))</xm:f>
            <xm:f>'Listados Datos'!$P$5</xm:f>
            <x14:dxf>
              <fill>
                <patternFill>
                  <bgColor rgb="FFFFFF00"/>
                </patternFill>
              </fill>
            </x14:dxf>
          </x14:cfRule>
          <x14:cfRule type="containsText" priority="10333" operator="containsText" id="{E330941B-E923-4B7C-8859-BB73AA538DB2}">
            <xm:f>NOT(ISERROR(SEARCH('Listados Datos'!$P$6,AU266)))</xm:f>
            <xm:f>'Listados Datos'!$P$6</xm:f>
            <x14:dxf>
              <fill>
                <patternFill>
                  <bgColor rgb="FFFFC000"/>
                </patternFill>
              </fill>
            </x14:dxf>
          </x14:cfRule>
          <x14:cfRule type="containsText" priority="10334" operator="containsText" id="{E5DA4F40-3399-41E8-B575-7A86398F73AC}">
            <xm:f>NOT(ISERROR(SEARCH('Listados Datos'!$P$7,AU266)))</xm:f>
            <xm:f>'Listados Datos'!$P$7</xm:f>
            <x14:dxf>
              <fill>
                <patternFill>
                  <bgColor rgb="FFFF0000"/>
                </patternFill>
              </fill>
            </x14:dxf>
          </x14:cfRule>
          <xm:sqref>AU266</xm:sqref>
        </x14:conditionalFormatting>
        <x14:conditionalFormatting xmlns:xm="http://schemas.microsoft.com/office/excel/2006/main">
          <x14:cfRule type="containsText" priority="10326" operator="containsText" id="{58C31D2B-AFD7-47A9-8D3D-58CA0848EADE}">
            <xm:f>NOT(ISERROR(SEARCH('Listados Datos'!$T$3,AE272)))</xm:f>
            <xm:f>'Listados Datos'!$T$3</xm:f>
            <x14:dxf>
              <fill>
                <patternFill patternType="solid">
                  <bgColor rgb="FFC00000"/>
                </patternFill>
              </fill>
            </x14:dxf>
          </x14:cfRule>
          <x14:cfRule type="containsText" priority="10327" operator="containsText" id="{7782CF76-F2ED-49AD-A1F6-912BE525DE9B}">
            <xm:f>NOT(ISERROR(SEARCH('Listados Datos'!$T$4,AE272)))</xm:f>
            <xm:f>'Listados Datos'!$T$4</xm:f>
            <x14:dxf>
              <font>
                <b/>
                <i val="0"/>
                <color theme="0"/>
              </font>
              <fill>
                <patternFill>
                  <bgColor rgb="FFE26B0A"/>
                </patternFill>
              </fill>
            </x14:dxf>
          </x14:cfRule>
          <x14:cfRule type="containsText" priority="10328" operator="containsText" id="{9283582A-EB5D-43A7-B731-ECD5E866A028}">
            <xm:f>NOT(ISERROR(SEARCH('Listados Datos'!$T$5,AE272)))</xm:f>
            <xm:f>'Listados Datos'!$T$5</xm:f>
            <x14:dxf>
              <font>
                <b/>
                <i val="0"/>
                <color auto="1"/>
              </font>
              <fill>
                <patternFill>
                  <bgColor rgb="FFFFFF00"/>
                </patternFill>
              </fill>
            </x14:dxf>
          </x14:cfRule>
          <x14:cfRule type="containsText" priority="10329" operator="containsText" id="{B2665464-06D7-4824-859D-11E13E722675}">
            <xm:f>NOT(ISERROR(SEARCH('Listados Datos'!$T$6,AE272)))</xm:f>
            <xm:f>'Listados Datos'!$T$6</xm:f>
            <x14:dxf>
              <font>
                <b/>
                <i val="0"/>
              </font>
              <fill>
                <patternFill>
                  <bgColor rgb="FF92D050"/>
                </patternFill>
              </fill>
            </x14:dxf>
          </x14:cfRule>
          <xm:sqref>AE272:AF272</xm:sqref>
        </x14:conditionalFormatting>
        <x14:conditionalFormatting xmlns:xm="http://schemas.microsoft.com/office/excel/2006/main">
          <x14:cfRule type="containsText" priority="10322" operator="containsText" id="{F085AFC9-26A4-45B3-8F62-9D7A0A14D3A7}">
            <xm:f>NOT(ISERROR(SEARCH('Listados Datos'!$T$3,AA272)))</xm:f>
            <xm:f>'Listados Datos'!$T$3</xm:f>
            <x14:dxf>
              <fill>
                <patternFill patternType="solid">
                  <bgColor rgb="FFC00000"/>
                </patternFill>
              </fill>
            </x14:dxf>
          </x14:cfRule>
          <x14:cfRule type="containsText" priority="10323" operator="containsText" id="{5B15F7D8-DB5D-4F52-8287-983B5E57DBDF}">
            <xm:f>NOT(ISERROR(SEARCH('Listados Datos'!$T$4,AA272)))</xm:f>
            <xm:f>'Listados Datos'!$T$4</xm:f>
            <x14:dxf>
              <font>
                <b/>
                <i val="0"/>
                <color theme="0"/>
              </font>
              <fill>
                <patternFill>
                  <bgColor rgb="FFE26B0A"/>
                </patternFill>
              </fill>
            </x14:dxf>
          </x14:cfRule>
          <x14:cfRule type="containsText" priority="10324" operator="containsText" id="{1BF270CC-A4D1-4A8F-B846-664209707E57}">
            <xm:f>NOT(ISERROR(SEARCH('Listados Datos'!$T$5,AA272)))</xm:f>
            <xm:f>'Listados Datos'!$T$5</xm:f>
            <x14:dxf>
              <font>
                <b/>
                <i val="0"/>
                <color auto="1"/>
              </font>
              <fill>
                <patternFill>
                  <bgColor rgb="FFFFFF00"/>
                </patternFill>
              </fill>
            </x14:dxf>
          </x14:cfRule>
          <x14:cfRule type="containsText" priority="10325" operator="containsText" id="{F1E5D021-B732-4AE2-8AB3-BF31B3A79A81}">
            <xm:f>NOT(ISERROR(SEARCH('Listados Datos'!$T$6,AA272)))</xm:f>
            <xm:f>'Listados Datos'!$T$6</xm:f>
            <x14:dxf>
              <font>
                <b/>
                <i val="0"/>
              </font>
              <fill>
                <patternFill>
                  <bgColor rgb="FF92D050"/>
                </patternFill>
              </fill>
            </x14:dxf>
          </x14:cfRule>
          <xm:sqref>AA272</xm:sqref>
        </x14:conditionalFormatting>
        <x14:conditionalFormatting xmlns:xm="http://schemas.microsoft.com/office/excel/2006/main">
          <x14:cfRule type="containsText" priority="10312" operator="containsText" id="{06484E7D-D407-4623-8222-D010E595CF97}">
            <xm:f>NOT(ISERROR(SEARCH('Listados Datos'!$P$3,Y272)))</xm:f>
            <xm:f>'Listados Datos'!$P$3</xm:f>
            <x14:dxf>
              <fill>
                <patternFill>
                  <bgColor rgb="FF99CC00"/>
                </patternFill>
              </fill>
            </x14:dxf>
          </x14:cfRule>
          <x14:cfRule type="containsText" priority="10313" operator="containsText" id="{E984D76E-BFAB-479E-AF83-C639CD6AB2AD}">
            <xm:f>NOT(ISERROR(SEARCH('Listados Datos'!$P$4,Y272)))</xm:f>
            <xm:f>'Listados Datos'!$P$4</xm:f>
            <x14:dxf>
              <fill>
                <patternFill>
                  <bgColor rgb="FF33CC33"/>
                </patternFill>
              </fill>
            </x14:dxf>
          </x14:cfRule>
          <x14:cfRule type="containsText" priority="10314" operator="containsText" id="{BF5DD897-B3C8-44F3-B12D-0EBEA55EFB4C}">
            <xm:f>NOT(ISERROR(SEARCH('Listados Datos'!$P$5,Y272)))</xm:f>
            <xm:f>'Listados Datos'!$P$5</xm:f>
            <x14:dxf>
              <fill>
                <patternFill>
                  <bgColor rgb="FFFFFF00"/>
                </patternFill>
              </fill>
            </x14:dxf>
          </x14:cfRule>
          <x14:cfRule type="containsText" priority="10315" operator="containsText" id="{719576DC-A97B-4BAC-979A-4FB41FA00E80}">
            <xm:f>NOT(ISERROR(SEARCH('Listados Datos'!$P$6,Y272)))</xm:f>
            <xm:f>'Listados Datos'!$P$6</xm:f>
            <x14:dxf>
              <fill>
                <patternFill>
                  <bgColor rgb="FFFFC000"/>
                </patternFill>
              </fill>
            </x14:dxf>
          </x14:cfRule>
          <x14:cfRule type="containsText" priority="10316" operator="containsText" id="{93209AAB-A08D-4FAC-B6B7-6BF8D6DDC650}">
            <xm:f>NOT(ISERROR(SEARCH('Listados Datos'!$P$7,Y272)))</xm:f>
            <xm:f>'Listados Datos'!$P$7</xm:f>
            <x14:dxf>
              <fill>
                <patternFill>
                  <bgColor rgb="FFFF0000"/>
                </patternFill>
              </fill>
            </x14:dxf>
          </x14:cfRule>
          <xm:sqref>Y272</xm:sqref>
        </x14:conditionalFormatting>
        <x14:conditionalFormatting xmlns:xm="http://schemas.microsoft.com/office/excel/2006/main">
          <x14:cfRule type="containsText" priority="10298" operator="containsText" id="{504262F1-6C22-4A49-A5F0-5D86316147E6}">
            <xm:f>NOT(ISERROR(SEARCH('Listados Datos'!$T$3,AW272)))</xm:f>
            <xm:f>'Listados Datos'!$T$3</xm:f>
            <x14:dxf>
              <fill>
                <patternFill patternType="solid">
                  <bgColor rgb="FFC00000"/>
                </patternFill>
              </fill>
            </x14:dxf>
          </x14:cfRule>
          <x14:cfRule type="containsText" priority="10299" operator="containsText" id="{56DEF2BD-FDC2-477F-9F73-1F876CD9FF52}">
            <xm:f>NOT(ISERROR(SEARCH('Listados Datos'!$T$4,AW272)))</xm:f>
            <xm:f>'Listados Datos'!$T$4</xm:f>
            <x14:dxf>
              <font>
                <b/>
                <i val="0"/>
                <color theme="0"/>
              </font>
              <fill>
                <patternFill>
                  <bgColor rgb="FFE26B0A"/>
                </patternFill>
              </fill>
            </x14:dxf>
          </x14:cfRule>
          <x14:cfRule type="containsText" priority="10300" operator="containsText" id="{5145A95D-7ABE-49B5-A556-F477D0E97148}">
            <xm:f>NOT(ISERROR(SEARCH('Listados Datos'!$T$5,AW272)))</xm:f>
            <xm:f>'Listados Datos'!$T$5</xm:f>
            <x14:dxf>
              <font>
                <b/>
                <i val="0"/>
                <color auto="1"/>
              </font>
              <fill>
                <patternFill>
                  <bgColor rgb="FFFFFF00"/>
                </patternFill>
              </fill>
            </x14:dxf>
          </x14:cfRule>
          <x14:cfRule type="containsText" priority="10301" operator="containsText" id="{62C9F8C2-EA1F-433A-9D46-E8C21451B5A3}">
            <xm:f>NOT(ISERROR(SEARCH('Listados Datos'!$T$6,AW272)))</xm:f>
            <xm:f>'Listados Datos'!$T$6</xm:f>
            <x14:dxf>
              <font>
                <b/>
                <i val="0"/>
              </font>
              <fill>
                <patternFill>
                  <bgColor rgb="FF92D050"/>
                </patternFill>
              </fill>
            </x14:dxf>
          </x14:cfRule>
          <xm:sqref>AW272</xm:sqref>
        </x14:conditionalFormatting>
        <x14:conditionalFormatting xmlns:xm="http://schemas.microsoft.com/office/excel/2006/main">
          <x14:cfRule type="containsText" priority="10288" operator="containsText" id="{707B3799-245F-4FBD-92A8-C98A4D7D379B}">
            <xm:f>NOT(ISERROR(SEARCH('Listados Datos'!$P$3,AU272)))</xm:f>
            <xm:f>'Listados Datos'!$P$3</xm:f>
            <x14:dxf>
              <fill>
                <patternFill>
                  <bgColor rgb="FF99CC00"/>
                </patternFill>
              </fill>
            </x14:dxf>
          </x14:cfRule>
          <x14:cfRule type="containsText" priority="10289" operator="containsText" id="{C7D3B089-B578-41AD-87C5-6FEF8B3AFB18}">
            <xm:f>NOT(ISERROR(SEARCH('Listados Datos'!$P$4,AU272)))</xm:f>
            <xm:f>'Listados Datos'!$P$4</xm:f>
            <x14:dxf>
              <fill>
                <patternFill>
                  <bgColor rgb="FF33CC33"/>
                </patternFill>
              </fill>
            </x14:dxf>
          </x14:cfRule>
          <x14:cfRule type="containsText" priority="10290" operator="containsText" id="{11A77131-F394-44F9-A146-FDA185020DB4}">
            <xm:f>NOT(ISERROR(SEARCH('Listados Datos'!$P$5,AU272)))</xm:f>
            <xm:f>'Listados Datos'!$P$5</xm:f>
            <x14:dxf>
              <fill>
                <patternFill>
                  <bgColor rgb="FFFFFF00"/>
                </patternFill>
              </fill>
            </x14:dxf>
          </x14:cfRule>
          <x14:cfRule type="containsText" priority="10291" operator="containsText" id="{FB735632-5D65-4268-A5D5-F09F1861A046}">
            <xm:f>NOT(ISERROR(SEARCH('Listados Datos'!$P$6,AU272)))</xm:f>
            <xm:f>'Listados Datos'!$P$6</xm:f>
            <x14:dxf>
              <fill>
                <patternFill>
                  <bgColor rgb="FFFFC000"/>
                </patternFill>
              </fill>
            </x14:dxf>
          </x14:cfRule>
          <x14:cfRule type="containsText" priority="10292" operator="containsText" id="{0D0BB1DE-ED21-4EAF-ADC1-743DC7C0EC98}">
            <xm:f>NOT(ISERROR(SEARCH('Listados Datos'!$P$7,AU272)))</xm:f>
            <xm:f>'Listados Datos'!$P$7</xm:f>
            <x14:dxf>
              <fill>
                <patternFill>
                  <bgColor rgb="FFFF0000"/>
                </patternFill>
              </fill>
            </x14:dxf>
          </x14:cfRule>
          <xm:sqref>AU272</xm:sqref>
        </x14:conditionalFormatting>
        <x14:conditionalFormatting xmlns:xm="http://schemas.microsoft.com/office/excel/2006/main">
          <x14:cfRule type="containsText" priority="10284" operator="containsText" id="{1C01DDAB-0AA5-4B3F-85D7-F8CE54D45AC9}">
            <xm:f>NOT(ISERROR(SEARCH('Listados Datos'!$T$3,AE278)))</xm:f>
            <xm:f>'Listados Datos'!$T$3</xm:f>
            <x14:dxf>
              <fill>
                <patternFill patternType="solid">
                  <bgColor rgb="FFC00000"/>
                </patternFill>
              </fill>
            </x14:dxf>
          </x14:cfRule>
          <x14:cfRule type="containsText" priority="10285" operator="containsText" id="{47A46E21-6AA1-4D43-A9D9-4A2B60F97F9D}">
            <xm:f>NOT(ISERROR(SEARCH('Listados Datos'!$T$4,AE278)))</xm:f>
            <xm:f>'Listados Datos'!$T$4</xm:f>
            <x14:dxf>
              <font>
                <b/>
                <i val="0"/>
                <color theme="0"/>
              </font>
              <fill>
                <patternFill>
                  <bgColor rgb="FFE26B0A"/>
                </patternFill>
              </fill>
            </x14:dxf>
          </x14:cfRule>
          <x14:cfRule type="containsText" priority="10286" operator="containsText" id="{1797BE5A-9603-4DC4-B525-3B5E1A368889}">
            <xm:f>NOT(ISERROR(SEARCH('Listados Datos'!$T$5,AE278)))</xm:f>
            <xm:f>'Listados Datos'!$T$5</xm:f>
            <x14:dxf>
              <font>
                <b/>
                <i val="0"/>
                <color auto="1"/>
              </font>
              <fill>
                <patternFill>
                  <bgColor rgb="FFFFFF00"/>
                </patternFill>
              </fill>
            </x14:dxf>
          </x14:cfRule>
          <x14:cfRule type="containsText" priority="10287" operator="containsText" id="{57CC8F79-8EF6-4C0D-8C13-108637B79A0D}">
            <xm:f>NOT(ISERROR(SEARCH('Listados Datos'!$T$6,AE278)))</xm:f>
            <xm:f>'Listados Datos'!$T$6</xm:f>
            <x14:dxf>
              <font>
                <b/>
                <i val="0"/>
              </font>
              <fill>
                <patternFill>
                  <bgColor rgb="FF92D050"/>
                </patternFill>
              </fill>
            </x14:dxf>
          </x14:cfRule>
          <xm:sqref>AE278:AF278</xm:sqref>
        </x14:conditionalFormatting>
        <x14:conditionalFormatting xmlns:xm="http://schemas.microsoft.com/office/excel/2006/main">
          <x14:cfRule type="containsText" priority="10280" operator="containsText" id="{2DF37DDF-E60F-4D70-8E15-74C4CB269C27}">
            <xm:f>NOT(ISERROR(SEARCH('Listados Datos'!$T$3,AA278)))</xm:f>
            <xm:f>'Listados Datos'!$T$3</xm:f>
            <x14:dxf>
              <fill>
                <patternFill patternType="solid">
                  <bgColor rgb="FFC00000"/>
                </patternFill>
              </fill>
            </x14:dxf>
          </x14:cfRule>
          <x14:cfRule type="containsText" priority="10281" operator="containsText" id="{D7D1224C-8711-47E9-A425-A071DF362A40}">
            <xm:f>NOT(ISERROR(SEARCH('Listados Datos'!$T$4,AA278)))</xm:f>
            <xm:f>'Listados Datos'!$T$4</xm:f>
            <x14:dxf>
              <font>
                <b/>
                <i val="0"/>
                <color theme="0"/>
              </font>
              <fill>
                <patternFill>
                  <bgColor rgb="FFE26B0A"/>
                </patternFill>
              </fill>
            </x14:dxf>
          </x14:cfRule>
          <x14:cfRule type="containsText" priority="10282" operator="containsText" id="{5AAC5C86-331F-45CC-B5CB-E5AFF3DB3B4F}">
            <xm:f>NOT(ISERROR(SEARCH('Listados Datos'!$T$5,AA278)))</xm:f>
            <xm:f>'Listados Datos'!$T$5</xm:f>
            <x14:dxf>
              <font>
                <b/>
                <i val="0"/>
                <color auto="1"/>
              </font>
              <fill>
                <patternFill>
                  <bgColor rgb="FFFFFF00"/>
                </patternFill>
              </fill>
            </x14:dxf>
          </x14:cfRule>
          <x14:cfRule type="containsText" priority="10283" operator="containsText" id="{E8624ABB-A683-4A2C-8E92-9CF1C57A15BC}">
            <xm:f>NOT(ISERROR(SEARCH('Listados Datos'!$T$6,AA278)))</xm:f>
            <xm:f>'Listados Datos'!$T$6</xm:f>
            <x14:dxf>
              <font>
                <b/>
                <i val="0"/>
              </font>
              <fill>
                <patternFill>
                  <bgColor rgb="FF92D050"/>
                </patternFill>
              </fill>
            </x14:dxf>
          </x14:cfRule>
          <xm:sqref>AA278</xm:sqref>
        </x14:conditionalFormatting>
        <x14:conditionalFormatting xmlns:xm="http://schemas.microsoft.com/office/excel/2006/main">
          <x14:cfRule type="containsText" priority="10270" operator="containsText" id="{17E5E280-F84B-40C1-9B63-9C7B552AA109}">
            <xm:f>NOT(ISERROR(SEARCH('Listados Datos'!$P$3,Y278)))</xm:f>
            <xm:f>'Listados Datos'!$P$3</xm:f>
            <x14:dxf>
              <fill>
                <patternFill>
                  <bgColor rgb="FF99CC00"/>
                </patternFill>
              </fill>
            </x14:dxf>
          </x14:cfRule>
          <x14:cfRule type="containsText" priority="10271" operator="containsText" id="{9E9F7B2C-DB10-4922-AB38-9D22E1B7A86A}">
            <xm:f>NOT(ISERROR(SEARCH('Listados Datos'!$P$4,Y278)))</xm:f>
            <xm:f>'Listados Datos'!$P$4</xm:f>
            <x14:dxf>
              <fill>
                <patternFill>
                  <bgColor rgb="FF33CC33"/>
                </patternFill>
              </fill>
            </x14:dxf>
          </x14:cfRule>
          <x14:cfRule type="containsText" priority="10272" operator="containsText" id="{175ED218-4020-49E9-9776-815D647D63F9}">
            <xm:f>NOT(ISERROR(SEARCH('Listados Datos'!$P$5,Y278)))</xm:f>
            <xm:f>'Listados Datos'!$P$5</xm:f>
            <x14:dxf>
              <fill>
                <patternFill>
                  <bgColor rgb="FFFFFF00"/>
                </patternFill>
              </fill>
            </x14:dxf>
          </x14:cfRule>
          <x14:cfRule type="containsText" priority="10273" operator="containsText" id="{57DE42C7-2AD7-4866-A08D-9F02C45B6727}">
            <xm:f>NOT(ISERROR(SEARCH('Listados Datos'!$P$6,Y278)))</xm:f>
            <xm:f>'Listados Datos'!$P$6</xm:f>
            <x14:dxf>
              <fill>
                <patternFill>
                  <bgColor rgb="FFFFC000"/>
                </patternFill>
              </fill>
            </x14:dxf>
          </x14:cfRule>
          <x14:cfRule type="containsText" priority="10274" operator="containsText" id="{4529DA52-8503-464F-83C3-7275D7BEB1DB}">
            <xm:f>NOT(ISERROR(SEARCH('Listados Datos'!$P$7,Y278)))</xm:f>
            <xm:f>'Listados Datos'!$P$7</xm:f>
            <x14:dxf>
              <fill>
                <patternFill>
                  <bgColor rgb="FFFF0000"/>
                </patternFill>
              </fill>
            </x14:dxf>
          </x14:cfRule>
          <xm:sqref>Y278</xm:sqref>
        </x14:conditionalFormatting>
        <x14:conditionalFormatting xmlns:xm="http://schemas.microsoft.com/office/excel/2006/main">
          <x14:cfRule type="containsText" priority="10256" operator="containsText" id="{DF5EFCBB-A466-47F5-846D-22B2B728B989}">
            <xm:f>NOT(ISERROR(SEARCH('Listados Datos'!$T$3,AW278)))</xm:f>
            <xm:f>'Listados Datos'!$T$3</xm:f>
            <x14:dxf>
              <fill>
                <patternFill patternType="solid">
                  <bgColor rgb="FFC00000"/>
                </patternFill>
              </fill>
            </x14:dxf>
          </x14:cfRule>
          <x14:cfRule type="containsText" priority="10257" operator="containsText" id="{C2A07143-8A58-4DC2-94CD-979DE3BE21A0}">
            <xm:f>NOT(ISERROR(SEARCH('Listados Datos'!$T$4,AW278)))</xm:f>
            <xm:f>'Listados Datos'!$T$4</xm:f>
            <x14:dxf>
              <font>
                <b/>
                <i val="0"/>
                <color theme="0"/>
              </font>
              <fill>
                <patternFill>
                  <bgColor rgb="FFE26B0A"/>
                </patternFill>
              </fill>
            </x14:dxf>
          </x14:cfRule>
          <x14:cfRule type="containsText" priority="10258" operator="containsText" id="{26EC9B61-963E-443D-8B2D-6B75C2F79A3C}">
            <xm:f>NOT(ISERROR(SEARCH('Listados Datos'!$T$5,AW278)))</xm:f>
            <xm:f>'Listados Datos'!$T$5</xm:f>
            <x14:dxf>
              <font>
                <b/>
                <i val="0"/>
                <color auto="1"/>
              </font>
              <fill>
                <patternFill>
                  <bgColor rgb="FFFFFF00"/>
                </patternFill>
              </fill>
            </x14:dxf>
          </x14:cfRule>
          <x14:cfRule type="containsText" priority="10259" operator="containsText" id="{BCF601E0-EE4C-4D63-B277-ABD9528901B7}">
            <xm:f>NOT(ISERROR(SEARCH('Listados Datos'!$T$6,AW278)))</xm:f>
            <xm:f>'Listados Datos'!$T$6</xm:f>
            <x14:dxf>
              <font>
                <b/>
                <i val="0"/>
              </font>
              <fill>
                <patternFill>
                  <bgColor rgb="FF92D050"/>
                </patternFill>
              </fill>
            </x14:dxf>
          </x14:cfRule>
          <xm:sqref>AW278</xm:sqref>
        </x14:conditionalFormatting>
        <x14:conditionalFormatting xmlns:xm="http://schemas.microsoft.com/office/excel/2006/main">
          <x14:cfRule type="containsText" priority="10246" operator="containsText" id="{26FF092C-0F1D-4F9F-B698-8C5049325D09}">
            <xm:f>NOT(ISERROR(SEARCH('Listados Datos'!$P$3,AU278)))</xm:f>
            <xm:f>'Listados Datos'!$P$3</xm:f>
            <x14:dxf>
              <fill>
                <patternFill>
                  <bgColor rgb="FF99CC00"/>
                </patternFill>
              </fill>
            </x14:dxf>
          </x14:cfRule>
          <x14:cfRule type="containsText" priority="10247" operator="containsText" id="{985F07FF-917F-4BA9-B9A9-AD5701E7AB3B}">
            <xm:f>NOT(ISERROR(SEARCH('Listados Datos'!$P$4,AU278)))</xm:f>
            <xm:f>'Listados Datos'!$P$4</xm:f>
            <x14:dxf>
              <fill>
                <patternFill>
                  <bgColor rgb="FF33CC33"/>
                </patternFill>
              </fill>
            </x14:dxf>
          </x14:cfRule>
          <x14:cfRule type="containsText" priority="10248" operator="containsText" id="{92D63DBD-D2A8-46EC-B7CA-0716BDAE87BB}">
            <xm:f>NOT(ISERROR(SEARCH('Listados Datos'!$P$5,AU278)))</xm:f>
            <xm:f>'Listados Datos'!$P$5</xm:f>
            <x14:dxf>
              <fill>
                <patternFill>
                  <bgColor rgb="FFFFFF00"/>
                </patternFill>
              </fill>
            </x14:dxf>
          </x14:cfRule>
          <x14:cfRule type="containsText" priority="10249" operator="containsText" id="{8CEC6DE8-3EA9-4C4D-8716-F2A807A234D2}">
            <xm:f>NOT(ISERROR(SEARCH('Listados Datos'!$P$6,AU278)))</xm:f>
            <xm:f>'Listados Datos'!$P$6</xm:f>
            <x14:dxf>
              <fill>
                <patternFill>
                  <bgColor rgb="FFFFC000"/>
                </patternFill>
              </fill>
            </x14:dxf>
          </x14:cfRule>
          <x14:cfRule type="containsText" priority="10250" operator="containsText" id="{A193DEFF-DDD7-43BE-B6E0-AB4BA3C84870}">
            <xm:f>NOT(ISERROR(SEARCH('Listados Datos'!$P$7,AU278)))</xm:f>
            <xm:f>'Listados Datos'!$P$7</xm:f>
            <x14:dxf>
              <fill>
                <patternFill>
                  <bgColor rgb="FFFF0000"/>
                </patternFill>
              </fill>
            </x14:dxf>
          </x14:cfRule>
          <xm:sqref>AU278</xm:sqref>
        </x14:conditionalFormatting>
        <x14:conditionalFormatting xmlns:xm="http://schemas.microsoft.com/office/excel/2006/main">
          <x14:cfRule type="containsText" priority="10204" operator="containsText" id="{7C0619C3-EEA3-42F1-B87D-5C025C0C63B6}">
            <xm:f>NOT(ISERROR(SEARCH('Listados Datos'!$P$3,AU284)))</xm:f>
            <xm:f>'Listados Datos'!$P$3</xm:f>
            <x14:dxf>
              <fill>
                <patternFill>
                  <bgColor rgb="FF99CC00"/>
                </patternFill>
              </fill>
            </x14:dxf>
          </x14:cfRule>
          <x14:cfRule type="containsText" priority="10205" operator="containsText" id="{406E203D-BB64-402C-A1B1-48DEE3E510C6}">
            <xm:f>NOT(ISERROR(SEARCH('Listados Datos'!$P$4,AU284)))</xm:f>
            <xm:f>'Listados Datos'!$P$4</xm:f>
            <x14:dxf>
              <fill>
                <patternFill>
                  <bgColor rgb="FF33CC33"/>
                </patternFill>
              </fill>
            </x14:dxf>
          </x14:cfRule>
          <x14:cfRule type="containsText" priority="10206" operator="containsText" id="{076DCE8C-4B82-4FEB-8A19-C1704D6ABA0C}">
            <xm:f>NOT(ISERROR(SEARCH('Listados Datos'!$P$5,AU284)))</xm:f>
            <xm:f>'Listados Datos'!$P$5</xm:f>
            <x14:dxf>
              <fill>
                <patternFill>
                  <bgColor rgb="FFFFFF00"/>
                </patternFill>
              </fill>
            </x14:dxf>
          </x14:cfRule>
          <x14:cfRule type="containsText" priority="10207" operator="containsText" id="{E108913A-F735-4279-9365-EA5A1789EA11}">
            <xm:f>NOT(ISERROR(SEARCH('Listados Datos'!$P$6,AU284)))</xm:f>
            <xm:f>'Listados Datos'!$P$6</xm:f>
            <x14:dxf>
              <fill>
                <patternFill>
                  <bgColor rgb="FFFFC000"/>
                </patternFill>
              </fill>
            </x14:dxf>
          </x14:cfRule>
          <x14:cfRule type="containsText" priority="10208" operator="containsText" id="{D20C023D-7780-4910-B80C-6A7B6562C56B}">
            <xm:f>NOT(ISERROR(SEARCH('Listados Datos'!$P$7,AU284)))</xm:f>
            <xm:f>'Listados Datos'!$P$7</xm:f>
            <x14:dxf>
              <fill>
                <patternFill>
                  <bgColor rgb="FFFF0000"/>
                </patternFill>
              </fill>
            </x14:dxf>
          </x14:cfRule>
          <xm:sqref>AU284</xm:sqref>
        </x14:conditionalFormatting>
        <x14:conditionalFormatting xmlns:xm="http://schemas.microsoft.com/office/excel/2006/main">
          <x14:cfRule type="containsText" priority="10242" operator="containsText" id="{3CD2DB8D-74C6-4510-97A3-6632A837EA4D}">
            <xm:f>NOT(ISERROR(SEARCH('Listados Datos'!$T$3,AE284)))</xm:f>
            <xm:f>'Listados Datos'!$T$3</xm:f>
            <x14:dxf>
              <fill>
                <patternFill patternType="solid">
                  <bgColor rgb="FFC00000"/>
                </patternFill>
              </fill>
            </x14:dxf>
          </x14:cfRule>
          <x14:cfRule type="containsText" priority="10243" operator="containsText" id="{C4426E69-9407-49D9-9663-E1B13CC73520}">
            <xm:f>NOT(ISERROR(SEARCH('Listados Datos'!$T$4,AE284)))</xm:f>
            <xm:f>'Listados Datos'!$T$4</xm:f>
            <x14:dxf>
              <font>
                <b/>
                <i val="0"/>
                <color theme="0"/>
              </font>
              <fill>
                <patternFill>
                  <bgColor rgb="FFE26B0A"/>
                </patternFill>
              </fill>
            </x14:dxf>
          </x14:cfRule>
          <x14:cfRule type="containsText" priority="10244" operator="containsText" id="{E0E38FC9-3D82-4444-B18B-959914FA49DE}">
            <xm:f>NOT(ISERROR(SEARCH('Listados Datos'!$T$5,AE284)))</xm:f>
            <xm:f>'Listados Datos'!$T$5</xm:f>
            <x14:dxf>
              <font>
                <b/>
                <i val="0"/>
                <color auto="1"/>
              </font>
              <fill>
                <patternFill>
                  <bgColor rgb="FFFFFF00"/>
                </patternFill>
              </fill>
            </x14:dxf>
          </x14:cfRule>
          <x14:cfRule type="containsText" priority="10245" operator="containsText" id="{A16843D7-BDB4-40FC-929D-5F8B5E7F8F79}">
            <xm:f>NOT(ISERROR(SEARCH('Listados Datos'!$T$6,AE284)))</xm:f>
            <xm:f>'Listados Datos'!$T$6</xm:f>
            <x14:dxf>
              <font>
                <b/>
                <i val="0"/>
              </font>
              <fill>
                <patternFill>
                  <bgColor rgb="FF92D050"/>
                </patternFill>
              </fill>
            </x14:dxf>
          </x14:cfRule>
          <xm:sqref>AE284:AF284</xm:sqref>
        </x14:conditionalFormatting>
        <x14:conditionalFormatting xmlns:xm="http://schemas.microsoft.com/office/excel/2006/main">
          <x14:cfRule type="containsText" priority="10238" operator="containsText" id="{12538F58-04A0-4415-B43D-5B2F1136726B}">
            <xm:f>NOT(ISERROR(SEARCH('Listados Datos'!$T$3,AA284)))</xm:f>
            <xm:f>'Listados Datos'!$T$3</xm:f>
            <x14:dxf>
              <fill>
                <patternFill patternType="solid">
                  <bgColor rgb="FFC00000"/>
                </patternFill>
              </fill>
            </x14:dxf>
          </x14:cfRule>
          <x14:cfRule type="containsText" priority="10239" operator="containsText" id="{E96D964B-B4F8-4AB4-9C65-38AFF5C12F2A}">
            <xm:f>NOT(ISERROR(SEARCH('Listados Datos'!$T$4,AA284)))</xm:f>
            <xm:f>'Listados Datos'!$T$4</xm:f>
            <x14:dxf>
              <font>
                <b/>
                <i val="0"/>
                <color theme="0"/>
              </font>
              <fill>
                <patternFill>
                  <bgColor rgb="FFE26B0A"/>
                </patternFill>
              </fill>
            </x14:dxf>
          </x14:cfRule>
          <x14:cfRule type="containsText" priority="10240" operator="containsText" id="{2D1E2723-BB9D-4732-AE8E-F64F2EF94167}">
            <xm:f>NOT(ISERROR(SEARCH('Listados Datos'!$T$5,AA284)))</xm:f>
            <xm:f>'Listados Datos'!$T$5</xm:f>
            <x14:dxf>
              <font>
                <b/>
                <i val="0"/>
                <color auto="1"/>
              </font>
              <fill>
                <patternFill>
                  <bgColor rgb="FFFFFF00"/>
                </patternFill>
              </fill>
            </x14:dxf>
          </x14:cfRule>
          <x14:cfRule type="containsText" priority="10241" operator="containsText" id="{513D3AF2-A290-400E-91C1-5CF30A9B1F6E}">
            <xm:f>NOT(ISERROR(SEARCH('Listados Datos'!$T$6,AA284)))</xm:f>
            <xm:f>'Listados Datos'!$T$6</xm:f>
            <x14:dxf>
              <font>
                <b/>
                <i val="0"/>
              </font>
              <fill>
                <patternFill>
                  <bgColor rgb="FF92D050"/>
                </patternFill>
              </fill>
            </x14:dxf>
          </x14:cfRule>
          <xm:sqref>AA284</xm:sqref>
        </x14:conditionalFormatting>
        <x14:conditionalFormatting xmlns:xm="http://schemas.microsoft.com/office/excel/2006/main">
          <x14:cfRule type="containsText" priority="10228" operator="containsText" id="{944D9FB4-1237-4519-927A-08E667A93FD2}">
            <xm:f>NOT(ISERROR(SEARCH('Listados Datos'!$P$3,Y284)))</xm:f>
            <xm:f>'Listados Datos'!$P$3</xm:f>
            <x14:dxf>
              <fill>
                <patternFill>
                  <bgColor rgb="FF99CC00"/>
                </patternFill>
              </fill>
            </x14:dxf>
          </x14:cfRule>
          <x14:cfRule type="containsText" priority="10229" operator="containsText" id="{EA9025D5-B323-41E8-8A08-C46F0DDAFB73}">
            <xm:f>NOT(ISERROR(SEARCH('Listados Datos'!$P$4,Y284)))</xm:f>
            <xm:f>'Listados Datos'!$P$4</xm:f>
            <x14:dxf>
              <fill>
                <patternFill>
                  <bgColor rgb="FF33CC33"/>
                </patternFill>
              </fill>
            </x14:dxf>
          </x14:cfRule>
          <x14:cfRule type="containsText" priority="10230" operator="containsText" id="{5035DB6F-6A85-44CE-BAF3-EF875B3C66D3}">
            <xm:f>NOT(ISERROR(SEARCH('Listados Datos'!$P$5,Y284)))</xm:f>
            <xm:f>'Listados Datos'!$P$5</xm:f>
            <x14:dxf>
              <fill>
                <patternFill>
                  <bgColor rgb="FFFFFF00"/>
                </patternFill>
              </fill>
            </x14:dxf>
          </x14:cfRule>
          <x14:cfRule type="containsText" priority="10231" operator="containsText" id="{D18B344F-EE69-4AED-BEAE-A9CCF761E1C1}">
            <xm:f>NOT(ISERROR(SEARCH('Listados Datos'!$P$6,Y284)))</xm:f>
            <xm:f>'Listados Datos'!$P$6</xm:f>
            <x14:dxf>
              <fill>
                <patternFill>
                  <bgColor rgb="FFFFC000"/>
                </patternFill>
              </fill>
            </x14:dxf>
          </x14:cfRule>
          <x14:cfRule type="containsText" priority="10232" operator="containsText" id="{7C267448-7B5E-4DC4-9BE8-DA486E6CD5D9}">
            <xm:f>NOT(ISERROR(SEARCH('Listados Datos'!$P$7,Y284)))</xm:f>
            <xm:f>'Listados Datos'!$P$7</xm:f>
            <x14:dxf>
              <fill>
                <patternFill>
                  <bgColor rgb="FFFF0000"/>
                </patternFill>
              </fill>
            </x14:dxf>
          </x14:cfRule>
          <xm:sqref>Y284</xm:sqref>
        </x14:conditionalFormatting>
        <x14:conditionalFormatting xmlns:xm="http://schemas.microsoft.com/office/excel/2006/main">
          <x14:cfRule type="containsText" priority="10214" operator="containsText" id="{ACA78AF3-9937-4282-B6F9-67FE7978CF18}">
            <xm:f>NOT(ISERROR(SEARCH('Listados Datos'!$T$3,AW284)))</xm:f>
            <xm:f>'Listados Datos'!$T$3</xm:f>
            <x14:dxf>
              <fill>
                <patternFill patternType="solid">
                  <bgColor rgb="FFC00000"/>
                </patternFill>
              </fill>
            </x14:dxf>
          </x14:cfRule>
          <x14:cfRule type="containsText" priority="10215" operator="containsText" id="{1F26A584-5160-46D1-93CB-75D94D1E56BC}">
            <xm:f>NOT(ISERROR(SEARCH('Listados Datos'!$T$4,AW284)))</xm:f>
            <xm:f>'Listados Datos'!$T$4</xm:f>
            <x14:dxf>
              <font>
                <b/>
                <i val="0"/>
                <color theme="0"/>
              </font>
              <fill>
                <patternFill>
                  <bgColor rgb="FFE26B0A"/>
                </patternFill>
              </fill>
            </x14:dxf>
          </x14:cfRule>
          <x14:cfRule type="containsText" priority="10216" operator="containsText" id="{2B094E29-F5C3-4F28-91E0-63BC4D9EA0E2}">
            <xm:f>NOT(ISERROR(SEARCH('Listados Datos'!$T$5,AW284)))</xm:f>
            <xm:f>'Listados Datos'!$T$5</xm:f>
            <x14:dxf>
              <font>
                <b/>
                <i val="0"/>
                <color auto="1"/>
              </font>
              <fill>
                <patternFill>
                  <bgColor rgb="FFFFFF00"/>
                </patternFill>
              </fill>
            </x14:dxf>
          </x14:cfRule>
          <x14:cfRule type="containsText" priority="10217" operator="containsText" id="{F9A7DB28-3AEF-4E86-8577-78BC581D9BB9}">
            <xm:f>NOT(ISERROR(SEARCH('Listados Datos'!$T$6,AW284)))</xm:f>
            <xm:f>'Listados Datos'!$T$6</xm:f>
            <x14:dxf>
              <font>
                <b/>
                <i val="0"/>
              </font>
              <fill>
                <patternFill>
                  <bgColor rgb="FF92D050"/>
                </patternFill>
              </fill>
            </x14:dxf>
          </x14:cfRule>
          <xm:sqref>AW284</xm:sqref>
        </x14:conditionalFormatting>
        <x14:conditionalFormatting xmlns:xm="http://schemas.microsoft.com/office/excel/2006/main">
          <x14:cfRule type="containsText" priority="10162" operator="containsText" id="{56983263-595A-4E09-A498-7CC2325F52C8}">
            <xm:f>NOT(ISERROR(SEARCH('Listados Datos'!$P$3,AU290)))</xm:f>
            <xm:f>'Listados Datos'!$P$3</xm:f>
            <x14:dxf>
              <fill>
                <patternFill>
                  <bgColor rgb="FF99CC00"/>
                </patternFill>
              </fill>
            </x14:dxf>
          </x14:cfRule>
          <x14:cfRule type="containsText" priority="10163" operator="containsText" id="{4F84354D-E4C0-470F-AFCD-E0EAEB60742A}">
            <xm:f>NOT(ISERROR(SEARCH('Listados Datos'!$P$4,AU290)))</xm:f>
            <xm:f>'Listados Datos'!$P$4</xm:f>
            <x14:dxf>
              <fill>
                <patternFill>
                  <bgColor rgb="FF33CC33"/>
                </patternFill>
              </fill>
            </x14:dxf>
          </x14:cfRule>
          <x14:cfRule type="containsText" priority="10164" operator="containsText" id="{2FE8E00A-AFAD-4524-9D68-4049B8D31FE1}">
            <xm:f>NOT(ISERROR(SEARCH('Listados Datos'!$P$5,AU290)))</xm:f>
            <xm:f>'Listados Datos'!$P$5</xm:f>
            <x14:dxf>
              <fill>
                <patternFill>
                  <bgColor rgb="FFFFFF00"/>
                </patternFill>
              </fill>
            </x14:dxf>
          </x14:cfRule>
          <x14:cfRule type="containsText" priority="10165" operator="containsText" id="{85828EDB-9898-450F-A301-D9A86A7E4E27}">
            <xm:f>NOT(ISERROR(SEARCH('Listados Datos'!$P$6,AU290)))</xm:f>
            <xm:f>'Listados Datos'!$P$6</xm:f>
            <x14:dxf>
              <fill>
                <patternFill>
                  <bgColor rgb="FFFFC000"/>
                </patternFill>
              </fill>
            </x14:dxf>
          </x14:cfRule>
          <x14:cfRule type="containsText" priority="10166" operator="containsText" id="{0082A347-512A-4CBE-98C5-27F8BCD2DE2C}">
            <xm:f>NOT(ISERROR(SEARCH('Listados Datos'!$P$7,AU290)))</xm:f>
            <xm:f>'Listados Datos'!$P$7</xm:f>
            <x14:dxf>
              <fill>
                <patternFill>
                  <bgColor rgb="FFFF0000"/>
                </patternFill>
              </fill>
            </x14:dxf>
          </x14:cfRule>
          <xm:sqref>AU290</xm:sqref>
        </x14:conditionalFormatting>
        <x14:conditionalFormatting xmlns:xm="http://schemas.microsoft.com/office/excel/2006/main">
          <x14:cfRule type="containsText" priority="10200" operator="containsText" id="{70DF7176-16BA-4D85-823D-92AD761094DD}">
            <xm:f>NOT(ISERROR(SEARCH('Listados Datos'!$T$3,AE290)))</xm:f>
            <xm:f>'Listados Datos'!$T$3</xm:f>
            <x14:dxf>
              <fill>
                <patternFill patternType="solid">
                  <bgColor rgb="FFC00000"/>
                </patternFill>
              </fill>
            </x14:dxf>
          </x14:cfRule>
          <x14:cfRule type="containsText" priority="10201" operator="containsText" id="{BFC058DA-E0A6-4234-BE5D-E0F730FD7D5E}">
            <xm:f>NOT(ISERROR(SEARCH('Listados Datos'!$T$4,AE290)))</xm:f>
            <xm:f>'Listados Datos'!$T$4</xm:f>
            <x14:dxf>
              <font>
                <b/>
                <i val="0"/>
                <color theme="0"/>
              </font>
              <fill>
                <patternFill>
                  <bgColor rgb="FFE26B0A"/>
                </patternFill>
              </fill>
            </x14:dxf>
          </x14:cfRule>
          <x14:cfRule type="containsText" priority="10202" operator="containsText" id="{BD2A67AA-D4BB-496E-AF5E-7A5C6CA011B4}">
            <xm:f>NOT(ISERROR(SEARCH('Listados Datos'!$T$5,AE290)))</xm:f>
            <xm:f>'Listados Datos'!$T$5</xm:f>
            <x14:dxf>
              <font>
                <b/>
                <i val="0"/>
                <color auto="1"/>
              </font>
              <fill>
                <patternFill>
                  <bgColor rgb="FFFFFF00"/>
                </patternFill>
              </fill>
            </x14:dxf>
          </x14:cfRule>
          <x14:cfRule type="containsText" priority="10203" operator="containsText" id="{E1BF1E61-9743-4865-8579-08CA82D0D3F1}">
            <xm:f>NOT(ISERROR(SEARCH('Listados Datos'!$T$6,AE290)))</xm:f>
            <xm:f>'Listados Datos'!$T$6</xm:f>
            <x14:dxf>
              <font>
                <b/>
                <i val="0"/>
              </font>
              <fill>
                <patternFill>
                  <bgColor rgb="FF92D050"/>
                </patternFill>
              </fill>
            </x14:dxf>
          </x14:cfRule>
          <xm:sqref>AE290:AF290</xm:sqref>
        </x14:conditionalFormatting>
        <x14:conditionalFormatting xmlns:xm="http://schemas.microsoft.com/office/excel/2006/main">
          <x14:cfRule type="containsText" priority="10196" operator="containsText" id="{A2E02CE8-E825-4C36-BC57-F9D5E055A2DE}">
            <xm:f>NOT(ISERROR(SEARCH('Listados Datos'!$T$3,AA290)))</xm:f>
            <xm:f>'Listados Datos'!$T$3</xm:f>
            <x14:dxf>
              <fill>
                <patternFill patternType="solid">
                  <bgColor rgb="FFC00000"/>
                </patternFill>
              </fill>
            </x14:dxf>
          </x14:cfRule>
          <x14:cfRule type="containsText" priority="10197" operator="containsText" id="{135F3291-FCB9-4D2F-A6A0-174B527B3EB0}">
            <xm:f>NOT(ISERROR(SEARCH('Listados Datos'!$T$4,AA290)))</xm:f>
            <xm:f>'Listados Datos'!$T$4</xm:f>
            <x14:dxf>
              <font>
                <b/>
                <i val="0"/>
                <color theme="0"/>
              </font>
              <fill>
                <patternFill>
                  <bgColor rgb="FFE26B0A"/>
                </patternFill>
              </fill>
            </x14:dxf>
          </x14:cfRule>
          <x14:cfRule type="containsText" priority="10198" operator="containsText" id="{52DBE460-8303-4147-915E-5E285679CB4E}">
            <xm:f>NOT(ISERROR(SEARCH('Listados Datos'!$T$5,AA290)))</xm:f>
            <xm:f>'Listados Datos'!$T$5</xm:f>
            <x14:dxf>
              <font>
                <b/>
                <i val="0"/>
                <color auto="1"/>
              </font>
              <fill>
                <patternFill>
                  <bgColor rgb="FFFFFF00"/>
                </patternFill>
              </fill>
            </x14:dxf>
          </x14:cfRule>
          <x14:cfRule type="containsText" priority="10199" operator="containsText" id="{C57432EE-C48E-40A2-8BCA-5945EBFD15E9}">
            <xm:f>NOT(ISERROR(SEARCH('Listados Datos'!$T$6,AA290)))</xm:f>
            <xm:f>'Listados Datos'!$T$6</xm:f>
            <x14:dxf>
              <font>
                <b/>
                <i val="0"/>
              </font>
              <fill>
                <patternFill>
                  <bgColor rgb="FF92D050"/>
                </patternFill>
              </fill>
            </x14:dxf>
          </x14:cfRule>
          <xm:sqref>AA290</xm:sqref>
        </x14:conditionalFormatting>
        <x14:conditionalFormatting xmlns:xm="http://schemas.microsoft.com/office/excel/2006/main">
          <x14:cfRule type="containsText" priority="10186" operator="containsText" id="{85AA6081-53BA-4B1D-AD7B-FC486B34636A}">
            <xm:f>NOT(ISERROR(SEARCH('Listados Datos'!$P$3,Y290)))</xm:f>
            <xm:f>'Listados Datos'!$P$3</xm:f>
            <x14:dxf>
              <fill>
                <patternFill>
                  <bgColor rgb="FF99CC00"/>
                </patternFill>
              </fill>
            </x14:dxf>
          </x14:cfRule>
          <x14:cfRule type="containsText" priority="10187" operator="containsText" id="{063B6513-8018-42E5-977B-D5A762B2B508}">
            <xm:f>NOT(ISERROR(SEARCH('Listados Datos'!$P$4,Y290)))</xm:f>
            <xm:f>'Listados Datos'!$P$4</xm:f>
            <x14:dxf>
              <fill>
                <patternFill>
                  <bgColor rgb="FF33CC33"/>
                </patternFill>
              </fill>
            </x14:dxf>
          </x14:cfRule>
          <x14:cfRule type="containsText" priority="10188" operator="containsText" id="{AB44126A-C540-42C8-8A34-E4ACBD0AD91B}">
            <xm:f>NOT(ISERROR(SEARCH('Listados Datos'!$P$5,Y290)))</xm:f>
            <xm:f>'Listados Datos'!$P$5</xm:f>
            <x14:dxf>
              <fill>
                <patternFill>
                  <bgColor rgb="FFFFFF00"/>
                </patternFill>
              </fill>
            </x14:dxf>
          </x14:cfRule>
          <x14:cfRule type="containsText" priority="10189" operator="containsText" id="{8BA702D5-83F7-43B5-970F-87B658811B55}">
            <xm:f>NOT(ISERROR(SEARCH('Listados Datos'!$P$6,Y290)))</xm:f>
            <xm:f>'Listados Datos'!$P$6</xm:f>
            <x14:dxf>
              <fill>
                <patternFill>
                  <bgColor rgb="FFFFC000"/>
                </patternFill>
              </fill>
            </x14:dxf>
          </x14:cfRule>
          <x14:cfRule type="containsText" priority="10190" operator="containsText" id="{2AED21D4-F7AF-452C-84A9-8F000A308264}">
            <xm:f>NOT(ISERROR(SEARCH('Listados Datos'!$P$7,Y290)))</xm:f>
            <xm:f>'Listados Datos'!$P$7</xm:f>
            <x14:dxf>
              <fill>
                <patternFill>
                  <bgColor rgb="FFFF0000"/>
                </patternFill>
              </fill>
            </x14:dxf>
          </x14:cfRule>
          <xm:sqref>Y290</xm:sqref>
        </x14:conditionalFormatting>
        <x14:conditionalFormatting xmlns:xm="http://schemas.microsoft.com/office/excel/2006/main">
          <x14:cfRule type="containsText" priority="10172" operator="containsText" id="{DBC3348F-2A70-4611-B3DA-70F42A617A6D}">
            <xm:f>NOT(ISERROR(SEARCH('Listados Datos'!$T$3,AW290)))</xm:f>
            <xm:f>'Listados Datos'!$T$3</xm:f>
            <x14:dxf>
              <fill>
                <patternFill patternType="solid">
                  <bgColor rgb="FFC00000"/>
                </patternFill>
              </fill>
            </x14:dxf>
          </x14:cfRule>
          <x14:cfRule type="containsText" priority="10173" operator="containsText" id="{0D50E484-2F39-4B76-BD1D-8EF22F3F8E8F}">
            <xm:f>NOT(ISERROR(SEARCH('Listados Datos'!$T$4,AW290)))</xm:f>
            <xm:f>'Listados Datos'!$T$4</xm:f>
            <x14:dxf>
              <font>
                <b/>
                <i val="0"/>
                <color theme="0"/>
              </font>
              <fill>
                <patternFill>
                  <bgColor rgb="FFE26B0A"/>
                </patternFill>
              </fill>
            </x14:dxf>
          </x14:cfRule>
          <x14:cfRule type="containsText" priority="10174" operator="containsText" id="{E5B7C23A-41BA-4E23-80C7-FBEDD200AFA9}">
            <xm:f>NOT(ISERROR(SEARCH('Listados Datos'!$T$5,AW290)))</xm:f>
            <xm:f>'Listados Datos'!$T$5</xm:f>
            <x14:dxf>
              <font>
                <b/>
                <i val="0"/>
                <color auto="1"/>
              </font>
              <fill>
                <patternFill>
                  <bgColor rgb="FFFFFF00"/>
                </patternFill>
              </fill>
            </x14:dxf>
          </x14:cfRule>
          <x14:cfRule type="containsText" priority="10175" operator="containsText" id="{3DDD1785-427F-43D7-A804-FD9805D129DA}">
            <xm:f>NOT(ISERROR(SEARCH('Listados Datos'!$T$6,AW290)))</xm:f>
            <xm:f>'Listados Datos'!$T$6</xm:f>
            <x14:dxf>
              <font>
                <b/>
                <i val="0"/>
              </font>
              <fill>
                <patternFill>
                  <bgColor rgb="FF92D050"/>
                </patternFill>
              </fill>
            </x14:dxf>
          </x14:cfRule>
          <xm:sqref>AW290</xm:sqref>
        </x14:conditionalFormatting>
        <x14:conditionalFormatting xmlns:xm="http://schemas.microsoft.com/office/excel/2006/main">
          <x14:cfRule type="containsText" priority="10158" operator="containsText" id="{E6BD807E-68AF-4067-8AEC-5FA5C7D3598C}">
            <xm:f>NOT(ISERROR(SEARCH('Listados Datos'!$T$3,AE296)))</xm:f>
            <xm:f>'Listados Datos'!$T$3</xm:f>
            <x14:dxf>
              <fill>
                <patternFill patternType="solid">
                  <bgColor rgb="FFC00000"/>
                </patternFill>
              </fill>
            </x14:dxf>
          </x14:cfRule>
          <x14:cfRule type="containsText" priority="10159" operator="containsText" id="{8FAF0904-BA12-47DD-A80B-54662DBBEAB5}">
            <xm:f>NOT(ISERROR(SEARCH('Listados Datos'!$T$4,AE296)))</xm:f>
            <xm:f>'Listados Datos'!$T$4</xm:f>
            <x14:dxf>
              <font>
                <b/>
                <i val="0"/>
                <color theme="0"/>
              </font>
              <fill>
                <patternFill>
                  <bgColor rgb="FFE26B0A"/>
                </patternFill>
              </fill>
            </x14:dxf>
          </x14:cfRule>
          <x14:cfRule type="containsText" priority="10160" operator="containsText" id="{20781EE8-FB91-4C6A-B6BE-2F6FD93A3FC1}">
            <xm:f>NOT(ISERROR(SEARCH('Listados Datos'!$T$5,AE296)))</xm:f>
            <xm:f>'Listados Datos'!$T$5</xm:f>
            <x14:dxf>
              <font>
                <b/>
                <i val="0"/>
                <color auto="1"/>
              </font>
              <fill>
                <patternFill>
                  <bgColor rgb="FFFFFF00"/>
                </patternFill>
              </fill>
            </x14:dxf>
          </x14:cfRule>
          <x14:cfRule type="containsText" priority="10161" operator="containsText" id="{4F0BD005-1BB3-4949-9854-E2D8086E9E96}">
            <xm:f>NOT(ISERROR(SEARCH('Listados Datos'!$T$6,AE296)))</xm:f>
            <xm:f>'Listados Datos'!$T$6</xm:f>
            <x14:dxf>
              <font>
                <b/>
                <i val="0"/>
              </font>
              <fill>
                <patternFill>
                  <bgColor rgb="FF92D050"/>
                </patternFill>
              </fill>
            </x14:dxf>
          </x14:cfRule>
          <xm:sqref>AE296:AF296</xm:sqref>
        </x14:conditionalFormatting>
        <x14:conditionalFormatting xmlns:xm="http://schemas.microsoft.com/office/excel/2006/main">
          <x14:cfRule type="containsText" priority="10154" operator="containsText" id="{0C7CF1B1-CDFE-4BEB-96FD-9943D5A075E0}">
            <xm:f>NOT(ISERROR(SEARCH('Listados Datos'!$T$3,AA296)))</xm:f>
            <xm:f>'Listados Datos'!$T$3</xm:f>
            <x14:dxf>
              <fill>
                <patternFill patternType="solid">
                  <bgColor rgb="FFC00000"/>
                </patternFill>
              </fill>
            </x14:dxf>
          </x14:cfRule>
          <x14:cfRule type="containsText" priority="10155" operator="containsText" id="{DB12A7E7-7C00-4297-BDE2-EE7DDBB1EBDC}">
            <xm:f>NOT(ISERROR(SEARCH('Listados Datos'!$T$4,AA296)))</xm:f>
            <xm:f>'Listados Datos'!$T$4</xm:f>
            <x14:dxf>
              <font>
                <b/>
                <i val="0"/>
                <color theme="0"/>
              </font>
              <fill>
                <patternFill>
                  <bgColor rgb="FFE26B0A"/>
                </patternFill>
              </fill>
            </x14:dxf>
          </x14:cfRule>
          <x14:cfRule type="containsText" priority="10156" operator="containsText" id="{31F404FB-37E3-4BE7-9866-C9422F59DF5A}">
            <xm:f>NOT(ISERROR(SEARCH('Listados Datos'!$T$5,AA296)))</xm:f>
            <xm:f>'Listados Datos'!$T$5</xm:f>
            <x14:dxf>
              <font>
                <b/>
                <i val="0"/>
                <color auto="1"/>
              </font>
              <fill>
                <patternFill>
                  <bgColor rgb="FFFFFF00"/>
                </patternFill>
              </fill>
            </x14:dxf>
          </x14:cfRule>
          <x14:cfRule type="containsText" priority="10157" operator="containsText" id="{F07F13D1-F42A-451E-B3B8-1660B6250401}">
            <xm:f>NOT(ISERROR(SEARCH('Listados Datos'!$T$6,AA296)))</xm:f>
            <xm:f>'Listados Datos'!$T$6</xm:f>
            <x14:dxf>
              <font>
                <b/>
                <i val="0"/>
              </font>
              <fill>
                <patternFill>
                  <bgColor rgb="FF92D050"/>
                </patternFill>
              </fill>
            </x14:dxf>
          </x14:cfRule>
          <xm:sqref>AA296</xm:sqref>
        </x14:conditionalFormatting>
        <x14:conditionalFormatting xmlns:xm="http://schemas.microsoft.com/office/excel/2006/main">
          <x14:cfRule type="containsText" priority="10144" operator="containsText" id="{D9061C4E-73CD-4BA0-B202-29F262DFCACF}">
            <xm:f>NOT(ISERROR(SEARCH('Listados Datos'!$P$3,Y296)))</xm:f>
            <xm:f>'Listados Datos'!$P$3</xm:f>
            <x14:dxf>
              <fill>
                <patternFill>
                  <bgColor rgb="FF99CC00"/>
                </patternFill>
              </fill>
            </x14:dxf>
          </x14:cfRule>
          <x14:cfRule type="containsText" priority="10145" operator="containsText" id="{DAAC8DD2-11AF-4F7B-9072-3F749B999F74}">
            <xm:f>NOT(ISERROR(SEARCH('Listados Datos'!$P$4,Y296)))</xm:f>
            <xm:f>'Listados Datos'!$P$4</xm:f>
            <x14:dxf>
              <fill>
                <patternFill>
                  <bgColor rgb="FF33CC33"/>
                </patternFill>
              </fill>
            </x14:dxf>
          </x14:cfRule>
          <x14:cfRule type="containsText" priority="10146" operator="containsText" id="{D4560DDE-DFD7-4DAF-BF4B-4BB42934E430}">
            <xm:f>NOT(ISERROR(SEARCH('Listados Datos'!$P$5,Y296)))</xm:f>
            <xm:f>'Listados Datos'!$P$5</xm:f>
            <x14:dxf>
              <fill>
                <patternFill>
                  <bgColor rgb="FFFFFF00"/>
                </patternFill>
              </fill>
            </x14:dxf>
          </x14:cfRule>
          <x14:cfRule type="containsText" priority="10147" operator="containsText" id="{039BFA21-AE31-40CE-9113-1FBA89667D14}">
            <xm:f>NOT(ISERROR(SEARCH('Listados Datos'!$P$6,Y296)))</xm:f>
            <xm:f>'Listados Datos'!$P$6</xm:f>
            <x14:dxf>
              <fill>
                <patternFill>
                  <bgColor rgb="FFFFC000"/>
                </patternFill>
              </fill>
            </x14:dxf>
          </x14:cfRule>
          <x14:cfRule type="containsText" priority="10148" operator="containsText" id="{176A3E98-07ED-4DE6-9083-ADB5AF785F41}">
            <xm:f>NOT(ISERROR(SEARCH('Listados Datos'!$P$7,Y296)))</xm:f>
            <xm:f>'Listados Datos'!$P$7</xm:f>
            <x14:dxf>
              <fill>
                <patternFill>
                  <bgColor rgb="FFFF0000"/>
                </patternFill>
              </fill>
            </x14:dxf>
          </x14:cfRule>
          <xm:sqref>Y296</xm:sqref>
        </x14:conditionalFormatting>
        <x14:conditionalFormatting xmlns:xm="http://schemas.microsoft.com/office/excel/2006/main">
          <x14:cfRule type="containsText" priority="10130" operator="containsText" id="{98B474B5-6AD6-4F5C-A5A7-1A634BBE857B}">
            <xm:f>NOT(ISERROR(SEARCH('Listados Datos'!$T$3,AW296)))</xm:f>
            <xm:f>'Listados Datos'!$T$3</xm:f>
            <x14:dxf>
              <fill>
                <patternFill patternType="solid">
                  <bgColor rgb="FFC00000"/>
                </patternFill>
              </fill>
            </x14:dxf>
          </x14:cfRule>
          <x14:cfRule type="containsText" priority="10131" operator="containsText" id="{81D1435F-1C85-40A3-8378-EBDB4FF39C9A}">
            <xm:f>NOT(ISERROR(SEARCH('Listados Datos'!$T$4,AW296)))</xm:f>
            <xm:f>'Listados Datos'!$T$4</xm:f>
            <x14:dxf>
              <font>
                <b/>
                <i val="0"/>
                <color theme="0"/>
              </font>
              <fill>
                <patternFill>
                  <bgColor rgb="FFE26B0A"/>
                </patternFill>
              </fill>
            </x14:dxf>
          </x14:cfRule>
          <x14:cfRule type="containsText" priority="10132" operator="containsText" id="{A5A3C031-64A1-4370-975C-F45032D67CE3}">
            <xm:f>NOT(ISERROR(SEARCH('Listados Datos'!$T$5,AW296)))</xm:f>
            <xm:f>'Listados Datos'!$T$5</xm:f>
            <x14:dxf>
              <font>
                <b/>
                <i val="0"/>
                <color auto="1"/>
              </font>
              <fill>
                <patternFill>
                  <bgColor rgb="FFFFFF00"/>
                </patternFill>
              </fill>
            </x14:dxf>
          </x14:cfRule>
          <x14:cfRule type="containsText" priority="10133" operator="containsText" id="{FB800302-54B7-44DD-8236-96479912FFCB}">
            <xm:f>NOT(ISERROR(SEARCH('Listados Datos'!$T$6,AW296)))</xm:f>
            <xm:f>'Listados Datos'!$T$6</xm:f>
            <x14:dxf>
              <font>
                <b/>
                <i val="0"/>
              </font>
              <fill>
                <patternFill>
                  <bgColor rgb="FF92D050"/>
                </patternFill>
              </fill>
            </x14:dxf>
          </x14:cfRule>
          <xm:sqref>AW296</xm:sqref>
        </x14:conditionalFormatting>
        <x14:conditionalFormatting xmlns:xm="http://schemas.microsoft.com/office/excel/2006/main">
          <x14:cfRule type="containsText" priority="9984" operator="containsText" id="{E848A628-6CDC-4696-8456-935644C3B239}">
            <xm:f>NOT(ISERROR(SEARCH('Listados Datos'!$P$3,AU307)))</xm:f>
            <xm:f>'Listados Datos'!$P$3</xm:f>
            <x14:dxf>
              <fill>
                <patternFill>
                  <bgColor rgb="FF99CC00"/>
                </patternFill>
              </fill>
            </x14:dxf>
          </x14:cfRule>
          <x14:cfRule type="containsText" priority="9985" operator="containsText" id="{517E8420-DF38-4EAF-AD28-2035C1D96B6C}">
            <xm:f>NOT(ISERROR(SEARCH('Listados Datos'!$P$4,AU307)))</xm:f>
            <xm:f>'Listados Datos'!$P$4</xm:f>
            <x14:dxf>
              <fill>
                <patternFill>
                  <bgColor rgb="FF33CC33"/>
                </patternFill>
              </fill>
            </x14:dxf>
          </x14:cfRule>
          <x14:cfRule type="containsText" priority="9986" operator="containsText" id="{A0F08FC7-F098-416C-B1A5-CE52381871EE}">
            <xm:f>NOT(ISERROR(SEARCH('Listados Datos'!$P$5,AU307)))</xm:f>
            <xm:f>'Listados Datos'!$P$5</xm:f>
            <x14:dxf>
              <fill>
                <patternFill>
                  <bgColor rgb="FFFFFF00"/>
                </patternFill>
              </fill>
            </x14:dxf>
          </x14:cfRule>
          <x14:cfRule type="containsText" priority="9987" operator="containsText" id="{EE75845F-B6E3-4EAD-B635-A84033A25C56}">
            <xm:f>NOT(ISERROR(SEARCH('Listados Datos'!$P$6,AU307)))</xm:f>
            <xm:f>'Listados Datos'!$P$6</xm:f>
            <x14:dxf>
              <fill>
                <patternFill>
                  <bgColor rgb="FFFFC000"/>
                </patternFill>
              </fill>
            </x14:dxf>
          </x14:cfRule>
          <x14:cfRule type="containsText" priority="9988" operator="containsText" id="{7C6ACF50-4778-477C-8AAB-C3DCC06EFA18}">
            <xm:f>NOT(ISERROR(SEARCH('Listados Datos'!$P$7,AU307)))</xm:f>
            <xm:f>'Listados Datos'!$P$7</xm:f>
            <x14:dxf>
              <fill>
                <patternFill>
                  <bgColor rgb="FFFF0000"/>
                </patternFill>
              </fill>
            </x14:dxf>
          </x14:cfRule>
          <xm:sqref>AU307</xm:sqref>
        </x14:conditionalFormatting>
        <x14:conditionalFormatting xmlns:xm="http://schemas.microsoft.com/office/excel/2006/main">
          <x14:cfRule type="containsText" priority="10050" operator="containsText" id="{DD05D080-AF1D-457E-9C8D-B024D78640BA}">
            <xm:f>NOT(ISERROR(SEARCH('Listados Datos'!$T$3,AW309)))</xm:f>
            <xm:f>'Listados Datos'!$T$3</xm:f>
            <x14:dxf>
              <fill>
                <patternFill patternType="solid">
                  <bgColor rgb="FFC00000"/>
                </patternFill>
              </fill>
            </x14:dxf>
          </x14:cfRule>
          <x14:cfRule type="containsText" priority="10051" operator="containsText" id="{EC5F3CBD-0A6C-4765-A3EF-7BADFE889D05}">
            <xm:f>NOT(ISERROR(SEARCH('Listados Datos'!$T$4,AW309)))</xm:f>
            <xm:f>'Listados Datos'!$T$4</xm:f>
            <x14:dxf>
              <font>
                <b/>
                <i val="0"/>
                <color theme="0"/>
              </font>
              <fill>
                <patternFill>
                  <bgColor rgb="FFE26B0A"/>
                </patternFill>
              </fill>
            </x14:dxf>
          </x14:cfRule>
          <x14:cfRule type="containsText" priority="10052" operator="containsText" id="{731E9A5D-1EC8-4F52-8083-354593D7B45C}">
            <xm:f>NOT(ISERROR(SEARCH('Listados Datos'!$T$5,AW309)))</xm:f>
            <xm:f>'Listados Datos'!$T$5</xm:f>
            <x14:dxf>
              <font>
                <b/>
                <i val="0"/>
                <color auto="1"/>
              </font>
              <fill>
                <patternFill>
                  <bgColor rgb="FFFFFF00"/>
                </patternFill>
              </fill>
            </x14:dxf>
          </x14:cfRule>
          <x14:cfRule type="containsText" priority="10053" operator="containsText" id="{C233C17D-337C-4BF7-8F7F-1E02373C0F69}">
            <xm:f>NOT(ISERROR(SEARCH('Listados Datos'!$T$6,AW309)))</xm:f>
            <xm:f>'Listados Datos'!$T$6</xm:f>
            <x14:dxf>
              <font>
                <b/>
                <i val="0"/>
              </font>
              <fill>
                <patternFill>
                  <bgColor rgb="FF92D050"/>
                </patternFill>
              </fill>
            </x14:dxf>
          </x14:cfRule>
          <xm:sqref>AW309</xm:sqref>
        </x14:conditionalFormatting>
        <x14:conditionalFormatting xmlns:xm="http://schemas.microsoft.com/office/excel/2006/main">
          <x14:cfRule type="containsText" priority="10040" operator="containsText" id="{DB68651D-1F8F-464D-8441-AD2F2E8EE5AC}">
            <xm:f>NOT(ISERROR(SEARCH('Listados Datos'!$P$3,AU309)))</xm:f>
            <xm:f>'Listados Datos'!$P$3</xm:f>
            <x14:dxf>
              <fill>
                <patternFill>
                  <bgColor rgb="FF99CC00"/>
                </patternFill>
              </fill>
            </x14:dxf>
          </x14:cfRule>
          <x14:cfRule type="containsText" priority="10041" operator="containsText" id="{D5E64819-A741-4F16-B5C8-EE479D4E68CE}">
            <xm:f>NOT(ISERROR(SEARCH('Listados Datos'!$P$4,AU309)))</xm:f>
            <xm:f>'Listados Datos'!$P$4</xm:f>
            <x14:dxf>
              <fill>
                <patternFill>
                  <bgColor rgb="FF33CC33"/>
                </patternFill>
              </fill>
            </x14:dxf>
          </x14:cfRule>
          <x14:cfRule type="containsText" priority="10042" operator="containsText" id="{B8481A57-4A2E-4D90-8928-D99D755E781C}">
            <xm:f>NOT(ISERROR(SEARCH('Listados Datos'!$P$5,AU309)))</xm:f>
            <xm:f>'Listados Datos'!$P$5</xm:f>
            <x14:dxf>
              <fill>
                <patternFill>
                  <bgColor rgb="FFFFFF00"/>
                </patternFill>
              </fill>
            </x14:dxf>
          </x14:cfRule>
          <x14:cfRule type="containsText" priority="10043" operator="containsText" id="{894AA7FE-2894-4204-8EB1-F608A2FE8145}">
            <xm:f>NOT(ISERROR(SEARCH('Listados Datos'!$P$6,AU309)))</xm:f>
            <xm:f>'Listados Datos'!$P$6</xm:f>
            <x14:dxf>
              <fill>
                <patternFill>
                  <bgColor rgb="FFFFC000"/>
                </patternFill>
              </fill>
            </x14:dxf>
          </x14:cfRule>
          <x14:cfRule type="containsText" priority="10044" operator="containsText" id="{AC12462C-82D9-4C85-8909-62CFEE75F45F}">
            <xm:f>NOT(ISERROR(SEARCH('Listados Datos'!$P$7,AU309)))</xm:f>
            <xm:f>'Listados Datos'!$P$7</xm:f>
            <x14:dxf>
              <fill>
                <patternFill>
                  <bgColor rgb="FFFF0000"/>
                </patternFill>
              </fill>
            </x14:dxf>
          </x14:cfRule>
          <xm:sqref>AU309</xm:sqref>
        </x14:conditionalFormatting>
        <x14:conditionalFormatting xmlns:xm="http://schemas.microsoft.com/office/excel/2006/main">
          <x14:cfRule type="containsText" priority="10008" operator="containsText" id="{BB53EF64-695C-4B28-840F-B1971FED4408}">
            <xm:f>NOT(ISERROR(SEARCH('Listados Datos'!$T$3,AW306)))</xm:f>
            <xm:f>'Listados Datos'!$T$3</xm:f>
            <x14:dxf>
              <fill>
                <patternFill patternType="solid">
                  <bgColor rgb="FFC00000"/>
                </patternFill>
              </fill>
            </x14:dxf>
          </x14:cfRule>
          <x14:cfRule type="containsText" priority="10009" operator="containsText" id="{919F9558-E8E8-46BD-A799-839C2BE920CA}">
            <xm:f>NOT(ISERROR(SEARCH('Listados Datos'!$T$4,AW306)))</xm:f>
            <xm:f>'Listados Datos'!$T$4</xm:f>
            <x14:dxf>
              <font>
                <b/>
                <i val="0"/>
                <color theme="0"/>
              </font>
              <fill>
                <patternFill>
                  <bgColor rgb="FFE26B0A"/>
                </patternFill>
              </fill>
            </x14:dxf>
          </x14:cfRule>
          <x14:cfRule type="containsText" priority="10010" operator="containsText" id="{1F306C64-AD21-4864-B682-C33AE3EC18DA}">
            <xm:f>NOT(ISERROR(SEARCH('Listados Datos'!$T$5,AW306)))</xm:f>
            <xm:f>'Listados Datos'!$T$5</xm:f>
            <x14:dxf>
              <font>
                <b/>
                <i val="0"/>
                <color auto="1"/>
              </font>
              <fill>
                <patternFill>
                  <bgColor rgb="FFFFFF00"/>
                </patternFill>
              </fill>
            </x14:dxf>
          </x14:cfRule>
          <x14:cfRule type="containsText" priority="10011" operator="containsText" id="{DD1B9B3A-4E6B-4F6D-87EA-5A6ABE1E0ADE}">
            <xm:f>NOT(ISERROR(SEARCH('Listados Datos'!$T$6,AW306)))</xm:f>
            <xm:f>'Listados Datos'!$T$6</xm:f>
            <x14:dxf>
              <font>
                <b/>
                <i val="0"/>
              </font>
              <fill>
                <patternFill>
                  <bgColor rgb="FF92D050"/>
                </patternFill>
              </fill>
            </x14:dxf>
          </x14:cfRule>
          <xm:sqref>AW306</xm:sqref>
        </x14:conditionalFormatting>
        <x14:conditionalFormatting xmlns:xm="http://schemas.microsoft.com/office/excel/2006/main">
          <x14:cfRule type="containsText" priority="9998" operator="containsText" id="{FFFA1B6A-5869-4B59-9F42-B4FFC16B219F}">
            <xm:f>NOT(ISERROR(SEARCH('Listados Datos'!$P$3,AU306)))</xm:f>
            <xm:f>'Listados Datos'!$P$3</xm:f>
            <x14:dxf>
              <fill>
                <patternFill>
                  <bgColor rgb="FF99CC00"/>
                </patternFill>
              </fill>
            </x14:dxf>
          </x14:cfRule>
          <x14:cfRule type="containsText" priority="9999" operator="containsText" id="{01684D70-69F1-4362-B39E-DE2F7E9CE654}">
            <xm:f>NOT(ISERROR(SEARCH('Listados Datos'!$P$4,AU306)))</xm:f>
            <xm:f>'Listados Datos'!$P$4</xm:f>
            <x14:dxf>
              <fill>
                <patternFill>
                  <bgColor rgb="FF33CC33"/>
                </patternFill>
              </fill>
            </x14:dxf>
          </x14:cfRule>
          <x14:cfRule type="containsText" priority="10000" operator="containsText" id="{6B8FAD59-0229-4639-85CA-2AE3F3A8497A}">
            <xm:f>NOT(ISERROR(SEARCH('Listados Datos'!$P$5,AU306)))</xm:f>
            <xm:f>'Listados Datos'!$P$5</xm:f>
            <x14:dxf>
              <fill>
                <patternFill>
                  <bgColor rgb="FFFFFF00"/>
                </patternFill>
              </fill>
            </x14:dxf>
          </x14:cfRule>
          <x14:cfRule type="containsText" priority="10001" operator="containsText" id="{0486EEA1-E70F-4443-8259-9A3C03DD8A50}">
            <xm:f>NOT(ISERROR(SEARCH('Listados Datos'!$P$6,AU306)))</xm:f>
            <xm:f>'Listados Datos'!$P$6</xm:f>
            <x14:dxf>
              <fill>
                <patternFill>
                  <bgColor rgb="FFFFC000"/>
                </patternFill>
              </fill>
            </x14:dxf>
          </x14:cfRule>
          <x14:cfRule type="containsText" priority="10002" operator="containsText" id="{6D98E4C1-70F3-4E45-9BDC-9D70A5780469}">
            <xm:f>NOT(ISERROR(SEARCH('Listados Datos'!$P$7,AU306)))</xm:f>
            <xm:f>'Listados Datos'!$P$7</xm:f>
            <x14:dxf>
              <fill>
                <patternFill>
                  <bgColor rgb="FFFF0000"/>
                </patternFill>
              </fill>
            </x14:dxf>
          </x14:cfRule>
          <xm:sqref>AU306</xm:sqref>
        </x14:conditionalFormatting>
        <x14:conditionalFormatting xmlns:xm="http://schemas.microsoft.com/office/excel/2006/main">
          <x14:cfRule type="containsText" priority="10116" operator="containsText" id="{0C278ABA-4CBE-4898-91BD-CCC03ABE2DA0}">
            <xm:f>NOT(ISERROR(SEARCH('Listados Datos'!$T$3,AE304)))</xm:f>
            <xm:f>'Listados Datos'!$T$3</xm:f>
            <x14:dxf>
              <fill>
                <patternFill patternType="solid">
                  <bgColor rgb="FFC00000"/>
                </patternFill>
              </fill>
            </x14:dxf>
          </x14:cfRule>
          <x14:cfRule type="containsText" priority="10117" operator="containsText" id="{2B70D697-7C97-4041-B37F-D2E598A6AD7A}">
            <xm:f>NOT(ISERROR(SEARCH('Listados Datos'!$T$4,AE304)))</xm:f>
            <xm:f>'Listados Datos'!$T$4</xm:f>
            <x14:dxf>
              <font>
                <b/>
                <i val="0"/>
                <color theme="0"/>
              </font>
              <fill>
                <patternFill>
                  <bgColor rgb="FFE26B0A"/>
                </patternFill>
              </fill>
            </x14:dxf>
          </x14:cfRule>
          <x14:cfRule type="containsText" priority="10118" operator="containsText" id="{48285BE1-7C7C-47A5-8385-C36B369E654F}">
            <xm:f>NOT(ISERROR(SEARCH('Listados Datos'!$T$5,AE304)))</xm:f>
            <xm:f>'Listados Datos'!$T$5</xm:f>
            <x14:dxf>
              <font>
                <b/>
                <i val="0"/>
                <color auto="1"/>
              </font>
              <fill>
                <patternFill>
                  <bgColor rgb="FFFFFF00"/>
                </patternFill>
              </fill>
            </x14:dxf>
          </x14:cfRule>
          <x14:cfRule type="containsText" priority="10119" operator="containsText" id="{24621B4E-8101-4DDD-BB34-2B10473CE328}">
            <xm:f>NOT(ISERROR(SEARCH('Listados Datos'!$T$6,AE304)))</xm:f>
            <xm:f>'Listados Datos'!$T$6</xm:f>
            <x14:dxf>
              <font>
                <b/>
                <i val="0"/>
              </font>
              <fill>
                <patternFill>
                  <bgColor rgb="FF92D050"/>
                </patternFill>
              </fill>
            </x14:dxf>
          </x14:cfRule>
          <xm:sqref>AE304:AF305 AE309:AF309</xm:sqref>
        </x14:conditionalFormatting>
        <x14:conditionalFormatting xmlns:xm="http://schemas.microsoft.com/office/excel/2006/main">
          <x14:cfRule type="containsText" priority="10112" operator="containsText" id="{7502BE8B-CF49-4D44-8E78-C6B84095E3DF}">
            <xm:f>NOT(ISERROR(SEARCH('Listados Datos'!$T$3,AA304)))</xm:f>
            <xm:f>'Listados Datos'!$T$3</xm:f>
            <x14:dxf>
              <fill>
                <patternFill patternType="solid">
                  <bgColor rgb="FFC00000"/>
                </patternFill>
              </fill>
            </x14:dxf>
          </x14:cfRule>
          <x14:cfRule type="containsText" priority="10113" operator="containsText" id="{DD626913-8B6D-4F33-8AA5-4A59E9B77769}">
            <xm:f>NOT(ISERROR(SEARCH('Listados Datos'!$T$4,AA304)))</xm:f>
            <xm:f>'Listados Datos'!$T$4</xm:f>
            <x14:dxf>
              <font>
                <b/>
                <i val="0"/>
                <color theme="0"/>
              </font>
              <fill>
                <patternFill>
                  <bgColor rgb="FFE26B0A"/>
                </patternFill>
              </fill>
            </x14:dxf>
          </x14:cfRule>
          <x14:cfRule type="containsText" priority="10114" operator="containsText" id="{0B904482-C32C-4BBB-A729-7671F985BCB1}">
            <xm:f>NOT(ISERROR(SEARCH('Listados Datos'!$T$5,AA304)))</xm:f>
            <xm:f>'Listados Datos'!$T$5</xm:f>
            <x14:dxf>
              <font>
                <b/>
                <i val="0"/>
                <color auto="1"/>
              </font>
              <fill>
                <patternFill>
                  <bgColor rgb="FFFFFF00"/>
                </patternFill>
              </fill>
            </x14:dxf>
          </x14:cfRule>
          <x14:cfRule type="containsText" priority="10115" operator="containsText" id="{3EABB527-008F-4ECD-B77C-EEE54B73394E}">
            <xm:f>NOT(ISERROR(SEARCH('Listados Datos'!$T$6,AA304)))</xm:f>
            <xm:f>'Listados Datos'!$T$6</xm:f>
            <x14:dxf>
              <font>
                <b/>
                <i val="0"/>
              </font>
              <fill>
                <patternFill>
                  <bgColor rgb="FF92D050"/>
                </patternFill>
              </fill>
            </x14:dxf>
          </x14:cfRule>
          <xm:sqref>AA304:AA305</xm:sqref>
        </x14:conditionalFormatting>
        <x14:conditionalFormatting xmlns:xm="http://schemas.microsoft.com/office/excel/2006/main">
          <x14:cfRule type="containsText" priority="10102" operator="containsText" id="{9C0DB48F-99C5-4616-8769-699C22260BDD}">
            <xm:f>NOT(ISERROR(SEARCH('Listados Datos'!$P$3,Y304)))</xm:f>
            <xm:f>'Listados Datos'!$P$3</xm:f>
            <x14:dxf>
              <fill>
                <patternFill>
                  <bgColor rgb="FF99CC00"/>
                </patternFill>
              </fill>
            </x14:dxf>
          </x14:cfRule>
          <x14:cfRule type="containsText" priority="10103" operator="containsText" id="{FAC41C53-9AC0-48AF-B029-F57F556A6542}">
            <xm:f>NOT(ISERROR(SEARCH('Listados Datos'!$P$4,Y304)))</xm:f>
            <xm:f>'Listados Datos'!$P$4</xm:f>
            <x14:dxf>
              <fill>
                <patternFill>
                  <bgColor rgb="FF33CC33"/>
                </patternFill>
              </fill>
            </x14:dxf>
          </x14:cfRule>
          <x14:cfRule type="containsText" priority="10104" operator="containsText" id="{E940B036-97A7-46FF-A53F-DB3AB603AE2E}">
            <xm:f>NOT(ISERROR(SEARCH('Listados Datos'!$P$5,Y304)))</xm:f>
            <xm:f>'Listados Datos'!$P$5</xm:f>
            <x14:dxf>
              <fill>
                <patternFill>
                  <bgColor rgb="FFFFFF00"/>
                </patternFill>
              </fill>
            </x14:dxf>
          </x14:cfRule>
          <x14:cfRule type="containsText" priority="10105" operator="containsText" id="{42DD3ED6-1855-423F-AC0F-7A3A0FA4D363}">
            <xm:f>NOT(ISERROR(SEARCH('Listados Datos'!$P$6,Y304)))</xm:f>
            <xm:f>'Listados Datos'!$P$6</xm:f>
            <x14:dxf>
              <fill>
                <patternFill>
                  <bgColor rgb="FFFFC000"/>
                </patternFill>
              </fill>
            </x14:dxf>
          </x14:cfRule>
          <x14:cfRule type="containsText" priority="10106" operator="containsText" id="{C511E742-965B-4893-AD13-BFC27E9DBBB2}">
            <xm:f>NOT(ISERROR(SEARCH('Listados Datos'!$P$7,Y304)))</xm:f>
            <xm:f>'Listados Datos'!$P$7</xm:f>
            <x14:dxf>
              <fill>
                <patternFill>
                  <bgColor rgb="FFFF0000"/>
                </patternFill>
              </fill>
            </x14:dxf>
          </x14:cfRule>
          <xm:sqref>Y304:Y305</xm:sqref>
        </x14:conditionalFormatting>
        <x14:conditionalFormatting xmlns:xm="http://schemas.microsoft.com/office/excel/2006/main">
          <x14:cfRule type="containsText" priority="10078" operator="containsText" id="{3EEE6D31-75D8-4041-9686-279A9B0E45B2}">
            <xm:f>NOT(ISERROR(SEARCH('Listados Datos'!$T$3,AW304)))</xm:f>
            <xm:f>'Listados Datos'!$T$3</xm:f>
            <x14:dxf>
              <fill>
                <patternFill patternType="solid">
                  <bgColor rgb="FFC00000"/>
                </patternFill>
              </fill>
            </x14:dxf>
          </x14:cfRule>
          <x14:cfRule type="containsText" priority="10079" operator="containsText" id="{56BB4919-F940-424A-B82F-5D62991AF97F}">
            <xm:f>NOT(ISERROR(SEARCH('Listados Datos'!$T$4,AW304)))</xm:f>
            <xm:f>'Listados Datos'!$T$4</xm:f>
            <x14:dxf>
              <font>
                <b/>
                <i val="0"/>
                <color theme="0"/>
              </font>
              <fill>
                <patternFill>
                  <bgColor rgb="FFE26B0A"/>
                </patternFill>
              </fill>
            </x14:dxf>
          </x14:cfRule>
          <x14:cfRule type="containsText" priority="10080" operator="containsText" id="{929A1D3F-87BA-46A0-BCB6-9A17718BDAEF}">
            <xm:f>NOT(ISERROR(SEARCH('Listados Datos'!$T$5,AW304)))</xm:f>
            <xm:f>'Listados Datos'!$T$5</xm:f>
            <x14:dxf>
              <font>
                <b/>
                <i val="0"/>
                <color auto="1"/>
              </font>
              <fill>
                <patternFill>
                  <bgColor rgb="FFFFFF00"/>
                </patternFill>
              </fill>
            </x14:dxf>
          </x14:cfRule>
          <x14:cfRule type="containsText" priority="10081" operator="containsText" id="{6E178F0F-00E4-4F04-936D-228131361499}">
            <xm:f>NOT(ISERROR(SEARCH('Listados Datos'!$T$6,AW304)))</xm:f>
            <xm:f>'Listados Datos'!$T$6</xm:f>
            <x14:dxf>
              <font>
                <b/>
                <i val="0"/>
              </font>
              <fill>
                <patternFill>
                  <bgColor rgb="FF92D050"/>
                </patternFill>
              </fill>
            </x14:dxf>
          </x14:cfRule>
          <xm:sqref>AW304</xm:sqref>
        </x14:conditionalFormatting>
        <x14:conditionalFormatting xmlns:xm="http://schemas.microsoft.com/office/excel/2006/main">
          <x14:cfRule type="containsText" priority="10068" operator="containsText" id="{46D20C0F-B43C-4249-9E11-F224B04E08B4}">
            <xm:f>NOT(ISERROR(SEARCH('Listados Datos'!$P$3,AU304)))</xm:f>
            <xm:f>'Listados Datos'!$P$3</xm:f>
            <x14:dxf>
              <fill>
                <patternFill>
                  <bgColor rgb="FF99CC00"/>
                </patternFill>
              </fill>
            </x14:dxf>
          </x14:cfRule>
          <x14:cfRule type="containsText" priority="10069" operator="containsText" id="{1627F1D6-7D64-4062-8899-85E8102F4432}">
            <xm:f>NOT(ISERROR(SEARCH('Listados Datos'!$P$4,AU304)))</xm:f>
            <xm:f>'Listados Datos'!$P$4</xm:f>
            <x14:dxf>
              <fill>
                <patternFill>
                  <bgColor rgb="FF33CC33"/>
                </patternFill>
              </fill>
            </x14:dxf>
          </x14:cfRule>
          <x14:cfRule type="containsText" priority="10070" operator="containsText" id="{886A848B-BD6A-4611-80C6-2060C906A6FB}">
            <xm:f>NOT(ISERROR(SEARCH('Listados Datos'!$P$5,AU304)))</xm:f>
            <xm:f>'Listados Datos'!$P$5</xm:f>
            <x14:dxf>
              <fill>
                <patternFill>
                  <bgColor rgb="FFFFFF00"/>
                </patternFill>
              </fill>
            </x14:dxf>
          </x14:cfRule>
          <x14:cfRule type="containsText" priority="10071" operator="containsText" id="{88886A07-93EB-4154-A530-42A17776157B}">
            <xm:f>NOT(ISERROR(SEARCH('Listados Datos'!$P$6,AU304)))</xm:f>
            <xm:f>'Listados Datos'!$P$6</xm:f>
            <x14:dxf>
              <fill>
                <patternFill>
                  <bgColor rgb="FFFFC000"/>
                </patternFill>
              </fill>
            </x14:dxf>
          </x14:cfRule>
          <x14:cfRule type="containsText" priority="10072" operator="containsText" id="{91787FD3-B13B-402A-B975-C8CACB21BBDF}">
            <xm:f>NOT(ISERROR(SEARCH('Listados Datos'!$P$7,AU304)))</xm:f>
            <xm:f>'Listados Datos'!$P$7</xm:f>
            <x14:dxf>
              <fill>
                <patternFill>
                  <bgColor rgb="FFFF0000"/>
                </patternFill>
              </fill>
            </x14:dxf>
          </x14:cfRule>
          <xm:sqref>AU304</xm:sqref>
        </x14:conditionalFormatting>
        <x14:conditionalFormatting xmlns:xm="http://schemas.microsoft.com/office/excel/2006/main">
          <x14:cfRule type="containsText" priority="10064" operator="containsText" id="{4E241B93-5811-42C7-90F9-C08B8724137F}">
            <xm:f>NOT(ISERROR(SEARCH('Listados Datos'!$T$3,AW305)))</xm:f>
            <xm:f>'Listados Datos'!$T$3</xm:f>
            <x14:dxf>
              <fill>
                <patternFill patternType="solid">
                  <bgColor rgb="FFC00000"/>
                </patternFill>
              </fill>
            </x14:dxf>
          </x14:cfRule>
          <x14:cfRule type="containsText" priority="10065" operator="containsText" id="{C56881C0-2703-4B54-BDE5-7C7B62B301D1}">
            <xm:f>NOT(ISERROR(SEARCH('Listados Datos'!$T$4,AW305)))</xm:f>
            <xm:f>'Listados Datos'!$T$4</xm:f>
            <x14:dxf>
              <font>
                <b/>
                <i val="0"/>
                <color theme="0"/>
              </font>
              <fill>
                <patternFill>
                  <bgColor rgb="FFE26B0A"/>
                </patternFill>
              </fill>
            </x14:dxf>
          </x14:cfRule>
          <x14:cfRule type="containsText" priority="10066" operator="containsText" id="{137530DB-10E4-47CA-B578-EEC73A7AC934}">
            <xm:f>NOT(ISERROR(SEARCH('Listados Datos'!$T$5,AW305)))</xm:f>
            <xm:f>'Listados Datos'!$T$5</xm:f>
            <x14:dxf>
              <font>
                <b/>
                <i val="0"/>
                <color auto="1"/>
              </font>
              <fill>
                <patternFill>
                  <bgColor rgb="FFFFFF00"/>
                </patternFill>
              </fill>
            </x14:dxf>
          </x14:cfRule>
          <x14:cfRule type="containsText" priority="10067" operator="containsText" id="{33B38A1C-BC27-4D50-94EB-E2373B890983}">
            <xm:f>NOT(ISERROR(SEARCH('Listados Datos'!$T$6,AW305)))</xm:f>
            <xm:f>'Listados Datos'!$T$6</xm:f>
            <x14:dxf>
              <font>
                <b/>
                <i val="0"/>
              </font>
              <fill>
                <patternFill>
                  <bgColor rgb="FF92D050"/>
                </patternFill>
              </fill>
            </x14:dxf>
          </x14:cfRule>
          <xm:sqref>AW305</xm:sqref>
        </x14:conditionalFormatting>
        <x14:conditionalFormatting xmlns:xm="http://schemas.microsoft.com/office/excel/2006/main">
          <x14:cfRule type="containsText" priority="10054" operator="containsText" id="{95C767BD-F84D-4EFF-A3C3-DF798D1404D5}">
            <xm:f>NOT(ISERROR(SEARCH('Listados Datos'!$P$3,AU305)))</xm:f>
            <xm:f>'Listados Datos'!$P$3</xm:f>
            <x14:dxf>
              <fill>
                <patternFill>
                  <bgColor rgb="FF99CC00"/>
                </patternFill>
              </fill>
            </x14:dxf>
          </x14:cfRule>
          <x14:cfRule type="containsText" priority="10055" operator="containsText" id="{6C450FD9-55C7-410D-9A03-09687100851E}">
            <xm:f>NOT(ISERROR(SEARCH('Listados Datos'!$P$4,AU305)))</xm:f>
            <xm:f>'Listados Datos'!$P$4</xm:f>
            <x14:dxf>
              <fill>
                <patternFill>
                  <bgColor rgb="FF33CC33"/>
                </patternFill>
              </fill>
            </x14:dxf>
          </x14:cfRule>
          <x14:cfRule type="containsText" priority="10056" operator="containsText" id="{725329AA-DD17-446E-8B49-4762F8C7D02B}">
            <xm:f>NOT(ISERROR(SEARCH('Listados Datos'!$P$5,AU305)))</xm:f>
            <xm:f>'Listados Datos'!$P$5</xm:f>
            <x14:dxf>
              <fill>
                <patternFill>
                  <bgColor rgb="FFFFFF00"/>
                </patternFill>
              </fill>
            </x14:dxf>
          </x14:cfRule>
          <x14:cfRule type="containsText" priority="10057" operator="containsText" id="{38AC37D2-DD3C-4BC3-BC66-0B23DF1C24E4}">
            <xm:f>NOT(ISERROR(SEARCH('Listados Datos'!$P$6,AU305)))</xm:f>
            <xm:f>'Listados Datos'!$P$6</xm:f>
            <x14:dxf>
              <fill>
                <patternFill>
                  <bgColor rgb="FFFFC000"/>
                </patternFill>
              </fill>
            </x14:dxf>
          </x14:cfRule>
          <x14:cfRule type="containsText" priority="10058" operator="containsText" id="{F58FD1E2-A44C-4F60-9619-9524541DD577}">
            <xm:f>NOT(ISERROR(SEARCH('Listados Datos'!$P$7,AU305)))</xm:f>
            <xm:f>'Listados Datos'!$P$7</xm:f>
            <x14:dxf>
              <fill>
                <patternFill>
                  <bgColor rgb="FFFF0000"/>
                </patternFill>
              </fill>
            </x14:dxf>
          </x14:cfRule>
          <xm:sqref>AU305</xm:sqref>
        </x14:conditionalFormatting>
        <x14:conditionalFormatting xmlns:xm="http://schemas.microsoft.com/office/excel/2006/main">
          <x14:cfRule type="containsText" priority="10036" operator="containsText" id="{0682F857-41A1-46DE-86ED-8C9EAFB20A2D}">
            <xm:f>NOT(ISERROR(SEARCH('Listados Datos'!$T$3,AE306)))</xm:f>
            <xm:f>'Listados Datos'!$T$3</xm:f>
            <x14:dxf>
              <fill>
                <patternFill patternType="solid">
                  <bgColor rgb="FFC00000"/>
                </patternFill>
              </fill>
            </x14:dxf>
          </x14:cfRule>
          <x14:cfRule type="containsText" priority="10037" operator="containsText" id="{A25A7298-CE0B-43D3-A145-1FC0C79B0B02}">
            <xm:f>NOT(ISERROR(SEARCH('Listados Datos'!$T$4,AE306)))</xm:f>
            <xm:f>'Listados Datos'!$T$4</xm:f>
            <x14:dxf>
              <font>
                <b/>
                <i val="0"/>
                <color theme="0"/>
              </font>
              <fill>
                <patternFill>
                  <bgColor rgb="FFE26B0A"/>
                </patternFill>
              </fill>
            </x14:dxf>
          </x14:cfRule>
          <x14:cfRule type="containsText" priority="10038" operator="containsText" id="{CF7DE10C-FE29-444C-8CA2-A638A388F702}">
            <xm:f>NOT(ISERROR(SEARCH('Listados Datos'!$T$5,AE306)))</xm:f>
            <xm:f>'Listados Datos'!$T$5</xm:f>
            <x14:dxf>
              <font>
                <b/>
                <i val="0"/>
                <color auto="1"/>
              </font>
              <fill>
                <patternFill>
                  <bgColor rgb="FFFFFF00"/>
                </patternFill>
              </fill>
            </x14:dxf>
          </x14:cfRule>
          <x14:cfRule type="containsText" priority="10039" operator="containsText" id="{DEE0718E-E852-4236-89B6-24908CA96639}">
            <xm:f>NOT(ISERROR(SEARCH('Listados Datos'!$T$6,AE306)))</xm:f>
            <xm:f>'Listados Datos'!$T$6</xm:f>
            <x14:dxf>
              <font>
                <b/>
                <i val="0"/>
              </font>
              <fill>
                <patternFill>
                  <bgColor rgb="FF92D050"/>
                </patternFill>
              </fill>
            </x14:dxf>
          </x14:cfRule>
          <xm:sqref>AE306:AF307</xm:sqref>
        </x14:conditionalFormatting>
        <x14:conditionalFormatting xmlns:xm="http://schemas.microsoft.com/office/excel/2006/main">
          <x14:cfRule type="containsText" priority="10032" operator="containsText" id="{9E42D18C-7E0F-4E12-A763-ABA29B188CBF}">
            <xm:f>NOT(ISERROR(SEARCH('Listados Datos'!$T$3,AA306)))</xm:f>
            <xm:f>'Listados Datos'!$T$3</xm:f>
            <x14:dxf>
              <fill>
                <patternFill patternType="solid">
                  <bgColor rgb="FFC00000"/>
                </patternFill>
              </fill>
            </x14:dxf>
          </x14:cfRule>
          <x14:cfRule type="containsText" priority="10033" operator="containsText" id="{7F8778FE-3B31-4DB6-B038-CDC9B46235FA}">
            <xm:f>NOT(ISERROR(SEARCH('Listados Datos'!$T$4,AA306)))</xm:f>
            <xm:f>'Listados Datos'!$T$4</xm:f>
            <x14:dxf>
              <font>
                <b/>
                <i val="0"/>
                <color theme="0"/>
              </font>
              <fill>
                <patternFill>
                  <bgColor rgb="FFE26B0A"/>
                </patternFill>
              </fill>
            </x14:dxf>
          </x14:cfRule>
          <x14:cfRule type="containsText" priority="10034" operator="containsText" id="{CEF35073-257E-4953-8E5E-2D146022C56D}">
            <xm:f>NOT(ISERROR(SEARCH('Listados Datos'!$T$5,AA306)))</xm:f>
            <xm:f>'Listados Datos'!$T$5</xm:f>
            <x14:dxf>
              <font>
                <b/>
                <i val="0"/>
                <color auto="1"/>
              </font>
              <fill>
                <patternFill>
                  <bgColor rgb="FFFFFF00"/>
                </patternFill>
              </fill>
            </x14:dxf>
          </x14:cfRule>
          <x14:cfRule type="containsText" priority="10035" operator="containsText" id="{B78FFFD7-BC34-48BD-9737-795C67CB9EE3}">
            <xm:f>NOT(ISERROR(SEARCH('Listados Datos'!$T$6,AA306)))</xm:f>
            <xm:f>'Listados Datos'!$T$6</xm:f>
            <x14:dxf>
              <font>
                <b/>
                <i val="0"/>
              </font>
              <fill>
                <patternFill>
                  <bgColor rgb="FF92D050"/>
                </patternFill>
              </fill>
            </x14:dxf>
          </x14:cfRule>
          <xm:sqref>AA306:AA307</xm:sqref>
        </x14:conditionalFormatting>
        <x14:conditionalFormatting xmlns:xm="http://schemas.microsoft.com/office/excel/2006/main">
          <x14:cfRule type="containsText" priority="10022" operator="containsText" id="{0E1D1E42-2703-44BB-9B15-74648D4784F8}">
            <xm:f>NOT(ISERROR(SEARCH('Listados Datos'!$P$3,Y306)))</xm:f>
            <xm:f>'Listados Datos'!$P$3</xm:f>
            <x14:dxf>
              <fill>
                <patternFill>
                  <bgColor rgb="FF99CC00"/>
                </patternFill>
              </fill>
            </x14:dxf>
          </x14:cfRule>
          <x14:cfRule type="containsText" priority="10023" operator="containsText" id="{960D5EC0-154B-41FA-A442-D458A6C6CC03}">
            <xm:f>NOT(ISERROR(SEARCH('Listados Datos'!$P$4,Y306)))</xm:f>
            <xm:f>'Listados Datos'!$P$4</xm:f>
            <x14:dxf>
              <fill>
                <patternFill>
                  <bgColor rgb="FF33CC33"/>
                </patternFill>
              </fill>
            </x14:dxf>
          </x14:cfRule>
          <x14:cfRule type="containsText" priority="10024" operator="containsText" id="{A72C48E6-F7BE-4652-9683-E73737DF52B4}">
            <xm:f>NOT(ISERROR(SEARCH('Listados Datos'!$P$5,Y306)))</xm:f>
            <xm:f>'Listados Datos'!$P$5</xm:f>
            <x14:dxf>
              <fill>
                <patternFill>
                  <bgColor rgb="FFFFFF00"/>
                </patternFill>
              </fill>
            </x14:dxf>
          </x14:cfRule>
          <x14:cfRule type="containsText" priority="10025" operator="containsText" id="{A5F5928B-48BF-4A29-9D1D-24B9CEFF907F}">
            <xm:f>NOT(ISERROR(SEARCH('Listados Datos'!$P$6,Y306)))</xm:f>
            <xm:f>'Listados Datos'!$P$6</xm:f>
            <x14:dxf>
              <fill>
                <patternFill>
                  <bgColor rgb="FFFFC000"/>
                </patternFill>
              </fill>
            </x14:dxf>
          </x14:cfRule>
          <x14:cfRule type="containsText" priority="10026" operator="containsText" id="{F1A54E55-2F1D-462E-BF12-3CB7C00E60D5}">
            <xm:f>NOT(ISERROR(SEARCH('Listados Datos'!$P$7,Y306)))</xm:f>
            <xm:f>'Listados Datos'!$P$7</xm:f>
            <x14:dxf>
              <fill>
                <patternFill>
                  <bgColor rgb="FFFF0000"/>
                </patternFill>
              </fill>
            </x14:dxf>
          </x14:cfRule>
          <xm:sqref>Y306:Y307</xm:sqref>
        </x14:conditionalFormatting>
        <x14:conditionalFormatting xmlns:xm="http://schemas.microsoft.com/office/excel/2006/main">
          <x14:cfRule type="containsText" priority="9994" operator="containsText" id="{B56C0B3E-4A09-4C1A-8D08-66E9962265D6}">
            <xm:f>NOT(ISERROR(SEARCH('Listados Datos'!$T$3,AW307)))</xm:f>
            <xm:f>'Listados Datos'!$T$3</xm:f>
            <x14:dxf>
              <fill>
                <patternFill patternType="solid">
                  <bgColor rgb="FFC00000"/>
                </patternFill>
              </fill>
            </x14:dxf>
          </x14:cfRule>
          <x14:cfRule type="containsText" priority="9995" operator="containsText" id="{57E831DA-ADDC-4208-8C64-D287629A211E}">
            <xm:f>NOT(ISERROR(SEARCH('Listados Datos'!$T$4,AW307)))</xm:f>
            <xm:f>'Listados Datos'!$T$4</xm:f>
            <x14:dxf>
              <font>
                <b/>
                <i val="0"/>
                <color theme="0"/>
              </font>
              <fill>
                <patternFill>
                  <bgColor rgb="FFE26B0A"/>
                </patternFill>
              </fill>
            </x14:dxf>
          </x14:cfRule>
          <x14:cfRule type="containsText" priority="9996" operator="containsText" id="{081BBA41-D1A6-42CC-81A1-C9BB5D2D34E6}">
            <xm:f>NOT(ISERROR(SEARCH('Listados Datos'!$T$5,AW307)))</xm:f>
            <xm:f>'Listados Datos'!$T$5</xm:f>
            <x14:dxf>
              <font>
                <b/>
                <i val="0"/>
                <color auto="1"/>
              </font>
              <fill>
                <patternFill>
                  <bgColor rgb="FFFFFF00"/>
                </patternFill>
              </fill>
            </x14:dxf>
          </x14:cfRule>
          <x14:cfRule type="containsText" priority="9997" operator="containsText" id="{377A6E46-0135-4759-8F20-98B660DD9C9A}">
            <xm:f>NOT(ISERROR(SEARCH('Listados Datos'!$T$6,AW307)))</xm:f>
            <xm:f>'Listados Datos'!$T$6</xm:f>
            <x14:dxf>
              <font>
                <b/>
                <i val="0"/>
              </font>
              <fill>
                <patternFill>
                  <bgColor rgb="FF92D050"/>
                </patternFill>
              </fill>
            </x14:dxf>
          </x14:cfRule>
          <xm:sqref>AW307</xm:sqref>
        </x14:conditionalFormatting>
        <x14:conditionalFormatting xmlns:xm="http://schemas.microsoft.com/office/excel/2006/main">
          <x14:cfRule type="containsText" priority="9942" operator="containsText" id="{DF51624B-AD39-49D4-8637-4524CCDA9EF5}">
            <xm:f>NOT(ISERROR(SEARCH('Listados Datos'!$P$3,AU308)))</xm:f>
            <xm:f>'Listados Datos'!$P$3</xm:f>
            <x14:dxf>
              <fill>
                <patternFill>
                  <bgColor rgb="FF99CC00"/>
                </patternFill>
              </fill>
            </x14:dxf>
          </x14:cfRule>
          <x14:cfRule type="containsText" priority="9943" operator="containsText" id="{D68DAFC7-75C5-4881-AEC8-59F0046FF6CD}">
            <xm:f>NOT(ISERROR(SEARCH('Listados Datos'!$P$4,AU308)))</xm:f>
            <xm:f>'Listados Datos'!$P$4</xm:f>
            <x14:dxf>
              <fill>
                <patternFill>
                  <bgColor rgb="FF33CC33"/>
                </patternFill>
              </fill>
            </x14:dxf>
          </x14:cfRule>
          <x14:cfRule type="containsText" priority="9944" operator="containsText" id="{D8FEA303-DBA8-436A-BB35-D25D9F02AEFE}">
            <xm:f>NOT(ISERROR(SEARCH('Listados Datos'!$P$5,AU308)))</xm:f>
            <xm:f>'Listados Datos'!$P$5</xm:f>
            <x14:dxf>
              <fill>
                <patternFill>
                  <bgColor rgb="FFFFFF00"/>
                </patternFill>
              </fill>
            </x14:dxf>
          </x14:cfRule>
          <x14:cfRule type="containsText" priority="9945" operator="containsText" id="{B14D8A79-E22D-4167-969F-9C5E12FC60E3}">
            <xm:f>NOT(ISERROR(SEARCH('Listados Datos'!$P$6,AU308)))</xm:f>
            <xm:f>'Listados Datos'!$P$6</xm:f>
            <x14:dxf>
              <fill>
                <patternFill>
                  <bgColor rgb="FFFFC000"/>
                </patternFill>
              </fill>
            </x14:dxf>
          </x14:cfRule>
          <x14:cfRule type="containsText" priority="9946" operator="containsText" id="{C1E3AEA8-C387-43A7-9F01-AA512C94D2C9}">
            <xm:f>NOT(ISERROR(SEARCH('Listados Datos'!$P$7,AU308)))</xm:f>
            <xm:f>'Listados Datos'!$P$7</xm:f>
            <x14:dxf>
              <fill>
                <patternFill>
                  <bgColor rgb="FFFF0000"/>
                </patternFill>
              </fill>
            </x14:dxf>
          </x14:cfRule>
          <xm:sqref>AU308</xm:sqref>
        </x14:conditionalFormatting>
        <x14:conditionalFormatting xmlns:xm="http://schemas.microsoft.com/office/excel/2006/main">
          <x14:cfRule type="containsText" priority="9980" operator="containsText" id="{F7C12A1D-A991-41F3-93EC-08688D431EC3}">
            <xm:f>NOT(ISERROR(SEARCH('Listados Datos'!$T$3,AE308)))</xm:f>
            <xm:f>'Listados Datos'!$T$3</xm:f>
            <x14:dxf>
              <fill>
                <patternFill patternType="solid">
                  <bgColor rgb="FFC00000"/>
                </patternFill>
              </fill>
            </x14:dxf>
          </x14:cfRule>
          <x14:cfRule type="containsText" priority="9981" operator="containsText" id="{48F13ECA-DF99-479D-8D9E-03DE64815AD9}">
            <xm:f>NOT(ISERROR(SEARCH('Listados Datos'!$T$4,AE308)))</xm:f>
            <xm:f>'Listados Datos'!$T$4</xm:f>
            <x14:dxf>
              <font>
                <b/>
                <i val="0"/>
                <color theme="0"/>
              </font>
              <fill>
                <patternFill>
                  <bgColor rgb="FFE26B0A"/>
                </patternFill>
              </fill>
            </x14:dxf>
          </x14:cfRule>
          <x14:cfRule type="containsText" priority="9982" operator="containsText" id="{008D68EC-9735-44C7-9B5D-99B31A67BA93}">
            <xm:f>NOT(ISERROR(SEARCH('Listados Datos'!$T$5,AE308)))</xm:f>
            <xm:f>'Listados Datos'!$T$5</xm:f>
            <x14:dxf>
              <font>
                <b/>
                <i val="0"/>
                <color auto="1"/>
              </font>
              <fill>
                <patternFill>
                  <bgColor rgb="FFFFFF00"/>
                </patternFill>
              </fill>
            </x14:dxf>
          </x14:cfRule>
          <x14:cfRule type="containsText" priority="9983" operator="containsText" id="{EA810A2F-0E60-4F49-BBEE-0DFEBF96ACE5}">
            <xm:f>NOT(ISERROR(SEARCH('Listados Datos'!$T$6,AE308)))</xm:f>
            <xm:f>'Listados Datos'!$T$6</xm:f>
            <x14:dxf>
              <font>
                <b/>
                <i val="0"/>
              </font>
              <fill>
                <patternFill>
                  <bgColor rgb="FF92D050"/>
                </patternFill>
              </fill>
            </x14:dxf>
          </x14:cfRule>
          <xm:sqref>AE308:AF308</xm:sqref>
        </x14:conditionalFormatting>
        <x14:conditionalFormatting xmlns:xm="http://schemas.microsoft.com/office/excel/2006/main">
          <x14:cfRule type="containsText" priority="9976" operator="containsText" id="{279CC666-4041-4511-A416-313894D06936}">
            <xm:f>NOT(ISERROR(SEARCH('Listados Datos'!$T$3,AA308)))</xm:f>
            <xm:f>'Listados Datos'!$T$3</xm:f>
            <x14:dxf>
              <fill>
                <patternFill patternType="solid">
                  <bgColor rgb="FFC00000"/>
                </patternFill>
              </fill>
            </x14:dxf>
          </x14:cfRule>
          <x14:cfRule type="containsText" priority="9977" operator="containsText" id="{CC90C2C7-8FB4-4423-90F9-B5E18B1821D5}">
            <xm:f>NOT(ISERROR(SEARCH('Listados Datos'!$T$4,AA308)))</xm:f>
            <xm:f>'Listados Datos'!$T$4</xm:f>
            <x14:dxf>
              <font>
                <b/>
                <i val="0"/>
                <color theme="0"/>
              </font>
              <fill>
                <patternFill>
                  <bgColor rgb="FFE26B0A"/>
                </patternFill>
              </fill>
            </x14:dxf>
          </x14:cfRule>
          <x14:cfRule type="containsText" priority="9978" operator="containsText" id="{6BEBC5EE-4636-4214-B72B-5A345E7504EA}">
            <xm:f>NOT(ISERROR(SEARCH('Listados Datos'!$T$5,AA308)))</xm:f>
            <xm:f>'Listados Datos'!$T$5</xm:f>
            <x14:dxf>
              <font>
                <b/>
                <i val="0"/>
                <color auto="1"/>
              </font>
              <fill>
                <patternFill>
                  <bgColor rgb="FFFFFF00"/>
                </patternFill>
              </fill>
            </x14:dxf>
          </x14:cfRule>
          <x14:cfRule type="containsText" priority="9979" operator="containsText" id="{DEE89B5C-EBD4-40C5-B724-DB5901A8F19C}">
            <xm:f>NOT(ISERROR(SEARCH('Listados Datos'!$T$6,AA308)))</xm:f>
            <xm:f>'Listados Datos'!$T$6</xm:f>
            <x14:dxf>
              <font>
                <b/>
                <i val="0"/>
              </font>
              <fill>
                <patternFill>
                  <bgColor rgb="FF92D050"/>
                </patternFill>
              </fill>
            </x14:dxf>
          </x14:cfRule>
          <xm:sqref>AA308</xm:sqref>
        </x14:conditionalFormatting>
        <x14:conditionalFormatting xmlns:xm="http://schemas.microsoft.com/office/excel/2006/main">
          <x14:cfRule type="containsText" priority="9966" operator="containsText" id="{0533EABF-29D2-4A80-A1CC-05454F04A17B}">
            <xm:f>NOT(ISERROR(SEARCH('Listados Datos'!$P$3,Y308)))</xm:f>
            <xm:f>'Listados Datos'!$P$3</xm:f>
            <x14:dxf>
              <fill>
                <patternFill>
                  <bgColor rgb="FF99CC00"/>
                </patternFill>
              </fill>
            </x14:dxf>
          </x14:cfRule>
          <x14:cfRule type="containsText" priority="9967" operator="containsText" id="{B8F13AA6-DF08-4246-9563-AF382AFAE20B}">
            <xm:f>NOT(ISERROR(SEARCH('Listados Datos'!$P$4,Y308)))</xm:f>
            <xm:f>'Listados Datos'!$P$4</xm:f>
            <x14:dxf>
              <fill>
                <patternFill>
                  <bgColor rgb="FF33CC33"/>
                </patternFill>
              </fill>
            </x14:dxf>
          </x14:cfRule>
          <x14:cfRule type="containsText" priority="9968" operator="containsText" id="{AEFE13E5-58F0-40BF-A192-E1F5C73836D8}">
            <xm:f>NOT(ISERROR(SEARCH('Listados Datos'!$P$5,Y308)))</xm:f>
            <xm:f>'Listados Datos'!$P$5</xm:f>
            <x14:dxf>
              <fill>
                <patternFill>
                  <bgColor rgb="FFFFFF00"/>
                </patternFill>
              </fill>
            </x14:dxf>
          </x14:cfRule>
          <x14:cfRule type="containsText" priority="9969" operator="containsText" id="{3728A9F7-F4EB-480F-9B1C-46C6B34F2128}">
            <xm:f>NOT(ISERROR(SEARCH('Listados Datos'!$P$6,Y308)))</xm:f>
            <xm:f>'Listados Datos'!$P$6</xm:f>
            <x14:dxf>
              <fill>
                <patternFill>
                  <bgColor rgb="FFFFC000"/>
                </patternFill>
              </fill>
            </x14:dxf>
          </x14:cfRule>
          <x14:cfRule type="containsText" priority="9970" operator="containsText" id="{F19FBDB5-0686-43AB-83B7-E973447E12EE}">
            <xm:f>NOT(ISERROR(SEARCH('Listados Datos'!$P$7,Y308)))</xm:f>
            <xm:f>'Listados Datos'!$P$7</xm:f>
            <x14:dxf>
              <fill>
                <patternFill>
                  <bgColor rgb="FFFF0000"/>
                </patternFill>
              </fill>
            </x14:dxf>
          </x14:cfRule>
          <xm:sqref>Y308</xm:sqref>
        </x14:conditionalFormatting>
        <x14:conditionalFormatting xmlns:xm="http://schemas.microsoft.com/office/excel/2006/main">
          <x14:cfRule type="containsText" priority="9952" operator="containsText" id="{DDB62279-75DD-43FD-AB44-C26C2462B005}">
            <xm:f>NOT(ISERROR(SEARCH('Listados Datos'!$T$3,AW308)))</xm:f>
            <xm:f>'Listados Datos'!$T$3</xm:f>
            <x14:dxf>
              <fill>
                <patternFill patternType="solid">
                  <bgColor rgb="FFC00000"/>
                </patternFill>
              </fill>
            </x14:dxf>
          </x14:cfRule>
          <x14:cfRule type="containsText" priority="9953" operator="containsText" id="{E2F96A50-9EDB-41C1-A15D-C3528C2C3217}">
            <xm:f>NOT(ISERROR(SEARCH('Listados Datos'!$T$4,AW308)))</xm:f>
            <xm:f>'Listados Datos'!$T$4</xm:f>
            <x14:dxf>
              <font>
                <b/>
                <i val="0"/>
                <color theme="0"/>
              </font>
              <fill>
                <patternFill>
                  <bgColor rgb="FFE26B0A"/>
                </patternFill>
              </fill>
            </x14:dxf>
          </x14:cfRule>
          <x14:cfRule type="containsText" priority="9954" operator="containsText" id="{79D62C1D-96C0-49DC-BA45-2394C5E270DD}">
            <xm:f>NOT(ISERROR(SEARCH('Listados Datos'!$T$5,AW308)))</xm:f>
            <xm:f>'Listados Datos'!$T$5</xm:f>
            <x14:dxf>
              <font>
                <b/>
                <i val="0"/>
                <color auto="1"/>
              </font>
              <fill>
                <patternFill>
                  <bgColor rgb="FFFFFF00"/>
                </patternFill>
              </fill>
            </x14:dxf>
          </x14:cfRule>
          <x14:cfRule type="containsText" priority="9955" operator="containsText" id="{CCCA3B85-0621-4A26-BECB-C2C3AB2EB71B}">
            <xm:f>NOT(ISERROR(SEARCH('Listados Datos'!$T$6,AW308)))</xm:f>
            <xm:f>'Listados Datos'!$T$6</xm:f>
            <x14:dxf>
              <font>
                <b/>
                <i val="0"/>
              </font>
              <fill>
                <patternFill>
                  <bgColor rgb="FF92D050"/>
                </patternFill>
              </fill>
            </x14:dxf>
          </x14:cfRule>
          <xm:sqref>AW308</xm:sqref>
        </x14:conditionalFormatting>
        <x14:conditionalFormatting xmlns:xm="http://schemas.microsoft.com/office/excel/2006/main">
          <x14:cfRule type="containsText" priority="9806" operator="containsText" id="{ED955467-5827-4006-BD95-8FB40215A286}">
            <xm:f>NOT(ISERROR(SEARCH('Listados Datos'!$P$3,AU301)))</xm:f>
            <xm:f>'Listados Datos'!$P$3</xm:f>
            <x14:dxf>
              <fill>
                <patternFill>
                  <bgColor rgb="FF99CC00"/>
                </patternFill>
              </fill>
            </x14:dxf>
          </x14:cfRule>
          <x14:cfRule type="containsText" priority="9807" operator="containsText" id="{1B542913-A13E-43FF-9F0F-A641282B14BA}">
            <xm:f>NOT(ISERROR(SEARCH('Listados Datos'!$P$4,AU301)))</xm:f>
            <xm:f>'Listados Datos'!$P$4</xm:f>
            <x14:dxf>
              <fill>
                <patternFill>
                  <bgColor rgb="FF33CC33"/>
                </patternFill>
              </fill>
            </x14:dxf>
          </x14:cfRule>
          <x14:cfRule type="containsText" priority="9808" operator="containsText" id="{D3501C77-F420-47C3-9D27-4DE7258EEB02}">
            <xm:f>NOT(ISERROR(SEARCH('Listados Datos'!$P$5,AU301)))</xm:f>
            <xm:f>'Listados Datos'!$P$5</xm:f>
            <x14:dxf>
              <fill>
                <patternFill>
                  <bgColor rgb="FFFFFF00"/>
                </patternFill>
              </fill>
            </x14:dxf>
          </x14:cfRule>
          <x14:cfRule type="containsText" priority="9809" operator="containsText" id="{07CA5C83-474F-42E0-BC8C-2848A1B18A79}">
            <xm:f>NOT(ISERROR(SEARCH('Listados Datos'!$P$6,AU301)))</xm:f>
            <xm:f>'Listados Datos'!$P$6</xm:f>
            <x14:dxf>
              <fill>
                <patternFill>
                  <bgColor rgb="FFFFC000"/>
                </patternFill>
              </fill>
            </x14:dxf>
          </x14:cfRule>
          <x14:cfRule type="containsText" priority="9810" operator="containsText" id="{A28E9693-35D3-4642-A936-F79C6766C329}">
            <xm:f>NOT(ISERROR(SEARCH('Listados Datos'!$P$7,AU301)))</xm:f>
            <xm:f>'Listados Datos'!$P$7</xm:f>
            <x14:dxf>
              <fill>
                <patternFill>
                  <bgColor rgb="FFFF0000"/>
                </patternFill>
              </fill>
            </x14:dxf>
          </x14:cfRule>
          <xm:sqref>AU301</xm:sqref>
        </x14:conditionalFormatting>
        <x14:conditionalFormatting xmlns:xm="http://schemas.microsoft.com/office/excel/2006/main">
          <x14:cfRule type="containsText" priority="9872" operator="containsText" id="{E174ACA2-8D6B-42FB-88BC-E185A5D97D0D}">
            <xm:f>NOT(ISERROR(SEARCH('Listados Datos'!$T$3,AW303)))</xm:f>
            <xm:f>'Listados Datos'!$T$3</xm:f>
            <x14:dxf>
              <fill>
                <patternFill patternType="solid">
                  <bgColor rgb="FFC00000"/>
                </patternFill>
              </fill>
            </x14:dxf>
          </x14:cfRule>
          <x14:cfRule type="containsText" priority="9873" operator="containsText" id="{F006D690-59CD-42B9-944B-FBDF87EA187E}">
            <xm:f>NOT(ISERROR(SEARCH('Listados Datos'!$T$4,AW303)))</xm:f>
            <xm:f>'Listados Datos'!$T$4</xm:f>
            <x14:dxf>
              <font>
                <b/>
                <i val="0"/>
                <color theme="0"/>
              </font>
              <fill>
                <patternFill>
                  <bgColor rgb="FFE26B0A"/>
                </patternFill>
              </fill>
            </x14:dxf>
          </x14:cfRule>
          <x14:cfRule type="containsText" priority="9874" operator="containsText" id="{97BDF964-405E-47CE-A2F3-59E49D228952}">
            <xm:f>NOT(ISERROR(SEARCH('Listados Datos'!$T$5,AW303)))</xm:f>
            <xm:f>'Listados Datos'!$T$5</xm:f>
            <x14:dxf>
              <font>
                <b/>
                <i val="0"/>
                <color auto="1"/>
              </font>
              <fill>
                <patternFill>
                  <bgColor rgb="FFFFFF00"/>
                </patternFill>
              </fill>
            </x14:dxf>
          </x14:cfRule>
          <x14:cfRule type="containsText" priority="9875" operator="containsText" id="{86A82993-3F70-41E4-8034-A376FA6E1BCF}">
            <xm:f>NOT(ISERROR(SEARCH('Listados Datos'!$T$6,AW303)))</xm:f>
            <xm:f>'Listados Datos'!$T$6</xm:f>
            <x14:dxf>
              <font>
                <b/>
                <i val="0"/>
              </font>
              <fill>
                <patternFill>
                  <bgColor rgb="FF92D050"/>
                </patternFill>
              </fill>
            </x14:dxf>
          </x14:cfRule>
          <xm:sqref>AW303</xm:sqref>
        </x14:conditionalFormatting>
        <x14:conditionalFormatting xmlns:xm="http://schemas.microsoft.com/office/excel/2006/main">
          <x14:cfRule type="containsText" priority="9862" operator="containsText" id="{57B55BE7-0A64-48A5-9DB5-234D0F530300}">
            <xm:f>NOT(ISERROR(SEARCH('Listados Datos'!$P$3,AU303)))</xm:f>
            <xm:f>'Listados Datos'!$P$3</xm:f>
            <x14:dxf>
              <fill>
                <patternFill>
                  <bgColor rgb="FF99CC00"/>
                </patternFill>
              </fill>
            </x14:dxf>
          </x14:cfRule>
          <x14:cfRule type="containsText" priority="9863" operator="containsText" id="{6A2B2F6E-88C5-4D62-9D6A-49E5430DD1EF}">
            <xm:f>NOT(ISERROR(SEARCH('Listados Datos'!$P$4,AU303)))</xm:f>
            <xm:f>'Listados Datos'!$P$4</xm:f>
            <x14:dxf>
              <fill>
                <patternFill>
                  <bgColor rgb="FF33CC33"/>
                </patternFill>
              </fill>
            </x14:dxf>
          </x14:cfRule>
          <x14:cfRule type="containsText" priority="9864" operator="containsText" id="{6FC4F42F-215A-4B83-ABDA-E88F8FB7D24E}">
            <xm:f>NOT(ISERROR(SEARCH('Listados Datos'!$P$5,AU303)))</xm:f>
            <xm:f>'Listados Datos'!$P$5</xm:f>
            <x14:dxf>
              <fill>
                <patternFill>
                  <bgColor rgb="FFFFFF00"/>
                </patternFill>
              </fill>
            </x14:dxf>
          </x14:cfRule>
          <x14:cfRule type="containsText" priority="9865" operator="containsText" id="{BDF5BD9D-2DE5-4638-967A-31BE4539F5AD}">
            <xm:f>NOT(ISERROR(SEARCH('Listados Datos'!$P$6,AU303)))</xm:f>
            <xm:f>'Listados Datos'!$P$6</xm:f>
            <x14:dxf>
              <fill>
                <patternFill>
                  <bgColor rgb="FFFFC000"/>
                </patternFill>
              </fill>
            </x14:dxf>
          </x14:cfRule>
          <x14:cfRule type="containsText" priority="9866" operator="containsText" id="{697AFB41-A318-46AD-B546-E0C4EBA62790}">
            <xm:f>NOT(ISERROR(SEARCH('Listados Datos'!$P$7,AU303)))</xm:f>
            <xm:f>'Listados Datos'!$P$7</xm:f>
            <x14:dxf>
              <fill>
                <patternFill>
                  <bgColor rgb="FFFF0000"/>
                </patternFill>
              </fill>
            </x14:dxf>
          </x14:cfRule>
          <xm:sqref>AU303</xm:sqref>
        </x14:conditionalFormatting>
        <x14:conditionalFormatting xmlns:xm="http://schemas.microsoft.com/office/excel/2006/main">
          <x14:cfRule type="containsText" priority="9830" operator="containsText" id="{E4650962-3E3B-4E85-8F71-5AAD9BFC44CB}">
            <xm:f>NOT(ISERROR(SEARCH('Listados Datos'!$T$3,AW300)))</xm:f>
            <xm:f>'Listados Datos'!$T$3</xm:f>
            <x14:dxf>
              <fill>
                <patternFill patternType="solid">
                  <bgColor rgb="FFC00000"/>
                </patternFill>
              </fill>
            </x14:dxf>
          </x14:cfRule>
          <x14:cfRule type="containsText" priority="9831" operator="containsText" id="{A8FFA994-7F78-4405-9C7B-14ADBA1B06BA}">
            <xm:f>NOT(ISERROR(SEARCH('Listados Datos'!$T$4,AW300)))</xm:f>
            <xm:f>'Listados Datos'!$T$4</xm:f>
            <x14:dxf>
              <font>
                <b/>
                <i val="0"/>
                <color theme="0"/>
              </font>
              <fill>
                <patternFill>
                  <bgColor rgb="FFE26B0A"/>
                </patternFill>
              </fill>
            </x14:dxf>
          </x14:cfRule>
          <x14:cfRule type="containsText" priority="9832" operator="containsText" id="{BA09621D-299B-4F1E-8280-B9E115CABC3F}">
            <xm:f>NOT(ISERROR(SEARCH('Listados Datos'!$T$5,AW300)))</xm:f>
            <xm:f>'Listados Datos'!$T$5</xm:f>
            <x14:dxf>
              <font>
                <b/>
                <i val="0"/>
                <color auto="1"/>
              </font>
              <fill>
                <patternFill>
                  <bgColor rgb="FFFFFF00"/>
                </patternFill>
              </fill>
            </x14:dxf>
          </x14:cfRule>
          <x14:cfRule type="containsText" priority="9833" operator="containsText" id="{9D93CBD8-4EEF-4C01-A76B-782F7AA03C91}">
            <xm:f>NOT(ISERROR(SEARCH('Listados Datos'!$T$6,AW300)))</xm:f>
            <xm:f>'Listados Datos'!$T$6</xm:f>
            <x14:dxf>
              <font>
                <b/>
                <i val="0"/>
              </font>
              <fill>
                <patternFill>
                  <bgColor rgb="FF92D050"/>
                </patternFill>
              </fill>
            </x14:dxf>
          </x14:cfRule>
          <xm:sqref>AW300</xm:sqref>
        </x14:conditionalFormatting>
        <x14:conditionalFormatting xmlns:xm="http://schemas.microsoft.com/office/excel/2006/main">
          <x14:cfRule type="containsText" priority="9820" operator="containsText" id="{3524F18E-2003-4D59-9C6A-92AD5CB5B34F}">
            <xm:f>NOT(ISERROR(SEARCH('Listados Datos'!$P$3,AU300)))</xm:f>
            <xm:f>'Listados Datos'!$P$3</xm:f>
            <x14:dxf>
              <fill>
                <patternFill>
                  <bgColor rgb="FF99CC00"/>
                </patternFill>
              </fill>
            </x14:dxf>
          </x14:cfRule>
          <x14:cfRule type="containsText" priority="9821" operator="containsText" id="{34068544-5B65-4B1A-86BA-B2E10ED77E41}">
            <xm:f>NOT(ISERROR(SEARCH('Listados Datos'!$P$4,AU300)))</xm:f>
            <xm:f>'Listados Datos'!$P$4</xm:f>
            <x14:dxf>
              <fill>
                <patternFill>
                  <bgColor rgb="FF33CC33"/>
                </patternFill>
              </fill>
            </x14:dxf>
          </x14:cfRule>
          <x14:cfRule type="containsText" priority="9822" operator="containsText" id="{65BC85EC-14EA-457E-ADD2-1C4E7D79C276}">
            <xm:f>NOT(ISERROR(SEARCH('Listados Datos'!$P$5,AU300)))</xm:f>
            <xm:f>'Listados Datos'!$P$5</xm:f>
            <x14:dxf>
              <fill>
                <patternFill>
                  <bgColor rgb="FFFFFF00"/>
                </patternFill>
              </fill>
            </x14:dxf>
          </x14:cfRule>
          <x14:cfRule type="containsText" priority="9823" operator="containsText" id="{C9A679FA-EF51-4FE5-B8C5-037133CA6C7D}">
            <xm:f>NOT(ISERROR(SEARCH('Listados Datos'!$P$6,AU300)))</xm:f>
            <xm:f>'Listados Datos'!$P$6</xm:f>
            <x14:dxf>
              <fill>
                <patternFill>
                  <bgColor rgb="FFFFC000"/>
                </patternFill>
              </fill>
            </x14:dxf>
          </x14:cfRule>
          <x14:cfRule type="containsText" priority="9824" operator="containsText" id="{2FE2ED4F-B04E-4E62-8172-5678D428A1AF}">
            <xm:f>NOT(ISERROR(SEARCH('Listados Datos'!$P$7,AU300)))</xm:f>
            <xm:f>'Listados Datos'!$P$7</xm:f>
            <x14:dxf>
              <fill>
                <patternFill>
                  <bgColor rgb="FFFF0000"/>
                </patternFill>
              </fill>
            </x14:dxf>
          </x14:cfRule>
          <xm:sqref>AU300</xm:sqref>
        </x14:conditionalFormatting>
        <x14:conditionalFormatting xmlns:xm="http://schemas.microsoft.com/office/excel/2006/main">
          <x14:cfRule type="containsText" priority="9938" operator="containsText" id="{7C86F415-4F63-469C-B76E-36EEF72AA9E6}">
            <xm:f>NOT(ISERROR(SEARCH('Listados Datos'!$T$3,AE298)))</xm:f>
            <xm:f>'Listados Datos'!$T$3</xm:f>
            <x14:dxf>
              <fill>
                <patternFill patternType="solid">
                  <bgColor rgb="FFC00000"/>
                </patternFill>
              </fill>
            </x14:dxf>
          </x14:cfRule>
          <x14:cfRule type="containsText" priority="9939" operator="containsText" id="{8D03F70B-1332-41C1-91D8-44DCB41A33A5}">
            <xm:f>NOT(ISERROR(SEARCH('Listados Datos'!$T$4,AE298)))</xm:f>
            <xm:f>'Listados Datos'!$T$4</xm:f>
            <x14:dxf>
              <font>
                <b/>
                <i val="0"/>
                <color theme="0"/>
              </font>
              <fill>
                <patternFill>
                  <bgColor rgb="FFE26B0A"/>
                </patternFill>
              </fill>
            </x14:dxf>
          </x14:cfRule>
          <x14:cfRule type="containsText" priority="9940" operator="containsText" id="{2C947EB9-1824-4B96-9BCB-4A952C628C22}">
            <xm:f>NOT(ISERROR(SEARCH('Listados Datos'!$T$5,AE298)))</xm:f>
            <xm:f>'Listados Datos'!$T$5</xm:f>
            <x14:dxf>
              <font>
                <b/>
                <i val="0"/>
                <color auto="1"/>
              </font>
              <fill>
                <patternFill>
                  <bgColor rgb="FFFFFF00"/>
                </patternFill>
              </fill>
            </x14:dxf>
          </x14:cfRule>
          <x14:cfRule type="containsText" priority="9941" operator="containsText" id="{A80E3489-27CD-4153-913C-B13E4B7AF708}">
            <xm:f>NOT(ISERROR(SEARCH('Listados Datos'!$T$6,AE298)))</xm:f>
            <xm:f>'Listados Datos'!$T$6</xm:f>
            <x14:dxf>
              <font>
                <b/>
                <i val="0"/>
              </font>
              <fill>
                <patternFill>
                  <bgColor rgb="FF92D050"/>
                </patternFill>
              </fill>
            </x14:dxf>
          </x14:cfRule>
          <xm:sqref>AE298:AF299 AE303:AF303</xm:sqref>
        </x14:conditionalFormatting>
        <x14:conditionalFormatting xmlns:xm="http://schemas.microsoft.com/office/excel/2006/main">
          <x14:cfRule type="containsText" priority="9934" operator="containsText" id="{A3128EC1-21DE-405C-96E0-FA79EE69D727}">
            <xm:f>NOT(ISERROR(SEARCH('Listados Datos'!$T$3,AA298)))</xm:f>
            <xm:f>'Listados Datos'!$T$3</xm:f>
            <x14:dxf>
              <fill>
                <patternFill patternType="solid">
                  <bgColor rgb="FFC00000"/>
                </patternFill>
              </fill>
            </x14:dxf>
          </x14:cfRule>
          <x14:cfRule type="containsText" priority="9935" operator="containsText" id="{AE750032-FB6C-4A10-BAE2-FC9D57D19399}">
            <xm:f>NOT(ISERROR(SEARCH('Listados Datos'!$T$4,AA298)))</xm:f>
            <xm:f>'Listados Datos'!$T$4</xm:f>
            <x14:dxf>
              <font>
                <b/>
                <i val="0"/>
                <color theme="0"/>
              </font>
              <fill>
                <patternFill>
                  <bgColor rgb="FFE26B0A"/>
                </patternFill>
              </fill>
            </x14:dxf>
          </x14:cfRule>
          <x14:cfRule type="containsText" priority="9936" operator="containsText" id="{D1B0F8FC-6344-4860-92FB-4158499D189E}">
            <xm:f>NOT(ISERROR(SEARCH('Listados Datos'!$T$5,AA298)))</xm:f>
            <xm:f>'Listados Datos'!$T$5</xm:f>
            <x14:dxf>
              <font>
                <b/>
                <i val="0"/>
                <color auto="1"/>
              </font>
              <fill>
                <patternFill>
                  <bgColor rgb="FFFFFF00"/>
                </patternFill>
              </fill>
            </x14:dxf>
          </x14:cfRule>
          <x14:cfRule type="containsText" priority="9937" operator="containsText" id="{EF476797-180E-4B1C-B4F6-B4B64C8BB1F6}">
            <xm:f>NOT(ISERROR(SEARCH('Listados Datos'!$T$6,AA298)))</xm:f>
            <xm:f>'Listados Datos'!$T$6</xm:f>
            <x14:dxf>
              <font>
                <b/>
                <i val="0"/>
              </font>
              <fill>
                <patternFill>
                  <bgColor rgb="FF92D050"/>
                </patternFill>
              </fill>
            </x14:dxf>
          </x14:cfRule>
          <xm:sqref>AA298:AA299</xm:sqref>
        </x14:conditionalFormatting>
        <x14:conditionalFormatting xmlns:xm="http://schemas.microsoft.com/office/excel/2006/main">
          <x14:cfRule type="containsText" priority="9924" operator="containsText" id="{689F00F2-7D1C-4402-8056-64B9F9167AC1}">
            <xm:f>NOT(ISERROR(SEARCH('Listados Datos'!$P$3,Y298)))</xm:f>
            <xm:f>'Listados Datos'!$P$3</xm:f>
            <x14:dxf>
              <fill>
                <patternFill>
                  <bgColor rgb="FF99CC00"/>
                </patternFill>
              </fill>
            </x14:dxf>
          </x14:cfRule>
          <x14:cfRule type="containsText" priority="9925" operator="containsText" id="{18E52A3C-71F6-4487-9FE9-F55B0F7A36EF}">
            <xm:f>NOT(ISERROR(SEARCH('Listados Datos'!$P$4,Y298)))</xm:f>
            <xm:f>'Listados Datos'!$P$4</xm:f>
            <x14:dxf>
              <fill>
                <patternFill>
                  <bgColor rgb="FF33CC33"/>
                </patternFill>
              </fill>
            </x14:dxf>
          </x14:cfRule>
          <x14:cfRule type="containsText" priority="9926" operator="containsText" id="{377510FD-381D-44BE-B5F4-8773868A5A5A}">
            <xm:f>NOT(ISERROR(SEARCH('Listados Datos'!$P$5,Y298)))</xm:f>
            <xm:f>'Listados Datos'!$P$5</xm:f>
            <x14:dxf>
              <fill>
                <patternFill>
                  <bgColor rgb="FFFFFF00"/>
                </patternFill>
              </fill>
            </x14:dxf>
          </x14:cfRule>
          <x14:cfRule type="containsText" priority="9927" operator="containsText" id="{1353E730-81E9-43F3-B29D-DE92A990C42A}">
            <xm:f>NOT(ISERROR(SEARCH('Listados Datos'!$P$6,Y298)))</xm:f>
            <xm:f>'Listados Datos'!$P$6</xm:f>
            <x14:dxf>
              <fill>
                <patternFill>
                  <bgColor rgb="FFFFC000"/>
                </patternFill>
              </fill>
            </x14:dxf>
          </x14:cfRule>
          <x14:cfRule type="containsText" priority="9928" operator="containsText" id="{B7786B7C-E1CC-4FF6-A638-CA6ED9577FE6}">
            <xm:f>NOT(ISERROR(SEARCH('Listados Datos'!$P$7,Y298)))</xm:f>
            <xm:f>'Listados Datos'!$P$7</xm:f>
            <x14:dxf>
              <fill>
                <patternFill>
                  <bgColor rgb="FFFF0000"/>
                </patternFill>
              </fill>
            </x14:dxf>
          </x14:cfRule>
          <xm:sqref>Y298:Y299</xm:sqref>
        </x14:conditionalFormatting>
        <x14:conditionalFormatting xmlns:xm="http://schemas.microsoft.com/office/excel/2006/main">
          <x14:cfRule type="containsText" priority="9900" operator="containsText" id="{915CAA31-45FC-4204-861E-5F5BCF87FD24}">
            <xm:f>NOT(ISERROR(SEARCH('Listados Datos'!$T$3,AW298)))</xm:f>
            <xm:f>'Listados Datos'!$T$3</xm:f>
            <x14:dxf>
              <fill>
                <patternFill patternType="solid">
                  <bgColor rgb="FFC00000"/>
                </patternFill>
              </fill>
            </x14:dxf>
          </x14:cfRule>
          <x14:cfRule type="containsText" priority="9901" operator="containsText" id="{5985F79D-7B71-41D3-BADF-0CA71F219F1A}">
            <xm:f>NOT(ISERROR(SEARCH('Listados Datos'!$T$4,AW298)))</xm:f>
            <xm:f>'Listados Datos'!$T$4</xm:f>
            <x14:dxf>
              <font>
                <b/>
                <i val="0"/>
                <color theme="0"/>
              </font>
              <fill>
                <patternFill>
                  <bgColor rgb="FFE26B0A"/>
                </patternFill>
              </fill>
            </x14:dxf>
          </x14:cfRule>
          <x14:cfRule type="containsText" priority="9902" operator="containsText" id="{98570426-AEAF-451C-A9EF-3B6CFDEDA1B0}">
            <xm:f>NOT(ISERROR(SEARCH('Listados Datos'!$T$5,AW298)))</xm:f>
            <xm:f>'Listados Datos'!$T$5</xm:f>
            <x14:dxf>
              <font>
                <b/>
                <i val="0"/>
                <color auto="1"/>
              </font>
              <fill>
                <patternFill>
                  <bgColor rgb="FFFFFF00"/>
                </patternFill>
              </fill>
            </x14:dxf>
          </x14:cfRule>
          <x14:cfRule type="containsText" priority="9903" operator="containsText" id="{42557D17-32EB-4C99-B4B3-86EF5D905A67}">
            <xm:f>NOT(ISERROR(SEARCH('Listados Datos'!$T$6,AW298)))</xm:f>
            <xm:f>'Listados Datos'!$T$6</xm:f>
            <x14:dxf>
              <font>
                <b/>
                <i val="0"/>
              </font>
              <fill>
                <patternFill>
                  <bgColor rgb="FF92D050"/>
                </patternFill>
              </fill>
            </x14:dxf>
          </x14:cfRule>
          <xm:sqref>AW298</xm:sqref>
        </x14:conditionalFormatting>
        <x14:conditionalFormatting xmlns:xm="http://schemas.microsoft.com/office/excel/2006/main">
          <x14:cfRule type="containsText" priority="9890" operator="containsText" id="{9F4ECDCC-16D5-4254-A09A-F334DC7CE7A4}">
            <xm:f>NOT(ISERROR(SEARCH('Listados Datos'!$P$3,AU298)))</xm:f>
            <xm:f>'Listados Datos'!$P$3</xm:f>
            <x14:dxf>
              <fill>
                <patternFill>
                  <bgColor rgb="FF99CC00"/>
                </patternFill>
              </fill>
            </x14:dxf>
          </x14:cfRule>
          <x14:cfRule type="containsText" priority="9891" operator="containsText" id="{6CD53DB0-1E21-4A4C-B35D-4727B561A68D}">
            <xm:f>NOT(ISERROR(SEARCH('Listados Datos'!$P$4,AU298)))</xm:f>
            <xm:f>'Listados Datos'!$P$4</xm:f>
            <x14:dxf>
              <fill>
                <patternFill>
                  <bgColor rgb="FF33CC33"/>
                </patternFill>
              </fill>
            </x14:dxf>
          </x14:cfRule>
          <x14:cfRule type="containsText" priority="9892" operator="containsText" id="{C82FB4D5-959E-42A0-B726-24161FB6C885}">
            <xm:f>NOT(ISERROR(SEARCH('Listados Datos'!$P$5,AU298)))</xm:f>
            <xm:f>'Listados Datos'!$P$5</xm:f>
            <x14:dxf>
              <fill>
                <patternFill>
                  <bgColor rgb="FFFFFF00"/>
                </patternFill>
              </fill>
            </x14:dxf>
          </x14:cfRule>
          <x14:cfRule type="containsText" priority="9893" operator="containsText" id="{28D8A37A-9BA0-41CE-A79E-0A46DB808E9F}">
            <xm:f>NOT(ISERROR(SEARCH('Listados Datos'!$P$6,AU298)))</xm:f>
            <xm:f>'Listados Datos'!$P$6</xm:f>
            <x14:dxf>
              <fill>
                <patternFill>
                  <bgColor rgb="FFFFC000"/>
                </patternFill>
              </fill>
            </x14:dxf>
          </x14:cfRule>
          <x14:cfRule type="containsText" priority="9894" operator="containsText" id="{6E944475-C5F8-4450-8DE6-6F0DE17A861C}">
            <xm:f>NOT(ISERROR(SEARCH('Listados Datos'!$P$7,AU298)))</xm:f>
            <xm:f>'Listados Datos'!$P$7</xm:f>
            <x14:dxf>
              <fill>
                <patternFill>
                  <bgColor rgb="FFFF0000"/>
                </patternFill>
              </fill>
            </x14:dxf>
          </x14:cfRule>
          <xm:sqref>AU298</xm:sqref>
        </x14:conditionalFormatting>
        <x14:conditionalFormatting xmlns:xm="http://schemas.microsoft.com/office/excel/2006/main">
          <x14:cfRule type="containsText" priority="9886" operator="containsText" id="{9E3C87EF-1925-41CF-B9B2-3F761FFE0113}">
            <xm:f>NOT(ISERROR(SEARCH('Listados Datos'!$T$3,AW299)))</xm:f>
            <xm:f>'Listados Datos'!$T$3</xm:f>
            <x14:dxf>
              <fill>
                <patternFill patternType="solid">
                  <bgColor rgb="FFC00000"/>
                </patternFill>
              </fill>
            </x14:dxf>
          </x14:cfRule>
          <x14:cfRule type="containsText" priority="9887" operator="containsText" id="{132EDC5A-A76E-4602-A7A1-5C855D338C3C}">
            <xm:f>NOT(ISERROR(SEARCH('Listados Datos'!$T$4,AW299)))</xm:f>
            <xm:f>'Listados Datos'!$T$4</xm:f>
            <x14:dxf>
              <font>
                <b/>
                <i val="0"/>
                <color theme="0"/>
              </font>
              <fill>
                <patternFill>
                  <bgColor rgb="FFE26B0A"/>
                </patternFill>
              </fill>
            </x14:dxf>
          </x14:cfRule>
          <x14:cfRule type="containsText" priority="9888" operator="containsText" id="{BD23B678-F417-4BD2-BF89-793A9D1EA08F}">
            <xm:f>NOT(ISERROR(SEARCH('Listados Datos'!$T$5,AW299)))</xm:f>
            <xm:f>'Listados Datos'!$T$5</xm:f>
            <x14:dxf>
              <font>
                <b/>
                <i val="0"/>
                <color auto="1"/>
              </font>
              <fill>
                <patternFill>
                  <bgColor rgb="FFFFFF00"/>
                </patternFill>
              </fill>
            </x14:dxf>
          </x14:cfRule>
          <x14:cfRule type="containsText" priority="9889" operator="containsText" id="{027AEC3A-38B1-4E0C-94C6-E971E60E688F}">
            <xm:f>NOT(ISERROR(SEARCH('Listados Datos'!$T$6,AW299)))</xm:f>
            <xm:f>'Listados Datos'!$T$6</xm:f>
            <x14:dxf>
              <font>
                <b/>
                <i val="0"/>
              </font>
              <fill>
                <patternFill>
                  <bgColor rgb="FF92D050"/>
                </patternFill>
              </fill>
            </x14:dxf>
          </x14:cfRule>
          <xm:sqref>AW299</xm:sqref>
        </x14:conditionalFormatting>
        <x14:conditionalFormatting xmlns:xm="http://schemas.microsoft.com/office/excel/2006/main">
          <x14:cfRule type="containsText" priority="9876" operator="containsText" id="{0B28308A-E7B5-4F3C-A45B-B8421DCB4206}">
            <xm:f>NOT(ISERROR(SEARCH('Listados Datos'!$P$3,AU299)))</xm:f>
            <xm:f>'Listados Datos'!$P$3</xm:f>
            <x14:dxf>
              <fill>
                <patternFill>
                  <bgColor rgb="FF99CC00"/>
                </patternFill>
              </fill>
            </x14:dxf>
          </x14:cfRule>
          <x14:cfRule type="containsText" priority="9877" operator="containsText" id="{B7A14A62-68DD-4EA3-83C4-7227644CB6C9}">
            <xm:f>NOT(ISERROR(SEARCH('Listados Datos'!$P$4,AU299)))</xm:f>
            <xm:f>'Listados Datos'!$P$4</xm:f>
            <x14:dxf>
              <fill>
                <patternFill>
                  <bgColor rgb="FF33CC33"/>
                </patternFill>
              </fill>
            </x14:dxf>
          </x14:cfRule>
          <x14:cfRule type="containsText" priority="9878" operator="containsText" id="{90DCAF80-A4E7-49D2-AC9A-BC8C052FAA70}">
            <xm:f>NOT(ISERROR(SEARCH('Listados Datos'!$P$5,AU299)))</xm:f>
            <xm:f>'Listados Datos'!$P$5</xm:f>
            <x14:dxf>
              <fill>
                <patternFill>
                  <bgColor rgb="FFFFFF00"/>
                </patternFill>
              </fill>
            </x14:dxf>
          </x14:cfRule>
          <x14:cfRule type="containsText" priority="9879" operator="containsText" id="{CD17A81B-1EFC-4D8D-8938-EB7A8715773C}">
            <xm:f>NOT(ISERROR(SEARCH('Listados Datos'!$P$6,AU299)))</xm:f>
            <xm:f>'Listados Datos'!$P$6</xm:f>
            <x14:dxf>
              <fill>
                <patternFill>
                  <bgColor rgb="FFFFC000"/>
                </patternFill>
              </fill>
            </x14:dxf>
          </x14:cfRule>
          <x14:cfRule type="containsText" priority="9880" operator="containsText" id="{8C3C31B3-CD94-45BF-A0D1-A6E42B4C9053}">
            <xm:f>NOT(ISERROR(SEARCH('Listados Datos'!$P$7,AU299)))</xm:f>
            <xm:f>'Listados Datos'!$P$7</xm:f>
            <x14:dxf>
              <fill>
                <patternFill>
                  <bgColor rgb="FFFF0000"/>
                </patternFill>
              </fill>
            </x14:dxf>
          </x14:cfRule>
          <xm:sqref>AU299</xm:sqref>
        </x14:conditionalFormatting>
        <x14:conditionalFormatting xmlns:xm="http://schemas.microsoft.com/office/excel/2006/main">
          <x14:cfRule type="containsText" priority="9858" operator="containsText" id="{C7A04D23-4C47-456B-BE27-BC9505523678}">
            <xm:f>NOT(ISERROR(SEARCH('Listados Datos'!$T$3,AE300)))</xm:f>
            <xm:f>'Listados Datos'!$T$3</xm:f>
            <x14:dxf>
              <fill>
                <patternFill patternType="solid">
                  <bgColor rgb="FFC00000"/>
                </patternFill>
              </fill>
            </x14:dxf>
          </x14:cfRule>
          <x14:cfRule type="containsText" priority="9859" operator="containsText" id="{67BDACD9-E9BC-4E3A-8801-8FCF7EC5CB7B}">
            <xm:f>NOT(ISERROR(SEARCH('Listados Datos'!$T$4,AE300)))</xm:f>
            <xm:f>'Listados Datos'!$T$4</xm:f>
            <x14:dxf>
              <font>
                <b/>
                <i val="0"/>
                <color theme="0"/>
              </font>
              <fill>
                <patternFill>
                  <bgColor rgb="FFE26B0A"/>
                </patternFill>
              </fill>
            </x14:dxf>
          </x14:cfRule>
          <x14:cfRule type="containsText" priority="9860" operator="containsText" id="{D73E35E8-1C9E-40AB-81E8-9019AF25AD55}">
            <xm:f>NOT(ISERROR(SEARCH('Listados Datos'!$T$5,AE300)))</xm:f>
            <xm:f>'Listados Datos'!$T$5</xm:f>
            <x14:dxf>
              <font>
                <b/>
                <i val="0"/>
                <color auto="1"/>
              </font>
              <fill>
                <patternFill>
                  <bgColor rgb="FFFFFF00"/>
                </patternFill>
              </fill>
            </x14:dxf>
          </x14:cfRule>
          <x14:cfRule type="containsText" priority="9861" operator="containsText" id="{C1FA420E-8CB3-4057-88E8-3B8999C02B34}">
            <xm:f>NOT(ISERROR(SEARCH('Listados Datos'!$T$6,AE300)))</xm:f>
            <xm:f>'Listados Datos'!$T$6</xm:f>
            <x14:dxf>
              <font>
                <b/>
                <i val="0"/>
              </font>
              <fill>
                <patternFill>
                  <bgColor rgb="FF92D050"/>
                </patternFill>
              </fill>
            </x14:dxf>
          </x14:cfRule>
          <xm:sqref>AE300:AF301</xm:sqref>
        </x14:conditionalFormatting>
        <x14:conditionalFormatting xmlns:xm="http://schemas.microsoft.com/office/excel/2006/main">
          <x14:cfRule type="containsText" priority="9854" operator="containsText" id="{0188683A-F02B-4565-AA09-22C27FD11C1F}">
            <xm:f>NOT(ISERROR(SEARCH('Listados Datos'!$T$3,AA300)))</xm:f>
            <xm:f>'Listados Datos'!$T$3</xm:f>
            <x14:dxf>
              <fill>
                <patternFill patternType="solid">
                  <bgColor rgb="FFC00000"/>
                </patternFill>
              </fill>
            </x14:dxf>
          </x14:cfRule>
          <x14:cfRule type="containsText" priority="9855" operator="containsText" id="{7ABBB8CE-C840-4A50-9AD6-DC5A3EA1D12B}">
            <xm:f>NOT(ISERROR(SEARCH('Listados Datos'!$T$4,AA300)))</xm:f>
            <xm:f>'Listados Datos'!$T$4</xm:f>
            <x14:dxf>
              <font>
                <b/>
                <i val="0"/>
                <color theme="0"/>
              </font>
              <fill>
                <patternFill>
                  <bgColor rgb="FFE26B0A"/>
                </patternFill>
              </fill>
            </x14:dxf>
          </x14:cfRule>
          <x14:cfRule type="containsText" priority="9856" operator="containsText" id="{667D17D7-B8AB-43C9-8446-56500BEF0D87}">
            <xm:f>NOT(ISERROR(SEARCH('Listados Datos'!$T$5,AA300)))</xm:f>
            <xm:f>'Listados Datos'!$T$5</xm:f>
            <x14:dxf>
              <font>
                <b/>
                <i val="0"/>
                <color auto="1"/>
              </font>
              <fill>
                <patternFill>
                  <bgColor rgb="FFFFFF00"/>
                </patternFill>
              </fill>
            </x14:dxf>
          </x14:cfRule>
          <x14:cfRule type="containsText" priority="9857" operator="containsText" id="{82615ABC-5F79-4561-880E-3309A173D7CA}">
            <xm:f>NOT(ISERROR(SEARCH('Listados Datos'!$T$6,AA300)))</xm:f>
            <xm:f>'Listados Datos'!$T$6</xm:f>
            <x14:dxf>
              <font>
                <b/>
                <i val="0"/>
              </font>
              <fill>
                <patternFill>
                  <bgColor rgb="FF92D050"/>
                </patternFill>
              </fill>
            </x14:dxf>
          </x14:cfRule>
          <xm:sqref>AA300:AA301</xm:sqref>
        </x14:conditionalFormatting>
        <x14:conditionalFormatting xmlns:xm="http://schemas.microsoft.com/office/excel/2006/main">
          <x14:cfRule type="containsText" priority="9844" operator="containsText" id="{38526B13-5272-4920-8361-2561FD31C101}">
            <xm:f>NOT(ISERROR(SEARCH('Listados Datos'!$P$3,Y300)))</xm:f>
            <xm:f>'Listados Datos'!$P$3</xm:f>
            <x14:dxf>
              <fill>
                <patternFill>
                  <bgColor rgb="FF99CC00"/>
                </patternFill>
              </fill>
            </x14:dxf>
          </x14:cfRule>
          <x14:cfRule type="containsText" priority="9845" operator="containsText" id="{BB5EF3C8-8BF4-4355-9C46-6577521E1518}">
            <xm:f>NOT(ISERROR(SEARCH('Listados Datos'!$P$4,Y300)))</xm:f>
            <xm:f>'Listados Datos'!$P$4</xm:f>
            <x14:dxf>
              <fill>
                <patternFill>
                  <bgColor rgb="FF33CC33"/>
                </patternFill>
              </fill>
            </x14:dxf>
          </x14:cfRule>
          <x14:cfRule type="containsText" priority="9846" operator="containsText" id="{2046EE9C-A937-4484-8897-99AC703CEC63}">
            <xm:f>NOT(ISERROR(SEARCH('Listados Datos'!$P$5,Y300)))</xm:f>
            <xm:f>'Listados Datos'!$P$5</xm:f>
            <x14:dxf>
              <fill>
                <patternFill>
                  <bgColor rgb="FFFFFF00"/>
                </patternFill>
              </fill>
            </x14:dxf>
          </x14:cfRule>
          <x14:cfRule type="containsText" priority="9847" operator="containsText" id="{FEF53866-D754-451B-ABF3-C31E4C4D2EE8}">
            <xm:f>NOT(ISERROR(SEARCH('Listados Datos'!$P$6,Y300)))</xm:f>
            <xm:f>'Listados Datos'!$P$6</xm:f>
            <x14:dxf>
              <fill>
                <patternFill>
                  <bgColor rgb="FFFFC000"/>
                </patternFill>
              </fill>
            </x14:dxf>
          </x14:cfRule>
          <x14:cfRule type="containsText" priority="9848" operator="containsText" id="{6831AFDA-6101-4E44-9414-86B448A250A3}">
            <xm:f>NOT(ISERROR(SEARCH('Listados Datos'!$P$7,Y300)))</xm:f>
            <xm:f>'Listados Datos'!$P$7</xm:f>
            <x14:dxf>
              <fill>
                <patternFill>
                  <bgColor rgb="FFFF0000"/>
                </patternFill>
              </fill>
            </x14:dxf>
          </x14:cfRule>
          <xm:sqref>Y300:Y301</xm:sqref>
        </x14:conditionalFormatting>
        <x14:conditionalFormatting xmlns:xm="http://schemas.microsoft.com/office/excel/2006/main">
          <x14:cfRule type="containsText" priority="9816" operator="containsText" id="{1795190B-8491-43D8-B807-17D08A47FA70}">
            <xm:f>NOT(ISERROR(SEARCH('Listados Datos'!$T$3,AW301)))</xm:f>
            <xm:f>'Listados Datos'!$T$3</xm:f>
            <x14:dxf>
              <fill>
                <patternFill patternType="solid">
                  <bgColor rgb="FFC00000"/>
                </patternFill>
              </fill>
            </x14:dxf>
          </x14:cfRule>
          <x14:cfRule type="containsText" priority="9817" operator="containsText" id="{9CEA73B6-5B9F-47D2-AF0C-AF508DE958AE}">
            <xm:f>NOT(ISERROR(SEARCH('Listados Datos'!$T$4,AW301)))</xm:f>
            <xm:f>'Listados Datos'!$T$4</xm:f>
            <x14:dxf>
              <font>
                <b/>
                <i val="0"/>
                <color theme="0"/>
              </font>
              <fill>
                <patternFill>
                  <bgColor rgb="FFE26B0A"/>
                </patternFill>
              </fill>
            </x14:dxf>
          </x14:cfRule>
          <x14:cfRule type="containsText" priority="9818" operator="containsText" id="{7E2017A1-2D15-4D0F-9B6B-01F7901D58D5}">
            <xm:f>NOT(ISERROR(SEARCH('Listados Datos'!$T$5,AW301)))</xm:f>
            <xm:f>'Listados Datos'!$T$5</xm:f>
            <x14:dxf>
              <font>
                <b/>
                <i val="0"/>
                <color auto="1"/>
              </font>
              <fill>
                <patternFill>
                  <bgColor rgb="FFFFFF00"/>
                </patternFill>
              </fill>
            </x14:dxf>
          </x14:cfRule>
          <x14:cfRule type="containsText" priority="9819" operator="containsText" id="{5C394FAE-3178-4C13-9795-D587660F0AC9}">
            <xm:f>NOT(ISERROR(SEARCH('Listados Datos'!$T$6,AW301)))</xm:f>
            <xm:f>'Listados Datos'!$T$6</xm:f>
            <x14:dxf>
              <font>
                <b/>
                <i val="0"/>
              </font>
              <fill>
                <patternFill>
                  <bgColor rgb="FF92D050"/>
                </patternFill>
              </fill>
            </x14:dxf>
          </x14:cfRule>
          <xm:sqref>AW301</xm:sqref>
        </x14:conditionalFormatting>
        <x14:conditionalFormatting xmlns:xm="http://schemas.microsoft.com/office/excel/2006/main">
          <x14:cfRule type="containsText" priority="9764" operator="containsText" id="{C9B17FEF-89DE-42C8-87A2-5A876FB2C2BC}">
            <xm:f>NOT(ISERROR(SEARCH('Listados Datos'!$P$3,AU302)))</xm:f>
            <xm:f>'Listados Datos'!$P$3</xm:f>
            <x14:dxf>
              <fill>
                <patternFill>
                  <bgColor rgb="FF99CC00"/>
                </patternFill>
              </fill>
            </x14:dxf>
          </x14:cfRule>
          <x14:cfRule type="containsText" priority="9765" operator="containsText" id="{2E1FED7E-ADB3-455A-816B-92E0BFB69820}">
            <xm:f>NOT(ISERROR(SEARCH('Listados Datos'!$P$4,AU302)))</xm:f>
            <xm:f>'Listados Datos'!$P$4</xm:f>
            <x14:dxf>
              <fill>
                <patternFill>
                  <bgColor rgb="FF33CC33"/>
                </patternFill>
              </fill>
            </x14:dxf>
          </x14:cfRule>
          <x14:cfRule type="containsText" priority="9766" operator="containsText" id="{9FDDA434-CE95-4C42-9A47-E7391A9AEBB0}">
            <xm:f>NOT(ISERROR(SEARCH('Listados Datos'!$P$5,AU302)))</xm:f>
            <xm:f>'Listados Datos'!$P$5</xm:f>
            <x14:dxf>
              <fill>
                <patternFill>
                  <bgColor rgb="FFFFFF00"/>
                </patternFill>
              </fill>
            </x14:dxf>
          </x14:cfRule>
          <x14:cfRule type="containsText" priority="9767" operator="containsText" id="{627EB5AA-88C8-48F0-B062-5F44BF637F74}">
            <xm:f>NOT(ISERROR(SEARCH('Listados Datos'!$P$6,AU302)))</xm:f>
            <xm:f>'Listados Datos'!$P$6</xm:f>
            <x14:dxf>
              <fill>
                <patternFill>
                  <bgColor rgb="FFFFC000"/>
                </patternFill>
              </fill>
            </x14:dxf>
          </x14:cfRule>
          <x14:cfRule type="containsText" priority="9768" operator="containsText" id="{514EAACD-BBEB-48AD-82D7-F956E51E02C8}">
            <xm:f>NOT(ISERROR(SEARCH('Listados Datos'!$P$7,AU302)))</xm:f>
            <xm:f>'Listados Datos'!$P$7</xm:f>
            <x14:dxf>
              <fill>
                <patternFill>
                  <bgColor rgb="FFFF0000"/>
                </patternFill>
              </fill>
            </x14:dxf>
          </x14:cfRule>
          <xm:sqref>AU302</xm:sqref>
        </x14:conditionalFormatting>
        <x14:conditionalFormatting xmlns:xm="http://schemas.microsoft.com/office/excel/2006/main">
          <x14:cfRule type="containsText" priority="9802" operator="containsText" id="{71A34FC3-2D98-4250-8628-ADD5591E0FCC}">
            <xm:f>NOT(ISERROR(SEARCH('Listados Datos'!$T$3,AE302)))</xm:f>
            <xm:f>'Listados Datos'!$T$3</xm:f>
            <x14:dxf>
              <fill>
                <patternFill patternType="solid">
                  <bgColor rgb="FFC00000"/>
                </patternFill>
              </fill>
            </x14:dxf>
          </x14:cfRule>
          <x14:cfRule type="containsText" priority="9803" operator="containsText" id="{DE05AD5B-0705-4E86-A75B-EAEA963B3733}">
            <xm:f>NOT(ISERROR(SEARCH('Listados Datos'!$T$4,AE302)))</xm:f>
            <xm:f>'Listados Datos'!$T$4</xm:f>
            <x14:dxf>
              <font>
                <b/>
                <i val="0"/>
                <color theme="0"/>
              </font>
              <fill>
                <patternFill>
                  <bgColor rgb="FFE26B0A"/>
                </patternFill>
              </fill>
            </x14:dxf>
          </x14:cfRule>
          <x14:cfRule type="containsText" priority="9804" operator="containsText" id="{36435CC2-EECF-446F-892B-578ED6D6AF7E}">
            <xm:f>NOT(ISERROR(SEARCH('Listados Datos'!$T$5,AE302)))</xm:f>
            <xm:f>'Listados Datos'!$T$5</xm:f>
            <x14:dxf>
              <font>
                <b/>
                <i val="0"/>
                <color auto="1"/>
              </font>
              <fill>
                <patternFill>
                  <bgColor rgb="FFFFFF00"/>
                </patternFill>
              </fill>
            </x14:dxf>
          </x14:cfRule>
          <x14:cfRule type="containsText" priority="9805" operator="containsText" id="{9E8C8A7D-C8F8-42BA-8103-C553040DF188}">
            <xm:f>NOT(ISERROR(SEARCH('Listados Datos'!$T$6,AE302)))</xm:f>
            <xm:f>'Listados Datos'!$T$6</xm:f>
            <x14:dxf>
              <font>
                <b/>
                <i val="0"/>
              </font>
              <fill>
                <patternFill>
                  <bgColor rgb="FF92D050"/>
                </patternFill>
              </fill>
            </x14:dxf>
          </x14:cfRule>
          <xm:sqref>AE302:AF302</xm:sqref>
        </x14:conditionalFormatting>
        <x14:conditionalFormatting xmlns:xm="http://schemas.microsoft.com/office/excel/2006/main">
          <x14:cfRule type="containsText" priority="9798" operator="containsText" id="{D8632DE1-5D44-4571-90C6-CBAE39E23910}">
            <xm:f>NOT(ISERROR(SEARCH('Listados Datos'!$T$3,AA302)))</xm:f>
            <xm:f>'Listados Datos'!$T$3</xm:f>
            <x14:dxf>
              <fill>
                <patternFill patternType="solid">
                  <bgColor rgb="FFC00000"/>
                </patternFill>
              </fill>
            </x14:dxf>
          </x14:cfRule>
          <x14:cfRule type="containsText" priority="9799" operator="containsText" id="{D8A1D07D-4006-4FB4-9141-0CBD9E5BEA69}">
            <xm:f>NOT(ISERROR(SEARCH('Listados Datos'!$T$4,AA302)))</xm:f>
            <xm:f>'Listados Datos'!$T$4</xm:f>
            <x14:dxf>
              <font>
                <b/>
                <i val="0"/>
                <color theme="0"/>
              </font>
              <fill>
                <patternFill>
                  <bgColor rgb="FFE26B0A"/>
                </patternFill>
              </fill>
            </x14:dxf>
          </x14:cfRule>
          <x14:cfRule type="containsText" priority="9800" operator="containsText" id="{BBD26A3C-113E-459E-BF40-051102C48609}">
            <xm:f>NOT(ISERROR(SEARCH('Listados Datos'!$T$5,AA302)))</xm:f>
            <xm:f>'Listados Datos'!$T$5</xm:f>
            <x14:dxf>
              <font>
                <b/>
                <i val="0"/>
                <color auto="1"/>
              </font>
              <fill>
                <patternFill>
                  <bgColor rgb="FFFFFF00"/>
                </patternFill>
              </fill>
            </x14:dxf>
          </x14:cfRule>
          <x14:cfRule type="containsText" priority="9801" operator="containsText" id="{9895F58B-0061-434A-BE7E-24CA5C6951A4}">
            <xm:f>NOT(ISERROR(SEARCH('Listados Datos'!$T$6,AA302)))</xm:f>
            <xm:f>'Listados Datos'!$T$6</xm:f>
            <x14:dxf>
              <font>
                <b/>
                <i val="0"/>
              </font>
              <fill>
                <patternFill>
                  <bgColor rgb="FF92D050"/>
                </patternFill>
              </fill>
            </x14:dxf>
          </x14:cfRule>
          <xm:sqref>AA302</xm:sqref>
        </x14:conditionalFormatting>
        <x14:conditionalFormatting xmlns:xm="http://schemas.microsoft.com/office/excel/2006/main">
          <x14:cfRule type="containsText" priority="9788" operator="containsText" id="{C6728E1D-3E20-4BA8-A432-A4A75DBE887E}">
            <xm:f>NOT(ISERROR(SEARCH('Listados Datos'!$P$3,Y302)))</xm:f>
            <xm:f>'Listados Datos'!$P$3</xm:f>
            <x14:dxf>
              <fill>
                <patternFill>
                  <bgColor rgb="FF99CC00"/>
                </patternFill>
              </fill>
            </x14:dxf>
          </x14:cfRule>
          <x14:cfRule type="containsText" priority="9789" operator="containsText" id="{D9FD7699-662C-4F2A-A8E0-036A3E53A05E}">
            <xm:f>NOT(ISERROR(SEARCH('Listados Datos'!$P$4,Y302)))</xm:f>
            <xm:f>'Listados Datos'!$P$4</xm:f>
            <x14:dxf>
              <fill>
                <patternFill>
                  <bgColor rgb="FF33CC33"/>
                </patternFill>
              </fill>
            </x14:dxf>
          </x14:cfRule>
          <x14:cfRule type="containsText" priority="9790" operator="containsText" id="{40081212-78EF-4DE2-940D-4F3E7FAA7865}">
            <xm:f>NOT(ISERROR(SEARCH('Listados Datos'!$P$5,Y302)))</xm:f>
            <xm:f>'Listados Datos'!$P$5</xm:f>
            <x14:dxf>
              <fill>
                <patternFill>
                  <bgColor rgb="FFFFFF00"/>
                </patternFill>
              </fill>
            </x14:dxf>
          </x14:cfRule>
          <x14:cfRule type="containsText" priority="9791" operator="containsText" id="{E0959CC9-3E63-48C1-B693-BAFE2A6CA2F7}">
            <xm:f>NOT(ISERROR(SEARCH('Listados Datos'!$P$6,Y302)))</xm:f>
            <xm:f>'Listados Datos'!$P$6</xm:f>
            <x14:dxf>
              <fill>
                <patternFill>
                  <bgColor rgb="FFFFC000"/>
                </patternFill>
              </fill>
            </x14:dxf>
          </x14:cfRule>
          <x14:cfRule type="containsText" priority="9792" operator="containsText" id="{E531EE61-B8B3-4E2E-894C-49968D9BC5B2}">
            <xm:f>NOT(ISERROR(SEARCH('Listados Datos'!$P$7,Y302)))</xm:f>
            <xm:f>'Listados Datos'!$P$7</xm:f>
            <x14:dxf>
              <fill>
                <patternFill>
                  <bgColor rgb="FFFF0000"/>
                </patternFill>
              </fill>
            </x14:dxf>
          </x14:cfRule>
          <xm:sqref>Y302</xm:sqref>
        </x14:conditionalFormatting>
        <x14:conditionalFormatting xmlns:xm="http://schemas.microsoft.com/office/excel/2006/main">
          <x14:cfRule type="containsText" priority="9774" operator="containsText" id="{7EAAA822-F097-45DF-B3F7-153659B1DD89}">
            <xm:f>NOT(ISERROR(SEARCH('Listados Datos'!$T$3,AW302)))</xm:f>
            <xm:f>'Listados Datos'!$T$3</xm:f>
            <x14:dxf>
              <fill>
                <patternFill patternType="solid">
                  <bgColor rgb="FFC00000"/>
                </patternFill>
              </fill>
            </x14:dxf>
          </x14:cfRule>
          <x14:cfRule type="containsText" priority="9775" operator="containsText" id="{DC7CE369-4CFE-45FD-97E5-914952C1E786}">
            <xm:f>NOT(ISERROR(SEARCH('Listados Datos'!$T$4,AW302)))</xm:f>
            <xm:f>'Listados Datos'!$T$4</xm:f>
            <x14:dxf>
              <font>
                <b/>
                <i val="0"/>
                <color theme="0"/>
              </font>
              <fill>
                <patternFill>
                  <bgColor rgb="FFE26B0A"/>
                </patternFill>
              </fill>
            </x14:dxf>
          </x14:cfRule>
          <x14:cfRule type="containsText" priority="9776" operator="containsText" id="{E66DD473-B6EA-48BA-91EE-C4FF46039181}">
            <xm:f>NOT(ISERROR(SEARCH('Listados Datos'!$T$5,AW302)))</xm:f>
            <xm:f>'Listados Datos'!$T$5</xm:f>
            <x14:dxf>
              <font>
                <b/>
                <i val="0"/>
                <color auto="1"/>
              </font>
              <fill>
                <patternFill>
                  <bgColor rgb="FFFFFF00"/>
                </patternFill>
              </fill>
            </x14:dxf>
          </x14:cfRule>
          <x14:cfRule type="containsText" priority="9777" operator="containsText" id="{D6E3E789-52F7-4B9D-9885-EF037E999F4F}">
            <xm:f>NOT(ISERROR(SEARCH('Listados Datos'!$T$6,AW302)))</xm:f>
            <xm:f>'Listados Datos'!$T$6</xm:f>
            <x14:dxf>
              <font>
                <b/>
                <i val="0"/>
              </font>
              <fill>
                <patternFill>
                  <bgColor rgb="FF92D050"/>
                </patternFill>
              </fill>
            </x14:dxf>
          </x14:cfRule>
          <xm:sqref>AW302</xm:sqref>
        </x14:conditionalFormatting>
        <x14:conditionalFormatting xmlns:xm="http://schemas.microsoft.com/office/excel/2006/main">
          <x14:cfRule type="containsText" priority="9628" operator="containsText" id="{BCB4F158-22F5-4A76-A2A0-C73A1F13D6B3}">
            <xm:f>NOT(ISERROR(SEARCH('Listados Datos'!$P$3,AU313)))</xm:f>
            <xm:f>'Listados Datos'!$P$3</xm:f>
            <x14:dxf>
              <fill>
                <patternFill>
                  <bgColor rgb="FF99CC00"/>
                </patternFill>
              </fill>
            </x14:dxf>
          </x14:cfRule>
          <x14:cfRule type="containsText" priority="9629" operator="containsText" id="{29ED238F-34A3-4117-A571-91612175B23E}">
            <xm:f>NOT(ISERROR(SEARCH('Listados Datos'!$P$4,AU313)))</xm:f>
            <xm:f>'Listados Datos'!$P$4</xm:f>
            <x14:dxf>
              <fill>
                <patternFill>
                  <bgColor rgb="FF33CC33"/>
                </patternFill>
              </fill>
            </x14:dxf>
          </x14:cfRule>
          <x14:cfRule type="containsText" priority="9630" operator="containsText" id="{4FA9B78C-628E-4FF2-A9C6-DD21A1147E9D}">
            <xm:f>NOT(ISERROR(SEARCH('Listados Datos'!$P$5,AU313)))</xm:f>
            <xm:f>'Listados Datos'!$P$5</xm:f>
            <x14:dxf>
              <fill>
                <patternFill>
                  <bgColor rgb="FFFFFF00"/>
                </patternFill>
              </fill>
            </x14:dxf>
          </x14:cfRule>
          <x14:cfRule type="containsText" priority="9631" operator="containsText" id="{4F3BB67A-A152-43B9-BAA8-E72FB8BCCCF2}">
            <xm:f>NOT(ISERROR(SEARCH('Listados Datos'!$P$6,AU313)))</xm:f>
            <xm:f>'Listados Datos'!$P$6</xm:f>
            <x14:dxf>
              <fill>
                <patternFill>
                  <bgColor rgb="FFFFC000"/>
                </patternFill>
              </fill>
            </x14:dxf>
          </x14:cfRule>
          <x14:cfRule type="containsText" priority="9632" operator="containsText" id="{AD484F7F-7D7A-489A-BFE8-F23CC7361AE3}">
            <xm:f>NOT(ISERROR(SEARCH('Listados Datos'!$P$7,AU313)))</xm:f>
            <xm:f>'Listados Datos'!$P$7</xm:f>
            <x14:dxf>
              <fill>
                <patternFill>
                  <bgColor rgb="FFFF0000"/>
                </patternFill>
              </fill>
            </x14:dxf>
          </x14:cfRule>
          <xm:sqref>AU313</xm:sqref>
        </x14:conditionalFormatting>
        <x14:conditionalFormatting xmlns:xm="http://schemas.microsoft.com/office/excel/2006/main">
          <x14:cfRule type="containsText" priority="9694" operator="containsText" id="{8305794D-1C02-4DA9-9380-9AFA900356B0}">
            <xm:f>NOT(ISERROR(SEARCH('Listados Datos'!$T$3,AW315)))</xm:f>
            <xm:f>'Listados Datos'!$T$3</xm:f>
            <x14:dxf>
              <fill>
                <patternFill patternType="solid">
                  <bgColor rgb="FFC00000"/>
                </patternFill>
              </fill>
            </x14:dxf>
          </x14:cfRule>
          <x14:cfRule type="containsText" priority="9695" operator="containsText" id="{7F086C24-5E12-4F59-8F3D-31781D369D0E}">
            <xm:f>NOT(ISERROR(SEARCH('Listados Datos'!$T$4,AW315)))</xm:f>
            <xm:f>'Listados Datos'!$T$4</xm:f>
            <x14:dxf>
              <font>
                <b/>
                <i val="0"/>
                <color theme="0"/>
              </font>
              <fill>
                <patternFill>
                  <bgColor rgb="FFE26B0A"/>
                </patternFill>
              </fill>
            </x14:dxf>
          </x14:cfRule>
          <x14:cfRule type="containsText" priority="9696" operator="containsText" id="{04496D1D-8A32-44BB-BA79-7E6FC2C0580E}">
            <xm:f>NOT(ISERROR(SEARCH('Listados Datos'!$T$5,AW315)))</xm:f>
            <xm:f>'Listados Datos'!$T$5</xm:f>
            <x14:dxf>
              <font>
                <b/>
                <i val="0"/>
                <color auto="1"/>
              </font>
              <fill>
                <patternFill>
                  <bgColor rgb="FFFFFF00"/>
                </patternFill>
              </fill>
            </x14:dxf>
          </x14:cfRule>
          <x14:cfRule type="containsText" priority="9697" operator="containsText" id="{0E9FE9AD-CE81-44B1-99C8-DC917F22AB86}">
            <xm:f>NOT(ISERROR(SEARCH('Listados Datos'!$T$6,AW315)))</xm:f>
            <xm:f>'Listados Datos'!$T$6</xm:f>
            <x14:dxf>
              <font>
                <b/>
                <i val="0"/>
              </font>
              <fill>
                <patternFill>
                  <bgColor rgb="FF92D050"/>
                </patternFill>
              </fill>
            </x14:dxf>
          </x14:cfRule>
          <xm:sqref>AW315</xm:sqref>
        </x14:conditionalFormatting>
        <x14:conditionalFormatting xmlns:xm="http://schemas.microsoft.com/office/excel/2006/main">
          <x14:cfRule type="containsText" priority="9684" operator="containsText" id="{DB816858-0A25-4F77-9DBA-004F8BDD9A11}">
            <xm:f>NOT(ISERROR(SEARCH('Listados Datos'!$P$3,AU315)))</xm:f>
            <xm:f>'Listados Datos'!$P$3</xm:f>
            <x14:dxf>
              <fill>
                <patternFill>
                  <bgColor rgb="FF99CC00"/>
                </patternFill>
              </fill>
            </x14:dxf>
          </x14:cfRule>
          <x14:cfRule type="containsText" priority="9685" operator="containsText" id="{C1FBED7A-0865-464A-9405-D0A6258C616C}">
            <xm:f>NOT(ISERROR(SEARCH('Listados Datos'!$P$4,AU315)))</xm:f>
            <xm:f>'Listados Datos'!$P$4</xm:f>
            <x14:dxf>
              <fill>
                <patternFill>
                  <bgColor rgb="FF33CC33"/>
                </patternFill>
              </fill>
            </x14:dxf>
          </x14:cfRule>
          <x14:cfRule type="containsText" priority="9686" operator="containsText" id="{B2E6B008-2667-498C-BA86-52018CAAF1BA}">
            <xm:f>NOT(ISERROR(SEARCH('Listados Datos'!$P$5,AU315)))</xm:f>
            <xm:f>'Listados Datos'!$P$5</xm:f>
            <x14:dxf>
              <fill>
                <patternFill>
                  <bgColor rgb="FFFFFF00"/>
                </patternFill>
              </fill>
            </x14:dxf>
          </x14:cfRule>
          <x14:cfRule type="containsText" priority="9687" operator="containsText" id="{11760247-9A61-4468-B768-738CA13FA307}">
            <xm:f>NOT(ISERROR(SEARCH('Listados Datos'!$P$6,AU315)))</xm:f>
            <xm:f>'Listados Datos'!$P$6</xm:f>
            <x14:dxf>
              <fill>
                <patternFill>
                  <bgColor rgb="FFFFC000"/>
                </patternFill>
              </fill>
            </x14:dxf>
          </x14:cfRule>
          <x14:cfRule type="containsText" priority="9688" operator="containsText" id="{5408DD31-0904-4A2B-A364-A1068075A68B}">
            <xm:f>NOT(ISERROR(SEARCH('Listados Datos'!$P$7,AU315)))</xm:f>
            <xm:f>'Listados Datos'!$P$7</xm:f>
            <x14:dxf>
              <fill>
                <patternFill>
                  <bgColor rgb="FFFF0000"/>
                </patternFill>
              </fill>
            </x14:dxf>
          </x14:cfRule>
          <xm:sqref>AU315</xm:sqref>
        </x14:conditionalFormatting>
        <x14:conditionalFormatting xmlns:xm="http://schemas.microsoft.com/office/excel/2006/main">
          <x14:cfRule type="containsText" priority="9652" operator="containsText" id="{E0F5C681-D7A0-4994-A089-C8F81DF61A55}">
            <xm:f>NOT(ISERROR(SEARCH('Listados Datos'!$T$3,AW312)))</xm:f>
            <xm:f>'Listados Datos'!$T$3</xm:f>
            <x14:dxf>
              <fill>
                <patternFill patternType="solid">
                  <bgColor rgb="FFC00000"/>
                </patternFill>
              </fill>
            </x14:dxf>
          </x14:cfRule>
          <x14:cfRule type="containsText" priority="9653" operator="containsText" id="{4F27F3E3-AE30-4F0D-9112-ECD84BFB04A7}">
            <xm:f>NOT(ISERROR(SEARCH('Listados Datos'!$T$4,AW312)))</xm:f>
            <xm:f>'Listados Datos'!$T$4</xm:f>
            <x14:dxf>
              <font>
                <b/>
                <i val="0"/>
                <color theme="0"/>
              </font>
              <fill>
                <patternFill>
                  <bgColor rgb="FFE26B0A"/>
                </patternFill>
              </fill>
            </x14:dxf>
          </x14:cfRule>
          <x14:cfRule type="containsText" priority="9654" operator="containsText" id="{EF86D32F-803C-42E1-84B2-D45F5D27E211}">
            <xm:f>NOT(ISERROR(SEARCH('Listados Datos'!$T$5,AW312)))</xm:f>
            <xm:f>'Listados Datos'!$T$5</xm:f>
            <x14:dxf>
              <font>
                <b/>
                <i val="0"/>
                <color auto="1"/>
              </font>
              <fill>
                <patternFill>
                  <bgColor rgb="FFFFFF00"/>
                </patternFill>
              </fill>
            </x14:dxf>
          </x14:cfRule>
          <x14:cfRule type="containsText" priority="9655" operator="containsText" id="{ED7DE9C7-4D63-49B7-920C-B33404F82996}">
            <xm:f>NOT(ISERROR(SEARCH('Listados Datos'!$T$6,AW312)))</xm:f>
            <xm:f>'Listados Datos'!$T$6</xm:f>
            <x14:dxf>
              <font>
                <b/>
                <i val="0"/>
              </font>
              <fill>
                <patternFill>
                  <bgColor rgb="FF92D050"/>
                </patternFill>
              </fill>
            </x14:dxf>
          </x14:cfRule>
          <xm:sqref>AW312</xm:sqref>
        </x14:conditionalFormatting>
        <x14:conditionalFormatting xmlns:xm="http://schemas.microsoft.com/office/excel/2006/main">
          <x14:cfRule type="containsText" priority="9642" operator="containsText" id="{E0F3F75B-B436-4A08-8EC6-81A18635151C}">
            <xm:f>NOT(ISERROR(SEARCH('Listados Datos'!$P$3,AU312)))</xm:f>
            <xm:f>'Listados Datos'!$P$3</xm:f>
            <x14:dxf>
              <fill>
                <patternFill>
                  <bgColor rgb="FF99CC00"/>
                </patternFill>
              </fill>
            </x14:dxf>
          </x14:cfRule>
          <x14:cfRule type="containsText" priority="9643" operator="containsText" id="{C0708A93-D6EC-4659-8581-82347699E06B}">
            <xm:f>NOT(ISERROR(SEARCH('Listados Datos'!$P$4,AU312)))</xm:f>
            <xm:f>'Listados Datos'!$P$4</xm:f>
            <x14:dxf>
              <fill>
                <patternFill>
                  <bgColor rgb="FF33CC33"/>
                </patternFill>
              </fill>
            </x14:dxf>
          </x14:cfRule>
          <x14:cfRule type="containsText" priority="9644" operator="containsText" id="{839D01CF-DD2F-4DBA-B834-5DB017232C3A}">
            <xm:f>NOT(ISERROR(SEARCH('Listados Datos'!$P$5,AU312)))</xm:f>
            <xm:f>'Listados Datos'!$P$5</xm:f>
            <x14:dxf>
              <fill>
                <patternFill>
                  <bgColor rgb="FFFFFF00"/>
                </patternFill>
              </fill>
            </x14:dxf>
          </x14:cfRule>
          <x14:cfRule type="containsText" priority="9645" operator="containsText" id="{ECCC5EF8-D7E8-496D-A29D-3B22D878B553}">
            <xm:f>NOT(ISERROR(SEARCH('Listados Datos'!$P$6,AU312)))</xm:f>
            <xm:f>'Listados Datos'!$P$6</xm:f>
            <x14:dxf>
              <fill>
                <patternFill>
                  <bgColor rgb="FFFFC000"/>
                </patternFill>
              </fill>
            </x14:dxf>
          </x14:cfRule>
          <x14:cfRule type="containsText" priority="9646" operator="containsText" id="{E2EF433E-DB0C-4E1C-87C5-2809707405CD}">
            <xm:f>NOT(ISERROR(SEARCH('Listados Datos'!$P$7,AU312)))</xm:f>
            <xm:f>'Listados Datos'!$P$7</xm:f>
            <x14:dxf>
              <fill>
                <patternFill>
                  <bgColor rgb="FFFF0000"/>
                </patternFill>
              </fill>
            </x14:dxf>
          </x14:cfRule>
          <xm:sqref>AU312</xm:sqref>
        </x14:conditionalFormatting>
        <x14:conditionalFormatting xmlns:xm="http://schemas.microsoft.com/office/excel/2006/main">
          <x14:cfRule type="containsText" priority="9760" operator="containsText" id="{4C7B02E6-CACD-4C9A-BD8B-63B821DA03B2}">
            <xm:f>NOT(ISERROR(SEARCH('Listados Datos'!$T$3,AE310)))</xm:f>
            <xm:f>'Listados Datos'!$T$3</xm:f>
            <x14:dxf>
              <fill>
                <patternFill patternType="solid">
                  <bgColor rgb="FFC00000"/>
                </patternFill>
              </fill>
            </x14:dxf>
          </x14:cfRule>
          <x14:cfRule type="containsText" priority="9761" operator="containsText" id="{5FD17F5D-6F6E-4AE0-A1E2-506DDBDA0CAA}">
            <xm:f>NOT(ISERROR(SEARCH('Listados Datos'!$T$4,AE310)))</xm:f>
            <xm:f>'Listados Datos'!$T$4</xm:f>
            <x14:dxf>
              <font>
                <b/>
                <i val="0"/>
                <color theme="0"/>
              </font>
              <fill>
                <patternFill>
                  <bgColor rgb="FFE26B0A"/>
                </patternFill>
              </fill>
            </x14:dxf>
          </x14:cfRule>
          <x14:cfRule type="containsText" priority="9762" operator="containsText" id="{36BF3E5F-7E9F-4316-8CCA-B1F56C9DEA0C}">
            <xm:f>NOT(ISERROR(SEARCH('Listados Datos'!$T$5,AE310)))</xm:f>
            <xm:f>'Listados Datos'!$T$5</xm:f>
            <x14:dxf>
              <font>
                <b/>
                <i val="0"/>
                <color auto="1"/>
              </font>
              <fill>
                <patternFill>
                  <bgColor rgb="FFFFFF00"/>
                </patternFill>
              </fill>
            </x14:dxf>
          </x14:cfRule>
          <x14:cfRule type="containsText" priority="9763" operator="containsText" id="{0CD4DED9-07DA-4EAF-9B01-7D215C4E83C0}">
            <xm:f>NOT(ISERROR(SEARCH('Listados Datos'!$T$6,AE310)))</xm:f>
            <xm:f>'Listados Datos'!$T$6</xm:f>
            <x14:dxf>
              <font>
                <b/>
                <i val="0"/>
              </font>
              <fill>
                <patternFill>
                  <bgColor rgb="FF92D050"/>
                </patternFill>
              </fill>
            </x14:dxf>
          </x14:cfRule>
          <xm:sqref>AE310:AF311 AE315:AF315</xm:sqref>
        </x14:conditionalFormatting>
        <x14:conditionalFormatting xmlns:xm="http://schemas.microsoft.com/office/excel/2006/main">
          <x14:cfRule type="containsText" priority="9756" operator="containsText" id="{C15E5C73-CB94-4A4C-B7CE-60AEF0600BE3}">
            <xm:f>NOT(ISERROR(SEARCH('Listados Datos'!$T$3,AA310)))</xm:f>
            <xm:f>'Listados Datos'!$T$3</xm:f>
            <x14:dxf>
              <fill>
                <patternFill patternType="solid">
                  <bgColor rgb="FFC00000"/>
                </patternFill>
              </fill>
            </x14:dxf>
          </x14:cfRule>
          <x14:cfRule type="containsText" priority="9757" operator="containsText" id="{F8CA1216-AF85-4183-B509-9CFF1279E860}">
            <xm:f>NOT(ISERROR(SEARCH('Listados Datos'!$T$4,AA310)))</xm:f>
            <xm:f>'Listados Datos'!$T$4</xm:f>
            <x14:dxf>
              <font>
                <b/>
                <i val="0"/>
                <color theme="0"/>
              </font>
              <fill>
                <patternFill>
                  <bgColor rgb="FFE26B0A"/>
                </patternFill>
              </fill>
            </x14:dxf>
          </x14:cfRule>
          <x14:cfRule type="containsText" priority="9758" operator="containsText" id="{86190003-5FF3-4C8E-99EE-AE478A1F040F}">
            <xm:f>NOT(ISERROR(SEARCH('Listados Datos'!$T$5,AA310)))</xm:f>
            <xm:f>'Listados Datos'!$T$5</xm:f>
            <x14:dxf>
              <font>
                <b/>
                <i val="0"/>
                <color auto="1"/>
              </font>
              <fill>
                <patternFill>
                  <bgColor rgb="FFFFFF00"/>
                </patternFill>
              </fill>
            </x14:dxf>
          </x14:cfRule>
          <x14:cfRule type="containsText" priority="9759" operator="containsText" id="{1D059FC2-16D2-43FC-832C-A16C613364E5}">
            <xm:f>NOT(ISERROR(SEARCH('Listados Datos'!$T$6,AA310)))</xm:f>
            <xm:f>'Listados Datos'!$T$6</xm:f>
            <x14:dxf>
              <font>
                <b/>
                <i val="0"/>
              </font>
              <fill>
                <patternFill>
                  <bgColor rgb="FF92D050"/>
                </patternFill>
              </fill>
            </x14:dxf>
          </x14:cfRule>
          <xm:sqref>AA310:AA311</xm:sqref>
        </x14:conditionalFormatting>
        <x14:conditionalFormatting xmlns:xm="http://schemas.microsoft.com/office/excel/2006/main">
          <x14:cfRule type="containsText" priority="9746" operator="containsText" id="{1F9A718A-0271-442A-BFF5-363A6FAED746}">
            <xm:f>NOT(ISERROR(SEARCH('Listados Datos'!$P$3,Y310)))</xm:f>
            <xm:f>'Listados Datos'!$P$3</xm:f>
            <x14:dxf>
              <fill>
                <patternFill>
                  <bgColor rgb="FF99CC00"/>
                </patternFill>
              </fill>
            </x14:dxf>
          </x14:cfRule>
          <x14:cfRule type="containsText" priority="9747" operator="containsText" id="{65025AF8-C2C2-43D2-ACAB-D5F5A01CB8DA}">
            <xm:f>NOT(ISERROR(SEARCH('Listados Datos'!$P$4,Y310)))</xm:f>
            <xm:f>'Listados Datos'!$P$4</xm:f>
            <x14:dxf>
              <fill>
                <patternFill>
                  <bgColor rgb="FF33CC33"/>
                </patternFill>
              </fill>
            </x14:dxf>
          </x14:cfRule>
          <x14:cfRule type="containsText" priority="9748" operator="containsText" id="{0F6AF92F-9CA3-4917-A49B-719A17CF8804}">
            <xm:f>NOT(ISERROR(SEARCH('Listados Datos'!$P$5,Y310)))</xm:f>
            <xm:f>'Listados Datos'!$P$5</xm:f>
            <x14:dxf>
              <fill>
                <patternFill>
                  <bgColor rgb="FFFFFF00"/>
                </patternFill>
              </fill>
            </x14:dxf>
          </x14:cfRule>
          <x14:cfRule type="containsText" priority="9749" operator="containsText" id="{9FE94509-EACC-4ECD-A74B-F4082844EE60}">
            <xm:f>NOT(ISERROR(SEARCH('Listados Datos'!$P$6,Y310)))</xm:f>
            <xm:f>'Listados Datos'!$P$6</xm:f>
            <x14:dxf>
              <fill>
                <patternFill>
                  <bgColor rgb="FFFFC000"/>
                </patternFill>
              </fill>
            </x14:dxf>
          </x14:cfRule>
          <x14:cfRule type="containsText" priority="9750" operator="containsText" id="{D7B53E61-CE14-41BE-B72B-2125AD2685A1}">
            <xm:f>NOT(ISERROR(SEARCH('Listados Datos'!$P$7,Y310)))</xm:f>
            <xm:f>'Listados Datos'!$P$7</xm:f>
            <x14:dxf>
              <fill>
                <patternFill>
                  <bgColor rgb="FFFF0000"/>
                </patternFill>
              </fill>
            </x14:dxf>
          </x14:cfRule>
          <xm:sqref>Y310:Y311</xm:sqref>
        </x14:conditionalFormatting>
        <x14:conditionalFormatting xmlns:xm="http://schemas.microsoft.com/office/excel/2006/main">
          <x14:cfRule type="containsText" priority="9722" operator="containsText" id="{A47B6EA4-FAEA-4976-9C3D-CADE76E6C47A}">
            <xm:f>NOT(ISERROR(SEARCH('Listados Datos'!$T$3,AW310)))</xm:f>
            <xm:f>'Listados Datos'!$T$3</xm:f>
            <x14:dxf>
              <fill>
                <patternFill patternType="solid">
                  <bgColor rgb="FFC00000"/>
                </patternFill>
              </fill>
            </x14:dxf>
          </x14:cfRule>
          <x14:cfRule type="containsText" priority="9723" operator="containsText" id="{D40E05DE-FD80-4AC1-9606-7FCD299AB602}">
            <xm:f>NOT(ISERROR(SEARCH('Listados Datos'!$T$4,AW310)))</xm:f>
            <xm:f>'Listados Datos'!$T$4</xm:f>
            <x14:dxf>
              <font>
                <b/>
                <i val="0"/>
                <color theme="0"/>
              </font>
              <fill>
                <patternFill>
                  <bgColor rgb="FFE26B0A"/>
                </patternFill>
              </fill>
            </x14:dxf>
          </x14:cfRule>
          <x14:cfRule type="containsText" priority="9724" operator="containsText" id="{13815C95-41C8-434A-9545-C062BC6DB4DF}">
            <xm:f>NOT(ISERROR(SEARCH('Listados Datos'!$T$5,AW310)))</xm:f>
            <xm:f>'Listados Datos'!$T$5</xm:f>
            <x14:dxf>
              <font>
                <b/>
                <i val="0"/>
                <color auto="1"/>
              </font>
              <fill>
                <patternFill>
                  <bgColor rgb="FFFFFF00"/>
                </patternFill>
              </fill>
            </x14:dxf>
          </x14:cfRule>
          <x14:cfRule type="containsText" priority="9725" operator="containsText" id="{11DAFFCD-83BF-4FF0-A76C-6BDEB98C3236}">
            <xm:f>NOT(ISERROR(SEARCH('Listados Datos'!$T$6,AW310)))</xm:f>
            <xm:f>'Listados Datos'!$T$6</xm:f>
            <x14:dxf>
              <font>
                <b/>
                <i val="0"/>
              </font>
              <fill>
                <patternFill>
                  <bgColor rgb="FF92D050"/>
                </patternFill>
              </fill>
            </x14:dxf>
          </x14:cfRule>
          <xm:sqref>AW310</xm:sqref>
        </x14:conditionalFormatting>
        <x14:conditionalFormatting xmlns:xm="http://schemas.microsoft.com/office/excel/2006/main">
          <x14:cfRule type="containsText" priority="9712" operator="containsText" id="{D61B5978-D904-47AA-9369-D9FCA3A2AA52}">
            <xm:f>NOT(ISERROR(SEARCH('Listados Datos'!$P$3,AU310)))</xm:f>
            <xm:f>'Listados Datos'!$P$3</xm:f>
            <x14:dxf>
              <fill>
                <patternFill>
                  <bgColor rgb="FF99CC00"/>
                </patternFill>
              </fill>
            </x14:dxf>
          </x14:cfRule>
          <x14:cfRule type="containsText" priority="9713" operator="containsText" id="{07B2E6DB-480D-434A-8AA3-DBFCBAB2AF2D}">
            <xm:f>NOT(ISERROR(SEARCH('Listados Datos'!$P$4,AU310)))</xm:f>
            <xm:f>'Listados Datos'!$P$4</xm:f>
            <x14:dxf>
              <fill>
                <patternFill>
                  <bgColor rgb="FF33CC33"/>
                </patternFill>
              </fill>
            </x14:dxf>
          </x14:cfRule>
          <x14:cfRule type="containsText" priority="9714" operator="containsText" id="{4533BB69-E54E-4F2D-9C48-16AD44F1E28D}">
            <xm:f>NOT(ISERROR(SEARCH('Listados Datos'!$P$5,AU310)))</xm:f>
            <xm:f>'Listados Datos'!$P$5</xm:f>
            <x14:dxf>
              <fill>
                <patternFill>
                  <bgColor rgb="FFFFFF00"/>
                </patternFill>
              </fill>
            </x14:dxf>
          </x14:cfRule>
          <x14:cfRule type="containsText" priority="9715" operator="containsText" id="{775C9E97-A2CB-45DD-A1B1-C57529A98C81}">
            <xm:f>NOT(ISERROR(SEARCH('Listados Datos'!$P$6,AU310)))</xm:f>
            <xm:f>'Listados Datos'!$P$6</xm:f>
            <x14:dxf>
              <fill>
                <patternFill>
                  <bgColor rgb="FFFFC000"/>
                </patternFill>
              </fill>
            </x14:dxf>
          </x14:cfRule>
          <x14:cfRule type="containsText" priority="9716" operator="containsText" id="{4923BBA8-8181-46D7-A7DA-B1BA30E0A764}">
            <xm:f>NOT(ISERROR(SEARCH('Listados Datos'!$P$7,AU310)))</xm:f>
            <xm:f>'Listados Datos'!$P$7</xm:f>
            <x14:dxf>
              <fill>
                <patternFill>
                  <bgColor rgb="FFFF0000"/>
                </patternFill>
              </fill>
            </x14:dxf>
          </x14:cfRule>
          <xm:sqref>AU310</xm:sqref>
        </x14:conditionalFormatting>
        <x14:conditionalFormatting xmlns:xm="http://schemas.microsoft.com/office/excel/2006/main">
          <x14:cfRule type="containsText" priority="9708" operator="containsText" id="{E1B8A2D9-8FBC-4E33-8811-624B2AA53045}">
            <xm:f>NOT(ISERROR(SEARCH('Listados Datos'!$T$3,AW311)))</xm:f>
            <xm:f>'Listados Datos'!$T$3</xm:f>
            <x14:dxf>
              <fill>
                <patternFill patternType="solid">
                  <bgColor rgb="FFC00000"/>
                </patternFill>
              </fill>
            </x14:dxf>
          </x14:cfRule>
          <x14:cfRule type="containsText" priority="9709" operator="containsText" id="{67440C56-AB29-47B0-9A71-FFE76140AA74}">
            <xm:f>NOT(ISERROR(SEARCH('Listados Datos'!$T$4,AW311)))</xm:f>
            <xm:f>'Listados Datos'!$T$4</xm:f>
            <x14:dxf>
              <font>
                <b/>
                <i val="0"/>
                <color theme="0"/>
              </font>
              <fill>
                <patternFill>
                  <bgColor rgb="FFE26B0A"/>
                </patternFill>
              </fill>
            </x14:dxf>
          </x14:cfRule>
          <x14:cfRule type="containsText" priority="9710" operator="containsText" id="{531EF75E-F32E-4D51-8EEE-CD3D66416B56}">
            <xm:f>NOT(ISERROR(SEARCH('Listados Datos'!$T$5,AW311)))</xm:f>
            <xm:f>'Listados Datos'!$T$5</xm:f>
            <x14:dxf>
              <font>
                <b/>
                <i val="0"/>
                <color auto="1"/>
              </font>
              <fill>
                <patternFill>
                  <bgColor rgb="FFFFFF00"/>
                </patternFill>
              </fill>
            </x14:dxf>
          </x14:cfRule>
          <x14:cfRule type="containsText" priority="9711" operator="containsText" id="{1EC913F2-4DD3-4267-8AA4-1D173C9EA3E6}">
            <xm:f>NOT(ISERROR(SEARCH('Listados Datos'!$T$6,AW311)))</xm:f>
            <xm:f>'Listados Datos'!$T$6</xm:f>
            <x14:dxf>
              <font>
                <b/>
                <i val="0"/>
              </font>
              <fill>
                <patternFill>
                  <bgColor rgb="FF92D050"/>
                </patternFill>
              </fill>
            </x14:dxf>
          </x14:cfRule>
          <xm:sqref>AW311</xm:sqref>
        </x14:conditionalFormatting>
        <x14:conditionalFormatting xmlns:xm="http://schemas.microsoft.com/office/excel/2006/main">
          <x14:cfRule type="containsText" priority="9698" operator="containsText" id="{D69DD44E-01D4-4F13-93CC-048E48F595A8}">
            <xm:f>NOT(ISERROR(SEARCH('Listados Datos'!$P$3,AU311)))</xm:f>
            <xm:f>'Listados Datos'!$P$3</xm:f>
            <x14:dxf>
              <fill>
                <patternFill>
                  <bgColor rgb="FF99CC00"/>
                </patternFill>
              </fill>
            </x14:dxf>
          </x14:cfRule>
          <x14:cfRule type="containsText" priority="9699" operator="containsText" id="{091BAFEC-F175-4CE3-85CE-3FAD1FA4F4F2}">
            <xm:f>NOT(ISERROR(SEARCH('Listados Datos'!$P$4,AU311)))</xm:f>
            <xm:f>'Listados Datos'!$P$4</xm:f>
            <x14:dxf>
              <fill>
                <patternFill>
                  <bgColor rgb="FF33CC33"/>
                </patternFill>
              </fill>
            </x14:dxf>
          </x14:cfRule>
          <x14:cfRule type="containsText" priority="9700" operator="containsText" id="{A5E1DA6B-61CF-498F-B429-2834FE1F2748}">
            <xm:f>NOT(ISERROR(SEARCH('Listados Datos'!$P$5,AU311)))</xm:f>
            <xm:f>'Listados Datos'!$P$5</xm:f>
            <x14:dxf>
              <fill>
                <patternFill>
                  <bgColor rgb="FFFFFF00"/>
                </patternFill>
              </fill>
            </x14:dxf>
          </x14:cfRule>
          <x14:cfRule type="containsText" priority="9701" operator="containsText" id="{4709F3D6-7600-456D-AAA3-ABB4880F0F6B}">
            <xm:f>NOT(ISERROR(SEARCH('Listados Datos'!$P$6,AU311)))</xm:f>
            <xm:f>'Listados Datos'!$P$6</xm:f>
            <x14:dxf>
              <fill>
                <patternFill>
                  <bgColor rgb="FFFFC000"/>
                </patternFill>
              </fill>
            </x14:dxf>
          </x14:cfRule>
          <x14:cfRule type="containsText" priority="9702" operator="containsText" id="{F57EC898-EB82-48C2-BDAD-7F17CF10A1AC}">
            <xm:f>NOT(ISERROR(SEARCH('Listados Datos'!$P$7,AU311)))</xm:f>
            <xm:f>'Listados Datos'!$P$7</xm:f>
            <x14:dxf>
              <fill>
                <patternFill>
                  <bgColor rgb="FFFF0000"/>
                </patternFill>
              </fill>
            </x14:dxf>
          </x14:cfRule>
          <xm:sqref>AU311</xm:sqref>
        </x14:conditionalFormatting>
        <x14:conditionalFormatting xmlns:xm="http://schemas.microsoft.com/office/excel/2006/main">
          <x14:cfRule type="containsText" priority="9680" operator="containsText" id="{2C2934EF-5B7C-4138-88AD-A17E8DF6864A}">
            <xm:f>NOT(ISERROR(SEARCH('Listados Datos'!$T$3,AE312)))</xm:f>
            <xm:f>'Listados Datos'!$T$3</xm:f>
            <x14:dxf>
              <fill>
                <patternFill patternType="solid">
                  <bgColor rgb="FFC00000"/>
                </patternFill>
              </fill>
            </x14:dxf>
          </x14:cfRule>
          <x14:cfRule type="containsText" priority="9681" operator="containsText" id="{E4FDEFE8-A5EF-49D3-A19B-597D23320904}">
            <xm:f>NOT(ISERROR(SEARCH('Listados Datos'!$T$4,AE312)))</xm:f>
            <xm:f>'Listados Datos'!$T$4</xm:f>
            <x14:dxf>
              <font>
                <b/>
                <i val="0"/>
                <color theme="0"/>
              </font>
              <fill>
                <patternFill>
                  <bgColor rgb="FFE26B0A"/>
                </patternFill>
              </fill>
            </x14:dxf>
          </x14:cfRule>
          <x14:cfRule type="containsText" priority="9682" operator="containsText" id="{F278560D-DD4E-4A8C-9D86-70F2D8891107}">
            <xm:f>NOT(ISERROR(SEARCH('Listados Datos'!$T$5,AE312)))</xm:f>
            <xm:f>'Listados Datos'!$T$5</xm:f>
            <x14:dxf>
              <font>
                <b/>
                <i val="0"/>
                <color auto="1"/>
              </font>
              <fill>
                <patternFill>
                  <bgColor rgb="FFFFFF00"/>
                </patternFill>
              </fill>
            </x14:dxf>
          </x14:cfRule>
          <x14:cfRule type="containsText" priority="9683" operator="containsText" id="{577FB741-8969-4D31-B6C3-156064101CB3}">
            <xm:f>NOT(ISERROR(SEARCH('Listados Datos'!$T$6,AE312)))</xm:f>
            <xm:f>'Listados Datos'!$T$6</xm:f>
            <x14:dxf>
              <font>
                <b/>
                <i val="0"/>
              </font>
              <fill>
                <patternFill>
                  <bgColor rgb="FF92D050"/>
                </patternFill>
              </fill>
            </x14:dxf>
          </x14:cfRule>
          <xm:sqref>AE312:AF313</xm:sqref>
        </x14:conditionalFormatting>
        <x14:conditionalFormatting xmlns:xm="http://schemas.microsoft.com/office/excel/2006/main">
          <x14:cfRule type="containsText" priority="9676" operator="containsText" id="{82421BFF-4E04-4C17-9C26-5ED0F4D3C0EE}">
            <xm:f>NOT(ISERROR(SEARCH('Listados Datos'!$T$3,AA312)))</xm:f>
            <xm:f>'Listados Datos'!$T$3</xm:f>
            <x14:dxf>
              <fill>
                <patternFill patternType="solid">
                  <bgColor rgb="FFC00000"/>
                </patternFill>
              </fill>
            </x14:dxf>
          </x14:cfRule>
          <x14:cfRule type="containsText" priority="9677" operator="containsText" id="{C91EE2C3-FB47-4BC5-82DE-26BDD1445B16}">
            <xm:f>NOT(ISERROR(SEARCH('Listados Datos'!$T$4,AA312)))</xm:f>
            <xm:f>'Listados Datos'!$T$4</xm:f>
            <x14:dxf>
              <font>
                <b/>
                <i val="0"/>
                <color theme="0"/>
              </font>
              <fill>
                <patternFill>
                  <bgColor rgb="FFE26B0A"/>
                </patternFill>
              </fill>
            </x14:dxf>
          </x14:cfRule>
          <x14:cfRule type="containsText" priority="9678" operator="containsText" id="{77565895-9F77-41C3-8BE7-E388EF97B452}">
            <xm:f>NOT(ISERROR(SEARCH('Listados Datos'!$T$5,AA312)))</xm:f>
            <xm:f>'Listados Datos'!$T$5</xm:f>
            <x14:dxf>
              <font>
                <b/>
                <i val="0"/>
                <color auto="1"/>
              </font>
              <fill>
                <patternFill>
                  <bgColor rgb="FFFFFF00"/>
                </patternFill>
              </fill>
            </x14:dxf>
          </x14:cfRule>
          <x14:cfRule type="containsText" priority="9679" operator="containsText" id="{36B1C0DA-2262-4CB0-9D58-B29860129AC7}">
            <xm:f>NOT(ISERROR(SEARCH('Listados Datos'!$T$6,AA312)))</xm:f>
            <xm:f>'Listados Datos'!$T$6</xm:f>
            <x14:dxf>
              <font>
                <b/>
                <i val="0"/>
              </font>
              <fill>
                <patternFill>
                  <bgColor rgb="FF92D050"/>
                </patternFill>
              </fill>
            </x14:dxf>
          </x14:cfRule>
          <xm:sqref>AA312:AA313</xm:sqref>
        </x14:conditionalFormatting>
        <x14:conditionalFormatting xmlns:xm="http://schemas.microsoft.com/office/excel/2006/main">
          <x14:cfRule type="containsText" priority="9666" operator="containsText" id="{2DEA57E8-8870-46CE-BACF-F587F7DB8F0B}">
            <xm:f>NOT(ISERROR(SEARCH('Listados Datos'!$P$3,Y312)))</xm:f>
            <xm:f>'Listados Datos'!$P$3</xm:f>
            <x14:dxf>
              <fill>
                <patternFill>
                  <bgColor rgb="FF99CC00"/>
                </patternFill>
              </fill>
            </x14:dxf>
          </x14:cfRule>
          <x14:cfRule type="containsText" priority="9667" operator="containsText" id="{6F7597F8-ACE5-46B5-8C48-8E08CF58BB22}">
            <xm:f>NOT(ISERROR(SEARCH('Listados Datos'!$P$4,Y312)))</xm:f>
            <xm:f>'Listados Datos'!$P$4</xm:f>
            <x14:dxf>
              <fill>
                <patternFill>
                  <bgColor rgb="FF33CC33"/>
                </patternFill>
              </fill>
            </x14:dxf>
          </x14:cfRule>
          <x14:cfRule type="containsText" priority="9668" operator="containsText" id="{E1455788-4EA1-4750-B6BE-97E5DE16D762}">
            <xm:f>NOT(ISERROR(SEARCH('Listados Datos'!$P$5,Y312)))</xm:f>
            <xm:f>'Listados Datos'!$P$5</xm:f>
            <x14:dxf>
              <fill>
                <patternFill>
                  <bgColor rgb="FFFFFF00"/>
                </patternFill>
              </fill>
            </x14:dxf>
          </x14:cfRule>
          <x14:cfRule type="containsText" priority="9669" operator="containsText" id="{8D6DD0DA-49A5-4F78-AECA-1E5CD382642F}">
            <xm:f>NOT(ISERROR(SEARCH('Listados Datos'!$P$6,Y312)))</xm:f>
            <xm:f>'Listados Datos'!$P$6</xm:f>
            <x14:dxf>
              <fill>
                <patternFill>
                  <bgColor rgb="FFFFC000"/>
                </patternFill>
              </fill>
            </x14:dxf>
          </x14:cfRule>
          <x14:cfRule type="containsText" priority="9670" operator="containsText" id="{A784315D-82B0-43E0-82E1-271E24A977EF}">
            <xm:f>NOT(ISERROR(SEARCH('Listados Datos'!$P$7,Y312)))</xm:f>
            <xm:f>'Listados Datos'!$P$7</xm:f>
            <x14:dxf>
              <fill>
                <patternFill>
                  <bgColor rgb="FFFF0000"/>
                </patternFill>
              </fill>
            </x14:dxf>
          </x14:cfRule>
          <xm:sqref>Y312:Y313</xm:sqref>
        </x14:conditionalFormatting>
        <x14:conditionalFormatting xmlns:xm="http://schemas.microsoft.com/office/excel/2006/main">
          <x14:cfRule type="containsText" priority="9638" operator="containsText" id="{2C3B326D-90EB-40E0-A623-36A4CF3C400E}">
            <xm:f>NOT(ISERROR(SEARCH('Listados Datos'!$T$3,AW313)))</xm:f>
            <xm:f>'Listados Datos'!$T$3</xm:f>
            <x14:dxf>
              <fill>
                <patternFill patternType="solid">
                  <bgColor rgb="FFC00000"/>
                </patternFill>
              </fill>
            </x14:dxf>
          </x14:cfRule>
          <x14:cfRule type="containsText" priority="9639" operator="containsText" id="{36E46C5D-1301-4853-8657-1B16295B3173}">
            <xm:f>NOT(ISERROR(SEARCH('Listados Datos'!$T$4,AW313)))</xm:f>
            <xm:f>'Listados Datos'!$T$4</xm:f>
            <x14:dxf>
              <font>
                <b/>
                <i val="0"/>
                <color theme="0"/>
              </font>
              <fill>
                <patternFill>
                  <bgColor rgb="FFE26B0A"/>
                </patternFill>
              </fill>
            </x14:dxf>
          </x14:cfRule>
          <x14:cfRule type="containsText" priority="9640" operator="containsText" id="{DE766E42-7A30-4E4D-B28C-89BC1ABD159F}">
            <xm:f>NOT(ISERROR(SEARCH('Listados Datos'!$T$5,AW313)))</xm:f>
            <xm:f>'Listados Datos'!$T$5</xm:f>
            <x14:dxf>
              <font>
                <b/>
                <i val="0"/>
                <color auto="1"/>
              </font>
              <fill>
                <patternFill>
                  <bgColor rgb="FFFFFF00"/>
                </patternFill>
              </fill>
            </x14:dxf>
          </x14:cfRule>
          <x14:cfRule type="containsText" priority="9641" operator="containsText" id="{B9562709-E970-4402-9ACA-E75899D5B968}">
            <xm:f>NOT(ISERROR(SEARCH('Listados Datos'!$T$6,AW313)))</xm:f>
            <xm:f>'Listados Datos'!$T$6</xm:f>
            <x14:dxf>
              <font>
                <b/>
                <i val="0"/>
              </font>
              <fill>
                <patternFill>
                  <bgColor rgb="FF92D050"/>
                </patternFill>
              </fill>
            </x14:dxf>
          </x14:cfRule>
          <xm:sqref>AW313</xm:sqref>
        </x14:conditionalFormatting>
        <x14:conditionalFormatting xmlns:xm="http://schemas.microsoft.com/office/excel/2006/main">
          <x14:cfRule type="containsText" priority="9586" operator="containsText" id="{D79AA653-292A-4F9B-A964-AD09206551ED}">
            <xm:f>NOT(ISERROR(SEARCH('Listados Datos'!$P$3,AU314)))</xm:f>
            <xm:f>'Listados Datos'!$P$3</xm:f>
            <x14:dxf>
              <fill>
                <patternFill>
                  <bgColor rgb="FF99CC00"/>
                </patternFill>
              </fill>
            </x14:dxf>
          </x14:cfRule>
          <x14:cfRule type="containsText" priority="9587" operator="containsText" id="{25425EB7-9D3E-4AB5-874E-0FE208762073}">
            <xm:f>NOT(ISERROR(SEARCH('Listados Datos'!$P$4,AU314)))</xm:f>
            <xm:f>'Listados Datos'!$P$4</xm:f>
            <x14:dxf>
              <fill>
                <patternFill>
                  <bgColor rgb="FF33CC33"/>
                </patternFill>
              </fill>
            </x14:dxf>
          </x14:cfRule>
          <x14:cfRule type="containsText" priority="9588" operator="containsText" id="{ACD84915-7B8B-4FC2-B55F-0015A3F8E538}">
            <xm:f>NOT(ISERROR(SEARCH('Listados Datos'!$P$5,AU314)))</xm:f>
            <xm:f>'Listados Datos'!$P$5</xm:f>
            <x14:dxf>
              <fill>
                <patternFill>
                  <bgColor rgb="FFFFFF00"/>
                </patternFill>
              </fill>
            </x14:dxf>
          </x14:cfRule>
          <x14:cfRule type="containsText" priority="9589" operator="containsText" id="{130F5822-5976-4A35-A4AC-0702B2CA6245}">
            <xm:f>NOT(ISERROR(SEARCH('Listados Datos'!$P$6,AU314)))</xm:f>
            <xm:f>'Listados Datos'!$P$6</xm:f>
            <x14:dxf>
              <fill>
                <patternFill>
                  <bgColor rgb="FFFFC000"/>
                </patternFill>
              </fill>
            </x14:dxf>
          </x14:cfRule>
          <x14:cfRule type="containsText" priority="9590" operator="containsText" id="{93E3F788-267D-425D-98CF-0951C9BAA45C}">
            <xm:f>NOT(ISERROR(SEARCH('Listados Datos'!$P$7,AU314)))</xm:f>
            <xm:f>'Listados Datos'!$P$7</xm:f>
            <x14:dxf>
              <fill>
                <patternFill>
                  <bgColor rgb="FFFF0000"/>
                </patternFill>
              </fill>
            </x14:dxf>
          </x14:cfRule>
          <xm:sqref>AU314</xm:sqref>
        </x14:conditionalFormatting>
        <x14:conditionalFormatting xmlns:xm="http://schemas.microsoft.com/office/excel/2006/main">
          <x14:cfRule type="containsText" priority="9624" operator="containsText" id="{C4FC7FEB-08DB-4267-8142-B8D3054D1CC2}">
            <xm:f>NOT(ISERROR(SEARCH('Listados Datos'!$T$3,AE314)))</xm:f>
            <xm:f>'Listados Datos'!$T$3</xm:f>
            <x14:dxf>
              <fill>
                <patternFill patternType="solid">
                  <bgColor rgb="FFC00000"/>
                </patternFill>
              </fill>
            </x14:dxf>
          </x14:cfRule>
          <x14:cfRule type="containsText" priority="9625" operator="containsText" id="{CF66035C-5154-4170-A88F-8634A010BCD6}">
            <xm:f>NOT(ISERROR(SEARCH('Listados Datos'!$T$4,AE314)))</xm:f>
            <xm:f>'Listados Datos'!$T$4</xm:f>
            <x14:dxf>
              <font>
                <b/>
                <i val="0"/>
                <color theme="0"/>
              </font>
              <fill>
                <patternFill>
                  <bgColor rgb="FFE26B0A"/>
                </patternFill>
              </fill>
            </x14:dxf>
          </x14:cfRule>
          <x14:cfRule type="containsText" priority="9626" operator="containsText" id="{8EF22B90-0F51-4BBC-A31E-55071488E640}">
            <xm:f>NOT(ISERROR(SEARCH('Listados Datos'!$T$5,AE314)))</xm:f>
            <xm:f>'Listados Datos'!$T$5</xm:f>
            <x14:dxf>
              <font>
                <b/>
                <i val="0"/>
                <color auto="1"/>
              </font>
              <fill>
                <patternFill>
                  <bgColor rgb="FFFFFF00"/>
                </patternFill>
              </fill>
            </x14:dxf>
          </x14:cfRule>
          <x14:cfRule type="containsText" priority="9627" operator="containsText" id="{EC2FF76F-8E47-43A9-8C94-EE2F6D156E5D}">
            <xm:f>NOT(ISERROR(SEARCH('Listados Datos'!$T$6,AE314)))</xm:f>
            <xm:f>'Listados Datos'!$T$6</xm:f>
            <x14:dxf>
              <font>
                <b/>
                <i val="0"/>
              </font>
              <fill>
                <patternFill>
                  <bgColor rgb="FF92D050"/>
                </patternFill>
              </fill>
            </x14:dxf>
          </x14:cfRule>
          <xm:sqref>AE314:AF314</xm:sqref>
        </x14:conditionalFormatting>
        <x14:conditionalFormatting xmlns:xm="http://schemas.microsoft.com/office/excel/2006/main">
          <x14:cfRule type="containsText" priority="9620" operator="containsText" id="{3CD6F39F-DE24-4DCC-8959-A15000DE86F2}">
            <xm:f>NOT(ISERROR(SEARCH('Listados Datos'!$T$3,AA314)))</xm:f>
            <xm:f>'Listados Datos'!$T$3</xm:f>
            <x14:dxf>
              <fill>
                <patternFill patternType="solid">
                  <bgColor rgb="FFC00000"/>
                </patternFill>
              </fill>
            </x14:dxf>
          </x14:cfRule>
          <x14:cfRule type="containsText" priority="9621" operator="containsText" id="{3C401D6D-F13B-40FF-AD6F-AAA38A2A005F}">
            <xm:f>NOT(ISERROR(SEARCH('Listados Datos'!$T$4,AA314)))</xm:f>
            <xm:f>'Listados Datos'!$T$4</xm:f>
            <x14:dxf>
              <font>
                <b/>
                <i val="0"/>
                <color theme="0"/>
              </font>
              <fill>
                <patternFill>
                  <bgColor rgb="FFE26B0A"/>
                </patternFill>
              </fill>
            </x14:dxf>
          </x14:cfRule>
          <x14:cfRule type="containsText" priority="9622" operator="containsText" id="{316F18FE-4CA2-4B84-8CF5-BB543D7ACD1B}">
            <xm:f>NOT(ISERROR(SEARCH('Listados Datos'!$T$5,AA314)))</xm:f>
            <xm:f>'Listados Datos'!$T$5</xm:f>
            <x14:dxf>
              <font>
                <b/>
                <i val="0"/>
                <color auto="1"/>
              </font>
              <fill>
                <patternFill>
                  <bgColor rgb="FFFFFF00"/>
                </patternFill>
              </fill>
            </x14:dxf>
          </x14:cfRule>
          <x14:cfRule type="containsText" priority="9623" operator="containsText" id="{4C46A1D0-65BF-4810-9222-5C07FC24FB75}">
            <xm:f>NOT(ISERROR(SEARCH('Listados Datos'!$T$6,AA314)))</xm:f>
            <xm:f>'Listados Datos'!$T$6</xm:f>
            <x14:dxf>
              <font>
                <b/>
                <i val="0"/>
              </font>
              <fill>
                <patternFill>
                  <bgColor rgb="FF92D050"/>
                </patternFill>
              </fill>
            </x14:dxf>
          </x14:cfRule>
          <xm:sqref>AA314</xm:sqref>
        </x14:conditionalFormatting>
        <x14:conditionalFormatting xmlns:xm="http://schemas.microsoft.com/office/excel/2006/main">
          <x14:cfRule type="containsText" priority="9610" operator="containsText" id="{35DF5662-8257-4DA4-B539-4F27C214CBB3}">
            <xm:f>NOT(ISERROR(SEARCH('Listados Datos'!$P$3,Y314)))</xm:f>
            <xm:f>'Listados Datos'!$P$3</xm:f>
            <x14:dxf>
              <fill>
                <patternFill>
                  <bgColor rgb="FF99CC00"/>
                </patternFill>
              </fill>
            </x14:dxf>
          </x14:cfRule>
          <x14:cfRule type="containsText" priority="9611" operator="containsText" id="{1A9BFEFD-3DB3-4E13-9D2F-C71890D8AC9C}">
            <xm:f>NOT(ISERROR(SEARCH('Listados Datos'!$P$4,Y314)))</xm:f>
            <xm:f>'Listados Datos'!$P$4</xm:f>
            <x14:dxf>
              <fill>
                <patternFill>
                  <bgColor rgb="FF33CC33"/>
                </patternFill>
              </fill>
            </x14:dxf>
          </x14:cfRule>
          <x14:cfRule type="containsText" priority="9612" operator="containsText" id="{BB877AE6-F39D-4D64-ADE7-32C70CEB894A}">
            <xm:f>NOT(ISERROR(SEARCH('Listados Datos'!$P$5,Y314)))</xm:f>
            <xm:f>'Listados Datos'!$P$5</xm:f>
            <x14:dxf>
              <fill>
                <patternFill>
                  <bgColor rgb="FFFFFF00"/>
                </patternFill>
              </fill>
            </x14:dxf>
          </x14:cfRule>
          <x14:cfRule type="containsText" priority="9613" operator="containsText" id="{4E1381A6-AA21-4643-AC61-BC0F6FA18238}">
            <xm:f>NOT(ISERROR(SEARCH('Listados Datos'!$P$6,Y314)))</xm:f>
            <xm:f>'Listados Datos'!$P$6</xm:f>
            <x14:dxf>
              <fill>
                <patternFill>
                  <bgColor rgb="FFFFC000"/>
                </patternFill>
              </fill>
            </x14:dxf>
          </x14:cfRule>
          <x14:cfRule type="containsText" priority="9614" operator="containsText" id="{0FF6AA47-813D-4AB3-883E-BC032BC6D147}">
            <xm:f>NOT(ISERROR(SEARCH('Listados Datos'!$P$7,Y314)))</xm:f>
            <xm:f>'Listados Datos'!$P$7</xm:f>
            <x14:dxf>
              <fill>
                <patternFill>
                  <bgColor rgb="FFFF0000"/>
                </patternFill>
              </fill>
            </x14:dxf>
          </x14:cfRule>
          <xm:sqref>Y314</xm:sqref>
        </x14:conditionalFormatting>
        <x14:conditionalFormatting xmlns:xm="http://schemas.microsoft.com/office/excel/2006/main">
          <x14:cfRule type="containsText" priority="9596" operator="containsText" id="{68709273-8D93-463E-9ED7-729C56DDDC15}">
            <xm:f>NOT(ISERROR(SEARCH('Listados Datos'!$T$3,AW314)))</xm:f>
            <xm:f>'Listados Datos'!$T$3</xm:f>
            <x14:dxf>
              <fill>
                <patternFill patternType="solid">
                  <bgColor rgb="FFC00000"/>
                </patternFill>
              </fill>
            </x14:dxf>
          </x14:cfRule>
          <x14:cfRule type="containsText" priority="9597" operator="containsText" id="{32C5BCA7-2E97-4CF9-8885-E4BAF15CF408}">
            <xm:f>NOT(ISERROR(SEARCH('Listados Datos'!$T$4,AW314)))</xm:f>
            <xm:f>'Listados Datos'!$T$4</xm:f>
            <x14:dxf>
              <font>
                <b/>
                <i val="0"/>
                <color theme="0"/>
              </font>
              <fill>
                <patternFill>
                  <bgColor rgb="FFE26B0A"/>
                </patternFill>
              </fill>
            </x14:dxf>
          </x14:cfRule>
          <x14:cfRule type="containsText" priority="9598" operator="containsText" id="{DBD4D302-8CA9-42C1-A067-EE6AB8CFBE36}">
            <xm:f>NOT(ISERROR(SEARCH('Listados Datos'!$T$5,AW314)))</xm:f>
            <xm:f>'Listados Datos'!$T$5</xm:f>
            <x14:dxf>
              <font>
                <b/>
                <i val="0"/>
                <color auto="1"/>
              </font>
              <fill>
                <patternFill>
                  <bgColor rgb="FFFFFF00"/>
                </patternFill>
              </fill>
            </x14:dxf>
          </x14:cfRule>
          <x14:cfRule type="containsText" priority="9599" operator="containsText" id="{17A043A6-79C0-4616-A952-3CF22D45221A}">
            <xm:f>NOT(ISERROR(SEARCH('Listados Datos'!$T$6,AW314)))</xm:f>
            <xm:f>'Listados Datos'!$T$6</xm:f>
            <x14:dxf>
              <font>
                <b/>
                <i val="0"/>
              </font>
              <fill>
                <patternFill>
                  <bgColor rgb="FF92D050"/>
                </patternFill>
              </fill>
            </x14:dxf>
          </x14:cfRule>
          <xm:sqref>AW314</xm:sqref>
        </x14:conditionalFormatting>
        <x14:conditionalFormatting xmlns:xm="http://schemas.microsoft.com/office/excel/2006/main">
          <x14:cfRule type="containsText" priority="9450" operator="containsText" id="{2617946B-F883-4839-BF25-1E0531D93B40}">
            <xm:f>NOT(ISERROR(SEARCH('Listados Datos'!$P$3,AU319)))</xm:f>
            <xm:f>'Listados Datos'!$P$3</xm:f>
            <x14:dxf>
              <fill>
                <patternFill>
                  <bgColor rgb="FF99CC00"/>
                </patternFill>
              </fill>
            </x14:dxf>
          </x14:cfRule>
          <x14:cfRule type="containsText" priority="9451" operator="containsText" id="{7DCD0AEC-F72C-4C23-BE8E-85090EAD522E}">
            <xm:f>NOT(ISERROR(SEARCH('Listados Datos'!$P$4,AU319)))</xm:f>
            <xm:f>'Listados Datos'!$P$4</xm:f>
            <x14:dxf>
              <fill>
                <patternFill>
                  <bgColor rgb="FF33CC33"/>
                </patternFill>
              </fill>
            </x14:dxf>
          </x14:cfRule>
          <x14:cfRule type="containsText" priority="9452" operator="containsText" id="{F15C7997-2827-4445-96AB-29CB65EE208C}">
            <xm:f>NOT(ISERROR(SEARCH('Listados Datos'!$P$5,AU319)))</xm:f>
            <xm:f>'Listados Datos'!$P$5</xm:f>
            <x14:dxf>
              <fill>
                <patternFill>
                  <bgColor rgb="FFFFFF00"/>
                </patternFill>
              </fill>
            </x14:dxf>
          </x14:cfRule>
          <x14:cfRule type="containsText" priority="9453" operator="containsText" id="{C7DEC942-75E1-4BA1-8FD6-C7D0CC6C9567}">
            <xm:f>NOT(ISERROR(SEARCH('Listados Datos'!$P$6,AU319)))</xm:f>
            <xm:f>'Listados Datos'!$P$6</xm:f>
            <x14:dxf>
              <fill>
                <patternFill>
                  <bgColor rgb="FFFFC000"/>
                </patternFill>
              </fill>
            </x14:dxf>
          </x14:cfRule>
          <x14:cfRule type="containsText" priority="9454" operator="containsText" id="{2D171A63-E000-400C-8823-745FF792A495}">
            <xm:f>NOT(ISERROR(SEARCH('Listados Datos'!$P$7,AU319)))</xm:f>
            <xm:f>'Listados Datos'!$P$7</xm:f>
            <x14:dxf>
              <fill>
                <patternFill>
                  <bgColor rgb="FFFF0000"/>
                </patternFill>
              </fill>
            </x14:dxf>
          </x14:cfRule>
          <xm:sqref>AU319</xm:sqref>
        </x14:conditionalFormatting>
        <x14:conditionalFormatting xmlns:xm="http://schemas.microsoft.com/office/excel/2006/main">
          <x14:cfRule type="containsText" priority="9516" operator="containsText" id="{F4327405-30D5-426A-AC9C-C1701D504F0E}">
            <xm:f>NOT(ISERROR(SEARCH('Listados Datos'!$T$3,AW321)))</xm:f>
            <xm:f>'Listados Datos'!$T$3</xm:f>
            <x14:dxf>
              <fill>
                <patternFill patternType="solid">
                  <bgColor rgb="FFC00000"/>
                </patternFill>
              </fill>
            </x14:dxf>
          </x14:cfRule>
          <x14:cfRule type="containsText" priority="9517" operator="containsText" id="{3FB56AEA-8A2A-4A09-8109-2B2677F49DA2}">
            <xm:f>NOT(ISERROR(SEARCH('Listados Datos'!$T$4,AW321)))</xm:f>
            <xm:f>'Listados Datos'!$T$4</xm:f>
            <x14:dxf>
              <font>
                <b/>
                <i val="0"/>
                <color theme="0"/>
              </font>
              <fill>
                <patternFill>
                  <bgColor rgb="FFE26B0A"/>
                </patternFill>
              </fill>
            </x14:dxf>
          </x14:cfRule>
          <x14:cfRule type="containsText" priority="9518" operator="containsText" id="{F9134A71-8664-4431-8024-C479C8D2B970}">
            <xm:f>NOT(ISERROR(SEARCH('Listados Datos'!$T$5,AW321)))</xm:f>
            <xm:f>'Listados Datos'!$T$5</xm:f>
            <x14:dxf>
              <font>
                <b/>
                <i val="0"/>
                <color auto="1"/>
              </font>
              <fill>
                <patternFill>
                  <bgColor rgb="FFFFFF00"/>
                </patternFill>
              </fill>
            </x14:dxf>
          </x14:cfRule>
          <x14:cfRule type="containsText" priority="9519" operator="containsText" id="{1B9DB4A7-7380-4728-AD5D-CE3CBAE77637}">
            <xm:f>NOT(ISERROR(SEARCH('Listados Datos'!$T$6,AW321)))</xm:f>
            <xm:f>'Listados Datos'!$T$6</xm:f>
            <x14:dxf>
              <font>
                <b/>
                <i val="0"/>
              </font>
              <fill>
                <patternFill>
                  <bgColor rgb="FF92D050"/>
                </patternFill>
              </fill>
            </x14:dxf>
          </x14:cfRule>
          <xm:sqref>AW321</xm:sqref>
        </x14:conditionalFormatting>
        <x14:conditionalFormatting xmlns:xm="http://schemas.microsoft.com/office/excel/2006/main">
          <x14:cfRule type="containsText" priority="9506" operator="containsText" id="{52C946C1-27A2-43E9-992A-EC027EDFD81F}">
            <xm:f>NOT(ISERROR(SEARCH('Listados Datos'!$P$3,AU321)))</xm:f>
            <xm:f>'Listados Datos'!$P$3</xm:f>
            <x14:dxf>
              <fill>
                <patternFill>
                  <bgColor rgb="FF99CC00"/>
                </patternFill>
              </fill>
            </x14:dxf>
          </x14:cfRule>
          <x14:cfRule type="containsText" priority="9507" operator="containsText" id="{2DD0A3C6-E2B8-45F0-8306-E8C0B64FC32A}">
            <xm:f>NOT(ISERROR(SEARCH('Listados Datos'!$P$4,AU321)))</xm:f>
            <xm:f>'Listados Datos'!$P$4</xm:f>
            <x14:dxf>
              <fill>
                <patternFill>
                  <bgColor rgb="FF33CC33"/>
                </patternFill>
              </fill>
            </x14:dxf>
          </x14:cfRule>
          <x14:cfRule type="containsText" priority="9508" operator="containsText" id="{F6219D01-7CF4-4BDF-AD68-56EDDDBF819F}">
            <xm:f>NOT(ISERROR(SEARCH('Listados Datos'!$P$5,AU321)))</xm:f>
            <xm:f>'Listados Datos'!$P$5</xm:f>
            <x14:dxf>
              <fill>
                <patternFill>
                  <bgColor rgb="FFFFFF00"/>
                </patternFill>
              </fill>
            </x14:dxf>
          </x14:cfRule>
          <x14:cfRule type="containsText" priority="9509" operator="containsText" id="{ECA53DA1-C04B-45E9-AD0C-EDDC4BEFD84E}">
            <xm:f>NOT(ISERROR(SEARCH('Listados Datos'!$P$6,AU321)))</xm:f>
            <xm:f>'Listados Datos'!$P$6</xm:f>
            <x14:dxf>
              <fill>
                <patternFill>
                  <bgColor rgb="FFFFC000"/>
                </patternFill>
              </fill>
            </x14:dxf>
          </x14:cfRule>
          <x14:cfRule type="containsText" priority="9510" operator="containsText" id="{1C67D33A-D09E-47E7-9739-43DF801A4D04}">
            <xm:f>NOT(ISERROR(SEARCH('Listados Datos'!$P$7,AU321)))</xm:f>
            <xm:f>'Listados Datos'!$P$7</xm:f>
            <x14:dxf>
              <fill>
                <patternFill>
                  <bgColor rgb="FFFF0000"/>
                </patternFill>
              </fill>
            </x14:dxf>
          </x14:cfRule>
          <xm:sqref>AU321</xm:sqref>
        </x14:conditionalFormatting>
        <x14:conditionalFormatting xmlns:xm="http://schemas.microsoft.com/office/excel/2006/main">
          <x14:cfRule type="containsText" priority="9474" operator="containsText" id="{C0ADCF97-59E8-4B22-A912-9545325536AF}">
            <xm:f>NOT(ISERROR(SEARCH('Listados Datos'!$T$3,AW318)))</xm:f>
            <xm:f>'Listados Datos'!$T$3</xm:f>
            <x14:dxf>
              <fill>
                <patternFill patternType="solid">
                  <bgColor rgb="FFC00000"/>
                </patternFill>
              </fill>
            </x14:dxf>
          </x14:cfRule>
          <x14:cfRule type="containsText" priority="9475" operator="containsText" id="{4CF08AE6-3DE0-4675-A501-164B8BC9339E}">
            <xm:f>NOT(ISERROR(SEARCH('Listados Datos'!$T$4,AW318)))</xm:f>
            <xm:f>'Listados Datos'!$T$4</xm:f>
            <x14:dxf>
              <font>
                <b/>
                <i val="0"/>
                <color theme="0"/>
              </font>
              <fill>
                <patternFill>
                  <bgColor rgb="FFE26B0A"/>
                </patternFill>
              </fill>
            </x14:dxf>
          </x14:cfRule>
          <x14:cfRule type="containsText" priority="9476" operator="containsText" id="{C8A1F331-4603-423E-841D-B4C9A98B5256}">
            <xm:f>NOT(ISERROR(SEARCH('Listados Datos'!$T$5,AW318)))</xm:f>
            <xm:f>'Listados Datos'!$T$5</xm:f>
            <x14:dxf>
              <font>
                <b/>
                <i val="0"/>
                <color auto="1"/>
              </font>
              <fill>
                <patternFill>
                  <bgColor rgb="FFFFFF00"/>
                </patternFill>
              </fill>
            </x14:dxf>
          </x14:cfRule>
          <x14:cfRule type="containsText" priority="9477" operator="containsText" id="{93BB4A9C-C93B-4D2C-8BEA-7B1D3E70CB29}">
            <xm:f>NOT(ISERROR(SEARCH('Listados Datos'!$T$6,AW318)))</xm:f>
            <xm:f>'Listados Datos'!$T$6</xm:f>
            <x14:dxf>
              <font>
                <b/>
                <i val="0"/>
              </font>
              <fill>
                <patternFill>
                  <bgColor rgb="FF92D050"/>
                </patternFill>
              </fill>
            </x14:dxf>
          </x14:cfRule>
          <xm:sqref>AW318</xm:sqref>
        </x14:conditionalFormatting>
        <x14:conditionalFormatting xmlns:xm="http://schemas.microsoft.com/office/excel/2006/main">
          <x14:cfRule type="containsText" priority="9464" operator="containsText" id="{44DBDA18-860D-4F1C-93B8-A3445056B3BB}">
            <xm:f>NOT(ISERROR(SEARCH('Listados Datos'!$P$3,AU318)))</xm:f>
            <xm:f>'Listados Datos'!$P$3</xm:f>
            <x14:dxf>
              <fill>
                <patternFill>
                  <bgColor rgb="FF99CC00"/>
                </patternFill>
              </fill>
            </x14:dxf>
          </x14:cfRule>
          <x14:cfRule type="containsText" priority="9465" operator="containsText" id="{8BD646B2-F7CD-47AA-BCAD-93868C471695}">
            <xm:f>NOT(ISERROR(SEARCH('Listados Datos'!$P$4,AU318)))</xm:f>
            <xm:f>'Listados Datos'!$P$4</xm:f>
            <x14:dxf>
              <fill>
                <patternFill>
                  <bgColor rgb="FF33CC33"/>
                </patternFill>
              </fill>
            </x14:dxf>
          </x14:cfRule>
          <x14:cfRule type="containsText" priority="9466" operator="containsText" id="{4B6B0F91-07A1-4D81-B736-6B4DB2CE3FA9}">
            <xm:f>NOT(ISERROR(SEARCH('Listados Datos'!$P$5,AU318)))</xm:f>
            <xm:f>'Listados Datos'!$P$5</xm:f>
            <x14:dxf>
              <fill>
                <patternFill>
                  <bgColor rgb="FFFFFF00"/>
                </patternFill>
              </fill>
            </x14:dxf>
          </x14:cfRule>
          <x14:cfRule type="containsText" priority="9467" operator="containsText" id="{0A5AC185-E885-4D64-9659-C4DB08A82E97}">
            <xm:f>NOT(ISERROR(SEARCH('Listados Datos'!$P$6,AU318)))</xm:f>
            <xm:f>'Listados Datos'!$P$6</xm:f>
            <x14:dxf>
              <fill>
                <patternFill>
                  <bgColor rgb="FFFFC000"/>
                </patternFill>
              </fill>
            </x14:dxf>
          </x14:cfRule>
          <x14:cfRule type="containsText" priority="9468" operator="containsText" id="{9A3669C9-9A97-475A-A215-CE216585BE20}">
            <xm:f>NOT(ISERROR(SEARCH('Listados Datos'!$P$7,AU318)))</xm:f>
            <xm:f>'Listados Datos'!$P$7</xm:f>
            <x14:dxf>
              <fill>
                <patternFill>
                  <bgColor rgb="FFFF0000"/>
                </patternFill>
              </fill>
            </x14:dxf>
          </x14:cfRule>
          <xm:sqref>AU318</xm:sqref>
        </x14:conditionalFormatting>
        <x14:conditionalFormatting xmlns:xm="http://schemas.microsoft.com/office/excel/2006/main">
          <x14:cfRule type="containsText" priority="9582" operator="containsText" id="{7CC392DD-D920-4329-927B-ED2471101F96}">
            <xm:f>NOT(ISERROR(SEARCH('Listados Datos'!$T$3,AE316)))</xm:f>
            <xm:f>'Listados Datos'!$T$3</xm:f>
            <x14:dxf>
              <fill>
                <patternFill patternType="solid">
                  <bgColor rgb="FFC00000"/>
                </patternFill>
              </fill>
            </x14:dxf>
          </x14:cfRule>
          <x14:cfRule type="containsText" priority="9583" operator="containsText" id="{A3135B62-FA8F-4832-8AE1-2DB0F9D3F79B}">
            <xm:f>NOT(ISERROR(SEARCH('Listados Datos'!$T$4,AE316)))</xm:f>
            <xm:f>'Listados Datos'!$T$4</xm:f>
            <x14:dxf>
              <font>
                <b/>
                <i val="0"/>
                <color theme="0"/>
              </font>
              <fill>
                <patternFill>
                  <bgColor rgb="FFE26B0A"/>
                </patternFill>
              </fill>
            </x14:dxf>
          </x14:cfRule>
          <x14:cfRule type="containsText" priority="9584" operator="containsText" id="{F5F00458-C4FA-4471-B68D-8338B4FAD278}">
            <xm:f>NOT(ISERROR(SEARCH('Listados Datos'!$T$5,AE316)))</xm:f>
            <xm:f>'Listados Datos'!$T$5</xm:f>
            <x14:dxf>
              <font>
                <b/>
                <i val="0"/>
                <color auto="1"/>
              </font>
              <fill>
                <patternFill>
                  <bgColor rgb="FFFFFF00"/>
                </patternFill>
              </fill>
            </x14:dxf>
          </x14:cfRule>
          <x14:cfRule type="containsText" priority="9585" operator="containsText" id="{71E87797-D69E-491F-AD29-7D8113A7DB40}">
            <xm:f>NOT(ISERROR(SEARCH('Listados Datos'!$T$6,AE316)))</xm:f>
            <xm:f>'Listados Datos'!$T$6</xm:f>
            <x14:dxf>
              <font>
                <b/>
                <i val="0"/>
              </font>
              <fill>
                <patternFill>
                  <bgColor rgb="FF92D050"/>
                </patternFill>
              </fill>
            </x14:dxf>
          </x14:cfRule>
          <xm:sqref>AE316:AF317 AE321:AF321</xm:sqref>
        </x14:conditionalFormatting>
        <x14:conditionalFormatting xmlns:xm="http://schemas.microsoft.com/office/excel/2006/main">
          <x14:cfRule type="containsText" priority="9578" operator="containsText" id="{90EE16FA-FF7F-418C-AC3F-591A7C52F7DC}">
            <xm:f>NOT(ISERROR(SEARCH('Listados Datos'!$T$3,AA316)))</xm:f>
            <xm:f>'Listados Datos'!$T$3</xm:f>
            <x14:dxf>
              <fill>
                <patternFill patternType="solid">
                  <bgColor rgb="FFC00000"/>
                </patternFill>
              </fill>
            </x14:dxf>
          </x14:cfRule>
          <x14:cfRule type="containsText" priority="9579" operator="containsText" id="{2D7FA4CA-2A1D-46A5-95CD-229CCE91A601}">
            <xm:f>NOT(ISERROR(SEARCH('Listados Datos'!$T$4,AA316)))</xm:f>
            <xm:f>'Listados Datos'!$T$4</xm:f>
            <x14:dxf>
              <font>
                <b/>
                <i val="0"/>
                <color theme="0"/>
              </font>
              <fill>
                <patternFill>
                  <bgColor rgb="FFE26B0A"/>
                </patternFill>
              </fill>
            </x14:dxf>
          </x14:cfRule>
          <x14:cfRule type="containsText" priority="9580" operator="containsText" id="{2EA1EA91-4D5D-4DE2-9802-77AE7E755545}">
            <xm:f>NOT(ISERROR(SEARCH('Listados Datos'!$T$5,AA316)))</xm:f>
            <xm:f>'Listados Datos'!$T$5</xm:f>
            <x14:dxf>
              <font>
                <b/>
                <i val="0"/>
                <color auto="1"/>
              </font>
              <fill>
                <patternFill>
                  <bgColor rgb="FFFFFF00"/>
                </patternFill>
              </fill>
            </x14:dxf>
          </x14:cfRule>
          <x14:cfRule type="containsText" priority="9581" operator="containsText" id="{4EE14A6A-3999-4992-989E-137BE15BC2F8}">
            <xm:f>NOT(ISERROR(SEARCH('Listados Datos'!$T$6,AA316)))</xm:f>
            <xm:f>'Listados Datos'!$T$6</xm:f>
            <x14:dxf>
              <font>
                <b/>
                <i val="0"/>
              </font>
              <fill>
                <patternFill>
                  <bgColor rgb="FF92D050"/>
                </patternFill>
              </fill>
            </x14:dxf>
          </x14:cfRule>
          <xm:sqref>AA316:AA317</xm:sqref>
        </x14:conditionalFormatting>
        <x14:conditionalFormatting xmlns:xm="http://schemas.microsoft.com/office/excel/2006/main">
          <x14:cfRule type="containsText" priority="9568" operator="containsText" id="{271D3DA4-02D6-43FF-BF1A-8F9E24F19586}">
            <xm:f>NOT(ISERROR(SEARCH('Listados Datos'!$P$3,Y316)))</xm:f>
            <xm:f>'Listados Datos'!$P$3</xm:f>
            <x14:dxf>
              <fill>
                <patternFill>
                  <bgColor rgb="FF99CC00"/>
                </patternFill>
              </fill>
            </x14:dxf>
          </x14:cfRule>
          <x14:cfRule type="containsText" priority="9569" operator="containsText" id="{7535B1A0-E01D-4A58-92A0-F6F395D4537C}">
            <xm:f>NOT(ISERROR(SEARCH('Listados Datos'!$P$4,Y316)))</xm:f>
            <xm:f>'Listados Datos'!$P$4</xm:f>
            <x14:dxf>
              <fill>
                <patternFill>
                  <bgColor rgb="FF33CC33"/>
                </patternFill>
              </fill>
            </x14:dxf>
          </x14:cfRule>
          <x14:cfRule type="containsText" priority="9570" operator="containsText" id="{FB49BBD7-2E02-4B48-82A2-04426064E9E0}">
            <xm:f>NOT(ISERROR(SEARCH('Listados Datos'!$P$5,Y316)))</xm:f>
            <xm:f>'Listados Datos'!$P$5</xm:f>
            <x14:dxf>
              <fill>
                <patternFill>
                  <bgColor rgb="FFFFFF00"/>
                </patternFill>
              </fill>
            </x14:dxf>
          </x14:cfRule>
          <x14:cfRule type="containsText" priority="9571" operator="containsText" id="{90C5D50F-F08A-4AC2-B42E-B5155254B6F2}">
            <xm:f>NOT(ISERROR(SEARCH('Listados Datos'!$P$6,Y316)))</xm:f>
            <xm:f>'Listados Datos'!$P$6</xm:f>
            <x14:dxf>
              <fill>
                <patternFill>
                  <bgColor rgb="FFFFC000"/>
                </patternFill>
              </fill>
            </x14:dxf>
          </x14:cfRule>
          <x14:cfRule type="containsText" priority="9572" operator="containsText" id="{EA1F9DEE-0F60-4879-B8CE-2E8AEC798CD6}">
            <xm:f>NOT(ISERROR(SEARCH('Listados Datos'!$P$7,Y316)))</xm:f>
            <xm:f>'Listados Datos'!$P$7</xm:f>
            <x14:dxf>
              <fill>
                <patternFill>
                  <bgColor rgb="FFFF0000"/>
                </patternFill>
              </fill>
            </x14:dxf>
          </x14:cfRule>
          <xm:sqref>Y316:Y317</xm:sqref>
        </x14:conditionalFormatting>
        <x14:conditionalFormatting xmlns:xm="http://schemas.microsoft.com/office/excel/2006/main">
          <x14:cfRule type="containsText" priority="9544" operator="containsText" id="{8EEA451F-F184-46EF-9228-14AC5E080A1C}">
            <xm:f>NOT(ISERROR(SEARCH('Listados Datos'!$T$3,AW316)))</xm:f>
            <xm:f>'Listados Datos'!$T$3</xm:f>
            <x14:dxf>
              <fill>
                <patternFill patternType="solid">
                  <bgColor rgb="FFC00000"/>
                </patternFill>
              </fill>
            </x14:dxf>
          </x14:cfRule>
          <x14:cfRule type="containsText" priority="9545" operator="containsText" id="{77E19C0A-2BC9-44A7-B85E-E42FEF60BBC0}">
            <xm:f>NOT(ISERROR(SEARCH('Listados Datos'!$T$4,AW316)))</xm:f>
            <xm:f>'Listados Datos'!$T$4</xm:f>
            <x14:dxf>
              <font>
                <b/>
                <i val="0"/>
                <color theme="0"/>
              </font>
              <fill>
                <patternFill>
                  <bgColor rgb="FFE26B0A"/>
                </patternFill>
              </fill>
            </x14:dxf>
          </x14:cfRule>
          <x14:cfRule type="containsText" priority="9546" operator="containsText" id="{27B864D8-AA41-42EF-A1D7-28220AB57AA0}">
            <xm:f>NOT(ISERROR(SEARCH('Listados Datos'!$T$5,AW316)))</xm:f>
            <xm:f>'Listados Datos'!$T$5</xm:f>
            <x14:dxf>
              <font>
                <b/>
                <i val="0"/>
                <color auto="1"/>
              </font>
              <fill>
                <patternFill>
                  <bgColor rgb="FFFFFF00"/>
                </patternFill>
              </fill>
            </x14:dxf>
          </x14:cfRule>
          <x14:cfRule type="containsText" priority="9547" operator="containsText" id="{D43E3615-6B29-497C-AA8F-340D27595659}">
            <xm:f>NOT(ISERROR(SEARCH('Listados Datos'!$T$6,AW316)))</xm:f>
            <xm:f>'Listados Datos'!$T$6</xm:f>
            <x14:dxf>
              <font>
                <b/>
                <i val="0"/>
              </font>
              <fill>
                <patternFill>
                  <bgColor rgb="FF92D050"/>
                </patternFill>
              </fill>
            </x14:dxf>
          </x14:cfRule>
          <xm:sqref>AW316</xm:sqref>
        </x14:conditionalFormatting>
        <x14:conditionalFormatting xmlns:xm="http://schemas.microsoft.com/office/excel/2006/main">
          <x14:cfRule type="containsText" priority="9534" operator="containsText" id="{5D4937A7-5157-4F70-859F-AAB89851BBCE}">
            <xm:f>NOT(ISERROR(SEARCH('Listados Datos'!$P$3,AU316)))</xm:f>
            <xm:f>'Listados Datos'!$P$3</xm:f>
            <x14:dxf>
              <fill>
                <patternFill>
                  <bgColor rgb="FF99CC00"/>
                </patternFill>
              </fill>
            </x14:dxf>
          </x14:cfRule>
          <x14:cfRule type="containsText" priority="9535" operator="containsText" id="{73B3915C-E8DE-45B8-9F2A-DCC41388997D}">
            <xm:f>NOT(ISERROR(SEARCH('Listados Datos'!$P$4,AU316)))</xm:f>
            <xm:f>'Listados Datos'!$P$4</xm:f>
            <x14:dxf>
              <fill>
                <patternFill>
                  <bgColor rgb="FF33CC33"/>
                </patternFill>
              </fill>
            </x14:dxf>
          </x14:cfRule>
          <x14:cfRule type="containsText" priority="9536" operator="containsText" id="{AB05A86A-3B0D-45BD-A489-018FA022DF96}">
            <xm:f>NOT(ISERROR(SEARCH('Listados Datos'!$P$5,AU316)))</xm:f>
            <xm:f>'Listados Datos'!$P$5</xm:f>
            <x14:dxf>
              <fill>
                <patternFill>
                  <bgColor rgb="FFFFFF00"/>
                </patternFill>
              </fill>
            </x14:dxf>
          </x14:cfRule>
          <x14:cfRule type="containsText" priority="9537" operator="containsText" id="{2DD5AF0D-82CC-4364-8135-12E77B10A6A4}">
            <xm:f>NOT(ISERROR(SEARCH('Listados Datos'!$P$6,AU316)))</xm:f>
            <xm:f>'Listados Datos'!$P$6</xm:f>
            <x14:dxf>
              <fill>
                <patternFill>
                  <bgColor rgb="FFFFC000"/>
                </patternFill>
              </fill>
            </x14:dxf>
          </x14:cfRule>
          <x14:cfRule type="containsText" priority="9538" operator="containsText" id="{4DA73883-0642-4A4B-8251-A4DC38186740}">
            <xm:f>NOT(ISERROR(SEARCH('Listados Datos'!$P$7,AU316)))</xm:f>
            <xm:f>'Listados Datos'!$P$7</xm:f>
            <x14:dxf>
              <fill>
                <patternFill>
                  <bgColor rgb="FFFF0000"/>
                </patternFill>
              </fill>
            </x14:dxf>
          </x14:cfRule>
          <xm:sqref>AU316</xm:sqref>
        </x14:conditionalFormatting>
        <x14:conditionalFormatting xmlns:xm="http://schemas.microsoft.com/office/excel/2006/main">
          <x14:cfRule type="containsText" priority="9530" operator="containsText" id="{7B9DACF7-D93A-499E-BE9E-0C5411B95ACD}">
            <xm:f>NOT(ISERROR(SEARCH('Listados Datos'!$T$3,AW317)))</xm:f>
            <xm:f>'Listados Datos'!$T$3</xm:f>
            <x14:dxf>
              <fill>
                <patternFill patternType="solid">
                  <bgColor rgb="FFC00000"/>
                </patternFill>
              </fill>
            </x14:dxf>
          </x14:cfRule>
          <x14:cfRule type="containsText" priority="9531" operator="containsText" id="{3874A892-9695-4A7D-AC1B-0B1813747D0A}">
            <xm:f>NOT(ISERROR(SEARCH('Listados Datos'!$T$4,AW317)))</xm:f>
            <xm:f>'Listados Datos'!$T$4</xm:f>
            <x14:dxf>
              <font>
                <b/>
                <i val="0"/>
                <color theme="0"/>
              </font>
              <fill>
                <patternFill>
                  <bgColor rgb="FFE26B0A"/>
                </patternFill>
              </fill>
            </x14:dxf>
          </x14:cfRule>
          <x14:cfRule type="containsText" priority="9532" operator="containsText" id="{B2C0ABEB-3814-47E5-BC9B-5AFD512A5B50}">
            <xm:f>NOT(ISERROR(SEARCH('Listados Datos'!$T$5,AW317)))</xm:f>
            <xm:f>'Listados Datos'!$T$5</xm:f>
            <x14:dxf>
              <font>
                <b/>
                <i val="0"/>
                <color auto="1"/>
              </font>
              <fill>
                <patternFill>
                  <bgColor rgb="FFFFFF00"/>
                </patternFill>
              </fill>
            </x14:dxf>
          </x14:cfRule>
          <x14:cfRule type="containsText" priority="9533" operator="containsText" id="{6AB1157C-0458-4E21-A7CA-2DBD638D5D6C}">
            <xm:f>NOT(ISERROR(SEARCH('Listados Datos'!$T$6,AW317)))</xm:f>
            <xm:f>'Listados Datos'!$T$6</xm:f>
            <x14:dxf>
              <font>
                <b/>
                <i val="0"/>
              </font>
              <fill>
                <patternFill>
                  <bgColor rgb="FF92D050"/>
                </patternFill>
              </fill>
            </x14:dxf>
          </x14:cfRule>
          <xm:sqref>AW317</xm:sqref>
        </x14:conditionalFormatting>
        <x14:conditionalFormatting xmlns:xm="http://schemas.microsoft.com/office/excel/2006/main">
          <x14:cfRule type="containsText" priority="9520" operator="containsText" id="{F57D55B4-DB89-43A6-8494-8264DCFC99D3}">
            <xm:f>NOT(ISERROR(SEARCH('Listados Datos'!$P$3,AU317)))</xm:f>
            <xm:f>'Listados Datos'!$P$3</xm:f>
            <x14:dxf>
              <fill>
                <patternFill>
                  <bgColor rgb="FF99CC00"/>
                </patternFill>
              </fill>
            </x14:dxf>
          </x14:cfRule>
          <x14:cfRule type="containsText" priority="9521" operator="containsText" id="{37ECA3BB-1956-4A2B-A2EB-3BD64384094F}">
            <xm:f>NOT(ISERROR(SEARCH('Listados Datos'!$P$4,AU317)))</xm:f>
            <xm:f>'Listados Datos'!$P$4</xm:f>
            <x14:dxf>
              <fill>
                <patternFill>
                  <bgColor rgb="FF33CC33"/>
                </patternFill>
              </fill>
            </x14:dxf>
          </x14:cfRule>
          <x14:cfRule type="containsText" priority="9522" operator="containsText" id="{4C15C1A5-9644-4B81-B0C7-36A788DE1244}">
            <xm:f>NOT(ISERROR(SEARCH('Listados Datos'!$P$5,AU317)))</xm:f>
            <xm:f>'Listados Datos'!$P$5</xm:f>
            <x14:dxf>
              <fill>
                <patternFill>
                  <bgColor rgb="FFFFFF00"/>
                </patternFill>
              </fill>
            </x14:dxf>
          </x14:cfRule>
          <x14:cfRule type="containsText" priority="9523" operator="containsText" id="{E6C1877F-7F84-440D-9F78-CF8EF114CD63}">
            <xm:f>NOT(ISERROR(SEARCH('Listados Datos'!$P$6,AU317)))</xm:f>
            <xm:f>'Listados Datos'!$P$6</xm:f>
            <x14:dxf>
              <fill>
                <patternFill>
                  <bgColor rgb="FFFFC000"/>
                </patternFill>
              </fill>
            </x14:dxf>
          </x14:cfRule>
          <x14:cfRule type="containsText" priority="9524" operator="containsText" id="{EC7E789B-B25C-4D10-9E27-696D74D33A4D}">
            <xm:f>NOT(ISERROR(SEARCH('Listados Datos'!$P$7,AU317)))</xm:f>
            <xm:f>'Listados Datos'!$P$7</xm:f>
            <x14:dxf>
              <fill>
                <patternFill>
                  <bgColor rgb="FFFF0000"/>
                </patternFill>
              </fill>
            </x14:dxf>
          </x14:cfRule>
          <xm:sqref>AU317</xm:sqref>
        </x14:conditionalFormatting>
        <x14:conditionalFormatting xmlns:xm="http://schemas.microsoft.com/office/excel/2006/main">
          <x14:cfRule type="containsText" priority="9502" operator="containsText" id="{5EC7EE48-2439-4F0D-B4D5-C3727B90959A}">
            <xm:f>NOT(ISERROR(SEARCH('Listados Datos'!$T$3,AE318)))</xm:f>
            <xm:f>'Listados Datos'!$T$3</xm:f>
            <x14:dxf>
              <fill>
                <patternFill patternType="solid">
                  <bgColor rgb="FFC00000"/>
                </patternFill>
              </fill>
            </x14:dxf>
          </x14:cfRule>
          <x14:cfRule type="containsText" priority="9503" operator="containsText" id="{1F391953-89DC-43F2-ADB8-59E36BAB4230}">
            <xm:f>NOT(ISERROR(SEARCH('Listados Datos'!$T$4,AE318)))</xm:f>
            <xm:f>'Listados Datos'!$T$4</xm:f>
            <x14:dxf>
              <font>
                <b/>
                <i val="0"/>
                <color theme="0"/>
              </font>
              <fill>
                <patternFill>
                  <bgColor rgb="FFE26B0A"/>
                </patternFill>
              </fill>
            </x14:dxf>
          </x14:cfRule>
          <x14:cfRule type="containsText" priority="9504" operator="containsText" id="{D042DF8C-76A7-496D-AEDD-1E6F622E5B35}">
            <xm:f>NOT(ISERROR(SEARCH('Listados Datos'!$T$5,AE318)))</xm:f>
            <xm:f>'Listados Datos'!$T$5</xm:f>
            <x14:dxf>
              <font>
                <b/>
                <i val="0"/>
                <color auto="1"/>
              </font>
              <fill>
                <patternFill>
                  <bgColor rgb="FFFFFF00"/>
                </patternFill>
              </fill>
            </x14:dxf>
          </x14:cfRule>
          <x14:cfRule type="containsText" priority="9505" operator="containsText" id="{CD236506-98B8-4E40-8E6B-38EAE31D044C}">
            <xm:f>NOT(ISERROR(SEARCH('Listados Datos'!$T$6,AE318)))</xm:f>
            <xm:f>'Listados Datos'!$T$6</xm:f>
            <x14:dxf>
              <font>
                <b/>
                <i val="0"/>
              </font>
              <fill>
                <patternFill>
                  <bgColor rgb="FF92D050"/>
                </patternFill>
              </fill>
            </x14:dxf>
          </x14:cfRule>
          <xm:sqref>AE318:AF319</xm:sqref>
        </x14:conditionalFormatting>
        <x14:conditionalFormatting xmlns:xm="http://schemas.microsoft.com/office/excel/2006/main">
          <x14:cfRule type="containsText" priority="9498" operator="containsText" id="{90B472DA-AB82-4EE1-8A49-DA26B9415574}">
            <xm:f>NOT(ISERROR(SEARCH('Listados Datos'!$T$3,AA318)))</xm:f>
            <xm:f>'Listados Datos'!$T$3</xm:f>
            <x14:dxf>
              <fill>
                <patternFill patternType="solid">
                  <bgColor rgb="FFC00000"/>
                </patternFill>
              </fill>
            </x14:dxf>
          </x14:cfRule>
          <x14:cfRule type="containsText" priority="9499" operator="containsText" id="{C38C38FE-919B-44E6-938B-3579C35B76A4}">
            <xm:f>NOT(ISERROR(SEARCH('Listados Datos'!$T$4,AA318)))</xm:f>
            <xm:f>'Listados Datos'!$T$4</xm:f>
            <x14:dxf>
              <font>
                <b/>
                <i val="0"/>
                <color theme="0"/>
              </font>
              <fill>
                <patternFill>
                  <bgColor rgb="FFE26B0A"/>
                </patternFill>
              </fill>
            </x14:dxf>
          </x14:cfRule>
          <x14:cfRule type="containsText" priority="9500" operator="containsText" id="{2F8D845A-7806-4583-893B-E72169CAD6E2}">
            <xm:f>NOT(ISERROR(SEARCH('Listados Datos'!$T$5,AA318)))</xm:f>
            <xm:f>'Listados Datos'!$T$5</xm:f>
            <x14:dxf>
              <font>
                <b/>
                <i val="0"/>
                <color auto="1"/>
              </font>
              <fill>
                <patternFill>
                  <bgColor rgb="FFFFFF00"/>
                </patternFill>
              </fill>
            </x14:dxf>
          </x14:cfRule>
          <x14:cfRule type="containsText" priority="9501" operator="containsText" id="{6E493F41-B2CC-4C2F-8800-D18812FB2575}">
            <xm:f>NOT(ISERROR(SEARCH('Listados Datos'!$T$6,AA318)))</xm:f>
            <xm:f>'Listados Datos'!$T$6</xm:f>
            <x14:dxf>
              <font>
                <b/>
                <i val="0"/>
              </font>
              <fill>
                <patternFill>
                  <bgColor rgb="FF92D050"/>
                </patternFill>
              </fill>
            </x14:dxf>
          </x14:cfRule>
          <xm:sqref>AA318:AA319</xm:sqref>
        </x14:conditionalFormatting>
        <x14:conditionalFormatting xmlns:xm="http://schemas.microsoft.com/office/excel/2006/main">
          <x14:cfRule type="containsText" priority="9488" operator="containsText" id="{3BF3CAE7-7D06-4211-9F69-6B36504C1473}">
            <xm:f>NOT(ISERROR(SEARCH('Listados Datos'!$P$3,Y318)))</xm:f>
            <xm:f>'Listados Datos'!$P$3</xm:f>
            <x14:dxf>
              <fill>
                <patternFill>
                  <bgColor rgb="FF99CC00"/>
                </patternFill>
              </fill>
            </x14:dxf>
          </x14:cfRule>
          <x14:cfRule type="containsText" priority="9489" operator="containsText" id="{DBB98039-739F-4F65-9C12-2AC693952090}">
            <xm:f>NOT(ISERROR(SEARCH('Listados Datos'!$P$4,Y318)))</xm:f>
            <xm:f>'Listados Datos'!$P$4</xm:f>
            <x14:dxf>
              <fill>
                <patternFill>
                  <bgColor rgb="FF33CC33"/>
                </patternFill>
              </fill>
            </x14:dxf>
          </x14:cfRule>
          <x14:cfRule type="containsText" priority="9490" operator="containsText" id="{F38097DE-9410-4F8F-B0C4-9929B240A40F}">
            <xm:f>NOT(ISERROR(SEARCH('Listados Datos'!$P$5,Y318)))</xm:f>
            <xm:f>'Listados Datos'!$P$5</xm:f>
            <x14:dxf>
              <fill>
                <patternFill>
                  <bgColor rgb="FFFFFF00"/>
                </patternFill>
              </fill>
            </x14:dxf>
          </x14:cfRule>
          <x14:cfRule type="containsText" priority="9491" operator="containsText" id="{A95E2C9B-946C-4F2D-865F-4E8782C9C884}">
            <xm:f>NOT(ISERROR(SEARCH('Listados Datos'!$P$6,Y318)))</xm:f>
            <xm:f>'Listados Datos'!$P$6</xm:f>
            <x14:dxf>
              <fill>
                <patternFill>
                  <bgColor rgb="FFFFC000"/>
                </patternFill>
              </fill>
            </x14:dxf>
          </x14:cfRule>
          <x14:cfRule type="containsText" priority="9492" operator="containsText" id="{6BC9AA10-A9DF-4FC1-B97B-2A86CC9DAD17}">
            <xm:f>NOT(ISERROR(SEARCH('Listados Datos'!$P$7,Y318)))</xm:f>
            <xm:f>'Listados Datos'!$P$7</xm:f>
            <x14:dxf>
              <fill>
                <patternFill>
                  <bgColor rgb="FFFF0000"/>
                </patternFill>
              </fill>
            </x14:dxf>
          </x14:cfRule>
          <xm:sqref>Y318:Y319</xm:sqref>
        </x14:conditionalFormatting>
        <x14:conditionalFormatting xmlns:xm="http://schemas.microsoft.com/office/excel/2006/main">
          <x14:cfRule type="containsText" priority="9460" operator="containsText" id="{F4583F05-915B-4A2E-8D0C-D2DA61209863}">
            <xm:f>NOT(ISERROR(SEARCH('Listados Datos'!$T$3,AW319)))</xm:f>
            <xm:f>'Listados Datos'!$T$3</xm:f>
            <x14:dxf>
              <fill>
                <patternFill patternType="solid">
                  <bgColor rgb="FFC00000"/>
                </patternFill>
              </fill>
            </x14:dxf>
          </x14:cfRule>
          <x14:cfRule type="containsText" priority="9461" operator="containsText" id="{5AEE9935-FEC4-4A46-A575-32486E298F9E}">
            <xm:f>NOT(ISERROR(SEARCH('Listados Datos'!$T$4,AW319)))</xm:f>
            <xm:f>'Listados Datos'!$T$4</xm:f>
            <x14:dxf>
              <font>
                <b/>
                <i val="0"/>
                <color theme="0"/>
              </font>
              <fill>
                <patternFill>
                  <bgColor rgb="FFE26B0A"/>
                </patternFill>
              </fill>
            </x14:dxf>
          </x14:cfRule>
          <x14:cfRule type="containsText" priority="9462" operator="containsText" id="{B55F4F0A-B9D5-4494-A4A2-48EE1744A6E9}">
            <xm:f>NOT(ISERROR(SEARCH('Listados Datos'!$T$5,AW319)))</xm:f>
            <xm:f>'Listados Datos'!$T$5</xm:f>
            <x14:dxf>
              <font>
                <b/>
                <i val="0"/>
                <color auto="1"/>
              </font>
              <fill>
                <patternFill>
                  <bgColor rgb="FFFFFF00"/>
                </patternFill>
              </fill>
            </x14:dxf>
          </x14:cfRule>
          <x14:cfRule type="containsText" priority="9463" operator="containsText" id="{AC99DC75-CFED-441D-A429-488EC7AED8C5}">
            <xm:f>NOT(ISERROR(SEARCH('Listados Datos'!$T$6,AW319)))</xm:f>
            <xm:f>'Listados Datos'!$T$6</xm:f>
            <x14:dxf>
              <font>
                <b/>
                <i val="0"/>
              </font>
              <fill>
                <patternFill>
                  <bgColor rgb="FF92D050"/>
                </patternFill>
              </fill>
            </x14:dxf>
          </x14:cfRule>
          <xm:sqref>AW319</xm:sqref>
        </x14:conditionalFormatting>
        <x14:conditionalFormatting xmlns:xm="http://schemas.microsoft.com/office/excel/2006/main">
          <x14:cfRule type="containsText" priority="9408" operator="containsText" id="{CF8C998F-5449-4A0B-AAD9-EEA3D484A610}">
            <xm:f>NOT(ISERROR(SEARCH('Listados Datos'!$P$3,AU320)))</xm:f>
            <xm:f>'Listados Datos'!$P$3</xm:f>
            <x14:dxf>
              <fill>
                <patternFill>
                  <bgColor rgb="FF99CC00"/>
                </patternFill>
              </fill>
            </x14:dxf>
          </x14:cfRule>
          <x14:cfRule type="containsText" priority="9409" operator="containsText" id="{932A37E3-7D06-4F77-8F37-245DE1A17955}">
            <xm:f>NOT(ISERROR(SEARCH('Listados Datos'!$P$4,AU320)))</xm:f>
            <xm:f>'Listados Datos'!$P$4</xm:f>
            <x14:dxf>
              <fill>
                <patternFill>
                  <bgColor rgb="FF33CC33"/>
                </patternFill>
              </fill>
            </x14:dxf>
          </x14:cfRule>
          <x14:cfRule type="containsText" priority="9410" operator="containsText" id="{4CE14F7C-7A56-4A5C-BB11-DBAEDA09A4BA}">
            <xm:f>NOT(ISERROR(SEARCH('Listados Datos'!$P$5,AU320)))</xm:f>
            <xm:f>'Listados Datos'!$P$5</xm:f>
            <x14:dxf>
              <fill>
                <patternFill>
                  <bgColor rgb="FFFFFF00"/>
                </patternFill>
              </fill>
            </x14:dxf>
          </x14:cfRule>
          <x14:cfRule type="containsText" priority="9411" operator="containsText" id="{725F110E-DC62-4443-8512-413CD93F145E}">
            <xm:f>NOT(ISERROR(SEARCH('Listados Datos'!$P$6,AU320)))</xm:f>
            <xm:f>'Listados Datos'!$P$6</xm:f>
            <x14:dxf>
              <fill>
                <patternFill>
                  <bgColor rgb="FFFFC000"/>
                </patternFill>
              </fill>
            </x14:dxf>
          </x14:cfRule>
          <x14:cfRule type="containsText" priority="9412" operator="containsText" id="{19BE3F89-DD7F-4954-ACE4-545756E7F2FD}">
            <xm:f>NOT(ISERROR(SEARCH('Listados Datos'!$P$7,AU320)))</xm:f>
            <xm:f>'Listados Datos'!$P$7</xm:f>
            <x14:dxf>
              <fill>
                <patternFill>
                  <bgColor rgb="FFFF0000"/>
                </patternFill>
              </fill>
            </x14:dxf>
          </x14:cfRule>
          <xm:sqref>AU320</xm:sqref>
        </x14:conditionalFormatting>
        <x14:conditionalFormatting xmlns:xm="http://schemas.microsoft.com/office/excel/2006/main">
          <x14:cfRule type="containsText" priority="9446" operator="containsText" id="{3DF67C11-D1D5-4B0B-85E5-9CB54A265FF6}">
            <xm:f>NOT(ISERROR(SEARCH('Listados Datos'!$T$3,AE320)))</xm:f>
            <xm:f>'Listados Datos'!$T$3</xm:f>
            <x14:dxf>
              <fill>
                <patternFill patternType="solid">
                  <bgColor rgb="FFC00000"/>
                </patternFill>
              </fill>
            </x14:dxf>
          </x14:cfRule>
          <x14:cfRule type="containsText" priority="9447" operator="containsText" id="{74CDA2F4-3564-4C58-A846-B787E44CC245}">
            <xm:f>NOT(ISERROR(SEARCH('Listados Datos'!$T$4,AE320)))</xm:f>
            <xm:f>'Listados Datos'!$T$4</xm:f>
            <x14:dxf>
              <font>
                <b/>
                <i val="0"/>
                <color theme="0"/>
              </font>
              <fill>
                <patternFill>
                  <bgColor rgb="FFE26B0A"/>
                </patternFill>
              </fill>
            </x14:dxf>
          </x14:cfRule>
          <x14:cfRule type="containsText" priority="9448" operator="containsText" id="{A3B63708-CACC-4764-AE9C-1939E5F3CEE7}">
            <xm:f>NOT(ISERROR(SEARCH('Listados Datos'!$T$5,AE320)))</xm:f>
            <xm:f>'Listados Datos'!$T$5</xm:f>
            <x14:dxf>
              <font>
                <b/>
                <i val="0"/>
                <color auto="1"/>
              </font>
              <fill>
                <patternFill>
                  <bgColor rgb="FFFFFF00"/>
                </patternFill>
              </fill>
            </x14:dxf>
          </x14:cfRule>
          <x14:cfRule type="containsText" priority="9449" operator="containsText" id="{6D6337A5-90D9-4E31-8A97-C519121808DE}">
            <xm:f>NOT(ISERROR(SEARCH('Listados Datos'!$T$6,AE320)))</xm:f>
            <xm:f>'Listados Datos'!$T$6</xm:f>
            <x14:dxf>
              <font>
                <b/>
                <i val="0"/>
              </font>
              <fill>
                <patternFill>
                  <bgColor rgb="FF92D050"/>
                </patternFill>
              </fill>
            </x14:dxf>
          </x14:cfRule>
          <xm:sqref>AE320:AF320</xm:sqref>
        </x14:conditionalFormatting>
        <x14:conditionalFormatting xmlns:xm="http://schemas.microsoft.com/office/excel/2006/main">
          <x14:cfRule type="containsText" priority="9442" operator="containsText" id="{B3D1D9F5-3B64-40CE-86A8-36E7F604DB6E}">
            <xm:f>NOT(ISERROR(SEARCH('Listados Datos'!$T$3,AA320)))</xm:f>
            <xm:f>'Listados Datos'!$T$3</xm:f>
            <x14:dxf>
              <fill>
                <patternFill patternType="solid">
                  <bgColor rgb="FFC00000"/>
                </patternFill>
              </fill>
            </x14:dxf>
          </x14:cfRule>
          <x14:cfRule type="containsText" priority="9443" operator="containsText" id="{B99EE693-E1E1-4954-B17E-D9BBDA049BCA}">
            <xm:f>NOT(ISERROR(SEARCH('Listados Datos'!$T$4,AA320)))</xm:f>
            <xm:f>'Listados Datos'!$T$4</xm:f>
            <x14:dxf>
              <font>
                <b/>
                <i val="0"/>
                <color theme="0"/>
              </font>
              <fill>
                <patternFill>
                  <bgColor rgb="FFE26B0A"/>
                </patternFill>
              </fill>
            </x14:dxf>
          </x14:cfRule>
          <x14:cfRule type="containsText" priority="9444" operator="containsText" id="{94D90015-86C1-408E-A353-CE6560D21929}">
            <xm:f>NOT(ISERROR(SEARCH('Listados Datos'!$T$5,AA320)))</xm:f>
            <xm:f>'Listados Datos'!$T$5</xm:f>
            <x14:dxf>
              <font>
                <b/>
                <i val="0"/>
                <color auto="1"/>
              </font>
              <fill>
                <patternFill>
                  <bgColor rgb="FFFFFF00"/>
                </patternFill>
              </fill>
            </x14:dxf>
          </x14:cfRule>
          <x14:cfRule type="containsText" priority="9445" operator="containsText" id="{C34397A8-D985-4CAD-93A0-CA697528B010}">
            <xm:f>NOT(ISERROR(SEARCH('Listados Datos'!$T$6,AA320)))</xm:f>
            <xm:f>'Listados Datos'!$T$6</xm:f>
            <x14:dxf>
              <font>
                <b/>
                <i val="0"/>
              </font>
              <fill>
                <patternFill>
                  <bgColor rgb="FF92D050"/>
                </patternFill>
              </fill>
            </x14:dxf>
          </x14:cfRule>
          <xm:sqref>AA320</xm:sqref>
        </x14:conditionalFormatting>
        <x14:conditionalFormatting xmlns:xm="http://schemas.microsoft.com/office/excel/2006/main">
          <x14:cfRule type="containsText" priority="9432" operator="containsText" id="{FE17A915-DF9D-4CCF-AE8D-672EFD77D624}">
            <xm:f>NOT(ISERROR(SEARCH('Listados Datos'!$P$3,Y320)))</xm:f>
            <xm:f>'Listados Datos'!$P$3</xm:f>
            <x14:dxf>
              <fill>
                <patternFill>
                  <bgColor rgb="FF99CC00"/>
                </patternFill>
              </fill>
            </x14:dxf>
          </x14:cfRule>
          <x14:cfRule type="containsText" priority="9433" operator="containsText" id="{D809B342-5492-4431-BD7C-F41C9843EE16}">
            <xm:f>NOT(ISERROR(SEARCH('Listados Datos'!$P$4,Y320)))</xm:f>
            <xm:f>'Listados Datos'!$P$4</xm:f>
            <x14:dxf>
              <fill>
                <patternFill>
                  <bgColor rgb="FF33CC33"/>
                </patternFill>
              </fill>
            </x14:dxf>
          </x14:cfRule>
          <x14:cfRule type="containsText" priority="9434" operator="containsText" id="{2CE524F4-88C6-4A5C-9624-125C5F5C9D71}">
            <xm:f>NOT(ISERROR(SEARCH('Listados Datos'!$P$5,Y320)))</xm:f>
            <xm:f>'Listados Datos'!$P$5</xm:f>
            <x14:dxf>
              <fill>
                <patternFill>
                  <bgColor rgb="FFFFFF00"/>
                </patternFill>
              </fill>
            </x14:dxf>
          </x14:cfRule>
          <x14:cfRule type="containsText" priority="9435" operator="containsText" id="{1CBE3A4B-02E6-4A9E-A96D-B84011CA99E0}">
            <xm:f>NOT(ISERROR(SEARCH('Listados Datos'!$P$6,Y320)))</xm:f>
            <xm:f>'Listados Datos'!$P$6</xm:f>
            <x14:dxf>
              <fill>
                <patternFill>
                  <bgColor rgb="FFFFC000"/>
                </patternFill>
              </fill>
            </x14:dxf>
          </x14:cfRule>
          <x14:cfRule type="containsText" priority="9436" operator="containsText" id="{F935CF0A-41D8-413A-865B-AADA4AC17098}">
            <xm:f>NOT(ISERROR(SEARCH('Listados Datos'!$P$7,Y320)))</xm:f>
            <xm:f>'Listados Datos'!$P$7</xm:f>
            <x14:dxf>
              <fill>
                <patternFill>
                  <bgColor rgb="FFFF0000"/>
                </patternFill>
              </fill>
            </x14:dxf>
          </x14:cfRule>
          <xm:sqref>Y320</xm:sqref>
        </x14:conditionalFormatting>
        <x14:conditionalFormatting xmlns:xm="http://schemas.microsoft.com/office/excel/2006/main">
          <x14:cfRule type="containsText" priority="9418" operator="containsText" id="{E426EA33-22B9-40D3-B651-6BE923F2986F}">
            <xm:f>NOT(ISERROR(SEARCH('Listados Datos'!$T$3,AW320)))</xm:f>
            <xm:f>'Listados Datos'!$T$3</xm:f>
            <x14:dxf>
              <fill>
                <patternFill patternType="solid">
                  <bgColor rgb="FFC00000"/>
                </patternFill>
              </fill>
            </x14:dxf>
          </x14:cfRule>
          <x14:cfRule type="containsText" priority="9419" operator="containsText" id="{849E05EE-8692-411B-A723-062899F41ED9}">
            <xm:f>NOT(ISERROR(SEARCH('Listados Datos'!$T$4,AW320)))</xm:f>
            <xm:f>'Listados Datos'!$T$4</xm:f>
            <x14:dxf>
              <font>
                <b/>
                <i val="0"/>
                <color theme="0"/>
              </font>
              <fill>
                <patternFill>
                  <bgColor rgb="FFE26B0A"/>
                </patternFill>
              </fill>
            </x14:dxf>
          </x14:cfRule>
          <x14:cfRule type="containsText" priority="9420" operator="containsText" id="{5B5A9799-E4DE-4610-8BAA-718F6ADDF00E}">
            <xm:f>NOT(ISERROR(SEARCH('Listados Datos'!$T$5,AW320)))</xm:f>
            <xm:f>'Listados Datos'!$T$5</xm:f>
            <x14:dxf>
              <font>
                <b/>
                <i val="0"/>
                <color auto="1"/>
              </font>
              <fill>
                <patternFill>
                  <bgColor rgb="FFFFFF00"/>
                </patternFill>
              </fill>
            </x14:dxf>
          </x14:cfRule>
          <x14:cfRule type="containsText" priority="9421" operator="containsText" id="{D90B9D3A-67E7-4A81-A3CC-462E492AF7CC}">
            <xm:f>NOT(ISERROR(SEARCH('Listados Datos'!$T$6,AW320)))</xm:f>
            <xm:f>'Listados Datos'!$T$6</xm:f>
            <x14:dxf>
              <font>
                <b/>
                <i val="0"/>
              </font>
              <fill>
                <patternFill>
                  <bgColor rgb="FF92D050"/>
                </patternFill>
              </fill>
            </x14:dxf>
          </x14:cfRule>
          <xm:sqref>AW320</xm:sqref>
        </x14:conditionalFormatting>
        <x14:conditionalFormatting xmlns:xm="http://schemas.microsoft.com/office/excel/2006/main">
          <x14:cfRule type="containsText" priority="9192" operator="containsText" id="{28D2CF22-5EA3-4018-9916-8A1212F25106}">
            <xm:f>NOT(ISERROR(SEARCH('Listados Datos'!$P$3,AU333)))</xm:f>
            <xm:f>'Listados Datos'!$P$3</xm:f>
            <x14:dxf>
              <fill>
                <patternFill>
                  <bgColor rgb="FF99CC00"/>
                </patternFill>
              </fill>
            </x14:dxf>
          </x14:cfRule>
          <x14:cfRule type="containsText" priority="9193" operator="containsText" id="{7F1135A3-43FF-4EC3-A8CF-D3555AFB0246}">
            <xm:f>NOT(ISERROR(SEARCH('Listados Datos'!$P$4,AU333)))</xm:f>
            <xm:f>'Listados Datos'!$P$4</xm:f>
            <x14:dxf>
              <fill>
                <patternFill>
                  <bgColor rgb="FF33CC33"/>
                </patternFill>
              </fill>
            </x14:dxf>
          </x14:cfRule>
          <x14:cfRule type="containsText" priority="9194" operator="containsText" id="{5C49E295-9999-4C27-B440-ADFA0F4B82A5}">
            <xm:f>NOT(ISERROR(SEARCH('Listados Datos'!$P$5,AU333)))</xm:f>
            <xm:f>'Listados Datos'!$P$5</xm:f>
            <x14:dxf>
              <fill>
                <patternFill>
                  <bgColor rgb="FFFFFF00"/>
                </patternFill>
              </fill>
            </x14:dxf>
          </x14:cfRule>
          <x14:cfRule type="containsText" priority="9195" operator="containsText" id="{62F58CE7-E933-45BA-86C8-696D47716F91}">
            <xm:f>NOT(ISERROR(SEARCH('Listados Datos'!$P$6,AU333)))</xm:f>
            <xm:f>'Listados Datos'!$P$6</xm:f>
            <x14:dxf>
              <fill>
                <patternFill>
                  <bgColor rgb="FFFFC000"/>
                </patternFill>
              </fill>
            </x14:dxf>
          </x14:cfRule>
          <x14:cfRule type="containsText" priority="9196" operator="containsText" id="{B317139C-73D3-4355-9E74-6157904F4BDB}">
            <xm:f>NOT(ISERROR(SEARCH('Listados Datos'!$P$7,AU333)))</xm:f>
            <xm:f>'Listados Datos'!$P$7</xm:f>
            <x14:dxf>
              <fill>
                <patternFill>
                  <bgColor rgb="FFFF0000"/>
                </patternFill>
              </fill>
            </x14:dxf>
          </x14:cfRule>
          <xm:sqref>AU333</xm:sqref>
        </x14:conditionalFormatting>
        <x14:conditionalFormatting xmlns:xm="http://schemas.microsoft.com/office/excel/2006/main">
          <x14:cfRule type="containsText" priority="9202" operator="containsText" id="{34464C43-5A51-46B6-8033-97EA3A20B8C2}">
            <xm:f>NOT(ISERROR(SEARCH('Listados Datos'!$T$3,AW333)))</xm:f>
            <xm:f>'Listados Datos'!$T$3</xm:f>
            <x14:dxf>
              <fill>
                <patternFill patternType="solid">
                  <bgColor rgb="FFC00000"/>
                </patternFill>
              </fill>
            </x14:dxf>
          </x14:cfRule>
          <x14:cfRule type="containsText" priority="9203" operator="containsText" id="{9581D00E-DA85-4E11-8428-B8E08D7197B9}">
            <xm:f>NOT(ISERROR(SEARCH('Listados Datos'!$T$4,AW333)))</xm:f>
            <xm:f>'Listados Datos'!$T$4</xm:f>
            <x14:dxf>
              <font>
                <b/>
                <i val="0"/>
                <color theme="0"/>
              </font>
              <fill>
                <patternFill>
                  <bgColor rgb="FFE26B0A"/>
                </patternFill>
              </fill>
            </x14:dxf>
          </x14:cfRule>
          <x14:cfRule type="containsText" priority="9204" operator="containsText" id="{2D8C0367-7438-4EE3-BDBC-E4BDF52AE267}">
            <xm:f>NOT(ISERROR(SEARCH('Listados Datos'!$T$5,AW333)))</xm:f>
            <xm:f>'Listados Datos'!$T$5</xm:f>
            <x14:dxf>
              <font>
                <b/>
                <i val="0"/>
                <color auto="1"/>
              </font>
              <fill>
                <patternFill>
                  <bgColor rgb="FFFFFF00"/>
                </patternFill>
              </fill>
            </x14:dxf>
          </x14:cfRule>
          <x14:cfRule type="containsText" priority="9205" operator="containsText" id="{45E3D23B-1813-4036-BD98-4FCC3E9C477F}">
            <xm:f>NOT(ISERROR(SEARCH('Listados Datos'!$T$6,AW333)))</xm:f>
            <xm:f>'Listados Datos'!$T$6</xm:f>
            <x14:dxf>
              <font>
                <b/>
                <i val="0"/>
              </font>
              <fill>
                <patternFill>
                  <bgColor rgb="FF92D050"/>
                </patternFill>
              </fill>
            </x14:dxf>
          </x14:cfRule>
          <xm:sqref>AW333</xm:sqref>
        </x14:conditionalFormatting>
        <x14:conditionalFormatting xmlns:xm="http://schemas.microsoft.com/office/excel/2006/main">
          <x14:cfRule type="containsText" priority="9160" operator="containsText" id="{D534C3BC-A595-4792-8062-137B5914FF8F}">
            <xm:f>NOT(ISERROR(SEARCH('Listados Datos'!$T$3,AW330)))</xm:f>
            <xm:f>'Listados Datos'!$T$3</xm:f>
            <x14:dxf>
              <fill>
                <patternFill patternType="solid">
                  <bgColor rgb="FFC00000"/>
                </patternFill>
              </fill>
            </x14:dxf>
          </x14:cfRule>
          <x14:cfRule type="containsText" priority="9161" operator="containsText" id="{B1524E23-702B-4787-9456-A26B7CEB3D56}">
            <xm:f>NOT(ISERROR(SEARCH('Listados Datos'!$T$4,AW330)))</xm:f>
            <xm:f>'Listados Datos'!$T$4</xm:f>
            <x14:dxf>
              <font>
                <b/>
                <i val="0"/>
                <color theme="0"/>
              </font>
              <fill>
                <patternFill>
                  <bgColor rgb="FFE26B0A"/>
                </patternFill>
              </fill>
            </x14:dxf>
          </x14:cfRule>
          <x14:cfRule type="containsText" priority="9162" operator="containsText" id="{B149EA44-A611-4706-8DDC-4EC8FDB4FF26}">
            <xm:f>NOT(ISERROR(SEARCH('Listados Datos'!$T$5,AW330)))</xm:f>
            <xm:f>'Listados Datos'!$T$5</xm:f>
            <x14:dxf>
              <font>
                <b/>
                <i val="0"/>
                <color auto="1"/>
              </font>
              <fill>
                <patternFill>
                  <bgColor rgb="FFFFFF00"/>
                </patternFill>
              </fill>
            </x14:dxf>
          </x14:cfRule>
          <x14:cfRule type="containsText" priority="9163" operator="containsText" id="{EF7C4D1C-47A7-43EA-B7A6-A5A648AFFDA7}">
            <xm:f>NOT(ISERROR(SEARCH('Listados Datos'!$T$6,AW330)))</xm:f>
            <xm:f>'Listados Datos'!$T$6</xm:f>
            <x14:dxf>
              <font>
                <b/>
                <i val="0"/>
              </font>
              <fill>
                <patternFill>
                  <bgColor rgb="FF92D050"/>
                </patternFill>
              </fill>
            </x14:dxf>
          </x14:cfRule>
          <xm:sqref>AW330</xm:sqref>
        </x14:conditionalFormatting>
        <x14:conditionalFormatting xmlns:xm="http://schemas.microsoft.com/office/excel/2006/main">
          <x14:cfRule type="containsText" priority="9150" operator="containsText" id="{E9C123FC-F149-442B-B4AC-A3B0E0DF4480}">
            <xm:f>NOT(ISERROR(SEARCH('Listados Datos'!$P$3,AU330)))</xm:f>
            <xm:f>'Listados Datos'!$P$3</xm:f>
            <x14:dxf>
              <fill>
                <patternFill>
                  <bgColor rgb="FF99CC00"/>
                </patternFill>
              </fill>
            </x14:dxf>
          </x14:cfRule>
          <x14:cfRule type="containsText" priority="9151" operator="containsText" id="{CBF61FAE-92A7-4C2F-9959-37564FE4F775}">
            <xm:f>NOT(ISERROR(SEARCH('Listados Datos'!$P$4,AU330)))</xm:f>
            <xm:f>'Listados Datos'!$P$4</xm:f>
            <x14:dxf>
              <fill>
                <patternFill>
                  <bgColor rgb="FF33CC33"/>
                </patternFill>
              </fill>
            </x14:dxf>
          </x14:cfRule>
          <x14:cfRule type="containsText" priority="9152" operator="containsText" id="{39EBCD67-A36B-46C4-B874-7008A805A46A}">
            <xm:f>NOT(ISERROR(SEARCH('Listados Datos'!$P$5,AU330)))</xm:f>
            <xm:f>'Listados Datos'!$P$5</xm:f>
            <x14:dxf>
              <fill>
                <patternFill>
                  <bgColor rgb="FFFFFF00"/>
                </patternFill>
              </fill>
            </x14:dxf>
          </x14:cfRule>
          <x14:cfRule type="containsText" priority="9153" operator="containsText" id="{5046C518-1E50-47BD-B71C-79CC029E751B}">
            <xm:f>NOT(ISERROR(SEARCH('Listados Datos'!$P$6,AU330)))</xm:f>
            <xm:f>'Listados Datos'!$P$6</xm:f>
            <x14:dxf>
              <fill>
                <patternFill>
                  <bgColor rgb="FFFFC000"/>
                </patternFill>
              </fill>
            </x14:dxf>
          </x14:cfRule>
          <x14:cfRule type="containsText" priority="9154" operator="containsText" id="{3ED6431E-88EC-4180-BD62-6219B98E00FD}">
            <xm:f>NOT(ISERROR(SEARCH('Listados Datos'!$P$7,AU330)))</xm:f>
            <xm:f>'Listados Datos'!$P$7</xm:f>
            <x14:dxf>
              <fill>
                <patternFill>
                  <bgColor rgb="FFFF0000"/>
                </patternFill>
              </fill>
            </x14:dxf>
          </x14:cfRule>
          <xm:sqref>AU330</xm:sqref>
        </x14:conditionalFormatting>
        <x14:conditionalFormatting xmlns:xm="http://schemas.microsoft.com/office/excel/2006/main">
          <x14:cfRule type="containsText" priority="9268" operator="containsText" id="{18E35CC7-A997-446A-AE41-7DB56C1E9D5D}">
            <xm:f>NOT(ISERROR(SEARCH('Listados Datos'!$T$3,AE328)))</xm:f>
            <xm:f>'Listados Datos'!$T$3</xm:f>
            <x14:dxf>
              <fill>
                <patternFill patternType="solid">
                  <bgColor rgb="FFC00000"/>
                </patternFill>
              </fill>
            </x14:dxf>
          </x14:cfRule>
          <x14:cfRule type="containsText" priority="9269" operator="containsText" id="{D90469D4-D70F-46A4-A510-1B12E9FB1D6C}">
            <xm:f>NOT(ISERROR(SEARCH('Listados Datos'!$T$4,AE328)))</xm:f>
            <xm:f>'Listados Datos'!$T$4</xm:f>
            <x14:dxf>
              <font>
                <b/>
                <i val="0"/>
                <color theme="0"/>
              </font>
              <fill>
                <patternFill>
                  <bgColor rgb="FFE26B0A"/>
                </patternFill>
              </fill>
            </x14:dxf>
          </x14:cfRule>
          <x14:cfRule type="containsText" priority="9270" operator="containsText" id="{B1C4DAE3-1524-4905-B928-AFB3C84B6994}">
            <xm:f>NOT(ISERROR(SEARCH('Listados Datos'!$T$5,AE328)))</xm:f>
            <xm:f>'Listados Datos'!$T$5</xm:f>
            <x14:dxf>
              <font>
                <b/>
                <i val="0"/>
                <color auto="1"/>
              </font>
              <fill>
                <patternFill>
                  <bgColor rgb="FFFFFF00"/>
                </patternFill>
              </fill>
            </x14:dxf>
          </x14:cfRule>
          <x14:cfRule type="containsText" priority="9271" operator="containsText" id="{8F66854E-2BFB-47BF-90E2-4BC4C5008591}">
            <xm:f>NOT(ISERROR(SEARCH('Listados Datos'!$T$6,AE328)))</xm:f>
            <xm:f>'Listados Datos'!$T$6</xm:f>
            <x14:dxf>
              <font>
                <b/>
                <i val="0"/>
              </font>
              <fill>
                <patternFill>
                  <bgColor rgb="FF92D050"/>
                </patternFill>
              </fill>
            </x14:dxf>
          </x14:cfRule>
          <xm:sqref>AE328:AF329 AE333:AF333</xm:sqref>
        </x14:conditionalFormatting>
        <x14:conditionalFormatting xmlns:xm="http://schemas.microsoft.com/office/excel/2006/main">
          <x14:cfRule type="containsText" priority="9264" operator="containsText" id="{C9182547-1F03-4086-8559-07E778C3AEAC}">
            <xm:f>NOT(ISERROR(SEARCH('Listados Datos'!$T$3,AA328)))</xm:f>
            <xm:f>'Listados Datos'!$T$3</xm:f>
            <x14:dxf>
              <fill>
                <patternFill patternType="solid">
                  <bgColor rgb="FFC00000"/>
                </patternFill>
              </fill>
            </x14:dxf>
          </x14:cfRule>
          <x14:cfRule type="containsText" priority="9265" operator="containsText" id="{DDDCED2F-F50C-4B7D-8720-844A3529E1F9}">
            <xm:f>NOT(ISERROR(SEARCH('Listados Datos'!$T$4,AA328)))</xm:f>
            <xm:f>'Listados Datos'!$T$4</xm:f>
            <x14:dxf>
              <font>
                <b/>
                <i val="0"/>
                <color theme="0"/>
              </font>
              <fill>
                <patternFill>
                  <bgColor rgb="FFE26B0A"/>
                </patternFill>
              </fill>
            </x14:dxf>
          </x14:cfRule>
          <x14:cfRule type="containsText" priority="9266" operator="containsText" id="{DEE8441A-E1D9-493F-859C-CD922FD5770C}">
            <xm:f>NOT(ISERROR(SEARCH('Listados Datos'!$T$5,AA328)))</xm:f>
            <xm:f>'Listados Datos'!$T$5</xm:f>
            <x14:dxf>
              <font>
                <b/>
                <i val="0"/>
                <color auto="1"/>
              </font>
              <fill>
                <patternFill>
                  <bgColor rgb="FFFFFF00"/>
                </patternFill>
              </fill>
            </x14:dxf>
          </x14:cfRule>
          <x14:cfRule type="containsText" priority="9267" operator="containsText" id="{54A3192C-2501-45D8-806E-EC18DD30CAFD}">
            <xm:f>NOT(ISERROR(SEARCH('Listados Datos'!$T$6,AA328)))</xm:f>
            <xm:f>'Listados Datos'!$T$6</xm:f>
            <x14:dxf>
              <font>
                <b/>
                <i val="0"/>
              </font>
              <fill>
                <patternFill>
                  <bgColor rgb="FF92D050"/>
                </patternFill>
              </fill>
            </x14:dxf>
          </x14:cfRule>
          <xm:sqref>AA328:AA329</xm:sqref>
        </x14:conditionalFormatting>
        <x14:conditionalFormatting xmlns:xm="http://schemas.microsoft.com/office/excel/2006/main">
          <x14:cfRule type="containsText" priority="9254" operator="containsText" id="{8ABD5F49-677D-48C6-B77F-AAF13DA8ADA6}">
            <xm:f>NOT(ISERROR(SEARCH('Listados Datos'!$P$3,Y328)))</xm:f>
            <xm:f>'Listados Datos'!$P$3</xm:f>
            <x14:dxf>
              <fill>
                <patternFill>
                  <bgColor rgb="FF99CC00"/>
                </patternFill>
              </fill>
            </x14:dxf>
          </x14:cfRule>
          <x14:cfRule type="containsText" priority="9255" operator="containsText" id="{9FF7E016-1D8E-4B93-874A-71E7955669CE}">
            <xm:f>NOT(ISERROR(SEARCH('Listados Datos'!$P$4,Y328)))</xm:f>
            <xm:f>'Listados Datos'!$P$4</xm:f>
            <x14:dxf>
              <fill>
                <patternFill>
                  <bgColor rgb="FF33CC33"/>
                </patternFill>
              </fill>
            </x14:dxf>
          </x14:cfRule>
          <x14:cfRule type="containsText" priority="9256" operator="containsText" id="{7E82138C-EC44-4310-B8DD-C5CD011A9034}">
            <xm:f>NOT(ISERROR(SEARCH('Listados Datos'!$P$5,Y328)))</xm:f>
            <xm:f>'Listados Datos'!$P$5</xm:f>
            <x14:dxf>
              <fill>
                <patternFill>
                  <bgColor rgb="FFFFFF00"/>
                </patternFill>
              </fill>
            </x14:dxf>
          </x14:cfRule>
          <x14:cfRule type="containsText" priority="9257" operator="containsText" id="{230D8EB2-65F2-457A-8852-128648A88C53}">
            <xm:f>NOT(ISERROR(SEARCH('Listados Datos'!$P$6,Y328)))</xm:f>
            <xm:f>'Listados Datos'!$P$6</xm:f>
            <x14:dxf>
              <fill>
                <patternFill>
                  <bgColor rgb="FFFFC000"/>
                </patternFill>
              </fill>
            </x14:dxf>
          </x14:cfRule>
          <x14:cfRule type="containsText" priority="9258" operator="containsText" id="{61ADCB51-CACD-4703-8177-EB8596728EDB}">
            <xm:f>NOT(ISERROR(SEARCH('Listados Datos'!$P$7,Y328)))</xm:f>
            <xm:f>'Listados Datos'!$P$7</xm:f>
            <x14:dxf>
              <fill>
                <patternFill>
                  <bgColor rgb="FFFF0000"/>
                </patternFill>
              </fill>
            </x14:dxf>
          </x14:cfRule>
          <xm:sqref>Y328:Y329</xm:sqref>
        </x14:conditionalFormatting>
        <x14:conditionalFormatting xmlns:xm="http://schemas.microsoft.com/office/excel/2006/main">
          <x14:cfRule type="containsText" priority="9230" operator="containsText" id="{91379D4E-C6BF-451B-87B1-0A7F44CCD862}">
            <xm:f>NOT(ISERROR(SEARCH('Listados Datos'!$T$3,AW328)))</xm:f>
            <xm:f>'Listados Datos'!$T$3</xm:f>
            <x14:dxf>
              <fill>
                <patternFill patternType="solid">
                  <bgColor rgb="FFC00000"/>
                </patternFill>
              </fill>
            </x14:dxf>
          </x14:cfRule>
          <x14:cfRule type="containsText" priority="9231" operator="containsText" id="{0F86C035-C27A-4829-8C50-D77DB64E0920}">
            <xm:f>NOT(ISERROR(SEARCH('Listados Datos'!$T$4,AW328)))</xm:f>
            <xm:f>'Listados Datos'!$T$4</xm:f>
            <x14:dxf>
              <font>
                <b/>
                <i val="0"/>
                <color theme="0"/>
              </font>
              <fill>
                <patternFill>
                  <bgColor rgb="FFE26B0A"/>
                </patternFill>
              </fill>
            </x14:dxf>
          </x14:cfRule>
          <x14:cfRule type="containsText" priority="9232" operator="containsText" id="{3C846702-9748-45B6-B58E-E27F5D2BD15C}">
            <xm:f>NOT(ISERROR(SEARCH('Listados Datos'!$T$5,AW328)))</xm:f>
            <xm:f>'Listados Datos'!$T$5</xm:f>
            <x14:dxf>
              <font>
                <b/>
                <i val="0"/>
                <color auto="1"/>
              </font>
              <fill>
                <patternFill>
                  <bgColor rgb="FFFFFF00"/>
                </patternFill>
              </fill>
            </x14:dxf>
          </x14:cfRule>
          <x14:cfRule type="containsText" priority="9233" operator="containsText" id="{D068B8E7-12D4-48B5-A3E3-92F20772CEFF}">
            <xm:f>NOT(ISERROR(SEARCH('Listados Datos'!$T$6,AW328)))</xm:f>
            <xm:f>'Listados Datos'!$T$6</xm:f>
            <x14:dxf>
              <font>
                <b/>
                <i val="0"/>
              </font>
              <fill>
                <patternFill>
                  <bgColor rgb="FF92D050"/>
                </patternFill>
              </fill>
            </x14:dxf>
          </x14:cfRule>
          <xm:sqref>AW328</xm:sqref>
        </x14:conditionalFormatting>
        <x14:conditionalFormatting xmlns:xm="http://schemas.microsoft.com/office/excel/2006/main">
          <x14:cfRule type="containsText" priority="9220" operator="containsText" id="{B2C5CD6B-B986-42E7-98D9-D67B031EB23D}">
            <xm:f>NOT(ISERROR(SEARCH('Listados Datos'!$P$3,AU328)))</xm:f>
            <xm:f>'Listados Datos'!$P$3</xm:f>
            <x14:dxf>
              <fill>
                <patternFill>
                  <bgColor rgb="FF99CC00"/>
                </patternFill>
              </fill>
            </x14:dxf>
          </x14:cfRule>
          <x14:cfRule type="containsText" priority="9221" operator="containsText" id="{1F581E14-2653-4E6B-8FBC-B6E5A1088CD2}">
            <xm:f>NOT(ISERROR(SEARCH('Listados Datos'!$P$4,AU328)))</xm:f>
            <xm:f>'Listados Datos'!$P$4</xm:f>
            <x14:dxf>
              <fill>
                <patternFill>
                  <bgColor rgb="FF33CC33"/>
                </patternFill>
              </fill>
            </x14:dxf>
          </x14:cfRule>
          <x14:cfRule type="containsText" priority="9222" operator="containsText" id="{294C2401-B244-4724-AEEA-17C05279C025}">
            <xm:f>NOT(ISERROR(SEARCH('Listados Datos'!$P$5,AU328)))</xm:f>
            <xm:f>'Listados Datos'!$P$5</xm:f>
            <x14:dxf>
              <fill>
                <patternFill>
                  <bgColor rgb="FFFFFF00"/>
                </patternFill>
              </fill>
            </x14:dxf>
          </x14:cfRule>
          <x14:cfRule type="containsText" priority="9223" operator="containsText" id="{DAE13CC7-266C-4DE9-B8B3-D000F18A2F4A}">
            <xm:f>NOT(ISERROR(SEARCH('Listados Datos'!$P$6,AU328)))</xm:f>
            <xm:f>'Listados Datos'!$P$6</xm:f>
            <x14:dxf>
              <fill>
                <patternFill>
                  <bgColor rgb="FFFFC000"/>
                </patternFill>
              </fill>
            </x14:dxf>
          </x14:cfRule>
          <x14:cfRule type="containsText" priority="9224" operator="containsText" id="{B29742CE-3B8E-4E46-A3D2-F6B763590DD8}">
            <xm:f>NOT(ISERROR(SEARCH('Listados Datos'!$P$7,AU328)))</xm:f>
            <xm:f>'Listados Datos'!$P$7</xm:f>
            <x14:dxf>
              <fill>
                <patternFill>
                  <bgColor rgb="FFFF0000"/>
                </patternFill>
              </fill>
            </x14:dxf>
          </x14:cfRule>
          <xm:sqref>AU328</xm:sqref>
        </x14:conditionalFormatting>
        <x14:conditionalFormatting xmlns:xm="http://schemas.microsoft.com/office/excel/2006/main">
          <x14:cfRule type="containsText" priority="9216" operator="containsText" id="{CED8FB4A-BA3A-42F1-B3E2-AF00147E5D10}">
            <xm:f>NOT(ISERROR(SEARCH('Listados Datos'!$T$3,AW329)))</xm:f>
            <xm:f>'Listados Datos'!$T$3</xm:f>
            <x14:dxf>
              <fill>
                <patternFill patternType="solid">
                  <bgColor rgb="FFC00000"/>
                </patternFill>
              </fill>
            </x14:dxf>
          </x14:cfRule>
          <x14:cfRule type="containsText" priority="9217" operator="containsText" id="{CCAD1276-5508-4F38-97A8-36DEEE19AFAE}">
            <xm:f>NOT(ISERROR(SEARCH('Listados Datos'!$T$4,AW329)))</xm:f>
            <xm:f>'Listados Datos'!$T$4</xm:f>
            <x14:dxf>
              <font>
                <b/>
                <i val="0"/>
                <color theme="0"/>
              </font>
              <fill>
                <patternFill>
                  <bgColor rgb="FFE26B0A"/>
                </patternFill>
              </fill>
            </x14:dxf>
          </x14:cfRule>
          <x14:cfRule type="containsText" priority="9218" operator="containsText" id="{47C3C246-9EF7-4C4B-9CE6-FBAD3B58808D}">
            <xm:f>NOT(ISERROR(SEARCH('Listados Datos'!$T$5,AW329)))</xm:f>
            <xm:f>'Listados Datos'!$T$5</xm:f>
            <x14:dxf>
              <font>
                <b/>
                <i val="0"/>
                <color auto="1"/>
              </font>
              <fill>
                <patternFill>
                  <bgColor rgb="FFFFFF00"/>
                </patternFill>
              </fill>
            </x14:dxf>
          </x14:cfRule>
          <x14:cfRule type="containsText" priority="9219" operator="containsText" id="{D84A4228-6D10-4939-AF8B-62F356F36A0D}">
            <xm:f>NOT(ISERROR(SEARCH('Listados Datos'!$T$6,AW329)))</xm:f>
            <xm:f>'Listados Datos'!$T$6</xm:f>
            <x14:dxf>
              <font>
                <b/>
                <i val="0"/>
              </font>
              <fill>
                <patternFill>
                  <bgColor rgb="FF92D050"/>
                </patternFill>
              </fill>
            </x14:dxf>
          </x14:cfRule>
          <xm:sqref>AW329</xm:sqref>
        </x14:conditionalFormatting>
        <x14:conditionalFormatting xmlns:xm="http://schemas.microsoft.com/office/excel/2006/main">
          <x14:cfRule type="containsText" priority="9206" operator="containsText" id="{6EE4DBDC-C381-4FCA-9917-818E2107F2FF}">
            <xm:f>NOT(ISERROR(SEARCH('Listados Datos'!$P$3,AU329)))</xm:f>
            <xm:f>'Listados Datos'!$P$3</xm:f>
            <x14:dxf>
              <fill>
                <patternFill>
                  <bgColor rgb="FF99CC00"/>
                </patternFill>
              </fill>
            </x14:dxf>
          </x14:cfRule>
          <x14:cfRule type="containsText" priority="9207" operator="containsText" id="{C145C349-499D-4F72-8378-8D9A9ABB4AE0}">
            <xm:f>NOT(ISERROR(SEARCH('Listados Datos'!$P$4,AU329)))</xm:f>
            <xm:f>'Listados Datos'!$P$4</xm:f>
            <x14:dxf>
              <fill>
                <patternFill>
                  <bgColor rgb="FF33CC33"/>
                </patternFill>
              </fill>
            </x14:dxf>
          </x14:cfRule>
          <x14:cfRule type="containsText" priority="9208" operator="containsText" id="{FBF09B9D-6636-42F1-BB58-7736B08FF051}">
            <xm:f>NOT(ISERROR(SEARCH('Listados Datos'!$P$5,AU329)))</xm:f>
            <xm:f>'Listados Datos'!$P$5</xm:f>
            <x14:dxf>
              <fill>
                <patternFill>
                  <bgColor rgb="FFFFFF00"/>
                </patternFill>
              </fill>
            </x14:dxf>
          </x14:cfRule>
          <x14:cfRule type="containsText" priority="9209" operator="containsText" id="{74C21C4B-3101-4AEE-947F-2888F6CF3966}">
            <xm:f>NOT(ISERROR(SEARCH('Listados Datos'!$P$6,AU329)))</xm:f>
            <xm:f>'Listados Datos'!$P$6</xm:f>
            <x14:dxf>
              <fill>
                <patternFill>
                  <bgColor rgb="FFFFC000"/>
                </patternFill>
              </fill>
            </x14:dxf>
          </x14:cfRule>
          <x14:cfRule type="containsText" priority="9210" operator="containsText" id="{A26BA1D7-DA9B-4601-88AC-DCFCB2B39B34}">
            <xm:f>NOT(ISERROR(SEARCH('Listados Datos'!$P$7,AU329)))</xm:f>
            <xm:f>'Listados Datos'!$P$7</xm:f>
            <x14:dxf>
              <fill>
                <patternFill>
                  <bgColor rgb="FFFF0000"/>
                </patternFill>
              </fill>
            </x14:dxf>
          </x14:cfRule>
          <xm:sqref>AU329</xm:sqref>
        </x14:conditionalFormatting>
        <x14:conditionalFormatting xmlns:xm="http://schemas.microsoft.com/office/excel/2006/main">
          <x14:cfRule type="containsText" priority="9066" operator="containsText" id="{2CA3CFFA-6ED6-4393-BDF4-982A70C71007}">
            <xm:f>NOT(ISERROR(SEARCH('Listados Datos'!$T$3,AW339)))</xm:f>
            <xm:f>'Listados Datos'!$T$3</xm:f>
            <x14:dxf>
              <fill>
                <patternFill patternType="solid">
                  <bgColor rgb="FFC00000"/>
                </patternFill>
              </fill>
            </x14:dxf>
          </x14:cfRule>
          <x14:cfRule type="containsText" priority="9067" operator="containsText" id="{A6B8082F-D180-40E6-8618-51C95282F4DC}">
            <xm:f>NOT(ISERROR(SEARCH('Listados Datos'!$T$4,AW339)))</xm:f>
            <xm:f>'Listados Datos'!$T$4</xm:f>
            <x14:dxf>
              <font>
                <b/>
                <i val="0"/>
                <color theme="0"/>
              </font>
              <fill>
                <patternFill>
                  <bgColor rgb="FFE26B0A"/>
                </patternFill>
              </fill>
            </x14:dxf>
          </x14:cfRule>
          <x14:cfRule type="containsText" priority="9068" operator="containsText" id="{EBB3E4A1-0E29-406C-A8F8-211466C9F206}">
            <xm:f>NOT(ISERROR(SEARCH('Listados Datos'!$T$5,AW339)))</xm:f>
            <xm:f>'Listados Datos'!$T$5</xm:f>
            <x14:dxf>
              <font>
                <b/>
                <i val="0"/>
                <color auto="1"/>
              </font>
              <fill>
                <patternFill>
                  <bgColor rgb="FFFFFF00"/>
                </patternFill>
              </fill>
            </x14:dxf>
          </x14:cfRule>
          <x14:cfRule type="containsText" priority="9069" operator="containsText" id="{4DFD16BC-158D-4899-8159-BD0281765E50}">
            <xm:f>NOT(ISERROR(SEARCH('Listados Datos'!$T$6,AW339)))</xm:f>
            <xm:f>'Listados Datos'!$T$6</xm:f>
            <x14:dxf>
              <font>
                <b/>
                <i val="0"/>
              </font>
              <fill>
                <patternFill>
                  <bgColor rgb="FF92D050"/>
                </patternFill>
              </fill>
            </x14:dxf>
          </x14:cfRule>
          <xm:sqref>AW339</xm:sqref>
        </x14:conditionalFormatting>
        <x14:conditionalFormatting xmlns:xm="http://schemas.microsoft.com/office/excel/2006/main">
          <x14:cfRule type="containsText" priority="9056" operator="containsText" id="{03ABBD66-62A0-4135-9956-279C96D02A91}">
            <xm:f>NOT(ISERROR(SEARCH('Listados Datos'!$P$3,AU339)))</xm:f>
            <xm:f>'Listados Datos'!$P$3</xm:f>
            <x14:dxf>
              <fill>
                <patternFill>
                  <bgColor rgb="FF99CC00"/>
                </patternFill>
              </fill>
            </x14:dxf>
          </x14:cfRule>
          <x14:cfRule type="containsText" priority="9057" operator="containsText" id="{43379D33-BAA1-41C6-9D15-67F2CCF39245}">
            <xm:f>NOT(ISERROR(SEARCH('Listados Datos'!$P$4,AU339)))</xm:f>
            <xm:f>'Listados Datos'!$P$4</xm:f>
            <x14:dxf>
              <fill>
                <patternFill>
                  <bgColor rgb="FF33CC33"/>
                </patternFill>
              </fill>
            </x14:dxf>
          </x14:cfRule>
          <x14:cfRule type="containsText" priority="9058" operator="containsText" id="{66823555-B725-4195-8A96-E2349E921A36}">
            <xm:f>NOT(ISERROR(SEARCH('Listados Datos'!$P$5,AU339)))</xm:f>
            <xm:f>'Listados Datos'!$P$5</xm:f>
            <x14:dxf>
              <fill>
                <patternFill>
                  <bgColor rgb="FFFFFF00"/>
                </patternFill>
              </fill>
            </x14:dxf>
          </x14:cfRule>
          <x14:cfRule type="containsText" priority="9059" operator="containsText" id="{EB7F1F0B-BC62-4761-863C-490A16148F97}">
            <xm:f>NOT(ISERROR(SEARCH('Listados Datos'!$P$6,AU339)))</xm:f>
            <xm:f>'Listados Datos'!$P$6</xm:f>
            <x14:dxf>
              <fill>
                <patternFill>
                  <bgColor rgb="FFFFC000"/>
                </patternFill>
              </fill>
            </x14:dxf>
          </x14:cfRule>
          <x14:cfRule type="containsText" priority="9060" operator="containsText" id="{B3EDD1EF-F709-473E-B0F8-CA235DB0B5A5}">
            <xm:f>NOT(ISERROR(SEARCH('Listados Datos'!$P$7,AU339)))</xm:f>
            <xm:f>'Listados Datos'!$P$7</xm:f>
            <x14:dxf>
              <fill>
                <patternFill>
                  <bgColor rgb="FFFF0000"/>
                </patternFill>
              </fill>
            </x14:dxf>
          </x14:cfRule>
          <xm:sqref>AU339</xm:sqref>
        </x14:conditionalFormatting>
        <x14:conditionalFormatting xmlns:xm="http://schemas.microsoft.com/office/excel/2006/main">
          <x14:cfRule type="containsText" priority="9188" operator="containsText" id="{1CBF306A-72EC-48AA-B47B-01DC5A6BB839}">
            <xm:f>NOT(ISERROR(SEARCH('Listados Datos'!$T$3,AE330)))</xm:f>
            <xm:f>'Listados Datos'!$T$3</xm:f>
            <x14:dxf>
              <fill>
                <patternFill patternType="solid">
                  <bgColor rgb="FFC00000"/>
                </patternFill>
              </fill>
            </x14:dxf>
          </x14:cfRule>
          <x14:cfRule type="containsText" priority="9189" operator="containsText" id="{B26EFEF3-07C3-4F39-825A-8D3FFE25AC31}">
            <xm:f>NOT(ISERROR(SEARCH('Listados Datos'!$T$4,AE330)))</xm:f>
            <xm:f>'Listados Datos'!$T$4</xm:f>
            <x14:dxf>
              <font>
                <b/>
                <i val="0"/>
                <color theme="0"/>
              </font>
              <fill>
                <patternFill>
                  <bgColor rgb="FFE26B0A"/>
                </patternFill>
              </fill>
            </x14:dxf>
          </x14:cfRule>
          <x14:cfRule type="containsText" priority="9190" operator="containsText" id="{1BC9D8A6-60D1-4CFC-8920-E472B8DEA37A}">
            <xm:f>NOT(ISERROR(SEARCH('Listados Datos'!$T$5,AE330)))</xm:f>
            <xm:f>'Listados Datos'!$T$5</xm:f>
            <x14:dxf>
              <font>
                <b/>
                <i val="0"/>
                <color auto="1"/>
              </font>
              <fill>
                <patternFill>
                  <bgColor rgb="FFFFFF00"/>
                </patternFill>
              </fill>
            </x14:dxf>
          </x14:cfRule>
          <x14:cfRule type="containsText" priority="9191" operator="containsText" id="{32889C55-FC5B-4F4D-B22F-36A2C5B1E88D}">
            <xm:f>NOT(ISERROR(SEARCH('Listados Datos'!$T$6,AE330)))</xm:f>
            <xm:f>'Listados Datos'!$T$6</xm:f>
            <x14:dxf>
              <font>
                <b/>
                <i val="0"/>
              </font>
              <fill>
                <patternFill>
                  <bgColor rgb="FF92D050"/>
                </patternFill>
              </fill>
            </x14:dxf>
          </x14:cfRule>
          <xm:sqref>AE330:AF331</xm:sqref>
        </x14:conditionalFormatting>
        <x14:conditionalFormatting xmlns:xm="http://schemas.microsoft.com/office/excel/2006/main">
          <x14:cfRule type="containsText" priority="9184" operator="containsText" id="{34645D7B-AEF3-4EDD-BF1C-985F5FA5BB28}">
            <xm:f>NOT(ISERROR(SEARCH('Listados Datos'!$T$3,AA330)))</xm:f>
            <xm:f>'Listados Datos'!$T$3</xm:f>
            <x14:dxf>
              <fill>
                <patternFill patternType="solid">
                  <bgColor rgb="FFC00000"/>
                </patternFill>
              </fill>
            </x14:dxf>
          </x14:cfRule>
          <x14:cfRule type="containsText" priority="9185" operator="containsText" id="{06BC0CCD-6EC7-4957-8368-8DED00C990FD}">
            <xm:f>NOT(ISERROR(SEARCH('Listados Datos'!$T$4,AA330)))</xm:f>
            <xm:f>'Listados Datos'!$T$4</xm:f>
            <x14:dxf>
              <font>
                <b/>
                <i val="0"/>
                <color theme="0"/>
              </font>
              <fill>
                <patternFill>
                  <bgColor rgb="FFE26B0A"/>
                </patternFill>
              </fill>
            </x14:dxf>
          </x14:cfRule>
          <x14:cfRule type="containsText" priority="9186" operator="containsText" id="{774DC7BC-3424-460E-A7C7-31D8D41B4664}">
            <xm:f>NOT(ISERROR(SEARCH('Listados Datos'!$T$5,AA330)))</xm:f>
            <xm:f>'Listados Datos'!$T$5</xm:f>
            <x14:dxf>
              <font>
                <b/>
                <i val="0"/>
                <color auto="1"/>
              </font>
              <fill>
                <patternFill>
                  <bgColor rgb="FFFFFF00"/>
                </patternFill>
              </fill>
            </x14:dxf>
          </x14:cfRule>
          <x14:cfRule type="containsText" priority="9187" operator="containsText" id="{14388CED-B92B-4C3B-8BB5-045BAFB51569}">
            <xm:f>NOT(ISERROR(SEARCH('Listados Datos'!$T$6,AA330)))</xm:f>
            <xm:f>'Listados Datos'!$T$6</xm:f>
            <x14:dxf>
              <font>
                <b/>
                <i val="0"/>
              </font>
              <fill>
                <patternFill>
                  <bgColor rgb="FF92D050"/>
                </patternFill>
              </fill>
            </x14:dxf>
          </x14:cfRule>
          <xm:sqref>AA330:AA331</xm:sqref>
        </x14:conditionalFormatting>
        <x14:conditionalFormatting xmlns:xm="http://schemas.microsoft.com/office/excel/2006/main">
          <x14:cfRule type="containsText" priority="9174" operator="containsText" id="{2BDDD325-4519-4F76-B6CA-5B59271922B0}">
            <xm:f>NOT(ISERROR(SEARCH('Listados Datos'!$P$3,Y330)))</xm:f>
            <xm:f>'Listados Datos'!$P$3</xm:f>
            <x14:dxf>
              <fill>
                <patternFill>
                  <bgColor rgb="FF99CC00"/>
                </patternFill>
              </fill>
            </x14:dxf>
          </x14:cfRule>
          <x14:cfRule type="containsText" priority="9175" operator="containsText" id="{7C301AE9-226A-4DCA-A8AA-D70E0C8E33C6}">
            <xm:f>NOT(ISERROR(SEARCH('Listados Datos'!$P$4,Y330)))</xm:f>
            <xm:f>'Listados Datos'!$P$4</xm:f>
            <x14:dxf>
              <fill>
                <patternFill>
                  <bgColor rgb="FF33CC33"/>
                </patternFill>
              </fill>
            </x14:dxf>
          </x14:cfRule>
          <x14:cfRule type="containsText" priority="9176" operator="containsText" id="{168EB9B6-3777-4C49-846C-217B5C264146}">
            <xm:f>NOT(ISERROR(SEARCH('Listados Datos'!$P$5,Y330)))</xm:f>
            <xm:f>'Listados Datos'!$P$5</xm:f>
            <x14:dxf>
              <fill>
                <patternFill>
                  <bgColor rgb="FFFFFF00"/>
                </patternFill>
              </fill>
            </x14:dxf>
          </x14:cfRule>
          <x14:cfRule type="containsText" priority="9177" operator="containsText" id="{A2A1D8B9-F857-4F6B-B3AC-F93587036A56}">
            <xm:f>NOT(ISERROR(SEARCH('Listados Datos'!$P$6,Y330)))</xm:f>
            <xm:f>'Listados Datos'!$P$6</xm:f>
            <x14:dxf>
              <fill>
                <patternFill>
                  <bgColor rgb="FFFFC000"/>
                </patternFill>
              </fill>
            </x14:dxf>
          </x14:cfRule>
          <x14:cfRule type="containsText" priority="9178" operator="containsText" id="{72F2DF59-490B-43B9-A6AE-56B61FA9AD2F}">
            <xm:f>NOT(ISERROR(SEARCH('Listados Datos'!$P$7,Y330)))</xm:f>
            <xm:f>'Listados Datos'!$P$7</xm:f>
            <x14:dxf>
              <fill>
                <patternFill>
                  <bgColor rgb="FFFF0000"/>
                </patternFill>
              </fill>
            </x14:dxf>
          </x14:cfRule>
          <xm:sqref>Y330:Y331</xm:sqref>
        </x14:conditionalFormatting>
        <x14:conditionalFormatting xmlns:xm="http://schemas.microsoft.com/office/excel/2006/main">
          <x14:cfRule type="containsText" priority="9024" operator="containsText" id="{4ECE6F9F-21EE-44BE-BE99-E45E35151C8C}">
            <xm:f>NOT(ISERROR(SEARCH('Listados Datos'!$T$3,AW336)))</xm:f>
            <xm:f>'Listados Datos'!$T$3</xm:f>
            <x14:dxf>
              <fill>
                <patternFill patternType="solid">
                  <bgColor rgb="FFC00000"/>
                </patternFill>
              </fill>
            </x14:dxf>
          </x14:cfRule>
          <x14:cfRule type="containsText" priority="9025" operator="containsText" id="{7CF2AE5D-BC62-4068-998C-EFCA530C3FDE}">
            <xm:f>NOT(ISERROR(SEARCH('Listados Datos'!$T$4,AW336)))</xm:f>
            <xm:f>'Listados Datos'!$T$4</xm:f>
            <x14:dxf>
              <font>
                <b/>
                <i val="0"/>
                <color theme="0"/>
              </font>
              <fill>
                <patternFill>
                  <bgColor rgb="FFE26B0A"/>
                </patternFill>
              </fill>
            </x14:dxf>
          </x14:cfRule>
          <x14:cfRule type="containsText" priority="9026" operator="containsText" id="{74FCE2BD-9B04-4D91-8A5B-A30A30A52937}">
            <xm:f>NOT(ISERROR(SEARCH('Listados Datos'!$T$5,AW336)))</xm:f>
            <xm:f>'Listados Datos'!$T$5</xm:f>
            <x14:dxf>
              <font>
                <b/>
                <i val="0"/>
                <color auto="1"/>
              </font>
              <fill>
                <patternFill>
                  <bgColor rgb="FFFFFF00"/>
                </patternFill>
              </fill>
            </x14:dxf>
          </x14:cfRule>
          <x14:cfRule type="containsText" priority="9027" operator="containsText" id="{3F40C2F2-99F3-4FEA-9CD0-497B7306D9F0}">
            <xm:f>NOT(ISERROR(SEARCH('Listados Datos'!$T$6,AW336)))</xm:f>
            <xm:f>'Listados Datos'!$T$6</xm:f>
            <x14:dxf>
              <font>
                <b/>
                <i val="0"/>
              </font>
              <fill>
                <patternFill>
                  <bgColor rgb="FF92D050"/>
                </patternFill>
              </fill>
            </x14:dxf>
          </x14:cfRule>
          <xm:sqref>AW336</xm:sqref>
        </x14:conditionalFormatting>
        <x14:conditionalFormatting xmlns:xm="http://schemas.microsoft.com/office/excel/2006/main">
          <x14:cfRule type="containsText" priority="9014" operator="containsText" id="{A3D42C4F-4C7A-4643-84F5-7E243AAB0F31}">
            <xm:f>NOT(ISERROR(SEARCH('Listados Datos'!$P$3,AU336)))</xm:f>
            <xm:f>'Listados Datos'!$P$3</xm:f>
            <x14:dxf>
              <fill>
                <patternFill>
                  <bgColor rgb="FF99CC00"/>
                </patternFill>
              </fill>
            </x14:dxf>
          </x14:cfRule>
          <x14:cfRule type="containsText" priority="9015" operator="containsText" id="{26F181C8-45DD-4C2E-8E7A-B509751CCCCA}">
            <xm:f>NOT(ISERROR(SEARCH('Listados Datos'!$P$4,AU336)))</xm:f>
            <xm:f>'Listados Datos'!$P$4</xm:f>
            <x14:dxf>
              <fill>
                <patternFill>
                  <bgColor rgb="FF33CC33"/>
                </patternFill>
              </fill>
            </x14:dxf>
          </x14:cfRule>
          <x14:cfRule type="containsText" priority="9016" operator="containsText" id="{D42D801D-A42F-401D-BE8A-51C800A48052}">
            <xm:f>NOT(ISERROR(SEARCH('Listados Datos'!$P$5,AU336)))</xm:f>
            <xm:f>'Listados Datos'!$P$5</xm:f>
            <x14:dxf>
              <fill>
                <patternFill>
                  <bgColor rgb="FFFFFF00"/>
                </patternFill>
              </fill>
            </x14:dxf>
          </x14:cfRule>
          <x14:cfRule type="containsText" priority="9017" operator="containsText" id="{DF9D9977-E3A0-4489-A81E-EBC92464490D}">
            <xm:f>NOT(ISERROR(SEARCH('Listados Datos'!$P$6,AU336)))</xm:f>
            <xm:f>'Listados Datos'!$P$6</xm:f>
            <x14:dxf>
              <fill>
                <patternFill>
                  <bgColor rgb="FFFFC000"/>
                </patternFill>
              </fill>
            </x14:dxf>
          </x14:cfRule>
          <x14:cfRule type="containsText" priority="9018" operator="containsText" id="{A61C3DF9-B6FD-4D3D-B6B2-5560B105B0B0}">
            <xm:f>NOT(ISERROR(SEARCH('Listados Datos'!$P$7,AU336)))</xm:f>
            <xm:f>'Listados Datos'!$P$7</xm:f>
            <x14:dxf>
              <fill>
                <patternFill>
                  <bgColor rgb="FFFF0000"/>
                </patternFill>
              </fill>
            </x14:dxf>
          </x14:cfRule>
          <xm:sqref>AU336</xm:sqref>
        </x14:conditionalFormatting>
        <x14:conditionalFormatting xmlns:xm="http://schemas.microsoft.com/office/excel/2006/main">
          <x14:cfRule type="containsText" priority="9146" operator="containsText" id="{0A39DA83-D33B-461A-B92A-4AFD6AC0DD63}">
            <xm:f>NOT(ISERROR(SEARCH('Listados Datos'!$T$3,AW331)))</xm:f>
            <xm:f>'Listados Datos'!$T$3</xm:f>
            <x14:dxf>
              <fill>
                <patternFill patternType="solid">
                  <bgColor rgb="FFC00000"/>
                </patternFill>
              </fill>
            </x14:dxf>
          </x14:cfRule>
          <x14:cfRule type="containsText" priority="9147" operator="containsText" id="{E91D0B2D-8A96-408D-9939-D4E2453491F2}">
            <xm:f>NOT(ISERROR(SEARCH('Listados Datos'!$T$4,AW331)))</xm:f>
            <xm:f>'Listados Datos'!$T$4</xm:f>
            <x14:dxf>
              <font>
                <b/>
                <i val="0"/>
                <color theme="0"/>
              </font>
              <fill>
                <patternFill>
                  <bgColor rgb="FFE26B0A"/>
                </patternFill>
              </fill>
            </x14:dxf>
          </x14:cfRule>
          <x14:cfRule type="containsText" priority="9148" operator="containsText" id="{EE69A34B-B574-4533-8443-791EE4426A00}">
            <xm:f>NOT(ISERROR(SEARCH('Listados Datos'!$T$5,AW331)))</xm:f>
            <xm:f>'Listados Datos'!$T$5</xm:f>
            <x14:dxf>
              <font>
                <b/>
                <i val="0"/>
                <color auto="1"/>
              </font>
              <fill>
                <patternFill>
                  <bgColor rgb="FFFFFF00"/>
                </patternFill>
              </fill>
            </x14:dxf>
          </x14:cfRule>
          <x14:cfRule type="containsText" priority="9149" operator="containsText" id="{F186B1F2-250D-45E5-96C8-1C1DDB2F2988}">
            <xm:f>NOT(ISERROR(SEARCH('Listados Datos'!$T$6,AW331)))</xm:f>
            <xm:f>'Listados Datos'!$T$6</xm:f>
            <x14:dxf>
              <font>
                <b/>
                <i val="0"/>
              </font>
              <fill>
                <patternFill>
                  <bgColor rgb="FF92D050"/>
                </patternFill>
              </fill>
            </x14:dxf>
          </x14:cfRule>
          <xm:sqref>AW331</xm:sqref>
        </x14:conditionalFormatting>
        <x14:conditionalFormatting xmlns:xm="http://schemas.microsoft.com/office/excel/2006/main">
          <x14:cfRule type="containsText" priority="9136" operator="containsText" id="{772A4AB3-2D88-45E2-9B58-C5F3B193AB63}">
            <xm:f>NOT(ISERROR(SEARCH('Listados Datos'!$P$3,AU331)))</xm:f>
            <xm:f>'Listados Datos'!$P$3</xm:f>
            <x14:dxf>
              <fill>
                <patternFill>
                  <bgColor rgb="FF99CC00"/>
                </patternFill>
              </fill>
            </x14:dxf>
          </x14:cfRule>
          <x14:cfRule type="containsText" priority="9137" operator="containsText" id="{192BFBF3-96AF-4472-B6E7-A2E7C4083DFA}">
            <xm:f>NOT(ISERROR(SEARCH('Listados Datos'!$P$4,AU331)))</xm:f>
            <xm:f>'Listados Datos'!$P$4</xm:f>
            <x14:dxf>
              <fill>
                <patternFill>
                  <bgColor rgb="FF33CC33"/>
                </patternFill>
              </fill>
            </x14:dxf>
          </x14:cfRule>
          <x14:cfRule type="containsText" priority="9138" operator="containsText" id="{3F8266DC-D1C7-48C2-8240-94CA06AFAB15}">
            <xm:f>NOT(ISERROR(SEARCH('Listados Datos'!$P$5,AU331)))</xm:f>
            <xm:f>'Listados Datos'!$P$5</xm:f>
            <x14:dxf>
              <fill>
                <patternFill>
                  <bgColor rgb="FFFFFF00"/>
                </patternFill>
              </fill>
            </x14:dxf>
          </x14:cfRule>
          <x14:cfRule type="containsText" priority="9139" operator="containsText" id="{70CD732F-989C-4A36-B3F3-DB3C214364AE}">
            <xm:f>NOT(ISERROR(SEARCH('Listados Datos'!$P$6,AU331)))</xm:f>
            <xm:f>'Listados Datos'!$P$6</xm:f>
            <x14:dxf>
              <fill>
                <patternFill>
                  <bgColor rgb="FFFFC000"/>
                </patternFill>
              </fill>
            </x14:dxf>
          </x14:cfRule>
          <x14:cfRule type="containsText" priority="9140" operator="containsText" id="{E083879D-EC0C-4E4C-93AA-0AE71EDD9139}">
            <xm:f>NOT(ISERROR(SEARCH('Listados Datos'!$P$7,AU331)))</xm:f>
            <xm:f>'Listados Datos'!$P$7</xm:f>
            <x14:dxf>
              <fill>
                <patternFill>
                  <bgColor rgb="FFFF0000"/>
                </patternFill>
              </fill>
            </x14:dxf>
          </x14:cfRule>
          <xm:sqref>AU331</xm:sqref>
        </x14:conditionalFormatting>
        <x14:conditionalFormatting xmlns:xm="http://schemas.microsoft.com/office/excel/2006/main">
          <x14:cfRule type="containsText" priority="9132" operator="containsText" id="{C20174CE-2F5A-4418-831D-45345AB46CE6}">
            <xm:f>NOT(ISERROR(SEARCH('Listados Datos'!$T$3,AE334)))</xm:f>
            <xm:f>'Listados Datos'!$T$3</xm:f>
            <x14:dxf>
              <fill>
                <patternFill patternType="solid">
                  <bgColor rgb="FFC00000"/>
                </patternFill>
              </fill>
            </x14:dxf>
          </x14:cfRule>
          <x14:cfRule type="containsText" priority="9133" operator="containsText" id="{F92F7201-2D0E-42A9-8D5D-DF3031AE0D59}">
            <xm:f>NOT(ISERROR(SEARCH('Listados Datos'!$T$4,AE334)))</xm:f>
            <xm:f>'Listados Datos'!$T$4</xm:f>
            <x14:dxf>
              <font>
                <b/>
                <i val="0"/>
                <color theme="0"/>
              </font>
              <fill>
                <patternFill>
                  <bgColor rgb="FFE26B0A"/>
                </patternFill>
              </fill>
            </x14:dxf>
          </x14:cfRule>
          <x14:cfRule type="containsText" priority="9134" operator="containsText" id="{C6A733B5-89D4-4984-B2CE-5EFCB1C5A66C}">
            <xm:f>NOT(ISERROR(SEARCH('Listados Datos'!$T$5,AE334)))</xm:f>
            <xm:f>'Listados Datos'!$T$5</xm:f>
            <x14:dxf>
              <font>
                <b/>
                <i val="0"/>
                <color auto="1"/>
              </font>
              <fill>
                <patternFill>
                  <bgColor rgb="FFFFFF00"/>
                </patternFill>
              </fill>
            </x14:dxf>
          </x14:cfRule>
          <x14:cfRule type="containsText" priority="9135" operator="containsText" id="{8CC1FF40-2E15-404E-8BA2-09B5378B8E71}">
            <xm:f>NOT(ISERROR(SEARCH('Listados Datos'!$T$6,AE334)))</xm:f>
            <xm:f>'Listados Datos'!$T$6</xm:f>
            <x14:dxf>
              <font>
                <b/>
                <i val="0"/>
              </font>
              <fill>
                <patternFill>
                  <bgColor rgb="FF92D050"/>
                </patternFill>
              </fill>
            </x14:dxf>
          </x14:cfRule>
          <xm:sqref>AE334:AF335 AE339:AF339</xm:sqref>
        </x14:conditionalFormatting>
        <x14:conditionalFormatting xmlns:xm="http://schemas.microsoft.com/office/excel/2006/main">
          <x14:cfRule type="containsText" priority="9128" operator="containsText" id="{8F5B5325-313B-4DF9-AC9C-F48354AF7005}">
            <xm:f>NOT(ISERROR(SEARCH('Listados Datos'!$T$3,AA334)))</xm:f>
            <xm:f>'Listados Datos'!$T$3</xm:f>
            <x14:dxf>
              <fill>
                <patternFill patternType="solid">
                  <bgColor rgb="FFC00000"/>
                </patternFill>
              </fill>
            </x14:dxf>
          </x14:cfRule>
          <x14:cfRule type="containsText" priority="9129" operator="containsText" id="{897D064A-7174-4260-AE37-D51432889379}">
            <xm:f>NOT(ISERROR(SEARCH('Listados Datos'!$T$4,AA334)))</xm:f>
            <xm:f>'Listados Datos'!$T$4</xm:f>
            <x14:dxf>
              <font>
                <b/>
                <i val="0"/>
                <color theme="0"/>
              </font>
              <fill>
                <patternFill>
                  <bgColor rgb="FFE26B0A"/>
                </patternFill>
              </fill>
            </x14:dxf>
          </x14:cfRule>
          <x14:cfRule type="containsText" priority="9130" operator="containsText" id="{4E249E82-05A1-4B2F-889F-D99F72E99DBA}">
            <xm:f>NOT(ISERROR(SEARCH('Listados Datos'!$T$5,AA334)))</xm:f>
            <xm:f>'Listados Datos'!$T$5</xm:f>
            <x14:dxf>
              <font>
                <b/>
                <i val="0"/>
                <color auto="1"/>
              </font>
              <fill>
                <patternFill>
                  <bgColor rgb="FFFFFF00"/>
                </patternFill>
              </fill>
            </x14:dxf>
          </x14:cfRule>
          <x14:cfRule type="containsText" priority="9131" operator="containsText" id="{8D2E5FFC-6B03-4CFB-AEAA-6F1CAFEF1EBA}">
            <xm:f>NOT(ISERROR(SEARCH('Listados Datos'!$T$6,AA334)))</xm:f>
            <xm:f>'Listados Datos'!$T$6</xm:f>
            <x14:dxf>
              <font>
                <b/>
                <i val="0"/>
              </font>
              <fill>
                <patternFill>
                  <bgColor rgb="FF92D050"/>
                </patternFill>
              </fill>
            </x14:dxf>
          </x14:cfRule>
          <xm:sqref>AA334:AA335</xm:sqref>
        </x14:conditionalFormatting>
        <x14:conditionalFormatting xmlns:xm="http://schemas.microsoft.com/office/excel/2006/main">
          <x14:cfRule type="containsText" priority="9118" operator="containsText" id="{BCA1CE57-9378-40D4-9B08-09AD234BC990}">
            <xm:f>NOT(ISERROR(SEARCH('Listados Datos'!$P$3,Y334)))</xm:f>
            <xm:f>'Listados Datos'!$P$3</xm:f>
            <x14:dxf>
              <fill>
                <patternFill>
                  <bgColor rgb="FF99CC00"/>
                </patternFill>
              </fill>
            </x14:dxf>
          </x14:cfRule>
          <x14:cfRule type="containsText" priority="9119" operator="containsText" id="{4D4158DF-5FF5-4B40-977D-29AF697B6546}">
            <xm:f>NOT(ISERROR(SEARCH('Listados Datos'!$P$4,Y334)))</xm:f>
            <xm:f>'Listados Datos'!$P$4</xm:f>
            <x14:dxf>
              <fill>
                <patternFill>
                  <bgColor rgb="FF33CC33"/>
                </patternFill>
              </fill>
            </x14:dxf>
          </x14:cfRule>
          <x14:cfRule type="containsText" priority="9120" operator="containsText" id="{15356258-FFF7-436B-8B77-1ECA8CA65068}">
            <xm:f>NOT(ISERROR(SEARCH('Listados Datos'!$P$5,Y334)))</xm:f>
            <xm:f>'Listados Datos'!$P$5</xm:f>
            <x14:dxf>
              <fill>
                <patternFill>
                  <bgColor rgb="FFFFFF00"/>
                </patternFill>
              </fill>
            </x14:dxf>
          </x14:cfRule>
          <x14:cfRule type="containsText" priority="9121" operator="containsText" id="{C93F1D1C-13FE-4011-ACD6-3F93B21F11E7}">
            <xm:f>NOT(ISERROR(SEARCH('Listados Datos'!$P$6,Y334)))</xm:f>
            <xm:f>'Listados Datos'!$P$6</xm:f>
            <x14:dxf>
              <fill>
                <patternFill>
                  <bgColor rgb="FFFFC000"/>
                </patternFill>
              </fill>
            </x14:dxf>
          </x14:cfRule>
          <x14:cfRule type="containsText" priority="9122" operator="containsText" id="{1E6A2E5A-A09F-417E-891C-0BCD66148A4B}">
            <xm:f>NOT(ISERROR(SEARCH('Listados Datos'!$P$7,Y334)))</xm:f>
            <xm:f>'Listados Datos'!$P$7</xm:f>
            <x14:dxf>
              <fill>
                <patternFill>
                  <bgColor rgb="FFFF0000"/>
                </patternFill>
              </fill>
            </x14:dxf>
          </x14:cfRule>
          <xm:sqref>Y334:Y335</xm:sqref>
        </x14:conditionalFormatting>
        <x14:conditionalFormatting xmlns:xm="http://schemas.microsoft.com/office/excel/2006/main">
          <x14:cfRule type="containsText" priority="9094" operator="containsText" id="{E5ADEC93-E1D7-4757-B668-E52C43249BC6}">
            <xm:f>NOT(ISERROR(SEARCH('Listados Datos'!$T$3,AW334)))</xm:f>
            <xm:f>'Listados Datos'!$T$3</xm:f>
            <x14:dxf>
              <fill>
                <patternFill patternType="solid">
                  <bgColor rgb="FFC00000"/>
                </patternFill>
              </fill>
            </x14:dxf>
          </x14:cfRule>
          <x14:cfRule type="containsText" priority="9095" operator="containsText" id="{380700F3-6823-4CB1-A3B8-CFBBDB661443}">
            <xm:f>NOT(ISERROR(SEARCH('Listados Datos'!$T$4,AW334)))</xm:f>
            <xm:f>'Listados Datos'!$T$4</xm:f>
            <x14:dxf>
              <font>
                <b/>
                <i val="0"/>
                <color theme="0"/>
              </font>
              <fill>
                <patternFill>
                  <bgColor rgb="FFE26B0A"/>
                </patternFill>
              </fill>
            </x14:dxf>
          </x14:cfRule>
          <x14:cfRule type="containsText" priority="9096" operator="containsText" id="{7FCE4726-541D-4908-BFE4-742B54F38A68}">
            <xm:f>NOT(ISERROR(SEARCH('Listados Datos'!$T$5,AW334)))</xm:f>
            <xm:f>'Listados Datos'!$T$5</xm:f>
            <x14:dxf>
              <font>
                <b/>
                <i val="0"/>
                <color auto="1"/>
              </font>
              <fill>
                <patternFill>
                  <bgColor rgb="FFFFFF00"/>
                </patternFill>
              </fill>
            </x14:dxf>
          </x14:cfRule>
          <x14:cfRule type="containsText" priority="9097" operator="containsText" id="{FC1967C0-9D09-4E4A-A08B-6A1CCF4FBA1D}">
            <xm:f>NOT(ISERROR(SEARCH('Listados Datos'!$T$6,AW334)))</xm:f>
            <xm:f>'Listados Datos'!$T$6</xm:f>
            <x14:dxf>
              <font>
                <b/>
                <i val="0"/>
              </font>
              <fill>
                <patternFill>
                  <bgColor rgb="FF92D050"/>
                </patternFill>
              </fill>
            </x14:dxf>
          </x14:cfRule>
          <xm:sqref>AW334</xm:sqref>
        </x14:conditionalFormatting>
        <x14:conditionalFormatting xmlns:xm="http://schemas.microsoft.com/office/excel/2006/main">
          <x14:cfRule type="containsText" priority="9084" operator="containsText" id="{77F885AA-9DC6-4E44-AB2E-6E988476766B}">
            <xm:f>NOT(ISERROR(SEARCH('Listados Datos'!$P$3,AU334)))</xm:f>
            <xm:f>'Listados Datos'!$P$3</xm:f>
            <x14:dxf>
              <fill>
                <patternFill>
                  <bgColor rgb="FF99CC00"/>
                </patternFill>
              </fill>
            </x14:dxf>
          </x14:cfRule>
          <x14:cfRule type="containsText" priority="9085" operator="containsText" id="{19C274AE-D1D4-47B2-B7F4-DB8167BBBE0A}">
            <xm:f>NOT(ISERROR(SEARCH('Listados Datos'!$P$4,AU334)))</xm:f>
            <xm:f>'Listados Datos'!$P$4</xm:f>
            <x14:dxf>
              <fill>
                <patternFill>
                  <bgColor rgb="FF33CC33"/>
                </patternFill>
              </fill>
            </x14:dxf>
          </x14:cfRule>
          <x14:cfRule type="containsText" priority="9086" operator="containsText" id="{B967CBD9-361F-47D6-BD1E-398773F26482}">
            <xm:f>NOT(ISERROR(SEARCH('Listados Datos'!$P$5,AU334)))</xm:f>
            <xm:f>'Listados Datos'!$P$5</xm:f>
            <x14:dxf>
              <fill>
                <patternFill>
                  <bgColor rgb="FFFFFF00"/>
                </patternFill>
              </fill>
            </x14:dxf>
          </x14:cfRule>
          <x14:cfRule type="containsText" priority="9087" operator="containsText" id="{83B8C217-5EBD-4AD1-9D85-6A4F11CBB65C}">
            <xm:f>NOT(ISERROR(SEARCH('Listados Datos'!$P$6,AU334)))</xm:f>
            <xm:f>'Listados Datos'!$P$6</xm:f>
            <x14:dxf>
              <fill>
                <patternFill>
                  <bgColor rgb="FFFFC000"/>
                </patternFill>
              </fill>
            </x14:dxf>
          </x14:cfRule>
          <x14:cfRule type="containsText" priority="9088" operator="containsText" id="{CF5F81CC-EC20-45C9-B5D7-A4629649E9A3}">
            <xm:f>NOT(ISERROR(SEARCH('Listados Datos'!$P$7,AU334)))</xm:f>
            <xm:f>'Listados Datos'!$P$7</xm:f>
            <x14:dxf>
              <fill>
                <patternFill>
                  <bgColor rgb="FFFF0000"/>
                </patternFill>
              </fill>
            </x14:dxf>
          </x14:cfRule>
          <xm:sqref>AU334</xm:sqref>
        </x14:conditionalFormatting>
        <x14:conditionalFormatting xmlns:xm="http://schemas.microsoft.com/office/excel/2006/main">
          <x14:cfRule type="containsText" priority="9080" operator="containsText" id="{D46A8311-5535-4D4F-8FD2-52A43DAA6B2C}">
            <xm:f>NOT(ISERROR(SEARCH('Listados Datos'!$T$3,AW335)))</xm:f>
            <xm:f>'Listados Datos'!$T$3</xm:f>
            <x14:dxf>
              <fill>
                <patternFill patternType="solid">
                  <bgColor rgb="FFC00000"/>
                </patternFill>
              </fill>
            </x14:dxf>
          </x14:cfRule>
          <x14:cfRule type="containsText" priority="9081" operator="containsText" id="{B52B5701-FE74-4088-BB0C-4C38912F39A5}">
            <xm:f>NOT(ISERROR(SEARCH('Listados Datos'!$T$4,AW335)))</xm:f>
            <xm:f>'Listados Datos'!$T$4</xm:f>
            <x14:dxf>
              <font>
                <b/>
                <i val="0"/>
                <color theme="0"/>
              </font>
              <fill>
                <patternFill>
                  <bgColor rgb="FFE26B0A"/>
                </patternFill>
              </fill>
            </x14:dxf>
          </x14:cfRule>
          <x14:cfRule type="containsText" priority="9082" operator="containsText" id="{BE6DA5A2-476A-4E8D-996D-EA9C4DFA5F71}">
            <xm:f>NOT(ISERROR(SEARCH('Listados Datos'!$T$5,AW335)))</xm:f>
            <xm:f>'Listados Datos'!$T$5</xm:f>
            <x14:dxf>
              <font>
                <b/>
                <i val="0"/>
                <color auto="1"/>
              </font>
              <fill>
                <patternFill>
                  <bgColor rgb="FFFFFF00"/>
                </patternFill>
              </fill>
            </x14:dxf>
          </x14:cfRule>
          <x14:cfRule type="containsText" priority="9083" operator="containsText" id="{8C0A2714-4711-4B8E-9A18-DA6AEAFBBA8F}">
            <xm:f>NOT(ISERROR(SEARCH('Listados Datos'!$T$6,AW335)))</xm:f>
            <xm:f>'Listados Datos'!$T$6</xm:f>
            <x14:dxf>
              <font>
                <b/>
                <i val="0"/>
              </font>
              <fill>
                <patternFill>
                  <bgColor rgb="FF92D050"/>
                </patternFill>
              </fill>
            </x14:dxf>
          </x14:cfRule>
          <xm:sqref>AW335</xm:sqref>
        </x14:conditionalFormatting>
        <x14:conditionalFormatting xmlns:xm="http://schemas.microsoft.com/office/excel/2006/main">
          <x14:cfRule type="containsText" priority="9070" operator="containsText" id="{14C9E0B9-4C00-4973-BA93-0E291EE3C20B}">
            <xm:f>NOT(ISERROR(SEARCH('Listados Datos'!$P$3,AU335)))</xm:f>
            <xm:f>'Listados Datos'!$P$3</xm:f>
            <x14:dxf>
              <fill>
                <patternFill>
                  <bgColor rgb="FF99CC00"/>
                </patternFill>
              </fill>
            </x14:dxf>
          </x14:cfRule>
          <x14:cfRule type="containsText" priority="9071" operator="containsText" id="{14D88F73-85FF-4B26-9057-7BE32704DCEC}">
            <xm:f>NOT(ISERROR(SEARCH('Listados Datos'!$P$4,AU335)))</xm:f>
            <xm:f>'Listados Datos'!$P$4</xm:f>
            <x14:dxf>
              <fill>
                <patternFill>
                  <bgColor rgb="FF33CC33"/>
                </patternFill>
              </fill>
            </x14:dxf>
          </x14:cfRule>
          <x14:cfRule type="containsText" priority="9072" operator="containsText" id="{2826D6C2-FC91-4786-ABE5-D3BD555388F7}">
            <xm:f>NOT(ISERROR(SEARCH('Listados Datos'!$P$5,AU335)))</xm:f>
            <xm:f>'Listados Datos'!$P$5</xm:f>
            <x14:dxf>
              <fill>
                <patternFill>
                  <bgColor rgb="FFFFFF00"/>
                </patternFill>
              </fill>
            </x14:dxf>
          </x14:cfRule>
          <x14:cfRule type="containsText" priority="9073" operator="containsText" id="{9F59D320-FC18-4EA7-91CB-9B443581C60D}">
            <xm:f>NOT(ISERROR(SEARCH('Listados Datos'!$P$6,AU335)))</xm:f>
            <xm:f>'Listados Datos'!$P$6</xm:f>
            <x14:dxf>
              <fill>
                <patternFill>
                  <bgColor rgb="FFFFC000"/>
                </patternFill>
              </fill>
            </x14:dxf>
          </x14:cfRule>
          <x14:cfRule type="containsText" priority="9074" operator="containsText" id="{C0029849-5FDD-4D9C-9FB4-9CF62D38E50F}">
            <xm:f>NOT(ISERROR(SEARCH('Listados Datos'!$P$7,AU335)))</xm:f>
            <xm:f>'Listados Datos'!$P$7</xm:f>
            <x14:dxf>
              <fill>
                <patternFill>
                  <bgColor rgb="FFFF0000"/>
                </patternFill>
              </fill>
            </x14:dxf>
          </x14:cfRule>
          <xm:sqref>AU335</xm:sqref>
        </x14:conditionalFormatting>
        <x14:conditionalFormatting xmlns:xm="http://schemas.microsoft.com/office/excel/2006/main">
          <x14:cfRule type="containsText" priority="8930" operator="containsText" id="{6C50F2A3-E6DE-4A7A-A0EF-A6444B7F7B62}">
            <xm:f>NOT(ISERROR(SEARCH('Listados Datos'!$T$3,AW345)))</xm:f>
            <xm:f>'Listados Datos'!$T$3</xm:f>
            <x14:dxf>
              <fill>
                <patternFill patternType="solid">
                  <bgColor rgb="FFC00000"/>
                </patternFill>
              </fill>
            </x14:dxf>
          </x14:cfRule>
          <x14:cfRule type="containsText" priority="8931" operator="containsText" id="{3B45DBBB-1B25-4158-80CC-8B78E5BC3A8E}">
            <xm:f>NOT(ISERROR(SEARCH('Listados Datos'!$T$4,AW345)))</xm:f>
            <xm:f>'Listados Datos'!$T$4</xm:f>
            <x14:dxf>
              <font>
                <b/>
                <i val="0"/>
                <color theme="0"/>
              </font>
              <fill>
                <patternFill>
                  <bgColor rgb="FFE26B0A"/>
                </patternFill>
              </fill>
            </x14:dxf>
          </x14:cfRule>
          <x14:cfRule type="containsText" priority="8932" operator="containsText" id="{47E15DF4-A4C3-4278-BA49-7468705AC2C8}">
            <xm:f>NOT(ISERROR(SEARCH('Listados Datos'!$T$5,AW345)))</xm:f>
            <xm:f>'Listados Datos'!$T$5</xm:f>
            <x14:dxf>
              <font>
                <b/>
                <i val="0"/>
                <color auto="1"/>
              </font>
              <fill>
                <patternFill>
                  <bgColor rgb="FFFFFF00"/>
                </patternFill>
              </fill>
            </x14:dxf>
          </x14:cfRule>
          <x14:cfRule type="containsText" priority="8933" operator="containsText" id="{F0B182FD-13F0-406D-B3DF-E0564CBD8914}">
            <xm:f>NOT(ISERROR(SEARCH('Listados Datos'!$T$6,AW345)))</xm:f>
            <xm:f>'Listados Datos'!$T$6</xm:f>
            <x14:dxf>
              <font>
                <b/>
                <i val="0"/>
              </font>
              <fill>
                <patternFill>
                  <bgColor rgb="FF92D050"/>
                </patternFill>
              </fill>
            </x14:dxf>
          </x14:cfRule>
          <xm:sqref>AW345</xm:sqref>
        </x14:conditionalFormatting>
        <x14:conditionalFormatting xmlns:xm="http://schemas.microsoft.com/office/excel/2006/main">
          <x14:cfRule type="containsText" priority="8920" operator="containsText" id="{896CEFA1-2AA8-48D7-8EEF-F1474549FBF4}">
            <xm:f>NOT(ISERROR(SEARCH('Listados Datos'!$P$3,AU345)))</xm:f>
            <xm:f>'Listados Datos'!$P$3</xm:f>
            <x14:dxf>
              <fill>
                <patternFill>
                  <bgColor rgb="FF99CC00"/>
                </patternFill>
              </fill>
            </x14:dxf>
          </x14:cfRule>
          <x14:cfRule type="containsText" priority="8921" operator="containsText" id="{70755FFA-7493-4626-9073-615C0CA6A613}">
            <xm:f>NOT(ISERROR(SEARCH('Listados Datos'!$P$4,AU345)))</xm:f>
            <xm:f>'Listados Datos'!$P$4</xm:f>
            <x14:dxf>
              <fill>
                <patternFill>
                  <bgColor rgb="FF33CC33"/>
                </patternFill>
              </fill>
            </x14:dxf>
          </x14:cfRule>
          <x14:cfRule type="containsText" priority="8922" operator="containsText" id="{A5C61AE1-4D14-4E49-B4E6-FB7B87EEE358}">
            <xm:f>NOT(ISERROR(SEARCH('Listados Datos'!$P$5,AU345)))</xm:f>
            <xm:f>'Listados Datos'!$P$5</xm:f>
            <x14:dxf>
              <fill>
                <patternFill>
                  <bgColor rgb="FFFFFF00"/>
                </patternFill>
              </fill>
            </x14:dxf>
          </x14:cfRule>
          <x14:cfRule type="containsText" priority="8923" operator="containsText" id="{8E9A578B-50C1-419B-86E1-796DEFF5073B}">
            <xm:f>NOT(ISERROR(SEARCH('Listados Datos'!$P$6,AU345)))</xm:f>
            <xm:f>'Listados Datos'!$P$6</xm:f>
            <x14:dxf>
              <fill>
                <patternFill>
                  <bgColor rgb="FFFFC000"/>
                </patternFill>
              </fill>
            </x14:dxf>
          </x14:cfRule>
          <x14:cfRule type="containsText" priority="8924" operator="containsText" id="{CCFCB1C7-AD23-4397-BC38-1AE18746B0DE}">
            <xm:f>NOT(ISERROR(SEARCH('Listados Datos'!$P$7,AU345)))</xm:f>
            <xm:f>'Listados Datos'!$P$7</xm:f>
            <x14:dxf>
              <fill>
                <patternFill>
                  <bgColor rgb="FFFF0000"/>
                </patternFill>
              </fill>
            </x14:dxf>
          </x14:cfRule>
          <xm:sqref>AU345</xm:sqref>
        </x14:conditionalFormatting>
        <x14:conditionalFormatting xmlns:xm="http://schemas.microsoft.com/office/excel/2006/main">
          <x14:cfRule type="containsText" priority="9052" operator="containsText" id="{7637CB00-0D7B-436A-9756-07DA87811CC8}">
            <xm:f>NOT(ISERROR(SEARCH('Listados Datos'!$T$3,AE336)))</xm:f>
            <xm:f>'Listados Datos'!$T$3</xm:f>
            <x14:dxf>
              <fill>
                <patternFill patternType="solid">
                  <bgColor rgb="FFC00000"/>
                </patternFill>
              </fill>
            </x14:dxf>
          </x14:cfRule>
          <x14:cfRule type="containsText" priority="9053" operator="containsText" id="{77070D73-5C13-49A3-B1AC-94CB71C437F8}">
            <xm:f>NOT(ISERROR(SEARCH('Listados Datos'!$T$4,AE336)))</xm:f>
            <xm:f>'Listados Datos'!$T$4</xm:f>
            <x14:dxf>
              <font>
                <b/>
                <i val="0"/>
                <color theme="0"/>
              </font>
              <fill>
                <patternFill>
                  <bgColor rgb="FFE26B0A"/>
                </patternFill>
              </fill>
            </x14:dxf>
          </x14:cfRule>
          <x14:cfRule type="containsText" priority="9054" operator="containsText" id="{36C12F0D-7170-417D-9D36-13F5AA396B7B}">
            <xm:f>NOT(ISERROR(SEARCH('Listados Datos'!$T$5,AE336)))</xm:f>
            <xm:f>'Listados Datos'!$T$5</xm:f>
            <x14:dxf>
              <font>
                <b/>
                <i val="0"/>
                <color auto="1"/>
              </font>
              <fill>
                <patternFill>
                  <bgColor rgb="FFFFFF00"/>
                </patternFill>
              </fill>
            </x14:dxf>
          </x14:cfRule>
          <x14:cfRule type="containsText" priority="9055" operator="containsText" id="{1DF40BDD-D715-41B6-8A61-F5237D7B2A6D}">
            <xm:f>NOT(ISERROR(SEARCH('Listados Datos'!$T$6,AE336)))</xm:f>
            <xm:f>'Listados Datos'!$T$6</xm:f>
            <x14:dxf>
              <font>
                <b/>
                <i val="0"/>
              </font>
              <fill>
                <patternFill>
                  <bgColor rgb="FF92D050"/>
                </patternFill>
              </fill>
            </x14:dxf>
          </x14:cfRule>
          <xm:sqref>AE336:AF337</xm:sqref>
        </x14:conditionalFormatting>
        <x14:conditionalFormatting xmlns:xm="http://schemas.microsoft.com/office/excel/2006/main">
          <x14:cfRule type="containsText" priority="9048" operator="containsText" id="{66A79D23-E789-4D10-8A23-419D15E1C3E2}">
            <xm:f>NOT(ISERROR(SEARCH('Listados Datos'!$T$3,AA336)))</xm:f>
            <xm:f>'Listados Datos'!$T$3</xm:f>
            <x14:dxf>
              <fill>
                <patternFill patternType="solid">
                  <bgColor rgb="FFC00000"/>
                </patternFill>
              </fill>
            </x14:dxf>
          </x14:cfRule>
          <x14:cfRule type="containsText" priority="9049" operator="containsText" id="{35632AD6-1AF3-4C43-9C38-D5E897A998C6}">
            <xm:f>NOT(ISERROR(SEARCH('Listados Datos'!$T$4,AA336)))</xm:f>
            <xm:f>'Listados Datos'!$T$4</xm:f>
            <x14:dxf>
              <font>
                <b/>
                <i val="0"/>
                <color theme="0"/>
              </font>
              <fill>
                <patternFill>
                  <bgColor rgb="FFE26B0A"/>
                </patternFill>
              </fill>
            </x14:dxf>
          </x14:cfRule>
          <x14:cfRule type="containsText" priority="9050" operator="containsText" id="{1F9C001C-7074-40F8-9C47-04AAD92C8D28}">
            <xm:f>NOT(ISERROR(SEARCH('Listados Datos'!$T$5,AA336)))</xm:f>
            <xm:f>'Listados Datos'!$T$5</xm:f>
            <x14:dxf>
              <font>
                <b/>
                <i val="0"/>
                <color auto="1"/>
              </font>
              <fill>
                <patternFill>
                  <bgColor rgb="FFFFFF00"/>
                </patternFill>
              </fill>
            </x14:dxf>
          </x14:cfRule>
          <x14:cfRule type="containsText" priority="9051" operator="containsText" id="{6AE3E2AB-9512-4648-BD44-391B03E3AB38}">
            <xm:f>NOT(ISERROR(SEARCH('Listados Datos'!$T$6,AA336)))</xm:f>
            <xm:f>'Listados Datos'!$T$6</xm:f>
            <x14:dxf>
              <font>
                <b/>
                <i val="0"/>
              </font>
              <fill>
                <patternFill>
                  <bgColor rgb="FF92D050"/>
                </patternFill>
              </fill>
            </x14:dxf>
          </x14:cfRule>
          <xm:sqref>AA336:AA337</xm:sqref>
        </x14:conditionalFormatting>
        <x14:conditionalFormatting xmlns:xm="http://schemas.microsoft.com/office/excel/2006/main">
          <x14:cfRule type="containsText" priority="9038" operator="containsText" id="{6F728314-8EC7-4DDF-B179-03B4C620EE24}">
            <xm:f>NOT(ISERROR(SEARCH('Listados Datos'!$P$3,Y336)))</xm:f>
            <xm:f>'Listados Datos'!$P$3</xm:f>
            <x14:dxf>
              <fill>
                <patternFill>
                  <bgColor rgb="FF99CC00"/>
                </patternFill>
              </fill>
            </x14:dxf>
          </x14:cfRule>
          <x14:cfRule type="containsText" priority="9039" operator="containsText" id="{D3D4B8A4-25A9-42ED-BA3C-A96168BD37CC}">
            <xm:f>NOT(ISERROR(SEARCH('Listados Datos'!$P$4,Y336)))</xm:f>
            <xm:f>'Listados Datos'!$P$4</xm:f>
            <x14:dxf>
              <fill>
                <patternFill>
                  <bgColor rgb="FF33CC33"/>
                </patternFill>
              </fill>
            </x14:dxf>
          </x14:cfRule>
          <x14:cfRule type="containsText" priority="9040" operator="containsText" id="{49EAFE0B-D044-454B-B957-4555C5C94199}">
            <xm:f>NOT(ISERROR(SEARCH('Listados Datos'!$P$5,Y336)))</xm:f>
            <xm:f>'Listados Datos'!$P$5</xm:f>
            <x14:dxf>
              <fill>
                <patternFill>
                  <bgColor rgb="FFFFFF00"/>
                </patternFill>
              </fill>
            </x14:dxf>
          </x14:cfRule>
          <x14:cfRule type="containsText" priority="9041" operator="containsText" id="{3535000E-40AA-4855-A7F1-8BD0A9EF3CA2}">
            <xm:f>NOT(ISERROR(SEARCH('Listados Datos'!$P$6,Y336)))</xm:f>
            <xm:f>'Listados Datos'!$P$6</xm:f>
            <x14:dxf>
              <fill>
                <patternFill>
                  <bgColor rgb="FFFFC000"/>
                </patternFill>
              </fill>
            </x14:dxf>
          </x14:cfRule>
          <x14:cfRule type="containsText" priority="9042" operator="containsText" id="{4618E038-AB22-4DAD-9213-93FBFBEDBAC1}">
            <xm:f>NOT(ISERROR(SEARCH('Listados Datos'!$P$7,Y336)))</xm:f>
            <xm:f>'Listados Datos'!$P$7</xm:f>
            <x14:dxf>
              <fill>
                <patternFill>
                  <bgColor rgb="FFFF0000"/>
                </patternFill>
              </fill>
            </x14:dxf>
          </x14:cfRule>
          <xm:sqref>Y336:Y337</xm:sqref>
        </x14:conditionalFormatting>
        <x14:conditionalFormatting xmlns:xm="http://schemas.microsoft.com/office/excel/2006/main">
          <x14:cfRule type="containsText" priority="8888" operator="containsText" id="{332C81AD-E5D9-461E-9D2C-E66DEDFFB913}">
            <xm:f>NOT(ISERROR(SEARCH('Listados Datos'!$T$3,AW342)))</xm:f>
            <xm:f>'Listados Datos'!$T$3</xm:f>
            <x14:dxf>
              <fill>
                <patternFill patternType="solid">
                  <bgColor rgb="FFC00000"/>
                </patternFill>
              </fill>
            </x14:dxf>
          </x14:cfRule>
          <x14:cfRule type="containsText" priority="8889" operator="containsText" id="{CD3F07B4-B933-4EFE-9088-1F39080DAB7C}">
            <xm:f>NOT(ISERROR(SEARCH('Listados Datos'!$T$4,AW342)))</xm:f>
            <xm:f>'Listados Datos'!$T$4</xm:f>
            <x14:dxf>
              <font>
                <b/>
                <i val="0"/>
                <color theme="0"/>
              </font>
              <fill>
                <patternFill>
                  <bgColor rgb="FFE26B0A"/>
                </patternFill>
              </fill>
            </x14:dxf>
          </x14:cfRule>
          <x14:cfRule type="containsText" priority="8890" operator="containsText" id="{98E439A7-DBB1-41CA-88B6-F46FD62E0862}">
            <xm:f>NOT(ISERROR(SEARCH('Listados Datos'!$T$5,AW342)))</xm:f>
            <xm:f>'Listados Datos'!$T$5</xm:f>
            <x14:dxf>
              <font>
                <b/>
                <i val="0"/>
                <color auto="1"/>
              </font>
              <fill>
                <patternFill>
                  <bgColor rgb="FFFFFF00"/>
                </patternFill>
              </fill>
            </x14:dxf>
          </x14:cfRule>
          <x14:cfRule type="containsText" priority="8891" operator="containsText" id="{08E603C2-1F63-44CF-8301-477D8E222427}">
            <xm:f>NOT(ISERROR(SEARCH('Listados Datos'!$T$6,AW342)))</xm:f>
            <xm:f>'Listados Datos'!$T$6</xm:f>
            <x14:dxf>
              <font>
                <b/>
                <i val="0"/>
              </font>
              <fill>
                <patternFill>
                  <bgColor rgb="FF92D050"/>
                </patternFill>
              </fill>
            </x14:dxf>
          </x14:cfRule>
          <xm:sqref>AW342</xm:sqref>
        </x14:conditionalFormatting>
        <x14:conditionalFormatting xmlns:xm="http://schemas.microsoft.com/office/excel/2006/main">
          <x14:cfRule type="containsText" priority="8878" operator="containsText" id="{F1B82A8E-D79F-47C9-9F52-87FEB1978386}">
            <xm:f>NOT(ISERROR(SEARCH('Listados Datos'!$P$3,AU342)))</xm:f>
            <xm:f>'Listados Datos'!$P$3</xm:f>
            <x14:dxf>
              <fill>
                <patternFill>
                  <bgColor rgb="FF99CC00"/>
                </patternFill>
              </fill>
            </x14:dxf>
          </x14:cfRule>
          <x14:cfRule type="containsText" priority="8879" operator="containsText" id="{2430163F-F1E5-4C2A-AD97-3B65767C7ED9}">
            <xm:f>NOT(ISERROR(SEARCH('Listados Datos'!$P$4,AU342)))</xm:f>
            <xm:f>'Listados Datos'!$P$4</xm:f>
            <x14:dxf>
              <fill>
                <patternFill>
                  <bgColor rgb="FF33CC33"/>
                </patternFill>
              </fill>
            </x14:dxf>
          </x14:cfRule>
          <x14:cfRule type="containsText" priority="8880" operator="containsText" id="{118997D5-597C-4092-A296-D8629CA5EF90}">
            <xm:f>NOT(ISERROR(SEARCH('Listados Datos'!$P$5,AU342)))</xm:f>
            <xm:f>'Listados Datos'!$P$5</xm:f>
            <x14:dxf>
              <fill>
                <patternFill>
                  <bgColor rgb="FFFFFF00"/>
                </patternFill>
              </fill>
            </x14:dxf>
          </x14:cfRule>
          <x14:cfRule type="containsText" priority="8881" operator="containsText" id="{42C27767-E275-4104-9F86-A3FDD54D1B4A}">
            <xm:f>NOT(ISERROR(SEARCH('Listados Datos'!$P$6,AU342)))</xm:f>
            <xm:f>'Listados Datos'!$P$6</xm:f>
            <x14:dxf>
              <fill>
                <patternFill>
                  <bgColor rgb="FFFFC000"/>
                </patternFill>
              </fill>
            </x14:dxf>
          </x14:cfRule>
          <x14:cfRule type="containsText" priority="8882" operator="containsText" id="{3BF94A12-61BB-4400-8085-F9C52750B931}">
            <xm:f>NOT(ISERROR(SEARCH('Listados Datos'!$P$7,AU342)))</xm:f>
            <xm:f>'Listados Datos'!$P$7</xm:f>
            <x14:dxf>
              <fill>
                <patternFill>
                  <bgColor rgb="FFFF0000"/>
                </patternFill>
              </fill>
            </x14:dxf>
          </x14:cfRule>
          <xm:sqref>AU342</xm:sqref>
        </x14:conditionalFormatting>
        <x14:conditionalFormatting xmlns:xm="http://schemas.microsoft.com/office/excel/2006/main">
          <x14:cfRule type="containsText" priority="9010" operator="containsText" id="{F8A17D69-E5E5-4A09-91DC-8C2E4345B74B}">
            <xm:f>NOT(ISERROR(SEARCH('Listados Datos'!$T$3,AW337)))</xm:f>
            <xm:f>'Listados Datos'!$T$3</xm:f>
            <x14:dxf>
              <fill>
                <patternFill patternType="solid">
                  <bgColor rgb="FFC00000"/>
                </patternFill>
              </fill>
            </x14:dxf>
          </x14:cfRule>
          <x14:cfRule type="containsText" priority="9011" operator="containsText" id="{1479A87C-7C6A-4976-B30F-C3E85063D1B7}">
            <xm:f>NOT(ISERROR(SEARCH('Listados Datos'!$T$4,AW337)))</xm:f>
            <xm:f>'Listados Datos'!$T$4</xm:f>
            <x14:dxf>
              <font>
                <b/>
                <i val="0"/>
                <color theme="0"/>
              </font>
              <fill>
                <patternFill>
                  <bgColor rgb="FFE26B0A"/>
                </patternFill>
              </fill>
            </x14:dxf>
          </x14:cfRule>
          <x14:cfRule type="containsText" priority="9012" operator="containsText" id="{707A19D5-35BE-496E-AD88-49DDD1712AD1}">
            <xm:f>NOT(ISERROR(SEARCH('Listados Datos'!$T$5,AW337)))</xm:f>
            <xm:f>'Listados Datos'!$T$5</xm:f>
            <x14:dxf>
              <font>
                <b/>
                <i val="0"/>
                <color auto="1"/>
              </font>
              <fill>
                <patternFill>
                  <bgColor rgb="FFFFFF00"/>
                </patternFill>
              </fill>
            </x14:dxf>
          </x14:cfRule>
          <x14:cfRule type="containsText" priority="9013" operator="containsText" id="{483DD80B-99AA-45D3-AC56-2768E55EB2EE}">
            <xm:f>NOT(ISERROR(SEARCH('Listados Datos'!$T$6,AW337)))</xm:f>
            <xm:f>'Listados Datos'!$T$6</xm:f>
            <x14:dxf>
              <font>
                <b/>
                <i val="0"/>
              </font>
              <fill>
                <patternFill>
                  <bgColor rgb="FF92D050"/>
                </patternFill>
              </fill>
            </x14:dxf>
          </x14:cfRule>
          <xm:sqref>AW337</xm:sqref>
        </x14:conditionalFormatting>
        <x14:conditionalFormatting xmlns:xm="http://schemas.microsoft.com/office/excel/2006/main">
          <x14:cfRule type="containsText" priority="9000" operator="containsText" id="{C9050E8F-A023-4279-BD06-3D8A3E13EE13}">
            <xm:f>NOT(ISERROR(SEARCH('Listados Datos'!$P$3,AU337)))</xm:f>
            <xm:f>'Listados Datos'!$P$3</xm:f>
            <x14:dxf>
              <fill>
                <patternFill>
                  <bgColor rgb="FF99CC00"/>
                </patternFill>
              </fill>
            </x14:dxf>
          </x14:cfRule>
          <x14:cfRule type="containsText" priority="9001" operator="containsText" id="{69B613AD-3BBF-47B6-BD6D-126FDA2D2ED0}">
            <xm:f>NOT(ISERROR(SEARCH('Listados Datos'!$P$4,AU337)))</xm:f>
            <xm:f>'Listados Datos'!$P$4</xm:f>
            <x14:dxf>
              <fill>
                <patternFill>
                  <bgColor rgb="FF33CC33"/>
                </patternFill>
              </fill>
            </x14:dxf>
          </x14:cfRule>
          <x14:cfRule type="containsText" priority="9002" operator="containsText" id="{1853C200-2B27-4A9F-8F5E-0BE17B684E18}">
            <xm:f>NOT(ISERROR(SEARCH('Listados Datos'!$P$5,AU337)))</xm:f>
            <xm:f>'Listados Datos'!$P$5</xm:f>
            <x14:dxf>
              <fill>
                <patternFill>
                  <bgColor rgb="FFFFFF00"/>
                </patternFill>
              </fill>
            </x14:dxf>
          </x14:cfRule>
          <x14:cfRule type="containsText" priority="9003" operator="containsText" id="{9AC4F53C-12C8-443E-8F24-C3AB8D259A06}">
            <xm:f>NOT(ISERROR(SEARCH('Listados Datos'!$P$6,AU337)))</xm:f>
            <xm:f>'Listados Datos'!$P$6</xm:f>
            <x14:dxf>
              <fill>
                <patternFill>
                  <bgColor rgb="FFFFC000"/>
                </patternFill>
              </fill>
            </x14:dxf>
          </x14:cfRule>
          <x14:cfRule type="containsText" priority="9004" operator="containsText" id="{E733E08C-59A5-4E18-9DF6-126D2A5F84D4}">
            <xm:f>NOT(ISERROR(SEARCH('Listados Datos'!$P$7,AU337)))</xm:f>
            <xm:f>'Listados Datos'!$P$7</xm:f>
            <x14:dxf>
              <fill>
                <patternFill>
                  <bgColor rgb="FFFF0000"/>
                </patternFill>
              </fill>
            </x14:dxf>
          </x14:cfRule>
          <xm:sqref>AU337</xm:sqref>
        </x14:conditionalFormatting>
        <x14:conditionalFormatting xmlns:xm="http://schemas.microsoft.com/office/excel/2006/main">
          <x14:cfRule type="containsText" priority="8864" operator="containsText" id="{C67310B8-1112-4C6D-A57B-85022BA41C3A}">
            <xm:f>NOT(ISERROR(SEARCH('Listados Datos'!$P$3,AU343)))</xm:f>
            <xm:f>'Listados Datos'!$P$3</xm:f>
            <x14:dxf>
              <fill>
                <patternFill>
                  <bgColor rgb="FF99CC00"/>
                </patternFill>
              </fill>
            </x14:dxf>
          </x14:cfRule>
          <x14:cfRule type="containsText" priority="8865" operator="containsText" id="{8CA1C109-9E8A-45D8-88EB-114D1D0FE55B}">
            <xm:f>NOT(ISERROR(SEARCH('Listados Datos'!$P$4,AU343)))</xm:f>
            <xm:f>'Listados Datos'!$P$4</xm:f>
            <x14:dxf>
              <fill>
                <patternFill>
                  <bgColor rgb="FF33CC33"/>
                </patternFill>
              </fill>
            </x14:dxf>
          </x14:cfRule>
          <x14:cfRule type="containsText" priority="8866" operator="containsText" id="{B41B8042-2AD9-47BA-955F-7B8CA63C3AB0}">
            <xm:f>NOT(ISERROR(SEARCH('Listados Datos'!$P$5,AU343)))</xm:f>
            <xm:f>'Listados Datos'!$P$5</xm:f>
            <x14:dxf>
              <fill>
                <patternFill>
                  <bgColor rgb="FFFFFF00"/>
                </patternFill>
              </fill>
            </x14:dxf>
          </x14:cfRule>
          <x14:cfRule type="containsText" priority="8867" operator="containsText" id="{915DC56C-52D0-4BE2-8AE1-7D17221E3E45}">
            <xm:f>NOT(ISERROR(SEARCH('Listados Datos'!$P$6,AU343)))</xm:f>
            <xm:f>'Listados Datos'!$P$6</xm:f>
            <x14:dxf>
              <fill>
                <patternFill>
                  <bgColor rgb="FFFFC000"/>
                </patternFill>
              </fill>
            </x14:dxf>
          </x14:cfRule>
          <x14:cfRule type="containsText" priority="8868" operator="containsText" id="{C5838612-65DE-4FCB-9698-6412843B1EE3}">
            <xm:f>NOT(ISERROR(SEARCH('Listados Datos'!$P$7,AU343)))</xm:f>
            <xm:f>'Listados Datos'!$P$7</xm:f>
            <x14:dxf>
              <fill>
                <patternFill>
                  <bgColor rgb="FFFF0000"/>
                </patternFill>
              </fill>
            </x14:dxf>
          </x14:cfRule>
          <xm:sqref>AU343</xm:sqref>
        </x14:conditionalFormatting>
        <x14:conditionalFormatting xmlns:xm="http://schemas.microsoft.com/office/excel/2006/main">
          <x14:cfRule type="containsText" priority="8728" operator="containsText" id="{C68DBFDA-13F1-449F-8944-78C1B0B10518}">
            <xm:f>NOT(ISERROR(SEARCH('Listados Datos'!$P$3,AU355)))</xm:f>
            <xm:f>'Listados Datos'!$P$3</xm:f>
            <x14:dxf>
              <fill>
                <patternFill>
                  <bgColor rgb="FF99CC00"/>
                </patternFill>
              </fill>
            </x14:dxf>
          </x14:cfRule>
          <x14:cfRule type="containsText" priority="8729" operator="containsText" id="{BFB78E7C-97D2-4C4B-AED9-12123F2DCA2F}">
            <xm:f>NOT(ISERROR(SEARCH('Listados Datos'!$P$4,AU355)))</xm:f>
            <xm:f>'Listados Datos'!$P$4</xm:f>
            <x14:dxf>
              <fill>
                <patternFill>
                  <bgColor rgb="FF33CC33"/>
                </patternFill>
              </fill>
            </x14:dxf>
          </x14:cfRule>
          <x14:cfRule type="containsText" priority="8730" operator="containsText" id="{16DB7B62-F575-46B4-A4C7-72A3A9D5A181}">
            <xm:f>NOT(ISERROR(SEARCH('Listados Datos'!$P$5,AU355)))</xm:f>
            <xm:f>'Listados Datos'!$P$5</xm:f>
            <x14:dxf>
              <fill>
                <patternFill>
                  <bgColor rgb="FFFFFF00"/>
                </patternFill>
              </fill>
            </x14:dxf>
          </x14:cfRule>
          <x14:cfRule type="containsText" priority="8731" operator="containsText" id="{426A0A3B-DD48-47EA-B066-98DE9CEF3233}">
            <xm:f>NOT(ISERROR(SEARCH('Listados Datos'!$P$6,AU355)))</xm:f>
            <xm:f>'Listados Datos'!$P$6</xm:f>
            <x14:dxf>
              <fill>
                <patternFill>
                  <bgColor rgb="FFFFC000"/>
                </patternFill>
              </fill>
            </x14:dxf>
          </x14:cfRule>
          <x14:cfRule type="containsText" priority="8732" operator="containsText" id="{DC33157A-E088-4060-A2CB-E24A9B68B201}">
            <xm:f>NOT(ISERROR(SEARCH('Listados Datos'!$P$7,AU355)))</xm:f>
            <xm:f>'Listados Datos'!$P$7</xm:f>
            <x14:dxf>
              <fill>
                <patternFill>
                  <bgColor rgb="FFFF0000"/>
                </patternFill>
              </fill>
            </x14:dxf>
          </x14:cfRule>
          <xm:sqref>AU355</xm:sqref>
        </x14:conditionalFormatting>
        <x14:conditionalFormatting xmlns:xm="http://schemas.microsoft.com/office/excel/2006/main">
          <x14:cfRule type="containsText" priority="9404" operator="containsText" id="{2BF6C2B8-52BC-4EB8-BA36-FCCF6D2FAFF8}">
            <xm:f>NOT(ISERROR(SEARCH('Listados Datos'!$T$3,AE322)))</xm:f>
            <xm:f>'Listados Datos'!$T$3</xm:f>
            <x14:dxf>
              <fill>
                <patternFill patternType="solid">
                  <bgColor rgb="FFC00000"/>
                </patternFill>
              </fill>
            </x14:dxf>
          </x14:cfRule>
          <x14:cfRule type="containsText" priority="9405" operator="containsText" id="{9B38F987-6F57-4703-87C9-747345F0E0E9}">
            <xm:f>NOT(ISERROR(SEARCH('Listados Datos'!$T$4,AE322)))</xm:f>
            <xm:f>'Listados Datos'!$T$4</xm:f>
            <x14:dxf>
              <font>
                <b/>
                <i val="0"/>
                <color theme="0"/>
              </font>
              <fill>
                <patternFill>
                  <bgColor rgb="FFE26B0A"/>
                </patternFill>
              </fill>
            </x14:dxf>
          </x14:cfRule>
          <x14:cfRule type="containsText" priority="9406" operator="containsText" id="{4F27F702-1BCB-45A7-BD5B-0D729F9EA636}">
            <xm:f>NOT(ISERROR(SEARCH('Listados Datos'!$T$5,AE322)))</xm:f>
            <xm:f>'Listados Datos'!$T$5</xm:f>
            <x14:dxf>
              <font>
                <b/>
                <i val="0"/>
                <color auto="1"/>
              </font>
              <fill>
                <patternFill>
                  <bgColor rgb="FFFFFF00"/>
                </patternFill>
              </fill>
            </x14:dxf>
          </x14:cfRule>
          <x14:cfRule type="containsText" priority="9407" operator="containsText" id="{C20F4441-5521-40CD-ADA0-BFB65956C436}">
            <xm:f>NOT(ISERROR(SEARCH('Listados Datos'!$T$6,AE322)))</xm:f>
            <xm:f>'Listados Datos'!$T$6</xm:f>
            <x14:dxf>
              <font>
                <b/>
                <i val="0"/>
              </font>
              <fill>
                <patternFill>
                  <bgColor rgb="FF92D050"/>
                </patternFill>
              </fill>
            </x14:dxf>
          </x14:cfRule>
          <xm:sqref>AE322:AF323 AE327:AF327</xm:sqref>
        </x14:conditionalFormatting>
        <x14:conditionalFormatting xmlns:xm="http://schemas.microsoft.com/office/excel/2006/main">
          <x14:cfRule type="containsText" priority="9400" operator="containsText" id="{BB2173E1-F572-48D3-99D2-F8C4207A591E}">
            <xm:f>NOT(ISERROR(SEARCH('Listados Datos'!$T$3,AA322)))</xm:f>
            <xm:f>'Listados Datos'!$T$3</xm:f>
            <x14:dxf>
              <fill>
                <patternFill patternType="solid">
                  <bgColor rgb="FFC00000"/>
                </patternFill>
              </fill>
            </x14:dxf>
          </x14:cfRule>
          <x14:cfRule type="containsText" priority="9401" operator="containsText" id="{22D5A66E-F121-4E2A-8A22-74E827F8D04D}">
            <xm:f>NOT(ISERROR(SEARCH('Listados Datos'!$T$4,AA322)))</xm:f>
            <xm:f>'Listados Datos'!$T$4</xm:f>
            <x14:dxf>
              <font>
                <b/>
                <i val="0"/>
                <color theme="0"/>
              </font>
              <fill>
                <patternFill>
                  <bgColor rgb="FFE26B0A"/>
                </patternFill>
              </fill>
            </x14:dxf>
          </x14:cfRule>
          <x14:cfRule type="containsText" priority="9402" operator="containsText" id="{13378477-F2AF-4B80-BD90-E36C413FDD73}">
            <xm:f>NOT(ISERROR(SEARCH('Listados Datos'!$T$5,AA322)))</xm:f>
            <xm:f>'Listados Datos'!$T$5</xm:f>
            <x14:dxf>
              <font>
                <b/>
                <i val="0"/>
                <color auto="1"/>
              </font>
              <fill>
                <patternFill>
                  <bgColor rgb="FFFFFF00"/>
                </patternFill>
              </fill>
            </x14:dxf>
          </x14:cfRule>
          <x14:cfRule type="containsText" priority="9403" operator="containsText" id="{A052E554-3234-4468-92AA-2754DC076040}">
            <xm:f>NOT(ISERROR(SEARCH('Listados Datos'!$T$6,AA322)))</xm:f>
            <xm:f>'Listados Datos'!$T$6</xm:f>
            <x14:dxf>
              <font>
                <b/>
                <i val="0"/>
              </font>
              <fill>
                <patternFill>
                  <bgColor rgb="FF92D050"/>
                </patternFill>
              </fill>
            </x14:dxf>
          </x14:cfRule>
          <xm:sqref>AA322:AA323</xm:sqref>
        </x14:conditionalFormatting>
        <x14:conditionalFormatting xmlns:xm="http://schemas.microsoft.com/office/excel/2006/main">
          <x14:cfRule type="containsText" priority="9390" operator="containsText" id="{87F33CAA-780F-49FF-9173-FE9F65B42A59}">
            <xm:f>NOT(ISERROR(SEARCH('Listados Datos'!$P$3,Y322)))</xm:f>
            <xm:f>'Listados Datos'!$P$3</xm:f>
            <x14:dxf>
              <fill>
                <patternFill>
                  <bgColor rgb="FF99CC00"/>
                </patternFill>
              </fill>
            </x14:dxf>
          </x14:cfRule>
          <x14:cfRule type="containsText" priority="9391" operator="containsText" id="{669B0A3B-55E8-479B-91CB-99E258EE65DE}">
            <xm:f>NOT(ISERROR(SEARCH('Listados Datos'!$P$4,Y322)))</xm:f>
            <xm:f>'Listados Datos'!$P$4</xm:f>
            <x14:dxf>
              <fill>
                <patternFill>
                  <bgColor rgb="FF33CC33"/>
                </patternFill>
              </fill>
            </x14:dxf>
          </x14:cfRule>
          <x14:cfRule type="containsText" priority="9392" operator="containsText" id="{3D79F2CF-6DC3-4F38-BBF9-C7CD238CA751}">
            <xm:f>NOT(ISERROR(SEARCH('Listados Datos'!$P$5,Y322)))</xm:f>
            <xm:f>'Listados Datos'!$P$5</xm:f>
            <x14:dxf>
              <fill>
                <patternFill>
                  <bgColor rgb="FFFFFF00"/>
                </patternFill>
              </fill>
            </x14:dxf>
          </x14:cfRule>
          <x14:cfRule type="containsText" priority="9393" operator="containsText" id="{608AFC10-18AA-40B9-9AC6-79AC9E35469B}">
            <xm:f>NOT(ISERROR(SEARCH('Listados Datos'!$P$6,Y322)))</xm:f>
            <xm:f>'Listados Datos'!$P$6</xm:f>
            <x14:dxf>
              <fill>
                <patternFill>
                  <bgColor rgb="FFFFC000"/>
                </patternFill>
              </fill>
            </x14:dxf>
          </x14:cfRule>
          <x14:cfRule type="containsText" priority="9394" operator="containsText" id="{0D5A0290-6291-4ADC-B352-499191D12F8A}">
            <xm:f>NOT(ISERROR(SEARCH('Listados Datos'!$P$7,Y322)))</xm:f>
            <xm:f>'Listados Datos'!$P$7</xm:f>
            <x14:dxf>
              <fill>
                <patternFill>
                  <bgColor rgb="FFFF0000"/>
                </patternFill>
              </fill>
            </x14:dxf>
          </x14:cfRule>
          <xm:sqref>Y322:Y323</xm:sqref>
        </x14:conditionalFormatting>
        <x14:conditionalFormatting xmlns:xm="http://schemas.microsoft.com/office/excel/2006/main">
          <x14:cfRule type="containsText" priority="9366" operator="containsText" id="{C6A25BC1-7FCB-4F2E-BC55-711D1E9A2079}">
            <xm:f>NOT(ISERROR(SEARCH('Listados Datos'!$T$3,AW322)))</xm:f>
            <xm:f>'Listados Datos'!$T$3</xm:f>
            <x14:dxf>
              <fill>
                <patternFill patternType="solid">
                  <bgColor rgb="FFC00000"/>
                </patternFill>
              </fill>
            </x14:dxf>
          </x14:cfRule>
          <x14:cfRule type="containsText" priority="9367" operator="containsText" id="{95AE71A2-9397-4EE7-A299-898A53710045}">
            <xm:f>NOT(ISERROR(SEARCH('Listados Datos'!$T$4,AW322)))</xm:f>
            <xm:f>'Listados Datos'!$T$4</xm:f>
            <x14:dxf>
              <font>
                <b/>
                <i val="0"/>
                <color theme="0"/>
              </font>
              <fill>
                <patternFill>
                  <bgColor rgb="FFE26B0A"/>
                </patternFill>
              </fill>
            </x14:dxf>
          </x14:cfRule>
          <x14:cfRule type="containsText" priority="9368" operator="containsText" id="{C85373F5-B52B-4E8F-B973-FCD6C8A7806A}">
            <xm:f>NOT(ISERROR(SEARCH('Listados Datos'!$T$5,AW322)))</xm:f>
            <xm:f>'Listados Datos'!$T$5</xm:f>
            <x14:dxf>
              <font>
                <b/>
                <i val="0"/>
                <color auto="1"/>
              </font>
              <fill>
                <patternFill>
                  <bgColor rgb="FFFFFF00"/>
                </patternFill>
              </fill>
            </x14:dxf>
          </x14:cfRule>
          <x14:cfRule type="containsText" priority="9369" operator="containsText" id="{A8938DBC-1969-40D6-BD70-62B59E328B7F}">
            <xm:f>NOT(ISERROR(SEARCH('Listados Datos'!$T$6,AW322)))</xm:f>
            <xm:f>'Listados Datos'!$T$6</xm:f>
            <x14:dxf>
              <font>
                <b/>
                <i val="0"/>
              </font>
              <fill>
                <patternFill>
                  <bgColor rgb="FF92D050"/>
                </patternFill>
              </fill>
            </x14:dxf>
          </x14:cfRule>
          <xm:sqref>AW322</xm:sqref>
        </x14:conditionalFormatting>
        <x14:conditionalFormatting xmlns:xm="http://schemas.microsoft.com/office/excel/2006/main">
          <x14:cfRule type="containsText" priority="9356" operator="containsText" id="{DB1F2312-FA8F-43F0-9A98-B4D54D59E61E}">
            <xm:f>NOT(ISERROR(SEARCH('Listados Datos'!$P$3,AU322)))</xm:f>
            <xm:f>'Listados Datos'!$P$3</xm:f>
            <x14:dxf>
              <fill>
                <patternFill>
                  <bgColor rgb="FF99CC00"/>
                </patternFill>
              </fill>
            </x14:dxf>
          </x14:cfRule>
          <x14:cfRule type="containsText" priority="9357" operator="containsText" id="{D88BD1C2-FCE9-4E5A-9E24-C550F4F4FFA4}">
            <xm:f>NOT(ISERROR(SEARCH('Listados Datos'!$P$4,AU322)))</xm:f>
            <xm:f>'Listados Datos'!$P$4</xm:f>
            <x14:dxf>
              <fill>
                <patternFill>
                  <bgColor rgb="FF33CC33"/>
                </patternFill>
              </fill>
            </x14:dxf>
          </x14:cfRule>
          <x14:cfRule type="containsText" priority="9358" operator="containsText" id="{D7488209-AA19-427E-8F8A-430564C9C0C6}">
            <xm:f>NOT(ISERROR(SEARCH('Listados Datos'!$P$5,AU322)))</xm:f>
            <xm:f>'Listados Datos'!$P$5</xm:f>
            <x14:dxf>
              <fill>
                <patternFill>
                  <bgColor rgb="FFFFFF00"/>
                </patternFill>
              </fill>
            </x14:dxf>
          </x14:cfRule>
          <x14:cfRule type="containsText" priority="9359" operator="containsText" id="{EC7EC13C-ECA9-4D18-B9A1-5EED599B49E5}">
            <xm:f>NOT(ISERROR(SEARCH('Listados Datos'!$P$6,AU322)))</xm:f>
            <xm:f>'Listados Datos'!$P$6</xm:f>
            <x14:dxf>
              <fill>
                <patternFill>
                  <bgColor rgb="FFFFC000"/>
                </patternFill>
              </fill>
            </x14:dxf>
          </x14:cfRule>
          <x14:cfRule type="containsText" priority="9360" operator="containsText" id="{546DAD27-68A3-4CC5-A2D4-1D0FF92E5E68}">
            <xm:f>NOT(ISERROR(SEARCH('Listados Datos'!$P$7,AU322)))</xm:f>
            <xm:f>'Listados Datos'!$P$7</xm:f>
            <x14:dxf>
              <fill>
                <patternFill>
                  <bgColor rgb="FFFF0000"/>
                </patternFill>
              </fill>
            </x14:dxf>
          </x14:cfRule>
          <xm:sqref>AU322</xm:sqref>
        </x14:conditionalFormatting>
        <x14:conditionalFormatting xmlns:xm="http://schemas.microsoft.com/office/excel/2006/main">
          <x14:cfRule type="containsText" priority="9352" operator="containsText" id="{AB849F35-6A58-4F5E-9414-F9C742E35978}">
            <xm:f>NOT(ISERROR(SEARCH('Listados Datos'!$T$3,AW323)))</xm:f>
            <xm:f>'Listados Datos'!$T$3</xm:f>
            <x14:dxf>
              <fill>
                <patternFill patternType="solid">
                  <bgColor rgb="FFC00000"/>
                </patternFill>
              </fill>
            </x14:dxf>
          </x14:cfRule>
          <x14:cfRule type="containsText" priority="9353" operator="containsText" id="{4C35B975-1E43-451E-A208-D72AEF5BEC07}">
            <xm:f>NOT(ISERROR(SEARCH('Listados Datos'!$T$4,AW323)))</xm:f>
            <xm:f>'Listados Datos'!$T$4</xm:f>
            <x14:dxf>
              <font>
                <b/>
                <i val="0"/>
                <color theme="0"/>
              </font>
              <fill>
                <patternFill>
                  <bgColor rgb="FFE26B0A"/>
                </patternFill>
              </fill>
            </x14:dxf>
          </x14:cfRule>
          <x14:cfRule type="containsText" priority="9354" operator="containsText" id="{8B938AD1-CE76-4ED0-BF00-F8D1D6DA7AD6}">
            <xm:f>NOT(ISERROR(SEARCH('Listados Datos'!$T$5,AW323)))</xm:f>
            <xm:f>'Listados Datos'!$T$5</xm:f>
            <x14:dxf>
              <font>
                <b/>
                <i val="0"/>
                <color auto="1"/>
              </font>
              <fill>
                <patternFill>
                  <bgColor rgb="FFFFFF00"/>
                </patternFill>
              </fill>
            </x14:dxf>
          </x14:cfRule>
          <x14:cfRule type="containsText" priority="9355" operator="containsText" id="{6333E3C9-BF77-4230-B2B9-A49ED52F269D}">
            <xm:f>NOT(ISERROR(SEARCH('Listados Datos'!$T$6,AW323)))</xm:f>
            <xm:f>'Listados Datos'!$T$6</xm:f>
            <x14:dxf>
              <font>
                <b/>
                <i val="0"/>
              </font>
              <fill>
                <patternFill>
                  <bgColor rgb="FF92D050"/>
                </patternFill>
              </fill>
            </x14:dxf>
          </x14:cfRule>
          <xm:sqref>AW323</xm:sqref>
        </x14:conditionalFormatting>
        <x14:conditionalFormatting xmlns:xm="http://schemas.microsoft.com/office/excel/2006/main">
          <x14:cfRule type="containsText" priority="9342" operator="containsText" id="{3982BD61-7911-4310-8BFF-64222BCE36C6}">
            <xm:f>NOT(ISERROR(SEARCH('Listados Datos'!$P$3,AU323)))</xm:f>
            <xm:f>'Listados Datos'!$P$3</xm:f>
            <x14:dxf>
              <fill>
                <patternFill>
                  <bgColor rgb="FF99CC00"/>
                </patternFill>
              </fill>
            </x14:dxf>
          </x14:cfRule>
          <x14:cfRule type="containsText" priority="9343" operator="containsText" id="{FDEE867A-2083-4AB8-B0CE-4C51AEBF3A63}">
            <xm:f>NOT(ISERROR(SEARCH('Listados Datos'!$P$4,AU323)))</xm:f>
            <xm:f>'Listados Datos'!$P$4</xm:f>
            <x14:dxf>
              <fill>
                <patternFill>
                  <bgColor rgb="FF33CC33"/>
                </patternFill>
              </fill>
            </x14:dxf>
          </x14:cfRule>
          <x14:cfRule type="containsText" priority="9344" operator="containsText" id="{5B262F35-6EC8-4981-ACC0-3BA887947E41}">
            <xm:f>NOT(ISERROR(SEARCH('Listados Datos'!$P$5,AU323)))</xm:f>
            <xm:f>'Listados Datos'!$P$5</xm:f>
            <x14:dxf>
              <fill>
                <patternFill>
                  <bgColor rgb="FFFFFF00"/>
                </patternFill>
              </fill>
            </x14:dxf>
          </x14:cfRule>
          <x14:cfRule type="containsText" priority="9345" operator="containsText" id="{A4F4FC92-AF11-4013-98DC-E71D381D9734}">
            <xm:f>NOT(ISERROR(SEARCH('Listados Datos'!$P$6,AU323)))</xm:f>
            <xm:f>'Listados Datos'!$P$6</xm:f>
            <x14:dxf>
              <fill>
                <patternFill>
                  <bgColor rgb="FFFFC000"/>
                </patternFill>
              </fill>
            </x14:dxf>
          </x14:cfRule>
          <x14:cfRule type="containsText" priority="9346" operator="containsText" id="{FC2C53B0-5A3D-4D34-9BB4-6ABDE29F238F}">
            <xm:f>NOT(ISERROR(SEARCH('Listados Datos'!$P$7,AU323)))</xm:f>
            <xm:f>'Listados Datos'!$P$7</xm:f>
            <x14:dxf>
              <fill>
                <patternFill>
                  <bgColor rgb="FFFF0000"/>
                </patternFill>
              </fill>
            </x14:dxf>
          </x14:cfRule>
          <xm:sqref>AU323</xm:sqref>
        </x14:conditionalFormatting>
        <x14:conditionalFormatting xmlns:xm="http://schemas.microsoft.com/office/excel/2006/main">
          <x14:cfRule type="containsText" priority="9338" operator="containsText" id="{BB59BA6F-C208-4B67-A18A-222B7DA6806E}">
            <xm:f>NOT(ISERROR(SEARCH('Listados Datos'!$T$3,AW327)))</xm:f>
            <xm:f>'Listados Datos'!$T$3</xm:f>
            <x14:dxf>
              <fill>
                <patternFill patternType="solid">
                  <bgColor rgb="FFC00000"/>
                </patternFill>
              </fill>
            </x14:dxf>
          </x14:cfRule>
          <x14:cfRule type="containsText" priority="9339" operator="containsText" id="{ED6F5501-2FD5-490D-80E4-A1B2C52341E9}">
            <xm:f>NOT(ISERROR(SEARCH('Listados Datos'!$T$4,AW327)))</xm:f>
            <xm:f>'Listados Datos'!$T$4</xm:f>
            <x14:dxf>
              <font>
                <b/>
                <i val="0"/>
                <color theme="0"/>
              </font>
              <fill>
                <patternFill>
                  <bgColor rgb="FFE26B0A"/>
                </patternFill>
              </fill>
            </x14:dxf>
          </x14:cfRule>
          <x14:cfRule type="containsText" priority="9340" operator="containsText" id="{359A21FD-8DF2-4528-A68C-1760B0A98CA2}">
            <xm:f>NOT(ISERROR(SEARCH('Listados Datos'!$T$5,AW327)))</xm:f>
            <xm:f>'Listados Datos'!$T$5</xm:f>
            <x14:dxf>
              <font>
                <b/>
                <i val="0"/>
                <color auto="1"/>
              </font>
              <fill>
                <patternFill>
                  <bgColor rgb="FFFFFF00"/>
                </patternFill>
              </fill>
            </x14:dxf>
          </x14:cfRule>
          <x14:cfRule type="containsText" priority="9341" operator="containsText" id="{281024CC-B8A4-4AAE-979F-2C5C1EE0E39E}">
            <xm:f>NOT(ISERROR(SEARCH('Listados Datos'!$T$6,AW327)))</xm:f>
            <xm:f>'Listados Datos'!$T$6</xm:f>
            <x14:dxf>
              <font>
                <b/>
                <i val="0"/>
              </font>
              <fill>
                <patternFill>
                  <bgColor rgb="FF92D050"/>
                </patternFill>
              </fill>
            </x14:dxf>
          </x14:cfRule>
          <xm:sqref>AW327</xm:sqref>
        </x14:conditionalFormatting>
        <x14:conditionalFormatting xmlns:xm="http://schemas.microsoft.com/office/excel/2006/main">
          <x14:cfRule type="containsText" priority="9328" operator="containsText" id="{CDBCC35D-84C6-4D11-872D-D1D4B78A97E2}">
            <xm:f>NOT(ISERROR(SEARCH('Listados Datos'!$P$3,AU327)))</xm:f>
            <xm:f>'Listados Datos'!$P$3</xm:f>
            <x14:dxf>
              <fill>
                <patternFill>
                  <bgColor rgb="FF99CC00"/>
                </patternFill>
              </fill>
            </x14:dxf>
          </x14:cfRule>
          <x14:cfRule type="containsText" priority="9329" operator="containsText" id="{F507C467-5B62-40CD-87A0-95BB4A650B38}">
            <xm:f>NOT(ISERROR(SEARCH('Listados Datos'!$P$4,AU327)))</xm:f>
            <xm:f>'Listados Datos'!$P$4</xm:f>
            <x14:dxf>
              <fill>
                <patternFill>
                  <bgColor rgb="FF33CC33"/>
                </patternFill>
              </fill>
            </x14:dxf>
          </x14:cfRule>
          <x14:cfRule type="containsText" priority="9330" operator="containsText" id="{A2B7B9D4-F80F-4A3F-84F4-EFF0F9F104D3}">
            <xm:f>NOT(ISERROR(SEARCH('Listados Datos'!$P$5,AU327)))</xm:f>
            <xm:f>'Listados Datos'!$P$5</xm:f>
            <x14:dxf>
              <fill>
                <patternFill>
                  <bgColor rgb="FFFFFF00"/>
                </patternFill>
              </fill>
            </x14:dxf>
          </x14:cfRule>
          <x14:cfRule type="containsText" priority="9331" operator="containsText" id="{3EFFC0C5-606B-43DE-A738-B8876082F79A}">
            <xm:f>NOT(ISERROR(SEARCH('Listados Datos'!$P$6,AU327)))</xm:f>
            <xm:f>'Listados Datos'!$P$6</xm:f>
            <x14:dxf>
              <fill>
                <patternFill>
                  <bgColor rgb="FFFFC000"/>
                </patternFill>
              </fill>
            </x14:dxf>
          </x14:cfRule>
          <x14:cfRule type="containsText" priority="9332" operator="containsText" id="{11492A3E-C93D-4033-B5C6-78E6EEEA8AB6}">
            <xm:f>NOT(ISERROR(SEARCH('Listados Datos'!$P$7,AU327)))</xm:f>
            <xm:f>'Listados Datos'!$P$7</xm:f>
            <x14:dxf>
              <fill>
                <patternFill>
                  <bgColor rgb="FFFF0000"/>
                </patternFill>
              </fill>
            </x14:dxf>
          </x14:cfRule>
          <xm:sqref>AU327</xm:sqref>
        </x14:conditionalFormatting>
        <x14:conditionalFormatting xmlns:xm="http://schemas.microsoft.com/office/excel/2006/main">
          <x14:cfRule type="containsText" priority="9324" operator="containsText" id="{0A388056-7A1D-48D0-9C0D-95268AE53DBF}">
            <xm:f>NOT(ISERROR(SEARCH('Listados Datos'!$T$3,AE324)))</xm:f>
            <xm:f>'Listados Datos'!$T$3</xm:f>
            <x14:dxf>
              <fill>
                <patternFill patternType="solid">
                  <bgColor rgb="FFC00000"/>
                </patternFill>
              </fill>
            </x14:dxf>
          </x14:cfRule>
          <x14:cfRule type="containsText" priority="9325" operator="containsText" id="{9EC34009-8B44-4936-8578-39E06E0353A4}">
            <xm:f>NOT(ISERROR(SEARCH('Listados Datos'!$T$4,AE324)))</xm:f>
            <xm:f>'Listados Datos'!$T$4</xm:f>
            <x14:dxf>
              <font>
                <b/>
                <i val="0"/>
                <color theme="0"/>
              </font>
              <fill>
                <patternFill>
                  <bgColor rgb="FFE26B0A"/>
                </patternFill>
              </fill>
            </x14:dxf>
          </x14:cfRule>
          <x14:cfRule type="containsText" priority="9326" operator="containsText" id="{91CC3933-B452-4A26-BF49-77B0156ABEB7}">
            <xm:f>NOT(ISERROR(SEARCH('Listados Datos'!$T$5,AE324)))</xm:f>
            <xm:f>'Listados Datos'!$T$5</xm:f>
            <x14:dxf>
              <font>
                <b/>
                <i val="0"/>
                <color auto="1"/>
              </font>
              <fill>
                <patternFill>
                  <bgColor rgb="FFFFFF00"/>
                </patternFill>
              </fill>
            </x14:dxf>
          </x14:cfRule>
          <x14:cfRule type="containsText" priority="9327" operator="containsText" id="{9F7D6D4F-1BC7-4651-A772-A43B29420250}">
            <xm:f>NOT(ISERROR(SEARCH('Listados Datos'!$T$6,AE324)))</xm:f>
            <xm:f>'Listados Datos'!$T$6</xm:f>
            <x14:dxf>
              <font>
                <b/>
                <i val="0"/>
              </font>
              <fill>
                <patternFill>
                  <bgColor rgb="FF92D050"/>
                </patternFill>
              </fill>
            </x14:dxf>
          </x14:cfRule>
          <xm:sqref>AE324:AF325</xm:sqref>
        </x14:conditionalFormatting>
        <x14:conditionalFormatting xmlns:xm="http://schemas.microsoft.com/office/excel/2006/main">
          <x14:cfRule type="containsText" priority="9320" operator="containsText" id="{04EA6E44-44D9-4BE8-8317-FD86F38624A6}">
            <xm:f>NOT(ISERROR(SEARCH('Listados Datos'!$T$3,AA324)))</xm:f>
            <xm:f>'Listados Datos'!$T$3</xm:f>
            <x14:dxf>
              <fill>
                <patternFill patternType="solid">
                  <bgColor rgb="FFC00000"/>
                </patternFill>
              </fill>
            </x14:dxf>
          </x14:cfRule>
          <x14:cfRule type="containsText" priority="9321" operator="containsText" id="{15782E9F-3696-4C57-9F91-355CC92D43B1}">
            <xm:f>NOT(ISERROR(SEARCH('Listados Datos'!$T$4,AA324)))</xm:f>
            <xm:f>'Listados Datos'!$T$4</xm:f>
            <x14:dxf>
              <font>
                <b/>
                <i val="0"/>
                <color theme="0"/>
              </font>
              <fill>
                <patternFill>
                  <bgColor rgb="FFE26B0A"/>
                </patternFill>
              </fill>
            </x14:dxf>
          </x14:cfRule>
          <x14:cfRule type="containsText" priority="9322" operator="containsText" id="{FFB13D74-360F-478A-B746-550B10210309}">
            <xm:f>NOT(ISERROR(SEARCH('Listados Datos'!$T$5,AA324)))</xm:f>
            <xm:f>'Listados Datos'!$T$5</xm:f>
            <x14:dxf>
              <font>
                <b/>
                <i val="0"/>
                <color auto="1"/>
              </font>
              <fill>
                <patternFill>
                  <bgColor rgb="FFFFFF00"/>
                </patternFill>
              </fill>
            </x14:dxf>
          </x14:cfRule>
          <x14:cfRule type="containsText" priority="9323" operator="containsText" id="{4CF70530-EFFA-4BD8-8E0E-7BC2C3D574A4}">
            <xm:f>NOT(ISERROR(SEARCH('Listados Datos'!$T$6,AA324)))</xm:f>
            <xm:f>'Listados Datos'!$T$6</xm:f>
            <x14:dxf>
              <font>
                <b/>
                <i val="0"/>
              </font>
              <fill>
                <patternFill>
                  <bgColor rgb="FF92D050"/>
                </patternFill>
              </fill>
            </x14:dxf>
          </x14:cfRule>
          <xm:sqref>AA324:AA325</xm:sqref>
        </x14:conditionalFormatting>
        <x14:conditionalFormatting xmlns:xm="http://schemas.microsoft.com/office/excel/2006/main">
          <x14:cfRule type="containsText" priority="9310" operator="containsText" id="{872D9498-EDB8-47EB-B771-720ACA842097}">
            <xm:f>NOT(ISERROR(SEARCH('Listados Datos'!$P$3,Y324)))</xm:f>
            <xm:f>'Listados Datos'!$P$3</xm:f>
            <x14:dxf>
              <fill>
                <patternFill>
                  <bgColor rgb="FF99CC00"/>
                </patternFill>
              </fill>
            </x14:dxf>
          </x14:cfRule>
          <x14:cfRule type="containsText" priority="9311" operator="containsText" id="{5E7B4571-6B08-4B30-BFF2-C26E5558D152}">
            <xm:f>NOT(ISERROR(SEARCH('Listados Datos'!$P$4,Y324)))</xm:f>
            <xm:f>'Listados Datos'!$P$4</xm:f>
            <x14:dxf>
              <fill>
                <patternFill>
                  <bgColor rgb="FF33CC33"/>
                </patternFill>
              </fill>
            </x14:dxf>
          </x14:cfRule>
          <x14:cfRule type="containsText" priority="9312" operator="containsText" id="{10E4CBF0-87AF-4014-B134-3D980F38281C}">
            <xm:f>NOT(ISERROR(SEARCH('Listados Datos'!$P$5,Y324)))</xm:f>
            <xm:f>'Listados Datos'!$P$5</xm:f>
            <x14:dxf>
              <fill>
                <patternFill>
                  <bgColor rgb="FFFFFF00"/>
                </patternFill>
              </fill>
            </x14:dxf>
          </x14:cfRule>
          <x14:cfRule type="containsText" priority="9313" operator="containsText" id="{7995C15F-B8F3-4F89-B92A-7A156F8A46D1}">
            <xm:f>NOT(ISERROR(SEARCH('Listados Datos'!$P$6,Y324)))</xm:f>
            <xm:f>'Listados Datos'!$P$6</xm:f>
            <x14:dxf>
              <fill>
                <patternFill>
                  <bgColor rgb="FFFFC000"/>
                </patternFill>
              </fill>
            </x14:dxf>
          </x14:cfRule>
          <x14:cfRule type="containsText" priority="9314" operator="containsText" id="{E033BF6B-859B-4A57-B820-8785C0812676}">
            <xm:f>NOT(ISERROR(SEARCH('Listados Datos'!$P$7,Y324)))</xm:f>
            <xm:f>'Listados Datos'!$P$7</xm:f>
            <x14:dxf>
              <fill>
                <patternFill>
                  <bgColor rgb="FFFF0000"/>
                </patternFill>
              </fill>
            </x14:dxf>
          </x14:cfRule>
          <xm:sqref>Y324:Y325</xm:sqref>
        </x14:conditionalFormatting>
        <x14:conditionalFormatting xmlns:xm="http://schemas.microsoft.com/office/excel/2006/main">
          <x14:cfRule type="containsText" priority="9296" operator="containsText" id="{B6CA74A2-470E-4B6E-B3F3-940DD68911E4}">
            <xm:f>NOT(ISERROR(SEARCH('Listados Datos'!$T$3,AW324)))</xm:f>
            <xm:f>'Listados Datos'!$T$3</xm:f>
            <x14:dxf>
              <fill>
                <patternFill patternType="solid">
                  <bgColor rgb="FFC00000"/>
                </patternFill>
              </fill>
            </x14:dxf>
          </x14:cfRule>
          <x14:cfRule type="containsText" priority="9297" operator="containsText" id="{7CDB3459-488E-4681-8C0F-91F10B725600}">
            <xm:f>NOT(ISERROR(SEARCH('Listados Datos'!$T$4,AW324)))</xm:f>
            <xm:f>'Listados Datos'!$T$4</xm:f>
            <x14:dxf>
              <font>
                <b/>
                <i val="0"/>
                <color theme="0"/>
              </font>
              <fill>
                <patternFill>
                  <bgColor rgb="FFE26B0A"/>
                </patternFill>
              </fill>
            </x14:dxf>
          </x14:cfRule>
          <x14:cfRule type="containsText" priority="9298" operator="containsText" id="{E3C8D452-4EFF-4270-987A-14D230B82770}">
            <xm:f>NOT(ISERROR(SEARCH('Listados Datos'!$T$5,AW324)))</xm:f>
            <xm:f>'Listados Datos'!$T$5</xm:f>
            <x14:dxf>
              <font>
                <b/>
                <i val="0"/>
                <color auto="1"/>
              </font>
              <fill>
                <patternFill>
                  <bgColor rgb="FFFFFF00"/>
                </patternFill>
              </fill>
            </x14:dxf>
          </x14:cfRule>
          <x14:cfRule type="containsText" priority="9299" operator="containsText" id="{24B855F8-EA96-422F-AD93-CA2CDEB4819E}">
            <xm:f>NOT(ISERROR(SEARCH('Listados Datos'!$T$6,AW324)))</xm:f>
            <xm:f>'Listados Datos'!$T$6</xm:f>
            <x14:dxf>
              <font>
                <b/>
                <i val="0"/>
              </font>
              <fill>
                <patternFill>
                  <bgColor rgb="FF92D050"/>
                </patternFill>
              </fill>
            </x14:dxf>
          </x14:cfRule>
          <xm:sqref>AW324</xm:sqref>
        </x14:conditionalFormatting>
        <x14:conditionalFormatting xmlns:xm="http://schemas.microsoft.com/office/excel/2006/main">
          <x14:cfRule type="containsText" priority="9286" operator="containsText" id="{F2B553D2-8A0C-453F-BB19-CD5D064BFE1F}">
            <xm:f>NOT(ISERROR(SEARCH('Listados Datos'!$P$3,AU324)))</xm:f>
            <xm:f>'Listados Datos'!$P$3</xm:f>
            <x14:dxf>
              <fill>
                <patternFill>
                  <bgColor rgb="FF99CC00"/>
                </patternFill>
              </fill>
            </x14:dxf>
          </x14:cfRule>
          <x14:cfRule type="containsText" priority="9287" operator="containsText" id="{71F66427-7FDD-40DF-B4D8-9B5B13BAA05F}">
            <xm:f>NOT(ISERROR(SEARCH('Listados Datos'!$P$4,AU324)))</xm:f>
            <xm:f>'Listados Datos'!$P$4</xm:f>
            <x14:dxf>
              <fill>
                <patternFill>
                  <bgColor rgb="FF33CC33"/>
                </patternFill>
              </fill>
            </x14:dxf>
          </x14:cfRule>
          <x14:cfRule type="containsText" priority="9288" operator="containsText" id="{E1582D11-A756-44E5-9646-1126213F092B}">
            <xm:f>NOT(ISERROR(SEARCH('Listados Datos'!$P$5,AU324)))</xm:f>
            <xm:f>'Listados Datos'!$P$5</xm:f>
            <x14:dxf>
              <fill>
                <patternFill>
                  <bgColor rgb="FFFFFF00"/>
                </patternFill>
              </fill>
            </x14:dxf>
          </x14:cfRule>
          <x14:cfRule type="containsText" priority="9289" operator="containsText" id="{20702784-E388-4BAA-A685-8359551D9B48}">
            <xm:f>NOT(ISERROR(SEARCH('Listados Datos'!$P$6,AU324)))</xm:f>
            <xm:f>'Listados Datos'!$P$6</xm:f>
            <x14:dxf>
              <fill>
                <patternFill>
                  <bgColor rgb="FFFFC000"/>
                </patternFill>
              </fill>
            </x14:dxf>
          </x14:cfRule>
          <x14:cfRule type="containsText" priority="9290" operator="containsText" id="{64EEF9F6-7E24-42C3-AB18-240B85BC6226}">
            <xm:f>NOT(ISERROR(SEARCH('Listados Datos'!$P$7,AU324)))</xm:f>
            <xm:f>'Listados Datos'!$P$7</xm:f>
            <x14:dxf>
              <fill>
                <patternFill>
                  <bgColor rgb="FFFF0000"/>
                </patternFill>
              </fill>
            </x14:dxf>
          </x14:cfRule>
          <xm:sqref>AU324</xm:sqref>
        </x14:conditionalFormatting>
        <x14:conditionalFormatting xmlns:xm="http://schemas.microsoft.com/office/excel/2006/main">
          <x14:cfRule type="containsText" priority="9282" operator="containsText" id="{C186B1AC-F131-4A02-88BD-4EB54D5CFCD7}">
            <xm:f>NOT(ISERROR(SEARCH('Listados Datos'!$T$3,AW325)))</xm:f>
            <xm:f>'Listados Datos'!$T$3</xm:f>
            <x14:dxf>
              <fill>
                <patternFill patternType="solid">
                  <bgColor rgb="FFC00000"/>
                </patternFill>
              </fill>
            </x14:dxf>
          </x14:cfRule>
          <x14:cfRule type="containsText" priority="9283" operator="containsText" id="{755FE744-3228-4759-A685-AEB38D499F6F}">
            <xm:f>NOT(ISERROR(SEARCH('Listados Datos'!$T$4,AW325)))</xm:f>
            <xm:f>'Listados Datos'!$T$4</xm:f>
            <x14:dxf>
              <font>
                <b/>
                <i val="0"/>
                <color theme="0"/>
              </font>
              <fill>
                <patternFill>
                  <bgColor rgb="FFE26B0A"/>
                </patternFill>
              </fill>
            </x14:dxf>
          </x14:cfRule>
          <x14:cfRule type="containsText" priority="9284" operator="containsText" id="{39A4EEE2-3C4D-4274-8D8E-B3E8D90F7A44}">
            <xm:f>NOT(ISERROR(SEARCH('Listados Datos'!$T$5,AW325)))</xm:f>
            <xm:f>'Listados Datos'!$T$5</xm:f>
            <x14:dxf>
              <font>
                <b/>
                <i val="0"/>
                <color auto="1"/>
              </font>
              <fill>
                <patternFill>
                  <bgColor rgb="FFFFFF00"/>
                </patternFill>
              </fill>
            </x14:dxf>
          </x14:cfRule>
          <x14:cfRule type="containsText" priority="9285" operator="containsText" id="{CDCA04CB-EC40-4C35-BA73-8CDF6A1BAF27}">
            <xm:f>NOT(ISERROR(SEARCH('Listados Datos'!$T$6,AW325)))</xm:f>
            <xm:f>'Listados Datos'!$T$6</xm:f>
            <x14:dxf>
              <font>
                <b/>
                <i val="0"/>
              </font>
              <fill>
                <patternFill>
                  <bgColor rgb="FF92D050"/>
                </patternFill>
              </fill>
            </x14:dxf>
          </x14:cfRule>
          <xm:sqref>AW325</xm:sqref>
        </x14:conditionalFormatting>
        <x14:conditionalFormatting xmlns:xm="http://schemas.microsoft.com/office/excel/2006/main">
          <x14:cfRule type="containsText" priority="9272" operator="containsText" id="{AD1F8FE6-D268-4096-91EF-6905902D1250}">
            <xm:f>NOT(ISERROR(SEARCH('Listados Datos'!$P$3,AU325)))</xm:f>
            <xm:f>'Listados Datos'!$P$3</xm:f>
            <x14:dxf>
              <fill>
                <patternFill>
                  <bgColor rgb="FF99CC00"/>
                </patternFill>
              </fill>
            </x14:dxf>
          </x14:cfRule>
          <x14:cfRule type="containsText" priority="9273" operator="containsText" id="{7D5D2229-050F-47B2-91A6-A25683A2ADBA}">
            <xm:f>NOT(ISERROR(SEARCH('Listados Datos'!$P$4,AU325)))</xm:f>
            <xm:f>'Listados Datos'!$P$4</xm:f>
            <x14:dxf>
              <fill>
                <patternFill>
                  <bgColor rgb="FF33CC33"/>
                </patternFill>
              </fill>
            </x14:dxf>
          </x14:cfRule>
          <x14:cfRule type="containsText" priority="9274" operator="containsText" id="{1B8C14BA-A2FE-45B2-903B-F7B54AB6EFD5}">
            <xm:f>NOT(ISERROR(SEARCH('Listados Datos'!$P$5,AU325)))</xm:f>
            <xm:f>'Listados Datos'!$P$5</xm:f>
            <x14:dxf>
              <fill>
                <patternFill>
                  <bgColor rgb="FFFFFF00"/>
                </patternFill>
              </fill>
            </x14:dxf>
          </x14:cfRule>
          <x14:cfRule type="containsText" priority="9275" operator="containsText" id="{9A0DBCCD-0993-44D1-A18B-E94CD72FDC37}">
            <xm:f>NOT(ISERROR(SEARCH('Listados Datos'!$P$6,AU325)))</xm:f>
            <xm:f>'Listados Datos'!$P$6</xm:f>
            <x14:dxf>
              <fill>
                <patternFill>
                  <bgColor rgb="FFFFC000"/>
                </patternFill>
              </fill>
            </x14:dxf>
          </x14:cfRule>
          <x14:cfRule type="containsText" priority="9276" operator="containsText" id="{8ECCE159-443B-4483-850C-A9C09321734D}">
            <xm:f>NOT(ISERROR(SEARCH('Listados Datos'!$P$7,AU325)))</xm:f>
            <xm:f>'Listados Datos'!$P$7</xm:f>
            <x14:dxf>
              <fill>
                <patternFill>
                  <bgColor rgb="FFFF0000"/>
                </patternFill>
              </fill>
            </x14:dxf>
          </x14:cfRule>
          <xm:sqref>AU325</xm:sqref>
        </x14:conditionalFormatting>
        <x14:conditionalFormatting xmlns:xm="http://schemas.microsoft.com/office/excel/2006/main">
          <x14:cfRule type="containsText" priority="8996" operator="containsText" id="{7A86C093-336E-4970-B0A2-5AB68A2104AD}">
            <xm:f>NOT(ISERROR(SEARCH('Listados Datos'!$T$3,AE340)))</xm:f>
            <xm:f>'Listados Datos'!$T$3</xm:f>
            <x14:dxf>
              <fill>
                <patternFill patternType="solid">
                  <bgColor rgb="FFC00000"/>
                </patternFill>
              </fill>
            </x14:dxf>
          </x14:cfRule>
          <x14:cfRule type="containsText" priority="8997" operator="containsText" id="{0107E990-D967-41B8-9A69-A5E03454F1FE}">
            <xm:f>NOT(ISERROR(SEARCH('Listados Datos'!$T$4,AE340)))</xm:f>
            <xm:f>'Listados Datos'!$T$4</xm:f>
            <x14:dxf>
              <font>
                <b/>
                <i val="0"/>
                <color theme="0"/>
              </font>
              <fill>
                <patternFill>
                  <bgColor rgb="FFE26B0A"/>
                </patternFill>
              </fill>
            </x14:dxf>
          </x14:cfRule>
          <x14:cfRule type="containsText" priority="8998" operator="containsText" id="{76657672-2269-47FF-9768-798380559FC1}">
            <xm:f>NOT(ISERROR(SEARCH('Listados Datos'!$T$5,AE340)))</xm:f>
            <xm:f>'Listados Datos'!$T$5</xm:f>
            <x14:dxf>
              <font>
                <b/>
                <i val="0"/>
                <color auto="1"/>
              </font>
              <fill>
                <patternFill>
                  <bgColor rgb="FFFFFF00"/>
                </patternFill>
              </fill>
            </x14:dxf>
          </x14:cfRule>
          <x14:cfRule type="containsText" priority="8999" operator="containsText" id="{54D550C0-8588-4549-84C0-B77963247E33}">
            <xm:f>NOT(ISERROR(SEARCH('Listados Datos'!$T$6,AE340)))</xm:f>
            <xm:f>'Listados Datos'!$T$6</xm:f>
            <x14:dxf>
              <font>
                <b/>
                <i val="0"/>
              </font>
              <fill>
                <patternFill>
                  <bgColor rgb="FF92D050"/>
                </patternFill>
              </fill>
            </x14:dxf>
          </x14:cfRule>
          <xm:sqref>AE340:AF341 AE345:AF345</xm:sqref>
        </x14:conditionalFormatting>
        <x14:conditionalFormatting xmlns:xm="http://schemas.microsoft.com/office/excel/2006/main">
          <x14:cfRule type="containsText" priority="8992" operator="containsText" id="{BB62E8BF-427F-4BBC-B015-E5861FFCD3C6}">
            <xm:f>NOT(ISERROR(SEARCH('Listados Datos'!$T$3,AA340)))</xm:f>
            <xm:f>'Listados Datos'!$T$3</xm:f>
            <x14:dxf>
              <fill>
                <patternFill patternType="solid">
                  <bgColor rgb="FFC00000"/>
                </patternFill>
              </fill>
            </x14:dxf>
          </x14:cfRule>
          <x14:cfRule type="containsText" priority="8993" operator="containsText" id="{D8456A9A-930B-4078-8DFA-C3D0584E9DB6}">
            <xm:f>NOT(ISERROR(SEARCH('Listados Datos'!$T$4,AA340)))</xm:f>
            <xm:f>'Listados Datos'!$T$4</xm:f>
            <x14:dxf>
              <font>
                <b/>
                <i val="0"/>
                <color theme="0"/>
              </font>
              <fill>
                <patternFill>
                  <bgColor rgb="FFE26B0A"/>
                </patternFill>
              </fill>
            </x14:dxf>
          </x14:cfRule>
          <x14:cfRule type="containsText" priority="8994" operator="containsText" id="{64556007-6B0F-4272-8F4B-33059464D224}">
            <xm:f>NOT(ISERROR(SEARCH('Listados Datos'!$T$5,AA340)))</xm:f>
            <xm:f>'Listados Datos'!$T$5</xm:f>
            <x14:dxf>
              <font>
                <b/>
                <i val="0"/>
                <color auto="1"/>
              </font>
              <fill>
                <patternFill>
                  <bgColor rgb="FFFFFF00"/>
                </patternFill>
              </fill>
            </x14:dxf>
          </x14:cfRule>
          <x14:cfRule type="containsText" priority="8995" operator="containsText" id="{73165A0B-D3CE-40BB-B07C-0BC5FF941CC1}">
            <xm:f>NOT(ISERROR(SEARCH('Listados Datos'!$T$6,AA340)))</xm:f>
            <xm:f>'Listados Datos'!$T$6</xm:f>
            <x14:dxf>
              <font>
                <b/>
                <i val="0"/>
              </font>
              <fill>
                <patternFill>
                  <bgColor rgb="FF92D050"/>
                </patternFill>
              </fill>
            </x14:dxf>
          </x14:cfRule>
          <xm:sqref>AA340:AA341</xm:sqref>
        </x14:conditionalFormatting>
        <x14:conditionalFormatting xmlns:xm="http://schemas.microsoft.com/office/excel/2006/main">
          <x14:cfRule type="containsText" priority="8982" operator="containsText" id="{D88DF6E5-2FE9-46D0-87AB-EAE17C99F8DA}">
            <xm:f>NOT(ISERROR(SEARCH('Listados Datos'!$P$3,Y340)))</xm:f>
            <xm:f>'Listados Datos'!$P$3</xm:f>
            <x14:dxf>
              <fill>
                <patternFill>
                  <bgColor rgb="FF99CC00"/>
                </patternFill>
              </fill>
            </x14:dxf>
          </x14:cfRule>
          <x14:cfRule type="containsText" priority="8983" operator="containsText" id="{1AF08576-074D-4F13-B7FE-EB370CEE6F63}">
            <xm:f>NOT(ISERROR(SEARCH('Listados Datos'!$P$4,Y340)))</xm:f>
            <xm:f>'Listados Datos'!$P$4</xm:f>
            <x14:dxf>
              <fill>
                <patternFill>
                  <bgColor rgb="FF33CC33"/>
                </patternFill>
              </fill>
            </x14:dxf>
          </x14:cfRule>
          <x14:cfRule type="containsText" priority="8984" operator="containsText" id="{BD19C205-99C0-4F25-B458-A0A62F8CA8B0}">
            <xm:f>NOT(ISERROR(SEARCH('Listados Datos'!$P$5,Y340)))</xm:f>
            <xm:f>'Listados Datos'!$P$5</xm:f>
            <x14:dxf>
              <fill>
                <patternFill>
                  <bgColor rgb="FFFFFF00"/>
                </patternFill>
              </fill>
            </x14:dxf>
          </x14:cfRule>
          <x14:cfRule type="containsText" priority="8985" operator="containsText" id="{A1975E40-392F-4E41-BFEE-AB3FB64F76CC}">
            <xm:f>NOT(ISERROR(SEARCH('Listados Datos'!$P$6,Y340)))</xm:f>
            <xm:f>'Listados Datos'!$P$6</xm:f>
            <x14:dxf>
              <fill>
                <patternFill>
                  <bgColor rgb="FFFFC000"/>
                </patternFill>
              </fill>
            </x14:dxf>
          </x14:cfRule>
          <x14:cfRule type="containsText" priority="8986" operator="containsText" id="{91F412CE-AEBC-4C27-B38C-4ADAC918977B}">
            <xm:f>NOT(ISERROR(SEARCH('Listados Datos'!$P$7,Y340)))</xm:f>
            <xm:f>'Listados Datos'!$P$7</xm:f>
            <x14:dxf>
              <fill>
                <patternFill>
                  <bgColor rgb="FFFF0000"/>
                </patternFill>
              </fill>
            </x14:dxf>
          </x14:cfRule>
          <xm:sqref>Y340:Y341</xm:sqref>
        </x14:conditionalFormatting>
        <x14:conditionalFormatting xmlns:xm="http://schemas.microsoft.com/office/excel/2006/main">
          <x14:cfRule type="containsText" priority="8958" operator="containsText" id="{16EB8686-FD7B-4905-838E-AF7EAA38D59A}">
            <xm:f>NOT(ISERROR(SEARCH('Listados Datos'!$T$3,AW340)))</xm:f>
            <xm:f>'Listados Datos'!$T$3</xm:f>
            <x14:dxf>
              <fill>
                <patternFill patternType="solid">
                  <bgColor rgb="FFC00000"/>
                </patternFill>
              </fill>
            </x14:dxf>
          </x14:cfRule>
          <x14:cfRule type="containsText" priority="8959" operator="containsText" id="{90DE6DBE-9FE5-45DA-9A81-68F75B9836D9}">
            <xm:f>NOT(ISERROR(SEARCH('Listados Datos'!$T$4,AW340)))</xm:f>
            <xm:f>'Listados Datos'!$T$4</xm:f>
            <x14:dxf>
              <font>
                <b/>
                <i val="0"/>
                <color theme="0"/>
              </font>
              <fill>
                <patternFill>
                  <bgColor rgb="FFE26B0A"/>
                </patternFill>
              </fill>
            </x14:dxf>
          </x14:cfRule>
          <x14:cfRule type="containsText" priority="8960" operator="containsText" id="{515E0BCF-21AE-4807-9F08-FBC00CDB1FB2}">
            <xm:f>NOT(ISERROR(SEARCH('Listados Datos'!$T$5,AW340)))</xm:f>
            <xm:f>'Listados Datos'!$T$5</xm:f>
            <x14:dxf>
              <font>
                <b/>
                <i val="0"/>
                <color auto="1"/>
              </font>
              <fill>
                <patternFill>
                  <bgColor rgb="FFFFFF00"/>
                </patternFill>
              </fill>
            </x14:dxf>
          </x14:cfRule>
          <x14:cfRule type="containsText" priority="8961" operator="containsText" id="{51EC6530-E5B5-443C-BA5D-EDF7506307C9}">
            <xm:f>NOT(ISERROR(SEARCH('Listados Datos'!$T$6,AW340)))</xm:f>
            <xm:f>'Listados Datos'!$T$6</xm:f>
            <x14:dxf>
              <font>
                <b/>
                <i val="0"/>
              </font>
              <fill>
                <patternFill>
                  <bgColor rgb="FF92D050"/>
                </patternFill>
              </fill>
            </x14:dxf>
          </x14:cfRule>
          <xm:sqref>AW340</xm:sqref>
        </x14:conditionalFormatting>
        <x14:conditionalFormatting xmlns:xm="http://schemas.microsoft.com/office/excel/2006/main">
          <x14:cfRule type="containsText" priority="8948" operator="containsText" id="{99E8EA74-BC43-4161-9F66-2EA8B93D1CAD}">
            <xm:f>NOT(ISERROR(SEARCH('Listados Datos'!$P$3,AU340)))</xm:f>
            <xm:f>'Listados Datos'!$P$3</xm:f>
            <x14:dxf>
              <fill>
                <patternFill>
                  <bgColor rgb="FF99CC00"/>
                </patternFill>
              </fill>
            </x14:dxf>
          </x14:cfRule>
          <x14:cfRule type="containsText" priority="8949" operator="containsText" id="{7354B1CC-E91D-46F6-A58A-A4A9402F1D4D}">
            <xm:f>NOT(ISERROR(SEARCH('Listados Datos'!$P$4,AU340)))</xm:f>
            <xm:f>'Listados Datos'!$P$4</xm:f>
            <x14:dxf>
              <fill>
                <patternFill>
                  <bgColor rgb="FF33CC33"/>
                </patternFill>
              </fill>
            </x14:dxf>
          </x14:cfRule>
          <x14:cfRule type="containsText" priority="8950" operator="containsText" id="{A73C770F-A2AE-4AAE-9E75-46ADF956E85B}">
            <xm:f>NOT(ISERROR(SEARCH('Listados Datos'!$P$5,AU340)))</xm:f>
            <xm:f>'Listados Datos'!$P$5</xm:f>
            <x14:dxf>
              <fill>
                <patternFill>
                  <bgColor rgb="FFFFFF00"/>
                </patternFill>
              </fill>
            </x14:dxf>
          </x14:cfRule>
          <x14:cfRule type="containsText" priority="8951" operator="containsText" id="{F7F31FB8-771A-4765-9E3C-68E3AADFBA8B}">
            <xm:f>NOT(ISERROR(SEARCH('Listados Datos'!$P$6,AU340)))</xm:f>
            <xm:f>'Listados Datos'!$P$6</xm:f>
            <x14:dxf>
              <fill>
                <patternFill>
                  <bgColor rgb="FFFFC000"/>
                </patternFill>
              </fill>
            </x14:dxf>
          </x14:cfRule>
          <x14:cfRule type="containsText" priority="8952" operator="containsText" id="{6DFEBE8E-6A2C-4026-817D-FB46BD6F290E}">
            <xm:f>NOT(ISERROR(SEARCH('Listados Datos'!$P$7,AU340)))</xm:f>
            <xm:f>'Listados Datos'!$P$7</xm:f>
            <x14:dxf>
              <fill>
                <patternFill>
                  <bgColor rgb="FFFF0000"/>
                </patternFill>
              </fill>
            </x14:dxf>
          </x14:cfRule>
          <xm:sqref>AU340</xm:sqref>
        </x14:conditionalFormatting>
        <x14:conditionalFormatting xmlns:xm="http://schemas.microsoft.com/office/excel/2006/main">
          <x14:cfRule type="containsText" priority="8944" operator="containsText" id="{44B3C08F-46DA-480C-B34E-AF07E5BD366F}">
            <xm:f>NOT(ISERROR(SEARCH('Listados Datos'!$T$3,AW341)))</xm:f>
            <xm:f>'Listados Datos'!$T$3</xm:f>
            <x14:dxf>
              <fill>
                <patternFill patternType="solid">
                  <bgColor rgb="FFC00000"/>
                </patternFill>
              </fill>
            </x14:dxf>
          </x14:cfRule>
          <x14:cfRule type="containsText" priority="8945" operator="containsText" id="{28AFA56A-47C5-40EB-B6F2-B4A32B09F2E4}">
            <xm:f>NOT(ISERROR(SEARCH('Listados Datos'!$T$4,AW341)))</xm:f>
            <xm:f>'Listados Datos'!$T$4</xm:f>
            <x14:dxf>
              <font>
                <b/>
                <i val="0"/>
                <color theme="0"/>
              </font>
              <fill>
                <patternFill>
                  <bgColor rgb="FFE26B0A"/>
                </patternFill>
              </fill>
            </x14:dxf>
          </x14:cfRule>
          <x14:cfRule type="containsText" priority="8946" operator="containsText" id="{283CF921-E4F7-4D7F-A070-C24D84442FB7}">
            <xm:f>NOT(ISERROR(SEARCH('Listados Datos'!$T$5,AW341)))</xm:f>
            <xm:f>'Listados Datos'!$T$5</xm:f>
            <x14:dxf>
              <font>
                <b/>
                <i val="0"/>
                <color auto="1"/>
              </font>
              <fill>
                <patternFill>
                  <bgColor rgb="FFFFFF00"/>
                </patternFill>
              </fill>
            </x14:dxf>
          </x14:cfRule>
          <x14:cfRule type="containsText" priority="8947" operator="containsText" id="{1C632E62-2364-40D0-806A-266AF774A74E}">
            <xm:f>NOT(ISERROR(SEARCH('Listados Datos'!$T$6,AW341)))</xm:f>
            <xm:f>'Listados Datos'!$T$6</xm:f>
            <x14:dxf>
              <font>
                <b/>
                <i val="0"/>
              </font>
              <fill>
                <patternFill>
                  <bgColor rgb="FF92D050"/>
                </patternFill>
              </fill>
            </x14:dxf>
          </x14:cfRule>
          <xm:sqref>AW341</xm:sqref>
        </x14:conditionalFormatting>
        <x14:conditionalFormatting xmlns:xm="http://schemas.microsoft.com/office/excel/2006/main">
          <x14:cfRule type="containsText" priority="8934" operator="containsText" id="{543EA2A0-D854-4A7C-A2B0-CA454B9B954E}">
            <xm:f>NOT(ISERROR(SEARCH('Listados Datos'!$P$3,AU341)))</xm:f>
            <xm:f>'Listados Datos'!$P$3</xm:f>
            <x14:dxf>
              <fill>
                <patternFill>
                  <bgColor rgb="FF99CC00"/>
                </patternFill>
              </fill>
            </x14:dxf>
          </x14:cfRule>
          <x14:cfRule type="containsText" priority="8935" operator="containsText" id="{7FA26E13-BB97-4F24-A768-74BA80671EE8}">
            <xm:f>NOT(ISERROR(SEARCH('Listados Datos'!$P$4,AU341)))</xm:f>
            <xm:f>'Listados Datos'!$P$4</xm:f>
            <x14:dxf>
              <fill>
                <patternFill>
                  <bgColor rgb="FF33CC33"/>
                </patternFill>
              </fill>
            </x14:dxf>
          </x14:cfRule>
          <x14:cfRule type="containsText" priority="8936" operator="containsText" id="{C974AAD1-9901-4251-9AB8-A548FB427259}">
            <xm:f>NOT(ISERROR(SEARCH('Listados Datos'!$P$5,AU341)))</xm:f>
            <xm:f>'Listados Datos'!$P$5</xm:f>
            <x14:dxf>
              <fill>
                <patternFill>
                  <bgColor rgb="FFFFFF00"/>
                </patternFill>
              </fill>
            </x14:dxf>
          </x14:cfRule>
          <x14:cfRule type="containsText" priority="8937" operator="containsText" id="{FFAD195A-2C9C-4D3F-8B18-34AD1BE92DF9}">
            <xm:f>NOT(ISERROR(SEARCH('Listados Datos'!$P$6,AU341)))</xm:f>
            <xm:f>'Listados Datos'!$P$6</xm:f>
            <x14:dxf>
              <fill>
                <patternFill>
                  <bgColor rgb="FFFFC000"/>
                </patternFill>
              </fill>
            </x14:dxf>
          </x14:cfRule>
          <x14:cfRule type="containsText" priority="8938" operator="containsText" id="{9625E3A9-F402-4813-9AD1-8E3041D702CB}">
            <xm:f>NOT(ISERROR(SEARCH('Listados Datos'!$P$7,AU341)))</xm:f>
            <xm:f>'Listados Datos'!$P$7</xm:f>
            <x14:dxf>
              <fill>
                <patternFill>
                  <bgColor rgb="FFFF0000"/>
                </patternFill>
              </fill>
            </x14:dxf>
          </x14:cfRule>
          <xm:sqref>AU341</xm:sqref>
        </x14:conditionalFormatting>
        <x14:conditionalFormatting xmlns:xm="http://schemas.microsoft.com/office/excel/2006/main">
          <x14:cfRule type="containsText" priority="8916" operator="containsText" id="{1A4736A4-F61E-4A85-B29C-76E571A487D5}">
            <xm:f>NOT(ISERROR(SEARCH('Listados Datos'!$T$3,AE342)))</xm:f>
            <xm:f>'Listados Datos'!$T$3</xm:f>
            <x14:dxf>
              <fill>
                <patternFill patternType="solid">
                  <bgColor rgb="FFC00000"/>
                </patternFill>
              </fill>
            </x14:dxf>
          </x14:cfRule>
          <x14:cfRule type="containsText" priority="8917" operator="containsText" id="{8CD4F24A-46F0-4B2C-8CCB-D46462CF2DD7}">
            <xm:f>NOT(ISERROR(SEARCH('Listados Datos'!$T$4,AE342)))</xm:f>
            <xm:f>'Listados Datos'!$T$4</xm:f>
            <x14:dxf>
              <font>
                <b/>
                <i val="0"/>
                <color theme="0"/>
              </font>
              <fill>
                <patternFill>
                  <bgColor rgb="FFE26B0A"/>
                </patternFill>
              </fill>
            </x14:dxf>
          </x14:cfRule>
          <x14:cfRule type="containsText" priority="8918" operator="containsText" id="{8317D070-DD4A-4584-BCAC-E7195E4B17A2}">
            <xm:f>NOT(ISERROR(SEARCH('Listados Datos'!$T$5,AE342)))</xm:f>
            <xm:f>'Listados Datos'!$T$5</xm:f>
            <x14:dxf>
              <font>
                <b/>
                <i val="0"/>
                <color auto="1"/>
              </font>
              <fill>
                <patternFill>
                  <bgColor rgb="FFFFFF00"/>
                </patternFill>
              </fill>
            </x14:dxf>
          </x14:cfRule>
          <x14:cfRule type="containsText" priority="8919" operator="containsText" id="{294ABC4A-F310-4B1A-8BD2-AFCF8E9E76CD}">
            <xm:f>NOT(ISERROR(SEARCH('Listados Datos'!$T$6,AE342)))</xm:f>
            <xm:f>'Listados Datos'!$T$6</xm:f>
            <x14:dxf>
              <font>
                <b/>
                <i val="0"/>
              </font>
              <fill>
                <patternFill>
                  <bgColor rgb="FF92D050"/>
                </patternFill>
              </fill>
            </x14:dxf>
          </x14:cfRule>
          <xm:sqref>AE342:AF343</xm:sqref>
        </x14:conditionalFormatting>
        <x14:conditionalFormatting xmlns:xm="http://schemas.microsoft.com/office/excel/2006/main">
          <x14:cfRule type="containsText" priority="8912" operator="containsText" id="{C5E3910C-A2BD-4681-898A-6163E5CEEFCC}">
            <xm:f>NOT(ISERROR(SEARCH('Listados Datos'!$T$3,AA342)))</xm:f>
            <xm:f>'Listados Datos'!$T$3</xm:f>
            <x14:dxf>
              <fill>
                <patternFill patternType="solid">
                  <bgColor rgb="FFC00000"/>
                </patternFill>
              </fill>
            </x14:dxf>
          </x14:cfRule>
          <x14:cfRule type="containsText" priority="8913" operator="containsText" id="{C2CE8A09-9F4D-4882-A36A-5477647E5A40}">
            <xm:f>NOT(ISERROR(SEARCH('Listados Datos'!$T$4,AA342)))</xm:f>
            <xm:f>'Listados Datos'!$T$4</xm:f>
            <x14:dxf>
              <font>
                <b/>
                <i val="0"/>
                <color theme="0"/>
              </font>
              <fill>
                <patternFill>
                  <bgColor rgb="FFE26B0A"/>
                </patternFill>
              </fill>
            </x14:dxf>
          </x14:cfRule>
          <x14:cfRule type="containsText" priority="8914" operator="containsText" id="{1A435C01-6100-4501-82DC-1C6B61C46B60}">
            <xm:f>NOT(ISERROR(SEARCH('Listados Datos'!$T$5,AA342)))</xm:f>
            <xm:f>'Listados Datos'!$T$5</xm:f>
            <x14:dxf>
              <font>
                <b/>
                <i val="0"/>
                <color auto="1"/>
              </font>
              <fill>
                <patternFill>
                  <bgColor rgb="FFFFFF00"/>
                </patternFill>
              </fill>
            </x14:dxf>
          </x14:cfRule>
          <x14:cfRule type="containsText" priority="8915" operator="containsText" id="{60E6B65E-D9D1-41FA-AB36-AF0F261226AE}">
            <xm:f>NOT(ISERROR(SEARCH('Listados Datos'!$T$6,AA342)))</xm:f>
            <xm:f>'Listados Datos'!$T$6</xm:f>
            <x14:dxf>
              <font>
                <b/>
                <i val="0"/>
              </font>
              <fill>
                <patternFill>
                  <bgColor rgb="FF92D050"/>
                </patternFill>
              </fill>
            </x14:dxf>
          </x14:cfRule>
          <xm:sqref>AA342:AA343</xm:sqref>
        </x14:conditionalFormatting>
        <x14:conditionalFormatting xmlns:xm="http://schemas.microsoft.com/office/excel/2006/main">
          <x14:cfRule type="containsText" priority="8902" operator="containsText" id="{320A9DF8-060C-4A5D-B494-8FCDFA5BA757}">
            <xm:f>NOT(ISERROR(SEARCH('Listados Datos'!$P$3,Y342)))</xm:f>
            <xm:f>'Listados Datos'!$P$3</xm:f>
            <x14:dxf>
              <fill>
                <patternFill>
                  <bgColor rgb="FF99CC00"/>
                </patternFill>
              </fill>
            </x14:dxf>
          </x14:cfRule>
          <x14:cfRule type="containsText" priority="8903" operator="containsText" id="{70CB6FC8-0663-4E16-B2F9-A1BAD2DF2EC4}">
            <xm:f>NOT(ISERROR(SEARCH('Listados Datos'!$P$4,Y342)))</xm:f>
            <xm:f>'Listados Datos'!$P$4</xm:f>
            <x14:dxf>
              <fill>
                <patternFill>
                  <bgColor rgb="FF33CC33"/>
                </patternFill>
              </fill>
            </x14:dxf>
          </x14:cfRule>
          <x14:cfRule type="containsText" priority="8904" operator="containsText" id="{C280C6FC-C607-485E-B0DB-5D7BEAB8174D}">
            <xm:f>NOT(ISERROR(SEARCH('Listados Datos'!$P$5,Y342)))</xm:f>
            <xm:f>'Listados Datos'!$P$5</xm:f>
            <x14:dxf>
              <fill>
                <patternFill>
                  <bgColor rgb="FFFFFF00"/>
                </patternFill>
              </fill>
            </x14:dxf>
          </x14:cfRule>
          <x14:cfRule type="containsText" priority="8905" operator="containsText" id="{29841FB2-53F1-4F61-AEDB-53C0F04CF87B}">
            <xm:f>NOT(ISERROR(SEARCH('Listados Datos'!$P$6,Y342)))</xm:f>
            <xm:f>'Listados Datos'!$P$6</xm:f>
            <x14:dxf>
              <fill>
                <patternFill>
                  <bgColor rgb="FFFFC000"/>
                </patternFill>
              </fill>
            </x14:dxf>
          </x14:cfRule>
          <x14:cfRule type="containsText" priority="8906" operator="containsText" id="{A5D2127E-657F-4794-B570-76D3030866E0}">
            <xm:f>NOT(ISERROR(SEARCH('Listados Datos'!$P$7,Y342)))</xm:f>
            <xm:f>'Listados Datos'!$P$7</xm:f>
            <x14:dxf>
              <fill>
                <patternFill>
                  <bgColor rgb="FFFF0000"/>
                </patternFill>
              </fill>
            </x14:dxf>
          </x14:cfRule>
          <xm:sqref>Y342:Y343</xm:sqref>
        </x14:conditionalFormatting>
        <x14:conditionalFormatting xmlns:xm="http://schemas.microsoft.com/office/excel/2006/main">
          <x14:cfRule type="containsText" priority="8874" operator="containsText" id="{58CE6A22-5F58-4AFA-B33F-39F1E922EB45}">
            <xm:f>NOT(ISERROR(SEARCH('Listados Datos'!$T$3,AW343)))</xm:f>
            <xm:f>'Listados Datos'!$T$3</xm:f>
            <x14:dxf>
              <fill>
                <patternFill patternType="solid">
                  <bgColor rgb="FFC00000"/>
                </patternFill>
              </fill>
            </x14:dxf>
          </x14:cfRule>
          <x14:cfRule type="containsText" priority="8875" operator="containsText" id="{F4CFE8FE-069B-4548-8598-4EB49DEC8338}">
            <xm:f>NOT(ISERROR(SEARCH('Listados Datos'!$T$4,AW343)))</xm:f>
            <xm:f>'Listados Datos'!$T$4</xm:f>
            <x14:dxf>
              <font>
                <b/>
                <i val="0"/>
                <color theme="0"/>
              </font>
              <fill>
                <patternFill>
                  <bgColor rgb="FFE26B0A"/>
                </patternFill>
              </fill>
            </x14:dxf>
          </x14:cfRule>
          <x14:cfRule type="containsText" priority="8876" operator="containsText" id="{5832E42C-E83A-4D59-98E4-8FA72CB5E8AF}">
            <xm:f>NOT(ISERROR(SEARCH('Listados Datos'!$T$5,AW343)))</xm:f>
            <xm:f>'Listados Datos'!$T$5</xm:f>
            <x14:dxf>
              <font>
                <b/>
                <i val="0"/>
                <color auto="1"/>
              </font>
              <fill>
                <patternFill>
                  <bgColor rgb="FFFFFF00"/>
                </patternFill>
              </fill>
            </x14:dxf>
          </x14:cfRule>
          <x14:cfRule type="containsText" priority="8877" operator="containsText" id="{C5297000-1271-4037-A64C-A08EF6848A29}">
            <xm:f>NOT(ISERROR(SEARCH('Listados Datos'!$T$6,AW343)))</xm:f>
            <xm:f>'Listados Datos'!$T$6</xm:f>
            <x14:dxf>
              <font>
                <b/>
                <i val="0"/>
              </font>
              <fill>
                <patternFill>
                  <bgColor rgb="FF92D050"/>
                </patternFill>
              </fill>
            </x14:dxf>
          </x14:cfRule>
          <xm:sqref>AW343</xm:sqref>
        </x14:conditionalFormatting>
        <x14:conditionalFormatting xmlns:xm="http://schemas.microsoft.com/office/excel/2006/main">
          <x14:cfRule type="containsText" priority="8794" operator="containsText" id="{B772359D-7B0E-4BC8-9EE4-C9E1E34111E4}">
            <xm:f>NOT(ISERROR(SEARCH('Listados Datos'!$T$3,AW357)))</xm:f>
            <xm:f>'Listados Datos'!$T$3</xm:f>
            <x14:dxf>
              <fill>
                <patternFill patternType="solid">
                  <bgColor rgb="FFC00000"/>
                </patternFill>
              </fill>
            </x14:dxf>
          </x14:cfRule>
          <x14:cfRule type="containsText" priority="8795" operator="containsText" id="{388FB8CC-C4C6-40A4-80B4-414349FC6CE8}">
            <xm:f>NOT(ISERROR(SEARCH('Listados Datos'!$T$4,AW357)))</xm:f>
            <xm:f>'Listados Datos'!$T$4</xm:f>
            <x14:dxf>
              <font>
                <b/>
                <i val="0"/>
                <color theme="0"/>
              </font>
              <fill>
                <patternFill>
                  <bgColor rgb="FFE26B0A"/>
                </patternFill>
              </fill>
            </x14:dxf>
          </x14:cfRule>
          <x14:cfRule type="containsText" priority="8796" operator="containsText" id="{5876AA01-D99B-4415-AC95-81F653C20B80}">
            <xm:f>NOT(ISERROR(SEARCH('Listados Datos'!$T$5,AW357)))</xm:f>
            <xm:f>'Listados Datos'!$T$5</xm:f>
            <x14:dxf>
              <font>
                <b/>
                <i val="0"/>
                <color auto="1"/>
              </font>
              <fill>
                <patternFill>
                  <bgColor rgb="FFFFFF00"/>
                </patternFill>
              </fill>
            </x14:dxf>
          </x14:cfRule>
          <x14:cfRule type="containsText" priority="8797" operator="containsText" id="{4A9C2B34-2965-4EB7-922A-146D90BB4E74}">
            <xm:f>NOT(ISERROR(SEARCH('Listados Datos'!$T$6,AW357)))</xm:f>
            <xm:f>'Listados Datos'!$T$6</xm:f>
            <x14:dxf>
              <font>
                <b/>
                <i val="0"/>
              </font>
              <fill>
                <patternFill>
                  <bgColor rgb="FF92D050"/>
                </patternFill>
              </fill>
            </x14:dxf>
          </x14:cfRule>
          <xm:sqref>AW357</xm:sqref>
        </x14:conditionalFormatting>
        <x14:conditionalFormatting xmlns:xm="http://schemas.microsoft.com/office/excel/2006/main">
          <x14:cfRule type="containsText" priority="8784" operator="containsText" id="{990EEB3A-BC8D-4F27-B079-A0ED6E280291}">
            <xm:f>NOT(ISERROR(SEARCH('Listados Datos'!$P$3,AU357)))</xm:f>
            <xm:f>'Listados Datos'!$P$3</xm:f>
            <x14:dxf>
              <fill>
                <patternFill>
                  <bgColor rgb="FF99CC00"/>
                </patternFill>
              </fill>
            </x14:dxf>
          </x14:cfRule>
          <x14:cfRule type="containsText" priority="8785" operator="containsText" id="{489F3412-FCE3-4742-93A8-52CD33C91BF9}">
            <xm:f>NOT(ISERROR(SEARCH('Listados Datos'!$P$4,AU357)))</xm:f>
            <xm:f>'Listados Datos'!$P$4</xm:f>
            <x14:dxf>
              <fill>
                <patternFill>
                  <bgColor rgb="FF33CC33"/>
                </patternFill>
              </fill>
            </x14:dxf>
          </x14:cfRule>
          <x14:cfRule type="containsText" priority="8786" operator="containsText" id="{69C22748-8F41-47F8-BF88-51FC4557C127}">
            <xm:f>NOT(ISERROR(SEARCH('Listados Datos'!$P$5,AU357)))</xm:f>
            <xm:f>'Listados Datos'!$P$5</xm:f>
            <x14:dxf>
              <fill>
                <patternFill>
                  <bgColor rgb="FFFFFF00"/>
                </patternFill>
              </fill>
            </x14:dxf>
          </x14:cfRule>
          <x14:cfRule type="containsText" priority="8787" operator="containsText" id="{062B8D26-931D-479B-A4E1-7D9BBE12641F}">
            <xm:f>NOT(ISERROR(SEARCH('Listados Datos'!$P$6,AU357)))</xm:f>
            <xm:f>'Listados Datos'!$P$6</xm:f>
            <x14:dxf>
              <fill>
                <patternFill>
                  <bgColor rgb="FFFFC000"/>
                </patternFill>
              </fill>
            </x14:dxf>
          </x14:cfRule>
          <x14:cfRule type="containsText" priority="8788" operator="containsText" id="{3F18CE30-E603-43E2-88A9-D946C320C4FA}">
            <xm:f>NOT(ISERROR(SEARCH('Listados Datos'!$P$7,AU357)))</xm:f>
            <xm:f>'Listados Datos'!$P$7</xm:f>
            <x14:dxf>
              <fill>
                <patternFill>
                  <bgColor rgb="FFFF0000"/>
                </patternFill>
              </fill>
            </x14:dxf>
          </x14:cfRule>
          <xm:sqref>AU357</xm:sqref>
        </x14:conditionalFormatting>
        <x14:conditionalFormatting xmlns:xm="http://schemas.microsoft.com/office/excel/2006/main">
          <x14:cfRule type="containsText" priority="8752" operator="containsText" id="{6885156E-340E-4E3C-B410-9EB721D11E9E}">
            <xm:f>NOT(ISERROR(SEARCH('Listados Datos'!$T$3,AW354)))</xm:f>
            <xm:f>'Listados Datos'!$T$3</xm:f>
            <x14:dxf>
              <fill>
                <patternFill patternType="solid">
                  <bgColor rgb="FFC00000"/>
                </patternFill>
              </fill>
            </x14:dxf>
          </x14:cfRule>
          <x14:cfRule type="containsText" priority="8753" operator="containsText" id="{9B004643-9FFC-4BB7-A022-23985EBAD8BA}">
            <xm:f>NOT(ISERROR(SEARCH('Listados Datos'!$T$4,AW354)))</xm:f>
            <xm:f>'Listados Datos'!$T$4</xm:f>
            <x14:dxf>
              <font>
                <b/>
                <i val="0"/>
                <color theme="0"/>
              </font>
              <fill>
                <patternFill>
                  <bgColor rgb="FFE26B0A"/>
                </patternFill>
              </fill>
            </x14:dxf>
          </x14:cfRule>
          <x14:cfRule type="containsText" priority="8754" operator="containsText" id="{7A55334F-6BC7-42A9-8BA4-A63A44C5C462}">
            <xm:f>NOT(ISERROR(SEARCH('Listados Datos'!$T$5,AW354)))</xm:f>
            <xm:f>'Listados Datos'!$T$5</xm:f>
            <x14:dxf>
              <font>
                <b/>
                <i val="0"/>
                <color auto="1"/>
              </font>
              <fill>
                <patternFill>
                  <bgColor rgb="FFFFFF00"/>
                </patternFill>
              </fill>
            </x14:dxf>
          </x14:cfRule>
          <x14:cfRule type="containsText" priority="8755" operator="containsText" id="{F6AD7671-EA8C-4A9F-AC54-6F3A5F024017}">
            <xm:f>NOT(ISERROR(SEARCH('Listados Datos'!$T$6,AW354)))</xm:f>
            <xm:f>'Listados Datos'!$T$6</xm:f>
            <x14:dxf>
              <font>
                <b/>
                <i val="0"/>
              </font>
              <fill>
                <patternFill>
                  <bgColor rgb="FF92D050"/>
                </patternFill>
              </fill>
            </x14:dxf>
          </x14:cfRule>
          <xm:sqref>AW354</xm:sqref>
        </x14:conditionalFormatting>
        <x14:conditionalFormatting xmlns:xm="http://schemas.microsoft.com/office/excel/2006/main">
          <x14:cfRule type="containsText" priority="8742" operator="containsText" id="{5631D1A9-FFBA-4073-BC3E-7312BA535849}">
            <xm:f>NOT(ISERROR(SEARCH('Listados Datos'!$P$3,AU354)))</xm:f>
            <xm:f>'Listados Datos'!$P$3</xm:f>
            <x14:dxf>
              <fill>
                <patternFill>
                  <bgColor rgb="FF99CC00"/>
                </patternFill>
              </fill>
            </x14:dxf>
          </x14:cfRule>
          <x14:cfRule type="containsText" priority="8743" operator="containsText" id="{C4EE0CAD-8BCA-424F-B0DB-39EE7758609E}">
            <xm:f>NOT(ISERROR(SEARCH('Listados Datos'!$P$4,AU354)))</xm:f>
            <xm:f>'Listados Datos'!$P$4</xm:f>
            <x14:dxf>
              <fill>
                <patternFill>
                  <bgColor rgb="FF33CC33"/>
                </patternFill>
              </fill>
            </x14:dxf>
          </x14:cfRule>
          <x14:cfRule type="containsText" priority="8744" operator="containsText" id="{99C41DA1-D918-4C6E-A7B7-BBB5A7DECC26}">
            <xm:f>NOT(ISERROR(SEARCH('Listados Datos'!$P$5,AU354)))</xm:f>
            <xm:f>'Listados Datos'!$P$5</xm:f>
            <x14:dxf>
              <fill>
                <patternFill>
                  <bgColor rgb="FFFFFF00"/>
                </patternFill>
              </fill>
            </x14:dxf>
          </x14:cfRule>
          <x14:cfRule type="containsText" priority="8745" operator="containsText" id="{21D43AE7-752D-4AAA-8305-D8A127F3F019}">
            <xm:f>NOT(ISERROR(SEARCH('Listados Datos'!$P$6,AU354)))</xm:f>
            <xm:f>'Listados Datos'!$P$6</xm:f>
            <x14:dxf>
              <fill>
                <patternFill>
                  <bgColor rgb="FFFFC000"/>
                </patternFill>
              </fill>
            </x14:dxf>
          </x14:cfRule>
          <x14:cfRule type="containsText" priority="8746" operator="containsText" id="{0E78716B-A109-473F-9457-7888D8E20DA3}">
            <xm:f>NOT(ISERROR(SEARCH('Listados Datos'!$P$7,AU354)))</xm:f>
            <xm:f>'Listados Datos'!$P$7</xm:f>
            <x14:dxf>
              <fill>
                <patternFill>
                  <bgColor rgb="FFFF0000"/>
                </patternFill>
              </fill>
            </x14:dxf>
          </x14:cfRule>
          <xm:sqref>AU354</xm:sqref>
        </x14:conditionalFormatting>
        <x14:conditionalFormatting xmlns:xm="http://schemas.microsoft.com/office/excel/2006/main">
          <x14:cfRule type="containsText" priority="8860" operator="containsText" id="{AABD7A85-BE52-4211-A3A9-DE319E958D3E}">
            <xm:f>NOT(ISERROR(SEARCH('Listados Datos'!$T$3,AE352)))</xm:f>
            <xm:f>'Listados Datos'!$T$3</xm:f>
            <x14:dxf>
              <fill>
                <patternFill patternType="solid">
                  <bgColor rgb="FFC00000"/>
                </patternFill>
              </fill>
            </x14:dxf>
          </x14:cfRule>
          <x14:cfRule type="containsText" priority="8861" operator="containsText" id="{19E6B1DB-24B4-47CB-BC09-975F8E08ADCF}">
            <xm:f>NOT(ISERROR(SEARCH('Listados Datos'!$T$4,AE352)))</xm:f>
            <xm:f>'Listados Datos'!$T$4</xm:f>
            <x14:dxf>
              <font>
                <b/>
                <i val="0"/>
                <color theme="0"/>
              </font>
              <fill>
                <patternFill>
                  <bgColor rgb="FFE26B0A"/>
                </patternFill>
              </fill>
            </x14:dxf>
          </x14:cfRule>
          <x14:cfRule type="containsText" priority="8862" operator="containsText" id="{22110834-7FB0-4EA7-8074-D1F8E1B9E8F3}">
            <xm:f>NOT(ISERROR(SEARCH('Listados Datos'!$T$5,AE352)))</xm:f>
            <xm:f>'Listados Datos'!$T$5</xm:f>
            <x14:dxf>
              <font>
                <b/>
                <i val="0"/>
                <color auto="1"/>
              </font>
              <fill>
                <patternFill>
                  <bgColor rgb="FFFFFF00"/>
                </patternFill>
              </fill>
            </x14:dxf>
          </x14:cfRule>
          <x14:cfRule type="containsText" priority="8863" operator="containsText" id="{3A7A4DA0-BB92-4B90-B96A-3423F8F89F64}">
            <xm:f>NOT(ISERROR(SEARCH('Listados Datos'!$T$6,AE352)))</xm:f>
            <xm:f>'Listados Datos'!$T$6</xm:f>
            <x14:dxf>
              <font>
                <b/>
                <i val="0"/>
              </font>
              <fill>
                <patternFill>
                  <bgColor rgb="FF92D050"/>
                </patternFill>
              </fill>
            </x14:dxf>
          </x14:cfRule>
          <xm:sqref>AE352:AF353 AE357:AF357</xm:sqref>
        </x14:conditionalFormatting>
        <x14:conditionalFormatting xmlns:xm="http://schemas.microsoft.com/office/excel/2006/main">
          <x14:cfRule type="containsText" priority="8856" operator="containsText" id="{11744B8E-3FAB-4630-8093-B790AC0C8A25}">
            <xm:f>NOT(ISERROR(SEARCH('Listados Datos'!$T$3,AA352)))</xm:f>
            <xm:f>'Listados Datos'!$T$3</xm:f>
            <x14:dxf>
              <fill>
                <patternFill patternType="solid">
                  <bgColor rgb="FFC00000"/>
                </patternFill>
              </fill>
            </x14:dxf>
          </x14:cfRule>
          <x14:cfRule type="containsText" priority="8857" operator="containsText" id="{BC04FF7D-7E2E-4161-8FC1-29AAE62DC90C}">
            <xm:f>NOT(ISERROR(SEARCH('Listados Datos'!$T$4,AA352)))</xm:f>
            <xm:f>'Listados Datos'!$T$4</xm:f>
            <x14:dxf>
              <font>
                <b/>
                <i val="0"/>
                <color theme="0"/>
              </font>
              <fill>
                <patternFill>
                  <bgColor rgb="FFE26B0A"/>
                </patternFill>
              </fill>
            </x14:dxf>
          </x14:cfRule>
          <x14:cfRule type="containsText" priority="8858" operator="containsText" id="{1EBD27F7-874F-4B53-BA77-BF6AA844490A}">
            <xm:f>NOT(ISERROR(SEARCH('Listados Datos'!$T$5,AA352)))</xm:f>
            <xm:f>'Listados Datos'!$T$5</xm:f>
            <x14:dxf>
              <font>
                <b/>
                <i val="0"/>
                <color auto="1"/>
              </font>
              <fill>
                <patternFill>
                  <bgColor rgb="FFFFFF00"/>
                </patternFill>
              </fill>
            </x14:dxf>
          </x14:cfRule>
          <x14:cfRule type="containsText" priority="8859" operator="containsText" id="{1F908981-00F2-4F03-9EC9-7BF9A28A38D2}">
            <xm:f>NOT(ISERROR(SEARCH('Listados Datos'!$T$6,AA352)))</xm:f>
            <xm:f>'Listados Datos'!$T$6</xm:f>
            <x14:dxf>
              <font>
                <b/>
                <i val="0"/>
              </font>
              <fill>
                <patternFill>
                  <bgColor rgb="FF92D050"/>
                </patternFill>
              </fill>
            </x14:dxf>
          </x14:cfRule>
          <xm:sqref>AA352:AA353</xm:sqref>
        </x14:conditionalFormatting>
        <x14:conditionalFormatting xmlns:xm="http://schemas.microsoft.com/office/excel/2006/main">
          <x14:cfRule type="containsText" priority="8846" operator="containsText" id="{4A9B600B-2779-4EDC-B85C-6BA8078AA95D}">
            <xm:f>NOT(ISERROR(SEARCH('Listados Datos'!$P$3,Y352)))</xm:f>
            <xm:f>'Listados Datos'!$P$3</xm:f>
            <x14:dxf>
              <fill>
                <patternFill>
                  <bgColor rgb="FF99CC00"/>
                </patternFill>
              </fill>
            </x14:dxf>
          </x14:cfRule>
          <x14:cfRule type="containsText" priority="8847" operator="containsText" id="{80419F19-7B24-401D-803F-90125F33D660}">
            <xm:f>NOT(ISERROR(SEARCH('Listados Datos'!$P$4,Y352)))</xm:f>
            <xm:f>'Listados Datos'!$P$4</xm:f>
            <x14:dxf>
              <fill>
                <patternFill>
                  <bgColor rgb="FF33CC33"/>
                </patternFill>
              </fill>
            </x14:dxf>
          </x14:cfRule>
          <x14:cfRule type="containsText" priority="8848" operator="containsText" id="{DCC2CDF3-1840-4946-8842-4AC91357AEE1}">
            <xm:f>NOT(ISERROR(SEARCH('Listados Datos'!$P$5,Y352)))</xm:f>
            <xm:f>'Listados Datos'!$P$5</xm:f>
            <x14:dxf>
              <fill>
                <patternFill>
                  <bgColor rgb="FFFFFF00"/>
                </patternFill>
              </fill>
            </x14:dxf>
          </x14:cfRule>
          <x14:cfRule type="containsText" priority="8849" operator="containsText" id="{E383AFA9-9349-48DE-8446-0499E3397AC7}">
            <xm:f>NOT(ISERROR(SEARCH('Listados Datos'!$P$6,Y352)))</xm:f>
            <xm:f>'Listados Datos'!$P$6</xm:f>
            <x14:dxf>
              <fill>
                <patternFill>
                  <bgColor rgb="FFFFC000"/>
                </patternFill>
              </fill>
            </x14:dxf>
          </x14:cfRule>
          <x14:cfRule type="containsText" priority="8850" operator="containsText" id="{4155E505-06F3-4D9D-BA43-968C0C3A0073}">
            <xm:f>NOT(ISERROR(SEARCH('Listados Datos'!$P$7,Y352)))</xm:f>
            <xm:f>'Listados Datos'!$P$7</xm:f>
            <x14:dxf>
              <fill>
                <patternFill>
                  <bgColor rgb="FFFF0000"/>
                </patternFill>
              </fill>
            </x14:dxf>
          </x14:cfRule>
          <xm:sqref>Y352:Y353</xm:sqref>
        </x14:conditionalFormatting>
        <x14:conditionalFormatting xmlns:xm="http://schemas.microsoft.com/office/excel/2006/main">
          <x14:cfRule type="containsText" priority="8822" operator="containsText" id="{DBC547BC-113F-44F3-AE37-6664E444B025}">
            <xm:f>NOT(ISERROR(SEARCH('Listados Datos'!$T$3,AW352)))</xm:f>
            <xm:f>'Listados Datos'!$T$3</xm:f>
            <x14:dxf>
              <fill>
                <patternFill patternType="solid">
                  <bgColor rgb="FFC00000"/>
                </patternFill>
              </fill>
            </x14:dxf>
          </x14:cfRule>
          <x14:cfRule type="containsText" priority="8823" operator="containsText" id="{5A8E6442-471E-4824-B43A-4EB649F61E00}">
            <xm:f>NOT(ISERROR(SEARCH('Listados Datos'!$T$4,AW352)))</xm:f>
            <xm:f>'Listados Datos'!$T$4</xm:f>
            <x14:dxf>
              <font>
                <b/>
                <i val="0"/>
                <color theme="0"/>
              </font>
              <fill>
                <patternFill>
                  <bgColor rgb="FFE26B0A"/>
                </patternFill>
              </fill>
            </x14:dxf>
          </x14:cfRule>
          <x14:cfRule type="containsText" priority="8824" operator="containsText" id="{8CA0EFBD-3E18-4DF6-80F7-E7EC152C79FD}">
            <xm:f>NOT(ISERROR(SEARCH('Listados Datos'!$T$5,AW352)))</xm:f>
            <xm:f>'Listados Datos'!$T$5</xm:f>
            <x14:dxf>
              <font>
                <b/>
                <i val="0"/>
                <color auto="1"/>
              </font>
              <fill>
                <patternFill>
                  <bgColor rgb="FFFFFF00"/>
                </patternFill>
              </fill>
            </x14:dxf>
          </x14:cfRule>
          <x14:cfRule type="containsText" priority="8825" operator="containsText" id="{4DA282DD-F36A-41CC-BB2E-D14BE9AA6BAE}">
            <xm:f>NOT(ISERROR(SEARCH('Listados Datos'!$T$6,AW352)))</xm:f>
            <xm:f>'Listados Datos'!$T$6</xm:f>
            <x14:dxf>
              <font>
                <b/>
                <i val="0"/>
              </font>
              <fill>
                <patternFill>
                  <bgColor rgb="FF92D050"/>
                </patternFill>
              </fill>
            </x14:dxf>
          </x14:cfRule>
          <xm:sqref>AW352</xm:sqref>
        </x14:conditionalFormatting>
        <x14:conditionalFormatting xmlns:xm="http://schemas.microsoft.com/office/excel/2006/main">
          <x14:cfRule type="containsText" priority="8812" operator="containsText" id="{5FDC5006-6CF9-4E16-8B83-B33420675A9B}">
            <xm:f>NOT(ISERROR(SEARCH('Listados Datos'!$P$3,AU352)))</xm:f>
            <xm:f>'Listados Datos'!$P$3</xm:f>
            <x14:dxf>
              <fill>
                <patternFill>
                  <bgColor rgb="FF99CC00"/>
                </patternFill>
              </fill>
            </x14:dxf>
          </x14:cfRule>
          <x14:cfRule type="containsText" priority="8813" operator="containsText" id="{5168A244-60C9-4732-BD61-4DD191000466}">
            <xm:f>NOT(ISERROR(SEARCH('Listados Datos'!$P$4,AU352)))</xm:f>
            <xm:f>'Listados Datos'!$P$4</xm:f>
            <x14:dxf>
              <fill>
                <patternFill>
                  <bgColor rgb="FF33CC33"/>
                </patternFill>
              </fill>
            </x14:dxf>
          </x14:cfRule>
          <x14:cfRule type="containsText" priority="8814" operator="containsText" id="{A6EA1A66-1B70-4C0B-ADC4-4A5CE741D36A}">
            <xm:f>NOT(ISERROR(SEARCH('Listados Datos'!$P$5,AU352)))</xm:f>
            <xm:f>'Listados Datos'!$P$5</xm:f>
            <x14:dxf>
              <fill>
                <patternFill>
                  <bgColor rgb="FFFFFF00"/>
                </patternFill>
              </fill>
            </x14:dxf>
          </x14:cfRule>
          <x14:cfRule type="containsText" priority="8815" operator="containsText" id="{A3A35934-015C-494E-870C-DBC0780ABB9A}">
            <xm:f>NOT(ISERROR(SEARCH('Listados Datos'!$P$6,AU352)))</xm:f>
            <xm:f>'Listados Datos'!$P$6</xm:f>
            <x14:dxf>
              <fill>
                <patternFill>
                  <bgColor rgb="FFFFC000"/>
                </patternFill>
              </fill>
            </x14:dxf>
          </x14:cfRule>
          <x14:cfRule type="containsText" priority="8816" operator="containsText" id="{00B68203-EAC6-48BC-8F9F-6458EB65F05C}">
            <xm:f>NOT(ISERROR(SEARCH('Listados Datos'!$P$7,AU352)))</xm:f>
            <xm:f>'Listados Datos'!$P$7</xm:f>
            <x14:dxf>
              <fill>
                <patternFill>
                  <bgColor rgb="FFFF0000"/>
                </patternFill>
              </fill>
            </x14:dxf>
          </x14:cfRule>
          <xm:sqref>AU352</xm:sqref>
        </x14:conditionalFormatting>
        <x14:conditionalFormatting xmlns:xm="http://schemas.microsoft.com/office/excel/2006/main">
          <x14:cfRule type="containsText" priority="8808" operator="containsText" id="{075D6E03-F0AA-4738-8BB5-07612B4CED32}">
            <xm:f>NOT(ISERROR(SEARCH('Listados Datos'!$T$3,AW353)))</xm:f>
            <xm:f>'Listados Datos'!$T$3</xm:f>
            <x14:dxf>
              <fill>
                <patternFill patternType="solid">
                  <bgColor rgb="FFC00000"/>
                </patternFill>
              </fill>
            </x14:dxf>
          </x14:cfRule>
          <x14:cfRule type="containsText" priority="8809" operator="containsText" id="{7A886B23-91E9-4450-B6B8-5F27D7C9CEEB}">
            <xm:f>NOT(ISERROR(SEARCH('Listados Datos'!$T$4,AW353)))</xm:f>
            <xm:f>'Listados Datos'!$T$4</xm:f>
            <x14:dxf>
              <font>
                <b/>
                <i val="0"/>
                <color theme="0"/>
              </font>
              <fill>
                <patternFill>
                  <bgColor rgb="FFE26B0A"/>
                </patternFill>
              </fill>
            </x14:dxf>
          </x14:cfRule>
          <x14:cfRule type="containsText" priority="8810" operator="containsText" id="{0D08F65A-4632-4461-892E-20237162A4E4}">
            <xm:f>NOT(ISERROR(SEARCH('Listados Datos'!$T$5,AW353)))</xm:f>
            <xm:f>'Listados Datos'!$T$5</xm:f>
            <x14:dxf>
              <font>
                <b/>
                <i val="0"/>
                <color auto="1"/>
              </font>
              <fill>
                <patternFill>
                  <bgColor rgb="FFFFFF00"/>
                </patternFill>
              </fill>
            </x14:dxf>
          </x14:cfRule>
          <x14:cfRule type="containsText" priority="8811" operator="containsText" id="{4B2E78D1-E02C-46B9-9D25-76A16B613BC4}">
            <xm:f>NOT(ISERROR(SEARCH('Listados Datos'!$T$6,AW353)))</xm:f>
            <xm:f>'Listados Datos'!$T$6</xm:f>
            <x14:dxf>
              <font>
                <b/>
                <i val="0"/>
              </font>
              <fill>
                <patternFill>
                  <bgColor rgb="FF92D050"/>
                </patternFill>
              </fill>
            </x14:dxf>
          </x14:cfRule>
          <xm:sqref>AW353</xm:sqref>
        </x14:conditionalFormatting>
        <x14:conditionalFormatting xmlns:xm="http://schemas.microsoft.com/office/excel/2006/main">
          <x14:cfRule type="containsText" priority="8798" operator="containsText" id="{C8C97BEB-FAF6-4CED-B779-85590D65DA3F}">
            <xm:f>NOT(ISERROR(SEARCH('Listados Datos'!$P$3,AU353)))</xm:f>
            <xm:f>'Listados Datos'!$P$3</xm:f>
            <x14:dxf>
              <fill>
                <patternFill>
                  <bgColor rgb="FF99CC00"/>
                </patternFill>
              </fill>
            </x14:dxf>
          </x14:cfRule>
          <x14:cfRule type="containsText" priority="8799" operator="containsText" id="{EE2D9BA9-87E7-4FD2-8787-A484CFCD1B68}">
            <xm:f>NOT(ISERROR(SEARCH('Listados Datos'!$P$4,AU353)))</xm:f>
            <xm:f>'Listados Datos'!$P$4</xm:f>
            <x14:dxf>
              <fill>
                <patternFill>
                  <bgColor rgb="FF33CC33"/>
                </patternFill>
              </fill>
            </x14:dxf>
          </x14:cfRule>
          <x14:cfRule type="containsText" priority="8800" operator="containsText" id="{38429FB8-2415-4A7B-935D-5C9DC3C4C676}">
            <xm:f>NOT(ISERROR(SEARCH('Listados Datos'!$P$5,AU353)))</xm:f>
            <xm:f>'Listados Datos'!$P$5</xm:f>
            <x14:dxf>
              <fill>
                <patternFill>
                  <bgColor rgb="FFFFFF00"/>
                </patternFill>
              </fill>
            </x14:dxf>
          </x14:cfRule>
          <x14:cfRule type="containsText" priority="8801" operator="containsText" id="{DAA98172-CC5C-4919-A222-7B7D73BD7EB5}">
            <xm:f>NOT(ISERROR(SEARCH('Listados Datos'!$P$6,AU353)))</xm:f>
            <xm:f>'Listados Datos'!$P$6</xm:f>
            <x14:dxf>
              <fill>
                <patternFill>
                  <bgColor rgb="FFFFC000"/>
                </patternFill>
              </fill>
            </x14:dxf>
          </x14:cfRule>
          <x14:cfRule type="containsText" priority="8802" operator="containsText" id="{D0277A92-0C05-4D7D-B13E-4A32B8C60BD6}">
            <xm:f>NOT(ISERROR(SEARCH('Listados Datos'!$P$7,AU353)))</xm:f>
            <xm:f>'Listados Datos'!$P$7</xm:f>
            <x14:dxf>
              <fill>
                <patternFill>
                  <bgColor rgb="FFFF0000"/>
                </patternFill>
              </fill>
            </x14:dxf>
          </x14:cfRule>
          <xm:sqref>AU353</xm:sqref>
        </x14:conditionalFormatting>
        <x14:conditionalFormatting xmlns:xm="http://schemas.microsoft.com/office/excel/2006/main">
          <x14:cfRule type="containsText" priority="8780" operator="containsText" id="{6C932758-0B91-45CF-904C-90FE2D895A8A}">
            <xm:f>NOT(ISERROR(SEARCH('Listados Datos'!$T$3,AE354)))</xm:f>
            <xm:f>'Listados Datos'!$T$3</xm:f>
            <x14:dxf>
              <fill>
                <patternFill patternType="solid">
                  <bgColor rgb="FFC00000"/>
                </patternFill>
              </fill>
            </x14:dxf>
          </x14:cfRule>
          <x14:cfRule type="containsText" priority="8781" operator="containsText" id="{A12D44F4-3A05-400C-9C3A-681086A58662}">
            <xm:f>NOT(ISERROR(SEARCH('Listados Datos'!$T$4,AE354)))</xm:f>
            <xm:f>'Listados Datos'!$T$4</xm:f>
            <x14:dxf>
              <font>
                <b/>
                <i val="0"/>
                <color theme="0"/>
              </font>
              <fill>
                <patternFill>
                  <bgColor rgb="FFE26B0A"/>
                </patternFill>
              </fill>
            </x14:dxf>
          </x14:cfRule>
          <x14:cfRule type="containsText" priority="8782" operator="containsText" id="{851B0ACD-5352-4B11-8CD3-9D32D7EBC9FE}">
            <xm:f>NOT(ISERROR(SEARCH('Listados Datos'!$T$5,AE354)))</xm:f>
            <xm:f>'Listados Datos'!$T$5</xm:f>
            <x14:dxf>
              <font>
                <b/>
                <i val="0"/>
                <color auto="1"/>
              </font>
              <fill>
                <patternFill>
                  <bgColor rgb="FFFFFF00"/>
                </patternFill>
              </fill>
            </x14:dxf>
          </x14:cfRule>
          <x14:cfRule type="containsText" priority="8783" operator="containsText" id="{FF8F02AA-1711-4891-A20D-7B3B7CC1A2DE}">
            <xm:f>NOT(ISERROR(SEARCH('Listados Datos'!$T$6,AE354)))</xm:f>
            <xm:f>'Listados Datos'!$T$6</xm:f>
            <x14:dxf>
              <font>
                <b/>
                <i val="0"/>
              </font>
              <fill>
                <patternFill>
                  <bgColor rgb="FF92D050"/>
                </patternFill>
              </fill>
            </x14:dxf>
          </x14:cfRule>
          <xm:sqref>AE354:AF355</xm:sqref>
        </x14:conditionalFormatting>
        <x14:conditionalFormatting xmlns:xm="http://schemas.microsoft.com/office/excel/2006/main">
          <x14:cfRule type="containsText" priority="8776" operator="containsText" id="{01EC78A7-588A-48E2-AE2D-8286242F38D4}">
            <xm:f>NOT(ISERROR(SEARCH('Listados Datos'!$T$3,AA354)))</xm:f>
            <xm:f>'Listados Datos'!$T$3</xm:f>
            <x14:dxf>
              <fill>
                <patternFill patternType="solid">
                  <bgColor rgb="FFC00000"/>
                </patternFill>
              </fill>
            </x14:dxf>
          </x14:cfRule>
          <x14:cfRule type="containsText" priority="8777" operator="containsText" id="{B3026FEA-03B3-4693-9B25-DB306822B27A}">
            <xm:f>NOT(ISERROR(SEARCH('Listados Datos'!$T$4,AA354)))</xm:f>
            <xm:f>'Listados Datos'!$T$4</xm:f>
            <x14:dxf>
              <font>
                <b/>
                <i val="0"/>
                <color theme="0"/>
              </font>
              <fill>
                <patternFill>
                  <bgColor rgb="FFE26B0A"/>
                </patternFill>
              </fill>
            </x14:dxf>
          </x14:cfRule>
          <x14:cfRule type="containsText" priority="8778" operator="containsText" id="{488EA71A-4B79-4B21-B5C9-977D5502E9F2}">
            <xm:f>NOT(ISERROR(SEARCH('Listados Datos'!$T$5,AA354)))</xm:f>
            <xm:f>'Listados Datos'!$T$5</xm:f>
            <x14:dxf>
              <font>
                <b/>
                <i val="0"/>
                <color auto="1"/>
              </font>
              <fill>
                <patternFill>
                  <bgColor rgb="FFFFFF00"/>
                </patternFill>
              </fill>
            </x14:dxf>
          </x14:cfRule>
          <x14:cfRule type="containsText" priority="8779" operator="containsText" id="{D004AFA6-33CD-4436-8C3B-77BC44D1BBB0}">
            <xm:f>NOT(ISERROR(SEARCH('Listados Datos'!$T$6,AA354)))</xm:f>
            <xm:f>'Listados Datos'!$T$6</xm:f>
            <x14:dxf>
              <font>
                <b/>
                <i val="0"/>
              </font>
              <fill>
                <patternFill>
                  <bgColor rgb="FF92D050"/>
                </patternFill>
              </fill>
            </x14:dxf>
          </x14:cfRule>
          <xm:sqref>AA354:AA355</xm:sqref>
        </x14:conditionalFormatting>
        <x14:conditionalFormatting xmlns:xm="http://schemas.microsoft.com/office/excel/2006/main">
          <x14:cfRule type="containsText" priority="8766" operator="containsText" id="{B4D31A72-85CD-44A3-AB3E-DDE1AC3BE54D}">
            <xm:f>NOT(ISERROR(SEARCH('Listados Datos'!$P$3,Y354)))</xm:f>
            <xm:f>'Listados Datos'!$P$3</xm:f>
            <x14:dxf>
              <fill>
                <patternFill>
                  <bgColor rgb="FF99CC00"/>
                </patternFill>
              </fill>
            </x14:dxf>
          </x14:cfRule>
          <x14:cfRule type="containsText" priority="8767" operator="containsText" id="{0E18B103-70BB-4756-86D5-19E3415CE53E}">
            <xm:f>NOT(ISERROR(SEARCH('Listados Datos'!$P$4,Y354)))</xm:f>
            <xm:f>'Listados Datos'!$P$4</xm:f>
            <x14:dxf>
              <fill>
                <patternFill>
                  <bgColor rgb="FF33CC33"/>
                </patternFill>
              </fill>
            </x14:dxf>
          </x14:cfRule>
          <x14:cfRule type="containsText" priority="8768" operator="containsText" id="{30C4645C-8AAC-4E81-AF6E-424D3245BF30}">
            <xm:f>NOT(ISERROR(SEARCH('Listados Datos'!$P$5,Y354)))</xm:f>
            <xm:f>'Listados Datos'!$P$5</xm:f>
            <x14:dxf>
              <fill>
                <patternFill>
                  <bgColor rgb="FFFFFF00"/>
                </patternFill>
              </fill>
            </x14:dxf>
          </x14:cfRule>
          <x14:cfRule type="containsText" priority="8769" operator="containsText" id="{11DF5641-DE09-4D67-BDC6-E9518223D594}">
            <xm:f>NOT(ISERROR(SEARCH('Listados Datos'!$P$6,Y354)))</xm:f>
            <xm:f>'Listados Datos'!$P$6</xm:f>
            <x14:dxf>
              <fill>
                <patternFill>
                  <bgColor rgb="FFFFC000"/>
                </patternFill>
              </fill>
            </x14:dxf>
          </x14:cfRule>
          <x14:cfRule type="containsText" priority="8770" operator="containsText" id="{3EFB4B56-872A-4203-8F1D-C5510DEDF53C}">
            <xm:f>NOT(ISERROR(SEARCH('Listados Datos'!$P$7,Y354)))</xm:f>
            <xm:f>'Listados Datos'!$P$7</xm:f>
            <x14:dxf>
              <fill>
                <patternFill>
                  <bgColor rgb="FFFF0000"/>
                </patternFill>
              </fill>
            </x14:dxf>
          </x14:cfRule>
          <xm:sqref>Y354:Y355</xm:sqref>
        </x14:conditionalFormatting>
        <x14:conditionalFormatting xmlns:xm="http://schemas.microsoft.com/office/excel/2006/main">
          <x14:cfRule type="containsText" priority="8738" operator="containsText" id="{927365D1-0064-4DC9-A6F8-B0629B71526F}">
            <xm:f>NOT(ISERROR(SEARCH('Listados Datos'!$T$3,AW355)))</xm:f>
            <xm:f>'Listados Datos'!$T$3</xm:f>
            <x14:dxf>
              <fill>
                <patternFill patternType="solid">
                  <bgColor rgb="FFC00000"/>
                </patternFill>
              </fill>
            </x14:dxf>
          </x14:cfRule>
          <x14:cfRule type="containsText" priority="8739" operator="containsText" id="{38443D41-BF63-4A8F-A494-1CA179C4C25B}">
            <xm:f>NOT(ISERROR(SEARCH('Listados Datos'!$T$4,AW355)))</xm:f>
            <xm:f>'Listados Datos'!$T$4</xm:f>
            <x14:dxf>
              <font>
                <b/>
                <i val="0"/>
                <color theme="0"/>
              </font>
              <fill>
                <patternFill>
                  <bgColor rgb="FFE26B0A"/>
                </patternFill>
              </fill>
            </x14:dxf>
          </x14:cfRule>
          <x14:cfRule type="containsText" priority="8740" operator="containsText" id="{8EC483CE-398C-487B-B375-FFEBBC1FD8B4}">
            <xm:f>NOT(ISERROR(SEARCH('Listados Datos'!$T$5,AW355)))</xm:f>
            <xm:f>'Listados Datos'!$T$5</xm:f>
            <x14:dxf>
              <font>
                <b/>
                <i val="0"/>
                <color auto="1"/>
              </font>
              <fill>
                <patternFill>
                  <bgColor rgb="FFFFFF00"/>
                </patternFill>
              </fill>
            </x14:dxf>
          </x14:cfRule>
          <x14:cfRule type="containsText" priority="8741" operator="containsText" id="{A07FFD40-70C0-4CCA-B741-43DDC13C4239}">
            <xm:f>NOT(ISERROR(SEARCH('Listados Datos'!$T$6,AW355)))</xm:f>
            <xm:f>'Listados Datos'!$T$6</xm:f>
            <x14:dxf>
              <font>
                <b/>
                <i val="0"/>
              </font>
              <fill>
                <patternFill>
                  <bgColor rgb="FF92D050"/>
                </patternFill>
              </fill>
            </x14:dxf>
          </x14:cfRule>
          <xm:sqref>AW355</xm:sqref>
        </x14:conditionalFormatting>
        <x14:conditionalFormatting xmlns:xm="http://schemas.microsoft.com/office/excel/2006/main">
          <x14:cfRule type="containsText" priority="8658" operator="containsText" id="{CCDA4A7C-40ED-4472-A932-59E15B0CB7EB}">
            <xm:f>NOT(ISERROR(SEARCH('Listados Datos'!$T$3,AW351)))</xm:f>
            <xm:f>'Listados Datos'!$T$3</xm:f>
            <x14:dxf>
              <fill>
                <patternFill patternType="solid">
                  <bgColor rgb="FFC00000"/>
                </patternFill>
              </fill>
            </x14:dxf>
          </x14:cfRule>
          <x14:cfRule type="containsText" priority="8659" operator="containsText" id="{9273D730-3CD2-4B94-AC38-45DD17E36DA7}">
            <xm:f>NOT(ISERROR(SEARCH('Listados Datos'!$T$4,AW351)))</xm:f>
            <xm:f>'Listados Datos'!$T$4</xm:f>
            <x14:dxf>
              <font>
                <b/>
                <i val="0"/>
                <color theme="0"/>
              </font>
              <fill>
                <patternFill>
                  <bgColor rgb="FFE26B0A"/>
                </patternFill>
              </fill>
            </x14:dxf>
          </x14:cfRule>
          <x14:cfRule type="containsText" priority="8660" operator="containsText" id="{C3448152-CCCC-44AF-BB91-C311E962A397}">
            <xm:f>NOT(ISERROR(SEARCH('Listados Datos'!$T$5,AW351)))</xm:f>
            <xm:f>'Listados Datos'!$T$5</xm:f>
            <x14:dxf>
              <font>
                <b/>
                <i val="0"/>
                <color auto="1"/>
              </font>
              <fill>
                <patternFill>
                  <bgColor rgb="FFFFFF00"/>
                </patternFill>
              </fill>
            </x14:dxf>
          </x14:cfRule>
          <x14:cfRule type="containsText" priority="8661" operator="containsText" id="{02D47688-16DD-4AC4-857F-FCAA284010C2}">
            <xm:f>NOT(ISERROR(SEARCH('Listados Datos'!$T$6,AW351)))</xm:f>
            <xm:f>'Listados Datos'!$T$6</xm:f>
            <x14:dxf>
              <font>
                <b/>
                <i val="0"/>
              </font>
              <fill>
                <patternFill>
                  <bgColor rgb="FF92D050"/>
                </patternFill>
              </fill>
            </x14:dxf>
          </x14:cfRule>
          <xm:sqref>AW351</xm:sqref>
        </x14:conditionalFormatting>
        <x14:conditionalFormatting xmlns:xm="http://schemas.microsoft.com/office/excel/2006/main">
          <x14:cfRule type="containsText" priority="8648" operator="containsText" id="{3873F032-63F5-4C0B-BD7D-A07CED9726FB}">
            <xm:f>NOT(ISERROR(SEARCH('Listados Datos'!$P$3,AU351)))</xm:f>
            <xm:f>'Listados Datos'!$P$3</xm:f>
            <x14:dxf>
              <fill>
                <patternFill>
                  <bgColor rgb="FF99CC00"/>
                </patternFill>
              </fill>
            </x14:dxf>
          </x14:cfRule>
          <x14:cfRule type="containsText" priority="8649" operator="containsText" id="{AFAE3E01-6D86-4FEB-9C05-73E5277C7E3E}">
            <xm:f>NOT(ISERROR(SEARCH('Listados Datos'!$P$4,AU351)))</xm:f>
            <xm:f>'Listados Datos'!$P$4</xm:f>
            <x14:dxf>
              <fill>
                <patternFill>
                  <bgColor rgb="FF33CC33"/>
                </patternFill>
              </fill>
            </x14:dxf>
          </x14:cfRule>
          <x14:cfRule type="containsText" priority="8650" operator="containsText" id="{DCADEA6C-E884-43C3-BAE8-D6265700DD36}">
            <xm:f>NOT(ISERROR(SEARCH('Listados Datos'!$P$5,AU351)))</xm:f>
            <xm:f>'Listados Datos'!$P$5</xm:f>
            <x14:dxf>
              <fill>
                <patternFill>
                  <bgColor rgb="FFFFFF00"/>
                </patternFill>
              </fill>
            </x14:dxf>
          </x14:cfRule>
          <x14:cfRule type="containsText" priority="8651" operator="containsText" id="{699A9A2D-B7EC-44A6-92CA-D720F6E87FC4}">
            <xm:f>NOT(ISERROR(SEARCH('Listados Datos'!$P$6,AU351)))</xm:f>
            <xm:f>'Listados Datos'!$P$6</xm:f>
            <x14:dxf>
              <fill>
                <patternFill>
                  <bgColor rgb="FFFFC000"/>
                </patternFill>
              </fill>
            </x14:dxf>
          </x14:cfRule>
          <x14:cfRule type="containsText" priority="8652" operator="containsText" id="{2EA64B89-6555-4922-BC80-665DA77238B4}">
            <xm:f>NOT(ISERROR(SEARCH('Listados Datos'!$P$7,AU351)))</xm:f>
            <xm:f>'Listados Datos'!$P$7</xm:f>
            <x14:dxf>
              <fill>
                <patternFill>
                  <bgColor rgb="FFFF0000"/>
                </patternFill>
              </fill>
            </x14:dxf>
          </x14:cfRule>
          <xm:sqref>AU351</xm:sqref>
        </x14:conditionalFormatting>
        <x14:conditionalFormatting xmlns:xm="http://schemas.microsoft.com/office/excel/2006/main">
          <x14:cfRule type="containsText" priority="8616" operator="containsText" id="{092AB804-01F0-46EF-A1E0-7C4607BBBE2E}">
            <xm:f>NOT(ISERROR(SEARCH('Listados Datos'!$T$3,AW348)))</xm:f>
            <xm:f>'Listados Datos'!$T$3</xm:f>
            <x14:dxf>
              <fill>
                <patternFill patternType="solid">
                  <bgColor rgb="FFC00000"/>
                </patternFill>
              </fill>
            </x14:dxf>
          </x14:cfRule>
          <x14:cfRule type="containsText" priority="8617" operator="containsText" id="{33DA38D3-F8E8-4058-A4B0-281493E43864}">
            <xm:f>NOT(ISERROR(SEARCH('Listados Datos'!$T$4,AW348)))</xm:f>
            <xm:f>'Listados Datos'!$T$4</xm:f>
            <x14:dxf>
              <font>
                <b/>
                <i val="0"/>
                <color theme="0"/>
              </font>
              <fill>
                <patternFill>
                  <bgColor rgb="FFE26B0A"/>
                </patternFill>
              </fill>
            </x14:dxf>
          </x14:cfRule>
          <x14:cfRule type="containsText" priority="8618" operator="containsText" id="{EC1F5D6F-8595-4340-AA08-880265BE724C}">
            <xm:f>NOT(ISERROR(SEARCH('Listados Datos'!$T$5,AW348)))</xm:f>
            <xm:f>'Listados Datos'!$T$5</xm:f>
            <x14:dxf>
              <font>
                <b/>
                <i val="0"/>
                <color auto="1"/>
              </font>
              <fill>
                <patternFill>
                  <bgColor rgb="FFFFFF00"/>
                </patternFill>
              </fill>
            </x14:dxf>
          </x14:cfRule>
          <x14:cfRule type="containsText" priority="8619" operator="containsText" id="{204E2535-9054-4EE0-8C8F-AD51F1165FE9}">
            <xm:f>NOT(ISERROR(SEARCH('Listados Datos'!$T$6,AW348)))</xm:f>
            <xm:f>'Listados Datos'!$T$6</xm:f>
            <x14:dxf>
              <font>
                <b/>
                <i val="0"/>
              </font>
              <fill>
                <patternFill>
                  <bgColor rgb="FF92D050"/>
                </patternFill>
              </fill>
            </x14:dxf>
          </x14:cfRule>
          <xm:sqref>AW348</xm:sqref>
        </x14:conditionalFormatting>
        <x14:conditionalFormatting xmlns:xm="http://schemas.microsoft.com/office/excel/2006/main">
          <x14:cfRule type="containsText" priority="8606" operator="containsText" id="{16DB1040-DEBF-4495-90FA-EDEE6B44B110}">
            <xm:f>NOT(ISERROR(SEARCH('Listados Datos'!$P$3,AU348)))</xm:f>
            <xm:f>'Listados Datos'!$P$3</xm:f>
            <x14:dxf>
              <fill>
                <patternFill>
                  <bgColor rgb="FF99CC00"/>
                </patternFill>
              </fill>
            </x14:dxf>
          </x14:cfRule>
          <x14:cfRule type="containsText" priority="8607" operator="containsText" id="{0F91A6D7-1239-4866-AF1E-A1A1577DFA25}">
            <xm:f>NOT(ISERROR(SEARCH('Listados Datos'!$P$4,AU348)))</xm:f>
            <xm:f>'Listados Datos'!$P$4</xm:f>
            <x14:dxf>
              <fill>
                <patternFill>
                  <bgColor rgb="FF33CC33"/>
                </patternFill>
              </fill>
            </x14:dxf>
          </x14:cfRule>
          <x14:cfRule type="containsText" priority="8608" operator="containsText" id="{4EAD3CD3-1FE4-4278-8158-692D2C9BC19C}">
            <xm:f>NOT(ISERROR(SEARCH('Listados Datos'!$P$5,AU348)))</xm:f>
            <xm:f>'Listados Datos'!$P$5</xm:f>
            <x14:dxf>
              <fill>
                <patternFill>
                  <bgColor rgb="FFFFFF00"/>
                </patternFill>
              </fill>
            </x14:dxf>
          </x14:cfRule>
          <x14:cfRule type="containsText" priority="8609" operator="containsText" id="{A1479054-4A50-4A07-83CB-F68A33E97575}">
            <xm:f>NOT(ISERROR(SEARCH('Listados Datos'!$P$6,AU348)))</xm:f>
            <xm:f>'Listados Datos'!$P$6</xm:f>
            <x14:dxf>
              <fill>
                <patternFill>
                  <bgColor rgb="FFFFC000"/>
                </patternFill>
              </fill>
            </x14:dxf>
          </x14:cfRule>
          <x14:cfRule type="containsText" priority="8610" operator="containsText" id="{F12B2F42-1BD8-422F-8734-6CFFECFD1A8E}">
            <xm:f>NOT(ISERROR(SEARCH('Listados Datos'!$P$7,AU348)))</xm:f>
            <xm:f>'Listados Datos'!$P$7</xm:f>
            <x14:dxf>
              <fill>
                <patternFill>
                  <bgColor rgb="FFFF0000"/>
                </patternFill>
              </fill>
            </x14:dxf>
          </x14:cfRule>
          <xm:sqref>AU348</xm:sqref>
        </x14:conditionalFormatting>
        <x14:conditionalFormatting xmlns:xm="http://schemas.microsoft.com/office/excel/2006/main">
          <x14:cfRule type="containsText" priority="8592" operator="containsText" id="{7B27D138-C40B-406E-99BB-87FF6C750E9C}">
            <xm:f>NOT(ISERROR(SEARCH('Listados Datos'!$P$3,AU349)))</xm:f>
            <xm:f>'Listados Datos'!$P$3</xm:f>
            <x14:dxf>
              <fill>
                <patternFill>
                  <bgColor rgb="FF99CC00"/>
                </patternFill>
              </fill>
            </x14:dxf>
          </x14:cfRule>
          <x14:cfRule type="containsText" priority="8593" operator="containsText" id="{5874ACFE-8D57-4E57-A90C-E4E0761A0430}">
            <xm:f>NOT(ISERROR(SEARCH('Listados Datos'!$P$4,AU349)))</xm:f>
            <xm:f>'Listados Datos'!$P$4</xm:f>
            <x14:dxf>
              <fill>
                <patternFill>
                  <bgColor rgb="FF33CC33"/>
                </patternFill>
              </fill>
            </x14:dxf>
          </x14:cfRule>
          <x14:cfRule type="containsText" priority="8594" operator="containsText" id="{C8C7F14C-EDEF-42A5-A442-18C54E8239E6}">
            <xm:f>NOT(ISERROR(SEARCH('Listados Datos'!$P$5,AU349)))</xm:f>
            <xm:f>'Listados Datos'!$P$5</xm:f>
            <x14:dxf>
              <fill>
                <patternFill>
                  <bgColor rgb="FFFFFF00"/>
                </patternFill>
              </fill>
            </x14:dxf>
          </x14:cfRule>
          <x14:cfRule type="containsText" priority="8595" operator="containsText" id="{25496E7A-AE2E-4772-A816-30D30F748D90}">
            <xm:f>NOT(ISERROR(SEARCH('Listados Datos'!$P$6,AU349)))</xm:f>
            <xm:f>'Listados Datos'!$P$6</xm:f>
            <x14:dxf>
              <fill>
                <patternFill>
                  <bgColor rgb="FFFFC000"/>
                </patternFill>
              </fill>
            </x14:dxf>
          </x14:cfRule>
          <x14:cfRule type="containsText" priority="8596" operator="containsText" id="{0DD6AFA1-19BB-4629-809A-0802C0576241}">
            <xm:f>NOT(ISERROR(SEARCH('Listados Datos'!$P$7,AU349)))</xm:f>
            <xm:f>'Listados Datos'!$P$7</xm:f>
            <x14:dxf>
              <fill>
                <patternFill>
                  <bgColor rgb="FFFF0000"/>
                </patternFill>
              </fill>
            </x14:dxf>
          </x14:cfRule>
          <xm:sqref>AU349</xm:sqref>
        </x14:conditionalFormatting>
        <x14:conditionalFormatting xmlns:xm="http://schemas.microsoft.com/office/excel/2006/main">
          <x14:cfRule type="containsText" priority="8724" operator="containsText" id="{0BF25650-28D3-4794-A3B0-DD20098BE305}">
            <xm:f>NOT(ISERROR(SEARCH('Listados Datos'!$T$3,AE346)))</xm:f>
            <xm:f>'Listados Datos'!$T$3</xm:f>
            <x14:dxf>
              <fill>
                <patternFill patternType="solid">
                  <bgColor rgb="FFC00000"/>
                </patternFill>
              </fill>
            </x14:dxf>
          </x14:cfRule>
          <x14:cfRule type="containsText" priority="8725" operator="containsText" id="{E8A1F800-5C8F-46F7-8614-41C655FE9C65}">
            <xm:f>NOT(ISERROR(SEARCH('Listados Datos'!$T$4,AE346)))</xm:f>
            <xm:f>'Listados Datos'!$T$4</xm:f>
            <x14:dxf>
              <font>
                <b/>
                <i val="0"/>
                <color theme="0"/>
              </font>
              <fill>
                <patternFill>
                  <bgColor rgb="FFE26B0A"/>
                </patternFill>
              </fill>
            </x14:dxf>
          </x14:cfRule>
          <x14:cfRule type="containsText" priority="8726" operator="containsText" id="{60B1A5D0-A230-486E-B568-CB50520DF2CC}">
            <xm:f>NOT(ISERROR(SEARCH('Listados Datos'!$T$5,AE346)))</xm:f>
            <xm:f>'Listados Datos'!$T$5</xm:f>
            <x14:dxf>
              <font>
                <b/>
                <i val="0"/>
                <color auto="1"/>
              </font>
              <fill>
                <patternFill>
                  <bgColor rgb="FFFFFF00"/>
                </patternFill>
              </fill>
            </x14:dxf>
          </x14:cfRule>
          <x14:cfRule type="containsText" priority="8727" operator="containsText" id="{2A9999F7-71C0-4E9D-99B3-88C69377444B}">
            <xm:f>NOT(ISERROR(SEARCH('Listados Datos'!$T$6,AE346)))</xm:f>
            <xm:f>'Listados Datos'!$T$6</xm:f>
            <x14:dxf>
              <font>
                <b/>
                <i val="0"/>
              </font>
              <fill>
                <patternFill>
                  <bgColor rgb="FF92D050"/>
                </patternFill>
              </fill>
            </x14:dxf>
          </x14:cfRule>
          <xm:sqref>AE346:AF347 AE351:AF351</xm:sqref>
        </x14:conditionalFormatting>
        <x14:conditionalFormatting xmlns:xm="http://schemas.microsoft.com/office/excel/2006/main">
          <x14:cfRule type="containsText" priority="8720" operator="containsText" id="{A031646B-6AFF-45FD-8512-D1F8187E13BE}">
            <xm:f>NOT(ISERROR(SEARCH('Listados Datos'!$T$3,AA346)))</xm:f>
            <xm:f>'Listados Datos'!$T$3</xm:f>
            <x14:dxf>
              <fill>
                <patternFill patternType="solid">
                  <bgColor rgb="FFC00000"/>
                </patternFill>
              </fill>
            </x14:dxf>
          </x14:cfRule>
          <x14:cfRule type="containsText" priority="8721" operator="containsText" id="{58FBB109-F0C9-4893-9B4F-4D9A9D0DA264}">
            <xm:f>NOT(ISERROR(SEARCH('Listados Datos'!$T$4,AA346)))</xm:f>
            <xm:f>'Listados Datos'!$T$4</xm:f>
            <x14:dxf>
              <font>
                <b/>
                <i val="0"/>
                <color theme="0"/>
              </font>
              <fill>
                <patternFill>
                  <bgColor rgb="FFE26B0A"/>
                </patternFill>
              </fill>
            </x14:dxf>
          </x14:cfRule>
          <x14:cfRule type="containsText" priority="8722" operator="containsText" id="{FC8870D1-3A2D-4E68-9150-08F7BF215FEF}">
            <xm:f>NOT(ISERROR(SEARCH('Listados Datos'!$T$5,AA346)))</xm:f>
            <xm:f>'Listados Datos'!$T$5</xm:f>
            <x14:dxf>
              <font>
                <b/>
                <i val="0"/>
                <color auto="1"/>
              </font>
              <fill>
                <patternFill>
                  <bgColor rgb="FFFFFF00"/>
                </patternFill>
              </fill>
            </x14:dxf>
          </x14:cfRule>
          <x14:cfRule type="containsText" priority="8723" operator="containsText" id="{0C250EB0-6C9E-407B-985E-38DB1563E306}">
            <xm:f>NOT(ISERROR(SEARCH('Listados Datos'!$T$6,AA346)))</xm:f>
            <xm:f>'Listados Datos'!$T$6</xm:f>
            <x14:dxf>
              <font>
                <b/>
                <i val="0"/>
              </font>
              <fill>
                <patternFill>
                  <bgColor rgb="FF92D050"/>
                </patternFill>
              </fill>
            </x14:dxf>
          </x14:cfRule>
          <xm:sqref>AA346:AA347</xm:sqref>
        </x14:conditionalFormatting>
        <x14:conditionalFormatting xmlns:xm="http://schemas.microsoft.com/office/excel/2006/main">
          <x14:cfRule type="containsText" priority="8710" operator="containsText" id="{FB9C32A5-0F18-4D52-9BBF-B3D8BCC2480A}">
            <xm:f>NOT(ISERROR(SEARCH('Listados Datos'!$P$3,Y346)))</xm:f>
            <xm:f>'Listados Datos'!$P$3</xm:f>
            <x14:dxf>
              <fill>
                <patternFill>
                  <bgColor rgb="FF99CC00"/>
                </patternFill>
              </fill>
            </x14:dxf>
          </x14:cfRule>
          <x14:cfRule type="containsText" priority="8711" operator="containsText" id="{DD5E3658-B277-45B2-9B1B-95A667162597}">
            <xm:f>NOT(ISERROR(SEARCH('Listados Datos'!$P$4,Y346)))</xm:f>
            <xm:f>'Listados Datos'!$P$4</xm:f>
            <x14:dxf>
              <fill>
                <patternFill>
                  <bgColor rgb="FF33CC33"/>
                </patternFill>
              </fill>
            </x14:dxf>
          </x14:cfRule>
          <x14:cfRule type="containsText" priority="8712" operator="containsText" id="{BFE0EBFC-F1E4-4633-8E26-BA49A71A1EE2}">
            <xm:f>NOT(ISERROR(SEARCH('Listados Datos'!$P$5,Y346)))</xm:f>
            <xm:f>'Listados Datos'!$P$5</xm:f>
            <x14:dxf>
              <fill>
                <patternFill>
                  <bgColor rgb="FFFFFF00"/>
                </patternFill>
              </fill>
            </x14:dxf>
          </x14:cfRule>
          <x14:cfRule type="containsText" priority="8713" operator="containsText" id="{52255771-4DF5-4CE8-88C7-6183F66493A1}">
            <xm:f>NOT(ISERROR(SEARCH('Listados Datos'!$P$6,Y346)))</xm:f>
            <xm:f>'Listados Datos'!$P$6</xm:f>
            <x14:dxf>
              <fill>
                <patternFill>
                  <bgColor rgb="FFFFC000"/>
                </patternFill>
              </fill>
            </x14:dxf>
          </x14:cfRule>
          <x14:cfRule type="containsText" priority="8714" operator="containsText" id="{80D23956-397D-4E36-A2B0-5F00E2961341}">
            <xm:f>NOT(ISERROR(SEARCH('Listados Datos'!$P$7,Y346)))</xm:f>
            <xm:f>'Listados Datos'!$P$7</xm:f>
            <x14:dxf>
              <fill>
                <patternFill>
                  <bgColor rgb="FFFF0000"/>
                </patternFill>
              </fill>
            </x14:dxf>
          </x14:cfRule>
          <xm:sqref>Y346:Y347</xm:sqref>
        </x14:conditionalFormatting>
        <x14:conditionalFormatting xmlns:xm="http://schemas.microsoft.com/office/excel/2006/main">
          <x14:cfRule type="containsText" priority="8686" operator="containsText" id="{87516D83-C1E7-4888-931E-63599389C8E3}">
            <xm:f>NOT(ISERROR(SEARCH('Listados Datos'!$T$3,AW346)))</xm:f>
            <xm:f>'Listados Datos'!$T$3</xm:f>
            <x14:dxf>
              <fill>
                <patternFill patternType="solid">
                  <bgColor rgb="FFC00000"/>
                </patternFill>
              </fill>
            </x14:dxf>
          </x14:cfRule>
          <x14:cfRule type="containsText" priority="8687" operator="containsText" id="{20B84C1A-0648-4A44-BEB2-2F6664EF7D7D}">
            <xm:f>NOT(ISERROR(SEARCH('Listados Datos'!$T$4,AW346)))</xm:f>
            <xm:f>'Listados Datos'!$T$4</xm:f>
            <x14:dxf>
              <font>
                <b/>
                <i val="0"/>
                <color theme="0"/>
              </font>
              <fill>
                <patternFill>
                  <bgColor rgb="FFE26B0A"/>
                </patternFill>
              </fill>
            </x14:dxf>
          </x14:cfRule>
          <x14:cfRule type="containsText" priority="8688" operator="containsText" id="{96E70E08-D63B-45A4-BF33-EE02FED76D37}">
            <xm:f>NOT(ISERROR(SEARCH('Listados Datos'!$T$5,AW346)))</xm:f>
            <xm:f>'Listados Datos'!$T$5</xm:f>
            <x14:dxf>
              <font>
                <b/>
                <i val="0"/>
                <color auto="1"/>
              </font>
              <fill>
                <patternFill>
                  <bgColor rgb="FFFFFF00"/>
                </patternFill>
              </fill>
            </x14:dxf>
          </x14:cfRule>
          <x14:cfRule type="containsText" priority="8689" operator="containsText" id="{98915BDE-7A79-4236-B6E4-C406124B9D0D}">
            <xm:f>NOT(ISERROR(SEARCH('Listados Datos'!$T$6,AW346)))</xm:f>
            <xm:f>'Listados Datos'!$T$6</xm:f>
            <x14:dxf>
              <font>
                <b/>
                <i val="0"/>
              </font>
              <fill>
                <patternFill>
                  <bgColor rgb="FF92D050"/>
                </patternFill>
              </fill>
            </x14:dxf>
          </x14:cfRule>
          <xm:sqref>AW346</xm:sqref>
        </x14:conditionalFormatting>
        <x14:conditionalFormatting xmlns:xm="http://schemas.microsoft.com/office/excel/2006/main">
          <x14:cfRule type="containsText" priority="8676" operator="containsText" id="{9C63E465-BAFF-4A69-AA9E-4E7A6EF03BB6}">
            <xm:f>NOT(ISERROR(SEARCH('Listados Datos'!$P$3,AU346)))</xm:f>
            <xm:f>'Listados Datos'!$P$3</xm:f>
            <x14:dxf>
              <fill>
                <patternFill>
                  <bgColor rgb="FF99CC00"/>
                </patternFill>
              </fill>
            </x14:dxf>
          </x14:cfRule>
          <x14:cfRule type="containsText" priority="8677" operator="containsText" id="{C9CEEB10-532A-4BFA-8BB2-C44A0F4070E4}">
            <xm:f>NOT(ISERROR(SEARCH('Listados Datos'!$P$4,AU346)))</xm:f>
            <xm:f>'Listados Datos'!$P$4</xm:f>
            <x14:dxf>
              <fill>
                <patternFill>
                  <bgColor rgb="FF33CC33"/>
                </patternFill>
              </fill>
            </x14:dxf>
          </x14:cfRule>
          <x14:cfRule type="containsText" priority="8678" operator="containsText" id="{EEE990A4-F246-44B5-B434-632511D9C8EB}">
            <xm:f>NOT(ISERROR(SEARCH('Listados Datos'!$P$5,AU346)))</xm:f>
            <xm:f>'Listados Datos'!$P$5</xm:f>
            <x14:dxf>
              <fill>
                <patternFill>
                  <bgColor rgb="FFFFFF00"/>
                </patternFill>
              </fill>
            </x14:dxf>
          </x14:cfRule>
          <x14:cfRule type="containsText" priority="8679" operator="containsText" id="{210E6FEE-0C4A-4C9F-8FBC-3918EAF49146}">
            <xm:f>NOT(ISERROR(SEARCH('Listados Datos'!$P$6,AU346)))</xm:f>
            <xm:f>'Listados Datos'!$P$6</xm:f>
            <x14:dxf>
              <fill>
                <patternFill>
                  <bgColor rgb="FFFFC000"/>
                </patternFill>
              </fill>
            </x14:dxf>
          </x14:cfRule>
          <x14:cfRule type="containsText" priority="8680" operator="containsText" id="{B1D676E3-A91D-4741-B14F-40BD2C217511}">
            <xm:f>NOT(ISERROR(SEARCH('Listados Datos'!$P$7,AU346)))</xm:f>
            <xm:f>'Listados Datos'!$P$7</xm:f>
            <x14:dxf>
              <fill>
                <patternFill>
                  <bgColor rgb="FFFF0000"/>
                </patternFill>
              </fill>
            </x14:dxf>
          </x14:cfRule>
          <xm:sqref>AU346</xm:sqref>
        </x14:conditionalFormatting>
        <x14:conditionalFormatting xmlns:xm="http://schemas.microsoft.com/office/excel/2006/main">
          <x14:cfRule type="containsText" priority="8672" operator="containsText" id="{B0F2B39F-27D3-4A60-8FC9-F9895DE7E71E}">
            <xm:f>NOT(ISERROR(SEARCH('Listados Datos'!$T$3,AW347)))</xm:f>
            <xm:f>'Listados Datos'!$T$3</xm:f>
            <x14:dxf>
              <fill>
                <patternFill patternType="solid">
                  <bgColor rgb="FFC00000"/>
                </patternFill>
              </fill>
            </x14:dxf>
          </x14:cfRule>
          <x14:cfRule type="containsText" priority="8673" operator="containsText" id="{C7FE5BEB-4C69-4491-9826-D2BC124C2695}">
            <xm:f>NOT(ISERROR(SEARCH('Listados Datos'!$T$4,AW347)))</xm:f>
            <xm:f>'Listados Datos'!$T$4</xm:f>
            <x14:dxf>
              <font>
                <b/>
                <i val="0"/>
                <color theme="0"/>
              </font>
              <fill>
                <patternFill>
                  <bgColor rgb="FFE26B0A"/>
                </patternFill>
              </fill>
            </x14:dxf>
          </x14:cfRule>
          <x14:cfRule type="containsText" priority="8674" operator="containsText" id="{52EEF513-1E68-4A96-B1E5-0DAF944217A1}">
            <xm:f>NOT(ISERROR(SEARCH('Listados Datos'!$T$5,AW347)))</xm:f>
            <xm:f>'Listados Datos'!$T$5</xm:f>
            <x14:dxf>
              <font>
                <b/>
                <i val="0"/>
                <color auto="1"/>
              </font>
              <fill>
                <patternFill>
                  <bgColor rgb="FFFFFF00"/>
                </patternFill>
              </fill>
            </x14:dxf>
          </x14:cfRule>
          <x14:cfRule type="containsText" priority="8675" operator="containsText" id="{EDB1FB35-AF32-4901-8107-D425392C3E94}">
            <xm:f>NOT(ISERROR(SEARCH('Listados Datos'!$T$6,AW347)))</xm:f>
            <xm:f>'Listados Datos'!$T$6</xm:f>
            <x14:dxf>
              <font>
                <b/>
                <i val="0"/>
              </font>
              <fill>
                <patternFill>
                  <bgColor rgb="FF92D050"/>
                </patternFill>
              </fill>
            </x14:dxf>
          </x14:cfRule>
          <xm:sqref>AW347</xm:sqref>
        </x14:conditionalFormatting>
        <x14:conditionalFormatting xmlns:xm="http://schemas.microsoft.com/office/excel/2006/main">
          <x14:cfRule type="containsText" priority="8662" operator="containsText" id="{779FE5CA-EF50-4C64-9017-0F2F63856F36}">
            <xm:f>NOT(ISERROR(SEARCH('Listados Datos'!$P$3,AU347)))</xm:f>
            <xm:f>'Listados Datos'!$P$3</xm:f>
            <x14:dxf>
              <fill>
                <patternFill>
                  <bgColor rgb="FF99CC00"/>
                </patternFill>
              </fill>
            </x14:dxf>
          </x14:cfRule>
          <x14:cfRule type="containsText" priority="8663" operator="containsText" id="{1EE07E44-4EA8-4E83-9375-346AC8A074F5}">
            <xm:f>NOT(ISERROR(SEARCH('Listados Datos'!$P$4,AU347)))</xm:f>
            <xm:f>'Listados Datos'!$P$4</xm:f>
            <x14:dxf>
              <fill>
                <patternFill>
                  <bgColor rgb="FF33CC33"/>
                </patternFill>
              </fill>
            </x14:dxf>
          </x14:cfRule>
          <x14:cfRule type="containsText" priority="8664" operator="containsText" id="{E280C197-9F88-4CB3-B9DC-921A0885BDC7}">
            <xm:f>NOT(ISERROR(SEARCH('Listados Datos'!$P$5,AU347)))</xm:f>
            <xm:f>'Listados Datos'!$P$5</xm:f>
            <x14:dxf>
              <fill>
                <patternFill>
                  <bgColor rgb="FFFFFF00"/>
                </patternFill>
              </fill>
            </x14:dxf>
          </x14:cfRule>
          <x14:cfRule type="containsText" priority="8665" operator="containsText" id="{EA144B96-B123-4D2E-A937-8F7B04417EE2}">
            <xm:f>NOT(ISERROR(SEARCH('Listados Datos'!$P$6,AU347)))</xm:f>
            <xm:f>'Listados Datos'!$P$6</xm:f>
            <x14:dxf>
              <fill>
                <patternFill>
                  <bgColor rgb="FFFFC000"/>
                </patternFill>
              </fill>
            </x14:dxf>
          </x14:cfRule>
          <x14:cfRule type="containsText" priority="8666" operator="containsText" id="{36601C03-5906-4FCD-AE51-8ABB6C72DF60}">
            <xm:f>NOT(ISERROR(SEARCH('Listados Datos'!$P$7,AU347)))</xm:f>
            <xm:f>'Listados Datos'!$P$7</xm:f>
            <x14:dxf>
              <fill>
                <patternFill>
                  <bgColor rgb="FFFF0000"/>
                </patternFill>
              </fill>
            </x14:dxf>
          </x14:cfRule>
          <xm:sqref>AU347</xm:sqref>
        </x14:conditionalFormatting>
        <x14:conditionalFormatting xmlns:xm="http://schemas.microsoft.com/office/excel/2006/main">
          <x14:cfRule type="containsText" priority="8644" operator="containsText" id="{030002F5-794D-4B06-9333-9757D5957D77}">
            <xm:f>NOT(ISERROR(SEARCH('Listados Datos'!$T$3,AE348)))</xm:f>
            <xm:f>'Listados Datos'!$T$3</xm:f>
            <x14:dxf>
              <fill>
                <patternFill patternType="solid">
                  <bgColor rgb="FFC00000"/>
                </patternFill>
              </fill>
            </x14:dxf>
          </x14:cfRule>
          <x14:cfRule type="containsText" priority="8645" operator="containsText" id="{03B57FB7-A056-44B4-A854-495EF7D7B4BC}">
            <xm:f>NOT(ISERROR(SEARCH('Listados Datos'!$T$4,AE348)))</xm:f>
            <xm:f>'Listados Datos'!$T$4</xm:f>
            <x14:dxf>
              <font>
                <b/>
                <i val="0"/>
                <color theme="0"/>
              </font>
              <fill>
                <patternFill>
                  <bgColor rgb="FFE26B0A"/>
                </patternFill>
              </fill>
            </x14:dxf>
          </x14:cfRule>
          <x14:cfRule type="containsText" priority="8646" operator="containsText" id="{0C57389D-EC0E-4817-963F-B64981161E89}">
            <xm:f>NOT(ISERROR(SEARCH('Listados Datos'!$T$5,AE348)))</xm:f>
            <xm:f>'Listados Datos'!$T$5</xm:f>
            <x14:dxf>
              <font>
                <b/>
                <i val="0"/>
                <color auto="1"/>
              </font>
              <fill>
                <patternFill>
                  <bgColor rgb="FFFFFF00"/>
                </patternFill>
              </fill>
            </x14:dxf>
          </x14:cfRule>
          <x14:cfRule type="containsText" priority="8647" operator="containsText" id="{228E0EE9-1108-422B-B0FE-77F9233E8371}">
            <xm:f>NOT(ISERROR(SEARCH('Listados Datos'!$T$6,AE348)))</xm:f>
            <xm:f>'Listados Datos'!$T$6</xm:f>
            <x14:dxf>
              <font>
                <b/>
                <i val="0"/>
              </font>
              <fill>
                <patternFill>
                  <bgColor rgb="FF92D050"/>
                </patternFill>
              </fill>
            </x14:dxf>
          </x14:cfRule>
          <xm:sqref>AE348:AF349</xm:sqref>
        </x14:conditionalFormatting>
        <x14:conditionalFormatting xmlns:xm="http://schemas.microsoft.com/office/excel/2006/main">
          <x14:cfRule type="containsText" priority="8640" operator="containsText" id="{EFB41FDC-D8E8-4E28-9B66-E027B7E84484}">
            <xm:f>NOT(ISERROR(SEARCH('Listados Datos'!$T$3,AA348)))</xm:f>
            <xm:f>'Listados Datos'!$T$3</xm:f>
            <x14:dxf>
              <fill>
                <patternFill patternType="solid">
                  <bgColor rgb="FFC00000"/>
                </patternFill>
              </fill>
            </x14:dxf>
          </x14:cfRule>
          <x14:cfRule type="containsText" priority="8641" operator="containsText" id="{9C6FA808-0DE4-4C89-B6FF-C9775B8E4E0E}">
            <xm:f>NOT(ISERROR(SEARCH('Listados Datos'!$T$4,AA348)))</xm:f>
            <xm:f>'Listados Datos'!$T$4</xm:f>
            <x14:dxf>
              <font>
                <b/>
                <i val="0"/>
                <color theme="0"/>
              </font>
              <fill>
                <patternFill>
                  <bgColor rgb="FFE26B0A"/>
                </patternFill>
              </fill>
            </x14:dxf>
          </x14:cfRule>
          <x14:cfRule type="containsText" priority="8642" operator="containsText" id="{737A07A0-DBFD-43CF-975A-9F8B5E018661}">
            <xm:f>NOT(ISERROR(SEARCH('Listados Datos'!$T$5,AA348)))</xm:f>
            <xm:f>'Listados Datos'!$T$5</xm:f>
            <x14:dxf>
              <font>
                <b/>
                <i val="0"/>
                <color auto="1"/>
              </font>
              <fill>
                <patternFill>
                  <bgColor rgb="FFFFFF00"/>
                </patternFill>
              </fill>
            </x14:dxf>
          </x14:cfRule>
          <x14:cfRule type="containsText" priority="8643" operator="containsText" id="{079955BC-0741-49BB-A5C5-CA66C267E2A4}">
            <xm:f>NOT(ISERROR(SEARCH('Listados Datos'!$T$6,AA348)))</xm:f>
            <xm:f>'Listados Datos'!$T$6</xm:f>
            <x14:dxf>
              <font>
                <b/>
                <i val="0"/>
              </font>
              <fill>
                <patternFill>
                  <bgColor rgb="FF92D050"/>
                </patternFill>
              </fill>
            </x14:dxf>
          </x14:cfRule>
          <xm:sqref>AA348:AA349</xm:sqref>
        </x14:conditionalFormatting>
        <x14:conditionalFormatting xmlns:xm="http://schemas.microsoft.com/office/excel/2006/main">
          <x14:cfRule type="containsText" priority="8630" operator="containsText" id="{B5CE27DB-57CD-40FD-A19C-894E968FB662}">
            <xm:f>NOT(ISERROR(SEARCH('Listados Datos'!$P$3,Y348)))</xm:f>
            <xm:f>'Listados Datos'!$P$3</xm:f>
            <x14:dxf>
              <fill>
                <patternFill>
                  <bgColor rgb="FF99CC00"/>
                </patternFill>
              </fill>
            </x14:dxf>
          </x14:cfRule>
          <x14:cfRule type="containsText" priority="8631" operator="containsText" id="{C18825DC-FBE8-4ABC-BA34-3B4E620D24DE}">
            <xm:f>NOT(ISERROR(SEARCH('Listados Datos'!$P$4,Y348)))</xm:f>
            <xm:f>'Listados Datos'!$P$4</xm:f>
            <x14:dxf>
              <fill>
                <patternFill>
                  <bgColor rgb="FF33CC33"/>
                </patternFill>
              </fill>
            </x14:dxf>
          </x14:cfRule>
          <x14:cfRule type="containsText" priority="8632" operator="containsText" id="{DD70ED82-150F-48C3-B691-FE41F94D4F73}">
            <xm:f>NOT(ISERROR(SEARCH('Listados Datos'!$P$5,Y348)))</xm:f>
            <xm:f>'Listados Datos'!$P$5</xm:f>
            <x14:dxf>
              <fill>
                <patternFill>
                  <bgColor rgb="FFFFFF00"/>
                </patternFill>
              </fill>
            </x14:dxf>
          </x14:cfRule>
          <x14:cfRule type="containsText" priority="8633" operator="containsText" id="{F3CACE5B-E778-4D6D-9769-809DF716AD27}">
            <xm:f>NOT(ISERROR(SEARCH('Listados Datos'!$P$6,Y348)))</xm:f>
            <xm:f>'Listados Datos'!$P$6</xm:f>
            <x14:dxf>
              <fill>
                <patternFill>
                  <bgColor rgb="FFFFC000"/>
                </patternFill>
              </fill>
            </x14:dxf>
          </x14:cfRule>
          <x14:cfRule type="containsText" priority="8634" operator="containsText" id="{F535C278-BD48-4EBE-8EA9-43BFF784F90E}">
            <xm:f>NOT(ISERROR(SEARCH('Listados Datos'!$P$7,Y348)))</xm:f>
            <xm:f>'Listados Datos'!$P$7</xm:f>
            <x14:dxf>
              <fill>
                <patternFill>
                  <bgColor rgb="FFFF0000"/>
                </patternFill>
              </fill>
            </x14:dxf>
          </x14:cfRule>
          <xm:sqref>Y348:Y349</xm:sqref>
        </x14:conditionalFormatting>
        <x14:conditionalFormatting xmlns:xm="http://schemas.microsoft.com/office/excel/2006/main">
          <x14:cfRule type="containsText" priority="8602" operator="containsText" id="{AE3FD22A-7686-4ED8-9214-F9D9889F3489}">
            <xm:f>NOT(ISERROR(SEARCH('Listados Datos'!$T$3,AW349)))</xm:f>
            <xm:f>'Listados Datos'!$T$3</xm:f>
            <x14:dxf>
              <fill>
                <patternFill patternType="solid">
                  <bgColor rgb="FFC00000"/>
                </patternFill>
              </fill>
            </x14:dxf>
          </x14:cfRule>
          <x14:cfRule type="containsText" priority="8603" operator="containsText" id="{EFA98F6F-25BA-4FD9-94CC-45496B1F94D2}">
            <xm:f>NOT(ISERROR(SEARCH('Listados Datos'!$T$4,AW349)))</xm:f>
            <xm:f>'Listados Datos'!$T$4</xm:f>
            <x14:dxf>
              <font>
                <b/>
                <i val="0"/>
                <color theme="0"/>
              </font>
              <fill>
                <patternFill>
                  <bgColor rgb="FFE26B0A"/>
                </patternFill>
              </fill>
            </x14:dxf>
          </x14:cfRule>
          <x14:cfRule type="containsText" priority="8604" operator="containsText" id="{429D22E2-438E-4AC3-B9DD-73953CAC643B}">
            <xm:f>NOT(ISERROR(SEARCH('Listados Datos'!$T$5,AW349)))</xm:f>
            <xm:f>'Listados Datos'!$T$5</xm:f>
            <x14:dxf>
              <font>
                <b/>
                <i val="0"/>
                <color auto="1"/>
              </font>
              <fill>
                <patternFill>
                  <bgColor rgb="FFFFFF00"/>
                </patternFill>
              </fill>
            </x14:dxf>
          </x14:cfRule>
          <x14:cfRule type="containsText" priority="8605" operator="containsText" id="{78BEB6EC-8A09-482B-9779-DB842B4B6C6D}">
            <xm:f>NOT(ISERROR(SEARCH('Listados Datos'!$T$6,AW349)))</xm:f>
            <xm:f>'Listados Datos'!$T$6</xm:f>
            <x14:dxf>
              <font>
                <b/>
                <i val="0"/>
              </font>
              <fill>
                <patternFill>
                  <bgColor rgb="FF92D050"/>
                </patternFill>
              </fill>
            </x14:dxf>
          </x14:cfRule>
          <xm:sqref>AW349</xm:sqref>
        </x14:conditionalFormatting>
        <x14:conditionalFormatting xmlns:xm="http://schemas.microsoft.com/office/excel/2006/main">
          <x14:cfRule type="containsText" priority="8340" operator="containsText" id="{A39C6F6D-0654-47D6-8A22-9D03A8A698F8}">
            <xm:f>NOT(ISERROR(SEARCH('Listados Datos'!$P$3,AU356)))</xm:f>
            <xm:f>'Listados Datos'!$P$3</xm:f>
            <x14:dxf>
              <fill>
                <patternFill>
                  <bgColor rgb="FF99CC00"/>
                </patternFill>
              </fill>
            </x14:dxf>
          </x14:cfRule>
          <x14:cfRule type="containsText" priority="8341" operator="containsText" id="{DAB1F25E-CC9C-46E9-8D7E-B6B83E9D781A}">
            <xm:f>NOT(ISERROR(SEARCH('Listados Datos'!$P$4,AU356)))</xm:f>
            <xm:f>'Listados Datos'!$P$4</xm:f>
            <x14:dxf>
              <fill>
                <patternFill>
                  <bgColor rgb="FF33CC33"/>
                </patternFill>
              </fill>
            </x14:dxf>
          </x14:cfRule>
          <x14:cfRule type="containsText" priority="8342" operator="containsText" id="{F1360DE3-648A-49DE-8377-3478FF767ACC}">
            <xm:f>NOT(ISERROR(SEARCH('Listados Datos'!$P$5,AU356)))</xm:f>
            <xm:f>'Listados Datos'!$P$5</xm:f>
            <x14:dxf>
              <fill>
                <patternFill>
                  <bgColor rgb="FFFFFF00"/>
                </patternFill>
              </fill>
            </x14:dxf>
          </x14:cfRule>
          <x14:cfRule type="containsText" priority="8343" operator="containsText" id="{5EEB3D67-4951-4659-AE31-5E867A60875D}">
            <xm:f>NOT(ISERROR(SEARCH('Listados Datos'!$P$6,AU356)))</xm:f>
            <xm:f>'Listados Datos'!$P$6</xm:f>
            <x14:dxf>
              <fill>
                <patternFill>
                  <bgColor rgb="FFFFC000"/>
                </patternFill>
              </fill>
            </x14:dxf>
          </x14:cfRule>
          <x14:cfRule type="containsText" priority="8344" operator="containsText" id="{6666CAC2-2D89-4323-8EF0-933E9056B724}">
            <xm:f>NOT(ISERROR(SEARCH('Listados Datos'!$P$7,AU356)))</xm:f>
            <xm:f>'Listados Datos'!$P$7</xm:f>
            <x14:dxf>
              <fill>
                <patternFill>
                  <bgColor rgb="FFFF0000"/>
                </patternFill>
              </fill>
            </x14:dxf>
          </x14:cfRule>
          <xm:sqref>AU356</xm:sqref>
        </x14:conditionalFormatting>
        <x14:conditionalFormatting xmlns:xm="http://schemas.microsoft.com/office/excel/2006/main">
          <x14:cfRule type="containsText" priority="8588" operator="containsText" id="{68295734-1014-4223-A039-9127AA6BDDE9}">
            <xm:f>NOT(ISERROR(SEARCH('Listados Datos'!$T$3,AE326)))</xm:f>
            <xm:f>'Listados Datos'!$T$3</xm:f>
            <x14:dxf>
              <fill>
                <patternFill patternType="solid">
                  <bgColor rgb="FFC00000"/>
                </patternFill>
              </fill>
            </x14:dxf>
          </x14:cfRule>
          <x14:cfRule type="containsText" priority="8589" operator="containsText" id="{818B0E75-C8DE-4CCE-8671-03DD77CDEA9C}">
            <xm:f>NOT(ISERROR(SEARCH('Listados Datos'!$T$4,AE326)))</xm:f>
            <xm:f>'Listados Datos'!$T$4</xm:f>
            <x14:dxf>
              <font>
                <b/>
                <i val="0"/>
                <color theme="0"/>
              </font>
              <fill>
                <patternFill>
                  <bgColor rgb="FFE26B0A"/>
                </patternFill>
              </fill>
            </x14:dxf>
          </x14:cfRule>
          <x14:cfRule type="containsText" priority="8590" operator="containsText" id="{577D9A43-B4CE-45E9-9B28-7FFB442431B9}">
            <xm:f>NOT(ISERROR(SEARCH('Listados Datos'!$T$5,AE326)))</xm:f>
            <xm:f>'Listados Datos'!$T$5</xm:f>
            <x14:dxf>
              <font>
                <b/>
                <i val="0"/>
                <color auto="1"/>
              </font>
              <fill>
                <patternFill>
                  <bgColor rgb="FFFFFF00"/>
                </patternFill>
              </fill>
            </x14:dxf>
          </x14:cfRule>
          <x14:cfRule type="containsText" priority="8591" operator="containsText" id="{71BEF0D0-DF98-4BB6-874F-9ACABC50E768}">
            <xm:f>NOT(ISERROR(SEARCH('Listados Datos'!$T$6,AE326)))</xm:f>
            <xm:f>'Listados Datos'!$T$6</xm:f>
            <x14:dxf>
              <font>
                <b/>
                <i val="0"/>
              </font>
              <fill>
                <patternFill>
                  <bgColor rgb="FF92D050"/>
                </patternFill>
              </fill>
            </x14:dxf>
          </x14:cfRule>
          <xm:sqref>AE326:AF326</xm:sqref>
        </x14:conditionalFormatting>
        <x14:conditionalFormatting xmlns:xm="http://schemas.microsoft.com/office/excel/2006/main">
          <x14:cfRule type="containsText" priority="8584" operator="containsText" id="{88F7E6D0-0F19-4730-AD89-3FEE61B11F0E}">
            <xm:f>NOT(ISERROR(SEARCH('Listados Datos'!$T$3,AA326)))</xm:f>
            <xm:f>'Listados Datos'!$T$3</xm:f>
            <x14:dxf>
              <fill>
                <patternFill patternType="solid">
                  <bgColor rgb="FFC00000"/>
                </patternFill>
              </fill>
            </x14:dxf>
          </x14:cfRule>
          <x14:cfRule type="containsText" priority="8585" operator="containsText" id="{ACE3017F-5DE4-4807-9AFA-052777DF3A00}">
            <xm:f>NOT(ISERROR(SEARCH('Listados Datos'!$T$4,AA326)))</xm:f>
            <xm:f>'Listados Datos'!$T$4</xm:f>
            <x14:dxf>
              <font>
                <b/>
                <i val="0"/>
                <color theme="0"/>
              </font>
              <fill>
                <patternFill>
                  <bgColor rgb="FFE26B0A"/>
                </patternFill>
              </fill>
            </x14:dxf>
          </x14:cfRule>
          <x14:cfRule type="containsText" priority="8586" operator="containsText" id="{66028824-C39F-4A9B-AC29-967DD0432F74}">
            <xm:f>NOT(ISERROR(SEARCH('Listados Datos'!$T$5,AA326)))</xm:f>
            <xm:f>'Listados Datos'!$T$5</xm:f>
            <x14:dxf>
              <font>
                <b/>
                <i val="0"/>
                <color auto="1"/>
              </font>
              <fill>
                <patternFill>
                  <bgColor rgb="FFFFFF00"/>
                </patternFill>
              </fill>
            </x14:dxf>
          </x14:cfRule>
          <x14:cfRule type="containsText" priority="8587" operator="containsText" id="{D853EBF5-9CB9-4A34-A56D-541113E59DDC}">
            <xm:f>NOT(ISERROR(SEARCH('Listados Datos'!$T$6,AA326)))</xm:f>
            <xm:f>'Listados Datos'!$T$6</xm:f>
            <x14:dxf>
              <font>
                <b/>
                <i val="0"/>
              </font>
              <fill>
                <patternFill>
                  <bgColor rgb="FF92D050"/>
                </patternFill>
              </fill>
            </x14:dxf>
          </x14:cfRule>
          <xm:sqref>AA326</xm:sqref>
        </x14:conditionalFormatting>
        <x14:conditionalFormatting xmlns:xm="http://schemas.microsoft.com/office/excel/2006/main">
          <x14:cfRule type="containsText" priority="8574" operator="containsText" id="{B99F834F-DE22-4530-AC4A-DD5BF8859337}">
            <xm:f>NOT(ISERROR(SEARCH('Listados Datos'!$P$3,Y326)))</xm:f>
            <xm:f>'Listados Datos'!$P$3</xm:f>
            <x14:dxf>
              <fill>
                <patternFill>
                  <bgColor rgb="FF99CC00"/>
                </patternFill>
              </fill>
            </x14:dxf>
          </x14:cfRule>
          <x14:cfRule type="containsText" priority="8575" operator="containsText" id="{58F35C71-7AA7-4382-B82C-3F30A212D65C}">
            <xm:f>NOT(ISERROR(SEARCH('Listados Datos'!$P$4,Y326)))</xm:f>
            <xm:f>'Listados Datos'!$P$4</xm:f>
            <x14:dxf>
              <fill>
                <patternFill>
                  <bgColor rgb="FF33CC33"/>
                </patternFill>
              </fill>
            </x14:dxf>
          </x14:cfRule>
          <x14:cfRule type="containsText" priority="8576" operator="containsText" id="{FE3E0C0E-B7FF-4488-8ADD-C910C8474028}">
            <xm:f>NOT(ISERROR(SEARCH('Listados Datos'!$P$5,Y326)))</xm:f>
            <xm:f>'Listados Datos'!$P$5</xm:f>
            <x14:dxf>
              <fill>
                <patternFill>
                  <bgColor rgb="FFFFFF00"/>
                </patternFill>
              </fill>
            </x14:dxf>
          </x14:cfRule>
          <x14:cfRule type="containsText" priority="8577" operator="containsText" id="{D9F6D80F-00CB-4D15-92C5-B9811A7296A3}">
            <xm:f>NOT(ISERROR(SEARCH('Listados Datos'!$P$6,Y326)))</xm:f>
            <xm:f>'Listados Datos'!$P$6</xm:f>
            <x14:dxf>
              <fill>
                <patternFill>
                  <bgColor rgb="FFFFC000"/>
                </patternFill>
              </fill>
            </x14:dxf>
          </x14:cfRule>
          <x14:cfRule type="containsText" priority="8578" operator="containsText" id="{00952951-AA7A-4430-A91B-F8617ADADAD8}">
            <xm:f>NOT(ISERROR(SEARCH('Listados Datos'!$P$7,Y326)))</xm:f>
            <xm:f>'Listados Datos'!$P$7</xm:f>
            <x14:dxf>
              <fill>
                <patternFill>
                  <bgColor rgb="FFFF0000"/>
                </patternFill>
              </fill>
            </x14:dxf>
          </x14:cfRule>
          <xm:sqref>Y326</xm:sqref>
        </x14:conditionalFormatting>
        <x14:conditionalFormatting xmlns:xm="http://schemas.microsoft.com/office/excel/2006/main">
          <x14:cfRule type="containsText" priority="8560" operator="containsText" id="{A41B32DC-53F6-46F6-A629-8545B54D9CB1}">
            <xm:f>NOT(ISERROR(SEARCH('Listados Datos'!$T$3,AW326)))</xm:f>
            <xm:f>'Listados Datos'!$T$3</xm:f>
            <x14:dxf>
              <fill>
                <patternFill patternType="solid">
                  <bgColor rgb="FFC00000"/>
                </patternFill>
              </fill>
            </x14:dxf>
          </x14:cfRule>
          <x14:cfRule type="containsText" priority="8561" operator="containsText" id="{2305B697-C9C7-4276-8B1B-2FBE9833DF44}">
            <xm:f>NOT(ISERROR(SEARCH('Listados Datos'!$T$4,AW326)))</xm:f>
            <xm:f>'Listados Datos'!$T$4</xm:f>
            <x14:dxf>
              <font>
                <b/>
                <i val="0"/>
                <color theme="0"/>
              </font>
              <fill>
                <patternFill>
                  <bgColor rgb="FFE26B0A"/>
                </patternFill>
              </fill>
            </x14:dxf>
          </x14:cfRule>
          <x14:cfRule type="containsText" priority="8562" operator="containsText" id="{3BA31613-FF7F-42B3-89D2-05E05187681B}">
            <xm:f>NOT(ISERROR(SEARCH('Listados Datos'!$T$5,AW326)))</xm:f>
            <xm:f>'Listados Datos'!$T$5</xm:f>
            <x14:dxf>
              <font>
                <b/>
                <i val="0"/>
                <color auto="1"/>
              </font>
              <fill>
                <patternFill>
                  <bgColor rgb="FFFFFF00"/>
                </patternFill>
              </fill>
            </x14:dxf>
          </x14:cfRule>
          <x14:cfRule type="containsText" priority="8563" operator="containsText" id="{01650C4B-75EC-4115-BA11-F8EFA163BB63}">
            <xm:f>NOT(ISERROR(SEARCH('Listados Datos'!$T$6,AW326)))</xm:f>
            <xm:f>'Listados Datos'!$T$6</xm:f>
            <x14:dxf>
              <font>
                <b/>
                <i val="0"/>
              </font>
              <fill>
                <patternFill>
                  <bgColor rgb="FF92D050"/>
                </patternFill>
              </fill>
            </x14:dxf>
          </x14:cfRule>
          <xm:sqref>AW326</xm:sqref>
        </x14:conditionalFormatting>
        <x14:conditionalFormatting xmlns:xm="http://schemas.microsoft.com/office/excel/2006/main">
          <x14:cfRule type="containsText" priority="8550" operator="containsText" id="{69B0D4B1-15E7-48DB-A75E-D40143504391}">
            <xm:f>NOT(ISERROR(SEARCH('Listados Datos'!$P$3,AU326)))</xm:f>
            <xm:f>'Listados Datos'!$P$3</xm:f>
            <x14:dxf>
              <fill>
                <patternFill>
                  <bgColor rgb="FF99CC00"/>
                </patternFill>
              </fill>
            </x14:dxf>
          </x14:cfRule>
          <x14:cfRule type="containsText" priority="8551" operator="containsText" id="{DD218ED5-1F6D-4223-99AA-4F26E275343E}">
            <xm:f>NOT(ISERROR(SEARCH('Listados Datos'!$P$4,AU326)))</xm:f>
            <xm:f>'Listados Datos'!$P$4</xm:f>
            <x14:dxf>
              <fill>
                <patternFill>
                  <bgColor rgb="FF33CC33"/>
                </patternFill>
              </fill>
            </x14:dxf>
          </x14:cfRule>
          <x14:cfRule type="containsText" priority="8552" operator="containsText" id="{27A22B15-F6A0-4336-AADA-8742CA2D540B}">
            <xm:f>NOT(ISERROR(SEARCH('Listados Datos'!$P$5,AU326)))</xm:f>
            <xm:f>'Listados Datos'!$P$5</xm:f>
            <x14:dxf>
              <fill>
                <patternFill>
                  <bgColor rgb="FFFFFF00"/>
                </patternFill>
              </fill>
            </x14:dxf>
          </x14:cfRule>
          <x14:cfRule type="containsText" priority="8553" operator="containsText" id="{613F4C07-FC1F-4091-AAED-62EF9BC58794}">
            <xm:f>NOT(ISERROR(SEARCH('Listados Datos'!$P$6,AU326)))</xm:f>
            <xm:f>'Listados Datos'!$P$6</xm:f>
            <x14:dxf>
              <fill>
                <patternFill>
                  <bgColor rgb="FFFFC000"/>
                </patternFill>
              </fill>
            </x14:dxf>
          </x14:cfRule>
          <x14:cfRule type="containsText" priority="8554" operator="containsText" id="{1DB8B3D3-DE50-4C75-80C2-19D3668B411B}">
            <xm:f>NOT(ISERROR(SEARCH('Listados Datos'!$P$7,AU326)))</xm:f>
            <xm:f>'Listados Datos'!$P$7</xm:f>
            <x14:dxf>
              <fill>
                <patternFill>
                  <bgColor rgb="FFFF0000"/>
                </patternFill>
              </fill>
            </x14:dxf>
          </x14:cfRule>
          <xm:sqref>AU326</xm:sqref>
        </x14:conditionalFormatting>
        <x14:conditionalFormatting xmlns:xm="http://schemas.microsoft.com/office/excel/2006/main">
          <x14:cfRule type="containsText" priority="8546" operator="containsText" id="{EC0EF5C4-12B2-4B07-A399-F67B1AB7D5C0}">
            <xm:f>NOT(ISERROR(SEARCH('Listados Datos'!$T$3,AE332)))</xm:f>
            <xm:f>'Listados Datos'!$T$3</xm:f>
            <x14:dxf>
              <fill>
                <patternFill patternType="solid">
                  <bgColor rgb="FFC00000"/>
                </patternFill>
              </fill>
            </x14:dxf>
          </x14:cfRule>
          <x14:cfRule type="containsText" priority="8547" operator="containsText" id="{AEB1F259-D5B0-49DA-A45F-A7D0EB300260}">
            <xm:f>NOT(ISERROR(SEARCH('Listados Datos'!$T$4,AE332)))</xm:f>
            <xm:f>'Listados Datos'!$T$4</xm:f>
            <x14:dxf>
              <font>
                <b/>
                <i val="0"/>
                <color theme="0"/>
              </font>
              <fill>
                <patternFill>
                  <bgColor rgb="FFE26B0A"/>
                </patternFill>
              </fill>
            </x14:dxf>
          </x14:cfRule>
          <x14:cfRule type="containsText" priority="8548" operator="containsText" id="{DC978D39-CD6D-48D0-8514-E330A372DF0A}">
            <xm:f>NOT(ISERROR(SEARCH('Listados Datos'!$T$5,AE332)))</xm:f>
            <xm:f>'Listados Datos'!$T$5</xm:f>
            <x14:dxf>
              <font>
                <b/>
                <i val="0"/>
                <color auto="1"/>
              </font>
              <fill>
                <patternFill>
                  <bgColor rgb="FFFFFF00"/>
                </patternFill>
              </fill>
            </x14:dxf>
          </x14:cfRule>
          <x14:cfRule type="containsText" priority="8549" operator="containsText" id="{2C01293F-12E1-471B-A5E6-D0574334D59A}">
            <xm:f>NOT(ISERROR(SEARCH('Listados Datos'!$T$6,AE332)))</xm:f>
            <xm:f>'Listados Datos'!$T$6</xm:f>
            <x14:dxf>
              <font>
                <b/>
                <i val="0"/>
              </font>
              <fill>
                <patternFill>
                  <bgColor rgb="FF92D050"/>
                </patternFill>
              </fill>
            </x14:dxf>
          </x14:cfRule>
          <xm:sqref>AE332:AF332</xm:sqref>
        </x14:conditionalFormatting>
        <x14:conditionalFormatting xmlns:xm="http://schemas.microsoft.com/office/excel/2006/main">
          <x14:cfRule type="containsText" priority="8542" operator="containsText" id="{A69554DC-7ACC-474C-814F-A9B2A2CF3D7C}">
            <xm:f>NOT(ISERROR(SEARCH('Listados Datos'!$T$3,AA332)))</xm:f>
            <xm:f>'Listados Datos'!$T$3</xm:f>
            <x14:dxf>
              <fill>
                <patternFill patternType="solid">
                  <bgColor rgb="FFC00000"/>
                </patternFill>
              </fill>
            </x14:dxf>
          </x14:cfRule>
          <x14:cfRule type="containsText" priority="8543" operator="containsText" id="{782E2271-2BFA-48B5-B72B-E40BCD940BCC}">
            <xm:f>NOT(ISERROR(SEARCH('Listados Datos'!$T$4,AA332)))</xm:f>
            <xm:f>'Listados Datos'!$T$4</xm:f>
            <x14:dxf>
              <font>
                <b/>
                <i val="0"/>
                <color theme="0"/>
              </font>
              <fill>
                <patternFill>
                  <bgColor rgb="FFE26B0A"/>
                </patternFill>
              </fill>
            </x14:dxf>
          </x14:cfRule>
          <x14:cfRule type="containsText" priority="8544" operator="containsText" id="{2E70F80F-32EA-495E-830B-256CDFDF7193}">
            <xm:f>NOT(ISERROR(SEARCH('Listados Datos'!$T$5,AA332)))</xm:f>
            <xm:f>'Listados Datos'!$T$5</xm:f>
            <x14:dxf>
              <font>
                <b/>
                <i val="0"/>
                <color auto="1"/>
              </font>
              <fill>
                <patternFill>
                  <bgColor rgb="FFFFFF00"/>
                </patternFill>
              </fill>
            </x14:dxf>
          </x14:cfRule>
          <x14:cfRule type="containsText" priority="8545" operator="containsText" id="{DC105D9C-B15E-4945-8090-C9537289FC78}">
            <xm:f>NOT(ISERROR(SEARCH('Listados Datos'!$T$6,AA332)))</xm:f>
            <xm:f>'Listados Datos'!$T$6</xm:f>
            <x14:dxf>
              <font>
                <b/>
                <i val="0"/>
              </font>
              <fill>
                <patternFill>
                  <bgColor rgb="FF92D050"/>
                </patternFill>
              </fill>
            </x14:dxf>
          </x14:cfRule>
          <xm:sqref>AA332</xm:sqref>
        </x14:conditionalFormatting>
        <x14:conditionalFormatting xmlns:xm="http://schemas.microsoft.com/office/excel/2006/main">
          <x14:cfRule type="containsText" priority="8532" operator="containsText" id="{34DB8213-B15A-4F3F-82B8-8B85BBA53FCB}">
            <xm:f>NOT(ISERROR(SEARCH('Listados Datos'!$P$3,Y332)))</xm:f>
            <xm:f>'Listados Datos'!$P$3</xm:f>
            <x14:dxf>
              <fill>
                <patternFill>
                  <bgColor rgb="FF99CC00"/>
                </patternFill>
              </fill>
            </x14:dxf>
          </x14:cfRule>
          <x14:cfRule type="containsText" priority="8533" operator="containsText" id="{4763BCB1-86F2-404E-A227-8C1A5ABFFA6B}">
            <xm:f>NOT(ISERROR(SEARCH('Listados Datos'!$P$4,Y332)))</xm:f>
            <xm:f>'Listados Datos'!$P$4</xm:f>
            <x14:dxf>
              <fill>
                <patternFill>
                  <bgColor rgb="FF33CC33"/>
                </patternFill>
              </fill>
            </x14:dxf>
          </x14:cfRule>
          <x14:cfRule type="containsText" priority="8534" operator="containsText" id="{E9619F95-30DD-4379-8DFB-0B10076EE00F}">
            <xm:f>NOT(ISERROR(SEARCH('Listados Datos'!$P$5,Y332)))</xm:f>
            <xm:f>'Listados Datos'!$P$5</xm:f>
            <x14:dxf>
              <fill>
                <patternFill>
                  <bgColor rgb="FFFFFF00"/>
                </patternFill>
              </fill>
            </x14:dxf>
          </x14:cfRule>
          <x14:cfRule type="containsText" priority="8535" operator="containsText" id="{D21A38E3-C6B8-4C0D-BAFB-134FCA8F3284}">
            <xm:f>NOT(ISERROR(SEARCH('Listados Datos'!$P$6,Y332)))</xm:f>
            <xm:f>'Listados Datos'!$P$6</xm:f>
            <x14:dxf>
              <fill>
                <patternFill>
                  <bgColor rgb="FFFFC000"/>
                </patternFill>
              </fill>
            </x14:dxf>
          </x14:cfRule>
          <x14:cfRule type="containsText" priority="8536" operator="containsText" id="{91E22FC3-D7F3-4F05-A2CE-DA69EAC902C9}">
            <xm:f>NOT(ISERROR(SEARCH('Listados Datos'!$P$7,Y332)))</xm:f>
            <xm:f>'Listados Datos'!$P$7</xm:f>
            <x14:dxf>
              <fill>
                <patternFill>
                  <bgColor rgb="FFFF0000"/>
                </patternFill>
              </fill>
            </x14:dxf>
          </x14:cfRule>
          <xm:sqref>Y332</xm:sqref>
        </x14:conditionalFormatting>
        <x14:conditionalFormatting xmlns:xm="http://schemas.microsoft.com/office/excel/2006/main">
          <x14:cfRule type="containsText" priority="8518" operator="containsText" id="{98770A9A-4F1B-4199-BE77-F8A22231754C}">
            <xm:f>NOT(ISERROR(SEARCH('Listados Datos'!$T$3,AW332)))</xm:f>
            <xm:f>'Listados Datos'!$T$3</xm:f>
            <x14:dxf>
              <fill>
                <patternFill patternType="solid">
                  <bgColor rgb="FFC00000"/>
                </patternFill>
              </fill>
            </x14:dxf>
          </x14:cfRule>
          <x14:cfRule type="containsText" priority="8519" operator="containsText" id="{A62BE4E8-3429-4139-AB3C-EF2D6C48F85E}">
            <xm:f>NOT(ISERROR(SEARCH('Listados Datos'!$T$4,AW332)))</xm:f>
            <xm:f>'Listados Datos'!$T$4</xm:f>
            <x14:dxf>
              <font>
                <b/>
                <i val="0"/>
                <color theme="0"/>
              </font>
              <fill>
                <patternFill>
                  <bgColor rgb="FFE26B0A"/>
                </patternFill>
              </fill>
            </x14:dxf>
          </x14:cfRule>
          <x14:cfRule type="containsText" priority="8520" operator="containsText" id="{C1D74B72-6C8F-447D-90FE-851E1BEA9E89}">
            <xm:f>NOT(ISERROR(SEARCH('Listados Datos'!$T$5,AW332)))</xm:f>
            <xm:f>'Listados Datos'!$T$5</xm:f>
            <x14:dxf>
              <font>
                <b/>
                <i val="0"/>
                <color auto="1"/>
              </font>
              <fill>
                <patternFill>
                  <bgColor rgb="FFFFFF00"/>
                </patternFill>
              </fill>
            </x14:dxf>
          </x14:cfRule>
          <x14:cfRule type="containsText" priority="8521" operator="containsText" id="{CA5C130A-105E-4773-97DB-B8A94F5231E7}">
            <xm:f>NOT(ISERROR(SEARCH('Listados Datos'!$T$6,AW332)))</xm:f>
            <xm:f>'Listados Datos'!$T$6</xm:f>
            <x14:dxf>
              <font>
                <b/>
                <i val="0"/>
              </font>
              <fill>
                <patternFill>
                  <bgColor rgb="FF92D050"/>
                </patternFill>
              </fill>
            </x14:dxf>
          </x14:cfRule>
          <xm:sqref>AW332</xm:sqref>
        </x14:conditionalFormatting>
        <x14:conditionalFormatting xmlns:xm="http://schemas.microsoft.com/office/excel/2006/main">
          <x14:cfRule type="containsText" priority="8508" operator="containsText" id="{7F7813EB-457E-4499-937A-D8DE51B8B15D}">
            <xm:f>NOT(ISERROR(SEARCH('Listados Datos'!$P$3,AU332)))</xm:f>
            <xm:f>'Listados Datos'!$P$3</xm:f>
            <x14:dxf>
              <fill>
                <patternFill>
                  <bgColor rgb="FF99CC00"/>
                </patternFill>
              </fill>
            </x14:dxf>
          </x14:cfRule>
          <x14:cfRule type="containsText" priority="8509" operator="containsText" id="{274B82CD-36B2-4F91-AD9E-F05E29930E5F}">
            <xm:f>NOT(ISERROR(SEARCH('Listados Datos'!$P$4,AU332)))</xm:f>
            <xm:f>'Listados Datos'!$P$4</xm:f>
            <x14:dxf>
              <fill>
                <patternFill>
                  <bgColor rgb="FF33CC33"/>
                </patternFill>
              </fill>
            </x14:dxf>
          </x14:cfRule>
          <x14:cfRule type="containsText" priority="8510" operator="containsText" id="{E7F9611A-7D4C-4347-9A37-DDC5363459C9}">
            <xm:f>NOT(ISERROR(SEARCH('Listados Datos'!$P$5,AU332)))</xm:f>
            <xm:f>'Listados Datos'!$P$5</xm:f>
            <x14:dxf>
              <fill>
                <patternFill>
                  <bgColor rgb="FFFFFF00"/>
                </patternFill>
              </fill>
            </x14:dxf>
          </x14:cfRule>
          <x14:cfRule type="containsText" priority="8511" operator="containsText" id="{D77B7D60-3E02-4C46-819F-03CB15CF3ED6}">
            <xm:f>NOT(ISERROR(SEARCH('Listados Datos'!$P$6,AU332)))</xm:f>
            <xm:f>'Listados Datos'!$P$6</xm:f>
            <x14:dxf>
              <fill>
                <patternFill>
                  <bgColor rgb="FFFFC000"/>
                </patternFill>
              </fill>
            </x14:dxf>
          </x14:cfRule>
          <x14:cfRule type="containsText" priority="8512" operator="containsText" id="{2CA78E41-9B5C-4AF1-890C-D5100875BEFC}">
            <xm:f>NOT(ISERROR(SEARCH('Listados Datos'!$P$7,AU332)))</xm:f>
            <xm:f>'Listados Datos'!$P$7</xm:f>
            <x14:dxf>
              <fill>
                <patternFill>
                  <bgColor rgb="FFFF0000"/>
                </patternFill>
              </fill>
            </x14:dxf>
          </x14:cfRule>
          <xm:sqref>AU332</xm:sqref>
        </x14:conditionalFormatting>
        <x14:conditionalFormatting xmlns:xm="http://schemas.microsoft.com/office/excel/2006/main">
          <x14:cfRule type="containsText" priority="8504" operator="containsText" id="{B5CDE6A3-A5E3-478D-B037-7E6B2359DE52}">
            <xm:f>NOT(ISERROR(SEARCH('Listados Datos'!$T$3,AE338)))</xm:f>
            <xm:f>'Listados Datos'!$T$3</xm:f>
            <x14:dxf>
              <fill>
                <patternFill patternType="solid">
                  <bgColor rgb="FFC00000"/>
                </patternFill>
              </fill>
            </x14:dxf>
          </x14:cfRule>
          <x14:cfRule type="containsText" priority="8505" operator="containsText" id="{6B048126-C2DE-496D-AD66-231EE1661413}">
            <xm:f>NOT(ISERROR(SEARCH('Listados Datos'!$T$4,AE338)))</xm:f>
            <xm:f>'Listados Datos'!$T$4</xm:f>
            <x14:dxf>
              <font>
                <b/>
                <i val="0"/>
                <color theme="0"/>
              </font>
              <fill>
                <patternFill>
                  <bgColor rgb="FFE26B0A"/>
                </patternFill>
              </fill>
            </x14:dxf>
          </x14:cfRule>
          <x14:cfRule type="containsText" priority="8506" operator="containsText" id="{12C292F9-D646-4FFA-9D71-A5A3D159D80B}">
            <xm:f>NOT(ISERROR(SEARCH('Listados Datos'!$T$5,AE338)))</xm:f>
            <xm:f>'Listados Datos'!$T$5</xm:f>
            <x14:dxf>
              <font>
                <b/>
                <i val="0"/>
                <color auto="1"/>
              </font>
              <fill>
                <patternFill>
                  <bgColor rgb="FFFFFF00"/>
                </patternFill>
              </fill>
            </x14:dxf>
          </x14:cfRule>
          <x14:cfRule type="containsText" priority="8507" operator="containsText" id="{AA9418E4-110A-4E34-8C46-F5D552716DB0}">
            <xm:f>NOT(ISERROR(SEARCH('Listados Datos'!$T$6,AE338)))</xm:f>
            <xm:f>'Listados Datos'!$T$6</xm:f>
            <x14:dxf>
              <font>
                <b/>
                <i val="0"/>
              </font>
              <fill>
                <patternFill>
                  <bgColor rgb="FF92D050"/>
                </patternFill>
              </fill>
            </x14:dxf>
          </x14:cfRule>
          <xm:sqref>AE338:AF338</xm:sqref>
        </x14:conditionalFormatting>
        <x14:conditionalFormatting xmlns:xm="http://schemas.microsoft.com/office/excel/2006/main">
          <x14:cfRule type="containsText" priority="8500" operator="containsText" id="{713F597E-25AB-4056-AFDA-7EEE93B85FBD}">
            <xm:f>NOT(ISERROR(SEARCH('Listados Datos'!$T$3,AA338)))</xm:f>
            <xm:f>'Listados Datos'!$T$3</xm:f>
            <x14:dxf>
              <fill>
                <patternFill patternType="solid">
                  <bgColor rgb="FFC00000"/>
                </patternFill>
              </fill>
            </x14:dxf>
          </x14:cfRule>
          <x14:cfRule type="containsText" priority="8501" operator="containsText" id="{243ADA0B-5AD4-4188-B7EB-27A440D155E2}">
            <xm:f>NOT(ISERROR(SEARCH('Listados Datos'!$T$4,AA338)))</xm:f>
            <xm:f>'Listados Datos'!$T$4</xm:f>
            <x14:dxf>
              <font>
                <b/>
                <i val="0"/>
                <color theme="0"/>
              </font>
              <fill>
                <patternFill>
                  <bgColor rgb="FFE26B0A"/>
                </patternFill>
              </fill>
            </x14:dxf>
          </x14:cfRule>
          <x14:cfRule type="containsText" priority="8502" operator="containsText" id="{91E579C9-4CCE-43AF-8097-9CC5EF82AEFF}">
            <xm:f>NOT(ISERROR(SEARCH('Listados Datos'!$T$5,AA338)))</xm:f>
            <xm:f>'Listados Datos'!$T$5</xm:f>
            <x14:dxf>
              <font>
                <b/>
                <i val="0"/>
                <color auto="1"/>
              </font>
              <fill>
                <patternFill>
                  <bgColor rgb="FFFFFF00"/>
                </patternFill>
              </fill>
            </x14:dxf>
          </x14:cfRule>
          <x14:cfRule type="containsText" priority="8503" operator="containsText" id="{2F9520F0-687B-47FF-97E3-B8B4FD87B5D3}">
            <xm:f>NOT(ISERROR(SEARCH('Listados Datos'!$T$6,AA338)))</xm:f>
            <xm:f>'Listados Datos'!$T$6</xm:f>
            <x14:dxf>
              <font>
                <b/>
                <i val="0"/>
              </font>
              <fill>
                <patternFill>
                  <bgColor rgb="FF92D050"/>
                </patternFill>
              </fill>
            </x14:dxf>
          </x14:cfRule>
          <xm:sqref>AA338</xm:sqref>
        </x14:conditionalFormatting>
        <x14:conditionalFormatting xmlns:xm="http://schemas.microsoft.com/office/excel/2006/main">
          <x14:cfRule type="containsText" priority="8490" operator="containsText" id="{EFCA4DA0-FA02-4A3E-B8AB-937631F2C5FB}">
            <xm:f>NOT(ISERROR(SEARCH('Listados Datos'!$P$3,Y338)))</xm:f>
            <xm:f>'Listados Datos'!$P$3</xm:f>
            <x14:dxf>
              <fill>
                <patternFill>
                  <bgColor rgb="FF99CC00"/>
                </patternFill>
              </fill>
            </x14:dxf>
          </x14:cfRule>
          <x14:cfRule type="containsText" priority="8491" operator="containsText" id="{EA62E48D-7DA5-46BA-9A48-074CB228FF78}">
            <xm:f>NOT(ISERROR(SEARCH('Listados Datos'!$P$4,Y338)))</xm:f>
            <xm:f>'Listados Datos'!$P$4</xm:f>
            <x14:dxf>
              <fill>
                <patternFill>
                  <bgColor rgb="FF33CC33"/>
                </patternFill>
              </fill>
            </x14:dxf>
          </x14:cfRule>
          <x14:cfRule type="containsText" priority="8492" operator="containsText" id="{3EC9279F-8B4E-4E20-9A77-FDC344245A48}">
            <xm:f>NOT(ISERROR(SEARCH('Listados Datos'!$P$5,Y338)))</xm:f>
            <xm:f>'Listados Datos'!$P$5</xm:f>
            <x14:dxf>
              <fill>
                <patternFill>
                  <bgColor rgb="FFFFFF00"/>
                </patternFill>
              </fill>
            </x14:dxf>
          </x14:cfRule>
          <x14:cfRule type="containsText" priority="8493" operator="containsText" id="{31C26993-8D09-4F5A-8945-E064FB1FA6BF}">
            <xm:f>NOT(ISERROR(SEARCH('Listados Datos'!$P$6,Y338)))</xm:f>
            <xm:f>'Listados Datos'!$P$6</xm:f>
            <x14:dxf>
              <fill>
                <patternFill>
                  <bgColor rgb="FFFFC000"/>
                </patternFill>
              </fill>
            </x14:dxf>
          </x14:cfRule>
          <x14:cfRule type="containsText" priority="8494" operator="containsText" id="{D93D5528-5897-453B-A8FD-93069F8848BA}">
            <xm:f>NOT(ISERROR(SEARCH('Listados Datos'!$P$7,Y338)))</xm:f>
            <xm:f>'Listados Datos'!$P$7</xm:f>
            <x14:dxf>
              <fill>
                <patternFill>
                  <bgColor rgb="FFFF0000"/>
                </patternFill>
              </fill>
            </x14:dxf>
          </x14:cfRule>
          <xm:sqref>Y338</xm:sqref>
        </x14:conditionalFormatting>
        <x14:conditionalFormatting xmlns:xm="http://schemas.microsoft.com/office/excel/2006/main">
          <x14:cfRule type="containsText" priority="8476" operator="containsText" id="{48643B66-CEE0-4572-A16B-05E86DCD8871}">
            <xm:f>NOT(ISERROR(SEARCH('Listados Datos'!$T$3,AW338)))</xm:f>
            <xm:f>'Listados Datos'!$T$3</xm:f>
            <x14:dxf>
              <fill>
                <patternFill patternType="solid">
                  <bgColor rgb="FFC00000"/>
                </patternFill>
              </fill>
            </x14:dxf>
          </x14:cfRule>
          <x14:cfRule type="containsText" priority="8477" operator="containsText" id="{F0C7DA83-8FB1-41E7-82C2-08FD017A06E2}">
            <xm:f>NOT(ISERROR(SEARCH('Listados Datos'!$T$4,AW338)))</xm:f>
            <xm:f>'Listados Datos'!$T$4</xm:f>
            <x14:dxf>
              <font>
                <b/>
                <i val="0"/>
                <color theme="0"/>
              </font>
              <fill>
                <patternFill>
                  <bgColor rgb="FFE26B0A"/>
                </patternFill>
              </fill>
            </x14:dxf>
          </x14:cfRule>
          <x14:cfRule type="containsText" priority="8478" operator="containsText" id="{7EACBD01-3AA6-4A8E-A1AF-6CE68A969A2C}">
            <xm:f>NOT(ISERROR(SEARCH('Listados Datos'!$T$5,AW338)))</xm:f>
            <xm:f>'Listados Datos'!$T$5</xm:f>
            <x14:dxf>
              <font>
                <b/>
                <i val="0"/>
                <color auto="1"/>
              </font>
              <fill>
                <patternFill>
                  <bgColor rgb="FFFFFF00"/>
                </patternFill>
              </fill>
            </x14:dxf>
          </x14:cfRule>
          <x14:cfRule type="containsText" priority="8479" operator="containsText" id="{83D3DA77-ED14-4280-9DE9-7F2D40E2F473}">
            <xm:f>NOT(ISERROR(SEARCH('Listados Datos'!$T$6,AW338)))</xm:f>
            <xm:f>'Listados Datos'!$T$6</xm:f>
            <x14:dxf>
              <font>
                <b/>
                <i val="0"/>
              </font>
              <fill>
                <patternFill>
                  <bgColor rgb="FF92D050"/>
                </patternFill>
              </fill>
            </x14:dxf>
          </x14:cfRule>
          <xm:sqref>AW338</xm:sqref>
        </x14:conditionalFormatting>
        <x14:conditionalFormatting xmlns:xm="http://schemas.microsoft.com/office/excel/2006/main">
          <x14:cfRule type="containsText" priority="8466" operator="containsText" id="{1FFFFCFF-E6FE-4BF0-9C1C-0E523E2E9D73}">
            <xm:f>NOT(ISERROR(SEARCH('Listados Datos'!$P$3,AU338)))</xm:f>
            <xm:f>'Listados Datos'!$P$3</xm:f>
            <x14:dxf>
              <fill>
                <patternFill>
                  <bgColor rgb="FF99CC00"/>
                </patternFill>
              </fill>
            </x14:dxf>
          </x14:cfRule>
          <x14:cfRule type="containsText" priority="8467" operator="containsText" id="{46BFB7CB-8CF0-4C36-B243-CC6DBC36948F}">
            <xm:f>NOT(ISERROR(SEARCH('Listados Datos'!$P$4,AU338)))</xm:f>
            <xm:f>'Listados Datos'!$P$4</xm:f>
            <x14:dxf>
              <fill>
                <patternFill>
                  <bgColor rgb="FF33CC33"/>
                </patternFill>
              </fill>
            </x14:dxf>
          </x14:cfRule>
          <x14:cfRule type="containsText" priority="8468" operator="containsText" id="{A1E39202-DF84-4ADF-8C91-6A954EB46EE7}">
            <xm:f>NOT(ISERROR(SEARCH('Listados Datos'!$P$5,AU338)))</xm:f>
            <xm:f>'Listados Datos'!$P$5</xm:f>
            <x14:dxf>
              <fill>
                <patternFill>
                  <bgColor rgb="FFFFFF00"/>
                </patternFill>
              </fill>
            </x14:dxf>
          </x14:cfRule>
          <x14:cfRule type="containsText" priority="8469" operator="containsText" id="{4BEF1CE1-3DE2-4427-8318-D5C7A5192627}">
            <xm:f>NOT(ISERROR(SEARCH('Listados Datos'!$P$6,AU338)))</xm:f>
            <xm:f>'Listados Datos'!$P$6</xm:f>
            <x14:dxf>
              <fill>
                <patternFill>
                  <bgColor rgb="FFFFC000"/>
                </patternFill>
              </fill>
            </x14:dxf>
          </x14:cfRule>
          <x14:cfRule type="containsText" priority="8470" operator="containsText" id="{7F632881-6283-4CFF-8008-BE6AA87997AF}">
            <xm:f>NOT(ISERROR(SEARCH('Listados Datos'!$P$7,AU338)))</xm:f>
            <xm:f>'Listados Datos'!$P$7</xm:f>
            <x14:dxf>
              <fill>
                <patternFill>
                  <bgColor rgb="FFFF0000"/>
                </patternFill>
              </fill>
            </x14:dxf>
          </x14:cfRule>
          <xm:sqref>AU338</xm:sqref>
        </x14:conditionalFormatting>
        <x14:conditionalFormatting xmlns:xm="http://schemas.microsoft.com/office/excel/2006/main">
          <x14:cfRule type="containsText" priority="8424" operator="containsText" id="{A2D78FC4-E26D-43AE-80B0-92F8750665AE}">
            <xm:f>NOT(ISERROR(SEARCH('Listados Datos'!$P$3,AU344)))</xm:f>
            <xm:f>'Listados Datos'!$P$3</xm:f>
            <x14:dxf>
              <fill>
                <patternFill>
                  <bgColor rgb="FF99CC00"/>
                </patternFill>
              </fill>
            </x14:dxf>
          </x14:cfRule>
          <x14:cfRule type="containsText" priority="8425" operator="containsText" id="{C3067CE7-BDD3-4685-9F52-892286340D6F}">
            <xm:f>NOT(ISERROR(SEARCH('Listados Datos'!$P$4,AU344)))</xm:f>
            <xm:f>'Listados Datos'!$P$4</xm:f>
            <x14:dxf>
              <fill>
                <patternFill>
                  <bgColor rgb="FF33CC33"/>
                </patternFill>
              </fill>
            </x14:dxf>
          </x14:cfRule>
          <x14:cfRule type="containsText" priority="8426" operator="containsText" id="{9B722A60-371D-43A1-8703-59ACF1EF2C49}">
            <xm:f>NOT(ISERROR(SEARCH('Listados Datos'!$P$5,AU344)))</xm:f>
            <xm:f>'Listados Datos'!$P$5</xm:f>
            <x14:dxf>
              <fill>
                <patternFill>
                  <bgColor rgb="FFFFFF00"/>
                </patternFill>
              </fill>
            </x14:dxf>
          </x14:cfRule>
          <x14:cfRule type="containsText" priority="8427" operator="containsText" id="{3D0DA9BD-5465-4071-ADB8-4266D7746637}">
            <xm:f>NOT(ISERROR(SEARCH('Listados Datos'!$P$6,AU344)))</xm:f>
            <xm:f>'Listados Datos'!$P$6</xm:f>
            <x14:dxf>
              <fill>
                <patternFill>
                  <bgColor rgb="FFFFC000"/>
                </patternFill>
              </fill>
            </x14:dxf>
          </x14:cfRule>
          <x14:cfRule type="containsText" priority="8428" operator="containsText" id="{39AAB001-3CBB-4A26-ADDA-AD7D8B3A7E73}">
            <xm:f>NOT(ISERROR(SEARCH('Listados Datos'!$P$7,AU344)))</xm:f>
            <xm:f>'Listados Datos'!$P$7</xm:f>
            <x14:dxf>
              <fill>
                <patternFill>
                  <bgColor rgb="FFFF0000"/>
                </patternFill>
              </fill>
            </x14:dxf>
          </x14:cfRule>
          <xm:sqref>AU344</xm:sqref>
        </x14:conditionalFormatting>
        <x14:conditionalFormatting xmlns:xm="http://schemas.microsoft.com/office/excel/2006/main">
          <x14:cfRule type="containsText" priority="8462" operator="containsText" id="{7C15BCD2-BF0A-4C37-A706-E0F22219A728}">
            <xm:f>NOT(ISERROR(SEARCH('Listados Datos'!$T$3,AE344)))</xm:f>
            <xm:f>'Listados Datos'!$T$3</xm:f>
            <x14:dxf>
              <fill>
                <patternFill patternType="solid">
                  <bgColor rgb="FFC00000"/>
                </patternFill>
              </fill>
            </x14:dxf>
          </x14:cfRule>
          <x14:cfRule type="containsText" priority="8463" operator="containsText" id="{7E80E48A-094B-466C-9F37-7AF4102A359E}">
            <xm:f>NOT(ISERROR(SEARCH('Listados Datos'!$T$4,AE344)))</xm:f>
            <xm:f>'Listados Datos'!$T$4</xm:f>
            <x14:dxf>
              <font>
                <b/>
                <i val="0"/>
                <color theme="0"/>
              </font>
              <fill>
                <patternFill>
                  <bgColor rgb="FFE26B0A"/>
                </patternFill>
              </fill>
            </x14:dxf>
          </x14:cfRule>
          <x14:cfRule type="containsText" priority="8464" operator="containsText" id="{D2BB0702-CEFB-4E4F-9746-05EC8A080782}">
            <xm:f>NOT(ISERROR(SEARCH('Listados Datos'!$T$5,AE344)))</xm:f>
            <xm:f>'Listados Datos'!$T$5</xm:f>
            <x14:dxf>
              <font>
                <b/>
                <i val="0"/>
                <color auto="1"/>
              </font>
              <fill>
                <patternFill>
                  <bgColor rgb="FFFFFF00"/>
                </patternFill>
              </fill>
            </x14:dxf>
          </x14:cfRule>
          <x14:cfRule type="containsText" priority="8465" operator="containsText" id="{D1FCDBA2-F7FE-4D66-98AC-CE9967369A69}">
            <xm:f>NOT(ISERROR(SEARCH('Listados Datos'!$T$6,AE344)))</xm:f>
            <xm:f>'Listados Datos'!$T$6</xm:f>
            <x14:dxf>
              <font>
                <b/>
                <i val="0"/>
              </font>
              <fill>
                <patternFill>
                  <bgColor rgb="FF92D050"/>
                </patternFill>
              </fill>
            </x14:dxf>
          </x14:cfRule>
          <xm:sqref>AE344:AF344</xm:sqref>
        </x14:conditionalFormatting>
        <x14:conditionalFormatting xmlns:xm="http://schemas.microsoft.com/office/excel/2006/main">
          <x14:cfRule type="containsText" priority="8458" operator="containsText" id="{C72EFED4-9079-4DE1-9530-3AB097DE64E4}">
            <xm:f>NOT(ISERROR(SEARCH('Listados Datos'!$T$3,AA344)))</xm:f>
            <xm:f>'Listados Datos'!$T$3</xm:f>
            <x14:dxf>
              <fill>
                <patternFill patternType="solid">
                  <bgColor rgb="FFC00000"/>
                </patternFill>
              </fill>
            </x14:dxf>
          </x14:cfRule>
          <x14:cfRule type="containsText" priority="8459" operator="containsText" id="{D56D43F8-D295-4C80-B8F6-4726947313DE}">
            <xm:f>NOT(ISERROR(SEARCH('Listados Datos'!$T$4,AA344)))</xm:f>
            <xm:f>'Listados Datos'!$T$4</xm:f>
            <x14:dxf>
              <font>
                <b/>
                <i val="0"/>
                <color theme="0"/>
              </font>
              <fill>
                <patternFill>
                  <bgColor rgb="FFE26B0A"/>
                </patternFill>
              </fill>
            </x14:dxf>
          </x14:cfRule>
          <x14:cfRule type="containsText" priority="8460" operator="containsText" id="{C9460873-7E91-4EA0-A364-44CA21550D9E}">
            <xm:f>NOT(ISERROR(SEARCH('Listados Datos'!$T$5,AA344)))</xm:f>
            <xm:f>'Listados Datos'!$T$5</xm:f>
            <x14:dxf>
              <font>
                <b/>
                <i val="0"/>
                <color auto="1"/>
              </font>
              <fill>
                <patternFill>
                  <bgColor rgb="FFFFFF00"/>
                </patternFill>
              </fill>
            </x14:dxf>
          </x14:cfRule>
          <x14:cfRule type="containsText" priority="8461" operator="containsText" id="{94FC5F6F-B38A-4809-AE20-2453982A9797}">
            <xm:f>NOT(ISERROR(SEARCH('Listados Datos'!$T$6,AA344)))</xm:f>
            <xm:f>'Listados Datos'!$T$6</xm:f>
            <x14:dxf>
              <font>
                <b/>
                <i val="0"/>
              </font>
              <fill>
                <patternFill>
                  <bgColor rgb="FF92D050"/>
                </patternFill>
              </fill>
            </x14:dxf>
          </x14:cfRule>
          <xm:sqref>AA344</xm:sqref>
        </x14:conditionalFormatting>
        <x14:conditionalFormatting xmlns:xm="http://schemas.microsoft.com/office/excel/2006/main">
          <x14:cfRule type="containsText" priority="8448" operator="containsText" id="{50ECB7AA-B5F3-415B-92C9-34455A72467E}">
            <xm:f>NOT(ISERROR(SEARCH('Listados Datos'!$P$3,Y344)))</xm:f>
            <xm:f>'Listados Datos'!$P$3</xm:f>
            <x14:dxf>
              <fill>
                <patternFill>
                  <bgColor rgb="FF99CC00"/>
                </patternFill>
              </fill>
            </x14:dxf>
          </x14:cfRule>
          <x14:cfRule type="containsText" priority="8449" operator="containsText" id="{A9A22FA3-0B61-4A73-A68B-B40E7FD6B056}">
            <xm:f>NOT(ISERROR(SEARCH('Listados Datos'!$P$4,Y344)))</xm:f>
            <xm:f>'Listados Datos'!$P$4</xm:f>
            <x14:dxf>
              <fill>
                <patternFill>
                  <bgColor rgb="FF33CC33"/>
                </patternFill>
              </fill>
            </x14:dxf>
          </x14:cfRule>
          <x14:cfRule type="containsText" priority="8450" operator="containsText" id="{70942B22-A11B-457A-9195-389D0DC6EE85}">
            <xm:f>NOT(ISERROR(SEARCH('Listados Datos'!$P$5,Y344)))</xm:f>
            <xm:f>'Listados Datos'!$P$5</xm:f>
            <x14:dxf>
              <fill>
                <patternFill>
                  <bgColor rgb="FFFFFF00"/>
                </patternFill>
              </fill>
            </x14:dxf>
          </x14:cfRule>
          <x14:cfRule type="containsText" priority="8451" operator="containsText" id="{CB886A7B-E3E1-4957-B79F-FFF6ABF8624F}">
            <xm:f>NOT(ISERROR(SEARCH('Listados Datos'!$P$6,Y344)))</xm:f>
            <xm:f>'Listados Datos'!$P$6</xm:f>
            <x14:dxf>
              <fill>
                <patternFill>
                  <bgColor rgb="FFFFC000"/>
                </patternFill>
              </fill>
            </x14:dxf>
          </x14:cfRule>
          <x14:cfRule type="containsText" priority="8452" operator="containsText" id="{7CD54517-729F-4713-920B-1624B56C2939}">
            <xm:f>NOT(ISERROR(SEARCH('Listados Datos'!$P$7,Y344)))</xm:f>
            <xm:f>'Listados Datos'!$P$7</xm:f>
            <x14:dxf>
              <fill>
                <patternFill>
                  <bgColor rgb="FFFF0000"/>
                </patternFill>
              </fill>
            </x14:dxf>
          </x14:cfRule>
          <xm:sqref>Y344</xm:sqref>
        </x14:conditionalFormatting>
        <x14:conditionalFormatting xmlns:xm="http://schemas.microsoft.com/office/excel/2006/main">
          <x14:cfRule type="containsText" priority="8434" operator="containsText" id="{8DB02425-CB43-4AFC-99A2-6BD1BEBB8137}">
            <xm:f>NOT(ISERROR(SEARCH('Listados Datos'!$T$3,AW344)))</xm:f>
            <xm:f>'Listados Datos'!$T$3</xm:f>
            <x14:dxf>
              <fill>
                <patternFill patternType="solid">
                  <bgColor rgb="FFC00000"/>
                </patternFill>
              </fill>
            </x14:dxf>
          </x14:cfRule>
          <x14:cfRule type="containsText" priority="8435" operator="containsText" id="{10DB3148-FB37-4DD0-8ABD-0658D211D622}">
            <xm:f>NOT(ISERROR(SEARCH('Listados Datos'!$T$4,AW344)))</xm:f>
            <xm:f>'Listados Datos'!$T$4</xm:f>
            <x14:dxf>
              <font>
                <b/>
                <i val="0"/>
                <color theme="0"/>
              </font>
              <fill>
                <patternFill>
                  <bgColor rgb="FFE26B0A"/>
                </patternFill>
              </fill>
            </x14:dxf>
          </x14:cfRule>
          <x14:cfRule type="containsText" priority="8436" operator="containsText" id="{62A308BF-9056-4238-8390-EBA6491F45BA}">
            <xm:f>NOT(ISERROR(SEARCH('Listados Datos'!$T$5,AW344)))</xm:f>
            <xm:f>'Listados Datos'!$T$5</xm:f>
            <x14:dxf>
              <font>
                <b/>
                <i val="0"/>
                <color auto="1"/>
              </font>
              <fill>
                <patternFill>
                  <bgColor rgb="FFFFFF00"/>
                </patternFill>
              </fill>
            </x14:dxf>
          </x14:cfRule>
          <x14:cfRule type="containsText" priority="8437" operator="containsText" id="{C0B7718E-2B86-4566-B941-937F072FBABD}">
            <xm:f>NOT(ISERROR(SEARCH('Listados Datos'!$T$6,AW344)))</xm:f>
            <xm:f>'Listados Datos'!$T$6</xm:f>
            <x14:dxf>
              <font>
                <b/>
                <i val="0"/>
              </font>
              <fill>
                <patternFill>
                  <bgColor rgb="FF92D050"/>
                </patternFill>
              </fill>
            </x14:dxf>
          </x14:cfRule>
          <xm:sqref>AW344</xm:sqref>
        </x14:conditionalFormatting>
        <x14:conditionalFormatting xmlns:xm="http://schemas.microsoft.com/office/excel/2006/main">
          <x14:cfRule type="containsText" priority="8382" operator="containsText" id="{3CFE897B-09DC-4C31-840C-77D7430DC081}">
            <xm:f>NOT(ISERROR(SEARCH('Listados Datos'!$P$3,AU350)))</xm:f>
            <xm:f>'Listados Datos'!$P$3</xm:f>
            <x14:dxf>
              <fill>
                <patternFill>
                  <bgColor rgb="FF99CC00"/>
                </patternFill>
              </fill>
            </x14:dxf>
          </x14:cfRule>
          <x14:cfRule type="containsText" priority="8383" operator="containsText" id="{E5A2D583-955B-4CE6-A80A-086B3482A0FF}">
            <xm:f>NOT(ISERROR(SEARCH('Listados Datos'!$P$4,AU350)))</xm:f>
            <xm:f>'Listados Datos'!$P$4</xm:f>
            <x14:dxf>
              <fill>
                <patternFill>
                  <bgColor rgb="FF33CC33"/>
                </patternFill>
              </fill>
            </x14:dxf>
          </x14:cfRule>
          <x14:cfRule type="containsText" priority="8384" operator="containsText" id="{A3485952-D77B-4784-813B-562C1F2BA23F}">
            <xm:f>NOT(ISERROR(SEARCH('Listados Datos'!$P$5,AU350)))</xm:f>
            <xm:f>'Listados Datos'!$P$5</xm:f>
            <x14:dxf>
              <fill>
                <patternFill>
                  <bgColor rgb="FFFFFF00"/>
                </patternFill>
              </fill>
            </x14:dxf>
          </x14:cfRule>
          <x14:cfRule type="containsText" priority="8385" operator="containsText" id="{E2007FA5-8CC0-42FD-9F8E-9DEAB8AB008A}">
            <xm:f>NOT(ISERROR(SEARCH('Listados Datos'!$P$6,AU350)))</xm:f>
            <xm:f>'Listados Datos'!$P$6</xm:f>
            <x14:dxf>
              <fill>
                <patternFill>
                  <bgColor rgb="FFFFC000"/>
                </patternFill>
              </fill>
            </x14:dxf>
          </x14:cfRule>
          <x14:cfRule type="containsText" priority="8386" operator="containsText" id="{2EB8BA9C-B5B6-44D8-9C52-A087A9286B56}">
            <xm:f>NOT(ISERROR(SEARCH('Listados Datos'!$P$7,AU350)))</xm:f>
            <xm:f>'Listados Datos'!$P$7</xm:f>
            <x14:dxf>
              <fill>
                <patternFill>
                  <bgColor rgb="FFFF0000"/>
                </patternFill>
              </fill>
            </x14:dxf>
          </x14:cfRule>
          <xm:sqref>AU350</xm:sqref>
        </x14:conditionalFormatting>
        <x14:conditionalFormatting xmlns:xm="http://schemas.microsoft.com/office/excel/2006/main">
          <x14:cfRule type="containsText" priority="8420" operator="containsText" id="{F6C199C6-CA4A-46D4-9A96-8AF7F4C49667}">
            <xm:f>NOT(ISERROR(SEARCH('Listados Datos'!$T$3,AE350)))</xm:f>
            <xm:f>'Listados Datos'!$T$3</xm:f>
            <x14:dxf>
              <fill>
                <patternFill patternType="solid">
                  <bgColor rgb="FFC00000"/>
                </patternFill>
              </fill>
            </x14:dxf>
          </x14:cfRule>
          <x14:cfRule type="containsText" priority="8421" operator="containsText" id="{AB10EBA2-93D9-4DAA-8803-1AA43601EB68}">
            <xm:f>NOT(ISERROR(SEARCH('Listados Datos'!$T$4,AE350)))</xm:f>
            <xm:f>'Listados Datos'!$T$4</xm:f>
            <x14:dxf>
              <font>
                <b/>
                <i val="0"/>
                <color theme="0"/>
              </font>
              <fill>
                <patternFill>
                  <bgColor rgb="FFE26B0A"/>
                </patternFill>
              </fill>
            </x14:dxf>
          </x14:cfRule>
          <x14:cfRule type="containsText" priority="8422" operator="containsText" id="{F58F8AC9-49EA-466F-8BEC-15F08479B5A2}">
            <xm:f>NOT(ISERROR(SEARCH('Listados Datos'!$T$5,AE350)))</xm:f>
            <xm:f>'Listados Datos'!$T$5</xm:f>
            <x14:dxf>
              <font>
                <b/>
                <i val="0"/>
                <color auto="1"/>
              </font>
              <fill>
                <patternFill>
                  <bgColor rgb="FFFFFF00"/>
                </patternFill>
              </fill>
            </x14:dxf>
          </x14:cfRule>
          <x14:cfRule type="containsText" priority="8423" operator="containsText" id="{2A9DB91E-9153-41AE-8433-80A3E8AEA06A}">
            <xm:f>NOT(ISERROR(SEARCH('Listados Datos'!$T$6,AE350)))</xm:f>
            <xm:f>'Listados Datos'!$T$6</xm:f>
            <x14:dxf>
              <font>
                <b/>
                <i val="0"/>
              </font>
              <fill>
                <patternFill>
                  <bgColor rgb="FF92D050"/>
                </patternFill>
              </fill>
            </x14:dxf>
          </x14:cfRule>
          <xm:sqref>AE350:AF350</xm:sqref>
        </x14:conditionalFormatting>
        <x14:conditionalFormatting xmlns:xm="http://schemas.microsoft.com/office/excel/2006/main">
          <x14:cfRule type="containsText" priority="8416" operator="containsText" id="{9109CFFA-51C8-4728-9750-3C37A5EC43E7}">
            <xm:f>NOT(ISERROR(SEARCH('Listados Datos'!$T$3,AA350)))</xm:f>
            <xm:f>'Listados Datos'!$T$3</xm:f>
            <x14:dxf>
              <fill>
                <patternFill patternType="solid">
                  <bgColor rgb="FFC00000"/>
                </patternFill>
              </fill>
            </x14:dxf>
          </x14:cfRule>
          <x14:cfRule type="containsText" priority="8417" operator="containsText" id="{A84EBE19-D4AB-4810-8E7C-100BD077F2DE}">
            <xm:f>NOT(ISERROR(SEARCH('Listados Datos'!$T$4,AA350)))</xm:f>
            <xm:f>'Listados Datos'!$T$4</xm:f>
            <x14:dxf>
              <font>
                <b/>
                <i val="0"/>
                <color theme="0"/>
              </font>
              <fill>
                <patternFill>
                  <bgColor rgb="FFE26B0A"/>
                </patternFill>
              </fill>
            </x14:dxf>
          </x14:cfRule>
          <x14:cfRule type="containsText" priority="8418" operator="containsText" id="{B7F4A353-A2D7-45A5-B0AA-8790006813B4}">
            <xm:f>NOT(ISERROR(SEARCH('Listados Datos'!$T$5,AA350)))</xm:f>
            <xm:f>'Listados Datos'!$T$5</xm:f>
            <x14:dxf>
              <font>
                <b/>
                <i val="0"/>
                <color auto="1"/>
              </font>
              <fill>
                <patternFill>
                  <bgColor rgb="FFFFFF00"/>
                </patternFill>
              </fill>
            </x14:dxf>
          </x14:cfRule>
          <x14:cfRule type="containsText" priority="8419" operator="containsText" id="{C43FACC0-F40E-4C89-9DFD-6614AD35CEC5}">
            <xm:f>NOT(ISERROR(SEARCH('Listados Datos'!$T$6,AA350)))</xm:f>
            <xm:f>'Listados Datos'!$T$6</xm:f>
            <x14:dxf>
              <font>
                <b/>
                <i val="0"/>
              </font>
              <fill>
                <patternFill>
                  <bgColor rgb="FF92D050"/>
                </patternFill>
              </fill>
            </x14:dxf>
          </x14:cfRule>
          <xm:sqref>AA350</xm:sqref>
        </x14:conditionalFormatting>
        <x14:conditionalFormatting xmlns:xm="http://schemas.microsoft.com/office/excel/2006/main">
          <x14:cfRule type="containsText" priority="8406" operator="containsText" id="{C9415222-471D-4138-9190-F87EB9B38371}">
            <xm:f>NOT(ISERROR(SEARCH('Listados Datos'!$P$3,Y350)))</xm:f>
            <xm:f>'Listados Datos'!$P$3</xm:f>
            <x14:dxf>
              <fill>
                <patternFill>
                  <bgColor rgb="FF99CC00"/>
                </patternFill>
              </fill>
            </x14:dxf>
          </x14:cfRule>
          <x14:cfRule type="containsText" priority="8407" operator="containsText" id="{EA86233F-AD16-4D99-90B4-2A59C7F272F0}">
            <xm:f>NOT(ISERROR(SEARCH('Listados Datos'!$P$4,Y350)))</xm:f>
            <xm:f>'Listados Datos'!$P$4</xm:f>
            <x14:dxf>
              <fill>
                <patternFill>
                  <bgColor rgb="FF33CC33"/>
                </patternFill>
              </fill>
            </x14:dxf>
          </x14:cfRule>
          <x14:cfRule type="containsText" priority="8408" operator="containsText" id="{ECAF6CC9-3CA7-4FE8-A869-6C050BA90994}">
            <xm:f>NOT(ISERROR(SEARCH('Listados Datos'!$P$5,Y350)))</xm:f>
            <xm:f>'Listados Datos'!$P$5</xm:f>
            <x14:dxf>
              <fill>
                <patternFill>
                  <bgColor rgb="FFFFFF00"/>
                </patternFill>
              </fill>
            </x14:dxf>
          </x14:cfRule>
          <x14:cfRule type="containsText" priority="8409" operator="containsText" id="{7E7AD2A4-213C-4A83-A3CB-6D7CB157F56B}">
            <xm:f>NOT(ISERROR(SEARCH('Listados Datos'!$P$6,Y350)))</xm:f>
            <xm:f>'Listados Datos'!$P$6</xm:f>
            <x14:dxf>
              <fill>
                <patternFill>
                  <bgColor rgb="FFFFC000"/>
                </patternFill>
              </fill>
            </x14:dxf>
          </x14:cfRule>
          <x14:cfRule type="containsText" priority="8410" operator="containsText" id="{E63F4794-EC27-4F3D-9043-73112B88BC72}">
            <xm:f>NOT(ISERROR(SEARCH('Listados Datos'!$P$7,Y350)))</xm:f>
            <xm:f>'Listados Datos'!$P$7</xm:f>
            <x14:dxf>
              <fill>
                <patternFill>
                  <bgColor rgb="FFFF0000"/>
                </patternFill>
              </fill>
            </x14:dxf>
          </x14:cfRule>
          <xm:sqref>Y350</xm:sqref>
        </x14:conditionalFormatting>
        <x14:conditionalFormatting xmlns:xm="http://schemas.microsoft.com/office/excel/2006/main">
          <x14:cfRule type="containsText" priority="8392" operator="containsText" id="{DFD2073C-9F94-4133-8834-13E6116F319C}">
            <xm:f>NOT(ISERROR(SEARCH('Listados Datos'!$T$3,AW350)))</xm:f>
            <xm:f>'Listados Datos'!$T$3</xm:f>
            <x14:dxf>
              <fill>
                <patternFill patternType="solid">
                  <bgColor rgb="FFC00000"/>
                </patternFill>
              </fill>
            </x14:dxf>
          </x14:cfRule>
          <x14:cfRule type="containsText" priority="8393" operator="containsText" id="{8B7C522F-CAED-49A9-B100-E6A164679F4B}">
            <xm:f>NOT(ISERROR(SEARCH('Listados Datos'!$T$4,AW350)))</xm:f>
            <xm:f>'Listados Datos'!$T$4</xm:f>
            <x14:dxf>
              <font>
                <b/>
                <i val="0"/>
                <color theme="0"/>
              </font>
              <fill>
                <patternFill>
                  <bgColor rgb="FFE26B0A"/>
                </patternFill>
              </fill>
            </x14:dxf>
          </x14:cfRule>
          <x14:cfRule type="containsText" priority="8394" operator="containsText" id="{E9939F90-8733-4DA2-8A6C-C6F59F9F432C}">
            <xm:f>NOT(ISERROR(SEARCH('Listados Datos'!$T$5,AW350)))</xm:f>
            <xm:f>'Listados Datos'!$T$5</xm:f>
            <x14:dxf>
              <font>
                <b/>
                <i val="0"/>
                <color auto="1"/>
              </font>
              <fill>
                <patternFill>
                  <bgColor rgb="FFFFFF00"/>
                </patternFill>
              </fill>
            </x14:dxf>
          </x14:cfRule>
          <x14:cfRule type="containsText" priority="8395" operator="containsText" id="{8B6F5C2A-49A0-438B-9D18-2E422120A7B5}">
            <xm:f>NOT(ISERROR(SEARCH('Listados Datos'!$T$6,AW350)))</xm:f>
            <xm:f>'Listados Datos'!$T$6</xm:f>
            <x14:dxf>
              <font>
                <b/>
                <i val="0"/>
              </font>
              <fill>
                <patternFill>
                  <bgColor rgb="FF92D050"/>
                </patternFill>
              </fill>
            </x14:dxf>
          </x14:cfRule>
          <xm:sqref>AW350</xm:sqref>
        </x14:conditionalFormatting>
        <x14:conditionalFormatting xmlns:xm="http://schemas.microsoft.com/office/excel/2006/main">
          <x14:cfRule type="containsText" priority="8378" operator="containsText" id="{C565121A-4AAC-47F0-9201-669FF14A0A02}">
            <xm:f>NOT(ISERROR(SEARCH('Listados Datos'!$T$3,AE356)))</xm:f>
            <xm:f>'Listados Datos'!$T$3</xm:f>
            <x14:dxf>
              <fill>
                <patternFill patternType="solid">
                  <bgColor rgb="FFC00000"/>
                </patternFill>
              </fill>
            </x14:dxf>
          </x14:cfRule>
          <x14:cfRule type="containsText" priority="8379" operator="containsText" id="{09D47F0E-B066-4981-BF13-E3095FF5E043}">
            <xm:f>NOT(ISERROR(SEARCH('Listados Datos'!$T$4,AE356)))</xm:f>
            <xm:f>'Listados Datos'!$T$4</xm:f>
            <x14:dxf>
              <font>
                <b/>
                <i val="0"/>
                <color theme="0"/>
              </font>
              <fill>
                <patternFill>
                  <bgColor rgb="FFE26B0A"/>
                </patternFill>
              </fill>
            </x14:dxf>
          </x14:cfRule>
          <x14:cfRule type="containsText" priority="8380" operator="containsText" id="{25BE2AB9-1E65-4077-98E9-27CBE4B13759}">
            <xm:f>NOT(ISERROR(SEARCH('Listados Datos'!$T$5,AE356)))</xm:f>
            <xm:f>'Listados Datos'!$T$5</xm:f>
            <x14:dxf>
              <font>
                <b/>
                <i val="0"/>
                <color auto="1"/>
              </font>
              <fill>
                <patternFill>
                  <bgColor rgb="FFFFFF00"/>
                </patternFill>
              </fill>
            </x14:dxf>
          </x14:cfRule>
          <x14:cfRule type="containsText" priority="8381" operator="containsText" id="{3D57562B-A5BE-4BE0-B157-0DC7D0E83EAE}">
            <xm:f>NOT(ISERROR(SEARCH('Listados Datos'!$T$6,AE356)))</xm:f>
            <xm:f>'Listados Datos'!$T$6</xm:f>
            <x14:dxf>
              <font>
                <b/>
                <i val="0"/>
              </font>
              <fill>
                <patternFill>
                  <bgColor rgb="FF92D050"/>
                </patternFill>
              </fill>
            </x14:dxf>
          </x14:cfRule>
          <xm:sqref>AE356:AF356</xm:sqref>
        </x14:conditionalFormatting>
        <x14:conditionalFormatting xmlns:xm="http://schemas.microsoft.com/office/excel/2006/main">
          <x14:cfRule type="containsText" priority="8374" operator="containsText" id="{08F14A4B-A6FA-4B6A-B3AC-EFFB5709C8A9}">
            <xm:f>NOT(ISERROR(SEARCH('Listados Datos'!$T$3,AA356)))</xm:f>
            <xm:f>'Listados Datos'!$T$3</xm:f>
            <x14:dxf>
              <fill>
                <patternFill patternType="solid">
                  <bgColor rgb="FFC00000"/>
                </patternFill>
              </fill>
            </x14:dxf>
          </x14:cfRule>
          <x14:cfRule type="containsText" priority="8375" operator="containsText" id="{33AC7CEB-BA32-4E53-AFDE-635326FAAE3B}">
            <xm:f>NOT(ISERROR(SEARCH('Listados Datos'!$T$4,AA356)))</xm:f>
            <xm:f>'Listados Datos'!$T$4</xm:f>
            <x14:dxf>
              <font>
                <b/>
                <i val="0"/>
                <color theme="0"/>
              </font>
              <fill>
                <patternFill>
                  <bgColor rgb="FFE26B0A"/>
                </patternFill>
              </fill>
            </x14:dxf>
          </x14:cfRule>
          <x14:cfRule type="containsText" priority="8376" operator="containsText" id="{E7AE9856-1C35-4B3D-872C-7E0B3AF7E675}">
            <xm:f>NOT(ISERROR(SEARCH('Listados Datos'!$T$5,AA356)))</xm:f>
            <xm:f>'Listados Datos'!$T$5</xm:f>
            <x14:dxf>
              <font>
                <b/>
                <i val="0"/>
                <color auto="1"/>
              </font>
              <fill>
                <patternFill>
                  <bgColor rgb="FFFFFF00"/>
                </patternFill>
              </fill>
            </x14:dxf>
          </x14:cfRule>
          <x14:cfRule type="containsText" priority="8377" operator="containsText" id="{92E91BDE-8591-462F-89A1-6EB46A4708C6}">
            <xm:f>NOT(ISERROR(SEARCH('Listados Datos'!$T$6,AA356)))</xm:f>
            <xm:f>'Listados Datos'!$T$6</xm:f>
            <x14:dxf>
              <font>
                <b/>
                <i val="0"/>
              </font>
              <fill>
                <patternFill>
                  <bgColor rgb="FF92D050"/>
                </patternFill>
              </fill>
            </x14:dxf>
          </x14:cfRule>
          <xm:sqref>AA356</xm:sqref>
        </x14:conditionalFormatting>
        <x14:conditionalFormatting xmlns:xm="http://schemas.microsoft.com/office/excel/2006/main">
          <x14:cfRule type="containsText" priority="8364" operator="containsText" id="{18025D60-239A-4D93-984E-91A8CE91D1BC}">
            <xm:f>NOT(ISERROR(SEARCH('Listados Datos'!$P$3,Y356)))</xm:f>
            <xm:f>'Listados Datos'!$P$3</xm:f>
            <x14:dxf>
              <fill>
                <patternFill>
                  <bgColor rgb="FF99CC00"/>
                </patternFill>
              </fill>
            </x14:dxf>
          </x14:cfRule>
          <x14:cfRule type="containsText" priority="8365" operator="containsText" id="{6EE37838-F219-4F64-B793-1775C6B4704A}">
            <xm:f>NOT(ISERROR(SEARCH('Listados Datos'!$P$4,Y356)))</xm:f>
            <xm:f>'Listados Datos'!$P$4</xm:f>
            <x14:dxf>
              <fill>
                <patternFill>
                  <bgColor rgb="FF33CC33"/>
                </patternFill>
              </fill>
            </x14:dxf>
          </x14:cfRule>
          <x14:cfRule type="containsText" priority="8366" operator="containsText" id="{1214814D-3F7C-4CF2-9A83-ABD708ED7E29}">
            <xm:f>NOT(ISERROR(SEARCH('Listados Datos'!$P$5,Y356)))</xm:f>
            <xm:f>'Listados Datos'!$P$5</xm:f>
            <x14:dxf>
              <fill>
                <patternFill>
                  <bgColor rgb="FFFFFF00"/>
                </patternFill>
              </fill>
            </x14:dxf>
          </x14:cfRule>
          <x14:cfRule type="containsText" priority="8367" operator="containsText" id="{6093FDE5-81D0-43B5-ADDC-76DACF5530AB}">
            <xm:f>NOT(ISERROR(SEARCH('Listados Datos'!$P$6,Y356)))</xm:f>
            <xm:f>'Listados Datos'!$P$6</xm:f>
            <x14:dxf>
              <fill>
                <patternFill>
                  <bgColor rgb="FFFFC000"/>
                </patternFill>
              </fill>
            </x14:dxf>
          </x14:cfRule>
          <x14:cfRule type="containsText" priority="8368" operator="containsText" id="{0CA7C10C-C80C-4D82-8ACA-EB3774FC82E0}">
            <xm:f>NOT(ISERROR(SEARCH('Listados Datos'!$P$7,Y356)))</xm:f>
            <xm:f>'Listados Datos'!$P$7</xm:f>
            <x14:dxf>
              <fill>
                <patternFill>
                  <bgColor rgb="FFFF0000"/>
                </patternFill>
              </fill>
            </x14:dxf>
          </x14:cfRule>
          <xm:sqref>Y356</xm:sqref>
        </x14:conditionalFormatting>
        <x14:conditionalFormatting xmlns:xm="http://schemas.microsoft.com/office/excel/2006/main">
          <x14:cfRule type="containsText" priority="8350" operator="containsText" id="{61626E7A-0E9A-4059-B26B-74DFE30B1927}">
            <xm:f>NOT(ISERROR(SEARCH('Listados Datos'!$T$3,AW356)))</xm:f>
            <xm:f>'Listados Datos'!$T$3</xm:f>
            <x14:dxf>
              <fill>
                <patternFill patternType="solid">
                  <bgColor rgb="FFC00000"/>
                </patternFill>
              </fill>
            </x14:dxf>
          </x14:cfRule>
          <x14:cfRule type="containsText" priority="8351" operator="containsText" id="{2230287B-665C-4FEF-8110-E500F6152458}">
            <xm:f>NOT(ISERROR(SEARCH('Listados Datos'!$T$4,AW356)))</xm:f>
            <xm:f>'Listados Datos'!$T$4</xm:f>
            <x14:dxf>
              <font>
                <b/>
                <i val="0"/>
                <color theme="0"/>
              </font>
              <fill>
                <patternFill>
                  <bgColor rgb="FFE26B0A"/>
                </patternFill>
              </fill>
            </x14:dxf>
          </x14:cfRule>
          <x14:cfRule type="containsText" priority="8352" operator="containsText" id="{D82D538C-F131-4C4B-8A9E-1000C6AAFAB4}">
            <xm:f>NOT(ISERROR(SEARCH('Listados Datos'!$T$5,AW356)))</xm:f>
            <xm:f>'Listados Datos'!$T$5</xm:f>
            <x14:dxf>
              <font>
                <b/>
                <i val="0"/>
                <color auto="1"/>
              </font>
              <fill>
                <patternFill>
                  <bgColor rgb="FFFFFF00"/>
                </patternFill>
              </fill>
            </x14:dxf>
          </x14:cfRule>
          <x14:cfRule type="containsText" priority="8353" operator="containsText" id="{F6509387-DA19-46F1-B002-6F3F3FE5ED51}">
            <xm:f>NOT(ISERROR(SEARCH('Listados Datos'!$T$6,AW356)))</xm:f>
            <xm:f>'Listados Datos'!$T$6</xm:f>
            <x14:dxf>
              <font>
                <b/>
                <i val="0"/>
              </font>
              <fill>
                <patternFill>
                  <bgColor rgb="FF92D050"/>
                </patternFill>
              </fill>
            </x14:dxf>
          </x14:cfRule>
          <xm:sqref>AW356</xm:sqref>
        </x14:conditionalFormatting>
        <x14:conditionalFormatting xmlns:xm="http://schemas.microsoft.com/office/excel/2006/main">
          <x14:cfRule type="containsText" priority="8204" operator="containsText" id="{A85EE97A-C0C3-4503-8970-2827775EFC57}">
            <xm:f>NOT(ISERROR(SEARCH('Listados Datos'!$P$3,AU367)))</xm:f>
            <xm:f>'Listados Datos'!$P$3</xm:f>
            <x14:dxf>
              <fill>
                <patternFill>
                  <bgColor rgb="FF99CC00"/>
                </patternFill>
              </fill>
            </x14:dxf>
          </x14:cfRule>
          <x14:cfRule type="containsText" priority="8205" operator="containsText" id="{6407659B-E177-419E-928B-615196C3973C}">
            <xm:f>NOT(ISERROR(SEARCH('Listados Datos'!$P$4,AU367)))</xm:f>
            <xm:f>'Listados Datos'!$P$4</xm:f>
            <x14:dxf>
              <fill>
                <patternFill>
                  <bgColor rgb="FF33CC33"/>
                </patternFill>
              </fill>
            </x14:dxf>
          </x14:cfRule>
          <x14:cfRule type="containsText" priority="8206" operator="containsText" id="{47F496BD-0172-4DD0-BAFB-EF3F9508EF30}">
            <xm:f>NOT(ISERROR(SEARCH('Listados Datos'!$P$5,AU367)))</xm:f>
            <xm:f>'Listados Datos'!$P$5</xm:f>
            <x14:dxf>
              <fill>
                <patternFill>
                  <bgColor rgb="FFFFFF00"/>
                </patternFill>
              </fill>
            </x14:dxf>
          </x14:cfRule>
          <x14:cfRule type="containsText" priority="8207" operator="containsText" id="{48D680F8-1CCD-4B0F-98D4-3E3F566D13A0}">
            <xm:f>NOT(ISERROR(SEARCH('Listados Datos'!$P$6,AU367)))</xm:f>
            <xm:f>'Listados Datos'!$P$6</xm:f>
            <x14:dxf>
              <fill>
                <patternFill>
                  <bgColor rgb="FFFFC000"/>
                </patternFill>
              </fill>
            </x14:dxf>
          </x14:cfRule>
          <x14:cfRule type="containsText" priority="8208" operator="containsText" id="{F5278501-8001-4262-A589-2A366C12F217}">
            <xm:f>NOT(ISERROR(SEARCH('Listados Datos'!$P$7,AU367)))</xm:f>
            <xm:f>'Listados Datos'!$P$7</xm:f>
            <x14:dxf>
              <fill>
                <patternFill>
                  <bgColor rgb="FFFF0000"/>
                </patternFill>
              </fill>
            </x14:dxf>
          </x14:cfRule>
          <xm:sqref>AU367</xm:sqref>
        </x14:conditionalFormatting>
        <x14:conditionalFormatting xmlns:xm="http://schemas.microsoft.com/office/excel/2006/main">
          <x14:cfRule type="containsText" priority="8270" operator="containsText" id="{B57310D3-BBC1-47CB-B113-D16211D61D2F}">
            <xm:f>NOT(ISERROR(SEARCH('Listados Datos'!$T$3,AW369)))</xm:f>
            <xm:f>'Listados Datos'!$T$3</xm:f>
            <x14:dxf>
              <fill>
                <patternFill patternType="solid">
                  <bgColor rgb="FFC00000"/>
                </patternFill>
              </fill>
            </x14:dxf>
          </x14:cfRule>
          <x14:cfRule type="containsText" priority="8271" operator="containsText" id="{09B885A7-1FC5-489A-AF59-AF2350D8FB34}">
            <xm:f>NOT(ISERROR(SEARCH('Listados Datos'!$T$4,AW369)))</xm:f>
            <xm:f>'Listados Datos'!$T$4</xm:f>
            <x14:dxf>
              <font>
                <b/>
                <i val="0"/>
                <color theme="0"/>
              </font>
              <fill>
                <patternFill>
                  <bgColor rgb="FFE26B0A"/>
                </patternFill>
              </fill>
            </x14:dxf>
          </x14:cfRule>
          <x14:cfRule type="containsText" priority="8272" operator="containsText" id="{5A3BBBDA-382C-4B9B-841F-3D8BE216C97C}">
            <xm:f>NOT(ISERROR(SEARCH('Listados Datos'!$T$5,AW369)))</xm:f>
            <xm:f>'Listados Datos'!$T$5</xm:f>
            <x14:dxf>
              <font>
                <b/>
                <i val="0"/>
                <color auto="1"/>
              </font>
              <fill>
                <patternFill>
                  <bgColor rgb="FFFFFF00"/>
                </patternFill>
              </fill>
            </x14:dxf>
          </x14:cfRule>
          <x14:cfRule type="containsText" priority="8273" operator="containsText" id="{7C86E6AB-B5CD-4717-AEFC-B59144BA89FB}">
            <xm:f>NOT(ISERROR(SEARCH('Listados Datos'!$T$6,AW369)))</xm:f>
            <xm:f>'Listados Datos'!$T$6</xm:f>
            <x14:dxf>
              <font>
                <b/>
                <i val="0"/>
              </font>
              <fill>
                <patternFill>
                  <bgColor rgb="FF92D050"/>
                </patternFill>
              </fill>
            </x14:dxf>
          </x14:cfRule>
          <xm:sqref>AW369</xm:sqref>
        </x14:conditionalFormatting>
        <x14:conditionalFormatting xmlns:xm="http://schemas.microsoft.com/office/excel/2006/main">
          <x14:cfRule type="containsText" priority="8260" operator="containsText" id="{0F947035-E74B-47A3-9BC5-9DD192D044BC}">
            <xm:f>NOT(ISERROR(SEARCH('Listados Datos'!$P$3,AU369)))</xm:f>
            <xm:f>'Listados Datos'!$P$3</xm:f>
            <x14:dxf>
              <fill>
                <patternFill>
                  <bgColor rgb="FF99CC00"/>
                </patternFill>
              </fill>
            </x14:dxf>
          </x14:cfRule>
          <x14:cfRule type="containsText" priority="8261" operator="containsText" id="{12983EED-2461-4CB1-8F58-3CB53BD172BA}">
            <xm:f>NOT(ISERROR(SEARCH('Listados Datos'!$P$4,AU369)))</xm:f>
            <xm:f>'Listados Datos'!$P$4</xm:f>
            <x14:dxf>
              <fill>
                <patternFill>
                  <bgColor rgb="FF33CC33"/>
                </patternFill>
              </fill>
            </x14:dxf>
          </x14:cfRule>
          <x14:cfRule type="containsText" priority="8262" operator="containsText" id="{BD4EBC1E-1DE0-4C0E-B0B0-D63478E3155C}">
            <xm:f>NOT(ISERROR(SEARCH('Listados Datos'!$P$5,AU369)))</xm:f>
            <xm:f>'Listados Datos'!$P$5</xm:f>
            <x14:dxf>
              <fill>
                <patternFill>
                  <bgColor rgb="FFFFFF00"/>
                </patternFill>
              </fill>
            </x14:dxf>
          </x14:cfRule>
          <x14:cfRule type="containsText" priority="8263" operator="containsText" id="{162A1A8D-B613-448C-B2DA-2126F756B41F}">
            <xm:f>NOT(ISERROR(SEARCH('Listados Datos'!$P$6,AU369)))</xm:f>
            <xm:f>'Listados Datos'!$P$6</xm:f>
            <x14:dxf>
              <fill>
                <patternFill>
                  <bgColor rgb="FFFFC000"/>
                </patternFill>
              </fill>
            </x14:dxf>
          </x14:cfRule>
          <x14:cfRule type="containsText" priority="8264" operator="containsText" id="{364538E3-8E14-461E-B987-C6857A70B388}">
            <xm:f>NOT(ISERROR(SEARCH('Listados Datos'!$P$7,AU369)))</xm:f>
            <xm:f>'Listados Datos'!$P$7</xm:f>
            <x14:dxf>
              <fill>
                <patternFill>
                  <bgColor rgb="FFFF0000"/>
                </patternFill>
              </fill>
            </x14:dxf>
          </x14:cfRule>
          <xm:sqref>AU369</xm:sqref>
        </x14:conditionalFormatting>
        <x14:conditionalFormatting xmlns:xm="http://schemas.microsoft.com/office/excel/2006/main">
          <x14:cfRule type="containsText" priority="8228" operator="containsText" id="{73B8D160-7E35-49A5-943E-6D6BD6C5C78C}">
            <xm:f>NOT(ISERROR(SEARCH('Listados Datos'!$T$3,AW366)))</xm:f>
            <xm:f>'Listados Datos'!$T$3</xm:f>
            <x14:dxf>
              <fill>
                <patternFill patternType="solid">
                  <bgColor rgb="FFC00000"/>
                </patternFill>
              </fill>
            </x14:dxf>
          </x14:cfRule>
          <x14:cfRule type="containsText" priority="8229" operator="containsText" id="{B17A4745-8A1D-40C9-8E15-B3CFDCCA8A49}">
            <xm:f>NOT(ISERROR(SEARCH('Listados Datos'!$T$4,AW366)))</xm:f>
            <xm:f>'Listados Datos'!$T$4</xm:f>
            <x14:dxf>
              <font>
                <b/>
                <i val="0"/>
                <color theme="0"/>
              </font>
              <fill>
                <patternFill>
                  <bgColor rgb="FFE26B0A"/>
                </patternFill>
              </fill>
            </x14:dxf>
          </x14:cfRule>
          <x14:cfRule type="containsText" priority="8230" operator="containsText" id="{8B2594C3-74CA-42A8-B3B5-969317330940}">
            <xm:f>NOT(ISERROR(SEARCH('Listados Datos'!$T$5,AW366)))</xm:f>
            <xm:f>'Listados Datos'!$T$5</xm:f>
            <x14:dxf>
              <font>
                <b/>
                <i val="0"/>
                <color auto="1"/>
              </font>
              <fill>
                <patternFill>
                  <bgColor rgb="FFFFFF00"/>
                </patternFill>
              </fill>
            </x14:dxf>
          </x14:cfRule>
          <x14:cfRule type="containsText" priority="8231" operator="containsText" id="{0717CD63-34D2-486E-B275-360922985369}">
            <xm:f>NOT(ISERROR(SEARCH('Listados Datos'!$T$6,AW366)))</xm:f>
            <xm:f>'Listados Datos'!$T$6</xm:f>
            <x14:dxf>
              <font>
                <b/>
                <i val="0"/>
              </font>
              <fill>
                <patternFill>
                  <bgColor rgb="FF92D050"/>
                </patternFill>
              </fill>
            </x14:dxf>
          </x14:cfRule>
          <xm:sqref>AW366</xm:sqref>
        </x14:conditionalFormatting>
        <x14:conditionalFormatting xmlns:xm="http://schemas.microsoft.com/office/excel/2006/main">
          <x14:cfRule type="containsText" priority="8218" operator="containsText" id="{E93C6D35-9333-4218-88E8-2A92340EE290}">
            <xm:f>NOT(ISERROR(SEARCH('Listados Datos'!$P$3,AU366)))</xm:f>
            <xm:f>'Listados Datos'!$P$3</xm:f>
            <x14:dxf>
              <fill>
                <patternFill>
                  <bgColor rgb="FF99CC00"/>
                </patternFill>
              </fill>
            </x14:dxf>
          </x14:cfRule>
          <x14:cfRule type="containsText" priority="8219" operator="containsText" id="{97D27248-F7EC-4273-8EFB-4F160C3B073C}">
            <xm:f>NOT(ISERROR(SEARCH('Listados Datos'!$P$4,AU366)))</xm:f>
            <xm:f>'Listados Datos'!$P$4</xm:f>
            <x14:dxf>
              <fill>
                <patternFill>
                  <bgColor rgb="FF33CC33"/>
                </patternFill>
              </fill>
            </x14:dxf>
          </x14:cfRule>
          <x14:cfRule type="containsText" priority="8220" operator="containsText" id="{1042C5CC-437B-4221-934A-7AD6019A26FC}">
            <xm:f>NOT(ISERROR(SEARCH('Listados Datos'!$P$5,AU366)))</xm:f>
            <xm:f>'Listados Datos'!$P$5</xm:f>
            <x14:dxf>
              <fill>
                <patternFill>
                  <bgColor rgb="FFFFFF00"/>
                </patternFill>
              </fill>
            </x14:dxf>
          </x14:cfRule>
          <x14:cfRule type="containsText" priority="8221" operator="containsText" id="{B30744A3-0523-49F8-8513-FB1D193C587E}">
            <xm:f>NOT(ISERROR(SEARCH('Listados Datos'!$P$6,AU366)))</xm:f>
            <xm:f>'Listados Datos'!$P$6</xm:f>
            <x14:dxf>
              <fill>
                <patternFill>
                  <bgColor rgb="FFFFC000"/>
                </patternFill>
              </fill>
            </x14:dxf>
          </x14:cfRule>
          <x14:cfRule type="containsText" priority="8222" operator="containsText" id="{0BDEAE2F-8A87-407B-A0BE-F98BD2BE42E1}">
            <xm:f>NOT(ISERROR(SEARCH('Listados Datos'!$P$7,AU366)))</xm:f>
            <xm:f>'Listados Datos'!$P$7</xm:f>
            <x14:dxf>
              <fill>
                <patternFill>
                  <bgColor rgb="FFFF0000"/>
                </patternFill>
              </fill>
            </x14:dxf>
          </x14:cfRule>
          <xm:sqref>AU366</xm:sqref>
        </x14:conditionalFormatting>
        <x14:conditionalFormatting xmlns:xm="http://schemas.microsoft.com/office/excel/2006/main">
          <x14:cfRule type="containsText" priority="8336" operator="containsText" id="{5D2DC455-9CF0-4DB7-ABB5-769104627691}">
            <xm:f>NOT(ISERROR(SEARCH('Listados Datos'!$T$3,AE364)))</xm:f>
            <xm:f>'Listados Datos'!$T$3</xm:f>
            <x14:dxf>
              <fill>
                <patternFill patternType="solid">
                  <bgColor rgb="FFC00000"/>
                </patternFill>
              </fill>
            </x14:dxf>
          </x14:cfRule>
          <x14:cfRule type="containsText" priority="8337" operator="containsText" id="{805BFE1C-778B-4491-9B38-C1FFC2EB7C03}">
            <xm:f>NOT(ISERROR(SEARCH('Listados Datos'!$T$4,AE364)))</xm:f>
            <xm:f>'Listados Datos'!$T$4</xm:f>
            <x14:dxf>
              <font>
                <b/>
                <i val="0"/>
                <color theme="0"/>
              </font>
              <fill>
                <patternFill>
                  <bgColor rgb="FFE26B0A"/>
                </patternFill>
              </fill>
            </x14:dxf>
          </x14:cfRule>
          <x14:cfRule type="containsText" priority="8338" operator="containsText" id="{6520BC37-C44F-45EF-B40A-21013A1C0F04}">
            <xm:f>NOT(ISERROR(SEARCH('Listados Datos'!$T$5,AE364)))</xm:f>
            <xm:f>'Listados Datos'!$T$5</xm:f>
            <x14:dxf>
              <font>
                <b/>
                <i val="0"/>
                <color auto="1"/>
              </font>
              <fill>
                <patternFill>
                  <bgColor rgb="FFFFFF00"/>
                </patternFill>
              </fill>
            </x14:dxf>
          </x14:cfRule>
          <x14:cfRule type="containsText" priority="8339" operator="containsText" id="{E4A51576-9893-42AE-BB70-78B8E7D332A7}">
            <xm:f>NOT(ISERROR(SEARCH('Listados Datos'!$T$6,AE364)))</xm:f>
            <xm:f>'Listados Datos'!$T$6</xm:f>
            <x14:dxf>
              <font>
                <b/>
                <i val="0"/>
              </font>
              <fill>
                <patternFill>
                  <bgColor rgb="FF92D050"/>
                </patternFill>
              </fill>
            </x14:dxf>
          </x14:cfRule>
          <xm:sqref>AE364:AF365 AE369:AF369</xm:sqref>
        </x14:conditionalFormatting>
        <x14:conditionalFormatting xmlns:xm="http://schemas.microsoft.com/office/excel/2006/main">
          <x14:cfRule type="containsText" priority="8332" operator="containsText" id="{D00E6DFF-9833-46D2-99F0-D2F94F9B4F3C}">
            <xm:f>NOT(ISERROR(SEARCH('Listados Datos'!$T$3,AA364)))</xm:f>
            <xm:f>'Listados Datos'!$T$3</xm:f>
            <x14:dxf>
              <fill>
                <patternFill patternType="solid">
                  <bgColor rgb="FFC00000"/>
                </patternFill>
              </fill>
            </x14:dxf>
          </x14:cfRule>
          <x14:cfRule type="containsText" priority="8333" operator="containsText" id="{3E6B4777-BA3D-4CD3-80CF-DC5C077A2C44}">
            <xm:f>NOT(ISERROR(SEARCH('Listados Datos'!$T$4,AA364)))</xm:f>
            <xm:f>'Listados Datos'!$T$4</xm:f>
            <x14:dxf>
              <font>
                <b/>
                <i val="0"/>
                <color theme="0"/>
              </font>
              <fill>
                <patternFill>
                  <bgColor rgb="FFE26B0A"/>
                </patternFill>
              </fill>
            </x14:dxf>
          </x14:cfRule>
          <x14:cfRule type="containsText" priority="8334" operator="containsText" id="{6513642D-D819-44DF-BB32-AD9FA9C994B2}">
            <xm:f>NOT(ISERROR(SEARCH('Listados Datos'!$T$5,AA364)))</xm:f>
            <xm:f>'Listados Datos'!$T$5</xm:f>
            <x14:dxf>
              <font>
                <b/>
                <i val="0"/>
                <color auto="1"/>
              </font>
              <fill>
                <patternFill>
                  <bgColor rgb="FFFFFF00"/>
                </patternFill>
              </fill>
            </x14:dxf>
          </x14:cfRule>
          <x14:cfRule type="containsText" priority="8335" operator="containsText" id="{87D56B50-7E2E-4DE1-BD68-863640F6F130}">
            <xm:f>NOT(ISERROR(SEARCH('Listados Datos'!$T$6,AA364)))</xm:f>
            <xm:f>'Listados Datos'!$T$6</xm:f>
            <x14:dxf>
              <font>
                <b/>
                <i val="0"/>
              </font>
              <fill>
                <patternFill>
                  <bgColor rgb="FF92D050"/>
                </patternFill>
              </fill>
            </x14:dxf>
          </x14:cfRule>
          <xm:sqref>AA364:AA365</xm:sqref>
        </x14:conditionalFormatting>
        <x14:conditionalFormatting xmlns:xm="http://schemas.microsoft.com/office/excel/2006/main">
          <x14:cfRule type="containsText" priority="8322" operator="containsText" id="{9A8EBBEE-FB70-408E-BCEA-0BE8FDD565A8}">
            <xm:f>NOT(ISERROR(SEARCH('Listados Datos'!$P$3,Y364)))</xm:f>
            <xm:f>'Listados Datos'!$P$3</xm:f>
            <x14:dxf>
              <fill>
                <patternFill>
                  <bgColor rgb="FF99CC00"/>
                </patternFill>
              </fill>
            </x14:dxf>
          </x14:cfRule>
          <x14:cfRule type="containsText" priority="8323" operator="containsText" id="{CB86598F-DD2C-4035-82E9-81421A6930DB}">
            <xm:f>NOT(ISERROR(SEARCH('Listados Datos'!$P$4,Y364)))</xm:f>
            <xm:f>'Listados Datos'!$P$4</xm:f>
            <x14:dxf>
              <fill>
                <patternFill>
                  <bgColor rgb="FF33CC33"/>
                </patternFill>
              </fill>
            </x14:dxf>
          </x14:cfRule>
          <x14:cfRule type="containsText" priority="8324" operator="containsText" id="{FB452E4F-ABF9-44C6-806E-C6CA0C72CBC4}">
            <xm:f>NOT(ISERROR(SEARCH('Listados Datos'!$P$5,Y364)))</xm:f>
            <xm:f>'Listados Datos'!$P$5</xm:f>
            <x14:dxf>
              <fill>
                <patternFill>
                  <bgColor rgb="FFFFFF00"/>
                </patternFill>
              </fill>
            </x14:dxf>
          </x14:cfRule>
          <x14:cfRule type="containsText" priority="8325" operator="containsText" id="{31D7581B-3609-495C-8438-64B744E824CC}">
            <xm:f>NOT(ISERROR(SEARCH('Listados Datos'!$P$6,Y364)))</xm:f>
            <xm:f>'Listados Datos'!$P$6</xm:f>
            <x14:dxf>
              <fill>
                <patternFill>
                  <bgColor rgb="FFFFC000"/>
                </patternFill>
              </fill>
            </x14:dxf>
          </x14:cfRule>
          <x14:cfRule type="containsText" priority="8326" operator="containsText" id="{0EF59181-BD18-4812-BEE5-1E40CCEF5EC3}">
            <xm:f>NOT(ISERROR(SEARCH('Listados Datos'!$P$7,Y364)))</xm:f>
            <xm:f>'Listados Datos'!$P$7</xm:f>
            <x14:dxf>
              <fill>
                <patternFill>
                  <bgColor rgb="FFFF0000"/>
                </patternFill>
              </fill>
            </x14:dxf>
          </x14:cfRule>
          <xm:sqref>Y364:Y365</xm:sqref>
        </x14:conditionalFormatting>
        <x14:conditionalFormatting xmlns:xm="http://schemas.microsoft.com/office/excel/2006/main">
          <x14:cfRule type="containsText" priority="8298" operator="containsText" id="{2129E30F-077E-4F55-809A-ECDF17EC201B}">
            <xm:f>NOT(ISERROR(SEARCH('Listados Datos'!$T$3,AW364)))</xm:f>
            <xm:f>'Listados Datos'!$T$3</xm:f>
            <x14:dxf>
              <fill>
                <patternFill patternType="solid">
                  <bgColor rgb="FFC00000"/>
                </patternFill>
              </fill>
            </x14:dxf>
          </x14:cfRule>
          <x14:cfRule type="containsText" priority="8299" operator="containsText" id="{B2B5FA8B-4918-46EB-A2A7-AA1C2274398E}">
            <xm:f>NOT(ISERROR(SEARCH('Listados Datos'!$T$4,AW364)))</xm:f>
            <xm:f>'Listados Datos'!$T$4</xm:f>
            <x14:dxf>
              <font>
                <b/>
                <i val="0"/>
                <color theme="0"/>
              </font>
              <fill>
                <patternFill>
                  <bgColor rgb="FFE26B0A"/>
                </patternFill>
              </fill>
            </x14:dxf>
          </x14:cfRule>
          <x14:cfRule type="containsText" priority="8300" operator="containsText" id="{CBE57B1D-E0A0-4072-926E-69E69FB8AEE2}">
            <xm:f>NOT(ISERROR(SEARCH('Listados Datos'!$T$5,AW364)))</xm:f>
            <xm:f>'Listados Datos'!$T$5</xm:f>
            <x14:dxf>
              <font>
                <b/>
                <i val="0"/>
                <color auto="1"/>
              </font>
              <fill>
                <patternFill>
                  <bgColor rgb="FFFFFF00"/>
                </patternFill>
              </fill>
            </x14:dxf>
          </x14:cfRule>
          <x14:cfRule type="containsText" priority="8301" operator="containsText" id="{669DEA96-E45C-4682-9149-666A325CDD91}">
            <xm:f>NOT(ISERROR(SEARCH('Listados Datos'!$T$6,AW364)))</xm:f>
            <xm:f>'Listados Datos'!$T$6</xm:f>
            <x14:dxf>
              <font>
                <b/>
                <i val="0"/>
              </font>
              <fill>
                <patternFill>
                  <bgColor rgb="FF92D050"/>
                </patternFill>
              </fill>
            </x14:dxf>
          </x14:cfRule>
          <xm:sqref>AW364</xm:sqref>
        </x14:conditionalFormatting>
        <x14:conditionalFormatting xmlns:xm="http://schemas.microsoft.com/office/excel/2006/main">
          <x14:cfRule type="containsText" priority="8288" operator="containsText" id="{987C7244-896A-42ED-8286-FFA66B43561A}">
            <xm:f>NOT(ISERROR(SEARCH('Listados Datos'!$P$3,AU364)))</xm:f>
            <xm:f>'Listados Datos'!$P$3</xm:f>
            <x14:dxf>
              <fill>
                <patternFill>
                  <bgColor rgb="FF99CC00"/>
                </patternFill>
              </fill>
            </x14:dxf>
          </x14:cfRule>
          <x14:cfRule type="containsText" priority="8289" operator="containsText" id="{F7B07E1D-16F4-4E33-8A0D-94A0CA167DF9}">
            <xm:f>NOT(ISERROR(SEARCH('Listados Datos'!$P$4,AU364)))</xm:f>
            <xm:f>'Listados Datos'!$P$4</xm:f>
            <x14:dxf>
              <fill>
                <patternFill>
                  <bgColor rgb="FF33CC33"/>
                </patternFill>
              </fill>
            </x14:dxf>
          </x14:cfRule>
          <x14:cfRule type="containsText" priority="8290" operator="containsText" id="{1D1A7835-F9A4-46AF-B8F9-830C87E027D5}">
            <xm:f>NOT(ISERROR(SEARCH('Listados Datos'!$P$5,AU364)))</xm:f>
            <xm:f>'Listados Datos'!$P$5</xm:f>
            <x14:dxf>
              <fill>
                <patternFill>
                  <bgColor rgb="FFFFFF00"/>
                </patternFill>
              </fill>
            </x14:dxf>
          </x14:cfRule>
          <x14:cfRule type="containsText" priority="8291" operator="containsText" id="{DFB94D9F-4407-4E86-AE14-E95E91930668}">
            <xm:f>NOT(ISERROR(SEARCH('Listados Datos'!$P$6,AU364)))</xm:f>
            <xm:f>'Listados Datos'!$P$6</xm:f>
            <x14:dxf>
              <fill>
                <patternFill>
                  <bgColor rgb="FFFFC000"/>
                </patternFill>
              </fill>
            </x14:dxf>
          </x14:cfRule>
          <x14:cfRule type="containsText" priority="8292" operator="containsText" id="{A5820289-D638-40A0-BF41-38DB0BBF0684}">
            <xm:f>NOT(ISERROR(SEARCH('Listados Datos'!$P$7,AU364)))</xm:f>
            <xm:f>'Listados Datos'!$P$7</xm:f>
            <x14:dxf>
              <fill>
                <patternFill>
                  <bgColor rgb="FFFF0000"/>
                </patternFill>
              </fill>
            </x14:dxf>
          </x14:cfRule>
          <xm:sqref>AU364</xm:sqref>
        </x14:conditionalFormatting>
        <x14:conditionalFormatting xmlns:xm="http://schemas.microsoft.com/office/excel/2006/main">
          <x14:cfRule type="containsText" priority="8284" operator="containsText" id="{722D007B-E293-4167-9635-EA61B77D5A9E}">
            <xm:f>NOT(ISERROR(SEARCH('Listados Datos'!$T$3,AW365)))</xm:f>
            <xm:f>'Listados Datos'!$T$3</xm:f>
            <x14:dxf>
              <fill>
                <patternFill patternType="solid">
                  <bgColor rgb="FFC00000"/>
                </patternFill>
              </fill>
            </x14:dxf>
          </x14:cfRule>
          <x14:cfRule type="containsText" priority="8285" operator="containsText" id="{E8C2A4A2-0364-41C7-9D92-74FB4C6F32A1}">
            <xm:f>NOT(ISERROR(SEARCH('Listados Datos'!$T$4,AW365)))</xm:f>
            <xm:f>'Listados Datos'!$T$4</xm:f>
            <x14:dxf>
              <font>
                <b/>
                <i val="0"/>
                <color theme="0"/>
              </font>
              <fill>
                <patternFill>
                  <bgColor rgb="FFE26B0A"/>
                </patternFill>
              </fill>
            </x14:dxf>
          </x14:cfRule>
          <x14:cfRule type="containsText" priority="8286" operator="containsText" id="{BE3D9C50-E9AE-40B6-AC6A-9468B90ACB79}">
            <xm:f>NOT(ISERROR(SEARCH('Listados Datos'!$T$5,AW365)))</xm:f>
            <xm:f>'Listados Datos'!$T$5</xm:f>
            <x14:dxf>
              <font>
                <b/>
                <i val="0"/>
                <color auto="1"/>
              </font>
              <fill>
                <patternFill>
                  <bgColor rgb="FFFFFF00"/>
                </patternFill>
              </fill>
            </x14:dxf>
          </x14:cfRule>
          <x14:cfRule type="containsText" priority="8287" operator="containsText" id="{DD700D6E-0827-4F61-AB8D-37062CADF998}">
            <xm:f>NOT(ISERROR(SEARCH('Listados Datos'!$T$6,AW365)))</xm:f>
            <xm:f>'Listados Datos'!$T$6</xm:f>
            <x14:dxf>
              <font>
                <b/>
                <i val="0"/>
              </font>
              <fill>
                <patternFill>
                  <bgColor rgb="FF92D050"/>
                </patternFill>
              </fill>
            </x14:dxf>
          </x14:cfRule>
          <xm:sqref>AW365</xm:sqref>
        </x14:conditionalFormatting>
        <x14:conditionalFormatting xmlns:xm="http://schemas.microsoft.com/office/excel/2006/main">
          <x14:cfRule type="containsText" priority="8274" operator="containsText" id="{87FD3B88-7DC7-4D5B-86F3-20EA3F918B62}">
            <xm:f>NOT(ISERROR(SEARCH('Listados Datos'!$P$3,AU365)))</xm:f>
            <xm:f>'Listados Datos'!$P$3</xm:f>
            <x14:dxf>
              <fill>
                <patternFill>
                  <bgColor rgb="FF99CC00"/>
                </patternFill>
              </fill>
            </x14:dxf>
          </x14:cfRule>
          <x14:cfRule type="containsText" priority="8275" operator="containsText" id="{2EC0A924-BEB1-4E57-9F16-02D676495457}">
            <xm:f>NOT(ISERROR(SEARCH('Listados Datos'!$P$4,AU365)))</xm:f>
            <xm:f>'Listados Datos'!$P$4</xm:f>
            <x14:dxf>
              <fill>
                <patternFill>
                  <bgColor rgb="FF33CC33"/>
                </patternFill>
              </fill>
            </x14:dxf>
          </x14:cfRule>
          <x14:cfRule type="containsText" priority="8276" operator="containsText" id="{89ADBD62-5FA9-4B9F-9A89-C8F8775D2185}">
            <xm:f>NOT(ISERROR(SEARCH('Listados Datos'!$P$5,AU365)))</xm:f>
            <xm:f>'Listados Datos'!$P$5</xm:f>
            <x14:dxf>
              <fill>
                <patternFill>
                  <bgColor rgb="FFFFFF00"/>
                </patternFill>
              </fill>
            </x14:dxf>
          </x14:cfRule>
          <x14:cfRule type="containsText" priority="8277" operator="containsText" id="{0E84E5EE-9D38-4573-B093-CAC33C8F466A}">
            <xm:f>NOT(ISERROR(SEARCH('Listados Datos'!$P$6,AU365)))</xm:f>
            <xm:f>'Listados Datos'!$P$6</xm:f>
            <x14:dxf>
              <fill>
                <patternFill>
                  <bgColor rgb="FFFFC000"/>
                </patternFill>
              </fill>
            </x14:dxf>
          </x14:cfRule>
          <x14:cfRule type="containsText" priority="8278" operator="containsText" id="{D7BA23DA-9101-4F45-B3E5-7AC0FAF1EB7F}">
            <xm:f>NOT(ISERROR(SEARCH('Listados Datos'!$P$7,AU365)))</xm:f>
            <xm:f>'Listados Datos'!$P$7</xm:f>
            <x14:dxf>
              <fill>
                <patternFill>
                  <bgColor rgb="FFFF0000"/>
                </patternFill>
              </fill>
            </x14:dxf>
          </x14:cfRule>
          <xm:sqref>AU365</xm:sqref>
        </x14:conditionalFormatting>
        <x14:conditionalFormatting xmlns:xm="http://schemas.microsoft.com/office/excel/2006/main">
          <x14:cfRule type="containsText" priority="8256" operator="containsText" id="{138ACA7C-3AA9-498C-9892-819A1BC33ED4}">
            <xm:f>NOT(ISERROR(SEARCH('Listados Datos'!$T$3,AE366)))</xm:f>
            <xm:f>'Listados Datos'!$T$3</xm:f>
            <x14:dxf>
              <fill>
                <patternFill patternType="solid">
                  <bgColor rgb="FFC00000"/>
                </patternFill>
              </fill>
            </x14:dxf>
          </x14:cfRule>
          <x14:cfRule type="containsText" priority="8257" operator="containsText" id="{8ABB0AA8-1B16-42C0-8DB3-E0A5D1ADE8BE}">
            <xm:f>NOT(ISERROR(SEARCH('Listados Datos'!$T$4,AE366)))</xm:f>
            <xm:f>'Listados Datos'!$T$4</xm:f>
            <x14:dxf>
              <font>
                <b/>
                <i val="0"/>
                <color theme="0"/>
              </font>
              <fill>
                <patternFill>
                  <bgColor rgb="FFE26B0A"/>
                </patternFill>
              </fill>
            </x14:dxf>
          </x14:cfRule>
          <x14:cfRule type="containsText" priority="8258" operator="containsText" id="{EFF65810-034C-4817-B663-955C6A30C90A}">
            <xm:f>NOT(ISERROR(SEARCH('Listados Datos'!$T$5,AE366)))</xm:f>
            <xm:f>'Listados Datos'!$T$5</xm:f>
            <x14:dxf>
              <font>
                <b/>
                <i val="0"/>
                <color auto="1"/>
              </font>
              <fill>
                <patternFill>
                  <bgColor rgb="FFFFFF00"/>
                </patternFill>
              </fill>
            </x14:dxf>
          </x14:cfRule>
          <x14:cfRule type="containsText" priority="8259" operator="containsText" id="{B96D8C38-35E8-4751-9F56-022A0B89E5C6}">
            <xm:f>NOT(ISERROR(SEARCH('Listados Datos'!$T$6,AE366)))</xm:f>
            <xm:f>'Listados Datos'!$T$6</xm:f>
            <x14:dxf>
              <font>
                <b/>
                <i val="0"/>
              </font>
              <fill>
                <patternFill>
                  <bgColor rgb="FF92D050"/>
                </patternFill>
              </fill>
            </x14:dxf>
          </x14:cfRule>
          <xm:sqref>AE366:AF367</xm:sqref>
        </x14:conditionalFormatting>
        <x14:conditionalFormatting xmlns:xm="http://schemas.microsoft.com/office/excel/2006/main">
          <x14:cfRule type="containsText" priority="8252" operator="containsText" id="{A887FDB0-FD89-4FA9-9298-CA70D91A4C45}">
            <xm:f>NOT(ISERROR(SEARCH('Listados Datos'!$T$3,AA366)))</xm:f>
            <xm:f>'Listados Datos'!$T$3</xm:f>
            <x14:dxf>
              <fill>
                <patternFill patternType="solid">
                  <bgColor rgb="FFC00000"/>
                </patternFill>
              </fill>
            </x14:dxf>
          </x14:cfRule>
          <x14:cfRule type="containsText" priority="8253" operator="containsText" id="{461FF2D4-9CB4-487F-9577-F55C37085590}">
            <xm:f>NOT(ISERROR(SEARCH('Listados Datos'!$T$4,AA366)))</xm:f>
            <xm:f>'Listados Datos'!$T$4</xm:f>
            <x14:dxf>
              <font>
                <b/>
                <i val="0"/>
                <color theme="0"/>
              </font>
              <fill>
                <patternFill>
                  <bgColor rgb="FFE26B0A"/>
                </patternFill>
              </fill>
            </x14:dxf>
          </x14:cfRule>
          <x14:cfRule type="containsText" priority="8254" operator="containsText" id="{4725F04E-FF5B-43B0-B866-5F78E7CF994B}">
            <xm:f>NOT(ISERROR(SEARCH('Listados Datos'!$T$5,AA366)))</xm:f>
            <xm:f>'Listados Datos'!$T$5</xm:f>
            <x14:dxf>
              <font>
                <b/>
                <i val="0"/>
                <color auto="1"/>
              </font>
              <fill>
                <patternFill>
                  <bgColor rgb="FFFFFF00"/>
                </patternFill>
              </fill>
            </x14:dxf>
          </x14:cfRule>
          <x14:cfRule type="containsText" priority="8255" operator="containsText" id="{FCE13F0D-22A4-4FB8-A913-92499C7DF2D4}">
            <xm:f>NOT(ISERROR(SEARCH('Listados Datos'!$T$6,AA366)))</xm:f>
            <xm:f>'Listados Datos'!$T$6</xm:f>
            <x14:dxf>
              <font>
                <b/>
                <i val="0"/>
              </font>
              <fill>
                <patternFill>
                  <bgColor rgb="FF92D050"/>
                </patternFill>
              </fill>
            </x14:dxf>
          </x14:cfRule>
          <xm:sqref>AA366:AA367</xm:sqref>
        </x14:conditionalFormatting>
        <x14:conditionalFormatting xmlns:xm="http://schemas.microsoft.com/office/excel/2006/main">
          <x14:cfRule type="containsText" priority="8242" operator="containsText" id="{CE4F2F73-E8EB-4531-88C1-CD727A2BD669}">
            <xm:f>NOT(ISERROR(SEARCH('Listados Datos'!$P$3,Y366)))</xm:f>
            <xm:f>'Listados Datos'!$P$3</xm:f>
            <x14:dxf>
              <fill>
                <patternFill>
                  <bgColor rgb="FF99CC00"/>
                </patternFill>
              </fill>
            </x14:dxf>
          </x14:cfRule>
          <x14:cfRule type="containsText" priority="8243" operator="containsText" id="{2235EF85-06F8-4714-8919-1094504A6C31}">
            <xm:f>NOT(ISERROR(SEARCH('Listados Datos'!$P$4,Y366)))</xm:f>
            <xm:f>'Listados Datos'!$P$4</xm:f>
            <x14:dxf>
              <fill>
                <patternFill>
                  <bgColor rgb="FF33CC33"/>
                </patternFill>
              </fill>
            </x14:dxf>
          </x14:cfRule>
          <x14:cfRule type="containsText" priority="8244" operator="containsText" id="{7D5BD16F-9A4D-4AAD-B14A-77E7E84A7ABD}">
            <xm:f>NOT(ISERROR(SEARCH('Listados Datos'!$P$5,Y366)))</xm:f>
            <xm:f>'Listados Datos'!$P$5</xm:f>
            <x14:dxf>
              <fill>
                <patternFill>
                  <bgColor rgb="FFFFFF00"/>
                </patternFill>
              </fill>
            </x14:dxf>
          </x14:cfRule>
          <x14:cfRule type="containsText" priority="8245" operator="containsText" id="{D13220BB-3E83-4EF3-AE3C-522A16759A54}">
            <xm:f>NOT(ISERROR(SEARCH('Listados Datos'!$P$6,Y366)))</xm:f>
            <xm:f>'Listados Datos'!$P$6</xm:f>
            <x14:dxf>
              <fill>
                <patternFill>
                  <bgColor rgb="FFFFC000"/>
                </patternFill>
              </fill>
            </x14:dxf>
          </x14:cfRule>
          <x14:cfRule type="containsText" priority="8246" operator="containsText" id="{3B242652-3DAA-46ED-8845-1E5CF131099D}">
            <xm:f>NOT(ISERROR(SEARCH('Listados Datos'!$P$7,Y366)))</xm:f>
            <xm:f>'Listados Datos'!$P$7</xm:f>
            <x14:dxf>
              <fill>
                <patternFill>
                  <bgColor rgb="FFFF0000"/>
                </patternFill>
              </fill>
            </x14:dxf>
          </x14:cfRule>
          <xm:sqref>Y366:Y367</xm:sqref>
        </x14:conditionalFormatting>
        <x14:conditionalFormatting xmlns:xm="http://schemas.microsoft.com/office/excel/2006/main">
          <x14:cfRule type="containsText" priority="8214" operator="containsText" id="{13CB2471-968E-418A-810A-02683CA44587}">
            <xm:f>NOT(ISERROR(SEARCH('Listados Datos'!$T$3,AW367)))</xm:f>
            <xm:f>'Listados Datos'!$T$3</xm:f>
            <x14:dxf>
              <fill>
                <patternFill patternType="solid">
                  <bgColor rgb="FFC00000"/>
                </patternFill>
              </fill>
            </x14:dxf>
          </x14:cfRule>
          <x14:cfRule type="containsText" priority="8215" operator="containsText" id="{D70EB02B-57A8-422E-957C-85B08C81FB4B}">
            <xm:f>NOT(ISERROR(SEARCH('Listados Datos'!$T$4,AW367)))</xm:f>
            <xm:f>'Listados Datos'!$T$4</xm:f>
            <x14:dxf>
              <font>
                <b/>
                <i val="0"/>
                <color theme="0"/>
              </font>
              <fill>
                <patternFill>
                  <bgColor rgb="FFE26B0A"/>
                </patternFill>
              </fill>
            </x14:dxf>
          </x14:cfRule>
          <x14:cfRule type="containsText" priority="8216" operator="containsText" id="{85468434-6A4E-4D54-A41C-137C14664FCD}">
            <xm:f>NOT(ISERROR(SEARCH('Listados Datos'!$T$5,AW367)))</xm:f>
            <xm:f>'Listados Datos'!$T$5</xm:f>
            <x14:dxf>
              <font>
                <b/>
                <i val="0"/>
                <color auto="1"/>
              </font>
              <fill>
                <patternFill>
                  <bgColor rgb="FFFFFF00"/>
                </patternFill>
              </fill>
            </x14:dxf>
          </x14:cfRule>
          <x14:cfRule type="containsText" priority="8217" operator="containsText" id="{540EC26C-6B0F-409D-B2C0-E417BF6CE84F}">
            <xm:f>NOT(ISERROR(SEARCH('Listados Datos'!$T$6,AW367)))</xm:f>
            <xm:f>'Listados Datos'!$T$6</xm:f>
            <x14:dxf>
              <font>
                <b/>
                <i val="0"/>
              </font>
              <fill>
                <patternFill>
                  <bgColor rgb="FF92D050"/>
                </patternFill>
              </fill>
            </x14:dxf>
          </x14:cfRule>
          <xm:sqref>AW367</xm:sqref>
        </x14:conditionalFormatting>
        <x14:conditionalFormatting xmlns:xm="http://schemas.microsoft.com/office/excel/2006/main">
          <x14:cfRule type="containsText" priority="8162" operator="containsText" id="{38A99607-34A7-479D-A279-9F9D3AF91B92}">
            <xm:f>NOT(ISERROR(SEARCH('Listados Datos'!$P$3,AU368)))</xm:f>
            <xm:f>'Listados Datos'!$P$3</xm:f>
            <x14:dxf>
              <fill>
                <patternFill>
                  <bgColor rgb="FF99CC00"/>
                </patternFill>
              </fill>
            </x14:dxf>
          </x14:cfRule>
          <x14:cfRule type="containsText" priority="8163" operator="containsText" id="{FB63CBDD-5F80-4A4C-AE29-609EAFA5BD43}">
            <xm:f>NOT(ISERROR(SEARCH('Listados Datos'!$P$4,AU368)))</xm:f>
            <xm:f>'Listados Datos'!$P$4</xm:f>
            <x14:dxf>
              <fill>
                <patternFill>
                  <bgColor rgb="FF33CC33"/>
                </patternFill>
              </fill>
            </x14:dxf>
          </x14:cfRule>
          <x14:cfRule type="containsText" priority="8164" operator="containsText" id="{336843B4-B425-44A8-B400-D2B7C3F55CB4}">
            <xm:f>NOT(ISERROR(SEARCH('Listados Datos'!$P$5,AU368)))</xm:f>
            <xm:f>'Listados Datos'!$P$5</xm:f>
            <x14:dxf>
              <fill>
                <patternFill>
                  <bgColor rgb="FFFFFF00"/>
                </patternFill>
              </fill>
            </x14:dxf>
          </x14:cfRule>
          <x14:cfRule type="containsText" priority="8165" operator="containsText" id="{219925B1-A6DF-495F-A637-0EA507F0CD86}">
            <xm:f>NOT(ISERROR(SEARCH('Listados Datos'!$P$6,AU368)))</xm:f>
            <xm:f>'Listados Datos'!$P$6</xm:f>
            <x14:dxf>
              <fill>
                <patternFill>
                  <bgColor rgb="FFFFC000"/>
                </patternFill>
              </fill>
            </x14:dxf>
          </x14:cfRule>
          <x14:cfRule type="containsText" priority="8166" operator="containsText" id="{DB6C6D32-7AFC-45AF-A6D6-1EFBB02E9CC1}">
            <xm:f>NOT(ISERROR(SEARCH('Listados Datos'!$P$7,AU368)))</xm:f>
            <xm:f>'Listados Datos'!$P$7</xm:f>
            <x14:dxf>
              <fill>
                <patternFill>
                  <bgColor rgb="FFFF0000"/>
                </patternFill>
              </fill>
            </x14:dxf>
          </x14:cfRule>
          <xm:sqref>AU368</xm:sqref>
        </x14:conditionalFormatting>
        <x14:conditionalFormatting xmlns:xm="http://schemas.microsoft.com/office/excel/2006/main">
          <x14:cfRule type="containsText" priority="8200" operator="containsText" id="{AB0B4230-ACDD-4448-BB0A-65409E13CAC1}">
            <xm:f>NOT(ISERROR(SEARCH('Listados Datos'!$T$3,AE368)))</xm:f>
            <xm:f>'Listados Datos'!$T$3</xm:f>
            <x14:dxf>
              <fill>
                <patternFill patternType="solid">
                  <bgColor rgb="FFC00000"/>
                </patternFill>
              </fill>
            </x14:dxf>
          </x14:cfRule>
          <x14:cfRule type="containsText" priority="8201" operator="containsText" id="{D198CD5D-6DA8-47CF-8FB2-0BCE7B14C367}">
            <xm:f>NOT(ISERROR(SEARCH('Listados Datos'!$T$4,AE368)))</xm:f>
            <xm:f>'Listados Datos'!$T$4</xm:f>
            <x14:dxf>
              <font>
                <b/>
                <i val="0"/>
                <color theme="0"/>
              </font>
              <fill>
                <patternFill>
                  <bgColor rgb="FFE26B0A"/>
                </patternFill>
              </fill>
            </x14:dxf>
          </x14:cfRule>
          <x14:cfRule type="containsText" priority="8202" operator="containsText" id="{3E7D762C-6887-4818-B31D-D85495FB793C}">
            <xm:f>NOT(ISERROR(SEARCH('Listados Datos'!$T$5,AE368)))</xm:f>
            <xm:f>'Listados Datos'!$T$5</xm:f>
            <x14:dxf>
              <font>
                <b/>
                <i val="0"/>
                <color auto="1"/>
              </font>
              <fill>
                <patternFill>
                  <bgColor rgb="FFFFFF00"/>
                </patternFill>
              </fill>
            </x14:dxf>
          </x14:cfRule>
          <x14:cfRule type="containsText" priority="8203" operator="containsText" id="{09CE2A0F-28CD-40A9-AEB6-6A123CAE8E56}">
            <xm:f>NOT(ISERROR(SEARCH('Listados Datos'!$T$6,AE368)))</xm:f>
            <xm:f>'Listados Datos'!$T$6</xm:f>
            <x14:dxf>
              <font>
                <b/>
                <i val="0"/>
              </font>
              <fill>
                <patternFill>
                  <bgColor rgb="FF92D050"/>
                </patternFill>
              </fill>
            </x14:dxf>
          </x14:cfRule>
          <xm:sqref>AE368:AF368</xm:sqref>
        </x14:conditionalFormatting>
        <x14:conditionalFormatting xmlns:xm="http://schemas.microsoft.com/office/excel/2006/main">
          <x14:cfRule type="containsText" priority="8196" operator="containsText" id="{17AAD0A3-B428-454A-9D5A-410C75AB1841}">
            <xm:f>NOT(ISERROR(SEARCH('Listados Datos'!$T$3,AA368)))</xm:f>
            <xm:f>'Listados Datos'!$T$3</xm:f>
            <x14:dxf>
              <fill>
                <patternFill patternType="solid">
                  <bgColor rgb="FFC00000"/>
                </patternFill>
              </fill>
            </x14:dxf>
          </x14:cfRule>
          <x14:cfRule type="containsText" priority="8197" operator="containsText" id="{7EDC6CD0-EA75-4F80-AB62-BC075020DDC4}">
            <xm:f>NOT(ISERROR(SEARCH('Listados Datos'!$T$4,AA368)))</xm:f>
            <xm:f>'Listados Datos'!$T$4</xm:f>
            <x14:dxf>
              <font>
                <b/>
                <i val="0"/>
                <color theme="0"/>
              </font>
              <fill>
                <patternFill>
                  <bgColor rgb="FFE26B0A"/>
                </patternFill>
              </fill>
            </x14:dxf>
          </x14:cfRule>
          <x14:cfRule type="containsText" priority="8198" operator="containsText" id="{18C59B49-9D6C-450C-BD13-3601A502082E}">
            <xm:f>NOT(ISERROR(SEARCH('Listados Datos'!$T$5,AA368)))</xm:f>
            <xm:f>'Listados Datos'!$T$5</xm:f>
            <x14:dxf>
              <font>
                <b/>
                <i val="0"/>
                <color auto="1"/>
              </font>
              <fill>
                <patternFill>
                  <bgColor rgb="FFFFFF00"/>
                </patternFill>
              </fill>
            </x14:dxf>
          </x14:cfRule>
          <x14:cfRule type="containsText" priority="8199" operator="containsText" id="{918F8F62-7C02-413D-BACF-519719DDECB2}">
            <xm:f>NOT(ISERROR(SEARCH('Listados Datos'!$T$6,AA368)))</xm:f>
            <xm:f>'Listados Datos'!$T$6</xm:f>
            <x14:dxf>
              <font>
                <b/>
                <i val="0"/>
              </font>
              <fill>
                <patternFill>
                  <bgColor rgb="FF92D050"/>
                </patternFill>
              </fill>
            </x14:dxf>
          </x14:cfRule>
          <xm:sqref>AA368</xm:sqref>
        </x14:conditionalFormatting>
        <x14:conditionalFormatting xmlns:xm="http://schemas.microsoft.com/office/excel/2006/main">
          <x14:cfRule type="containsText" priority="8186" operator="containsText" id="{34A533BA-8E82-4B52-B480-E632DB656F21}">
            <xm:f>NOT(ISERROR(SEARCH('Listados Datos'!$P$3,Y368)))</xm:f>
            <xm:f>'Listados Datos'!$P$3</xm:f>
            <x14:dxf>
              <fill>
                <patternFill>
                  <bgColor rgb="FF99CC00"/>
                </patternFill>
              </fill>
            </x14:dxf>
          </x14:cfRule>
          <x14:cfRule type="containsText" priority="8187" operator="containsText" id="{1621BE34-D95A-4A37-BAD6-4B2E0DA1406F}">
            <xm:f>NOT(ISERROR(SEARCH('Listados Datos'!$P$4,Y368)))</xm:f>
            <xm:f>'Listados Datos'!$P$4</xm:f>
            <x14:dxf>
              <fill>
                <patternFill>
                  <bgColor rgb="FF33CC33"/>
                </patternFill>
              </fill>
            </x14:dxf>
          </x14:cfRule>
          <x14:cfRule type="containsText" priority="8188" operator="containsText" id="{1D93E19B-34AE-4373-9E53-3DB22E78A7CA}">
            <xm:f>NOT(ISERROR(SEARCH('Listados Datos'!$P$5,Y368)))</xm:f>
            <xm:f>'Listados Datos'!$P$5</xm:f>
            <x14:dxf>
              <fill>
                <patternFill>
                  <bgColor rgb="FFFFFF00"/>
                </patternFill>
              </fill>
            </x14:dxf>
          </x14:cfRule>
          <x14:cfRule type="containsText" priority="8189" operator="containsText" id="{DBC14029-E600-4C04-98E5-FCE65C659693}">
            <xm:f>NOT(ISERROR(SEARCH('Listados Datos'!$P$6,Y368)))</xm:f>
            <xm:f>'Listados Datos'!$P$6</xm:f>
            <x14:dxf>
              <fill>
                <patternFill>
                  <bgColor rgb="FFFFC000"/>
                </patternFill>
              </fill>
            </x14:dxf>
          </x14:cfRule>
          <x14:cfRule type="containsText" priority="8190" operator="containsText" id="{6E47321C-6E03-4047-83BD-FC02EF30990D}">
            <xm:f>NOT(ISERROR(SEARCH('Listados Datos'!$P$7,Y368)))</xm:f>
            <xm:f>'Listados Datos'!$P$7</xm:f>
            <x14:dxf>
              <fill>
                <patternFill>
                  <bgColor rgb="FFFF0000"/>
                </patternFill>
              </fill>
            </x14:dxf>
          </x14:cfRule>
          <xm:sqref>Y368</xm:sqref>
        </x14:conditionalFormatting>
        <x14:conditionalFormatting xmlns:xm="http://schemas.microsoft.com/office/excel/2006/main">
          <x14:cfRule type="containsText" priority="8172" operator="containsText" id="{B14775CC-EC31-4557-B401-9E0DFA327F9D}">
            <xm:f>NOT(ISERROR(SEARCH('Listados Datos'!$T$3,AW368)))</xm:f>
            <xm:f>'Listados Datos'!$T$3</xm:f>
            <x14:dxf>
              <fill>
                <patternFill patternType="solid">
                  <bgColor rgb="FFC00000"/>
                </patternFill>
              </fill>
            </x14:dxf>
          </x14:cfRule>
          <x14:cfRule type="containsText" priority="8173" operator="containsText" id="{4A463187-5A01-4355-BAF2-CA1232F55943}">
            <xm:f>NOT(ISERROR(SEARCH('Listados Datos'!$T$4,AW368)))</xm:f>
            <xm:f>'Listados Datos'!$T$4</xm:f>
            <x14:dxf>
              <font>
                <b/>
                <i val="0"/>
                <color theme="0"/>
              </font>
              <fill>
                <patternFill>
                  <bgColor rgb="FFE26B0A"/>
                </patternFill>
              </fill>
            </x14:dxf>
          </x14:cfRule>
          <x14:cfRule type="containsText" priority="8174" operator="containsText" id="{384A1F2D-EB5E-4BB3-83D8-F1B68F5333F6}">
            <xm:f>NOT(ISERROR(SEARCH('Listados Datos'!$T$5,AW368)))</xm:f>
            <xm:f>'Listados Datos'!$T$5</xm:f>
            <x14:dxf>
              <font>
                <b/>
                <i val="0"/>
                <color auto="1"/>
              </font>
              <fill>
                <patternFill>
                  <bgColor rgb="FFFFFF00"/>
                </patternFill>
              </fill>
            </x14:dxf>
          </x14:cfRule>
          <x14:cfRule type="containsText" priority="8175" operator="containsText" id="{19B3DC14-C3AE-473F-9C07-A5965E8B80FC}">
            <xm:f>NOT(ISERROR(SEARCH('Listados Datos'!$T$6,AW368)))</xm:f>
            <xm:f>'Listados Datos'!$T$6</xm:f>
            <x14:dxf>
              <font>
                <b/>
                <i val="0"/>
              </font>
              <fill>
                <patternFill>
                  <bgColor rgb="FF92D050"/>
                </patternFill>
              </fill>
            </x14:dxf>
          </x14:cfRule>
          <xm:sqref>AW368</xm:sqref>
        </x14:conditionalFormatting>
        <x14:conditionalFormatting xmlns:xm="http://schemas.microsoft.com/office/excel/2006/main">
          <x14:cfRule type="containsText" priority="8026" operator="containsText" id="{1C473811-FCB8-4F69-82AF-958982E1A256}">
            <xm:f>NOT(ISERROR(SEARCH('Listados Datos'!$P$3,AU361)))</xm:f>
            <xm:f>'Listados Datos'!$P$3</xm:f>
            <x14:dxf>
              <fill>
                <patternFill>
                  <bgColor rgb="FF99CC00"/>
                </patternFill>
              </fill>
            </x14:dxf>
          </x14:cfRule>
          <x14:cfRule type="containsText" priority="8027" operator="containsText" id="{39B80264-20CB-4A8A-9FB0-5B4E801B159D}">
            <xm:f>NOT(ISERROR(SEARCH('Listados Datos'!$P$4,AU361)))</xm:f>
            <xm:f>'Listados Datos'!$P$4</xm:f>
            <x14:dxf>
              <fill>
                <patternFill>
                  <bgColor rgb="FF33CC33"/>
                </patternFill>
              </fill>
            </x14:dxf>
          </x14:cfRule>
          <x14:cfRule type="containsText" priority="8028" operator="containsText" id="{F0134592-767C-4D8C-AFA9-6227B275DE38}">
            <xm:f>NOT(ISERROR(SEARCH('Listados Datos'!$P$5,AU361)))</xm:f>
            <xm:f>'Listados Datos'!$P$5</xm:f>
            <x14:dxf>
              <fill>
                <patternFill>
                  <bgColor rgb="FFFFFF00"/>
                </patternFill>
              </fill>
            </x14:dxf>
          </x14:cfRule>
          <x14:cfRule type="containsText" priority="8029" operator="containsText" id="{486C9169-B676-4588-8E47-B8B899EB2CF2}">
            <xm:f>NOT(ISERROR(SEARCH('Listados Datos'!$P$6,AU361)))</xm:f>
            <xm:f>'Listados Datos'!$P$6</xm:f>
            <x14:dxf>
              <fill>
                <patternFill>
                  <bgColor rgb="FFFFC000"/>
                </patternFill>
              </fill>
            </x14:dxf>
          </x14:cfRule>
          <x14:cfRule type="containsText" priority="8030" operator="containsText" id="{04E62C97-6853-415A-AD20-9D6D685906DC}">
            <xm:f>NOT(ISERROR(SEARCH('Listados Datos'!$P$7,AU361)))</xm:f>
            <xm:f>'Listados Datos'!$P$7</xm:f>
            <x14:dxf>
              <fill>
                <patternFill>
                  <bgColor rgb="FFFF0000"/>
                </patternFill>
              </fill>
            </x14:dxf>
          </x14:cfRule>
          <xm:sqref>AU361</xm:sqref>
        </x14:conditionalFormatting>
        <x14:conditionalFormatting xmlns:xm="http://schemas.microsoft.com/office/excel/2006/main">
          <x14:cfRule type="containsText" priority="8092" operator="containsText" id="{4881320F-51A9-4175-9DE0-0C8F454FBCFA}">
            <xm:f>NOT(ISERROR(SEARCH('Listados Datos'!$T$3,AW363)))</xm:f>
            <xm:f>'Listados Datos'!$T$3</xm:f>
            <x14:dxf>
              <fill>
                <patternFill patternType="solid">
                  <bgColor rgb="FFC00000"/>
                </patternFill>
              </fill>
            </x14:dxf>
          </x14:cfRule>
          <x14:cfRule type="containsText" priority="8093" operator="containsText" id="{C9173266-FFA5-4026-A4E0-4E1508897520}">
            <xm:f>NOT(ISERROR(SEARCH('Listados Datos'!$T$4,AW363)))</xm:f>
            <xm:f>'Listados Datos'!$T$4</xm:f>
            <x14:dxf>
              <font>
                <b/>
                <i val="0"/>
                <color theme="0"/>
              </font>
              <fill>
                <patternFill>
                  <bgColor rgb="FFE26B0A"/>
                </patternFill>
              </fill>
            </x14:dxf>
          </x14:cfRule>
          <x14:cfRule type="containsText" priority="8094" operator="containsText" id="{DD55781D-F83D-46AE-8D56-DD70081AF22A}">
            <xm:f>NOT(ISERROR(SEARCH('Listados Datos'!$T$5,AW363)))</xm:f>
            <xm:f>'Listados Datos'!$T$5</xm:f>
            <x14:dxf>
              <font>
                <b/>
                <i val="0"/>
                <color auto="1"/>
              </font>
              <fill>
                <patternFill>
                  <bgColor rgb="FFFFFF00"/>
                </patternFill>
              </fill>
            </x14:dxf>
          </x14:cfRule>
          <x14:cfRule type="containsText" priority="8095" operator="containsText" id="{F247362C-AA63-44FF-9316-7EFEAD649E4D}">
            <xm:f>NOT(ISERROR(SEARCH('Listados Datos'!$T$6,AW363)))</xm:f>
            <xm:f>'Listados Datos'!$T$6</xm:f>
            <x14:dxf>
              <font>
                <b/>
                <i val="0"/>
              </font>
              <fill>
                <patternFill>
                  <bgColor rgb="FF92D050"/>
                </patternFill>
              </fill>
            </x14:dxf>
          </x14:cfRule>
          <xm:sqref>AW363</xm:sqref>
        </x14:conditionalFormatting>
        <x14:conditionalFormatting xmlns:xm="http://schemas.microsoft.com/office/excel/2006/main">
          <x14:cfRule type="containsText" priority="8082" operator="containsText" id="{F056E25D-6F5F-4A62-B2F3-FB8DC01E7D9A}">
            <xm:f>NOT(ISERROR(SEARCH('Listados Datos'!$P$3,AU363)))</xm:f>
            <xm:f>'Listados Datos'!$P$3</xm:f>
            <x14:dxf>
              <fill>
                <patternFill>
                  <bgColor rgb="FF99CC00"/>
                </patternFill>
              </fill>
            </x14:dxf>
          </x14:cfRule>
          <x14:cfRule type="containsText" priority="8083" operator="containsText" id="{98795F6C-5FAB-43CE-801D-3969B5CFF849}">
            <xm:f>NOT(ISERROR(SEARCH('Listados Datos'!$P$4,AU363)))</xm:f>
            <xm:f>'Listados Datos'!$P$4</xm:f>
            <x14:dxf>
              <fill>
                <patternFill>
                  <bgColor rgb="FF33CC33"/>
                </patternFill>
              </fill>
            </x14:dxf>
          </x14:cfRule>
          <x14:cfRule type="containsText" priority="8084" operator="containsText" id="{06426866-D480-4F8C-9811-79617830FD87}">
            <xm:f>NOT(ISERROR(SEARCH('Listados Datos'!$P$5,AU363)))</xm:f>
            <xm:f>'Listados Datos'!$P$5</xm:f>
            <x14:dxf>
              <fill>
                <patternFill>
                  <bgColor rgb="FFFFFF00"/>
                </patternFill>
              </fill>
            </x14:dxf>
          </x14:cfRule>
          <x14:cfRule type="containsText" priority="8085" operator="containsText" id="{C4FEBAB9-A88D-4F0D-B4EB-D16AD21F2174}">
            <xm:f>NOT(ISERROR(SEARCH('Listados Datos'!$P$6,AU363)))</xm:f>
            <xm:f>'Listados Datos'!$P$6</xm:f>
            <x14:dxf>
              <fill>
                <patternFill>
                  <bgColor rgb="FFFFC000"/>
                </patternFill>
              </fill>
            </x14:dxf>
          </x14:cfRule>
          <x14:cfRule type="containsText" priority="8086" operator="containsText" id="{EBB49175-B8CC-4D86-9BC9-46713ED26D67}">
            <xm:f>NOT(ISERROR(SEARCH('Listados Datos'!$P$7,AU363)))</xm:f>
            <xm:f>'Listados Datos'!$P$7</xm:f>
            <x14:dxf>
              <fill>
                <patternFill>
                  <bgColor rgb="FFFF0000"/>
                </patternFill>
              </fill>
            </x14:dxf>
          </x14:cfRule>
          <xm:sqref>AU363</xm:sqref>
        </x14:conditionalFormatting>
        <x14:conditionalFormatting xmlns:xm="http://schemas.microsoft.com/office/excel/2006/main">
          <x14:cfRule type="containsText" priority="8050" operator="containsText" id="{7FA67D34-7923-4817-90FE-E8B3F251C893}">
            <xm:f>NOT(ISERROR(SEARCH('Listados Datos'!$T$3,AW360)))</xm:f>
            <xm:f>'Listados Datos'!$T$3</xm:f>
            <x14:dxf>
              <fill>
                <patternFill patternType="solid">
                  <bgColor rgb="FFC00000"/>
                </patternFill>
              </fill>
            </x14:dxf>
          </x14:cfRule>
          <x14:cfRule type="containsText" priority="8051" operator="containsText" id="{742DCF9E-578B-46CD-9257-DE11EBD31102}">
            <xm:f>NOT(ISERROR(SEARCH('Listados Datos'!$T$4,AW360)))</xm:f>
            <xm:f>'Listados Datos'!$T$4</xm:f>
            <x14:dxf>
              <font>
                <b/>
                <i val="0"/>
                <color theme="0"/>
              </font>
              <fill>
                <patternFill>
                  <bgColor rgb="FFE26B0A"/>
                </patternFill>
              </fill>
            </x14:dxf>
          </x14:cfRule>
          <x14:cfRule type="containsText" priority="8052" operator="containsText" id="{E97CC6C4-99B6-46C1-B400-59F83372B9ED}">
            <xm:f>NOT(ISERROR(SEARCH('Listados Datos'!$T$5,AW360)))</xm:f>
            <xm:f>'Listados Datos'!$T$5</xm:f>
            <x14:dxf>
              <font>
                <b/>
                <i val="0"/>
                <color auto="1"/>
              </font>
              <fill>
                <patternFill>
                  <bgColor rgb="FFFFFF00"/>
                </patternFill>
              </fill>
            </x14:dxf>
          </x14:cfRule>
          <x14:cfRule type="containsText" priority="8053" operator="containsText" id="{B3A2F0EA-E803-4FA2-9731-8D714F81FF23}">
            <xm:f>NOT(ISERROR(SEARCH('Listados Datos'!$T$6,AW360)))</xm:f>
            <xm:f>'Listados Datos'!$T$6</xm:f>
            <x14:dxf>
              <font>
                <b/>
                <i val="0"/>
              </font>
              <fill>
                <patternFill>
                  <bgColor rgb="FF92D050"/>
                </patternFill>
              </fill>
            </x14:dxf>
          </x14:cfRule>
          <xm:sqref>AW360</xm:sqref>
        </x14:conditionalFormatting>
        <x14:conditionalFormatting xmlns:xm="http://schemas.microsoft.com/office/excel/2006/main">
          <x14:cfRule type="containsText" priority="8040" operator="containsText" id="{11725C1D-0ACB-409D-A77A-C123C3D7D273}">
            <xm:f>NOT(ISERROR(SEARCH('Listados Datos'!$P$3,AU360)))</xm:f>
            <xm:f>'Listados Datos'!$P$3</xm:f>
            <x14:dxf>
              <fill>
                <patternFill>
                  <bgColor rgb="FF99CC00"/>
                </patternFill>
              </fill>
            </x14:dxf>
          </x14:cfRule>
          <x14:cfRule type="containsText" priority="8041" operator="containsText" id="{852BE4EE-B60A-451F-A159-9A9588687039}">
            <xm:f>NOT(ISERROR(SEARCH('Listados Datos'!$P$4,AU360)))</xm:f>
            <xm:f>'Listados Datos'!$P$4</xm:f>
            <x14:dxf>
              <fill>
                <patternFill>
                  <bgColor rgb="FF33CC33"/>
                </patternFill>
              </fill>
            </x14:dxf>
          </x14:cfRule>
          <x14:cfRule type="containsText" priority="8042" operator="containsText" id="{1DBB26FD-EE24-4BCD-9791-D7E443A2EA42}">
            <xm:f>NOT(ISERROR(SEARCH('Listados Datos'!$P$5,AU360)))</xm:f>
            <xm:f>'Listados Datos'!$P$5</xm:f>
            <x14:dxf>
              <fill>
                <patternFill>
                  <bgColor rgb="FFFFFF00"/>
                </patternFill>
              </fill>
            </x14:dxf>
          </x14:cfRule>
          <x14:cfRule type="containsText" priority="8043" operator="containsText" id="{D725310D-A931-47E3-9F0B-58E2D3E3FE64}">
            <xm:f>NOT(ISERROR(SEARCH('Listados Datos'!$P$6,AU360)))</xm:f>
            <xm:f>'Listados Datos'!$P$6</xm:f>
            <x14:dxf>
              <fill>
                <patternFill>
                  <bgColor rgb="FFFFC000"/>
                </patternFill>
              </fill>
            </x14:dxf>
          </x14:cfRule>
          <x14:cfRule type="containsText" priority="8044" operator="containsText" id="{6BE417D7-2AA2-4D25-969D-841C4786CD72}">
            <xm:f>NOT(ISERROR(SEARCH('Listados Datos'!$P$7,AU360)))</xm:f>
            <xm:f>'Listados Datos'!$P$7</xm:f>
            <x14:dxf>
              <fill>
                <patternFill>
                  <bgColor rgb="FFFF0000"/>
                </patternFill>
              </fill>
            </x14:dxf>
          </x14:cfRule>
          <xm:sqref>AU360</xm:sqref>
        </x14:conditionalFormatting>
        <x14:conditionalFormatting xmlns:xm="http://schemas.microsoft.com/office/excel/2006/main">
          <x14:cfRule type="containsText" priority="8158" operator="containsText" id="{EF199AE4-37CE-470B-982A-D922CA2CB1E8}">
            <xm:f>NOT(ISERROR(SEARCH('Listados Datos'!$T$3,AE358)))</xm:f>
            <xm:f>'Listados Datos'!$T$3</xm:f>
            <x14:dxf>
              <fill>
                <patternFill patternType="solid">
                  <bgColor rgb="FFC00000"/>
                </patternFill>
              </fill>
            </x14:dxf>
          </x14:cfRule>
          <x14:cfRule type="containsText" priority="8159" operator="containsText" id="{7074D951-43BD-40D9-ADD7-8EB8942825D3}">
            <xm:f>NOT(ISERROR(SEARCH('Listados Datos'!$T$4,AE358)))</xm:f>
            <xm:f>'Listados Datos'!$T$4</xm:f>
            <x14:dxf>
              <font>
                <b/>
                <i val="0"/>
                <color theme="0"/>
              </font>
              <fill>
                <patternFill>
                  <bgColor rgb="FFE26B0A"/>
                </patternFill>
              </fill>
            </x14:dxf>
          </x14:cfRule>
          <x14:cfRule type="containsText" priority="8160" operator="containsText" id="{32ADC236-ECA0-43B9-9CEC-BD52B8D4C822}">
            <xm:f>NOT(ISERROR(SEARCH('Listados Datos'!$T$5,AE358)))</xm:f>
            <xm:f>'Listados Datos'!$T$5</xm:f>
            <x14:dxf>
              <font>
                <b/>
                <i val="0"/>
                <color auto="1"/>
              </font>
              <fill>
                <patternFill>
                  <bgColor rgb="FFFFFF00"/>
                </patternFill>
              </fill>
            </x14:dxf>
          </x14:cfRule>
          <x14:cfRule type="containsText" priority="8161" operator="containsText" id="{56AF5B9E-1EFE-49CB-9710-147ABED7E9D7}">
            <xm:f>NOT(ISERROR(SEARCH('Listados Datos'!$T$6,AE358)))</xm:f>
            <xm:f>'Listados Datos'!$T$6</xm:f>
            <x14:dxf>
              <font>
                <b/>
                <i val="0"/>
              </font>
              <fill>
                <patternFill>
                  <bgColor rgb="FF92D050"/>
                </patternFill>
              </fill>
            </x14:dxf>
          </x14:cfRule>
          <xm:sqref>AE358:AF359 AE363:AF363</xm:sqref>
        </x14:conditionalFormatting>
        <x14:conditionalFormatting xmlns:xm="http://schemas.microsoft.com/office/excel/2006/main">
          <x14:cfRule type="containsText" priority="8154" operator="containsText" id="{DC183C82-B02D-454D-921C-B435C0EE1FE0}">
            <xm:f>NOT(ISERROR(SEARCH('Listados Datos'!$T$3,AA358)))</xm:f>
            <xm:f>'Listados Datos'!$T$3</xm:f>
            <x14:dxf>
              <fill>
                <patternFill patternType="solid">
                  <bgColor rgb="FFC00000"/>
                </patternFill>
              </fill>
            </x14:dxf>
          </x14:cfRule>
          <x14:cfRule type="containsText" priority="8155" operator="containsText" id="{ED5488C7-36B1-493D-883E-4D8EF0562BEC}">
            <xm:f>NOT(ISERROR(SEARCH('Listados Datos'!$T$4,AA358)))</xm:f>
            <xm:f>'Listados Datos'!$T$4</xm:f>
            <x14:dxf>
              <font>
                <b/>
                <i val="0"/>
                <color theme="0"/>
              </font>
              <fill>
                <patternFill>
                  <bgColor rgb="FFE26B0A"/>
                </patternFill>
              </fill>
            </x14:dxf>
          </x14:cfRule>
          <x14:cfRule type="containsText" priority="8156" operator="containsText" id="{861C83E2-28BE-455F-98A1-CE767A3A0A79}">
            <xm:f>NOT(ISERROR(SEARCH('Listados Datos'!$T$5,AA358)))</xm:f>
            <xm:f>'Listados Datos'!$T$5</xm:f>
            <x14:dxf>
              <font>
                <b/>
                <i val="0"/>
                <color auto="1"/>
              </font>
              <fill>
                <patternFill>
                  <bgColor rgb="FFFFFF00"/>
                </patternFill>
              </fill>
            </x14:dxf>
          </x14:cfRule>
          <x14:cfRule type="containsText" priority="8157" operator="containsText" id="{FA53D8F9-0B31-4945-A766-15272270B85D}">
            <xm:f>NOT(ISERROR(SEARCH('Listados Datos'!$T$6,AA358)))</xm:f>
            <xm:f>'Listados Datos'!$T$6</xm:f>
            <x14:dxf>
              <font>
                <b/>
                <i val="0"/>
              </font>
              <fill>
                <patternFill>
                  <bgColor rgb="FF92D050"/>
                </patternFill>
              </fill>
            </x14:dxf>
          </x14:cfRule>
          <xm:sqref>AA358:AA359</xm:sqref>
        </x14:conditionalFormatting>
        <x14:conditionalFormatting xmlns:xm="http://schemas.microsoft.com/office/excel/2006/main">
          <x14:cfRule type="containsText" priority="8144" operator="containsText" id="{989A606E-BA78-4252-91B1-0BDD98A12647}">
            <xm:f>NOT(ISERROR(SEARCH('Listados Datos'!$P$3,Y358)))</xm:f>
            <xm:f>'Listados Datos'!$P$3</xm:f>
            <x14:dxf>
              <fill>
                <patternFill>
                  <bgColor rgb="FF99CC00"/>
                </patternFill>
              </fill>
            </x14:dxf>
          </x14:cfRule>
          <x14:cfRule type="containsText" priority="8145" operator="containsText" id="{30640ABE-F9F8-4517-B41B-138B856C74B0}">
            <xm:f>NOT(ISERROR(SEARCH('Listados Datos'!$P$4,Y358)))</xm:f>
            <xm:f>'Listados Datos'!$P$4</xm:f>
            <x14:dxf>
              <fill>
                <patternFill>
                  <bgColor rgb="FF33CC33"/>
                </patternFill>
              </fill>
            </x14:dxf>
          </x14:cfRule>
          <x14:cfRule type="containsText" priority="8146" operator="containsText" id="{9DBCF7BC-9303-4441-B9DD-C515BB750C7E}">
            <xm:f>NOT(ISERROR(SEARCH('Listados Datos'!$P$5,Y358)))</xm:f>
            <xm:f>'Listados Datos'!$P$5</xm:f>
            <x14:dxf>
              <fill>
                <patternFill>
                  <bgColor rgb="FFFFFF00"/>
                </patternFill>
              </fill>
            </x14:dxf>
          </x14:cfRule>
          <x14:cfRule type="containsText" priority="8147" operator="containsText" id="{7FE70462-0AF7-480C-AABC-C9DC3F3E1902}">
            <xm:f>NOT(ISERROR(SEARCH('Listados Datos'!$P$6,Y358)))</xm:f>
            <xm:f>'Listados Datos'!$P$6</xm:f>
            <x14:dxf>
              <fill>
                <patternFill>
                  <bgColor rgb="FFFFC000"/>
                </patternFill>
              </fill>
            </x14:dxf>
          </x14:cfRule>
          <x14:cfRule type="containsText" priority="8148" operator="containsText" id="{F870860A-79C1-4F45-BAE9-A80961BD5BC1}">
            <xm:f>NOT(ISERROR(SEARCH('Listados Datos'!$P$7,Y358)))</xm:f>
            <xm:f>'Listados Datos'!$P$7</xm:f>
            <x14:dxf>
              <fill>
                <patternFill>
                  <bgColor rgb="FFFF0000"/>
                </patternFill>
              </fill>
            </x14:dxf>
          </x14:cfRule>
          <xm:sqref>Y358:Y359</xm:sqref>
        </x14:conditionalFormatting>
        <x14:conditionalFormatting xmlns:xm="http://schemas.microsoft.com/office/excel/2006/main">
          <x14:cfRule type="containsText" priority="8120" operator="containsText" id="{EF3EEA92-0734-4258-B9EF-0299190110EA}">
            <xm:f>NOT(ISERROR(SEARCH('Listados Datos'!$T$3,AW358)))</xm:f>
            <xm:f>'Listados Datos'!$T$3</xm:f>
            <x14:dxf>
              <fill>
                <patternFill patternType="solid">
                  <bgColor rgb="FFC00000"/>
                </patternFill>
              </fill>
            </x14:dxf>
          </x14:cfRule>
          <x14:cfRule type="containsText" priority="8121" operator="containsText" id="{EBAB735C-4E9D-496F-8A76-46B1B45746C6}">
            <xm:f>NOT(ISERROR(SEARCH('Listados Datos'!$T$4,AW358)))</xm:f>
            <xm:f>'Listados Datos'!$T$4</xm:f>
            <x14:dxf>
              <font>
                <b/>
                <i val="0"/>
                <color theme="0"/>
              </font>
              <fill>
                <patternFill>
                  <bgColor rgb="FFE26B0A"/>
                </patternFill>
              </fill>
            </x14:dxf>
          </x14:cfRule>
          <x14:cfRule type="containsText" priority="8122" operator="containsText" id="{607D157B-B9E5-4EA3-8EEE-2FDF63EDC906}">
            <xm:f>NOT(ISERROR(SEARCH('Listados Datos'!$T$5,AW358)))</xm:f>
            <xm:f>'Listados Datos'!$T$5</xm:f>
            <x14:dxf>
              <font>
                <b/>
                <i val="0"/>
                <color auto="1"/>
              </font>
              <fill>
                <patternFill>
                  <bgColor rgb="FFFFFF00"/>
                </patternFill>
              </fill>
            </x14:dxf>
          </x14:cfRule>
          <x14:cfRule type="containsText" priority="8123" operator="containsText" id="{930EE9F2-7226-4A04-B5E1-05D19F0F58B2}">
            <xm:f>NOT(ISERROR(SEARCH('Listados Datos'!$T$6,AW358)))</xm:f>
            <xm:f>'Listados Datos'!$T$6</xm:f>
            <x14:dxf>
              <font>
                <b/>
                <i val="0"/>
              </font>
              <fill>
                <patternFill>
                  <bgColor rgb="FF92D050"/>
                </patternFill>
              </fill>
            </x14:dxf>
          </x14:cfRule>
          <xm:sqref>AW358</xm:sqref>
        </x14:conditionalFormatting>
        <x14:conditionalFormatting xmlns:xm="http://schemas.microsoft.com/office/excel/2006/main">
          <x14:cfRule type="containsText" priority="8110" operator="containsText" id="{39EDE709-6DA3-4AA5-9342-A9688DF06C57}">
            <xm:f>NOT(ISERROR(SEARCH('Listados Datos'!$P$3,AU358)))</xm:f>
            <xm:f>'Listados Datos'!$P$3</xm:f>
            <x14:dxf>
              <fill>
                <patternFill>
                  <bgColor rgb="FF99CC00"/>
                </patternFill>
              </fill>
            </x14:dxf>
          </x14:cfRule>
          <x14:cfRule type="containsText" priority="8111" operator="containsText" id="{143D54C2-FA62-4CF8-9F2A-1AB63A29D5E5}">
            <xm:f>NOT(ISERROR(SEARCH('Listados Datos'!$P$4,AU358)))</xm:f>
            <xm:f>'Listados Datos'!$P$4</xm:f>
            <x14:dxf>
              <fill>
                <patternFill>
                  <bgColor rgb="FF33CC33"/>
                </patternFill>
              </fill>
            </x14:dxf>
          </x14:cfRule>
          <x14:cfRule type="containsText" priority="8112" operator="containsText" id="{2FF0929B-9BE4-4DA0-972F-453619FD15BE}">
            <xm:f>NOT(ISERROR(SEARCH('Listados Datos'!$P$5,AU358)))</xm:f>
            <xm:f>'Listados Datos'!$P$5</xm:f>
            <x14:dxf>
              <fill>
                <patternFill>
                  <bgColor rgb="FFFFFF00"/>
                </patternFill>
              </fill>
            </x14:dxf>
          </x14:cfRule>
          <x14:cfRule type="containsText" priority="8113" operator="containsText" id="{CE77BDDE-3B21-46CC-A6D4-860A5EF74BDD}">
            <xm:f>NOT(ISERROR(SEARCH('Listados Datos'!$P$6,AU358)))</xm:f>
            <xm:f>'Listados Datos'!$P$6</xm:f>
            <x14:dxf>
              <fill>
                <patternFill>
                  <bgColor rgb="FFFFC000"/>
                </patternFill>
              </fill>
            </x14:dxf>
          </x14:cfRule>
          <x14:cfRule type="containsText" priority="8114" operator="containsText" id="{89F7D7FA-9E09-49D1-9E4E-07BD1C8F498B}">
            <xm:f>NOT(ISERROR(SEARCH('Listados Datos'!$P$7,AU358)))</xm:f>
            <xm:f>'Listados Datos'!$P$7</xm:f>
            <x14:dxf>
              <fill>
                <patternFill>
                  <bgColor rgb="FFFF0000"/>
                </patternFill>
              </fill>
            </x14:dxf>
          </x14:cfRule>
          <xm:sqref>AU358</xm:sqref>
        </x14:conditionalFormatting>
        <x14:conditionalFormatting xmlns:xm="http://schemas.microsoft.com/office/excel/2006/main">
          <x14:cfRule type="containsText" priority="8106" operator="containsText" id="{D43CADD5-90F8-49B9-B239-0D725CC90759}">
            <xm:f>NOT(ISERROR(SEARCH('Listados Datos'!$T$3,AW359)))</xm:f>
            <xm:f>'Listados Datos'!$T$3</xm:f>
            <x14:dxf>
              <fill>
                <patternFill patternType="solid">
                  <bgColor rgb="FFC00000"/>
                </patternFill>
              </fill>
            </x14:dxf>
          </x14:cfRule>
          <x14:cfRule type="containsText" priority="8107" operator="containsText" id="{D08D937C-781F-4DA7-A500-FD271A29BE63}">
            <xm:f>NOT(ISERROR(SEARCH('Listados Datos'!$T$4,AW359)))</xm:f>
            <xm:f>'Listados Datos'!$T$4</xm:f>
            <x14:dxf>
              <font>
                <b/>
                <i val="0"/>
                <color theme="0"/>
              </font>
              <fill>
                <patternFill>
                  <bgColor rgb="FFE26B0A"/>
                </patternFill>
              </fill>
            </x14:dxf>
          </x14:cfRule>
          <x14:cfRule type="containsText" priority="8108" operator="containsText" id="{F50E614A-1212-4246-BC8A-BCEB1048DF8D}">
            <xm:f>NOT(ISERROR(SEARCH('Listados Datos'!$T$5,AW359)))</xm:f>
            <xm:f>'Listados Datos'!$T$5</xm:f>
            <x14:dxf>
              <font>
                <b/>
                <i val="0"/>
                <color auto="1"/>
              </font>
              <fill>
                <patternFill>
                  <bgColor rgb="FFFFFF00"/>
                </patternFill>
              </fill>
            </x14:dxf>
          </x14:cfRule>
          <x14:cfRule type="containsText" priority="8109" operator="containsText" id="{C62151C2-850A-4DB7-8B83-3F1B8FFE46D6}">
            <xm:f>NOT(ISERROR(SEARCH('Listados Datos'!$T$6,AW359)))</xm:f>
            <xm:f>'Listados Datos'!$T$6</xm:f>
            <x14:dxf>
              <font>
                <b/>
                <i val="0"/>
              </font>
              <fill>
                <patternFill>
                  <bgColor rgb="FF92D050"/>
                </patternFill>
              </fill>
            </x14:dxf>
          </x14:cfRule>
          <xm:sqref>AW359</xm:sqref>
        </x14:conditionalFormatting>
        <x14:conditionalFormatting xmlns:xm="http://schemas.microsoft.com/office/excel/2006/main">
          <x14:cfRule type="containsText" priority="8096" operator="containsText" id="{D7E0FC0C-E4C9-48C2-87E9-0C27D5469E4D}">
            <xm:f>NOT(ISERROR(SEARCH('Listados Datos'!$P$3,AU359)))</xm:f>
            <xm:f>'Listados Datos'!$P$3</xm:f>
            <x14:dxf>
              <fill>
                <patternFill>
                  <bgColor rgb="FF99CC00"/>
                </patternFill>
              </fill>
            </x14:dxf>
          </x14:cfRule>
          <x14:cfRule type="containsText" priority="8097" operator="containsText" id="{0D0ED147-724F-4D70-B973-6D65CBFC00F7}">
            <xm:f>NOT(ISERROR(SEARCH('Listados Datos'!$P$4,AU359)))</xm:f>
            <xm:f>'Listados Datos'!$P$4</xm:f>
            <x14:dxf>
              <fill>
                <patternFill>
                  <bgColor rgb="FF33CC33"/>
                </patternFill>
              </fill>
            </x14:dxf>
          </x14:cfRule>
          <x14:cfRule type="containsText" priority="8098" operator="containsText" id="{0B10950E-AC51-4E55-93AD-43E42193DB4F}">
            <xm:f>NOT(ISERROR(SEARCH('Listados Datos'!$P$5,AU359)))</xm:f>
            <xm:f>'Listados Datos'!$P$5</xm:f>
            <x14:dxf>
              <fill>
                <patternFill>
                  <bgColor rgb="FFFFFF00"/>
                </patternFill>
              </fill>
            </x14:dxf>
          </x14:cfRule>
          <x14:cfRule type="containsText" priority="8099" operator="containsText" id="{DBFF5EFE-2D02-4292-B664-72C9C7ECE214}">
            <xm:f>NOT(ISERROR(SEARCH('Listados Datos'!$P$6,AU359)))</xm:f>
            <xm:f>'Listados Datos'!$P$6</xm:f>
            <x14:dxf>
              <fill>
                <patternFill>
                  <bgColor rgb="FFFFC000"/>
                </patternFill>
              </fill>
            </x14:dxf>
          </x14:cfRule>
          <x14:cfRule type="containsText" priority="8100" operator="containsText" id="{976057BF-7605-43C4-87D1-619A5421AE88}">
            <xm:f>NOT(ISERROR(SEARCH('Listados Datos'!$P$7,AU359)))</xm:f>
            <xm:f>'Listados Datos'!$P$7</xm:f>
            <x14:dxf>
              <fill>
                <patternFill>
                  <bgColor rgb="FFFF0000"/>
                </patternFill>
              </fill>
            </x14:dxf>
          </x14:cfRule>
          <xm:sqref>AU359</xm:sqref>
        </x14:conditionalFormatting>
        <x14:conditionalFormatting xmlns:xm="http://schemas.microsoft.com/office/excel/2006/main">
          <x14:cfRule type="containsText" priority="8078" operator="containsText" id="{4DFDEDE4-5606-4B6D-AF87-517C88EF7C27}">
            <xm:f>NOT(ISERROR(SEARCH('Listados Datos'!$T$3,AE360)))</xm:f>
            <xm:f>'Listados Datos'!$T$3</xm:f>
            <x14:dxf>
              <fill>
                <patternFill patternType="solid">
                  <bgColor rgb="FFC00000"/>
                </patternFill>
              </fill>
            </x14:dxf>
          </x14:cfRule>
          <x14:cfRule type="containsText" priority="8079" operator="containsText" id="{056B7EF6-F639-425C-9793-71D375B38E24}">
            <xm:f>NOT(ISERROR(SEARCH('Listados Datos'!$T$4,AE360)))</xm:f>
            <xm:f>'Listados Datos'!$T$4</xm:f>
            <x14:dxf>
              <font>
                <b/>
                <i val="0"/>
                <color theme="0"/>
              </font>
              <fill>
                <patternFill>
                  <bgColor rgb="FFE26B0A"/>
                </patternFill>
              </fill>
            </x14:dxf>
          </x14:cfRule>
          <x14:cfRule type="containsText" priority="8080" operator="containsText" id="{1C8785A3-8840-4F28-84B0-CA5647389E7C}">
            <xm:f>NOT(ISERROR(SEARCH('Listados Datos'!$T$5,AE360)))</xm:f>
            <xm:f>'Listados Datos'!$T$5</xm:f>
            <x14:dxf>
              <font>
                <b/>
                <i val="0"/>
                <color auto="1"/>
              </font>
              <fill>
                <patternFill>
                  <bgColor rgb="FFFFFF00"/>
                </patternFill>
              </fill>
            </x14:dxf>
          </x14:cfRule>
          <x14:cfRule type="containsText" priority="8081" operator="containsText" id="{04184655-D1B1-4C4B-B758-E6C62BC73A7F}">
            <xm:f>NOT(ISERROR(SEARCH('Listados Datos'!$T$6,AE360)))</xm:f>
            <xm:f>'Listados Datos'!$T$6</xm:f>
            <x14:dxf>
              <font>
                <b/>
                <i val="0"/>
              </font>
              <fill>
                <patternFill>
                  <bgColor rgb="FF92D050"/>
                </patternFill>
              </fill>
            </x14:dxf>
          </x14:cfRule>
          <xm:sqref>AE360:AF361</xm:sqref>
        </x14:conditionalFormatting>
        <x14:conditionalFormatting xmlns:xm="http://schemas.microsoft.com/office/excel/2006/main">
          <x14:cfRule type="containsText" priority="8074" operator="containsText" id="{102CD206-C950-4706-AF59-C447D2359DED}">
            <xm:f>NOT(ISERROR(SEARCH('Listados Datos'!$T$3,AA360)))</xm:f>
            <xm:f>'Listados Datos'!$T$3</xm:f>
            <x14:dxf>
              <fill>
                <patternFill patternType="solid">
                  <bgColor rgb="FFC00000"/>
                </patternFill>
              </fill>
            </x14:dxf>
          </x14:cfRule>
          <x14:cfRule type="containsText" priority="8075" operator="containsText" id="{1636B824-B187-450F-83A8-BBC3884C246F}">
            <xm:f>NOT(ISERROR(SEARCH('Listados Datos'!$T$4,AA360)))</xm:f>
            <xm:f>'Listados Datos'!$T$4</xm:f>
            <x14:dxf>
              <font>
                <b/>
                <i val="0"/>
                <color theme="0"/>
              </font>
              <fill>
                <patternFill>
                  <bgColor rgb="FFE26B0A"/>
                </patternFill>
              </fill>
            </x14:dxf>
          </x14:cfRule>
          <x14:cfRule type="containsText" priority="8076" operator="containsText" id="{715390AD-62C8-499A-ACBB-7906DD305DDA}">
            <xm:f>NOT(ISERROR(SEARCH('Listados Datos'!$T$5,AA360)))</xm:f>
            <xm:f>'Listados Datos'!$T$5</xm:f>
            <x14:dxf>
              <font>
                <b/>
                <i val="0"/>
                <color auto="1"/>
              </font>
              <fill>
                <patternFill>
                  <bgColor rgb="FFFFFF00"/>
                </patternFill>
              </fill>
            </x14:dxf>
          </x14:cfRule>
          <x14:cfRule type="containsText" priority="8077" operator="containsText" id="{20B1AD49-F611-4BEA-A72E-E7FAD7F20DFD}">
            <xm:f>NOT(ISERROR(SEARCH('Listados Datos'!$T$6,AA360)))</xm:f>
            <xm:f>'Listados Datos'!$T$6</xm:f>
            <x14:dxf>
              <font>
                <b/>
                <i val="0"/>
              </font>
              <fill>
                <patternFill>
                  <bgColor rgb="FF92D050"/>
                </patternFill>
              </fill>
            </x14:dxf>
          </x14:cfRule>
          <xm:sqref>AA360:AA361</xm:sqref>
        </x14:conditionalFormatting>
        <x14:conditionalFormatting xmlns:xm="http://schemas.microsoft.com/office/excel/2006/main">
          <x14:cfRule type="containsText" priority="8064" operator="containsText" id="{486AE753-E600-439D-A3A8-2C65E042B1F3}">
            <xm:f>NOT(ISERROR(SEARCH('Listados Datos'!$P$3,Y360)))</xm:f>
            <xm:f>'Listados Datos'!$P$3</xm:f>
            <x14:dxf>
              <fill>
                <patternFill>
                  <bgColor rgb="FF99CC00"/>
                </patternFill>
              </fill>
            </x14:dxf>
          </x14:cfRule>
          <x14:cfRule type="containsText" priority="8065" operator="containsText" id="{DE5006B3-5B59-4DC8-B893-5E428D9579A0}">
            <xm:f>NOT(ISERROR(SEARCH('Listados Datos'!$P$4,Y360)))</xm:f>
            <xm:f>'Listados Datos'!$P$4</xm:f>
            <x14:dxf>
              <fill>
                <patternFill>
                  <bgColor rgb="FF33CC33"/>
                </patternFill>
              </fill>
            </x14:dxf>
          </x14:cfRule>
          <x14:cfRule type="containsText" priority="8066" operator="containsText" id="{890FA7A4-7DEF-4320-A06F-9242B6E059DE}">
            <xm:f>NOT(ISERROR(SEARCH('Listados Datos'!$P$5,Y360)))</xm:f>
            <xm:f>'Listados Datos'!$P$5</xm:f>
            <x14:dxf>
              <fill>
                <patternFill>
                  <bgColor rgb="FFFFFF00"/>
                </patternFill>
              </fill>
            </x14:dxf>
          </x14:cfRule>
          <x14:cfRule type="containsText" priority="8067" operator="containsText" id="{0AC68C77-8BC4-4306-BB9B-8E26DC3C4C97}">
            <xm:f>NOT(ISERROR(SEARCH('Listados Datos'!$P$6,Y360)))</xm:f>
            <xm:f>'Listados Datos'!$P$6</xm:f>
            <x14:dxf>
              <fill>
                <patternFill>
                  <bgColor rgb="FFFFC000"/>
                </patternFill>
              </fill>
            </x14:dxf>
          </x14:cfRule>
          <x14:cfRule type="containsText" priority="8068" operator="containsText" id="{6FF82CC5-B2BE-4C16-A383-ECF15FE69936}">
            <xm:f>NOT(ISERROR(SEARCH('Listados Datos'!$P$7,Y360)))</xm:f>
            <xm:f>'Listados Datos'!$P$7</xm:f>
            <x14:dxf>
              <fill>
                <patternFill>
                  <bgColor rgb="FFFF0000"/>
                </patternFill>
              </fill>
            </x14:dxf>
          </x14:cfRule>
          <xm:sqref>Y360:Y361</xm:sqref>
        </x14:conditionalFormatting>
        <x14:conditionalFormatting xmlns:xm="http://schemas.microsoft.com/office/excel/2006/main">
          <x14:cfRule type="containsText" priority="8036" operator="containsText" id="{4D2C908B-411E-419A-BA89-F13FD7C2EDC8}">
            <xm:f>NOT(ISERROR(SEARCH('Listados Datos'!$T$3,AW361)))</xm:f>
            <xm:f>'Listados Datos'!$T$3</xm:f>
            <x14:dxf>
              <fill>
                <patternFill patternType="solid">
                  <bgColor rgb="FFC00000"/>
                </patternFill>
              </fill>
            </x14:dxf>
          </x14:cfRule>
          <x14:cfRule type="containsText" priority="8037" operator="containsText" id="{EBDB890F-2751-4614-A6AA-5EA44A78DA5C}">
            <xm:f>NOT(ISERROR(SEARCH('Listados Datos'!$T$4,AW361)))</xm:f>
            <xm:f>'Listados Datos'!$T$4</xm:f>
            <x14:dxf>
              <font>
                <b/>
                <i val="0"/>
                <color theme="0"/>
              </font>
              <fill>
                <patternFill>
                  <bgColor rgb="FFE26B0A"/>
                </patternFill>
              </fill>
            </x14:dxf>
          </x14:cfRule>
          <x14:cfRule type="containsText" priority="8038" operator="containsText" id="{28406B0D-EC4C-475E-AFCC-7AB3423E4D14}">
            <xm:f>NOT(ISERROR(SEARCH('Listados Datos'!$T$5,AW361)))</xm:f>
            <xm:f>'Listados Datos'!$T$5</xm:f>
            <x14:dxf>
              <font>
                <b/>
                <i val="0"/>
                <color auto="1"/>
              </font>
              <fill>
                <patternFill>
                  <bgColor rgb="FFFFFF00"/>
                </patternFill>
              </fill>
            </x14:dxf>
          </x14:cfRule>
          <x14:cfRule type="containsText" priority="8039" operator="containsText" id="{7BFB9606-3570-4AAD-A2E7-E1E170F07476}">
            <xm:f>NOT(ISERROR(SEARCH('Listados Datos'!$T$6,AW361)))</xm:f>
            <xm:f>'Listados Datos'!$T$6</xm:f>
            <x14:dxf>
              <font>
                <b/>
                <i val="0"/>
              </font>
              <fill>
                <patternFill>
                  <bgColor rgb="FF92D050"/>
                </patternFill>
              </fill>
            </x14:dxf>
          </x14:cfRule>
          <xm:sqref>AW361</xm:sqref>
        </x14:conditionalFormatting>
        <x14:conditionalFormatting xmlns:xm="http://schemas.microsoft.com/office/excel/2006/main">
          <x14:cfRule type="containsText" priority="7984" operator="containsText" id="{7CC0AE3B-1624-4A09-ABDD-69AD69E183FE}">
            <xm:f>NOT(ISERROR(SEARCH('Listados Datos'!$P$3,AU362)))</xm:f>
            <xm:f>'Listados Datos'!$P$3</xm:f>
            <x14:dxf>
              <fill>
                <patternFill>
                  <bgColor rgb="FF99CC00"/>
                </patternFill>
              </fill>
            </x14:dxf>
          </x14:cfRule>
          <x14:cfRule type="containsText" priority="7985" operator="containsText" id="{3E12AD9A-A060-4BA5-B6EA-E6BE8FA44F29}">
            <xm:f>NOT(ISERROR(SEARCH('Listados Datos'!$P$4,AU362)))</xm:f>
            <xm:f>'Listados Datos'!$P$4</xm:f>
            <x14:dxf>
              <fill>
                <patternFill>
                  <bgColor rgb="FF33CC33"/>
                </patternFill>
              </fill>
            </x14:dxf>
          </x14:cfRule>
          <x14:cfRule type="containsText" priority="7986" operator="containsText" id="{F682AE6F-C4D1-43BE-A22F-E8ADB59D7E04}">
            <xm:f>NOT(ISERROR(SEARCH('Listados Datos'!$P$5,AU362)))</xm:f>
            <xm:f>'Listados Datos'!$P$5</xm:f>
            <x14:dxf>
              <fill>
                <patternFill>
                  <bgColor rgb="FFFFFF00"/>
                </patternFill>
              </fill>
            </x14:dxf>
          </x14:cfRule>
          <x14:cfRule type="containsText" priority="7987" operator="containsText" id="{2178EBC4-D0CD-456A-9083-9CB60AE35E7A}">
            <xm:f>NOT(ISERROR(SEARCH('Listados Datos'!$P$6,AU362)))</xm:f>
            <xm:f>'Listados Datos'!$P$6</xm:f>
            <x14:dxf>
              <fill>
                <patternFill>
                  <bgColor rgb="FFFFC000"/>
                </patternFill>
              </fill>
            </x14:dxf>
          </x14:cfRule>
          <x14:cfRule type="containsText" priority="7988" operator="containsText" id="{EA55E982-9501-4629-A30B-E4515299BF04}">
            <xm:f>NOT(ISERROR(SEARCH('Listados Datos'!$P$7,AU362)))</xm:f>
            <xm:f>'Listados Datos'!$P$7</xm:f>
            <x14:dxf>
              <fill>
                <patternFill>
                  <bgColor rgb="FFFF0000"/>
                </patternFill>
              </fill>
            </x14:dxf>
          </x14:cfRule>
          <xm:sqref>AU362</xm:sqref>
        </x14:conditionalFormatting>
        <x14:conditionalFormatting xmlns:xm="http://schemas.microsoft.com/office/excel/2006/main">
          <x14:cfRule type="containsText" priority="8022" operator="containsText" id="{91A1EC69-D264-4F8A-B598-A4C6EFE08C74}">
            <xm:f>NOT(ISERROR(SEARCH('Listados Datos'!$T$3,AE362)))</xm:f>
            <xm:f>'Listados Datos'!$T$3</xm:f>
            <x14:dxf>
              <fill>
                <patternFill patternType="solid">
                  <bgColor rgb="FFC00000"/>
                </patternFill>
              </fill>
            </x14:dxf>
          </x14:cfRule>
          <x14:cfRule type="containsText" priority="8023" operator="containsText" id="{7CE25391-E9D8-4C12-9BC3-0EBAF7034F3B}">
            <xm:f>NOT(ISERROR(SEARCH('Listados Datos'!$T$4,AE362)))</xm:f>
            <xm:f>'Listados Datos'!$T$4</xm:f>
            <x14:dxf>
              <font>
                <b/>
                <i val="0"/>
                <color theme="0"/>
              </font>
              <fill>
                <patternFill>
                  <bgColor rgb="FFE26B0A"/>
                </patternFill>
              </fill>
            </x14:dxf>
          </x14:cfRule>
          <x14:cfRule type="containsText" priority="8024" operator="containsText" id="{BA5C8614-7664-4A35-B665-E4F17AD4E721}">
            <xm:f>NOT(ISERROR(SEARCH('Listados Datos'!$T$5,AE362)))</xm:f>
            <xm:f>'Listados Datos'!$T$5</xm:f>
            <x14:dxf>
              <font>
                <b/>
                <i val="0"/>
                <color auto="1"/>
              </font>
              <fill>
                <patternFill>
                  <bgColor rgb="FFFFFF00"/>
                </patternFill>
              </fill>
            </x14:dxf>
          </x14:cfRule>
          <x14:cfRule type="containsText" priority="8025" operator="containsText" id="{E274782A-251A-4D7A-AD2E-0BC5A588EB3C}">
            <xm:f>NOT(ISERROR(SEARCH('Listados Datos'!$T$6,AE362)))</xm:f>
            <xm:f>'Listados Datos'!$T$6</xm:f>
            <x14:dxf>
              <font>
                <b/>
                <i val="0"/>
              </font>
              <fill>
                <patternFill>
                  <bgColor rgb="FF92D050"/>
                </patternFill>
              </fill>
            </x14:dxf>
          </x14:cfRule>
          <xm:sqref>AE362:AF362</xm:sqref>
        </x14:conditionalFormatting>
        <x14:conditionalFormatting xmlns:xm="http://schemas.microsoft.com/office/excel/2006/main">
          <x14:cfRule type="containsText" priority="8018" operator="containsText" id="{4D754878-DDA5-4A37-B5EC-21AEAFDCD21A}">
            <xm:f>NOT(ISERROR(SEARCH('Listados Datos'!$T$3,AA362)))</xm:f>
            <xm:f>'Listados Datos'!$T$3</xm:f>
            <x14:dxf>
              <fill>
                <patternFill patternType="solid">
                  <bgColor rgb="FFC00000"/>
                </patternFill>
              </fill>
            </x14:dxf>
          </x14:cfRule>
          <x14:cfRule type="containsText" priority="8019" operator="containsText" id="{8D275E76-9378-4DED-A619-93C8F8037BF3}">
            <xm:f>NOT(ISERROR(SEARCH('Listados Datos'!$T$4,AA362)))</xm:f>
            <xm:f>'Listados Datos'!$T$4</xm:f>
            <x14:dxf>
              <font>
                <b/>
                <i val="0"/>
                <color theme="0"/>
              </font>
              <fill>
                <patternFill>
                  <bgColor rgb="FFE26B0A"/>
                </patternFill>
              </fill>
            </x14:dxf>
          </x14:cfRule>
          <x14:cfRule type="containsText" priority="8020" operator="containsText" id="{D07C2DD6-6523-4F3A-A8EF-83C6031C4548}">
            <xm:f>NOT(ISERROR(SEARCH('Listados Datos'!$T$5,AA362)))</xm:f>
            <xm:f>'Listados Datos'!$T$5</xm:f>
            <x14:dxf>
              <font>
                <b/>
                <i val="0"/>
                <color auto="1"/>
              </font>
              <fill>
                <patternFill>
                  <bgColor rgb="FFFFFF00"/>
                </patternFill>
              </fill>
            </x14:dxf>
          </x14:cfRule>
          <x14:cfRule type="containsText" priority="8021" operator="containsText" id="{9FEF2FF0-7C13-4E47-9675-01C769B228E8}">
            <xm:f>NOT(ISERROR(SEARCH('Listados Datos'!$T$6,AA362)))</xm:f>
            <xm:f>'Listados Datos'!$T$6</xm:f>
            <x14:dxf>
              <font>
                <b/>
                <i val="0"/>
              </font>
              <fill>
                <patternFill>
                  <bgColor rgb="FF92D050"/>
                </patternFill>
              </fill>
            </x14:dxf>
          </x14:cfRule>
          <xm:sqref>AA362</xm:sqref>
        </x14:conditionalFormatting>
        <x14:conditionalFormatting xmlns:xm="http://schemas.microsoft.com/office/excel/2006/main">
          <x14:cfRule type="containsText" priority="8008" operator="containsText" id="{FEB13991-A0B0-406D-A6F9-F512C2A33575}">
            <xm:f>NOT(ISERROR(SEARCH('Listados Datos'!$P$3,Y362)))</xm:f>
            <xm:f>'Listados Datos'!$P$3</xm:f>
            <x14:dxf>
              <fill>
                <patternFill>
                  <bgColor rgb="FF99CC00"/>
                </patternFill>
              </fill>
            </x14:dxf>
          </x14:cfRule>
          <x14:cfRule type="containsText" priority="8009" operator="containsText" id="{D1558580-A428-4EA9-8ECF-DF2C150D62A7}">
            <xm:f>NOT(ISERROR(SEARCH('Listados Datos'!$P$4,Y362)))</xm:f>
            <xm:f>'Listados Datos'!$P$4</xm:f>
            <x14:dxf>
              <fill>
                <patternFill>
                  <bgColor rgb="FF33CC33"/>
                </patternFill>
              </fill>
            </x14:dxf>
          </x14:cfRule>
          <x14:cfRule type="containsText" priority="8010" operator="containsText" id="{C2FB34CB-4094-4661-9ECC-756199626B7D}">
            <xm:f>NOT(ISERROR(SEARCH('Listados Datos'!$P$5,Y362)))</xm:f>
            <xm:f>'Listados Datos'!$P$5</xm:f>
            <x14:dxf>
              <fill>
                <patternFill>
                  <bgColor rgb="FFFFFF00"/>
                </patternFill>
              </fill>
            </x14:dxf>
          </x14:cfRule>
          <x14:cfRule type="containsText" priority="8011" operator="containsText" id="{3C5A5480-1B1F-4326-9558-ACCEE5666368}">
            <xm:f>NOT(ISERROR(SEARCH('Listados Datos'!$P$6,Y362)))</xm:f>
            <xm:f>'Listados Datos'!$P$6</xm:f>
            <x14:dxf>
              <fill>
                <patternFill>
                  <bgColor rgb="FFFFC000"/>
                </patternFill>
              </fill>
            </x14:dxf>
          </x14:cfRule>
          <x14:cfRule type="containsText" priority="8012" operator="containsText" id="{06E13B9D-9E4E-463F-94E2-376B89866CF6}">
            <xm:f>NOT(ISERROR(SEARCH('Listados Datos'!$P$7,Y362)))</xm:f>
            <xm:f>'Listados Datos'!$P$7</xm:f>
            <x14:dxf>
              <fill>
                <patternFill>
                  <bgColor rgb="FFFF0000"/>
                </patternFill>
              </fill>
            </x14:dxf>
          </x14:cfRule>
          <xm:sqref>Y362</xm:sqref>
        </x14:conditionalFormatting>
        <x14:conditionalFormatting xmlns:xm="http://schemas.microsoft.com/office/excel/2006/main">
          <x14:cfRule type="containsText" priority="7994" operator="containsText" id="{C2F28AB4-7816-4358-811F-3D959B17AF6A}">
            <xm:f>NOT(ISERROR(SEARCH('Listados Datos'!$T$3,AW362)))</xm:f>
            <xm:f>'Listados Datos'!$T$3</xm:f>
            <x14:dxf>
              <fill>
                <patternFill patternType="solid">
                  <bgColor rgb="FFC00000"/>
                </patternFill>
              </fill>
            </x14:dxf>
          </x14:cfRule>
          <x14:cfRule type="containsText" priority="7995" operator="containsText" id="{AC8B62A9-EECD-48CF-BCC5-97A941B3D954}">
            <xm:f>NOT(ISERROR(SEARCH('Listados Datos'!$T$4,AW362)))</xm:f>
            <xm:f>'Listados Datos'!$T$4</xm:f>
            <x14:dxf>
              <font>
                <b/>
                <i val="0"/>
                <color theme="0"/>
              </font>
              <fill>
                <patternFill>
                  <bgColor rgb="FFE26B0A"/>
                </patternFill>
              </fill>
            </x14:dxf>
          </x14:cfRule>
          <x14:cfRule type="containsText" priority="7996" operator="containsText" id="{0E93F7AB-9B9B-4F95-B2AD-6069FD1C8DDD}">
            <xm:f>NOT(ISERROR(SEARCH('Listados Datos'!$T$5,AW362)))</xm:f>
            <xm:f>'Listados Datos'!$T$5</xm:f>
            <x14:dxf>
              <font>
                <b/>
                <i val="0"/>
                <color auto="1"/>
              </font>
              <fill>
                <patternFill>
                  <bgColor rgb="FFFFFF00"/>
                </patternFill>
              </fill>
            </x14:dxf>
          </x14:cfRule>
          <x14:cfRule type="containsText" priority="7997" operator="containsText" id="{A79501D5-9F7E-4D99-ADDE-99B16A3C3762}">
            <xm:f>NOT(ISERROR(SEARCH('Listados Datos'!$T$6,AW362)))</xm:f>
            <xm:f>'Listados Datos'!$T$6</xm:f>
            <x14:dxf>
              <font>
                <b/>
                <i val="0"/>
              </font>
              <fill>
                <patternFill>
                  <bgColor rgb="FF92D050"/>
                </patternFill>
              </fill>
            </x14:dxf>
          </x14:cfRule>
          <xm:sqref>AW362</xm:sqref>
        </x14:conditionalFormatting>
        <x14:conditionalFormatting xmlns:xm="http://schemas.microsoft.com/office/excel/2006/main">
          <x14:cfRule type="containsText" priority="7848" operator="containsText" id="{6BCA052E-F20B-4C49-BBEC-DC273D89E4D7}">
            <xm:f>NOT(ISERROR(SEARCH('Listados Datos'!$P$3,AU373)))</xm:f>
            <xm:f>'Listados Datos'!$P$3</xm:f>
            <x14:dxf>
              <fill>
                <patternFill>
                  <bgColor rgb="FF99CC00"/>
                </patternFill>
              </fill>
            </x14:dxf>
          </x14:cfRule>
          <x14:cfRule type="containsText" priority="7849" operator="containsText" id="{4B73AACC-2374-4616-B032-2FC9720A6CEB}">
            <xm:f>NOT(ISERROR(SEARCH('Listados Datos'!$P$4,AU373)))</xm:f>
            <xm:f>'Listados Datos'!$P$4</xm:f>
            <x14:dxf>
              <fill>
                <patternFill>
                  <bgColor rgb="FF33CC33"/>
                </patternFill>
              </fill>
            </x14:dxf>
          </x14:cfRule>
          <x14:cfRule type="containsText" priority="7850" operator="containsText" id="{DA8F8227-3CEB-402B-9398-56655330A3C0}">
            <xm:f>NOT(ISERROR(SEARCH('Listados Datos'!$P$5,AU373)))</xm:f>
            <xm:f>'Listados Datos'!$P$5</xm:f>
            <x14:dxf>
              <fill>
                <patternFill>
                  <bgColor rgb="FFFFFF00"/>
                </patternFill>
              </fill>
            </x14:dxf>
          </x14:cfRule>
          <x14:cfRule type="containsText" priority="7851" operator="containsText" id="{A460D8F3-4B3F-42F0-BD2A-F65EC0091A3C}">
            <xm:f>NOT(ISERROR(SEARCH('Listados Datos'!$P$6,AU373)))</xm:f>
            <xm:f>'Listados Datos'!$P$6</xm:f>
            <x14:dxf>
              <fill>
                <patternFill>
                  <bgColor rgb="FFFFC000"/>
                </patternFill>
              </fill>
            </x14:dxf>
          </x14:cfRule>
          <x14:cfRule type="containsText" priority="7852" operator="containsText" id="{6BBF01E1-1213-43C8-A3D2-4AF12D955B19}">
            <xm:f>NOT(ISERROR(SEARCH('Listados Datos'!$P$7,AU373)))</xm:f>
            <xm:f>'Listados Datos'!$P$7</xm:f>
            <x14:dxf>
              <fill>
                <patternFill>
                  <bgColor rgb="FFFF0000"/>
                </patternFill>
              </fill>
            </x14:dxf>
          </x14:cfRule>
          <xm:sqref>AU373</xm:sqref>
        </x14:conditionalFormatting>
        <x14:conditionalFormatting xmlns:xm="http://schemas.microsoft.com/office/excel/2006/main">
          <x14:cfRule type="containsText" priority="7914" operator="containsText" id="{488D9482-2B70-4FD7-9C27-261D4C042368}">
            <xm:f>NOT(ISERROR(SEARCH('Listados Datos'!$T$3,AW375)))</xm:f>
            <xm:f>'Listados Datos'!$T$3</xm:f>
            <x14:dxf>
              <fill>
                <patternFill patternType="solid">
                  <bgColor rgb="FFC00000"/>
                </patternFill>
              </fill>
            </x14:dxf>
          </x14:cfRule>
          <x14:cfRule type="containsText" priority="7915" operator="containsText" id="{C44F5179-6761-48D4-8330-11EAC457383D}">
            <xm:f>NOT(ISERROR(SEARCH('Listados Datos'!$T$4,AW375)))</xm:f>
            <xm:f>'Listados Datos'!$T$4</xm:f>
            <x14:dxf>
              <font>
                <b/>
                <i val="0"/>
                <color theme="0"/>
              </font>
              <fill>
                <patternFill>
                  <bgColor rgb="FFE26B0A"/>
                </patternFill>
              </fill>
            </x14:dxf>
          </x14:cfRule>
          <x14:cfRule type="containsText" priority="7916" operator="containsText" id="{870A67CC-9F70-4790-AAFC-A96B52D92139}">
            <xm:f>NOT(ISERROR(SEARCH('Listados Datos'!$T$5,AW375)))</xm:f>
            <xm:f>'Listados Datos'!$T$5</xm:f>
            <x14:dxf>
              <font>
                <b/>
                <i val="0"/>
                <color auto="1"/>
              </font>
              <fill>
                <patternFill>
                  <bgColor rgb="FFFFFF00"/>
                </patternFill>
              </fill>
            </x14:dxf>
          </x14:cfRule>
          <x14:cfRule type="containsText" priority="7917" operator="containsText" id="{2A3D2504-D5E6-44AB-B05C-F38A0F1A97F7}">
            <xm:f>NOT(ISERROR(SEARCH('Listados Datos'!$T$6,AW375)))</xm:f>
            <xm:f>'Listados Datos'!$T$6</xm:f>
            <x14:dxf>
              <font>
                <b/>
                <i val="0"/>
              </font>
              <fill>
                <patternFill>
                  <bgColor rgb="FF92D050"/>
                </patternFill>
              </fill>
            </x14:dxf>
          </x14:cfRule>
          <xm:sqref>AW375</xm:sqref>
        </x14:conditionalFormatting>
        <x14:conditionalFormatting xmlns:xm="http://schemas.microsoft.com/office/excel/2006/main">
          <x14:cfRule type="containsText" priority="7904" operator="containsText" id="{74AE24C5-B3AE-4B02-A1DF-50906D1DC247}">
            <xm:f>NOT(ISERROR(SEARCH('Listados Datos'!$P$3,AU375)))</xm:f>
            <xm:f>'Listados Datos'!$P$3</xm:f>
            <x14:dxf>
              <fill>
                <patternFill>
                  <bgColor rgb="FF99CC00"/>
                </patternFill>
              </fill>
            </x14:dxf>
          </x14:cfRule>
          <x14:cfRule type="containsText" priority="7905" operator="containsText" id="{DAD2E12B-6484-4D5B-8CC1-4BA1B6AFEC8F}">
            <xm:f>NOT(ISERROR(SEARCH('Listados Datos'!$P$4,AU375)))</xm:f>
            <xm:f>'Listados Datos'!$P$4</xm:f>
            <x14:dxf>
              <fill>
                <patternFill>
                  <bgColor rgb="FF33CC33"/>
                </patternFill>
              </fill>
            </x14:dxf>
          </x14:cfRule>
          <x14:cfRule type="containsText" priority="7906" operator="containsText" id="{3384818F-F793-4DB7-958C-4FEBB4EB51CF}">
            <xm:f>NOT(ISERROR(SEARCH('Listados Datos'!$P$5,AU375)))</xm:f>
            <xm:f>'Listados Datos'!$P$5</xm:f>
            <x14:dxf>
              <fill>
                <patternFill>
                  <bgColor rgb="FFFFFF00"/>
                </patternFill>
              </fill>
            </x14:dxf>
          </x14:cfRule>
          <x14:cfRule type="containsText" priority="7907" operator="containsText" id="{DBCF7E0B-91FC-45F9-90FF-09796BF5D5F5}">
            <xm:f>NOT(ISERROR(SEARCH('Listados Datos'!$P$6,AU375)))</xm:f>
            <xm:f>'Listados Datos'!$P$6</xm:f>
            <x14:dxf>
              <fill>
                <patternFill>
                  <bgColor rgb="FFFFC000"/>
                </patternFill>
              </fill>
            </x14:dxf>
          </x14:cfRule>
          <x14:cfRule type="containsText" priority="7908" operator="containsText" id="{F50B1CCE-4C0F-413A-B9B8-3B184FB55690}">
            <xm:f>NOT(ISERROR(SEARCH('Listados Datos'!$P$7,AU375)))</xm:f>
            <xm:f>'Listados Datos'!$P$7</xm:f>
            <x14:dxf>
              <fill>
                <patternFill>
                  <bgColor rgb="FFFF0000"/>
                </patternFill>
              </fill>
            </x14:dxf>
          </x14:cfRule>
          <xm:sqref>AU375</xm:sqref>
        </x14:conditionalFormatting>
        <x14:conditionalFormatting xmlns:xm="http://schemas.microsoft.com/office/excel/2006/main">
          <x14:cfRule type="containsText" priority="7872" operator="containsText" id="{A519F468-BD42-49A8-AB17-BCF4B9254360}">
            <xm:f>NOT(ISERROR(SEARCH('Listados Datos'!$T$3,AW372)))</xm:f>
            <xm:f>'Listados Datos'!$T$3</xm:f>
            <x14:dxf>
              <fill>
                <patternFill patternType="solid">
                  <bgColor rgb="FFC00000"/>
                </patternFill>
              </fill>
            </x14:dxf>
          </x14:cfRule>
          <x14:cfRule type="containsText" priority="7873" operator="containsText" id="{4F2154D0-DFD8-4B77-A05E-9DE4234758A8}">
            <xm:f>NOT(ISERROR(SEARCH('Listados Datos'!$T$4,AW372)))</xm:f>
            <xm:f>'Listados Datos'!$T$4</xm:f>
            <x14:dxf>
              <font>
                <b/>
                <i val="0"/>
                <color theme="0"/>
              </font>
              <fill>
                <patternFill>
                  <bgColor rgb="FFE26B0A"/>
                </patternFill>
              </fill>
            </x14:dxf>
          </x14:cfRule>
          <x14:cfRule type="containsText" priority="7874" operator="containsText" id="{57676EDB-98A6-4790-B278-7FBE951D35B2}">
            <xm:f>NOT(ISERROR(SEARCH('Listados Datos'!$T$5,AW372)))</xm:f>
            <xm:f>'Listados Datos'!$T$5</xm:f>
            <x14:dxf>
              <font>
                <b/>
                <i val="0"/>
                <color auto="1"/>
              </font>
              <fill>
                <patternFill>
                  <bgColor rgb="FFFFFF00"/>
                </patternFill>
              </fill>
            </x14:dxf>
          </x14:cfRule>
          <x14:cfRule type="containsText" priority="7875" operator="containsText" id="{7C3180B5-D7C6-429E-9142-52CA7628D7A4}">
            <xm:f>NOT(ISERROR(SEARCH('Listados Datos'!$T$6,AW372)))</xm:f>
            <xm:f>'Listados Datos'!$T$6</xm:f>
            <x14:dxf>
              <font>
                <b/>
                <i val="0"/>
              </font>
              <fill>
                <patternFill>
                  <bgColor rgb="FF92D050"/>
                </patternFill>
              </fill>
            </x14:dxf>
          </x14:cfRule>
          <xm:sqref>AW372</xm:sqref>
        </x14:conditionalFormatting>
        <x14:conditionalFormatting xmlns:xm="http://schemas.microsoft.com/office/excel/2006/main">
          <x14:cfRule type="containsText" priority="7862" operator="containsText" id="{5F88A3CC-746C-48B2-977D-3A79A3CE21B6}">
            <xm:f>NOT(ISERROR(SEARCH('Listados Datos'!$P$3,AU372)))</xm:f>
            <xm:f>'Listados Datos'!$P$3</xm:f>
            <x14:dxf>
              <fill>
                <patternFill>
                  <bgColor rgb="FF99CC00"/>
                </patternFill>
              </fill>
            </x14:dxf>
          </x14:cfRule>
          <x14:cfRule type="containsText" priority="7863" operator="containsText" id="{B73A5699-6AC7-4D43-89D7-8E5162F09A12}">
            <xm:f>NOT(ISERROR(SEARCH('Listados Datos'!$P$4,AU372)))</xm:f>
            <xm:f>'Listados Datos'!$P$4</xm:f>
            <x14:dxf>
              <fill>
                <patternFill>
                  <bgColor rgb="FF33CC33"/>
                </patternFill>
              </fill>
            </x14:dxf>
          </x14:cfRule>
          <x14:cfRule type="containsText" priority="7864" operator="containsText" id="{A58D9435-D13C-4389-B4FD-28ABC532DAD6}">
            <xm:f>NOT(ISERROR(SEARCH('Listados Datos'!$P$5,AU372)))</xm:f>
            <xm:f>'Listados Datos'!$P$5</xm:f>
            <x14:dxf>
              <fill>
                <patternFill>
                  <bgColor rgb="FFFFFF00"/>
                </patternFill>
              </fill>
            </x14:dxf>
          </x14:cfRule>
          <x14:cfRule type="containsText" priority="7865" operator="containsText" id="{12A49F25-DC51-447D-9BC2-B8E2998CEF4B}">
            <xm:f>NOT(ISERROR(SEARCH('Listados Datos'!$P$6,AU372)))</xm:f>
            <xm:f>'Listados Datos'!$P$6</xm:f>
            <x14:dxf>
              <fill>
                <patternFill>
                  <bgColor rgb="FFFFC000"/>
                </patternFill>
              </fill>
            </x14:dxf>
          </x14:cfRule>
          <x14:cfRule type="containsText" priority="7866" operator="containsText" id="{69C4027D-8357-478F-B4EF-140072E58D82}">
            <xm:f>NOT(ISERROR(SEARCH('Listados Datos'!$P$7,AU372)))</xm:f>
            <xm:f>'Listados Datos'!$P$7</xm:f>
            <x14:dxf>
              <fill>
                <patternFill>
                  <bgColor rgb="FFFF0000"/>
                </patternFill>
              </fill>
            </x14:dxf>
          </x14:cfRule>
          <xm:sqref>AU372</xm:sqref>
        </x14:conditionalFormatting>
        <x14:conditionalFormatting xmlns:xm="http://schemas.microsoft.com/office/excel/2006/main">
          <x14:cfRule type="containsText" priority="7980" operator="containsText" id="{AE8DECA1-D715-4546-88C3-31F26D78500A}">
            <xm:f>NOT(ISERROR(SEARCH('Listados Datos'!$T$3,AE370)))</xm:f>
            <xm:f>'Listados Datos'!$T$3</xm:f>
            <x14:dxf>
              <fill>
                <patternFill patternType="solid">
                  <bgColor rgb="FFC00000"/>
                </patternFill>
              </fill>
            </x14:dxf>
          </x14:cfRule>
          <x14:cfRule type="containsText" priority="7981" operator="containsText" id="{8F185FA7-4D7B-4F38-BBAB-52E9F4B89E4F}">
            <xm:f>NOT(ISERROR(SEARCH('Listados Datos'!$T$4,AE370)))</xm:f>
            <xm:f>'Listados Datos'!$T$4</xm:f>
            <x14:dxf>
              <font>
                <b/>
                <i val="0"/>
                <color theme="0"/>
              </font>
              <fill>
                <patternFill>
                  <bgColor rgb="FFE26B0A"/>
                </patternFill>
              </fill>
            </x14:dxf>
          </x14:cfRule>
          <x14:cfRule type="containsText" priority="7982" operator="containsText" id="{44229471-81F4-4FBB-8B2B-DE91371C9F72}">
            <xm:f>NOT(ISERROR(SEARCH('Listados Datos'!$T$5,AE370)))</xm:f>
            <xm:f>'Listados Datos'!$T$5</xm:f>
            <x14:dxf>
              <font>
                <b/>
                <i val="0"/>
                <color auto="1"/>
              </font>
              <fill>
                <patternFill>
                  <bgColor rgb="FFFFFF00"/>
                </patternFill>
              </fill>
            </x14:dxf>
          </x14:cfRule>
          <x14:cfRule type="containsText" priority="7983" operator="containsText" id="{5A780734-AF0E-468E-AD88-3BE9A9988921}">
            <xm:f>NOT(ISERROR(SEARCH('Listados Datos'!$T$6,AE370)))</xm:f>
            <xm:f>'Listados Datos'!$T$6</xm:f>
            <x14:dxf>
              <font>
                <b/>
                <i val="0"/>
              </font>
              <fill>
                <patternFill>
                  <bgColor rgb="FF92D050"/>
                </patternFill>
              </fill>
            </x14:dxf>
          </x14:cfRule>
          <xm:sqref>AE370:AF371 AE375:AF375</xm:sqref>
        </x14:conditionalFormatting>
        <x14:conditionalFormatting xmlns:xm="http://schemas.microsoft.com/office/excel/2006/main">
          <x14:cfRule type="containsText" priority="7976" operator="containsText" id="{132646BB-E96D-4E77-9D92-A4880ADE966C}">
            <xm:f>NOT(ISERROR(SEARCH('Listados Datos'!$T$3,AA370)))</xm:f>
            <xm:f>'Listados Datos'!$T$3</xm:f>
            <x14:dxf>
              <fill>
                <patternFill patternType="solid">
                  <bgColor rgb="FFC00000"/>
                </patternFill>
              </fill>
            </x14:dxf>
          </x14:cfRule>
          <x14:cfRule type="containsText" priority="7977" operator="containsText" id="{4ED31C58-41F4-49FE-B633-88ADCBAD907D}">
            <xm:f>NOT(ISERROR(SEARCH('Listados Datos'!$T$4,AA370)))</xm:f>
            <xm:f>'Listados Datos'!$T$4</xm:f>
            <x14:dxf>
              <font>
                <b/>
                <i val="0"/>
                <color theme="0"/>
              </font>
              <fill>
                <patternFill>
                  <bgColor rgb="FFE26B0A"/>
                </patternFill>
              </fill>
            </x14:dxf>
          </x14:cfRule>
          <x14:cfRule type="containsText" priority="7978" operator="containsText" id="{66B180FB-1D8B-49D8-B036-388DCA332C7B}">
            <xm:f>NOT(ISERROR(SEARCH('Listados Datos'!$T$5,AA370)))</xm:f>
            <xm:f>'Listados Datos'!$T$5</xm:f>
            <x14:dxf>
              <font>
                <b/>
                <i val="0"/>
                <color auto="1"/>
              </font>
              <fill>
                <patternFill>
                  <bgColor rgb="FFFFFF00"/>
                </patternFill>
              </fill>
            </x14:dxf>
          </x14:cfRule>
          <x14:cfRule type="containsText" priority="7979" operator="containsText" id="{22D6FDFC-8CB5-4E65-AD1E-3FF1A436B9CB}">
            <xm:f>NOT(ISERROR(SEARCH('Listados Datos'!$T$6,AA370)))</xm:f>
            <xm:f>'Listados Datos'!$T$6</xm:f>
            <x14:dxf>
              <font>
                <b/>
                <i val="0"/>
              </font>
              <fill>
                <patternFill>
                  <bgColor rgb="FF92D050"/>
                </patternFill>
              </fill>
            </x14:dxf>
          </x14:cfRule>
          <xm:sqref>AA370:AA371</xm:sqref>
        </x14:conditionalFormatting>
        <x14:conditionalFormatting xmlns:xm="http://schemas.microsoft.com/office/excel/2006/main">
          <x14:cfRule type="containsText" priority="7966" operator="containsText" id="{C39CA566-4B36-4F3F-8D88-6FE6EB2DDD6B}">
            <xm:f>NOT(ISERROR(SEARCH('Listados Datos'!$P$3,Y370)))</xm:f>
            <xm:f>'Listados Datos'!$P$3</xm:f>
            <x14:dxf>
              <fill>
                <patternFill>
                  <bgColor rgb="FF99CC00"/>
                </patternFill>
              </fill>
            </x14:dxf>
          </x14:cfRule>
          <x14:cfRule type="containsText" priority="7967" operator="containsText" id="{00AD293F-8181-4F9A-A4AB-33154B6CE534}">
            <xm:f>NOT(ISERROR(SEARCH('Listados Datos'!$P$4,Y370)))</xm:f>
            <xm:f>'Listados Datos'!$P$4</xm:f>
            <x14:dxf>
              <fill>
                <patternFill>
                  <bgColor rgb="FF33CC33"/>
                </patternFill>
              </fill>
            </x14:dxf>
          </x14:cfRule>
          <x14:cfRule type="containsText" priority="7968" operator="containsText" id="{AA883EE2-561E-4087-89A5-059F9711B6EA}">
            <xm:f>NOT(ISERROR(SEARCH('Listados Datos'!$P$5,Y370)))</xm:f>
            <xm:f>'Listados Datos'!$P$5</xm:f>
            <x14:dxf>
              <fill>
                <patternFill>
                  <bgColor rgb="FFFFFF00"/>
                </patternFill>
              </fill>
            </x14:dxf>
          </x14:cfRule>
          <x14:cfRule type="containsText" priority="7969" operator="containsText" id="{A584D0E8-D20A-4780-9037-421FFFD3842A}">
            <xm:f>NOT(ISERROR(SEARCH('Listados Datos'!$P$6,Y370)))</xm:f>
            <xm:f>'Listados Datos'!$P$6</xm:f>
            <x14:dxf>
              <fill>
                <patternFill>
                  <bgColor rgb="FFFFC000"/>
                </patternFill>
              </fill>
            </x14:dxf>
          </x14:cfRule>
          <x14:cfRule type="containsText" priority="7970" operator="containsText" id="{989F50C4-20AE-4AD0-BA79-E404367502D2}">
            <xm:f>NOT(ISERROR(SEARCH('Listados Datos'!$P$7,Y370)))</xm:f>
            <xm:f>'Listados Datos'!$P$7</xm:f>
            <x14:dxf>
              <fill>
                <patternFill>
                  <bgColor rgb="FFFF0000"/>
                </patternFill>
              </fill>
            </x14:dxf>
          </x14:cfRule>
          <xm:sqref>Y370:Y371</xm:sqref>
        </x14:conditionalFormatting>
        <x14:conditionalFormatting xmlns:xm="http://schemas.microsoft.com/office/excel/2006/main">
          <x14:cfRule type="containsText" priority="7942" operator="containsText" id="{72352201-C284-4565-8949-A0F3B7CD6D6B}">
            <xm:f>NOT(ISERROR(SEARCH('Listados Datos'!$T$3,AW370)))</xm:f>
            <xm:f>'Listados Datos'!$T$3</xm:f>
            <x14:dxf>
              <fill>
                <patternFill patternType="solid">
                  <bgColor rgb="FFC00000"/>
                </patternFill>
              </fill>
            </x14:dxf>
          </x14:cfRule>
          <x14:cfRule type="containsText" priority="7943" operator="containsText" id="{8712B0A9-42E3-44F1-940B-21FA185EC83B}">
            <xm:f>NOT(ISERROR(SEARCH('Listados Datos'!$T$4,AW370)))</xm:f>
            <xm:f>'Listados Datos'!$T$4</xm:f>
            <x14:dxf>
              <font>
                <b/>
                <i val="0"/>
                <color theme="0"/>
              </font>
              <fill>
                <patternFill>
                  <bgColor rgb="FFE26B0A"/>
                </patternFill>
              </fill>
            </x14:dxf>
          </x14:cfRule>
          <x14:cfRule type="containsText" priority="7944" operator="containsText" id="{9A9CA189-07B0-4A0F-AB89-5041BE683484}">
            <xm:f>NOT(ISERROR(SEARCH('Listados Datos'!$T$5,AW370)))</xm:f>
            <xm:f>'Listados Datos'!$T$5</xm:f>
            <x14:dxf>
              <font>
                <b/>
                <i val="0"/>
                <color auto="1"/>
              </font>
              <fill>
                <patternFill>
                  <bgColor rgb="FFFFFF00"/>
                </patternFill>
              </fill>
            </x14:dxf>
          </x14:cfRule>
          <x14:cfRule type="containsText" priority="7945" operator="containsText" id="{1062259D-17A2-4243-8253-A03865E42213}">
            <xm:f>NOT(ISERROR(SEARCH('Listados Datos'!$T$6,AW370)))</xm:f>
            <xm:f>'Listados Datos'!$T$6</xm:f>
            <x14:dxf>
              <font>
                <b/>
                <i val="0"/>
              </font>
              <fill>
                <patternFill>
                  <bgColor rgb="FF92D050"/>
                </patternFill>
              </fill>
            </x14:dxf>
          </x14:cfRule>
          <xm:sqref>AW370</xm:sqref>
        </x14:conditionalFormatting>
        <x14:conditionalFormatting xmlns:xm="http://schemas.microsoft.com/office/excel/2006/main">
          <x14:cfRule type="containsText" priority="7932" operator="containsText" id="{A308963A-A8EA-408A-9F8F-24E5ECF1B938}">
            <xm:f>NOT(ISERROR(SEARCH('Listados Datos'!$P$3,AU370)))</xm:f>
            <xm:f>'Listados Datos'!$P$3</xm:f>
            <x14:dxf>
              <fill>
                <patternFill>
                  <bgColor rgb="FF99CC00"/>
                </patternFill>
              </fill>
            </x14:dxf>
          </x14:cfRule>
          <x14:cfRule type="containsText" priority="7933" operator="containsText" id="{0B4B5313-30D7-4F3E-A0C4-53E908940E8B}">
            <xm:f>NOT(ISERROR(SEARCH('Listados Datos'!$P$4,AU370)))</xm:f>
            <xm:f>'Listados Datos'!$P$4</xm:f>
            <x14:dxf>
              <fill>
                <patternFill>
                  <bgColor rgb="FF33CC33"/>
                </patternFill>
              </fill>
            </x14:dxf>
          </x14:cfRule>
          <x14:cfRule type="containsText" priority="7934" operator="containsText" id="{EF96CCFD-D16C-449E-A329-0246CCE499D8}">
            <xm:f>NOT(ISERROR(SEARCH('Listados Datos'!$P$5,AU370)))</xm:f>
            <xm:f>'Listados Datos'!$P$5</xm:f>
            <x14:dxf>
              <fill>
                <patternFill>
                  <bgColor rgb="FFFFFF00"/>
                </patternFill>
              </fill>
            </x14:dxf>
          </x14:cfRule>
          <x14:cfRule type="containsText" priority="7935" operator="containsText" id="{ABA5538E-3DF6-4AA6-989D-4A0093DA9BF4}">
            <xm:f>NOT(ISERROR(SEARCH('Listados Datos'!$P$6,AU370)))</xm:f>
            <xm:f>'Listados Datos'!$P$6</xm:f>
            <x14:dxf>
              <fill>
                <patternFill>
                  <bgColor rgb="FFFFC000"/>
                </patternFill>
              </fill>
            </x14:dxf>
          </x14:cfRule>
          <x14:cfRule type="containsText" priority="7936" operator="containsText" id="{F22075C6-D0A7-41EC-A8D4-46D9A2CE788B}">
            <xm:f>NOT(ISERROR(SEARCH('Listados Datos'!$P$7,AU370)))</xm:f>
            <xm:f>'Listados Datos'!$P$7</xm:f>
            <x14:dxf>
              <fill>
                <patternFill>
                  <bgColor rgb="FFFF0000"/>
                </patternFill>
              </fill>
            </x14:dxf>
          </x14:cfRule>
          <xm:sqref>AU370</xm:sqref>
        </x14:conditionalFormatting>
        <x14:conditionalFormatting xmlns:xm="http://schemas.microsoft.com/office/excel/2006/main">
          <x14:cfRule type="containsText" priority="7928" operator="containsText" id="{3DC4331B-2F88-4155-8ECB-699AE5FF1373}">
            <xm:f>NOT(ISERROR(SEARCH('Listados Datos'!$T$3,AW371)))</xm:f>
            <xm:f>'Listados Datos'!$T$3</xm:f>
            <x14:dxf>
              <fill>
                <patternFill patternType="solid">
                  <bgColor rgb="FFC00000"/>
                </patternFill>
              </fill>
            </x14:dxf>
          </x14:cfRule>
          <x14:cfRule type="containsText" priority="7929" operator="containsText" id="{B98C9EA1-ED59-4032-B74F-A3D33CD08E35}">
            <xm:f>NOT(ISERROR(SEARCH('Listados Datos'!$T$4,AW371)))</xm:f>
            <xm:f>'Listados Datos'!$T$4</xm:f>
            <x14:dxf>
              <font>
                <b/>
                <i val="0"/>
                <color theme="0"/>
              </font>
              <fill>
                <patternFill>
                  <bgColor rgb="FFE26B0A"/>
                </patternFill>
              </fill>
            </x14:dxf>
          </x14:cfRule>
          <x14:cfRule type="containsText" priority="7930" operator="containsText" id="{EE172B04-0887-4094-8EA0-D2A773C4330E}">
            <xm:f>NOT(ISERROR(SEARCH('Listados Datos'!$T$5,AW371)))</xm:f>
            <xm:f>'Listados Datos'!$T$5</xm:f>
            <x14:dxf>
              <font>
                <b/>
                <i val="0"/>
                <color auto="1"/>
              </font>
              <fill>
                <patternFill>
                  <bgColor rgb="FFFFFF00"/>
                </patternFill>
              </fill>
            </x14:dxf>
          </x14:cfRule>
          <x14:cfRule type="containsText" priority="7931" operator="containsText" id="{16BBDC95-807C-4DA2-9831-ED7F7C1C2B5A}">
            <xm:f>NOT(ISERROR(SEARCH('Listados Datos'!$T$6,AW371)))</xm:f>
            <xm:f>'Listados Datos'!$T$6</xm:f>
            <x14:dxf>
              <font>
                <b/>
                <i val="0"/>
              </font>
              <fill>
                <patternFill>
                  <bgColor rgb="FF92D050"/>
                </patternFill>
              </fill>
            </x14:dxf>
          </x14:cfRule>
          <xm:sqref>AW371</xm:sqref>
        </x14:conditionalFormatting>
        <x14:conditionalFormatting xmlns:xm="http://schemas.microsoft.com/office/excel/2006/main">
          <x14:cfRule type="containsText" priority="7918" operator="containsText" id="{4DDB45C0-78A0-4F84-A40B-C0981DB6C7C3}">
            <xm:f>NOT(ISERROR(SEARCH('Listados Datos'!$P$3,AU371)))</xm:f>
            <xm:f>'Listados Datos'!$P$3</xm:f>
            <x14:dxf>
              <fill>
                <patternFill>
                  <bgColor rgb="FF99CC00"/>
                </patternFill>
              </fill>
            </x14:dxf>
          </x14:cfRule>
          <x14:cfRule type="containsText" priority="7919" operator="containsText" id="{9B03680B-4319-4A4D-BC23-3F9BB31E7C39}">
            <xm:f>NOT(ISERROR(SEARCH('Listados Datos'!$P$4,AU371)))</xm:f>
            <xm:f>'Listados Datos'!$P$4</xm:f>
            <x14:dxf>
              <fill>
                <patternFill>
                  <bgColor rgb="FF33CC33"/>
                </patternFill>
              </fill>
            </x14:dxf>
          </x14:cfRule>
          <x14:cfRule type="containsText" priority="7920" operator="containsText" id="{5B0F1ED8-BAE5-41FF-BD12-E5D1B0D10E2B}">
            <xm:f>NOT(ISERROR(SEARCH('Listados Datos'!$P$5,AU371)))</xm:f>
            <xm:f>'Listados Datos'!$P$5</xm:f>
            <x14:dxf>
              <fill>
                <patternFill>
                  <bgColor rgb="FFFFFF00"/>
                </patternFill>
              </fill>
            </x14:dxf>
          </x14:cfRule>
          <x14:cfRule type="containsText" priority="7921" operator="containsText" id="{B4A6213B-3E0C-48FE-88F4-DE34D1871D72}">
            <xm:f>NOT(ISERROR(SEARCH('Listados Datos'!$P$6,AU371)))</xm:f>
            <xm:f>'Listados Datos'!$P$6</xm:f>
            <x14:dxf>
              <fill>
                <patternFill>
                  <bgColor rgb="FFFFC000"/>
                </patternFill>
              </fill>
            </x14:dxf>
          </x14:cfRule>
          <x14:cfRule type="containsText" priority="7922" operator="containsText" id="{ADBDC239-BB00-4C92-BBF1-B70D3E5990AD}">
            <xm:f>NOT(ISERROR(SEARCH('Listados Datos'!$P$7,AU371)))</xm:f>
            <xm:f>'Listados Datos'!$P$7</xm:f>
            <x14:dxf>
              <fill>
                <patternFill>
                  <bgColor rgb="FFFF0000"/>
                </patternFill>
              </fill>
            </x14:dxf>
          </x14:cfRule>
          <xm:sqref>AU371</xm:sqref>
        </x14:conditionalFormatting>
        <x14:conditionalFormatting xmlns:xm="http://schemas.microsoft.com/office/excel/2006/main">
          <x14:cfRule type="containsText" priority="7900" operator="containsText" id="{D39752A9-0151-4E6B-BE12-8AFA6A610CFD}">
            <xm:f>NOT(ISERROR(SEARCH('Listados Datos'!$T$3,AE372)))</xm:f>
            <xm:f>'Listados Datos'!$T$3</xm:f>
            <x14:dxf>
              <fill>
                <patternFill patternType="solid">
                  <bgColor rgb="FFC00000"/>
                </patternFill>
              </fill>
            </x14:dxf>
          </x14:cfRule>
          <x14:cfRule type="containsText" priority="7901" operator="containsText" id="{1199690A-EE07-4CC7-B6DF-6645EC298132}">
            <xm:f>NOT(ISERROR(SEARCH('Listados Datos'!$T$4,AE372)))</xm:f>
            <xm:f>'Listados Datos'!$T$4</xm:f>
            <x14:dxf>
              <font>
                <b/>
                <i val="0"/>
                <color theme="0"/>
              </font>
              <fill>
                <patternFill>
                  <bgColor rgb="FFE26B0A"/>
                </patternFill>
              </fill>
            </x14:dxf>
          </x14:cfRule>
          <x14:cfRule type="containsText" priority="7902" operator="containsText" id="{5EDFF2D8-520C-45B6-9798-A5B8D8BBAF69}">
            <xm:f>NOT(ISERROR(SEARCH('Listados Datos'!$T$5,AE372)))</xm:f>
            <xm:f>'Listados Datos'!$T$5</xm:f>
            <x14:dxf>
              <font>
                <b/>
                <i val="0"/>
                <color auto="1"/>
              </font>
              <fill>
                <patternFill>
                  <bgColor rgb="FFFFFF00"/>
                </patternFill>
              </fill>
            </x14:dxf>
          </x14:cfRule>
          <x14:cfRule type="containsText" priority="7903" operator="containsText" id="{AC8D22EB-88A1-4DA2-A259-B532AB75014E}">
            <xm:f>NOT(ISERROR(SEARCH('Listados Datos'!$T$6,AE372)))</xm:f>
            <xm:f>'Listados Datos'!$T$6</xm:f>
            <x14:dxf>
              <font>
                <b/>
                <i val="0"/>
              </font>
              <fill>
                <patternFill>
                  <bgColor rgb="FF92D050"/>
                </patternFill>
              </fill>
            </x14:dxf>
          </x14:cfRule>
          <xm:sqref>AE372:AF373</xm:sqref>
        </x14:conditionalFormatting>
        <x14:conditionalFormatting xmlns:xm="http://schemas.microsoft.com/office/excel/2006/main">
          <x14:cfRule type="containsText" priority="7896" operator="containsText" id="{544CC0D8-87FC-41D0-AE11-D8A92049DFE4}">
            <xm:f>NOT(ISERROR(SEARCH('Listados Datos'!$T$3,AA372)))</xm:f>
            <xm:f>'Listados Datos'!$T$3</xm:f>
            <x14:dxf>
              <fill>
                <patternFill patternType="solid">
                  <bgColor rgb="FFC00000"/>
                </patternFill>
              </fill>
            </x14:dxf>
          </x14:cfRule>
          <x14:cfRule type="containsText" priority="7897" operator="containsText" id="{7E2EF67A-BCB2-4C2F-AFCE-898B55616C7A}">
            <xm:f>NOT(ISERROR(SEARCH('Listados Datos'!$T$4,AA372)))</xm:f>
            <xm:f>'Listados Datos'!$T$4</xm:f>
            <x14:dxf>
              <font>
                <b/>
                <i val="0"/>
                <color theme="0"/>
              </font>
              <fill>
                <patternFill>
                  <bgColor rgb="FFE26B0A"/>
                </patternFill>
              </fill>
            </x14:dxf>
          </x14:cfRule>
          <x14:cfRule type="containsText" priority="7898" operator="containsText" id="{D1F8243E-138C-41B2-B7E2-FEEF40C413C5}">
            <xm:f>NOT(ISERROR(SEARCH('Listados Datos'!$T$5,AA372)))</xm:f>
            <xm:f>'Listados Datos'!$T$5</xm:f>
            <x14:dxf>
              <font>
                <b/>
                <i val="0"/>
                <color auto="1"/>
              </font>
              <fill>
                <patternFill>
                  <bgColor rgb="FFFFFF00"/>
                </patternFill>
              </fill>
            </x14:dxf>
          </x14:cfRule>
          <x14:cfRule type="containsText" priority="7899" operator="containsText" id="{CA2DF3D8-C572-46A9-8019-F8545B1EF80F}">
            <xm:f>NOT(ISERROR(SEARCH('Listados Datos'!$T$6,AA372)))</xm:f>
            <xm:f>'Listados Datos'!$T$6</xm:f>
            <x14:dxf>
              <font>
                <b/>
                <i val="0"/>
              </font>
              <fill>
                <patternFill>
                  <bgColor rgb="FF92D050"/>
                </patternFill>
              </fill>
            </x14:dxf>
          </x14:cfRule>
          <xm:sqref>AA372:AA373</xm:sqref>
        </x14:conditionalFormatting>
        <x14:conditionalFormatting xmlns:xm="http://schemas.microsoft.com/office/excel/2006/main">
          <x14:cfRule type="containsText" priority="7886" operator="containsText" id="{96AED070-D04B-4E48-8EDB-629E69B9B877}">
            <xm:f>NOT(ISERROR(SEARCH('Listados Datos'!$P$3,Y372)))</xm:f>
            <xm:f>'Listados Datos'!$P$3</xm:f>
            <x14:dxf>
              <fill>
                <patternFill>
                  <bgColor rgb="FF99CC00"/>
                </patternFill>
              </fill>
            </x14:dxf>
          </x14:cfRule>
          <x14:cfRule type="containsText" priority="7887" operator="containsText" id="{8D39EA9E-9148-4048-BE0C-BFFDC8FFDE58}">
            <xm:f>NOT(ISERROR(SEARCH('Listados Datos'!$P$4,Y372)))</xm:f>
            <xm:f>'Listados Datos'!$P$4</xm:f>
            <x14:dxf>
              <fill>
                <patternFill>
                  <bgColor rgb="FF33CC33"/>
                </patternFill>
              </fill>
            </x14:dxf>
          </x14:cfRule>
          <x14:cfRule type="containsText" priority="7888" operator="containsText" id="{20E82733-A6BF-4598-AE5F-9CF018FF6678}">
            <xm:f>NOT(ISERROR(SEARCH('Listados Datos'!$P$5,Y372)))</xm:f>
            <xm:f>'Listados Datos'!$P$5</xm:f>
            <x14:dxf>
              <fill>
                <patternFill>
                  <bgColor rgb="FFFFFF00"/>
                </patternFill>
              </fill>
            </x14:dxf>
          </x14:cfRule>
          <x14:cfRule type="containsText" priority="7889" operator="containsText" id="{BBA10C2E-414B-4BA2-BDAF-3CB82AFA9393}">
            <xm:f>NOT(ISERROR(SEARCH('Listados Datos'!$P$6,Y372)))</xm:f>
            <xm:f>'Listados Datos'!$P$6</xm:f>
            <x14:dxf>
              <fill>
                <patternFill>
                  <bgColor rgb="FFFFC000"/>
                </patternFill>
              </fill>
            </x14:dxf>
          </x14:cfRule>
          <x14:cfRule type="containsText" priority="7890" operator="containsText" id="{5E40F33F-00B8-4185-8CA8-409CAEB4FF39}">
            <xm:f>NOT(ISERROR(SEARCH('Listados Datos'!$P$7,Y372)))</xm:f>
            <xm:f>'Listados Datos'!$P$7</xm:f>
            <x14:dxf>
              <fill>
                <patternFill>
                  <bgColor rgb="FFFF0000"/>
                </patternFill>
              </fill>
            </x14:dxf>
          </x14:cfRule>
          <xm:sqref>Y372:Y373</xm:sqref>
        </x14:conditionalFormatting>
        <x14:conditionalFormatting xmlns:xm="http://schemas.microsoft.com/office/excel/2006/main">
          <x14:cfRule type="containsText" priority="7858" operator="containsText" id="{1570778A-C566-4724-B518-33D0D30D8409}">
            <xm:f>NOT(ISERROR(SEARCH('Listados Datos'!$T$3,AW373)))</xm:f>
            <xm:f>'Listados Datos'!$T$3</xm:f>
            <x14:dxf>
              <fill>
                <patternFill patternType="solid">
                  <bgColor rgb="FFC00000"/>
                </patternFill>
              </fill>
            </x14:dxf>
          </x14:cfRule>
          <x14:cfRule type="containsText" priority="7859" operator="containsText" id="{C43FFA14-9855-4465-9ED0-562DE99B2A1A}">
            <xm:f>NOT(ISERROR(SEARCH('Listados Datos'!$T$4,AW373)))</xm:f>
            <xm:f>'Listados Datos'!$T$4</xm:f>
            <x14:dxf>
              <font>
                <b/>
                <i val="0"/>
                <color theme="0"/>
              </font>
              <fill>
                <patternFill>
                  <bgColor rgb="FFE26B0A"/>
                </patternFill>
              </fill>
            </x14:dxf>
          </x14:cfRule>
          <x14:cfRule type="containsText" priority="7860" operator="containsText" id="{5B119542-F2BD-47CA-94F5-9CB3D29337FA}">
            <xm:f>NOT(ISERROR(SEARCH('Listados Datos'!$T$5,AW373)))</xm:f>
            <xm:f>'Listados Datos'!$T$5</xm:f>
            <x14:dxf>
              <font>
                <b/>
                <i val="0"/>
                <color auto="1"/>
              </font>
              <fill>
                <patternFill>
                  <bgColor rgb="FFFFFF00"/>
                </patternFill>
              </fill>
            </x14:dxf>
          </x14:cfRule>
          <x14:cfRule type="containsText" priority="7861" operator="containsText" id="{20F43A91-52FB-4A00-86C3-110D7D470C53}">
            <xm:f>NOT(ISERROR(SEARCH('Listados Datos'!$T$6,AW373)))</xm:f>
            <xm:f>'Listados Datos'!$T$6</xm:f>
            <x14:dxf>
              <font>
                <b/>
                <i val="0"/>
              </font>
              <fill>
                <patternFill>
                  <bgColor rgb="FF92D050"/>
                </patternFill>
              </fill>
            </x14:dxf>
          </x14:cfRule>
          <xm:sqref>AW373</xm:sqref>
        </x14:conditionalFormatting>
        <x14:conditionalFormatting xmlns:xm="http://schemas.microsoft.com/office/excel/2006/main">
          <x14:cfRule type="containsText" priority="7806" operator="containsText" id="{0856B7EE-ED24-4887-9E87-2F7C3E2D004D}">
            <xm:f>NOT(ISERROR(SEARCH('Listados Datos'!$P$3,AU374)))</xm:f>
            <xm:f>'Listados Datos'!$P$3</xm:f>
            <x14:dxf>
              <fill>
                <patternFill>
                  <bgColor rgb="FF99CC00"/>
                </patternFill>
              </fill>
            </x14:dxf>
          </x14:cfRule>
          <x14:cfRule type="containsText" priority="7807" operator="containsText" id="{C093AC23-9277-4E21-92A5-E987993BC6C8}">
            <xm:f>NOT(ISERROR(SEARCH('Listados Datos'!$P$4,AU374)))</xm:f>
            <xm:f>'Listados Datos'!$P$4</xm:f>
            <x14:dxf>
              <fill>
                <patternFill>
                  <bgColor rgb="FF33CC33"/>
                </patternFill>
              </fill>
            </x14:dxf>
          </x14:cfRule>
          <x14:cfRule type="containsText" priority="7808" operator="containsText" id="{833210C8-8667-423D-B79C-7F87EAA21CC5}">
            <xm:f>NOT(ISERROR(SEARCH('Listados Datos'!$P$5,AU374)))</xm:f>
            <xm:f>'Listados Datos'!$P$5</xm:f>
            <x14:dxf>
              <fill>
                <patternFill>
                  <bgColor rgb="FFFFFF00"/>
                </patternFill>
              </fill>
            </x14:dxf>
          </x14:cfRule>
          <x14:cfRule type="containsText" priority="7809" operator="containsText" id="{33FC885B-6D9E-419E-AB73-7DCAECDB4EFC}">
            <xm:f>NOT(ISERROR(SEARCH('Listados Datos'!$P$6,AU374)))</xm:f>
            <xm:f>'Listados Datos'!$P$6</xm:f>
            <x14:dxf>
              <fill>
                <patternFill>
                  <bgColor rgb="FFFFC000"/>
                </patternFill>
              </fill>
            </x14:dxf>
          </x14:cfRule>
          <x14:cfRule type="containsText" priority="7810" operator="containsText" id="{599055C4-8D5A-42D6-BD37-253A54A676E1}">
            <xm:f>NOT(ISERROR(SEARCH('Listados Datos'!$P$7,AU374)))</xm:f>
            <xm:f>'Listados Datos'!$P$7</xm:f>
            <x14:dxf>
              <fill>
                <patternFill>
                  <bgColor rgb="FFFF0000"/>
                </patternFill>
              </fill>
            </x14:dxf>
          </x14:cfRule>
          <xm:sqref>AU374</xm:sqref>
        </x14:conditionalFormatting>
        <x14:conditionalFormatting xmlns:xm="http://schemas.microsoft.com/office/excel/2006/main">
          <x14:cfRule type="containsText" priority="7844" operator="containsText" id="{EC389CFC-8EDF-4EF5-929E-785904D05FA4}">
            <xm:f>NOT(ISERROR(SEARCH('Listados Datos'!$T$3,AE374)))</xm:f>
            <xm:f>'Listados Datos'!$T$3</xm:f>
            <x14:dxf>
              <fill>
                <patternFill patternType="solid">
                  <bgColor rgb="FFC00000"/>
                </patternFill>
              </fill>
            </x14:dxf>
          </x14:cfRule>
          <x14:cfRule type="containsText" priority="7845" operator="containsText" id="{30F1EE75-A402-4500-BEBE-3A867492CB68}">
            <xm:f>NOT(ISERROR(SEARCH('Listados Datos'!$T$4,AE374)))</xm:f>
            <xm:f>'Listados Datos'!$T$4</xm:f>
            <x14:dxf>
              <font>
                <b/>
                <i val="0"/>
                <color theme="0"/>
              </font>
              <fill>
                <patternFill>
                  <bgColor rgb="FFE26B0A"/>
                </patternFill>
              </fill>
            </x14:dxf>
          </x14:cfRule>
          <x14:cfRule type="containsText" priority="7846" operator="containsText" id="{EAA9B8AD-7B55-42D2-A2A3-0D987DD33CA2}">
            <xm:f>NOT(ISERROR(SEARCH('Listados Datos'!$T$5,AE374)))</xm:f>
            <xm:f>'Listados Datos'!$T$5</xm:f>
            <x14:dxf>
              <font>
                <b/>
                <i val="0"/>
                <color auto="1"/>
              </font>
              <fill>
                <patternFill>
                  <bgColor rgb="FFFFFF00"/>
                </patternFill>
              </fill>
            </x14:dxf>
          </x14:cfRule>
          <x14:cfRule type="containsText" priority="7847" operator="containsText" id="{AB841E99-7A20-46AD-B3C5-1F07CF339194}">
            <xm:f>NOT(ISERROR(SEARCH('Listados Datos'!$T$6,AE374)))</xm:f>
            <xm:f>'Listados Datos'!$T$6</xm:f>
            <x14:dxf>
              <font>
                <b/>
                <i val="0"/>
              </font>
              <fill>
                <patternFill>
                  <bgColor rgb="FF92D050"/>
                </patternFill>
              </fill>
            </x14:dxf>
          </x14:cfRule>
          <xm:sqref>AE374:AF374</xm:sqref>
        </x14:conditionalFormatting>
        <x14:conditionalFormatting xmlns:xm="http://schemas.microsoft.com/office/excel/2006/main">
          <x14:cfRule type="containsText" priority="7840" operator="containsText" id="{57A74C85-8BA9-42A1-94E5-7853F06A10B7}">
            <xm:f>NOT(ISERROR(SEARCH('Listados Datos'!$T$3,AA374)))</xm:f>
            <xm:f>'Listados Datos'!$T$3</xm:f>
            <x14:dxf>
              <fill>
                <patternFill patternType="solid">
                  <bgColor rgb="FFC00000"/>
                </patternFill>
              </fill>
            </x14:dxf>
          </x14:cfRule>
          <x14:cfRule type="containsText" priority="7841" operator="containsText" id="{66C23348-79DD-44DB-AD15-D6B30E30332A}">
            <xm:f>NOT(ISERROR(SEARCH('Listados Datos'!$T$4,AA374)))</xm:f>
            <xm:f>'Listados Datos'!$T$4</xm:f>
            <x14:dxf>
              <font>
                <b/>
                <i val="0"/>
                <color theme="0"/>
              </font>
              <fill>
                <patternFill>
                  <bgColor rgb="FFE26B0A"/>
                </patternFill>
              </fill>
            </x14:dxf>
          </x14:cfRule>
          <x14:cfRule type="containsText" priority="7842" operator="containsText" id="{E5AF8123-36F4-4260-A2A0-E108A14B59CA}">
            <xm:f>NOT(ISERROR(SEARCH('Listados Datos'!$T$5,AA374)))</xm:f>
            <xm:f>'Listados Datos'!$T$5</xm:f>
            <x14:dxf>
              <font>
                <b/>
                <i val="0"/>
                <color auto="1"/>
              </font>
              <fill>
                <patternFill>
                  <bgColor rgb="FFFFFF00"/>
                </patternFill>
              </fill>
            </x14:dxf>
          </x14:cfRule>
          <x14:cfRule type="containsText" priority="7843" operator="containsText" id="{F18F06A8-3DBA-4408-86EF-5AD4A0388F97}">
            <xm:f>NOT(ISERROR(SEARCH('Listados Datos'!$T$6,AA374)))</xm:f>
            <xm:f>'Listados Datos'!$T$6</xm:f>
            <x14:dxf>
              <font>
                <b/>
                <i val="0"/>
              </font>
              <fill>
                <patternFill>
                  <bgColor rgb="FF92D050"/>
                </patternFill>
              </fill>
            </x14:dxf>
          </x14:cfRule>
          <xm:sqref>AA374</xm:sqref>
        </x14:conditionalFormatting>
        <x14:conditionalFormatting xmlns:xm="http://schemas.microsoft.com/office/excel/2006/main">
          <x14:cfRule type="containsText" priority="7830" operator="containsText" id="{1E7E3621-8660-4191-8AB0-08D49A2526A6}">
            <xm:f>NOT(ISERROR(SEARCH('Listados Datos'!$P$3,Y374)))</xm:f>
            <xm:f>'Listados Datos'!$P$3</xm:f>
            <x14:dxf>
              <fill>
                <patternFill>
                  <bgColor rgb="FF99CC00"/>
                </patternFill>
              </fill>
            </x14:dxf>
          </x14:cfRule>
          <x14:cfRule type="containsText" priority="7831" operator="containsText" id="{EE6163DC-635A-4173-A5B2-322C8336885C}">
            <xm:f>NOT(ISERROR(SEARCH('Listados Datos'!$P$4,Y374)))</xm:f>
            <xm:f>'Listados Datos'!$P$4</xm:f>
            <x14:dxf>
              <fill>
                <patternFill>
                  <bgColor rgb="FF33CC33"/>
                </patternFill>
              </fill>
            </x14:dxf>
          </x14:cfRule>
          <x14:cfRule type="containsText" priority="7832" operator="containsText" id="{0491C14F-9540-464E-B5ED-EA653C5EF513}">
            <xm:f>NOT(ISERROR(SEARCH('Listados Datos'!$P$5,Y374)))</xm:f>
            <xm:f>'Listados Datos'!$P$5</xm:f>
            <x14:dxf>
              <fill>
                <patternFill>
                  <bgColor rgb="FFFFFF00"/>
                </patternFill>
              </fill>
            </x14:dxf>
          </x14:cfRule>
          <x14:cfRule type="containsText" priority="7833" operator="containsText" id="{AE60AAFB-7F5A-4B93-955B-B38BD1BCA2FD}">
            <xm:f>NOT(ISERROR(SEARCH('Listados Datos'!$P$6,Y374)))</xm:f>
            <xm:f>'Listados Datos'!$P$6</xm:f>
            <x14:dxf>
              <fill>
                <patternFill>
                  <bgColor rgb="FFFFC000"/>
                </patternFill>
              </fill>
            </x14:dxf>
          </x14:cfRule>
          <x14:cfRule type="containsText" priority="7834" operator="containsText" id="{2889DD1C-F2CB-4FD9-8E59-11942AC6656B}">
            <xm:f>NOT(ISERROR(SEARCH('Listados Datos'!$P$7,Y374)))</xm:f>
            <xm:f>'Listados Datos'!$P$7</xm:f>
            <x14:dxf>
              <fill>
                <patternFill>
                  <bgColor rgb="FFFF0000"/>
                </patternFill>
              </fill>
            </x14:dxf>
          </x14:cfRule>
          <xm:sqref>Y374</xm:sqref>
        </x14:conditionalFormatting>
        <x14:conditionalFormatting xmlns:xm="http://schemas.microsoft.com/office/excel/2006/main">
          <x14:cfRule type="containsText" priority="7816" operator="containsText" id="{1BDB4F42-A0AE-4771-983D-06D97FFEB30B}">
            <xm:f>NOT(ISERROR(SEARCH('Listados Datos'!$T$3,AW374)))</xm:f>
            <xm:f>'Listados Datos'!$T$3</xm:f>
            <x14:dxf>
              <fill>
                <patternFill patternType="solid">
                  <bgColor rgb="FFC00000"/>
                </patternFill>
              </fill>
            </x14:dxf>
          </x14:cfRule>
          <x14:cfRule type="containsText" priority="7817" operator="containsText" id="{00C9CCC1-73C1-4E17-9F75-07EA82FC7A7F}">
            <xm:f>NOT(ISERROR(SEARCH('Listados Datos'!$T$4,AW374)))</xm:f>
            <xm:f>'Listados Datos'!$T$4</xm:f>
            <x14:dxf>
              <font>
                <b/>
                <i val="0"/>
                <color theme="0"/>
              </font>
              <fill>
                <patternFill>
                  <bgColor rgb="FFE26B0A"/>
                </patternFill>
              </fill>
            </x14:dxf>
          </x14:cfRule>
          <x14:cfRule type="containsText" priority="7818" operator="containsText" id="{5C306DED-8DFF-4F81-847F-BE2B73D736D1}">
            <xm:f>NOT(ISERROR(SEARCH('Listados Datos'!$T$5,AW374)))</xm:f>
            <xm:f>'Listados Datos'!$T$5</xm:f>
            <x14:dxf>
              <font>
                <b/>
                <i val="0"/>
                <color auto="1"/>
              </font>
              <fill>
                <patternFill>
                  <bgColor rgb="FFFFFF00"/>
                </patternFill>
              </fill>
            </x14:dxf>
          </x14:cfRule>
          <x14:cfRule type="containsText" priority="7819" operator="containsText" id="{9691199D-28EF-4C69-AF19-3F4FF403D66E}">
            <xm:f>NOT(ISERROR(SEARCH('Listados Datos'!$T$6,AW374)))</xm:f>
            <xm:f>'Listados Datos'!$T$6</xm:f>
            <x14:dxf>
              <font>
                <b/>
                <i val="0"/>
              </font>
              <fill>
                <patternFill>
                  <bgColor rgb="FF92D050"/>
                </patternFill>
              </fill>
            </x14:dxf>
          </x14:cfRule>
          <xm:sqref>AW374</xm:sqref>
        </x14:conditionalFormatting>
        <x14:conditionalFormatting xmlns:xm="http://schemas.microsoft.com/office/excel/2006/main">
          <x14:cfRule type="containsText" priority="7670" operator="containsText" id="{E5A4A186-5FF9-4B22-AC10-6A935C57357F}">
            <xm:f>NOT(ISERROR(SEARCH('Listados Datos'!$P$3,AU379)))</xm:f>
            <xm:f>'Listados Datos'!$P$3</xm:f>
            <x14:dxf>
              <fill>
                <patternFill>
                  <bgColor rgb="FF99CC00"/>
                </patternFill>
              </fill>
            </x14:dxf>
          </x14:cfRule>
          <x14:cfRule type="containsText" priority="7671" operator="containsText" id="{FCF305EA-5098-4F52-91C2-EC921169F8DD}">
            <xm:f>NOT(ISERROR(SEARCH('Listados Datos'!$P$4,AU379)))</xm:f>
            <xm:f>'Listados Datos'!$P$4</xm:f>
            <x14:dxf>
              <fill>
                <patternFill>
                  <bgColor rgb="FF33CC33"/>
                </patternFill>
              </fill>
            </x14:dxf>
          </x14:cfRule>
          <x14:cfRule type="containsText" priority="7672" operator="containsText" id="{705F63E9-2E31-44F5-B0E9-786FBB9D7532}">
            <xm:f>NOT(ISERROR(SEARCH('Listados Datos'!$P$5,AU379)))</xm:f>
            <xm:f>'Listados Datos'!$P$5</xm:f>
            <x14:dxf>
              <fill>
                <patternFill>
                  <bgColor rgb="FFFFFF00"/>
                </patternFill>
              </fill>
            </x14:dxf>
          </x14:cfRule>
          <x14:cfRule type="containsText" priority="7673" operator="containsText" id="{234AB40D-1E84-4B49-9009-BC8607272FF6}">
            <xm:f>NOT(ISERROR(SEARCH('Listados Datos'!$P$6,AU379)))</xm:f>
            <xm:f>'Listados Datos'!$P$6</xm:f>
            <x14:dxf>
              <fill>
                <patternFill>
                  <bgColor rgb="FFFFC000"/>
                </patternFill>
              </fill>
            </x14:dxf>
          </x14:cfRule>
          <x14:cfRule type="containsText" priority="7674" operator="containsText" id="{25ACB151-ACAF-4D82-9164-5E21C6A1DAE3}">
            <xm:f>NOT(ISERROR(SEARCH('Listados Datos'!$P$7,AU379)))</xm:f>
            <xm:f>'Listados Datos'!$P$7</xm:f>
            <x14:dxf>
              <fill>
                <patternFill>
                  <bgColor rgb="FFFF0000"/>
                </patternFill>
              </fill>
            </x14:dxf>
          </x14:cfRule>
          <xm:sqref>AU379</xm:sqref>
        </x14:conditionalFormatting>
        <x14:conditionalFormatting xmlns:xm="http://schemas.microsoft.com/office/excel/2006/main">
          <x14:cfRule type="containsText" priority="7736" operator="containsText" id="{7A9B35AA-AC7C-458C-93D8-B0B4F92ED7FF}">
            <xm:f>NOT(ISERROR(SEARCH('Listados Datos'!$T$3,AW381)))</xm:f>
            <xm:f>'Listados Datos'!$T$3</xm:f>
            <x14:dxf>
              <fill>
                <patternFill patternType="solid">
                  <bgColor rgb="FFC00000"/>
                </patternFill>
              </fill>
            </x14:dxf>
          </x14:cfRule>
          <x14:cfRule type="containsText" priority="7737" operator="containsText" id="{E05BBB72-6F1C-448C-88AF-7E47AE4A7B1A}">
            <xm:f>NOT(ISERROR(SEARCH('Listados Datos'!$T$4,AW381)))</xm:f>
            <xm:f>'Listados Datos'!$T$4</xm:f>
            <x14:dxf>
              <font>
                <b/>
                <i val="0"/>
                <color theme="0"/>
              </font>
              <fill>
                <patternFill>
                  <bgColor rgb="FFE26B0A"/>
                </patternFill>
              </fill>
            </x14:dxf>
          </x14:cfRule>
          <x14:cfRule type="containsText" priority="7738" operator="containsText" id="{6B8B0223-A437-412C-8DF2-0120B21B11A0}">
            <xm:f>NOT(ISERROR(SEARCH('Listados Datos'!$T$5,AW381)))</xm:f>
            <xm:f>'Listados Datos'!$T$5</xm:f>
            <x14:dxf>
              <font>
                <b/>
                <i val="0"/>
                <color auto="1"/>
              </font>
              <fill>
                <patternFill>
                  <bgColor rgb="FFFFFF00"/>
                </patternFill>
              </fill>
            </x14:dxf>
          </x14:cfRule>
          <x14:cfRule type="containsText" priority="7739" operator="containsText" id="{0618D31D-79FD-4985-81FA-53EF6D764062}">
            <xm:f>NOT(ISERROR(SEARCH('Listados Datos'!$T$6,AW381)))</xm:f>
            <xm:f>'Listados Datos'!$T$6</xm:f>
            <x14:dxf>
              <font>
                <b/>
                <i val="0"/>
              </font>
              <fill>
                <patternFill>
                  <bgColor rgb="FF92D050"/>
                </patternFill>
              </fill>
            </x14:dxf>
          </x14:cfRule>
          <xm:sqref>AW381</xm:sqref>
        </x14:conditionalFormatting>
        <x14:conditionalFormatting xmlns:xm="http://schemas.microsoft.com/office/excel/2006/main">
          <x14:cfRule type="containsText" priority="7726" operator="containsText" id="{686EEB45-8E5C-45BC-B679-0813BD9EB983}">
            <xm:f>NOT(ISERROR(SEARCH('Listados Datos'!$P$3,AU381)))</xm:f>
            <xm:f>'Listados Datos'!$P$3</xm:f>
            <x14:dxf>
              <fill>
                <patternFill>
                  <bgColor rgb="FF99CC00"/>
                </patternFill>
              </fill>
            </x14:dxf>
          </x14:cfRule>
          <x14:cfRule type="containsText" priority="7727" operator="containsText" id="{EE81939A-CF62-416B-B261-CE6AF613CD4B}">
            <xm:f>NOT(ISERROR(SEARCH('Listados Datos'!$P$4,AU381)))</xm:f>
            <xm:f>'Listados Datos'!$P$4</xm:f>
            <x14:dxf>
              <fill>
                <patternFill>
                  <bgColor rgb="FF33CC33"/>
                </patternFill>
              </fill>
            </x14:dxf>
          </x14:cfRule>
          <x14:cfRule type="containsText" priority="7728" operator="containsText" id="{8D86E338-4D1D-44B3-9003-EC6CD4B2A6BE}">
            <xm:f>NOT(ISERROR(SEARCH('Listados Datos'!$P$5,AU381)))</xm:f>
            <xm:f>'Listados Datos'!$P$5</xm:f>
            <x14:dxf>
              <fill>
                <patternFill>
                  <bgColor rgb="FFFFFF00"/>
                </patternFill>
              </fill>
            </x14:dxf>
          </x14:cfRule>
          <x14:cfRule type="containsText" priority="7729" operator="containsText" id="{302FE71D-3293-4470-AC15-6C6AAFA701D6}">
            <xm:f>NOT(ISERROR(SEARCH('Listados Datos'!$P$6,AU381)))</xm:f>
            <xm:f>'Listados Datos'!$P$6</xm:f>
            <x14:dxf>
              <fill>
                <patternFill>
                  <bgColor rgb="FFFFC000"/>
                </patternFill>
              </fill>
            </x14:dxf>
          </x14:cfRule>
          <x14:cfRule type="containsText" priority="7730" operator="containsText" id="{43981247-6CC5-4194-B2A8-3CE82D210CD4}">
            <xm:f>NOT(ISERROR(SEARCH('Listados Datos'!$P$7,AU381)))</xm:f>
            <xm:f>'Listados Datos'!$P$7</xm:f>
            <x14:dxf>
              <fill>
                <patternFill>
                  <bgColor rgb="FFFF0000"/>
                </patternFill>
              </fill>
            </x14:dxf>
          </x14:cfRule>
          <xm:sqref>AU381</xm:sqref>
        </x14:conditionalFormatting>
        <x14:conditionalFormatting xmlns:xm="http://schemas.microsoft.com/office/excel/2006/main">
          <x14:cfRule type="containsText" priority="7694" operator="containsText" id="{6A60C069-7449-4873-ABFB-3D1F6C76279A}">
            <xm:f>NOT(ISERROR(SEARCH('Listados Datos'!$T$3,AW378)))</xm:f>
            <xm:f>'Listados Datos'!$T$3</xm:f>
            <x14:dxf>
              <fill>
                <patternFill patternType="solid">
                  <bgColor rgb="FFC00000"/>
                </patternFill>
              </fill>
            </x14:dxf>
          </x14:cfRule>
          <x14:cfRule type="containsText" priority="7695" operator="containsText" id="{5E0E12ED-1DCA-4DB6-B163-0BA2804B7A9A}">
            <xm:f>NOT(ISERROR(SEARCH('Listados Datos'!$T$4,AW378)))</xm:f>
            <xm:f>'Listados Datos'!$T$4</xm:f>
            <x14:dxf>
              <font>
                <b/>
                <i val="0"/>
                <color theme="0"/>
              </font>
              <fill>
                <patternFill>
                  <bgColor rgb="FFE26B0A"/>
                </patternFill>
              </fill>
            </x14:dxf>
          </x14:cfRule>
          <x14:cfRule type="containsText" priority="7696" operator="containsText" id="{D424CD0A-E9BA-499F-9D31-DBA05F594349}">
            <xm:f>NOT(ISERROR(SEARCH('Listados Datos'!$T$5,AW378)))</xm:f>
            <xm:f>'Listados Datos'!$T$5</xm:f>
            <x14:dxf>
              <font>
                <b/>
                <i val="0"/>
                <color auto="1"/>
              </font>
              <fill>
                <patternFill>
                  <bgColor rgb="FFFFFF00"/>
                </patternFill>
              </fill>
            </x14:dxf>
          </x14:cfRule>
          <x14:cfRule type="containsText" priority="7697" operator="containsText" id="{861000E4-9840-44AA-A3D5-9DB97B961510}">
            <xm:f>NOT(ISERROR(SEARCH('Listados Datos'!$T$6,AW378)))</xm:f>
            <xm:f>'Listados Datos'!$T$6</xm:f>
            <x14:dxf>
              <font>
                <b/>
                <i val="0"/>
              </font>
              <fill>
                <patternFill>
                  <bgColor rgb="FF92D050"/>
                </patternFill>
              </fill>
            </x14:dxf>
          </x14:cfRule>
          <xm:sqref>AW378</xm:sqref>
        </x14:conditionalFormatting>
        <x14:conditionalFormatting xmlns:xm="http://schemas.microsoft.com/office/excel/2006/main">
          <x14:cfRule type="containsText" priority="7684" operator="containsText" id="{FF48A7E1-FC43-4012-9545-0581725F61BF}">
            <xm:f>NOT(ISERROR(SEARCH('Listados Datos'!$P$3,AU378)))</xm:f>
            <xm:f>'Listados Datos'!$P$3</xm:f>
            <x14:dxf>
              <fill>
                <patternFill>
                  <bgColor rgb="FF99CC00"/>
                </patternFill>
              </fill>
            </x14:dxf>
          </x14:cfRule>
          <x14:cfRule type="containsText" priority="7685" operator="containsText" id="{78037916-B587-408C-AD08-6FE5A734D597}">
            <xm:f>NOT(ISERROR(SEARCH('Listados Datos'!$P$4,AU378)))</xm:f>
            <xm:f>'Listados Datos'!$P$4</xm:f>
            <x14:dxf>
              <fill>
                <patternFill>
                  <bgColor rgb="FF33CC33"/>
                </patternFill>
              </fill>
            </x14:dxf>
          </x14:cfRule>
          <x14:cfRule type="containsText" priority="7686" operator="containsText" id="{19BB9FFC-F41F-4E8C-AFEB-C62CFB0C512B}">
            <xm:f>NOT(ISERROR(SEARCH('Listados Datos'!$P$5,AU378)))</xm:f>
            <xm:f>'Listados Datos'!$P$5</xm:f>
            <x14:dxf>
              <fill>
                <patternFill>
                  <bgColor rgb="FFFFFF00"/>
                </patternFill>
              </fill>
            </x14:dxf>
          </x14:cfRule>
          <x14:cfRule type="containsText" priority="7687" operator="containsText" id="{49206003-EE93-449E-9DC4-741DCA0CF31C}">
            <xm:f>NOT(ISERROR(SEARCH('Listados Datos'!$P$6,AU378)))</xm:f>
            <xm:f>'Listados Datos'!$P$6</xm:f>
            <x14:dxf>
              <fill>
                <patternFill>
                  <bgColor rgb="FFFFC000"/>
                </patternFill>
              </fill>
            </x14:dxf>
          </x14:cfRule>
          <x14:cfRule type="containsText" priority="7688" operator="containsText" id="{8631D687-26E6-4497-8651-D8350A7B68FD}">
            <xm:f>NOT(ISERROR(SEARCH('Listados Datos'!$P$7,AU378)))</xm:f>
            <xm:f>'Listados Datos'!$P$7</xm:f>
            <x14:dxf>
              <fill>
                <patternFill>
                  <bgColor rgb="FFFF0000"/>
                </patternFill>
              </fill>
            </x14:dxf>
          </x14:cfRule>
          <xm:sqref>AU378</xm:sqref>
        </x14:conditionalFormatting>
        <x14:conditionalFormatting xmlns:xm="http://schemas.microsoft.com/office/excel/2006/main">
          <x14:cfRule type="containsText" priority="7802" operator="containsText" id="{72816367-4FCA-49FA-9E92-D4EC9D1DCF4B}">
            <xm:f>NOT(ISERROR(SEARCH('Listados Datos'!$T$3,AE376)))</xm:f>
            <xm:f>'Listados Datos'!$T$3</xm:f>
            <x14:dxf>
              <fill>
                <patternFill patternType="solid">
                  <bgColor rgb="FFC00000"/>
                </patternFill>
              </fill>
            </x14:dxf>
          </x14:cfRule>
          <x14:cfRule type="containsText" priority="7803" operator="containsText" id="{0BBFE651-EB2E-4155-8C92-47865DF0275A}">
            <xm:f>NOT(ISERROR(SEARCH('Listados Datos'!$T$4,AE376)))</xm:f>
            <xm:f>'Listados Datos'!$T$4</xm:f>
            <x14:dxf>
              <font>
                <b/>
                <i val="0"/>
                <color theme="0"/>
              </font>
              <fill>
                <patternFill>
                  <bgColor rgb="FFE26B0A"/>
                </patternFill>
              </fill>
            </x14:dxf>
          </x14:cfRule>
          <x14:cfRule type="containsText" priority="7804" operator="containsText" id="{D0B1D8C9-A1C2-43BF-B235-C4A56071FE82}">
            <xm:f>NOT(ISERROR(SEARCH('Listados Datos'!$T$5,AE376)))</xm:f>
            <xm:f>'Listados Datos'!$T$5</xm:f>
            <x14:dxf>
              <font>
                <b/>
                <i val="0"/>
                <color auto="1"/>
              </font>
              <fill>
                <patternFill>
                  <bgColor rgb="FFFFFF00"/>
                </patternFill>
              </fill>
            </x14:dxf>
          </x14:cfRule>
          <x14:cfRule type="containsText" priority="7805" operator="containsText" id="{7F6B7D20-105F-4E8B-8739-FA5EF68E9C6C}">
            <xm:f>NOT(ISERROR(SEARCH('Listados Datos'!$T$6,AE376)))</xm:f>
            <xm:f>'Listados Datos'!$T$6</xm:f>
            <x14:dxf>
              <font>
                <b/>
                <i val="0"/>
              </font>
              <fill>
                <patternFill>
                  <bgColor rgb="FF92D050"/>
                </patternFill>
              </fill>
            </x14:dxf>
          </x14:cfRule>
          <xm:sqref>AE376:AF377 AE381:AF381</xm:sqref>
        </x14:conditionalFormatting>
        <x14:conditionalFormatting xmlns:xm="http://schemas.microsoft.com/office/excel/2006/main">
          <x14:cfRule type="containsText" priority="7798" operator="containsText" id="{69358983-ECF6-41AC-9AFF-04CFFDED6112}">
            <xm:f>NOT(ISERROR(SEARCH('Listados Datos'!$T$3,AA376)))</xm:f>
            <xm:f>'Listados Datos'!$T$3</xm:f>
            <x14:dxf>
              <fill>
                <patternFill patternType="solid">
                  <bgColor rgb="FFC00000"/>
                </patternFill>
              </fill>
            </x14:dxf>
          </x14:cfRule>
          <x14:cfRule type="containsText" priority="7799" operator="containsText" id="{4B63851C-25D9-4CB7-813C-C1A570FA5F3F}">
            <xm:f>NOT(ISERROR(SEARCH('Listados Datos'!$T$4,AA376)))</xm:f>
            <xm:f>'Listados Datos'!$T$4</xm:f>
            <x14:dxf>
              <font>
                <b/>
                <i val="0"/>
                <color theme="0"/>
              </font>
              <fill>
                <patternFill>
                  <bgColor rgb="FFE26B0A"/>
                </patternFill>
              </fill>
            </x14:dxf>
          </x14:cfRule>
          <x14:cfRule type="containsText" priority="7800" operator="containsText" id="{8BFB1224-77B9-4DDE-9379-34A68C3DA55E}">
            <xm:f>NOT(ISERROR(SEARCH('Listados Datos'!$T$5,AA376)))</xm:f>
            <xm:f>'Listados Datos'!$T$5</xm:f>
            <x14:dxf>
              <font>
                <b/>
                <i val="0"/>
                <color auto="1"/>
              </font>
              <fill>
                <patternFill>
                  <bgColor rgb="FFFFFF00"/>
                </patternFill>
              </fill>
            </x14:dxf>
          </x14:cfRule>
          <x14:cfRule type="containsText" priority="7801" operator="containsText" id="{FFDF5474-57CE-41EB-8D22-856DC7673777}">
            <xm:f>NOT(ISERROR(SEARCH('Listados Datos'!$T$6,AA376)))</xm:f>
            <xm:f>'Listados Datos'!$T$6</xm:f>
            <x14:dxf>
              <font>
                <b/>
                <i val="0"/>
              </font>
              <fill>
                <patternFill>
                  <bgColor rgb="FF92D050"/>
                </patternFill>
              </fill>
            </x14:dxf>
          </x14:cfRule>
          <xm:sqref>AA376:AA377</xm:sqref>
        </x14:conditionalFormatting>
        <x14:conditionalFormatting xmlns:xm="http://schemas.microsoft.com/office/excel/2006/main">
          <x14:cfRule type="containsText" priority="7788" operator="containsText" id="{A458AB2A-161A-4311-8700-A7F15BD1DEF9}">
            <xm:f>NOT(ISERROR(SEARCH('Listados Datos'!$P$3,Y376)))</xm:f>
            <xm:f>'Listados Datos'!$P$3</xm:f>
            <x14:dxf>
              <fill>
                <patternFill>
                  <bgColor rgb="FF99CC00"/>
                </patternFill>
              </fill>
            </x14:dxf>
          </x14:cfRule>
          <x14:cfRule type="containsText" priority="7789" operator="containsText" id="{757A322B-5F58-4280-8568-940208DE1663}">
            <xm:f>NOT(ISERROR(SEARCH('Listados Datos'!$P$4,Y376)))</xm:f>
            <xm:f>'Listados Datos'!$P$4</xm:f>
            <x14:dxf>
              <fill>
                <patternFill>
                  <bgColor rgb="FF33CC33"/>
                </patternFill>
              </fill>
            </x14:dxf>
          </x14:cfRule>
          <x14:cfRule type="containsText" priority="7790" operator="containsText" id="{19DEA907-E835-4EC5-8FAD-61A0CC54B04B}">
            <xm:f>NOT(ISERROR(SEARCH('Listados Datos'!$P$5,Y376)))</xm:f>
            <xm:f>'Listados Datos'!$P$5</xm:f>
            <x14:dxf>
              <fill>
                <patternFill>
                  <bgColor rgb="FFFFFF00"/>
                </patternFill>
              </fill>
            </x14:dxf>
          </x14:cfRule>
          <x14:cfRule type="containsText" priority="7791" operator="containsText" id="{FE109FA7-E02A-47F7-828B-67D788FB5321}">
            <xm:f>NOT(ISERROR(SEARCH('Listados Datos'!$P$6,Y376)))</xm:f>
            <xm:f>'Listados Datos'!$P$6</xm:f>
            <x14:dxf>
              <fill>
                <patternFill>
                  <bgColor rgb="FFFFC000"/>
                </patternFill>
              </fill>
            </x14:dxf>
          </x14:cfRule>
          <x14:cfRule type="containsText" priority="7792" operator="containsText" id="{BD72E841-EE4F-4973-9B91-644686D0FBFC}">
            <xm:f>NOT(ISERROR(SEARCH('Listados Datos'!$P$7,Y376)))</xm:f>
            <xm:f>'Listados Datos'!$P$7</xm:f>
            <x14:dxf>
              <fill>
                <patternFill>
                  <bgColor rgb="FFFF0000"/>
                </patternFill>
              </fill>
            </x14:dxf>
          </x14:cfRule>
          <xm:sqref>Y376:Y377</xm:sqref>
        </x14:conditionalFormatting>
        <x14:conditionalFormatting xmlns:xm="http://schemas.microsoft.com/office/excel/2006/main">
          <x14:cfRule type="containsText" priority="7764" operator="containsText" id="{5E81823A-41D1-41FC-A9E5-1F55C5ED4025}">
            <xm:f>NOT(ISERROR(SEARCH('Listados Datos'!$T$3,AW376)))</xm:f>
            <xm:f>'Listados Datos'!$T$3</xm:f>
            <x14:dxf>
              <fill>
                <patternFill patternType="solid">
                  <bgColor rgb="FFC00000"/>
                </patternFill>
              </fill>
            </x14:dxf>
          </x14:cfRule>
          <x14:cfRule type="containsText" priority="7765" operator="containsText" id="{F7331B18-65C6-490D-9824-94D885582601}">
            <xm:f>NOT(ISERROR(SEARCH('Listados Datos'!$T$4,AW376)))</xm:f>
            <xm:f>'Listados Datos'!$T$4</xm:f>
            <x14:dxf>
              <font>
                <b/>
                <i val="0"/>
                <color theme="0"/>
              </font>
              <fill>
                <patternFill>
                  <bgColor rgb="FFE26B0A"/>
                </patternFill>
              </fill>
            </x14:dxf>
          </x14:cfRule>
          <x14:cfRule type="containsText" priority="7766" operator="containsText" id="{6B42D233-ED26-4772-A544-7BF84B2E0602}">
            <xm:f>NOT(ISERROR(SEARCH('Listados Datos'!$T$5,AW376)))</xm:f>
            <xm:f>'Listados Datos'!$T$5</xm:f>
            <x14:dxf>
              <font>
                <b/>
                <i val="0"/>
                <color auto="1"/>
              </font>
              <fill>
                <patternFill>
                  <bgColor rgb="FFFFFF00"/>
                </patternFill>
              </fill>
            </x14:dxf>
          </x14:cfRule>
          <x14:cfRule type="containsText" priority="7767" operator="containsText" id="{21C0D04A-BB89-4A48-BEEA-2424C002D715}">
            <xm:f>NOT(ISERROR(SEARCH('Listados Datos'!$T$6,AW376)))</xm:f>
            <xm:f>'Listados Datos'!$T$6</xm:f>
            <x14:dxf>
              <font>
                <b/>
                <i val="0"/>
              </font>
              <fill>
                <patternFill>
                  <bgColor rgb="FF92D050"/>
                </patternFill>
              </fill>
            </x14:dxf>
          </x14:cfRule>
          <xm:sqref>AW376</xm:sqref>
        </x14:conditionalFormatting>
        <x14:conditionalFormatting xmlns:xm="http://schemas.microsoft.com/office/excel/2006/main">
          <x14:cfRule type="containsText" priority="7754" operator="containsText" id="{3FEA72A4-82F9-458D-A62F-04EDE67A2DC7}">
            <xm:f>NOT(ISERROR(SEARCH('Listados Datos'!$P$3,AU376)))</xm:f>
            <xm:f>'Listados Datos'!$P$3</xm:f>
            <x14:dxf>
              <fill>
                <patternFill>
                  <bgColor rgb="FF99CC00"/>
                </patternFill>
              </fill>
            </x14:dxf>
          </x14:cfRule>
          <x14:cfRule type="containsText" priority="7755" operator="containsText" id="{B107E2C1-7DF1-49B3-84B2-5F89E8731565}">
            <xm:f>NOT(ISERROR(SEARCH('Listados Datos'!$P$4,AU376)))</xm:f>
            <xm:f>'Listados Datos'!$P$4</xm:f>
            <x14:dxf>
              <fill>
                <patternFill>
                  <bgColor rgb="FF33CC33"/>
                </patternFill>
              </fill>
            </x14:dxf>
          </x14:cfRule>
          <x14:cfRule type="containsText" priority="7756" operator="containsText" id="{DD012588-405A-41DD-95FD-42F8B67412E9}">
            <xm:f>NOT(ISERROR(SEARCH('Listados Datos'!$P$5,AU376)))</xm:f>
            <xm:f>'Listados Datos'!$P$5</xm:f>
            <x14:dxf>
              <fill>
                <patternFill>
                  <bgColor rgb="FFFFFF00"/>
                </patternFill>
              </fill>
            </x14:dxf>
          </x14:cfRule>
          <x14:cfRule type="containsText" priority="7757" operator="containsText" id="{C162215C-07C0-4B25-B9BE-51A5BE9314DF}">
            <xm:f>NOT(ISERROR(SEARCH('Listados Datos'!$P$6,AU376)))</xm:f>
            <xm:f>'Listados Datos'!$P$6</xm:f>
            <x14:dxf>
              <fill>
                <patternFill>
                  <bgColor rgb="FFFFC000"/>
                </patternFill>
              </fill>
            </x14:dxf>
          </x14:cfRule>
          <x14:cfRule type="containsText" priority="7758" operator="containsText" id="{79E3063E-4237-458B-B340-EAC518837E4A}">
            <xm:f>NOT(ISERROR(SEARCH('Listados Datos'!$P$7,AU376)))</xm:f>
            <xm:f>'Listados Datos'!$P$7</xm:f>
            <x14:dxf>
              <fill>
                <patternFill>
                  <bgColor rgb="FFFF0000"/>
                </patternFill>
              </fill>
            </x14:dxf>
          </x14:cfRule>
          <xm:sqref>AU376</xm:sqref>
        </x14:conditionalFormatting>
        <x14:conditionalFormatting xmlns:xm="http://schemas.microsoft.com/office/excel/2006/main">
          <x14:cfRule type="containsText" priority="7750" operator="containsText" id="{53CDF7CE-A48E-4BB6-B00E-254FCE30AC84}">
            <xm:f>NOT(ISERROR(SEARCH('Listados Datos'!$T$3,AW377)))</xm:f>
            <xm:f>'Listados Datos'!$T$3</xm:f>
            <x14:dxf>
              <fill>
                <patternFill patternType="solid">
                  <bgColor rgb="FFC00000"/>
                </patternFill>
              </fill>
            </x14:dxf>
          </x14:cfRule>
          <x14:cfRule type="containsText" priority="7751" operator="containsText" id="{57B0C6D7-ED42-4855-A394-6AA6F1B186E6}">
            <xm:f>NOT(ISERROR(SEARCH('Listados Datos'!$T$4,AW377)))</xm:f>
            <xm:f>'Listados Datos'!$T$4</xm:f>
            <x14:dxf>
              <font>
                <b/>
                <i val="0"/>
                <color theme="0"/>
              </font>
              <fill>
                <patternFill>
                  <bgColor rgb="FFE26B0A"/>
                </patternFill>
              </fill>
            </x14:dxf>
          </x14:cfRule>
          <x14:cfRule type="containsText" priority="7752" operator="containsText" id="{E03BB7F7-3DA0-4C19-A575-6CA079FF09A2}">
            <xm:f>NOT(ISERROR(SEARCH('Listados Datos'!$T$5,AW377)))</xm:f>
            <xm:f>'Listados Datos'!$T$5</xm:f>
            <x14:dxf>
              <font>
                <b/>
                <i val="0"/>
                <color auto="1"/>
              </font>
              <fill>
                <patternFill>
                  <bgColor rgb="FFFFFF00"/>
                </patternFill>
              </fill>
            </x14:dxf>
          </x14:cfRule>
          <x14:cfRule type="containsText" priority="7753" operator="containsText" id="{9A73B01F-9967-455C-97D4-3EACDF12AE16}">
            <xm:f>NOT(ISERROR(SEARCH('Listados Datos'!$T$6,AW377)))</xm:f>
            <xm:f>'Listados Datos'!$T$6</xm:f>
            <x14:dxf>
              <font>
                <b/>
                <i val="0"/>
              </font>
              <fill>
                <patternFill>
                  <bgColor rgb="FF92D050"/>
                </patternFill>
              </fill>
            </x14:dxf>
          </x14:cfRule>
          <xm:sqref>AW377</xm:sqref>
        </x14:conditionalFormatting>
        <x14:conditionalFormatting xmlns:xm="http://schemas.microsoft.com/office/excel/2006/main">
          <x14:cfRule type="containsText" priority="7740" operator="containsText" id="{92B19257-377F-49F7-8936-D9EFAEFAFAFF}">
            <xm:f>NOT(ISERROR(SEARCH('Listados Datos'!$P$3,AU377)))</xm:f>
            <xm:f>'Listados Datos'!$P$3</xm:f>
            <x14:dxf>
              <fill>
                <patternFill>
                  <bgColor rgb="FF99CC00"/>
                </patternFill>
              </fill>
            </x14:dxf>
          </x14:cfRule>
          <x14:cfRule type="containsText" priority="7741" operator="containsText" id="{CFD9F3DA-2146-4BA7-9F2B-390ECEC558B1}">
            <xm:f>NOT(ISERROR(SEARCH('Listados Datos'!$P$4,AU377)))</xm:f>
            <xm:f>'Listados Datos'!$P$4</xm:f>
            <x14:dxf>
              <fill>
                <patternFill>
                  <bgColor rgb="FF33CC33"/>
                </patternFill>
              </fill>
            </x14:dxf>
          </x14:cfRule>
          <x14:cfRule type="containsText" priority="7742" operator="containsText" id="{7E9238B2-4003-49DA-B04A-C50B3C4C03B5}">
            <xm:f>NOT(ISERROR(SEARCH('Listados Datos'!$P$5,AU377)))</xm:f>
            <xm:f>'Listados Datos'!$P$5</xm:f>
            <x14:dxf>
              <fill>
                <patternFill>
                  <bgColor rgb="FFFFFF00"/>
                </patternFill>
              </fill>
            </x14:dxf>
          </x14:cfRule>
          <x14:cfRule type="containsText" priority="7743" operator="containsText" id="{7EA7F445-89D5-45E9-BF84-213535129B71}">
            <xm:f>NOT(ISERROR(SEARCH('Listados Datos'!$P$6,AU377)))</xm:f>
            <xm:f>'Listados Datos'!$P$6</xm:f>
            <x14:dxf>
              <fill>
                <patternFill>
                  <bgColor rgb="FFFFC000"/>
                </patternFill>
              </fill>
            </x14:dxf>
          </x14:cfRule>
          <x14:cfRule type="containsText" priority="7744" operator="containsText" id="{7CA01100-9251-4101-847E-5E3EFE59F273}">
            <xm:f>NOT(ISERROR(SEARCH('Listados Datos'!$P$7,AU377)))</xm:f>
            <xm:f>'Listados Datos'!$P$7</xm:f>
            <x14:dxf>
              <fill>
                <patternFill>
                  <bgColor rgb="FFFF0000"/>
                </patternFill>
              </fill>
            </x14:dxf>
          </x14:cfRule>
          <xm:sqref>AU377</xm:sqref>
        </x14:conditionalFormatting>
        <x14:conditionalFormatting xmlns:xm="http://schemas.microsoft.com/office/excel/2006/main">
          <x14:cfRule type="containsText" priority="7722" operator="containsText" id="{7F089C47-E793-4734-A730-B21C75F54EB7}">
            <xm:f>NOT(ISERROR(SEARCH('Listados Datos'!$T$3,AE378)))</xm:f>
            <xm:f>'Listados Datos'!$T$3</xm:f>
            <x14:dxf>
              <fill>
                <patternFill patternType="solid">
                  <bgColor rgb="FFC00000"/>
                </patternFill>
              </fill>
            </x14:dxf>
          </x14:cfRule>
          <x14:cfRule type="containsText" priority="7723" operator="containsText" id="{301EE654-1C6D-4050-98C0-A2F6EB981EDB}">
            <xm:f>NOT(ISERROR(SEARCH('Listados Datos'!$T$4,AE378)))</xm:f>
            <xm:f>'Listados Datos'!$T$4</xm:f>
            <x14:dxf>
              <font>
                <b/>
                <i val="0"/>
                <color theme="0"/>
              </font>
              <fill>
                <patternFill>
                  <bgColor rgb="FFE26B0A"/>
                </patternFill>
              </fill>
            </x14:dxf>
          </x14:cfRule>
          <x14:cfRule type="containsText" priority="7724" operator="containsText" id="{C9EFF374-62C7-414C-87EF-B0BE28CD9D45}">
            <xm:f>NOT(ISERROR(SEARCH('Listados Datos'!$T$5,AE378)))</xm:f>
            <xm:f>'Listados Datos'!$T$5</xm:f>
            <x14:dxf>
              <font>
                <b/>
                <i val="0"/>
                <color auto="1"/>
              </font>
              <fill>
                <patternFill>
                  <bgColor rgb="FFFFFF00"/>
                </patternFill>
              </fill>
            </x14:dxf>
          </x14:cfRule>
          <x14:cfRule type="containsText" priority="7725" operator="containsText" id="{F995A35D-7968-43F9-ABB6-01BA8575ADC5}">
            <xm:f>NOT(ISERROR(SEARCH('Listados Datos'!$T$6,AE378)))</xm:f>
            <xm:f>'Listados Datos'!$T$6</xm:f>
            <x14:dxf>
              <font>
                <b/>
                <i val="0"/>
              </font>
              <fill>
                <patternFill>
                  <bgColor rgb="FF92D050"/>
                </patternFill>
              </fill>
            </x14:dxf>
          </x14:cfRule>
          <xm:sqref>AE378:AF379</xm:sqref>
        </x14:conditionalFormatting>
        <x14:conditionalFormatting xmlns:xm="http://schemas.microsoft.com/office/excel/2006/main">
          <x14:cfRule type="containsText" priority="7718" operator="containsText" id="{737ECAE1-4D45-4C64-AD24-516F9172E7F6}">
            <xm:f>NOT(ISERROR(SEARCH('Listados Datos'!$T$3,AA378)))</xm:f>
            <xm:f>'Listados Datos'!$T$3</xm:f>
            <x14:dxf>
              <fill>
                <patternFill patternType="solid">
                  <bgColor rgb="FFC00000"/>
                </patternFill>
              </fill>
            </x14:dxf>
          </x14:cfRule>
          <x14:cfRule type="containsText" priority="7719" operator="containsText" id="{756EB6D9-0507-43B2-8AB3-AB4730C710DA}">
            <xm:f>NOT(ISERROR(SEARCH('Listados Datos'!$T$4,AA378)))</xm:f>
            <xm:f>'Listados Datos'!$T$4</xm:f>
            <x14:dxf>
              <font>
                <b/>
                <i val="0"/>
                <color theme="0"/>
              </font>
              <fill>
                <patternFill>
                  <bgColor rgb="FFE26B0A"/>
                </patternFill>
              </fill>
            </x14:dxf>
          </x14:cfRule>
          <x14:cfRule type="containsText" priority="7720" operator="containsText" id="{7A1A3061-279A-488A-89A0-E2B20C88387D}">
            <xm:f>NOT(ISERROR(SEARCH('Listados Datos'!$T$5,AA378)))</xm:f>
            <xm:f>'Listados Datos'!$T$5</xm:f>
            <x14:dxf>
              <font>
                <b/>
                <i val="0"/>
                <color auto="1"/>
              </font>
              <fill>
                <patternFill>
                  <bgColor rgb="FFFFFF00"/>
                </patternFill>
              </fill>
            </x14:dxf>
          </x14:cfRule>
          <x14:cfRule type="containsText" priority="7721" operator="containsText" id="{7356645C-DE2C-4C11-8F81-E7045660494F}">
            <xm:f>NOT(ISERROR(SEARCH('Listados Datos'!$T$6,AA378)))</xm:f>
            <xm:f>'Listados Datos'!$T$6</xm:f>
            <x14:dxf>
              <font>
                <b/>
                <i val="0"/>
              </font>
              <fill>
                <patternFill>
                  <bgColor rgb="FF92D050"/>
                </patternFill>
              </fill>
            </x14:dxf>
          </x14:cfRule>
          <xm:sqref>AA378:AA379</xm:sqref>
        </x14:conditionalFormatting>
        <x14:conditionalFormatting xmlns:xm="http://schemas.microsoft.com/office/excel/2006/main">
          <x14:cfRule type="containsText" priority="7708" operator="containsText" id="{5BF4F9EB-AEA4-4932-9C26-00D3B8156D08}">
            <xm:f>NOT(ISERROR(SEARCH('Listados Datos'!$P$3,Y378)))</xm:f>
            <xm:f>'Listados Datos'!$P$3</xm:f>
            <x14:dxf>
              <fill>
                <patternFill>
                  <bgColor rgb="FF99CC00"/>
                </patternFill>
              </fill>
            </x14:dxf>
          </x14:cfRule>
          <x14:cfRule type="containsText" priority="7709" operator="containsText" id="{9BA52100-D516-4F35-BE84-55B3513143A0}">
            <xm:f>NOT(ISERROR(SEARCH('Listados Datos'!$P$4,Y378)))</xm:f>
            <xm:f>'Listados Datos'!$P$4</xm:f>
            <x14:dxf>
              <fill>
                <patternFill>
                  <bgColor rgb="FF33CC33"/>
                </patternFill>
              </fill>
            </x14:dxf>
          </x14:cfRule>
          <x14:cfRule type="containsText" priority="7710" operator="containsText" id="{5D5C9B57-FFFA-4272-AE0F-CE5C5DA75CCD}">
            <xm:f>NOT(ISERROR(SEARCH('Listados Datos'!$P$5,Y378)))</xm:f>
            <xm:f>'Listados Datos'!$P$5</xm:f>
            <x14:dxf>
              <fill>
                <patternFill>
                  <bgColor rgb="FFFFFF00"/>
                </patternFill>
              </fill>
            </x14:dxf>
          </x14:cfRule>
          <x14:cfRule type="containsText" priority="7711" operator="containsText" id="{DABE9746-0192-4E32-A475-1EA71CC04FB6}">
            <xm:f>NOT(ISERROR(SEARCH('Listados Datos'!$P$6,Y378)))</xm:f>
            <xm:f>'Listados Datos'!$P$6</xm:f>
            <x14:dxf>
              <fill>
                <patternFill>
                  <bgColor rgb="FFFFC000"/>
                </patternFill>
              </fill>
            </x14:dxf>
          </x14:cfRule>
          <x14:cfRule type="containsText" priority="7712" operator="containsText" id="{BD76121F-A88F-438F-BBE5-416CAB0BF907}">
            <xm:f>NOT(ISERROR(SEARCH('Listados Datos'!$P$7,Y378)))</xm:f>
            <xm:f>'Listados Datos'!$P$7</xm:f>
            <x14:dxf>
              <fill>
                <patternFill>
                  <bgColor rgb="FFFF0000"/>
                </patternFill>
              </fill>
            </x14:dxf>
          </x14:cfRule>
          <xm:sqref>Y378:Y379</xm:sqref>
        </x14:conditionalFormatting>
        <x14:conditionalFormatting xmlns:xm="http://schemas.microsoft.com/office/excel/2006/main">
          <x14:cfRule type="containsText" priority="7680" operator="containsText" id="{1D39FAC9-6491-4289-9401-96B0FC516C29}">
            <xm:f>NOT(ISERROR(SEARCH('Listados Datos'!$T$3,AW379)))</xm:f>
            <xm:f>'Listados Datos'!$T$3</xm:f>
            <x14:dxf>
              <fill>
                <patternFill patternType="solid">
                  <bgColor rgb="FFC00000"/>
                </patternFill>
              </fill>
            </x14:dxf>
          </x14:cfRule>
          <x14:cfRule type="containsText" priority="7681" operator="containsText" id="{35C31638-2C5C-4453-BB4F-641CD62C5AE1}">
            <xm:f>NOT(ISERROR(SEARCH('Listados Datos'!$T$4,AW379)))</xm:f>
            <xm:f>'Listados Datos'!$T$4</xm:f>
            <x14:dxf>
              <font>
                <b/>
                <i val="0"/>
                <color theme="0"/>
              </font>
              <fill>
                <patternFill>
                  <bgColor rgb="FFE26B0A"/>
                </patternFill>
              </fill>
            </x14:dxf>
          </x14:cfRule>
          <x14:cfRule type="containsText" priority="7682" operator="containsText" id="{71DEDF0A-04D7-4B40-937B-782EDF9EF2F2}">
            <xm:f>NOT(ISERROR(SEARCH('Listados Datos'!$T$5,AW379)))</xm:f>
            <xm:f>'Listados Datos'!$T$5</xm:f>
            <x14:dxf>
              <font>
                <b/>
                <i val="0"/>
                <color auto="1"/>
              </font>
              <fill>
                <patternFill>
                  <bgColor rgb="FFFFFF00"/>
                </patternFill>
              </fill>
            </x14:dxf>
          </x14:cfRule>
          <x14:cfRule type="containsText" priority="7683" operator="containsText" id="{28827BA8-CBF1-4FE5-8018-E54CB54E9CED}">
            <xm:f>NOT(ISERROR(SEARCH('Listados Datos'!$T$6,AW379)))</xm:f>
            <xm:f>'Listados Datos'!$T$6</xm:f>
            <x14:dxf>
              <font>
                <b/>
                <i val="0"/>
              </font>
              <fill>
                <patternFill>
                  <bgColor rgb="FF92D050"/>
                </patternFill>
              </fill>
            </x14:dxf>
          </x14:cfRule>
          <xm:sqref>AW379</xm:sqref>
        </x14:conditionalFormatting>
        <x14:conditionalFormatting xmlns:xm="http://schemas.microsoft.com/office/excel/2006/main">
          <x14:cfRule type="containsText" priority="7628" operator="containsText" id="{A8CCE4F3-EB7D-48D8-9681-70F83A650152}">
            <xm:f>NOT(ISERROR(SEARCH('Listados Datos'!$P$3,AU380)))</xm:f>
            <xm:f>'Listados Datos'!$P$3</xm:f>
            <x14:dxf>
              <fill>
                <patternFill>
                  <bgColor rgb="FF99CC00"/>
                </patternFill>
              </fill>
            </x14:dxf>
          </x14:cfRule>
          <x14:cfRule type="containsText" priority="7629" operator="containsText" id="{F7DB2497-BC5B-484D-8238-9DC1886BB49B}">
            <xm:f>NOT(ISERROR(SEARCH('Listados Datos'!$P$4,AU380)))</xm:f>
            <xm:f>'Listados Datos'!$P$4</xm:f>
            <x14:dxf>
              <fill>
                <patternFill>
                  <bgColor rgb="FF33CC33"/>
                </patternFill>
              </fill>
            </x14:dxf>
          </x14:cfRule>
          <x14:cfRule type="containsText" priority="7630" operator="containsText" id="{73D2C435-A357-433F-B3CA-DF7B10ADD090}">
            <xm:f>NOT(ISERROR(SEARCH('Listados Datos'!$P$5,AU380)))</xm:f>
            <xm:f>'Listados Datos'!$P$5</xm:f>
            <x14:dxf>
              <fill>
                <patternFill>
                  <bgColor rgb="FFFFFF00"/>
                </patternFill>
              </fill>
            </x14:dxf>
          </x14:cfRule>
          <x14:cfRule type="containsText" priority="7631" operator="containsText" id="{4B1D68EE-A061-4F5C-9747-270C6023ECD6}">
            <xm:f>NOT(ISERROR(SEARCH('Listados Datos'!$P$6,AU380)))</xm:f>
            <xm:f>'Listados Datos'!$P$6</xm:f>
            <x14:dxf>
              <fill>
                <patternFill>
                  <bgColor rgb="FFFFC000"/>
                </patternFill>
              </fill>
            </x14:dxf>
          </x14:cfRule>
          <x14:cfRule type="containsText" priority="7632" operator="containsText" id="{F1012ADD-CD91-46A7-B48A-2CF61B9BA8F3}">
            <xm:f>NOT(ISERROR(SEARCH('Listados Datos'!$P$7,AU380)))</xm:f>
            <xm:f>'Listados Datos'!$P$7</xm:f>
            <x14:dxf>
              <fill>
                <patternFill>
                  <bgColor rgb="FFFF0000"/>
                </patternFill>
              </fill>
            </x14:dxf>
          </x14:cfRule>
          <xm:sqref>AU380</xm:sqref>
        </x14:conditionalFormatting>
        <x14:conditionalFormatting xmlns:xm="http://schemas.microsoft.com/office/excel/2006/main">
          <x14:cfRule type="containsText" priority="7666" operator="containsText" id="{8F6A5E0D-DE7F-4594-90D0-0D9B15BA14C0}">
            <xm:f>NOT(ISERROR(SEARCH('Listados Datos'!$T$3,AE380)))</xm:f>
            <xm:f>'Listados Datos'!$T$3</xm:f>
            <x14:dxf>
              <fill>
                <patternFill patternType="solid">
                  <bgColor rgb="FFC00000"/>
                </patternFill>
              </fill>
            </x14:dxf>
          </x14:cfRule>
          <x14:cfRule type="containsText" priority="7667" operator="containsText" id="{0DAFCA90-A608-4844-95A2-34BEEF3914DA}">
            <xm:f>NOT(ISERROR(SEARCH('Listados Datos'!$T$4,AE380)))</xm:f>
            <xm:f>'Listados Datos'!$T$4</xm:f>
            <x14:dxf>
              <font>
                <b/>
                <i val="0"/>
                <color theme="0"/>
              </font>
              <fill>
                <patternFill>
                  <bgColor rgb="FFE26B0A"/>
                </patternFill>
              </fill>
            </x14:dxf>
          </x14:cfRule>
          <x14:cfRule type="containsText" priority="7668" operator="containsText" id="{9D1E0C57-4D11-453F-8BC0-E21574539EB9}">
            <xm:f>NOT(ISERROR(SEARCH('Listados Datos'!$T$5,AE380)))</xm:f>
            <xm:f>'Listados Datos'!$T$5</xm:f>
            <x14:dxf>
              <font>
                <b/>
                <i val="0"/>
                <color auto="1"/>
              </font>
              <fill>
                <patternFill>
                  <bgColor rgb="FFFFFF00"/>
                </patternFill>
              </fill>
            </x14:dxf>
          </x14:cfRule>
          <x14:cfRule type="containsText" priority="7669" operator="containsText" id="{C1167123-0DDC-4CB6-83DC-374E0CAACF33}">
            <xm:f>NOT(ISERROR(SEARCH('Listados Datos'!$T$6,AE380)))</xm:f>
            <xm:f>'Listados Datos'!$T$6</xm:f>
            <x14:dxf>
              <font>
                <b/>
                <i val="0"/>
              </font>
              <fill>
                <patternFill>
                  <bgColor rgb="FF92D050"/>
                </patternFill>
              </fill>
            </x14:dxf>
          </x14:cfRule>
          <xm:sqref>AE380:AF380</xm:sqref>
        </x14:conditionalFormatting>
        <x14:conditionalFormatting xmlns:xm="http://schemas.microsoft.com/office/excel/2006/main">
          <x14:cfRule type="containsText" priority="7662" operator="containsText" id="{B8551359-02F9-4F79-AF7A-6010515A2F12}">
            <xm:f>NOT(ISERROR(SEARCH('Listados Datos'!$T$3,AA380)))</xm:f>
            <xm:f>'Listados Datos'!$T$3</xm:f>
            <x14:dxf>
              <fill>
                <patternFill patternType="solid">
                  <bgColor rgb="FFC00000"/>
                </patternFill>
              </fill>
            </x14:dxf>
          </x14:cfRule>
          <x14:cfRule type="containsText" priority="7663" operator="containsText" id="{EC223AF1-8706-443A-9B03-2AD5D84DE6E1}">
            <xm:f>NOT(ISERROR(SEARCH('Listados Datos'!$T$4,AA380)))</xm:f>
            <xm:f>'Listados Datos'!$T$4</xm:f>
            <x14:dxf>
              <font>
                <b/>
                <i val="0"/>
                <color theme="0"/>
              </font>
              <fill>
                <patternFill>
                  <bgColor rgb="FFE26B0A"/>
                </patternFill>
              </fill>
            </x14:dxf>
          </x14:cfRule>
          <x14:cfRule type="containsText" priority="7664" operator="containsText" id="{79E11D6D-BCE6-4099-B514-4AFA78787082}">
            <xm:f>NOT(ISERROR(SEARCH('Listados Datos'!$T$5,AA380)))</xm:f>
            <xm:f>'Listados Datos'!$T$5</xm:f>
            <x14:dxf>
              <font>
                <b/>
                <i val="0"/>
                <color auto="1"/>
              </font>
              <fill>
                <patternFill>
                  <bgColor rgb="FFFFFF00"/>
                </patternFill>
              </fill>
            </x14:dxf>
          </x14:cfRule>
          <x14:cfRule type="containsText" priority="7665" operator="containsText" id="{ABAF85F6-A02C-4070-9FD6-E3E70BE5EF68}">
            <xm:f>NOT(ISERROR(SEARCH('Listados Datos'!$T$6,AA380)))</xm:f>
            <xm:f>'Listados Datos'!$T$6</xm:f>
            <x14:dxf>
              <font>
                <b/>
                <i val="0"/>
              </font>
              <fill>
                <patternFill>
                  <bgColor rgb="FF92D050"/>
                </patternFill>
              </fill>
            </x14:dxf>
          </x14:cfRule>
          <xm:sqref>AA380</xm:sqref>
        </x14:conditionalFormatting>
        <x14:conditionalFormatting xmlns:xm="http://schemas.microsoft.com/office/excel/2006/main">
          <x14:cfRule type="containsText" priority="7652" operator="containsText" id="{CA932972-3EF1-4103-B1B7-0A22E808F2DA}">
            <xm:f>NOT(ISERROR(SEARCH('Listados Datos'!$P$3,Y380)))</xm:f>
            <xm:f>'Listados Datos'!$P$3</xm:f>
            <x14:dxf>
              <fill>
                <patternFill>
                  <bgColor rgb="FF99CC00"/>
                </patternFill>
              </fill>
            </x14:dxf>
          </x14:cfRule>
          <x14:cfRule type="containsText" priority="7653" operator="containsText" id="{36AAAF93-9930-45DC-99F2-22EA20609E6F}">
            <xm:f>NOT(ISERROR(SEARCH('Listados Datos'!$P$4,Y380)))</xm:f>
            <xm:f>'Listados Datos'!$P$4</xm:f>
            <x14:dxf>
              <fill>
                <patternFill>
                  <bgColor rgb="FF33CC33"/>
                </patternFill>
              </fill>
            </x14:dxf>
          </x14:cfRule>
          <x14:cfRule type="containsText" priority="7654" operator="containsText" id="{47AE1B27-E3EB-4B3E-AA3D-90AF50628D12}">
            <xm:f>NOT(ISERROR(SEARCH('Listados Datos'!$P$5,Y380)))</xm:f>
            <xm:f>'Listados Datos'!$P$5</xm:f>
            <x14:dxf>
              <fill>
                <patternFill>
                  <bgColor rgb="FFFFFF00"/>
                </patternFill>
              </fill>
            </x14:dxf>
          </x14:cfRule>
          <x14:cfRule type="containsText" priority="7655" operator="containsText" id="{99E2685A-1639-47D4-AB90-1DA4B1C35C03}">
            <xm:f>NOT(ISERROR(SEARCH('Listados Datos'!$P$6,Y380)))</xm:f>
            <xm:f>'Listados Datos'!$P$6</xm:f>
            <x14:dxf>
              <fill>
                <patternFill>
                  <bgColor rgb="FFFFC000"/>
                </patternFill>
              </fill>
            </x14:dxf>
          </x14:cfRule>
          <x14:cfRule type="containsText" priority="7656" operator="containsText" id="{E0FFFEB6-534D-44B6-9D38-0BB7A528A2ED}">
            <xm:f>NOT(ISERROR(SEARCH('Listados Datos'!$P$7,Y380)))</xm:f>
            <xm:f>'Listados Datos'!$P$7</xm:f>
            <x14:dxf>
              <fill>
                <patternFill>
                  <bgColor rgb="FFFF0000"/>
                </patternFill>
              </fill>
            </x14:dxf>
          </x14:cfRule>
          <xm:sqref>Y380</xm:sqref>
        </x14:conditionalFormatting>
        <x14:conditionalFormatting xmlns:xm="http://schemas.microsoft.com/office/excel/2006/main">
          <x14:cfRule type="containsText" priority="7638" operator="containsText" id="{4A1239FE-0480-4D58-9167-BB1856FEB47A}">
            <xm:f>NOT(ISERROR(SEARCH('Listados Datos'!$T$3,AW380)))</xm:f>
            <xm:f>'Listados Datos'!$T$3</xm:f>
            <x14:dxf>
              <fill>
                <patternFill patternType="solid">
                  <bgColor rgb="FFC00000"/>
                </patternFill>
              </fill>
            </x14:dxf>
          </x14:cfRule>
          <x14:cfRule type="containsText" priority="7639" operator="containsText" id="{BA1EE8FE-0A2C-4045-B54B-447922EF0E94}">
            <xm:f>NOT(ISERROR(SEARCH('Listados Datos'!$T$4,AW380)))</xm:f>
            <xm:f>'Listados Datos'!$T$4</xm:f>
            <x14:dxf>
              <font>
                <b/>
                <i val="0"/>
                <color theme="0"/>
              </font>
              <fill>
                <patternFill>
                  <bgColor rgb="FFE26B0A"/>
                </patternFill>
              </fill>
            </x14:dxf>
          </x14:cfRule>
          <x14:cfRule type="containsText" priority="7640" operator="containsText" id="{188AA253-09C3-4236-9B7E-2D3CD0A19797}">
            <xm:f>NOT(ISERROR(SEARCH('Listados Datos'!$T$5,AW380)))</xm:f>
            <xm:f>'Listados Datos'!$T$5</xm:f>
            <x14:dxf>
              <font>
                <b/>
                <i val="0"/>
                <color auto="1"/>
              </font>
              <fill>
                <patternFill>
                  <bgColor rgb="FFFFFF00"/>
                </patternFill>
              </fill>
            </x14:dxf>
          </x14:cfRule>
          <x14:cfRule type="containsText" priority="7641" operator="containsText" id="{FD2712A1-3A73-4627-8AEC-A01CC81C964D}">
            <xm:f>NOT(ISERROR(SEARCH('Listados Datos'!$T$6,AW380)))</xm:f>
            <xm:f>'Listados Datos'!$T$6</xm:f>
            <x14:dxf>
              <font>
                <b/>
                <i val="0"/>
              </font>
              <fill>
                <patternFill>
                  <bgColor rgb="FF92D050"/>
                </patternFill>
              </fill>
            </x14:dxf>
          </x14:cfRule>
          <xm:sqref>AW380</xm:sqref>
        </x14:conditionalFormatting>
        <x14:conditionalFormatting xmlns:xm="http://schemas.microsoft.com/office/excel/2006/main">
          <x14:cfRule type="containsText" priority="7412" operator="containsText" id="{C8A34CDC-218D-4046-B45D-4B52805BC1D7}">
            <xm:f>NOT(ISERROR(SEARCH('Listados Datos'!$P$3,AU393)))</xm:f>
            <xm:f>'Listados Datos'!$P$3</xm:f>
            <x14:dxf>
              <fill>
                <patternFill>
                  <bgColor rgb="FF99CC00"/>
                </patternFill>
              </fill>
            </x14:dxf>
          </x14:cfRule>
          <x14:cfRule type="containsText" priority="7413" operator="containsText" id="{9DDC6CF1-DF2E-4B78-AA04-D95A66FED8ED}">
            <xm:f>NOT(ISERROR(SEARCH('Listados Datos'!$P$4,AU393)))</xm:f>
            <xm:f>'Listados Datos'!$P$4</xm:f>
            <x14:dxf>
              <fill>
                <patternFill>
                  <bgColor rgb="FF33CC33"/>
                </patternFill>
              </fill>
            </x14:dxf>
          </x14:cfRule>
          <x14:cfRule type="containsText" priority="7414" operator="containsText" id="{491FBF5D-2AAA-4D13-8DFC-61F4F218101E}">
            <xm:f>NOT(ISERROR(SEARCH('Listados Datos'!$P$5,AU393)))</xm:f>
            <xm:f>'Listados Datos'!$P$5</xm:f>
            <x14:dxf>
              <fill>
                <patternFill>
                  <bgColor rgb="FFFFFF00"/>
                </patternFill>
              </fill>
            </x14:dxf>
          </x14:cfRule>
          <x14:cfRule type="containsText" priority="7415" operator="containsText" id="{5F1765CD-0673-4D7D-983A-D00B26A83253}">
            <xm:f>NOT(ISERROR(SEARCH('Listados Datos'!$P$6,AU393)))</xm:f>
            <xm:f>'Listados Datos'!$P$6</xm:f>
            <x14:dxf>
              <fill>
                <patternFill>
                  <bgColor rgb="FFFFC000"/>
                </patternFill>
              </fill>
            </x14:dxf>
          </x14:cfRule>
          <x14:cfRule type="containsText" priority="7416" operator="containsText" id="{C6432E0F-AC5E-4F63-B7F1-C154DFBA1BE2}">
            <xm:f>NOT(ISERROR(SEARCH('Listados Datos'!$P$7,AU393)))</xm:f>
            <xm:f>'Listados Datos'!$P$7</xm:f>
            <x14:dxf>
              <fill>
                <patternFill>
                  <bgColor rgb="FFFF0000"/>
                </patternFill>
              </fill>
            </x14:dxf>
          </x14:cfRule>
          <xm:sqref>AU393</xm:sqref>
        </x14:conditionalFormatting>
        <x14:conditionalFormatting xmlns:xm="http://schemas.microsoft.com/office/excel/2006/main">
          <x14:cfRule type="containsText" priority="7422" operator="containsText" id="{B1E9CF1F-61D3-49D1-958C-4FC6BB540C23}">
            <xm:f>NOT(ISERROR(SEARCH('Listados Datos'!$T$3,AW393)))</xm:f>
            <xm:f>'Listados Datos'!$T$3</xm:f>
            <x14:dxf>
              <fill>
                <patternFill patternType="solid">
                  <bgColor rgb="FFC00000"/>
                </patternFill>
              </fill>
            </x14:dxf>
          </x14:cfRule>
          <x14:cfRule type="containsText" priority="7423" operator="containsText" id="{D943C777-CE3A-46F1-A52F-7A8EFD5DA7C0}">
            <xm:f>NOT(ISERROR(SEARCH('Listados Datos'!$T$4,AW393)))</xm:f>
            <xm:f>'Listados Datos'!$T$4</xm:f>
            <x14:dxf>
              <font>
                <b/>
                <i val="0"/>
                <color theme="0"/>
              </font>
              <fill>
                <patternFill>
                  <bgColor rgb="FFE26B0A"/>
                </patternFill>
              </fill>
            </x14:dxf>
          </x14:cfRule>
          <x14:cfRule type="containsText" priority="7424" operator="containsText" id="{09E3AF9C-9EB2-409D-B5DF-D4EF069088D2}">
            <xm:f>NOT(ISERROR(SEARCH('Listados Datos'!$T$5,AW393)))</xm:f>
            <xm:f>'Listados Datos'!$T$5</xm:f>
            <x14:dxf>
              <font>
                <b/>
                <i val="0"/>
                <color auto="1"/>
              </font>
              <fill>
                <patternFill>
                  <bgColor rgb="FFFFFF00"/>
                </patternFill>
              </fill>
            </x14:dxf>
          </x14:cfRule>
          <x14:cfRule type="containsText" priority="7425" operator="containsText" id="{1EEDB99C-C71E-4A95-A031-B6137C121FD3}">
            <xm:f>NOT(ISERROR(SEARCH('Listados Datos'!$T$6,AW393)))</xm:f>
            <xm:f>'Listados Datos'!$T$6</xm:f>
            <x14:dxf>
              <font>
                <b/>
                <i val="0"/>
              </font>
              <fill>
                <patternFill>
                  <bgColor rgb="FF92D050"/>
                </patternFill>
              </fill>
            </x14:dxf>
          </x14:cfRule>
          <xm:sqref>AW393</xm:sqref>
        </x14:conditionalFormatting>
        <x14:conditionalFormatting xmlns:xm="http://schemas.microsoft.com/office/excel/2006/main">
          <x14:cfRule type="containsText" priority="7380" operator="containsText" id="{FBFC8D3A-B12D-4FAE-B4B7-08986A32A4F9}">
            <xm:f>NOT(ISERROR(SEARCH('Listados Datos'!$T$3,AW390)))</xm:f>
            <xm:f>'Listados Datos'!$T$3</xm:f>
            <x14:dxf>
              <fill>
                <patternFill patternType="solid">
                  <bgColor rgb="FFC00000"/>
                </patternFill>
              </fill>
            </x14:dxf>
          </x14:cfRule>
          <x14:cfRule type="containsText" priority="7381" operator="containsText" id="{47072496-9BAF-4754-A0A3-679CA03DC8A2}">
            <xm:f>NOT(ISERROR(SEARCH('Listados Datos'!$T$4,AW390)))</xm:f>
            <xm:f>'Listados Datos'!$T$4</xm:f>
            <x14:dxf>
              <font>
                <b/>
                <i val="0"/>
                <color theme="0"/>
              </font>
              <fill>
                <patternFill>
                  <bgColor rgb="FFE26B0A"/>
                </patternFill>
              </fill>
            </x14:dxf>
          </x14:cfRule>
          <x14:cfRule type="containsText" priority="7382" operator="containsText" id="{AEF25C80-1126-4937-AB70-99C1DD3237C2}">
            <xm:f>NOT(ISERROR(SEARCH('Listados Datos'!$T$5,AW390)))</xm:f>
            <xm:f>'Listados Datos'!$T$5</xm:f>
            <x14:dxf>
              <font>
                <b/>
                <i val="0"/>
                <color auto="1"/>
              </font>
              <fill>
                <patternFill>
                  <bgColor rgb="FFFFFF00"/>
                </patternFill>
              </fill>
            </x14:dxf>
          </x14:cfRule>
          <x14:cfRule type="containsText" priority="7383" operator="containsText" id="{9E8B791E-8F5B-4754-84C4-2D3A19738A50}">
            <xm:f>NOT(ISERROR(SEARCH('Listados Datos'!$T$6,AW390)))</xm:f>
            <xm:f>'Listados Datos'!$T$6</xm:f>
            <x14:dxf>
              <font>
                <b/>
                <i val="0"/>
              </font>
              <fill>
                <patternFill>
                  <bgColor rgb="FF92D050"/>
                </patternFill>
              </fill>
            </x14:dxf>
          </x14:cfRule>
          <xm:sqref>AW390</xm:sqref>
        </x14:conditionalFormatting>
        <x14:conditionalFormatting xmlns:xm="http://schemas.microsoft.com/office/excel/2006/main">
          <x14:cfRule type="containsText" priority="7370" operator="containsText" id="{E0594216-12C6-4A80-9B74-6CCC3508C6BC}">
            <xm:f>NOT(ISERROR(SEARCH('Listados Datos'!$P$3,AU390)))</xm:f>
            <xm:f>'Listados Datos'!$P$3</xm:f>
            <x14:dxf>
              <fill>
                <patternFill>
                  <bgColor rgb="FF99CC00"/>
                </patternFill>
              </fill>
            </x14:dxf>
          </x14:cfRule>
          <x14:cfRule type="containsText" priority="7371" operator="containsText" id="{9BABD6BC-C642-489B-AD3C-8F74232D097C}">
            <xm:f>NOT(ISERROR(SEARCH('Listados Datos'!$P$4,AU390)))</xm:f>
            <xm:f>'Listados Datos'!$P$4</xm:f>
            <x14:dxf>
              <fill>
                <patternFill>
                  <bgColor rgb="FF33CC33"/>
                </patternFill>
              </fill>
            </x14:dxf>
          </x14:cfRule>
          <x14:cfRule type="containsText" priority="7372" operator="containsText" id="{3ABEB5AC-4188-4AD0-B9EC-E79D9CDB29FB}">
            <xm:f>NOT(ISERROR(SEARCH('Listados Datos'!$P$5,AU390)))</xm:f>
            <xm:f>'Listados Datos'!$P$5</xm:f>
            <x14:dxf>
              <fill>
                <patternFill>
                  <bgColor rgb="FFFFFF00"/>
                </patternFill>
              </fill>
            </x14:dxf>
          </x14:cfRule>
          <x14:cfRule type="containsText" priority="7373" operator="containsText" id="{C4F7448A-5F7A-479C-8FAE-81CD733F61A3}">
            <xm:f>NOT(ISERROR(SEARCH('Listados Datos'!$P$6,AU390)))</xm:f>
            <xm:f>'Listados Datos'!$P$6</xm:f>
            <x14:dxf>
              <fill>
                <patternFill>
                  <bgColor rgb="FFFFC000"/>
                </patternFill>
              </fill>
            </x14:dxf>
          </x14:cfRule>
          <x14:cfRule type="containsText" priority="7374" operator="containsText" id="{26F60051-180A-4F91-A6F0-93FAB40CC8E0}">
            <xm:f>NOT(ISERROR(SEARCH('Listados Datos'!$P$7,AU390)))</xm:f>
            <xm:f>'Listados Datos'!$P$7</xm:f>
            <x14:dxf>
              <fill>
                <patternFill>
                  <bgColor rgb="FFFF0000"/>
                </patternFill>
              </fill>
            </x14:dxf>
          </x14:cfRule>
          <xm:sqref>AU390</xm:sqref>
        </x14:conditionalFormatting>
        <x14:conditionalFormatting xmlns:xm="http://schemas.microsoft.com/office/excel/2006/main">
          <x14:cfRule type="containsText" priority="7488" operator="containsText" id="{A3AA2867-4CED-40C2-8FE4-BCECC825229B}">
            <xm:f>NOT(ISERROR(SEARCH('Listados Datos'!$T$3,AE388)))</xm:f>
            <xm:f>'Listados Datos'!$T$3</xm:f>
            <x14:dxf>
              <fill>
                <patternFill patternType="solid">
                  <bgColor rgb="FFC00000"/>
                </patternFill>
              </fill>
            </x14:dxf>
          </x14:cfRule>
          <x14:cfRule type="containsText" priority="7489" operator="containsText" id="{0BCED58C-220D-4FDA-AC22-8AD6824EFEBD}">
            <xm:f>NOT(ISERROR(SEARCH('Listados Datos'!$T$4,AE388)))</xm:f>
            <xm:f>'Listados Datos'!$T$4</xm:f>
            <x14:dxf>
              <font>
                <b/>
                <i val="0"/>
                <color theme="0"/>
              </font>
              <fill>
                <patternFill>
                  <bgColor rgb="FFE26B0A"/>
                </patternFill>
              </fill>
            </x14:dxf>
          </x14:cfRule>
          <x14:cfRule type="containsText" priority="7490" operator="containsText" id="{7A99CF87-9413-4EBD-A86B-7500DFF81D76}">
            <xm:f>NOT(ISERROR(SEARCH('Listados Datos'!$T$5,AE388)))</xm:f>
            <xm:f>'Listados Datos'!$T$5</xm:f>
            <x14:dxf>
              <font>
                <b/>
                <i val="0"/>
                <color auto="1"/>
              </font>
              <fill>
                <patternFill>
                  <bgColor rgb="FFFFFF00"/>
                </patternFill>
              </fill>
            </x14:dxf>
          </x14:cfRule>
          <x14:cfRule type="containsText" priority="7491" operator="containsText" id="{7C8FBCDD-C55C-4666-A612-CCEBE1990A57}">
            <xm:f>NOT(ISERROR(SEARCH('Listados Datos'!$T$6,AE388)))</xm:f>
            <xm:f>'Listados Datos'!$T$6</xm:f>
            <x14:dxf>
              <font>
                <b/>
                <i val="0"/>
              </font>
              <fill>
                <patternFill>
                  <bgColor rgb="FF92D050"/>
                </patternFill>
              </fill>
            </x14:dxf>
          </x14:cfRule>
          <xm:sqref>AE388:AF389 AE393:AF393</xm:sqref>
        </x14:conditionalFormatting>
        <x14:conditionalFormatting xmlns:xm="http://schemas.microsoft.com/office/excel/2006/main">
          <x14:cfRule type="containsText" priority="7484" operator="containsText" id="{38F6F1C8-8FED-4BDC-9DF7-A823B293E11A}">
            <xm:f>NOT(ISERROR(SEARCH('Listados Datos'!$T$3,AA388)))</xm:f>
            <xm:f>'Listados Datos'!$T$3</xm:f>
            <x14:dxf>
              <fill>
                <patternFill patternType="solid">
                  <bgColor rgb="FFC00000"/>
                </patternFill>
              </fill>
            </x14:dxf>
          </x14:cfRule>
          <x14:cfRule type="containsText" priority="7485" operator="containsText" id="{ACE84570-30E9-4595-9F52-DBD792D8E6DF}">
            <xm:f>NOT(ISERROR(SEARCH('Listados Datos'!$T$4,AA388)))</xm:f>
            <xm:f>'Listados Datos'!$T$4</xm:f>
            <x14:dxf>
              <font>
                <b/>
                <i val="0"/>
                <color theme="0"/>
              </font>
              <fill>
                <patternFill>
                  <bgColor rgb="FFE26B0A"/>
                </patternFill>
              </fill>
            </x14:dxf>
          </x14:cfRule>
          <x14:cfRule type="containsText" priority="7486" operator="containsText" id="{1B9DF0FA-EC59-4B40-8009-E6EB997EC351}">
            <xm:f>NOT(ISERROR(SEARCH('Listados Datos'!$T$5,AA388)))</xm:f>
            <xm:f>'Listados Datos'!$T$5</xm:f>
            <x14:dxf>
              <font>
                <b/>
                <i val="0"/>
                <color auto="1"/>
              </font>
              <fill>
                <patternFill>
                  <bgColor rgb="FFFFFF00"/>
                </patternFill>
              </fill>
            </x14:dxf>
          </x14:cfRule>
          <x14:cfRule type="containsText" priority="7487" operator="containsText" id="{FA4763F0-1743-431B-8649-849D931BB405}">
            <xm:f>NOT(ISERROR(SEARCH('Listados Datos'!$T$6,AA388)))</xm:f>
            <xm:f>'Listados Datos'!$T$6</xm:f>
            <x14:dxf>
              <font>
                <b/>
                <i val="0"/>
              </font>
              <fill>
                <patternFill>
                  <bgColor rgb="FF92D050"/>
                </patternFill>
              </fill>
            </x14:dxf>
          </x14:cfRule>
          <xm:sqref>AA388:AA389</xm:sqref>
        </x14:conditionalFormatting>
        <x14:conditionalFormatting xmlns:xm="http://schemas.microsoft.com/office/excel/2006/main">
          <x14:cfRule type="containsText" priority="7474" operator="containsText" id="{313A81BA-6C25-4AC8-B3C3-9C06028342F0}">
            <xm:f>NOT(ISERROR(SEARCH('Listados Datos'!$P$3,Y388)))</xm:f>
            <xm:f>'Listados Datos'!$P$3</xm:f>
            <x14:dxf>
              <fill>
                <patternFill>
                  <bgColor rgb="FF99CC00"/>
                </patternFill>
              </fill>
            </x14:dxf>
          </x14:cfRule>
          <x14:cfRule type="containsText" priority="7475" operator="containsText" id="{B6A70F4D-46EB-43A4-BFE8-36ED0B5C45C8}">
            <xm:f>NOT(ISERROR(SEARCH('Listados Datos'!$P$4,Y388)))</xm:f>
            <xm:f>'Listados Datos'!$P$4</xm:f>
            <x14:dxf>
              <fill>
                <patternFill>
                  <bgColor rgb="FF33CC33"/>
                </patternFill>
              </fill>
            </x14:dxf>
          </x14:cfRule>
          <x14:cfRule type="containsText" priority="7476" operator="containsText" id="{CC5026E6-3C9E-49A7-87EB-9C810721D740}">
            <xm:f>NOT(ISERROR(SEARCH('Listados Datos'!$P$5,Y388)))</xm:f>
            <xm:f>'Listados Datos'!$P$5</xm:f>
            <x14:dxf>
              <fill>
                <patternFill>
                  <bgColor rgb="FFFFFF00"/>
                </patternFill>
              </fill>
            </x14:dxf>
          </x14:cfRule>
          <x14:cfRule type="containsText" priority="7477" operator="containsText" id="{AE4F8981-B00C-4374-9002-27DB94EAA9D9}">
            <xm:f>NOT(ISERROR(SEARCH('Listados Datos'!$P$6,Y388)))</xm:f>
            <xm:f>'Listados Datos'!$P$6</xm:f>
            <x14:dxf>
              <fill>
                <patternFill>
                  <bgColor rgb="FFFFC000"/>
                </patternFill>
              </fill>
            </x14:dxf>
          </x14:cfRule>
          <x14:cfRule type="containsText" priority="7478" operator="containsText" id="{50C287A1-3A18-4CBF-99B8-34FE4230ECEE}">
            <xm:f>NOT(ISERROR(SEARCH('Listados Datos'!$P$7,Y388)))</xm:f>
            <xm:f>'Listados Datos'!$P$7</xm:f>
            <x14:dxf>
              <fill>
                <patternFill>
                  <bgColor rgb="FFFF0000"/>
                </patternFill>
              </fill>
            </x14:dxf>
          </x14:cfRule>
          <xm:sqref>Y388:Y389</xm:sqref>
        </x14:conditionalFormatting>
        <x14:conditionalFormatting xmlns:xm="http://schemas.microsoft.com/office/excel/2006/main">
          <x14:cfRule type="containsText" priority="7450" operator="containsText" id="{494E9066-E925-4BA6-9E3E-40FA79DED20C}">
            <xm:f>NOT(ISERROR(SEARCH('Listados Datos'!$T$3,AW388)))</xm:f>
            <xm:f>'Listados Datos'!$T$3</xm:f>
            <x14:dxf>
              <fill>
                <patternFill patternType="solid">
                  <bgColor rgb="FFC00000"/>
                </patternFill>
              </fill>
            </x14:dxf>
          </x14:cfRule>
          <x14:cfRule type="containsText" priority="7451" operator="containsText" id="{67AC687C-7DC5-475E-80F6-04C70FA82326}">
            <xm:f>NOT(ISERROR(SEARCH('Listados Datos'!$T$4,AW388)))</xm:f>
            <xm:f>'Listados Datos'!$T$4</xm:f>
            <x14:dxf>
              <font>
                <b/>
                <i val="0"/>
                <color theme="0"/>
              </font>
              <fill>
                <patternFill>
                  <bgColor rgb="FFE26B0A"/>
                </patternFill>
              </fill>
            </x14:dxf>
          </x14:cfRule>
          <x14:cfRule type="containsText" priority="7452" operator="containsText" id="{3D65D513-2626-4815-B53E-B8699523C775}">
            <xm:f>NOT(ISERROR(SEARCH('Listados Datos'!$T$5,AW388)))</xm:f>
            <xm:f>'Listados Datos'!$T$5</xm:f>
            <x14:dxf>
              <font>
                <b/>
                <i val="0"/>
                <color auto="1"/>
              </font>
              <fill>
                <patternFill>
                  <bgColor rgb="FFFFFF00"/>
                </patternFill>
              </fill>
            </x14:dxf>
          </x14:cfRule>
          <x14:cfRule type="containsText" priority="7453" operator="containsText" id="{1850DA0C-158F-4742-9B90-F3808AAC93BE}">
            <xm:f>NOT(ISERROR(SEARCH('Listados Datos'!$T$6,AW388)))</xm:f>
            <xm:f>'Listados Datos'!$T$6</xm:f>
            <x14:dxf>
              <font>
                <b/>
                <i val="0"/>
              </font>
              <fill>
                <patternFill>
                  <bgColor rgb="FF92D050"/>
                </patternFill>
              </fill>
            </x14:dxf>
          </x14:cfRule>
          <xm:sqref>AW388</xm:sqref>
        </x14:conditionalFormatting>
        <x14:conditionalFormatting xmlns:xm="http://schemas.microsoft.com/office/excel/2006/main">
          <x14:cfRule type="containsText" priority="7440" operator="containsText" id="{7719C312-82DB-4591-B25D-2F5BB3FF5940}">
            <xm:f>NOT(ISERROR(SEARCH('Listados Datos'!$P$3,AU388)))</xm:f>
            <xm:f>'Listados Datos'!$P$3</xm:f>
            <x14:dxf>
              <fill>
                <patternFill>
                  <bgColor rgb="FF99CC00"/>
                </patternFill>
              </fill>
            </x14:dxf>
          </x14:cfRule>
          <x14:cfRule type="containsText" priority="7441" operator="containsText" id="{FF2D40A8-9B25-450A-88A1-048E5354CD3F}">
            <xm:f>NOT(ISERROR(SEARCH('Listados Datos'!$P$4,AU388)))</xm:f>
            <xm:f>'Listados Datos'!$P$4</xm:f>
            <x14:dxf>
              <fill>
                <patternFill>
                  <bgColor rgb="FF33CC33"/>
                </patternFill>
              </fill>
            </x14:dxf>
          </x14:cfRule>
          <x14:cfRule type="containsText" priority="7442" operator="containsText" id="{47F2716E-C7DD-4081-BC2F-5F761DCFB17E}">
            <xm:f>NOT(ISERROR(SEARCH('Listados Datos'!$P$5,AU388)))</xm:f>
            <xm:f>'Listados Datos'!$P$5</xm:f>
            <x14:dxf>
              <fill>
                <patternFill>
                  <bgColor rgb="FFFFFF00"/>
                </patternFill>
              </fill>
            </x14:dxf>
          </x14:cfRule>
          <x14:cfRule type="containsText" priority="7443" operator="containsText" id="{12613874-DBA3-4D5E-9B47-39C8327036D1}">
            <xm:f>NOT(ISERROR(SEARCH('Listados Datos'!$P$6,AU388)))</xm:f>
            <xm:f>'Listados Datos'!$P$6</xm:f>
            <x14:dxf>
              <fill>
                <patternFill>
                  <bgColor rgb="FFFFC000"/>
                </patternFill>
              </fill>
            </x14:dxf>
          </x14:cfRule>
          <x14:cfRule type="containsText" priority="7444" operator="containsText" id="{D068916D-13D7-4F14-9841-86EA3D247FDF}">
            <xm:f>NOT(ISERROR(SEARCH('Listados Datos'!$P$7,AU388)))</xm:f>
            <xm:f>'Listados Datos'!$P$7</xm:f>
            <x14:dxf>
              <fill>
                <patternFill>
                  <bgColor rgb="FFFF0000"/>
                </patternFill>
              </fill>
            </x14:dxf>
          </x14:cfRule>
          <xm:sqref>AU388</xm:sqref>
        </x14:conditionalFormatting>
        <x14:conditionalFormatting xmlns:xm="http://schemas.microsoft.com/office/excel/2006/main">
          <x14:cfRule type="containsText" priority="7436" operator="containsText" id="{8A933387-4E17-4310-9645-9FE24B66002A}">
            <xm:f>NOT(ISERROR(SEARCH('Listados Datos'!$T$3,AW389)))</xm:f>
            <xm:f>'Listados Datos'!$T$3</xm:f>
            <x14:dxf>
              <fill>
                <patternFill patternType="solid">
                  <bgColor rgb="FFC00000"/>
                </patternFill>
              </fill>
            </x14:dxf>
          </x14:cfRule>
          <x14:cfRule type="containsText" priority="7437" operator="containsText" id="{82E4B9D1-2E61-4CC9-B1FE-1302631655DB}">
            <xm:f>NOT(ISERROR(SEARCH('Listados Datos'!$T$4,AW389)))</xm:f>
            <xm:f>'Listados Datos'!$T$4</xm:f>
            <x14:dxf>
              <font>
                <b/>
                <i val="0"/>
                <color theme="0"/>
              </font>
              <fill>
                <patternFill>
                  <bgColor rgb="FFE26B0A"/>
                </patternFill>
              </fill>
            </x14:dxf>
          </x14:cfRule>
          <x14:cfRule type="containsText" priority="7438" operator="containsText" id="{4CCCF620-F338-447A-B2D4-82BC4D07E86C}">
            <xm:f>NOT(ISERROR(SEARCH('Listados Datos'!$T$5,AW389)))</xm:f>
            <xm:f>'Listados Datos'!$T$5</xm:f>
            <x14:dxf>
              <font>
                <b/>
                <i val="0"/>
                <color auto="1"/>
              </font>
              <fill>
                <patternFill>
                  <bgColor rgb="FFFFFF00"/>
                </patternFill>
              </fill>
            </x14:dxf>
          </x14:cfRule>
          <x14:cfRule type="containsText" priority="7439" operator="containsText" id="{AEA4FBF9-D65B-4518-8C18-96288365E91B}">
            <xm:f>NOT(ISERROR(SEARCH('Listados Datos'!$T$6,AW389)))</xm:f>
            <xm:f>'Listados Datos'!$T$6</xm:f>
            <x14:dxf>
              <font>
                <b/>
                <i val="0"/>
              </font>
              <fill>
                <patternFill>
                  <bgColor rgb="FF92D050"/>
                </patternFill>
              </fill>
            </x14:dxf>
          </x14:cfRule>
          <xm:sqref>AW389</xm:sqref>
        </x14:conditionalFormatting>
        <x14:conditionalFormatting xmlns:xm="http://schemas.microsoft.com/office/excel/2006/main">
          <x14:cfRule type="containsText" priority="7426" operator="containsText" id="{0B491856-168E-4C70-BD70-37DF48EDC2D7}">
            <xm:f>NOT(ISERROR(SEARCH('Listados Datos'!$P$3,AU389)))</xm:f>
            <xm:f>'Listados Datos'!$P$3</xm:f>
            <x14:dxf>
              <fill>
                <patternFill>
                  <bgColor rgb="FF99CC00"/>
                </patternFill>
              </fill>
            </x14:dxf>
          </x14:cfRule>
          <x14:cfRule type="containsText" priority="7427" operator="containsText" id="{A22A67C6-6C1B-4197-A73D-24080D416761}">
            <xm:f>NOT(ISERROR(SEARCH('Listados Datos'!$P$4,AU389)))</xm:f>
            <xm:f>'Listados Datos'!$P$4</xm:f>
            <x14:dxf>
              <fill>
                <patternFill>
                  <bgColor rgb="FF33CC33"/>
                </patternFill>
              </fill>
            </x14:dxf>
          </x14:cfRule>
          <x14:cfRule type="containsText" priority="7428" operator="containsText" id="{33F85A98-7D82-45D8-99D7-6D518162B6B5}">
            <xm:f>NOT(ISERROR(SEARCH('Listados Datos'!$P$5,AU389)))</xm:f>
            <xm:f>'Listados Datos'!$P$5</xm:f>
            <x14:dxf>
              <fill>
                <patternFill>
                  <bgColor rgb="FFFFFF00"/>
                </patternFill>
              </fill>
            </x14:dxf>
          </x14:cfRule>
          <x14:cfRule type="containsText" priority="7429" operator="containsText" id="{88AD001F-59D3-4790-9953-0BCC5114A758}">
            <xm:f>NOT(ISERROR(SEARCH('Listados Datos'!$P$6,AU389)))</xm:f>
            <xm:f>'Listados Datos'!$P$6</xm:f>
            <x14:dxf>
              <fill>
                <patternFill>
                  <bgColor rgb="FFFFC000"/>
                </patternFill>
              </fill>
            </x14:dxf>
          </x14:cfRule>
          <x14:cfRule type="containsText" priority="7430" operator="containsText" id="{76DA5D52-3836-4363-A8C5-1614904B6D55}">
            <xm:f>NOT(ISERROR(SEARCH('Listados Datos'!$P$7,AU389)))</xm:f>
            <xm:f>'Listados Datos'!$P$7</xm:f>
            <x14:dxf>
              <fill>
                <patternFill>
                  <bgColor rgb="FFFF0000"/>
                </patternFill>
              </fill>
            </x14:dxf>
          </x14:cfRule>
          <xm:sqref>AU389</xm:sqref>
        </x14:conditionalFormatting>
        <x14:conditionalFormatting xmlns:xm="http://schemas.microsoft.com/office/excel/2006/main">
          <x14:cfRule type="containsText" priority="7286" operator="containsText" id="{2F6F89C9-BDAB-47B5-A1F1-7EF2D63606B4}">
            <xm:f>NOT(ISERROR(SEARCH('Listados Datos'!$T$3,AW399)))</xm:f>
            <xm:f>'Listados Datos'!$T$3</xm:f>
            <x14:dxf>
              <fill>
                <patternFill patternType="solid">
                  <bgColor rgb="FFC00000"/>
                </patternFill>
              </fill>
            </x14:dxf>
          </x14:cfRule>
          <x14:cfRule type="containsText" priority="7287" operator="containsText" id="{135C0180-69D1-4033-A79D-05AE23270AED}">
            <xm:f>NOT(ISERROR(SEARCH('Listados Datos'!$T$4,AW399)))</xm:f>
            <xm:f>'Listados Datos'!$T$4</xm:f>
            <x14:dxf>
              <font>
                <b/>
                <i val="0"/>
                <color theme="0"/>
              </font>
              <fill>
                <patternFill>
                  <bgColor rgb="FFE26B0A"/>
                </patternFill>
              </fill>
            </x14:dxf>
          </x14:cfRule>
          <x14:cfRule type="containsText" priority="7288" operator="containsText" id="{F73ECF78-EB7A-4F3C-9B28-3A6952921994}">
            <xm:f>NOT(ISERROR(SEARCH('Listados Datos'!$T$5,AW399)))</xm:f>
            <xm:f>'Listados Datos'!$T$5</xm:f>
            <x14:dxf>
              <font>
                <b/>
                <i val="0"/>
                <color auto="1"/>
              </font>
              <fill>
                <patternFill>
                  <bgColor rgb="FFFFFF00"/>
                </patternFill>
              </fill>
            </x14:dxf>
          </x14:cfRule>
          <x14:cfRule type="containsText" priority="7289" operator="containsText" id="{D576006B-460E-417D-BA6A-AFC0AD7E91B5}">
            <xm:f>NOT(ISERROR(SEARCH('Listados Datos'!$T$6,AW399)))</xm:f>
            <xm:f>'Listados Datos'!$T$6</xm:f>
            <x14:dxf>
              <font>
                <b/>
                <i val="0"/>
              </font>
              <fill>
                <patternFill>
                  <bgColor rgb="FF92D050"/>
                </patternFill>
              </fill>
            </x14:dxf>
          </x14:cfRule>
          <xm:sqref>AW399</xm:sqref>
        </x14:conditionalFormatting>
        <x14:conditionalFormatting xmlns:xm="http://schemas.microsoft.com/office/excel/2006/main">
          <x14:cfRule type="containsText" priority="7276" operator="containsText" id="{4A41AD97-051C-44A1-9BDC-AE2363A6346A}">
            <xm:f>NOT(ISERROR(SEARCH('Listados Datos'!$P$3,AU399)))</xm:f>
            <xm:f>'Listados Datos'!$P$3</xm:f>
            <x14:dxf>
              <fill>
                <patternFill>
                  <bgColor rgb="FF99CC00"/>
                </patternFill>
              </fill>
            </x14:dxf>
          </x14:cfRule>
          <x14:cfRule type="containsText" priority="7277" operator="containsText" id="{383DFA25-9F47-4AC8-BC82-51E238F622C9}">
            <xm:f>NOT(ISERROR(SEARCH('Listados Datos'!$P$4,AU399)))</xm:f>
            <xm:f>'Listados Datos'!$P$4</xm:f>
            <x14:dxf>
              <fill>
                <patternFill>
                  <bgColor rgb="FF33CC33"/>
                </patternFill>
              </fill>
            </x14:dxf>
          </x14:cfRule>
          <x14:cfRule type="containsText" priority="7278" operator="containsText" id="{C2DE20A1-D5FB-4D38-B89C-227959CBA807}">
            <xm:f>NOT(ISERROR(SEARCH('Listados Datos'!$P$5,AU399)))</xm:f>
            <xm:f>'Listados Datos'!$P$5</xm:f>
            <x14:dxf>
              <fill>
                <patternFill>
                  <bgColor rgb="FFFFFF00"/>
                </patternFill>
              </fill>
            </x14:dxf>
          </x14:cfRule>
          <x14:cfRule type="containsText" priority="7279" operator="containsText" id="{E908B0A6-DEF7-4C49-A2D3-E6CBFFAB4074}">
            <xm:f>NOT(ISERROR(SEARCH('Listados Datos'!$P$6,AU399)))</xm:f>
            <xm:f>'Listados Datos'!$P$6</xm:f>
            <x14:dxf>
              <fill>
                <patternFill>
                  <bgColor rgb="FFFFC000"/>
                </patternFill>
              </fill>
            </x14:dxf>
          </x14:cfRule>
          <x14:cfRule type="containsText" priority="7280" operator="containsText" id="{06961A77-5F95-49E2-8A65-05F47EC7B176}">
            <xm:f>NOT(ISERROR(SEARCH('Listados Datos'!$P$7,AU399)))</xm:f>
            <xm:f>'Listados Datos'!$P$7</xm:f>
            <x14:dxf>
              <fill>
                <patternFill>
                  <bgColor rgb="FFFF0000"/>
                </patternFill>
              </fill>
            </x14:dxf>
          </x14:cfRule>
          <xm:sqref>AU399</xm:sqref>
        </x14:conditionalFormatting>
        <x14:conditionalFormatting xmlns:xm="http://schemas.microsoft.com/office/excel/2006/main">
          <x14:cfRule type="containsText" priority="7408" operator="containsText" id="{98A6E354-C944-477D-B1A8-145E039B24AC}">
            <xm:f>NOT(ISERROR(SEARCH('Listados Datos'!$T$3,AE390)))</xm:f>
            <xm:f>'Listados Datos'!$T$3</xm:f>
            <x14:dxf>
              <fill>
                <patternFill patternType="solid">
                  <bgColor rgb="FFC00000"/>
                </patternFill>
              </fill>
            </x14:dxf>
          </x14:cfRule>
          <x14:cfRule type="containsText" priority="7409" operator="containsText" id="{ACE6B7CF-43EA-403A-A701-BDB97700EC2F}">
            <xm:f>NOT(ISERROR(SEARCH('Listados Datos'!$T$4,AE390)))</xm:f>
            <xm:f>'Listados Datos'!$T$4</xm:f>
            <x14:dxf>
              <font>
                <b/>
                <i val="0"/>
                <color theme="0"/>
              </font>
              <fill>
                <patternFill>
                  <bgColor rgb="FFE26B0A"/>
                </patternFill>
              </fill>
            </x14:dxf>
          </x14:cfRule>
          <x14:cfRule type="containsText" priority="7410" operator="containsText" id="{FCF27437-A543-4FE3-A294-015513017CB3}">
            <xm:f>NOT(ISERROR(SEARCH('Listados Datos'!$T$5,AE390)))</xm:f>
            <xm:f>'Listados Datos'!$T$5</xm:f>
            <x14:dxf>
              <font>
                <b/>
                <i val="0"/>
                <color auto="1"/>
              </font>
              <fill>
                <patternFill>
                  <bgColor rgb="FFFFFF00"/>
                </patternFill>
              </fill>
            </x14:dxf>
          </x14:cfRule>
          <x14:cfRule type="containsText" priority="7411" operator="containsText" id="{7168FA81-3432-4564-8244-657C7F020D34}">
            <xm:f>NOT(ISERROR(SEARCH('Listados Datos'!$T$6,AE390)))</xm:f>
            <xm:f>'Listados Datos'!$T$6</xm:f>
            <x14:dxf>
              <font>
                <b/>
                <i val="0"/>
              </font>
              <fill>
                <patternFill>
                  <bgColor rgb="FF92D050"/>
                </patternFill>
              </fill>
            </x14:dxf>
          </x14:cfRule>
          <xm:sqref>AE390:AF391</xm:sqref>
        </x14:conditionalFormatting>
        <x14:conditionalFormatting xmlns:xm="http://schemas.microsoft.com/office/excel/2006/main">
          <x14:cfRule type="containsText" priority="7404" operator="containsText" id="{C64C5A85-41E8-4076-9E0F-BE81E5E717CC}">
            <xm:f>NOT(ISERROR(SEARCH('Listados Datos'!$T$3,AA390)))</xm:f>
            <xm:f>'Listados Datos'!$T$3</xm:f>
            <x14:dxf>
              <fill>
                <patternFill patternType="solid">
                  <bgColor rgb="FFC00000"/>
                </patternFill>
              </fill>
            </x14:dxf>
          </x14:cfRule>
          <x14:cfRule type="containsText" priority="7405" operator="containsText" id="{8BCA8750-3762-4123-96E1-E64D17F18B74}">
            <xm:f>NOT(ISERROR(SEARCH('Listados Datos'!$T$4,AA390)))</xm:f>
            <xm:f>'Listados Datos'!$T$4</xm:f>
            <x14:dxf>
              <font>
                <b/>
                <i val="0"/>
                <color theme="0"/>
              </font>
              <fill>
                <patternFill>
                  <bgColor rgb="FFE26B0A"/>
                </patternFill>
              </fill>
            </x14:dxf>
          </x14:cfRule>
          <x14:cfRule type="containsText" priority="7406" operator="containsText" id="{30F1A4E9-0BDB-478D-9BEF-0FF5F950CBA7}">
            <xm:f>NOT(ISERROR(SEARCH('Listados Datos'!$T$5,AA390)))</xm:f>
            <xm:f>'Listados Datos'!$T$5</xm:f>
            <x14:dxf>
              <font>
                <b/>
                <i val="0"/>
                <color auto="1"/>
              </font>
              <fill>
                <patternFill>
                  <bgColor rgb="FFFFFF00"/>
                </patternFill>
              </fill>
            </x14:dxf>
          </x14:cfRule>
          <x14:cfRule type="containsText" priority="7407" operator="containsText" id="{EA585F64-B034-45C1-80BD-0A2E1EAB15C1}">
            <xm:f>NOT(ISERROR(SEARCH('Listados Datos'!$T$6,AA390)))</xm:f>
            <xm:f>'Listados Datos'!$T$6</xm:f>
            <x14:dxf>
              <font>
                <b/>
                <i val="0"/>
              </font>
              <fill>
                <patternFill>
                  <bgColor rgb="FF92D050"/>
                </patternFill>
              </fill>
            </x14:dxf>
          </x14:cfRule>
          <xm:sqref>AA390:AA391</xm:sqref>
        </x14:conditionalFormatting>
        <x14:conditionalFormatting xmlns:xm="http://schemas.microsoft.com/office/excel/2006/main">
          <x14:cfRule type="containsText" priority="7394" operator="containsText" id="{297BD894-C421-402D-8D27-FAD043B48839}">
            <xm:f>NOT(ISERROR(SEARCH('Listados Datos'!$P$3,Y390)))</xm:f>
            <xm:f>'Listados Datos'!$P$3</xm:f>
            <x14:dxf>
              <fill>
                <patternFill>
                  <bgColor rgb="FF99CC00"/>
                </patternFill>
              </fill>
            </x14:dxf>
          </x14:cfRule>
          <x14:cfRule type="containsText" priority="7395" operator="containsText" id="{48B8EAE2-1DFB-4029-AF85-B0E429D97C4C}">
            <xm:f>NOT(ISERROR(SEARCH('Listados Datos'!$P$4,Y390)))</xm:f>
            <xm:f>'Listados Datos'!$P$4</xm:f>
            <x14:dxf>
              <fill>
                <patternFill>
                  <bgColor rgb="FF33CC33"/>
                </patternFill>
              </fill>
            </x14:dxf>
          </x14:cfRule>
          <x14:cfRule type="containsText" priority="7396" operator="containsText" id="{FDBF4598-B9E2-4B24-A9F0-63B05DE682B8}">
            <xm:f>NOT(ISERROR(SEARCH('Listados Datos'!$P$5,Y390)))</xm:f>
            <xm:f>'Listados Datos'!$P$5</xm:f>
            <x14:dxf>
              <fill>
                <patternFill>
                  <bgColor rgb="FFFFFF00"/>
                </patternFill>
              </fill>
            </x14:dxf>
          </x14:cfRule>
          <x14:cfRule type="containsText" priority="7397" operator="containsText" id="{EB57748D-4CE5-42F4-ADEE-1DF663306132}">
            <xm:f>NOT(ISERROR(SEARCH('Listados Datos'!$P$6,Y390)))</xm:f>
            <xm:f>'Listados Datos'!$P$6</xm:f>
            <x14:dxf>
              <fill>
                <patternFill>
                  <bgColor rgb="FFFFC000"/>
                </patternFill>
              </fill>
            </x14:dxf>
          </x14:cfRule>
          <x14:cfRule type="containsText" priority="7398" operator="containsText" id="{07BAD7AD-7FB9-4A6E-BC00-B244EFE0D3DB}">
            <xm:f>NOT(ISERROR(SEARCH('Listados Datos'!$P$7,Y390)))</xm:f>
            <xm:f>'Listados Datos'!$P$7</xm:f>
            <x14:dxf>
              <fill>
                <patternFill>
                  <bgColor rgb="FFFF0000"/>
                </patternFill>
              </fill>
            </x14:dxf>
          </x14:cfRule>
          <xm:sqref>Y390:Y391</xm:sqref>
        </x14:conditionalFormatting>
        <x14:conditionalFormatting xmlns:xm="http://schemas.microsoft.com/office/excel/2006/main">
          <x14:cfRule type="containsText" priority="7244" operator="containsText" id="{5897A3E1-60E4-4D97-9C2F-BF9DBF91FF66}">
            <xm:f>NOT(ISERROR(SEARCH('Listados Datos'!$T$3,AW396)))</xm:f>
            <xm:f>'Listados Datos'!$T$3</xm:f>
            <x14:dxf>
              <fill>
                <patternFill patternType="solid">
                  <bgColor rgb="FFC00000"/>
                </patternFill>
              </fill>
            </x14:dxf>
          </x14:cfRule>
          <x14:cfRule type="containsText" priority="7245" operator="containsText" id="{B15B1449-E51F-4684-8F83-CE1BF5170C84}">
            <xm:f>NOT(ISERROR(SEARCH('Listados Datos'!$T$4,AW396)))</xm:f>
            <xm:f>'Listados Datos'!$T$4</xm:f>
            <x14:dxf>
              <font>
                <b/>
                <i val="0"/>
                <color theme="0"/>
              </font>
              <fill>
                <patternFill>
                  <bgColor rgb="FFE26B0A"/>
                </patternFill>
              </fill>
            </x14:dxf>
          </x14:cfRule>
          <x14:cfRule type="containsText" priority="7246" operator="containsText" id="{55595C67-A9D5-46E0-A021-54F7332A055C}">
            <xm:f>NOT(ISERROR(SEARCH('Listados Datos'!$T$5,AW396)))</xm:f>
            <xm:f>'Listados Datos'!$T$5</xm:f>
            <x14:dxf>
              <font>
                <b/>
                <i val="0"/>
                <color auto="1"/>
              </font>
              <fill>
                <patternFill>
                  <bgColor rgb="FFFFFF00"/>
                </patternFill>
              </fill>
            </x14:dxf>
          </x14:cfRule>
          <x14:cfRule type="containsText" priority="7247" operator="containsText" id="{80CAD478-8A20-4ED8-AC97-D4D47666DF8B}">
            <xm:f>NOT(ISERROR(SEARCH('Listados Datos'!$T$6,AW396)))</xm:f>
            <xm:f>'Listados Datos'!$T$6</xm:f>
            <x14:dxf>
              <font>
                <b/>
                <i val="0"/>
              </font>
              <fill>
                <patternFill>
                  <bgColor rgb="FF92D050"/>
                </patternFill>
              </fill>
            </x14:dxf>
          </x14:cfRule>
          <xm:sqref>AW396</xm:sqref>
        </x14:conditionalFormatting>
        <x14:conditionalFormatting xmlns:xm="http://schemas.microsoft.com/office/excel/2006/main">
          <x14:cfRule type="containsText" priority="7234" operator="containsText" id="{F824C656-7CD9-4495-916F-20BB5E3CBFD3}">
            <xm:f>NOT(ISERROR(SEARCH('Listados Datos'!$P$3,AU396)))</xm:f>
            <xm:f>'Listados Datos'!$P$3</xm:f>
            <x14:dxf>
              <fill>
                <patternFill>
                  <bgColor rgb="FF99CC00"/>
                </patternFill>
              </fill>
            </x14:dxf>
          </x14:cfRule>
          <x14:cfRule type="containsText" priority="7235" operator="containsText" id="{ED863A5E-D2A0-4CE1-8DC2-6FA0987389C6}">
            <xm:f>NOT(ISERROR(SEARCH('Listados Datos'!$P$4,AU396)))</xm:f>
            <xm:f>'Listados Datos'!$P$4</xm:f>
            <x14:dxf>
              <fill>
                <patternFill>
                  <bgColor rgb="FF33CC33"/>
                </patternFill>
              </fill>
            </x14:dxf>
          </x14:cfRule>
          <x14:cfRule type="containsText" priority="7236" operator="containsText" id="{0E410967-CC19-4516-8D91-AD6CABCED7C5}">
            <xm:f>NOT(ISERROR(SEARCH('Listados Datos'!$P$5,AU396)))</xm:f>
            <xm:f>'Listados Datos'!$P$5</xm:f>
            <x14:dxf>
              <fill>
                <patternFill>
                  <bgColor rgb="FFFFFF00"/>
                </patternFill>
              </fill>
            </x14:dxf>
          </x14:cfRule>
          <x14:cfRule type="containsText" priority="7237" operator="containsText" id="{639319F9-28A4-414C-8956-D7E7A5D6A098}">
            <xm:f>NOT(ISERROR(SEARCH('Listados Datos'!$P$6,AU396)))</xm:f>
            <xm:f>'Listados Datos'!$P$6</xm:f>
            <x14:dxf>
              <fill>
                <patternFill>
                  <bgColor rgb="FFFFC000"/>
                </patternFill>
              </fill>
            </x14:dxf>
          </x14:cfRule>
          <x14:cfRule type="containsText" priority="7238" operator="containsText" id="{DE2DB60A-EA54-4AD0-BB20-219142176136}">
            <xm:f>NOT(ISERROR(SEARCH('Listados Datos'!$P$7,AU396)))</xm:f>
            <xm:f>'Listados Datos'!$P$7</xm:f>
            <x14:dxf>
              <fill>
                <patternFill>
                  <bgColor rgb="FFFF0000"/>
                </patternFill>
              </fill>
            </x14:dxf>
          </x14:cfRule>
          <xm:sqref>AU396</xm:sqref>
        </x14:conditionalFormatting>
        <x14:conditionalFormatting xmlns:xm="http://schemas.microsoft.com/office/excel/2006/main">
          <x14:cfRule type="containsText" priority="7366" operator="containsText" id="{8BC9A46D-1848-4D98-B7AA-AEDB59A5C9A2}">
            <xm:f>NOT(ISERROR(SEARCH('Listados Datos'!$T$3,AW391)))</xm:f>
            <xm:f>'Listados Datos'!$T$3</xm:f>
            <x14:dxf>
              <fill>
                <patternFill patternType="solid">
                  <bgColor rgb="FFC00000"/>
                </patternFill>
              </fill>
            </x14:dxf>
          </x14:cfRule>
          <x14:cfRule type="containsText" priority="7367" operator="containsText" id="{7C6BB9A4-8C82-4100-BAF0-3563F749F13D}">
            <xm:f>NOT(ISERROR(SEARCH('Listados Datos'!$T$4,AW391)))</xm:f>
            <xm:f>'Listados Datos'!$T$4</xm:f>
            <x14:dxf>
              <font>
                <b/>
                <i val="0"/>
                <color theme="0"/>
              </font>
              <fill>
                <patternFill>
                  <bgColor rgb="FFE26B0A"/>
                </patternFill>
              </fill>
            </x14:dxf>
          </x14:cfRule>
          <x14:cfRule type="containsText" priority="7368" operator="containsText" id="{E5778EC3-594C-4D2C-8533-21A394B99B7D}">
            <xm:f>NOT(ISERROR(SEARCH('Listados Datos'!$T$5,AW391)))</xm:f>
            <xm:f>'Listados Datos'!$T$5</xm:f>
            <x14:dxf>
              <font>
                <b/>
                <i val="0"/>
                <color auto="1"/>
              </font>
              <fill>
                <patternFill>
                  <bgColor rgb="FFFFFF00"/>
                </patternFill>
              </fill>
            </x14:dxf>
          </x14:cfRule>
          <x14:cfRule type="containsText" priority="7369" operator="containsText" id="{ABF46271-006D-448C-BD35-619CD4265EBC}">
            <xm:f>NOT(ISERROR(SEARCH('Listados Datos'!$T$6,AW391)))</xm:f>
            <xm:f>'Listados Datos'!$T$6</xm:f>
            <x14:dxf>
              <font>
                <b/>
                <i val="0"/>
              </font>
              <fill>
                <patternFill>
                  <bgColor rgb="FF92D050"/>
                </patternFill>
              </fill>
            </x14:dxf>
          </x14:cfRule>
          <xm:sqref>AW391</xm:sqref>
        </x14:conditionalFormatting>
        <x14:conditionalFormatting xmlns:xm="http://schemas.microsoft.com/office/excel/2006/main">
          <x14:cfRule type="containsText" priority="7356" operator="containsText" id="{921BC1BD-441A-4BAF-97F8-64258CC3892B}">
            <xm:f>NOT(ISERROR(SEARCH('Listados Datos'!$P$3,AU391)))</xm:f>
            <xm:f>'Listados Datos'!$P$3</xm:f>
            <x14:dxf>
              <fill>
                <patternFill>
                  <bgColor rgb="FF99CC00"/>
                </patternFill>
              </fill>
            </x14:dxf>
          </x14:cfRule>
          <x14:cfRule type="containsText" priority="7357" operator="containsText" id="{24B477FC-4619-401E-AF39-F17CD750158C}">
            <xm:f>NOT(ISERROR(SEARCH('Listados Datos'!$P$4,AU391)))</xm:f>
            <xm:f>'Listados Datos'!$P$4</xm:f>
            <x14:dxf>
              <fill>
                <patternFill>
                  <bgColor rgb="FF33CC33"/>
                </patternFill>
              </fill>
            </x14:dxf>
          </x14:cfRule>
          <x14:cfRule type="containsText" priority="7358" operator="containsText" id="{AC4422AF-293B-4C02-96D5-A439644A4285}">
            <xm:f>NOT(ISERROR(SEARCH('Listados Datos'!$P$5,AU391)))</xm:f>
            <xm:f>'Listados Datos'!$P$5</xm:f>
            <x14:dxf>
              <fill>
                <patternFill>
                  <bgColor rgb="FFFFFF00"/>
                </patternFill>
              </fill>
            </x14:dxf>
          </x14:cfRule>
          <x14:cfRule type="containsText" priority="7359" operator="containsText" id="{9882D847-C08C-4983-83EF-8D0250F0346E}">
            <xm:f>NOT(ISERROR(SEARCH('Listados Datos'!$P$6,AU391)))</xm:f>
            <xm:f>'Listados Datos'!$P$6</xm:f>
            <x14:dxf>
              <fill>
                <patternFill>
                  <bgColor rgb="FFFFC000"/>
                </patternFill>
              </fill>
            </x14:dxf>
          </x14:cfRule>
          <x14:cfRule type="containsText" priority="7360" operator="containsText" id="{FDE9DA91-9D6C-4471-9BAF-DCC2D6111A8F}">
            <xm:f>NOT(ISERROR(SEARCH('Listados Datos'!$P$7,AU391)))</xm:f>
            <xm:f>'Listados Datos'!$P$7</xm:f>
            <x14:dxf>
              <fill>
                <patternFill>
                  <bgColor rgb="FFFF0000"/>
                </patternFill>
              </fill>
            </x14:dxf>
          </x14:cfRule>
          <xm:sqref>AU391</xm:sqref>
        </x14:conditionalFormatting>
        <x14:conditionalFormatting xmlns:xm="http://schemas.microsoft.com/office/excel/2006/main">
          <x14:cfRule type="containsText" priority="7352" operator="containsText" id="{248B086A-EAD3-4728-9C52-F0E77C1FA95F}">
            <xm:f>NOT(ISERROR(SEARCH('Listados Datos'!$T$3,AE394)))</xm:f>
            <xm:f>'Listados Datos'!$T$3</xm:f>
            <x14:dxf>
              <fill>
                <patternFill patternType="solid">
                  <bgColor rgb="FFC00000"/>
                </patternFill>
              </fill>
            </x14:dxf>
          </x14:cfRule>
          <x14:cfRule type="containsText" priority="7353" operator="containsText" id="{EAAB5E14-D22B-49FD-A85F-6965242BB3A1}">
            <xm:f>NOT(ISERROR(SEARCH('Listados Datos'!$T$4,AE394)))</xm:f>
            <xm:f>'Listados Datos'!$T$4</xm:f>
            <x14:dxf>
              <font>
                <b/>
                <i val="0"/>
                <color theme="0"/>
              </font>
              <fill>
                <patternFill>
                  <bgColor rgb="FFE26B0A"/>
                </patternFill>
              </fill>
            </x14:dxf>
          </x14:cfRule>
          <x14:cfRule type="containsText" priority="7354" operator="containsText" id="{29BC0D9E-B05B-4F4F-8082-D7AC8F510F3E}">
            <xm:f>NOT(ISERROR(SEARCH('Listados Datos'!$T$5,AE394)))</xm:f>
            <xm:f>'Listados Datos'!$T$5</xm:f>
            <x14:dxf>
              <font>
                <b/>
                <i val="0"/>
                <color auto="1"/>
              </font>
              <fill>
                <patternFill>
                  <bgColor rgb="FFFFFF00"/>
                </patternFill>
              </fill>
            </x14:dxf>
          </x14:cfRule>
          <x14:cfRule type="containsText" priority="7355" operator="containsText" id="{FD26F029-A346-411D-BA5D-8C12C7575CB8}">
            <xm:f>NOT(ISERROR(SEARCH('Listados Datos'!$T$6,AE394)))</xm:f>
            <xm:f>'Listados Datos'!$T$6</xm:f>
            <x14:dxf>
              <font>
                <b/>
                <i val="0"/>
              </font>
              <fill>
                <patternFill>
                  <bgColor rgb="FF92D050"/>
                </patternFill>
              </fill>
            </x14:dxf>
          </x14:cfRule>
          <xm:sqref>AE394:AF395 AE399:AF399</xm:sqref>
        </x14:conditionalFormatting>
        <x14:conditionalFormatting xmlns:xm="http://schemas.microsoft.com/office/excel/2006/main">
          <x14:cfRule type="containsText" priority="7348" operator="containsText" id="{FFEFD3FB-4E26-4A43-826D-D355261FC903}">
            <xm:f>NOT(ISERROR(SEARCH('Listados Datos'!$T$3,AA394)))</xm:f>
            <xm:f>'Listados Datos'!$T$3</xm:f>
            <x14:dxf>
              <fill>
                <patternFill patternType="solid">
                  <bgColor rgb="FFC00000"/>
                </patternFill>
              </fill>
            </x14:dxf>
          </x14:cfRule>
          <x14:cfRule type="containsText" priority="7349" operator="containsText" id="{64015F14-E15C-4DCD-94A3-FEC3D48FA0B2}">
            <xm:f>NOT(ISERROR(SEARCH('Listados Datos'!$T$4,AA394)))</xm:f>
            <xm:f>'Listados Datos'!$T$4</xm:f>
            <x14:dxf>
              <font>
                <b/>
                <i val="0"/>
                <color theme="0"/>
              </font>
              <fill>
                <patternFill>
                  <bgColor rgb="FFE26B0A"/>
                </patternFill>
              </fill>
            </x14:dxf>
          </x14:cfRule>
          <x14:cfRule type="containsText" priority="7350" operator="containsText" id="{1A9A97B0-D123-4BC6-8049-36DD1696AF64}">
            <xm:f>NOT(ISERROR(SEARCH('Listados Datos'!$T$5,AA394)))</xm:f>
            <xm:f>'Listados Datos'!$T$5</xm:f>
            <x14:dxf>
              <font>
                <b/>
                <i val="0"/>
                <color auto="1"/>
              </font>
              <fill>
                <patternFill>
                  <bgColor rgb="FFFFFF00"/>
                </patternFill>
              </fill>
            </x14:dxf>
          </x14:cfRule>
          <x14:cfRule type="containsText" priority="7351" operator="containsText" id="{E0FD4623-E983-4ABD-A4C9-0A52500B9392}">
            <xm:f>NOT(ISERROR(SEARCH('Listados Datos'!$T$6,AA394)))</xm:f>
            <xm:f>'Listados Datos'!$T$6</xm:f>
            <x14:dxf>
              <font>
                <b/>
                <i val="0"/>
              </font>
              <fill>
                <patternFill>
                  <bgColor rgb="FF92D050"/>
                </patternFill>
              </fill>
            </x14:dxf>
          </x14:cfRule>
          <xm:sqref>AA394:AA395</xm:sqref>
        </x14:conditionalFormatting>
        <x14:conditionalFormatting xmlns:xm="http://schemas.microsoft.com/office/excel/2006/main">
          <x14:cfRule type="containsText" priority="7338" operator="containsText" id="{BD40BF5A-203A-43EC-BBF7-EB37D05DA931}">
            <xm:f>NOT(ISERROR(SEARCH('Listados Datos'!$P$3,Y394)))</xm:f>
            <xm:f>'Listados Datos'!$P$3</xm:f>
            <x14:dxf>
              <fill>
                <patternFill>
                  <bgColor rgb="FF99CC00"/>
                </patternFill>
              </fill>
            </x14:dxf>
          </x14:cfRule>
          <x14:cfRule type="containsText" priority="7339" operator="containsText" id="{45F00DC7-BC1F-4B15-B5AB-E041335FDF04}">
            <xm:f>NOT(ISERROR(SEARCH('Listados Datos'!$P$4,Y394)))</xm:f>
            <xm:f>'Listados Datos'!$P$4</xm:f>
            <x14:dxf>
              <fill>
                <patternFill>
                  <bgColor rgb="FF33CC33"/>
                </patternFill>
              </fill>
            </x14:dxf>
          </x14:cfRule>
          <x14:cfRule type="containsText" priority="7340" operator="containsText" id="{354C31DD-C1E9-4E18-B6D2-609CB969D396}">
            <xm:f>NOT(ISERROR(SEARCH('Listados Datos'!$P$5,Y394)))</xm:f>
            <xm:f>'Listados Datos'!$P$5</xm:f>
            <x14:dxf>
              <fill>
                <patternFill>
                  <bgColor rgb="FFFFFF00"/>
                </patternFill>
              </fill>
            </x14:dxf>
          </x14:cfRule>
          <x14:cfRule type="containsText" priority="7341" operator="containsText" id="{21676C19-5553-4911-9590-A23DE878D1DD}">
            <xm:f>NOT(ISERROR(SEARCH('Listados Datos'!$P$6,Y394)))</xm:f>
            <xm:f>'Listados Datos'!$P$6</xm:f>
            <x14:dxf>
              <fill>
                <patternFill>
                  <bgColor rgb="FFFFC000"/>
                </patternFill>
              </fill>
            </x14:dxf>
          </x14:cfRule>
          <x14:cfRule type="containsText" priority="7342" operator="containsText" id="{8E6F1E39-0229-4287-84BD-87B6483E5C63}">
            <xm:f>NOT(ISERROR(SEARCH('Listados Datos'!$P$7,Y394)))</xm:f>
            <xm:f>'Listados Datos'!$P$7</xm:f>
            <x14:dxf>
              <fill>
                <patternFill>
                  <bgColor rgb="FFFF0000"/>
                </patternFill>
              </fill>
            </x14:dxf>
          </x14:cfRule>
          <xm:sqref>Y394:Y395</xm:sqref>
        </x14:conditionalFormatting>
        <x14:conditionalFormatting xmlns:xm="http://schemas.microsoft.com/office/excel/2006/main">
          <x14:cfRule type="containsText" priority="7314" operator="containsText" id="{52E08F30-0438-4520-A6FB-A8CF6FA9F4BC}">
            <xm:f>NOT(ISERROR(SEARCH('Listados Datos'!$T$3,AW394)))</xm:f>
            <xm:f>'Listados Datos'!$T$3</xm:f>
            <x14:dxf>
              <fill>
                <patternFill patternType="solid">
                  <bgColor rgb="FFC00000"/>
                </patternFill>
              </fill>
            </x14:dxf>
          </x14:cfRule>
          <x14:cfRule type="containsText" priority="7315" operator="containsText" id="{3550C9A8-22A1-4205-9AFA-C0C560E790CB}">
            <xm:f>NOT(ISERROR(SEARCH('Listados Datos'!$T$4,AW394)))</xm:f>
            <xm:f>'Listados Datos'!$T$4</xm:f>
            <x14:dxf>
              <font>
                <b/>
                <i val="0"/>
                <color theme="0"/>
              </font>
              <fill>
                <patternFill>
                  <bgColor rgb="FFE26B0A"/>
                </patternFill>
              </fill>
            </x14:dxf>
          </x14:cfRule>
          <x14:cfRule type="containsText" priority="7316" operator="containsText" id="{AC001FF5-2ED2-4FD2-A6DA-709B0D11AF73}">
            <xm:f>NOT(ISERROR(SEARCH('Listados Datos'!$T$5,AW394)))</xm:f>
            <xm:f>'Listados Datos'!$T$5</xm:f>
            <x14:dxf>
              <font>
                <b/>
                <i val="0"/>
                <color auto="1"/>
              </font>
              <fill>
                <patternFill>
                  <bgColor rgb="FFFFFF00"/>
                </patternFill>
              </fill>
            </x14:dxf>
          </x14:cfRule>
          <x14:cfRule type="containsText" priority="7317" operator="containsText" id="{53559159-DA84-42FB-8405-F85F06BD1981}">
            <xm:f>NOT(ISERROR(SEARCH('Listados Datos'!$T$6,AW394)))</xm:f>
            <xm:f>'Listados Datos'!$T$6</xm:f>
            <x14:dxf>
              <font>
                <b/>
                <i val="0"/>
              </font>
              <fill>
                <patternFill>
                  <bgColor rgb="FF92D050"/>
                </patternFill>
              </fill>
            </x14:dxf>
          </x14:cfRule>
          <xm:sqref>AW394</xm:sqref>
        </x14:conditionalFormatting>
        <x14:conditionalFormatting xmlns:xm="http://schemas.microsoft.com/office/excel/2006/main">
          <x14:cfRule type="containsText" priority="7304" operator="containsText" id="{C0086D44-B4E9-41ED-A366-09A439332AA3}">
            <xm:f>NOT(ISERROR(SEARCH('Listados Datos'!$P$3,AU394)))</xm:f>
            <xm:f>'Listados Datos'!$P$3</xm:f>
            <x14:dxf>
              <fill>
                <patternFill>
                  <bgColor rgb="FF99CC00"/>
                </patternFill>
              </fill>
            </x14:dxf>
          </x14:cfRule>
          <x14:cfRule type="containsText" priority="7305" operator="containsText" id="{84225899-CC73-45FF-BD49-20FBFCBD1B08}">
            <xm:f>NOT(ISERROR(SEARCH('Listados Datos'!$P$4,AU394)))</xm:f>
            <xm:f>'Listados Datos'!$P$4</xm:f>
            <x14:dxf>
              <fill>
                <patternFill>
                  <bgColor rgb="FF33CC33"/>
                </patternFill>
              </fill>
            </x14:dxf>
          </x14:cfRule>
          <x14:cfRule type="containsText" priority="7306" operator="containsText" id="{7D63BD2D-28CF-44D2-ACCE-4287A818FFFC}">
            <xm:f>NOT(ISERROR(SEARCH('Listados Datos'!$P$5,AU394)))</xm:f>
            <xm:f>'Listados Datos'!$P$5</xm:f>
            <x14:dxf>
              <fill>
                <patternFill>
                  <bgColor rgb="FFFFFF00"/>
                </patternFill>
              </fill>
            </x14:dxf>
          </x14:cfRule>
          <x14:cfRule type="containsText" priority="7307" operator="containsText" id="{9A42850B-6B54-49E0-84D3-1B23E4E7A19E}">
            <xm:f>NOT(ISERROR(SEARCH('Listados Datos'!$P$6,AU394)))</xm:f>
            <xm:f>'Listados Datos'!$P$6</xm:f>
            <x14:dxf>
              <fill>
                <patternFill>
                  <bgColor rgb="FFFFC000"/>
                </patternFill>
              </fill>
            </x14:dxf>
          </x14:cfRule>
          <x14:cfRule type="containsText" priority="7308" operator="containsText" id="{F2A64B27-A8D3-4693-8A73-5109C74F6988}">
            <xm:f>NOT(ISERROR(SEARCH('Listados Datos'!$P$7,AU394)))</xm:f>
            <xm:f>'Listados Datos'!$P$7</xm:f>
            <x14:dxf>
              <fill>
                <patternFill>
                  <bgColor rgb="FFFF0000"/>
                </patternFill>
              </fill>
            </x14:dxf>
          </x14:cfRule>
          <xm:sqref>AU394</xm:sqref>
        </x14:conditionalFormatting>
        <x14:conditionalFormatting xmlns:xm="http://schemas.microsoft.com/office/excel/2006/main">
          <x14:cfRule type="containsText" priority="7300" operator="containsText" id="{4C99EFA7-2B89-4797-8A63-CDFD6679674F}">
            <xm:f>NOT(ISERROR(SEARCH('Listados Datos'!$T$3,AW395)))</xm:f>
            <xm:f>'Listados Datos'!$T$3</xm:f>
            <x14:dxf>
              <fill>
                <patternFill patternType="solid">
                  <bgColor rgb="FFC00000"/>
                </patternFill>
              </fill>
            </x14:dxf>
          </x14:cfRule>
          <x14:cfRule type="containsText" priority="7301" operator="containsText" id="{E952880F-A361-467C-AA88-0542FBA28B91}">
            <xm:f>NOT(ISERROR(SEARCH('Listados Datos'!$T$4,AW395)))</xm:f>
            <xm:f>'Listados Datos'!$T$4</xm:f>
            <x14:dxf>
              <font>
                <b/>
                <i val="0"/>
                <color theme="0"/>
              </font>
              <fill>
                <patternFill>
                  <bgColor rgb="FFE26B0A"/>
                </patternFill>
              </fill>
            </x14:dxf>
          </x14:cfRule>
          <x14:cfRule type="containsText" priority="7302" operator="containsText" id="{3FA4F361-0BD2-4A54-A0CE-91077299B8FD}">
            <xm:f>NOT(ISERROR(SEARCH('Listados Datos'!$T$5,AW395)))</xm:f>
            <xm:f>'Listados Datos'!$T$5</xm:f>
            <x14:dxf>
              <font>
                <b/>
                <i val="0"/>
                <color auto="1"/>
              </font>
              <fill>
                <patternFill>
                  <bgColor rgb="FFFFFF00"/>
                </patternFill>
              </fill>
            </x14:dxf>
          </x14:cfRule>
          <x14:cfRule type="containsText" priority="7303" operator="containsText" id="{6C6B7B95-172E-426F-8ACD-E71B0176AA83}">
            <xm:f>NOT(ISERROR(SEARCH('Listados Datos'!$T$6,AW395)))</xm:f>
            <xm:f>'Listados Datos'!$T$6</xm:f>
            <x14:dxf>
              <font>
                <b/>
                <i val="0"/>
              </font>
              <fill>
                <patternFill>
                  <bgColor rgb="FF92D050"/>
                </patternFill>
              </fill>
            </x14:dxf>
          </x14:cfRule>
          <xm:sqref>AW395</xm:sqref>
        </x14:conditionalFormatting>
        <x14:conditionalFormatting xmlns:xm="http://schemas.microsoft.com/office/excel/2006/main">
          <x14:cfRule type="containsText" priority="7290" operator="containsText" id="{187C3A8A-7C37-4365-B71E-653FB84CEC77}">
            <xm:f>NOT(ISERROR(SEARCH('Listados Datos'!$P$3,AU395)))</xm:f>
            <xm:f>'Listados Datos'!$P$3</xm:f>
            <x14:dxf>
              <fill>
                <patternFill>
                  <bgColor rgb="FF99CC00"/>
                </patternFill>
              </fill>
            </x14:dxf>
          </x14:cfRule>
          <x14:cfRule type="containsText" priority="7291" operator="containsText" id="{7A4629E6-14B4-4E92-A12E-368811F2152F}">
            <xm:f>NOT(ISERROR(SEARCH('Listados Datos'!$P$4,AU395)))</xm:f>
            <xm:f>'Listados Datos'!$P$4</xm:f>
            <x14:dxf>
              <fill>
                <patternFill>
                  <bgColor rgb="FF33CC33"/>
                </patternFill>
              </fill>
            </x14:dxf>
          </x14:cfRule>
          <x14:cfRule type="containsText" priority="7292" operator="containsText" id="{B86D677D-D80C-4965-9AB0-9FCBA70D3BE0}">
            <xm:f>NOT(ISERROR(SEARCH('Listados Datos'!$P$5,AU395)))</xm:f>
            <xm:f>'Listados Datos'!$P$5</xm:f>
            <x14:dxf>
              <fill>
                <patternFill>
                  <bgColor rgb="FFFFFF00"/>
                </patternFill>
              </fill>
            </x14:dxf>
          </x14:cfRule>
          <x14:cfRule type="containsText" priority="7293" operator="containsText" id="{751D5DB6-F0EC-42F1-8632-0C6078538B64}">
            <xm:f>NOT(ISERROR(SEARCH('Listados Datos'!$P$6,AU395)))</xm:f>
            <xm:f>'Listados Datos'!$P$6</xm:f>
            <x14:dxf>
              <fill>
                <patternFill>
                  <bgColor rgb="FFFFC000"/>
                </patternFill>
              </fill>
            </x14:dxf>
          </x14:cfRule>
          <x14:cfRule type="containsText" priority="7294" operator="containsText" id="{6B17E940-C4F2-4CCC-BCD4-32A7FBBF605D}">
            <xm:f>NOT(ISERROR(SEARCH('Listados Datos'!$P$7,AU395)))</xm:f>
            <xm:f>'Listados Datos'!$P$7</xm:f>
            <x14:dxf>
              <fill>
                <patternFill>
                  <bgColor rgb="FFFF0000"/>
                </patternFill>
              </fill>
            </x14:dxf>
          </x14:cfRule>
          <xm:sqref>AU395</xm:sqref>
        </x14:conditionalFormatting>
        <x14:conditionalFormatting xmlns:xm="http://schemas.microsoft.com/office/excel/2006/main">
          <x14:cfRule type="containsText" priority="7150" operator="containsText" id="{DAAEB4C4-CEFF-4B35-93C9-F2827E36C711}">
            <xm:f>NOT(ISERROR(SEARCH('Listados Datos'!$T$3,AW405)))</xm:f>
            <xm:f>'Listados Datos'!$T$3</xm:f>
            <x14:dxf>
              <fill>
                <patternFill patternType="solid">
                  <bgColor rgb="FFC00000"/>
                </patternFill>
              </fill>
            </x14:dxf>
          </x14:cfRule>
          <x14:cfRule type="containsText" priority="7151" operator="containsText" id="{C44378D8-914F-47B6-B5C3-B6D15CBCA38C}">
            <xm:f>NOT(ISERROR(SEARCH('Listados Datos'!$T$4,AW405)))</xm:f>
            <xm:f>'Listados Datos'!$T$4</xm:f>
            <x14:dxf>
              <font>
                <b/>
                <i val="0"/>
                <color theme="0"/>
              </font>
              <fill>
                <patternFill>
                  <bgColor rgb="FFE26B0A"/>
                </patternFill>
              </fill>
            </x14:dxf>
          </x14:cfRule>
          <x14:cfRule type="containsText" priority="7152" operator="containsText" id="{1386E67B-5E78-4453-B958-C897EBFB4D87}">
            <xm:f>NOT(ISERROR(SEARCH('Listados Datos'!$T$5,AW405)))</xm:f>
            <xm:f>'Listados Datos'!$T$5</xm:f>
            <x14:dxf>
              <font>
                <b/>
                <i val="0"/>
                <color auto="1"/>
              </font>
              <fill>
                <patternFill>
                  <bgColor rgb="FFFFFF00"/>
                </patternFill>
              </fill>
            </x14:dxf>
          </x14:cfRule>
          <x14:cfRule type="containsText" priority="7153" operator="containsText" id="{8375E568-0C59-426D-AB7B-27E046BB8C76}">
            <xm:f>NOT(ISERROR(SEARCH('Listados Datos'!$T$6,AW405)))</xm:f>
            <xm:f>'Listados Datos'!$T$6</xm:f>
            <x14:dxf>
              <font>
                <b/>
                <i val="0"/>
              </font>
              <fill>
                <patternFill>
                  <bgColor rgb="FF92D050"/>
                </patternFill>
              </fill>
            </x14:dxf>
          </x14:cfRule>
          <xm:sqref>AW405</xm:sqref>
        </x14:conditionalFormatting>
        <x14:conditionalFormatting xmlns:xm="http://schemas.microsoft.com/office/excel/2006/main">
          <x14:cfRule type="containsText" priority="7140" operator="containsText" id="{22974D65-00C2-4CDC-9DFB-96D3E076D37E}">
            <xm:f>NOT(ISERROR(SEARCH('Listados Datos'!$P$3,AU405)))</xm:f>
            <xm:f>'Listados Datos'!$P$3</xm:f>
            <x14:dxf>
              <fill>
                <patternFill>
                  <bgColor rgb="FF99CC00"/>
                </patternFill>
              </fill>
            </x14:dxf>
          </x14:cfRule>
          <x14:cfRule type="containsText" priority="7141" operator="containsText" id="{1696AB78-C4B2-4B7D-81D0-043006D96582}">
            <xm:f>NOT(ISERROR(SEARCH('Listados Datos'!$P$4,AU405)))</xm:f>
            <xm:f>'Listados Datos'!$P$4</xm:f>
            <x14:dxf>
              <fill>
                <patternFill>
                  <bgColor rgb="FF33CC33"/>
                </patternFill>
              </fill>
            </x14:dxf>
          </x14:cfRule>
          <x14:cfRule type="containsText" priority="7142" operator="containsText" id="{DA5AA8B2-0482-47D0-95E3-E26EF0375AC6}">
            <xm:f>NOT(ISERROR(SEARCH('Listados Datos'!$P$5,AU405)))</xm:f>
            <xm:f>'Listados Datos'!$P$5</xm:f>
            <x14:dxf>
              <fill>
                <patternFill>
                  <bgColor rgb="FFFFFF00"/>
                </patternFill>
              </fill>
            </x14:dxf>
          </x14:cfRule>
          <x14:cfRule type="containsText" priority="7143" operator="containsText" id="{7E0CEB2A-A5DD-4EF3-9E52-BEE9290E8EBF}">
            <xm:f>NOT(ISERROR(SEARCH('Listados Datos'!$P$6,AU405)))</xm:f>
            <xm:f>'Listados Datos'!$P$6</xm:f>
            <x14:dxf>
              <fill>
                <patternFill>
                  <bgColor rgb="FFFFC000"/>
                </patternFill>
              </fill>
            </x14:dxf>
          </x14:cfRule>
          <x14:cfRule type="containsText" priority="7144" operator="containsText" id="{BB5CFB31-31D4-4E23-9F1B-567C5D6BAF1F}">
            <xm:f>NOT(ISERROR(SEARCH('Listados Datos'!$P$7,AU405)))</xm:f>
            <xm:f>'Listados Datos'!$P$7</xm:f>
            <x14:dxf>
              <fill>
                <patternFill>
                  <bgColor rgb="FFFF0000"/>
                </patternFill>
              </fill>
            </x14:dxf>
          </x14:cfRule>
          <xm:sqref>AU405</xm:sqref>
        </x14:conditionalFormatting>
        <x14:conditionalFormatting xmlns:xm="http://schemas.microsoft.com/office/excel/2006/main">
          <x14:cfRule type="containsText" priority="7272" operator="containsText" id="{E60AB48B-2AC4-4B2C-B3C0-D2270803BC45}">
            <xm:f>NOT(ISERROR(SEARCH('Listados Datos'!$T$3,AE396)))</xm:f>
            <xm:f>'Listados Datos'!$T$3</xm:f>
            <x14:dxf>
              <fill>
                <patternFill patternType="solid">
                  <bgColor rgb="FFC00000"/>
                </patternFill>
              </fill>
            </x14:dxf>
          </x14:cfRule>
          <x14:cfRule type="containsText" priority="7273" operator="containsText" id="{C4714745-7EB8-47F3-AB15-282A13D7FC30}">
            <xm:f>NOT(ISERROR(SEARCH('Listados Datos'!$T$4,AE396)))</xm:f>
            <xm:f>'Listados Datos'!$T$4</xm:f>
            <x14:dxf>
              <font>
                <b/>
                <i val="0"/>
                <color theme="0"/>
              </font>
              <fill>
                <patternFill>
                  <bgColor rgb="FFE26B0A"/>
                </patternFill>
              </fill>
            </x14:dxf>
          </x14:cfRule>
          <x14:cfRule type="containsText" priority="7274" operator="containsText" id="{95F7AEA9-1209-43BF-974C-6AAF7DD0502F}">
            <xm:f>NOT(ISERROR(SEARCH('Listados Datos'!$T$5,AE396)))</xm:f>
            <xm:f>'Listados Datos'!$T$5</xm:f>
            <x14:dxf>
              <font>
                <b/>
                <i val="0"/>
                <color auto="1"/>
              </font>
              <fill>
                <patternFill>
                  <bgColor rgb="FFFFFF00"/>
                </patternFill>
              </fill>
            </x14:dxf>
          </x14:cfRule>
          <x14:cfRule type="containsText" priority="7275" operator="containsText" id="{5C0DD2DD-B00E-4C10-835F-0C831437C82E}">
            <xm:f>NOT(ISERROR(SEARCH('Listados Datos'!$T$6,AE396)))</xm:f>
            <xm:f>'Listados Datos'!$T$6</xm:f>
            <x14:dxf>
              <font>
                <b/>
                <i val="0"/>
              </font>
              <fill>
                <patternFill>
                  <bgColor rgb="FF92D050"/>
                </patternFill>
              </fill>
            </x14:dxf>
          </x14:cfRule>
          <xm:sqref>AE396:AF397</xm:sqref>
        </x14:conditionalFormatting>
        <x14:conditionalFormatting xmlns:xm="http://schemas.microsoft.com/office/excel/2006/main">
          <x14:cfRule type="containsText" priority="7268" operator="containsText" id="{037B256C-B14A-4457-B17C-C7FCBD9F5901}">
            <xm:f>NOT(ISERROR(SEARCH('Listados Datos'!$T$3,AA396)))</xm:f>
            <xm:f>'Listados Datos'!$T$3</xm:f>
            <x14:dxf>
              <fill>
                <patternFill patternType="solid">
                  <bgColor rgb="FFC00000"/>
                </patternFill>
              </fill>
            </x14:dxf>
          </x14:cfRule>
          <x14:cfRule type="containsText" priority="7269" operator="containsText" id="{0E868C4C-EFC2-448C-ABC0-14FB3C240D3A}">
            <xm:f>NOT(ISERROR(SEARCH('Listados Datos'!$T$4,AA396)))</xm:f>
            <xm:f>'Listados Datos'!$T$4</xm:f>
            <x14:dxf>
              <font>
                <b/>
                <i val="0"/>
                <color theme="0"/>
              </font>
              <fill>
                <patternFill>
                  <bgColor rgb="FFE26B0A"/>
                </patternFill>
              </fill>
            </x14:dxf>
          </x14:cfRule>
          <x14:cfRule type="containsText" priority="7270" operator="containsText" id="{44F6F7B0-03D8-4890-A797-11F355145CD3}">
            <xm:f>NOT(ISERROR(SEARCH('Listados Datos'!$T$5,AA396)))</xm:f>
            <xm:f>'Listados Datos'!$T$5</xm:f>
            <x14:dxf>
              <font>
                <b/>
                <i val="0"/>
                <color auto="1"/>
              </font>
              <fill>
                <patternFill>
                  <bgColor rgb="FFFFFF00"/>
                </patternFill>
              </fill>
            </x14:dxf>
          </x14:cfRule>
          <x14:cfRule type="containsText" priority="7271" operator="containsText" id="{FF1671FA-9F6B-454D-A0DA-571397D0FE8A}">
            <xm:f>NOT(ISERROR(SEARCH('Listados Datos'!$T$6,AA396)))</xm:f>
            <xm:f>'Listados Datos'!$T$6</xm:f>
            <x14:dxf>
              <font>
                <b/>
                <i val="0"/>
              </font>
              <fill>
                <patternFill>
                  <bgColor rgb="FF92D050"/>
                </patternFill>
              </fill>
            </x14:dxf>
          </x14:cfRule>
          <xm:sqref>AA396:AA397</xm:sqref>
        </x14:conditionalFormatting>
        <x14:conditionalFormatting xmlns:xm="http://schemas.microsoft.com/office/excel/2006/main">
          <x14:cfRule type="containsText" priority="7258" operator="containsText" id="{2040CE70-ECA9-41C6-8573-EE00962B10B3}">
            <xm:f>NOT(ISERROR(SEARCH('Listados Datos'!$P$3,Y396)))</xm:f>
            <xm:f>'Listados Datos'!$P$3</xm:f>
            <x14:dxf>
              <fill>
                <patternFill>
                  <bgColor rgb="FF99CC00"/>
                </patternFill>
              </fill>
            </x14:dxf>
          </x14:cfRule>
          <x14:cfRule type="containsText" priority="7259" operator="containsText" id="{597143D4-83F5-4F5A-9F3B-46E9C212372A}">
            <xm:f>NOT(ISERROR(SEARCH('Listados Datos'!$P$4,Y396)))</xm:f>
            <xm:f>'Listados Datos'!$P$4</xm:f>
            <x14:dxf>
              <fill>
                <patternFill>
                  <bgColor rgb="FF33CC33"/>
                </patternFill>
              </fill>
            </x14:dxf>
          </x14:cfRule>
          <x14:cfRule type="containsText" priority="7260" operator="containsText" id="{AA3ADAFE-E724-47AD-80CD-4A2F8DE35507}">
            <xm:f>NOT(ISERROR(SEARCH('Listados Datos'!$P$5,Y396)))</xm:f>
            <xm:f>'Listados Datos'!$P$5</xm:f>
            <x14:dxf>
              <fill>
                <patternFill>
                  <bgColor rgb="FFFFFF00"/>
                </patternFill>
              </fill>
            </x14:dxf>
          </x14:cfRule>
          <x14:cfRule type="containsText" priority="7261" operator="containsText" id="{0A3DE231-2398-48B2-A57C-C63BF7FF6508}">
            <xm:f>NOT(ISERROR(SEARCH('Listados Datos'!$P$6,Y396)))</xm:f>
            <xm:f>'Listados Datos'!$P$6</xm:f>
            <x14:dxf>
              <fill>
                <patternFill>
                  <bgColor rgb="FFFFC000"/>
                </patternFill>
              </fill>
            </x14:dxf>
          </x14:cfRule>
          <x14:cfRule type="containsText" priority="7262" operator="containsText" id="{BB97EFAD-9036-4AAE-B222-62875B8C190C}">
            <xm:f>NOT(ISERROR(SEARCH('Listados Datos'!$P$7,Y396)))</xm:f>
            <xm:f>'Listados Datos'!$P$7</xm:f>
            <x14:dxf>
              <fill>
                <patternFill>
                  <bgColor rgb="FFFF0000"/>
                </patternFill>
              </fill>
            </x14:dxf>
          </x14:cfRule>
          <xm:sqref>Y396:Y397</xm:sqref>
        </x14:conditionalFormatting>
        <x14:conditionalFormatting xmlns:xm="http://schemas.microsoft.com/office/excel/2006/main">
          <x14:cfRule type="containsText" priority="7108" operator="containsText" id="{DA082BEC-FD1A-4026-8331-07CEE3D4FE2A}">
            <xm:f>NOT(ISERROR(SEARCH('Listados Datos'!$T$3,AW402)))</xm:f>
            <xm:f>'Listados Datos'!$T$3</xm:f>
            <x14:dxf>
              <fill>
                <patternFill patternType="solid">
                  <bgColor rgb="FFC00000"/>
                </patternFill>
              </fill>
            </x14:dxf>
          </x14:cfRule>
          <x14:cfRule type="containsText" priority="7109" operator="containsText" id="{6197D8DD-519F-4D05-B856-DD1B15DC8A38}">
            <xm:f>NOT(ISERROR(SEARCH('Listados Datos'!$T$4,AW402)))</xm:f>
            <xm:f>'Listados Datos'!$T$4</xm:f>
            <x14:dxf>
              <font>
                <b/>
                <i val="0"/>
                <color theme="0"/>
              </font>
              <fill>
                <patternFill>
                  <bgColor rgb="FFE26B0A"/>
                </patternFill>
              </fill>
            </x14:dxf>
          </x14:cfRule>
          <x14:cfRule type="containsText" priority="7110" operator="containsText" id="{2D17041A-9B42-4E0F-AFBB-878E3E811911}">
            <xm:f>NOT(ISERROR(SEARCH('Listados Datos'!$T$5,AW402)))</xm:f>
            <xm:f>'Listados Datos'!$T$5</xm:f>
            <x14:dxf>
              <font>
                <b/>
                <i val="0"/>
                <color auto="1"/>
              </font>
              <fill>
                <patternFill>
                  <bgColor rgb="FFFFFF00"/>
                </patternFill>
              </fill>
            </x14:dxf>
          </x14:cfRule>
          <x14:cfRule type="containsText" priority="7111" operator="containsText" id="{06FD85DC-A339-46B9-B0E1-E02750855477}">
            <xm:f>NOT(ISERROR(SEARCH('Listados Datos'!$T$6,AW402)))</xm:f>
            <xm:f>'Listados Datos'!$T$6</xm:f>
            <x14:dxf>
              <font>
                <b/>
                <i val="0"/>
              </font>
              <fill>
                <patternFill>
                  <bgColor rgb="FF92D050"/>
                </patternFill>
              </fill>
            </x14:dxf>
          </x14:cfRule>
          <xm:sqref>AW402</xm:sqref>
        </x14:conditionalFormatting>
        <x14:conditionalFormatting xmlns:xm="http://schemas.microsoft.com/office/excel/2006/main">
          <x14:cfRule type="containsText" priority="7098" operator="containsText" id="{E1799A4F-3B45-4F26-A0C4-D31A64D9E372}">
            <xm:f>NOT(ISERROR(SEARCH('Listados Datos'!$P$3,AU402)))</xm:f>
            <xm:f>'Listados Datos'!$P$3</xm:f>
            <x14:dxf>
              <fill>
                <patternFill>
                  <bgColor rgb="FF99CC00"/>
                </patternFill>
              </fill>
            </x14:dxf>
          </x14:cfRule>
          <x14:cfRule type="containsText" priority="7099" operator="containsText" id="{31CE391D-BD30-4D4C-BCF1-68B3920AAB52}">
            <xm:f>NOT(ISERROR(SEARCH('Listados Datos'!$P$4,AU402)))</xm:f>
            <xm:f>'Listados Datos'!$P$4</xm:f>
            <x14:dxf>
              <fill>
                <patternFill>
                  <bgColor rgb="FF33CC33"/>
                </patternFill>
              </fill>
            </x14:dxf>
          </x14:cfRule>
          <x14:cfRule type="containsText" priority="7100" operator="containsText" id="{5E9C7BC1-A1F3-4163-B45A-7B58C3F9E28F}">
            <xm:f>NOT(ISERROR(SEARCH('Listados Datos'!$P$5,AU402)))</xm:f>
            <xm:f>'Listados Datos'!$P$5</xm:f>
            <x14:dxf>
              <fill>
                <patternFill>
                  <bgColor rgb="FFFFFF00"/>
                </patternFill>
              </fill>
            </x14:dxf>
          </x14:cfRule>
          <x14:cfRule type="containsText" priority="7101" operator="containsText" id="{6B17646B-C820-4662-8189-2AAEDF162BAA}">
            <xm:f>NOT(ISERROR(SEARCH('Listados Datos'!$P$6,AU402)))</xm:f>
            <xm:f>'Listados Datos'!$P$6</xm:f>
            <x14:dxf>
              <fill>
                <patternFill>
                  <bgColor rgb="FFFFC000"/>
                </patternFill>
              </fill>
            </x14:dxf>
          </x14:cfRule>
          <x14:cfRule type="containsText" priority="7102" operator="containsText" id="{57B309C2-610F-4478-B40C-48C996FE53CE}">
            <xm:f>NOT(ISERROR(SEARCH('Listados Datos'!$P$7,AU402)))</xm:f>
            <xm:f>'Listados Datos'!$P$7</xm:f>
            <x14:dxf>
              <fill>
                <patternFill>
                  <bgColor rgb="FFFF0000"/>
                </patternFill>
              </fill>
            </x14:dxf>
          </x14:cfRule>
          <xm:sqref>AU402</xm:sqref>
        </x14:conditionalFormatting>
        <x14:conditionalFormatting xmlns:xm="http://schemas.microsoft.com/office/excel/2006/main">
          <x14:cfRule type="containsText" priority="7230" operator="containsText" id="{C927B01E-C7FB-45F6-8EE5-11AD50D5E52D}">
            <xm:f>NOT(ISERROR(SEARCH('Listados Datos'!$T$3,AW397)))</xm:f>
            <xm:f>'Listados Datos'!$T$3</xm:f>
            <x14:dxf>
              <fill>
                <patternFill patternType="solid">
                  <bgColor rgb="FFC00000"/>
                </patternFill>
              </fill>
            </x14:dxf>
          </x14:cfRule>
          <x14:cfRule type="containsText" priority="7231" operator="containsText" id="{CEF6A7B8-28A2-492A-808B-FD167E33FB61}">
            <xm:f>NOT(ISERROR(SEARCH('Listados Datos'!$T$4,AW397)))</xm:f>
            <xm:f>'Listados Datos'!$T$4</xm:f>
            <x14:dxf>
              <font>
                <b/>
                <i val="0"/>
                <color theme="0"/>
              </font>
              <fill>
                <patternFill>
                  <bgColor rgb="FFE26B0A"/>
                </patternFill>
              </fill>
            </x14:dxf>
          </x14:cfRule>
          <x14:cfRule type="containsText" priority="7232" operator="containsText" id="{1AB46073-40CB-4B40-B497-2E09B95216BB}">
            <xm:f>NOT(ISERROR(SEARCH('Listados Datos'!$T$5,AW397)))</xm:f>
            <xm:f>'Listados Datos'!$T$5</xm:f>
            <x14:dxf>
              <font>
                <b/>
                <i val="0"/>
                <color auto="1"/>
              </font>
              <fill>
                <patternFill>
                  <bgColor rgb="FFFFFF00"/>
                </patternFill>
              </fill>
            </x14:dxf>
          </x14:cfRule>
          <x14:cfRule type="containsText" priority="7233" operator="containsText" id="{696B6CDA-028F-49D5-ADB0-8B0F63473D15}">
            <xm:f>NOT(ISERROR(SEARCH('Listados Datos'!$T$6,AW397)))</xm:f>
            <xm:f>'Listados Datos'!$T$6</xm:f>
            <x14:dxf>
              <font>
                <b/>
                <i val="0"/>
              </font>
              <fill>
                <patternFill>
                  <bgColor rgb="FF92D050"/>
                </patternFill>
              </fill>
            </x14:dxf>
          </x14:cfRule>
          <xm:sqref>AW397</xm:sqref>
        </x14:conditionalFormatting>
        <x14:conditionalFormatting xmlns:xm="http://schemas.microsoft.com/office/excel/2006/main">
          <x14:cfRule type="containsText" priority="7220" operator="containsText" id="{314F072D-E9A2-4974-BC4D-C65D2F1423F9}">
            <xm:f>NOT(ISERROR(SEARCH('Listados Datos'!$P$3,AU397)))</xm:f>
            <xm:f>'Listados Datos'!$P$3</xm:f>
            <x14:dxf>
              <fill>
                <patternFill>
                  <bgColor rgb="FF99CC00"/>
                </patternFill>
              </fill>
            </x14:dxf>
          </x14:cfRule>
          <x14:cfRule type="containsText" priority="7221" operator="containsText" id="{AF88A612-F2AA-4DE6-8BDD-0F48584511AF}">
            <xm:f>NOT(ISERROR(SEARCH('Listados Datos'!$P$4,AU397)))</xm:f>
            <xm:f>'Listados Datos'!$P$4</xm:f>
            <x14:dxf>
              <fill>
                <patternFill>
                  <bgColor rgb="FF33CC33"/>
                </patternFill>
              </fill>
            </x14:dxf>
          </x14:cfRule>
          <x14:cfRule type="containsText" priority="7222" operator="containsText" id="{1DBB8682-AC13-4F62-97B9-52D07B42BA4F}">
            <xm:f>NOT(ISERROR(SEARCH('Listados Datos'!$P$5,AU397)))</xm:f>
            <xm:f>'Listados Datos'!$P$5</xm:f>
            <x14:dxf>
              <fill>
                <patternFill>
                  <bgColor rgb="FFFFFF00"/>
                </patternFill>
              </fill>
            </x14:dxf>
          </x14:cfRule>
          <x14:cfRule type="containsText" priority="7223" operator="containsText" id="{9CB393CA-7127-415A-9D8C-B7C82A033490}">
            <xm:f>NOT(ISERROR(SEARCH('Listados Datos'!$P$6,AU397)))</xm:f>
            <xm:f>'Listados Datos'!$P$6</xm:f>
            <x14:dxf>
              <fill>
                <patternFill>
                  <bgColor rgb="FFFFC000"/>
                </patternFill>
              </fill>
            </x14:dxf>
          </x14:cfRule>
          <x14:cfRule type="containsText" priority="7224" operator="containsText" id="{1377C8ED-4EF1-4EA1-A5CC-2D31F3A7FBFE}">
            <xm:f>NOT(ISERROR(SEARCH('Listados Datos'!$P$7,AU397)))</xm:f>
            <xm:f>'Listados Datos'!$P$7</xm:f>
            <x14:dxf>
              <fill>
                <patternFill>
                  <bgColor rgb="FFFF0000"/>
                </patternFill>
              </fill>
            </x14:dxf>
          </x14:cfRule>
          <xm:sqref>AU397</xm:sqref>
        </x14:conditionalFormatting>
        <x14:conditionalFormatting xmlns:xm="http://schemas.microsoft.com/office/excel/2006/main">
          <x14:cfRule type="containsText" priority="7084" operator="containsText" id="{07F49451-99BF-4394-830E-0478183D8D18}">
            <xm:f>NOT(ISERROR(SEARCH('Listados Datos'!$P$3,AU403)))</xm:f>
            <xm:f>'Listados Datos'!$P$3</xm:f>
            <x14:dxf>
              <fill>
                <patternFill>
                  <bgColor rgb="FF99CC00"/>
                </patternFill>
              </fill>
            </x14:dxf>
          </x14:cfRule>
          <x14:cfRule type="containsText" priority="7085" operator="containsText" id="{F6708ED9-3365-41D0-AB49-396DDF1C63F0}">
            <xm:f>NOT(ISERROR(SEARCH('Listados Datos'!$P$4,AU403)))</xm:f>
            <xm:f>'Listados Datos'!$P$4</xm:f>
            <x14:dxf>
              <fill>
                <patternFill>
                  <bgColor rgb="FF33CC33"/>
                </patternFill>
              </fill>
            </x14:dxf>
          </x14:cfRule>
          <x14:cfRule type="containsText" priority="7086" operator="containsText" id="{DF453CE6-8948-4CC0-87D0-8E7D1BD01F1D}">
            <xm:f>NOT(ISERROR(SEARCH('Listados Datos'!$P$5,AU403)))</xm:f>
            <xm:f>'Listados Datos'!$P$5</xm:f>
            <x14:dxf>
              <fill>
                <patternFill>
                  <bgColor rgb="FFFFFF00"/>
                </patternFill>
              </fill>
            </x14:dxf>
          </x14:cfRule>
          <x14:cfRule type="containsText" priority="7087" operator="containsText" id="{CF9D1A19-5D21-4EAE-B130-6B121E40FE99}">
            <xm:f>NOT(ISERROR(SEARCH('Listados Datos'!$P$6,AU403)))</xm:f>
            <xm:f>'Listados Datos'!$P$6</xm:f>
            <x14:dxf>
              <fill>
                <patternFill>
                  <bgColor rgb="FFFFC000"/>
                </patternFill>
              </fill>
            </x14:dxf>
          </x14:cfRule>
          <x14:cfRule type="containsText" priority="7088" operator="containsText" id="{E70DA35B-62E1-4D01-A9B6-586B1858C5C9}">
            <xm:f>NOT(ISERROR(SEARCH('Listados Datos'!$P$7,AU403)))</xm:f>
            <xm:f>'Listados Datos'!$P$7</xm:f>
            <x14:dxf>
              <fill>
                <patternFill>
                  <bgColor rgb="FFFF0000"/>
                </patternFill>
              </fill>
            </x14:dxf>
          </x14:cfRule>
          <xm:sqref>AU403</xm:sqref>
        </x14:conditionalFormatting>
        <x14:conditionalFormatting xmlns:xm="http://schemas.microsoft.com/office/excel/2006/main">
          <x14:cfRule type="containsText" priority="6948" operator="containsText" id="{79BE654F-A8F0-4DBE-B65D-8372A86CCC15}">
            <xm:f>NOT(ISERROR(SEARCH('Listados Datos'!$P$3,AU415)))</xm:f>
            <xm:f>'Listados Datos'!$P$3</xm:f>
            <x14:dxf>
              <fill>
                <patternFill>
                  <bgColor rgb="FF99CC00"/>
                </patternFill>
              </fill>
            </x14:dxf>
          </x14:cfRule>
          <x14:cfRule type="containsText" priority="6949" operator="containsText" id="{7CE705C7-F427-4A2B-A356-156EA5E7DCE3}">
            <xm:f>NOT(ISERROR(SEARCH('Listados Datos'!$P$4,AU415)))</xm:f>
            <xm:f>'Listados Datos'!$P$4</xm:f>
            <x14:dxf>
              <fill>
                <patternFill>
                  <bgColor rgb="FF33CC33"/>
                </patternFill>
              </fill>
            </x14:dxf>
          </x14:cfRule>
          <x14:cfRule type="containsText" priority="6950" operator="containsText" id="{AF7BB2B7-323F-40D0-92E1-74EFFBD0989D}">
            <xm:f>NOT(ISERROR(SEARCH('Listados Datos'!$P$5,AU415)))</xm:f>
            <xm:f>'Listados Datos'!$P$5</xm:f>
            <x14:dxf>
              <fill>
                <patternFill>
                  <bgColor rgb="FFFFFF00"/>
                </patternFill>
              </fill>
            </x14:dxf>
          </x14:cfRule>
          <x14:cfRule type="containsText" priority="6951" operator="containsText" id="{14FF2321-57D3-4745-82A4-273238895A2B}">
            <xm:f>NOT(ISERROR(SEARCH('Listados Datos'!$P$6,AU415)))</xm:f>
            <xm:f>'Listados Datos'!$P$6</xm:f>
            <x14:dxf>
              <fill>
                <patternFill>
                  <bgColor rgb="FFFFC000"/>
                </patternFill>
              </fill>
            </x14:dxf>
          </x14:cfRule>
          <x14:cfRule type="containsText" priority="6952" operator="containsText" id="{40363282-9BCF-4696-A99C-DB9DDFB3669C}">
            <xm:f>NOT(ISERROR(SEARCH('Listados Datos'!$P$7,AU415)))</xm:f>
            <xm:f>'Listados Datos'!$P$7</xm:f>
            <x14:dxf>
              <fill>
                <patternFill>
                  <bgColor rgb="FFFF0000"/>
                </patternFill>
              </fill>
            </x14:dxf>
          </x14:cfRule>
          <xm:sqref>AU415</xm:sqref>
        </x14:conditionalFormatting>
        <x14:conditionalFormatting xmlns:xm="http://schemas.microsoft.com/office/excel/2006/main">
          <x14:cfRule type="containsText" priority="7624" operator="containsText" id="{13FC7208-4174-43B4-9DFD-096353EFC2E3}">
            <xm:f>NOT(ISERROR(SEARCH('Listados Datos'!$T$3,AE382)))</xm:f>
            <xm:f>'Listados Datos'!$T$3</xm:f>
            <x14:dxf>
              <fill>
                <patternFill patternType="solid">
                  <bgColor rgb="FFC00000"/>
                </patternFill>
              </fill>
            </x14:dxf>
          </x14:cfRule>
          <x14:cfRule type="containsText" priority="7625" operator="containsText" id="{C7BA468E-7CDA-416E-81F0-2B348F0D4815}">
            <xm:f>NOT(ISERROR(SEARCH('Listados Datos'!$T$4,AE382)))</xm:f>
            <xm:f>'Listados Datos'!$T$4</xm:f>
            <x14:dxf>
              <font>
                <b/>
                <i val="0"/>
                <color theme="0"/>
              </font>
              <fill>
                <patternFill>
                  <bgColor rgb="FFE26B0A"/>
                </patternFill>
              </fill>
            </x14:dxf>
          </x14:cfRule>
          <x14:cfRule type="containsText" priority="7626" operator="containsText" id="{29DDCD7B-A67C-4B40-AB7B-9F131F3DF08E}">
            <xm:f>NOT(ISERROR(SEARCH('Listados Datos'!$T$5,AE382)))</xm:f>
            <xm:f>'Listados Datos'!$T$5</xm:f>
            <x14:dxf>
              <font>
                <b/>
                <i val="0"/>
                <color auto="1"/>
              </font>
              <fill>
                <patternFill>
                  <bgColor rgb="FFFFFF00"/>
                </patternFill>
              </fill>
            </x14:dxf>
          </x14:cfRule>
          <x14:cfRule type="containsText" priority="7627" operator="containsText" id="{7806C25B-EE01-40AD-8549-B6A00928AD7C}">
            <xm:f>NOT(ISERROR(SEARCH('Listados Datos'!$T$6,AE382)))</xm:f>
            <xm:f>'Listados Datos'!$T$6</xm:f>
            <x14:dxf>
              <font>
                <b/>
                <i val="0"/>
              </font>
              <fill>
                <patternFill>
                  <bgColor rgb="FF92D050"/>
                </patternFill>
              </fill>
            </x14:dxf>
          </x14:cfRule>
          <xm:sqref>AE382:AF383 AE387:AF387</xm:sqref>
        </x14:conditionalFormatting>
        <x14:conditionalFormatting xmlns:xm="http://schemas.microsoft.com/office/excel/2006/main">
          <x14:cfRule type="containsText" priority="7620" operator="containsText" id="{3B1B4C98-5DAA-4C59-BD54-5B577B5DBAC0}">
            <xm:f>NOT(ISERROR(SEARCH('Listados Datos'!$T$3,AA382)))</xm:f>
            <xm:f>'Listados Datos'!$T$3</xm:f>
            <x14:dxf>
              <fill>
                <patternFill patternType="solid">
                  <bgColor rgb="FFC00000"/>
                </patternFill>
              </fill>
            </x14:dxf>
          </x14:cfRule>
          <x14:cfRule type="containsText" priority="7621" operator="containsText" id="{018E7744-15A6-45A2-A400-1DD5DD0CCEF6}">
            <xm:f>NOT(ISERROR(SEARCH('Listados Datos'!$T$4,AA382)))</xm:f>
            <xm:f>'Listados Datos'!$T$4</xm:f>
            <x14:dxf>
              <font>
                <b/>
                <i val="0"/>
                <color theme="0"/>
              </font>
              <fill>
                <patternFill>
                  <bgColor rgb="FFE26B0A"/>
                </patternFill>
              </fill>
            </x14:dxf>
          </x14:cfRule>
          <x14:cfRule type="containsText" priority="7622" operator="containsText" id="{A7B673EF-5E90-4988-AB90-DE9544E5FF7C}">
            <xm:f>NOT(ISERROR(SEARCH('Listados Datos'!$T$5,AA382)))</xm:f>
            <xm:f>'Listados Datos'!$T$5</xm:f>
            <x14:dxf>
              <font>
                <b/>
                <i val="0"/>
                <color auto="1"/>
              </font>
              <fill>
                <patternFill>
                  <bgColor rgb="FFFFFF00"/>
                </patternFill>
              </fill>
            </x14:dxf>
          </x14:cfRule>
          <x14:cfRule type="containsText" priority="7623" operator="containsText" id="{8E132F07-CE54-4A9F-BDB8-5B67DDFB45C0}">
            <xm:f>NOT(ISERROR(SEARCH('Listados Datos'!$T$6,AA382)))</xm:f>
            <xm:f>'Listados Datos'!$T$6</xm:f>
            <x14:dxf>
              <font>
                <b/>
                <i val="0"/>
              </font>
              <fill>
                <patternFill>
                  <bgColor rgb="FF92D050"/>
                </patternFill>
              </fill>
            </x14:dxf>
          </x14:cfRule>
          <xm:sqref>AA382:AA383</xm:sqref>
        </x14:conditionalFormatting>
        <x14:conditionalFormatting xmlns:xm="http://schemas.microsoft.com/office/excel/2006/main">
          <x14:cfRule type="containsText" priority="7610" operator="containsText" id="{A114943C-534B-4A9F-B284-458F9C611A26}">
            <xm:f>NOT(ISERROR(SEARCH('Listados Datos'!$P$3,Y382)))</xm:f>
            <xm:f>'Listados Datos'!$P$3</xm:f>
            <x14:dxf>
              <fill>
                <patternFill>
                  <bgColor rgb="FF99CC00"/>
                </patternFill>
              </fill>
            </x14:dxf>
          </x14:cfRule>
          <x14:cfRule type="containsText" priority="7611" operator="containsText" id="{57EBB696-CF6C-44B6-BBBC-6EFAE0A8551D}">
            <xm:f>NOT(ISERROR(SEARCH('Listados Datos'!$P$4,Y382)))</xm:f>
            <xm:f>'Listados Datos'!$P$4</xm:f>
            <x14:dxf>
              <fill>
                <patternFill>
                  <bgColor rgb="FF33CC33"/>
                </patternFill>
              </fill>
            </x14:dxf>
          </x14:cfRule>
          <x14:cfRule type="containsText" priority="7612" operator="containsText" id="{2CDB86FF-70D1-4436-ADCC-670F370B6C5F}">
            <xm:f>NOT(ISERROR(SEARCH('Listados Datos'!$P$5,Y382)))</xm:f>
            <xm:f>'Listados Datos'!$P$5</xm:f>
            <x14:dxf>
              <fill>
                <patternFill>
                  <bgColor rgb="FFFFFF00"/>
                </patternFill>
              </fill>
            </x14:dxf>
          </x14:cfRule>
          <x14:cfRule type="containsText" priority="7613" operator="containsText" id="{949E530F-D28F-40D4-BE27-2F4EB44F4954}">
            <xm:f>NOT(ISERROR(SEARCH('Listados Datos'!$P$6,Y382)))</xm:f>
            <xm:f>'Listados Datos'!$P$6</xm:f>
            <x14:dxf>
              <fill>
                <patternFill>
                  <bgColor rgb="FFFFC000"/>
                </patternFill>
              </fill>
            </x14:dxf>
          </x14:cfRule>
          <x14:cfRule type="containsText" priority="7614" operator="containsText" id="{F992A826-482E-43F3-82C2-5D7560496B48}">
            <xm:f>NOT(ISERROR(SEARCH('Listados Datos'!$P$7,Y382)))</xm:f>
            <xm:f>'Listados Datos'!$P$7</xm:f>
            <x14:dxf>
              <fill>
                <patternFill>
                  <bgColor rgb="FFFF0000"/>
                </patternFill>
              </fill>
            </x14:dxf>
          </x14:cfRule>
          <xm:sqref>Y382:Y383</xm:sqref>
        </x14:conditionalFormatting>
        <x14:conditionalFormatting xmlns:xm="http://schemas.microsoft.com/office/excel/2006/main">
          <x14:cfRule type="containsText" priority="7586" operator="containsText" id="{9871FC17-C744-4CE9-8A8B-768B7A5DA4F4}">
            <xm:f>NOT(ISERROR(SEARCH('Listados Datos'!$T$3,AW382)))</xm:f>
            <xm:f>'Listados Datos'!$T$3</xm:f>
            <x14:dxf>
              <fill>
                <patternFill patternType="solid">
                  <bgColor rgb="FFC00000"/>
                </patternFill>
              </fill>
            </x14:dxf>
          </x14:cfRule>
          <x14:cfRule type="containsText" priority="7587" operator="containsText" id="{8E5DCCDD-69C6-478E-82F0-87E8A6B92C7B}">
            <xm:f>NOT(ISERROR(SEARCH('Listados Datos'!$T$4,AW382)))</xm:f>
            <xm:f>'Listados Datos'!$T$4</xm:f>
            <x14:dxf>
              <font>
                <b/>
                <i val="0"/>
                <color theme="0"/>
              </font>
              <fill>
                <patternFill>
                  <bgColor rgb="FFE26B0A"/>
                </patternFill>
              </fill>
            </x14:dxf>
          </x14:cfRule>
          <x14:cfRule type="containsText" priority="7588" operator="containsText" id="{56CFF321-D578-4294-A594-206021B7B6E4}">
            <xm:f>NOT(ISERROR(SEARCH('Listados Datos'!$T$5,AW382)))</xm:f>
            <xm:f>'Listados Datos'!$T$5</xm:f>
            <x14:dxf>
              <font>
                <b/>
                <i val="0"/>
                <color auto="1"/>
              </font>
              <fill>
                <patternFill>
                  <bgColor rgb="FFFFFF00"/>
                </patternFill>
              </fill>
            </x14:dxf>
          </x14:cfRule>
          <x14:cfRule type="containsText" priority="7589" operator="containsText" id="{0149A4AE-4722-45EA-98B7-00C3F3670805}">
            <xm:f>NOT(ISERROR(SEARCH('Listados Datos'!$T$6,AW382)))</xm:f>
            <xm:f>'Listados Datos'!$T$6</xm:f>
            <x14:dxf>
              <font>
                <b/>
                <i val="0"/>
              </font>
              <fill>
                <patternFill>
                  <bgColor rgb="FF92D050"/>
                </patternFill>
              </fill>
            </x14:dxf>
          </x14:cfRule>
          <xm:sqref>AW382</xm:sqref>
        </x14:conditionalFormatting>
        <x14:conditionalFormatting xmlns:xm="http://schemas.microsoft.com/office/excel/2006/main">
          <x14:cfRule type="containsText" priority="7576" operator="containsText" id="{9FA296C6-8635-44C9-9745-465AA35420C9}">
            <xm:f>NOT(ISERROR(SEARCH('Listados Datos'!$P$3,AU382)))</xm:f>
            <xm:f>'Listados Datos'!$P$3</xm:f>
            <x14:dxf>
              <fill>
                <patternFill>
                  <bgColor rgb="FF99CC00"/>
                </patternFill>
              </fill>
            </x14:dxf>
          </x14:cfRule>
          <x14:cfRule type="containsText" priority="7577" operator="containsText" id="{5E7C7532-6346-4195-8E4E-4B34CFA99B1E}">
            <xm:f>NOT(ISERROR(SEARCH('Listados Datos'!$P$4,AU382)))</xm:f>
            <xm:f>'Listados Datos'!$P$4</xm:f>
            <x14:dxf>
              <fill>
                <patternFill>
                  <bgColor rgb="FF33CC33"/>
                </patternFill>
              </fill>
            </x14:dxf>
          </x14:cfRule>
          <x14:cfRule type="containsText" priority="7578" operator="containsText" id="{840B508C-4476-41F2-AEA8-D97A7F3A454F}">
            <xm:f>NOT(ISERROR(SEARCH('Listados Datos'!$P$5,AU382)))</xm:f>
            <xm:f>'Listados Datos'!$P$5</xm:f>
            <x14:dxf>
              <fill>
                <patternFill>
                  <bgColor rgb="FFFFFF00"/>
                </patternFill>
              </fill>
            </x14:dxf>
          </x14:cfRule>
          <x14:cfRule type="containsText" priority="7579" operator="containsText" id="{8ADD04E5-0530-4700-9EF4-DAC14557C2DC}">
            <xm:f>NOT(ISERROR(SEARCH('Listados Datos'!$P$6,AU382)))</xm:f>
            <xm:f>'Listados Datos'!$P$6</xm:f>
            <x14:dxf>
              <fill>
                <patternFill>
                  <bgColor rgb="FFFFC000"/>
                </patternFill>
              </fill>
            </x14:dxf>
          </x14:cfRule>
          <x14:cfRule type="containsText" priority="7580" operator="containsText" id="{D1B03987-A42C-4CDB-AC2A-222C35CEF7F0}">
            <xm:f>NOT(ISERROR(SEARCH('Listados Datos'!$P$7,AU382)))</xm:f>
            <xm:f>'Listados Datos'!$P$7</xm:f>
            <x14:dxf>
              <fill>
                <patternFill>
                  <bgColor rgb="FFFF0000"/>
                </patternFill>
              </fill>
            </x14:dxf>
          </x14:cfRule>
          <xm:sqref>AU382</xm:sqref>
        </x14:conditionalFormatting>
        <x14:conditionalFormatting xmlns:xm="http://schemas.microsoft.com/office/excel/2006/main">
          <x14:cfRule type="containsText" priority="7572" operator="containsText" id="{BB20C0E0-7F01-44C4-80A9-7562D7B4FDDC}">
            <xm:f>NOT(ISERROR(SEARCH('Listados Datos'!$T$3,AW383)))</xm:f>
            <xm:f>'Listados Datos'!$T$3</xm:f>
            <x14:dxf>
              <fill>
                <patternFill patternType="solid">
                  <bgColor rgb="FFC00000"/>
                </patternFill>
              </fill>
            </x14:dxf>
          </x14:cfRule>
          <x14:cfRule type="containsText" priority="7573" operator="containsText" id="{70ADB9CE-8493-45E4-94EE-C2B91FB97C1E}">
            <xm:f>NOT(ISERROR(SEARCH('Listados Datos'!$T$4,AW383)))</xm:f>
            <xm:f>'Listados Datos'!$T$4</xm:f>
            <x14:dxf>
              <font>
                <b/>
                <i val="0"/>
                <color theme="0"/>
              </font>
              <fill>
                <patternFill>
                  <bgColor rgb="FFE26B0A"/>
                </patternFill>
              </fill>
            </x14:dxf>
          </x14:cfRule>
          <x14:cfRule type="containsText" priority="7574" operator="containsText" id="{8DFE6D5E-6602-4F69-8228-4B1140F660C9}">
            <xm:f>NOT(ISERROR(SEARCH('Listados Datos'!$T$5,AW383)))</xm:f>
            <xm:f>'Listados Datos'!$T$5</xm:f>
            <x14:dxf>
              <font>
                <b/>
                <i val="0"/>
                <color auto="1"/>
              </font>
              <fill>
                <patternFill>
                  <bgColor rgb="FFFFFF00"/>
                </patternFill>
              </fill>
            </x14:dxf>
          </x14:cfRule>
          <x14:cfRule type="containsText" priority="7575" operator="containsText" id="{7C643AE6-21FF-4EB2-9BDB-4A0C178C7484}">
            <xm:f>NOT(ISERROR(SEARCH('Listados Datos'!$T$6,AW383)))</xm:f>
            <xm:f>'Listados Datos'!$T$6</xm:f>
            <x14:dxf>
              <font>
                <b/>
                <i val="0"/>
              </font>
              <fill>
                <patternFill>
                  <bgColor rgb="FF92D050"/>
                </patternFill>
              </fill>
            </x14:dxf>
          </x14:cfRule>
          <xm:sqref>AW383</xm:sqref>
        </x14:conditionalFormatting>
        <x14:conditionalFormatting xmlns:xm="http://schemas.microsoft.com/office/excel/2006/main">
          <x14:cfRule type="containsText" priority="7562" operator="containsText" id="{6A97E87F-E4AC-409D-A5CD-29F91090E09A}">
            <xm:f>NOT(ISERROR(SEARCH('Listados Datos'!$P$3,AU383)))</xm:f>
            <xm:f>'Listados Datos'!$P$3</xm:f>
            <x14:dxf>
              <fill>
                <patternFill>
                  <bgColor rgb="FF99CC00"/>
                </patternFill>
              </fill>
            </x14:dxf>
          </x14:cfRule>
          <x14:cfRule type="containsText" priority="7563" operator="containsText" id="{83AEE9D8-C07F-434A-8C9E-86A0B8615D4D}">
            <xm:f>NOT(ISERROR(SEARCH('Listados Datos'!$P$4,AU383)))</xm:f>
            <xm:f>'Listados Datos'!$P$4</xm:f>
            <x14:dxf>
              <fill>
                <patternFill>
                  <bgColor rgb="FF33CC33"/>
                </patternFill>
              </fill>
            </x14:dxf>
          </x14:cfRule>
          <x14:cfRule type="containsText" priority="7564" operator="containsText" id="{D556EB48-C9EE-4F0D-86C0-1F42F00953EA}">
            <xm:f>NOT(ISERROR(SEARCH('Listados Datos'!$P$5,AU383)))</xm:f>
            <xm:f>'Listados Datos'!$P$5</xm:f>
            <x14:dxf>
              <fill>
                <patternFill>
                  <bgColor rgb="FFFFFF00"/>
                </patternFill>
              </fill>
            </x14:dxf>
          </x14:cfRule>
          <x14:cfRule type="containsText" priority="7565" operator="containsText" id="{AF494297-9BE8-44F7-9992-A431A30888C5}">
            <xm:f>NOT(ISERROR(SEARCH('Listados Datos'!$P$6,AU383)))</xm:f>
            <xm:f>'Listados Datos'!$P$6</xm:f>
            <x14:dxf>
              <fill>
                <patternFill>
                  <bgColor rgb="FFFFC000"/>
                </patternFill>
              </fill>
            </x14:dxf>
          </x14:cfRule>
          <x14:cfRule type="containsText" priority="7566" operator="containsText" id="{367160BF-ED96-46BA-82A7-05B0BB0B5DB8}">
            <xm:f>NOT(ISERROR(SEARCH('Listados Datos'!$P$7,AU383)))</xm:f>
            <xm:f>'Listados Datos'!$P$7</xm:f>
            <x14:dxf>
              <fill>
                <patternFill>
                  <bgColor rgb="FFFF0000"/>
                </patternFill>
              </fill>
            </x14:dxf>
          </x14:cfRule>
          <xm:sqref>AU383</xm:sqref>
        </x14:conditionalFormatting>
        <x14:conditionalFormatting xmlns:xm="http://schemas.microsoft.com/office/excel/2006/main">
          <x14:cfRule type="containsText" priority="7558" operator="containsText" id="{A3996E23-6E95-47E2-899F-033B30C151DF}">
            <xm:f>NOT(ISERROR(SEARCH('Listados Datos'!$T$3,AW387)))</xm:f>
            <xm:f>'Listados Datos'!$T$3</xm:f>
            <x14:dxf>
              <fill>
                <patternFill patternType="solid">
                  <bgColor rgb="FFC00000"/>
                </patternFill>
              </fill>
            </x14:dxf>
          </x14:cfRule>
          <x14:cfRule type="containsText" priority="7559" operator="containsText" id="{323E0991-8D4A-4679-A995-0A4DCFEC155C}">
            <xm:f>NOT(ISERROR(SEARCH('Listados Datos'!$T$4,AW387)))</xm:f>
            <xm:f>'Listados Datos'!$T$4</xm:f>
            <x14:dxf>
              <font>
                <b/>
                <i val="0"/>
                <color theme="0"/>
              </font>
              <fill>
                <patternFill>
                  <bgColor rgb="FFE26B0A"/>
                </patternFill>
              </fill>
            </x14:dxf>
          </x14:cfRule>
          <x14:cfRule type="containsText" priority="7560" operator="containsText" id="{54DD09AB-29C3-4708-A04B-432C0912DD0D}">
            <xm:f>NOT(ISERROR(SEARCH('Listados Datos'!$T$5,AW387)))</xm:f>
            <xm:f>'Listados Datos'!$T$5</xm:f>
            <x14:dxf>
              <font>
                <b/>
                <i val="0"/>
                <color auto="1"/>
              </font>
              <fill>
                <patternFill>
                  <bgColor rgb="FFFFFF00"/>
                </patternFill>
              </fill>
            </x14:dxf>
          </x14:cfRule>
          <x14:cfRule type="containsText" priority="7561" operator="containsText" id="{5E7748F8-021C-4410-92A9-2BD850318F88}">
            <xm:f>NOT(ISERROR(SEARCH('Listados Datos'!$T$6,AW387)))</xm:f>
            <xm:f>'Listados Datos'!$T$6</xm:f>
            <x14:dxf>
              <font>
                <b/>
                <i val="0"/>
              </font>
              <fill>
                <patternFill>
                  <bgColor rgb="FF92D050"/>
                </patternFill>
              </fill>
            </x14:dxf>
          </x14:cfRule>
          <xm:sqref>AW387</xm:sqref>
        </x14:conditionalFormatting>
        <x14:conditionalFormatting xmlns:xm="http://schemas.microsoft.com/office/excel/2006/main">
          <x14:cfRule type="containsText" priority="7548" operator="containsText" id="{EA21BBA4-3546-4111-A7F6-CF448DABEA0D}">
            <xm:f>NOT(ISERROR(SEARCH('Listados Datos'!$P$3,AU387)))</xm:f>
            <xm:f>'Listados Datos'!$P$3</xm:f>
            <x14:dxf>
              <fill>
                <patternFill>
                  <bgColor rgb="FF99CC00"/>
                </patternFill>
              </fill>
            </x14:dxf>
          </x14:cfRule>
          <x14:cfRule type="containsText" priority="7549" operator="containsText" id="{3DF370F1-37F7-485F-A5A3-0618D4622931}">
            <xm:f>NOT(ISERROR(SEARCH('Listados Datos'!$P$4,AU387)))</xm:f>
            <xm:f>'Listados Datos'!$P$4</xm:f>
            <x14:dxf>
              <fill>
                <patternFill>
                  <bgColor rgb="FF33CC33"/>
                </patternFill>
              </fill>
            </x14:dxf>
          </x14:cfRule>
          <x14:cfRule type="containsText" priority="7550" operator="containsText" id="{C7C6CF87-48AE-43E2-B395-D8D7943CB98E}">
            <xm:f>NOT(ISERROR(SEARCH('Listados Datos'!$P$5,AU387)))</xm:f>
            <xm:f>'Listados Datos'!$P$5</xm:f>
            <x14:dxf>
              <fill>
                <patternFill>
                  <bgColor rgb="FFFFFF00"/>
                </patternFill>
              </fill>
            </x14:dxf>
          </x14:cfRule>
          <x14:cfRule type="containsText" priority="7551" operator="containsText" id="{9C30FBC2-3F01-43AE-9D9A-83AF37F1E715}">
            <xm:f>NOT(ISERROR(SEARCH('Listados Datos'!$P$6,AU387)))</xm:f>
            <xm:f>'Listados Datos'!$P$6</xm:f>
            <x14:dxf>
              <fill>
                <patternFill>
                  <bgColor rgb="FFFFC000"/>
                </patternFill>
              </fill>
            </x14:dxf>
          </x14:cfRule>
          <x14:cfRule type="containsText" priority="7552" operator="containsText" id="{4259C769-8CAE-4362-A287-25E514473C34}">
            <xm:f>NOT(ISERROR(SEARCH('Listados Datos'!$P$7,AU387)))</xm:f>
            <xm:f>'Listados Datos'!$P$7</xm:f>
            <x14:dxf>
              <fill>
                <patternFill>
                  <bgColor rgb="FFFF0000"/>
                </patternFill>
              </fill>
            </x14:dxf>
          </x14:cfRule>
          <xm:sqref>AU387</xm:sqref>
        </x14:conditionalFormatting>
        <x14:conditionalFormatting xmlns:xm="http://schemas.microsoft.com/office/excel/2006/main">
          <x14:cfRule type="containsText" priority="7544" operator="containsText" id="{35FFB16D-C926-4F55-BAED-735E571A25E1}">
            <xm:f>NOT(ISERROR(SEARCH('Listados Datos'!$T$3,AE384)))</xm:f>
            <xm:f>'Listados Datos'!$T$3</xm:f>
            <x14:dxf>
              <fill>
                <patternFill patternType="solid">
                  <bgColor rgb="FFC00000"/>
                </patternFill>
              </fill>
            </x14:dxf>
          </x14:cfRule>
          <x14:cfRule type="containsText" priority="7545" operator="containsText" id="{6B478A5D-4A67-4910-AAD7-09B5F7E193FD}">
            <xm:f>NOT(ISERROR(SEARCH('Listados Datos'!$T$4,AE384)))</xm:f>
            <xm:f>'Listados Datos'!$T$4</xm:f>
            <x14:dxf>
              <font>
                <b/>
                <i val="0"/>
                <color theme="0"/>
              </font>
              <fill>
                <patternFill>
                  <bgColor rgb="FFE26B0A"/>
                </patternFill>
              </fill>
            </x14:dxf>
          </x14:cfRule>
          <x14:cfRule type="containsText" priority="7546" operator="containsText" id="{EBA399A7-D723-49F7-BC67-8F8BA5D80CEE}">
            <xm:f>NOT(ISERROR(SEARCH('Listados Datos'!$T$5,AE384)))</xm:f>
            <xm:f>'Listados Datos'!$T$5</xm:f>
            <x14:dxf>
              <font>
                <b/>
                <i val="0"/>
                <color auto="1"/>
              </font>
              <fill>
                <patternFill>
                  <bgColor rgb="FFFFFF00"/>
                </patternFill>
              </fill>
            </x14:dxf>
          </x14:cfRule>
          <x14:cfRule type="containsText" priority="7547" operator="containsText" id="{FE337340-296C-4F85-970C-63C148B2A19F}">
            <xm:f>NOT(ISERROR(SEARCH('Listados Datos'!$T$6,AE384)))</xm:f>
            <xm:f>'Listados Datos'!$T$6</xm:f>
            <x14:dxf>
              <font>
                <b/>
                <i val="0"/>
              </font>
              <fill>
                <patternFill>
                  <bgColor rgb="FF92D050"/>
                </patternFill>
              </fill>
            </x14:dxf>
          </x14:cfRule>
          <xm:sqref>AE384:AF385</xm:sqref>
        </x14:conditionalFormatting>
        <x14:conditionalFormatting xmlns:xm="http://schemas.microsoft.com/office/excel/2006/main">
          <x14:cfRule type="containsText" priority="7540" operator="containsText" id="{F13D23D7-E410-479D-9D53-DA6949B6C804}">
            <xm:f>NOT(ISERROR(SEARCH('Listados Datos'!$T$3,AA384)))</xm:f>
            <xm:f>'Listados Datos'!$T$3</xm:f>
            <x14:dxf>
              <fill>
                <patternFill patternType="solid">
                  <bgColor rgb="FFC00000"/>
                </patternFill>
              </fill>
            </x14:dxf>
          </x14:cfRule>
          <x14:cfRule type="containsText" priority="7541" operator="containsText" id="{BCDF272A-F8E1-496E-990C-9017F92434B0}">
            <xm:f>NOT(ISERROR(SEARCH('Listados Datos'!$T$4,AA384)))</xm:f>
            <xm:f>'Listados Datos'!$T$4</xm:f>
            <x14:dxf>
              <font>
                <b/>
                <i val="0"/>
                <color theme="0"/>
              </font>
              <fill>
                <patternFill>
                  <bgColor rgb="FFE26B0A"/>
                </patternFill>
              </fill>
            </x14:dxf>
          </x14:cfRule>
          <x14:cfRule type="containsText" priority="7542" operator="containsText" id="{CCF7000B-B4B6-44AF-93A9-DABBF224319B}">
            <xm:f>NOT(ISERROR(SEARCH('Listados Datos'!$T$5,AA384)))</xm:f>
            <xm:f>'Listados Datos'!$T$5</xm:f>
            <x14:dxf>
              <font>
                <b/>
                <i val="0"/>
                <color auto="1"/>
              </font>
              <fill>
                <patternFill>
                  <bgColor rgb="FFFFFF00"/>
                </patternFill>
              </fill>
            </x14:dxf>
          </x14:cfRule>
          <x14:cfRule type="containsText" priority="7543" operator="containsText" id="{EB7B4114-7755-4315-A7F4-342FB3599406}">
            <xm:f>NOT(ISERROR(SEARCH('Listados Datos'!$T$6,AA384)))</xm:f>
            <xm:f>'Listados Datos'!$T$6</xm:f>
            <x14:dxf>
              <font>
                <b/>
                <i val="0"/>
              </font>
              <fill>
                <patternFill>
                  <bgColor rgb="FF92D050"/>
                </patternFill>
              </fill>
            </x14:dxf>
          </x14:cfRule>
          <xm:sqref>AA384:AA385</xm:sqref>
        </x14:conditionalFormatting>
        <x14:conditionalFormatting xmlns:xm="http://schemas.microsoft.com/office/excel/2006/main">
          <x14:cfRule type="containsText" priority="7530" operator="containsText" id="{8EC528C3-8117-40D9-B37E-ACC0A94EFF67}">
            <xm:f>NOT(ISERROR(SEARCH('Listados Datos'!$P$3,Y384)))</xm:f>
            <xm:f>'Listados Datos'!$P$3</xm:f>
            <x14:dxf>
              <fill>
                <patternFill>
                  <bgColor rgb="FF99CC00"/>
                </patternFill>
              </fill>
            </x14:dxf>
          </x14:cfRule>
          <x14:cfRule type="containsText" priority="7531" operator="containsText" id="{304458A2-BB3B-4A84-AF24-8B91D07CA450}">
            <xm:f>NOT(ISERROR(SEARCH('Listados Datos'!$P$4,Y384)))</xm:f>
            <xm:f>'Listados Datos'!$P$4</xm:f>
            <x14:dxf>
              <fill>
                <patternFill>
                  <bgColor rgb="FF33CC33"/>
                </patternFill>
              </fill>
            </x14:dxf>
          </x14:cfRule>
          <x14:cfRule type="containsText" priority="7532" operator="containsText" id="{C84E7EA7-BCDE-41FD-9FEC-C92D4604C4E5}">
            <xm:f>NOT(ISERROR(SEARCH('Listados Datos'!$P$5,Y384)))</xm:f>
            <xm:f>'Listados Datos'!$P$5</xm:f>
            <x14:dxf>
              <fill>
                <patternFill>
                  <bgColor rgb="FFFFFF00"/>
                </patternFill>
              </fill>
            </x14:dxf>
          </x14:cfRule>
          <x14:cfRule type="containsText" priority="7533" operator="containsText" id="{3B813C07-1CFB-41AC-9803-80CCCD019487}">
            <xm:f>NOT(ISERROR(SEARCH('Listados Datos'!$P$6,Y384)))</xm:f>
            <xm:f>'Listados Datos'!$P$6</xm:f>
            <x14:dxf>
              <fill>
                <patternFill>
                  <bgColor rgb="FFFFC000"/>
                </patternFill>
              </fill>
            </x14:dxf>
          </x14:cfRule>
          <x14:cfRule type="containsText" priority="7534" operator="containsText" id="{78A69B84-AD2D-4164-B11C-8860F69F48B3}">
            <xm:f>NOT(ISERROR(SEARCH('Listados Datos'!$P$7,Y384)))</xm:f>
            <xm:f>'Listados Datos'!$P$7</xm:f>
            <x14:dxf>
              <fill>
                <patternFill>
                  <bgColor rgb="FFFF0000"/>
                </patternFill>
              </fill>
            </x14:dxf>
          </x14:cfRule>
          <xm:sqref>Y384:Y385</xm:sqref>
        </x14:conditionalFormatting>
        <x14:conditionalFormatting xmlns:xm="http://schemas.microsoft.com/office/excel/2006/main">
          <x14:cfRule type="containsText" priority="7516" operator="containsText" id="{50F05D6F-6CFC-419D-810B-FDEA3DC1BD16}">
            <xm:f>NOT(ISERROR(SEARCH('Listados Datos'!$T$3,AW384)))</xm:f>
            <xm:f>'Listados Datos'!$T$3</xm:f>
            <x14:dxf>
              <fill>
                <patternFill patternType="solid">
                  <bgColor rgb="FFC00000"/>
                </patternFill>
              </fill>
            </x14:dxf>
          </x14:cfRule>
          <x14:cfRule type="containsText" priority="7517" operator="containsText" id="{8B97256B-D8B5-4B0C-A514-226B716637A4}">
            <xm:f>NOT(ISERROR(SEARCH('Listados Datos'!$T$4,AW384)))</xm:f>
            <xm:f>'Listados Datos'!$T$4</xm:f>
            <x14:dxf>
              <font>
                <b/>
                <i val="0"/>
                <color theme="0"/>
              </font>
              <fill>
                <patternFill>
                  <bgColor rgb="FFE26B0A"/>
                </patternFill>
              </fill>
            </x14:dxf>
          </x14:cfRule>
          <x14:cfRule type="containsText" priority="7518" operator="containsText" id="{6A6311C6-6040-4DEC-8150-4CAD47D37F58}">
            <xm:f>NOT(ISERROR(SEARCH('Listados Datos'!$T$5,AW384)))</xm:f>
            <xm:f>'Listados Datos'!$T$5</xm:f>
            <x14:dxf>
              <font>
                <b/>
                <i val="0"/>
                <color auto="1"/>
              </font>
              <fill>
                <patternFill>
                  <bgColor rgb="FFFFFF00"/>
                </patternFill>
              </fill>
            </x14:dxf>
          </x14:cfRule>
          <x14:cfRule type="containsText" priority="7519" operator="containsText" id="{4BCD16C8-DD50-4537-9202-45BA4A440CF8}">
            <xm:f>NOT(ISERROR(SEARCH('Listados Datos'!$T$6,AW384)))</xm:f>
            <xm:f>'Listados Datos'!$T$6</xm:f>
            <x14:dxf>
              <font>
                <b/>
                <i val="0"/>
              </font>
              <fill>
                <patternFill>
                  <bgColor rgb="FF92D050"/>
                </patternFill>
              </fill>
            </x14:dxf>
          </x14:cfRule>
          <xm:sqref>AW384</xm:sqref>
        </x14:conditionalFormatting>
        <x14:conditionalFormatting xmlns:xm="http://schemas.microsoft.com/office/excel/2006/main">
          <x14:cfRule type="containsText" priority="7506" operator="containsText" id="{4C0C7CC8-BAB2-4B59-81B6-683B20FFC658}">
            <xm:f>NOT(ISERROR(SEARCH('Listados Datos'!$P$3,AU384)))</xm:f>
            <xm:f>'Listados Datos'!$P$3</xm:f>
            <x14:dxf>
              <fill>
                <patternFill>
                  <bgColor rgb="FF99CC00"/>
                </patternFill>
              </fill>
            </x14:dxf>
          </x14:cfRule>
          <x14:cfRule type="containsText" priority="7507" operator="containsText" id="{DF07374A-F9FD-46A9-8B52-1FB178BF4F6D}">
            <xm:f>NOT(ISERROR(SEARCH('Listados Datos'!$P$4,AU384)))</xm:f>
            <xm:f>'Listados Datos'!$P$4</xm:f>
            <x14:dxf>
              <fill>
                <patternFill>
                  <bgColor rgb="FF33CC33"/>
                </patternFill>
              </fill>
            </x14:dxf>
          </x14:cfRule>
          <x14:cfRule type="containsText" priority="7508" operator="containsText" id="{BE02B672-EFB9-49EF-970C-ED335FE3EBC8}">
            <xm:f>NOT(ISERROR(SEARCH('Listados Datos'!$P$5,AU384)))</xm:f>
            <xm:f>'Listados Datos'!$P$5</xm:f>
            <x14:dxf>
              <fill>
                <patternFill>
                  <bgColor rgb="FFFFFF00"/>
                </patternFill>
              </fill>
            </x14:dxf>
          </x14:cfRule>
          <x14:cfRule type="containsText" priority="7509" operator="containsText" id="{C64E4660-6D40-474B-AF82-34D9A95DB4E5}">
            <xm:f>NOT(ISERROR(SEARCH('Listados Datos'!$P$6,AU384)))</xm:f>
            <xm:f>'Listados Datos'!$P$6</xm:f>
            <x14:dxf>
              <fill>
                <patternFill>
                  <bgColor rgb="FFFFC000"/>
                </patternFill>
              </fill>
            </x14:dxf>
          </x14:cfRule>
          <x14:cfRule type="containsText" priority="7510" operator="containsText" id="{379793E7-38DF-43D5-831A-87A183C8DD33}">
            <xm:f>NOT(ISERROR(SEARCH('Listados Datos'!$P$7,AU384)))</xm:f>
            <xm:f>'Listados Datos'!$P$7</xm:f>
            <x14:dxf>
              <fill>
                <patternFill>
                  <bgColor rgb="FFFF0000"/>
                </patternFill>
              </fill>
            </x14:dxf>
          </x14:cfRule>
          <xm:sqref>AU384</xm:sqref>
        </x14:conditionalFormatting>
        <x14:conditionalFormatting xmlns:xm="http://schemas.microsoft.com/office/excel/2006/main">
          <x14:cfRule type="containsText" priority="7502" operator="containsText" id="{3DE81F58-09BE-4ACF-A16A-CE5ADBA4479E}">
            <xm:f>NOT(ISERROR(SEARCH('Listados Datos'!$T$3,AW385)))</xm:f>
            <xm:f>'Listados Datos'!$T$3</xm:f>
            <x14:dxf>
              <fill>
                <patternFill patternType="solid">
                  <bgColor rgb="FFC00000"/>
                </patternFill>
              </fill>
            </x14:dxf>
          </x14:cfRule>
          <x14:cfRule type="containsText" priority="7503" operator="containsText" id="{A329BE5C-A7F4-4BD1-9852-2A262654A9DA}">
            <xm:f>NOT(ISERROR(SEARCH('Listados Datos'!$T$4,AW385)))</xm:f>
            <xm:f>'Listados Datos'!$T$4</xm:f>
            <x14:dxf>
              <font>
                <b/>
                <i val="0"/>
                <color theme="0"/>
              </font>
              <fill>
                <patternFill>
                  <bgColor rgb="FFE26B0A"/>
                </patternFill>
              </fill>
            </x14:dxf>
          </x14:cfRule>
          <x14:cfRule type="containsText" priority="7504" operator="containsText" id="{E495ACC3-22FC-4D76-B411-0ABF36A965ED}">
            <xm:f>NOT(ISERROR(SEARCH('Listados Datos'!$T$5,AW385)))</xm:f>
            <xm:f>'Listados Datos'!$T$5</xm:f>
            <x14:dxf>
              <font>
                <b/>
                <i val="0"/>
                <color auto="1"/>
              </font>
              <fill>
                <patternFill>
                  <bgColor rgb="FFFFFF00"/>
                </patternFill>
              </fill>
            </x14:dxf>
          </x14:cfRule>
          <x14:cfRule type="containsText" priority="7505" operator="containsText" id="{C8D3BD6C-3770-44BB-8590-A4FF0C93B4F1}">
            <xm:f>NOT(ISERROR(SEARCH('Listados Datos'!$T$6,AW385)))</xm:f>
            <xm:f>'Listados Datos'!$T$6</xm:f>
            <x14:dxf>
              <font>
                <b/>
                <i val="0"/>
              </font>
              <fill>
                <patternFill>
                  <bgColor rgb="FF92D050"/>
                </patternFill>
              </fill>
            </x14:dxf>
          </x14:cfRule>
          <xm:sqref>AW385</xm:sqref>
        </x14:conditionalFormatting>
        <x14:conditionalFormatting xmlns:xm="http://schemas.microsoft.com/office/excel/2006/main">
          <x14:cfRule type="containsText" priority="7492" operator="containsText" id="{087D14B9-DC46-4CBF-A0F2-85DFD945FAB1}">
            <xm:f>NOT(ISERROR(SEARCH('Listados Datos'!$P$3,AU385)))</xm:f>
            <xm:f>'Listados Datos'!$P$3</xm:f>
            <x14:dxf>
              <fill>
                <patternFill>
                  <bgColor rgb="FF99CC00"/>
                </patternFill>
              </fill>
            </x14:dxf>
          </x14:cfRule>
          <x14:cfRule type="containsText" priority="7493" operator="containsText" id="{950B33B0-1560-47E3-B745-93193E6C2E7A}">
            <xm:f>NOT(ISERROR(SEARCH('Listados Datos'!$P$4,AU385)))</xm:f>
            <xm:f>'Listados Datos'!$P$4</xm:f>
            <x14:dxf>
              <fill>
                <patternFill>
                  <bgColor rgb="FF33CC33"/>
                </patternFill>
              </fill>
            </x14:dxf>
          </x14:cfRule>
          <x14:cfRule type="containsText" priority="7494" operator="containsText" id="{A267CF35-E80B-42A7-9BD9-4D83E2C4EDF5}">
            <xm:f>NOT(ISERROR(SEARCH('Listados Datos'!$P$5,AU385)))</xm:f>
            <xm:f>'Listados Datos'!$P$5</xm:f>
            <x14:dxf>
              <fill>
                <patternFill>
                  <bgColor rgb="FFFFFF00"/>
                </patternFill>
              </fill>
            </x14:dxf>
          </x14:cfRule>
          <x14:cfRule type="containsText" priority="7495" operator="containsText" id="{43DB9E87-A9E3-4115-AE02-C910EEB33B8C}">
            <xm:f>NOT(ISERROR(SEARCH('Listados Datos'!$P$6,AU385)))</xm:f>
            <xm:f>'Listados Datos'!$P$6</xm:f>
            <x14:dxf>
              <fill>
                <patternFill>
                  <bgColor rgb="FFFFC000"/>
                </patternFill>
              </fill>
            </x14:dxf>
          </x14:cfRule>
          <x14:cfRule type="containsText" priority="7496" operator="containsText" id="{81FA5B73-F2D4-4A5C-8320-F38BE8AD07F9}">
            <xm:f>NOT(ISERROR(SEARCH('Listados Datos'!$P$7,AU385)))</xm:f>
            <xm:f>'Listados Datos'!$P$7</xm:f>
            <x14:dxf>
              <fill>
                <patternFill>
                  <bgColor rgb="FFFF0000"/>
                </patternFill>
              </fill>
            </x14:dxf>
          </x14:cfRule>
          <xm:sqref>AU385</xm:sqref>
        </x14:conditionalFormatting>
        <x14:conditionalFormatting xmlns:xm="http://schemas.microsoft.com/office/excel/2006/main">
          <x14:cfRule type="containsText" priority="7216" operator="containsText" id="{8F1460A6-1896-41D5-A112-A8B60317B624}">
            <xm:f>NOT(ISERROR(SEARCH('Listados Datos'!$T$3,AE400)))</xm:f>
            <xm:f>'Listados Datos'!$T$3</xm:f>
            <x14:dxf>
              <fill>
                <patternFill patternType="solid">
                  <bgColor rgb="FFC00000"/>
                </patternFill>
              </fill>
            </x14:dxf>
          </x14:cfRule>
          <x14:cfRule type="containsText" priority="7217" operator="containsText" id="{9F65E233-25E0-4764-AB3C-AC129401385C}">
            <xm:f>NOT(ISERROR(SEARCH('Listados Datos'!$T$4,AE400)))</xm:f>
            <xm:f>'Listados Datos'!$T$4</xm:f>
            <x14:dxf>
              <font>
                <b/>
                <i val="0"/>
                <color theme="0"/>
              </font>
              <fill>
                <patternFill>
                  <bgColor rgb="FFE26B0A"/>
                </patternFill>
              </fill>
            </x14:dxf>
          </x14:cfRule>
          <x14:cfRule type="containsText" priority="7218" operator="containsText" id="{73F3F1E9-C40D-415B-8A0F-73FA37FC8224}">
            <xm:f>NOT(ISERROR(SEARCH('Listados Datos'!$T$5,AE400)))</xm:f>
            <xm:f>'Listados Datos'!$T$5</xm:f>
            <x14:dxf>
              <font>
                <b/>
                <i val="0"/>
                <color auto="1"/>
              </font>
              <fill>
                <patternFill>
                  <bgColor rgb="FFFFFF00"/>
                </patternFill>
              </fill>
            </x14:dxf>
          </x14:cfRule>
          <x14:cfRule type="containsText" priority="7219" operator="containsText" id="{441E8EE6-199B-4C79-AD83-723F5883011D}">
            <xm:f>NOT(ISERROR(SEARCH('Listados Datos'!$T$6,AE400)))</xm:f>
            <xm:f>'Listados Datos'!$T$6</xm:f>
            <x14:dxf>
              <font>
                <b/>
                <i val="0"/>
              </font>
              <fill>
                <patternFill>
                  <bgColor rgb="FF92D050"/>
                </patternFill>
              </fill>
            </x14:dxf>
          </x14:cfRule>
          <xm:sqref>AE400:AF401 AE405:AF405</xm:sqref>
        </x14:conditionalFormatting>
        <x14:conditionalFormatting xmlns:xm="http://schemas.microsoft.com/office/excel/2006/main">
          <x14:cfRule type="containsText" priority="7212" operator="containsText" id="{C67BD761-1273-43C3-8124-CD786DB24A71}">
            <xm:f>NOT(ISERROR(SEARCH('Listados Datos'!$T$3,AA400)))</xm:f>
            <xm:f>'Listados Datos'!$T$3</xm:f>
            <x14:dxf>
              <fill>
                <patternFill patternType="solid">
                  <bgColor rgb="FFC00000"/>
                </patternFill>
              </fill>
            </x14:dxf>
          </x14:cfRule>
          <x14:cfRule type="containsText" priority="7213" operator="containsText" id="{DC450E10-DBB5-4070-AE24-C3644486C82C}">
            <xm:f>NOT(ISERROR(SEARCH('Listados Datos'!$T$4,AA400)))</xm:f>
            <xm:f>'Listados Datos'!$T$4</xm:f>
            <x14:dxf>
              <font>
                <b/>
                <i val="0"/>
                <color theme="0"/>
              </font>
              <fill>
                <patternFill>
                  <bgColor rgb="FFE26B0A"/>
                </patternFill>
              </fill>
            </x14:dxf>
          </x14:cfRule>
          <x14:cfRule type="containsText" priority="7214" operator="containsText" id="{E8E87A41-9A8D-4157-AE27-909309F49E01}">
            <xm:f>NOT(ISERROR(SEARCH('Listados Datos'!$T$5,AA400)))</xm:f>
            <xm:f>'Listados Datos'!$T$5</xm:f>
            <x14:dxf>
              <font>
                <b/>
                <i val="0"/>
                <color auto="1"/>
              </font>
              <fill>
                <patternFill>
                  <bgColor rgb="FFFFFF00"/>
                </patternFill>
              </fill>
            </x14:dxf>
          </x14:cfRule>
          <x14:cfRule type="containsText" priority="7215" operator="containsText" id="{41497EF5-CA7D-4C92-AFD3-080D9A186A15}">
            <xm:f>NOT(ISERROR(SEARCH('Listados Datos'!$T$6,AA400)))</xm:f>
            <xm:f>'Listados Datos'!$T$6</xm:f>
            <x14:dxf>
              <font>
                <b/>
                <i val="0"/>
              </font>
              <fill>
                <patternFill>
                  <bgColor rgb="FF92D050"/>
                </patternFill>
              </fill>
            </x14:dxf>
          </x14:cfRule>
          <xm:sqref>AA400:AA401</xm:sqref>
        </x14:conditionalFormatting>
        <x14:conditionalFormatting xmlns:xm="http://schemas.microsoft.com/office/excel/2006/main">
          <x14:cfRule type="containsText" priority="7202" operator="containsText" id="{3D725F5C-6ECA-4C4C-8B27-305AFCA82393}">
            <xm:f>NOT(ISERROR(SEARCH('Listados Datos'!$P$3,Y400)))</xm:f>
            <xm:f>'Listados Datos'!$P$3</xm:f>
            <x14:dxf>
              <fill>
                <patternFill>
                  <bgColor rgb="FF99CC00"/>
                </patternFill>
              </fill>
            </x14:dxf>
          </x14:cfRule>
          <x14:cfRule type="containsText" priority="7203" operator="containsText" id="{55DEA266-27D1-49AE-B63C-4592412C97A6}">
            <xm:f>NOT(ISERROR(SEARCH('Listados Datos'!$P$4,Y400)))</xm:f>
            <xm:f>'Listados Datos'!$P$4</xm:f>
            <x14:dxf>
              <fill>
                <patternFill>
                  <bgColor rgb="FF33CC33"/>
                </patternFill>
              </fill>
            </x14:dxf>
          </x14:cfRule>
          <x14:cfRule type="containsText" priority="7204" operator="containsText" id="{70330D44-4573-41AC-8711-FD0D8C82691C}">
            <xm:f>NOT(ISERROR(SEARCH('Listados Datos'!$P$5,Y400)))</xm:f>
            <xm:f>'Listados Datos'!$P$5</xm:f>
            <x14:dxf>
              <fill>
                <patternFill>
                  <bgColor rgb="FFFFFF00"/>
                </patternFill>
              </fill>
            </x14:dxf>
          </x14:cfRule>
          <x14:cfRule type="containsText" priority="7205" operator="containsText" id="{9F906EB4-7863-46F3-8A0E-A0EDD2CFDCEA}">
            <xm:f>NOT(ISERROR(SEARCH('Listados Datos'!$P$6,Y400)))</xm:f>
            <xm:f>'Listados Datos'!$P$6</xm:f>
            <x14:dxf>
              <fill>
                <patternFill>
                  <bgColor rgb="FFFFC000"/>
                </patternFill>
              </fill>
            </x14:dxf>
          </x14:cfRule>
          <x14:cfRule type="containsText" priority="7206" operator="containsText" id="{6C6F8710-EE54-4804-B01A-669057408BE3}">
            <xm:f>NOT(ISERROR(SEARCH('Listados Datos'!$P$7,Y400)))</xm:f>
            <xm:f>'Listados Datos'!$P$7</xm:f>
            <x14:dxf>
              <fill>
                <patternFill>
                  <bgColor rgb="FFFF0000"/>
                </patternFill>
              </fill>
            </x14:dxf>
          </x14:cfRule>
          <xm:sqref>Y400:Y401</xm:sqref>
        </x14:conditionalFormatting>
        <x14:conditionalFormatting xmlns:xm="http://schemas.microsoft.com/office/excel/2006/main">
          <x14:cfRule type="containsText" priority="7178" operator="containsText" id="{AE70376C-0C55-4099-BFF7-AA7455599DA0}">
            <xm:f>NOT(ISERROR(SEARCH('Listados Datos'!$T$3,AW400)))</xm:f>
            <xm:f>'Listados Datos'!$T$3</xm:f>
            <x14:dxf>
              <fill>
                <patternFill patternType="solid">
                  <bgColor rgb="FFC00000"/>
                </patternFill>
              </fill>
            </x14:dxf>
          </x14:cfRule>
          <x14:cfRule type="containsText" priority="7179" operator="containsText" id="{5E2CE6C5-FA91-450C-9420-ECFBE5CCB96B}">
            <xm:f>NOT(ISERROR(SEARCH('Listados Datos'!$T$4,AW400)))</xm:f>
            <xm:f>'Listados Datos'!$T$4</xm:f>
            <x14:dxf>
              <font>
                <b/>
                <i val="0"/>
                <color theme="0"/>
              </font>
              <fill>
                <patternFill>
                  <bgColor rgb="FFE26B0A"/>
                </patternFill>
              </fill>
            </x14:dxf>
          </x14:cfRule>
          <x14:cfRule type="containsText" priority="7180" operator="containsText" id="{C7186DDF-590C-454D-9F42-FD647C837C55}">
            <xm:f>NOT(ISERROR(SEARCH('Listados Datos'!$T$5,AW400)))</xm:f>
            <xm:f>'Listados Datos'!$T$5</xm:f>
            <x14:dxf>
              <font>
                <b/>
                <i val="0"/>
                <color auto="1"/>
              </font>
              <fill>
                <patternFill>
                  <bgColor rgb="FFFFFF00"/>
                </patternFill>
              </fill>
            </x14:dxf>
          </x14:cfRule>
          <x14:cfRule type="containsText" priority="7181" operator="containsText" id="{5ABAE7E1-F5DA-4536-8A47-2B160F9C28D6}">
            <xm:f>NOT(ISERROR(SEARCH('Listados Datos'!$T$6,AW400)))</xm:f>
            <xm:f>'Listados Datos'!$T$6</xm:f>
            <x14:dxf>
              <font>
                <b/>
                <i val="0"/>
              </font>
              <fill>
                <patternFill>
                  <bgColor rgb="FF92D050"/>
                </patternFill>
              </fill>
            </x14:dxf>
          </x14:cfRule>
          <xm:sqref>AW400</xm:sqref>
        </x14:conditionalFormatting>
        <x14:conditionalFormatting xmlns:xm="http://schemas.microsoft.com/office/excel/2006/main">
          <x14:cfRule type="containsText" priority="7168" operator="containsText" id="{257D8F29-AB52-49DB-A59F-5842E08955CB}">
            <xm:f>NOT(ISERROR(SEARCH('Listados Datos'!$P$3,AU400)))</xm:f>
            <xm:f>'Listados Datos'!$P$3</xm:f>
            <x14:dxf>
              <fill>
                <patternFill>
                  <bgColor rgb="FF99CC00"/>
                </patternFill>
              </fill>
            </x14:dxf>
          </x14:cfRule>
          <x14:cfRule type="containsText" priority="7169" operator="containsText" id="{91ED9809-542C-4455-BB94-25E1F8944716}">
            <xm:f>NOT(ISERROR(SEARCH('Listados Datos'!$P$4,AU400)))</xm:f>
            <xm:f>'Listados Datos'!$P$4</xm:f>
            <x14:dxf>
              <fill>
                <patternFill>
                  <bgColor rgb="FF33CC33"/>
                </patternFill>
              </fill>
            </x14:dxf>
          </x14:cfRule>
          <x14:cfRule type="containsText" priority="7170" operator="containsText" id="{D5249982-64AD-486F-AC7E-CDABE8EB4315}">
            <xm:f>NOT(ISERROR(SEARCH('Listados Datos'!$P$5,AU400)))</xm:f>
            <xm:f>'Listados Datos'!$P$5</xm:f>
            <x14:dxf>
              <fill>
                <patternFill>
                  <bgColor rgb="FFFFFF00"/>
                </patternFill>
              </fill>
            </x14:dxf>
          </x14:cfRule>
          <x14:cfRule type="containsText" priority="7171" operator="containsText" id="{5511329E-2ACF-44DD-B316-64D293060A7F}">
            <xm:f>NOT(ISERROR(SEARCH('Listados Datos'!$P$6,AU400)))</xm:f>
            <xm:f>'Listados Datos'!$P$6</xm:f>
            <x14:dxf>
              <fill>
                <patternFill>
                  <bgColor rgb="FFFFC000"/>
                </patternFill>
              </fill>
            </x14:dxf>
          </x14:cfRule>
          <x14:cfRule type="containsText" priority="7172" operator="containsText" id="{BCF189BF-6D63-4EAE-9B92-FD235083D9EB}">
            <xm:f>NOT(ISERROR(SEARCH('Listados Datos'!$P$7,AU400)))</xm:f>
            <xm:f>'Listados Datos'!$P$7</xm:f>
            <x14:dxf>
              <fill>
                <patternFill>
                  <bgColor rgb="FFFF0000"/>
                </patternFill>
              </fill>
            </x14:dxf>
          </x14:cfRule>
          <xm:sqref>AU400</xm:sqref>
        </x14:conditionalFormatting>
        <x14:conditionalFormatting xmlns:xm="http://schemas.microsoft.com/office/excel/2006/main">
          <x14:cfRule type="containsText" priority="7164" operator="containsText" id="{7AB2B102-D741-45A0-A66A-1975C80BFDD0}">
            <xm:f>NOT(ISERROR(SEARCH('Listados Datos'!$T$3,AW401)))</xm:f>
            <xm:f>'Listados Datos'!$T$3</xm:f>
            <x14:dxf>
              <fill>
                <patternFill patternType="solid">
                  <bgColor rgb="FFC00000"/>
                </patternFill>
              </fill>
            </x14:dxf>
          </x14:cfRule>
          <x14:cfRule type="containsText" priority="7165" operator="containsText" id="{22232012-4138-4F1F-B62F-937CBC5CDF7C}">
            <xm:f>NOT(ISERROR(SEARCH('Listados Datos'!$T$4,AW401)))</xm:f>
            <xm:f>'Listados Datos'!$T$4</xm:f>
            <x14:dxf>
              <font>
                <b/>
                <i val="0"/>
                <color theme="0"/>
              </font>
              <fill>
                <patternFill>
                  <bgColor rgb="FFE26B0A"/>
                </patternFill>
              </fill>
            </x14:dxf>
          </x14:cfRule>
          <x14:cfRule type="containsText" priority="7166" operator="containsText" id="{0DBF5AFA-D504-4394-8086-618FA36BD04C}">
            <xm:f>NOT(ISERROR(SEARCH('Listados Datos'!$T$5,AW401)))</xm:f>
            <xm:f>'Listados Datos'!$T$5</xm:f>
            <x14:dxf>
              <font>
                <b/>
                <i val="0"/>
                <color auto="1"/>
              </font>
              <fill>
                <patternFill>
                  <bgColor rgb="FFFFFF00"/>
                </patternFill>
              </fill>
            </x14:dxf>
          </x14:cfRule>
          <x14:cfRule type="containsText" priority="7167" operator="containsText" id="{7F9B4F64-8838-41F9-A11A-A8606304F9BF}">
            <xm:f>NOT(ISERROR(SEARCH('Listados Datos'!$T$6,AW401)))</xm:f>
            <xm:f>'Listados Datos'!$T$6</xm:f>
            <x14:dxf>
              <font>
                <b/>
                <i val="0"/>
              </font>
              <fill>
                <patternFill>
                  <bgColor rgb="FF92D050"/>
                </patternFill>
              </fill>
            </x14:dxf>
          </x14:cfRule>
          <xm:sqref>AW401</xm:sqref>
        </x14:conditionalFormatting>
        <x14:conditionalFormatting xmlns:xm="http://schemas.microsoft.com/office/excel/2006/main">
          <x14:cfRule type="containsText" priority="7154" operator="containsText" id="{CA10F300-9256-4AE2-886C-B354CD5F0624}">
            <xm:f>NOT(ISERROR(SEARCH('Listados Datos'!$P$3,AU401)))</xm:f>
            <xm:f>'Listados Datos'!$P$3</xm:f>
            <x14:dxf>
              <fill>
                <patternFill>
                  <bgColor rgb="FF99CC00"/>
                </patternFill>
              </fill>
            </x14:dxf>
          </x14:cfRule>
          <x14:cfRule type="containsText" priority="7155" operator="containsText" id="{1BB2D350-9FA6-4459-A217-0B33F55EC20F}">
            <xm:f>NOT(ISERROR(SEARCH('Listados Datos'!$P$4,AU401)))</xm:f>
            <xm:f>'Listados Datos'!$P$4</xm:f>
            <x14:dxf>
              <fill>
                <patternFill>
                  <bgColor rgb="FF33CC33"/>
                </patternFill>
              </fill>
            </x14:dxf>
          </x14:cfRule>
          <x14:cfRule type="containsText" priority="7156" operator="containsText" id="{58AE2C28-61FE-4141-9F09-1AB00A2BD231}">
            <xm:f>NOT(ISERROR(SEARCH('Listados Datos'!$P$5,AU401)))</xm:f>
            <xm:f>'Listados Datos'!$P$5</xm:f>
            <x14:dxf>
              <fill>
                <patternFill>
                  <bgColor rgb="FFFFFF00"/>
                </patternFill>
              </fill>
            </x14:dxf>
          </x14:cfRule>
          <x14:cfRule type="containsText" priority="7157" operator="containsText" id="{E14617BB-513F-432C-A0F6-4AA1E5E16FD5}">
            <xm:f>NOT(ISERROR(SEARCH('Listados Datos'!$P$6,AU401)))</xm:f>
            <xm:f>'Listados Datos'!$P$6</xm:f>
            <x14:dxf>
              <fill>
                <patternFill>
                  <bgColor rgb="FFFFC000"/>
                </patternFill>
              </fill>
            </x14:dxf>
          </x14:cfRule>
          <x14:cfRule type="containsText" priority="7158" operator="containsText" id="{867BECEC-ECA6-4E05-9F5C-43BD44AF8D97}">
            <xm:f>NOT(ISERROR(SEARCH('Listados Datos'!$P$7,AU401)))</xm:f>
            <xm:f>'Listados Datos'!$P$7</xm:f>
            <x14:dxf>
              <fill>
                <patternFill>
                  <bgColor rgb="FFFF0000"/>
                </patternFill>
              </fill>
            </x14:dxf>
          </x14:cfRule>
          <xm:sqref>AU401</xm:sqref>
        </x14:conditionalFormatting>
        <x14:conditionalFormatting xmlns:xm="http://schemas.microsoft.com/office/excel/2006/main">
          <x14:cfRule type="containsText" priority="7136" operator="containsText" id="{AF41C6C3-E17D-4900-A13B-501E0748E03D}">
            <xm:f>NOT(ISERROR(SEARCH('Listados Datos'!$T$3,AE402)))</xm:f>
            <xm:f>'Listados Datos'!$T$3</xm:f>
            <x14:dxf>
              <fill>
                <patternFill patternType="solid">
                  <bgColor rgb="FFC00000"/>
                </patternFill>
              </fill>
            </x14:dxf>
          </x14:cfRule>
          <x14:cfRule type="containsText" priority="7137" operator="containsText" id="{53C097AE-9ED8-4755-8BD5-E0059EA0C84F}">
            <xm:f>NOT(ISERROR(SEARCH('Listados Datos'!$T$4,AE402)))</xm:f>
            <xm:f>'Listados Datos'!$T$4</xm:f>
            <x14:dxf>
              <font>
                <b/>
                <i val="0"/>
                <color theme="0"/>
              </font>
              <fill>
                <patternFill>
                  <bgColor rgb="FFE26B0A"/>
                </patternFill>
              </fill>
            </x14:dxf>
          </x14:cfRule>
          <x14:cfRule type="containsText" priority="7138" operator="containsText" id="{47C29918-2406-471F-9499-FB7D06AE2974}">
            <xm:f>NOT(ISERROR(SEARCH('Listados Datos'!$T$5,AE402)))</xm:f>
            <xm:f>'Listados Datos'!$T$5</xm:f>
            <x14:dxf>
              <font>
                <b/>
                <i val="0"/>
                <color auto="1"/>
              </font>
              <fill>
                <patternFill>
                  <bgColor rgb="FFFFFF00"/>
                </patternFill>
              </fill>
            </x14:dxf>
          </x14:cfRule>
          <x14:cfRule type="containsText" priority="7139" operator="containsText" id="{85907FAE-D9FF-446C-8821-B9754358BCE1}">
            <xm:f>NOT(ISERROR(SEARCH('Listados Datos'!$T$6,AE402)))</xm:f>
            <xm:f>'Listados Datos'!$T$6</xm:f>
            <x14:dxf>
              <font>
                <b/>
                <i val="0"/>
              </font>
              <fill>
                <patternFill>
                  <bgColor rgb="FF92D050"/>
                </patternFill>
              </fill>
            </x14:dxf>
          </x14:cfRule>
          <xm:sqref>AE402:AF403</xm:sqref>
        </x14:conditionalFormatting>
        <x14:conditionalFormatting xmlns:xm="http://schemas.microsoft.com/office/excel/2006/main">
          <x14:cfRule type="containsText" priority="7132" operator="containsText" id="{57831637-7233-41E8-B32E-0058E203FC19}">
            <xm:f>NOT(ISERROR(SEARCH('Listados Datos'!$T$3,AA402)))</xm:f>
            <xm:f>'Listados Datos'!$T$3</xm:f>
            <x14:dxf>
              <fill>
                <patternFill patternType="solid">
                  <bgColor rgb="FFC00000"/>
                </patternFill>
              </fill>
            </x14:dxf>
          </x14:cfRule>
          <x14:cfRule type="containsText" priority="7133" operator="containsText" id="{4805A1BC-0613-46BC-B734-9560737BF8F2}">
            <xm:f>NOT(ISERROR(SEARCH('Listados Datos'!$T$4,AA402)))</xm:f>
            <xm:f>'Listados Datos'!$T$4</xm:f>
            <x14:dxf>
              <font>
                <b/>
                <i val="0"/>
                <color theme="0"/>
              </font>
              <fill>
                <patternFill>
                  <bgColor rgb="FFE26B0A"/>
                </patternFill>
              </fill>
            </x14:dxf>
          </x14:cfRule>
          <x14:cfRule type="containsText" priority="7134" operator="containsText" id="{8F68DB79-41CB-4F30-BD45-98F68FE5446F}">
            <xm:f>NOT(ISERROR(SEARCH('Listados Datos'!$T$5,AA402)))</xm:f>
            <xm:f>'Listados Datos'!$T$5</xm:f>
            <x14:dxf>
              <font>
                <b/>
                <i val="0"/>
                <color auto="1"/>
              </font>
              <fill>
                <patternFill>
                  <bgColor rgb="FFFFFF00"/>
                </patternFill>
              </fill>
            </x14:dxf>
          </x14:cfRule>
          <x14:cfRule type="containsText" priority="7135" operator="containsText" id="{8538BC67-0BA2-4C72-BC9A-25BC2AF6E833}">
            <xm:f>NOT(ISERROR(SEARCH('Listados Datos'!$T$6,AA402)))</xm:f>
            <xm:f>'Listados Datos'!$T$6</xm:f>
            <x14:dxf>
              <font>
                <b/>
                <i val="0"/>
              </font>
              <fill>
                <patternFill>
                  <bgColor rgb="FF92D050"/>
                </patternFill>
              </fill>
            </x14:dxf>
          </x14:cfRule>
          <xm:sqref>AA402:AA403</xm:sqref>
        </x14:conditionalFormatting>
        <x14:conditionalFormatting xmlns:xm="http://schemas.microsoft.com/office/excel/2006/main">
          <x14:cfRule type="containsText" priority="7122" operator="containsText" id="{D2A81344-36C1-4558-9793-F36FEB7B1272}">
            <xm:f>NOT(ISERROR(SEARCH('Listados Datos'!$P$3,Y402)))</xm:f>
            <xm:f>'Listados Datos'!$P$3</xm:f>
            <x14:dxf>
              <fill>
                <patternFill>
                  <bgColor rgb="FF99CC00"/>
                </patternFill>
              </fill>
            </x14:dxf>
          </x14:cfRule>
          <x14:cfRule type="containsText" priority="7123" operator="containsText" id="{7F58869F-06D3-439E-BBEF-C1C6CED9F521}">
            <xm:f>NOT(ISERROR(SEARCH('Listados Datos'!$P$4,Y402)))</xm:f>
            <xm:f>'Listados Datos'!$P$4</xm:f>
            <x14:dxf>
              <fill>
                <patternFill>
                  <bgColor rgb="FF33CC33"/>
                </patternFill>
              </fill>
            </x14:dxf>
          </x14:cfRule>
          <x14:cfRule type="containsText" priority="7124" operator="containsText" id="{627DE1CE-C86B-4982-BF0D-2A130D3D537C}">
            <xm:f>NOT(ISERROR(SEARCH('Listados Datos'!$P$5,Y402)))</xm:f>
            <xm:f>'Listados Datos'!$P$5</xm:f>
            <x14:dxf>
              <fill>
                <patternFill>
                  <bgColor rgb="FFFFFF00"/>
                </patternFill>
              </fill>
            </x14:dxf>
          </x14:cfRule>
          <x14:cfRule type="containsText" priority="7125" operator="containsText" id="{BF3A511E-E0F1-4FC0-8CA6-F426903E415D}">
            <xm:f>NOT(ISERROR(SEARCH('Listados Datos'!$P$6,Y402)))</xm:f>
            <xm:f>'Listados Datos'!$P$6</xm:f>
            <x14:dxf>
              <fill>
                <patternFill>
                  <bgColor rgb="FFFFC000"/>
                </patternFill>
              </fill>
            </x14:dxf>
          </x14:cfRule>
          <x14:cfRule type="containsText" priority="7126" operator="containsText" id="{38AF8F5F-9114-4582-97C4-EA98D24F56BF}">
            <xm:f>NOT(ISERROR(SEARCH('Listados Datos'!$P$7,Y402)))</xm:f>
            <xm:f>'Listados Datos'!$P$7</xm:f>
            <x14:dxf>
              <fill>
                <patternFill>
                  <bgColor rgb="FFFF0000"/>
                </patternFill>
              </fill>
            </x14:dxf>
          </x14:cfRule>
          <xm:sqref>Y402:Y403</xm:sqref>
        </x14:conditionalFormatting>
        <x14:conditionalFormatting xmlns:xm="http://schemas.microsoft.com/office/excel/2006/main">
          <x14:cfRule type="containsText" priority="7094" operator="containsText" id="{EE9AB5AD-7944-43DF-A588-1382DE59B3A0}">
            <xm:f>NOT(ISERROR(SEARCH('Listados Datos'!$T$3,AW403)))</xm:f>
            <xm:f>'Listados Datos'!$T$3</xm:f>
            <x14:dxf>
              <fill>
                <patternFill patternType="solid">
                  <bgColor rgb="FFC00000"/>
                </patternFill>
              </fill>
            </x14:dxf>
          </x14:cfRule>
          <x14:cfRule type="containsText" priority="7095" operator="containsText" id="{5730697B-F6EF-45D4-8DF5-01A5EBC1F713}">
            <xm:f>NOT(ISERROR(SEARCH('Listados Datos'!$T$4,AW403)))</xm:f>
            <xm:f>'Listados Datos'!$T$4</xm:f>
            <x14:dxf>
              <font>
                <b/>
                <i val="0"/>
                <color theme="0"/>
              </font>
              <fill>
                <patternFill>
                  <bgColor rgb="FFE26B0A"/>
                </patternFill>
              </fill>
            </x14:dxf>
          </x14:cfRule>
          <x14:cfRule type="containsText" priority="7096" operator="containsText" id="{BFA07D7F-007A-4781-B6EC-AB46F0BC43E5}">
            <xm:f>NOT(ISERROR(SEARCH('Listados Datos'!$T$5,AW403)))</xm:f>
            <xm:f>'Listados Datos'!$T$5</xm:f>
            <x14:dxf>
              <font>
                <b/>
                <i val="0"/>
                <color auto="1"/>
              </font>
              <fill>
                <patternFill>
                  <bgColor rgb="FFFFFF00"/>
                </patternFill>
              </fill>
            </x14:dxf>
          </x14:cfRule>
          <x14:cfRule type="containsText" priority="7097" operator="containsText" id="{7B357672-9B5A-4877-997A-BAAAB27820CD}">
            <xm:f>NOT(ISERROR(SEARCH('Listados Datos'!$T$6,AW403)))</xm:f>
            <xm:f>'Listados Datos'!$T$6</xm:f>
            <x14:dxf>
              <font>
                <b/>
                <i val="0"/>
              </font>
              <fill>
                <patternFill>
                  <bgColor rgb="FF92D050"/>
                </patternFill>
              </fill>
            </x14:dxf>
          </x14:cfRule>
          <xm:sqref>AW403</xm:sqref>
        </x14:conditionalFormatting>
        <x14:conditionalFormatting xmlns:xm="http://schemas.microsoft.com/office/excel/2006/main">
          <x14:cfRule type="containsText" priority="7014" operator="containsText" id="{17636945-36F4-423A-974E-6070468B6755}">
            <xm:f>NOT(ISERROR(SEARCH('Listados Datos'!$T$3,AW417)))</xm:f>
            <xm:f>'Listados Datos'!$T$3</xm:f>
            <x14:dxf>
              <fill>
                <patternFill patternType="solid">
                  <bgColor rgb="FFC00000"/>
                </patternFill>
              </fill>
            </x14:dxf>
          </x14:cfRule>
          <x14:cfRule type="containsText" priority="7015" operator="containsText" id="{45F00330-0675-4B01-B271-411ECE846B9D}">
            <xm:f>NOT(ISERROR(SEARCH('Listados Datos'!$T$4,AW417)))</xm:f>
            <xm:f>'Listados Datos'!$T$4</xm:f>
            <x14:dxf>
              <font>
                <b/>
                <i val="0"/>
                <color theme="0"/>
              </font>
              <fill>
                <patternFill>
                  <bgColor rgb="FFE26B0A"/>
                </patternFill>
              </fill>
            </x14:dxf>
          </x14:cfRule>
          <x14:cfRule type="containsText" priority="7016" operator="containsText" id="{B0A93C4A-79B0-4DA7-8B75-573F5811DFDA}">
            <xm:f>NOT(ISERROR(SEARCH('Listados Datos'!$T$5,AW417)))</xm:f>
            <xm:f>'Listados Datos'!$T$5</xm:f>
            <x14:dxf>
              <font>
                <b/>
                <i val="0"/>
                <color auto="1"/>
              </font>
              <fill>
                <patternFill>
                  <bgColor rgb="FFFFFF00"/>
                </patternFill>
              </fill>
            </x14:dxf>
          </x14:cfRule>
          <x14:cfRule type="containsText" priority="7017" operator="containsText" id="{308B0AEA-0EC2-42FF-88F5-6965EE646B3F}">
            <xm:f>NOT(ISERROR(SEARCH('Listados Datos'!$T$6,AW417)))</xm:f>
            <xm:f>'Listados Datos'!$T$6</xm:f>
            <x14:dxf>
              <font>
                <b/>
                <i val="0"/>
              </font>
              <fill>
                <patternFill>
                  <bgColor rgb="FF92D050"/>
                </patternFill>
              </fill>
            </x14:dxf>
          </x14:cfRule>
          <xm:sqref>AW417</xm:sqref>
        </x14:conditionalFormatting>
        <x14:conditionalFormatting xmlns:xm="http://schemas.microsoft.com/office/excel/2006/main">
          <x14:cfRule type="containsText" priority="7004" operator="containsText" id="{B1FBA0DA-D282-4204-980A-7E649371914E}">
            <xm:f>NOT(ISERROR(SEARCH('Listados Datos'!$P$3,AU417)))</xm:f>
            <xm:f>'Listados Datos'!$P$3</xm:f>
            <x14:dxf>
              <fill>
                <patternFill>
                  <bgColor rgb="FF99CC00"/>
                </patternFill>
              </fill>
            </x14:dxf>
          </x14:cfRule>
          <x14:cfRule type="containsText" priority="7005" operator="containsText" id="{1AEC38CB-FDD7-4114-87BA-C7C0727F947B}">
            <xm:f>NOT(ISERROR(SEARCH('Listados Datos'!$P$4,AU417)))</xm:f>
            <xm:f>'Listados Datos'!$P$4</xm:f>
            <x14:dxf>
              <fill>
                <patternFill>
                  <bgColor rgb="FF33CC33"/>
                </patternFill>
              </fill>
            </x14:dxf>
          </x14:cfRule>
          <x14:cfRule type="containsText" priority="7006" operator="containsText" id="{02109D51-0E94-4197-9E33-A5DDBCFB884E}">
            <xm:f>NOT(ISERROR(SEARCH('Listados Datos'!$P$5,AU417)))</xm:f>
            <xm:f>'Listados Datos'!$P$5</xm:f>
            <x14:dxf>
              <fill>
                <patternFill>
                  <bgColor rgb="FFFFFF00"/>
                </patternFill>
              </fill>
            </x14:dxf>
          </x14:cfRule>
          <x14:cfRule type="containsText" priority="7007" operator="containsText" id="{2F8AE847-8EC6-419A-81F0-9799C7D8E291}">
            <xm:f>NOT(ISERROR(SEARCH('Listados Datos'!$P$6,AU417)))</xm:f>
            <xm:f>'Listados Datos'!$P$6</xm:f>
            <x14:dxf>
              <fill>
                <patternFill>
                  <bgColor rgb="FFFFC000"/>
                </patternFill>
              </fill>
            </x14:dxf>
          </x14:cfRule>
          <x14:cfRule type="containsText" priority="7008" operator="containsText" id="{07B57A94-D547-4919-A801-1341B473B96F}">
            <xm:f>NOT(ISERROR(SEARCH('Listados Datos'!$P$7,AU417)))</xm:f>
            <xm:f>'Listados Datos'!$P$7</xm:f>
            <x14:dxf>
              <fill>
                <patternFill>
                  <bgColor rgb="FFFF0000"/>
                </patternFill>
              </fill>
            </x14:dxf>
          </x14:cfRule>
          <xm:sqref>AU417</xm:sqref>
        </x14:conditionalFormatting>
        <x14:conditionalFormatting xmlns:xm="http://schemas.microsoft.com/office/excel/2006/main">
          <x14:cfRule type="containsText" priority="6972" operator="containsText" id="{787FA0DF-2786-4FBE-BDB7-5149C30C025F}">
            <xm:f>NOT(ISERROR(SEARCH('Listados Datos'!$T$3,AW414)))</xm:f>
            <xm:f>'Listados Datos'!$T$3</xm:f>
            <x14:dxf>
              <fill>
                <patternFill patternType="solid">
                  <bgColor rgb="FFC00000"/>
                </patternFill>
              </fill>
            </x14:dxf>
          </x14:cfRule>
          <x14:cfRule type="containsText" priority="6973" operator="containsText" id="{C97DB747-343D-4B03-9C8C-2653EFDDAC9D}">
            <xm:f>NOT(ISERROR(SEARCH('Listados Datos'!$T$4,AW414)))</xm:f>
            <xm:f>'Listados Datos'!$T$4</xm:f>
            <x14:dxf>
              <font>
                <b/>
                <i val="0"/>
                <color theme="0"/>
              </font>
              <fill>
                <patternFill>
                  <bgColor rgb="FFE26B0A"/>
                </patternFill>
              </fill>
            </x14:dxf>
          </x14:cfRule>
          <x14:cfRule type="containsText" priority="6974" operator="containsText" id="{80E6B815-4845-41DF-B27F-E40E42E503E6}">
            <xm:f>NOT(ISERROR(SEARCH('Listados Datos'!$T$5,AW414)))</xm:f>
            <xm:f>'Listados Datos'!$T$5</xm:f>
            <x14:dxf>
              <font>
                <b/>
                <i val="0"/>
                <color auto="1"/>
              </font>
              <fill>
                <patternFill>
                  <bgColor rgb="FFFFFF00"/>
                </patternFill>
              </fill>
            </x14:dxf>
          </x14:cfRule>
          <x14:cfRule type="containsText" priority="6975" operator="containsText" id="{58B4BAB6-EB0A-4352-ACBF-8CFA17618093}">
            <xm:f>NOT(ISERROR(SEARCH('Listados Datos'!$T$6,AW414)))</xm:f>
            <xm:f>'Listados Datos'!$T$6</xm:f>
            <x14:dxf>
              <font>
                <b/>
                <i val="0"/>
              </font>
              <fill>
                <patternFill>
                  <bgColor rgb="FF92D050"/>
                </patternFill>
              </fill>
            </x14:dxf>
          </x14:cfRule>
          <xm:sqref>AW414</xm:sqref>
        </x14:conditionalFormatting>
        <x14:conditionalFormatting xmlns:xm="http://schemas.microsoft.com/office/excel/2006/main">
          <x14:cfRule type="containsText" priority="6962" operator="containsText" id="{15231A62-E15F-4533-A601-92BECA5768AA}">
            <xm:f>NOT(ISERROR(SEARCH('Listados Datos'!$P$3,AU414)))</xm:f>
            <xm:f>'Listados Datos'!$P$3</xm:f>
            <x14:dxf>
              <fill>
                <patternFill>
                  <bgColor rgb="FF99CC00"/>
                </patternFill>
              </fill>
            </x14:dxf>
          </x14:cfRule>
          <x14:cfRule type="containsText" priority="6963" operator="containsText" id="{F128B3CD-5C9E-41A6-AD07-05487A23AE7E}">
            <xm:f>NOT(ISERROR(SEARCH('Listados Datos'!$P$4,AU414)))</xm:f>
            <xm:f>'Listados Datos'!$P$4</xm:f>
            <x14:dxf>
              <fill>
                <patternFill>
                  <bgColor rgb="FF33CC33"/>
                </patternFill>
              </fill>
            </x14:dxf>
          </x14:cfRule>
          <x14:cfRule type="containsText" priority="6964" operator="containsText" id="{8928A124-AD21-4E22-ABFC-FB492FC25016}">
            <xm:f>NOT(ISERROR(SEARCH('Listados Datos'!$P$5,AU414)))</xm:f>
            <xm:f>'Listados Datos'!$P$5</xm:f>
            <x14:dxf>
              <fill>
                <patternFill>
                  <bgColor rgb="FFFFFF00"/>
                </patternFill>
              </fill>
            </x14:dxf>
          </x14:cfRule>
          <x14:cfRule type="containsText" priority="6965" operator="containsText" id="{5C2D29D5-5D8B-4FA4-9086-66BD867E77E9}">
            <xm:f>NOT(ISERROR(SEARCH('Listados Datos'!$P$6,AU414)))</xm:f>
            <xm:f>'Listados Datos'!$P$6</xm:f>
            <x14:dxf>
              <fill>
                <patternFill>
                  <bgColor rgb="FFFFC000"/>
                </patternFill>
              </fill>
            </x14:dxf>
          </x14:cfRule>
          <x14:cfRule type="containsText" priority="6966" operator="containsText" id="{B594C9FF-AFF2-4453-87D2-4D16C77F308D}">
            <xm:f>NOT(ISERROR(SEARCH('Listados Datos'!$P$7,AU414)))</xm:f>
            <xm:f>'Listados Datos'!$P$7</xm:f>
            <x14:dxf>
              <fill>
                <patternFill>
                  <bgColor rgb="FFFF0000"/>
                </patternFill>
              </fill>
            </x14:dxf>
          </x14:cfRule>
          <xm:sqref>AU414</xm:sqref>
        </x14:conditionalFormatting>
        <x14:conditionalFormatting xmlns:xm="http://schemas.microsoft.com/office/excel/2006/main">
          <x14:cfRule type="containsText" priority="7080" operator="containsText" id="{A0C05F80-6423-49C2-A382-3D45B2BAB89F}">
            <xm:f>NOT(ISERROR(SEARCH('Listados Datos'!$T$3,AE412)))</xm:f>
            <xm:f>'Listados Datos'!$T$3</xm:f>
            <x14:dxf>
              <fill>
                <patternFill patternType="solid">
                  <bgColor rgb="FFC00000"/>
                </patternFill>
              </fill>
            </x14:dxf>
          </x14:cfRule>
          <x14:cfRule type="containsText" priority="7081" operator="containsText" id="{F8B15914-96E2-4932-A6D2-8408F15E89B9}">
            <xm:f>NOT(ISERROR(SEARCH('Listados Datos'!$T$4,AE412)))</xm:f>
            <xm:f>'Listados Datos'!$T$4</xm:f>
            <x14:dxf>
              <font>
                <b/>
                <i val="0"/>
                <color theme="0"/>
              </font>
              <fill>
                <patternFill>
                  <bgColor rgb="FFE26B0A"/>
                </patternFill>
              </fill>
            </x14:dxf>
          </x14:cfRule>
          <x14:cfRule type="containsText" priority="7082" operator="containsText" id="{2633764B-5AF1-469F-985C-D798802A3EF9}">
            <xm:f>NOT(ISERROR(SEARCH('Listados Datos'!$T$5,AE412)))</xm:f>
            <xm:f>'Listados Datos'!$T$5</xm:f>
            <x14:dxf>
              <font>
                <b/>
                <i val="0"/>
                <color auto="1"/>
              </font>
              <fill>
                <patternFill>
                  <bgColor rgb="FFFFFF00"/>
                </patternFill>
              </fill>
            </x14:dxf>
          </x14:cfRule>
          <x14:cfRule type="containsText" priority="7083" operator="containsText" id="{57F607D0-7CF4-4BA3-9D90-42BBA9F6AF0C}">
            <xm:f>NOT(ISERROR(SEARCH('Listados Datos'!$T$6,AE412)))</xm:f>
            <xm:f>'Listados Datos'!$T$6</xm:f>
            <x14:dxf>
              <font>
                <b/>
                <i val="0"/>
              </font>
              <fill>
                <patternFill>
                  <bgColor rgb="FF92D050"/>
                </patternFill>
              </fill>
            </x14:dxf>
          </x14:cfRule>
          <xm:sqref>AE412:AF413 AE417:AF417</xm:sqref>
        </x14:conditionalFormatting>
        <x14:conditionalFormatting xmlns:xm="http://schemas.microsoft.com/office/excel/2006/main">
          <x14:cfRule type="containsText" priority="7076" operator="containsText" id="{54AEF821-10A3-4C9C-A77E-CBF7293EEE75}">
            <xm:f>NOT(ISERROR(SEARCH('Listados Datos'!$T$3,AA412)))</xm:f>
            <xm:f>'Listados Datos'!$T$3</xm:f>
            <x14:dxf>
              <fill>
                <patternFill patternType="solid">
                  <bgColor rgb="FFC00000"/>
                </patternFill>
              </fill>
            </x14:dxf>
          </x14:cfRule>
          <x14:cfRule type="containsText" priority="7077" operator="containsText" id="{AB71143C-DE70-4195-B109-AE6B313483B6}">
            <xm:f>NOT(ISERROR(SEARCH('Listados Datos'!$T$4,AA412)))</xm:f>
            <xm:f>'Listados Datos'!$T$4</xm:f>
            <x14:dxf>
              <font>
                <b/>
                <i val="0"/>
                <color theme="0"/>
              </font>
              <fill>
                <patternFill>
                  <bgColor rgb="FFE26B0A"/>
                </patternFill>
              </fill>
            </x14:dxf>
          </x14:cfRule>
          <x14:cfRule type="containsText" priority="7078" operator="containsText" id="{AFE5500E-0C96-4CA6-B412-4CB6FC874473}">
            <xm:f>NOT(ISERROR(SEARCH('Listados Datos'!$T$5,AA412)))</xm:f>
            <xm:f>'Listados Datos'!$T$5</xm:f>
            <x14:dxf>
              <font>
                <b/>
                <i val="0"/>
                <color auto="1"/>
              </font>
              <fill>
                <patternFill>
                  <bgColor rgb="FFFFFF00"/>
                </patternFill>
              </fill>
            </x14:dxf>
          </x14:cfRule>
          <x14:cfRule type="containsText" priority="7079" operator="containsText" id="{04B7B433-B707-4634-8836-4FA3FFEBCD9C}">
            <xm:f>NOT(ISERROR(SEARCH('Listados Datos'!$T$6,AA412)))</xm:f>
            <xm:f>'Listados Datos'!$T$6</xm:f>
            <x14:dxf>
              <font>
                <b/>
                <i val="0"/>
              </font>
              <fill>
                <patternFill>
                  <bgColor rgb="FF92D050"/>
                </patternFill>
              </fill>
            </x14:dxf>
          </x14:cfRule>
          <xm:sqref>AA412:AA413</xm:sqref>
        </x14:conditionalFormatting>
        <x14:conditionalFormatting xmlns:xm="http://schemas.microsoft.com/office/excel/2006/main">
          <x14:cfRule type="containsText" priority="7066" operator="containsText" id="{222610EC-D3C8-4709-B844-5878944EA3FF}">
            <xm:f>NOT(ISERROR(SEARCH('Listados Datos'!$P$3,Y412)))</xm:f>
            <xm:f>'Listados Datos'!$P$3</xm:f>
            <x14:dxf>
              <fill>
                <patternFill>
                  <bgColor rgb="FF99CC00"/>
                </patternFill>
              </fill>
            </x14:dxf>
          </x14:cfRule>
          <x14:cfRule type="containsText" priority="7067" operator="containsText" id="{CAB6E5CC-C4AD-49DB-9310-A772180B7C66}">
            <xm:f>NOT(ISERROR(SEARCH('Listados Datos'!$P$4,Y412)))</xm:f>
            <xm:f>'Listados Datos'!$P$4</xm:f>
            <x14:dxf>
              <fill>
                <patternFill>
                  <bgColor rgb="FF33CC33"/>
                </patternFill>
              </fill>
            </x14:dxf>
          </x14:cfRule>
          <x14:cfRule type="containsText" priority="7068" operator="containsText" id="{6C2C2AF4-4C2A-4FA1-997C-E7E49D2FCC02}">
            <xm:f>NOT(ISERROR(SEARCH('Listados Datos'!$P$5,Y412)))</xm:f>
            <xm:f>'Listados Datos'!$P$5</xm:f>
            <x14:dxf>
              <fill>
                <patternFill>
                  <bgColor rgb="FFFFFF00"/>
                </patternFill>
              </fill>
            </x14:dxf>
          </x14:cfRule>
          <x14:cfRule type="containsText" priority="7069" operator="containsText" id="{43810B8C-1274-4861-999B-3ADE11B89879}">
            <xm:f>NOT(ISERROR(SEARCH('Listados Datos'!$P$6,Y412)))</xm:f>
            <xm:f>'Listados Datos'!$P$6</xm:f>
            <x14:dxf>
              <fill>
                <patternFill>
                  <bgColor rgb="FFFFC000"/>
                </patternFill>
              </fill>
            </x14:dxf>
          </x14:cfRule>
          <x14:cfRule type="containsText" priority="7070" operator="containsText" id="{2FFC6473-A31B-492C-A7D6-A0FBFB32A03A}">
            <xm:f>NOT(ISERROR(SEARCH('Listados Datos'!$P$7,Y412)))</xm:f>
            <xm:f>'Listados Datos'!$P$7</xm:f>
            <x14:dxf>
              <fill>
                <patternFill>
                  <bgColor rgb="FFFF0000"/>
                </patternFill>
              </fill>
            </x14:dxf>
          </x14:cfRule>
          <xm:sqref>Y412:Y413</xm:sqref>
        </x14:conditionalFormatting>
        <x14:conditionalFormatting xmlns:xm="http://schemas.microsoft.com/office/excel/2006/main">
          <x14:cfRule type="containsText" priority="7042" operator="containsText" id="{644F784F-29CA-43D8-BBA2-8411CA44D451}">
            <xm:f>NOT(ISERROR(SEARCH('Listados Datos'!$T$3,AW412)))</xm:f>
            <xm:f>'Listados Datos'!$T$3</xm:f>
            <x14:dxf>
              <fill>
                <patternFill patternType="solid">
                  <bgColor rgb="FFC00000"/>
                </patternFill>
              </fill>
            </x14:dxf>
          </x14:cfRule>
          <x14:cfRule type="containsText" priority="7043" operator="containsText" id="{D0C97CD2-063D-44D2-A28A-4DAD6497D0C5}">
            <xm:f>NOT(ISERROR(SEARCH('Listados Datos'!$T$4,AW412)))</xm:f>
            <xm:f>'Listados Datos'!$T$4</xm:f>
            <x14:dxf>
              <font>
                <b/>
                <i val="0"/>
                <color theme="0"/>
              </font>
              <fill>
                <patternFill>
                  <bgColor rgb="FFE26B0A"/>
                </patternFill>
              </fill>
            </x14:dxf>
          </x14:cfRule>
          <x14:cfRule type="containsText" priority="7044" operator="containsText" id="{1AD6BA2C-27D3-44A3-A8B5-415E04E22ED0}">
            <xm:f>NOT(ISERROR(SEARCH('Listados Datos'!$T$5,AW412)))</xm:f>
            <xm:f>'Listados Datos'!$T$5</xm:f>
            <x14:dxf>
              <font>
                <b/>
                <i val="0"/>
                <color auto="1"/>
              </font>
              <fill>
                <patternFill>
                  <bgColor rgb="FFFFFF00"/>
                </patternFill>
              </fill>
            </x14:dxf>
          </x14:cfRule>
          <x14:cfRule type="containsText" priority="7045" operator="containsText" id="{D440AE01-9136-4A5B-9BD9-49F8D8E71034}">
            <xm:f>NOT(ISERROR(SEARCH('Listados Datos'!$T$6,AW412)))</xm:f>
            <xm:f>'Listados Datos'!$T$6</xm:f>
            <x14:dxf>
              <font>
                <b/>
                <i val="0"/>
              </font>
              <fill>
                <patternFill>
                  <bgColor rgb="FF92D050"/>
                </patternFill>
              </fill>
            </x14:dxf>
          </x14:cfRule>
          <xm:sqref>AW412</xm:sqref>
        </x14:conditionalFormatting>
        <x14:conditionalFormatting xmlns:xm="http://schemas.microsoft.com/office/excel/2006/main">
          <x14:cfRule type="containsText" priority="7032" operator="containsText" id="{A7E95472-511A-423D-82A8-44D18F12AB7B}">
            <xm:f>NOT(ISERROR(SEARCH('Listados Datos'!$P$3,AU412)))</xm:f>
            <xm:f>'Listados Datos'!$P$3</xm:f>
            <x14:dxf>
              <fill>
                <patternFill>
                  <bgColor rgb="FF99CC00"/>
                </patternFill>
              </fill>
            </x14:dxf>
          </x14:cfRule>
          <x14:cfRule type="containsText" priority="7033" operator="containsText" id="{FE2C2A94-6668-45B9-B835-135E55E9E06B}">
            <xm:f>NOT(ISERROR(SEARCH('Listados Datos'!$P$4,AU412)))</xm:f>
            <xm:f>'Listados Datos'!$P$4</xm:f>
            <x14:dxf>
              <fill>
                <patternFill>
                  <bgColor rgb="FF33CC33"/>
                </patternFill>
              </fill>
            </x14:dxf>
          </x14:cfRule>
          <x14:cfRule type="containsText" priority="7034" operator="containsText" id="{9E95811A-3413-4D24-97DD-D0CE52D6E3AA}">
            <xm:f>NOT(ISERROR(SEARCH('Listados Datos'!$P$5,AU412)))</xm:f>
            <xm:f>'Listados Datos'!$P$5</xm:f>
            <x14:dxf>
              <fill>
                <patternFill>
                  <bgColor rgb="FFFFFF00"/>
                </patternFill>
              </fill>
            </x14:dxf>
          </x14:cfRule>
          <x14:cfRule type="containsText" priority="7035" operator="containsText" id="{C3706E03-391B-4426-83C0-7F83D0873B91}">
            <xm:f>NOT(ISERROR(SEARCH('Listados Datos'!$P$6,AU412)))</xm:f>
            <xm:f>'Listados Datos'!$P$6</xm:f>
            <x14:dxf>
              <fill>
                <patternFill>
                  <bgColor rgb="FFFFC000"/>
                </patternFill>
              </fill>
            </x14:dxf>
          </x14:cfRule>
          <x14:cfRule type="containsText" priority="7036" operator="containsText" id="{43BF45BA-3377-4E93-B588-F61DD3BF1606}">
            <xm:f>NOT(ISERROR(SEARCH('Listados Datos'!$P$7,AU412)))</xm:f>
            <xm:f>'Listados Datos'!$P$7</xm:f>
            <x14:dxf>
              <fill>
                <patternFill>
                  <bgColor rgb="FFFF0000"/>
                </patternFill>
              </fill>
            </x14:dxf>
          </x14:cfRule>
          <xm:sqref>AU412</xm:sqref>
        </x14:conditionalFormatting>
        <x14:conditionalFormatting xmlns:xm="http://schemas.microsoft.com/office/excel/2006/main">
          <x14:cfRule type="containsText" priority="7028" operator="containsText" id="{392804F2-649F-46E9-B19E-3863EB6FB15A}">
            <xm:f>NOT(ISERROR(SEARCH('Listados Datos'!$T$3,AW413)))</xm:f>
            <xm:f>'Listados Datos'!$T$3</xm:f>
            <x14:dxf>
              <fill>
                <patternFill patternType="solid">
                  <bgColor rgb="FFC00000"/>
                </patternFill>
              </fill>
            </x14:dxf>
          </x14:cfRule>
          <x14:cfRule type="containsText" priority="7029" operator="containsText" id="{ECED3CA2-A23B-4E2E-8261-0E3FEB420A8D}">
            <xm:f>NOT(ISERROR(SEARCH('Listados Datos'!$T$4,AW413)))</xm:f>
            <xm:f>'Listados Datos'!$T$4</xm:f>
            <x14:dxf>
              <font>
                <b/>
                <i val="0"/>
                <color theme="0"/>
              </font>
              <fill>
                <patternFill>
                  <bgColor rgb="FFE26B0A"/>
                </patternFill>
              </fill>
            </x14:dxf>
          </x14:cfRule>
          <x14:cfRule type="containsText" priority="7030" operator="containsText" id="{42337FBC-570C-4D88-BD42-1A189AF8CCC6}">
            <xm:f>NOT(ISERROR(SEARCH('Listados Datos'!$T$5,AW413)))</xm:f>
            <xm:f>'Listados Datos'!$T$5</xm:f>
            <x14:dxf>
              <font>
                <b/>
                <i val="0"/>
                <color auto="1"/>
              </font>
              <fill>
                <patternFill>
                  <bgColor rgb="FFFFFF00"/>
                </patternFill>
              </fill>
            </x14:dxf>
          </x14:cfRule>
          <x14:cfRule type="containsText" priority="7031" operator="containsText" id="{E9C38AFC-022F-44EF-860A-43050429F324}">
            <xm:f>NOT(ISERROR(SEARCH('Listados Datos'!$T$6,AW413)))</xm:f>
            <xm:f>'Listados Datos'!$T$6</xm:f>
            <x14:dxf>
              <font>
                <b/>
                <i val="0"/>
              </font>
              <fill>
                <patternFill>
                  <bgColor rgb="FF92D050"/>
                </patternFill>
              </fill>
            </x14:dxf>
          </x14:cfRule>
          <xm:sqref>AW413</xm:sqref>
        </x14:conditionalFormatting>
        <x14:conditionalFormatting xmlns:xm="http://schemas.microsoft.com/office/excel/2006/main">
          <x14:cfRule type="containsText" priority="7018" operator="containsText" id="{EC1DEC89-DA67-471E-94BF-6D77FE8B5D72}">
            <xm:f>NOT(ISERROR(SEARCH('Listados Datos'!$P$3,AU413)))</xm:f>
            <xm:f>'Listados Datos'!$P$3</xm:f>
            <x14:dxf>
              <fill>
                <patternFill>
                  <bgColor rgb="FF99CC00"/>
                </patternFill>
              </fill>
            </x14:dxf>
          </x14:cfRule>
          <x14:cfRule type="containsText" priority="7019" operator="containsText" id="{1F172B34-FD76-4CD1-BC7C-B7EB33FFCBE0}">
            <xm:f>NOT(ISERROR(SEARCH('Listados Datos'!$P$4,AU413)))</xm:f>
            <xm:f>'Listados Datos'!$P$4</xm:f>
            <x14:dxf>
              <fill>
                <patternFill>
                  <bgColor rgb="FF33CC33"/>
                </patternFill>
              </fill>
            </x14:dxf>
          </x14:cfRule>
          <x14:cfRule type="containsText" priority="7020" operator="containsText" id="{B2590828-FF8E-4B5E-9EEB-D333DE76A6FC}">
            <xm:f>NOT(ISERROR(SEARCH('Listados Datos'!$P$5,AU413)))</xm:f>
            <xm:f>'Listados Datos'!$P$5</xm:f>
            <x14:dxf>
              <fill>
                <patternFill>
                  <bgColor rgb="FFFFFF00"/>
                </patternFill>
              </fill>
            </x14:dxf>
          </x14:cfRule>
          <x14:cfRule type="containsText" priority="7021" operator="containsText" id="{05CE4855-C2F5-487F-9429-D98C32024E23}">
            <xm:f>NOT(ISERROR(SEARCH('Listados Datos'!$P$6,AU413)))</xm:f>
            <xm:f>'Listados Datos'!$P$6</xm:f>
            <x14:dxf>
              <fill>
                <patternFill>
                  <bgColor rgb="FFFFC000"/>
                </patternFill>
              </fill>
            </x14:dxf>
          </x14:cfRule>
          <x14:cfRule type="containsText" priority="7022" operator="containsText" id="{CD0AB3A0-20D5-42B5-A4EB-4B80B32A9F6F}">
            <xm:f>NOT(ISERROR(SEARCH('Listados Datos'!$P$7,AU413)))</xm:f>
            <xm:f>'Listados Datos'!$P$7</xm:f>
            <x14:dxf>
              <fill>
                <patternFill>
                  <bgColor rgb="FFFF0000"/>
                </patternFill>
              </fill>
            </x14:dxf>
          </x14:cfRule>
          <xm:sqref>AU413</xm:sqref>
        </x14:conditionalFormatting>
        <x14:conditionalFormatting xmlns:xm="http://schemas.microsoft.com/office/excel/2006/main">
          <x14:cfRule type="containsText" priority="7000" operator="containsText" id="{F64D9853-6900-46DE-A92F-BD85222F2D8E}">
            <xm:f>NOT(ISERROR(SEARCH('Listados Datos'!$T$3,AE414)))</xm:f>
            <xm:f>'Listados Datos'!$T$3</xm:f>
            <x14:dxf>
              <fill>
                <patternFill patternType="solid">
                  <bgColor rgb="FFC00000"/>
                </patternFill>
              </fill>
            </x14:dxf>
          </x14:cfRule>
          <x14:cfRule type="containsText" priority="7001" operator="containsText" id="{F5548224-3D49-42AC-AC54-3C5929A7A312}">
            <xm:f>NOT(ISERROR(SEARCH('Listados Datos'!$T$4,AE414)))</xm:f>
            <xm:f>'Listados Datos'!$T$4</xm:f>
            <x14:dxf>
              <font>
                <b/>
                <i val="0"/>
                <color theme="0"/>
              </font>
              <fill>
                <patternFill>
                  <bgColor rgb="FFE26B0A"/>
                </patternFill>
              </fill>
            </x14:dxf>
          </x14:cfRule>
          <x14:cfRule type="containsText" priority="7002" operator="containsText" id="{942411C8-CBE8-4B92-A29C-F9BFE009B606}">
            <xm:f>NOT(ISERROR(SEARCH('Listados Datos'!$T$5,AE414)))</xm:f>
            <xm:f>'Listados Datos'!$T$5</xm:f>
            <x14:dxf>
              <font>
                <b/>
                <i val="0"/>
                <color auto="1"/>
              </font>
              <fill>
                <patternFill>
                  <bgColor rgb="FFFFFF00"/>
                </patternFill>
              </fill>
            </x14:dxf>
          </x14:cfRule>
          <x14:cfRule type="containsText" priority="7003" operator="containsText" id="{2BCEA708-AA7E-4DC9-964B-32C54C1265F4}">
            <xm:f>NOT(ISERROR(SEARCH('Listados Datos'!$T$6,AE414)))</xm:f>
            <xm:f>'Listados Datos'!$T$6</xm:f>
            <x14:dxf>
              <font>
                <b/>
                <i val="0"/>
              </font>
              <fill>
                <patternFill>
                  <bgColor rgb="FF92D050"/>
                </patternFill>
              </fill>
            </x14:dxf>
          </x14:cfRule>
          <xm:sqref>AE414:AF415</xm:sqref>
        </x14:conditionalFormatting>
        <x14:conditionalFormatting xmlns:xm="http://schemas.microsoft.com/office/excel/2006/main">
          <x14:cfRule type="containsText" priority="6996" operator="containsText" id="{80A03743-DB7F-4CD9-B629-A950E187F5BD}">
            <xm:f>NOT(ISERROR(SEARCH('Listados Datos'!$T$3,AA414)))</xm:f>
            <xm:f>'Listados Datos'!$T$3</xm:f>
            <x14:dxf>
              <fill>
                <patternFill patternType="solid">
                  <bgColor rgb="FFC00000"/>
                </patternFill>
              </fill>
            </x14:dxf>
          </x14:cfRule>
          <x14:cfRule type="containsText" priority="6997" operator="containsText" id="{121318B4-3A95-464F-9469-45906D6DE6C9}">
            <xm:f>NOT(ISERROR(SEARCH('Listados Datos'!$T$4,AA414)))</xm:f>
            <xm:f>'Listados Datos'!$T$4</xm:f>
            <x14:dxf>
              <font>
                <b/>
                <i val="0"/>
                <color theme="0"/>
              </font>
              <fill>
                <patternFill>
                  <bgColor rgb="FFE26B0A"/>
                </patternFill>
              </fill>
            </x14:dxf>
          </x14:cfRule>
          <x14:cfRule type="containsText" priority="6998" operator="containsText" id="{B71219A2-D929-4A9E-B74A-C68169F23098}">
            <xm:f>NOT(ISERROR(SEARCH('Listados Datos'!$T$5,AA414)))</xm:f>
            <xm:f>'Listados Datos'!$T$5</xm:f>
            <x14:dxf>
              <font>
                <b/>
                <i val="0"/>
                <color auto="1"/>
              </font>
              <fill>
                <patternFill>
                  <bgColor rgb="FFFFFF00"/>
                </patternFill>
              </fill>
            </x14:dxf>
          </x14:cfRule>
          <x14:cfRule type="containsText" priority="6999" operator="containsText" id="{67956DDB-47AB-4E66-9135-D8997D2B244F}">
            <xm:f>NOT(ISERROR(SEARCH('Listados Datos'!$T$6,AA414)))</xm:f>
            <xm:f>'Listados Datos'!$T$6</xm:f>
            <x14:dxf>
              <font>
                <b/>
                <i val="0"/>
              </font>
              <fill>
                <patternFill>
                  <bgColor rgb="FF92D050"/>
                </patternFill>
              </fill>
            </x14:dxf>
          </x14:cfRule>
          <xm:sqref>AA414:AA415</xm:sqref>
        </x14:conditionalFormatting>
        <x14:conditionalFormatting xmlns:xm="http://schemas.microsoft.com/office/excel/2006/main">
          <x14:cfRule type="containsText" priority="6986" operator="containsText" id="{881FEAF0-7BAA-42DB-9FD5-280809BD8C87}">
            <xm:f>NOT(ISERROR(SEARCH('Listados Datos'!$P$3,Y414)))</xm:f>
            <xm:f>'Listados Datos'!$P$3</xm:f>
            <x14:dxf>
              <fill>
                <patternFill>
                  <bgColor rgb="FF99CC00"/>
                </patternFill>
              </fill>
            </x14:dxf>
          </x14:cfRule>
          <x14:cfRule type="containsText" priority="6987" operator="containsText" id="{8F872FDB-9CCF-434F-B5FD-E49645BEA0FB}">
            <xm:f>NOT(ISERROR(SEARCH('Listados Datos'!$P$4,Y414)))</xm:f>
            <xm:f>'Listados Datos'!$P$4</xm:f>
            <x14:dxf>
              <fill>
                <patternFill>
                  <bgColor rgb="FF33CC33"/>
                </patternFill>
              </fill>
            </x14:dxf>
          </x14:cfRule>
          <x14:cfRule type="containsText" priority="6988" operator="containsText" id="{18F6CB31-B63E-4E15-8571-1E10EDC82909}">
            <xm:f>NOT(ISERROR(SEARCH('Listados Datos'!$P$5,Y414)))</xm:f>
            <xm:f>'Listados Datos'!$P$5</xm:f>
            <x14:dxf>
              <fill>
                <patternFill>
                  <bgColor rgb="FFFFFF00"/>
                </patternFill>
              </fill>
            </x14:dxf>
          </x14:cfRule>
          <x14:cfRule type="containsText" priority="6989" operator="containsText" id="{D3630A09-4409-434E-80E6-16F6D0D2A9F5}">
            <xm:f>NOT(ISERROR(SEARCH('Listados Datos'!$P$6,Y414)))</xm:f>
            <xm:f>'Listados Datos'!$P$6</xm:f>
            <x14:dxf>
              <fill>
                <patternFill>
                  <bgColor rgb="FFFFC000"/>
                </patternFill>
              </fill>
            </x14:dxf>
          </x14:cfRule>
          <x14:cfRule type="containsText" priority="6990" operator="containsText" id="{9D95EA85-9AC7-4B13-BE0E-055CD267E393}">
            <xm:f>NOT(ISERROR(SEARCH('Listados Datos'!$P$7,Y414)))</xm:f>
            <xm:f>'Listados Datos'!$P$7</xm:f>
            <x14:dxf>
              <fill>
                <patternFill>
                  <bgColor rgb="FFFF0000"/>
                </patternFill>
              </fill>
            </x14:dxf>
          </x14:cfRule>
          <xm:sqref>Y414:Y415</xm:sqref>
        </x14:conditionalFormatting>
        <x14:conditionalFormatting xmlns:xm="http://schemas.microsoft.com/office/excel/2006/main">
          <x14:cfRule type="containsText" priority="6958" operator="containsText" id="{B52D775A-34BD-4F9B-95EC-7E903610B71A}">
            <xm:f>NOT(ISERROR(SEARCH('Listados Datos'!$T$3,AW415)))</xm:f>
            <xm:f>'Listados Datos'!$T$3</xm:f>
            <x14:dxf>
              <fill>
                <patternFill patternType="solid">
                  <bgColor rgb="FFC00000"/>
                </patternFill>
              </fill>
            </x14:dxf>
          </x14:cfRule>
          <x14:cfRule type="containsText" priority="6959" operator="containsText" id="{714128F9-3698-425B-B945-6EC1616F54DF}">
            <xm:f>NOT(ISERROR(SEARCH('Listados Datos'!$T$4,AW415)))</xm:f>
            <xm:f>'Listados Datos'!$T$4</xm:f>
            <x14:dxf>
              <font>
                <b/>
                <i val="0"/>
                <color theme="0"/>
              </font>
              <fill>
                <patternFill>
                  <bgColor rgb="FFE26B0A"/>
                </patternFill>
              </fill>
            </x14:dxf>
          </x14:cfRule>
          <x14:cfRule type="containsText" priority="6960" operator="containsText" id="{DC9B0640-8626-415A-AF52-32151D3D4583}">
            <xm:f>NOT(ISERROR(SEARCH('Listados Datos'!$T$5,AW415)))</xm:f>
            <xm:f>'Listados Datos'!$T$5</xm:f>
            <x14:dxf>
              <font>
                <b/>
                <i val="0"/>
                <color auto="1"/>
              </font>
              <fill>
                <patternFill>
                  <bgColor rgb="FFFFFF00"/>
                </patternFill>
              </fill>
            </x14:dxf>
          </x14:cfRule>
          <x14:cfRule type="containsText" priority="6961" operator="containsText" id="{F5699390-E350-4981-9C04-A2E11F99B6EC}">
            <xm:f>NOT(ISERROR(SEARCH('Listados Datos'!$T$6,AW415)))</xm:f>
            <xm:f>'Listados Datos'!$T$6</xm:f>
            <x14:dxf>
              <font>
                <b/>
                <i val="0"/>
              </font>
              <fill>
                <patternFill>
                  <bgColor rgb="FF92D050"/>
                </patternFill>
              </fill>
            </x14:dxf>
          </x14:cfRule>
          <xm:sqref>AW415</xm:sqref>
        </x14:conditionalFormatting>
        <x14:conditionalFormatting xmlns:xm="http://schemas.microsoft.com/office/excel/2006/main">
          <x14:cfRule type="containsText" priority="6878" operator="containsText" id="{65FE791C-F29C-49DC-9601-8F57DC96307E}">
            <xm:f>NOT(ISERROR(SEARCH('Listados Datos'!$T$3,AW411)))</xm:f>
            <xm:f>'Listados Datos'!$T$3</xm:f>
            <x14:dxf>
              <fill>
                <patternFill patternType="solid">
                  <bgColor rgb="FFC00000"/>
                </patternFill>
              </fill>
            </x14:dxf>
          </x14:cfRule>
          <x14:cfRule type="containsText" priority="6879" operator="containsText" id="{EB026E59-A325-4B3B-99FF-7D6FBE5A75B8}">
            <xm:f>NOT(ISERROR(SEARCH('Listados Datos'!$T$4,AW411)))</xm:f>
            <xm:f>'Listados Datos'!$T$4</xm:f>
            <x14:dxf>
              <font>
                <b/>
                <i val="0"/>
                <color theme="0"/>
              </font>
              <fill>
                <patternFill>
                  <bgColor rgb="FFE26B0A"/>
                </patternFill>
              </fill>
            </x14:dxf>
          </x14:cfRule>
          <x14:cfRule type="containsText" priority="6880" operator="containsText" id="{A8720838-5AD5-461A-97F0-E8F2118B126C}">
            <xm:f>NOT(ISERROR(SEARCH('Listados Datos'!$T$5,AW411)))</xm:f>
            <xm:f>'Listados Datos'!$T$5</xm:f>
            <x14:dxf>
              <font>
                <b/>
                <i val="0"/>
                <color auto="1"/>
              </font>
              <fill>
                <patternFill>
                  <bgColor rgb="FFFFFF00"/>
                </patternFill>
              </fill>
            </x14:dxf>
          </x14:cfRule>
          <x14:cfRule type="containsText" priority="6881" operator="containsText" id="{6166D72E-2C39-41E4-BA03-500CE10433F7}">
            <xm:f>NOT(ISERROR(SEARCH('Listados Datos'!$T$6,AW411)))</xm:f>
            <xm:f>'Listados Datos'!$T$6</xm:f>
            <x14:dxf>
              <font>
                <b/>
                <i val="0"/>
              </font>
              <fill>
                <patternFill>
                  <bgColor rgb="FF92D050"/>
                </patternFill>
              </fill>
            </x14:dxf>
          </x14:cfRule>
          <xm:sqref>AW411</xm:sqref>
        </x14:conditionalFormatting>
        <x14:conditionalFormatting xmlns:xm="http://schemas.microsoft.com/office/excel/2006/main">
          <x14:cfRule type="containsText" priority="6868" operator="containsText" id="{D4C9A106-47AA-4D49-B666-494456466B1E}">
            <xm:f>NOT(ISERROR(SEARCH('Listados Datos'!$P$3,AU411)))</xm:f>
            <xm:f>'Listados Datos'!$P$3</xm:f>
            <x14:dxf>
              <fill>
                <patternFill>
                  <bgColor rgb="FF99CC00"/>
                </patternFill>
              </fill>
            </x14:dxf>
          </x14:cfRule>
          <x14:cfRule type="containsText" priority="6869" operator="containsText" id="{3058063D-7577-4162-BC28-AA7AE4190E7B}">
            <xm:f>NOT(ISERROR(SEARCH('Listados Datos'!$P$4,AU411)))</xm:f>
            <xm:f>'Listados Datos'!$P$4</xm:f>
            <x14:dxf>
              <fill>
                <patternFill>
                  <bgColor rgb="FF33CC33"/>
                </patternFill>
              </fill>
            </x14:dxf>
          </x14:cfRule>
          <x14:cfRule type="containsText" priority="6870" operator="containsText" id="{D23DE2DB-6BFE-4714-831B-606D17136F78}">
            <xm:f>NOT(ISERROR(SEARCH('Listados Datos'!$P$5,AU411)))</xm:f>
            <xm:f>'Listados Datos'!$P$5</xm:f>
            <x14:dxf>
              <fill>
                <patternFill>
                  <bgColor rgb="FFFFFF00"/>
                </patternFill>
              </fill>
            </x14:dxf>
          </x14:cfRule>
          <x14:cfRule type="containsText" priority="6871" operator="containsText" id="{C380F752-063D-4B19-AE82-320EFDC928DB}">
            <xm:f>NOT(ISERROR(SEARCH('Listados Datos'!$P$6,AU411)))</xm:f>
            <xm:f>'Listados Datos'!$P$6</xm:f>
            <x14:dxf>
              <fill>
                <patternFill>
                  <bgColor rgb="FFFFC000"/>
                </patternFill>
              </fill>
            </x14:dxf>
          </x14:cfRule>
          <x14:cfRule type="containsText" priority="6872" operator="containsText" id="{499008E0-6B08-4C48-9C9F-1E27B478A419}">
            <xm:f>NOT(ISERROR(SEARCH('Listados Datos'!$P$7,AU411)))</xm:f>
            <xm:f>'Listados Datos'!$P$7</xm:f>
            <x14:dxf>
              <fill>
                <patternFill>
                  <bgColor rgb="FFFF0000"/>
                </patternFill>
              </fill>
            </x14:dxf>
          </x14:cfRule>
          <xm:sqref>AU411</xm:sqref>
        </x14:conditionalFormatting>
        <x14:conditionalFormatting xmlns:xm="http://schemas.microsoft.com/office/excel/2006/main">
          <x14:cfRule type="containsText" priority="6836" operator="containsText" id="{BB040EA1-8C10-4346-84BE-73679A8695EF}">
            <xm:f>NOT(ISERROR(SEARCH('Listados Datos'!$T$3,AW408)))</xm:f>
            <xm:f>'Listados Datos'!$T$3</xm:f>
            <x14:dxf>
              <fill>
                <patternFill patternType="solid">
                  <bgColor rgb="FFC00000"/>
                </patternFill>
              </fill>
            </x14:dxf>
          </x14:cfRule>
          <x14:cfRule type="containsText" priority="6837" operator="containsText" id="{41829A3D-C0D6-4D9A-A85F-C3377E2938C2}">
            <xm:f>NOT(ISERROR(SEARCH('Listados Datos'!$T$4,AW408)))</xm:f>
            <xm:f>'Listados Datos'!$T$4</xm:f>
            <x14:dxf>
              <font>
                <b/>
                <i val="0"/>
                <color theme="0"/>
              </font>
              <fill>
                <patternFill>
                  <bgColor rgb="FFE26B0A"/>
                </patternFill>
              </fill>
            </x14:dxf>
          </x14:cfRule>
          <x14:cfRule type="containsText" priority="6838" operator="containsText" id="{8F553B51-53B4-447C-A8E7-073BB217C23D}">
            <xm:f>NOT(ISERROR(SEARCH('Listados Datos'!$T$5,AW408)))</xm:f>
            <xm:f>'Listados Datos'!$T$5</xm:f>
            <x14:dxf>
              <font>
                <b/>
                <i val="0"/>
                <color auto="1"/>
              </font>
              <fill>
                <patternFill>
                  <bgColor rgb="FFFFFF00"/>
                </patternFill>
              </fill>
            </x14:dxf>
          </x14:cfRule>
          <x14:cfRule type="containsText" priority="6839" operator="containsText" id="{FA97B0C8-9521-46E7-B9AE-16079E422018}">
            <xm:f>NOT(ISERROR(SEARCH('Listados Datos'!$T$6,AW408)))</xm:f>
            <xm:f>'Listados Datos'!$T$6</xm:f>
            <x14:dxf>
              <font>
                <b/>
                <i val="0"/>
              </font>
              <fill>
                <patternFill>
                  <bgColor rgb="FF92D050"/>
                </patternFill>
              </fill>
            </x14:dxf>
          </x14:cfRule>
          <xm:sqref>AW408</xm:sqref>
        </x14:conditionalFormatting>
        <x14:conditionalFormatting xmlns:xm="http://schemas.microsoft.com/office/excel/2006/main">
          <x14:cfRule type="containsText" priority="6826" operator="containsText" id="{4DA6DB71-9F24-4A22-961B-46F1F30392E6}">
            <xm:f>NOT(ISERROR(SEARCH('Listados Datos'!$P$3,AU408)))</xm:f>
            <xm:f>'Listados Datos'!$P$3</xm:f>
            <x14:dxf>
              <fill>
                <patternFill>
                  <bgColor rgb="FF99CC00"/>
                </patternFill>
              </fill>
            </x14:dxf>
          </x14:cfRule>
          <x14:cfRule type="containsText" priority="6827" operator="containsText" id="{00F02CB7-4CBF-4E8F-BC8F-777E5E517C4B}">
            <xm:f>NOT(ISERROR(SEARCH('Listados Datos'!$P$4,AU408)))</xm:f>
            <xm:f>'Listados Datos'!$P$4</xm:f>
            <x14:dxf>
              <fill>
                <patternFill>
                  <bgColor rgb="FF33CC33"/>
                </patternFill>
              </fill>
            </x14:dxf>
          </x14:cfRule>
          <x14:cfRule type="containsText" priority="6828" operator="containsText" id="{058928EC-78FE-45D1-9599-2B0BF7816FB3}">
            <xm:f>NOT(ISERROR(SEARCH('Listados Datos'!$P$5,AU408)))</xm:f>
            <xm:f>'Listados Datos'!$P$5</xm:f>
            <x14:dxf>
              <fill>
                <patternFill>
                  <bgColor rgb="FFFFFF00"/>
                </patternFill>
              </fill>
            </x14:dxf>
          </x14:cfRule>
          <x14:cfRule type="containsText" priority="6829" operator="containsText" id="{499458A2-DB1D-4974-BE9D-7161094E6364}">
            <xm:f>NOT(ISERROR(SEARCH('Listados Datos'!$P$6,AU408)))</xm:f>
            <xm:f>'Listados Datos'!$P$6</xm:f>
            <x14:dxf>
              <fill>
                <patternFill>
                  <bgColor rgb="FFFFC000"/>
                </patternFill>
              </fill>
            </x14:dxf>
          </x14:cfRule>
          <x14:cfRule type="containsText" priority="6830" operator="containsText" id="{0EDAAFEA-94B8-4763-BDAF-6985E1090020}">
            <xm:f>NOT(ISERROR(SEARCH('Listados Datos'!$P$7,AU408)))</xm:f>
            <xm:f>'Listados Datos'!$P$7</xm:f>
            <x14:dxf>
              <fill>
                <patternFill>
                  <bgColor rgb="FFFF0000"/>
                </patternFill>
              </fill>
            </x14:dxf>
          </x14:cfRule>
          <xm:sqref>AU408</xm:sqref>
        </x14:conditionalFormatting>
        <x14:conditionalFormatting xmlns:xm="http://schemas.microsoft.com/office/excel/2006/main">
          <x14:cfRule type="containsText" priority="6812" operator="containsText" id="{CD249BEE-B996-4506-813E-E2AE623299E5}">
            <xm:f>NOT(ISERROR(SEARCH('Listados Datos'!$P$3,AU409)))</xm:f>
            <xm:f>'Listados Datos'!$P$3</xm:f>
            <x14:dxf>
              <fill>
                <patternFill>
                  <bgColor rgb="FF99CC00"/>
                </patternFill>
              </fill>
            </x14:dxf>
          </x14:cfRule>
          <x14:cfRule type="containsText" priority="6813" operator="containsText" id="{3BBCFE4E-39E7-41B2-AAB6-B486CA770803}">
            <xm:f>NOT(ISERROR(SEARCH('Listados Datos'!$P$4,AU409)))</xm:f>
            <xm:f>'Listados Datos'!$P$4</xm:f>
            <x14:dxf>
              <fill>
                <patternFill>
                  <bgColor rgb="FF33CC33"/>
                </patternFill>
              </fill>
            </x14:dxf>
          </x14:cfRule>
          <x14:cfRule type="containsText" priority="6814" operator="containsText" id="{A4C67576-791C-4614-B295-C313A66D6592}">
            <xm:f>NOT(ISERROR(SEARCH('Listados Datos'!$P$5,AU409)))</xm:f>
            <xm:f>'Listados Datos'!$P$5</xm:f>
            <x14:dxf>
              <fill>
                <patternFill>
                  <bgColor rgb="FFFFFF00"/>
                </patternFill>
              </fill>
            </x14:dxf>
          </x14:cfRule>
          <x14:cfRule type="containsText" priority="6815" operator="containsText" id="{36CCE4ED-E487-4795-87AB-94A90E25D733}">
            <xm:f>NOT(ISERROR(SEARCH('Listados Datos'!$P$6,AU409)))</xm:f>
            <xm:f>'Listados Datos'!$P$6</xm:f>
            <x14:dxf>
              <fill>
                <patternFill>
                  <bgColor rgb="FFFFC000"/>
                </patternFill>
              </fill>
            </x14:dxf>
          </x14:cfRule>
          <x14:cfRule type="containsText" priority="6816" operator="containsText" id="{489C0D35-8983-456F-BC68-422B3A6BC1E2}">
            <xm:f>NOT(ISERROR(SEARCH('Listados Datos'!$P$7,AU409)))</xm:f>
            <xm:f>'Listados Datos'!$P$7</xm:f>
            <x14:dxf>
              <fill>
                <patternFill>
                  <bgColor rgb="FFFF0000"/>
                </patternFill>
              </fill>
            </x14:dxf>
          </x14:cfRule>
          <xm:sqref>AU409</xm:sqref>
        </x14:conditionalFormatting>
        <x14:conditionalFormatting xmlns:xm="http://schemas.microsoft.com/office/excel/2006/main">
          <x14:cfRule type="containsText" priority="6944" operator="containsText" id="{324474B7-2FE0-46BE-A256-E0679B17777F}">
            <xm:f>NOT(ISERROR(SEARCH('Listados Datos'!$T$3,AE406)))</xm:f>
            <xm:f>'Listados Datos'!$T$3</xm:f>
            <x14:dxf>
              <fill>
                <patternFill patternType="solid">
                  <bgColor rgb="FFC00000"/>
                </patternFill>
              </fill>
            </x14:dxf>
          </x14:cfRule>
          <x14:cfRule type="containsText" priority="6945" operator="containsText" id="{CD25C9EC-AFAA-4780-BD2F-B0E6E3E289C2}">
            <xm:f>NOT(ISERROR(SEARCH('Listados Datos'!$T$4,AE406)))</xm:f>
            <xm:f>'Listados Datos'!$T$4</xm:f>
            <x14:dxf>
              <font>
                <b/>
                <i val="0"/>
                <color theme="0"/>
              </font>
              <fill>
                <patternFill>
                  <bgColor rgb="FFE26B0A"/>
                </patternFill>
              </fill>
            </x14:dxf>
          </x14:cfRule>
          <x14:cfRule type="containsText" priority="6946" operator="containsText" id="{C83740EF-F7FF-45B4-872C-4B1F573CAE78}">
            <xm:f>NOT(ISERROR(SEARCH('Listados Datos'!$T$5,AE406)))</xm:f>
            <xm:f>'Listados Datos'!$T$5</xm:f>
            <x14:dxf>
              <font>
                <b/>
                <i val="0"/>
                <color auto="1"/>
              </font>
              <fill>
                <patternFill>
                  <bgColor rgb="FFFFFF00"/>
                </patternFill>
              </fill>
            </x14:dxf>
          </x14:cfRule>
          <x14:cfRule type="containsText" priority="6947" operator="containsText" id="{77AEE6D3-7617-463B-8E90-D269A2D5A953}">
            <xm:f>NOT(ISERROR(SEARCH('Listados Datos'!$T$6,AE406)))</xm:f>
            <xm:f>'Listados Datos'!$T$6</xm:f>
            <x14:dxf>
              <font>
                <b/>
                <i val="0"/>
              </font>
              <fill>
                <patternFill>
                  <bgColor rgb="FF92D050"/>
                </patternFill>
              </fill>
            </x14:dxf>
          </x14:cfRule>
          <xm:sqref>AE406:AF407 AE411:AF411</xm:sqref>
        </x14:conditionalFormatting>
        <x14:conditionalFormatting xmlns:xm="http://schemas.microsoft.com/office/excel/2006/main">
          <x14:cfRule type="containsText" priority="6940" operator="containsText" id="{C3BAFD9B-DECC-45DF-8FD4-9C1C8CC38615}">
            <xm:f>NOT(ISERROR(SEARCH('Listados Datos'!$T$3,AA406)))</xm:f>
            <xm:f>'Listados Datos'!$T$3</xm:f>
            <x14:dxf>
              <fill>
                <patternFill patternType="solid">
                  <bgColor rgb="FFC00000"/>
                </patternFill>
              </fill>
            </x14:dxf>
          </x14:cfRule>
          <x14:cfRule type="containsText" priority="6941" operator="containsText" id="{5F5B2EDA-AF4C-4CB9-AD5D-45BAD49030F8}">
            <xm:f>NOT(ISERROR(SEARCH('Listados Datos'!$T$4,AA406)))</xm:f>
            <xm:f>'Listados Datos'!$T$4</xm:f>
            <x14:dxf>
              <font>
                <b/>
                <i val="0"/>
                <color theme="0"/>
              </font>
              <fill>
                <patternFill>
                  <bgColor rgb="FFE26B0A"/>
                </patternFill>
              </fill>
            </x14:dxf>
          </x14:cfRule>
          <x14:cfRule type="containsText" priority="6942" operator="containsText" id="{B4A25AB3-96A9-468F-B6B0-38A706E706A2}">
            <xm:f>NOT(ISERROR(SEARCH('Listados Datos'!$T$5,AA406)))</xm:f>
            <xm:f>'Listados Datos'!$T$5</xm:f>
            <x14:dxf>
              <font>
                <b/>
                <i val="0"/>
                <color auto="1"/>
              </font>
              <fill>
                <patternFill>
                  <bgColor rgb="FFFFFF00"/>
                </patternFill>
              </fill>
            </x14:dxf>
          </x14:cfRule>
          <x14:cfRule type="containsText" priority="6943" operator="containsText" id="{4FDD2795-1561-45EE-811B-B0B6F2B6571A}">
            <xm:f>NOT(ISERROR(SEARCH('Listados Datos'!$T$6,AA406)))</xm:f>
            <xm:f>'Listados Datos'!$T$6</xm:f>
            <x14:dxf>
              <font>
                <b/>
                <i val="0"/>
              </font>
              <fill>
                <patternFill>
                  <bgColor rgb="FF92D050"/>
                </patternFill>
              </fill>
            </x14:dxf>
          </x14:cfRule>
          <xm:sqref>AA406:AA407</xm:sqref>
        </x14:conditionalFormatting>
        <x14:conditionalFormatting xmlns:xm="http://schemas.microsoft.com/office/excel/2006/main">
          <x14:cfRule type="containsText" priority="6930" operator="containsText" id="{1F965281-227B-4849-A8ED-99A61E4908F4}">
            <xm:f>NOT(ISERROR(SEARCH('Listados Datos'!$P$3,Y406)))</xm:f>
            <xm:f>'Listados Datos'!$P$3</xm:f>
            <x14:dxf>
              <fill>
                <patternFill>
                  <bgColor rgb="FF99CC00"/>
                </patternFill>
              </fill>
            </x14:dxf>
          </x14:cfRule>
          <x14:cfRule type="containsText" priority="6931" operator="containsText" id="{E6961F01-EF27-4D8B-9643-28CA9FF8F7B3}">
            <xm:f>NOT(ISERROR(SEARCH('Listados Datos'!$P$4,Y406)))</xm:f>
            <xm:f>'Listados Datos'!$P$4</xm:f>
            <x14:dxf>
              <fill>
                <patternFill>
                  <bgColor rgb="FF33CC33"/>
                </patternFill>
              </fill>
            </x14:dxf>
          </x14:cfRule>
          <x14:cfRule type="containsText" priority="6932" operator="containsText" id="{5E419463-8DEC-4B77-AB8E-984194E8073D}">
            <xm:f>NOT(ISERROR(SEARCH('Listados Datos'!$P$5,Y406)))</xm:f>
            <xm:f>'Listados Datos'!$P$5</xm:f>
            <x14:dxf>
              <fill>
                <patternFill>
                  <bgColor rgb="FFFFFF00"/>
                </patternFill>
              </fill>
            </x14:dxf>
          </x14:cfRule>
          <x14:cfRule type="containsText" priority="6933" operator="containsText" id="{76BAA74E-FD0F-4F7A-B55A-BB08469EF718}">
            <xm:f>NOT(ISERROR(SEARCH('Listados Datos'!$P$6,Y406)))</xm:f>
            <xm:f>'Listados Datos'!$P$6</xm:f>
            <x14:dxf>
              <fill>
                <patternFill>
                  <bgColor rgb="FFFFC000"/>
                </patternFill>
              </fill>
            </x14:dxf>
          </x14:cfRule>
          <x14:cfRule type="containsText" priority="6934" operator="containsText" id="{9EC65521-35AC-484D-9BC9-51A0EA426F57}">
            <xm:f>NOT(ISERROR(SEARCH('Listados Datos'!$P$7,Y406)))</xm:f>
            <xm:f>'Listados Datos'!$P$7</xm:f>
            <x14:dxf>
              <fill>
                <patternFill>
                  <bgColor rgb="FFFF0000"/>
                </patternFill>
              </fill>
            </x14:dxf>
          </x14:cfRule>
          <xm:sqref>Y406:Y407</xm:sqref>
        </x14:conditionalFormatting>
        <x14:conditionalFormatting xmlns:xm="http://schemas.microsoft.com/office/excel/2006/main">
          <x14:cfRule type="containsText" priority="6906" operator="containsText" id="{D0529817-C1DB-4F5E-9D99-2AFFF6D5F730}">
            <xm:f>NOT(ISERROR(SEARCH('Listados Datos'!$T$3,AW406)))</xm:f>
            <xm:f>'Listados Datos'!$T$3</xm:f>
            <x14:dxf>
              <fill>
                <patternFill patternType="solid">
                  <bgColor rgb="FFC00000"/>
                </patternFill>
              </fill>
            </x14:dxf>
          </x14:cfRule>
          <x14:cfRule type="containsText" priority="6907" operator="containsText" id="{7AA7198A-D1E5-4B3E-9448-D31513DC9F8D}">
            <xm:f>NOT(ISERROR(SEARCH('Listados Datos'!$T$4,AW406)))</xm:f>
            <xm:f>'Listados Datos'!$T$4</xm:f>
            <x14:dxf>
              <font>
                <b/>
                <i val="0"/>
                <color theme="0"/>
              </font>
              <fill>
                <patternFill>
                  <bgColor rgb="FFE26B0A"/>
                </patternFill>
              </fill>
            </x14:dxf>
          </x14:cfRule>
          <x14:cfRule type="containsText" priority="6908" operator="containsText" id="{0349B4E7-55CE-4B4F-8642-DC612D33226F}">
            <xm:f>NOT(ISERROR(SEARCH('Listados Datos'!$T$5,AW406)))</xm:f>
            <xm:f>'Listados Datos'!$T$5</xm:f>
            <x14:dxf>
              <font>
                <b/>
                <i val="0"/>
                <color auto="1"/>
              </font>
              <fill>
                <patternFill>
                  <bgColor rgb="FFFFFF00"/>
                </patternFill>
              </fill>
            </x14:dxf>
          </x14:cfRule>
          <x14:cfRule type="containsText" priority="6909" operator="containsText" id="{A6CCC520-0590-4DA7-8E33-6EDE8A4EA689}">
            <xm:f>NOT(ISERROR(SEARCH('Listados Datos'!$T$6,AW406)))</xm:f>
            <xm:f>'Listados Datos'!$T$6</xm:f>
            <x14:dxf>
              <font>
                <b/>
                <i val="0"/>
              </font>
              <fill>
                <patternFill>
                  <bgColor rgb="FF92D050"/>
                </patternFill>
              </fill>
            </x14:dxf>
          </x14:cfRule>
          <xm:sqref>AW406</xm:sqref>
        </x14:conditionalFormatting>
        <x14:conditionalFormatting xmlns:xm="http://schemas.microsoft.com/office/excel/2006/main">
          <x14:cfRule type="containsText" priority="6896" operator="containsText" id="{2DED347A-BD91-4D97-83B2-E7597DF6E004}">
            <xm:f>NOT(ISERROR(SEARCH('Listados Datos'!$P$3,AU406)))</xm:f>
            <xm:f>'Listados Datos'!$P$3</xm:f>
            <x14:dxf>
              <fill>
                <patternFill>
                  <bgColor rgb="FF99CC00"/>
                </patternFill>
              </fill>
            </x14:dxf>
          </x14:cfRule>
          <x14:cfRule type="containsText" priority="6897" operator="containsText" id="{0911E161-6C85-4A8E-AA6C-2232858C8BD6}">
            <xm:f>NOT(ISERROR(SEARCH('Listados Datos'!$P$4,AU406)))</xm:f>
            <xm:f>'Listados Datos'!$P$4</xm:f>
            <x14:dxf>
              <fill>
                <patternFill>
                  <bgColor rgb="FF33CC33"/>
                </patternFill>
              </fill>
            </x14:dxf>
          </x14:cfRule>
          <x14:cfRule type="containsText" priority="6898" operator="containsText" id="{22B9D953-1190-4484-993E-F7E5C02DA768}">
            <xm:f>NOT(ISERROR(SEARCH('Listados Datos'!$P$5,AU406)))</xm:f>
            <xm:f>'Listados Datos'!$P$5</xm:f>
            <x14:dxf>
              <fill>
                <patternFill>
                  <bgColor rgb="FFFFFF00"/>
                </patternFill>
              </fill>
            </x14:dxf>
          </x14:cfRule>
          <x14:cfRule type="containsText" priority="6899" operator="containsText" id="{37967ED0-4248-486C-AF14-C73BB77B18BD}">
            <xm:f>NOT(ISERROR(SEARCH('Listados Datos'!$P$6,AU406)))</xm:f>
            <xm:f>'Listados Datos'!$P$6</xm:f>
            <x14:dxf>
              <fill>
                <patternFill>
                  <bgColor rgb="FFFFC000"/>
                </patternFill>
              </fill>
            </x14:dxf>
          </x14:cfRule>
          <x14:cfRule type="containsText" priority="6900" operator="containsText" id="{21B666FA-7AD8-42EA-9606-4746F28E4832}">
            <xm:f>NOT(ISERROR(SEARCH('Listados Datos'!$P$7,AU406)))</xm:f>
            <xm:f>'Listados Datos'!$P$7</xm:f>
            <x14:dxf>
              <fill>
                <patternFill>
                  <bgColor rgb="FFFF0000"/>
                </patternFill>
              </fill>
            </x14:dxf>
          </x14:cfRule>
          <xm:sqref>AU406</xm:sqref>
        </x14:conditionalFormatting>
        <x14:conditionalFormatting xmlns:xm="http://schemas.microsoft.com/office/excel/2006/main">
          <x14:cfRule type="containsText" priority="6892" operator="containsText" id="{6B60E201-A7AC-452A-A36A-B0FF9EF523DD}">
            <xm:f>NOT(ISERROR(SEARCH('Listados Datos'!$T$3,AW407)))</xm:f>
            <xm:f>'Listados Datos'!$T$3</xm:f>
            <x14:dxf>
              <fill>
                <patternFill patternType="solid">
                  <bgColor rgb="FFC00000"/>
                </patternFill>
              </fill>
            </x14:dxf>
          </x14:cfRule>
          <x14:cfRule type="containsText" priority="6893" operator="containsText" id="{8F143F91-DD34-4A2F-A42E-3BA5F17B81EC}">
            <xm:f>NOT(ISERROR(SEARCH('Listados Datos'!$T$4,AW407)))</xm:f>
            <xm:f>'Listados Datos'!$T$4</xm:f>
            <x14:dxf>
              <font>
                <b/>
                <i val="0"/>
                <color theme="0"/>
              </font>
              <fill>
                <patternFill>
                  <bgColor rgb="FFE26B0A"/>
                </patternFill>
              </fill>
            </x14:dxf>
          </x14:cfRule>
          <x14:cfRule type="containsText" priority="6894" operator="containsText" id="{0C3FC5BB-5E34-436F-88B9-9D16E412ACEA}">
            <xm:f>NOT(ISERROR(SEARCH('Listados Datos'!$T$5,AW407)))</xm:f>
            <xm:f>'Listados Datos'!$T$5</xm:f>
            <x14:dxf>
              <font>
                <b/>
                <i val="0"/>
                <color auto="1"/>
              </font>
              <fill>
                <patternFill>
                  <bgColor rgb="FFFFFF00"/>
                </patternFill>
              </fill>
            </x14:dxf>
          </x14:cfRule>
          <x14:cfRule type="containsText" priority="6895" operator="containsText" id="{81D1A968-61B2-44CD-B841-26F0B7E542DE}">
            <xm:f>NOT(ISERROR(SEARCH('Listados Datos'!$T$6,AW407)))</xm:f>
            <xm:f>'Listados Datos'!$T$6</xm:f>
            <x14:dxf>
              <font>
                <b/>
                <i val="0"/>
              </font>
              <fill>
                <patternFill>
                  <bgColor rgb="FF92D050"/>
                </patternFill>
              </fill>
            </x14:dxf>
          </x14:cfRule>
          <xm:sqref>AW407</xm:sqref>
        </x14:conditionalFormatting>
        <x14:conditionalFormatting xmlns:xm="http://schemas.microsoft.com/office/excel/2006/main">
          <x14:cfRule type="containsText" priority="6882" operator="containsText" id="{01E552AF-6F89-4C88-9AD1-8F30753382CD}">
            <xm:f>NOT(ISERROR(SEARCH('Listados Datos'!$P$3,AU407)))</xm:f>
            <xm:f>'Listados Datos'!$P$3</xm:f>
            <x14:dxf>
              <fill>
                <patternFill>
                  <bgColor rgb="FF99CC00"/>
                </patternFill>
              </fill>
            </x14:dxf>
          </x14:cfRule>
          <x14:cfRule type="containsText" priority="6883" operator="containsText" id="{B69143B1-775A-4690-A690-36A520561F89}">
            <xm:f>NOT(ISERROR(SEARCH('Listados Datos'!$P$4,AU407)))</xm:f>
            <xm:f>'Listados Datos'!$P$4</xm:f>
            <x14:dxf>
              <fill>
                <patternFill>
                  <bgColor rgb="FF33CC33"/>
                </patternFill>
              </fill>
            </x14:dxf>
          </x14:cfRule>
          <x14:cfRule type="containsText" priority="6884" operator="containsText" id="{C3DF4C71-BF99-4997-91B3-E9043573CC85}">
            <xm:f>NOT(ISERROR(SEARCH('Listados Datos'!$P$5,AU407)))</xm:f>
            <xm:f>'Listados Datos'!$P$5</xm:f>
            <x14:dxf>
              <fill>
                <patternFill>
                  <bgColor rgb="FFFFFF00"/>
                </patternFill>
              </fill>
            </x14:dxf>
          </x14:cfRule>
          <x14:cfRule type="containsText" priority="6885" operator="containsText" id="{9877A621-39FE-459D-A77D-6BB4A7CD7A10}">
            <xm:f>NOT(ISERROR(SEARCH('Listados Datos'!$P$6,AU407)))</xm:f>
            <xm:f>'Listados Datos'!$P$6</xm:f>
            <x14:dxf>
              <fill>
                <patternFill>
                  <bgColor rgb="FFFFC000"/>
                </patternFill>
              </fill>
            </x14:dxf>
          </x14:cfRule>
          <x14:cfRule type="containsText" priority="6886" operator="containsText" id="{53B1A92D-CA17-4475-979B-716C9E6C5C78}">
            <xm:f>NOT(ISERROR(SEARCH('Listados Datos'!$P$7,AU407)))</xm:f>
            <xm:f>'Listados Datos'!$P$7</xm:f>
            <x14:dxf>
              <fill>
                <patternFill>
                  <bgColor rgb="FFFF0000"/>
                </patternFill>
              </fill>
            </x14:dxf>
          </x14:cfRule>
          <xm:sqref>AU407</xm:sqref>
        </x14:conditionalFormatting>
        <x14:conditionalFormatting xmlns:xm="http://schemas.microsoft.com/office/excel/2006/main">
          <x14:cfRule type="containsText" priority="6864" operator="containsText" id="{2A099EC7-483C-4497-B7BA-1C25D8A4B4C1}">
            <xm:f>NOT(ISERROR(SEARCH('Listados Datos'!$T$3,AE408)))</xm:f>
            <xm:f>'Listados Datos'!$T$3</xm:f>
            <x14:dxf>
              <fill>
                <patternFill patternType="solid">
                  <bgColor rgb="FFC00000"/>
                </patternFill>
              </fill>
            </x14:dxf>
          </x14:cfRule>
          <x14:cfRule type="containsText" priority="6865" operator="containsText" id="{AE9B9F6E-1E55-41DB-8E30-7E52D41E1BEE}">
            <xm:f>NOT(ISERROR(SEARCH('Listados Datos'!$T$4,AE408)))</xm:f>
            <xm:f>'Listados Datos'!$T$4</xm:f>
            <x14:dxf>
              <font>
                <b/>
                <i val="0"/>
                <color theme="0"/>
              </font>
              <fill>
                <patternFill>
                  <bgColor rgb="FFE26B0A"/>
                </patternFill>
              </fill>
            </x14:dxf>
          </x14:cfRule>
          <x14:cfRule type="containsText" priority="6866" operator="containsText" id="{23C8FBE4-8F06-4156-AA75-E056B47D3760}">
            <xm:f>NOT(ISERROR(SEARCH('Listados Datos'!$T$5,AE408)))</xm:f>
            <xm:f>'Listados Datos'!$T$5</xm:f>
            <x14:dxf>
              <font>
                <b/>
                <i val="0"/>
                <color auto="1"/>
              </font>
              <fill>
                <patternFill>
                  <bgColor rgb="FFFFFF00"/>
                </patternFill>
              </fill>
            </x14:dxf>
          </x14:cfRule>
          <x14:cfRule type="containsText" priority="6867" operator="containsText" id="{FD0B7A12-B434-4F93-B233-043733F96C7F}">
            <xm:f>NOT(ISERROR(SEARCH('Listados Datos'!$T$6,AE408)))</xm:f>
            <xm:f>'Listados Datos'!$T$6</xm:f>
            <x14:dxf>
              <font>
                <b/>
                <i val="0"/>
              </font>
              <fill>
                <patternFill>
                  <bgColor rgb="FF92D050"/>
                </patternFill>
              </fill>
            </x14:dxf>
          </x14:cfRule>
          <xm:sqref>AE408:AF409</xm:sqref>
        </x14:conditionalFormatting>
        <x14:conditionalFormatting xmlns:xm="http://schemas.microsoft.com/office/excel/2006/main">
          <x14:cfRule type="containsText" priority="6860" operator="containsText" id="{BC64CE34-04E3-424B-B85B-308037517CD5}">
            <xm:f>NOT(ISERROR(SEARCH('Listados Datos'!$T$3,AA408)))</xm:f>
            <xm:f>'Listados Datos'!$T$3</xm:f>
            <x14:dxf>
              <fill>
                <patternFill patternType="solid">
                  <bgColor rgb="FFC00000"/>
                </patternFill>
              </fill>
            </x14:dxf>
          </x14:cfRule>
          <x14:cfRule type="containsText" priority="6861" operator="containsText" id="{EB9BFACF-2B86-472E-8B03-9A95B2E8F902}">
            <xm:f>NOT(ISERROR(SEARCH('Listados Datos'!$T$4,AA408)))</xm:f>
            <xm:f>'Listados Datos'!$T$4</xm:f>
            <x14:dxf>
              <font>
                <b/>
                <i val="0"/>
                <color theme="0"/>
              </font>
              <fill>
                <patternFill>
                  <bgColor rgb="FFE26B0A"/>
                </patternFill>
              </fill>
            </x14:dxf>
          </x14:cfRule>
          <x14:cfRule type="containsText" priority="6862" operator="containsText" id="{C064FD37-F7F8-4D11-BC84-55A4889C793A}">
            <xm:f>NOT(ISERROR(SEARCH('Listados Datos'!$T$5,AA408)))</xm:f>
            <xm:f>'Listados Datos'!$T$5</xm:f>
            <x14:dxf>
              <font>
                <b/>
                <i val="0"/>
                <color auto="1"/>
              </font>
              <fill>
                <patternFill>
                  <bgColor rgb="FFFFFF00"/>
                </patternFill>
              </fill>
            </x14:dxf>
          </x14:cfRule>
          <x14:cfRule type="containsText" priority="6863" operator="containsText" id="{5D96BE17-A355-4F35-A911-30B7D6157EBA}">
            <xm:f>NOT(ISERROR(SEARCH('Listados Datos'!$T$6,AA408)))</xm:f>
            <xm:f>'Listados Datos'!$T$6</xm:f>
            <x14:dxf>
              <font>
                <b/>
                <i val="0"/>
              </font>
              <fill>
                <patternFill>
                  <bgColor rgb="FF92D050"/>
                </patternFill>
              </fill>
            </x14:dxf>
          </x14:cfRule>
          <xm:sqref>AA408:AA409</xm:sqref>
        </x14:conditionalFormatting>
        <x14:conditionalFormatting xmlns:xm="http://schemas.microsoft.com/office/excel/2006/main">
          <x14:cfRule type="containsText" priority="6850" operator="containsText" id="{3396A60B-A7F0-4A0D-9791-A76170E01215}">
            <xm:f>NOT(ISERROR(SEARCH('Listados Datos'!$P$3,Y408)))</xm:f>
            <xm:f>'Listados Datos'!$P$3</xm:f>
            <x14:dxf>
              <fill>
                <patternFill>
                  <bgColor rgb="FF99CC00"/>
                </patternFill>
              </fill>
            </x14:dxf>
          </x14:cfRule>
          <x14:cfRule type="containsText" priority="6851" operator="containsText" id="{7C2F97C7-9DFD-4266-9D7D-5509AE51458D}">
            <xm:f>NOT(ISERROR(SEARCH('Listados Datos'!$P$4,Y408)))</xm:f>
            <xm:f>'Listados Datos'!$P$4</xm:f>
            <x14:dxf>
              <fill>
                <patternFill>
                  <bgColor rgb="FF33CC33"/>
                </patternFill>
              </fill>
            </x14:dxf>
          </x14:cfRule>
          <x14:cfRule type="containsText" priority="6852" operator="containsText" id="{6C909850-4159-4135-A406-4BD4C56E2DCB}">
            <xm:f>NOT(ISERROR(SEARCH('Listados Datos'!$P$5,Y408)))</xm:f>
            <xm:f>'Listados Datos'!$P$5</xm:f>
            <x14:dxf>
              <fill>
                <patternFill>
                  <bgColor rgb="FFFFFF00"/>
                </patternFill>
              </fill>
            </x14:dxf>
          </x14:cfRule>
          <x14:cfRule type="containsText" priority="6853" operator="containsText" id="{03F21EBE-E27F-475E-998F-0F34A6842CB7}">
            <xm:f>NOT(ISERROR(SEARCH('Listados Datos'!$P$6,Y408)))</xm:f>
            <xm:f>'Listados Datos'!$P$6</xm:f>
            <x14:dxf>
              <fill>
                <patternFill>
                  <bgColor rgb="FFFFC000"/>
                </patternFill>
              </fill>
            </x14:dxf>
          </x14:cfRule>
          <x14:cfRule type="containsText" priority="6854" operator="containsText" id="{7682015C-E1FB-4975-81A2-3D5F552AE7B7}">
            <xm:f>NOT(ISERROR(SEARCH('Listados Datos'!$P$7,Y408)))</xm:f>
            <xm:f>'Listados Datos'!$P$7</xm:f>
            <x14:dxf>
              <fill>
                <patternFill>
                  <bgColor rgb="FFFF0000"/>
                </patternFill>
              </fill>
            </x14:dxf>
          </x14:cfRule>
          <xm:sqref>Y408:Y409</xm:sqref>
        </x14:conditionalFormatting>
        <x14:conditionalFormatting xmlns:xm="http://schemas.microsoft.com/office/excel/2006/main">
          <x14:cfRule type="containsText" priority="6822" operator="containsText" id="{2735752F-5301-4833-B64F-3CD1F33AB8B1}">
            <xm:f>NOT(ISERROR(SEARCH('Listados Datos'!$T$3,AW409)))</xm:f>
            <xm:f>'Listados Datos'!$T$3</xm:f>
            <x14:dxf>
              <fill>
                <patternFill patternType="solid">
                  <bgColor rgb="FFC00000"/>
                </patternFill>
              </fill>
            </x14:dxf>
          </x14:cfRule>
          <x14:cfRule type="containsText" priority="6823" operator="containsText" id="{931ED224-F8BF-4C56-BFC9-4B56E2550978}">
            <xm:f>NOT(ISERROR(SEARCH('Listados Datos'!$T$4,AW409)))</xm:f>
            <xm:f>'Listados Datos'!$T$4</xm:f>
            <x14:dxf>
              <font>
                <b/>
                <i val="0"/>
                <color theme="0"/>
              </font>
              <fill>
                <patternFill>
                  <bgColor rgb="FFE26B0A"/>
                </patternFill>
              </fill>
            </x14:dxf>
          </x14:cfRule>
          <x14:cfRule type="containsText" priority="6824" operator="containsText" id="{B7FD5E96-4242-4F6A-8329-7157B127459C}">
            <xm:f>NOT(ISERROR(SEARCH('Listados Datos'!$T$5,AW409)))</xm:f>
            <xm:f>'Listados Datos'!$T$5</xm:f>
            <x14:dxf>
              <font>
                <b/>
                <i val="0"/>
                <color auto="1"/>
              </font>
              <fill>
                <patternFill>
                  <bgColor rgb="FFFFFF00"/>
                </patternFill>
              </fill>
            </x14:dxf>
          </x14:cfRule>
          <x14:cfRule type="containsText" priority="6825" operator="containsText" id="{884C38E6-D119-4C71-8989-51839F724C06}">
            <xm:f>NOT(ISERROR(SEARCH('Listados Datos'!$T$6,AW409)))</xm:f>
            <xm:f>'Listados Datos'!$T$6</xm:f>
            <x14:dxf>
              <font>
                <b/>
                <i val="0"/>
              </font>
              <fill>
                <patternFill>
                  <bgColor rgb="FF92D050"/>
                </patternFill>
              </fill>
            </x14:dxf>
          </x14:cfRule>
          <xm:sqref>AW409</xm:sqref>
        </x14:conditionalFormatting>
        <x14:conditionalFormatting xmlns:xm="http://schemas.microsoft.com/office/excel/2006/main">
          <x14:cfRule type="containsText" priority="6560" operator="containsText" id="{ECC99DB1-4E31-4834-B0EB-BFA926226CC4}">
            <xm:f>NOT(ISERROR(SEARCH('Listados Datos'!$P$3,AU416)))</xm:f>
            <xm:f>'Listados Datos'!$P$3</xm:f>
            <x14:dxf>
              <fill>
                <patternFill>
                  <bgColor rgb="FF99CC00"/>
                </patternFill>
              </fill>
            </x14:dxf>
          </x14:cfRule>
          <x14:cfRule type="containsText" priority="6561" operator="containsText" id="{01464B6C-738C-43F3-9F0A-CB96C4B5A7A0}">
            <xm:f>NOT(ISERROR(SEARCH('Listados Datos'!$P$4,AU416)))</xm:f>
            <xm:f>'Listados Datos'!$P$4</xm:f>
            <x14:dxf>
              <fill>
                <patternFill>
                  <bgColor rgb="FF33CC33"/>
                </patternFill>
              </fill>
            </x14:dxf>
          </x14:cfRule>
          <x14:cfRule type="containsText" priority="6562" operator="containsText" id="{D684E4D8-AFD7-4393-A9B0-46E7F964DD89}">
            <xm:f>NOT(ISERROR(SEARCH('Listados Datos'!$P$5,AU416)))</xm:f>
            <xm:f>'Listados Datos'!$P$5</xm:f>
            <x14:dxf>
              <fill>
                <patternFill>
                  <bgColor rgb="FFFFFF00"/>
                </patternFill>
              </fill>
            </x14:dxf>
          </x14:cfRule>
          <x14:cfRule type="containsText" priority="6563" operator="containsText" id="{3D783F98-DA37-463A-A9CB-8F6699F37750}">
            <xm:f>NOT(ISERROR(SEARCH('Listados Datos'!$P$6,AU416)))</xm:f>
            <xm:f>'Listados Datos'!$P$6</xm:f>
            <x14:dxf>
              <fill>
                <patternFill>
                  <bgColor rgb="FFFFC000"/>
                </patternFill>
              </fill>
            </x14:dxf>
          </x14:cfRule>
          <x14:cfRule type="containsText" priority="6564" operator="containsText" id="{4A4E8BB9-EB15-4A09-BFC0-60E4E4C16552}">
            <xm:f>NOT(ISERROR(SEARCH('Listados Datos'!$P$7,AU416)))</xm:f>
            <xm:f>'Listados Datos'!$P$7</xm:f>
            <x14:dxf>
              <fill>
                <patternFill>
                  <bgColor rgb="FFFF0000"/>
                </patternFill>
              </fill>
            </x14:dxf>
          </x14:cfRule>
          <xm:sqref>AU416</xm:sqref>
        </x14:conditionalFormatting>
        <x14:conditionalFormatting xmlns:xm="http://schemas.microsoft.com/office/excel/2006/main">
          <x14:cfRule type="containsText" priority="6808" operator="containsText" id="{8E790463-F354-4F80-8509-D7C4BEE4E1E4}">
            <xm:f>NOT(ISERROR(SEARCH('Listados Datos'!$T$3,AE386)))</xm:f>
            <xm:f>'Listados Datos'!$T$3</xm:f>
            <x14:dxf>
              <fill>
                <patternFill patternType="solid">
                  <bgColor rgb="FFC00000"/>
                </patternFill>
              </fill>
            </x14:dxf>
          </x14:cfRule>
          <x14:cfRule type="containsText" priority="6809" operator="containsText" id="{B0D67B85-381F-4F69-B215-BADBBC103102}">
            <xm:f>NOT(ISERROR(SEARCH('Listados Datos'!$T$4,AE386)))</xm:f>
            <xm:f>'Listados Datos'!$T$4</xm:f>
            <x14:dxf>
              <font>
                <b/>
                <i val="0"/>
                <color theme="0"/>
              </font>
              <fill>
                <patternFill>
                  <bgColor rgb="FFE26B0A"/>
                </patternFill>
              </fill>
            </x14:dxf>
          </x14:cfRule>
          <x14:cfRule type="containsText" priority="6810" operator="containsText" id="{3905CF2A-07BE-4E5F-B7ED-FB27053FAA95}">
            <xm:f>NOT(ISERROR(SEARCH('Listados Datos'!$T$5,AE386)))</xm:f>
            <xm:f>'Listados Datos'!$T$5</xm:f>
            <x14:dxf>
              <font>
                <b/>
                <i val="0"/>
                <color auto="1"/>
              </font>
              <fill>
                <patternFill>
                  <bgColor rgb="FFFFFF00"/>
                </patternFill>
              </fill>
            </x14:dxf>
          </x14:cfRule>
          <x14:cfRule type="containsText" priority="6811" operator="containsText" id="{7185C593-7FE2-444A-A638-FD6EC94BAAA7}">
            <xm:f>NOT(ISERROR(SEARCH('Listados Datos'!$T$6,AE386)))</xm:f>
            <xm:f>'Listados Datos'!$T$6</xm:f>
            <x14:dxf>
              <font>
                <b/>
                <i val="0"/>
              </font>
              <fill>
                <patternFill>
                  <bgColor rgb="FF92D050"/>
                </patternFill>
              </fill>
            </x14:dxf>
          </x14:cfRule>
          <xm:sqref>AE386:AF386</xm:sqref>
        </x14:conditionalFormatting>
        <x14:conditionalFormatting xmlns:xm="http://schemas.microsoft.com/office/excel/2006/main">
          <x14:cfRule type="containsText" priority="6804" operator="containsText" id="{E54D8472-0F1B-436B-9C5B-40C8B323DD1C}">
            <xm:f>NOT(ISERROR(SEARCH('Listados Datos'!$T$3,AA386)))</xm:f>
            <xm:f>'Listados Datos'!$T$3</xm:f>
            <x14:dxf>
              <fill>
                <patternFill patternType="solid">
                  <bgColor rgb="FFC00000"/>
                </patternFill>
              </fill>
            </x14:dxf>
          </x14:cfRule>
          <x14:cfRule type="containsText" priority="6805" operator="containsText" id="{91727C39-A13F-4E09-BA24-A4BCDDF2863C}">
            <xm:f>NOT(ISERROR(SEARCH('Listados Datos'!$T$4,AA386)))</xm:f>
            <xm:f>'Listados Datos'!$T$4</xm:f>
            <x14:dxf>
              <font>
                <b/>
                <i val="0"/>
                <color theme="0"/>
              </font>
              <fill>
                <patternFill>
                  <bgColor rgb="FFE26B0A"/>
                </patternFill>
              </fill>
            </x14:dxf>
          </x14:cfRule>
          <x14:cfRule type="containsText" priority="6806" operator="containsText" id="{B1093FA6-9D57-4067-960B-2C63660AFCBC}">
            <xm:f>NOT(ISERROR(SEARCH('Listados Datos'!$T$5,AA386)))</xm:f>
            <xm:f>'Listados Datos'!$T$5</xm:f>
            <x14:dxf>
              <font>
                <b/>
                <i val="0"/>
                <color auto="1"/>
              </font>
              <fill>
                <patternFill>
                  <bgColor rgb="FFFFFF00"/>
                </patternFill>
              </fill>
            </x14:dxf>
          </x14:cfRule>
          <x14:cfRule type="containsText" priority="6807" operator="containsText" id="{0DB9BE63-602F-4FB0-9BD8-42CCBCCB13A6}">
            <xm:f>NOT(ISERROR(SEARCH('Listados Datos'!$T$6,AA386)))</xm:f>
            <xm:f>'Listados Datos'!$T$6</xm:f>
            <x14:dxf>
              <font>
                <b/>
                <i val="0"/>
              </font>
              <fill>
                <patternFill>
                  <bgColor rgb="FF92D050"/>
                </patternFill>
              </fill>
            </x14:dxf>
          </x14:cfRule>
          <xm:sqref>AA386</xm:sqref>
        </x14:conditionalFormatting>
        <x14:conditionalFormatting xmlns:xm="http://schemas.microsoft.com/office/excel/2006/main">
          <x14:cfRule type="containsText" priority="6794" operator="containsText" id="{E2B7B8E1-20CD-4F81-A493-C95DEC47BCD0}">
            <xm:f>NOT(ISERROR(SEARCH('Listados Datos'!$P$3,Y386)))</xm:f>
            <xm:f>'Listados Datos'!$P$3</xm:f>
            <x14:dxf>
              <fill>
                <patternFill>
                  <bgColor rgb="FF99CC00"/>
                </patternFill>
              </fill>
            </x14:dxf>
          </x14:cfRule>
          <x14:cfRule type="containsText" priority="6795" operator="containsText" id="{ECBA34C9-B929-43E0-8067-6CCE09608D3E}">
            <xm:f>NOT(ISERROR(SEARCH('Listados Datos'!$P$4,Y386)))</xm:f>
            <xm:f>'Listados Datos'!$P$4</xm:f>
            <x14:dxf>
              <fill>
                <patternFill>
                  <bgColor rgb="FF33CC33"/>
                </patternFill>
              </fill>
            </x14:dxf>
          </x14:cfRule>
          <x14:cfRule type="containsText" priority="6796" operator="containsText" id="{9D27D01C-73E8-414E-A4A6-E2946F67DA41}">
            <xm:f>NOT(ISERROR(SEARCH('Listados Datos'!$P$5,Y386)))</xm:f>
            <xm:f>'Listados Datos'!$P$5</xm:f>
            <x14:dxf>
              <fill>
                <patternFill>
                  <bgColor rgb="FFFFFF00"/>
                </patternFill>
              </fill>
            </x14:dxf>
          </x14:cfRule>
          <x14:cfRule type="containsText" priority="6797" operator="containsText" id="{86757E41-1A50-4B04-8A64-43F5B67455DC}">
            <xm:f>NOT(ISERROR(SEARCH('Listados Datos'!$P$6,Y386)))</xm:f>
            <xm:f>'Listados Datos'!$P$6</xm:f>
            <x14:dxf>
              <fill>
                <patternFill>
                  <bgColor rgb="FFFFC000"/>
                </patternFill>
              </fill>
            </x14:dxf>
          </x14:cfRule>
          <x14:cfRule type="containsText" priority="6798" operator="containsText" id="{7994314F-337B-4A32-9C8F-454A968D4F40}">
            <xm:f>NOT(ISERROR(SEARCH('Listados Datos'!$P$7,Y386)))</xm:f>
            <xm:f>'Listados Datos'!$P$7</xm:f>
            <x14:dxf>
              <fill>
                <patternFill>
                  <bgColor rgb="FFFF0000"/>
                </patternFill>
              </fill>
            </x14:dxf>
          </x14:cfRule>
          <xm:sqref>Y386</xm:sqref>
        </x14:conditionalFormatting>
        <x14:conditionalFormatting xmlns:xm="http://schemas.microsoft.com/office/excel/2006/main">
          <x14:cfRule type="containsText" priority="6780" operator="containsText" id="{595F6A1C-EBD7-4598-8590-78A581C2AC0E}">
            <xm:f>NOT(ISERROR(SEARCH('Listados Datos'!$T$3,AW386)))</xm:f>
            <xm:f>'Listados Datos'!$T$3</xm:f>
            <x14:dxf>
              <fill>
                <patternFill patternType="solid">
                  <bgColor rgb="FFC00000"/>
                </patternFill>
              </fill>
            </x14:dxf>
          </x14:cfRule>
          <x14:cfRule type="containsText" priority="6781" operator="containsText" id="{13A43F01-742C-45EF-9EFF-795AF3EDD20F}">
            <xm:f>NOT(ISERROR(SEARCH('Listados Datos'!$T$4,AW386)))</xm:f>
            <xm:f>'Listados Datos'!$T$4</xm:f>
            <x14:dxf>
              <font>
                <b/>
                <i val="0"/>
                <color theme="0"/>
              </font>
              <fill>
                <patternFill>
                  <bgColor rgb="FFE26B0A"/>
                </patternFill>
              </fill>
            </x14:dxf>
          </x14:cfRule>
          <x14:cfRule type="containsText" priority="6782" operator="containsText" id="{A3032E9D-DEB3-4087-A564-974235588C5D}">
            <xm:f>NOT(ISERROR(SEARCH('Listados Datos'!$T$5,AW386)))</xm:f>
            <xm:f>'Listados Datos'!$T$5</xm:f>
            <x14:dxf>
              <font>
                <b/>
                <i val="0"/>
                <color auto="1"/>
              </font>
              <fill>
                <patternFill>
                  <bgColor rgb="FFFFFF00"/>
                </patternFill>
              </fill>
            </x14:dxf>
          </x14:cfRule>
          <x14:cfRule type="containsText" priority="6783" operator="containsText" id="{34FA6B43-5BE1-4B23-AD7F-87CE43818AA2}">
            <xm:f>NOT(ISERROR(SEARCH('Listados Datos'!$T$6,AW386)))</xm:f>
            <xm:f>'Listados Datos'!$T$6</xm:f>
            <x14:dxf>
              <font>
                <b/>
                <i val="0"/>
              </font>
              <fill>
                <patternFill>
                  <bgColor rgb="FF92D050"/>
                </patternFill>
              </fill>
            </x14:dxf>
          </x14:cfRule>
          <xm:sqref>AW386</xm:sqref>
        </x14:conditionalFormatting>
        <x14:conditionalFormatting xmlns:xm="http://schemas.microsoft.com/office/excel/2006/main">
          <x14:cfRule type="containsText" priority="6770" operator="containsText" id="{8F970FB3-278F-45AF-8065-48F0E9A38551}">
            <xm:f>NOT(ISERROR(SEARCH('Listados Datos'!$P$3,AU386)))</xm:f>
            <xm:f>'Listados Datos'!$P$3</xm:f>
            <x14:dxf>
              <fill>
                <patternFill>
                  <bgColor rgb="FF99CC00"/>
                </patternFill>
              </fill>
            </x14:dxf>
          </x14:cfRule>
          <x14:cfRule type="containsText" priority="6771" operator="containsText" id="{E42A3628-36A4-4392-BEC1-C93FF19AD8BF}">
            <xm:f>NOT(ISERROR(SEARCH('Listados Datos'!$P$4,AU386)))</xm:f>
            <xm:f>'Listados Datos'!$P$4</xm:f>
            <x14:dxf>
              <fill>
                <patternFill>
                  <bgColor rgb="FF33CC33"/>
                </patternFill>
              </fill>
            </x14:dxf>
          </x14:cfRule>
          <x14:cfRule type="containsText" priority="6772" operator="containsText" id="{34BB9E36-6EC9-473D-9C49-4E0C69A6D287}">
            <xm:f>NOT(ISERROR(SEARCH('Listados Datos'!$P$5,AU386)))</xm:f>
            <xm:f>'Listados Datos'!$P$5</xm:f>
            <x14:dxf>
              <fill>
                <patternFill>
                  <bgColor rgb="FFFFFF00"/>
                </patternFill>
              </fill>
            </x14:dxf>
          </x14:cfRule>
          <x14:cfRule type="containsText" priority="6773" operator="containsText" id="{AD872F4D-47DE-41FA-8174-27F6C49E29AA}">
            <xm:f>NOT(ISERROR(SEARCH('Listados Datos'!$P$6,AU386)))</xm:f>
            <xm:f>'Listados Datos'!$P$6</xm:f>
            <x14:dxf>
              <fill>
                <patternFill>
                  <bgColor rgb="FFFFC000"/>
                </patternFill>
              </fill>
            </x14:dxf>
          </x14:cfRule>
          <x14:cfRule type="containsText" priority="6774" operator="containsText" id="{0D910008-DB07-4ABD-9A30-2EE761FBC10E}">
            <xm:f>NOT(ISERROR(SEARCH('Listados Datos'!$P$7,AU386)))</xm:f>
            <xm:f>'Listados Datos'!$P$7</xm:f>
            <x14:dxf>
              <fill>
                <patternFill>
                  <bgColor rgb="FFFF0000"/>
                </patternFill>
              </fill>
            </x14:dxf>
          </x14:cfRule>
          <xm:sqref>AU386</xm:sqref>
        </x14:conditionalFormatting>
        <x14:conditionalFormatting xmlns:xm="http://schemas.microsoft.com/office/excel/2006/main">
          <x14:cfRule type="containsText" priority="6766" operator="containsText" id="{017CF3B8-43B6-4D19-A901-9E7A8E349418}">
            <xm:f>NOT(ISERROR(SEARCH('Listados Datos'!$T$3,AE392)))</xm:f>
            <xm:f>'Listados Datos'!$T$3</xm:f>
            <x14:dxf>
              <fill>
                <patternFill patternType="solid">
                  <bgColor rgb="FFC00000"/>
                </patternFill>
              </fill>
            </x14:dxf>
          </x14:cfRule>
          <x14:cfRule type="containsText" priority="6767" operator="containsText" id="{822F304B-2820-40B4-915A-77457B9A402A}">
            <xm:f>NOT(ISERROR(SEARCH('Listados Datos'!$T$4,AE392)))</xm:f>
            <xm:f>'Listados Datos'!$T$4</xm:f>
            <x14:dxf>
              <font>
                <b/>
                <i val="0"/>
                <color theme="0"/>
              </font>
              <fill>
                <patternFill>
                  <bgColor rgb="FFE26B0A"/>
                </patternFill>
              </fill>
            </x14:dxf>
          </x14:cfRule>
          <x14:cfRule type="containsText" priority="6768" operator="containsText" id="{74E5132C-0213-446C-A1F0-719902C33B01}">
            <xm:f>NOT(ISERROR(SEARCH('Listados Datos'!$T$5,AE392)))</xm:f>
            <xm:f>'Listados Datos'!$T$5</xm:f>
            <x14:dxf>
              <font>
                <b/>
                <i val="0"/>
                <color auto="1"/>
              </font>
              <fill>
                <patternFill>
                  <bgColor rgb="FFFFFF00"/>
                </patternFill>
              </fill>
            </x14:dxf>
          </x14:cfRule>
          <x14:cfRule type="containsText" priority="6769" operator="containsText" id="{22C7495F-7D08-4B41-92F6-BA0C0691D0C3}">
            <xm:f>NOT(ISERROR(SEARCH('Listados Datos'!$T$6,AE392)))</xm:f>
            <xm:f>'Listados Datos'!$T$6</xm:f>
            <x14:dxf>
              <font>
                <b/>
                <i val="0"/>
              </font>
              <fill>
                <patternFill>
                  <bgColor rgb="FF92D050"/>
                </patternFill>
              </fill>
            </x14:dxf>
          </x14:cfRule>
          <xm:sqref>AE392:AF392</xm:sqref>
        </x14:conditionalFormatting>
        <x14:conditionalFormatting xmlns:xm="http://schemas.microsoft.com/office/excel/2006/main">
          <x14:cfRule type="containsText" priority="6762" operator="containsText" id="{97CB34D8-F202-4F87-BE1E-F4E5024A901E}">
            <xm:f>NOT(ISERROR(SEARCH('Listados Datos'!$T$3,AA392)))</xm:f>
            <xm:f>'Listados Datos'!$T$3</xm:f>
            <x14:dxf>
              <fill>
                <patternFill patternType="solid">
                  <bgColor rgb="FFC00000"/>
                </patternFill>
              </fill>
            </x14:dxf>
          </x14:cfRule>
          <x14:cfRule type="containsText" priority="6763" operator="containsText" id="{0B982DE4-B76B-4DBE-8009-DD36CCDBBA95}">
            <xm:f>NOT(ISERROR(SEARCH('Listados Datos'!$T$4,AA392)))</xm:f>
            <xm:f>'Listados Datos'!$T$4</xm:f>
            <x14:dxf>
              <font>
                <b/>
                <i val="0"/>
                <color theme="0"/>
              </font>
              <fill>
                <patternFill>
                  <bgColor rgb="FFE26B0A"/>
                </patternFill>
              </fill>
            </x14:dxf>
          </x14:cfRule>
          <x14:cfRule type="containsText" priority="6764" operator="containsText" id="{8A8AA47F-14C2-42C1-9516-D5283DFAD812}">
            <xm:f>NOT(ISERROR(SEARCH('Listados Datos'!$T$5,AA392)))</xm:f>
            <xm:f>'Listados Datos'!$T$5</xm:f>
            <x14:dxf>
              <font>
                <b/>
                <i val="0"/>
                <color auto="1"/>
              </font>
              <fill>
                <patternFill>
                  <bgColor rgb="FFFFFF00"/>
                </patternFill>
              </fill>
            </x14:dxf>
          </x14:cfRule>
          <x14:cfRule type="containsText" priority="6765" operator="containsText" id="{386C00F3-A62E-4F3F-9E33-48BB5DA1B8E7}">
            <xm:f>NOT(ISERROR(SEARCH('Listados Datos'!$T$6,AA392)))</xm:f>
            <xm:f>'Listados Datos'!$T$6</xm:f>
            <x14:dxf>
              <font>
                <b/>
                <i val="0"/>
              </font>
              <fill>
                <patternFill>
                  <bgColor rgb="FF92D050"/>
                </patternFill>
              </fill>
            </x14:dxf>
          </x14:cfRule>
          <xm:sqref>AA392</xm:sqref>
        </x14:conditionalFormatting>
        <x14:conditionalFormatting xmlns:xm="http://schemas.microsoft.com/office/excel/2006/main">
          <x14:cfRule type="containsText" priority="6752" operator="containsText" id="{64641757-B5F8-4525-BC31-08FAFFA6BA88}">
            <xm:f>NOT(ISERROR(SEARCH('Listados Datos'!$P$3,Y392)))</xm:f>
            <xm:f>'Listados Datos'!$P$3</xm:f>
            <x14:dxf>
              <fill>
                <patternFill>
                  <bgColor rgb="FF99CC00"/>
                </patternFill>
              </fill>
            </x14:dxf>
          </x14:cfRule>
          <x14:cfRule type="containsText" priority="6753" operator="containsText" id="{437DDBA0-613B-4E7F-9FDD-76AC699460F2}">
            <xm:f>NOT(ISERROR(SEARCH('Listados Datos'!$P$4,Y392)))</xm:f>
            <xm:f>'Listados Datos'!$P$4</xm:f>
            <x14:dxf>
              <fill>
                <patternFill>
                  <bgColor rgb="FF33CC33"/>
                </patternFill>
              </fill>
            </x14:dxf>
          </x14:cfRule>
          <x14:cfRule type="containsText" priority="6754" operator="containsText" id="{0341A9E7-D013-454F-95FF-ADE6FF31EEB2}">
            <xm:f>NOT(ISERROR(SEARCH('Listados Datos'!$P$5,Y392)))</xm:f>
            <xm:f>'Listados Datos'!$P$5</xm:f>
            <x14:dxf>
              <fill>
                <patternFill>
                  <bgColor rgb="FFFFFF00"/>
                </patternFill>
              </fill>
            </x14:dxf>
          </x14:cfRule>
          <x14:cfRule type="containsText" priority="6755" operator="containsText" id="{8016058D-1874-4519-987C-59CD1C07AF12}">
            <xm:f>NOT(ISERROR(SEARCH('Listados Datos'!$P$6,Y392)))</xm:f>
            <xm:f>'Listados Datos'!$P$6</xm:f>
            <x14:dxf>
              <fill>
                <patternFill>
                  <bgColor rgb="FFFFC000"/>
                </patternFill>
              </fill>
            </x14:dxf>
          </x14:cfRule>
          <x14:cfRule type="containsText" priority="6756" operator="containsText" id="{FC79BC6D-498D-494F-B292-2F211C134A7B}">
            <xm:f>NOT(ISERROR(SEARCH('Listados Datos'!$P$7,Y392)))</xm:f>
            <xm:f>'Listados Datos'!$P$7</xm:f>
            <x14:dxf>
              <fill>
                <patternFill>
                  <bgColor rgb="FFFF0000"/>
                </patternFill>
              </fill>
            </x14:dxf>
          </x14:cfRule>
          <xm:sqref>Y392</xm:sqref>
        </x14:conditionalFormatting>
        <x14:conditionalFormatting xmlns:xm="http://schemas.microsoft.com/office/excel/2006/main">
          <x14:cfRule type="containsText" priority="6738" operator="containsText" id="{66E412A3-1B45-49E3-AC36-A2638CC533F4}">
            <xm:f>NOT(ISERROR(SEARCH('Listados Datos'!$T$3,AW392)))</xm:f>
            <xm:f>'Listados Datos'!$T$3</xm:f>
            <x14:dxf>
              <fill>
                <patternFill patternType="solid">
                  <bgColor rgb="FFC00000"/>
                </patternFill>
              </fill>
            </x14:dxf>
          </x14:cfRule>
          <x14:cfRule type="containsText" priority="6739" operator="containsText" id="{1B2D38F6-80E9-49EF-9E07-D95DD5BDD0CD}">
            <xm:f>NOT(ISERROR(SEARCH('Listados Datos'!$T$4,AW392)))</xm:f>
            <xm:f>'Listados Datos'!$T$4</xm:f>
            <x14:dxf>
              <font>
                <b/>
                <i val="0"/>
                <color theme="0"/>
              </font>
              <fill>
                <patternFill>
                  <bgColor rgb="FFE26B0A"/>
                </patternFill>
              </fill>
            </x14:dxf>
          </x14:cfRule>
          <x14:cfRule type="containsText" priority="6740" operator="containsText" id="{ACC796BC-4CC1-4643-A148-BE4D4FA07962}">
            <xm:f>NOT(ISERROR(SEARCH('Listados Datos'!$T$5,AW392)))</xm:f>
            <xm:f>'Listados Datos'!$T$5</xm:f>
            <x14:dxf>
              <font>
                <b/>
                <i val="0"/>
                <color auto="1"/>
              </font>
              <fill>
                <patternFill>
                  <bgColor rgb="FFFFFF00"/>
                </patternFill>
              </fill>
            </x14:dxf>
          </x14:cfRule>
          <x14:cfRule type="containsText" priority="6741" operator="containsText" id="{4A1C4FB4-1F7F-4B96-8B26-0A22851D395B}">
            <xm:f>NOT(ISERROR(SEARCH('Listados Datos'!$T$6,AW392)))</xm:f>
            <xm:f>'Listados Datos'!$T$6</xm:f>
            <x14:dxf>
              <font>
                <b/>
                <i val="0"/>
              </font>
              <fill>
                <patternFill>
                  <bgColor rgb="FF92D050"/>
                </patternFill>
              </fill>
            </x14:dxf>
          </x14:cfRule>
          <xm:sqref>AW392</xm:sqref>
        </x14:conditionalFormatting>
        <x14:conditionalFormatting xmlns:xm="http://schemas.microsoft.com/office/excel/2006/main">
          <x14:cfRule type="containsText" priority="6728" operator="containsText" id="{EA085440-2E7B-4248-9490-BCDE98A95222}">
            <xm:f>NOT(ISERROR(SEARCH('Listados Datos'!$P$3,AU392)))</xm:f>
            <xm:f>'Listados Datos'!$P$3</xm:f>
            <x14:dxf>
              <fill>
                <patternFill>
                  <bgColor rgb="FF99CC00"/>
                </patternFill>
              </fill>
            </x14:dxf>
          </x14:cfRule>
          <x14:cfRule type="containsText" priority="6729" operator="containsText" id="{02E097B5-D6E5-4C64-9824-A1766196D7C6}">
            <xm:f>NOT(ISERROR(SEARCH('Listados Datos'!$P$4,AU392)))</xm:f>
            <xm:f>'Listados Datos'!$P$4</xm:f>
            <x14:dxf>
              <fill>
                <patternFill>
                  <bgColor rgb="FF33CC33"/>
                </patternFill>
              </fill>
            </x14:dxf>
          </x14:cfRule>
          <x14:cfRule type="containsText" priority="6730" operator="containsText" id="{B8BA6DD2-FBA0-4737-B1D1-1C215F1BE172}">
            <xm:f>NOT(ISERROR(SEARCH('Listados Datos'!$P$5,AU392)))</xm:f>
            <xm:f>'Listados Datos'!$P$5</xm:f>
            <x14:dxf>
              <fill>
                <patternFill>
                  <bgColor rgb="FFFFFF00"/>
                </patternFill>
              </fill>
            </x14:dxf>
          </x14:cfRule>
          <x14:cfRule type="containsText" priority="6731" operator="containsText" id="{674C7EC2-B9DC-41D0-BEDE-0CE1AEC30F7B}">
            <xm:f>NOT(ISERROR(SEARCH('Listados Datos'!$P$6,AU392)))</xm:f>
            <xm:f>'Listados Datos'!$P$6</xm:f>
            <x14:dxf>
              <fill>
                <patternFill>
                  <bgColor rgb="FFFFC000"/>
                </patternFill>
              </fill>
            </x14:dxf>
          </x14:cfRule>
          <x14:cfRule type="containsText" priority="6732" operator="containsText" id="{45EB82B0-4401-45EF-B193-1FFD5BA459BA}">
            <xm:f>NOT(ISERROR(SEARCH('Listados Datos'!$P$7,AU392)))</xm:f>
            <xm:f>'Listados Datos'!$P$7</xm:f>
            <x14:dxf>
              <fill>
                <patternFill>
                  <bgColor rgb="FFFF0000"/>
                </patternFill>
              </fill>
            </x14:dxf>
          </x14:cfRule>
          <xm:sqref>AU392</xm:sqref>
        </x14:conditionalFormatting>
        <x14:conditionalFormatting xmlns:xm="http://schemas.microsoft.com/office/excel/2006/main">
          <x14:cfRule type="containsText" priority="6724" operator="containsText" id="{0B23D2C3-1DAD-46BB-B4C2-8083B98A6415}">
            <xm:f>NOT(ISERROR(SEARCH('Listados Datos'!$T$3,AE398)))</xm:f>
            <xm:f>'Listados Datos'!$T$3</xm:f>
            <x14:dxf>
              <fill>
                <patternFill patternType="solid">
                  <bgColor rgb="FFC00000"/>
                </patternFill>
              </fill>
            </x14:dxf>
          </x14:cfRule>
          <x14:cfRule type="containsText" priority="6725" operator="containsText" id="{E41C864B-8A76-4725-AA8C-C31592BC52E6}">
            <xm:f>NOT(ISERROR(SEARCH('Listados Datos'!$T$4,AE398)))</xm:f>
            <xm:f>'Listados Datos'!$T$4</xm:f>
            <x14:dxf>
              <font>
                <b/>
                <i val="0"/>
                <color theme="0"/>
              </font>
              <fill>
                <patternFill>
                  <bgColor rgb="FFE26B0A"/>
                </patternFill>
              </fill>
            </x14:dxf>
          </x14:cfRule>
          <x14:cfRule type="containsText" priority="6726" operator="containsText" id="{F33B705B-B51B-4825-A6FB-0AB7569E6AF0}">
            <xm:f>NOT(ISERROR(SEARCH('Listados Datos'!$T$5,AE398)))</xm:f>
            <xm:f>'Listados Datos'!$T$5</xm:f>
            <x14:dxf>
              <font>
                <b/>
                <i val="0"/>
                <color auto="1"/>
              </font>
              <fill>
                <patternFill>
                  <bgColor rgb="FFFFFF00"/>
                </patternFill>
              </fill>
            </x14:dxf>
          </x14:cfRule>
          <x14:cfRule type="containsText" priority="6727" operator="containsText" id="{1B63C795-C1C1-45AA-A723-5D392E3B0E19}">
            <xm:f>NOT(ISERROR(SEARCH('Listados Datos'!$T$6,AE398)))</xm:f>
            <xm:f>'Listados Datos'!$T$6</xm:f>
            <x14:dxf>
              <font>
                <b/>
                <i val="0"/>
              </font>
              <fill>
                <patternFill>
                  <bgColor rgb="FF92D050"/>
                </patternFill>
              </fill>
            </x14:dxf>
          </x14:cfRule>
          <xm:sqref>AE398:AF398</xm:sqref>
        </x14:conditionalFormatting>
        <x14:conditionalFormatting xmlns:xm="http://schemas.microsoft.com/office/excel/2006/main">
          <x14:cfRule type="containsText" priority="6720" operator="containsText" id="{4DE258D6-66DB-46F0-B068-823582CB15C0}">
            <xm:f>NOT(ISERROR(SEARCH('Listados Datos'!$T$3,AA398)))</xm:f>
            <xm:f>'Listados Datos'!$T$3</xm:f>
            <x14:dxf>
              <fill>
                <patternFill patternType="solid">
                  <bgColor rgb="FFC00000"/>
                </patternFill>
              </fill>
            </x14:dxf>
          </x14:cfRule>
          <x14:cfRule type="containsText" priority="6721" operator="containsText" id="{3D05B908-9672-4189-A0C3-B3220A12CCB7}">
            <xm:f>NOT(ISERROR(SEARCH('Listados Datos'!$T$4,AA398)))</xm:f>
            <xm:f>'Listados Datos'!$T$4</xm:f>
            <x14:dxf>
              <font>
                <b/>
                <i val="0"/>
                <color theme="0"/>
              </font>
              <fill>
                <patternFill>
                  <bgColor rgb="FFE26B0A"/>
                </patternFill>
              </fill>
            </x14:dxf>
          </x14:cfRule>
          <x14:cfRule type="containsText" priority="6722" operator="containsText" id="{DCC3F18C-E76D-4F71-9669-E92A440536FE}">
            <xm:f>NOT(ISERROR(SEARCH('Listados Datos'!$T$5,AA398)))</xm:f>
            <xm:f>'Listados Datos'!$T$5</xm:f>
            <x14:dxf>
              <font>
                <b/>
                <i val="0"/>
                <color auto="1"/>
              </font>
              <fill>
                <patternFill>
                  <bgColor rgb="FFFFFF00"/>
                </patternFill>
              </fill>
            </x14:dxf>
          </x14:cfRule>
          <x14:cfRule type="containsText" priority="6723" operator="containsText" id="{C44C0B42-E05F-4682-B71F-74B34977B86F}">
            <xm:f>NOT(ISERROR(SEARCH('Listados Datos'!$T$6,AA398)))</xm:f>
            <xm:f>'Listados Datos'!$T$6</xm:f>
            <x14:dxf>
              <font>
                <b/>
                <i val="0"/>
              </font>
              <fill>
                <patternFill>
                  <bgColor rgb="FF92D050"/>
                </patternFill>
              </fill>
            </x14:dxf>
          </x14:cfRule>
          <xm:sqref>AA398</xm:sqref>
        </x14:conditionalFormatting>
        <x14:conditionalFormatting xmlns:xm="http://schemas.microsoft.com/office/excel/2006/main">
          <x14:cfRule type="containsText" priority="6710" operator="containsText" id="{FB7A24F4-997F-4AEA-9F05-230F059525DC}">
            <xm:f>NOT(ISERROR(SEARCH('Listados Datos'!$P$3,Y398)))</xm:f>
            <xm:f>'Listados Datos'!$P$3</xm:f>
            <x14:dxf>
              <fill>
                <patternFill>
                  <bgColor rgb="FF99CC00"/>
                </patternFill>
              </fill>
            </x14:dxf>
          </x14:cfRule>
          <x14:cfRule type="containsText" priority="6711" operator="containsText" id="{87FFB302-EB07-4096-87F4-D8A008C3C6FE}">
            <xm:f>NOT(ISERROR(SEARCH('Listados Datos'!$P$4,Y398)))</xm:f>
            <xm:f>'Listados Datos'!$P$4</xm:f>
            <x14:dxf>
              <fill>
                <patternFill>
                  <bgColor rgb="FF33CC33"/>
                </patternFill>
              </fill>
            </x14:dxf>
          </x14:cfRule>
          <x14:cfRule type="containsText" priority="6712" operator="containsText" id="{4F1CE6CF-FFCD-4F79-A32F-4196E829A72D}">
            <xm:f>NOT(ISERROR(SEARCH('Listados Datos'!$P$5,Y398)))</xm:f>
            <xm:f>'Listados Datos'!$P$5</xm:f>
            <x14:dxf>
              <fill>
                <patternFill>
                  <bgColor rgb="FFFFFF00"/>
                </patternFill>
              </fill>
            </x14:dxf>
          </x14:cfRule>
          <x14:cfRule type="containsText" priority="6713" operator="containsText" id="{9A62202E-1CBB-4783-A869-A4FA8A0BE13D}">
            <xm:f>NOT(ISERROR(SEARCH('Listados Datos'!$P$6,Y398)))</xm:f>
            <xm:f>'Listados Datos'!$P$6</xm:f>
            <x14:dxf>
              <fill>
                <patternFill>
                  <bgColor rgb="FFFFC000"/>
                </patternFill>
              </fill>
            </x14:dxf>
          </x14:cfRule>
          <x14:cfRule type="containsText" priority="6714" operator="containsText" id="{5A3EE675-699E-4710-AD2E-B36D1C7794B3}">
            <xm:f>NOT(ISERROR(SEARCH('Listados Datos'!$P$7,Y398)))</xm:f>
            <xm:f>'Listados Datos'!$P$7</xm:f>
            <x14:dxf>
              <fill>
                <patternFill>
                  <bgColor rgb="FFFF0000"/>
                </patternFill>
              </fill>
            </x14:dxf>
          </x14:cfRule>
          <xm:sqref>Y398</xm:sqref>
        </x14:conditionalFormatting>
        <x14:conditionalFormatting xmlns:xm="http://schemas.microsoft.com/office/excel/2006/main">
          <x14:cfRule type="containsText" priority="6696" operator="containsText" id="{7EE0DF2C-2328-43B1-8F19-ADBF439E5D0C}">
            <xm:f>NOT(ISERROR(SEARCH('Listados Datos'!$T$3,AW398)))</xm:f>
            <xm:f>'Listados Datos'!$T$3</xm:f>
            <x14:dxf>
              <fill>
                <patternFill patternType="solid">
                  <bgColor rgb="FFC00000"/>
                </patternFill>
              </fill>
            </x14:dxf>
          </x14:cfRule>
          <x14:cfRule type="containsText" priority="6697" operator="containsText" id="{528CDE30-2BB1-4C5E-A026-4C5D56E5B05A}">
            <xm:f>NOT(ISERROR(SEARCH('Listados Datos'!$T$4,AW398)))</xm:f>
            <xm:f>'Listados Datos'!$T$4</xm:f>
            <x14:dxf>
              <font>
                <b/>
                <i val="0"/>
                <color theme="0"/>
              </font>
              <fill>
                <patternFill>
                  <bgColor rgb="FFE26B0A"/>
                </patternFill>
              </fill>
            </x14:dxf>
          </x14:cfRule>
          <x14:cfRule type="containsText" priority="6698" operator="containsText" id="{C8390BB4-EFF1-4DD2-9A29-22A90E27A6D6}">
            <xm:f>NOT(ISERROR(SEARCH('Listados Datos'!$T$5,AW398)))</xm:f>
            <xm:f>'Listados Datos'!$T$5</xm:f>
            <x14:dxf>
              <font>
                <b/>
                <i val="0"/>
                <color auto="1"/>
              </font>
              <fill>
                <patternFill>
                  <bgColor rgb="FFFFFF00"/>
                </patternFill>
              </fill>
            </x14:dxf>
          </x14:cfRule>
          <x14:cfRule type="containsText" priority="6699" operator="containsText" id="{0BBBA6E0-E3F5-46DC-A3D8-407534CD0F6D}">
            <xm:f>NOT(ISERROR(SEARCH('Listados Datos'!$T$6,AW398)))</xm:f>
            <xm:f>'Listados Datos'!$T$6</xm:f>
            <x14:dxf>
              <font>
                <b/>
                <i val="0"/>
              </font>
              <fill>
                <patternFill>
                  <bgColor rgb="FF92D050"/>
                </patternFill>
              </fill>
            </x14:dxf>
          </x14:cfRule>
          <xm:sqref>AW398</xm:sqref>
        </x14:conditionalFormatting>
        <x14:conditionalFormatting xmlns:xm="http://schemas.microsoft.com/office/excel/2006/main">
          <x14:cfRule type="containsText" priority="6686" operator="containsText" id="{A97C8F7C-6096-4F58-BF5E-DCBB2278F577}">
            <xm:f>NOT(ISERROR(SEARCH('Listados Datos'!$P$3,AU398)))</xm:f>
            <xm:f>'Listados Datos'!$P$3</xm:f>
            <x14:dxf>
              <fill>
                <patternFill>
                  <bgColor rgb="FF99CC00"/>
                </patternFill>
              </fill>
            </x14:dxf>
          </x14:cfRule>
          <x14:cfRule type="containsText" priority="6687" operator="containsText" id="{2208594E-B452-4669-8BC1-3EA14CABB715}">
            <xm:f>NOT(ISERROR(SEARCH('Listados Datos'!$P$4,AU398)))</xm:f>
            <xm:f>'Listados Datos'!$P$4</xm:f>
            <x14:dxf>
              <fill>
                <patternFill>
                  <bgColor rgb="FF33CC33"/>
                </patternFill>
              </fill>
            </x14:dxf>
          </x14:cfRule>
          <x14:cfRule type="containsText" priority="6688" operator="containsText" id="{6D60D5B1-E873-4149-996B-5630101EAF74}">
            <xm:f>NOT(ISERROR(SEARCH('Listados Datos'!$P$5,AU398)))</xm:f>
            <xm:f>'Listados Datos'!$P$5</xm:f>
            <x14:dxf>
              <fill>
                <patternFill>
                  <bgColor rgb="FFFFFF00"/>
                </patternFill>
              </fill>
            </x14:dxf>
          </x14:cfRule>
          <x14:cfRule type="containsText" priority="6689" operator="containsText" id="{4A663C6D-2E4E-43E9-8811-63CDD1C6E273}">
            <xm:f>NOT(ISERROR(SEARCH('Listados Datos'!$P$6,AU398)))</xm:f>
            <xm:f>'Listados Datos'!$P$6</xm:f>
            <x14:dxf>
              <fill>
                <patternFill>
                  <bgColor rgb="FFFFC000"/>
                </patternFill>
              </fill>
            </x14:dxf>
          </x14:cfRule>
          <x14:cfRule type="containsText" priority="6690" operator="containsText" id="{9AC093D5-7B86-4A0C-AB12-9662D25D1F78}">
            <xm:f>NOT(ISERROR(SEARCH('Listados Datos'!$P$7,AU398)))</xm:f>
            <xm:f>'Listados Datos'!$P$7</xm:f>
            <x14:dxf>
              <fill>
                <patternFill>
                  <bgColor rgb="FFFF0000"/>
                </patternFill>
              </fill>
            </x14:dxf>
          </x14:cfRule>
          <xm:sqref>AU398</xm:sqref>
        </x14:conditionalFormatting>
        <x14:conditionalFormatting xmlns:xm="http://schemas.microsoft.com/office/excel/2006/main">
          <x14:cfRule type="containsText" priority="6644" operator="containsText" id="{C922A9E6-7062-4AA5-8E92-345FB52CC80D}">
            <xm:f>NOT(ISERROR(SEARCH('Listados Datos'!$P$3,AU404)))</xm:f>
            <xm:f>'Listados Datos'!$P$3</xm:f>
            <x14:dxf>
              <fill>
                <patternFill>
                  <bgColor rgb="FF99CC00"/>
                </patternFill>
              </fill>
            </x14:dxf>
          </x14:cfRule>
          <x14:cfRule type="containsText" priority="6645" operator="containsText" id="{2117CB2D-1ED4-442C-9EBC-B97D6665E2AD}">
            <xm:f>NOT(ISERROR(SEARCH('Listados Datos'!$P$4,AU404)))</xm:f>
            <xm:f>'Listados Datos'!$P$4</xm:f>
            <x14:dxf>
              <fill>
                <patternFill>
                  <bgColor rgb="FF33CC33"/>
                </patternFill>
              </fill>
            </x14:dxf>
          </x14:cfRule>
          <x14:cfRule type="containsText" priority="6646" operator="containsText" id="{CE7239E6-D43D-46B4-B413-0F6435773546}">
            <xm:f>NOT(ISERROR(SEARCH('Listados Datos'!$P$5,AU404)))</xm:f>
            <xm:f>'Listados Datos'!$P$5</xm:f>
            <x14:dxf>
              <fill>
                <patternFill>
                  <bgColor rgb="FFFFFF00"/>
                </patternFill>
              </fill>
            </x14:dxf>
          </x14:cfRule>
          <x14:cfRule type="containsText" priority="6647" operator="containsText" id="{264B28E0-0EF8-481F-8221-21EC7C3845E6}">
            <xm:f>NOT(ISERROR(SEARCH('Listados Datos'!$P$6,AU404)))</xm:f>
            <xm:f>'Listados Datos'!$P$6</xm:f>
            <x14:dxf>
              <fill>
                <patternFill>
                  <bgColor rgb="FFFFC000"/>
                </patternFill>
              </fill>
            </x14:dxf>
          </x14:cfRule>
          <x14:cfRule type="containsText" priority="6648" operator="containsText" id="{F4725F1A-DFFB-4FCF-8901-BE0487A59594}">
            <xm:f>NOT(ISERROR(SEARCH('Listados Datos'!$P$7,AU404)))</xm:f>
            <xm:f>'Listados Datos'!$P$7</xm:f>
            <x14:dxf>
              <fill>
                <patternFill>
                  <bgColor rgb="FFFF0000"/>
                </patternFill>
              </fill>
            </x14:dxf>
          </x14:cfRule>
          <xm:sqref>AU404</xm:sqref>
        </x14:conditionalFormatting>
        <x14:conditionalFormatting xmlns:xm="http://schemas.microsoft.com/office/excel/2006/main">
          <x14:cfRule type="containsText" priority="6682" operator="containsText" id="{9A452FD8-D040-416E-ABF6-856370F095A2}">
            <xm:f>NOT(ISERROR(SEARCH('Listados Datos'!$T$3,AE404)))</xm:f>
            <xm:f>'Listados Datos'!$T$3</xm:f>
            <x14:dxf>
              <fill>
                <patternFill patternType="solid">
                  <bgColor rgb="FFC00000"/>
                </patternFill>
              </fill>
            </x14:dxf>
          </x14:cfRule>
          <x14:cfRule type="containsText" priority="6683" operator="containsText" id="{4D420E56-B2FC-44CA-B0E4-59ACE5EDFAD5}">
            <xm:f>NOT(ISERROR(SEARCH('Listados Datos'!$T$4,AE404)))</xm:f>
            <xm:f>'Listados Datos'!$T$4</xm:f>
            <x14:dxf>
              <font>
                <b/>
                <i val="0"/>
                <color theme="0"/>
              </font>
              <fill>
                <patternFill>
                  <bgColor rgb="FFE26B0A"/>
                </patternFill>
              </fill>
            </x14:dxf>
          </x14:cfRule>
          <x14:cfRule type="containsText" priority="6684" operator="containsText" id="{8C568159-B3BB-4576-AEC7-198A18A7E27D}">
            <xm:f>NOT(ISERROR(SEARCH('Listados Datos'!$T$5,AE404)))</xm:f>
            <xm:f>'Listados Datos'!$T$5</xm:f>
            <x14:dxf>
              <font>
                <b/>
                <i val="0"/>
                <color auto="1"/>
              </font>
              <fill>
                <patternFill>
                  <bgColor rgb="FFFFFF00"/>
                </patternFill>
              </fill>
            </x14:dxf>
          </x14:cfRule>
          <x14:cfRule type="containsText" priority="6685" operator="containsText" id="{63BD5537-908F-4895-ADEA-9DD92DAE8DB2}">
            <xm:f>NOT(ISERROR(SEARCH('Listados Datos'!$T$6,AE404)))</xm:f>
            <xm:f>'Listados Datos'!$T$6</xm:f>
            <x14:dxf>
              <font>
                <b/>
                <i val="0"/>
              </font>
              <fill>
                <patternFill>
                  <bgColor rgb="FF92D050"/>
                </patternFill>
              </fill>
            </x14:dxf>
          </x14:cfRule>
          <xm:sqref>AE404:AF404</xm:sqref>
        </x14:conditionalFormatting>
        <x14:conditionalFormatting xmlns:xm="http://schemas.microsoft.com/office/excel/2006/main">
          <x14:cfRule type="containsText" priority="6678" operator="containsText" id="{432EFC30-1BDC-4F56-89FD-1AA4A267DF96}">
            <xm:f>NOT(ISERROR(SEARCH('Listados Datos'!$T$3,AA404)))</xm:f>
            <xm:f>'Listados Datos'!$T$3</xm:f>
            <x14:dxf>
              <fill>
                <patternFill patternType="solid">
                  <bgColor rgb="FFC00000"/>
                </patternFill>
              </fill>
            </x14:dxf>
          </x14:cfRule>
          <x14:cfRule type="containsText" priority="6679" operator="containsText" id="{12EBA189-D2F9-4D17-B435-F9B08F5C689A}">
            <xm:f>NOT(ISERROR(SEARCH('Listados Datos'!$T$4,AA404)))</xm:f>
            <xm:f>'Listados Datos'!$T$4</xm:f>
            <x14:dxf>
              <font>
                <b/>
                <i val="0"/>
                <color theme="0"/>
              </font>
              <fill>
                <patternFill>
                  <bgColor rgb="FFE26B0A"/>
                </patternFill>
              </fill>
            </x14:dxf>
          </x14:cfRule>
          <x14:cfRule type="containsText" priority="6680" operator="containsText" id="{0CFA0E2A-BA09-41E2-ABFB-1C8801F11189}">
            <xm:f>NOT(ISERROR(SEARCH('Listados Datos'!$T$5,AA404)))</xm:f>
            <xm:f>'Listados Datos'!$T$5</xm:f>
            <x14:dxf>
              <font>
                <b/>
                <i val="0"/>
                <color auto="1"/>
              </font>
              <fill>
                <patternFill>
                  <bgColor rgb="FFFFFF00"/>
                </patternFill>
              </fill>
            </x14:dxf>
          </x14:cfRule>
          <x14:cfRule type="containsText" priority="6681" operator="containsText" id="{CD8B41B3-F551-459A-A581-2167A7A178E7}">
            <xm:f>NOT(ISERROR(SEARCH('Listados Datos'!$T$6,AA404)))</xm:f>
            <xm:f>'Listados Datos'!$T$6</xm:f>
            <x14:dxf>
              <font>
                <b/>
                <i val="0"/>
              </font>
              <fill>
                <patternFill>
                  <bgColor rgb="FF92D050"/>
                </patternFill>
              </fill>
            </x14:dxf>
          </x14:cfRule>
          <xm:sqref>AA404</xm:sqref>
        </x14:conditionalFormatting>
        <x14:conditionalFormatting xmlns:xm="http://schemas.microsoft.com/office/excel/2006/main">
          <x14:cfRule type="containsText" priority="6668" operator="containsText" id="{18391A4E-7681-4766-841A-1A2D98F3C181}">
            <xm:f>NOT(ISERROR(SEARCH('Listados Datos'!$P$3,Y404)))</xm:f>
            <xm:f>'Listados Datos'!$P$3</xm:f>
            <x14:dxf>
              <fill>
                <patternFill>
                  <bgColor rgb="FF99CC00"/>
                </patternFill>
              </fill>
            </x14:dxf>
          </x14:cfRule>
          <x14:cfRule type="containsText" priority="6669" operator="containsText" id="{705AD42C-867B-4EF1-B4C0-B403155198E0}">
            <xm:f>NOT(ISERROR(SEARCH('Listados Datos'!$P$4,Y404)))</xm:f>
            <xm:f>'Listados Datos'!$P$4</xm:f>
            <x14:dxf>
              <fill>
                <patternFill>
                  <bgColor rgb="FF33CC33"/>
                </patternFill>
              </fill>
            </x14:dxf>
          </x14:cfRule>
          <x14:cfRule type="containsText" priority="6670" operator="containsText" id="{3C66BB3D-873F-435C-B60E-695548740CC9}">
            <xm:f>NOT(ISERROR(SEARCH('Listados Datos'!$P$5,Y404)))</xm:f>
            <xm:f>'Listados Datos'!$P$5</xm:f>
            <x14:dxf>
              <fill>
                <patternFill>
                  <bgColor rgb="FFFFFF00"/>
                </patternFill>
              </fill>
            </x14:dxf>
          </x14:cfRule>
          <x14:cfRule type="containsText" priority="6671" operator="containsText" id="{8F401F3E-EC6B-4DF0-AB2A-BFD691769EDB}">
            <xm:f>NOT(ISERROR(SEARCH('Listados Datos'!$P$6,Y404)))</xm:f>
            <xm:f>'Listados Datos'!$P$6</xm:f>
            <x14:dxf>
              <fill>
                <patternFill>
                  <bgColor rgb="FFFFC000"/>
                </patternFill>
              </fill>
            </x14:dxf>
          </x14:cfRule>
          <x14:cfRule type="containsText" priority="6672" operator="containsText" id="{DAFA4439-CA35-48C5-956F-AA22282A38DD}">
            <xm:f>NOT(ISERROR(SEARCH('Listados Datos'!$P$7,Y404)))</xm:f>
            <xm:f>'Listados Datos'!$P$7</xm:f>
            <x14:dxf>
              <fill>
                <patternFill>
                  <bgColor rgb="FFFF0000"/>
                </patternFill>
              </fill>
            </x14:dxf>
          </x14:cfRule>
          <xm:sqref>Y404</xm:sqref>
        </x14:conditionalFormatting>
        <x14:conditionalFormatting xmlns:xm="http://schemas.microsoft.com/office/excel/2006/main">
          <x14:cfRule type="containsText" priority="6654" operator="containsText" id="{68452A54-4A7A-4DC0-94D8-6704D0A9E1E7}">
            <xm:f>NOT(ISERROR(SEARCH('Listados Datos'!$T$3,AW404)))</xm:f>
            <xm:f>'Listados Datos'!$T$3</xm:f>
            <x14:dxf>
              <fill>
                <patternFill patternType="solid">
                  <bgColor rgb="FFC00000"/>
                </patternFill>
              </fill>
            </x14:dxf>
          </x14:cfRule>
          <x14:cfRule type="containsText" priority="6655" operator="containsText" id="{B814BE5E-CD57-4146-ABB4-AFB72D4FB484}">
            <xm:f>NOT(ISERROR(SEARCH('Listados Datos'!$T$4,AW404)))</xm:f>
            <xm:f>'Listados Datos'!$T$4</xm:f>
            <x14:dxf>
              <font>
                <b/>
                <i val="0"/>
                <color theme="0"/>
              </font>
              <fill>
                <patternFill>
                  <bgColor rgb="FFE26B0A"/>
                </patternFill>
              </fill>
            </x14:dxf>
          </x14:cfRule>
          <x14:cfRule type="containsText" priority="6656" operator="containsText" id="{5CB3B0FE-C5A2-4429-9EBE-AA02EF4CB915}">
            <xm:f>NOT(ISERROR(SEARCH('Listados Datos'!$T$5,AW404)))</xm:f>
            <xm:f>'Listados Datos'!$T$5</xm:f>
            <x14:dxf>
              <font>
                <b/>
                <i val="0"/>
                <color auto="1"/>
              </font>
              <fill>
                <patternFill>
                  <bgColor rgb="FFFFFF00"/>
                </patternFill>
              </fill>
            </x14:dxf>
          </x14:cfRule>
          <x14:cfRule type="containsText" priority="6657" operator="containsText" id="{176F2D5A-9D84-4663-A242-77E7E3CF897E}">
            <xm:f>NOT(ISERROR(SEARCH('Listados Datos'!$T$6,AW404)))</xm:f>
            <xm:f>'Listados Datos'!$T$6</xm:f>
            <x14:dxf>
              <font>
                <b/>
                <i val="0"/>
              </font>
              <fill>
                <patternFill>
                  <bgColor rgb="FF92D050"/>
                </patternFill>
              </fill>
            </x14:dxf>
          </x14:cfRule>
          <xm:sqref>AW404</xm:sqref>
        </x14:conditionalFormatting>
        <x14:conditionalFormatting xmlns:xm="http://schemas.microsoft.com/office/excel/2006/main">
          <x14:cfRule type="containsText" priority="6602" operator="containsText" id="{7FB0DD38-FE23-4E56-AF58-A92B9ABBF1A8}">
            <xm:f>NOT(ISERROR(SEARCH('Listados Datos'!$P$3,AU410)))</xm:f>
            <xm:f>'Listados Datos'!$P$3</xm:f>
            <x14:dxf>
              <fill>
                <patternFill>
                  <bgColor rgb="FF99CC00"/>
                </patternFill>
              </fill>
            </x14:dxf>
          </x14:cfRule>
          <x14:cfRule type="containsText" priority="6603" operator="containsText" id="{C99DB998-316D-4066-9A99-1C435772CF23}">
            <xm:f>NOT(ISERROR(SEARCH('Listados Datos'!$P$4,AU410)))</xm:f>
            <xm:f>'Listados Datos'!$P$4</xm:f>
            <x14:dxf>
              <fill>
                <patternFill>
                  <bgColor rgb="FF33CC33"/>
                </patternFill>
              </fill>
            </x14:dxf>
          </x14:cfRule>
          <x14:cfRule type="containsText" priority="6604" operator="containsText" id="{384D9FC0-3DD5-45F8-B42C-59CB00D68AF5}">
            <xm:f>NOT(ISERROR(SEARCH('Listados Datos'!$P$5,AU410)))</xm:f>
            <xm:f>'Listados Datos'!$P$5</xm:f>
            <x14:dxf>
              <fill>
                <patternFill>
                  <bgColor rgb="FFFFFF00"/>
                </patternFill>
              </fill>
            </x14:dxf>
          </x14:cfRule>
          <x14:cfRule type="containsText" priority="6605" operator="containsText" id="{2E09D70A-BF5D-4062-9744-83ED72F068DF}">
            <xm:f>NOT(ISERROR(SEARCH('Listados Datos'!$P$6,AU410)))</xm:f>
            <xm:f>'Listados Datos'!$P$6</xm:f>
            <x14:dxf>
              <fill>
                <patternFill>
                  <bgColor rgb="FFFFC000"/>
                </patternFill>
              </fill>
            </x14:dxf>
          </x14:cfRule>
          <x14:cfRule type="containsText" priority="6606" operator="containsText" id="{74089025-76CA-448B-B041-24EFB2A58F21}">
            <xm:f>NOT(ISERROR(SEARCH('Listados Datos'!$P$7,AU410)))</xm:f>
            <xm:f>'Listados Datos'!$P$7</xm:f>
            <x14:dxf>
              <fill>
                <patternFill>
                  <bgColor rgb="FFFF0000"/>
                </patternFill>
              </fill>
            </x14:dxf>
          </x14:cfRule>
          <xm:sqref>AU410</xm:sqref>
        </x14:conditionalFormatting>
        <x14:conditionalFormatting xmlns:xm="http://schemas.microsoft.com/office/excel/2006/main">
          <x14:cfRule type="containsText" priority="6640" operator="containsText" id="{EEE17E63-ADFF-4FC4-B7FC-1A8D8D6E0C59}">
            <xm:f>NOT(ISERROR(SEARCH('Listados Datos'!$T$3,AE410)))</xm:f>
            <xm:f>'Listados Datos'!$T$3</xm:f>
            <x14:dxf>
              <fill>
                <patternFill patternType="solid">
                  <bgColor rgb="FFC00000"/>
                </patternFill>
              </fill>
            </x14:dxf>
          </x14:cfRule>
          <x14:cfRule type="containsText" priority="6641" operator="containsText" id="{58D9A020-469C-4B7F-8FFB-606653A41A1C}">
            <xm:f>NOT(ISERROR(SEARCH('Listados Datos'!$T$4,AE410)))</xm:f>
            <xm:f>'Listados Datos'!$T$4</xm:f>
            <x14:dxf>
              <font>
                <b/>
                <i val="0"/>
                <color theme="0"/>
              </font>
              <fill>
                <patternFill>
                  <bgColor rgb="FFE26B0A"/>
                </patternFill>
              </fill>
            </x14:dxf>
          </x14:cfRule>
          <x14:cfRule type="containsText" priority="6642" operator="containsText" id="{8672302C-45C8-4E53-AE2F-452A6F4B6264}">
            <xm:f>NOT(ISERROR(SEARCH('Listados Datos'!$T$5,AE410)))</xm:f>
            <xm:f>'Listados Datos'!$T$5</xm:f>
            <x14:dxf>
              <font>
                <b/>
                <i val="0"/>
                <color auto="1"/>
              </font>
              <fill>
                <patternFill>
                  <bgColor rgb="FFFFFF00"/>
                </patternFill>
              </fill>
            </x14:dxf>
          </x14:cfRule>
          <x14:cfRule type="containsText" priority="6643" operator="containsText" id="{4BEA9401-8E69-4B73-91FE-193DE085EA6B}">
            <xm:f>NOT(ISERROR(SEARCH('Listados Datos'!$T$6,AE410)))</xm:f>
            <xm:f>'Listados Datos'!$T$6</xm:f>
            <x14:dxf>
              <font>
                <b/>
                <i val="0"/>
              </font>
              <fill>
                <patternFill>
                  <bgColor rgb="FF92D050"/>
                </patternFill>
              </fill>
            </x14:dxf>
          </x14:cfRule>
          <xm:sqref>AE410:AF410</xm:sqref>
        </x14:conditionalFormatting>
        <x14:conditionalFormatting xmlns:xm="http://schemas.microsoft.com/office/excel/2006/main">
          <x14:cfRule type="containsText" priority="6636" operator="containsText" id="{5D4122B5-F8A0-4B3C-B3C2-BFDA320FB85D}">
            <xm:f>NOT(ISERROR(SEARCH('Listados Datos'!$T$3,AA410)))</xm:f>
            <xm:f>'Listados Datos'!$T$3</xm:f>
            <x14:dxf>
              <fill>
                <patternFill patternType="solid">
                  <bgColor rgb="FFC00000"/>
                </patternFill>
              </fill>
            </x14:dxf>
          </x14:cfRule>
          <x14:cfRule type="containsText" priority="6637" operator="containsText" id="{37E36EBE-4B70-40F6-8A7F-03D3CAC43B6B}">
            <xm:f>NOT(ISERROR(SEARCH('Listados Datos'!$T$4,AA410)))</xm:f>
            <xm:f>'Listados Datos'!$T$4</xm:f>
            <x14:dxf>
              <font>
                <b/>
                <i val="0"/>
                <color theme="0"/>
              </font>
              <fill>
                <patternFill>
                  <bgColor rgb="FFE26B0A"/>
                </patternFill>
              </fill>
            </x14:dxf>
          </x14:cfRule>
          <x14:cfRule type="containsText" priority="6638" operator="containsText" id="{D6260E95-74BE-4F54-97BB-513BD1F3AF3C}">
            <xm:f>NOT(ISERROR(SEARCH('Listados Datos'!$T$5,AA410)))</xm:f>
            <xm:f>'Listados Datos'!$T$5</xm:f>
            <x14:dxf>
              <font>
                <b/>
                <i val="0"/>
                <color auto="1"/>
              </font>
              <fill>
                <patternFill>
                  <bgColor rgb="FFFFFF00"/>
                </patternFill>
              </fill>
            </x14:dxf>
          </x14:cfRule>
          <x14:cfRule type="containsText" priority="6639" operator="containsText" id="{0D6429DA-B70B-4BFB-9A0F-CA4CB9FB1F25}">
            <xm:f>NOT(ISERROR(SEARCH('Listados Datos'!$T$6,AA410)))</xm:f>
            <xm:f>'Listados Datos'!$T$6</xm:f>
            <x14:dxf>
              <font>
                <b/>
                <i val="0"/>
              </font>
              <fill>
                <patternFill>
                  <bgColor rgb="FF92D050"/>
                </patternFill>
              </fill>
            </x14:dxf>
          </x14:cfRule>
          <xm:sqref>AA410</xm:sqref>
        </x14:conditionalFormatting>
        <x14:conditionalFormatting xmlns:xm="http://schemas.microsoft.com/office/excel/2006/main">
          <x14:cfRule type="containsText" priority="6626" operator="containsText" id="{4F2DECED-11AC-45BF-B781-7962EEAFCE73}">
            <xm:f>NOT(ISERROR(SEARCH('Listados Datos'!$P$3,Y410)))</xm:f>
            <xm:f>'Listados Datos'!$P$3</xm:f>
            <x14:dxf>
              <fill>
                <patternFill>
                  <bgColor rgb="FF99CC00"/>
                </patternFill>
              </fill>
            </x14:dxf>
          </x14:cfRule>
          <x14:cfRule type="containsText" priority="6627" operator="containsText" id="{491A3607-8D2B-45ED-8B7C-7F14ACC3C1B2}">
            <xm:f>NOT(ISERROR(SEARCH('Listados Datos'!$P$4,Y410)))</xm:f>
            <xm:f>'Listados Datos'!$P$4</xm:f>
            <x14:dxf>
              <fill>
                <patternFill>
                  <bgColor rgb="FF33CC33"/>
                </patternFill>
              </fill>
            </x14:dxf>
          </x14:cfRule>
          <x14:cfRule type="containsText" priority="6628" operator="containsText" id="{E6C9372E-CAB5-4C4E-ABD6-FBBF748CED44}">
            <xm:f>NOT(ISERROR(SEARCH('Listados Datos'!$P$5,Y410)))</xm:f>
            <xm:f>'Listados Datos'!$P$5</xm:f>
            <x14:dxf>
              <fill>
                <patternFill>
                  <bgColor rgb="FFFFFF00"/>
                </patternFill>
              </fill>
            </x14:dxf>
          </x14:cfRule>
          <x14:cfRule type="containsText" priority="6629" operator="containsText" id="{6C8CD18D-0C9A-4C87-91AE-5E8C68CE1553}">
            <xm:f>NOT(ISERROR(SEARCH('Listados Datos'!$P$6,Y410)))</xm:f>
            <xm:f>'Listados Datos'!$P$6</xm:f>
            <x14:dxf>
              <fill>
                <patternFill>
                  <bgColor rgb="FFFFC000"/>
                </patternFill>
              </fill>
            </x14:dxf>
          </x14:cfRule>
          <x14:cfRule type="containsText" priority="6630" operator="containsText" id="{D3A87888-5001-4B81-A2BE-85A961CB91B9}">
            <xm:f>NOT(ISERROR(SEARCH('Listados Datos'!$P$7,Y410)))</xm:f>
            <xm:f>'Listados Datos'!$P$7</xm:f>
            <x14:dxf>
              <fill>
                <patternFill>
                  <bgColor rgb="FFFF0000"/>
                </patternFill>
              </fill>
            </x14:dxf>
          </x14:cfRule>
          <xm:sqref>Y410</xm:sqref>
        </x14:conditionalFormatting>
        <x14:conditionalFormatting xmlns:xm="http://schemas.microsoft.com/office/excel/2006/main">
          <x14:cfRule type="containsText" priority="6612" operator="containsText" id="{5BE9106A-69F8-4256-A6AD-94468AA3F107}">
            <xm:f>NOT(ISERROR(SEARCH('Listados Datos'!$T$3,AW410)))</xm:f>
            <xm:f>'Listados Datos'!$T$3</xm:f>
            <x14:dxf>
              <fill>
                <patternFill patternType="solid">
                  <bgColor rgb="FFC00000"/>
                </patternFill>
              </fill>
            </x14:dxf>
          </x14:cfRule>
          <x14:cfRule type="containsText" priority="6613" operator="containsText" id="{D75DEE26-15C3-418B-A29E-4CC3EE4FCD57}">
            <xm:f>NOT(ISERROR(SEARCH('Listados Datos'!$T$4,AW410)))</xm:f>
            <xm:f>'Listados Datos'!$T$4</xm:f>
            <x14:dxf>
              <font>
                <b/>
                <i val="0"/>
                <color theme="0"/>
              </font>
              <fill>
                <patternFill>
                  <bgColor rgb="FFE26B0A"/>
                </patternFill>
              </fill>
            </x14:dxf>
          </x14:cfRule>
          <x14:cfRule type="containsText" priority="6614" operator="containsText" id="{73921A68-2674-480E-992B-1C58C2BA5D68}">
            <xm:f>NOT(ISERROR(SEARCH('Listados Datos'!$T$5,AW410)))</xm:f>
            <xm:f>'Listados Datos'!$T$5</xm:f>
            <x14:dxf>
              <font>
                <b/>
                <i val="0"/>
                <color auto="1"/>
              </font>
              <fill>
                <patternFill>
                  <bgColor rgb="FFFFFF00"/>
                </patternFill>
              </fill>
            </x14:dxf>
          </x14:cfRule>
          <x14:cfRule type="containsText" priority="6615" operator="containsText" id="{DF9B6047-D38C-4A9B-B9D9-83AAE0556A4B}">
            <xm:f>NOT(ISERROR(SEARCH('Listados Datos'!$T$6,AW410)))</xm:f>
            <xm:f>'Listados Datos'!$T$6</xm:f>
            <x14:dxf>
              <font>
                <b/>
                <i val="0"/>
              </font>
              <fill>
                <patternFill>
                  <bgColor rgb="FF92D050"/>
                </patternFill>
              </fill>
            </x14:dxf>
          </x14:cfRule>
          <xm:sqref>AW410</xm:sqref>
        </x14:conditionalFormatting>
        <x14:conditionalFormatting xmlns:xm="http://schemas.microsoft.com/office/excel/2006/main">
          <x14:cfRule type="containsText" priority="6598" operator="containsText" id="{772ED3FE-2E42-4D41-BA73-FA7ED532CAC2}">
            <xm:f>NOT(ISERROR(SEARCH('Listados Datos'!$T$3,AE416)))</xm:f>
            <xm:f>'Listados Datos'!$T$3</xm:f>
            <x14:dxf>
              <fill>
                <patternFill patternType="solid">
                  <bgColor rgb="FFC00000"/>
                </patternFill>
              </fill>
            </x14:dxf>
          </x14:cfRule>
          <x14:cfRule type="containsText" priority="6599" operator="containsText" id="{E9CDAD59-567E-4339-9D38-9DC4C3C866FC}">
            <xm:f>NOT(ISERROR(SEARCH('Listados Datos'!$T$4,AE416)))</xm:f>
            <xm:f>'Listados Datos'!$T$4</xm:f>
            <x14:dxf>
              <font>
                <b/>
                <i val="0"/>
                <color theme="0"/>
              </font>
              <fill>
                <patternFill>
                  <bgColor rgb="FFE26B0A"/>
                </patternFill>
              </fill>
            </x14:dxf>
          </x14:cfRule>
          <x14:cfRule type="containsText" priority="6600" operator="containsText" id="{2F24A670-DE42-4699-9E4F-DD57518D8591}">
            <xm:f>NOT(ISERROR(SEARCH('Listados Datos'!$T$5,AE416)))</xm:f>
            <xm:f>'Listados Datos'!$T$5</xm:f>
            <x14:dxf>
              <font>
                <b/>
                <i val="0"/>
                <color auto="1"/>
              </font>
              <fill>
                <patternFill>
                  <bgColor rgb="FFFFFF00"/>
                </patternFill>
              </fill>
            </x14:dxf>
          </x14:cfRule>
          <x14:cfRule type="containsText" priority="6601" operator="containsText" id="{148412CE-6122-42FC-BB42-54903764DF0E}">
            <xm:f>NOT(ISERROR(SEARCH('Listados Datos'!$T$6,AE416)))</xm:f>
            <xm:f>'Listados Datos'!$T$6</xm:f>
            <x14:dxf>
              <font>
                <b/>
                <i val="0"/>
              </font>
              <fill>
                <patternFill>
                  <bgColor rgb="FF92D050"/>
                </patternFill>
              </fill>
            </x14:dxf>
          </x14:cfRule>
          <xm:sqref>AE416:AF416</xm:sqref>
        </x14:conditionalFormatting>
        <x14:conditionalFormatting xmlns:xm="http://schemas.microsoft.com/office/excel/2006/main">
          <x14:cfRule type="containsText" priority="6594" operator="containsText" id="{9C7DF870-BCA8-4516-A5C5-233B123DCA60}">
            <xm:f>NOT(ISERROR(SEARCH('Listados Datos'!$T$3,AA416)))</xm:f>
            <xm:f>'Listados Datos'!$T$3</xm:f>
            <x14:dxf>
              <fill>
                <patternFill patternType="solid">
                  <bgColor rgb="FFC00000"/>
                </patternFill>
              </fill>
            </x14:dxf>
          </x14:cfRule>
          <x14:cfRule type="containsText" priority="6595" operator="containsText" id="{F115FE28-9BCE-46F8-8F20-1F02388FBE86}">
            <xm:f>NOT(ISERROR(SEARCH('Listados Datos'!$T$4,AA416)))</xm:f>
            <xm:f>'Listados Datos'!$T$4</xm:f>
            <x14:dxf>
              <font>
                <b/>
                <i val="0"/>
                <color theme="0"/>
              </font>
              <fill>
                <patternFill>
                  <bgColor rgb="FFE26B0A"/>
                </patternFill>
              </fill>
            </x14:dxf>
          </x14:cfRule>
          <x14:cfRule type="containsText" priority="6596" operator="containsText" id="{A56152FE-3617-431F-8495-E7D29D0AF678}">
            <xm:f>NOT(ISERROR(SEARCH('Listados Datos'!$T$5,AA416)))</xm:f>
            <xm:f>'Listados Datos'!$T$5</xm:f>
            <x14:dxf>
              <font>
                <b/>
                <i val="0"/>
                <color auto="1"/>
              </font>
              <fill>
                <patternFill>
                  <bgColor rgb="FFFFFF00"/>
                </patternFill>
              </fill>
            </x14:dxf>
          </x14:cfRule>
          <x14:cfRule type="containsText" priority="6597" operator="containsText" id="{CA16D243-944B-4497-B332-960B0677B2A6}">
            <xm:f>NOT(ISERROR(SEARCH('Listados Datos'!$T$6,AA416)))</xm:f>
            <xm:f>'Listados Datos'!$T$6</xm:f>
            <x14:dxf>
              <font>
                <b/>
                <i val="0"/>
              </font>
              <fill>
                <patternFill>
                  <bgColor rgb="FF92D050"/>
                </patternFill>
              </fill>
            </x14:dxf>
          </x14:cfRule>
          <xm:sqref>AA416</xm:sqref>
        </x14:conditionalFormatting>
        <x14:conditionalFormatting xmlns:xm="http://schemas.microsoft.com/office/excel/2006/main">
          <x14:cfRule type="containsText" priority="6584" operator="containsText" id="{DB1F4FD6-0E44-45B2-8F2A-5EEA2682F0E6}">
            <xm:f>NOT(ISERROR(SEARCH('Listados Datos'!$P$3,Y416)))</xm:f>
            <xm:f>'Listados Datos'!$P$3</xm:f>
            <x14:dxf>
              <fill>
                <patternFill>
                  <bgColor rgb="FF99CC00"/>
                </patternFill>
              </fill>
            </x14:dxf>
          </x14:cfRule>
          <x14:cfRule type="containsText" priority="6585" operator="containsText" id="{3F54E116-3D46-4A09-AE60-2017FF3921C1}">
            <xm:f>NOT(ISERROR(SEARCH('Listados Datos'!$P$4,Y416)))</xm:f>
            <xm:f>'Listados Datos'!$P$4</xm:f>
            <x14:dxf>
              <fill>
                <patternFill>
                  <bgColor rgb="FF33CC33"/>
                </patternFill>
              </fill>
            </x14:dxf>
          </x14:cfRule>
          <x14:cfRule type="containsText" priority="6586" operator="containsText" id="{18DB3196-9A1A-47E2-A478-57E74D12023C}">
            <xm:f>NOT(ISERROR(SEARCH('Listados Datos'!$P$5,Y416)))</xm:f>
            <xm:f>'Listados Datos'!$P$5</xm:f>
            <x14:dxf>
              <fill>
                <patternFill>
                  <bgColor rgb="FFFFFF00"/>
                </patternFill>
              </fill>
            </x14:dxf>
          </x14:cfRule>
          <x14:cfRule type="containsText" priority="6587" operator="containsText" id="{6234DD38-FED7-44D5-8D5F-AC266280D70B}">
            <xm:f>NOT(ISERROR(SEARCH('Listados Datos'!$P$6,Y416)))</xm:f>
            <xm:f>'Listados Datos'!$P$6</xm:f>
            <x14:dxf>
              <fill>
                <patternFill>
                  <bgColor rgb="FFFFC000"/>
                </patternFill>
              </fill>
            </x14:dxf>
          </x14:cfRule>
          <x14:cfRule type="containsText" priority="6588" operator="containsText" id="{B257C95E-D207-473E-A34D-1DA5A840B94F}">
            <xm:f>NOT(ISERROR(SEARCH('Listados Datos'!$P$7,Y416)))</xm:f>
            <xm:f>'Listados Datos'!$P$7</xm:f>
            <x14:dxf>
              <fill>
                <patternFill>
                  <bgColor rgb="FFFF0000"/>
                </patternFill>
              </fill>
            </x14:dxf>
          </x14:cfRule>
          <xm:sqref>Y416</xm:sqref>
        </x14:conditionalFormatting>
        <x14:conditionalFormatting xmlns:xm="http://schemas.microsoft.com/office/excel/2006/main">
          <x14:cfRule type="containsText" priority="6570" operator="containsText" id="{44F0702B-D377-4EA6-8D50-FADAB9813C62}">
            <xm:f>NOT(ISERROR(SEARCH('Listados Datos'!$T$3,AW416)))</xm:f>
            <xm:f>'Listados Datos'!$T$3</xm:f>
            <x14:dxf>
              <fill>
                <patternFill patternType="solid">
                  <bgColor rgb="FFC00000"/>
                </patternFill>
              </fill>
            </x14:dxf>
          </x14:cfRule>
          <x14:cfRule type="containsText" priority="6571" operator="containsText" id="{A7F58785-10FE-4F9D-8A5A-F491FEB6B538}">
            <xm:f>NOT(ISERROR(SEARCH('Listados Datos'!$T$4,AW416)))</xm:f>
            <xm:f>'Listados Datos'!$T$4</xm:f>
            <x14:dxf>
              <font>
                <b/>
                <i val="0"/>
                <color theme="0"/>
              </font>
              <fill>
                <patternFill>
                  <bgColor rgb="FFE26B0A"/>
                </patternFill>
              </fill>
            </x14:dxf>
          </x14:cfRule>
          <x14:cfRule type="containsText" priority="6572" operator="containsText" id="{875E97EE-091B-4638-8267-938F931D1D93}">
            <xm:f>NOT(ISERROR(SEARCH('Listados Datos'!$T$5,AW416)))</xm:f>
            <xm:f>'Listados Datos'!$T$5</xm:f>
            <x14:dxf>
              <font>
                <b/>
                <i val="0"/>
                <color auto="1"/>
              </font>
              <fill>
                <patternFill>
                  <bgColor rgb="FFFFFF00"/>
                </patternFill>
              </fill>
            </x14:dxf>
          </x14:cfRule>
          <x14:cfRule type="containsText" priority="6573" operator="containsText" id="{1CBAD9E7-4339-4EF2-AF13-FDB7D9F0D99E}">
            <xm:f>NOT(ISERROR(SEARCH('Listados Datos'!$T$6,AW416)))</xm:f>
            <xm:f>'Listados Datos'!$T$6</xm:f>
            <x14:dxf>
              <font>
                <b/>
                <i val="0"/>
              </font>
              <fill>
                <patternFill>
                  <bgColor rgb="FF92D050"/>
                </patternFill>
              </fill>
            </x14:dxf>
          </x14:cfRule>
          <xm:sqref>AW416</xm:sqref>
        </x14:conditionalFormatting>
        <x14:conditionalFormatting xmlns:xm="http://schemas.microsoft.com/office/excel/2006/main">
          <x14:cfRule type="containsText" priority="6424" operator="containsText" id="{5DDFE810-EBEE-4C2F-8597-397869C710BC}">
            <xm:f>NOT(ISERROR(SEARCH('Listados Datos'!$P$3,AU427)))</xm:f>
            <xm:f>'Listados Datos'!$P$3</xm:f>
            <x14:dxf>
              <fill>
                <patternFill>
                  <bgColor rgb="FF99CC00"/>
                </patternFill>
              </fill>
            </x14:dxf>
          </x14:cfRule>
          <x14:cfRule type="containsText" priority="6425" operator="containsText" id="{58D52CD2-08EC-4905-AEC8-E958825A4E5B}">
            <xm:f>NOT(ISERROR(SEARCH('Listados Datos'!$P$4,AU427)))</xm:f>
            <xm:f>'Listados Datos'!$P$4</xm:f>
            <x14:dxf>
              <fill>
                <patternFill>
                  <bgColor rgb="FF33CC33"/>
                </patternFill>
              </fill>
            </x14:dxf>
          </x14:cfRule>
          <x14:cfRule type="containsText" priority="6426" operator="containsText" id="{52009731-0F6C-408E-8DAA-486F0BBD1048}">
            <xm:f>NOT(ISERROR(SEARCH('Listados Datos'!$P$5,AU427)))</xm:f>
            <xm:f>'Listados Datos'!$P$5</xm:f>
            <x14:dxf>
              <fill>
                <patternFill>
                  <bgColor rgb="FFFFFF00"/>
                </patternFill>
              </fill>
            </x14:dxf>
          </x14:cfRule>
          <x14:cfRule type="containsText" priority="6427" operator="containsText" id="{CEF05D93-FDEB-43C3-BD53-7BC9DA4272E3}">
            <xm:f>NOT(ISERROR(SEARCH('Listados Datos'!$P$6,AU427)))</xm:f>
            <xm:f>'Listados Datos'!$P$6</xm:f>
            <x14:dxf>
              <fill>
                <patternFill>
                  <bgColor rgb="FFFFC000"/>
                </patternFill>
              </fill>
            </x14:dxf>
          </x14:cfRule>
          <x14:cfRule type="containsText" priority="6428" operator="containsText" id="{81DC1967-4B20-4EF3-82BB-98DD25B4A7D8}">
            <xm:f>NOT(ISERROR(SEARCH('Listados Datos'!$P$7,AU427)))</xm:f>
            <xm:f>'Listados Datos'!$P$7</xm:f>
            <x14:dxf>
              <fill>
                <patternFill>
                  <bgColor rgb="FFFF0000"/>
                </patternFill>
              </fill>
            </x14:dxf>
          </x14:cfRule>
          <xm:sqref>AU427</xm:sqref>
        </x14:conditionalFormatting>
        <x14:conditionalFormatting xmlns:xm="http://schemas.microsoft.com/office/excel/2006/main">
          <x14:cfRule type="containsText" priority="6490" operator="containsText" id="{74F94E1A-B915-45A5-A68B-92EFC156E0EF}">
            <xm:f>NOT(ISERROR(SEARCH('Listados Datos'!$T$3,AW429)))</xm:f>
            <xm:f>'Listados Datos'!$T$3</xm:f>
            <x14:dxf>
              <fill>
                <patternFill patternType="solid">
                  <bgColor rgb="FFC00000"/>
                </patternFill>
              </fill>
            </x14:dxf>
          </x14:cfRule>
          <x14:cfRule type="containsText" priority="6491" operator="containsText" id="{7F009AB3-4757-463C-92FF-A04C692359D6}">
            <xm:f>NOT(ISERROR(SEARCH('Listados Datos'!$T$4,AW429)))</xm:f>
            <xm:f>'Listados Datos'!$T$4</xm:f>
            <x14:dxf>
              <font>
                <b/>
                <i val="0"/>
                <color theme="0"/>
              </font>
              <fill>
                <patternFill>
                  <bgColor rgb="FFE26B0A"/>
                </patternFill>
              </fill>
            </x14:dxf>
          </x14:cfRule>
          <x14:cfRule type="containsText" priority="6492" operator="containsText" id="{F93529B0-AD29-4B58-8A01-27B4B01AE76B}">
            <xm:f>NOT(ISERROR(SEARCH('Listados Datos'!$T$5,AW429)))</xm:f>
            <xm:f>'Listados Datos'!$T$5</xm:f>
            <x14:dxf>
              <font>
                <b/>
                <i val="0"/>
                <color auto="1"/>
              </font>
              <fill>
                <patternFill>
                  <bgColor rgb="FFFFFF00"/>
                </patternFill>
              </fill>
            </x14:dxf>
          </x14:cfRule>
          <x14:cfRule type="containsText" priority="6493" operator="containsText" id="{1A2712A1-9FEE-49B6-99AB-E8C6727D13C4}">
            <xm:f>NOT(ISERROR(SEARCH('Listados Datos'!$T$6,AW429)))</xm:f>
            <xm:f>'Listados Datos'!$T$6</xm:f>
            <x14:dxf>
              <font>
                <b/>
                <i val="0"/>
              </font>
              <fill>
                <patternFill>
                  <bgColor rgb="FF92D050"/>
                </patternFill>
              </fill>
            </x14:dxf>
          </x14:cfRule>
          <xm:sqref>AW429</xm:sqref>
        </x14:conditionalFormatting>
        <x14:conditionalFormatting xmlns:xm="http://schemas.microsoft.com/office/excel/2006/main">
          <x14:cfRule type="containsText" priority="6480" operator="containsText" id="{913C65D6-09A0-4614-A0BF-4AE9F5795044}">
            <xm:f>NOT(ISERROR(SEARCH('Listados Datos'!$P$3,AU429)))</xm:f>
            <xm:f>'Listados Datos'!$P$3</xm:f>
            <x14:dxf>
              <fill>
                <patternFill>
                  <bgColor rgb="FF99CC00"/>
                </patternFill>
              </fill>
            </x14:dxf>
          </x14:cfRule>
          <x14:cfRule type="containsText" priority="6481" operator="containsText" id="{2C6F22DB-D099-4757-9D39-F4BA2D6B21D9}">
            <xm:f>NOT(ISERROR(SEARCH('Listados Datos'!$P$4,AU429)))</xm:f>
            <xm:f>'Listados Datos'!$P$4</xm:f>
            <x14:dxf>
              <fill>
                <patternFill>
                  <bgColor rgb="FF33CC33"/>
                </patternFill>
              </fill>
            </x14:dxf>
          </x14:cfRule>
          <x14:cfRule type="containsText" priority="6482" operator="containsText" id="{4070A388-3730-40EF-AF90-52AC2EC38FD0}">
            <xm:f>NOT(ISERROR(SEARCH('Listados Datos'!$P$5,AU429)))</xm:f>
            <xm:f>'Listados Datos'!$P$5</xm:f>
            <x14:dxf>
              <fill>
                <patternFill>
                  <bgColor rgb="FFFFFF00"/>
                </patternFill>
              </fill>
            </x14:dxf>
          </x14:cfRule>
          <x14:cfRule type="containsText" priority="6483" operator="containsText" id="{D2ECC9A5-E914-4220-8AEB-2182B60B1C2C}">
            <xm:f>NOT(ISERROR(SEARCH('Listados Datos'!$P$6,AU429)))</xm:f>
            <xm:f>'Listados Datos'!$P$6</xm:f>
            <x14:dxf>
              <fill>
                <patternFill>
                  <bgColor rgb="FFFFC000"/>
                </patternFill>
              </fill>
            </x14:dxf>
          </x14:cfRule>
          <x14:cfRule type="containsText" priority="6484" operator="containsText" id="{53EC97AF-406D-429C-B00C-CE8DE645C354}">
            <xm:f>NOT(ISERROR(SEARCH('Listados Datos'!$P$7,AU429)))</xm:f>
            <xm:f>'Listados Datos'!$P$7</xm:f>
            <x14:dxf>
              <fill>
                <patternFill>
                  <bgColor rgb="FFFF0000"/>
                </patternFill>
              </fill>
            </x14:dxf>
          </x14:cfRule>
          <xm:sqref>AU429</xm:sqref>
        </x14:conditionalFormatting>
        <x14:conditionalFormatting xmlns:xm="http://schemas.microsoft.com/office/excel/2006/main">
          <x14:cfRule type="containsText" priority="6448" operator="containsText" id="{09C5961A-028D-4820-A88D-2155C41E551E}">
            <xm:f>NOT(ISERROR(SEARCH('Listados Datos'!$T$3,AW426)))</xm:f>
            <xm:f>'Listados Datos'!$T$3</xm:f>
            <x14:dxf>
              <fill>
                <patternFill patternType="solid">
                  <bgColor rgb="FFC00000"/>
                </patternFill>
              </fill>
            </x14:dxf>
          </x14:cfRule>
          <x14:cfRule type="containsText" priority="6449" operator="containsText" id="{B0D51724-709F-49F4-A09E-537434C446B7}">
            <xm:f>NOT(ISERROR(SEARCH('Listados Datos'!$T$4,AW426)))</xm:f>
            <xm:f>'Listados Datos'!$T$4</xm:f>
            <x14:dxf>
              <font>
                <b/>
                <i val="0"/>
                <color theme="0"/>
              </font>
              <fill>
                <patternFill>
                  <bgColor rgb="FFE26B0A"/>
                </patternFill>
              </fill>
            </x14:dxf>
          </x14:cfRule>
          <x14:cfRule type="containsText" priority="6450" operator="containsText" id="{6449BBB8-6774-4B5A-A53A-E64251646FEC}">
            <xm:f>NOT(ISERROR(SEARCH('Listados Datos'!$T$5,AW426)))</xm:f>
            <xm:f>'Listados Datos'!$T$5</xm:f>
            <x14:dxf>
              <font>
                <b/>
                <i val="0"/>
                <color auto="1"/>
              </font>
              <fill>
                <patternFill>
                  <bgColor rgb="FFFFFF00"/>
                </patternFill>
              </fill>
            </x14:dxf>
          </x14:cfRule>
          <x14:cfRule type="containsText" priority="6451" operator="containsText" id="{46BD97B3-5298-4718-98EE-B62B59EB252B}">
            <xm:f>NOT(ISERROR(SEARCH('Listados Datos'!$T$6,AW426)))</xm:f>
            <xm:f>'Listados Datos'!$T$6</xm:f>
            <x14:dxf>
              <font>
                <b/>
                <i val="0"/>
              </font>
              <fill>
                <patternFill>
                  <bgColor rgb="FF92D050"/>
                </patternFill>
              </fill>
            </x14:dxf>
          </x14:cfRule>
          <xm:sqref>AW426</xm:sqref>
        </x14:conditionalFormatting>
        <x14:conditionalFormatting xmlns:xm="http://schemas.microsoft.com/office/excel/2006/main">
          <x14:cfRule type="containsText" priority="6438" operator="containsText" id="{BB9B1E9A-37A0-4544-921B-397DB8E9BE20}">
            <xm:f>NOT(ISERROR(SEARCH('Listados Datos'!$P$3,AU426)))</xm:f>
            <xm:f>'Listados Datos'!$P$3</xm:f>
            <x14:dxf>
              <fill>
                <patternFill>
                  <bgColor rgb="FF99CC00"/>
                </patternFill>
              </fill>
            </x14:dxf>
          </x14:cfRule>
          <x14:cfRule type="containsText" priority="6439" operator="containsText" id="{C1EF031B-DEB8-4D79-8A85-B38CC4EB21B0}">
            <xm:f>NOT(ISERROR(SEARCH('Listados Datos'!$P$4,AU426)))</xm:f>
            <xm:f>'Listados Datos'!$P$4</xm:f>
            <x14:dxf>
              <fill>
                <patternFill>
                  <bgColor rgb="FF33CC33"/>
                </patternFill>
              </fill>
            </x14:dxf>
          </x14:cfRule>
          <x14:cfRule type="containsText" priority="6440" operator="containsText" id="{BDF2AA28-DD20-49FA-B845-E26C2FFD844D}">
            <xm:f>NOT(ISERROR(SEARCH('Listados Datos'!$P$5,AU426)))</xm:f>
            <xm:f>'Listados Datos'!$P$5</xm:f>
            <x14:dxf>
              <fill>
                <patternFill>
                  <bgColor rgb="FFFFFF00"/>
                </patternFill>
              </fill>
            </x14:dxf>
          </x14:cfRule>
          <x14:cfRule type="containsText" priority="6441" operator="containsText" id="{35B6EA49-C79D-4ADF-959B-351F0C50193F}">
            <xm:f>NOT(ISERROR(SEARCH('Listados Datos'!$P$6,AU426)))</xm:f>
            <xm:f>'Listados Datos'!$P$6</xm:f>
            <x14:dxf>
              <fill>
                <patternFill>
                  <bgColor rgb="FFFFC000"/>
                </patternFill>
              </fill>
            </x14:dxf>
          </x14:cfRule>
          <x14:cfRule type="containsText" priority="6442" operator="containsText" id="{55D750C6-4923-4065-9563-716ED2216B7F}">
            <xm:f>NOT(ISERROR(SEARCH('Listados Datos'!$P$7,AU426)))</xm:f>
            <xm:f>'Listados Datos'!$P$7</xm:f>
            <x14:dxf>
              <fill>
                <patternFill>
                  <bgColor rgb="FFFF0000"/>
                </patternFill>
              </fill>
            </x14:dxf>
          </x14:cfRule>
          <xm:sqref>AU426</xm:sqref>
        </x14:conditionalFormatting>
        <x14:conditionalFormatting xmlns:xm="http://schemas.microsoft.com/office/excel/2006/main">
          <x14:cfRule type="containsText" priority="6556" operator="containsText" id="{D2D9C1EC-191A-4477-A2E2-499B64BF5AD3}">
            <xm:f>NOT(ISERROR(SEARCH('Listados Datos'!$T$3,AE424)))</xm:f>
            <xm:f>'Listados Datos'!$T$3</xm:f>
            <x14:dxf>
              <fill>
                <patternFill patternType="solid">
                  <bgColor rgb="FFC00000"/>
                </patternFill>
              </fill>
            </x14:dxf>
          </x14:cfRule>
          <x14:cfRule type="containsText" priority="6557" operator="containsText" id="{7D8CFF29-5A08-476F-A12D-6A26C1CAD2C5}">
            <xm:f>NOT(ISERROR(SEARCH('Listados Datos'!$T$4,AE424)))</xm:f>
            <xm:f>'Listados Datos'!$T$4</xm:f>
            <x14:dxf>
              <font>
                <b/>
                <i val="0"/>
                <color theme="0"/>
              </font>
              <fill>
                <patternFill>
                  <bgColor rgb="FFE26B0A"/>
                </patternFill>
              </fill>
            </x14:dxf>
          </x14:cfRule>
          <x14:cfRule type="containsText" priority="6558" operator="containsText" id="{D4086A86-57FA-456F-B3D0-E7E89DBDCF6A}">
            <xm:f>NOT(ISERROR(SEARCH('Listados Datos'!$T$5,AE424)))</xm:f>
            <xm:f>'Listados Datos'!$T$5</xm:f>
            <x14:dxf>
              <font>
                <b/>
                <i val="0"/>
                <color auto="1"/>
              </font>
              <fill>
                <patternFill>
                  <bgColor rgb="FFFFFF00"/>
                </patternFill>
              </fill>
            </x14:dxf>
          </x14:cfRule>
          <x14:cfRule type="containsText" priority="6559" operator="containsText" id="{48CCC4EF-BDF4-4264-85CC-247282D30E86}">
            <xm:f>NOT(ISERROR(SEARCH('Listados Datos'!$T$6,AE424)))</xm:f>
            <xm:f>'Listados Datos'!$T$6</xm:f>
            <x14:dxf>
              <font>
                <b/>
                <i val="0"/>
              </font>
              <fill>
                <patternFill>
                  <bgColor rgb="FF92D050"/>
                </patternFill>
              </fill>
            </x14:dxf>
          </x14:cfRule>
          <xm:sqref>AE424:AF425 AE429:AF429</xm:sqref>
        </x14:conditionalFormatting>
        <x14:conditionalFormatting xmlns:xm="http://schemas.microsoft.com/office/excel/2006/main">
          <x14:cfRule type="containsText" priority="6552" operator="containsText" id="{41251C1A-DA4C-447E-AE0A-12A5A6DF1E70}">
            <xm:f>NOT(ISERROR(SEARCH('Listados Datos'!$T$3,AA424)))</xm:f>
            <xm:f>'Listados Datos'!$T$3</xm:f>
            <x14:dxf>
              <fill>
                <patternFill patternType="solid">
                  <bgColor rgb="FFC00000"/>
                </patternFill>
              </fill>
            </x14:dxf>
          </x14:cfRule>
          <x14:cfRule type="containsText" priority="6553" operator="containsText" id="{0DBC1248-1023-4470-A57B-847CCEF5BD65}">
            <xm:f>NOT(ISERROR(SEARCH('Listados Datos'!$T$4,AA424)))</xm:f>
            <xm:f>'Listados Datos'!$T$4</xm:f>
            <x14:dxf>
              <font>
                <b/>
                <i val="0"/>
                <color theme="0"/>
              </font>
              <fill>
                <patternFill>
                  <bgColor rgb="FFE26B0A"/>
                </patternFill>
              </fill>
            </x14:dxf>
          </x14:cfRule>
          <x14:cfRule type="containsText" priority="6554" operator="containsText" id="{6344E79A-5358-45A9-A74A-69F1185F2D7B}">
            <xm:f>NOT(ISERROR(SEARCH('Listados Datos'!$T$5,AA424)))</xm:f>
            <xm:f>'Listados Datos'!$T$5</xm:f>
            <x14:dxf>
              <font>
                <b/>
                <i val="0"/>
                <color auto="1"/>
              </font>
              <fill>
                <patternFill>
                  <bgColor rgb="FFFFFF00"/>
                </patternFill>
              </fill>
            </x14:dxf>
          </x14:cfRule>
          <x14:cfRule type="containsText" priority="6555" operator="containsText" id="{7D61D9AF-ACFF-4A9E-BD55-AC30AA4EC6ED}">
            <xm:f>NOT(ISERROR(SEARCH('Listados Datos'!$T$6,AA424)))</xm:f>
            <xm:f>'Listados Datos'!$T$6</xm:f>
            <x14:dxf>
              <font>
                <b/>
                <i val="0"/>
              </font>
              <fill>
                <patternFill>
                  <bgColor rgb="FF92D050"/>
                </patternFill>
              </fill>
            </x14:dxf>
          </x14:cfRule>
          <xm:sqref>AA424:AA425</xm:sqref>
        </x14:conditionalFormatting>
        <x14:conditionalFormatting xmlns:xm="http://schemas.microsoft.com/office/excel/2006/main">
          <x14:cfRule type="containsText" priority="6542" operator="containsText" id="{5FEDAAE0-6C8F-4B59-AF64-8A68D05FD79A}">
            <xm:f>NOT(ISERROR(SEARCH('Listados Datos'!$P$3,Y424)))</xm:f>
            <xm:f>'Listados Datos'!$P$3</xm:f>
            <x14:dxf>
              <fill>
                <patternFill>
                  <bgColor rgb="FF99CC00"/>
                </patternFill>
              </fill>
            </x14:dxf>
          </x14:cfRule>
          <x14:cfRule type="containsText" priority="6543" operator="containsText" id="{70F97D46-9531-4C85-868C-C149D463F422}">
            <xm:f>NOT(ISERROR(SEARCH('Listados Datos'!$P$4,Y424)))</xm:f>
            <xm:f>'Listados Datos'!$P$4</xm:f>
            <x14:dxf>
              <fill>
                <patternFill>
                  <bgColor rgb="FF33CC33"/>
                </patternFill>
              </fill>
            </x14:dxf>
          </x14:cfRule>
          <x14:cfRule type="containsText" priority="6544" operator="containsText" id="{B8B840AC-E5BB-44F1-A789-8F77BE79AEA5}">
            <xm:f>NOT(ISERROR(SEARCH('Listados Datos'!$P$5,Y424)))</xm:f>
            <xm:f>'Listados Datos'!$P$5</xm:f>
            <x14:dxf>
              <fill>
                <patternFill>
                  <bgColor rgb="FFFFFF00"/>
                </patternFill>
              </fill>
            </x14:dxf>
          </x14:cfRule>
          <x14:cfRule type="containsText" priority="6545" operator="containsText" id="{702A6BC6-6FF5-4B14-8232-6A5641BDD027}">
            <xm:f>NOT(ISERROR(SEARCH('Listados Datos'!$P$6,Y424)))</xm:f>
            <xm:f>'Listados Datos'!$P$6</xm:f>
            <x14:dxf>
              <fill>
                <patternFill>
                  <bgColor rgb="FFFFC000"/>
                </patternFill>
              </fill>
            </x14:dxf>
          </x14:cfRule>
          <x14:cfRule type="containsText" priority="6546" operator="containsText" id="{AA727E8C-6A04-4CD7-A9A8-C907EFF00220}">
            <xm:f>NOT(ISERROR(SEARCH('Listados Datos'!$P$7,Y424)))</xm:f>
            <xm:f>'Listados Datos'!$P$7</xm:f>
            <x14:dxf>
              <fill>
                <patternFill>
                  <bgColor rgb="FFFF0000"/>
                </patternFill>
              </fill>
            </x14:dxf>
          </x14:cfRule>
          <xm:sqref>Y424:Y425</xm:sqref>
        </x14:conditionalFormatting>
        <x14:conditionalFormatting xmlns:xm="http://schemas.microsoft.com/office/excel/2006/main">
          <x14:cfRule type="containsText" priority="6518" operator="containsText" id="{12D8D28A-D3A0-4BD6-8108-B4DEE83EA971}">
            <xm:f>NOT(ISERROR(SEARCH('Listados Datos'!$T$3,AW424)))</xm:f>
            <xm:f>'Listados Datos'!$T$3</xm:f>
            <x14:dxf>
              <fill>
                <patternFill patternType="solid">
                  <bgColor rgb="FFC00000"/>
                </patternFill>
              </fill>
            </x14:dxf>
          </x14:cfRule>
          <x14:cfRule type="containsText" priority="6519" operator="containsText" id="{BCD88DFB-82DF-445E-8683-AE786AEA4A14}">
            <xm:f>NOT(ISERROR(SEARCH('Listados Datos'!$T$4,AW424)))</xm:f>
            <xm:f>'Listados Datos'!$T$4</xm:f>
            <x14:dxf>
              <font>
                <b/>
                <i val="0"/>
                <color theme="0"/>
              </font>
              <fill>
                <patternFill>
                  <bgColor rgb="FFE26B0A"/>
                </patternFill>
              </fill>
            </x14:dxf>
          </x14:cfRule>
          <x14:cfRule type="containsText" priority="6520" operator="containsText" id="{7A14E801-E90A-4943-BE19-684AC192A205}">
            <xm:f>NOT(ISERROR(SEARCH('Listados Datos'!$T$5,AW424)))</xm:f>
            <xm:f>'Listados Datos'!$T$5</xm:f>
            <x14:dxf>
              <font>
                <b/>
                <i val="0"/>
                <color auto="1"/>
              </font>
              <fill>
                <patternFill>
                  <bgColor rgb="FFFFFF00"/>
                </patternFill>
              </fill>
            </x14:dxf>
          </x14:cfRule>
          <x14:cfRule type="containsText" priority="6521" operator="containsText" id="{C037F478-1775-4862-8EC1-46D6FCD089FD}">
            <xm:f>NOT(ISERROR(SEARCH('Listados Datos'!$T$6,AW424)))</xm:f>
            <xm:f>'Listados Datos'!$T$6</xm:f>
            <x14:dxf>
              <font>
                <b/>
                <i val="0"/>
              </font>
              <fill>
                <patternFill>
                  <bgColor rgb="FF92D050"/>
                </patternFill>
              </fill>
            </x14:dxf>
          </x14:cfRule>
          <xm:sqref>AW424</xm:sqref>
        </x14:conditionalFormatting>
        <x14:conditionalFormatting xmlns:xm="http://schemas.microsoft.com/office/excel/2006/main">
          <x14:cfRule type="containsText" priority="6508" operator="containsText" id="{D1D1CDDA-DBD2-4E6F-8DCD-8B2CABBC125B}">
            <xm:f>NOT(ISERROR(SEARCH('Listados Datos'!$P$3,AU424)))</xm:f>
            <xm:f>'Listados Datos'!$P$3</xm:f>
            <x14:dxf>
              <fill>
                <patternFill>
                  <bgColor rgb="FF99CC00"/>
                </patternFill>
              </fill>
            </x14:dxf>
          </x14:cfRule>
          <x14:cfRule type="containsText" priority="6509" operator="containsText" id="{3D1D047F-1820-4DC1-86A1-859095FC4328}">
            <xm:f>NOT(ISERROR(SEARCH('Listados Datos'!$P$4,AU424)))</xm:f>
            <xm:f>'Listados Datos'!$P$4</xm:f>
            <x14:dxf>
              <fill>
                <patternFill>
                  <bgColor rgb="FF33CC33"/>
                </patternFill>
              </fill>
            </x14:dxf>
          </x14:cfRule>
          <x14:cfRule type="containsText" priority="6510" operator="containsText" id="{BA667F9B-2B5A-48C2-9C65-8C6B2229EED7}">
            <xm:f>NOT(ISERROR(SEARCH('Listados Datos'!$P$5,AU424)))</xm:f>
            <xm:f>'Listados Datos'!$P$5</xm:f>
            <x14:dxf>
              <fill>
                <patternFill>
                  <bgColor rgb="FFFFFF00"/>
                </patternFill>
              </fill>
            </x14:dxf>
          </x14:cfRule>
          <x14:cfRule type="containsText" priority="6511" operator="containsText" id="{ED1858FF-8F4B-4C0F-97C2-F1C09C27C203}">
            <xm:f>NOT(ISERROR(SEARCH('Listados Datos'!$P$6,AU424)))</xm:f>
            <xm:f>'Listados Datos'!$P$6</xm:f>
            <x14:dxf>
              <fill>
                <patternFill>
                  <bgColor rgb="FFFFC000"/>
                </patternFill>
              </fill>
            </x14:dxf>
          </x14:cfRule>
          <x14:cfRule type="containsText" priority="6512" operator="containsText" id="{5787003F-B666-4FBB-B548-089556CF219E}">
            <xm:f>NOT(ISERROR(SEARCH('Listados Datos'!$P$7,AU424)))</xm:f>
            <xm:f>'Listados Datos'!$P$7</xm:f>
            <x14:dxf>
              <fill>
                <patternFill>
                  <bgColor rgb="FFFF0000"/>
                </patternFill>
              </fill>
            </x14:dxf>
          </x14:cfRule>
          <xm:sqref>AU424</xm:sqref>
        </x14:conditionalFormatting>
        <x14:conditionalFormatting xmlns:xm="http://schemas.microsoft.com/office/excel/2006/main">
          <x14:cfRule type="containsText" priority="6504" operator="containsText" id="{B7D72EDE-A93A-4EA0-A549-BD30EF757395}">
            <xm:f>NOT(ISERROR(SEARCH('Listados Datos'!$T$3,AW425)))</xm:f>
            <xm:f>'Listados Datos'!$T$3</xm:f>
            <x14:dxf>
              <fill>
                <patternFill patternType="solid">
                  <bgColor rgb="FFC00000"/>
                </patternFill>
              </fill>
            </x14:dxf>
          </x14:cfRule>
          <x14:cfRule type="containsText" priority="6505" operator="containsText" id="{6AECB6CE-0009-41A8-911F-D8C69B8E6F7B}">
            <xm:f>NOT(ISERROR(SEARCH('Listados Datos'!$T$4,AW425)))</xm:f>
            <xm:f>'Listados Datos'!$T$4</xm:f>
            <x14:dxf>
              <font>
                <b/>
                <i val="0"/>
                <color theme="0"/>
              </font>
              <fill>
                <patternFill>
                  <bgColor rgb="FFE26B0A"/>
                </patternFill>
              </fill>
            </x14:dxf>
          </x14:cfRule>
          <x14:cfRule type="containsText" priority="6506" operator="containsText" id="{ABB34361-AA4B-4886-AA27-78BF5EFAEAF6}">
            <xm:f>NOT(ISERROR(SEARCH('Listados Datos'!$T$5,AW425)))</xm:f>
            <xm:f>'Listados Datos'!$T$5</xm:f>
            <x14:dxf>
              <font>
                <b/>
                <i val="0"/>
                <color auto="1"/>
              </font>
              <fill>
                <patternFill>
                  <bgColor rgb="FFFFFF00"/>
                </patternFill>
              </fill>
            </x14:dxf>
          </x14:cfRule>
          <x14:cfRule type="containsText" priority="6507" operator="containsText" id="{E379C868-1F64-494C-9EEE-A7A93743D095}">
            <xm:f>NOT(ISERROR(SEARCH('Listados Datos'!$T$6,AW425)))</xm:f>
            <xm:f>'Listados Datos'!$T$6</xm:f>
            <x14:dxf>
              <font>
                <b/>
                <i val="0"/>
              </font>
              <fill>
                <patternFill>
                  <bgColor rgb="FF92D050"/>
                </patternFill>
              </fill>
            </x14:dxf>
          </x14:cfRule>
          <xm:sqref>AW425</xm:sqref>
        </x14:conditionalFormatting>
        <x14:conditionalFormatting xmlns:xm="http://schemas.microsoft.com/office/excel/2006/main">
          <x14:cfRule type="containsText" priority="6494" operator="containsText" id="{52515E29-CFAF-48DB-A028-0900F75335A8}">
            <xm:f>NOT(ISERROR(SEARCH('Listados Datos'!$P$3,AU425)))</xm:f>
            <xm:f>'Listados Datos'!$P$3</xm:f>
            <x14:dxf>
              <fill>
                <patternFill>
                  <bgColor rgb="FF99CC00"/>
                </patternFill>
              </fill>
            </x14:dxf>
          </x14:cfRule>
          <x14:cfRule type="containsText" priority="6495" operator="containsText" id="{070D9E5A-D30D-492C-A168-49CF3D53ABB7}">
            <xm:f>NOT(ISERROR(SEARCH('Listados Datos'!$P$4,AU425)))</xm:f>
            <xm:f>'Listados Datos'!$P$4</xm:f>
            <x14:dxf>
              <fill>
                <patternFill>
                  <bgColor rgb="FF33CC33"/>
                </patternFill>
              </fill>
            </x14:dxf>
          </x14:cfRule>
          <x14:cfRule type="containsText" priority="6496" operator="containsText" id="{5AC9A3F3-8044-4D8D-8B26-26A8A8D294BF}">
            <xm:f>NOT(ISERROR(SEARCH('Listados Datos'!$P$5,AU425)))</xm:f>
            <xm:f>'Listados Datos'!$P$5</xm:f>
            <x14:dxf>
              <fill>
                <patternFill>
                  <bgColor rgb="FFFFFF00"/>
                </patternFill>
              </fill>
            </x14:dxf>
          </x14:cfRule>
          <x14:cfRule type="containsText" priority="6497" operator="containsText" id="{E6FD82D9-5C67-45C5-9517-883931F8B3DE}">
            <xm:f>NOT(ISERROR(SEARCH('Listados Datos'!$P$6,AU425)))</xm:f>
            <xm:f>'Listados Datos'!$P$6</xm:f>
            <x14:dxf>
              <fill>
                <patternFill>
                  <bgColor rgb="FFFFC000"/>
                </patternFill>
              </fill>
            </x14:dxf>
          </x14:cfRule>
          <x14:cfRule type="containsText" priority="6498" operator="containsText" id="{7B4BBB93-B0E3-401F-95FF-32F34AC0D24E}">
            <xm:f>NOT(ISERROR(SEARCH('Listados Datos'!$P$7,AU425)))</xm:f>
            <xm:f>'Listados Datos'!$P$7</xm:f>
            <x14:dxf>
              <fill>
                <patternFill>
                  <bgColor rgb="FFFF0000"/>
                </patternFill>
              </fill>
            </x14:dxf>
          </x14:cfRule>
          <xm:sqref>AU425</xm:sqref>
        </x14:conditionalFormatting>
        <x14:conditionalFormatting xmlns:xm="http://schemas.microsoft.com/office/excel/2006/main">
          <x14:cfRule type="containsText" priority="6476" operator="containsText" id="{62AFB5A5-5B5F-4E19-8411-0AB348C13A1A}">
            <xm:f>NOT(ISERROR(SEARCH('Listados Datos'!$T$3,AE426)))</xm:f>
            <xm:f>'Listados Datos'!$T$3</xm:f>
            <x14:dxf>
              <fill>
                <patternFill patternType="solid">
                  <bgColor rgb="FFC00000"/>
                </patternFill>
              </fill>
            </x14:dxf>
          </x14:cfRule>
          <x14:cfRule type="containsText" priority="6477" operator="containsText" id="{FB2CD1F6-CBC9-484C-8F06-41A186648F0A}">
            <xm:f>NOT(ISERROR(SEARCH('Listados Datos'!$T$4,AE426)))</xm:f>
            <xm:f>'Listados Datos'!$T$4</xm:f>
            <x14:dxf>
              <font>
                <b/>
                <i val="0"/>
                <color theme="0"/>
              </font>
              <fill>
                <patternFill>
                  <bgColor rgb="FFE26B0A"/>
                </patternFill>
              </fill>
            </x14:dxf>
          </x14:cfRule>
          <x14:cfRule type="containsText" priority="6478" operator="containsText" id="{AA9FB859-3713-4DED-9D25-FE840518D3C4}">
            <xm:f>NOT(ISERROR(SEARCH('Listados Datos'!$T$5,AE426)))</xm:f>
            <xm:f>'Listados Datos'!$T$5</xm:f>
            <x14:dxf>
              <font>
                <b/>
                <i val="0"/>
                <color auto="1"/>
              </font>
              <fill>
                <patternFill>
                  <bgColor rgb="FFFFFF00"/>
                </patternFill>
              </fill>
            </x14:dxf>
          </x14:cfRule>
          <x14:cfRule type="containsText" priority="6479" operator="containsText" id="{AE5E0001-5CC5-42C6-A7F1-09B216DA7F89}">
            <xm:f>NOT(ISERROR(SEARCH('Listados Datos'!$T$6,AE426)))</xm:f>
            <xm:f>'Listados Datos'!$T$6</xm:f>
            <x14:dxf>
              <font>
                <b/>
                <i val="0"/>
              </font>
              <fill>
                <patternFill>
                  <bgColor rgb="FF92D050"/>
                </patternFill>
              </fill>
            </x14:dxf>
          </x14:cfRule>
          <xm:sqref>AE426:AF427</xm:sqref>
        </x14:conditionalFormatting>
        <x14:conditionalFormatting xmlns:xm="http://schemas.microsoft.com/office/excel/2006/main">
          <x14:cfRule type="containsText" priority="6472" operator="containsText" id="{78612BC2-F543-4951-8428-E896A51ED3BF}">
            <xm:f>NOT(ISERROR(SEARCH('Listados Datos'!$T$3,AA426)))</xm:f>
            <xm:f>'Listados Datos'!$T$3</xm:f>
            <x14:dxf>
              <fill>
                <patternFill patternType="solid">
                  <bgColor rgb="FFC00000"/>
                </patternFill>
              </fill>
            </x14:dxf>
          </x14:cfRule>
          <x14:cfRule type="containsText" priority="6473" operator="containsText" id="{68FE839C-217E-413C-9BAB-215F28AD8F8B}">
            <xm:f>NOT(ISERROR(SEARCH('Listados Datos'!$T$4,AA426)))</xm:f>
            <xm:f>'Listados Datos'!$T$4</xm:f>
            <x14:dxf>
              <font>
                <b/>
                <i val="0"/>
                <color theme="0"/>
              </font>
              <fill>
                <patternFill>
                  <bgColor rgb="FFE26B0A"/>
                </patternFill>
              </fill>
            </x14:dxf>
          </x14:cfRule>
          <x14:cfRule type="containsText" priority="6474" operator="containsText" id="{0A7EA62A-9BF7-4912-BA48-19C44A6520D3}">
            <xm:f>NOT(ISERROR(SEARCH('Listados Datos'!$T$5,AA426)))</xm:f>
            <xm:f>'Listados Datos'!$T$5</xm:f>
            <x14:dxf>
              <font>
                <b/>
                <i val="0"/>
                <color auto="1"/>
              </font>
              <fill>
                <patternFill>
                  <bgColor rgb="FFFFFF00"/>
                </patternFill>
              </fill>
            </x14:dxf>
          </x14:cfRule>
          <x14:cfRule type="containsText" priority="6475" operator="containsText" id="{CC4B7148-396A-48BA-BA40-3DCA54E0E481}">
            <xm:f>NOT(ISERROR(SEARCH('Listados Datos'!$T$6,AA426)))</xm:f>
            <xm:f>'Listados Datos'!$T$6</xm:f>
            <x14:dxf>
              <font>
                <b/>
                <i val="0"/>
              </font>
              <fill>
                <patternFill>
                  <bgColor rgb="FF92D050"/>
                </patternFill>
              </fill>
            </x14:dxf>
          </x14:cfRule>
          <xm:sqref>AA426:AA427</xm:sqref>
        </x14:conditionalFormatting>
        <x14:conditionalFormatting xmlns:xm="http://schemas.microsoft.com/office/excel/2006/main">
          <x14:cfRule type="containsText" priority="6462" operator="containsText" id="{EAA05FCF-EE4F-4DE5-808B-96BC395E47A4}">
            <xm:f>NOT(ISERROR(SEARCH('Listados Datos'!$P$3,Y426)))</xm:f>
            <xm:f>'Listados Datos'!$P$3</xm:f>
            <x14:dxf>
              <fill>
                <patternFill>
                  <bgColor rgb="FF99CC00"/>
                </patternFill>
              </fill>
            </x14:dxf>
          </x14:cfRule>
          <x14:cfRule type="containsText" priority="6463" operator="containsText" id="{EC21F770-7999-4B43-9AB0-5F18E57BA428}">
            <xm:f>NOT(ISERROR(SEARCH('Listados Datos'!$P$4,Y426)))</xm:f>
            <xm:f>'Listados Datos'!$P$4</xm:f>
            <x14:dxf>
              <fill>
                <patternFill>
                  <bgColor rgb="FF33CC33"/>
                </patternFill>
              </fill>
            </x14:dxf>
          </x14:cfRule>
          <x14:cfRule type="containsText" priority="6464" operator="containsText" id="{05021768-4D8B-4E40-9653-2137916861EA}">
            <xm:f>NOT(ISERROR(SEARCH('Listados Datos'!$P$5,Y426)))</xm:f>
            <xm:f>'Listados Datos'!$P$5</xm:f>
            <x14:dxf>
              <fill>
                <patternFill>
                  <bgColor rgb="FFFFFF00"/>
                </patternFill>
              </fill>
            </x14:dxf>
          </x14:cfRule>
          <x14:cfRule type="containsText" priority="6465" operator="containsText" id="{F11C18A4-A014-4CD0-80AD-14376769288A}">
            <xm:f>NOT(ISERROR(SEARCH('Listados Datos'!$P$6,Y426)))</xm:f>
            <xm:f>'Listados Datos'!$P$6</xm:f>
            <x14:dxf>
              <fill>
                <patternFill>
                  <bgColor rgb="FFFFC000"/>
                </patternFill>
              </fill>
            </x14:dxf>
          </x14:cfRule>
          <x14:cfRule type="containsText" priority="6466" operator="containsText" id="{8519CEDF-DF0E-4C5C-B2D2-8A168C914091}">
            <xm:f>NOT(ISERROR(SEARCH('Listados Datos'!$P$7,Y426)))</xm:f>
            <xm:f>'Listados Datos'!$P$7</xm:f>
            <x14:dxf>
              <fill>
                <patternFill>
                  <bgColor rgb="FFFF0000"/>
                </patternFill>
              </fill>
            </x14:dxf>
          </x14:cfRule>
          <xm:sqref>Y426:Y427</xm:sqref>
        </x14:conditionalFormatting>
        <x14:conditionalFormatting xmlns:xm="http://schemas.microsoft.com/office/excel/2006/main">
          <x14:cfRule type="containsText" priority="6434" operator="containsText" id="{96D5FEC7-C4CC-4EED-90A5-5F91860C5AA7}">
            <xm:f>NOT(ISERROR(SEARCH('Listados Datos'!$T$3,AW427)))</xm:f>
            <xm:f>'Listados Datos'!$T$3</xm:f>
            <x14:dxf>
              <fill>
                <patternFill patternType="solid">
                  <bgColor rgb="FFC00000"/>
                </patternFill>
              </fill>
            </x14:dxf>
          </x14:cfRule>
          <x14:cfRule type="containsText" priority="6435" operator="containsText" id="{F4CD3BC1-537C-4DEF-B074-3BF8D28BC096}">
            <xm:f>NOT(ISERROR(SEARCH('Listados Datos'!$T$4,AW427)))</xm:f>
            <xm:f>'Listados Datos'!$T$4</xm:f>
            <x14:dxf>
              <font>
                <b/>
                <i val="0"/>
                <color theme="0"/>
              </font>
              <fill>
                <patternFill>
                  <bgColor rgb="FFE26B0A"/>
                </patternFill>
              </fill>
            </x14:dxf>
          </x14:cfRule>
          <x14:cfRule type="containsText" priority="6436" operator="containsText" id="{251FB270-8344-45BE-BA83-27F02E1F049A}">
            <xm:f>NOT(ISERROR(SEARCH('Listados Datos'!$T$5,AW427)))</xm:f>
            <xm:f>'Listados Datos'!$T$5</xm:f>
            <x14:dxf>
              <font>
                <b/>
                <i val="0"/>
                <color auto="1"/>
              </font>
              <fill>
                <patternFill>
                  <bgColor rgb="FFFFFF00"/>
                </patternFill>
              </fill>
            </x14:dxf>
          </x14:cfRule>
          <x14:cfRule type="containsText" priority="6437" operator="containsText" id="{CB65EFF5-16FB-42DF-8D51-9A49C086BBB8}">
            <xm:f>NOT(ISERROR(SEARCH('Listados Datos'!$T$6,AW427)))</xm:f>
            <xm:f>'Listados Datos'!$T$6</xm:f>
            <x14:dxf>
              <font>
                <b/>
                <i val="0"/>
              </font>
              <fill>
                <patternFill>
                  <bgColor rgb="FF92D050"/>
                </patternFill>
              </fill>
            </x14:dxf>
          </x14:cfRule>
          <xm:sqref>AW427</xm:sqref>
        </x14:conditionalFormatting>
        <x14:conditionalFormatting xmlns:xm="http://schemas.microsoft.com/office/excel/2006/main">
          <x14:cfRule type="containsText" priority="6382" operator="containsText" id="{B133A57D-8120-41A0-8D4A-538CF4B4B4F6}">
            <xm:f>NOT(ISERROR(SEARCH('Listados Datos'!$P$3,AU428)))</xm:f>
            <xm:f>'Listados Datos'!$P$3</xm:f>
            <x14:dxf>
              <fill>
                <patternFill>
                  <bgColor rgb="FF99CC00"/>
                </patternFill>
              </fill>
            </x14:dxf>
          </x14:cfRule>
          <x14:cfRule type="containsText" priority="6383" operator="containsText" id="{D1516BD1-ED27-4AAE-8C77-C569FDE08AF7}">
            <xm:f>NOT(ISERROR(SEARCH('Listados Datos'!$P$4,AU428)))</xm:f>
            <xm:f>'Listados Datos'!$P$4</xm:f>
            <x14:dxf>
              <fill>
                <patternFill>
                  <bgColor rgb="FF33CC33"/>
                </patternFill>
              </fill>
            </x14:dxf>
          </x14:cfRule>
          <x14:cfRule type="containsText" priority="6384" operator="containsText" id="{5329A3B5-A855-4F41-97F3-252DCB7C1F33}">
            <xm:f>NOT(ISERROR(SEARCH('Listados Datos'!$P$5,AU428)))</xm:f>
            <xm:f>'Listados Datos'!$P$5</xm:f>
            <x14:dxf>
              <fill>
                <patternFill>
                  <bgColor rgb="FFFFFF00"/>
                </patternFill>
              </fill>
            </x14:dxf>
          </x14:cfRule>
          <x14:cfRule type="containsText" priority="6385" operator="containsText" id="{D114F2D6-430B-40D6-943C-4B8F6BC98777}">
            <xm:f>NOT(ISERROR(SEARCH('Listados Datos'!$P$6,AU428)))</xm:f>
            <xm:f>'Listados Datos'!$P$6</xm:f>
            <x14:dxf>
              <fill>
                <patternFill>
                  <bgColor rgb="FFFFC000"/>
                </patternFill>
              </fill>
            </x14:dxf>
          </x14:cfRule>
          <x14:cfRule type="containsText" priority="6386" operator="containsText" id="{F4D45EC5-1983-45E9-914E-86A3C2A24915}">
            <xm:f>NOT(ISERROR(SEARCH('Listados Datos'!$P$7,AU428)))</xm:f>
            <xm:f>'Listados Datos'!$P$7</xm:f>
            <x14:dxf>
              <fill>
                <patternFill>
                  <bgColor rgb="FFFF0000"/>
                </patternFill>
              </fill>
            </x14:dxf>
          </x14:cfRule>
          <xm:sqref>AU428</xm:sqref>
        </x14:conditionalFormatting>
        <x14:conditionalFormatting xmlns:xm="http://schemas.microsoft.com/office/excel/2006/main">
          <x14:cfRule type="containsText" priority="6420" operator="containsText" id="{42756339-D9BF-400E-8F68-80D051A8C881}">
            <xm:f>NOT(ISERROR(SEARCH('Listados Datos'!$T$3,AE428)))</xm:f>
            <xm:f>'Listados Datos'!$T$3</xm:f>
            <x14:dxf>
              <fill>
                <patternFill patternType="solid">
                  <bgColor rgb="FFC00000"/>
                </patternFill>
              </fill>
            </x14:dxf>
          </x14:cfRule>
          <x14:cfRule type="containsText" priority="6421" operator="containsText" id="{F699F081-EE27-4B6C-A6B4-E2B5171C455C}">
            <xm:f>NOT(ISERROR(SEARCH('Listados Datos'!$T$4,AE428)))</xm:f>
            <xm:f>'Listados Datos'!$T$4</xm:f>
            <x14:dxf>
              <font>
                <b/>
                <i val="0"/>
                <color theme="0"/>
              </font>
              <fill>
                <patternFill>
                  <bgColor rgb="FFE26B0A"/>
                </patternFill>
              </fill>
            </x14:dxf>
          </x14:cfRule>
          <x14:cfRule type="containsText" priority="6422" operator="containsText" id="{B1AA6306-1715-4011-9FD7-938DAB72686E}">
            <xm:f>NOT(ISERROR(SEARCH('Listados Datos'!$T$5,AE428)))</xm:f>
            <xm:f>'Listados Datos'!$T$5</xm:f>
            <x14:dxf>
              <font>
                <b/>
                <i val="0"/>
                <color auto="1"/>
              </font>
              <fill>
                <patternFill>
                  <bgColor rgb="FFFFFF00"/>
                </patternFill>
              </fill>
            </x14:dxf>
          </x14:cfRule>
          <x14:cfRule type="containsText" priority="6423" operator="containsText" id="{467EEA8F-A822-4596-AD04-BF7D76758D87}">
            <xm:f>NOT(ISERROR(SEARCH('Listados Datos'!$T$6,AE428)))</xm:f>
            <xm:f>'Listados Datos'!$T$6</xm:f>
            <x14:dxf>
              <font>
                <b/>
                <i val="0"/>
              </font>
              <fill>
                <patternFill>
                  <bgColor rgb="FF92D050"/>
                </patternFill>
              </fill>
            </x14:dxf>
          </x14:cfRule>
          <xm:sqref>AE428:AF428</xm:sqref>
        </x14:conditionalFormatting>
        <x14:conditionalFormatting xmlns:xm="http://schemas.microsoft.com/office/excel/2006/main">
          <x14:cfRule type="containsText" priority="6416" operator="containsText" id="{3EA44227-7B1D-4CC0-8161-DB856617C0B8}">
            <xm:f>NOT(ISERROR(SEARCH('Listados Datos'!$T$3,AA428)))</xm:f>
            <xm:f>'Listados Datos'!$T$3</xm:f>
            <x14:dxf>
              <fill>
                <patternFill patternType="solid">
                  <bgColor rgb="FFC00000"/>
                </patternFill>
              </fill>
            </x14:dxf>
          </x14:cfRule>
          <x14:cfRule type="containsText" priority="6417" operator="containsText" id="{82535117-A0AF-499C-865E-5AFA54FA7E9F}">
            <xm:f>NOT(ISERROR(SEARCH('Listados Datos'!$T$4,AA428)))</xm:f>
            <xm:f>'Listados Datos'!$T$4</xm:f>
            <x14:dxf>
              <font>
                <b/>
                <i val="0"/>
                <color theme="0"/>
              </font>
              <fill>
                <patternFill>
                  <bgColor rgb="FFE26B0A"/>
                </patternFill>
              </fill>
            </x14:dxf>
          </x14:cfRule>
          <x14:cfRule type="containsText" priority="6418" operator="containsText" id="{32D16EF6-1C25-4F1F-B1F5-5A49AAF0A705}">
            <xm:f>NOT(ISERROR(SEARCH('Listados Datos'!$T$5,AA428)))</xm:f>
            <xm:f>'Listados Datos'!$T$5</xm:f>
            <x14:dxf>
              <font>
                <b/>
                <i val="0"/>
                <color auto="1"/>
              </font>
              <fill>
                <patternFill>
                  <bgColor rgb="FFFFFF00"/>
                </patternFill>
              </fill>
            </x14:dxf>
          </x14:cfRule>
          <x14:cfRule type="containsText" priority="6419" operator="containsText" id="{68AA115A-3641-4DF7-8E84-BFBD76E262C8}">
            <xm:f>NOT(ISERROR(SEARCH('Listados Datos'!$T$6,AA428)))</xm:f>
            <xm:f>'Listados Datos'!$T$6</xm:f>
            <x14:dxf>
              <font>
                <b/>
                <i val="0"/>
              </font>
              <fill>
                <patternFill>
                  <bgColor rgb="FF92D050"/>
                </patternFill>
              </fill>
            </x14:dxf>
          </x14:cfRule>
          <xm:sqref>AA428</xm:sqref>
        </x14:conditionalFormatting>
        <x14:conditionalFormatting xmlns:xm="http://schemas.microsoft.com/office/excel/2006/main">
          <x14:cfRule type="containsText" priority="6406" operator="containsText" id="{FE9E9B6E-DE49-416A-ADD6-06310C1129A5}">
            <xm:f>NOT(ISERROR(SEARCH('Listados Datos'!$P$3,Y428)))</xm:f>
            <xm:f>'Listados Datos'!$P$3</xm:f>
            <x14:dxf>
              <fill>
                <patternFill>
                  <bgColor rgb="FF99CC00"/>
                </patternFill>
              </fill>
            </x14:dxf>
          </x14:cfRule>
          <x14:cfRule type="containsText" priority="6407" operator="containsText" id="{7F972E94-9F3B-4D3F-B750-DB4F28C7A4EF}">
            <xm:f>NOT(ISERROR(SEARCH('Listados Datos'!$P$4,Y428)))</xm:f>
            <xm:f>'Listados Datos'!$P$4</xm:f>
            <x14:dxf>
              <fill>
                <patternFill>
                  <bgColor rgb="FF33CC33"/>
                </patternFill>
              </fill>
            </x14:dxf>
          </x14:cfRule>
          <x14:cfRule type="containsText" priority="6408" operator="containsText" id="{FEA4B1B1-9315-4C67-B0B4-2DFFFDA3886C}">
            <xm:f>NOT(ISERROR(SEARCH('Listados Datos'!$P$5,Y428)))</xm:f>
            <xm:f>'Listados Datos'!$P$5</xm:f>
            <x14:dxf>
              <fill>
                <patternFill>
                  <bgColor rgb="FFFFFF00"/>
                </patternFill>
              </fill>
            </x14:dxf>
          </x14:cfRule>
          <x14:cfRule type="containsText" priority="6409" operator="containsText" id="{6D1A250D-732D-4488-9C28-D1D4CB76A081}">
            <xm:f>NOT(ISERROR(SEARCH('Listados Datos'!$P$6,Y428)))</xm:f>
            <xm:f>'Listados Datos'!$P$6</xm:f>
            <x14:dxf>
              <fill>
                <patternFill>
                  <bgColor rgb="FFFFC000"/>
                </patternFill>
              </fill>
            </x14:dxf>
          </x14:cfRule>
          <x14:cfRule type="containsText" priority="6410" operator="containsText" id="{73760B10-177D-4176-94F1-8DE0745A66E0}">
            <xm:f>NOT(ISERROR(SEARCH('Listados Datos'!$P$7,Y428)))</xm:f>
            <xm:f>'Listados Datos'!$P$7</xm:f>
            <x14:dxf>
              <fill>
                <patternFill>
                  <bgColor rgb="FFFF0000"/>
                </patternFill>
              </fill>
            </x14:dxf>
          </x14:cfRule>
          <xm:sqref>Y428</xm:sqref>
        </x14:conditionalFormatting>
        <x14:conditionalFormatting xmlns:xm="http://schemas.microsoft.com/office/excel/2006/main">
          <x14:cfRule type="containsText" priority="6392" operator="containsText" id="{B0CBD55E-B693-4FDD-8C79-DF66C5A5FC67}">
            <xm:f>NOT(ISERROR(SEARCH('Listados Datos'!$T$3,AW428)))</xm:f>
            <xm:f>'Listados Datos'!$T$3</xm:f>
            <x14:dxf>
              <fill>
                <patternFill patternType="solid">
                  <bgColor rgb="FFC00000"/>
                </patternFill>
              </fill>
            </x14:dxf>
          </x14:cfRule>
          <x14:cfRule type="containsText" priority="6393" operator="containsText" id="{0B207523-0C7D-415A-8633-5CA569DD32E0}">
            <xm:f>NOT(ISERROR(SEARCH('Listados Datos'!$T$4,AW428)))</xm:f>
            <xm:f>'Listados Datos'!$T$4</xm:f>
            <x14:dxf>
              <font>
                <b/>
                <i val="0"/>
                <color theme="0"/>
              </font>
              <fill>
                <patternFill>
                  <bgColor rgb="FFE26B0A"/>
                </patternFill>
              </fill>
            </x14:dxf>
          </x14:cfRule>
          <x14:cfRule type="containsText" priority="6394" operator="containsText" id="{9650A2EF-63D7-40E8-82F5-225DB649DE52}">
            <xm:f>NOT(ISERROR(SEARCH('Listados Datos'!$T$5,AW428)))</xm:f>
            <xm:f>'Listados Datos'!$T$5</xm:f>
            <x14:dxf>
              <font>
                <b/>
                <i val="0"/>
                <color auto="1"/>
              </font>
              <fill>
                <patternFill>
                  <bgColor rgb="FFFFFF00"/>
                </patternFill>
              </fill>
            </x14:dxf>
          </x14:cfRule>
          <x14:cfRule type="containsText" priority="6395" operator="containsText" id="{85068B7F-852D-491F-A455-B2699D390785}">
            <xm:f>NOT(ISERROR(SEARCH('Listados Datos'!$T$6,AW428)))</xm:f>
            <xm:f>'Listados Datos'!$T$6</xm:f>
            <x14:dxf>
              <font>
                <b/>
                <i val="0"/>
              </font>
              <fill>
                <patternFill>
                  <bgColor rgb="FF92D050"/>
                </patternFill>
              </fill>
            </x14:dxf>
          </x14:cfRule>
          <xm:sqref>AW428</xm:sqref>
        </x14:conditionalFormatting>
        <x14:conditionalFormatting xmlns:xm="http://schemas.microsoft.com/office/excel/2006/main">
          <x14:cfRule type="containsText" priority="6246" operator="containsText" id="{0E962BCA-8FAA-41C0-A3C7-BCC5BFDBAF5F}">
            <xm:f>NOT(ISERROR(SEARCH('Listados Datos'!$P$3,AU421)))</xm:f>
            <xm:f>'Listados Datos'!$P$3</xm:f>
            <x14:dxf>
              <fill>
                <patternFill>
                  <bgColor rgb="FF99CC00"/>
                </patternFill>
              </fill>
            </x14:dxf>
          </x14:cfRule>
          <x14:cfRule type="containsText" priority="6247" operator="containsText" id="{B610F29D-30B2-48DD-B48D-30AAEC89B5E0}">
            <xm:f>NOT(ISERROR(SEARCH('Listados Datos'!$P$4,AU421)))</xm:f>
            <xm:f>'Listados Datos'!$P$4</xm:f>
            <x14:dxf>
              <fill>
                <patternFill>
                  <bgColor rgb="FF33CC33"/>
                </patternFill>
              </fill>
            </x14:dxf>
          </x14:cfRule>
          <x14:cfRule type="containsText" priority="6248" operator="containsText" id="{63E465AF-DB52-4A65-9194-1970D0184479}">
            <xm:f>NOT(ISERROR(SEARCH('Listados Datos'!$P$5,AU421)))</xm:f>
            <xm:f>'Listados Datos'!$P$5</xm:f>
            <x14:dxf>
              <fill>
                <patternFill>
                  <bgColor rgb="FFFFFF00"/>
                </patternFill>
              </fill>
            </x14:dxf>
          </x14:cfRule>
          <x14:cfRule type="containsText" priority="6249" operator="containsText" id="{00C3D448-70A8-4A41-9A00-A8BFC765ECD0}">
            <xm:f>NOT(ISERROR(SEARCH('Listados Datos'!$P$6,AU421)))</xm:f>
            <xm:f>'Listados Datos'!$P$6</xm:f>
            <x14:dxf>
              <fill>
                <patternFill>
                  <bgColor rgb="FFFFC000"/>
                </patternFill>
              </fill>
            </x14:dxf>
          </x14:cfRule>
          <x14:cfRule type="containsText" priority="6250" operator="containsText" id="{6A23B9D6-4745-44A4-AF9A-3ABF43D76DE2}">
            <xm:f>NOT(ISERROR(SEARCH('Listados Datos'!$P$7,AU421)))</xm:f>
            <xm:f>'Listados Datos'!$P$7</xm:f>
            <x14:dxf>
              <fill>
                <patternFill>
                  <bgColor rgb="FFFF0000"/>
                </patternFill>
              </fill>
            </x14:dxf>
          </x14:cfRule>
          <xm:sqref>AU421</xm:sqref>
        </x14:conditionalFormatting>
        <x14:conditionalFormatting xmlns:xm="http://schemas.microsoft.com/office/excel/2006/main">
          <x14:cfRule type="containsText" priority="6312" operator="containsText" id="{7CDE6A1F-C558-42A2-AD33-A04792DCDB8C}">
            <xm:f>NOT(ISERROR(SEARCH('Listados Datos'!$T$3,AW423)))</xm:f>
            <xm:f>'Listados Datos'!$T$3</xm:f>
            <x14:dxf>
              <fill>
                <patternFill patternType="solid">
                  <bgColor rgb="FFC00000"/>
                </patternFill>
              </fill>
            </x14:dxf>
          </x14:cfRule>
          <x14:cfRule type="containsText" priority="6313" operator="containsText" id="{3FFCE9E2-0907-4A2F-A22A-BF8359204195}">
            <xm:f>NOT(ISERROR(SEARCH('Listados Datos'!$T$4,AW423)))</xm:f>
            <xm:f>'Listados Datos'!$T$4</xm:f>
            <x14:dxf>
              <font>
                <b/>
                <i val="0"/>
                <color theme="0"/>
              </font>
              <fill>
                <patternFill>
                  <bgColor rgb="FFE26B0A"/>
                </patternFill>
              </fill>
            </x14:dxf>
          </x14:cfRule>
          <x14:cfRule type="containsText" priority="6314" operator="containsText" id="{228FA9E5-E393-4E92-AA76-796B68E641A4}">
            <xm:f>NOT(ISERROR(SEARCH('Listados Datos'!$T$5,AW423)))</xm:f>
            <xm:f>'Listados Datos'!$T$5</xm:f>
            <x14:dxf>
              <font>
                <b/>
                <i val="0"/>
                <color auto="1"/>
              </font>
              <fill>
                <patternFill>
                  <bgColor rgb="FFFFFF00"/>
                </patternFill>
              </fill>
            </x14:dxf>
          </x14:cfRule>
          <x14:cfRule type="containsText" priority="6315" operator="containsText" id="{80874ED8-279E-499E-AA73-C0F0D888F418}">
            <xm:f>NOT(ISERROR(SEARCH('Listados Datos'!$T$6,AW423)))</xm:f>
            <xm:f>'Listados Datos'!$T$6</xm:f>
            <x14:dxf>
              <font>
                <b/>
                <i val="0"/>
              </font>
              <fill>
                <patternFill>
                  <bgColor rgb="FF92D050"/>
                </patternFill>
              </fill>
            </x14:dxf>
          </x14:cfRule>
          <xm:sqref>AW423</xm:sqref>
        </x14:conditionalFormatting>
        <x14:conditionalFormatting xmlns:xm="http://schemas.microsoft.com/office/excel/2006/main">
          <x14:cfRule type="containsText" priority="6302" operator="containsText" id="{9DA2CEFF-0215-4F06-A08A-59D40ED4C089}">
            <xm:f>NOT(ISERROR(SEARCH('Listados Datos'!$P$3,AU423)))</xm:f>
            <xm:f>'Listados Datos'!$P$3</xm:f>
            <x14:dxf>
              <fill>
                <patternFill>
                  <bgColor rgb="FF99CC00"/>
                </patternFill>
              </fill>
            </x14:dxf>
          </x14:cfRule>
          <x14:cfRule type="containsText" priority="6303" operator="containsText" id="{A84FAF71-D178-405C-BA1A-7DB4AE89CB3A}">
            <xm:f>NOT(ISERROR(SEARCH('Listados Datos'!$P$4,AU423)))</xm:f>
            <xm:f>'Listados Datos'!$P$4</xm:f>
            <x14:dxf>
              <fill>
                <patternFill>
                  <bgColor rgb="FF33CC33"/>
                </patternFill>
              </fill>
            </x14:dxf>
          </x14:cfRule>
          <x14:cfRule type="containsText" priority="6304" operator="containsText" id="{8199FC2D-DEFA-418E-A329-BB2C90C287C6}">
            <xm:f>NOT(ISERROR(SEARCH('Listados Datos'!$P$5,AU423)))</xm:f>
            <xm:f>'Listados Datos'!$P$5</xm:f>
            <x14:dxf>
              <fill>
                <patternFill>
                  <bgColor rgb="FFFFFF00"/>
                </patternFill>
              </fill>
            </x14:dxf>
          </x14:cfRule>
          <x14:cfRule type="containsText" priority="6305" operator="containsText" id="{4CDA7F18-8BBA-4D9B-8CB6-ED2799532F84}">
            <xm:f>NOT(ISERROR(SEARCH('Listados Datos'!$P$6,AU423)))</xm:f>
            <xm:f>'Listados Datos'!$P$6</xm:f>
            <x14:dxf>
              <fill>
                <patternFill>
                  <bgColor rgb="FFFFC000"/>
                </patternFill>
              </fill>
            </x14:dxf>
          </x14:cfRule>
          <x14:cfRule type="containsText" priority="6306" operator="containsText" id="{4546BFE0-FCC6-451A-9B93-9D1B8214BE78}">
            <xm:f>NOT(ISERROR(SEARCH('Listados Datos'!$P$7,AU423)))</xm:f>
            <xm:f>'Listados Datos'!$P$7</xm:f>
            <x14:dxf>
              <fill>
                <patternFill>
                  <bgColor rgb="FFFF0000"/>
                </patternFill>
              </fill>
            </x14:dxf>
          </x14:cfRule>
          <xm:sqref>AU423</xm:sqref>
        </x14:conditionalFormatting>
        <x14:conditionalFormatting xmlns:xm="http://schemas.microsoft.com/office/excel/2006/main">
          <x14:cfRule type="containsText" priority="6270" operator="containsText" id="{33C76E59-8CE9-4D21-A5B1-A47EF6C491A9}">
            <xm:f>NOT(ISERROR(SEARCH('Listados Datos'!$T$3,AW420)))</xm:f>
            <xm:f>'Listados Datos'!$T$3</xm:f>
            <x14:dxf>
              <fill>
                <patternFill patternType="solid">
                  <bgColor rgb="FFC00000"/>
                </patternFill>
              </fill>
            </x14:dxf>
          </x14:cfRule>
          <x14:cfRule type="containsText" priority="6271" operator="containsText" id="{DE990624-C53E-4359-91AC-859149B38FCA}">
            <xm:f>NOT(ISERROR(SEARCH('Listados Datos'!$T$4,AW420)))</xm:f>
            <xm:f>'Listados Datos'!$T$4</xm:f>
            <x14:dxf>
              <font>
                <b/>
                <i val="0"/>
                <color theme="0"/>
              </font>
              <fill>
                <patternFill>
                  <bgColor rgb="FFE26B0A"/>
                </patternFill>
              </fill>
            </x14:dxf>
          </x14:cfRule>
          <x14:cfRule type="containsText" priority="6272" operator="containsText" id="{EDDEA8EA-5C55-48E4-AFFC-CC6D49BBDF65}">
            <xm:f>NOT(ISERROR(SEARCH('Listados Datos'!$T$5,AW420)))</xm:f>
            <xm:f>'Listados Datos'!$T$5</xm:f>
            <x14:dxf>
              <font>
                <b/>
                <i val="0"/>
                <color auto="1"/>
              </font>
              <fill>
                <patternFill>
                  <bgColor rgb="FFFFFF00"/>
                </patternFill>
              </fill>
            </x14:dxf>
          </x14:cfRule>
          <x14:cfRule type="containsText" priority="6273" operator="containsText" id="{F3E00D48-4778-4E09-91B2-C32CEB5CE9F1}">
            <xm:f>NOT(ISERROR(SEARCH('Listados Datos'!$T$6,AW420)))</xm:f>
            <xm:f>'Listados Datos'!$T$6</xm:f>
            <x14:dxf>
              <font>
                <b/>
                <i val="0"/>
              </font>
              <fill>
                <patternFill>
                  <bgColor rgb="FF92D050"/>
                </patternFill>
              </fill>
            </x14:dxf>
          </x14:cfRule>
          <xm:sqref>AW420</xm:sqref>
        </x14:conditionalFormatting>
        <x14:conditionalFormatting xmlns:xm="http://schemas.microsoft.com/office/excel/2006/main">
          <x14:cfRule type="containsText" priority="6260" operator="containsText" id="{01DF3FA1-6FEF-4B6B-994A-F4DBA9F26837}">
            <xm:f>NOT(ISERROR(SEARCH('Listados Datos'!$P$3,AU420)))</xm:f>
            <xm:f>'Listados Datos'!$P$3</xm:f>
            <x14:dxf>
              <fill>
                <patternFill>
                  <bgColor rgb="FF99CC00"/>
                </patternFill>
              </fill>
            </x14:dxf>
          </x14:cfRule>
          <x14:cfRule type="containsText" priority="6261" operator="containsText" id="{B71E86F1-8727-4E30-B39D-5595B2D3214F}">
            <xm:f>NOT(ISERROR(SEARCH('Listados Datos'!$P$4,AU420)))</xm:f>
            <xm:f>'Listados Datos'!$P$4</xm:f>
            <x14:dxf>
              <fill>
                <patternFill>
                  <bgColor rgb="FF33CC33"/>
                </patternFill>
              </fill>
            </x14:dxf>
          </x14:cfRule>
          <x14:cfRule type="containsText" priority="6262" operator="containsText" id="{95A9ECE4-555A-4F19-9E82-DC59934A851B}">
            <xm:f>NOT(ISERROR(SEARCH('Listados Datos'!$P$5,AU420)))</xm:f>
            <xm:f>'Listados Datos'!$P$5</xm:f>
            <x14:dxf>
              <fill>
                <patternFill>
                  <bgColor rgb="FFFFFF00"/>
                </patternFill>
              </fill>
            </x14:dxf>
          </x14:cfRule>
          <x14:cfRule type="containsText" priority="6263" operator="containsText" id="{83389996-A779-41E4-8EAA-69FE6A14545F}">
            <xm:f>NOT(ISERROR(SEARCH('Listados Datos'!$P$6,AU420)))</xm:f>
            <xm:f>'Listados Datos'!$P$6</xm:f>
            <x14:dxf>
              <fill>
                <patternFill>
                  <bgColor rgb="FFFFC000"/>
                </patternFill>
              </fill>
            </x14:dxf>
          </x14:cfRule>
          <x14:cfRule type="containsText" priority="6264" operator="containsText" id="{E84AB052-27FD-4B9F-B030-6EFF8E434968}">
            <xm:f>NOT(ISERROR(SEARCH('Listados Datos'!$P$7,AU420)))</xm:f>
            <xm:f>'Listados Datos'!$P$7</xm:f>
            <x14:dxf>
              <fill>
                <patternFill>
                  <bgColor rgb="FFFF0000"/>
                </patternFill>
              </fill>
            </x14:dxf>
          </x14:cfRule>
          <xm:sqref>AU420</xm:sqref>
        </x14:conditionalFormatting>
        <x14:conditionalFormatting xmlns:xm="http://schemas.microsoft.com/office/excel/2006/main">
          <x14:cfRule type="containsText" priority="6378" operator="containsText" id="{1E80CE52-3C80-4012-9573-F763FC76DE5C}">
            <xm:f>NOT(ISERROR(SEARCH('Listados Datos'!$T$3,AE418)))</xm:f>
            <xm:f>'Listados Datos'!$T$3</xm:f>
            <x14:dxf>
              <fill>
                <patternFill patternType="solid">
                  <bgColor rgb="FFC00000"/>
                </patternFill>
              </fill>
            </x14:dxf>
          </x14:cfRule>
          <x14:cfRule type="containsText" priority="6379" operator="containsText" id="{3626743A-5530-4D38-9ECA-70E0C8052BCD}">
            <xm:f>NOT(ISERROR(SEARCH('Listados Datos'!$T$4,AE418)))</xm:f>
            <xm:f>'Listados Datos'!$T$4</xm:f>
            <x14:dxf>
              <font>
                <b/>
                <i val="0"/>
                <color theme="0"/>
              </font>
              <fill>
                <patternFill>
                  <bgColor rgb="FFE26B0A"/>
                </patternFill>
              </fill>
            </x14:dxf>
          </x14:cfRule>
          <x14:cfRule type="containsText" priority="6380" operator="containsText" id="{5922380D-961E-4E0D-BDF6-CA3F163FCBD7}">
            <xm:f>NOT(ISERROR(SEARCH('Listados Datos'!$T$5,AE418)))</xm:f>
            <xm:f>'Listados Datos'!$T$5</xm:f>
            <x14:dxf>
              <font>
                <b/>
                <i val="0"/>
                <color auto="1"/>
              </font>
              <fill>
                <patternFill>
                  <bgColor rgb="FFFFFF00"/>
                </patternFill>
              </fill>
            </x14:dxf>
          </x14:cfRule>
          <x14:cfRule type="containsText" priority="6381" operator="containsText" id="{DCC96E84-3DC3-407C-BF56-199294BFE36C}">
            <xm:f>NOT(ISERROR(SEARCH('Listados Datos'!$T$6,AE418)))</xm:f>
            <xm:f>'Listados Datos'!$T$6</xm:f>
            <x14:dxf>
              <font>
                <b/>
                <i val="0"/>
              </font>
              <fill>
                <patternFill>
                  <bgColor rgb="FF92D050"/>
                </patternFill>
              </fill>
            </x14:dxf>
          </x14:cfRule>
          <xm:sqref>AE418:AF419 AE423:AF423</xm:sqref>
        </x14:conditionalFormatting>
        <x14:conditionalFormatting xmlns:xm="http://schemas.microsoft.com/office/excel/2006/main">
          <x14:cfRule type="containsText" priority="6374" operator="containsText" id="{258BCF9D-2826-4719-9FB4-9274BBE243B7}">
            <xm:f>NOT(ISERROR(SEARCH('Listados Datos'!$T$3,AA418)))</xm:f>
            <xm:f>'Listados Datos'!$T$3</xm:f>
            <x14:dxf>
              <fill>
                <patternFill patternType="solid">
                  <bgColor rgb="FFC00000"/>
                </patternFill>
              </fill>
            </x14:dxf>
          </x14:cfRule>
          <x14:cfRule type="containsText" priority="6375" operator="containsText" id="{67DE6739-F323-4E96-8CA9-3114365B7740}">
            <xm:f>NOT(ISERROR(SEARCH('Listados Datos'!$T$4,AA418)))</xm:f>
            <xm:f>'Listados Datos'!$T$4</xm:f>
            <x14:dxf>
              <font>
                <b/>
                <i val="0"/>
                <color theme="0"/>
              </font>
              <fill>
                <patternFill>
                  <bgColor rgb="FFE26B0A"/>
                </patternFill>
              </fill>
            </x14:dxf>
          </x14:cfRule>
          <x14:cfRule type="containsText" priority="6376" operator="containsText" id="{F09CC3E7-350A-4A87-A091-381C9B36F5C3}">
            <xm:f>NOT(ISERROR(SEARCH('Listados Datos'!$T$5,AA418)))</xm:f>
            <xm:f>'Listados Datos'!$T$5</xm:f>
            <x14:dxf>
              <font>
                <b/>
                <i val="0"/>
                <color auto="1"/>
              </font>
              <fill>
                <patternFill>
                  <bgColor rgb="FFFFFF00"/>
                </patternFill>
              </fill>
            </x14:dxf>
          </x14:cfRule>
          <x14:cfRule type="containsText" priority="6377" operator="containsText" id="{4147429F-2033-4EE6-BE86-10CBE9A7918F}">
            <xm:f>NOT(ISERROR(SEARCH('Listados Datos'!$T$6,AA418)))</xm:f>
            <xm:f>'Listados Datos'!$T$6</xm:f>
            <x14:dxf>
              <font>
                <b/>
                <i val="0"/>
              </font>
              <fill>
                <patternFill>
                  <bgColor rgb="FF92D050"/>
                </patternFill>
              </fill>
            </x14:dxf>
          </x14:cfRule>
          <xm:sqref>AA418:AA419</xm:sqref>
        </x14:conditionalFormatting>
        <x14:conditionalFormatting xmlns:xm="http://schemas.microsoft.com/office/excel/2006/main">
          <x14:cfRule type="containsText" priority="6364" operator="containsText" id="{868D1459-94C2-4652-85D9-B0EE3CD6E317}">
            <xm:f>NOT(ISERROR(SEARCH('Listados Datos'!$P$3,Y418)))</xm:f>
            <xm:f>'Listados Datos'!$P$3</xm:f>
            <x14:dxf>
              <fill>
                <patternFill>
                  <bgColor rgb="FF99CC00"/>
                </patternFill>
              </fill>
            </x14:dxf>
          </x14:cfRule>
          <x14:cfRule type="containsText" priority="6365" operator="containsText" id="{0B6DC412-4D33-49B3-B929-3836ED17642C}">
            <xm:f>NOT(ISERROR(SEARCH('Listados Datos'!$P$4,Y418)))</xm:f>
            <xm:f>'Listados Datos'!$P$4</xm:f>
            <x14:dxf>
              <fill>
                <patternFill>
                  <bgColor rgb="FF33CC33"/>
                </patternFill>
              </fill>
            </x14:dxf>
          </x14:cfRule>
          <x14:cfRule type="containsText" priority="6366" operator="containsText" id="{7A8BC262-5CCC-42BE-A5AA-CF374B54B6F1}">
            <xm:f>NOT(ISERROR(SEARCH('Listados Datos'!$P$5,Y418)))</xm:f>
            <xm:f>'Listados Datos'!$P$5</xm:f>
            <x14:dxf>
              <fill>
                <patternFill>
                  <bgColor rgb="FFFFFF00"/>
                </patternFill>
              </fill>
            </x14:dxf>
          </x14:cfRule>
          <x14:cfRule type="containsText" priority="6367" operator="containsText" id="{E6670933-ADC7-4473-B99A-329E342BB5FE}">
            <xm:f>NOT(ISERROR(SEARCH('Listados Datos'!$P$6,Y418)))</xm:f>
            <xm:f>'Listados Datos'!$P$6</xm:f>
            <x14:dxf>
              <fill>
                <patternFill>
                  <bgColor rgb="FFFFC000"/>
                </patternFill>
              </fill>
            </x14:dxf>
          </x14:cfRule>
          <x14:cfRule type="containsText" priority="6368" operator="containsText" id="{9CFC0B75-89F4-4800-A260-7EDFF5ADA934}">
            <xm:f>NOT(ISERROR(SEARCH('Listados Datos'!$P$7,Y418)))</xm:f>
            <xm:f>'Listados Datos'!$P$7</xm:f>
            <x14:dxf>
              <fill>
                <patternFill>
                  <bgColor rgb="FFFF0000"/>
                </patternFill>
              </fill>
            </x14:dxf>
          </x14:cfRule>
          <xm:sqref>Y418:Y419</xm:sqref>
        </x14:conditionalFormatting>
        <x14:conditionalFormatting xmlns:xm="http://schemas.microsoft.com/office/excel/2006/main">
          <x14:cfRule type="containsText" priority="6340" operator="containsText" id="{A2B5CCA8-4229-4F8D-A391-A30C6DDA61C3}">
            <xm:f>NOT(ISERROR(SEARCH('Listados Datos'!$T$3,AW418)))</xm:f>
            <xm:f>'Listados Datos'!$T$3</xm:f>
            <x14:dxf>
              <fill>
                <patternFill patternType="solid">
                  <bgColor rgb="FFC00000"/>
                </patternFill>
              </fill>
            </x14:dxf>
          </x14:cfRule>
          <x14:cfRule type="containsText" priority="6341" operator="containsText" id="{65C5DCB4-7514-426F-B0A8-FFD1B456910B}">
            <xm:f>NOT(ISERROR(SEARCH('Listados Datos'!$T$4,AW418)))</xm:f>
            <xm:f>'Listados Datos'!$T$4</xm:f>
            <x14:dxf>
              <font>
                <b/>
                <i val="0"/>
                <color theme="0"/>
              </font>
              <fill>
                <patternFill>
                  <bgColor rgb="FFE26B0A"/>
                </patternFill>
              </fill>
            </x14:dxf>
          </x14:cfRule>
          <x14:cfRule type="containsText" priority="6342" operator="containsText" id="{597A6A87-5FA7-4BC0-867F-62EF704327D0}">
            <xm:f>NOT(ISERROR(SEARCH('Listados Datos'!$T$5,AW418)))</xm:f>
            <xm:f>'Listados Datos'!$T$5</xm:f>
            <x14:dxf>
              <font>
                <b/>
                <i val="0"/>
                <color auto="1"/>
              </font>
              <fill>
                <patternFill>
                  <bgColor rgb="FFFFFF00"/>
                </patternFill>
              </fill>
            </x14:dxf>
          </x14:cfRule>
          <x14:cfRule type="containsText" priority="6343" operator="containsText" id="{8CDCE2F1-880E-47E5-8661-6AAB41245318}">
            <xm:f>NOT(ISERROR(SEARCH('Listados Datos'!$T$6,AW418)))</xm:f>
            <xm:f>'Listados Datos'!$T$6</xm:f>
            <x14:dxf>
              <font>
                <b/>
                <i val="0"/>
              </font>
              <fill>
                <patternFill>
                  <bgColor rgb="FF92D050"/>
                </patternFill>
              </fill>
            </x14:dxf>
          </x14:cfRule>
          <xm:sqref>AW418</xm:sqref>
        </x14:conditionalFormatting>
        <x14:conditionalFormatting xmlns:xm="http://schemas.microsoft.com/office/excel/2006/main">
          <x14:cfRule type="containsText" priority="6330" operator="containsText" id="{4B15EE6B-5DB5-47EB-A27D-B697F0AC605F}">
            <xm:f>NOT(ISERROR(SEARCH('Listados Datos'!$P$3,AU418)))</xm:f>
            <xm:f>'Listados Datos'!$P$3</xm:f>
            <x14:dxf>
              <fill>
                <patternFill>
                  <bgColor rgb="FF99CC00"/>
                </patternFill>
              </fill>
            </x14:dxf>
          </x14:cfRule>
          <x14:cfRule type="containsText" priority="6331" operator="containsText" id="{8025FCAF-1D49-4ED0-A28E-698DE073769A}">
            <xm:f>NOT(ISERROR(SEARCH('Listados Datos'!$P$4,AU418)))</xm:f>
            <xm:f>'Listados Datos'!$P$4</xm:f>
            <x14:dxf>
              <fill>
                <patternFill>
                  <bgColor rgb="FF33CC33"/>
                </patternFill>
              </fill>
            </x14:dxf>
          </x14:cfRule>
          <x14:cfRule type="containsText" priority="6332" operator="containsText" id="{7269F5F9-0497-4E04-9F71-07C90D377318}">
            <xm:f>NOT(ISERROR(SEARCH('Listados Datos'!$P$5,AU418)))</xm:f>
            <xm:f>'Listados Datos'!$P$5</xm:f>
            <x14:dxf>
              <fill>
                <patternFill>
                  <bgColor rgb="FFFFFF00"/>
                </patternFill>
              </fill>
            </x14:dxf>
          </x14:cfRule>
          <x14:cfRule type="containsText" priority="6333" operator="containsText" id="{746E98EB-2960-4706-B72F-E6E1AF2236BC}">
            <xm:f>NOT(ISERROR(SEARCH('Listados Datos'!$P$6,AU418)))</xm:f>
            <xm:f>'Listados Datos'!$P$6</xm:f>
            <x14:dxf>
              <fill>
                <patternFill>
                  <bgColor rgb="FFFFC000"/>
                </patternFill>
              </fill>
            </x14:dxf>
          </x14:cfRule>
          <x14:cfRule type="containsText" priority="6334" operator="containsText" id="{3921346B-3B46-4232-ACED-CD078F992A80}">
            <xm:f>NOT(ISERROR(SEARCH('Listados Datos'!$P$7,AU418)))</xm:f>
            <xm:f>'Listados Datos'!$P$7</xm:f>
            <x14:dxf>
              <fill>
                <patternFill>
                  <bgColor rgb="FFFF0000"/>
                </patternFill>
              </fill>
            </x14:dxf>
          </x14:cfRule>
          <xm:sqref>AU418</xm:sqref>
        </x14:conditionalFormatting>
        <x14:conditionalFormatting xmlns:xm="http://schemas.microsoft.com/office/excel/2006/main">
          <x14:cfRule type="containsText" priority="6326" operator="containsText" id="{BD6E5B3B-EDA3-4C07-B1E9-4E20CC923BEB}">
            <xm:f>NOT(ISERROR(SEARCH('Listados Datos'!$T$3,AW419)))</xm:f>
            <xm:f>'Listados Datos'!$T$3</xm:f>
            <x14:dxf>
              <fill>
                <patternFill patternType="solid">
                  <bgColor rgb="FFC00000"/>
                </patternFill>
              </fill>
            </x14:dxf>
          </x14:cfRule>
          <x14:cfRule type="containsText" priority="6327" operator="containsText" id="{7C5E308E-16BB-43AE-8C5F-98B86D9C3B41}">
            <xm:f>NOT(ISERROR(SEARCH('Listados Datos'!$T$4,AW419)))</xm:f>
            <xm:f>'Listados Datos'!$T$4</xm:f>
            <x14:dxf>
              <font>
                <b/>
                <i val="0"/>
                <color theme="0"/>
              </font>
              <fill>
                <patternFill>
                  <bgColor rgb="FFE26B0A"/>
                </patternFill>
              </fill>
            </x14:dxf>
          </x14:cfRule>
          <x14:cfRule type="containsText" priority="6328" operator="containsText" id="{22639B1A-36E8-4A0B-944B-667162987219}">
            <xm:f>NOT(ISERROR(SEARCH('Listados Datos'!$T$5,AW419)))</xm:f>
            <xm:f>'Listados Datos'!$T$5</xm:f>
            <x14:dxf>
              <font>
                <b/>
                <i val="0"/>
                <color auto="1"/>
              </font>
              <fill>
                <patternFill>
                  <bgColor rgb="FFFFFF00"/>
                </patternFill>
              </fill>
            </x14:dxf>
          </x14:cfRule>
          <x14:cfRule type="containsText" priority="6329" operator="containsText" id="{14961A6F-F3C3-4656-A4AD-A4B9DBD4F325}">
            <xm:f>NOT(ISERROR(SEARCH('Listados Datos'!$T$6,AW419)))</xm:f>
            <xm:f>'Listados Datos'!$T$6</xm:f>
            <x14:dxf>
              <font>
                <b/>
                <i val="0"/>
              </font>
              <fill>
                <patternFill>
                  <bgColor rgb="FF92D050"/>
                </patternFill>
              </fill>
            </x14:dxf>
          </x14:cfRule>
          <xm:sqref>AW419</xm:sqref>
        </x14:conditionalFormatting>
        <x14:conditionalFormatting xmlns:xm="http://schemas.microsoft.com/office/excel/2006/main">
          <x14:cfRule type="containsText" priority="6316" operator="containsText" id="{3FF7E244-72B5-4398-8516-8FA6945D1BBE}">
            <xm:f>NOT(ISERROR(SEARCH('Listados Datos'!$P$3,AU419)))</xm:f>
            <xm:f>'Listados Datos'!$P$3</xm:f>
            <x14:dxf>
              <fill>
                <patternFill>
                  <bgColor rgb="FF99CC00"/>
                </patternFill>
              </fill>
            </x14:dxf>
          </x14:cfRule>
          <x14:cfRule type="containsText" priority="6317" operator="containsText" id="{A133B6B6-F73A-4CAB-83DA-9E7287292047}">
            <xm:f>NOT(ISERROR(SEARCH('Listados Datos'!$P$4,AU419)))</xm:f>
            <xm:f>'Listados Datos'!$P$4</xm:f>
            <x14:dxf>
              <fill>
                <patternFill>
                  <bgColor rgb="FF33CC33"/>
                </patternFill>
              </fill>
            </x14:dxf>
          </x14:cfRule>
          <x14:cfRule type="containsText" priority="6318" operator="containsText" id="{D2FF3F92-EF85-46AF-9F66-4FFA348DACE5}">
            <xm:f>NOT(ISERROR(SEARCH('Listados Datos'!$P$5,AU419)))</xm:f>
            <xm:f>'Listados Datos'!$P$5</xm:f>
            <x14:dxf>
              <fill>
                <patternFill>
                  <bgColor rgb="FFFFFF00"/>
                </patternFill>
              </fill>
            </x14:dxf>
          </x14:cfRule>
          <x14:cfRule type="containsText" priority="6319" operator="containsText" id="{D764DB28-2061-4B5B-A9D7-A1D10D4C3171}">
            <xm:f>NOT(ISERROR(SEARCH('Listados Datos'!$P$6,AU419)))</xm:f>
            <xm:f>'Listados Datos'!$P$6</xm:f>
            <x14:dxf>
              <fill>
                <patternFill>
                  <bgColor rgb="FFFFC000"/>
                </patternFill>
              </fill>
            </x14:dxf>
          </x14:cfRule>
          <x14:cfRule type="containsText" priority="6320" operator="containsText" id="{5409155E-C137-424D-8E24-1D4A96D0EFD5}">
            <xm:f>NOT(ISERROR(SEARCH('Listados Datos'!$P$7,AU419)))</xm:f>
            <xm:f>'Listados Datos'!$P$7</xm:f>
            <x14:dxf>
              <fill>
                <patternFill>
                  <bgColor rgb="FFFF0000"/>
                </patternFill>
              </fill>
            </x14:dxf>
          </x14:cfRule>
          <xm:sqref>AU419</xm:sqref>
        </x14:conditionalFormatting>
        <x14:conditionalFormatting xmlns:xm="http://schemas.microsoft.com/office/excel/2006/main">
          <x14:cfRule type="containsText" priority="6298" operator="containsText" id="{5FF7933B-EE91-4832-8CF0-E97450F90626}">
            <xm:f>NOT(ISERROR(SEARCH('Listados Datos'!$T$3,AE420)))</xm:f>
            <xm:f>'Listados Datos'!$T$3</xm:f>
            <x14:dxf>
              <fill>
                <patternFill patternType="solid">
                  <bgColor rgb="FFC00000"/>
                </patternFill>
              </fill>
            </x14:dxf>
          </x14:cfRule>
          <x14:cfRule type="containsText" priority="6299" operator="containsText" id="{85215D5E-0518-491F-83BE-F21A2D821D70}">
            <xm:f>NOT(ISERROR(SEARCH('Listados Datos'!$T$4,AE420)))</xm:f>
            <xm:f>'Listados Datos'!$T$4</xm:f>
            <x14:dxf>
              <font>
                <b/>
                <i val="0"/>
                <color theme="0"/>
              </font>
              <fill>
                <patternFill>
                  <bgColor rgb="FFE26B0A"/>
                </patternFill>
              </fill>
            </x14:dxf>
          </x14:cfRule>
          <x14:cfRule type="containsText" priority="6300" operator="containsText" id="{829C6C45-0FEC-4315-8C55-CE819A2CE93B}">
            <xm:f>NOT(ISERROR(SEARCH('Listados Datos'!$T$5,AE420)))</xm:f>
            <xm:f>'Listados Datos'!$T$5</xm:f>
            <x14:dxf>
              <font>
                <b/>
                <i val="0"/>
                <color auto="1"/>
              </font>
              <fill>
                <patternFill>
                  <bgColor rgb="FFFFFF00"/>
                </patternFill>
              </fill>
            </x14:dxf>
          </x14:cfRule>
          <x14:cfRule type="containsText" priority="6301" operator="containsText" id="{F52D7415-9603-4011-896F-53D429A5B7D3}">
            <xm:f>NOT(ISERROR(SEARCH('Listados Datos'!$T$6,AE420)))</xm:f>
            <xm:f>'Listados Datos'!$T$6</xm:f>
            <x14:dxf>
              <font>
                <b/>
                <i val="0"/>
              </font>
              <fill>
                <patternFill>
                  <bgColor rgb="FF92D050"/>
                </patternFill>
              </fill>
            </x14:dxf>
          </x14:cfRule>
          <xm:sqref>AE420:AF421</xm:sqref>
        </x14:conditionalFormatting>
        <x14:conditionalFormatting xmlns:xm="http://schemas.microsoft.com/office/excel/2006/main">
          <x14:cfRule type="containsText" priority="6294" operator="containsText" id="{062EB21A-8722-4B8E-88C1-910C81B81FE6}">
            <xm:f>NOT(ISERROR(SEARCH('Listados Datos'!$T$3,AA420)))</xm:f>
            <xm:f>'Listados Datos'!$T$3</xm:f>
            <x14:dxf>
              <fill>
                <patternFill patternType="solid">
                  <bgColor rgb="FFC00000"/>
                </patternFill>
              </fill>
            </x14:dxf>
          </x14:cfRule>
          <x14:cfRule type="containsText" priority="6295" operator="containsText" id="{5DAD6F19-8AF7-4227-9496-E7357F2DF4B6}">
            <xm:f>NOT(ISERROR(SEARCH('Listados Datos'!$T$4,AA420)))</xm:f>
            <xm:f>'Listados Datos'!$T$4</xm:f>
            <x14:dxf>
              <font>
                <b/>
                <i val="0"/>
                <color theme="0"/>
              </font>
              <fill>
                <patternFill>
                  <bgColor rgb="FFE26B0A"/>
                </patternFill>
              </fill>
            </x14:dxf>
          </x14:cfRule>
          <x14:cfRule type="containsText" priority="6296" operator="containsText" id="{4B2BD983-E15B-4DAE-81EA-51B7FA3D0471}">
            <xm:f>NOT(ISERROR(SEARCH('Listados Datos'!$T$5,AA420)))</xm:f>
            <xm:f>'Listados Datos'!$T$5</xm:f>
            <x14:dxf>
              <font>
                <b/>
                <i val="0"/>
                <color auto="1"/>
              </font>
              <fill>
                <patternFill>
                  <bgColor rgb="FFFFFF00"/>
                </patternFill>
              </fill>
            </x14:dxf>
          </x14:cfRule>
          <x14:cfRule type="containsText" priority="6297" operator="containsText" id="{4949674C-C8C8-4FF4-8AD6-E6D93ED0ADE4}">
            <xm:f>NOT(ISERROR(SEARCH('Listados Datos'!$T$6,AA420)))</xm:f>
            <xm:f>'Listados Datos'!$T$6</xm:f>
            <x14:dxf>
              <font>
                <b/>
                <i val="0"/>
              </font>
              <fill>
                <patternFill>
                  <bgColor rgb="FF92D050"/>
                </patternFill>
              </fill>
            </x14:dxf>
          </x14:cfRule>
          <xm:sqref>AA420:AA421</xm:sqref>
        </x14:conditionalFormatting>
        <x14:conditionalFormatting xmlns:xm="http://schemas.microsoft.com/office/excel/2006/main">
          <x14:cfRule type="containsText" priority="6284" operator="containsText" id="{B5E02365-1DCC-47C7-B1FC-4BD7F2690623}">
            <xm:f>NOT(ISERROR(SEARCH('Listados Datos'!$P$3,Y420)))</xm:f>
            <xm:f>'Listados Datos'!$P$3</xm:f>
            <x14:dxf>
              <fill>
                <patternFill>
                  <bgColor rgb="FF99CC00"/>
                </patternFill>
              </fill>
            </x14:dxf>
          </x14:cfRule>
          <x14:cfRule type="containsText" priority="6285" operator="containsText" id="{4E8ED892-4BBC-4085-B798-9BCE8AB4DFC6}">
            <xm:f>NOT(ISERROR(SEARCH('Listados Datos'!$P$4,Y420)))</xm:f>
            <xm:f>'Listados Datos'!$P$4</xm:f>
            <x14:dxf>
              <fill>
                <patternFill>
                  <bgColor rgb="FF33CC33"/>
                </patternFill>
              </fill>
            </x14:dxf>
          </x14:cfRule>
          <x14:cfRule type="containsText" priority="6286" operator="containsText" id="{CAAC75F3-F732-47C0-9BF4-E348D9DA9EBD}">
            <xm:f>NOT(ISERROR(SEARCH('Listados Datos'!$P$5,Y420)))</xm:f>
            <xm:f>'Listados Datos'!$P$5</xm:f>
            <x14:dxf>
              <fill>
                <patternFill>
                  <bgColor rgb="FFFFFF00"/>
                </patternFill>
              </fill>
            </x14:dxf>
          </x14:cfRule>
          <x14:cfRule type="containsText" priority="6287" operator="containsText" id="{CEF32F73-6CA5-4506-933E-84BF1210A474}">
            <xm:f>NOT(ISERROR(SEARCH('Listados Datos'!$P$6,Y420)))</xm:f>
            <xm:f>'Listados Datos'!$P$6</xm:f>
            <x14:dxf>
              <fill>
                <patternFill>
                  <bgColor rgb="FFFFC000"/>
                </patternFill>
              </fill>
            </x14:dxf>
          </x14:cfRule>
          <x14:cfRule type="containsText" priority="6288" operator="containsText" id="{036629F2-C10F-484D-842C-3FE4FEBFD380}">
            <xm:f>NOT(ISERROR(SEARCH('Listados Datos'!$P$7,Y420)))</xm:f>
            <xm:f>'Listados Datos'!$P$7</xm:f>
            <x14:dxf>
              <fill>
                <patternFill>
                  <bgColor rgb="FFFF0000"/>
                </patternFill>
              </fill>
            </x14:dxf>
          </x14:cfRule>
          <xm:sqref>Y420:Y421</xm:sqref>
        </x14:conditionalFormatting>
        <x14:conditionalFormatting xmlns:xm="http://schemas.microsoft.com/office/excel/2006/main">
          <x14:cfRule type="containsText" priority="6256" operator="containsText" id="{C8DD0361-D6A6-4FDC-A8AC-88DD27FA546A}">
            <xm:f>NOT(ISERROR(SEARCH('Listados Datos'!$T$3,AW421)))</xm:f>
            <xm:f>'Listados Datos'!$T$3</xm:f>
            <x14:dxf>
              <fill>
                <patternFill patternType="solid">
                  <bgColor rgb="FFC00000"/>
                </patternFill>
              </fill>
            </x14:dxf>
          </x14:cfRule>
          <x14:cfRule type="containsText" priority="6257" operator="containsText" id="{44BA4169-633E-4C7B-934E-CCDA40D65ED2}">
            <xm:f>NOT(ISERROR(SEARCH('Listados Datos'!$T$4,AW421)))</xm:f>
            <xm:f>'Listados Datos'!$T$4</xm:f>
            <x14:dxf>
              <font>
                <b/>
                <i val="0"/>
                <color theme="0"/>
              </font>
              <fill>
                <patternFill>
                  <bgColor rgb="FFE26B0A"/>
                </patternFill>
              </fill>
            </x14:dxf>
          </x14:cfRule>
          <x14:cfRule type="containsText" priority="6258" operator="containsText" id="{556A223C-0A25-4818-AB8F-562AA890A0ED}">
            <xm:f>NOT(ISERROR(SEARCH('Listados Datos'!$T$5,AW421)))</xm:f>
            <xm:f>'Listados Datos'!$T$5</xm:f>
            <x14:dxf>
              <font>
                <b/>
                <i val="0"/>
                <color auto="1"/>
              </font>
              <fill>
                <patternFill>
                  <bgColor rgb="FFFFFF00"/>
                </patternFill>
              </fill>
            </x14:dxf>
          </x14:cfRule>
          <x14:cfRule type="containsText" priority="6259" operator="containsText" id="{2513C5BC-6AF6-4E60-BE10-3914DE320129}">
            <xm:f>NOT(ISERROR(SEARCH('Listados Datos'!$T$6,AW421)))</xm:f>
            <xm:f>'Listados Datos'!$T$6</xm:f>
            <x14:dxf>
              <font>
                <b/>
                <i val="0"/>
              </font>
              <fill>
                <patternFill>
                  <bgColor rgb="FF92D050"/>
                </patternFill>
              </fill>
            </x14:dxf>
          </x14:cfRule>
          <xm:sqref>AW421</xm:sqref>
        </x14:conditionalFormatting>
        <x14:conditionalFormatting xmlns:xm="http://schemas.microsoft.com/office/excel/2006/main">
          <x14:cfRule type="containsText" priority="6204" operator="containsText" id="{81BCF6A3-EA8F-4734-A34A-A2184D583552}">
            <xm:f>NOT(ISERROR(SEARCH('Listados Datos'!$P$3,AU422)))</xm:f>
            <xm:f>'Listados Datos'!$P$3</xm:f>
            <x14:dxf>
              <fill>
                <patternFill>
                  <bgColor rgb="FF99CC00"/>
                </patternFill>
              </fill>
            </x14:dxf>
          </x14:cfRule>
          <x14:cfRule type="containsText" priority="6205" operator="containsText" id="{46ABC94B-E87C-452E-B20A-5ED70F36D86C}">
            <xm:f>NOT(ISERROR(SEARCH('Listados Datos'!$P$4,AU422)))</xm:f>
            <xm:f>'Listados Datos'!$P$4</xm:f>
            <x14:dxf>
              <fill>
                <patternFill>
                  <bgColor rgb="FF33CC33"/>
                </patternFill>
              </fill>
            </x14:dxf>
          </x14:cfRule>
          <x14:cfRule type="containsText" priority="6206" operator="containsText" id="{348BCB0A-A71B-4F6C-B858-B8E80E718036}">
            <xm:f>NOT(ISERROR(SEARCH('Listados Datos'!$P$5,AU422)))</xm:f>
            <xm:f>'Listados Datos'!$P$5</xm:f>
            <x14:dxf>
              <fill>
                <patternFill>
                  <bgColor rgb="FFFFFF00"/>
                </patternFill>
              </fill>
            </x14:dxf>
          </x14:cfRule>
          <x14:cfRule type="containsText" priority="6207" operator="containsText" id="{06292215-E6FB-43DC-A4D4-27A8C4FE304D}">
            <xm:f>NOT(ISERROR(SEARCH('Listados Datos'!$P$6,AU422)))</xm:f>
            <xm:f>'Listados Datos'!$P$6</xm:f>
            <x14:dxf>
              <fill>
                <patternFill>
                  <bgColor rgb="FFFFC000"/>
                </patternFill>
              </fill>
            </x14:dxf>
          </x14:cfRule>
          <x14:cfRule type="containsText" priority="6208" operator="containsText" id="{62E2B790-2DF3-4709-AE7F-2A8B337ECB3D}">
            <xm:f>NOT(ISERROR(SEARCH('Listados Datos'!$P$7,AU422)))</xm:f>
            <xm:f>'Listados Datos'!$P$7</xm:f>
            <x14:dxf>
              <fill>
                <patternFill>
                  <bgColor rgb="FFFF0000"/>
                </patternFill>
              </fill>
            </x14:dxf>
          </x14:cfRule>
          <xm:sqref>AU422</xm:sqref>
        </x14:conditionalFormatting>
        <x14:conditionalFormatting xmlns:xm="http://schemas.microsoft.com/office/excel/2006/main">
          <x14:cfRule type="containsText" priority="6242" operator="containsText" id="{10242843-786B-4E8B-9D59-8D03B4FA12CA}">
            <xm:f>NOT(ISERROR(SEARCH('Listados Datos'!$T$3,AE422)))</xm:f>
            <xm:f>'Listados Datos'!$T$3</xm:f>
            <x14:dxf>
              <fill>
                <patternFill patternType="solid">
                  <bgColor rgb="FFC00000"/>
                </patternFill>
              </fill>
            </x14:dxf>
          </x14:cfRule>
          <x14:cfRule type="containsText" priority="6243" operator="containsText" id="{A089F2F3-76B6-49CE-80A0-D55CA883EA8F}">
            <xm:f>NOT(ISERROR(SEARCH('Listados Datos'!$T$4,AE422)))</xm:f>
            <xm:f>'Listados Datos'!$T$4</xm:f>
            <x14:dxf>
              <font>
                <b/>
                <i val="0"/>
                <color theme="0"/>
              </font>
              <fill>
                <patternFill>
                  <bgColor rgb="FFE26B0A"/>
                </patternFill>
              </fill>
            </x14:dxf>
          </x14:cfRule>
          <x14:cfRule type="containsText" priority="6244" operator="containsText" id="{0A6D5FB9-A61E-4EFF-A171-58172154C8F7}">
            <xm:f>NOT(ISERROR(SEARCH('Listados Datos'!$T$5,AE422)))</xm:f>
            <xm:f>'Listados Datos'!$T$5</xm:f>
            <x14:dxf>
              <font>
                <b/>
                <i val="0"/>
                <color auto="1"/>
              </font>
              <fill>
                <patternFill>
                  <bgColor rgb="FFFFFF00"/>
                </patternFill>
              </fill>
            </x14:dxf>
          </x14:cfRule>
          <x14:cfRule type="containsText" priority="6245" operator="containsText" id="{D6401158-CE71-4C5D-95A7-8E60D2D4A5D7}">
            <xm:f>NOT(ISERROR(SEARCH('Listados Datos'!$T$6,AE422)))</xm:f>
            <xm:f>'Listados Datos'!$T$6</xm:f>
            <x14:dxf>
              <font>
                <b/>
                <i val="0"/>
              </font>
              <fill>
                <patternFill>
                  <bgColor rgb="FF92D050"/>
                </patternFill>
              </fill>
            </x14:dxf>
          </x14:cfRule>
          <xm:sqref>AE422:AF422</xm:sqref>
        </x14:conditionalFormatting>
        <x14:conditionalFormatting xmlns:xm="http://schemas.microsoft.com/office/excel/2006/main">
          <x14:cfRule type="containsText" priority="6238" operator="containsText" id="{8F6E037C-9952-4B66-9F8A-B84444E4E138}">
            <xm:f>NOT(ISERROR(SEARCH('Listados Datos'!$T$3,AA422)))</xm:f>
            <xm:f>'Listados Datos'!$T$3</xm:f>
            <x14:dxf>
              <fill>
                <patternFill patternType="solid">
                  <bgColor rgb="FFC00000"/>
                </patternFill>
              </fill>
            </x14:dxf>
          </x14:cfRule>
          <x14:cfRule type="containsText" priority="6239" operator="containsText" id="{D233F128-5A2F-4278-8D10-A5F54388B3F2}">
            <xm:f>NOT(ISERROR(SEARCH('Listados Datos'!$T$4,AA422)))</xm:f>
            <xm:f>'Listados Datos'!$T$4</xm:f>
            <x14:dxf>
              <font>
                <b/>
                <i val="0"/>
                <color theme="0"/>
              </font>
              <fill>
                <patternFill>
                  <bgColor rgb="FFE26B0A"/>
                </patternFill>
              </fill>
            </x14:dxf>
          </x14:cfRule>
          <x14:cfRule type="containsText" priority="6240" operator="containsText" id="{3E1FBAA2-8DF9-4778-AF89-9ABB556739BC}">
            <xm:f>NOT(ISERROR(SEARCH('Listados Datos'!$T$5,AA422)))</xm:f>
            <xm:f>'Listados Datos'!$T$5</xm:f>
            <x14:dxf>
              <font>
                <b/>
                <i val="0"/>
                <color auto="1"/>
              </font>
              <fill>
                <patternFill>
                  <bgColor rgb="FFFFFF00"/>
                </patternFill>
              </fill>
            </x14:dxf>
          </x14:cfRule>
          <x14:cfRule type="containsText" priority="6241" operator="containsText" id="{A39C74AC-183E-4C6D-8A64-FB64798C3162}">
            <xm:f>NOT(ISERROR(SEARCH('Listados Datos'!$T$6,AA422)))</xm:f>
            <xm:f>'Listados Datos'!$T$6</xm:f>
            <x14:dxf>
              <font>
                <b/>
                <i val="0"/>
              </font>
              <fill>
                <patternFill>
                  <bgColor rgb="FF92D050"/>
                </patternFill>
              </fill>
            </x14:dxf>
          </x14:cfRule>
          <xm:sqref>AA422</xm:sqref>
        </x14:conditionalFormatting>
        <x14:conditionalFormatting xmlns:xm="http://schemas.microsoft.com/office/excel/2006/main">
          <x14:cfRule type="containsText" priority="6228" operator="containsText" id="{9FB7A21B-BDFE-4010-A2C6-13DBD9B4695B}">
            <xm:f>NOT(ISERROR(SEARCH('Listados Datos'!$P$3,Y422)))</xm:f>
            <xm:f>'Listados Datos'!$P$3</xm:f>
            <x14:dxf>
              <fill>
                <patternFill>
                  <bgColor rgb="FF99CC00"/>
                </patternFill>
              </fill>
            </x14:dxf>
          </x14:cfRule>
          <x14:cfRule type="containsText" priority="6229" operator="containsText" id="{09019A7B-38EE-4537-B318-9F965D7F6920}">
            <xm:f>NOT(ISERROR(SEARCH('Listados Datos'!$P$4,Y422)))</xm:f>
            <xm:f>'Listados Datos'!$P$4</xm:f>
            <x14:dxf>
              <fill>
                <patternFill>
                  <bgColor rgb="FF33CC33"/>
                </patternFill>
              </fill>
            </x14:dxf>
          </x14:cfRule>
          <x14:cfRule type="containsText" priority="6230" operator="containsText" id="{9C2FCF98-0DEE-4BC1-BEAD-33561F314D72}">
            <xm:f>NOT(ISERROR(SEARCH('Listados Datos'!$P$5,Y422)))</xm:f>
            <xm:f>'Listados Datos'!$P$5</xm:f>
            <x14:dxf>
              <fill>
                <patternFill>
                  <bgColor rgb="FFFFFF00"/>
                </patternFill>
              </fill>
            </x14:dxf>
          </x14:cfRule>
          <x14:cfRule type="containsText" priority="6231" operator="containsText" id="{BDDB2972-AC48-425F-A69E-6B060E1CC6B6}">
            <xm:f>NOT(ISERROR(SEARCH('Listados Datos'!$P$6,Y422)))</xm:f>
            <xm:f>'Listados Datos'!$P$6</xm:f>
            <x14:dxf>
              <fill>
                <patternFill>
                  <bgColor rgb="FFFFC000"/>
                </patternFill>
              </fill>
            </x14:dxf>
          </x14:cfRule>
          <x14:cfRule type="containsText" priority="6232" operator="containsText" id="{9E4937AB-42D4-4E14-9448-D1730FABA8AB}">
            <xm:f>NOT(ISERROR(SEARCH('Listados Datos'!$P$7,Y422)))</xm:f>
            <xm:f>'Listados Datos'!$P$7</xm:f>
            <x14:dxf>
              <fill>
                <patternFill>
                  <bgColor rgb="FFFF0000"/>
                </patternFill>
              </fill>
            </x14:dxf>
          </x14:cfRule>
          <xm:sqref>Y422</xm:sqref>
        </x14:conditionalFormatting>
        <x14:conditionalFormatting xmlns:xm="http://schemas.microsoft.com/office/excel/2006/main">
          <x14:cfRule type="containsText" priority="6214" operator="containsText" id="{1F994BB2-49BA-472F-BCE6-2B06B976E127}">
            <xm:f>NOT(ISERROR(SEARCH('Listados Datos'!$T$3,AW422)))</xm:f>
            <xm:f>'Listados Datos'!$T$3</xm:f>
            <x14:dxf>
              <fill>
                <patternFill patternType="solid">
                  <bgColor rgb="FFC00000"/>
                </patternFill>
              </fill>
            </x14:dxf>
          </x14:cfRule>
          <x14:cfRule type="containsText" priority="6215" operator="containsText" id="{595DE379-9275-4F8A-90C6-DE2A309B98D5}">
            <xm:f>NOT(ISERROR(SEARCH('Listados Datos'!$T$4,AW422)))</xm:f>
            <xm:f>'Listados Datos'!$T$4</xm:f>
            <x14:dxf>
              <font>
                <b/>
                <i val="0"/>
                <color theme="0"/>
              </font>
              <fill>
                <patternFill>
                  <bgColor rgb="FFE26B0A"/>
                </patternFill>
              </fill>
            </x14:dxf>
          </x14:cfRule>
          <x14:cfRule type="containsText" priority="6216" operator="containsText" id="{F161AF32-A2FF-410B-B3C5-3A1257C48391}">
            <xm:f>NOT(ISERROR(SEARCH('Listados Datos'!$T$5,AW422)))</xm:f>
            <xm:f>'Listados Datos'!$T$5</xm:f>
            <x14:dxf>
              <font>
                <b/>
                <i val="0"/>
                <color auto="1"/>
              </font>
              <fill>
                <patternFill>
                  <bgColor rgb="FFFFFF00"/>
                </patternFill>
              </fill>
            </x14:dxf>
          </x14:cfRule>
          <x14:cfRule type="containsText" priority="6217" operator="containsText" id="{834A0044-B868-4BE0-A315-E78EF75B4615}">
            <xm:f>NOT(ISERROR(SEARCH('Listados Datos'!$T$6,AW422)))</xm:f>
            <xm:f>'Listados Datos'!$T$6</xm:f>
            <x14:dxf>
              <font>
                <b/>
                <i val="0"/>
              </font>
              <fill>
                <patternFill>
                  <bgColor rgb="FF92D050"/>
                </patternFill>
              </fill>
            </x14:dxf>
          </x14:cfRule>
          <xm:sqref>AW422</xm:sqref>
        </x14:conditionalFormatting>
        <x14:conditionalFormatting xmlns:xm="http://schemas.microsoft.com/office/excel/2006/main">
          <x14:cfRule type="containsText" priority="6068" operator="containsText" id="{9E1BF884-6542-4814-BD07-A9B97EAB7DD0}">
            <xm:f>NOT(ISERROR(SEARCH('Listados Datos'!$P$3,AU433)))</xm:f>
            <xm:f>'Listados Datos'!$P$3</xm:f>
            <x14:dxf>
              <fill>
                <patternFill>
                  <bgColor rgb="FF99CC00"/>
                </patternFill>
              </fill>
            </x14:dxf>
          </x14:cfRule>
          <x14:cfRule type="containsText" priority="6069" operator="containsText" id="{172A8C3B-6FB7-4610-8E6D-10193C35FBE4}">
            <xm:f>NOT(ISERROR(SEARCH('Listados Datos'!$P$4,AU433)))</xm:f>
            <xm:f>'Listados Datos'!$P$4</xm:f>
            <x14:dxf>
              <fill>
                <patternFill>
                  <bgColor rgb="FF33CC33"/>
                </patternFill>
              </fill>
            </x14:dxf>
          </x14:cfRule>
          <x14:cfRule type="containsText" priority="6070" operator="containsText" id="{64470BC5-59E0-4EC8-9A23-1CD8F392628B}">
            <xm:f>NOT(ISERROR(SEARCH('Listados Datos'!$P$5,AU433)))</xm:f>
            <xm:f>'Listados Datos'!$P$5</xm:f>
            <x14:dxf>
              <fill>
                <patternFill>
                  <bgColor rgb="FFFFFF00"/>
                </patternFill>
              </fill>
            </x14:dxf>
          </x14:cfRule>
          <x14:cfRule type="containsText" priority="6071" operator="containsText" id="{04B7A576-D118-4179-9F9A-B4BDD82204CA}">
            <xm:f>NOT(ISERROR(SEARCH('Listados Datos'!$P$6,AU433)))</xm:f>
            <xm:f>'Listados Datos'!$P$6</xm:f>
            <x14:dxf>
              <fill>
                <patternFill>
                  <bgColor rgb="FFFFC000"/>
                </patternFill>
              </fill>
            </x14:dxf>
          </x14:cfRule>
          <x14:cfRule type="containsText" priority="6072" operator="containsText" id="{73E89168-6D9C-4E49-BDE8-0B57F83AB813}">
            <xm:f>NOT(ISERROR(SEARCH('Listados Datos'!$P$7,AU433)))</xm:f>
            <xm:f>'Listados Datos'!$P$7</xm:f>
            <x14:dxf>
              <fill>
                <patternFill>
                  <bgColor rgb="FFFF0000"/>
                </patternFill>
              </fill>
            </x14:dxf>
          </x14:cfRule>
          <xm:sqref>AU433</xm:sqref>
        </x14:conditionalFormatting>
        <x14:conditionalFormatting xmlns:xm="http://schemas.microsoft.com/office/excel/2006/main">
          <x14:cfRule type="containsText" priority="6134" operator="containsText" id="{1CC931D0-1398-45BB-AF3A-6448AF758A01}">
            <xm:f>NOT(ISERROR(SEARCH('Listados Datos'!$T$3,AW435)))</xm:f>
            <xm:f>'Listados Datos'!$T$3</xm:f>
            <x14:dxf>
              <fill>
                <patternFill patternType="solid">
                  <bgColor rgb="FFC00000"/>
                </patternFill>
              </fill>
            </x14:dxf>
          </x14:cfRule>
          <x14:cfRule type="containsText" priority="6135" operator="containsText" id="{B5DD85DB-D768-4BBD-AABB-9C4236B3B626}">
            <xm:f>NOT(ISERROR(SEARCH('Listados Datos'!$T$4,AW435)))</xm:f>
            <xm:f>'Listados Datos'!$T$4</xm:f>
            <x14:dxf>
              <font>
                <b/>
                <i val="0"/>
                <color theme="0"/>
              </font>
              <fill>
                <patternFill>
                  <bgColor rgb="FFE26B0A"/>
                </patternFill>
              </fill>
            </x14:dxf>
          </x14:cfRule>
          <x14:cfRule type="containsText" priority="6136" operator="containsText" id="{EB00B177-5789-4B75-B654-84DD951E66C5}">
            <xm:f>NOT(ISERROR(SEARCH('Listados Datos'!$T$5,AW435)))</xm:f>
            <xm:f>'Listados Datos'!$T$5</xm:f>
            <x14:dxf>
              <font>
                <b/>
                <i val="0"/>
                <color auto="1"/>
              </font>
              <fill>
                <patternFill>
                  <bgColor rgb="FFFFFF00"/>
                </patternFill>
              </fill>
            </x14:dxf>
          </x14:cfRule>
          <x14:cfRule type="containsText" priority="6137" operator="containsText" id="{57F45968-45E8-4F09-B47E-34A5E53167F9}">
            <xm:f>NOT(ISERROR(SEARCH('Listados Datos'!$T$6,AW435)))</xm:f>
            <xm:f>'Listados Datos'!$T$6</xm:f>
            <x14:dxf>
              <font>
                <b/>
                <i val="0"/>
              </font>
              <fill>
                <patternFill>
                  <bgColor rgb="FF92D050"/>
                </patternFill>
              </fill>
            </x14:dxf>
          </x14:cfRule>
          <xm:sqref>AW435</xm:sqref>
        </x14:conditionalFormatting>
        <x14:conditionalFormatting xmlns:xm="http://schemas.microsoft.com/office/excel/2006/main">
          <x14:cfRule type="containsText" priority="6124" operator="containsText" id="{CDB8541E-EA36-4B89-82A1-64BD7086DDAC}">
            <xm:f>NOT(ISERROR(SEARCH('Listados Datos'!$P$3,AU435)))</xm:f>
            <xm:f>'Listados Datos'!$P$3</xm:f>
            <x14:dxf>
              <fill>
                <patternFill>
                  <bgColor rgb="FF99CC00"/>
                </patternFill>
              </fill>
            </x14:dxf>
          </x14:cfRule>
          <x14:cfRule type="containsText" priority="6125" operator="containsText" id="{C48DC575-71C0-47E6-95F4-690CDC6518E6}">
            <xm:f>NOT(ISERROR(SEARCH('Listados Datos'!$P$4,AU435)))</xm:f>
            <xm:f>'Listados Datos'!$P$4</xm:f>
            <x14:dxf>
              <fill>
                <patternFill>
                  <bgColor rgb="FF33CC33"/>
                </patternFill>
              </fill>
            </x14:dxf>
          </x14:cfRule>
          <x14:cfRule type="containsText" priority="6126" operator="containsText" id="{93CE791E-325E-4B28-AE11-D99ACE43BECC}">
            <xm:f>NOT(ISERROR(SEARCH('Listados Datos'!$P$5,AU435)))</xm:f>
            <xm:f>'Listados Datos'!$P$5</xm:f>
            <x14:dxf>
              <fill>
                <patternFill>
                  <bgColor rgb="FFFFFF00"/>
                </patternFill>
              </fill>
            </x14:dxf>
          </x14:cfRule>
          <x14:cfRule type="containsText" priority="6127" operator="containsText" id="{8F86C384-505A-4390-AA74-A60902219553}">
            <xm:f>NOT(ISERROR(SEARCH('Listados Datos'!$P$6,AU435)))</xm:f>
            <xm:f>'Listados Datos'!$P$6</xm:f>
            <x14:dxf>
              <fill>
                <patternFill>
                  <bgColor rgb="FFFFC000"/>
                </patternFill>
              </fill>
            </x14:dxf>
          </x14:cfRule>
          <x14:cfRule type="containsText" priority="6128" operator="containsText" id="{9A146C9F-C5B5-4889-80E2-0AF3B85AE6BD}">
            <xm:f>NOT(ISERROR(SEARCH('Listados Datos'!$P$7,AU435)))</xm:f>
            <xm:f>'Listados Datos'!$P$7</xm:f>
            <x14:dxf>
              <fill>
                <patternFill>
                  <bgColor rgb="FFFF0000"/>
                </patternFill>
              </fill>
            </x14:dxf>
          </x14:cfRule>
          <xm:sqref>AU435</xm:sqref>
        </x14:conditionalFormatting>
        <x14:conditionalFormatting xmlns:xm="http://schemas.microsoft.com/office/excel/2006/main">
          <x14:cfRule type="containsText" priority="6092" operator="containsText" id="{9D0D82AF-2CC7-4A42-A81E-D17DC78EE9FC}">
            <xm:f>NOT(ISERROR(SEARCH('Listados Datos'!$T$3,AW432)))</xm:f>
            <xm:f>'Listados Datos'!$T$3</xm:f>
            <x14:dxf>
              <fill>
                <patternFill patternType="solid">
                  <bgColor rgb="FFC00000"/>
                </patternFill>
              </fill>
            </x14:dxf>
          </x14:cfRule>
          <x14:cfRule type="containsText" priority="6093" operator="containsText" id="{4FC17AB3-DAF4-484E-9E3E-1B10031420D6}">
            <xm:f>NOT(ISERROR(SEARCH('Listados Datos'!$T$4,AW432)))</xm:f>
            <xm:f>'Listados Datos'!$T$4</xm:f>
            <x14:dxf>
              <font>
                <b/>
                <i val="0"/>
                <color theme="0"/>
              </font>
              <fill>
                <patternFill>
                  <bgColor rgb="FFE26B0A"/>
                </patternFill>
              </fill>
            </x14:dxf>
          </x14:cfRule>
          <x14:cfRule type="containsText" priority="6094" operator="containsText" id="{E9898E08-925E-4166-A89F-79B75BD8F5BE}">
            <xm:f>NOT(ISERROR(SEARCH('Listados Datos'!$T$5,AW432)))</xm:f>
            <xm:f>'Listados Datos'!$T$5</xm:f>
            <x14:dxf>
              <font>
                <b/>
                <i val="0"/>
                <color auto="1"/>
              </font>
              <fill>
                <patternFill>
                  <bgColor rgb="FFFFFF00"/>
                </patternFill>
              </fill>
            </x14:dxf>
          </x14:cfRule>
          <x14:cfRule type="containsText" priority="6095" operator="containsText" id="{3DE8FE08-64A9-47A8-BDC2-DB0187877CC6}">
            <xm:f>NOT(ISERROR(SEARCH('Listados Datos'!$T$6,AW432)))</xm:f>
            <xm:f>'Listados Datos'!$T$6</xm:f>
            <x14:dxf>
              <font>
                <b/>
                <i val="0"/>
              </font>
              <fill>
                <patternFill>
                  <bgColor rgb="FF92D050"/>
                </patternFill>
              </fill>
            </x14:dxf>
          </x14:cfRule>
          <xm:sqref>AW432</xm:sqref>
        </x14:conditionalFormatting>
        <x14:conditionalFormatting xmlns:xm="http://schemas.microsoft.com/office/excel/2006/main">
          <x14:cfRule type="containsText" priority="6082" operator="containsText" id="{7F283A74-9001-457A-809F-A17BA20B1B78}">
            <xm:f>NOT(ISERROR(SEARCH('Listados Datos'!$P$3,AU432)))</xm:f>
            <xm:f>'Listados Datos'!$P$3</xm:f>
            <x14:dxf>
              <fill>
                <patternFill>
                  <bgColor rgb="FF99CC00"/>
                </patternFill>
              </fill>
            </x14:dxf>
          </x14:cfRule>
          <x14:cfRule type="containsText" priority="6083" operator="containsText" id="{B444BFCB-793F-4A5B-A569-259698C7B9F1}">
            <xm:f>NOT(ISERROR(SEARCH('Listados Datos'!$P$4,AU432)))</xm:f>
            <xm:f>'Listados Datos'!$P$4</xm:f>
            <x14:dxf>
              <fill>
                <patternFill>
                  <bgColor rgb="FF33CC33"/>
                </patternFill>
              </fill>
            </x14:dxf>
          </x14:cfRule>
          <x14:cfRule type="containsText" priority="6084" operator="containsText" id="{1ED1FF71-F793-4FBD-B64D-781FB32DA93E}">
            <xm:f>NOT(ISERROR(SEARCH('Listados Datos'!$P$5,AU432)))</xm:f>
            <xm:f>'Listados Datos'!$P$5</xm:f>
            <x14:dxf>
              <fill>
                <patternFill>
                  <bgColor rgb="FFFFFF00"/>
                </patternFill>
              </fill>
            </x14:dxf>
          </x14:cfRule>
          <x14:cfRule type="containsText" priority="6085" operator="containsText" id="{1191E7A3-AF19-44B3-B6D1-4CB4FFFE9EA7}">
            <xm:f>NOT(ISERROR(SEARCH('Listados Datos'!$P$6,AU432)))</xm:f>
            <xm:f>'Listados Datos'!$P$6</xm:f>
            <x14:dxf>
              <fill>
                <patternFill>
                  <bgColor rgb="FFFFC000"/>
                </patternFill>
              </fill>
            </x14:dxf>
          </x14:cfRule>
          <x14:cfRule type="containsText" priority="6086" operator="containsText" id="{C88134AE-518F-4A27-B39F-82017D314CB5}">
            <xm:f>NOT(ISERROR(SEARCH('Listados Datos'!$P$7,AU432)))</xm:f>
            <xm:f>'Listados Datos'!$P$7</xm:f>
            <x14:dxf>
              <fill>
                <patternFill>
                  <bgColor rgb="FFFF0000"/>
                </patternFill>
              </fill>
            </x14:dxf>
          </x14:cfRule>
          <xm:sqref>AU432</xm:sqref>
        </x14:conditionalFormatting>
        <x14:conditionalFormatting xmlns:xm="http://schemas.microsoft.com/office/excel/2006/main">
          <x14:cfRule type="containsText" priority="6200" operator="containsText" id="{9D98B19B-375B-4B9B-8007-62964C24D531}">
            <xm:f>NOT(ISERROR(SEARCH('Listados Datos'!$T$3,AE430)))</xm:f>
            <xm:f>'Listados Datos'!$T$3</xm:f>
            <x14:dxf>
              <fill>
                <patternFill patternType="solid">
                  <bgColor rgb="FFC00000"/>
                </patternFill>
              </fill>
            </x14:dxf>
          </x14:cfRule>
          <x14:cfRule type="containsText" priority="6201" operator="containsText" id="{3B925C6A-9E9A-464E-8DE5-4E0832FA3DE0}">
            <xm:f>NOT(ISERROR(SEARCH('Listados Datos'!$T$4,AE430)))</xm:f>
            <xm:f>'Listados Datos'!$T$4</xm:f>
            <x14:dxf>
              <font>
                <b/>
                <i val="0"/>
                <color theme="0"/>
              </font>
              <fill>
                <patternFill>
                  <bgColor rgb="FFE26B0A"/>
                </patternFill>
              </fill>
            </x14:dxf>
          </x14:cfRule>
          <x14:cfRule type="containsText" priority="6202" operator="containsText" id="{36AB53C3-E4CD-4CB6-A131-1C293E4079B8}">
            <xm:f>NOT(ISERROR(SEARCH('Listados Datos'!$T$5,AE430)))</xm:f>
            <xm:f>'Listados Datos'!$T$5</xm:f>
            <x14:dxf>
              <font>
                <b/>
                <i val="0"/>
                <color auto="1"/>
              </font>
              <fill>
                <patternFill>
                  <bgColor rgb="FFFFFF00"/>
                </patternFill>
              </fill>
            </x14:dxf>
          </x14:cfRule>
          <x14:cfRule type="containsText" priority="6203" operator="containsText" id="{441368D9-DF10-4F41-BA84-9FFAB45AD089}">
            <xm:f>NOT(ISERROR(SEARCH('Listados Datos'!$T$6,AE430)))</xm:f>
            <xm:f>'Listados Datos'!$T$6</xm:f>
            <x14:dxf>
              <font>
                <b/>
                <i val="0"/>
              </font>
              <fill>
                <patternFill>
                  <bgColor rgb="FF92D050"/>
                </patternFill>
              </fill>
            </x14:dxf>
          </x14:cfRule>
          <xm:sqref>AE430:AF431 AE435:AF435</xm:sqref>
        </x14:conditionalFormatting>
        <x14:conditionalFormatting xmlns:xm="http://schemas.microsoft.com/office/excel/2006/main">
          <x14:cfRule type="containsText" priority="6196" operator="containsText" id="{F12000BC-15F6-4AE2-8CE8-C81A09EF0566}">
            <xm:f>NOT(ISERROR(SEARCH('Listados Datos'!$T$3,AA430)))</xm:f>
            <xm:f>'Listados Datos'!$T$3</xm:f>
            <x14:dxf>
              <fill>
                <patternFill patternType="solid">
                  <bgColor rgb="FFC00000"/>
                </patternFill>
              </fill>
            </x14:dxf>
          </x14:cfRule>
          <x14:cfRule type="containsText" priority="6197" operator="containsText" id="{E48817E6-6073-4730-AAB0-66DFE5670415}">
            <xm:f>NOT(ISERROR(SEARCH('Listados Datos'!$T$4,AA430)))</xm:f>
            <xm:f>'Listados Datos'!$T$4</xm:f>
            <x14:dxf>
              <font>
                <b/>
                <i val="0"/>
                <color theme="0"/>
              </font>
              <fill>
                <patternFill>
                  <bgColor rgb="FFE26B0A"/>
                </patternFill>
              </fill>
            </x14:dxf>
          </x14:cfRule>
          <x14:cfRule type="containsText" priority="6198" operator="containsText" id="{EEB65B16-79A5-43E5-99EA-B2C58E4180A3}">
            <xm:f>NOT(ISERROR(SEARCH('Listados Datos'!$T$5,AA430)))</xm:f>
            <xm:f>'Listados Datos'!$T$5</xm:f>
            <x14:dxf>
              <font>
                <b/>
                <i val="0"/>
                <color auto="1"/>
              </font>
              <fill>
                <patternFill>
                  <bgColor rgb="FFFFFF00"/>
                </patternFill>
              </fill>
            </x14:dxf>
          </x14:cfRule>
          <x14:cfRule type="containsText" priority="6199" operator="containsText" id="{8CBCB1B4-6F7D-4E09-91D8-AED4979C15C9}">
            <xm:f>NOT(ISERROR(SEARCH('Listados Datos'!$T$6,AA430)))</xm:f>
            <xm:f>'Listados Datos'!$T$6</xm:f>
            <x14:dxf>
              <font>
                <b/>
                <i val="0"/>
              </font>
              <fill>
                <patternFill>
                  <bgColor rgb="FF92D050"/>
                </patternFill>
              </fill>
            </x14:dxf>
          </x14:cfRule>
          <xm:sqref>AA430:AA431</xm:sqref>
        </x14:conditionalFormatting>
        <x14:conditionalFormatting xmlns:xm="http://schemas.microsoft.com/office/excel/2006/main">
          <x14:cfRule type="containsText" priority="6186" operator="containsText" id="{F41C81DC-DFA2-4A24-850E-29EA30DBAF67}">
            <xm:f>NOT(ISERROR(SEARCH('Listados Datos'!$P$3,Y430)))</xm:f>
            <xm:f>'Listados Datos'!$P$3</xm:f>
            <x14:dxf>
              <fill>
                <patternFill>
                  <bgColor rgb="FF99CC00"/>
                </patternFill>
              </fill>
            </x14:dxf>
          </x14:cfRule>
          <x14:cfRule type="containsText" priority="6187" operator="containsText" id="{3E8AECE0-2CB9-4445-90AD-5B4A7F0AB261}">
            <xm:f>NOT(ISERROR(SEARCH('Listados Datos'!$P$4,Y430)))</xm:f>
            <xm:f>'Listados Datos'!$P$4</xm:f>
            <x14:dxf>
              <fill>
                <patternFill>
                  <bgColor rgb="FF33CC33"/>
                </patternFill>
              </fill>
            </x14:dxf>
          </x14:cfRule>
          <x14:cfRule type="containsText" priority="6188" operator="containsText" id="{F0302E38-157F-47E2-AEDE-DB3D11148CCE}">
            <xm:f>NOT(ISERROR(SEARCH('Listados Datos'!$P$5,Y430)))</xm:f>
            <xm:f>'Listados Datos'!$P$5</xm:f>
            <x14:dxf>
              <fill>
                <patternFill>
                  <bgColor rgb="FFFFFF00"/>
                </patternFill>
              </fill>
            </x14:dxf>
          </x14:cfRule>
          <x14:cfRule type="containsText" priority="6189" operator="containsText" id="{3B9C723A-47D0-40C1-8DB9-A8222DC2C386}">
            <xm:f>NOT(ISERROR(SEARCH('Listados Datos'!$P$6,Y430)))</xm:f>
            <xm:f>'Listados Datos'!$P$6</xm:f>
            <x14:dxf>
              <fill>
                <patternFill>
                  <bgColor rgb="FFFFC000"/>
                </patternFill>
              </fill>
            </x14:dxf>
          </x14:cfRule>
          <x14:cfRule type="containsText" priority="6190" operator="containsText" id="{4F07AE64-53E7-42DE-933D-831F03763E0A}">
            <xm:f>NOT(ISERROR(SEARCH('Listados Datos'!$P$7,Y430)))</xm:f>
            <xm:f>'Listados Datos'!$P$7</xm:f>
            <x14:dxf>
              <fill>
                <patternFill>
                  <bgColor rgb="FFFF0000"/>
                </patternFill>
              </fill>
            </x14:dxf>
          </x14:cfRule>
          <xm:sqref>Y430:Y431</xm:sqref>
        </x14:conditionalFormatting>
        <x14:conditionalFormatting xmlns:xm="http://schemas.microsoft.com/office/excel/2006/main">
          <x14:cfRule type="containsText" priority="6162" operator="containsText" id="{5393A274-62D7-4130-9BB0-4C9E5A7EEBDF}">
            <xm:f>NOT(ISERROR(SEARCH('Listados Datos'!$T$3,AW430)))</xm:f>
            <xm:f>'Listados Datos'!$T$3</xm:f>
            <x14:dxf>
              <fill>
                <patternFill patternType="solid">
                  <bgColor rgb="FFC00000"/>
                </patternFill>
              </fill>
            </x14:dxf>
          </x14:cfRule>
          <x14:cfRule type="containsText" priority="6163" operator="containsText" id="{C20CB6A0-34F7-4465-8272-16CA614460B0}">
            <xm:f>NOT(ISERROR(SEARCH('Listados Datos'!$T$4,AW430)))</xm:f>
            <xm:f>'Listados Datos'!$T$4</xm:f>
            <x14:dxf>
              <font>
                <b/>
                <i val="0"/>
                <color theme="0"/>
              </font>
              <fill>
                <patternFill>
                  <bgColor rgb="FFE26B0A"/>
                </patternFill>
              </fill>
            </x14:dxf>
          </x14:cfRule>
          <x14:cfRule type="containsText" priority="6164" operator="containsText" id="{33092517-4108-4CFC-B493-67CAECE79A65}">
            <xm:f>NOT(ISERROR(SEARCH('Listados Datos'!$T$5,AW430)))</xm:f>
            <xm:f>'Listados Datos'!$T$5</xm:f>
            <x14:dxf>
              <font>
                <b/>
                <i val="0"/>
                <color auto="1"/>
              </font>
              <fill>
                <patternFill>
                  <bgColor rgb="FFFFFF00"/>
                </patternFill>
              </fill>
            </x14:dxf>
          </x14:cfRule>
          <x14:cfRule type="containsText" priority="6165" operator="containsText" id="{29BFB9E6-8DD2-4275-B79B-3979E12152BF}">
            <xm:f>NOT(ISERROR(SEARCH('Listados Datos'!$T$6,AW430)))</xm:f>
            <xm:f>'Listados Datos'!$T$6</xm:f>
            <x14:dxf>
              <font>
                <b/>
                <i val="0"/>
              </font>
              <fill>
                <patternFill>
                  <bgColor rgb="FF92D050"/>
                </patternFill>
              </fill>
            </x14:dxf>
          </x14:cfRule>
          <xm:sqref>AW430</xm:sqref>
        </x14:conditionalFormatting>
        <x14:conditionalFormatting xmlns:xm="http://schemas.microsoft.com/office/excel/2006/main">
          <x14:cfRule type="containsText" priority="6152" operator="containsText" id="{DE9196EB-5768-4DB3-9DFD-084DFBDB5C95}">
            <xm:f>NOT(ISERROR(SEARCH('Listados Datos'!$P$3,AU430)))</xm:f>
            <xm:f>'Listados Datos'!$P$3</xm:f>
            <x14:dxf>
              <fill>
                <patternFill>
                  <bgColor rgb="FF99CC00"/>
                </patternFill>
              </fill>
            </x14:dxf>
          </x14:cfRule>
          <x14:cfRule type="containsText" priority="6153" operator="containsText" id="{98D21E0F-8B09-40FB-8B90-0EC63E0883DB}">
            <xm:f>NOT(ISERROR(SEARCH('Listados Datos'!$P$4,AU430)))</xm:f>
            <xm:f>'Listados Datos'!$P$4</xm:f>
            <x14:dxf>
              <fill>
                <patternFill>
                  <bgColor rgb="FF33CC33"/>
                </patternFill>
              </fill>
            </x14:dxf>
          </x14:cfRule>
          <x14:cfRule type="containsText" priority="6154" operator="containsText" id="{76058147-5455-4BBF-8CCC-B8095CA9B672}">
            <xm:f>NOT(ISERROR(SEARCH('Listados Datos'!$P$5,AU430)))</xm:f>
            <xm:f>'Listados Datos'!$P$5</xm:f>
            <x14:dxf>
              <fill>
                <patternFill>
                  <bgColor rgb="FFFFFF00"/>
                </patternFill>
              </fill>
            </x14:dxf>
          </x14:cfRule>
          <x14:cfRule type="containsText" priority="6155" operator="containsText" id="{BFA178BC-3CF0-486A-AC25-6246723269CE}">
            <xm:f>NOT(ISERROR(SEARCH('Listados Datos'!$P$6,AU430)))</xm:f>
            <xm:f>'Listados Datos'!$P$6</xm:f>
            <x14:dxf>
              <fill>
                <patternFill>
                  <bgColor rgb="FFFFC000"/>
                </patternFill>
              </fill>
            </x14:dxf>
          </x14:cfRule>
          <x14:cfRule type="containsText" priority="6156" operator="containsText" id="{5E9E6034-03E8-4246-9620-FF0C4844951A}">
            <xm:f>NOT(ISERROR(SEARCH('Listados Datos'!$P$7,AU430)))</xm:f>
            <xm:f>'Listados Datos'!$P$7</xm:f>
            <x14:dxf>
              <fill>
                <patternFill>
                  <bgColor rgb="FFFF0000"/>
                </patternFill>
              </fill>
            </x14:dxf>
          </x14:cfRule>
          <xm:sqref>AU430</xm:sqref>
        </x14:conditionalFormatting>
        <x14:conditionalFormatting xmlns:xm="http://schemas.microsoft.com/office/excel/2006/main">
          <x14:cfRule type="containsText" priority="6148" operator="containsText" id="{2946A997-647E-43A9-93CB-0539B2EB97EE}">
            <xm:f>NOT(ISERROR(SEARCH('Listados Datos'!$T$3,AW431)))</xm:f>
            <xm:f>'Listados Datos'!$T$3</xm:f>
            <x14:dxf>
              <fill>
                <patternFill patternType="solid">
                  <bgColor rgb="FFC00000"/>
                </patternFill>
              </fill>
            </x14:dxf>
          </x14:cfRule>
          <x14:cfRule type="containsText" priority="6149" operator="containsText" id="{70FE0670-FC48-4914-AC89-21FEBCAD10AF}">
            <xm:f>NOT(ISERROR(SEARCH('Listados Datos'!$T$4,AW431)))</xm:f>
            <xm:f>'Listados Datos'!$T$4</xm:f>
            <x14:dxf>
              <font>
                <b/>
                <i val="0"/>
                <color theme="0"/>
              </font>
              <fill>
                <patternFill>
                  <bgColor rgb="FFE26B0A"/>
                </patternFill>
              </fill>
            </x14:dxf>
          </x14:cfRule>
          <x14:cfRule type="containsText" priority="6150" operator="containsText" id="{C72E3FA3-69E1-4F1A-B924-8D92E8047153}">
            <xm:f>NOT(ISERROR(SEARCH('Listados Datos'!$T$5,AW431)))</xm:f>
            <xm:f>'Listados Datos'!$T$5</xm:f>
            <x14:dxf>
              <font>
                <b/>
                <i val="0"/>
                <color auto="1"/>
              </font>
              <fill>
                <patternFill>
                  <bgColor rgb="FFFFFF00"/>
                </patternFill>
              </fill>
            </x14:dxf>
          </x14:cfRule>
          <x14:cfRule type="containsText" priority="6151" operator="containsText" id="{D21099FC-6FEC-414E-8F4E-B4EBB80FD85B}">
            <xm:f>NOT(ISERROR(SEARCH('Listados Datos'!$T$6,AW431)))</xm:f>
            <xm:f>'Listados Datos'!$T$6</xm:f>
            <x14:dxf>
              <font>
                <b/>
                <i val="0"/>
              </font>
              <fill>
                <patternFill>
                  <bgColor rgb="FF92D050"/>
                </patternFill>
              </fill>
            </x14:dxf>
          </x14:cfRule>
          <xm:sqref>AW431</xm:sqref>
        </x14:conditionalFormatting>
        <x14:conditionalFormatting xmlns:xm="http://schemas.microsoft.com/office/excel/2006/main">
          <x14:cfRule type="containsText" priority="6138" operator="containsText" id="{6783C282-67DB-4AF6-98C8-34BB063E5D3C}">
            <xm:f>NOT(ISERROR(SEARCH('Listados Datos'!$P$3,AU431)))</xm:f>
            <xm:f>'Listados Datos'!$P$3</xm:f>
            <x14:dxf>
              <fill>
                <patternFill>
                  <bgColor rgb="FF99CC00"/>
                </patternFill>
              </fill>
            </x14:dxf>
          </x14:cfRule>
          <x14:cfRule type="containsText" priority="6139" operator="containsText" id="{90A95534-3229-425D-B54F-88BC5A86AED9}">
            <xm:f>NOT(ISERROR(SEARCH('Listados Datos'!$P$4,AU431)))</xm:f>
            <xm:f>'Listados Datos'!$P$4</xm:f>
            <x14:dxf>
              <fill>
                <patternFill>
                  <bgColor rgb="FF33CC33"/>
                </patternFill>
              </fill>
            </x14:dxf>
          </x14:cfRule>
          <x14:cfRule type="containsText" priority="6140" operator="containsText" id="{9300D65A-7C97-478C-BEC3-CB93FAA30EEF}">
            <xm:f>NOT(ISERROR(SEARCH('Listados Datos'!$P$5,AU431)))</xm:f>
            <xm:f>'Listados Datos'!$P$5</xm:f>
            <x14:dxf>
              <fill>
                <patternFill>
                  <bgColor rgb="FFFFFF00"/>
                </patternFill>
              </fill>
            </x14:dxf>
          </x14:cfRule>
          <x14:cfRule type="containsText" priority="6141" operator="containsText" id="{3D78DB35-7DFB-45D6-950E-0CB7647E1F25}">
            <xm:f>NOT(ISERROR(SEARCH('Listados Datos'!$P$6,AU431)))</xm:f>
            <xm:f>'Listados Datos'!$P$6</xm:f>
            <x14:dxf>
              <fill>
                <patternFill>
                  <bgColor rgb="FFFFC000"/>
                </patternFill>
              </fill>
            </x14:dxf>
          </x14:cfRule>
          <x14:cfRule type="containsText" priority="6142" operator="containsText" id="{90F201FB-CA91-499B-ABF1-2166D3167A2B}">
            <xm:f>NOT(ISERROR(SEARCH('Listados Datos'!$P$7,AU431)))</xm:f>
            <xm:f>'Listados Datos'!$P$7</xm:f>
            <x14:dxf>
              <fill>
                <patternFill>
                  <bgColor rgb="FFFF0000"/>
                </patternFill>
              </fill>
            </x14:dxf>
          </x14:cfRule>
          <xm:sqref>AU431</xm:sqref>
        </x14:conditionalFormatting>
        <x14:conditionalFormatting xmlns:xm="http://schemas.microsoft.com/office/excel/2006/main">
          <x14:cfRule type="containsText" priority="6120" operator="containsText" id="{924AD46C-2359-4A59-8F51-A6CC91FF4FE7}">
            <xm:f>NOT(ISERROR(SEARCH('Listados Datos'!$T$3,AE432)))</xm:f>
            <xm:f>'Listados Datos'!$T$3</xm:f>
            <x14:dxf>
              <fill>
                <patternFill patternType="solid">
                  <bgColor rgb="FFC00000"/>
                </patternFill>
              </fill>
            </x14:dxf>
          </x14:cfRule>
          <x14:cfRule type="containsText" priority="6121" operator="containsText" id="{5EB6082C-6516-42B5-83CE-8487FA19A929}">
            <xm:f>NOT(ISERROR(SEARCH('Listados Datos'!$T$4,AE432)))</xm:f>
            <xm:f>'Listados Datos'!$T$4</xm:f>
            <x14:dxf>
              <font>
                <b/>
                <i val="0"/>
                <color theme="0"/>
              </font>
              <fill>
                <patternFill>
                  <bgColor rgb="FFE26B0A"/>
                </patternFill>
              </fill>
            </x14:dxf>
          </x14:cfRule>
          <x14:cfRule type="containsText" priority="6122" operator="containsText" id="{7D199A59-BCBA-4775-9CAF-68E4E7C05447}">
            <xm:f>NOT(ISERROR(SEARCH('Listados Datos'!$T$5,AE432)))</xm:f>
            <xm:f>'Listados Datos'!$T$5</xm:f>
            <x14:dxf>
              <font>
                <b/>
                <i val="0"/>
                <color auto="1"/>
              </font>
              <fill>
                <patternFill>
                  <bgColor rgb="FFFFFF00"/>
                </patternFill>
              </fill>
            </x14:dxf>
          </x14:cfRule>
          <x14:cfRule type="containsText" priority="6123" operator="containsText" id="{7997516F-D299-4079-B2DD-529921D00BF3}">
            <xm:f>NOT(ISERROR(SEARCH('Listados Datos'!$T$6,AE432)))</xm:f>
            <xm:f>'Listados Datos'!$T$6</xm:f>
            <x14:dxf>
              <font>
                <b/>
                <i val="0"/>
              </font>
              <fill>
                <patternFill>
                  <bgColor rgb="FF92D050"/>
                </patternFill>
              </fill>
            </x14:dxf>
          </x14:cfRule>
          <xm:sqref>AE432:AF433</xm:sqref>
        </x14:conditionalFormatting>
        <x14:conditionalFormatting xmlns:xm="http://schemas.microsoft.com/office/excel/2006/main">
          <x14:cfRule type="containsText" priority="6116" operator="containsText" id="{ACC816C0-2D33-4FE4-B5A1-B21E5F8A4666}">
            <xm:f>NOT(ISERROR(SEARCH('Listados Datos'!$T$3,AA432)))</xm:f>
            <xm:f>'Listados Datos'!$T$3</xm:f>
            <x14:dxf>
              <fill>
                <patternFill patternType="solid">
                  <bgColor rgb="FFC00000"/>
                </patternFill>
              </fill>
            </x14:dxf>
          </x14:cfRule>
          <x14:cfRule type="containsText" priority="6117" operator="containsText" id="{592C692A-F9FB-46F9-8390-3E028E6629C2}">
            <xm:f>NOT(ISERROR(SEARCH('Listados Datos'!$T$4,AA432)))</xm:f>
            <xm:f>'Listados Datos'!$T$4</xm:f>
            <x14:dxf>
              <font>
                <b/>
                <i val="0"/>
                <color theme="0"/>
              </font>
              <fill>
                <patternFill>
                  <bgColor rgb="FFE26B0A"/>
                </patternFill>
              </fill>
            </x14:dxf>
          </x14:cfRule>
          <x14:cfRule type="containsText" priority="6118" operator="containsText" id="{97DF2129-699C-449E-AA48-58C287264D0E}">
            <xm:f>NOT(ISERROR(SEARCH('Listados Datos'!$T$5,AA432)))</xm:f>
            <xm:f>'Listados Datos'!$T$5</xm:f>
            <x14:dxf>
              <font>
                <b/>
                <i val="0"/>
                <color auto="1"/>
              </font>
              <fill>
                <patternFill>
                  <bgColor rgb="FFFFFF00"/>
                </patternFill>
              </fill>
            </x14:dxf>
          </x14:cfRule>
          <x14:cfRule type="containsText" priority="6119" operator="containsText" id="{58D9A2E7-D7F8-4330-A0A1-A74FF79C07EF}">
            <xm:f>NOT(ISERROR(SEARCH('Listados Datos'!$T$6,AA432)))</xm:f>
            <xm:f>'Listados Datos'!$T$6</xm:f>
            <x14:dxf>
              <font>
                <b/>
                <i val="0"/>
              </font>
              <fill>
                <patternFill>
                  <bgColor rgb="FF92D050"/>
                </patternFill>
              </fill>
            </x14:dxf>
          </x14:cfRule>
          <xm:sqref>AA432:AA433</xm:sqref>
        </x14:conditionalFormatting>
        <x14:conditionalFormatting xmlns:xm="http://schemas.microsoft.com/office/excel/2006/main">
          <x14:cfRule type="containsText" priority="6106" operator="containsText" id="{1065ECC1-AAED-45B0-B1FA-E9C17A8BAF06}">
            <xm:f>NOT(ISERROR(SEARCH('Listados Datos'!$P$3,Y432)))</xm:f>
            <xm:f>'Listados Datos'!$P$3</xm:f>
            <x14:dxf>
              <fill>
                <patternFill>
                  <bgColor rgb="FF99CC00"/>
                </patternFill>
              </fill>
            </x14:dxf>
          </x14:cfRule>
          <x14:cfRule type="containsText" priority="6107" operator="containsText" id="{904AB78F-BB65-4928-B05E-3D61402383BD}">
            <xm:f>NOT(ISERROR(SEARCH('Listados Datos'!$P$4,Y432)))</xm:f>
            <xm:f>'Listados Datos'!$P$4</xm:f>
            <x14:dxf>
              <fill>
                <patternFill>
                  <bgColor rgb="FF33CC33"/>
                </patternFill>
              </fill>
            </x14:dxf>
          </x14:cfRule>
          <x14:cfRule type="containsText" priority="6108" operator="containsText" id="{46C4D051-E783-4239-856A-0658BF28CEBB}">
            <xm:f>NOT(ISERROR(SEARCH('Listados Datos'!$P$5,Y432)))</xm:f>
            <xm:f>'Listados Datos'!$P$5</xm:f>
            <x14:dxf>
              <fill>
                <patternFill>
                  <bgColor rgb="FFFFFF00"/>
                </patternFill>
              </fill>
            </x14:dxf>
          </x14:cfRule>
          <x14:cfRule type="containsText" priority="6109" operator="containsText" id="{B78B8C75-618F-407F-A01C-DCE13FD10D72}">
            <xm:f>NOT(ISERROR(SEARCH('Listados Datos'!$P$6,Y432)))</xm:f>
            <xm:f>'Listados Datos'!$P$6</xm:f>
            <x14:dxf>
              <fill>
                <patternFill>
                  <bgColor rgb="FFFFC000"/>
                </patternFill>
              </fill>
            </x14:dxf>
          </x14:cfRule>
          <x14:cfRule type="containsText" priority="6110" operator="containsText" id="{A02F01F0-3736-4E10-942F-57A87FEA66EF}">
            <xm:f>NOT(ISERROR(SEARCH('Listados Datos'!$P$7,Y432)))</xm:f>
            <xm:f>'Listados Datos'!$P$7</xm:f>
            <x14:dxf>
              <fill>
                <patternFill>
                  <bgColor rgb="FFFF0000"/>
                </patternFill>
              </fill>
            </x14:dxf>
          </x14:cfRule>
          <xm:sqref>Y432:Y433</xm:sqref>
        </x14:conditionalFormatting>
        <x14:conditionalFormatting xmlns:xm="http://schemas.microsoft.com/office/excel/2006/main">
          <x14:cfRule type="containsText" priority="6078" operator="containsText" id="{77141106-6300-4CAA-984C-45757646D073}">
            <xm:f>NOT(ISERROR(SEARCH('Listados Datos'!$T$3,AW433)))</xm:f>
            <xm:f>'Listados Datos'!$T$3</xm:f>
            <x14:dxf>
              <fill>
                <patternFill patternType="solid">
                  <bgColor rgb="FFC00000"/>
                </patternFill>
              </fill>
            </x14:dxf>
          </x14:cfRule>
          <x14:cfRule type="containsText" priority="6079" operator="containsText" id="{CF2E550E-4F92-4897-9B8E-35E5C28C5BF3}">
            <xm:f>NOT(ISERROR(SEARCH('Listados Datos'!$T$4,AW433)))</xm:f>
            <xm:f>'Listados Datos'!$T$4</xm:f>
            <x14:dxf>
              <font>
                <b/>
                <i val="0"/>
                <color theme="0"/>
              </font>
              <fill>
                <patternFill>
                  <bgColor rgb="FFE26B0A"/>
                </patternFill>
              </fill>
            </x14:dxf>
          </x14:cfRule>
          <x14:cfRule type="containsText" priority="6080" operator="containsText" id="{FBC80F6B-095A-47A3-945A-70ABDCD1FB67}">
            <xm:f>NOT(ISERROR(SEARCH('Listados Datos'!$T$5,AW433)))</xm:f>
            <xm:f>'Listados Datos'!$T$5</xm:f>
            <x14:dxf>
              <font>
                <b/>
                <i val="0"/>
                <color auto="1"/>
              </font>
              <fill>
                <patternFill>
                  <bgColor rgb="FFFFFF00"/>
                </patternFill>
              </fill>
            </x14:dxf>
          </x14:cfRule>
          <x14:cfRule type="containsText" priority="6081" operator="containsText" id="{3DBBDA92-083A-4478-918A-73E4F6235050}">
            <xm:f>NOT(ISERROR(SEARCH('Listados Datos'!$T$6,AW433)))</xm:f>
            <xm:f>'Listados Datos'!$T$6</xm:f>
            <x14:dxf>
              <font>
                <b/>
                <i val="0"/>
              </font>
              <fill>
                <patternFill>
                  <bgColor rgb="FF92D050"/>
                </patternFill>
              </fill>
            </x14:dxf>
          </x14:cfRule>
          <xm:sqref>AW433</xm:sqref>
        </x14:conditionalFormatting>
        <x14:conditionalFormatting xmlns:xm="http://schemas.microsoft.com/office/excel/2006/main">
          <x14:cfRule type="containsText" priority="6026" operator="containsText" id="{A96BB2A4-E69A-46DF-8527-CF3455888A2D}">
            <xm:f>NOT(ISERROR(SEARCH('Listados Datos'!$P$3,AU434)))</xm:f>
            <xm:f>'Listados Datos'!$P$3</xm:f>
            <x14:dxf>
              <fill>
                <patternFill>
                  <bgColor rgb="FF99CC00"/>
                </patternFill>
              </fill>
            </x14:dxf>
          </x14:cfRule>
          <x14:cfRule type="containsText" priority="6027" operator="containsText" id="{1CE38F28-AC7B-4632-AFE9-E6741578C9BE}">
            <xm:f>NOT(ISERROR(SEARCH('Listados Datos'!$P$4,AU434)))</xm:f>
            <xm:f>'Listados Datos'!$P$4</xm:f>
            <x14:dxf>
              <fill>
                <patternFill>
                  <bgColor rgb="FF33CC33"/>
                </patternFill>
              </fill>
            </x14:dxf>
          </x14:cfRule>
          <x14:cfRule type="containsText" priority="6028" operator="containsText" id="{421DD0EE-D3C5-4177-82C5-30AA8260DD9D}">
            <xm:f>NOT(ISERROR(SEARCH('Listados Datos'!$P$5,AU434)))</xm:f>
            <xm:f>'Listados Datos'!$P$5</xm:f>
            <x14:dxf>
              <fill>
                <patternFill>
                  <bgColor rgb="FFFFFF00"/>
                </patternFill>
              </fill>
            </x14:dxf>
          </x14:cfRule>
          <x14:cfRule type="containsText" priority="6029" operator="containsText" id="{92906D83-C4AA-4A06-B489-F5ED08660F84}">
            <xm:f>NOT(ISERROR(SEARCH('Listados Datos'!$P$6,AU434)))</xm:f>
            <xm:f>'Listados Datos'!$P$6</xm:f>
            <x14:dxf>
              <fill>
                <patternFill>
                  <bgColor rgb="FFFFC000"/>
                </patternFill>
              </fill>
            </x14:dxf>
          </x14:cfRule>
          <x14:cfRule type="containsText" priority="6030" operator="containsText" id="{517AADFC-E4CA-4501-BC6E-9EFBADF56353}">
            <xm:f>NOT(ISERROR(SEARCH('Listados Datos'!$P$7,AU434)))</xm:f>
            <xm:f>'Listados Datos'!$P$7</xm:f>
            <x14:dxf>
              <fill>
                <patternFill>
                  <bgColor rgb="FFFF0000"/>
                </patternFill>
              </fill>
            </x14:dxf>
          </x14:cfRule>
          <xm:sqref>AU434</xm:sqref>
        </x14:conditionalFormatting>
        <x14:conditionalFormatting xmlns:xm="http://schemas.microsoft.com/office/excel/2006/main">
          <x14:cfRule type="containsText" priority="6064" operator="containsText" id="{03015B88-1D9D-4FD7-AAAE-3EB93E1C5A39}">
            <xm:f>NOT(ISERROR(SEARCH('Listados Datos'!$T$3,AE434)))</xm:f>
            <xm:f>'Listados Datos'!$T$3</xm:f>
            <x14:dxf>
              <fill>
                <patternFill patternType="solid">
                  <bgColor rgb="FFC00000"/>
                </patternFill>
              </fill>
            </x14:dxf>
          </x14:cfRule>
          <x14:cfRule type="containsText" priority="6065" operator="containsText" id="{93558D1B-3327-4A70-A7BC-4A1EABD7DBCF}">
            <xm:f>NOT(ISERROR(SEARCH('Listados Datos'!$T$4,AE434)))</xm:f>
            <xm:f>'Listados Datos'!$T$4</xm:f>
            <x14:dxf>
              <font>
                <b/>
                <i val="0"/>
                <color theme="0"/>
              </font>
              <fill>
                <patternFill>
                  <bgColor rgb="FFE26B0A"/>
                </patternFill>
              </fill>
            </x14:dxf>
          </x14:cfRule>
          <x14:cfRule type="containsText" priority="6066" operator="containsText" id="{C58A3740-875D-41F6-B415-17A3208B190A}">
            <xm:f>NOT(ISERROR(SEARCH('Listados Datos'!$T$5,AE434)))</xm:f>
            <xm:f>'Listados Datos'!$T$5</xm:f>
            <x14:dxf>
              <font>
                <b/>
                <i val="0"/>
                <color auto="1"/>
              </font>
              <fill>
                <patternFill>
                  <bgColor rgb="FFFFFF00"/>
                </patternFill>
              </fill>
            </x14:dxf>
          </x14:cfRule>
          <x14:cfRule type="containsText" priority="6067" operator="containsText" id="{90C2F354-B3E6-44EB-A298-EE94BDD420A7}">
            <xm:f>NOT(ISERROR(SEARCH('Listados Datos'!$T$6,AE434)))</xm:f>
            <xm:f>'Listados Datos'!$T$6</xm:f>
            <x14:dxf>
              <font>
                <b/>
                <i val="0"/>
              </font>
              <fill>
                <patternFill>
                  <bgColor rgb="FF92D050"/>
                </patternFill>
              </fill>
            </x14:dxf>
          </x14:cfRule>
          <xm:sqref>AE434:AF434</xm:sqref>
        </x14:conditionalFormatting>
        <x14:conditionalFormatting xmlns:xm="http://schemas.microsoft.com/office/excel/2006/main">
          <x14:cfRule type="containsText" priority="6060" operator="containsText" id="{4808DA3A-E40C-4B2D-B863-18B0F40B0374}">
            <xm:f>NOT(ISERROR(SEARCH('Listados Datos'!$T$3,AA434)))</xm:f>
            <xm:f>'Listados Datos'!$T$3</xm:f>
            <x14:dxf>
              <fill>
                <patternFill patternType="solid">
                  <bgColor rgb="FFC00000"/>
                </patternFill>
              </fill>
            </x14:dxf>
          </x14:cfRule>
          <x14:cfRule type="containsText" priority="6061" operator="containsText" id="{F996B898-1AD5-4B36-97B9-7F504604EF7F}">
            <xm:f>NOT(ISERROR(SEARCH('Listados Datos'!$T$4,AA434)))</xm:f>
            <xm:f>'Listados Datos'!$T$4</xm:f>
            <x14:dxf>
              <font>
                <b/>
                <i val="0"/>
                <color theme="0"/>
              </font>
              <fill>
                <patternFill>
                  <bgColor rgb="FFE26B0A"/>
                </patternFill>
              </fill>
            </x14:dxf>
          </x14:cfRule>
          <x14:cfRule type="containsText" priority="6062" operator="containsText" id="{C9740ABC-42A1-4FE8-93CC-798DA0C994E7}">
            <xm:f>NOT(ISERROR(SEARCH('Listados Datos'!$T$5,AA434)))</xm:f>
            <xm:f>'Listados Datos'!$T$5</xm:f>
            <x14:dxf>
              <font>
                <b/>
                <i val="0"/>
                <color auto="1"/>
              </font>
              <fill>
                <patternFill>
                  <bgColor rgb="FFFFFF00"/>
                </patternFill>
              </fill>
            </x14:dxf>
          </x14:cfRule>
          <x14:cfRule type="containsText" priority="6063" operator="containsText" id="{2056B936-F7D9-4EEA-A0A5-726BDD52D90C}">
            <xm:f>NOT(ISERROR(SEARCH('Listados Datos'!$T$6,AA434)))</xm:f>
            <xm:f>'Listados Datos'!$T$6</xm:f>
            <x14:dxf>
              <font>
                <b/>
                <i val="0"/>
              </font>
              <fill>
                <patternFill>
                  <bgColor rgb="FF92D050"/>
                </patternFill>
              </fill>
            </x14:dxf>
          </x14:cfRule>
          <xm:sqref>AA434</xm:sqref>
        </x14:conditionalFormatting>
        <x14:conditionalFormatting xmlns:xm="http://schemas.microsoft.com/office/excel/2006/main">
          <x14:cfRule type="containsText" priority="6050" operator="containsText" id="{43A88B85-0D79-4412-8BCC-DED52A44336B}">
            <xm:f>NOT(ISERROR(SEARCH('Listados Datos'!$P$3,Y434)))</xm:f>
            <xm:f>'Listados Datos'!$P$3</xm:f>
            <x14:dxf>
              <fill>
                <patternFill>
                  <bgColor rgb="FF99CC00"/>
                </patternFill>
              </fill>
            </x14:dxf>
          </x14:cfRule>
          <x14:cfRule type="containsText" priority="6051" operator="containsText" id="{3CE4E968-57B8-41D4-B2E1-F9258BDD4F76}">
            <xm:f>NOT(ISERROR(SEARCH('Listados Datos'!$P$4,Y434)))</xm:f>
            <xm:f>'Listados Datos'!$P$4</xm:f>
            <x14:dxf>
              <fill>
                <patternFill>
                  <bgColor rgb="FF33CC33"/>
                </patternFill>
              </fill>
            </x14:dxf>
          </x14:cfRule>
          <x14:cfRule type="containsText" priority="6052" operator="containsText" id="{5E73C04C-2DBB-4504-9C5E-6F98E97A29EB}">
            <xm:f>NOT(ISERROR(SEARCH('Listados Datos'!$P$5,Y434)))</xm:f>
            <xm:f>'Listados Datos'!$P$5</xm:f>
            <x14:dxf>
              <fill>
                <patternFill>
                  <bgColor rgb="FFFFFF00"/>
                </patternFill>
              </fill>
            </x14:dxf>
          </x14:cfRule>
          <x14:cfRule type="containsText" priority="6053" operator="containsText" id="{6DB1B665-4032-4C09-A722-F18359460917}">
            <xm:f>NOT(ISERROR(SEARCH('Listados Datos'!$P$6,Y434)))</xm:f>
            <xm:f>'Listados Datos'!$P$6</xm:f>
            <x14:dxf>
              <fill>
                <patternFill>
                  <bgColor rgb="FFFFC000"/>
                </patternFill>
              </fill>
            </x14:dxf>
          </x14:cfRule>
          <x14:cfRule type="containsText" priority="6054" operator="containsText" id="{2F3EF59B-6103-448A-9420-A8623DFBAD01}">
            <xm:f>NOT(ISERROR(SEARCH('Listados Datos'!$P$7,Y434)))</xm:f>
            <xm:f>'Listados Datos'!$P$7</xm:f>
            <x14:dxf>
              <fill>
                <patternFill>
                  <bgColor rgb="FFFF0000"/>
                </patternFill>
              </fill>
            </x14:dxf>
          </x14:cfRule>
          <xm:sqref>Y434</xm:sqref>
        </x14:conditionalFormatting>
        <x14:conditionalFormatting xmlns:xm="http://schemas.microsoft.com/office/excel/2006/main">
          <x14:cfRule type="containsText" priority="6036" operator="containsText" id="{5DCD1431-BD36-4734-810D-AD024109C2C8}">
            <xm:f>NOT(ISERROR(SEARCH('Listados Datos'!$T$3,AW434)))</xm:f>
            <xm:f>'Listados Datos'!$T$3</xm:f>
            <x14:dxf>
              <fill>
                <patternFill patternType="solid">
                  <bgColor rgb="FFC00000"/>
                </patternFill>
              </fill>
            </x14:dxf>
          </x14:cfRule>
          <x14:cfRule type="containsText" priority="6037" operator="containsText" id="{C5F83FD6-0232-4A52-A221-A938D28CAC02}">
            <xm:f>NOT(ISERROR(SEARCH('Listados Datos'!$T$4,AW434)))</xm:f>
            <xm:f>'Listados Datos'!$T$4</xm:f>
            <x14:dxf>
              <font>
                <b/>
                <i val="0"/>
                <color theme="0"/>
              </font>
              <fill>
                <patternFill>
                  <bgColor rgb="FFE26B0A"/>
                </patternFill>
              </fill>
            </x14:dxf>
          </x14:cfRule>
          <x14:cfRule type="containsText" priority="6038" operator="containsText" id="{6B59E7DB-695C-47CF-AD18-37FD85CBF18B}">
            <xm:f>NOT(ISERROR(SEARCH('Listados Datos'!$T$5,AW434)))</xm:f>
            <xm:f>'Listados Datos'!$T$5</xm:f>
            <x14:dxf>
              <font>
                <b/>
                <i val="0"/>
                <color auto="1"/>
              </font>
              <fill>
                <patternFill>
                  <bgColor rgb="FFFFFF00"/>
                </patternFill>
              </fill>
            </x14:dxf>
          </x14:cfRule>
          <x14:cfRule type="containsText" priority="6039" operator="containsText" id="{1A590EAA-A216-4BF9-A52C-47BBC6E891FB}">
            <xm:f>NOT(ISERROR(SEARCH('Listados Datos'!$T$6,AW434)))</xm:f>
            <xm:f>'Listados Datos'!$T$6</xm:f>
            <x14:dxf>
              <font>
                <b/>
                <i val="0"/>
              </font>
              <fill>
                <patternFill>
                  <bgColor rgb="FF92D050"/>
                </patternFill>
              </fill>
            </x14:dxf>
          </x14:cfRule>
          <xm:sqref>AW434</xm:sqref>
        </x14:conditionalFormatting>
        <x14:conditionalFormatting xmlns:xm="http://schemas.microsoft.com/office/excel/2006/main">
          <x14:cfRule type="containsText" priority="5890" operator="containsText" id="{00EC2D2C-9F23-4F50-9E2B-C456A352FC25}">
            <xm:f>NOT(ISERROR(SEARCH('Listados Datos'!$P$3,AU439)))</xm:f>
            <xm:f>'Listados Datos'!$P$3</xm:f>
            <x14:dxf>
              <fill>
                <patternFill>
                  <bgColor rgb="FF99CC00"/>
                </patternFill>
              </fill>
            </x14:dxf>
          </x14:cfRule>
          <x14:cfRule type="containsText" priority="5891" operator="containsText" id="{E4F02B5A-D93D-4750-9B8F-910DABC5D549}">
            <xm:f>NOT(ISERROR(SEARCH('Listados Datos'!$P$4,AU439)))</xm:f>
            <xm:f>'Listados Datos'!$P$4</xm:f>
            <x14:dxf>
              <fill>
                <patternFill>
                  <bgColor rgb="FF33CC33"/>
                </patternFill>
              </fill>
            </x14:dxf>
          </x14:cfRule>
          <x14:cfRule type="containsText" priority="5892" operator="containsText" id="{9156EFC0-801E-4553-9A35-062C2786366B}">
            <xm:f>NOT(ISERROR(SEARCH('Listados Datos'!$P$5,AU439)))</xm:f>
            <xm:f>'Listados Datos'!$P$5</xm:f>
            <x14:dxf>
              <fill>
                <patternFill>
                  <bgColor rgb="FFFFFF00"/>
                </patternFill>
              </fill>
            </x14:dxf>
          </x14:cfRule>
          <x14:cfRule type="containsText" priority="5893" operator="containsText" id="{798299DE-0B35-4EFE-95B3-00E614F0BC54}">
            <xm:f>NOT(ISERROR(SEARCH('Listados Datos'!$P$6,AU439)))</xm:f>
            <xm:f>'Listados Datos'!$P$6</xm:f>
            <x14:dxf>
              <fill>
                <patternFill>
                  <bgColor rgb="FFFFC000"/>
                </patternFill>
              </fill>
            </x14:dxf>
          </x14:cfRule>
          <x14:cfRule type="containsText" priority="5894" operator="containsText" id="{1CEF2726-A2E1-4312-BDD8-8629D77846D6}">
            <xm:f>NOT(ISERROR(SEARCH('Listados Datos'!$P$7,AU439)))</xm:f>
            <xm:f>'Listados Datos'!$P$7</xm:f>
            <x14:dxf>
              <fill>
                <patternFill>
                  <bgColor rgb="FFFF0000"/>
                </patternFill>
              </fill>
            </x14:dxf>
          </x14:cfRule>
          <xm:sqref>AU439</xm:sqref>
        </x14:conditionalFormatting>
        <x14:conditionalFormatting xmlns:xm="http://schemas.microsoft.com/office/excel/2006/main">
          <x14:cfRule type="containsText" priority="5956" operator="containsText" id="{474E9854-9ABE-44AA-A055-8FD485F4BA24}">
            <xm:f>NOT(ISERROR(SEARCH('Listados Datos'!$T$3,AW441)))</xm:f>
            <xm:f>'Listados Datos'!$T$3</xm:f>
            <x14:dxf>
              <fill>
                <patternFill patternType="solid">
                  <bgColor rgb="FFC00000"/>
                </patternFill>
              </fill>
            </x14:dxf>
          </x14:cfRule>
          <x14:cfRule type="containsText" priority="5957" operator="containsText" id="{44684457-4C8A-4DC7-B01A-9686F2ECE8E4}">
            <xm:f>NOT(ISERROR(SEARCH('Listados Datos'!$T$4,AW441)))</xm:f>
            <xm:f>'Listados Datos'!$T$4</xm:f>
            <x14:dxf>
              <font>
                <b/>
                <i val="0"/>
                <color theme="0"/>
              </font>
              <fill>
                <patternFill>
                  <bgColor rgb="FFE26B0A"/>
                </patternFill>
              </fill>
            </x14:dxf>
          </x14:cfRule>
          <x14:cfRule type="containsText" priority="5958" operator="containsText" id="{0BD7F9DE-33F9-43C7-9F09-1B45C01ADD59}">
            <xm:f>NOT(ISERROR(SEARCH('Listados Datos'!$T$5,AW441)))</xm:f>
            <xm:f>'Listados Datos'!$T$5</xm:f>
            <x14:dxf>
              <font>
                <b/>
                <i val="0"/>
                <color auto="1"/>
              </font>
              <fill>
                <patternFill>
                  <bgColor rgb="FFFFFF00"/>
                </patternFill>
              </fill>
            </x14:dxf>
          </x14:cfRule>
          <x14:cfRule type="containsText" priority="5959" operator="containsText" id="{0D8940D7-389A-466E-8533-D1F4255B0B94}">
            <xm:f>NOT(ISERROR(SEARCH('Listados Datos'!$T$6,AW441)))</xm:f>
            <xm:f>'Listados Datos'!$T$6</xm:f>
            <x14:dxf>
              <font>
                <b/>
                <i val="0"/>
              </font>
              <fill>
                <patternFill>
                  <bgColor rgb="FF92D050"/>
                </patternFill>
              </fill>
            </x14:dxf>
          </x14:cfRule>
          <xm:sqref>AW441</xm:sqref>
        </x14:conditionalFormatting>
        <x14:conditionalFormatting xmlns:xm="http://schemas.microsoft.com/office/excel/2006/main">
          <x14:cfRule type="containsText" priority="5946" operator="containsText" id="{5F22911A-830C-4950-B2CC-B8C147534C21}">
            <xm:f>NOT(ISERROR(SEARCH('Listados Datos'!$P$3,AU441)))</xm:f>
            <xm:f>'Listados Datos'!$P$3</xm:f>
            <x14:dxf>
              <fill>
                <patternFill>
                  <bgColor rgb="FF99CC00"/>
                </patternFill>
              </fill>
            </x14:dxf>
          </x14:cfRule>
          <x14:cfRule type="containsText" priority="5947" operator="containsText" id="{48FFC9B2-B8B3-4BB6-88BB-D1947E0E1EA9}">
            <xm:f>NOT(ISERROR(SEARCH('Listados Datos'!$P$4,AU441)))</xm:f>
            <xm:f>'Listados Datos'!$P$4</xm:f>
            <x14:dxf>
              <fill>
                <patternFill>
                  <bgColor rgb="FF33CC33"/>
                </patternFill>
              </fill>
            </x14:dxf>
          </x14:cfRule>
          <x14:cfRule type="containsText" priority="5948" operator="containsText" id="{8526C72A-9B30-4E51-8C97-2D35031153AC}">
            <xm:f>NOT(ISERROR(SEARCH('Listados Datos'!$P$5,AU441)))</xm:f>
            <xm:f>'Listados Datos'!$P$5</xm:f>
            <x14:dxf>
              <fill>
                <patternFill>
                  <bgColor rgb="FFFFFF00"/>
                </patternFill>
              </fill>
            </x14:dxf>
          </x14:cfRule>
          <x14:cfRule type="containsText" priority="5949" operator="containsText" id="{FDC84291-DF30-4F68-9929-2EC0CE16A9A3}">
            <xm:f>NOT(ISERROR(SEARCH('Listados Datos'!$P$6,AU441)))</xm:f>
            <xm:f>'Listados Datos'!$P$6</xm:f>
            <x14:dxf>
              <fill>
                <patternFill>
                  <bgColor rgb="FFFFC000"/>
                </patternFill>
              </fill>
            </x14:dxf>
          </x14:cfRule>
          <x14:cfRule type="containsText" priority="5950" operator="containsText" id="{3A284DD7-E945-4A53-95D9-91E93C1FE949}">
            <xm:f>NOT(ISERROR(SEARCH('Listados Datos'!$P$7,AU441)))</xm:f>
            <xm:f>'Listados Datos'!$P$7</xm:f>
            <x14:dxf>
              <fill>
                <patternFill>
                  <bgColor rgb="FFFF0000"/>
                </patternFill>
              </fill>
            </x14:dxf>
          </x14:cfRule>
          <xm:sqref>AU441</xm:sqref>
        </x14:conditionalFormatting>
        <x14:conditionalFormatting xmlns:xm="http://schemas.microsoft.com/office/excel/2006/main">
          <x14:cfRule type="containsText" priority="5914" operator="containsText" id="{165A497D-374B-400F-97B8-77B389BD138D}">
            <xm:f>NOT(ISERROR(SEARCH('Listados Datos'!$T$3,AW438)))</xm:f>
            <xm:f>'Listados Datos'!$T$3</xm:f>
            <x14:dxf>
              <fill>
                <patternFill patternType="solid">
                  <bgColor rgb="FFC00000"/>
                </patternFill>
              </fill>
            </x14:dxf>
          </x14:cfRule>
          <x14:cfRule type="containsText" priority="5915" operator="containsText" id="{28660249-3B41-4123-8179-D2AAEA462095}">
            <xm:f>NOT(ISERROR(SEARCH('Listados Datos'!$T$4,AW438)))</xm:f>
            <xm:f>'Listados Datos'!$T$4</xm:f>
            <x14:dxf>
              <font>
                <b/>
                <i val="0"/>
                <color theme="0"/>
              </font>
              <fill>
                <patternFill>
                  <bgColor rgb="FFE26B0A"/>
                </patternFill>
              </fill>
            </x14:dxf>
          </x14:cfRule>
          <x14:cfRule type="containsText" priority="5916" operator="containsText" id="{C48FB81E-CEDC-45ED-8AF6-2D50230669ED}">
            <xm:f>NOT(ISERROR(SEARCH('Listados Datos'!$T$5,AW438)))</xm:f>
            <xm:f>'Listados Datos'!$T$5</xm:f>
            <x14:dxf>
              <font>
                <b/>
                <i val="0"/>
                <color auto="1"/>
              </font>
              <fill>
                <patternFill>
                  <bgColor rgb="FFFFFF00"/>
                </patternFill>
              </fill>
            </x14:dxf>
          </x14:cfRule>
          <x14:cfRule type="containsText" priority="5917" operator="containsText" id="{D7212DFE-66F3-413E-9101-221791EEE3D4}">
            <xm:f>NOT(ISERROR(SEARCH('Listados Datos'!$T$6,AW438)))</xm:f>
            <xm:f>'Listados Datos'!$T$6</xm:f>
            <x14:dxf>
              <font>
                <b/>
                <i val="0"/>
              </font>
              <fill>
                <patternFill>
                  <bgColor rgb="FF92D050"/>
                </patternFill>
              </fill>
            </x14:dxf>
          </x14:cfRule>
          <xm:sqref>AW438</xm:sqref>
        </x14:conditionalFormatting>
        <x14:conditionalFormatting xmlns:xm="http://schemas.microsoft.com/office/excel/2006/main">
          <x14:cfRule type="containsText" priority="5904" operator="containsText" id="{999BFA9A-A174-43B6-AB67-9EA2F4AFBE49}">
            <xm:f>NOT(ISERROR(SEARCH('Listados Datos'!$P$3,AU438)))</xm:f>
            <xm:f>'Listados Datos'!$P$3</xm:f>
            <x14:dxf>
              <fill>
                <patternFill>
                  <bgColor rgb="FF99CC00"/>
                </patternFill>
              </fill>
            </x14:dxf>
          </x14:cfRule>
          <x14:cfRule type="containsText" priority="5905" operator="containsText" id="{28A8C7FD-5258-41CC-9820-CE2CB19B7D8B}">
            <xm:f>NOT(ISERROR(SEARCH('Listados Datos'!$P$4,AU438)))</xm:f>
            <xm:f>'Listados Datos'!$P$4</xm:f>
            <x14:dxf>
              <fill>
                <patternFill>
                  <bgColor rgb="FF33CC33"/>
                </patternFill>
              </fill>
            </x14:dxf>
          </x14:cfRule>
          <x14:cfRule type="containsText" priority="5906" operator="containsText" id="{14E6711D-016F-4381-B9C5-13EA1FAF8D06}">
            <xm:f>NOT(ISERROR(SEARCH('Listados Datos'!$P$5,AU438)))</xm:f>
            <xm:f>'Listados Datos'!$P$5</xm:f>
            <x14:dxf>
              <fill>
                <patternFill>
                  <bgColor rgb="FFFFFF00"/>
                </patternFill>
              </fill>
            </x14:dxf>
          </x14:cfRule>
          <x14:cfRule type="containsText" priority="5907" operator="containsText" id="{B9BEBD42-80CD-499E-AA9F-D855059C1C42}">
            <xm:f>NOT(ISERROR(SEARCH('Listados Datos'!$P$6,AU438)))</xm:f>
            <xm:f>'Listados Datos'!$P$6</xm:f>
            <x14:dxf>
              <fill>
                <patternFill>
                  <bgColor rgb="FFFFC000"/>
                </patternFill>
              </fill>
            </x14:dxf>
          </x14:cfRule>
          <x14:cfRule type="containsText" priority="5908" operator="containsText" id="{D29FA91D-3215-497F-BE43-0B4CE3F366F0}">
            <xm:f>NOT(ISERROR(SEARCH('Listados Datos'!$P$7,AU438)))</xm:f>
            <xm:f>'Listados Datos'!$P$7</xm:f>
            <x14:dxf>
              <fill>
                <patternFill>
                  <bgColor rgb="FFFF0000"/>
                </patternFill>
              </fill>
            </x14:dxf>
          </x14:cfRule>
          <xm:sqref>AU438</xm:sqref>
        </x14:conditionalFormatting>
        <x14:conditionalFormatting xmlns:xm="http://schemas.microsoft.com/office/excel/2006/main">
          <x14:cfRule type="containsText" priority="6022" operator="containsText" id="{9E42F670-2191-4112-AA22-9F910F2FF755}">
            <xm:f>NOT(ISERROR(SEARCH('Listados Datos'!$T$3,AE436)))</xm:f>
            <xm:f>'Listados Datos'!$T$3</xm:f>
            <x14:dxf>
              <fill>
                <patternFill patternType="solid">
                  <bgColor rgb="FFC00000"/>
                </patternFill>
              </fill>
            </x14:dxf>
          </x14:cfRule>
          <x14:cfRule type="containsText" priority="6023" operator="containsText" id="{1C7D1E1F-A1E7-4F79-8D12-298E97FD4D19}">
            <xm:f>NOT(ISERROR(SEARCH('Listados Datos'!$T$4,AE436)))</xm:f>
            <xm:f>'Listados Datos'!$T$4</xm:f>
            <x14:dxf>
              <font>
                <b/>
                <i val="0"/>
                <color theme="0"/>
              </font>
              <fill>
                <patternFill>
                  <bgColor rgb="FFE26B0A"/>
                </patternFill>
              </fill>
            </x14:dxf>
          </x14:cfRule>
          <x14:cfRule type="containsText" priority="6024" operator="containsText" id="{CC19DFA6-5B88-4A1D-A2BA-8A5EEEA522F8}">
            <xm:f>NOT(ISERROR(SEARCH('Listados Datos'!$T$5,AE436)))</xm:f>
            <xm:f>'Listados Datos'!$T$5</xm:f>
            <x14:dxf>
              <font>
                <b/>
                <i val="0"/>
                <color auto="1"/>
              </font>
              <fill>
                <patternFill>
                  <bgColor rgb="FFFFFF00"/>
                </patternFill>
              </fill>
            </x14:dxf>
          </x14:cfRule>
          <x14:cfRule type="containsText" priority="6025" operator="containsText" id="{67DA53F1-614D-439B-9843-915D63DFF27C}">
            <xm:f>NOT(ISERROR(SEARCH('Listados Datos'!$T$6,AE436)))</xm:f>
            <xm:f>'Listados Datos'!$T$6</xm:f>
            <x14:dxf>
              <font>
                <b/>
                <i val="0"/>
              </font>
              <fill>
                <patternFill>
                  <bgColor rgb="FF92D050"/>
                </patternFill>
              </fill>
            </x14:dxf>
          </x14:cfRule>
          <xm:sqref>AE436:AF437 AE441:AF441</xm:sqref>
        </x14:conditionalFormatting>
        <x14:conditionalFormatting xmlns:xm="http://schemas.microsoft.com/office/excel/2006/main">
          <x14:cfRule type="containsText" priority="6018" operator="containsText" id="{2CA92D74-E134-42AF-ADAD-3A08A0E79E83}">
            <xm:f>NOT(ISERROR(SEARCH('Listados Datos'!$T$3,AA436)))</xm:f>
            <xm:f>'Listados Datos'!$T$3</xm:f>
            <x14:dxf>
              <fill>
                <patternFill patternType="solid">
                  <bgColor rgb="FFC00000"/>
                </patternFill>
              </fill>
            </x14:dxf>
          </x14:cfRule>
          <x14:cfRule type="containsText" priority="6019" operator="containsText" id="{EEB8DBBD-FCA4-458B-BED1-3A09018EF708}">
            <xm:f>NOT(ISERROR(SEARCH('Listados Datos'!$T$4,AA436)))</xm:f>
            <xm:f>'Listados Datos'!$T$4</xm:f>
            <x14:dxf>
              <font>
                <b/>
                <i val="0"/>
                <color theme="0"/>
              </font>
              <fill>
                <patternFill>
                  <bgColor rgb="FFE26B0A"/>
                </patternFill>
              </fill>
            </x14:dxf>
          </x14:cfRule>
          <x14:cfRule type="containsText" priority="6020" operator="containsText" id="{5003F666-7C00-45B5-B66B-CBFF7BA64DA4}">
            <xm:f>NOT(ISERROR(SEARCH('Listados Datos'!$T$5,AA436)))</xm:f>
            <xm:f>'Listados Datos'!$T$5</xm:f>
            <x14:dxf>
              <font>
                <b/>
                <i val="0"/>
                <color auto="1"/>
              </font>
              <fill>
                <patternFill>
                  <bgColor rgb="FFFFFF00"/>
                </patternFill>
              </fill>
            </x14:dxf>
          </x14:cfRule>
          <x14:cfRule type="containsText" priority="6021" operator="containsText" id="{25372293-5E25-4E66-984B-5C18E118DE3A}">
            <xm:f>NOT(ISERROR(SEARCH('Listados Datos'!$T$6,AA436)))</xm:f>
            <xm:f>'Listados Datos'!$T$6</xm:f>
            <x14:dxf>
              <font>
                <b/>
                <i val="0"/>
              </font>
              <fill>
                <patternFill>
                  <bgColor rgb="FF92D050"/>
                </patternFill>
              </fill>
            </x14:dxf>
          </x14:cfRule>
          <xm:sqref>AA436:AA437</xm:sqref>
        </x14:conditionalFormatting>
        <x14:conditionalFormatting xmlns:xm="http://schemas.microsoft.com/office/excel/2006/main">
          <x14:cfRule type="containsText" priority="6008" operator="containsText" id="{9F9B4A47-3C64-4CE1-8E04-5C6B17D5FAB1}">
            <xm:f>NOT(ISERROR(SEARCH('Listados Datos'!$P$3,Y436)))</xm:f>
            <xm:f>'Listados Datos'!$P$3</xm:f>
            <x14:dxf>
              <fill>
                <patternFill>
                  <bgColor rgb="FF99CC00"/>
                </patternFill>
              </fill>
            </x14:dxf>
          </x14:cfRule>
          <x14:cfRule type="containsText" priority="6009" operator="containsText" id="{DEACF92B-4F14-418E-8358-3E76A36EF9AB}">
            <xm:f>NOT(ISERROR(SEARCH('Listados Datos'!$P$4,Y436)))</xm:f>
            <xm:f>'Listados Datos'!$P$4</xm:f>
            <x14:dxf>
              <fill>
                <patternFill>
                  <bgColor rgb="FF33CC33"/>
                </patternFill>
              </fill>
            </x14:dxf>
          </x14:cfRule>
          <x14:cfRule type="containsText" priority="6010" operator="containsText" id="{18D0FC77-EACC-43C8-BDA5-907A7328DE4C}">
            <xm:f>NOT(ISERROR(SEARCH('Listados Datos'!$P$5,Y436)))</xm:f>
            <xm:f>'Listados Datos'!$P$5</xm:f>
            <x14:dxf>
              <fill>
                <patternFill>
                  <bgColor rgb="FFFFFF00"/>
                </patternFill>
              </fill>
            </x14:dxf>
          </x14:cfRule>
          <x14:cfRule type="containsText" priority="6011" operator="containsText" id="{E858C442-2C6C-4997-B592-CFD3CE11CE86}">
            <xm:f>NOT(ISERROR(SEARCH('Listados Datos'!$P$6,Y436)))</xm:f>
            <xm:f>'Listados Datos'!$P$6</xm:f>
            <x14:dxf>
              <fill>
                <patternFill>
                  <bgColor rgb="FFFFC000"/>
                </patternFill>
              </fill>
            </x14:dxf>
          </x14:cfRule>
          <x14:cfRule type="containsText" priority="6012" operator="containsText" id="{F5EC5E9A-BF7C-402F-9F51-C98223FF6DBB}">
            <xm:f>NOT(ISERROR(SEARCH('Listados Datos'!$P$7,Y436)))</xm:f>
            <xm:f>'Listados Datos'!$P$7</xm:f>
            <x14:dxf>
              <fill>
                <patternFill>
                  <bgColor rgb="FFFF0000"/>
                </patternFill>
              </fill>
            </x14:dxf>
          </x14:cfRule>
          <xm:sqref>Y436:Y437</xm:sqref>
        </x14:conditionalFormatting>
        <x14:conditionalFormatting xmlns:xm="http://schemas.microsoft.com/office/excel/2006/main">
          <x14:cfRule type="containsText" priority="5984" operator="containsText" id="{B22E4EAF-0940-496E-AC0B-6B0788E931AB}">
            <xm:f>NOT(ISERROR(SEARCH('Listados Datos'!$T$3,AW436)))</xm:f>
            <xm:f>'Listados Datos'!$T$3</xm:f>
            <x14:dxf>
              <fill>
                <patternFill patternType="solid">
                  <bgColor rgb="FFC00000"/>
                </patternFill>
              </fill>
            </x14:dxf>
          </x14:cfRule>
          <x14:cfRule type="containsText" priority="5985" operator="containsText" id="{98E1B196-1A81-418B-872B-0F82CBF99F3B}">
            <xm:f>NOT(ISERROR(SEARCH('Listados Datos'!$T$4,AW436)))</xm:f>
            <xm:f>'Listados Datos'!$T$4</xm:f>
            <x14:dxf>
              <font>
                <b/>
                <i val="0"/>
                <color theme="0"/>
              </font>
              <fill>
                <patternFill>
                  <bgColor rgb="FFE26B0A"/>
                </patternFill>
              </fill>
            </x14:dxf>
          </x14:cfRule>
          <x14:cfRule type="containsText" priority="5986" operator="containsText" id="{04DF257D-DD79-46EC-8A9B-FFAB0BD638AE}">
            <xm:f>NOT(ISERROR(SEARCH('Listados Datos'!$T$5,AW436)))</xm:f>
            <xm:f>'Listados Datos'!$T$5</xm:f>
            <x14:dxf>
              <font>
                <b/>
                <i val="0"/>
                <color auto="1"/>
              </font>
              <fill>
                <patternFill>
                  <bgColor rgb="FFFFFF00"/>
                </patternFill>
              </fill>
            </x14:dxf>
          </x14:cfRule>
          <x14:cfRule type="containsText" priority="5987" operator="containsText" id="{CA751017-BF13-4A10-872D-F88D138E86FA}">
            <xm:f>NOT(ISERROR(SEARCH('Listados Datos'!$T$6,AW436)))</xm:f>
            <xm:f>'Listados Datos'!$T$6</xm:f>
            <x14:dxf>
              <font>
                <b/>
                <i val="0"/>
              </font>
              <fill>
                <patternFill>
                  <bgColor rgb="FF92D050"/>
                </patternFill>
              </fill>
            </x14:dxf>
          </x14:cfRule>
          <xm:sqref>AW436</xm:sqref>
        </x14:conditionalFormatting>
        <x14:conditionalFormatting xmlns:xm="http://schemas.microsoft.com/office/excel/2006/main">
          <x14:cfRule type="containsText" priority="5974" operator="containsText" id="{90D2B061-B0FC-4887-AE98-0CF930DC052C}">
            <xm:f>NOT(ISERROR(SEARCH('Listados Datos'!$P$3,AU436)))</xm:f>
            <xm:f>'Listados Datos'!$P$3</xm:f>
            <x14:dxf>
              <fill>
                <patternFill>
                  <bgColor rgb="FF99CC00"/>
                </patternFill>
              </fill>
            </x14:dxf>
          </x14:cfRule>
          <x14:cfRule type="containsText" priority="5975" operator="containsText" id="{6FB4B58D-D671-486C-8C39-C28DDA831A3C}">
            <xm:f>NOT(ISERROR(SEARCH('Listados Datos'!$P$4,AU436)))</xm:f>
            <xm:f>'Listados Datos'!$P$4</xm:f>
            <x14:dxf>
              <fill>
                <patternFill>
                  <bgColor rgb="FF33CC33"/>
                </patternFill>
              </fill>
            </x14:dxf>
          </x14:cfRule>
          <x14:cfRule type="containsText" priority="5976" operator="containsText" id="{502A99CD-BB71-419D-A483-AD45F002E01A}">
            <xm:f>NOT(ISERROR(SEARCH('Listados Datos'!$P$5,AU436)))</xm:f>
            <xm:f>'Listados Datos'!$P$5</xm:f>
            <x14:dxf>
              <fill>
                <patternFill>
                  <bgColor rgb="FFFFFF00"/>
                </patternFill>
              </fill>
            </x14:dxf>
          </x14:cfRule>
          <x14:cfRule type="containsText" priority="5977" operator="containsText" id="{D3DBE28A-009A-4DC4-9A07-8D4E239E59FC}">
            <xm:f>NOT(ISERROR(SEARCH('Listados Datos'!$P$6,AU436)))</xm:f>
            <xm:f>'Listados Datos'!$P$6</xm:f>
            <x14:dxf>
              <fill>
                <patternFill>
                  <bgColor rgb="FFFFC000"/>
                </patternFill>
              </fill>
            </x14:dxf>
          </x14:cfRule>
          <x14:cfRule type="containsText" priority="5978" operator="containsText" id="{9E3DB5EF-02B3-49C8-9BEB-F713D954F6AD}">
            <xm:f>NOT(ISERROR(SEARCH('Listados Datos'!$P$7,AU436)))</xm:f>
            <xm:f>'Listados Datos'!$P$7</xm:f>
            <x14:dxf>
              <fill>
                <patternFill>
                  <bgColor rgb="FFFF0000"/>
                </patternFill>
              </fill>
            </x14:dxf>
          </x14:cfRule>
          <xm:sqref>AU436</xm:sqref>
        </x14:conditionalFormatting>
        <x14:conditionalFormatting xmlns:xm="http://schemas.microsoft.com/office/excel/2006/main">
          <x14:cfRule type="containsText" priority="5970" operator="containsText" id="{AE93CE7F-3825-4DFF-8268-1F9A4D5B6BCB}">
            <xm:f>NOT(ISERROR(SEARCH('Listados Datos'!$T$3,AW437)))</xm:f>
            <xm:f>'Listados Datos'!$T$3</xm:f>
            <x14:dxf>
              <fill>
                <patternFill patternType="solid">
                  <bgColor rgb="FFC00000"/>
                </patternFill>
              </fill>
            </x14:dxf>
          </x14:cfRule>
          <x14:cfRule type="containsText" priority="5971" operator="containsText" id="{CF73A9F4-731C-4B2F-9969-BC7FBD631750}">
            <xm:f>NOT(ISERROR(SEARCH('Listados Datos'!$T$4,AW437)))</xm:f>
            <xm:f>'Listados Datos'!$T$4</xm:f>
            <x14:dxf>
              <font>
                <b/>
                <i val="0"/>
                <color theme="0"/>
              </font>
              <fill>
                <patternFill>
                  <bgColor rgb="FFE26B0A"/>
                </patternFill>
              </fill>
            </x14:dxf>
          </x14:cfRule>
          <x14:cfRule type="containsText" priority="5972" operator="containsText" id="{02300958-2184-41CF-9629-71CC174C5735}">
            <xm:f>NOT(ISERROR(SEARCH('Listados Datos'!$T$5,AW437)))</xm:f>
            <xm:f>'Listados Datos'!$T$5</xm:f>
            <x14:dxf>
              <font>
                <b/>
                <i val="0"/>
                <color auto="1"/>
              </font>
              <fill>
                <patternFill>
                  <bgColor rgb="FFFFFF00"/>
                </patternFill>
              </fill>
            </x14:dxf>
          </x14:cfRule>
          <x14:cfRule type="containsText" priority="5973" operator="containsText" id="{75408823-678A-4E4D-AC34-06962DF50753}">
            <xm:f>NOT(ISERROR(SEARCH('Listados Datos'!$T$6,AW437)))</xm:f>
            <xm:f>'Listados Datos'!$T$6</xm:f>
            <x14:dxf>
              <font>
                <b/>
                <i val="0"/>
              </font>
              <fill>
                <patternFill>
                  <bgColor rgb="FF92D050"/>
                </patternFill>
              </fill>
            </x14:dxf>
          </x14:cfRule>
          <xm:sqref>AW437</xm:sqref>
        </x14:conditionalFormatting>
        <x14:conditionalFormatting xmlns:xm="http://schemas.microsoft.com/office/excel/2006/main">
          <x14:cfRule type="containsText" priority="5960" operator="containsText" id="{C79BD20E-478E-4765-B21B-C9738462659F}">
            <xm:f>NOT(ISERROR(SEARCH('Listados Datos'!$P$3,AU437)))</xm:f>
            <xm:f>'Listados Datos'!$P$3</xm:f>
            <x14:dxf>
              <fill>
                <patternFill>
                  <bgColor rgb="FF99CC00"/>
                </patternFill>
              </fill>
            </x14:dxf>
          </x14:cfRule>
          <x14:cfRule type="containsText" priority="5961" operator="containsText" id="{1AA4D695-0A42-4DD3-8B90-F9A345ADFCBF}">
            <xm:f>NOT(ISERROR(SEARCH('Listados Datos'!$P$4,AU437)))</xm:f>
            <xm:f>'Listados Datos'!$P$4</xm:f>
            <x14:dxf>
              <fill>
                <patternFill>
                  <bgColor rgb="FF33CC33"/>
                </patternFill>
              </fill>
            </x14:dxf>
          </x14:cfRule>
          <x14:cfRule type="containsText" priority="5962" operator="containsText" id="{5A535CA9-4F41-42B8-9FC2-0E2792653854}">
            <xm:f>NOT(ISERROR(SEARCH('Listados Datos'!$P$5,AU437)))</xm:f>
            <xm:f>'Listados Datos'!$P$5</xm:f>
            <x14:dxf>
              <fill>
                <patternFill>
                  <bgColor rgb="FFFFFF00"/>
                </patternFill>
              </fill>
            </x14:dxf>
          </x14:cfRule>
          <x14:cfRule type="containsText" priority="5963" operator="containsText" id="{0159D0D4-AA73-47B0-BBD9-B8DE502078C1}">
            <xm:f>NOT(ISERROR(SEARCH('Listados Datos'!$P$6,AU437)))</xm:f>
            <xm:f>'Listados Datos'!$P$6</xm:f>
            <x14:dxf>
              <fill>
                <patternFill>
                  <bgColor rgb="FFFFC000"/>
                </patternFill>
              </fill>
            </x14:dxf>
          </x14:cfRule>
          <x14:cfRule type="containsText" priority="5964" operator="containsText" id="{848BCADF-C0CF-476D-BF4D-0CC27FDE2E48}">
            <xm:f>NOT(ISERROR(SEARCH('Listados Datos'!$P$7,AU437)))</xm:f>
            <xm:f>'Listados Datos'!$P$7</xm:f>
            <x14:dxf>
              <fill>
                <patternFill>
                  <bgColor rgb="FFFF0000"/>
                </patternFill>
              </fill>
            </x14:dxf>
          </x14:cfRule>
          <xm:sqref>AU437</xm:sqref>
        </x14:conditionalFormatting>
        <x14:conditionalFormatting xmlns:xm="http://schemas.microsoft.com/office/excel/2006/main">
          <x14:cfRule type="containsText" priority="5942" operator="containsText" id="{B53E513E-24A2-4480-AB56-735DF9EDF382}">
            <xm:f>NOT(ISERROR(SEARCH('Listados Datos'!$T$3,AE438)))</xm:f>
            <xm:f>'Listados Datos'!$T$3</xm:f>
            <x14:dxf>
              <fill>
                <patternFill patternType="solid">
                  <bgColor rgb="FFC00000"/>
                </patternFill>
              </fill>
            </x14:dxf>
          </x14:cfRule>
          <x14:cfRule type="containsText" priority="5943" operator="containsText" id="{C88FAC7F-0A06-4926-9BDC-387FAD6DA07B}">
            <xm:f>NOT(ISERROR(SEARCH('Listados Datos'!$T$4,AE438)))</xm:f>
            <xm:f>'Listados Datos'!$T$4</xm:f>
            <x14:dxf>
              <font>
                <b/>
                <i val="0"/>
                <color theme="0"/>
              </font>
              <fill>
                <patternFill>
                  <bgColor rgb="FFE26B0A"/>
                </patternFill>
              </fill>
            </x14:dxf>
          </x14:cfRule>
          <x14:cfRule type="containsText" priority="5944" operator="containsText" id="{D24884F1-F71F-47BC-843B-D353C206B49D}">
            <xm:f>NOT(ISERROR(SEARCH('Listados Datos'!$T$5,AE438)))</xm:f>
            <xm:f>'Listados Datos'!$T$5</xm:f>
            <x14:dxf>
              <font>
                <b/>
                <i val="0"/>
                <color auto="1"/>
              </font>
              <fill>
                <patternFill>
                  <bgColor rgb="FFFFFF00"/>
                </patternFill>
              </fill>
            </x14:dxf>
          </x14:cfRule>
          <x14:cfRule type="containsText" priority="5945" operator="containsText" id="{160A8694-E395-4E4F-9200-153E4EC657CB}">
            <xm:f>NOT(ISERROR(SEARCH('Listados Datos'!$T$6,AE438)))</xm:f>
            <xm:f>'Listados Datos'!$T$6</xm:f>
            <x14:dxf>
              <font>
                <b/>
                <i val="0"/>
              </font>
              <fill>
                <patternFill>
                  <bgColor rgb="FF92D050"/>
                </patternFill>
              </fill>
            </x14:dxf>
          </x14:cfRule>
          <xm:sqref>AE438:AF439</xm:sqref>
        </x14:conditionalFormatting>
        <x14:conditionalFormatting xmlns:xm="http://schemas.microsoft.com/office/excel/2006/main">
          <x14:cfRule type="containsText" priority="5938" operator="containsText" id="{48C0C41E-0696-493F-99CA-00714D23C522}">
            <xm:f>NOT(ISERROR(SEARCH('Listados Datos'!$T$3,AA438)))</xm:f>
            <xm:f>'Listados Datos'!$T$3</xm:f>
            <x14:dxf>
              <fill>
                <patternFill patternType="solid">
                  <bgColor rgb="FFC00000"/>
                </patternFill>
              </fill>
            </x14:dxf>
          </x14:cfRule>
          <x14:cfRule type="containsText" priority="5939" operator="containsText" id="{C0059997-7A3D-45E7-BFE8-839A5C56EF86}">
            <xm:f>NOT(ISERROR(SEARCH('Listados Datos'!$T$4,AA438)))</xm:f>
            <xm:f>'Listados Datos'!$T$4</xm:f>
            <x14:dxf>
              <font>
                <b/>
                <i val="0"/>
                <color theme="0"/>
              </font>
              <fill>
                <patternFill>
                  <bgColor rgb="FFE26B0A"/>
                </patternFill>
              </fill>
            </x14:dxf>
          </x14:cfRule>
          <x14:cfRule type="containsText" priority="5940" operator="containsText" id="{E694D446-BB00-4A40-8532-AD849620622A}">
            <xm:f>NOT(ISERROR(SEARCH('Listados Datos'!$T$5,AA438)))</xm:f>
            <xm:f>'Listados Datos'!$T$5</xm:f>
            <x14:dxf>
              <font>
                <b/>
                <i val="0"/>
                <color auto="1"/>
              </font>
              <fill>
                <patternFill>
                  <bgColor rgb="FFFFFF00"/>
                </patternFill>
              </fill>
            </x14:dxf>
          </x14:cfRule>
          <x14:cfRule type="containsText" priority="5941" operator="containsText" id="{0A311FD6-CF7F-4C53-BE42-A79311986573}">
            <xm:f>NOT(ISERROR(SEARCH('Listados Datos'!$T$6,AA438)))</xm:f>
            <xm:f>'Listados Datos'!$T$6</xm:f>
            <x14:dxf>
              <font>
                <b/>
                <i val="0"/>
              </font>
              <fill>
                <patternFill>
                  <bgColor rgb="FF92D050"/>
                </patternFill>
              </fill>
            </x14:dxf>
          </x14:cfRule>
          <xm:sqref>AA438:AA439</xm:sqref>
        </x14:conditionalFormatting>
        <x14:conditionalFormatting xmlns:xm="http://schemas.microsoft.com/office/excel/2006/main">
          <x14:cfRule type="containsText" priority="5928" operator="containsText" id="{137CD035-1A52-422E-85F1-89E43A0D7CED}">
            <xm:f>NOT(ISERROR(SEARCH('Listados Datos'!$P$3,Y438)))</xm:f>
            <xm:f>'Listados Datos'!$P$3</xm:f>
            <x14:dxf>
              <fill>
                <patternFill>
                  <bgColor rgb="FF99CC00"/>
                </patternFill>
              </fill>
            </x14:dxf>
          </x14:cfRule>
          <x14:cfRule type="containsText" priority="5929" operator="containsText" id="{6E956B9C-BAE7-4DDE-8D03-9336E272B2C7}">
            <xm:f>NOT(ISERROR(SEARCH('Listados Datos'!$P$4,Y438)))</xm:f>
            <xm:f>'Listados Datos'!$P$4</xm:f>
            <x14:dxf>
              <fill>
                <patternFill>
                  <bgColor rgb="FF33CC33"/>
                </patternFill>
              </fill>
            </x14:dxf>
          </x14:cfRule>
          <x14:cfRule type="containsText" priority="5930" operator="containsText" id="{67D2FCAA-25DE-4BF9-9973-A47EFC9B57D2}">
            <xm:f>NOT(ISERROR(SEARCH('Listados Datos'!$P$5,Y438)))</xm:f>
            <xm:f>'Listados Datos'!$P$5</xm:f>
            <x14:dxf>
              <fill>
                <patternFill>
                  <bgColor rgb="FFFFFF00"/>
                </patternFill>
              </fill>
            </x14:dxf>
          </x14:cfRule>
          <x14:cfRule type="containsText" priority="5931" operator="containsText" id="{EE8069FE-337B-462B-9FD0-2941DE64CDD9}">
            <xm:f>NOT(ISERROR(SEARCH('Listados Datos'!$P$6,Y438)))</xm:f>
            <xm:f>'Listados Datos'!$P$6</xm:f>
            <x14:dxf>
              <fill>
                <patternFill>
                  <bgColor rgb="FFFFC000"/>
                </patternFill>
              </fill>
            </x14:dxf>
          </x14:cfRule>
          <x14:cfRule type="containsText" priority="5932" operator="containsText" id="{B24613DE-50C7-4C70-A1C3-229162D02648}">
            <xm:f>NOT(ISERROR(SEARCH('Listados Datos'!$P$7,Y438)))</xm:f>
            <xm:f>'Listados Datos'!$P$7</xm:f>
            <x14:dxf>
              <fill>
                <patternFill>
                  <bgColor rgb="FFFF0000"/>
                </patternFill>
              </fill>
            </x14:dxf>
          </x14:cfRule>
          <xm:sqref>Y438:Y439</xm:sqref>
        </x14:conditionalFormatting>
        <x14:conditionalFormatting xmlns:xm="http://schemas.microsoft.com/office/excel/2006/main">
          <x14:cfRule type="containsText" priority="5900" operator="containsText" id="{9D4E6CE4-DFE4-4F72-BC82-81AB8681DD2C}">
            <xm:f>NOT(ISERROR(SEARCH('Listados Datos'!$T$3,AW439)))</xm:f>
            <xm:f>'Listados Datos'!$T$3</xm:f>
            <x14:dxf>
              <fill>
                <patternFill patternType="solid">
                  <bgColor rgb="FFC00000"/>
                </patternFill>
              </fill>
            </x14:dxf>
          </x14:cfRule>
          <x14:cfRule type="containsText" priority="5901" operator="containsText" id="{B5926C3F-3F5E-4C8F-9D4D-01813D954392}">
            <xm:f>NOT(ISERROR(SEARCH('Listados Datos'!$T$4,AW439)))</xm:f>
            <xm:f>'Listados Datos'!$T$4</xm:f>
            <x14:dxf>
              <font>
                <b/>
                <i val="0"/>
                <color theme="0"/>
              </font>
              <fill>
                <patternFill>
                  <bgColor rgb="FFE26B0A"/>
                </patternFill>
              </fill>
            </x14:dxf>
          </x14:cfRule>
          <x14:cfRule type="containsText" priority="5902" operator="containsText" id="{E53AEC46-B404-4615-895F-01D38E155EC5}">
            <xm:f>NOT(ISERROR(SEARCH('Listados Datos'!$T$5,AW439)))</xm:f>
            <xm:f>'Listados Datos'!$T$5</xm:f>
            <x14:dxf>
              <font>
                <b/>
                <i val="0"/>
                <color auto="1"/>
              </font>
              <fill>
                <patternFill>
                  <bgColor rgb="FFFFFF00"/>
                </patternFill>
              </fill>
            </x14:dxf>
          </x14:cfRule>
          <x14:cfRule type="containsText" priority="5903" operator="containsText" id="{D9BD466D-696B-488D-83B8-EF35F9C6DE94}">
            <xm:f>NOT(ISERROR(SEARCH('Listados Datos'!$T$6,AW439)))</xm:f>
            <xm:f>'Listados Datos'!$T$6</xm:f>
            <x14:dxf>
              <font>
                <b/>
                <i val="0"/>
              </font>
              <fill>
                <patternFill>
                  <bgColor rgb="FF92D050"/>
                </patternFill>
              </fill>
            </x14:dxf>
          </x14:cfRule>
          <xm:sqref>AW439</xm:sqref>
        </x14:conditionalFormatting>
        <x14:conditionalFormatting xmlns:xm="http://schemas.microsoft.com/office/excel/2006/main">
          <x14:cfRule type="containsText" priority="5848" operator="containsText" id="{2C329F77-F0D8-4D1E-A6F3-C97FA09305B4}">
            <xm:f>NOT(ISERROR(SEARCH('Listados Datos'!$P$3,AU440)))</xm:f>
            <xm:f>'Listados Datos'!$P$3</xm:f>
            <x14:dxf>
              <fill>
                <patternFill>
                  <bgColor rgb="FF99CC00"/>
                </patternFill>
              </fill>
            </x14:dxf>
          </x14:cfRule>
          <x14:cfRule type="containsText" priority="5849" operator="containsText" id="{4B74B75B-AEA2-4369-853F-4E2C900EE978}">
            <xm:f>NOT(ISERROR(SEARCH('Listados Datos'!$P$4,AU440)))</xm:f>
            <xm:f>'Listados Datos'!$P$4</xm:f>
            <x14:dxf>
              <fill>
                <patternFill>
                  <bgColor rgb="FF33CC33"/>
                </patternFill>
              </fill>
            </x14:dxf>
          </x14:cfRule>
          <x14:cfRule type="containsText" priority="5850" operator="containsText" id="{65F7BF27-B250-4BAF-8F81-5A9956D0176C}">
            <xm:f>NOT(ISERROR(SEARCH('Listados Datos'!$P$5,AU440)))</xm:f>
            <xm:f>'Listados Datos'!$P$5</xm:f>
            <x14:dxf>
              <fill>
                <patternFill>
                  <bgColor rgb="FFFFFF00"/>
                </patternFill>
              </fill>
            </x14:dxf>
          </x14:cfRule>
          <x14:cfRule type="containsText" priority="5851" operator="containsText" id="{09559907-49CC-4CC4-9347-DAD0D318FD18}">
            <xm:f>NOT(ISERROR(SEARCH('Listados Datos'!$P$6,AU440)))</xm:f>
            <xm:f>'Listados Datos'!$P$6</xm:f>
            <x14:dxf>
              <fill>
                <patternFill>
                  <bgColor rgb="FFFFC000"/>
                </patternFill>
              </fill>
            </x14:dxf>
          </x14:cfRule>
          <x14:cfRule type="containsText" priority="5852" operator="containsText" id="{9FC654C6-1E66-4F5C-99FD-544E8CBEAB88}">
            <xm:f>NOT(ISERROR(SEARCH('Listados Datos'!$P$7,AU440)))</xm:f>
            <xm:f>'Listados Datos'!$P$7</xm:f>
            <x14:dxf>
              <fill>
                <patternFill>
                  <bgColor rgb="FFFF0000"/>
                </patternFill>
              </fill>
            </x14:dxf>
          </x14:cfRule>
          <xm:sqref>AU440</xm:sqref>
        </x14:conditionalFormatting>
        <x14:conditionalFormatting xmlns:xm="http://schemas.microsoft.com/office/excel/2006/main">
          <x14:cfRule type="containsText" priority="5886" operator="containsText" id="{F3B0F33E-C13F-42C9-A351-CCA78EF6BBB7}">
            <xm:f>NOT(ISERROR(SEARCH('Listados Datos'!$T$3,AE440)))</xm:f>
            <xm:f>'Listados Datos'!$T$3</xm:f>
            <x14:dxf>
              <fill>
                <patternFill patternType="solid">
                  <bgColor rgb="FFC00000"/>
                </patternFill>
              </fill>
            </x14:dxf>
          </x14:cfRule>
          <x14:cfRule type="containsText" priority="5887" operator="containsText" id="{63391690-D907-48DD-AE04-F19889C11FA4}">
            <xm:f>NOT(ISERROR(SEARCH('Listados Datos'!$T$4,AE440)))</xm:f>
            <xm:f>'Listados Datos'!$T$4</xm:f>
            <x14:dxf>
              <font>
                <b/>
                <i val="0"/>
                <color theme="0"/>
              </font>
              <fill>
                <patternFill>
                  <bgColor rgb="FFE26B0A"/>
                </patternFill>
              </fill>
            </x14:dxf>
          </x14:cfRule>
          <x14:cfRule type="containsText" priority="5888" operator="containsText" id="{6EF7B4E6-7FAD-4070-8A67-E7BA318AD742}">
            <xm:f>NOT(ISERROR(SEARCH('Listados Datos'!$T$5,AE440)))</xm:f>
            <xm:f>'Listados Datos'!$T$5</xm:f>
            <x14:dxf>
              <font>
                <b/>
                <i val="0"/>
                <color auto="1"/>
              </font>
              <fill>
                <patternFill>
                  <bgColor rgb="FFFFFF00"/>
                </patternFill>
              </fill>
            </x14:dxf>
          </x14:cfRule>
          <x14:cfRule type="containsText" priority="5889" operator="containsText" id="{501FA8D4-E3C2-4BFC-A666-BE0037B42CEF}">
            <xm:f>NOT(ISERROR(SEARCH('Listados Datos'!$T$6,AE440)))</xm:f>
            <xm:f>'Listados Datos'!$T$6</xm:f>
            <x14:dxf>
              <font>
                <b/>
                <i val="0"/>
              </font>
              <fill>
                <patternFill>
                  <bgColor rgb="FF92D050"/>
                </patternFill>
              </fill>
            </x14:dxf>
          </x14:cfRule>
          <xm:sqref>AE440:AF440</xm:sqref>
        </x14:conditionalFormatting>
        <x14:conditionalFormatting xmlns:xm="http://schemas.microsoft.com/office/excel/2006/main">
          <x14:cfRule type="containsText" priority="5882" operator="containsText" id="{484C3339-2EC3-47F1-89A9-38FEA45E9A67}">
            <xm:f>NOT(ISERROR(SEARCH('Listados Datos'!$T$3,AA440)))</xm:f>
            <xm:f>'Listados Datos'!$T$3</xm:f>
            <x14:dxf>
              <fill>
                <patternFill patternType="solid">
                  <bgColor rgb="FFC00000"/>
                </patternFill>
              </fill>
            </x14:dxf>
          </x14:cfRule>
          <x14:cfRule type="containsText" priority="5883" operator="containsText" id="{10636D56-8C8D-49CD-9268-B7C3710EB584}">
            <xm:f>NOT(ISERROR(SEARCH('Listados Datos'!$T$4,AA440)))</xm:f>
            <xm:f>'Listados Datos'!$T$4</xm:f>
            <x14:dxf>
              <font>
                <b/>
                <i val="0"/>
                <color theme="0"/>
              </font>
              <fill>
                <patternFill>
                  <bgColor rgb="FFE26B0A"/>
                </patternFill>
              </fill>
            </x14:dxf>
          </x14:cfRule>
          <x14:cfRule type="containsText" priority="5884" operator="containsText" id="{9AF66F90-2B4A-4805-ADC2-7ECA370F7B52}">
            <xm:f>NOT(ISERROR(SEARCH('Listados Datos'!$T$5,AA440)))</xm:f>
            <xm:f>'Listados Datos'!$T$5</xm:f>
            <x14:dxf>
              <font>
                <b/>
                <i val="0"/>
                <color auto="1"/>
              </font>
              <fill>
                <patternFill>
                  <bgColor rgb="FFFFFF00"/>
                </patternFill>
              </fill>
            </x14:dxf>
          </x14:cfRule>
          <x14:cfRule type="containsText" priority="5885" operator="containsText" id="{6931A857-B1C9-4319-B479-7F4E985FEEA0}">
            <xm:f>NOT(ISERROR(SEARCH('Listados Datos'!$T$6,AA440)))</xm:f>
            <xm:f>'Listados Datos'!$T$6</xm:f>
            <x14:dxf>
              <font>
                <b/>
                <i val="0"/>
              </font>
              <fill>
                <patternFill>
                  <bgColor rgb="FF92D050"/>
                </patternFill>
              </fill>
            </x14:dxf>
          </x14:cfRule>
          <xm:sqref>AA440</xm:sqref>
        </x14:conditionalFormatting>
        <x14:conditionalFormatting xmlns:xm="http://schemas.microsoft.com/office/excel/2006/main">
          <x14:cfRule type="containsText" priority="5872" operator="containsText" id="{E4087E59-0484-4D4D-A9E1-5F61FE5B1087}">
            <xm:f>NOT(ISERROR(SEARCH('Listados Datos'!$P$3,Y440)))</xm:f>
            <xm:f>'Listados Datos'!$P$3</xm:f>
            <x14:dxf>
              <fill>
                <patternFill>
                  <bgColor rgb="FF99CC00"/>
                </patternFill>
              </fill>
            </x14:dxf>
          </x14:cfRule>
          <x14:cfRule type="containsText" priority="5873" operator="containsText" id="{D7A49159-5966-4F91-BE42-3AD5258BDF02}">
            <xm:f>NOT(ISERROR(SEARCH('Listados Datos'!$P$4,Y440)))</xm:f>
            <xm:f>'Listados Datos'!$P$4</xm:f>
            <x14:dxf>
              <fill>
                <patternFill>
                  <bgColor rgb="FF33CC33"/>
                </patternFill>
              </fill>
            </x14:dxf>
          </x14:cfRule>
          <x14:cfRule type="containsText" priority="5874" operator="containsText" id="{35782C90-3CEC-4F00-A519-369B11DAA3D0}">
            <xm:f>NOT(ISERROR(SEARCH('Listados Datos'!$P$5,Y440)))</xm:f>
            <xm:f>'Listados Datos'!$P$5</xm:f>
            <x14:dxf>
              <fill>
                <patternFill>
                  <bgColor rgb="FFFFFF00"/>
                </patternFill>
              </fill>
            </x14:dxf>
          </x14:cfRule>
          <x14:cfRule type="containsText" priority="5875" operator="containsText" id="{EAAFDEAB-6846-43D0-9D99-B0FF7235B820}">
            <xm:f>NOT(ISERROR(SEARCH('Listados Datos'!$P$6,Y440)))</xm:f>
            <xm:f>'Listados Datos'!$P$6</xm:f>
            <x14:dxf>
              <fill>
                <patternFill>
                  <bgColor rgb="FFFFC000"/>
                </patternFill>
              </fill>
            </x14:dxf>
          </x14:cfRule>
          <x14:cfRule type="containsText" priority="5876" operator="containsText" id="{1009964A-1808-4DD3-8C6D-CF9ECFF3E049}">
            <xm:f>NOT(ISERROR(SEARCH('Listados Datos'!$P$7,Y440)))</xm:f>
            <xm:f>'Listados Datos'!$P$7</xm:f>
            <x14:dxf>
              <fill>
                <patternFill>
                  <bgColor rgb="FFFF0000"/>
                </patternFill>
              </fill>
            </x14:dxf>
          </x14:cfRule>
          <xm:sqref>Y440</xm:sqref>
        </x14:conditionalFormatting>
        <x14:conditionalFormatting xmlns:xm="http://schemas.microsoft.com/office/excel/2006/main">
          <x14:cfRule type="containsText" priority="5858" operator="containsText" id="{5C18B6C4-2EDC-411D-B0DE-02E9D43448E1}">
            <xm:f>NOT(ISERROR(SEARCH('Listados Datos'!$T$3,AW440)))</xm:f>
            <xm:f>'Listados Datos'!$T$3</xm:f>
            <x14:dxf>
              <fill>
                <patternFill patternType="solid">
                  <bgColor rgb="FFC00000"/>
                </patternFill>
              </fill>
            </x14:dxf>
          </x14:cfRule>
          <x14:cfRule type="containsText" priority="5859" operator="containsText" id="{11258B9E-7742-4745-8EE9-87989AA09DD3}">
            <xm:f>NOT(ISERROR(SEARCH('Listados Datos'!$T$4,AW440)))</xm:f>
            <xm:f>'Listados Datos'!$T$4</xm:f>
            <x14:dxf>
              <font>
                <b/>
                <i val="0"/>
                <color theme="0"/>
              </font>
              <fill>
                <patternFill>
                  <bgColor rgb="FFE26B0A"/>
                </patternFill>
              </fill>
            </x14:dxf>
          </x14:cfRule>
          <x14:cfRule type="containsText" priority="5860" operator="containsText" id="{3D3E6A7E-553B-47E1-AC78-33D83E18E987}">
            <xm:f>NOT(ISERROR(SEARCH('Listados Datos'!$T$5,AW440)))</xm:f>
            <xm:f>'Listados Datos'!$T$5</xm:f>
            <x14:dxf>
              <font>
                <b/>
                <i val="0"/>
                <color auto="1"/>
              </font>
              <fill>
                <patternFill>
                  <bgColor rgb="FFFFFF00"/>
                </patternFill>
              </fill>
            </x14:dxf>
          </x14:cfRule>
          <x14:cfRule type="containsText" priority="5861" operator="containsText" id="{7C5EBEB8-BBA6-47FB-ACDA-CDF19B11FB90}">
            <xm:f>NOT(ISERROR(SEARCH('Listados Datos'!$T$6,AW440)))</xm:f>
            <xm:f>'Listados Datos'!$T$6</xm:f>
            <x14:dxf>
              <font>
                <b/>
                <i val="0"/>
              </font>
              <fill>
                <patternFill>
                  <bgColor rgb="FF92D050"/>
                </patternFill>
              </fill>
            </x14:dxf>
          </x14:cfRule>
          <xm:sqref>AW440</xm:sqref>
        </x14:conditionalFormatting>
        <x14:conditionalFormatting xmlns:xm="http://schemas.microsoft.com/office/excel/2006/main">
          <x14:cfRule type="containsText" priority="2246" operator="containsText" id="{71A618E2-DE1C-4983-8022-243E522226D9}">
            <xm:f>NOT(ISERROR(SEARCH('Listados Datos'!$D$3,B556)))</xm:f>
            <xm:f>'Listados Datos'!$D$3</xm:f>
            <x14:dxf>
              <font>
                <b/>
                <i val="0"/>
                <color theme="0"/>
              </font>
              <fill>
                <patternFill>
                  <bgColor rgb="FFC00000"/>
                </patternFill>
              </fill>
            </x14:dxf>
          </x14:cfRule>
          <x14:cfRule type="containsText" priority="2247" operator="containsText" id="{276573F6-5440-4CD6-99D0-539B5F024FCA}">
            <xm:f>NOT(ISERROR(SEARCH('Listados Datos'!$D$4,B556)))</xm:f>
            <xm:f>'Listados Datos'!$D$4</xm:f>
            <x14:dxf>
              <font>
                <b/>
                <i val="0"/>
                <color theme="0"/>
              </font>
              <fill>
                <patternFill>
                  <bgColor rgb="FFC00000"/>
                </patternFill>
              </fill>
            </x14:dxf>
          </x14:cfRule>
          <x14:cfRule type="containsText" priority="2248" operator="containsText" id="{98D39EE5-29C3-4C23-AF1F-58B55CC132B9}">
            <xm:f>NOT(ISERROR(SEARCH('Listados Datos'!$D$5,B556)))</xm:f>
            <xm:f>'Listados Datos'!$D$5</xm:f>
            <x14:dxf>
              <font>
                <b/>
                <i val="0"/>
                <color theme="0"/>
              </font>
              <fill>
                <patternFill>
                  <bgColor rgb="FFC00000"/>
                </patternFill>
              </fill>
            </x14:dxf>
          </x14:cfRule>
          <x14:cfRule type="containsText" priority="2249" operator="containsText" id="{F932E281-FC4C-4476-9585-F59EC6412DFB}">
            <xm:f>NOT(ISERROR(SEARCH('Listados Datos'!$D$6,B556)))</xm:f>
            <xm:f>'Listados Datos'!$D$6</xm:f>
            <x14:dxf>
              <font>
                <b/>
                <i val="0"/>
                <color theme="0"/>
              </font>
              <fill>
                <patternFill>
                  <bgColor rgb="FFE3351F"/>
                </patternFill>
              </fill>
            </x14:dxf>
          </x14:cfRule>
          <x14:cfRule type="containsText" priority="2250" operator="containsText" id="{22124D2F-958D-4CAF-9FC4-371514F100F9}">
            <xm:f>NOT(ISERROR(SEARCH('Listados Datos'!$D$7,B556)))</xm:f>
            <xm:f>'Listados Datos'!$D$7</xm:f>
            <x14:dxf>
              <font>
                <b/>
                <i val="0"/>
                <color theme="0"/>
              </font>
              <fill>
                <patternFill>
                  <bgColor rgb="FFE3351F"/>
                </patternFill>
              </fill>
            </x14:dxf>
          </x14:cfRule>
          <x14:cfRule type="containsText" priority="2251" operator="containsText" id="{F48E81AA-4228-412E-9A49-70D1B60312D8}">
            <xm:f>NOT(ISERROR(SEARCH('Listados Datos'!$D$8,B556)))</xm:f>
            <xm:f>'Listados Datos'!$D$8</xm:f>
            <x14:dxf>
              <font>
                <b/>
                <i val="0"/>
                <color theme="0"/>
              </font>
              <fill>
                <patternFill>
                  <bgColor rgb="FFE3351F"/>
                </patternFill>
              </fill>
            </x14:dxf>
          </x14:cfRule>
          <x14:cfRule type="containsText" priority="2252" operator="containsText" id="{5DA9D1C3-1AD9-4047-BAA3-8F9602891185}">
            <xm:f>NOT(ISERROR(SEARCH('Listados Datos'!$D$9,B556)))</xm:f>
            <xm:f>'Listados Datos'!$D$9</xm:f>
            <x14:dxf>
              <font>
                <b/>
                <i val="0"/>
                <color theme="0"/>
              </font>
              <fill>
                <patternFill>
                  <bgColor rgb="FFFFC000"/>
                </patternFill>
              </fill>
            </x14:dxf>
          </x14:cfRule>
          <x14:cfRule type="containsText" priority="2253" operator="containsText" id="{F042D8D4-5CAA-4F3C-B60D-394F22A268B5}">
            <xm:f>NOT(ISERROR(SEARCH('Listados Datos'!$D$10,B556)))</xm:f>
            <xm:f>'Listados Datos'!$D$10</xm:f>
            <x14:dxf>
              <font>
                <b/>
                <i val="0"/>
                <color theme="0"/>
              </font>
              <fill>
                <patternFill>
                  <bgColor rgb="FFFFC000"/>
                </patternFill>
              </fill>
            </x14:dxf>
          </x14:cfRule>
          <x14:cfRule type="containsText" priority="2254" operator="containsText" id="{5F414D0D-7FB4-4A2A-A7A4-AE1561C30E53}">
            <xm:f>NOT(ISERROR(SEARCH('Listados Datos'!$D$11,B556)))</xm:f>
            <xm:f>'Listados Datos'!$D$11</xm:f>
            <x14:dxf>
              <font>
                <b/>
                <i val="0"/>
                <color theme="0"/>
              </font>
              <fill>
                <patternFill>
                  <bgColor rgb="FFFFC000"/>
                </patternFill>
              </fill>
            </x14:dxf>
          </x14:cfRule>
          <x14:cfRule type="containsText" priority="2255" operator="containsText" id="{6EB3A66F-0A33-47BA-8902-CF1540ADCEA6}">
            <xm:f>NOT(ISERROR(SEARCH('Listados Datos'!$D$12,B556)))</xm:f>
            <xm:f>'Listados Datos'!$D$12</xm:f>
            <x14:dxf>
              <font>
                <b/>
                <i val="0"/>
                <color theme="0"/>
              </font>
              <fill>
                <patternFill>
                  <bgColor rgb="FFFFC000"/>
                </patternFill>
              </fill>
            </x14:dxf>
          </x14:cfRule>
          <x14:cfRule type="containsText" priority="2256" operator="containsText" id="{0DC6CF82-A5A3-487C-9244-C98F200B8325}">
            <xm:f>NOT(ISERROR(SEARCH('Listados Datos'!$D$13,B556)))</xm:f>
            <xm:f>'Listados Datos'!$D$13</xm:f>
            <x14:dxf>
              <font>
                <b/>
                <i val="0"/>
                <color theme="0"/>
              </font>
              <fill>
                <patternFill>
                  <bgColor rgb="FFFFC000"/>
                </patternFill>
              </fill>
            </x14:dxf>
          </x14:cfRule>
          <x14:cfRule type="containsText" priority="2257" operator="containsText" id="{108299C7-D860-451A-BB3A-A22545FF3C88}">
            <xm:f>NOT(ISERROR(SEARCH('Listados Datos'!$D$14,B556)))</xm:f>
            <xm:f>'Listados Datos'!$D$14</xm:f>
            <x14:dxf>
              <font>
                <b/>
                <i val="0"/>
                <color theme="0"/>
              </font>
              <fill>
                <patternFill>
                  <bgColor rgb="FFFF0000"/>
                </patternFill>
              </fill>
            </x14:dxf>
          </x14:cfRule>
          <x14:cfRule type="containsText" priority="2258" operator="containsText" id="{7728833C-5285-4D12-B1BF-C4C8E9281DD4}">
            <xm:f>NOT(ISERROR(SEARCH('Listados Datos'!$D$15,B556)))</xm:f>
            <xm:f>'Listados Datos'!$D$15</xm:f>
            <x14:dxf>
              <font>
                <b/>
                <i val="0"/>
                <color theme="0"/>
              </font>
              <fill>
                <patternFill>
                  <bgColor rgb="FFFF0000"/>
                </patternFill>
              </fill>
            </x14:dxf>
          </x14:cfRule>
          <x14:cfRule type="containsText" priority="2259" operator="containsText" id="{39C93E13-CFDA-4B77-B86C-F25C0AF5C1BC}">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5632" operator="containsText" id="{85474C51-E894-45E2-8BFC-A70AD50BFA56}">
            <xm:f>NOT(ISERROR(SEARCH('Listados Datos'!$P$3,AU453)))</xm:f>
            <xm:f>'Listados Datos'!$P$3</xm:f>
            <x14:dxf>
              <fill>
                <patternFill>
                  <bgColor rgb="FF99CC00"/>
                </patternFill>
              </fill>
            </x14:dxf>
          </x14:cfRule>
          <x14:cfRule type="containsText" priority="5633" operator="containsText" id="{F9771CD4-7C26-4B4E-A6F0-3CF2C4B55DE9}">
            <xm:f>NOT(ISERROR(SEARCH('Listados Datos'!$P$4,AU453)))</xm:f>
            <xm:f>'Listados Datos'!$P$4</xm:f>
            <x14:dxf>
              <fill>
                <patternFill>
                  <bgColor rgb="FF33CC33"/>
                </patternFill>
              </fill>
            </x14:dxf>
          </x14:cfRule>
          <x14:cfRule type="containsText" priority="5634" operator="containsText" id="{B5A5B3DD-1CFC-4D65-A362-DDB6A7F72DD8}">
            <xm:f>NOT(ISERROR(SEARCH('Listados Datos'!$P$5,AU453)))</xm:f>
            <xm:f>'Listados Datos'!$P$5</xm:f>
            <x14:dxf>
              <fill>
                <patternFill>
                  <bgColor rgb="FFFFFF00"/>
                </patternFill>
              </fill>
            </x14:dxf>
          </x14:cfRule>
          <x14:cfRule type="containsText" priority="5635" operator="containsText" id="{5FCA8327-9045-42C3-83CE-3E41CC78E04B}">
            <xm:f>NOT(ISERROR(SEARCH('Listados Datos'!$P$6,AU453)))</xm:f>
            <xm:f>'Listados Datos'!$P$6</xm:f>
            <x14:dxf>
              <fill>
                <patternFill>
                  <bgColor rgb="FFFFC000"/>
                </patternFill>
              </fill>
            </x14:dxf>
          </x14:cfRule>
          <x14:cfRule type="containsText" priority="5636" operator="containsText" id="{5CB64596-A3F8-48E4-B00B-52FE641AEC80}">
            <xm:f>NOT(ISERROR(SEARCH('Listados Datos'!$P$7,AU453)))</xm:f>
            <xm:f>'Listados Datos'!$P$7</xm:f>
            <x14:dxf>
              <fill>
                <patternFill>
                  <bgColor rgb="FFFF0000"/>
                </patternFill>
              </fill>
            </x14:dxf>
          </x14:cfRule>
          <xm:sqref>AU453</xm:sqref>
        </x14:conditionalFormatting>
        <x14:conditionalFormatting xmlns:xm="http://schemas.microsoft.com/office/excel/2006/main">
          <x14:cfRule type="containsText" priority="5642" operator="containsText" id="{AAA74E95-15D4-4E9C-AFA7-2A01DE7C7EE2}">
            <xm:f>NOT(ISERROR(SEARCH('Listados Datos'!$T$3,AW453)))</xm:f>
            <xm:f>'Listados Datos'!$T$3</xm:f>
            <x14:dxf>
              <fill>
                <patternFill patternType="solid">
                  <bgColor rgb="FFC00000"/>
                </patternFill>
              </fill>
            </x14:dxf>
          </x14:cfRule>
          <x14:cfRule type="containsText" priority="5643" operator="containsText" id="{A31AB7A5-540D-4362-865C-7C76925C83C0}">
            <xm:f>NOT(ISERROR(SEARCH('Listados Datos'!$T$4,AW453)))</xm:f>
            <xm:f>'Listados Datos'!$T$4</xm:f>
            <x14:dxf>
              <font>
                <b/>
                <i val="0"/>
                <color theme="0"/>
              </font>
              <fill>
                <patternFill>
                  <bgColor rgb="FFE26B0A"/>
                </patternFill>
              </fill>
            </x14:dxf>
          </x14:cfRule>
          <x14:cfRule type="containsText" priority="5644" operator="containsText" id="{AF78B245-B123-4947-B0D8-CD90A02D224A}">
            <xm:f>NOT(ISERROR(SEARCH('Listados Datos'!$T$5,AW453)))</xm:f>
            <xm:f>'Listados Datos'!$T$5</xm:f>
            <x14:dxf>
              <font>
                <b/>
                <i val="0"/>
                <color auto="1"/>
              </font>
              <fill>
                <patternFill>
                  <bgColor rgb="FFFFFF00"/>
                </patternFill>
              </fill>
            </x14:dxf>
          </x14:cfRule>
          <x14:cfRule type="containsText" priority="5645" operator="containsText" id="{965C1353-3018-4998-9F26-0F2147773B6E}">
            <xm:f>NOT(ISERROR(SEARCH('Listados Datos'!$T$6,AW453)))</xm:f>
            <xm:f>'Listados Datos'!$T$6</xm:f>
            <x14:dxf>
              <font>
                <b/>
                <i val="0"/>
              </font>
              <fill>
                <patternFill>
                  <bgColor rgb="FF92D050"/>
                </patternFill>
              </fill>
            </x14:dxf>
          </x14:cfRule>
          <xm:sqref>AW453</xm:sqref>
        </x14:conditionalFormatting>
        <x14:conditionalFormatting xmlns:xm="http://schemas.microsoft.com/office/excel/2006/main">
          <x14:cfRule type="containsText" priority="5600" operator="containsText" id="{D27C777A-BA42-4C53-8399-EC5B0DD6F5C1}">
            <xm:f>NOT(ISERROR(SEARCH('Listados Datos'!$T$3,AW450)))</xm:f>
            <xm:f>'Listados Datos'!$T$3</xm:f>
            <x14:dxf>
              <fill>
                <patternFill patternType="solid">
                  <bgColor rgb="FFC00000"/>
                </patternFill>
              </fill>
            </x14:dxf>
          </x14:cfRule>
          <x14:cfRule type="containsText" priority="5601" operator="containsText" id="{F5A69511-C18B-4527-A6A7-38F12AD66F97}">
            <xm:f>NOT(ISERROR(SEARCH('Listados Datos'!$T$4,AW450)))</xm:f>
            <xm:f>'Listados Datos'!$T$4</xm:f>
            <x14:dxf>
              <font>
                <b/>
                <i val="0"/>
                <color theme="0"/>
              </font>
              <fill>
                <patternFill>
                  <bgColor rgb="FFE26B0A"/>
                </patternFill>
              </fill>
            </x14:dxf>
          </x14:cfRule>
          <x14:cfRule type="containsText" priority="5602" operator="containsText" id="{F101B95F-9458-446B-9574-37C7B480D4F8}">
            <xm:f>NOT(ISERROR(SEARCH('Listados Datos'!$T$5,AW450)))</xm:f>
            <xm:f>'Listados Datos'!$T$5</xm:f>
            <x14:dxf>
              <font>
                <b/>
                <i val="0"/>
                <color auto="1"/>
              </font>
              <fill>
                <patternFill>
                  <bgColor rgb="FFFFFF00"/>
                </patternFill>
              </fill>
            </x14:dxf>
          </x14:cfRule>
          <x14:cfRule type="containsText" priority="5603" operator="containsText" id="{66D1FB4B-0777-4F4B-9C47-FC4EC704E5C2}">
            <xm:f>NOT(ISERROR(SEARCH('Listados Datos'!$T$6,AW450)))</xm:f>
            <xm:f>'Listados Datos'!$T$6</xm:f>
            <x14:dxf>
              <font>
                <b/>
                <i val="0"/>
              </font>
              <fill>
                <patternFill>
                  <bgColor rgb="FF92D050"/>
                </patternFill>
              </fill>
            </x14:dxf>
          </x14:cfRule>
          <xm:sqref>AW450</xm:sqref>
        </x14:conditionalFormatting>
        <x14:conditionalFormatting xmlns:xm="http://schemas.microsoft.com/office/excel/2006/main">
          <x14:cfRule type="containsText" priority="5590" operator="containsText" id="{0DE4AEAF-6A63-42D0-B9EE-C0A20F66CF53}">
            <xm:f>NOT(ISERROR(SEARCH('Listados Datos'!$P$3,AU450)))</xm:f>
            <xm:f>'Listados Datos'!$P$3</xm:f>
            <x14:dxf>
              <fill>
                <patternFill>
                  <bgColor rgb="FF99CC00"/>
                </patternFill>
              </fill>
            </x14:dxf>
          </x14:cfRule>
          <x14:cfRule type="containsText" priority="5591" operator="containsText" id="{66C71B8E-61D1-4306-ABA6-2B9A77E6C999}">
            <xm:f>NOT(ISERROR(SEARCH('Listados Datos'!$P$4,AU450)))</xm:f>
            <xm:f>'Listados Datos'!$P$4</xm:f>
            <x14:dxf>
              <fill>
                <patternFill>
                  <bgColor rgb="FF33CC33"/>
                </patternFill>
              </fill>
            </x14:dxf>
          </x14:cfRule>
          <x14:cfRule type="containsText" priority="5592" operator="containsText" id="{AB7052F3-3EB4-4E7D-8FD3-D95773681486}">
            <xm:f>NOT(ISERROR(SEARCH('Listados Datos'!$P$5,AU450)))</xm:f>
            <xm:f>'Listados Datos'!$P$5</xm:f>
            <x14:dxf>
              <fill>
                <patternFill>
                  <bgColor rgb="FFFFFF00"/>
                </patternFill>
              </fill>
            </x14:dxf>
          </x14:cfRule>
          <x14:cfRule type="containsText" priority="5593" operator="containsText" id="{E9501998-265D-4554-8389-5C50BF8F8330}">
            <xm:f>NOT(ISERROR(SEARCH('Listados Datos'!$P$6,AU450)))</xm:f>
            <xm:f>'Listados Datos'!$P$6</xm:f>
            <x14:dxf>
              <fill>
                <patternFill>
                  <bgColor rgb="FFFFC000"/>
                </patternFill>
              </fill>
            </x14:dxf>
          </x14:cfRule>
          <x14:cfRule type="containsText" priority="5594" operator="containsText" id="{2A0D6CC5-0A3F-4AE1-B43F-6120153B204A}">
            <xm:f>NOT(ISERROR(SEARCH('Listados Datos'!$P$7,AU450)))</xm:f>
            <xm:f>'Listados Datos'!$P$7</xm:f>
            <x14:dxf>
              <fill>
                <patternFill>
                  <bgColor rgb="FFFF0000"/>
                </patternFill>
              </fill>
            </x14:dxf>
          </x14:cfRule>
          <xm:sqref>AU450</xm:sqref>
        </x14:conditionalFormatting>
        <x14:conditionalFormatting xmlns:xm="http://schemas.microsoft.com/office/excel/2006/main">
          <x14:cfRule type="containsText" priority="5708" operator="containsText" id="{92B9C5C3-E2D6-4EE1-8D26-0365E9601C10}">
            <xm:f>NOT(ISERROR(SEARCH('Listados Datos'!$T$3,AE448)))</xm:f>
            <xm:f>'Listados Datos'!$T$3</xm:f>
            <x14:dxf>
              <fill>
                <patternFill patternType="solid">
                  <bgColor rgb="FFC00000"/>
                </patternFill>
              </fill>
            </x14:dxf>
          </x14:cfRule>
          <x14:cfRule type="containsText" priority="5709" operator="containsText" id="{11981F0B-90BC-4F9C-AB0F-F7BF85AD4D2A}">
            <xm:f>NOT(ISERROR(SEARCH('Listados Datos'!$T$4,AE448)))</xm:f>
            <xm:f>'Listados Datos'!$T$4</xm:f>
            <x14:dxf>
              <font>
                <b/>
                <i val="0"/>
                <color theme="0"/>
              </font>
              <fill>
                <patternFill>
                  <bgColor rgb="FFE26B0A"/>
                </patternFill>
              </fill>
            </x14:dxf>
          </x14:cfRule>
          <x14:cfRule type="containsText" priority="5710" operator="containsText" id="{4C45DEED-0D4E-4800-B777-0D8851D35BA0}">
            <xm:f>NOT(ISERROR(SEARCH('Listados Datos'!$T$5,AE448)))</xm:f>
            <xm:f>'Listados Datos'!$T$5</xm:f>
            <x14:dxf>
              <font>
                <b/>
                <i val="0"/>
                <color auto="1"/>
              </font>
              <fill>
                <patternFill>
                  <bgColor rgb="FFFFFF00"/>
                </patternFill>
              </fill>
            </x14:dxf>
          </x14:cfRule>
          <x14:cfRule type="containsText" priority="5711" operator="containsText" id="{D0B751BD-8073-44C7-9464-0516B937ACB2}">
            <xm:f>NOT(ISERROR(SEARCH('Listados Datos'!$T$6,AE448)))</xm:f>
            <xm:f>'Listados Datos'!$T$6</xm:f>
            <x14:dxf>
              <font>
                <b/>
                <i val="0"/>
              </font>
              <fill>
                <patternFill>
                  <bgColor rgb="FF92D050"/>
                </patternFill>
              </fill>
            </x14:dxf>
          </x14:cfRule>
          <xm:sqref>AE448:AF449 AE453:AF453</xm:sqref>
        </x14:conditionalFormatting>
        <x14:conditionalFormatting xmlns:xm="http://schemas.microsoft.com/office/excel/2006/main">
          <x14:cfRule type="containsText" priority="5704" operator="containsText" id="{075DE2A2-D19F-457F-A85D-5A85203D64D7}">
            <xm:f>NOT(ISERROR(SEARCH('Listados Datos'!$T$3,AA448)))</xm:f>
            <xm:f>'Listados Datos'!$T$3</xm:f>
            <x14:dxf>
              <fill>
                <patternFill patternType="solid">
                  <bgColor rgb="FFC00000"/>
                </patternFill>
              </fill>
            </x14:dxf>
          </x14:cfRule>
          <x14:cfRule type="containsText" priority="5705" operator="containsText" id="{FD356DE0-E24F-4BBE-BC7E-04B384A15BCA}">
            <xm:f>NOT(ISERROR(SEARCH('Listados Datos'!$T$4,AA448)))</xm:f>
            <xm:f>'Listados Datos'!$T$4</xm:f>
            <x14:dxf>
              <font>
                <b/>
                <i val="0"/>
                <color theme="0"/>
              </font>
              <fill>
                <patternFill>
                  <bgColor rgb="FFE26B0A"/>
                </patternFill>
              </fill>
            </x14:dxf>
          </x14:cfRule>
          <x14:cfRule type="containsText" priority="5706" operator="containsText" id="{420C5A4A-A57F-4508-ABBE-C6DA129CA1D9}">
            <xm:f>NOT(ISERROR(SEARCH('Listados Datos'!$T$5,AA448)))</xm:f>
            <xm:f>'Listados Datos'!$T$5</xm:f>
            <x14:dxf>
              <font>
                <b/>
                <i val="0"/>
                <color auto="1"/>
              </font>
              <fill>
                <patternFill>
                  <bgColor rgb="FFFFFF00"/>
                </patternFill>
              </fill>
            </x14:dxf>
          </x14:cfRule>
          <x14:cfRule type="containsText" priority="5707" operator="containsText" id="{62BB1C85-0875-43F3-B826-A2B9F18FDC33}">
            <xm:f>NOT(ISERROR(SEARCH('Listados Datos'!$T$6,AA448)))</xm:f>
            <xm:f>'Listados Datos'!$T$6</xm:f>
            <x14:dxf>
              <font>
                <b/>
                <i val="0"/>
              </font>
              <fill>
                <patternFill>
                  <bgColor rgb="FF92D050"/>
                </patternFill>
              </fill>
            </x14:dxf>
          </x14:cfRule>
          <xm:sqref>AA448:AA449</xm:sqref>
        </x14:conditionalFormatting>
        <x14:conditionalFormatting xmlns:xm="http://schemas.microsoft.com/office/excel/2006/main">
          <x14:cfRule type="containsText" priority="5694" operator="containsText" id="{CEAB731D-7AA9-4334-92CF-375EC411477A}">
            <xm:f>NOT(ISERROR(SEARCH('Listados Datos'!$P$3,Y448)))</xm:f>
            <xm:f>'Listados Datos'!$P$3</xm:f>
            <x14:dxf>
              <fill>
                <patternFill>
                  <bgColor rgb="FF99CC00"/>
                </patternFill>
              </fill>
            </x14:dxf>
          </x14:cfRule>
          <x14:cfRule type="containsText" priority="5695" operator="containsText" id="{BAC20EF5-1D4A-485D-AB7C-F517B6EC7E78}">
            <xm:f>NOT(ISERROR(SEARCH('Listados Datos'!$P$4,Y448)))</xm:f>
            <xm:f>'Listados Datos'!$P$4</xm:f>
            <x14:dxf>
              <fill>
                <patternFill>
                  <bgColor rgb="FF33CC33"/>
                </patternFill>
              </fill>
            </x14:dxf>
          </x14:cfRule>
          <x14:cfRule type="containsText" priority="5696" operator="containsText" id="{2955224A-5813-4D8B-953E-A8B69D0D452F}">
            <xm:f>NOT(ISERROR(SEARCH('Listados Datos'!$P$5,Y448)))</xm:f>
            <xm:f>'Listados Datos'!$P$5</xm:f>
            <x14:dxf>
              <fill>
                <patternFill>
                  <bgColor rgb="FFFFFF00"/>
                </patternFill>
              </fill>
            </x14:dxf>
          </x14:cfRule>
          <x14:cfRule type="containsText" priority="5697" operator="containsText" id="{0AFCED53-4AE0-4454-9994-6199C9BB58B4}">
            <xm:f>NOT(ISERROR(SEARCH('Listados Datos'!$P$6,Y448)))</xm:f>
            <xm:f>'Listados Datos'!$P$6</xm:f>
            <x14:dxf>
              <fill>
                <patternFill>
                  <bgColor rgb="FFFFC000"/>
                </patternFill>
              </fill>
            </x14:dxf>
          </x14:cfRule>
          <x14:cfRule type="containsText" priority="5698" operator="containsText" id="{C49C3598-D804-44F6-82BC-01553F6C264A}">
            <xm:f>NOT(ISERROR(SEARCH('Listados Datos'!$P$7,Y448)))</xm:f>
            <xm:f>'Listados Datos'!$P$7</xm:f>
            <x14:dxf>
              <fill>
                <patternFill>
                  <bgColor rgb="FFFF0000"/>
                </patternFill>
              </fill>
            </x14:dxf>
          </x14:cfRule>
          <xm:sqref>Y448:Y449</xm:sqref>
        </x14:conditionalFormatting>
        <x14:conditionalFormatting xmlns:xm="http://schemas.microsoft.com/office/excel/2006/main">
          <x14:cfRule type="containsText" priority="5670" operator="containsText" id="{094A741A-EB52-49F0-8CDF-7A366DF7E6DC}">
            <xm:f>NOT(ISERROR(SEARCH('Listados Datos'!$T$3,AW448)))</xm:f>
            <xm:f>'Listados Datos'!$T$3</xm:f>
            <x14:dxf>
              <fill>
                <patternFill patternType="solid">
                  <bgColor rgb="FFC00000"/>
                </patternFill>
              </fill>
            </x14:dxf>
          </x14:cfRule>
          <x14:cfRule type="containsText" priority="5671" operator="containsText" id="{60BA9E88-8384-4008-A5EF-13C30526D791}">
            <xm:f>NOT(ISERROR(SEARCH('Listados Datos'!$T$4,AW448)))</xm:f>
            <xm:f>'Listados Datos'!$T$4</xm:f>
            <x14:dxf>
              <font>
                <b/>
                <i val="0"/>
                <color theme="0"/>
              </font>
              <fill>
                <patternFill>
                  <bgColor rgb="FFE26B0A"/>
                </patternFill>
              </fill>
            </x14:dxf>
          </x14:cfRule>
          <x14:cfRule type="containsText" priority="5672" operator="containsText" id="{95BEB159-1391-4E43-ABE1-0192A15A1D69}">
            <xm:f>NOT(ISERROR(SEARCH('Listados Datos'!$T$5,AW448)))</xm:f>
            <xm:f>'Listados Datos'!$T$5</xm:f>
            <x14:dxf>
              <font>
                <b/>
                <i val="0"/>
                <color auto="1"/>
              </font>
              <fill>
                <patternFill>
                  <bgColor rgb="FFFFFF00"/>
                </patternFill>
              </fill>
            </x14:dxf>
          </x14:cfRule>
          <x14:cfRule type="containsText" priority="5673" operator="containsText" id="{DD401554-F176-4CFC-AE3C-86ED679241B4}">
            <xm:f>NOT(ISERROR(SEARCH('Listados Datos'!$T$6,AW448)))</xm:f>
            <xm:f>'Listados Datos'!$T$6</xm:f>
            <x14:dxf>
              <font>
                <b/>
                <i val="0"/>
              </font>
              <fill>
                <patternFill>
                  <bgColor rgb="FF92D050"/>
                </patternFill>
              </fill>
            </x14:dxf>
          </x14:cfRule>
          <xm:sqref>AW448</xm:sqref>
        </x14:conditionalFormatting>
        <x14:conditionalFormatting xmlns:xm="http://schemas.microsoft.com/office/excel/2006/main">
          <x14:cfRule type="containsText" priority="5660" operator="containsText" id="{C4692471-042B-4BAE-9BCC-3BB61CC40ED6}">
            <xm:f>NOT(ISERROR(SEARCH('Listados Datos'!$P$3,AU448)))</xm:f>
            <xm:f>'Listados Datos'!$P$3</xm:f>
            <x14:dxf>
              <fill>
                <patternFill>
                  <bgColor rgb="FF99CC00"/>
                </patternFill>
              </fill>
            </x14:dxf>
          </x14:cfRule>
          <x14:cfRule type="containsText" priority="5661" operator="containsText" id="{890B551B-229E-4DDD-AE83-FD344BE273CE}">
            <xm:f>NOT(ISERROR(SEARCH('Listados Datos'!$P$4,AU448)))</xm:f>
            <xm:f>'Listados Datos'!$P$4</xm:f>
            <x14:dxf>
              <fill>
                <patternFill>
                  <bgColor rgb="FF33CC33"/>
                </patternFill>
              </fill>
            </x14:dxf>
          </x14:cfRule>
          <x14:cfRule type="containsText" priority="5662" operator="containsText" id="{776E770E-C541-492C-BE77-ABDD440E2EE1}">
            <xm:f>NOT(ISERROR(SEARCH('Listados Datos'!$P$5,AU448)))</xm:f>
            <xm:f>'Listados Datos'!$P$5</xm:f>
            <x14:dxf>
              <fill>
                <patternFill>
                  <bgColor rgb="FFFFFF00"/>
                </patternFill>
              </fill>
            </x14:dxf>
          </x14:cfRule>
          <x14:cfRule type="containsText" priority="5663" operator="containsText" id="{713711D6-1252-4C65-977E-1C61A56F1101}">
            <xm:f>NOT(ISERROR(SEARCH('Listados Datos'!$P$6,AU448)))</xm:f>
            <xm:f>'Listados Datos'!$P$6</xm:f>
            <x14:dxf>
              <fill>
                <patternFill>
                  <bgColor rgb="FFFFC000"/>
                </patternFill>
              </fill>
            </x14:dxf>
          </x14:cfRule>
          <x14:cfRule type="containsText" priority="5664" operator="containsText" id="{DA465BEA-5A28-4498-88B6-A5D2C3450129}">
            <xm:f>NOT(ISERROR(SEARCH('Listados Datos'!$P$7,AU448)))</xm:f>
            <xm:f>'Listados Datos'!$P$7</xm:f>
            <x14:dxf>
              <fill>
                <patternFill>
                  <bgColor rgb="FFFF0000"/>
                </patternFill>
              </fill>
            </x14:dxf>
          </x14:cfRule>
          <xm:sqref>AU448</xm:sqref>
        </x14:conditionalFormatting>
        <x14:conditionalFormatting xmlns:xm="http://schemas.microsoft.com/office/excel/2006/main">
          <x14:cfRule type="containsText" priority="5656" operator="containsText" id="{4010E096-2D81-45F6-A451-86C5BF710B93}">
            <xm:f>NOT(ISERROR(SEARCH('Listados Datos'!$T$3,AW449)))</xm:f>
            <xm:f>'Listados Datos'!$T$3</xm:f>
            <x14:dxf>
              <fill>
                <patternFill patternType="solid">
                  <bgColor rgb="FFC00000"/>
                </patternFill>
              </fill>
            </x14:dxf>
          </x14:cfRule>
          <x14:cfRule type="containsText" priority="5657" operator="containsText" id="{16A87075-796D-44C0-81AA-F3B4974FDF00}">
            <xm:f>NOT(ISERROR(SEARCH('Listados Datos'!$T$4,AW449)))</xm:f>
            <xm:f>'Listados Datos'!$T$4</xm:f>
            <x14:dxf>
              <font>
                <b/>
                <i val="0"/>
                <color theme="0"/>
              </font>
              <fill>
                <patternFill>
                  <bgColor rgb="FFE26B0A"/>
                </patternFill>
              </fill>
            </x14:dxf>
          </x14:cfRule>
          <x14:cfRule type="containsText" priority="5658" operator="containsText" id="{F2939255-0A7F-46D9-8078-DE9B7B3790CF}">
            <xm:f>NOT(ISERROR(SEARCH('Listados Datos'!$T$5,AW449)))</xm:f>
            <xm:f>'Listados Datos'!$T$5</xm:f>
            <x14:dxf>
              <font>
                <b/>
                <i val="0"/>
                <color auto="1"/>
              </font>
              <fill>
                <patternFill>
                  <bgColor rgb="FFFFFF00"/>
                </patternFill>
              </fill>
            </x14:dxf>
          </x14:cfRule>
          <x14:cfRule type="containsText" priority="5659" operator="containsText" id="{60EC0E28-D416-425D-A2EB-909AF5DBAA6C}">
            <xm:f>NOT(ISERROR(SEARCH('Listados Datos'!$T$6,AW449)))</xm:f>
            <xm:f>'Listados Datos'!$T$6</xm:f>
            <x14:dxf>
              <font>
                <b/>
                <i val="0"/>
              </font>
              <fill>
                <patternFill>
                  <bgColor rgb="FF92D050"/>
                </patternFill>
              </fill>
            </x14:dxf>
          </x14:cfRule>
          <xm:sqref>AW449</xm:sqref>
        </x14:conditionalFormatting>
        <x14:conditionalFormatting xmlns:xm="http://schemas.microsoft.com/office/excel/2006/main">
          <x14:cfRule type="containsText" priority="5646" operator="containsText" id="{263D0626-AE36-46AF-AD91-ED622381E3F6}">
            <xm:f>NOT(ISERROR(SEARCH('Listados Datos'!$P$3,AU449)))</xm:f>
            <xm:f>'Listados Datos'!$P$3</xm:f>
            <x14:dxf>
              <fill>
                <patternFill>
                  <bgColor rgb="FF99CC00"/>
                </patternFill>
              </fill>
            </x14:dxf>
          </x14:cfRule>
          <x14:cfRule type="containsText" priority="5647" operator="containsText" id="{23246C62-D24C-478E-8EAB-77307DB3341F}">
            <xm:f>NOT(ISERROR(SEARCH('Listados Datos'!$P$4,AU449)))</xm:f>
            <xm:f>'Listados Datos'!$P$4</xm:f>
            <x14:dxf>
              <fill>
                <patternFill>
                  <bgColor rgb="FF33CC33"/>
                </patternFill>
              </fill>
            </x14:dxf>
          </x14:cfRule>
          <x14:cfRule type="containsText" priority="5648" operator="containsText" id="{EFDA9AE5-C7E9-4315-84B4-7B2AC68361CD}">
            <xm:f>NOT(ISERROR(SEARCH('Listados Datos'!$P$5,AU449)))</xm:f>
            <xm:f>'Listados Datos'!$P$5</xm:f>
            <x14:dxf>
              <fill>
                <patternFill>
                  <bgColor rgb="FFFFFF00"/>
                </patternFill>
              </fill>
            </x14:dxf>
          </x14:cfRule>
          <x14:cfRule type="containsText" priority="5649" operator="containsText" id="{C328E973-A9CC-4DB4-962C-4D5123117EE7}">
            <xm:f>NOT(ISERROR(SEARCH('Listados Datos'!$P$6,AU449)))</xm:f>
            <xm:f>'Listados Datos'!$P$6</xm:f>
            <x14:dxf>
              <fill>
                <patternFill>
                  <bgColor rgb="FFFFC000"/>
                </patternFill>
              </fill>
            </x14:dxf>
          </x14:cfRule>
          <x14:cfRule type="containsText" priority="5650" operator="containsText" id="{574E52FF-6F74-4ADE-982D-9658AD5553E9}">
            <xm:f>NOT(ISERROR(SEARCH('Listados Datos'!$P$7,AU449)))</xm:f>
            <xm:f>'Listados Datos'!$P$7</xm:f>
            <x14:dxf>
              <fill>
                <patternFill>
                  <bgColor rgb="FFFF0000"/>
                </patternFill>
              </fill>
            </x14:dxf>
          </x14:cfRule>
          <xm:sqref>AU449</xm:sqref>
        </x14:conditionalFormatting>
        <x14:conditionalFormatting xmlns:xm="http://schemas.microsoft.com/office/excel/2006/main">
          <x14:cfRule type="containsText" priority="5506" operator="containsText" id="{EC32E425-684B-454C-AE97-89049F118E00}">
            <xm:f>NOT(ISERROR(SEARCH('Listados Datos'!$T$3,AW459)))</xm:f>
            <xm:f>'Listados Datos'!$T$3</xm:f>
            <x14:dxf>
              <fill>
                <patternFill patternType="solid">
                  <bgColor rgb="FFC00000"/>
                </patternFill>
              </fill>
            </x14:dxf>
          </x14:cfRule>
          <x14:cfRule type="containsText" priority="5507" operator="containsText" id="{02814624-330B-424B-B19A-CAB332D6C185}">
            <xm:f>NOT(ISERROR(SEARCH('Listados Datos'!$T$4,AW459)))</xm:f>
            <xm:f>'Listados Datos'!$T$4</xm:f>
            <x14:dxf>
              <font>
                <b/>
                <i val="0"/>
                <color theme="0"/>
              </font>
              <fill>
                <patternFill>
                  <bgColor rgb="FFE26B0A"/>
                </patternFill>
              </fill>
            </x14:dxf>
          </x14:cfRule>
          <x14:cfRule type="containsText" priority="5508" operator="containsText" id="{53B9BDFB-FEC3-49AD-82D4-941AFB24F233}">
            <xm:f>NOT(ISERROR(SEARCH('Listados Datos'!$T$5,AW459)))</xm:f>
            <xm:f>'Listados Datos'!$T$5</xm:f>
            <x14:dxf>
              <font>
                <b/>
                <i val="0"/>
                <color auto="1"/>
              </font>
              <fill>
                <patternFill>
                  <bgColor rgb="FFFFFF00"/>
                </patternFill>
              </fill>
            </x14:dxf>
          </x14:cfRule>
          <x14:cfRule type="containsText" priority="5509" operator="containsText" id="{6313019B-182C-47FE-8B20-65A3FCCFD087}">
            <xm:f>NOT(ISERROR(SEARCH('Listados Datos'!$T$6,AW459)))</xm:f>
            <xm:f>'Listados Datos'!$T$6</xm:f>
            <x14:dxf>
              <font>
                <b/>
                <i val="0"/>
              </font>
              <fill>
                <patternFill>
                  <bgColor rgb="FF92D050"/>
                </patternFill>
              </fill>
            </x14:dxf>
          </x14:cfRule>
          <xm:sqref>AW459</xm:sqref>
        </x14:conditionalFormatting>
        <x14:conditionalFormatting xmlns:xm="http://schemas.microsoft.com/office/excel/2006/main">
          <x14:cfRule type="containsText" priority="5496" operator="containsText" id="{3DA8C6BB-698F-4506-85F8-82AA41BA4EF6}">
            <xm:f>NOT(ISERROR(SEARCH('Listados Datos'!$P$3,AU459)))</xm:f>
            <xm:f>'Listados Datos'!$P$3</xm:f>
            <x14:dxf>
              <fill>
                <patternFill>
                  <bgColor rgb="FF99CC00"/>
                </patternFill>
              </fill>
            </x14:dxf>
          </x14:cfRule>
          <x14:cfRule type="containsText" priority="5497" operator="containsText" id="{BBA44DCA-B3DD-4526-B57C-AA5DC5E6C42C}">
            <xm:f>NOT(ISERROR(SEARCH('Listados Datos'!$P$4,AU459)))</xm:f>
            <xm:f>'Listados Datos'!$P$4</xm:f>
            <x14:dxf>
              <fill>
                <patternFill>
                  <bgColor rgb="FF33CC33"/>
                </patternFill>
              </fill>
            </x14:dxf>
          </x14:cfRule>
          <x14:cfRule type="containsText" priority="5498" operator="containsText" id="{4FBC8D26-E989-4E35-A323-D9742BD9B74C}">
            <xm:f>NOT(ISERROR(SEARCH('Listados Datos'!$P$5,AU459)))</xm:f>
            <xm:f>'Listados Datos'!$P$5</xm:f>
            <x14:dxf>
              <fill>
                <patternFill>
                  <bgColor rgb="FFFFFF00"/>
                </patternFill>
              </fill>
            </x14:dxf>
          </x14:cfRule>
          <x14:cfRule type="containsText" priority="5499" operator="containsText" id="{A389639D-C1B2-4EBD-B982-D8908294BF39}">
            <xm:f>NOT(ISERROR(SEARCH('Listados Datos'!$P$6,AU459)))</xm:f>
            <xm:f>'Listados Datos'!$P$6</xm:f>
            <x14:dxf>
              <fill>
                <patternFill>
                  <bgColor rgb="FFFFC000"/>
                </patternFill>
              </fill>
            </x14:dxf>
          </x14:cfRule>
          <x14:cfRule type="containsText" priority="5500" operator="containsText" id="{423BE07D-73D0-444C-BE18-455B3367FF08}">
            <xm:f>NOT(ISERROR(SEARCH('Listados Datos'!$P$7,AU459)))</xm:f>
            <xm:f>'Listados Datos'!$P$7</xm:f>
            <x14:dxf>
              <fill>
                <patternFill>
                  <bgColor rgb="FFFF0000"/>
                </patternFill>
              </fill>
            </x14:dxf>
          </x14:cfRule>
          <xm:sqref>AU459</xm:sqref>
        </x14:conditionalFormatting>
        <x14:conditionalFormatting xmlns:xm="http://schemas.microsoft.com/office/excel/2006/main">
          <x14:cfRule type="containsText" priority="5628" operator="containsText" id="{3EACC460-489C-4F6B-8D4C-B20EB05DE43A}">
            <xm:f>NOT(ISERROR(SEARCH('Listados Datos'!$T$3,AE450)))</xm:f>
            <xm:f>'Listados Datos'!$T$3</xm:f>
            <x14:dxf>
              <fill>
                <patternFill patternType="solid">
                  <bgColor rgb="FFC00000"/>
                </patternFill>
              </fill>
            </x14:dxf>
          </x14:cfRule>
          <x14:cfRule type="containsText" priority="5629" operator="containsText" id="{0B692958-4BAB-429A-AA8C-47333B5FEC21}">
            <xm:f>NOT(ISERROR(SEARCH('Listados Datos'!$T$4,AE450)))</xm:f>
            <xm:f>'Listados Datos'!$T$4</xm:f>
            <x14:dxf>
              <font>
                <b/>
                <i val="0"/>
                <color theme="0"/>
              </font>
              <fill>
                <patternFill>
                  <bgColor rgb="FFE26B0A"/>
                </patternFill>
              </fill>
            </x14:dxf>
          </x14:cfRule>
          <x14:cfRule type="containsText" priority="5630" operator="containsText" id="{963CDA0A-4A58-45ED-903B-F7BE2EFC3DB1}">
            <xm:f>NOT(ISERROR(SEARCH('Listados Datos'!$T$5,AE450)))</xm:f>
            <xm:f>'Listados Datos'!$T$5</xm:f>
            <x14:dxf>
              <font>
                <b/>
                <i val="0"/>
                <color auto="1"/>
              </font>
              <fill>
                <patternFill>
                  <bgColor rgb="FFFFFF00"/>
                </patternFill>
              </fill>
            </x14:dxf>
          </x14:cfRule>
          <x14:cfRule type="containsText" priority="5631" operator="containsText" id="{F094AC45-DB6E-4C77-BF6D-84ECAD7F1A74}">
            <xm:f>NOT(ISERROR(SEARCH('Listados Datos'!$T$6,AE450)))</xm:f>
            <xm:f>'Listados Datos'!$T$6</xm:f>
            <x14:dxf>
              <font>
                <b/>
                <i val="0"/>
              </font>
              <fill>
                <patternFill>
                  <bgColor rgb="FF92D050"/>
                </patternFill>
              </fill>
            </x14:dxf>
          </x14:cfRule>
          <xm:sqref>AE450:AF451</xm:sqref>
        </x14:conditionalFormatting>
        <x14:conditionalFormatting xmlns:xm="http://schemas.microsoft.com/office/excel/2006/main">
          <x14:cfRule type="containsText" priority="5624" operator="containsText" id="{ED3B9525-C138-4C0D-B60C-883128973295}">
            <xm:f>NOT(ISERROR(SEARCH('Listados Datos'!$T$3,AA450)))</xm:f>
            <xm:f>'Listados Datos'!$T$3</xm:f>
            <x14:dxf>
              <fill>
                <patternFill patternType="solid">
                  <bgColor rgb="FFC00000"/>
                </patternFill>
              </fill>
            </x14:dxf>
          </x14:cfRule>
          <x14:cfRule type="containsText" priority="5625" operator="containsText" id="{ADD6AE7F-C938-4820-B2C0-CD8FEB4E82ED}">
            <xm:f>NOT(ISERROR(SEARCH('Listados Datos'!$T$4,AA450)))</xm:f>
            <xm:f>'Listados Datos'!$T$4</xm:f>
            <x14:dxf>
              <font>
                <b/>
                <i val="0"/>
                <color theme="0"/>
              </font>
              <fill>
                <patternFill>
                  <bgColor rgb="FFE26B0A"/>
                </patternFill>
              </fill>
            </x14:dxf>
          </x14:cfRule>
          <x14:cfRule type="containsText" priority="5626" operator="containsText" id="{ACD21BB9-A6C7-48C6-81EC-36FACFA3F06D}">
            <xm:f>NOT(ISERROR(SEARCH('Listados Datos'!$T$5,AA450)))</xm:f>
            <xm:f>'Listados Datos'!$T$5</xm:f>
            <x14:dxf>
              <font>
                <b/>
                <i val="0"/>
                <color auto="1"/>
              </font>
              <fill>
                <patternFill>
                  <bgColor rgb="FFFFFF00"/>
                </patternFill>
              </fill>
            </x14:dxf>
          </x14:cfRule>
          <x14:cfRule type="containsText" priority="5627" operator="containsText" id="{1E63A346-CAD2-478D-885C-A8249F329B45}">
            <xm:f>NOT(ISERROR(SEARCH('Listados Datos'!$T$6,AA450)))</xm:f>
            <xm:f>'Listados Datos'!$T$6</xm:f>
            <x14:dxf>
              <font>
                <b/>
                <i val="0"/>
              </font>
              <fill>
                <patternFill>
                  <bgColor rgb="FF92D050"/>
                </patternFill>
              </fill>
            </x14:dxf>
          </x14:cfRule>
          <xm:sqref>AA450:AA451</xm:sqref>
        </x14:conditionalFormatting>
        <x14:conditionalFormatting xmlns:xm="http://schemas.microsoft.com/office/excel/2006/main">
          <x14:cfRule type="containsText" priority="5614" operator="containsText" id="{07EBFBB1-F8A5-4CFA-8A05-470E44DD00F8}">
            <xm:f>NOT(ISERROR(SEARCH('Listados Datos'!$P$3,Y450)))</xm:f>
            <xm:f>'Listados Datos'!$P$3</xm:f>
            <x14:dxf>
              <fill>
                <patternFill>
                  <bgColor rgb="FF99CC00"/>
                </patternFill>
              </fill>
            </x14:dxf>
          </x14:cfRule>
          <x14:cfRule type="containsText" priority="5615" operator="containsText" id="{4F9AAD51-9F08-43A6-ADAF-53D63B430F7F}">
            <xm:f>NOT(ISERROR(SEARCH('Listados Datos'!$P$4,Y450)))</xm:f>
            <xm:f>'Listados Datos'!$P$4</xm:f>
            <x14:dxf>
              <fill>
                <patternFill>
                  <bgColor rgb="FF33CC33"/>
                </patternFill>
              </fill>
            </x14:dxf>
          </x14:cfRule>
          <x14:cfRule type="containsText" priority="5616" operator="containsText" id="{2BC6FBD4-C14F-44CA-BF47-DBC3030627FB}">
            <xm:f>NOT(ISERROR(SEARCH('Listados Datos'!$P$5,Y450)))</xm:f>
            <xm:f>'Listados Datos'!$P$5</xm:f>
            <x14:dxf>
              <fill>
                <patternFill>
                  <bgColor rgb="FFFFFF00"/>
                </patternFill>
              </fill>
            </x14:dxf>
          </x14:cfRule>
          <x14:cfRule type="containsText" priority="5617" operator="containsText" id="{62CF71C5-D07A-470C-986F-FD6FC50659D8}">
            <xm:f>NOT(ISERROR(SEARCH('Listados Datos'!$P$6,Y450)))</xm:f>
            <xm:f>'Listados Datos'!$P$6</xm:f>
            <x14:dxf>
              <fill>
                <patternFill>
                  <bgColor rgb="FFFFC000"/>
                </patternFill>
              </fill>
            </x14:dxf>
          </x14:cfRule>
          <x14:cfRule type="containsText" priority="5618" operator="containsText" id="{FF53D5CD-50ED-43C2-9501-194D1C423DE6}">
            <xm:f>NOT(ISERROR(SEARCH('Listados Datos'!$P$7,Y450)))</xm:f>
            <xm:f>'Listados Datos'!$P$7</xm:f>
            <x14:dxf>
              <fill>
                <patternFill>
                  <bgColor rgb="FFFF0000"/>
                </patternFill>
              </fill>
            </x14:dxf>
          </x14:cfRule>
          <xm:sqref>Y450:Y451</xm:sqref>
        </x14:conditionalFormatting>
        <x14:conditionalFormatting xmlns:xm="http://schemas.microsoft.com/office/excel/2006/main">
          <x14:cfRule type="containsText" priority="5464" operator="containsText" id="{E9837507-6EA9-434D-A953-11F4858B07CF}">
            <xm:f>NOT(ISERROR(SEARCH('Listados Datos'!$T$3,AW456)))</xm:f>
            <xm:f>'Listados Datos'!$T$3</xm:f>
            <x14:dxf>
              <fill>
                <patternFill patternType="solid">
                  <bgColor rgb="FFC00000"/>
                </patternFill>
              </fill>
            </x14:dxf>
          </x14:cfRule>
          <x14:cfRule type="containsText" priority="5465" operator="containsText" id="{0AB69CAF-AF4F-4253-8EF5-1BFD6805B61F}">
            <xm:f>NOT(ISERROR(SEARCH('Listados Datos'!$T$4,AW456)))</xm:f>
            <xm:f>'Listados Datos'!$T$4</xm:f>
            <x14:dxf>
              <font>
                <b/>
                <i val="0"/>
                <color theme="0"/>
              </font>
              <fill>
                <patternFill>
                  <bgColor rgb="FFE26B0A"/>
                </patternFill>
              </fill>
            </x14:dxf>
          </x14:cfRule>
          <x14:cfRule type="containsText" priority="5466" operator="containsText" id="{E7E34185-4A6A-4B30-8D5A-B536B91980CF}">
            <xm:f>NOT(ISERROR(SEARCH('Listados Datos'!$T$5,AW456)))</xm:f>
            <xm:f>'Listados Datos'!$T$5</xm:f>
            <x14:dxf>
              <font>
                <b/>
                <i val="0"/>
                <color auto="1"/>
              </font>
              <fill>
                <patternFill>
                  <bgColor rgb="FFFFFF00"/>
                </patternFill>
              </fill>
            </x14:dxf>
          </x14:cfRule>
          <x14:cfRule type="containsText" priority="5467" operator="containsText" id="{F8AB8EAF-B843-4B87-998B-29EABC7EAC7D}">
            <xm:f>NOT(ISERROR(SEARCH('Listados Datos'!$T$6,AW456)))</xm:f>
            <xm:f>'Listados Datos'!$T$6</xm:f>
            <x14:dxf>
              <font>
                <b/>
                <i val="0"/>
              </font>
              <fill>
                <patternFill>
                  <bgColor rgb="FF92D050"/>
                </patternFill>
              </fill>
            </x14:dxf>
          </x14:cfRule>
          <xm:sqref>AW456</xm:sqref>
        </x14:conditionalFormatting>
        <x14:conditionalFormatting xmlns:xm="http://schemas.microsoft.com/office/excel/2006/main">
          <x14:cfRule type="containsText" priority="5454" operator="containsText" id="{CC393180-249D-4F8C-AB17-2A115CF2952B}">
            <xm:f>NOT(ISERROR(SEARCH('Listados Datos'!$P$3,AU456)))</xm:f>
            <xm:f>'Listados Datos'!$P$3</xm:f>
            <x14:dxf>
              <fill>
                <patternFill>
                  <bgColor rgb="FF99CC00"/>
                </patternFill>
              </fill>
            </x14:dxf>
          </x14:cfRule>
          <x14:cfRule type="containsText" priority="5455" operator="containsText" id="{482FE9D2-0F4E-46EF-B0C4-9601A92CA71F}">
            <xm:f>NOT(ISERROR(SEARCH('Listados Datos'!$P$4,AU456)))</xm:f>
            <xm:f>'Listados Datos'!$P$4</xm:f>
            <x14:dxf>
              <fill>
                <patternFill>
                  <bgColor rgb="FF33CC33"/>
                </patternFill>
              </fill>
            </x14:dxf>
          </x14:cfRule>
          <x14:cfRule type="containsText" priority="5456" operator="containsText" id="{4A17E098-26F8-4875-ABEB-35FB0D4B1B2E}">
            <xm:f>NOT(ISERROR(SEARCH('Listados Datos'!$P$5,AU456)))</xm:f>
            <xm:f>'Listados Datos'!$P$5</xm:f>
            <x14:dxf>
              <fill>
                <patternFill>
                  <bgColor rgb="FFFFFF00"/>
                </patternFill>
              </fill>
            </x14:dxf>
          </x14:cfRule>
          <x14:cfRule type="containsText" priority="5457" operator="containsText" id="{6F8DBA27-C03D-478C-A0B6-9E1A05751509}">
            <xm:f>NOT(ISERROR(SEARCH('Listados Datos'!$P$6,AU456)))</xm:f>
            <xm:f>'Listados Datos'!$P$6</xm:f>
            <x14:dxf>
              <fill>
                <patternFill>
                  <bgColor rgb="FFFFC000"/>
                </patternFill>
              </fill>
            </x14:dxf>
          </x14:cfRule>
          <x14:cfRule type="containsText" priority="5458" operator="containsText" id="{9E9CCC15-759D-417F-8AF9-05110F9785E3}">
            <xm:f>NOT(ISERROR(SEARCH('Listados Datos'!$P$7,AU456)))</xm:f>
            <xm:f>'Listados Datos'!$P$7</xm:f>
            <x14:dxf>
              <fill>
                <patternFill>
                  <bgColor rgb="FFFF0000"/>
                </patternFill>
              </fill>
            </x14:dxf>
          </x14:cfRule>
          <xm:sqref>AU456</xm:sqref>
        </x14:conditionalFormatting>
        <x14:conditionalFormatting xmlns:xm="http://schemas.microsoft.com/office/excel/2006/main">
          <x14:cfRule type="containsText" priority="5586" operator="containsText" id="{87A9B81F-D9F6-48D2-B689-CE6779812ADD}">
            <xm:f>NOT(ISERROR(SEARCH('Listados Datos'!$T$3,AW451)))</xm:f>
            <xm:f>'Listados Datos'!$T$3</xm:f>
            <x14:dxf>
              <fill>
                <patternFill patternType="solid">
                  <bgColor rgb="FFC00000"/>
                </patternFill>
              </fill>
            </x14:dxf>
          </x14:cfRule>
          <x14:cfRule type="containsText" priority="5587" operator="containsText" id="{37F5AADF-8B8B-470B-86C3-A189A1A01592}">
            <xm:f>NOT(ISERROR(SEARCH('Listados Datos'!$T$4,AW451)))</xm:f>
            <xm:f>'Listados Datos'!$T$4</xm:f>
            <x14:dxf>
              <font>
                <b/>
                <i val="0"/>
                <color theme="0"/>
              </font>
              <fill>
                <patternFill>
                  <bgColor rgb="FFE26B0A"/>
                </patternFill>
              </fill>
            </x14:dxf>
          </x14:cfRule>
          <x14:cfRule type="containsText" priority="5588" operator="containsText" id="{8B3AEB2C-6FBE-4D57-B251-0A31DDC6E2CD}">
            <xm:f>NOT(ISERROR(SEARCH('Listados Datos'!$T$5,AW451)))</xm:f>
            <xm:f>'Listados Datos'!$T$5</xm:f>
            <x14:dxf>
              <font>
                <b/>
                <i val="0"/>
                <color auto="1"/>
              </font>
              <fill>
                <patternFill>
                  <bgColor rgb="FFFFFF00"/>
                </patternFill>
              </fill>
            </x14:dxf>
          </x14:cfRule>
          <x14:cfRule type="containsText" priority="5589" operator="containsText" id="{6C7A90DE-920C-4DCA-92DF-27109CABED13}">
            <xm:f>NOT(ISERROR(SEARCH('Listados Datos'!$T$6,AW451)))</xm:f>
            <xm:f>'Listados Datos'!$T$6</xm:f>
            <x14:dxf>
              <font>
                <b/>
                <i val="0"/>
              </font>
              <fill>
                <patternFill>
                  <bgColor rgb="FF92D050"/>
                </patternFill>
              </fill>
            </x14:dxf>
          </x14:cfRule>
          <xm:sqref>AW451</xm:sqref>
        </x14:conditionalFormatting>
        <x14:conditionalFormatting xmlns:xm="http://schemas.microsoft.com/office/excel/2006/main">
          <x14:cfRule type="containsText" priority="5576" operator="containsText" id="{2C806E35-0C0A-47C9-A9BB-87CDF3706A52}">
            <xm:f>NOT(ISERROR(SEARCH('Listados Datos'!$P$3,AU451)))</xm:f>
            <xm:f>'Listados Datos'!$P$3</xm:f>
            <x14:dxf>
              <fill>
                <patternFill>
                  <bgColor rgb="FF99CC00"/>
                </patternFill>
              </fill>
            </x14:dxf>
          </x14:cfRule>
          <x14:cfRule type="containsText" priority="5577" operator="containsText" id="{2DC39107-1E8B-498D-923D-E1DF8356A9F8}">
            <xm:f>NOT(ISERROR(SEARCH('Listados Datos'!$P$4,AU451)))</xm:f>
            <xm:f>'Listados Datos'!$P$4</xm:f>
            <x14:dxf>
              <fill>
                <patternFill>
                  <bgColor rgb="FF33CC33"/>
                </patternFill>
              </fill>
            </x14:dxf>
          </x14:cfRule>
          <x14:cfRule type="containsText" priority="5578" operator="containsText" id="{D2F55FE4-4D95-46D3-9AD7-40976921AF0E}">
            <xm:f>NOT(ISERROR(SEARCH('Listados Datos'!$P$5,AU451)))</xm:f>
            <xm:f>'Listados Datos'!$P$5</xm:f>
            <x14:dxf>
              <fill>
                <patternFill>
                  <bgColor rgb="FFFFFF00"/>
                </patternFill>
              </fill>
            </x14:dxf>
          </x14:cfRule>
          <x14:cfRule type="containsText" priority="5579" operator="containsText" id="{DCA33FB5-EC2E-4F44-8AC0-568C5E9DB003}">
            <xm:f>NOT(ISERROR(SEARCH('Listados Datos'!$P$6,AU451)))</xm:f>
            <xm:f>'Listados Datos'!$P$6</xm:f>
            <x14:dxf>
              <fill>
                <patternFill>
                  <bgColor rgb="FFFFC000"/>
                </patternFill>
              </fill>
            </x14:dxf>
          </x14:cfRule>
          <x14:cfRule type="containsText" priority="5580" operator="containsText" id="{52DF37CD-182F-42FB-A82B-36DD5E0F48CD}">
            <xm:f>NOT(ISERROR(SEARCH('Listados Datos'!$P$7,AU451)))</xm:f>
            <xm:f>'Listados Datos'!$P$7</xm:f>
            <x14:dxf>
              <fill>
                <patternFill>
                  <bgColor rgb="FFFF0000"/>
                </patternFill>
              </fill>
            </x14:dxf>
          </x14:cfRule>
          <xm:sqref>AU451</xm:sqref>
        </x14:conditionalFormatting>
        <x14:conditionalFormatting xmlns:xm="http://schemas.microsoft.com/office/excel/2006/main">
          <x14:cfRule type="containsText" priority="5572" operator="containsText" id="{744650B8-3C13-4B7E-8EBB-7CAFD6E44449}">
            <xm:f>NOT(ISERROR(SEARCH('Listados Datos'!$T$3,AE454)))</xm:f>
            <xm:f>'Listados Datos'!$T$3</xm:f>
            <x14:dxf>
              <fill>
                <patternFill patternType="solid">
                  <bgColor rgb="FFC00000"/>
                </patternFill>
              </fill>
            </x14:dxf>
          </x14:cfRule>
          <x14:cfRule type="containsText" priority="5573" operator="containsText" id="{BF52B21B-D250-4954-9A80-4D514B2B607D}">
            <xm:f>NOT(ISERROR(SEARCH('Listados Datos'!$T$4,AE454)))</xm:f>
            <xm:f>'Listados Datos'!$T$4</xm:f>
            <x14:dxf>
              <font>
                <b/>
                <i val="0"/>
                <color theme="0"/>
              </font>
              <fill>
                <patternFill>
                  <bgColor rgb="FFE26B0A"/>
                </patternFill>
              </fill>
            </x14:dxf>
          </x14:cfRule>
          <x14:cfRule type="containsText" priority="5574" operator="containsText" id="{480F55B3-E12B-4C13-98B2-25B210A4578D}">
            <xm:f>NOT(ISERROR(SEARCH('Listados Datos'!$T$5,AE454)))</xm:f>
            <xm:f>'Listados Datos'!$T$5</xm:f>
            <x14:dxf>
              <font>
                <b/>
                <i val="0"/>
                <color auto="1"/>
              </font>
              <fill>
                <patternFill>
                  <bgColor rgb="FFFFFF00"/>
                </patternFill>
              </fill>
            </x14:dxf>
          </x14:cfRule>
          <x14:cfRule type="containsText" priority="5575" operator="containsText" id="{30723044-524B-402D-8BC9-1FA7BB5F1C7D}">
            <xm:f>NOT(ISERROR(SEARCH('Listados Datos'!$T$6,AE454)))</xm:f>
            <xm:f>'Listados Datos'!$T$6</xm:f>
            <x14:dxf>
              <font>
                <b/>
                <i val="0"/>
              </font>
              <fill>
                <patternFill>
                  <bgColor rgb="FF92D050"/>
                </patternFill>
              </fill>
            </x14:dxf>
          </x14:cfRule>
          <xm:sqref>AE454:AF455 AE459:AF459</xm:sqref>
        </x14:conditionalFormatting>
        <x14:conditionalFormatting xmlns:xm="http://schemas.microsoft.com/office/excel/2006/main">
          <x14:cfRule type="containsText" priority="5568" operator="containsText" id="{5C52045E-5A46-4AD0-9603-93557EC841D4}">
            <xm:f>NOT(ISERROR(SEARCH('Listados Datos'!$T$3,AA454)))</xm:f>
            <xm:f>'Listados Datos'!$T$3</xm:f>
            <x14:dxf>
              <fill>
                <patternFill patternType="solid">
                  <bgColor rgb="FFC00000"/>
                </patternFill>
              </fill>
            </x14:dxf>
          </x14:cfRule>
          <x14:cfRule type="containsText" priority="5569" operator="containsText" id="{CC7DC99B-BD5B-41EC-89ED-0AFB7A147893}">
            <xm:f>NOT(ISERROR(SEARCH('Listados Datos'!$T$4,AA454)))</xm:f>
            <xm:f>'Listados Datos'!$T$4</xm:f>
            <x14:dxf>
              <font>
                <b/>
                <i val="0"/>
                <color theme="0"/>
              </font>
              <fill>
                <patternFill>
                  <bgColor rgb="FFE26B0A"/>
                </patternFill>
              </fill>
            </x14:dxf>
          </x14:cfRule>
          <x14:cfRule type="containsText" priority="5570" operator="containsText" id="{06FC7253-8DAA-4659-84E3-F43150C9E885}">
            <xm:f>NOT(ISERROR(SEARCH('Listados Datos'!$T$5,AA454)))</xm:f>
            <xm:f>'Listados Datos'!$T$5</xm:f>
            <x14:dxf>
              <font>
                <b/>
                <i val="0"/>
                <color auto="1"/>
              </font>
              <fill>
                <patternFill>
                  <bgColor rgb="FFFFFF00"/>
                </patternFill>
              </fill>
            </x14:dxf>
          </x14:cfRule>
          <x14:cfRule type="containsText" priority="5571" operator="containsText" id="{26AFD33A-280D-427B-9DCF-5DC3D0FF78C6}">
            <xm:f>NOT(ISERROR(SEARCH('Listados Datos'!$T$6,AA454)))</xm:f>
            <xm:f>'Listados Datos'!$T$6</xm:f>
            <x14:dxf>
              <font>
                <b/>
                <i val="0"/>
              </font>
              <fill>
                <patternFill>
                  <bgColor rgb="FF92D050"/>
                </patternFill>
              </fill>
            </x14:dxf>
          </x14:cfRule>
          <xm:sqref>AA454:AA455</xm:sqref>
        </x14:conditionalFormatting>
        <x14:conditionalFormatting xmlns:xm="http://schemas.microsoft.com/office/excel/2006/main">
          <x14:cfRule type="containsText" priority="5558" operator="containsText" id="{922BB7C3-3474-43D2-8B16-576E6409F852}">
            <xm:f>NOT(ISERROR(SEARCH('Listados Datos'!$P$3,Y454)))</xm:f>
            <xm:f>'Listados Datos'!$P$3</xm:f>
            <x14:dxf>
              <fill>
                <patternFill>
                  <bgColor rgb="FF99CC00"/>
                </patternFill>
              </fill>
            </x14:dxf>
          </x14:cfRule>
          <x14:cfRule type="containsText" priority="5559" operator="containsText" id="{5010326D-2552-4EE9-AC72-F03D2153C50C}">
            <xm:f>NOT(ISERROR(SEARCH('Listados Datos'!$P$4,Y454)))</xm:f>
            <xm:f>'Listados Datos'!$P$4</xm:f>
            <x14:dxf>
              <fill>
                <patternFill>
                  <bgColor rgb="FF33CC33"/>
                </patternFill>
              </fill>
            </x14:dxf>
          </x14:cfRule>
          <x14:cfRule type="containsText" priority="5560" operator="containsText" id="{E9FA1135-A7CB-47C4-9DFD-DAD3EB5DF63C}">
            <xm:f>NOT(ISERROR(SEARCH('Listados Datos'!$P$5,Y454)))</xm:f>
            <xm:f>'Listados Datos'!$P$5</xm:f>
            <x14:dxf>
              <fill>
                <patternFill>
                  <bgColor rgb="FFFFFF00"/>
                </patternFill>
              </fill>
            </x14:dxf>
          </x14:cfRule>
          <x14:cfRule type="containsText" priority="5561" operator="containsText" id="{EDF05C6B-2A23-4E06-8BE8-1E43C483E69A}">
            <xm:f>NOT(ISERROR(SEARCH('Listados Datos'!$P$6,Y454)))</xm:f>
            <xm:f>'Listados Datos'!$P$6</xm:f>
            <x14:dxf>
              <fill>
                <patternFill>
                  <bgColor rgb="FFFFC000"/>
                </patternFill>
              </fill>
            </x14:dxf>
          </x14:cfRule>
          <x14:cfRule type="containsText" priority="5562" operator="containsText" id="{2703912A-7BA2-4993-B361-6B8450780193}">
            <xm:f>NOT(ISERROR(SEARCH('Listados Datos'!$P$7,Y454)))</xm:f>
            <xm:f>'Listados Datos'!$P$7</xm:f>
            <x14:dxf>
              <fill>
                <patternFill>
                  <bgColor rgb="FFFF0000"/>
                </patternFill>
              </fill>
            </x14:dxf>
          </x14:cfRule>
          <xm:sqref>Y454:Y455</xm:sqref>
        </x14:conditionalFormatting>
        <x14:conditionalFormatting xmlns:xm="http://schemas.microsoft.com/office/excel/2006/main">
          <x14:cfRule type="containsText" priority="5534" operator="containsText" id="{417709A2-533D-498B-AB69-15DA1898C12E}">
            <xm:f>NOT(ISERROR(SEARCH('Listados Datos'!$T$3,AW454)))</xm:f>
            <xm:f>'Listados Datos'!$T$3</xm:f>
            <x14:dxf>
              <fill>
                <patternFill patternType="solid">
                  <bgColor rgb="FFC00000"/>
                </patternFill>
              </fill>
            </x14:dxf>
          </x14:cfRule>
          <x14:cfRule type="containsText" priority="5535" operator="containsText" id="{C935311C-C236-460E-B151-4B7BC4290B84}">
            <xm:f>NOT(ISERROR(SEARCH('Listados Datos'!$T$4,AW454)))</xm:f>
            <xm:f>'Listados Datos'!$T$4</xm:f>
            <x14:dxf>
              <font>
                <b/>
                <i val="0"/>
                <color theme="0"/>
              </font>
              <fill>
                <patternFill>
                  <bgColor rgb="FFE26B0A"/>
                </patternFill>
              </fill>
            </x14:dxf>
          </x14:cfRule>
          <x14:cfRule type="containsText" priority="5536" operator="containsText" id="{AF3B4B11-3172-427F-983A-7BCDDC944DF3}">
            <xm:f>NOT(ISERROR(SEARCH('Listados Datos'!$T$5,AW454)))</xm:f>
            <xm:f>'Listados Datos'!$T$5</xm:f>
            <x14:dxf>
              <font>
                <b/>
                <i val="0"/>
                <color auto="1"/>
              </font>
              <fill>
                <patternFill>
                  <bgColor rgb="FFFFFF00"/>
                </patternFill>
              </fill>
            </x14:dxf>
          </x14:cfRule>
          <x14:cfRule type="containsText" priority="5537" operator="containsText" id="{E3CEE41B-9AB9-4844-ABB8-DEAFB728E858}">
            <xm:f>NOT(ISERROR(SEARCH('Listados Datos'!$T$6,AW454)))</xm:f>
            <xm:f>'Listados Datos'!$T$6</xm:f>
            <x14:dxf>
              <font>
                <b/>
                <i val="0"/>
              </font>
              <fill>
                <patternFill>
                  <bgColor rgb="FF92D050"/>
                </patternFill>
              </fill>
            </x14:dxf>
          </x14:cfRule>
          <xm:sqref>AW454</xm:sqref>
        </x14:conditionalFormatting>
        <x14:conditionalFormatting xmlns:xm="http://schemas.microsoft.com/office/excel/2006/main">
          <x14:cfRule type="containsText" priority="5524" operator="containsText" id="{D9E189BE-977E-438E-8398-B4566D3118FD}">
            <xm:f>NOT(ISERROR(SEARCH('Listados Datos'!$P$3,AU454)))</xm:f>
            <xm:f>'Listados Datos'!$P$3</xm:f>
            <x14:dxf>
              <fill>
                <patternFill>
                  <bgColor rgb="FF99CC00"/>
                </patternFill>
              </fill>
            </x14:dxf>
          </x14:cfRule>
          <x14:cfRule type="containsText" priority="5525" operator="containsText" id="{7B62F3F5-60A1-425A-BFFB-6D5D1CE8329E}">
            <xm:f>NOT(ISERROR(SEARCH('Listados Datos'!$P$4,AU454)))</xm:f>
            <xm:f>'Listados Datos'!$P$4</xm:f>
            <x14:dxf>
              <fill>
                <patternFill>
                  <bgColor rgb="FF33CC33"/>
                </patternFill>
              </fill>
            </x14:dxf>
          </x14:cfRule>
          <x14:cfRule type="containsText" priority="5526" operator="containsText" id="{F8D0C19F-BE3B-40B7-9A59-EC34A59C9ECE}">
            <xm:f>NOT(ISERROR(SEARCH('Listados Datos'!$P$5,AU454)))</xm:f>
            <xm:f>'Listados Datos'!$P$5</xm:f>
            <x14:dxf>
              <fill>
                <patternFill>
                  <bgColor rgb="FFFFFF00"/>
                </patternFill>
              </fill>
            </x14:dxf>
          </x14:cfRule>
          <x14:cfRule type="containsText" priority="5527" operator="containsText" id="{BE43F89F-3F14-40B8-994B-092F3AD6B529}">
            <xm:f>NOT(ISERROR(SEARCH('Listados Datos'!$P$6,AU454)))</xm:f>
            <xm:f>'Listados Datos'!$P$6</xm:f>
            <x14:dxf>
              <fill>
                <patternFill>
                  <bgColor rgb="FFFFC000"/>
                </patternFill>
              </fill>
            </x14:dxf>
          </x14:cfRule>
          <x14:cfRule type="containsText" priority="5528" operator="containsText" id="{6C5882A4-8750-4614-BF20-49C95FC8CDCA}">
            <xm:f>NOT(ISERROR(SEARCH('Listados Datos'!$P$7,AU454)))</xm:f>
            <xm:f>'Listados Datos'!$P$7</xm:f>
            <x14:dxf>
              <fill>
                <patternFill>
                  <bgColor rgb="FFFF0000"/>
                </patternFill>
              </fill>
            </x14:dxf>
          </x14:cfRule>
          <xm:sqref>AU454</xm:sqref>
        </x14:conditionalFormatting>
        <x14:conditionalFormatting xmlns:xm="http://schemas.microsoft.com/office/excel/2006/main">
          <x14:cfRule type="containsText" priority="5520" operator="containsText" id="{E94281E1-789F-4B95-B2D3-13709B89C9CC}">
            <xm:f>NOT(ISERROR(SEARCH('Listados Datos'!$T$3,AW455)))</xm:f>
            <xm:f>'Listados Datos'!$T$3</xm:f>
            <x14:dxf>
              <fill>
                <patternFill patternType="solid">
                  <bgColor rgb="FFC00000"/>
                </patternFill>
              </fill>
            </x14:dxf>
          </x14:cfRule>
          <x14:cfRule type="containsText" priority="5521" operator="containsText" id="{69468A67-35DB-4EF9-8974-BFF892AA2B88}">
            <xm:f>NOT(ISERROR(SEARCH('Listados Datos'!$T$4,AW455)))</xm:f>
            <xm:f>'Listados Datos'!$T$4</xm:f>
            <x14:dxf>
              <font>
                <b/>
                <i val="0"/>
                <color theme="0"/>
              </font>
              <fill>
                <patternFill>
                  <bgColor rgb="FFE26B0A"/>
                </patternFill>
              </fill>
            </x14:dxf>
          </x14:cfRule>
          <x14:cfRule type="containsText" priority="5522" operator="containsText" id="{7EB53B2A-C227-4840-AF72-0222137AC8F2}">
            <xm:f>NOT(ISERROR(SEARCH('Listados Datos'!$T$5,AW455)))</xm:f>
            <xm:f>'Listados Datos'!$T$5</xm:f>
            <x14:dxf>
              <font>
                <b/>
                <i val="0"/>
                <color auto="1"/>
              </font>
              <fill>
                <patternFill>
                  <bgColor rgb="FFFFFF00"/>
                </patternFill>
              </fill>
            </x14:dxf>
          </x14:cfRule>
          <x14:cfRule type="containsText" priority="5523" operator="containsText" id="{4F4C1238-7499-46CC-A71E-9984FAAD70A7}">
            <xm:f>NOT(ISERROR(SEARCH('Listados Datos'!$T$6,AW455)))</xm:f>
            <xm:f>'Listados Datos'!$T$6</xm:f>
            <x14:dxf>
              <font>
                <b/>
                <i val="0"/>
              </font>
              <fill>
                <patternFill>
                  <bgColor rgb="FF92D050"/>
                </patternFill>
              </fill>
            </x14:dxf>
          </x14:cfRule>
          <xm:sqref>AW455</xm:sqref>
        </x14:conditionalFormatting>
        <x14:conditionalFormatting xmlns:xm="http://schemas.microsoft.com/office/excel/2006/main">
          <x14:cfRule type="containsText" priority="5510" operator="containsText" id="{BACE5C4A-BD9F-4224-AD0F-99E6BBD99E3F}">
            <xm:f>NOT(ISERROR(SEARCH('Listados Datos'!$P$3,AU455)))</xm:f>
            <xm:f>'Listados Datos'!$P$3</xm:f>
            <x14:dxf>
              <fill>
                <patternFill>
                  <bgColor rgb="FF99CC00"/>
                </patternFill>
              </fill>
            </x14:dxf>
          </x14:cfRule>
          <x14:cfRule type="containsText" priority="5511" operator="containsText" id="{FB644EEB-F2BE-43A0-AB3E-C5F3C877FDE8}">
            <xm:f>NOT(ISERROR(SEARCH('Listados Datos'!$P$4,AU455)))</xm:f>
            <xm:f>'Listados Datos'!$P$4</xm:f>
            <x14:dxf>
              <fill>
                <patternFill>
                  <bgColor rgb="FF33CC33"/>
                </patternFill>
              </fill>
            </x14:dxf>
          </x14:cfRule>
          <x14:cfRule type="containsText" priority="5512" operator="containsText" id="{F4636E00-3FF3-4F02-BBB4-19371B5FFAC2}">
            <xm:f>NOT(ISERROR(SEARCH('Listados Datos'!$P$5,AU455)))</xm:f>
            <xm:f>'Listados Datos'!$P$5</xm:f>
            <x14:dxf>
              <fill>
                <patternFill>
                  <bgColor rgb="FFFFFF00"/>
                </patternFill>
              </fill>
            </x14:dxf>
          </x14:cfRule>
          <x14:cfRule type="containsText" priority="5513" operator="containsText" id="{4E2F5F1B-52C4-4C9F-A6FC-2CA832E4746A}">
            <xm:f>NOT(ISERROR(SEARCH('Listados Datos'!$P$6,AU455)))</xm:f>
            <xm:f>'Listados Datos'!$P$6</xm:f>
            <x14:dxf>
              <fill>
                <patternFill>
                  <bgColor rgb="FFFFC000"/>
                </patternFill>
              </fill>
            </x14:dxf>
          </x14:cfRule>
          <x14:cfRule type="containsText" priority="5514" operator="containsText" id="{91E2927F-DC7B-4759-83A0-F478ECB7CFEC}">
            <xm:f>NOT(ISERROR(SEARCH('Listados Datos'!$P$7,AU455)))</xm:f>
            <xm:f>'Listados Datos'!$P$7</xm:f>
            <x14:dxf>
              <fill>
                <patternFill>
                  <bgColor rgb="FFFF0000"/>
                </patternFill>
              </fill>
            </x14:dxf>
          </x14:cfRule>
          <xm:sqref>AU455</xm:sqref>
        </x14:conditionalFormatting>
        <x14:conditionalFormatting xmlns:xm="http://schemas.microsoft.com/office/excel/2006/main">
          <x14:cfRule type="containsText" priority="5370" operator="containsText" id="{8822CD46-3F7A-4F0E-B204-38A572FF3CE3}">
            <xm:f>NOT(ISERROR(SEARCH('Listados Datos'!$T$3,AW465)))</xm:f>
            <xm:f>'Listados Datos'!$T$3</xm:f>
            <x14:dxf>
              <fill>
                <patternFill patternType="solid">
                  <bgColor rgb="FFC00000"/>
                </patternFill>
              </fill>
            </x14:dxf>
          </x14:cfRule>
          <x14:cfRule type="containsText" priority="5371" operator="containsText" id="{59EA5C71-DD35-43B3-AEAC-66EEABBEBA5F}">
            <xm:f>NOT(ISERROR(SEARCH('Listados Datos'!$T$4,AW465)))</xm:f>
            <xm:f>'Listados Datos'!$T$4</xm:f>
            <x14:dxf>
              <font>
                <b/>
                <i val="0"/>
                <color theme="0"/>
              </font>
              <fill>
                <patternFill>
                  <bgColor rgb="FFE26B0A"/>
                </patternFill>
              </fill>
            </x14:dxf>
          </x14:cfRule>
          <x14:cfRule type="containsText" priority="5372" operator="containsText" id="{44D63772-4069-4A63-9A87-CCD15CE8C9C1}">
            <xm:f>NOT(ISERROR(SEARCH('Listados Datos'!$T$5,AW465)))</xm:f>
            <xm:f>'Listados Datos'!$T$5</xm:f>
            <x14:dxf>
              <font>
                <b/>
                <i val="0"/>
                <color auto="1"/>
              </font>
              <fill>
                <patternFill>
                  <bgColor rgb="FFFFFF00"/>
                </patternFill>
              </fill>
            </x14:dxf>
          </x14:cfRule>
          <x14:cfRule type="containsText" priority="5373" operator="containsText" id="{32D5B697-59FF-4468-9D1D-E231ECDD56C0}">
            <xm:f>NOT(ISERROR(SEARCH('Listados Datos'!$T$6,AW465)))</xm:f>
            <xm:f>'Listados Datos'!$T$6</xm:f>
            <x14:dxf>
              <font>
                <b/>
                <i val="0"/>
              </font>
              <fill>
                <patternFill>
                  <bgColor rgb="FF92D050"/>
                </patternFill>
              </fill>
            </x14:dxf>
          </x14:cfRule>
          <xm:sqref>AW465</xm:sqref>
        </x14:conditionalFormatting>
        <x14:conditionalFormatting xmlns:xm="http://schemas.microsoft.com/office/excel/2006/main">
          <x14:cfRule type="containsText" priority="5360" operator="containsText" id="{F0FE7962-8223-473F-8C58-27ED40CB7C37}">
            <xm:f>NOT(ISERROR(SEARCH('Listados Datos'!$P$3,AU465)))</xm:f>
            <xm:f>'Listados Datos'!$P$3</xm:f>
            <x14:dxf>
              <fill>
                <patternFill>
                  <bgColor rgb="FF99CC00"/>
                </patternFill>
              </fill>
            </x14:dxf>
          </x14:cfRule>
          <x14:cfRule type="containsText" priority="5361" operator="containsText" id="{E8B88B46-38AE-4012-A820-3BBA566C79FD}">
            <xm:f>NOT(ISERROR(SEARCH('Listados Datos'!$P$4,AU465)))</xm:f>
            <xm:f>'Listados Datos'!$P$4</xm:f>
            <x14:dxf>
              <fill>
                <patternFill>
                  <bgColor rgb="FF33CC33"/>
                </patternFill>
              </fill>
            </x14:dxf>
          </x14:cfRule>
          <x14:cfRule type="containsText" priority="5362" operator="containsText" id="{65C5BCB1-0D64-4C05-87C8-7892AF49B8BF}">
            <xm:f>NOT(ISERROR(SEARCH('Listados Datos'!$P$5,AU465)))</xm:f>
            <xm:f>'Listados Datos'!$P$5</xm:f>
            <x14:dxf>
              <fill>
                <patternFill>
                  <bgColor rgb="FFFFFF00"/>
                </patternFill>
              </fill>
            </x14:dxf>
          </x14:cfRule>
          <x14:cfRule type="containsText" priority="5363" operator="containsText" id="{4A811460-79D3-4374-90A5-22CFFBD3F26A}">
            <xm:f>NOT(ISERROR(SEARCH('Listados Datos'!$P$6,AU465)))</xm:f>
            <xm:f>'Listados Datos'!$P$6</xm:f>
            <x14:dxf>
              <fill>
                <patternFill>
                  <bgColor rgb="FFFFC000"/>
                </patternFill>
              </fill>
            </x14:dxf>
          </x14:cfRule>
          <x14:cfRule type="containsText" priority="5364" operator="containsText" id="{E10DBA0F-4965-4CAF-8428-F3686C9C37AB}">
            <xm:f>NOT(ISERROR(SEARCH('Listados Datos'!$P$7,AU465)))</xm:f>
            <xm:f>'Listados Datos'!$P$7</xm:f>
            <x14:dxf>
              <fill>
                <patternFill>
                  <bgColor rgb="FFFF0000"/>
                </patternFill>
              </fill>
            </x14:dxf>
          </x14:cfRule>
          <xm:sqref>AU465</xm:sqref>
        </x14:conditionalFormatting>
        <x14:conditionalFormatting xmlns:xm="http://schemas.microsoft.com/office/excel/2006/main">
          <x14:cfRule type="containsText" priority="5492" operator="containsText" id="{A1DF5B10-9A7D-4342-A557-E33DDB694EA3}">
            <xm:f>NOT(ISERROR(SEARCH('Listados Datos'!$T$3,AE456)))</xm:f>
            <xm:f>'Listados Datos'!$T$3</xm:f>
            <x14:dxf>
              <fill>
                <patternFill patternType="solid">
                  <bgColor rgb="FFC00000"/>
                </patternFill>
              </fill>
            </x14:dxf>
          </x14:cfRule>
          <x14:cfRule type="containsText" priority="5493" operator="containsText" id="{6F27CAD5-60CC-412A-90AB-EC64EBD26B94}">
            <xm:f>NOT(ISERROR(SEARCH('Listados Datos'!$T$4,AE456)))</xm:f>
            <xm:f>'Listados Datos'!$T$4</xm:f>
            <x14:dxf>
              <font>
                <b/>
                <i val="0"/>
                <color theme="0"/>
              </font>
              <fill>
                <patternFill>
                  <bgColor rgb="FFE26B0A"/>
                </patternFill>
              </fill>
            </x14:dxf>
          </x14:cfRule>
          <x14:cfRule type="containsText" priority="5494" operator="containsText" id="{6F834E3E-EDB9-4FCA-81C9-E965797319C2}">
            <xm:f>NOT(ISERROR(SEARCH('Listados Datos'!$T$5,AE456)))</xm:f>
            <xm:f>'Listados Datos'!$T$5</xm:f>
            <x14:dxf>
              <font>
                <b/>
                <i val="0"/>
                <color auto="1"/>
              </font>
              <fill>
                <patternFill>
                  <bgColor rgb="FFFFFF00"/>
                </patternFill>
              </fill>
            </x14:dxf>
          </x14:cfRule>
          <x14:cfRule type="containsText" priority="5495" operator="containsText" id="{B7A66D95-8116-4B4C-86DB-0E91E02FD61B}">
            <xm:f>NOT(ISERROR(SEARCH('Listados Datos'!$T$6,AE456)))</xm:f>
            <xm:f>'Listados Datos'!$T$6</xm:f>
            <x14:dxf>
              <font>
                <b/>
                <i val="0"/>
              </font>
              <fill>
                <patternFill>
                  <bgColor rgb="FF92D050"/>
                </patternFill>
              </fill>
            </x14:dxf>
          </x14:cfRule>
          <xm:sqref>AE456:AF457</xm:sqref>
        </x14:conditionalFormatting>
        <x14:conditionalFormatting xmlns:xm="http://schemas.microsoft.com/office/excel/2006/main">
          <x14:cfRule type="containsText" priority="5488" operator="containsText" id="{FFE8BDEC-3304-44B7-A566-D97458B56AAF}">
            <xm:f>NOT(ISERROR(SEARCH('Listados Datos'!$T$3,AA456)))</xm:f>
            <xm:f>'Listados Datos'!$T$3</xm:f>
            <x14:dxf>
              <fill>
                <patternFill patternType="solid">
                  <bgColor rgb="FFC00000"/>
                </patternFill>
              </fill>
            </x14:dxf>
          </x14:cfRule>
          <x14:cfRule type="containsText" priority="5489" operator="containsText" id="{A8EB25CE-4495-40D5-8E0E-34D702DB918F}">
            <xm:f>NOT(ISERROR(SEARCH('Listados Datos'!$T$4,AA456)))</xm:f>
            <xm:f>'Listados Datos'!$T$4</xm:f>
            <x14:dxf>
              <font>
                <b/>
                <i val="0"/>
                <color theme="0"/>
              </font>
              <fill>
                <patternFill>
                  <bgColor rgb="FFE26B0A"/>
                </patternFill>
              </fill>
            </x14:dxf>
          </x14:cfRule>
          <x14:cfRule type="containsText" priority="5490" operator="containsText" id="{CE9EB776-D5F8-4C66-8A38-C372FA5B0402}">
            <xm:f>NOT(ISERROR(SEARCH('Listados Datos'!$T$5,AA456)))</xm:f>
            <xm:f>'Listados Datos'!$T$5</xm:f>
            <x14:dxf>
              <font>
                <b/>
                <i val="0"/>
                <color auto="1"/>
              </font>
              <fill>
                <patternFill>
                  <bgColor rgb="FFFFFF00"/>
                </patternFill>
              </fill>
            </x14:dxf>
          </x14:cfRule>
          <x14:cfRule type="containsText" priority="5491" operator="containsText" id="{87588FF5-EDCC-4760-B62D-D30F2BD6A7E4}">
            <xm:f>NOT(ISERROR(SEARCH('Listados Datos'!$T$6,AA456)))</xm:f>
            <xm:f>'Listados Datos'!$T$6</xm:f>
            <x14:dxf>
              <font>
                <b/>
                <i val="0"/>
              </font>
              <fill>
                <patternFill>
                  <bgColor rgb="FF92D050"/>
                </patternFill>
              </fill>
            </x14:dxf>
          </x14:cfRule>
          <xm:sqref>AA456:AA457</xm:sqref>
        </x14:conditionalFormatting>
        <x14:conditionalFormatting xmlns:xm="http://schemas.microsoft.com/office/excel/2006/main">
          <x14:cfRule type="containsText" priority="5478" operator="containsText" id="{CCADCBF3-FABF-48CB-947F-C8B069DC09D2}">
            <xm:f>NOT(ISERROR(SEARCH('Listados Datos'!$P$3,Y456)))</xm:f>
            <xm:f>'Listados Datos'!$P$3</xm:f>
            <x14:dxf>
              <fill>
                <patternFill>
                  <bgColor rgb="FF99CC00"/>
                </patternFill>
              </fill>
            </x14:dxf>
          </x14:cfRule>
          <x14:cfRule type="containsText" priority="5479" operator="containsText" id="{1D2D341F-695D-4BD3-AE4B-AE0FBAE8465A}">
            <xm:f>NOT(ISERROR(SEARCH('Listados Datos'!$P$4,Y456)))</xm:f>
            <xm:f>'Listados Datos'!$P$4</xm:f>
            <x14:dxf>
              <fill>
                <patternFill>
                  <bgColor rgb="FF33CC33"/>
                </patternFill>
              </fill>
            </x14:dxf>
          </x14:cfRule>
          <x14:cfRule type="containsText" priority="5480" operator="containsText" id="{F4061303-CA8E-4489-961D-2A6664BAB89C}">
            <xm:f>NOT(ISERROR(SEARCH('Listados Datos'!$P$5,Y456)))</xm:f>
            <xm:f>'Listados Datos'!$P$5</xm:f>
            <x14:dxf>
              <fill>
                <patternFill>
                  <bgColor rgb="FFFFFF00"/>
                </patternFill>
              </fill>
            </x14:dxf>
          </x14:cfRule>
          <x14:cfRule type="containsText" priority="5481" operator="containsText" id="{F2AF6A52-64A4-42D1-9724-4770268861EF}">
            <xm:f>NOT(ISERROR(SEARCH('Listados Datos'!$P$6,Y456)))</xm:f>
            <xm:f>'Listados Datos'!$P$6</xm:f>
            <x14:dxf>
              <fill>
                <patternFill>
                  <bgColor rgb="FFFFC000"/>
                </patternFill>
              </fill>
            </x14:dxf>
          </x14:cfRule>
          <x14:cfRule type="containsText" priority="5482" operator="containsText" id="{490F4F09-C672-4417-B377-24B50B935231}">
            <xm:f>NOT(ISERROR(SEARCH('Listados Datos'!$P$7,Y456)))</xm:f>
            <xm:f>'Listados Datos'!$P$7</xm:f>
            <x14:dxf>
              <fill>
                <patternFill>
                  <bgColor rgb="FFFF0000"/>
                </patternFill>
              </fill>
            </x14:dxf>
          </x14:cfRule>
          <xm:sqref>Y456:Y457</xm:sqref>
        </x14:conditionalFormatting>
        <x14:conditionalFormatting xmlns:xm="http://schemas.microsoft.com/office/excel/2006/main">
          <x14:cfRule type="containsText" priority="5328" operator="containsText" id="{95FAD5E0-62AB-4779-A8D6-AF153CF176DF}">
            <xm:f>NOT(ISERROR(SEARCH('Listados Datos'!$T$3,AW462)))</xm:f>
            <xm:f>'Listados Datos'!$T$3</xm:f>
            <x14:dxf>
              <fill>
                <patternFill patternType="solid">
                  <bgColor rgb="FFC00000"/>
                </patternFill>
              </fill>
            </x14:dxf>
          </x14:cfRule>
          <x14:cfRule type="containsText" priority="5329" operator="containsText" id="{27CE6D06-5324-4D61-BBDE-24F5A336F855}">
            <xm:f>NOT(ISERROR(SEARCH('Listados Datos'!$T$4,AW462)))</xm:f>
            <xm:f>'Listados Datos'!$T$4</xm:f>
            <x14:dxf>
              <font>
                <b/>
                <i val="0"/>
                <color theme="0"/>
              </font>
              <fill>
                <patternFill>
                  <bgColor rgb="FFE26B0A"/>
                </patternFill>
              </fill>
            </x14:dxf>
          </x14:cfRule>
          <x14:cfRule type="containsText" priority="5330" operator="containsText" id="{235B29D4-F890-43C0-B492-F55DA74CD92C}">
            <xm:f>NOT(ISERROR(SEARCH('Listados Datos'!$T$5,AW462)))</xm:f>
            <xm:f>'Listados Datos'!$T$5</xm:f>
            <x14:dxf>
              <font>
                <b/>
                <i val="0"/>
                <color auto="1"/>
              </font>
              <fill>
                <patternFill>
                  <bgColor rgb="FFFFFF00"/>
                </patternFill>
              </fill>
            </x14:dxf>
          </x14:cfRule>
          <x14:cfRule type="containsText" priority="5331" operator="containsText" id="{A6DDD006-8C9F-4528-8121-04C913042659}">
            <xm:f>NOT(ISERROR(SEARCH('Listados Datos'!$T$6,AW462)))</xm:f>
            <xm:f>'Listados Datos'!$T$6</xm:f>
            <x14:dxf>
              <font>
                <b/>
                <i val="0"/>
              </font>
              <fill>
                <patternFill>
                  <bgColor rgb="FF92D050"/>
                </patternFill>
              </fill>
            </x14:dxf>
          </x14:cfRule>
          <xm:sqref>AW462</xm:sqref>
        </x14:conditionalFormatting>
        <x14:conditionalFormatting xmlns:xm="http://schemas.microsoft.com/office/excel/2006/main">
          <x14:cfRule type="containsText" priority="5318" operator="containsText" id="{D516ACD2-5DDA-4678-B68D-7903BE3EBEE5}">
            <xm:f>NOT(ISERROR(SEARCH('Listados Datos'!$P$3,AU462)))</xm:f>
            <xm:f>'Listados Datos'!$P$3</xm:f>
            <x14:dxf>
              <fill>
                <patternFill>
                  <bgColor rgb="FF99CC00"/>
                </patternFill>
              </fill>
            </x14:dxf>
          </x14:cfRule>
          <x14:cfRule type="containsText" priority="5319" operator="containsText" id="{34D822DE-E8F1-42BC-A075-68726BDF3E70}">
            <xm:f>NOT(ISERROR(SEARCH('Listados Datos'!$P$4,AU462)))</xm:f>
            <xm:f>'Listados Datos'!$P$4</xm:f>
            <x14:dxf>
              <fill>
                <patternFill>
                  <bgColor rgb="FF33CC33"/>
                </patternFill>
              </fill>
            </x14:dxf>
          </x14:cfRule>
          <x14:cfRule type="containsText" priority="5320" operator="containsText" id="{F6E6091D-88F2-4C77-8EF0-31BA76970C63}">
            <xm:f>NOT(ISERROR(SEARCH('Listados Datos'!$P$5,AU462)))</xm:f>
            <xm:f>'Listados Datos'!$P$5</xm:f>
            <x14:dxf>
              <fill>
                <patternFill>
                  <bgColor rgb="FFFFFF00"/>
                </patternFill>
              </fill>
            </x14:dxf>
          </x14:cfRule>
          <x14:cfRule type="containsText" priority="5321" operator="containsText" id="{39B28665-4241-48CA-B985-7915309DA0E0}">
            <xm:f>NOT(ISERROR(SEARCH('Listados Datos'!$P$6,AU462)))</xm:f>
            <xm:f>'Listados Datos'!$P$6</xm:f>
            <x14:dxf>
              <fill>
                <patternFill>
                  <bgColor rgb="FFFFC000"/>
                </patternFill>
              </fill>
            </x14:dxf>
          </x14:cfRule>
          <x14:cfRule type="containsText" priority="5322" operator="containsText" id="{BF3718C6-D9F9-4B06-95DB-1E5C6800E375}">
            <xm:f>NOT(ISERROR(SEARCH('Listados Datos'!$P$7,AU462)))</xm:f>
            <xm:f>'Listados Datos'!$P$7</xm:f>
            <x14:dxf>
              <fill>
                <patternFill>
                  <bgColor rgb="FFFF0000"/>
                </patternFill>
              </fill>
            </x14:dxf>
          </x14:cfRule>
          <xm:sqref>AU462</xm:sqref>
        </x14:conditionalFormatting>
        <x14:conditionalFormatting xmlns:xm="http://schemas.microsoft.com/office/excel/2006/main">
          <x14:cfRule type="containsText" priority="5450" operator="containsText" id="{41C7447C-B6C8-48FF-BF23-C7756F5F14C4}">
            <xm:f>NOT(ISERROR(SEARCH('Listados Datos'!$T$3,AW457)))</xm:f>
            <xm:f>'Listados Datos'!$T$3</xm:f>
            <x14:dxf>
              <fill>
                <patternFill patternType="solid">
                  <bgColor rgb="FFC00000"/>
                </patternFill>
              </fill>
            </x14:dxf>
          </x14:cfRule>
          <x14:cfRule type="containsText" priority="5451" operator="containsText" id="{4BA8E480-198C-43EE-9434-9EDFB4D51B34}">
            <xm:f>NOT(ISERROR(SEARCH('Listados Datos'!$T$4,AW457)))</xm:f>
            <xm:f>'Listados Datos'!$T$4</xm:f>
            <x14:dxf>
              <font>
                <b/>
                <i val="0"/>
                <color theme="0"/>
              </font>
              <fill>
                <patternFill>
                  <bgColor rgb="FFE26B0A"/>
                </patternFill>
              </fill>
            </x14:dxf>
          </x14:cfRule>
          <x14:cfRule type="containsText" priority="5452" operator="containsText" id="{E6EB5E36-E4F2-44F2-AC9D-D5004685C9D4}">
            <xm:f>NOT(ISERROR(SEARCH('Listados Datos'!$T$5,AW457)))</xm:f>
            <xm:f>'Listados Datos'!$T$5</xm:f>
            <x14:dxf>
              <font>
                <b/>
                <i val="0"/>
                <color auto="1"/>
              </font>
              <fill>
                <patternFill>
                  <bgColor rgb="FFFFFF00"/>
                </patternFill>
              </fill>
            </x14:dxf>
          </x14:cfRule>
          <x14:cfRule type="containsText" priority="5453" operator="containsText" id="{F13894A1-AD18-467A-95CC-F2521C0CDD6F}">
            <xm:f>NOT(ISERROR(SEARCH('Listados Datos'!$T$6,AW457)))</xm:f>
            <xm:f>'Listados Datos'!$T$6</xm:f>
            <x14:dxf>
              <font>
                <b/>
                <i val="0"/>
              </font>
              <fill>
                <patternFill>
                  <bgColor rgb="FF92D050"/>
                </patternFill>
              </fill>
            </x14:dxf>
          </x14:cfRule>
          <xm:sqref>AW457</xm:sqref>
        </x14:conditionalFormatting>
        <x14:conditionalFormatting xmlns:xm="http://schemas.microsoft.com/office/excel/2006/main">
          <x14:cfRule type="containsText" priority="5440" operator="containsText" id="{1B555E1F-62BE-443C-8977-44D9614641E4}">
            <xm:f>NOT(ISERROR(SEARCH('Listados Datos'!$P$3,AU457)))</xm:f>
            <xm:f>'Listados Datos'!$P$3</xm:f>
            <x14:dxf>
              <fill>
                <patternFill>
                  <bgColor rgb="FF99CC00"/>
                </patternFill>
              </fill>
            </x14:dxf>
          </x14:cfRule>
          <x14:cfRule type="containsText" priority="5441" operator="containsText" id="{6D040C84-6AA8-4CC3-A596-C3B1DF749A77}">
            <xm:f>NOT(ISERROR(SEARCH('Listados Datos'!$P$4,AU457)))</xm:f>
            <xm:f>'Listados Datos'!$P$4</xm:f>
            <x14:dxf>
              <fill>
                <patternFill>
                  <bgColor rgb="FF33CC33"/>
                </patternFill>
              </fill>
            </x14:dxf>
          </x14:cfRule>
          <x14:cfRule type="containsText" priority="5442" operator="containsText" id="{64074667-4623-4827-9E46-03DF047BD264}">
            <xm:f>NOT(ISERROR(SEARCH('Listados Datos'!$P$5,AU457)))</xm:f>
            <xm:f>'Listados Datos'!$P$5</xm:f>
            <x14:dxf>
              <fill>
                <patternFill>
                  <bgColor rgb="FFFFFF00"/>
                </patternFill>
              </fill>
            </x14:dxf>
          </x14:cfRule>
          <x14:cfRule type="containsText" priority="5443" operator="containsText" id="{DED53576-47BB-425D-A4A4-2DC6481CDD09}">
            <xm:f>NOT(ISERROR(SEARCH('Listados Datos'!$P$6,AU457)))</xm:f>
            <xm:f>'Listados Datos'!$P$6</xm:f>
            <x14:dxf>
              <fill>
                <patternFill>
                  <bgColor rgb="FFFFC000"/>
                </patternFill>
              </fill>
            </x14:dxf>
          </x14:cfRule>
          <x14:cfRule type="containsText" priority="5444" operator="containsText" id="{0DED6EBC-CF00-4E29-A885-4B3359CF7E58}">
            <xm:f>NOT(ISERROR(SEARCH('Listados Datos'!$P$7,AU457)))</xm:f>
            <xm:f>'Listados Datos'!$P$7</xm:f>
            <x14:dxf>
              <fill>
                <patternFill>
                  <bgColor rgb="FFFF0000"/>
                </patternFill>
              </fill>
            </x14:dxf>
          </x14:cfRule>
          <xm:sqref>AU457</xm:sqref>
        </x14:conditionalFormatting>
        <x14:conditionalFormatting xmlns:xm="http://schemas.microsoft.com/office/excel/2006/main">
          <x14:cfRule type="containsText" priority="5304" operator="containsText" id="{11F36062-C465-45B4-8EB5-2D6C05FC8742}">
            <xm:f>NOT(ISERROR(SEARCH('Listados Datos'!$P$3,AU463)))</xm:f>
            <xm:f>'Listados Datos'!$P$3</xm:f>
            <x14:dxf>
              <fill>
                <patternFill>
                  <bgColor rgb="FF99CC00"/>
                </patternFill>
              </fill>
            </x14:dxf>
          </x14:cfRule>
          <x14:cfRule type="containsText" priority="5305" operator="containsText" id="{75F16784-7104-45D1-B8F7-89B42A245231}">
            <xm:f>NOT(ISERROR(SEARCH('Listados Datos'!$P$4,AU463)))</xm:f>
            <xm:f>'Listados Datos'!$P$4</xm:f>
            <x14:dxf>
              <fill>
                <patternFill>
                  <bgColor rgb="FF33CC33"/>
                </patternFill>
              </fill>
            </x14:dxf>
          </x14:cfRule>
          <x14:cfRule type="containsText" priority="5306" operator="containsText" id="{DFD07BBE-6A42-489C-8EB9-68266F02279A}">
            <xm:f>NOT(ISERROR(SEARCH('Listados Datos'!$P$5,AU463)))</xm:f>
            <xm:f>'Listados Datos'!$P$5</xm:f>
            <x14:dxf>
              <fill>
                <patternFill>
                  <bgColor rgb="FFFFFF00"/>
                </patternFill>
              </fill>
            </x14:dxf>
          </x14:cfRule>
          <x14:cfRule type="containsText" priority="5307" operator="containsText" id="{A4516D2B-05D5-445C-936F-C502CA1462B6}">
            <xm:f>NOT(ISERROR(SEARCH('Listados Datos'!$P$6,AU463)))</xm:f>
            <xm:f>'Listados Datos'!$P$6</xm:f>
            <x14:dxf>
              <fill>
                <patternFill>
                  <bgColor rgb="FFFFC000"/>
                </patternFill>
              </fill>
            </x14:dxf>
          </x14:cfRule>
          <x14:cfRule type="containsText" priority="5308" operator="containsText" id="{53AABD85-D34A-4996-A383-BA2D2211B09E}">
            <xm:f>NOT(ISERROR(SEARCH('Listados Datos'!$P$7,AU463)))</xm:f>
            <xm:f>'Listados Datos'!$P$7</xm:f>
            <x14:dxf>
              <fill>
                <patternFill>
                  <bgColor rgb="FFFF0000"/>
                </patternFill>
              </fill>
            </x14:dxf>
          </x14:cfRule>
          <xm:sqref>AU463</xm:sqref>
        </x14:conditionalFormatting>
        <x14:conditionalFormatting xmlns:xm="http://schemas.microsoft.com/office/excel/2006/main">
          <x14:cfRule type="containsText" priority="5168" operator="containsText" id="{66CD91C5-91EF-463A-930A-986C432A1080}">
            <xm:f>NOT(ISERROR(SEARCH('Listados Datos'!$P$3,AU475)))</xm:f>
            <xm:f>'Listados Datos'!$P$3</xm:f>
            <x14:dxf>
              <fill>
                <patternFill>
                  <bgColor rgb="FF99CC00"/>
                </patternFill>
              </fill>
            </x14:dxf>
          </x14:cfRule>
          <x14:cfRule type="containsText" priority="5169" operator="containsText" id="{91EEADB5-DCF9-4E34-8E7A-BF15C93AD2CD}">
            <xm:f>NOT(ISERROR(SEARCH('Listados Datos'!$P$4,AU475)))</xm:f>
            <xm:f>'Listados Datos'!$P$4</xm:f>
            <x14:dxf>
              <fill>
                <patternFill>
                  <bgColor rgb="FF33CC33"/>
                </patternFill>
              </fill>
            </x14:dxf>
          </x14:cfRule>
          <x14:cfRule type="containsText" priority="5170" operator="containsText" id="{439A1ADA-7C46-425E-9837-2C2D81AF8B79}">
            <xm:f>NOT(ISERROR(SEARCH('Listados Datos'!$P$5,AU475)))</xm:f>
            <xm:f>'Listados Datos'!$P$5</xm:f>
            <x14:dxf>
              <fill>
                <patternFill>
                  <bgColor rgb="FFFFFF00"/>
                </patternFill>
              </fill>
            </x14:dxf>
          </x14:cfRule>
          <x14:cfRule type="containsText" priority="5171" operator="containsText" id="{9367D280-DE9F-4962-A5F1-84321F5D9999}">
            <xm:f>NOT(ISERROR(SEARCH('Listados Datos'!$P$6,AU475)))</xm:f>
            <xm:f>'Listados Datos'!$P$6</xm:f>
            <x14:dxf>
              <fill>
                <patternFill>
                  <bgColor rgb="FFFFC000"/>
                </patternFill>
              </fill>
            </x14:dxf>
          </x14:cfRule>
          <x14:cfRule type="containsText" priority="5172" operator="containsText" id="{69E4B449-00BE-4725-BB46-7B733B59B001}">
            <xm:f>NOT(ISERROR(SEARCH('Listados Datos'!$P$7,AU475)))</xm:f>
            <xm:f>'Listados Datos'!$P$7</xm:f>
            <x14:dxf>
              <fill>
                <patternFill>
                  <bgColor rgb="FFFF0000"/>
                </patternFill>
              </fill>
            </x14:dxf>
          </x14:cfRule>
          <xm:sqref>AU475</xm:sqref>
        </x14:conditionalFormatting>
        <x14:conditionalFormatting xmlns:xm="http://schemas.microsoft.com/office/excel/2006/main">
          <x14:cfRule type="containsText" priority="5844" operator="containsText" id="{C8828644-0484-47FC-8168-F8C7AAECCC4B}">
            <xm:f>NOT(ISERROR(SEARCH('Listados Datos'!$T$3,AE442)))</xm:f>
            <xm:f>'Listados Datos'!$T$3</xm:f>
            <x14:dxf>
              <fill>
                <patternFill patternType="solid">
                  <bgColor rgb="FFC00000"/>
                </patternFill>
              </fill>
            </x14:dxf>
          </x14:cfRule>
          <x14:cfRule type="containsText" priority="5845" operator="containsText" id="{716EDD81-E6E8-4BAC-A621-C708994C8BA2}">
            <xm:f>NOT(ISERROR(SEARCH('Listados Datos'!$T$4,AE442)))</xm:f>
            <xm:f>'Listados Datos'!$T$4</xm:f>
            <x14:dxf>
              <font>
                <b/>
                <i val="0"/>
                <color theme="0"/>
              </font>
              <fill>
                <patternFill>
                  <bgColor rgb="FFE26B0A"/>
                </patternFill>
              </fill>
            </x14:dxf>
          </x14:cfRule>
          <x14:cfRule type="containsText" priority="5846" operator="containsText" id="{C4E40EAD-E239-4642-9ECD-834A018E1F8E}">
            <xm:f>NOT(ISERROR(SEARCH('Listados Datos'!$T$5,AE442)))</xm:f>
            <xm:f>'Listados Datos'!$T$5</xm:f>
            <x14:dxf>
              <font>
                <b/>
                <i val="0"/>
                <color auto="1"/>
              </font>
              <fill>
                <patternFill>
                  <bgColor rgb="FFFFFF00"/>
                </patternFill>
              </fill>
            </x14:dxf>
          </x14:cfRule>
          <x14:cfRule type="containsText" priority="5847" operator="containsText" id="{699A4374-1F10-45C5-BC2D-86B77DF1ED98}">
            <xm:f>NOT(ISERROR(SEARCH('Listados Datos'!$T$6,AE442)))</xm:f>
            <xm:f>'Listados Datos'!$T$6</xm:f>
            <x14:dxf>
              <font>
                <b/>
                <i val="0"/>
              </font>
              <fill>
                <patternFill>
                  <bgColor rgb="FF92D050"/>
                </patternFill>
              </fill>
            </x14:dxf>
          </x14:cfRule>
          <xm:sqref>AE442:AF443 AE447:AF447</xm:sqref>
        </x14:conditionalFormatting>
        <x14:conditionalFormatting xmlns:xm="http://schemas.microsoft.com/office/excel/2006/main">
          <x14:cfRule type="containsText" priority="5840" operator="containsText" id="{E38EF1B3-BE67-4595-81A7-699BCF1CFAC1}">
            <xm:f>NOT(ISERROR(SEARCH('Listados Datos'!$T$3,AA442)))</xm:f>
            <xm:f>'Listados Datos'!$T$3</xm:f>
            <x14:dxf>
              <fill>
                <patternFill patternType="solid">
                  <bgColor rgb="FFC00000"/>
                </patternFill>
              </fill>
            </x14:dxf>
          </x14:cfRule>
          <x14:cfRule type="containsText" priority="5841" operator="containsText" id="{1BCE1556-6F8D-4785-9150-A2F839A21252}">
            <xm:f>NOT(ISERROR(SEARCH('Listados Datos'!$T$4,AA442)))</xm:f>
            <xm:f>'Listados Datos'!$T$4</xm:f>
            <x14:dxf>
              <font>
                <b/>
                <i val="0"/>
                <color theme="0"/>
              </font>
              <fill>
                <patternFill>
                  <bgColor rgb="FFE26B0A"/>
                </patternFill>
              </fill>
            </x14:dxf>
          </x14:cfRule>
          <x14:cfRule type="containsText" priority="5842" operator="containsText" id="{BBB52D91-1E0A-41A7-8BDA-9955BE879D43}">
            <xm:f>NOT(ISERROR(SEARCH('Listados Datos'!$T$5,AA442)))</xm:f>
            <xm:f>'Listados Datos'!$T$5</xm:f>
            <x14:dxf>
              <font>
                <b/>
                <i val="0"/>
                <color auto="1"/>
              </font>
              <fill>
                <patternFill>
                  <bgColor rgb="FFFFFF00"/>
                </patternFill>
              </fill>
            </x14:dxf>
          </x14:cfRule>
          <x14:cfRule type="containsText" priority="5843" operator="containsText" id="{31C1DF9F-3671-44C5-A3DD-8FCF3AA0F4A7}">
            <xm:f>NOT(ISERROR(SEARCH('Listados Datos'!$T$6,AA442)))</xm:f>
            <xm:f>'Listados Datos'!$T$6</xm:f>
            <x14:dxf>
              <font>
                <b/>
                <i val="0"/>
              </font>
              <fill>
                <patternFill>
                  <bgColor rgb="FF92D050"/>
                </patternFill>
              </fill>
            </x14:dxf>
          </x14:cfRule>
          <xm:sqref>AA442:AA443</xm:sqref>
        </x14:conditionalFormatting>
        <x14:conditionalFormatting xmlns:xm="http://schemas.microsoft.com/office/excel/2006/main">
          <x14:cfRule type="containsText" priority="5830" operator="containsText" id="{9DFACE53-ADD1-4FFD-AF27-5FC7566FCD3B}">
            <xm:f>NOT(ISERROR(SEARCH('Listados Datos'!$P$3,Y442)))</xm:f>
            <xm:f>'Listados Datos'!$P$3</xm:f>
            <x14:dxf>
              <fill>
                <patternFill>
                  <bgColor rgb="FF99CC00"/>
                </patternFill>
              </fill>
            </x14:dxf>
          </x14:cfRule>
          <x14:cfRule type="containsText" priority="5831" operator="containsText" id="{B59E779C-B5D3-48B8-82F0-CDB849B7546C}">
            <xm:f>NOT(ISERROR(SEARCH('Listados Datos'!$P$4,Y442)))</xm:f>
            <xm:f>'Listados Datos'!$P$4</xm:f>
            <x14:dxf>
              <fill>
                <patternFill>
                  <bgColor rgb="FF33CC33"/>
                </patternFill>
              </fill>
            </x14:dxf>
          </x14:cfRule>
          <x14:cfRule type="containsText" priority="5832" operator="containsText" id="{0F625EFE-0393-4FA1-9AC5-626A0781421E}">
            <xm:f>NOT(ISERROR(SEARCH('Listados Datos'!$P$5,Y442)))</xm:f>
            <xm:f>'Listados Datos'!$P$5</xm:f>
            <x14:dxf>
              <fill>
                <patternFill>
                  <bgColor rgb="FFFFFF00"/>
                </patternFill>
              </fill>
            </x14:dxf>
          </x14:cfRule>
          <x14:cfRule type="containsText" priority="5833" operator="containsText" id="{09C89EF2-F468-4CDA-A084-9C26299BE535}">
            <xm:f>NOT(ISERROR(SEARCH('Listados Datos'!$P$6,Y442)))</xm:f>
            <xm:f>'Listados Datos'!$P$6</xm:f>
            <x14:dxf>
              <fill>
                <patternFill>
                  <bgColor rgb="FFFFC000"/>
                </patternFill>
              </fill>
            </x14:dxf>
          </x14:cfRule>
          <x14:cfRule type="containsText" priority="5834" operator="containsText" id="{172A8A66-87E6-4800-9113-FCF58F4C70B9}">
            <xm:f>NOT(ISERROR(SEARCH('Listados Datos'!$P$7,Y442)))</xm:f>
            <xm:f>'Listados Datos'!$P$7</xm:f>
            <x14:dxf>
              <fill>
                <patternFill>
                  <bgColor rgb="FFFF0000"/>
                </patternFill>
              </fill>
            </x14:dxf>
          </x14:cfRule>
          <xm:sqref>Y442:Y443</xm:sqref>
        </x14:conditionalFormatting>
        <x14:conditionalFormatting xmlns:xm="http://schemas.microsoft.com/office/excel/2006/main">
          <x14:cfRule type="containsText" priority="5806" operator="containsText" id="{AD0B38AD-68A4-488D-8B56-9532ACF26792}">
            <xm:f>NOT(ISERROR(SEARCH('Listados Datos'!$T$3,AW442)))</xm:f>
            <xm:f>'Listados Datos'!$T$3</xm:f>
            <x14:dxf>
              <fill>
                <patternFill patternType="solid">
                  <bgColor rgb="FFC00000"/>
                </patternFill>
              </fill>
            </x14:dxf>
          </x14:cfRule>
          <x14:cfRule type="containsText" priority="5807" operator="containsText" id="{2BB8344E-34AF-48F6-88BF-00EF5C8DC526}">
            <xm:f>NOT(ISERROR(SEARCH('Listados Datos'!$T$4,AW442)))</xm:f>
            <xm:f>'Listados Datos'!$T$4</xm:f>
            <x14:dxf>
              <font>
                <b/>
                <i val="0"/>
                <color theme="0"/>
              </font>
              <fill>
                <patternFill>
                  <bgColor rgb="FFE26B0A"/>
                </patternFill>
              </fill>
            </x14:dxf>
          </x14:cfRule>
          <x14:cfRule type="containsText" priority="5808" operator="containsText" id="{828C3A37-9292-40BA-9950-02BD5BA9DB5B}">
            <xm:f>NOT(ISERROR(SEARCH('Listados Datos'!$T$5,AW442)))</xm:f>
            <xm:f>'Listados Datos'!$T$5</xm:f>
            <x14:dxf>
              <font>
                <b/>
                <i val="0"/>
                <color auto="1"/>
              </font>
              <fill>
                <patternFill>
                  <bgColor rgb="FFFFFF00"/>
                </patternFill>
              </fill>
            </x14:dxf>
          </x14:cfRule>
          <x14:cfRule type="containsText" priority="5809" operator="containsText" id="{59124061-1B53-42A5-80AD-D4C401E71F7E}">
            <xm:f>NOT(ISERROR(SEARCH('Listados Datos'!$T$6,AW442)))</xm:f>
            <xm:f>'Listados Datos'!$T$6</xm:f>
            <x14:dxf>
              <font>
                <b/>
                <i val="0"/>
              </font>
              <fill>
                <patternFill>
                  <bgColor rgb="FF92D050"/>
                </patternFill>
              </fill>
            </x14:dxf>
          </x14:cfRule>
          <xm:sqref>AW442</xm:sqref>
        </x14:conditionalFormatting>
        <x14:conditionalFormatting xmlns:xm="http://schemas.microsoft.com/office/excel/2006/main">
          <x14:cfRule type="containsText" priority="5796" operator="containsText" id="{C68316CE-D667-400D-80B1-A5D9E990F495}">
            <xm:f>NOT(ISERROR(SEARCH('Listados Datos'!$P$3,AU442)))</xm:f>
            <xm:f>'Listados Datos'!$P$3</xm:f>
            <x14:dxf>
              <fill>
                <patternFill>
                  <bgColor rgb="FF99CC00"/>
                </patternFill>
              </fill>
            </x14:dxf>
          </x14:cfRule>
          <x14:cfRule type="containsText" priority="5797" operator="containsText" id="{5A1B51E7-AD28-4E82-892A-B7EDB7999C3C}">
            <xm:f>NOT(ISERROR(SEARCH('Listados Datos'!$P$4,AU442)))</xm:f>
            <xm:f>'Listados Datos'!$P$4</xm:f>
            <x14:dxf>
              <fill>
                <patternFill>
                  <bgColor rgb="FF33CC33"/>
                </patternFill>
              </fill>
            </x14:dxf>
          </x14:cfRule>
          <x14:cfRule type="containsText" priority="5798" operator="containsText" id="{6BC8BC34-7C57-4D15-B8CC-8D4B99842ACA}">
            <xm:f>NOT(ISERROR(SEARCH('Listados Datos'!$P$5,AU442)))</xm:f>
            <xm:f>'Listados Datos'!$P$5</xm:f>
            <x14:dxf>
              <fill>
                <patternFill>
                  <bgColor rgb="FFFFFF00"/>
                </patternFill>
              </fill>
            </x14:dxf>
          </x14:cfRule>
          <x14:cfRule type="containsText" priority="5799" operator="containsText" id="{3D848F5A-1ABF-4976-A3F7-15D8BA7CAB8A}">
            <xm:f>NOT(ISERROR(SEARCH('Listados Datos'!$P$6,AU442)))</xm:f>
            <xm:f>'Listados Datos'!$P$6</xm:f>
            <x14:dxf>
              <fill>
                <patternFill>
                  <bgColor rgb="FFFFC000"/>
                </patternFill>
              </fill>
            </x14:dxf>
          </x14:cfRule>
          <x14:cfRule type="containsText" priority="5800" operator="containsText" id="{E4A0E060-9279-4C70-B8E8-FC0C775B1721}">
            <xm:f>NOT(ISERROR(SEARCH('Listados Datos'!$P$7,AU442)))</xm:f>
            <xm:f>'Listados Datos'!$P$7</xm:f>
            <x14:dxf>
              <fill>
                <patternFill>
                  <bgColor rgb="FFFF0000"/>
                </patternFill>
              </fill>
            </x14:dxf>
          </x14:cfRule>
          <xm:sqref>AU442</xm:sqref>
        </x14:conditionalFormatting>
        <x14:conditionalFormatting xmlns:xm="http://schemas.microsoft.com/office/excel/2006/main">
          <x14:cfRule type="containsText" priority="5792" operator="containsText" id="{E6740EF1-0002-446A-BF97-D9D6BE952DC6}">
            <xm:f>NOT(ISERROR(SEARCH('Listados Datos'!$T$3,AW443)))</xm:f>
            <xm:f>'Listados Datos'!$T$3</xm:f>
            <x14:dxf>
              <fill>
                <patternFill patternType="solid">
                  <bgColor rgb="FFC00000"/>
                </patternFill>
              </fill>
            </x14:dxf>
          </x14:cfRule>
          <x14:cfRule type="containsText" priority="5793" operator="containsText" id="{1E05A06B-6F86-4C6F-8700-295CC3720588}">
            <xm:f>NOT(ISERROR(SEARCH('Listados Datos'!$T$4,AW443)))</xm:f>
            <xm:f>'Listados Datos'!$T$4</xm:f>
            <x14:dxf>
              <font>
                <b/>
                <i val="0"/>
                <color theme="0"/>
              </font>
              <fill>
                <patternFill>
                  <bgColor rgb="FFE26B0A"/>
                </patternFill>
              </fill>
            </x14:dxf>
          </x14:cfRule>
          <x14:cfRule type="containsText" priority="5794" operator="containsText" id="{4749A4CD-E4EC-4833-BF2A-801C3E411201}">
            <xm:f>NOT(ISERROR(SEARCH('Listados Datos'!$T$5,AW443)))</xm:f>
            <xm:f>'Listados Datos'!$T$5</xm:f>
            <x14:dxf>
              <font>
                <b/>
                <i val="0"/>
                <color auto="1"/>
              </font>
              <fill>
                <patternFill>
                  <bgColor rgb="FFFFFF00"/>
                </patternFill>
              </fill>
            </x14:dxf>
          </x14:cfRule>
          <x14:cfRule type="containsText" priority="5795" operator="containsText" id="{64032281-6A29-4C5F-8CB2-91D4D68ACF01}">
            <xm:f>NOT(ISERROR(SEARCH('Listados Datos'!$T$6,AW443)))</xm:f>
            <xm:f>'Listados Datos'!$T$6</xm:f>
            <x14:dxf>
              <font>
                <b/>
                <i val="0"/>
              </font>
              <fill>
                <patternFill>
                  <bgColor rgb="FF92D050"/>
                </patternFill>
              </fill>
            </x14:dxf>
          </x14:cfRule>
          <xm:sqref>AW443</xm:sqref>
        </x14:conditionalFormatting>
        <x14:conditionalFormatting xmlns:xm="http://schemas.microsoft.com/office/excel/2006/main">
          <x14:cfRule type="containsText" priority="5782" operator="containsText" id="{87659724-60E3-43EA-AE3B-FA83C81CD45D}">
            <xm:f>NOT(ISERROR(SEARCH('Listados Datos'!$P$3,AU443)))</xm:f>
            <xm:f>'Listados Datos'!$P$3</xm:f>
            <x14:dxf>
              <fill>
                <patternFill>
                  <bgColor rgb="FF99CC00"/>
                </patternFill>
              </fill>
            </x14:dxf>
          </x14:cfRule>
          <x14:cfRule type="containsText" priority="5783" operator="containsText" id="{E4120430-6CA7-45CF-B210-8C56EA34958B}">
            <xm:f>NOT(ISERROR(SEARCH('Listados Datos'!$P$4,AU443)))</xm:f>
            <xm:f>'Listados Datos'!$P$4</xm:f>
            <x14:dxf>
              <fill>
                <patternFill>
                  <bgColor rgb="FF33CC33"/>
                </patternFill>
              </fill>
            </x14:dxf>
          </x14:cfRule>
          <x14:cfRule type="containsText" priority="5784" operator="containsText" id="{1BD00D79-93C9-4AE4-BAB7-1612C9C9E695}">
            <xm:f>NOT(ISERROR(SEARCH('Listados Datos'!$P$5,AU443)))</xm:f>
            <xm:f>'Listados Datos'!$P$5</xm:f>
            <x14:dxf>
              <fill>
                <patternFill>
                  <bgColor rgb="FFFFFF00"/>
                </patternFill>
              </fill>
            </x14:dxf>
          </x14:cfRule>
          <x14:cfRule type="containsText" priority="5785" operator="containsText" id="{8D341E86-587C-4F77-87E9-13066E7B6E03}">
            <xm:f>NOT(ISERROR(SEARCH('Listados Datos'!$P$6,AU443)))</xm:f>
            <xm:f>'Listados Datos'!$P$6</xm:f>
            <x14:dxf>
              <fill>
                <patternFill>
                  <bgColor rgb="FFFFC000"/>
                </patternFill>
              </fill>
            </x14:dxf>
          </x14:cfRule>
          <x14:cfRule type="containsText" priority="5786" operator="containsText" id="{72E3F2F0-A175-434F-872E-B5450C831EC4}">
            <xm:f>NOT(ISERROR(SEARCH('Listados Datos'!$P$7,AU443)))</xm:f>
            <xm:f>'Listados Datos'!$P$7</xm:f>
            <x14:dxf>
              <fill>
                <patternFill>
                  <bgColor rgb="FFFF0000"/>
                </patternFill>
              </fill>
            </x14:dxf>
          </x14:cfRule>
          <xm:sqref>AU443</xm:sqref>
        </x14:conditionalFormatting>
        <x14:conditionalFormatting xmlns:xm="http://schemas.microsoft.com/office/excel/2006/main">
          <x14:cfRule type="containsText" priority="5778" operator="containsText" id="{FC4ED58B-E7D0-4AF4-9227-D40BFAB4616D}">
            <xm:f>NOT(ISERROR(SEARCH('Listados Datos'!$T$3,AW447)))</xm:f>
            <xm:f>'Listados Datos'!$T$3</xm:f>
            <x14:dxf>
              <fill>
                <patternFill patternType="solid">
                  <bgColor rgb="FFC00000"/>
                </patternFill>
              </fill>
            </x14:dxf>
          </x14:cfRule>
          <x14:cfRule type="containsText" priority="5779" operator="containsText" id="{4D3C4031-A70F-4EDD-A859-2B932F4A115E}">
            <xm:f>NOT(ISERROR(SEARCH('Listados Datos'!$T$4,AW447)))</xm:f>
            <xm:f>'Listados Datos'!$T$4</xm:f>
            <x14:dxf>
              <font>
                <b/>
                <i val="0"/>
                <color theme="0"/>
              </font>
              <fill>
                <patternFill>
                  <bgColor rgb="FFE26B0A"/>
                </patternFill>
              </fill>
            </x14:dxf>
          </x14:cfRule>
          <x14:cfRule type="containsText" priority="5780" operator="containsText" id="{19E9095D-99DE-43C5-81C4-21648DCC4F2D}">
            <xm:f>NOT(ISERROR(SEARCH('Listados Datos'!$T$5,AW447)))</xm:f>
            <xm:f>'Listados Datos'!$T$5</xm:f>
            <x14:dxf>
              <font>
                <b/>
                <i val="0"/>
                <color auto="1"/>
              </font>
              <fill>
                <patternFill>
                  <bgColor rgb="FFFFFF00"/>
                </patternFill>
              </fill>
            </x14:dxf>
          </x14:cfRule>
          <x14:cfRule type="containsText" priority="5781" operator="containsText" id="{640D49C5-4595-4839-AE0D-199B212B764F}">
            <xm:f>NOT(ISERROR(SEARCH('Listados Datos'!$T$6,AW447)))</xm:f>
            <xm:f>'Listados Datos'!$T$6</xm:f>
            <x14:dxf>
              <font>
                <b/>
                <i val="0"/>
              </font>
              <fill>
                <patternFill>
                  <bgColor rgb="FF92D050"/>
                </patternFill>
              </fill>
            </x14:dxf>
          </x14:cfRule>
          <xm:sqref>AW447</xm:sqref>
        </x14:conditionalFormatting>
        <x14:conditionalFormatting xmlns:xm="http://schemas.microsoft.com/office/excel/2006/main">
          <x14:cfRule type="containsText" priority="5768" operator="containsText" id="{7A705B40-BF6B-4113-B8FF-DBF62A37CBF4}">
            <xm:f>NOT(ISERROR(SEARCH('Listados Datos'!$P$3,AU447)))</xm:f>
            <xm:f>'Listados Datos'!$P$3</xm:f>
            <x14:dxf>
              <fill>
                <patternFill>
                  <bgColor rgb="FF99CC00"/>
                </patternFill>
              </fill>
            </x14:dxf>
          </x14:cfRule>
          <x14:cfRule type="containsText" priority="5769" operator="containsText" id="{DA02AD44-AAF7-4E24-90B9-B45EEA785C1A}">
            <xm:f>NOT(ISERROR(SEARCH('Listados Datos'!$P$4,AU447)))</xm:f>
            <xm:f>'Listados Datos'!$P$4</xm:f>
            <x14:dxf>
              <fill>
                <patternFill>
                  <bgColor rgb="FF33CC33"/>
                </patternFill>
              </fill>
            </x14:dxf>
          </x14:cfRule>
          <x14:cfRule type="containsText" priority="5770" operator="containsText" id="{DD4A6F99-FC77-4611-BD7F-81B8B521FB73}">
            <xm:f>NOT(ISERROR(SEARCH('Listados Datos'!$P$5,AU447)))</xm:f>
            <xm:f>'Listados Datos'!$P$5</xm:f>
            <x14:dxf>
              <fill>
                <patternFill>
                  <bgColor rgb="FFFFFF00"/>
                </patternFill>
              </fill>
            </x14:dxf>
          </x14:cfRule>
          <x14:cfRule type="containsText" priority="5771" operator="containsText" id="{8D4F4644-15AC-48A4-8076-A5117CEFE591}">
            <xm:f>NOT(ISERROR(SEARCH('Listados Datos'!$P$6,AU447)))</xm:f>
            <xm:f>'Listados Datos'!$P$6</xm:f>
            <x14:dxf>
              <fill>
                <patternFill>
                  <bgColor rgb="FFFFC000"/>
                </patternFill>
              </fill>
            </x14:dxf>
          </x14:cfRule>
          <x14:cfRule type="containsText" priority="5772" operator="containsText" id="{37B43914-4B16-4BE7-85EB-102152456162}">
            <xm:f>NOT(ISERROR(SEARCH('Listados Datos'!$P$7,AU447)))</xm:f>
            <xm:f>'Listados Datos'!$P$7</xm:f>
            <x14:dxf>
              <fill>
                <patternFill>
                  <bgColor rgb="FFFF0000"/>
                </patternFill>
              </fill>
            </x14:dxf>
          </x14:cfRule>
          <xm:sqref>AU447</xm:sqref>
        </x14:conditionalFormatting>
        <x14:conditionalFormatting xmlns:xm="http://schemas.microsoft.com/office/excel/2006/main">
          <x14:cfRule type="containsText" priority="5764" operator="containsText" id="{910D6CED-9E15-4B96-95E1-E912FF6FD0C3}">
            <xm:f>NOT(ISERROR(SEARCH('Listados Datos'!$T$3,AE444)))</xm:f>
            <xm:f>'Listados Datos'!$T$3</xm:f>
            <x14:dxf>
              <fill>
                <patternFill patternType="solid">
                  <bgColor rgb="FFC00000"/>
                </patternFill>
              </fill>
            </x14:dxf>
          </x14:cfRule>
          <x14:cfRule type="containsText" priority="5765" operator="containsText" id="{B53CA46A-7D1D-40FF-8380-BFA1AE2DE2A2}">
            <xm:f>NOT(ISERROR(SEARCH('Listados Datos'!$T$4,AE444)))</xm:f>
            <xm:f>'Listados Datos'!$T$4</xm:f>
            <x14:dxf>
              <font>
                <b/>
                <i val="0"/>
                <color theme="0"/>
              </font>
              <fill>
                <patternFill>
                  <bgColor rgb="FFE26B0A"/>
                </patternFill>
              </fill>
            </x14:dxf>
          </x14:cfRule>
          <x14:cfRule type="containsText" priority="5766" operator="containsText" id="{781CFFFE-5F4F-435E-AE79-9EDFF0991FC2}">
            <xm:f>NOT(ISERROR(SEARCH('Listados Datos'!$T$5,AE444)))</xm:f>
            <xm:f>'Listados Datos'!$T$5</xm:f>
            <x14:dxf>
              <font>
                <b/>
                <i val="0"/>
                <color auto="1"/>
              </font>
              <fill>
                <patternFill>
                  <bgColor rgb="FFFFFF00"/>
                </patternFill>
              </fill>
            </x14:dxf>
          </x14:cfRule>
          <x14:cfRule type="containsText" priority="5767" operator="containsText" id="{EF7F9ED2-CB7D-435B-889F-B15C85359024}">
            <xm:f>NOT(ISERROR(SEARCH('Listados Datos'!$T$6,AE444)))</xm:f>
            <xm:f>'Listados Datos'!$T$6</xm:f>
            <x14:dxf>
              <font>
                <b/>
                <i val="0"/>
              </font>
              <fill>
                <patternFill>
                  <bgColor rgb="FF92D050"/>
                </patternFill>
              </fill>
            </x14:dxf>
          </x14:cfRule>
          <xm:sqref>AE444:AF445</xm:sqref>
        </x14:conditionalFormatting>
        <x14:conditionalFormatting xmlns:xm="http://schemas.microsoft.com/office/excel/2006/main">
          <x14:cfRule type="containsText" priority="5760" operator="containsText" id="{E33894F3-9EFF-4B41-955D-03D5EB0CE30B}">
            <xm:f>NOT(ISERROR(SEARCH('Listados Datos'!$T$3,AA444)))</xm:f>
            <xm:f>'Listados Datos'!$T$3</xm:f>
            <x14:dxf>
              <fill>
                <patternFill patternType="solid">
                  <bgColor rgb="FFC00000"/>
                </patternFill>
              </fill>
            </x14:dxf>
          </x14:cfRule>
          <x14:cfRule type="containsText" priority="5761" operator="containsText" id="{E7B5648C-BAD0-4EBD-88B3-A38E8F1BDABE}">
            <xm:f>NOT(ISERROR(SEARCH('Listados Datos'!$T$4,AA444)))</xm:f>
            <xm:f>'Listados Datos'!$T$4</xm:f>
            <x14:dxf>
              <font>
                <b/>
                <i val="0"/>
                <color theme="0"/>
              </font>
              <fill>
                <patternFill>
                  <bgColor rgb="FFE26B0A"/>
                </patternFill>
              </fill>
            </x14:dxf>
          </x14:cfRule>
          <x14:cfRule type="containsText" priority="5762" operator="containsText" id="{0E55AB36-6BF4-49F4-B0C8-9AE4181359C7}">
            <xm:f>NOT(ISERROR(SEARCH('Listados Datos'!$T$5,AA444)))</xm:f>
            <xm:f>'Listados Datos'!$T$5</xm:f>
            <x14:dxf>
              <font>
                <b/>
                <i val="0"/>
                <color auto="1"/>
              </font>
              <fill>
                <patternFill>
                  <bgColor rgb="FFFFFF00"/>
                </patternFill>
              </fill>
            </x14:dxf>
          </x14:cfRule>
          <x14:cfRule type="containsText" priority="5763" operator="containsText" id="{0CC76266-53B2-403F-85F0-62A2E3C6DDA1}">
            <xm:f>NOT(ISERROR(SEARCH('Listados Datos'!$T$6,AA444)))</xm:f>
            <xm:f>'Listados Datos'!$T$6</xm:f>
            <x14:dxf>
              <font>
                <b/>
                <i val="0"/>
              </font>
              <fill>
                <patternFill>
                  <bgColor rgb="FF92D050"/>
                </patternFill>
              </fill>
            </x14:dxf>
          </x14:cfRule>
          <xm:sqref>AA444:AA445</xm:sqref>
        </x14:conditionalFormatting>
        <x14:conditionalFormatting xmlns:xm="http://schemas.microsoft.com/office/excel/2006/main">
          <x14:cfRule type="containsText" priority="5750" operator="containsText" id="{D314DD8E-E850-49C6-82DE-87CDE68B6F9E}">
            <xm:f>NOT(ISERROR(SEARCH('Listados Datos'!$P$3,Y444)))</xm:f>
            <xm:f>'Listados Datos'!$P$3</xm:f>
            <x14:dxf>
              <fill>
                <patternFill>
                  <bgColor rgb="FF99CC00"/>
                </patternFill>
              </fill>
            </x14:dxf>
          </x14:cfRule>
          <x14:cfRule type="containsText" priority="5751" operator="containsText" id="{CB380103-89C0-46E8-91A6-A3BAEBC6B620}">
            <xm:f>NOT(ISERROR(SEARCH('Listados Datos'!$P$4,Y444)))</xm:f>
            <xm:f>'Listados Datos'!$P$4</xm:f>
            <x14:dxf>
              <fill>
                <patternFill>
                  <bgColor rgb="FF33CC33"/>
                </patternFill>
              </fill>
            </x14:dxf>
          </x14:cfRule>
          <x14:cfRule type="containsText" priority="5752" operator="containsText" id="{BC5675D9-6467-4513-93EE-FDC4C1F144CC}">
            <xm:f>NOT(ISERROR(SEARCH('Listados Datos'!$P$5,Y444)))</xm:f>
            <xm:f>'Listados Datos'!$P$5</xm:f>
            <x14:dxf>
              <fill>
                <patternFill>
                  <bgColor rgb="FFFFFF00"/>
                </patternFill>
              </fill>
            </x14:dxf>
          </x14:cfRule>
          <x14:cfRule type="containsText" priority="5753" operator="containsText" id="{3AC58FBD-E36C-4771-A366-87F54F97B2D5}">
            <xm:f>NOT(ISERROR(SEARCH('Listados Datos'!$P$6,Y444)))</xm:f>
            <xm:f>'Listados Datos'!$P$6</xm:f>
            <x14:dxf>
              <fill>
                <patternFill>
                  <bgColor rgb="FFFFC000"/>
                </patternFill>
              </fill>
            </x14:dxf>
          </x14:cfRule>
          <x14:cfRule type="containsText" priority="5754" operator="containsText" id="{FF1C8D70-7A7F-438E-9526-61402A6D5FB2}">
            <xm:f>NOT(ISERROR(SEARCH('Listados Datos'!$P$7,Y444)))</xm:f>
            <xm:f>'Listados Datos'!$P$7</xm:f>
            <x14:dxf>
              <fill>
                <patternFill>
                  <bgColor rgb="FFFF0000"/>
                </patternFill>
              </fill>
            </x14:dxf>
          </x14:cfRule>
          <xm:sqref>Y444:Y445</xm:sqref>
        </x14:conditionalFormatting>
        <x14:conditionalFormatting xmlns:xm="http://schemas.microsoft.com/office/excel/2006/main">
          <x14:cfRule type="containsText" priority="5736" operator="containsText" id="{9D09EE3C-C27D-48C8-BAAF-47E95CC7F97E}">
            <xm:f>NOT(ISERROR(SEARCH('Listados Datos'!$T$3,AW444)))</xm:f>
            <xm:f>'Listados Datos'!$T$3</xm:f>
            <x14:dxf>
              <fill>
                <patternFill patternType="solid">
                  <bgColor rgb="FFC00000"/>
                </patternFill>
              </fill>
            </x14:dxf>
          </x14:cfRule>
          <x14:cfRule type="containsText" priority="5737" operator="containsText" id="{DC346BF8-E6E5-48C3-BC03-0FC261167701}">
            <xm:f>NOT(ISERROR(SEARCH('Listados Datos'!$T$4,AW444)))</xm:f>
            <xm:f>'Listados Datos'!$T$4</xm:f>
            <x14:dxf>
              <font>
                <b/>
                <i val="0"/>
                <color theme="0"/>
              </font>
              <fill>
                <patternFill>
                  <bgColor rgb="FFE26B0A"/>
                </patternFill>
              </fill>
            </x14:dxf>
          </x14:cfRule>
          <x14:cfRule type="containsText" priority="5738" operator="containsText" id="{96AB64B5-F39B-43D1-8927-4306DFD610EC}">
            <xm:f>NOT(ISERROR(SEARCH('Listados Datos'!$T$5,AW444)))</xm:f>
            <xm:f>'Listados Datos'!$T$5</xm:f>
            <x14:dxf>
              <font>
                <b/>
                <i val="0"/>
                <color auto="1"/>
              </font>
              <fill>
                <patternFill>
                  <bgColor rgb="FFFFFF00"/>
                </patternFill>
              </fill>
            </x14:dxf>
          </x14:cfRule>
          <x14:cfRule type="containsText" priority="5739" operator="containsText" id="{87112EBE-3F87-4A2C-BF60-38F96A26449E}">
            <xm:f>NOT(ISERROR(SEARCH('Listados Datos'!$T$6,AW444)))</xm:f>
            <xm:f>'Listados Datos'!$T$6</xm:f>
            <x14:dxf>
              <font>
                <b/>
                <i val="0"/>
              </font>
              <fill>
                <patternFill>
                  <bgColor rgb="FF92D050"/>
                </patternFill>
              </fill>
            </x14:dxf>
          </x14:cfRule>
          <xm:sqref>AW444</xm:sqref>
        </x14:conditionalFormatting>
        <x14:conditionalFormatting xmlns:xm="http://schemas.microsoft.com/office/excel/2006/main">
          <x14:cfRule type="containsText" priority="5726" operator="containsText" id="{8A1EFEC9-2D42-4930-9635-58ACADCFCCEB}">
            <xm:f>NOT(ISERROR(SEARCH('Listados Datos'!$P$3,AU444)))</xm:f>
            <xm:f>'Listados Datos'!$P$3</xm:f>
            <x14:dxf>
              <fill>
                <patternFill>
                  <bgColor rgb="FF99CC00"/>
                </patternFill>
              </fill>
            </x14:dxf>
          </x14:cfRule>
          <x14:cfRule type="containsText" priority="5727" operator="containsText" id="{40F8B285-7988-403F-B94B-485FDE917C6E}">
            <xm:f>NOT(ISERROR(SEARCH('Listados Datos'!$P$4,AU444)))</xm:f>
            <xm:f>'Listados Datos'!$P$4</xm:f>
            <x14:dxf>
              <fill>
                <patternFill>
                  <bgColor rgb="FF33CC33"/>
                </patternFill>
              </fill>
            </x14:dxf>
          </x14:cfRule>
          <x14:cfRule type="containsText" priority="5728" operator="containsText" id="{3BD091D1-35AD-4EE6-8924-F2DCD5FFA905}">
            <xm:f>NOT(ISERROR(SEARCH('Listados Datos'!$P$5,AU444)))</xm:f>
            <xm:f>'Listados Datos'!$P$5</xm:f>
            <x14:dxf>
              <fill>
                <patternFill>
                  <bgColor rgb="FFFFFF00"/>
                </patternFill>
              </fill>
            </x14:dxf>
          </x14:cfRule>
          <x14:cfRule type="containsText" priority="5729" operator="containsText" id="{2D859959-391B-4188-A212-72242B047043}">
            <xm:f>NOT(ISERROR(SEARCH('Listados Datos'!$P$6,AU444)))</xm:f>
            <xm:f>'Listados Datos'!$P$6</xm:f>
            <x14:dxf>
              <fill>
                <patternFill>
                  <bgColor rgb="FFFFC000"/>
                </patternFill>
              </fill>
            </x14:dxf>
          </x14:cfRule>
          <x14:cfRule type="containsText" priority="5730" operator="containsText" id="{D0D17BE8-1416-498C-9DC9-2B7E7605DFC0}">
            <xm:f>NOT(ISERROR(SEARCH('Listados Datos'!$P$7,AU444)))</xm:f>
            <xm:f>'Listados Datos'!$P$7</xm:f>
            <x14:dxf>
              <fill>
                <patternFill>
                  <bgColor rgb="FFFF0000"/>
                </patternFill>
              </fill>
            </x14:dxf>
          </x14:cfRule>
          <xm:sqref>AU444</xm:sqref>
        </x14:conditionalFormatting>
        <x14:conditionalFormatting xmlns:xm="http://schemas.microsoft.com/office/excel/2006/main">
          <x14:cfRule type="containsText" priority="5722" operator="containsText" id="{D655E30B-A369-4430-8E25-F382DA27CCB3}">
            <xm:f>NOT(ISERROR(SEARCH('Listados Datos'!$T$3,AW445)))</xm:f>
            <xm:f>'Listados Datos'!$T$3</xm:f>
            <x14:dxf>
              <fill>
                <patternFill patternType="solid">
                  <bgColor rgb="FFC00000"/>
                </patternFill>
              </fill>
            </x14:dxf>
          </x14:cfRule>
          <x14:cfRule type="containsText" priority="5723" operator="containsText" id="{2C0FF4BF-500E-43E6-973B-C77A11C736D7}">
            <xm:f>NOT(ISERROR(SEARCH('Listados Datos'!$T$4,AW445)))</xm:f>
            <xm:f>'Listados Datos'!$T$4</xm:f>
            <x14:dxf>
              <font>
                <b/>
                <i val="0"/>
                <color theme="0"/>
              </font>
              <fill>
                <patternFill>
                  <bgColor rgb="FFE26B0A"/>
                </patternFill>
              </fill>
            </x14:dxf>
          </x14:cfRule>
          <x14:cfRule type="containsText" priority="5724" operator="containsText" id="{AEC74F40-86C9-4BD5-BA0F-21CC6B58AEE3}">
            <xm:f>NOT(ISERROR(SEARCH('Listados Datos'!$T$5,AW445)))</xm:f>
            <xm:f>'Listados Datos'!$T$5</xm:f>
            <x14:dxf>
              <font>
                <b/>
                <i val="0"/>
                <color auto="1"/>
              </font>
              <fill>
                <patternFill>
                  <bgColor rgb="FFFFFF00"/>
                </patternFill>
              </fill>
            </x14:dxf>
          </x14:cfRule>
          <x14:cfRule type="containsText" priority="5725" operator="containsText" id="{283C5B73-9FD8-46D7-BF70-F1EFD15C412E}">
            <xm:f>NOT(ISERROR(SEARCH('Listados Datos'!$T$6,AW445)))</xm:f>
            <xm:f>'Listados Datos'!$T$6</xm:f>
            <x14:dxf>
              <font>
                <b/>
                <i val="0"/>
              </font>
              <fill>
                <patternFill>
                  <bgColor rgb="FF92D050"/>
                </patternFill>
              </fill>
            </x14:dxf>
          </x14:cfRule>
          <xm:sqref>AW445</xm:sqref>
        </x14:conditionalFormatting>
        <x14:conditionalFormatting xmlns:xm="http://schemas.microsoft.com/office/excel/2006/main">
          <x14:cfRule type="containsText" priority="5712" operator="containsText" id="{A1EA770A-74D4-4EBF-99B3-3AD05163BA09}">
            <xm:f>NOT(ISERROR(SEARCH('Listados Datos'!$P$3,AU445)))</xm:f>
            <xm:f>'Listados Datos'!$P$3</xm:f>
            <x14:dxf>
              <fill>
                <patternFill>
                  <bgColor rgb="FF99CC00"/>
                </patternFill>
              </fill>
            </x14:dxf>
          </x14:cfRule>
          <x14:cfRule type="containsText" priority="5713" operator="containsText" id="{BBD82F9E-E346-4E47-B013-AFD127CF70EE}">
            <xm:f>NOT(ISERROR(SEARCH('Listados Datos'!$P$4,AU445)))</xm:f>
            <xm:f>'Listados Datos'!$P$4</xm:f>
            <x14:dxf>
              <fill>
                <patternFill>
                  <bgColor rgb="FF33CC33"/>
                </patternFill>
              </fill>
            </x14:dxf>
          </x14:cfRule>
          <x14:cfRule type="containsText" priority="5714" operator="containsText" id="{A1975977-EF6A-4CDC-97F6-482319EDD46A}">
            <xm:f>NOT(ISERROR(SEARCH('Listados Datos'!$P$5,AU445)))</xm:f>
            <xm:f>'Listados Datos'!$P$5</xm:f>
            <x14:dxf>
              <fill>
                <patternFill>
                  <bgColor rgb="FFFFFF00"/>
                </patternFill>
              </fill>
            </x14:dxf>
          </x14:cfRule>
          <x14:cfRule type="containsText" priority="5715" operator="containsText" id="{F049B66F-3F33-4295-9DD5-59BC4FF7E73A}">
            <xm:f>NOT(ISERROR(SEARCH('Listados Datos'!$P$6,AU445)))</xm:f>
            <xm:f>'Listados Datos'!$P$6</xm:f>
            <x14:dxf>
              <fill>
                <patternFill>
                  <bgColor rgb="FFFFC000"/>
                </patternFill>
              </fill>
            </x14:dxf>
          </x14:cfRule>
          <x14:cfRule type="containsText" priority="5716" operator="containsText" id="{BA21C148-D491-4DF6-BE98-09DE11E76B47}">
            <xm:f>NOT(ISERROR(SEARCH('Listados Datos'!$P$7,AU445)))</xm:f>
            <xm:f>'Listados Datos'!$P$7</xm:f>
            <x14:dxf>
              <fill>
                <patternFill>
                  <bgColor rgb="FFFF0000"/>
                </patternFill>
              </fill>
            </x14:dxf>
          </x14:cfRule>
          <xm:sqref>AU445</xm:sqref>
        </x14:conditionalFormatting>
        <x14:conditionalFormatting xmlns:xm="http://schemas.microsoft.com/office/excel/2006/main">
          <x14:cfRule type="containsText" priority="5436" operator="containsText" id="{4F29A78B-02AA-42D9-9DC3-D1AEFFE15116}">
            <xm:f>NOT(ISERROR(SEARCH('Listados Datos'!$T$3,AE460)))</xm:f>
            <xm:f>'Listados Datos'!$T$3</xm:f>
            <x14:dxf>
              <fill>
                <patternFill patternType="solid">
                  <bgColor rgb="FFC00000"/>
                </patternFill>
              </fill>
            </x14:dxf>
          </x14:cfRule>
          <x14:cfRule type="containsText" priority="5437" operator="containsText" id="{8027CB77-25B4-4157-9CF2-162146824C42}">
            <xm:f>NOT(ISERROR(SEARCH('Listados Datos'!$T$4,AE460)))</xm:f>
            <xm:f>'Listados Datos'!$T$4</xm:f>
            <x14:dxf>
              <font>
                <b/>
                <i val="0"/>
                <color theme="0"/>
              </font>
              <fill>
                <patternFill>
                  <bgColor rgb="FFE26B0A"/>
                </patternFill>
              </fill>
            </x14:dxf>
          </x14:cfRule>
          <x14:cfRule type="containsText" priority="5438" operator="containsText" id="{6C641408-B8D5-4B5E-951E-D82299929E27}">
            <xm:f>NOT(ISERROR(SEARCH('Listados Datos'!$T$5,AE460)))</xm:f>
            <xm:f>'Listados Datos'!$T$5</xm:f>
            <x14:dxf>
              <font>
                <b/>
                <i val="0"/>
                <color auto="1"/>
              </font>
              <fill>
                <patternFill>
                  <bgColor rgb="FFFFFF00"/>
                </patternFill>
              </fill>
            </x14:dxf>
          </x14:cfRule>
          <x14:cfRule type="containsText" priority="5439" operator="containsText" id="{A8A20D95-B0D6-4A4B-94FE-996317FCF98A}">
            <xm:f>NOT(ISERROR(SEARCH('Listados Datos'!$T$6,AE460)))</xm:f>
            <xm:f>'Listados Datos'!$T$6</xm:f>
            <x14:dxf>
              <font>
                <b/>
                <i val="0"/>
              </font>
              <fill>
                <patternFill>
                  <bgColor rgb="FF92D050"/>
                </patternFill>
              </fill>
            </x14:dxf>
          </x14:cfRule>
          <xm:sqref>AE460:AF461 AE465:AF465</xm:sqref>
        </x14:conditionalFormatting>
        <x14:conditionalFormatting xmlns:xm="http://schemas.microsoft.com/office/excel/2006/main">
          <x14:cfRule type="containsText" priority="5432" operator="containsText" id="{BBB2D271-397B-48F4-AFC8-CE195ED58EC6}">
            <xm:f>NOT(ISERROR(SEARCH('Listados Datos'!$T$3,AA460)))</xm:f>
            <xm:f>'Listados Datos'!$T$3</xm:f>
            <x14:dxf>
              <fill>
                <patternFill patternType="solid">
                  <bgColor rgb="FFC00000"/>
                </patternFill>
              </fill>
            </x14:dxf>
          </x14:cfRule>
          <x14:cfRule type="containsText" priority="5433" operator="containsText" id="{001B53D8-7068-4B01-9106-7271C21B2919}">
            <xm:f>NOT(ISERROR(SEARCH('Listados Datos'!$T$4,AA460)))</xm:f>
            <xm:f>'Listados Datos'!$T$4</xm:f>
            <x14:dxf>
              <font>
                <b/>
                <i val="0"/>
                <color theme="0"/>
              </font>
              <fill>
                <patternFill>
                  <bgColor rgb="FFE26B0A"/>
                </patternFill>
              </fill>
            </x14:dxf>
          </x14:cfRule>
          <x14:cfRule type="containsText" priority="5434" operator="containsText" id="{8C1996D0-F713-43F0-B578-608FBC459452}">
            <xm:f>NOT(ISERROR(SEARCH('Listados Datos'!$T$5,AA460)))</xm:f>
            <xm:f>'Listados Datos'!$T$5</xm:f>
            <x14:dxf>
              <font>
                <b/>
                <i val="0"/>
                <color auto="1"/>
              </font>
              <fill>
                <patternFill>
                  <bgColor rgb="FFFFFF00"/>
                </patternFill>
              </fill>
            </x14:dxf>
          </x14:cfRule>
          <x14:cfRule type="containsText" priority="5435" operator="containsText" id="{4179FB37-E897-4572-AD71-905213A03953}">
            <xm:f>NOT(ISERROR(SEARCH('Listados Datos'!$T$6,AA460)))</xm:f>
            <xm:f>'Listados Datos'!$T$6</xm:f>
            <x14:dxf>
              <font>
                <b/>
                <i val="0"/>
              </font>
              <fill>
                <patternFill>
                  <bgColor rgb="FF92D050"/>
                </patternFill>
              </fill>
            </x14:dxf>
          </x14:cfRule>
          <xm:sqref>AA460:AA461</xm:sqref>
        </x14:conditionalFormatting>
        <x14:conditionalFormatting xmlns:xm="http://schemas.microsoft.com/office/excel/2006/main">
          <x14:cfRule type="containsText" priority="5422" operator="containsText" id="{E7D9CDF2-59F8-405E-A2A1-25CC9868FC10}">
            <xm:f>NOT(ISERROR(SEARCH('Listados Datos'!$P$3,Y460)))</xm:f>
            <xm:f>'Listados Datos'!$P$3</xm:f>
            <x14:dxf>
              <fill>
                <patternFill>
                  <bgColor rgb="FF99CC00"/>
                </patternFill>
              </fill>
            </x14:dxf>
          </x14:cfRule>
          <x14:cfRule type="containsText" priority="5423" operator="containsText" id="{BA44459B-411A-4829-A685-B5D2786E0D29}">
            <xm:f>NOT(ISERROR(SEARCH('Listados Datos'!$P$4,Y460)))</xm:f>
            <xm:f>'Listados Datos'!$P$4</xm:f>
            <x14:dxf>
              <fill>
                <patternFill>
                  <bgColor rgb="FF33CC33"/>
                </patternFill>
              </fill>
            </x14:dxf>
          </x14:cfRule>
          <x14:cfRule type="containsText" priority="5424" operator="containsText" id="{9618916E-929E-44EE-8716-634CF23C7676}">
            <xm:f>NOT(ISERROR(SEARCH('Listados Datos'!$P$5,Y460)))</xm:f>
            <xm:f>'Listados Datos'!$P$5</xm:f>
            <x14:dxf>
              <fill>
                <patternFill>
                  <bgColor rgb="FFFFFF00"/>
                </patternFill>
              </fill>
            </x14:dxf>
          </x14:cfRule>
          <x14:cfRule type="containsText" priority="5425" operator="containsText" id="{8A692261-D209-4BB5-AE52-EFD87705D759}">
            <xm:f>NOT(ISERROR(SEARCH('Listados Datos'!$P$6,Y460)))</xm:f>
            <xm:f>'Listados Datos'!$P$6</xm:f>
            <x14:dxf>
              <fill>
                <patternFill>
                  <bgColor rgb="FFFFC000"/>
                </patternFill>
              </fill>
            </x14:dxf>
          </x14:cfRule>
          <x14:cfRule type="containsText" priority="5426" operator="containsText" id="{DFCB474C-B8BE-4375-A8E0-5B32B96226BF}">
            <xm:f>NOT(ISERROR(SEARCH('Listados Datos'!$P$7,Y460)))</xm:f>
            <xm:f>'Listados Datos'!$P$7</xm:f>
            <x14:dxf>
              <fill>
                <patternFill>
                  <bgColor rgb="FFFF0000"/>
                </patternFill>
              </fill>
            </x14:dxf>
          </x14:cfRule>
          <xm:sqref>Y460:Y461</xm:sqref>
        </x14:conditionalFormatting>
        <x14:conditionalFormatting xmlns:xm="http://schemas.microsoft.com/office/excel/2006/main">
          <x14:cfRule type="containsText" priority="5398" operator="containsText" id="{166A8EBE-049D-4811-B66B-F3F8D2E099DC}">
            <xm:f>NOT(ISERROR(SEARCH('Listados Datos'!$T$3,AW460)))</xm:f>
            <xm:f>'Listados Datos'!$T$3</xm:f>
            <x14:dxf>
              <fill>
                <patternFill patternType="solid">
                  <bgColor rgb="FFC00000"/>
                </patternFill>
              </fill>
            </x14:dxf>
          </x14:cfRule>
          <x14:cfRule type="containsText" priority="5399" operator="containsText" id="{31C42CF1-3856-4930-A98C-13FD541F0834}">
            <xm:f>NOT(ISERROR(SEARCH('Listados Datos'!$T$4,AW460)))</xm:f>
            <xm:f>'Listados Datos'!$T$4</xm:f>
            <x14:dxf>
              <font>
                <b/>
                <i val="0"/>
                <color theme="0"/>
              </font>
              <fill>
                <patternFill>
                  <bgColor rgb="FFE26B0A"/>
                </patternFill>
              </fill>
            </x14:dxf>
          </x14:cfRule>
          <x14:cfRule type="containsText" priority="5400" operator="containsText" id="{164C168E-7B5E-429A-8A11-38874E72EFB5}">
            <xm:f>NOT(ISERROR(SEARCH('Listados Datos'!$T$5,AW460)))</xm:f>
            <xm:f>'Listados Datos'!$T$5</xm:f>
            <x14:dxf>
              <font>
                <b/>
                <i val="0"/>
                <color auto="1"/>
              </font>
              <fill>
                <patternFill>
                  <bgColor rgb="FFFFFF00"/>
                </patternFill>
              </fill>
            </x14:dxf>
          </x14:cfRule>
          <x14:cfRule type="containsText" priority="5401" operator="containsText" id="{8B367289-FC62-46DA-9000-D34CEC4C28B9}">
            <xm:f>NOT(ISERROR(SEARCH('Listados Datos'!$T$6,AW460)))</xm:f>
            <xm:f>'Listados Datos'!$T$6</xm:f>
            <x14:dxf>
              <font>
                <b/>
                <i val="0"/>
              </font>
              <fill>
                <patternFill>
                  <bgColor rgb="FF92D050"/>
                </patternFill>
              </fill>
            </x14:dxf>
          </x14:cfRule>
          <xm:sqref>AW460</xm:sqref>
        </x14:conditionalFormatting>
        <x14:conditionalFormatting xmlns:xm="http://schemas.microsoft.com/office/excel/2006/main">
          <x14:cfRule type="containsText" priority="5388" operator="containsText" id="{4AA5C92D-5731-4B34-8C07-FE0E79E61D34}">
            <xm:f>NOT(ISERROR(SEARCH('Listados Datos'!$P$3,AU460)))</xm:f>
            <xm:f>'Listados Datos'!$P$3</xm:f>
            <x14:dxf>
              <fill>
                <patternFill>
                  <bgColor rgb="FF99CC00"/>
                </patternFill>
              </fill>
            </x14:dxf>
          </x14:cfRule>
          <x14:cfRule type="containsText" priority="5389" operator="containsText" id="{C4564A7C-D28F-49F8-AD01-B0F95D49174D}">
            <xm:f>NOT(ISERROR(SEARCH('Listados Datos'!$P$4,AU460)))</xm:f>
            <xm:f>'Listados Datos'!$P$4</xm:f>
            <x14:dxf>
              <fill>
                <patternFill>
                  <bgColor rgb="FF33CC33"/>
                </patternFill>
              </fill>
            </x14:dxf>
          </x14:cfRule>
          <x14:cfRule type="containsText" priority="5390" operator="containsText" id="{B86D5B6B-C11C-478C-9436-140476487927}">
            <xm:f>NOT(ISERROR(SEARCH('Listados Datos'!$P$5,AU460)))</xm:f>
            <xm:f>'Listados Datos'!$P$5</xm:f>
            <x14:dxf>
              <fill>
                <patternFill>
                  <bgColor rgb="FFFFFF00"/>
                </patternFill>
              </fill>
            </x14:dxf>
          </x14:cfRule>
          <x14:cfRule type="containsText" priority="5391" operator="containsText" id="{96F755C2-2E99-464E-9039-7FD23E8CABF6}">
            <xm:f>NOT(ISERROR(SEARCH('Listados Datos'!$P$6,AU460)))</xm:f>
            <xm:f>'Listados Datos'!$P$6</xm:f>
            <x14:dxf>
              <fill>
                <patternFill>
                  <bgColor rgb="FFFFC000"/>
                </patternFill>
              </fill>
            </x14:dxf>
          </x14:cfRule>
          <x14:cfRule type="containsText" priority="5392" operator="containsText" id="{7276028C-C79B-49C4-AC64-59ABFD37CDBD}">
            <xm:f>NOT(ISERROR(SEARCH('Listados Datos'!$P$7,AU460)))</xm:f>
            <xm:f>'Listados Datos'!$P$7</xm:f>
            <x14:dxf>
              <fill>
                <patternFill>
                  <bgColor rgb="FFFF0000"/>
                </patternFill>
              </fill>
            </x14:dxf>
          </x14:cfRule>
          <xm:sqref>AU460</xm:sqref>
        </x14:conditionalFormatting>
        <x14:conditionalFormatting xmlns:xm="http://schemas.microsoft.com/office/excel/2006/main">
          <x14:cfRule type="containsText" priority="5384" operator="containsText" id="{88EB75FE-D4DA-4BFE-8260-749520026C35}">
            <xm:f>NOT(ISERROR(SEARCH('Listados Datos'!$T$3,AW461)))</xm:f>
            <xm:f>'Listados Datos'!$T$3</xm:f>
            <x14:dxf>
              <fill>
                <patternFill patternType="solid">
                  <bgColor rgb="FFC00000"/>
                </patternFill>
              </fill>
            </x14:dxf>
          </x14:cfRule>
          <x14:cfRule type="containsText" priority="5385" operator="containsText" id="{31E960B9-F674-4474-97BB-01A4559131AC}">
            <xm:f>NOT(ISERROR(SEARCH('Listados Datos'!$T$4,AW461)))</xm:f>
            <xm:f>'Listados Datos'!$T$4</xm:f>
            <x14:dxf>
              <font>
                <b/>
                <i val="0"/>
                <color theme="0"/>
              </font>
              <fill>
                <patternFill>
                  <bgColor rgb="FFE26B0A"/>
                </patternFill>
              </fill>
            </x14:dxf>
          </x14:cfRule>
          <x14:cfRule type="containsText" priority="5386" operator="containsText" id="{F7F8654A-6942-46A3-A4C6-B997DE18D37C}">
            <xm:f>NOT(ISERROR(SEARCH('Listados Datos'!$T$5,AW461)))</xm:f>
            <xm:f>'Listados Datos'!$T$5</xm:f>
            <x14:dxf>
              <font>
                <b/>
                <i val="0"/>
                <color auto="1"/>
              </font>
              <fill>
                <patternFill>
                  <bgColor rgb="FFFFFF00"/>
                </patternFill>
              </fill>
            </x14:dxf>
          </x14:cfRule>
          <x14:cfRule type="containsText" priority="5387" operator="containsText" id="{AA749CC3-1BD7-49F9-B801-5E4B21C2391E}">
            <xm:f>NOT(ISERROR(SEARCH('Listados Datos'!$T$6,AW461)))</xm:f>
            <xm:f>'Listados Datos'!$T$6</xm:f>
            <x14:dxf>
              <font>
                <b/>
                <i val="0"/>
              </font>
              <fill>
                <patternFill>
                  <bgColor rgb="FF92D050"/>
                </patternFill>
              </fill>
            </x14:dxf>
          </x14:cfRule>
          <xm:sqref>AW461</xm:sqref>
        </x14:conditionalFormatting>
        <x14:conditionalFormatting xmlns:xm="http://schemas.microsoft.com/office/excel/2006/main">
          <x14:cfRule type="containsText" priority="5374" operator="containsText" id="{427BA330-1184-4045-A1DF-BC0ADEFC68B3}">
            <xm:f>NOT(ISERROR(SEARCH('Listados Datos'!$P$3,AU461)))</xm:f>
            <xm:f>'Listados Datos'!$P$3</xm:f>
            <x14:dxf>
              <fill>
                <patternFill>
                  <bgColor rgb="FF99CC00"/>
                </patternFill>
              </fill>
            </x14:dxf>
          </x14:cfRule>
          <x14:cfRule type="containsText" priority="5375" operator="containsText" id="{E278DBDB-5D3B-443F-9354-91DDEA622B83}">
            <xm:f>NOT(ISERROR(SEARCH('Listados Datos'!$P$4,AU461)))</xm:f>
            <xm:f>'Listados Datos'!$P$4</xm:f>
            <x14:dxf>
              <fill>
                <patternFill>
                  <bgColor rgb="FF33CC33"/>
                </patternFill>
              </fill>
            </x14:dxf>
          </x14:cfRule>
          <x14:cfRule type="containsText" priority="5376" operator="containsText" id="{9F9322B2-8FFA-4488-999E-A1DD0BDED4F4}">
            <xm:f>NOT(ISERROR(SEARCH('Listados Datos'!$P$5,AU461)))</xm:f>
            <xm:f>'Listados Datos'!$P$5</xm:f>
            <x14:dxf>
              <fill>
                <patternFill>
                  <bgColor rgb="FFFFFF00"/>
                </patternFill>
              </fill>
            </x14:dxf>
          </x14:cfRule>
          <x14:cfRule type="containsText" priority="5377" operator="containsText" id="{ABFC991E-C2FC-410E-917D-DD80FAF3BB3F}">
            <xm:f>NOT(ISERROR(SEARCH('Listados Datos'!$P$6,AU461)))</xm:f>
            <xm:f>'Listados Datos'!$P$6</xm:f>
            <x14:dxf>
              <fill>
                <patternFill>
                  <bgColor rgb="FFFFC000"/>
                </patternFill>
              </fill>
            </x14:dxf>
          </x14:cfRule>
          <x14:cfRule type="containsText" priority="5378" operator="containsText" id="{071EC6B1-1686-4668-8287-7958F68D3A96}">
            <xm:f>NOT(ISERROR(SEARCH('Listados Datos'!$P$7,AU461)))</xm:f>
            <xm:f>'Listados Datos'!$P$7</xm:f>
            <x14:dxf>
              <fill>
                <patternFill>
                  <bgColor rgb="FFFF0000"/>
                </patternFill>
              </fill>
            </x14:dxf>
          </x14:cfRule>
          <xm:sqref>AU461</xm:sqref>
        </x14:conditionalFormatting>
        <x14:conditionalFormatting xmlns:xm="http://schemas.microsoft.com/office/excel/2006/main">
          <x14:cfRule type="containsText" priority="5356" operator="containsText" id="{1660FB74-E0FC-4DCD-9DD1-25E719CA78A1}">
            <xm:f>NOT(ISERROR(SEARCH('Listados Datos'!$T$3,AE462)))</xm:f>
            <xm:f>'Listados Datos'!$T$3</xm:f>
            <x14:dxf>
              <fill>
                <patternFill patternType="solid">
                  <bgColor rgb="FFC00000"/>
                </patternFill>
              </fill>
            </x14:dxf>
          </x14:cfRule>
          <x14:cfRule type="containsText" priority="5357" operator="containsText" id="{317DF2C7-31AF-4735-ADA2-9EF21DC0D469}">
            <xm:f>NOT(ISERROR(SEARCH('Listados Datos'!$T$4,AE462)))</xm:f>
            <xm:f>'Listados Datos'!$T$4</xm:f>
            <x14:dxf>
              <font>
                <b/>
                <i val="0"/>
                <color theme="0"/>
              </font>
              <fill>
                <patternFill>
                  <bgColor rgb="FFE26B0A"/>
                </patternFill>
              </fill>
            </x14:dxf>
          </x14:cfRule>
          <x14:cfRule type="containsText" priority="5358" operator="containsText" id="{134DD6DA-6788-418C-84C4-8A292D90B578}">
            <xm:f>NOT(ISERROR(SEARCH('Listados Datos'!$T$5,AE462)))</xm:f>
            <xm:f>'Listados Datos'!$T$5</xm:f>
            <x14:dxf>
              <font>
                <b/>
                <i val="0"/>
                <color auto="1"/>
              </font>
              <fill>
                <patternFill>
                  <bgColor rgb="FFFFFF00"/>
                </patternFill>
              </fill>
            </x14:dxf>
          </x14:cfRule>
          <x14:cfRule type="containsText" priority="5359" operator="containsText" id="{DA5D6F81-DE96-4A58-81AF-2F8244E679EF}">
            <xm:f>NOT(ISERROR(SEARCH('Listados Datos'!$T$6,AE462)))</xm:f>
            <xm:f>'Listados Datos'!$T$6</xm:f>
            <x14:dxf>
              <font>
                <b/>
                <i val="0"/>
              </font>
              <fill>
                <patternFill>
                  <bgColor rgb="FF92D050"/>
                </patternFill>
              </fill>
            </x14:dxf>
          </x14:cfRule>
          <xm:sqref>AE462:AF463</xm:sqref>
        </x14:conditionalFormatting>
        <x14:conditionalFormatting xmlns:xm="http://schemas.microsoft.com/office/excel/2006/main">
          <x14:cfRule type="containsText" priority="5352" operator="containsText" id="{C5970EC1-DE7D-4788-AF41-D04406887021}">
            <xm:f>NOT(ISERROR(SEARCH('Listados Datos'!$T$3,AA462)))</xm:f>
            <xm:f>'Listados Datos'!$T$3</xm:f>
            <x14:dxf>
              <fill>
                <patternFill patternType="solid">
                  <bgColor rgb="FFC00000"/>
                </patternFill>
              </fill>
            </x14:dxf>
          </x14:cfRule>
          <x14:cfRule type="containsText" priority="5353" operator="containsText" id="{E2F67FF3-407D-441B-845C-DE45603DECD4}">
            <xm:f>NOT(ISERROR(SEARCH('Listados Datos'!$T$4,AA462)))</xm:f>
            <xm:f>'Listados Datos'!$T$4</xm:f>
            <x14:dxf>
              <font>
                <b/>
                <i val="0"/>
                <color theme="0"/>
              </font>
              <fill>
                <patternFill>
                  <bgColor rgb="FFE26B0A"/>
                </patternFill>
              </fill>
            </x14:dxf>
          </x14:cfRule>
          <x14:cfRule type="containsText" priority="5354" operator="containsText" id="{2443FA22-D3C1-4038-AEDE-EC05356ED48D}">
            <xm:f>NOT(ISERROR(SEARCH('Listados Datos'!$T$5,AA462)))</xm:f>
            <xm:f>'Listados Datos'!$T$5</xm:f>
            <x14:dxf>
              <font>
                <b/>
                <i val="0"/>
                <color auto="1"/>
              </font>
              <fill>
                <patternFill>
                  <bgColor rgb="FFFFFF00"/>
                </patternFill>
              </fill>
            </x14:dxf>
          </x14:cfRule>
          <x14:cfRule type="containsText" priority="5355" operator="containsText" id="{ED569FD6-B6BA-47FF-9479-6D2A0D490F75}">
            <xm:f>NOT(ISERROR(SEARCH('Listados Datos'!$T$6,AA462)))</xm:f>
            <xm:f>'Listados Datos'!$T$6</xm:f>
            <x14:dxf>
              <font>
                <b/>
                <i val="0"/>
              </font>
              <fill>
                <patternFill>
                  <bgColor rgb="FF92D050"/>
                </patternFill>
              </fill>
            </x14:dxf>
          </x14:cfRule>
          <xm:sqref>AA462:AA463</xm:sqref>
        </x14:conditionalFormatting>
        <x14:conditionalFormatting xmlns:xm="http://schemas.microsoft.com/office/excel/2006/main">
          <x14:cfRule type="containsText" priority="5342" operator="containsText" id="{77DE3CB8-CDCD-4AD4-90B4-9746F299812B}">
            <xm:f>NOT(ISERROR(SEARCH('Listados Datos'!$P$3,Y462)))</xm:f>
            <xm:f>'Listados Datos'!$P$3</xm:f>
            <x14:dxf>
              <fill>
                <patternFill>
                  <bgColor rgb="FF99CC00"/>
                </patternFill>
              </fill>
            </x14:dxf>
          </x14:cfRule>
          <x14:cfRule type="containsText" priority="5343" operator="containsText" id="{877870BE-CB2C-4742-A5B8-FF55A4641057}">
            <xm:f>NOT(ISERROR(SEARCH('Listados Datos'!$P$4,Y462)))</xm:f>
            <xm:f>'Listados Datos'!$P$4</xm:f>
            <x14:dxf>
              <fill>
                <patternFill>
                  <bgColor rgb="FF33CC33"/>
                </patternFill>
              </fill>
            </x14:dxf>
          </x14:cfRule>
          <x14:cfRule type="containsText" priority="5344" operator="containsText" id="{CF27770A-C51F-499F-90DE-ED76E34F96A5}">
            <xm:f>NOT(ISERROR(SEARCH('Listados Datos'!$P$5,Y462)))</xm:f>
            <xm:f>'Listados Datos'!$P$5</xm:f>
            <x14:dxf>
              <fill>
                <patternFill>
                  <bgColor rgb="FFFFFF00"/>
                </patternFill>
              </fill>
            </x14:dxf>
          </x14:cfRule>
          <x14:cfRule type="containsText" priority="5345" operator="containsText" id="{A9045D7D-805D-4858-AE76-737F6472E637}">
            <xm:f>NOT(ISERROR(SEARCH('Listados Datos'!$P$6,Y462)))</xm:f>
            <xm:f>'Listados Datos'!$P$6</xm:f>
            <x14:dxf>
              <fill>
                <patternFill>
                  <bgColor rgb="FFFFC000"/>
                </patternFill>
              </fill>
            </x14:dxf>
          </x14:cfRule>
          <x14:cfRule type="containsText" priority="5346" operator="containsText" id="{B9A71001-56D1-4061-80A4-4118248DA493}">
            <xm:f>NOT(ISERROR(SEARCH('Listados Datos'!$P$7,Y462)))</xm:f>
            <xm:f>'Listados Datos'!$P$7</xm:f>
            <x14:dxf>
              <fill>
                <patternFill>
                  <bgColor rgb="FFFF0000"/>
                </patternFill>
              </fill>
            </x14:dxf>
          </x14:cfRule>
          <xm:sqref>Y462:Y463</xm:sqref>
        </x14:conditionalFormatting>
        <x14:conditionalFormatting xmlns:xm="http://schemas.microsoft.com/office/excel/2006/main">
          <x14:cfRule type="containsText" priority="5314" operator="containsText" id="{27AF4D8C-8490-4551-B967-D4AA1B10E369}">
            <xm:f>NOT(ISERROR(SEARCH('Listados Datos'!$T$3,AW463)))</xm:f>
            <xm:f>'Listados Datos'!$T$3</xm:f>
            <x14:dxf>
              <fill>
                <patternFill patternType="solid">
                  <bgColor rgb="FFC00000"/>
                </patternFill>
              </fill>
            </x14:dxf>
          </x14:cfRule>
          <x14:cfRule type="containsText" priority="5315" operator="containsText" id="{A0E3924C-398C-4F95-A3CC-BAF5AF839EDA}">
            <xm:f>NOT(ISERROR(SEARCH('Listados Datos'!$T$4,AW463)))</xm:f>
            <xm:f>'Listados Datos'!$T$4</xm:f>
            <x14:dxf>
              <font>
                <b/>
                <i val="0"/>
                <color theme="0"/>
              </font>
              <fill>
                <patternFill>
                  <bgColor rgb="FFE26B0A"/>
                </patternFill>
              </fill>
            </x14:dxf>
          </x14:cfRule>
          <x14:cfRule type="containsText" priority="5316" operator="containsText" id="{7A8EE279-EAF5-4E03-ACA3-0DB44EF448B8}">
            <xm:f>NOT(ISERROR(SEARCH('Listados Datos'!$T$5,AW463)))</xm:f>
            <xm:f>'Listados Datos'!$T$5</xm:f>
            <x14:dxf>
              <font>
                <b/>
                <i val="0"/>
                <color auto="1"/>
              </font>
              <fill>
                <patternFill>
                  <bgColor rgb="FFFFFF00"/>
                </patternFill>
              </fill>
            </x14:dxf>
          </x14:cfRule>
          <x14:cfRule type="containsText" priority="5317" operator="containsText" id="{054197FE-2495-4529-8A49-2224740E846B}">
            <xm:f>NOT(ISERROR(SEARCH('Listados Datos'!$T$6,AW463)))</xm:f>
            <xm:f>'Listados Datos'!$T$6</xm:f>
            <x14:dxf>
              <font>
                <b/>
                <i val="0"/>
              </font>
              <fill>
                <patternFill>
                  <bgColor rgb="FF92D050"/>
                </patternFill>
              </fill>
            </x14:dxf>
          </x14:cfRule>
          <xm:sqref>AW463</xm:sqref>
        </x14:conditionalFormatting>
        <x14:conditionalFormatting xmlns:xm="http://schemas.microsoft.com/office/excel/2006/main">
          <x14:cfRule type="containsText" priority="5234" operator="containsText" id="{40C0AEF6-5AD6-4E2C-B87E-4037CC08E7EF}">
            <xm:f>NOT(ISERROR(SEARCH('Listados Datos'!$T$3,AW477)))</xm:f>
            <xm:f>'Listados Datos'!$T$3</xm:f>
            <x14:dxf>
              <fill>
                <patternFill patternType="solid">
                  <bgColor rgb="FFC00000"/>
                </patternFill>
              </fill>
            </x14:dxf>
          </x14:cfRule>
          <x14:cfRule type="containsText" priority="5235" operator="containsText" id="{432BEFC8-92B2-4AAA-B7DB-E8DED16EB015}">
            <xm:f>NOT(ISERROR(SEARCH('Listados Datos'!$T$4,AW477)))</xm:f>
            <xm:f>'Listados Datos'!$T$4</xm:f>
            <x14:dxf>
              <font>
                <b/>
                <i val="0"/>
                <color theme="0"/>
              </font>
              <fill>
                <patternFill>
                  <bgColor rgb="FFE26B0A"/>
                </patternFill>
              </fill>
            </x14:dxf>
          </x14:cfRule>
          <x14:cfRule type="containsText" priority="5236" operator="containsText" id="{1606BBED-F72D-4860-9CB1-C6F514DEF5F6}">
            <xm:f>NOT(ISERROR(SEARCH('Listados Datos'!$T$5,AW477)))</xm:f>
            <xm:f>'Listados Datos'!$T$5</xm:f>
            <x14:dxf>
              <font>
                <b/>
                <i val="0"/>
                <color auto="1"/>
              </font>
              <fill>
                <patternFill>
                  <bgColor rgb="FFFFFF00"/>
                </patternFill>
              </fill>
            </x14:dxf>
          </x14:cfRule>
          <x14:cfRule type="containsText" priority="5237" operator="containsText" id="{65E4ADDE-F0A9-47D4-971F-EF4D78D16A54}">
            <xm:f>NOT(ISERROR(SEARCH('Listados Datos'!$T$6,AW477)))</xm:f>
            <xm:f>'Listados Datos'!$T$6</xm:f>
            <x14:dxf>
              <font>
                <b/>
                <i val="0"/>
              </font>
              <fill>
                <patternFill>
                  <bgColor rgb="FF92D050"/>
                </patternFill>
              </fill>
            </x14:dxf>
          </x14:cfRule>
          <xm:sqref>AW477</xm:sqref>
        </x14:conditionalFormatting>
        <x14:conditionalFormatting xmlns:xm="http://schemas.microsoft.com/office/excel/2006/main">
          <x14:cfRule type="containsText" priority="5224" operator="containsText" id="{EA45BAE7-5985-45D9-A708-BAE2CBF755F5}">
            <xm:f>NOT(ISERROR(SEARCH('Listados Datos'!$P$3,AU477)))</xm:f>
            <xm:f>'Listados Datos'!$P$3</xm:f>
            <x14:dxf>
              <fill>
                <patternFill>
                  <bgColor rgb="FF99CC00"/>
                </patternFill>
              </fill>
            </x14:dxf>
          </x14:cfRule>
          <x14:cfRule type="containsText" priority="5225" operator="containsText" id="{CDC83E57-847B-4406-AFF7-2E7C15FB928B}">
            <xm:f>NOT(ISERROR(SEARCH('Listados Datos'!$P$4,AU477)))</xm:f>
            <xm:f>'Listados Datos'!$P$4</xm:f>
            <x14:dxf>
              <fill>
                <patternFill>
                  <bgColor rgb="FF33CC33"/>
                </patternFill>
              </fill>
            </x14:dxf>
          </x14:cfRule>
          <x14:cfRule type="containsText" priority="5226" operator="containsText" id="{98ABF236-2BF7-4F12-B428-2B492C67036C}">
            <xm:f>NOT(ISERROR(SEARCH('Listados Datos'!$P$5,AU477)))</xm:f>
            <xm:f>'Listados Datos'!$P$5</xm:f>
            <x14:dxf>
              <fill>
                <patternFill>
                  <bgColor rgb="FFFFFF00"/>
                </patternFill>
              </fill>
            </x14:dxf>
          </x14:cfRule>
          <x14:cfRule type="containsText" priority="5227" operator="containsText" id="{17BA1787-C0D6-4BE1-BAD4-00CFCE421AAE}">
            <xm:f>NOT(ISERROR(SEARCH('Listados Datos'!$P$6,AU477)))</xm:f>
            <xm:f>'Listados Datos'!$P$6</xm:f>
            <x14:dxf>
              <fill>
                <patternFill>
                  <bgColor rgb="FFFFC000"/>
                </patternFill>
              </fill>
            </x14:dxf>
          </x14:cfRule>
          <x14:cfRule type="containsText" priority="5228" operator="containsText" id="{7D894D43-DBE2-4B85-8538-1AF33CA5C86E}">
            <xm:f>NOT(ISERROR(SEARCH('Listados Datos'!$P$7,AU477)))</xm:f>
            <xm:f>'Listados Datos'!$P$7</xm:f>
            <x14:dxf>
              <fill>
                <patternFill>
                  <bgColor rgb="FFFF0000"/>
                </patternFill>
              </fill>
            </x14:dxf>
          </x14:cfRule>
          <xm:sqref>AU477</xm:sqref>
        </x14:conditionalFormatting>
        <x14:conditionalFormatting xmlns:xm="http://schemas.microsoft.com/office/excel/2006/main">
          <x14:cfRule type="containsText" priority="5192" operator="containsText" id="{485B06C8-6D50-42BD-83C7-2C6FBADD004C}">
            <xm:f>NOT(ISERROR(SEARCH('Listados Datos'!$T$3,AW474)))</xm:f>
            <xm:f>'Listados Datos'!$T$3</xm:f>
            <x14:dxf>
              <fill>
                <patternFill patternType="solid">
                  <bgColor rgb="FFC00000"/>
                </patternFill>
              </fill>
            </x14:dxf>
          </x14:cfRule>
          <x14:cfRule type="containsText" priority="5193" operator="containsText" id="{35A28A79-7315-4313-BFE8-025D000717D5}">
            <xm:f>NOT(ISERROR(SEARCH('Listados Datos'!$T$4,AW474)))</xm:f>
            <xm:f>'Listados Datos'!$T$4</xm:f>
            <x14:dxf>
              <font>
                <b/>
                <i val="0"/>
                <color theme="0"/>
              </font>
              <fill>
                <patternFill>
                  <bgColor rgb="FFE26B0A"/>
                </patternFill>
              </fill>
            </x14:dxf>
          </x14:cfRule>
          <x14:cfRule type="containsText" priority="5194" operator="containsText" id="{32BE88AF-3559-49FF-8D72-5809BA8FD14E}">
            <xm:f>NOT(ISERROR(SEARCH('Listados Datos'!$T$5,AW474)))</xm:f>
            <xm:f>'Listados Datos'!$T$5</xm:f>
            <x14:dxf>
              <font>
                <b/>
                <i val="0"/>
                <color auto="1"/>
              </font>
              <fill>
                <patternFill>
                  <bgColor rgb="FFFFFF00"/>
                </patternFill>
              </fill>
            </x14:dxf>
          </x14:cfRule>
          <x14:cfRule type="containsText" priority="5195" operator="containsText" id="{F3D466A9-C3CC-40C8-B2E5-21C80AB53AC5}">
            <xm:f>NOT(ISERROR(SEARCH('Listados Datos'!$T$6,AW474)))</xm:f>
            <xm:f>'Listados Datos'!$T$6</xm:f>
            <x14:dxf>
              <font>
                <b/>
                <i val="0"/>
              </font>
              <fill>
                <patternFill>
                  <bgColor rgb="FF92D050"/>
                </patternFill>
              </fill>
            </x14:dxf>
          </x14:cfRule>
          <xm:sqref>AW474</xm:sqref>
        </x14:conditionalFormatting>
        <x14:conditionalFormatting xmlns:xm="http://schemas.microsoft.com/office/excel/2006/main">
          <x14:cfRule type="containsText" priority="5182" operator="containsText" id="{ADB16691-86CE-4C8B-BACE-ED0C4BC74961}">
            <xm:f>NOT(ISERROR(SEARCH('Listados Datos'!$P$3,AU474)))</xm:f>
            <xm:f>'Listados Datos'!$P$3</xm:f>
            <x14:dxf>
              <fill>
                <patternFill>
                  <bgColor rgb="FF99CC00"/>
                </patternFill>
              </fill>
            </x14:dxf>
          </x14:cfRule>
          <x14:cfRule type="containsText" priority="5183" operator="containsText" id="{47949B26-A742-4247-A8EC-8930DE7A3CD3}">
            <xm:f>NOT(ISERROR(SEARCH('Listados Datos'!$P$4,AU474)))</xm:f>
            <xm:f>'Listados Datos'!$P$4</xm:f>
            <x14:dxf>
              <fill>
                <patternFill>
                  <bgColor rgb="FF33CC33"/>
                </patternFill>
              </fill>
            </x14:dxf>
          </x14:cfRule>
          <x14:cfRule type="containsText" priority="5184" operator="containsText" id="{B460E90E-5D0D-42F0-BA22-071E1081DA57}">
            <xm:f>NOT(ISERROR(SEARCH('Listados Datos'!$P$5,AU474)))</xm:f>
            <xm:f>'Listados Datos'!$P$5</xm:f>
            <x14:dxf>
              <fill>
                <patternFill>
                  <bgColor rgb="FFFFFF00"/>
                </patternFill>
              </fill>
            </x14:dxf>
          </x14:cfRule>
          <x14:cfRule type="containsText" priority="5185" operator="containsText" id="{62645922-1184-4381-ACDF-5F7A7B305388}">
            <xm:f>NOT(ISERROR(SEARCH('Listados Datos'!$P$6,AU474)))</xm:f>
            <xm:f>'Listados Datos'!$P$6</xm:f>
            <x14:dxf>
              <fill>
                <patternFill>
                  <bgColor rgb="FFFFC000"/>
                </patternFill>
              </fill>
            </x14:dxf>
          </x14:cfRule>
          <x14:cfRule type="containsText" priority="5186" operator="containsText" id="{B6AC83D6-D0FF-4944-A286-77EBF0265AD5}">
            <xm:f>NOT(ISERROR(SEARCH('Listados Datos'!$P$7,AU474)))</xm:f>
            <xm:f>'Listados Datos'!$P$7</xm:f>
            <x14:dxf>
              <fill>
                <patternFill>
                  <bgColor rgb="FFFF0000"/>
                </patternFill>
              </fill>
            </x14:dxf>
          </x14:cfRule>
          <xm:sqref>AU474</xm:sqref>
        </x14:conditionalFormatting>
        <x14:conditionalFormatting xmlns:xm="http://schemas.microsoft.com/office/excel/2006/main">
          <x14:cfRule type="containsText" priority="5300" operator="containsText" id="{DC0FC4F2-FC96-4C25-99B7-7BE06C0429C8}">
            <xm:f>NOT(ISERROR(SEARCH('Listados Datos'!$T$3,AE472)))</xm:f>
            <xm:f>'Listados Datos'!$T$3</xm:f>
            <x14:dxf>
              <fill>
                <patternFill patternType="solid">
                  <bgColor rgb="FFC00000"/>
                </patternFill>
              </fill>
            </x14:dxf>
          </x14:cfRule>
          <x14:cfRule type="containsText" priority="5301" operator="containsText" id="{4BDFD719-B5FD-49AC-AA84-BCB5A1BD7AD8}">
            <xm:f>NOT(ISERROR(SEARCH('Listados Datos'!$T$4,AE472)))</xm:f>
            <xm:f>'Listados Datos'!$T$4</xm:f>
            <x14:dxf>
              <font>
                <b/>
                <i val="0"/>
                <color theme="0"/>
              </font>
              <fill>
                <patternFill>
                  <bgColor rgb="FFE26B0A"/>
                </patternFill>
              </fill>
            </x14:dxf>
          </x14:cfRule>
          <x14:cfRule type="containsText" priority="5302" operator="containsText" id="{49CA0290-A6EC-4F55-AB58-191420B815C1}">
            <xm:f>NOT(ISERROR(SEARCH('Listados Datos'!$T$5,AE472)))</xm:f>
            <xm:f>'Listados Datos'!$T$5</xm:f>
            <x14:dxf>
              <font>
                <b/>
                <i val="0"/>
                <color auto="1"/>
              </font>
              <fill>
                <patternFill>
                  <bgColor rgb="FFFFFF00"/>
                </patternFill>
              </fill>
            </x14:dxf>
          </x14:cfRule>
          <x14:cfRule type="containsText" priority="5303" operator="containsText" id="{48770D1F-430B-4156-AA9F-0EFA9965F6DD}">
            <xm:f>NOT(ISERROR(SEARCH('Listados Datos'!$T$6,AE472)))</xm:f>
            <xm:f>'Listados Datos'!$T$6</xm:f>
            <x14:dxf>
              <font>
                <b/>
                <i val="0"/>
              </font>
              <fill>
                <patternFill>
                  <bgColor rgb="FF92D050"/>
                </patternFill>
              </fill>
            </x14:dxf>
          </x14:cfRule>
          <xm:sqref>AE472:AF473 AE477:AF477</xm:sqref>
        </x14:conditionalFormatting>
        <x14:conditionalFormatting xmlns:xm="http://schemas.microsoft.com/office/excel/2006/main">
          <x14:cfRule type="containsText" priority="5296" operator="containsText" id="{06C345EE-7F6F-4CAF-8E7A-88B4744DC526}">
            <xm:f>NOT(ISERROR(SEARCH('Listados Datos'!$T$3,AA472)))</xm:f>
            <xm:f>'Listados Datos'!$T$3</xm:f>
            <x14:dxf>
              <fill>
                <patternFill patternType="solid">
                  <bgColor rgb="FFC00000"/>
                </patternFill>
              </fill>
            </x14:dxf>
          </x14:cfRule>
          <x14:cfRule type="containsText" priority="5297" operator="containsText" id="{C58DB536-75E1-4BF1-9827-10457A978979}">
            <xm:f>NOT(ISERROR(SEARCH('Listados Datos'!$T$4,AA472)))</xm:f>
            <xm:f>'Listados Datos'!$T$4</xm:f>
            <x14:dxf>
              <font>
                <b/>
                <i val="0"/>
                <color theme="0"/>
              </font>
              <fill>
                <patternFill>
                  <bgColor rgb="FFE26B0A"/>
                </patternFill>
              </fill>
            </x14:dxf>
          </x14:cfRule>
          <x14:cfRule type="containsText" priority="5298" operator="containsText" id="{BD71391A-7EDE-41FD-B825-101CDEDA9004}">
            <xm:f>NOT(ISERROR(SEARCH('Listados Datos'!$T$5,AA472)))</xm:f>
            <xm:f>'Listados Datos'!$T$5</xm:f>
            <x14:dxf>
              <font>
                <b/>
                <i val="0"/>
                <color auto="1"/>
              </font>
              <fill>
                <patternFill>
                  <bgColor rgb="FFFFFF00"/>
                </patternFill>
              </fill>
            </x14:dxf>
          </x14:cfRule>
          <x14:cfRule type="containsText" priority="5299" operator="containsText" id="{8806365F-27EB-464A-A568-B941D156F043}">
            <xm:f>NOT(ISERROR(SEARCH('Listados Datos'!$T$6,AA472)))</xm:f>
            <xm:f>'Listados Datos'!$T$6</xm:f>
            <x14:dxf>
              <font>
                <b/>
                <i val="0"/>
              </font>
              <fill>
                <patternFill>
                  <bgColor rgb="FF92D050"/>
                </patternFill>
              </fill>
            </x14:dxf>
          </x14:cfRule>
          <xm:sqref>AA472:AA473</xm:sqref>
        </x14:conditionalFormatting>
        <x14:conditionalFormatting xmlns:xm="http://schemas.microsoft.com/office/excel/2006/main">
          <x14:cfRule type="containsText" priority="5286" operator="containsText" id="{0C9968AC-823E-4744-A846-911D262675C6}">
            <xm:f>NOT(ISERROR(SEARCH('Listados Datos'!$P$3,Y472)))</xm:f>
            <xm:f>'Listados Datos'!$P$3</xm:f>
            <x14:dxf>
              <fill>
                <patternFill>
                  <bgColor rgb="FF99CC00"/>
                </patternFill>
              </fill>
            </x14:dxf>
          </x14:cfRule>
          <x14:cfRule type="containsText" priority="5287" operator="containsText" id="{040F3459-FFB6-44D5-BADE-5F1F31457B6B}">
            <xm:f>NOT(ISERROR(SEARCH('Listados Datos'!$P$4,Y472)))</xm:f>
            <xm:f>'Listados Datos'!$P$4</xm:f>
            <x14:dxf>
              <fill>
                <patternFill>
                  <bgColor rgb="FF33CC33"/>
                </patternFill>
              </fill>
            </x14:dxf>
          </x14:cfRule>
          <x14:cfRule type="containsText" priority="5288" operator="containsText" id="{E9F1602F-D591-4E1E-90C8-B53669C92E3B}">
            <xm:f>NOT(ISERROR(SEARCH('Listados Datos'!$P$5,Y472)))</xm:f>
            <xm:f>'Listados Datos'!$P$5</xm:f>
            <x14:dxf>
              <fill>
                <patternFill>
                  <bgColor rgb="FFFFFF00"/>
                </patternFill>
              </fill>
            </x14:dxf>
          </x14:cfRule>
          <x14:cfRule type="containsText" priority="5289" operator="containsText" id="{38D5764B-B44D-4DEF-AF52-107D3D7D26DB}">
            <xm:f>NOT(ISERROR(SEARCH('Listados Datos'!$P$6,Y472)))</xm:f>
            <xm:f>'Listados Datos'!$P$6</xm:f>
            <x14:dxf>
              <fill>
                <patternFill>
                  <bgColor rgb="FFFFC000"/>
                </patternFill>
              </fill>
            </x14:dxf>
          </x14:cfRule>
          <x14:cfRule type="containsText" priority="5290" operator="containsText" id="{0163C594-67B6-4CE2-B4BD-183CF65DDE08}">
            <xm:f>NOT(ISERROR(SEARCH('Listados Datos'!$P$7,Y472)))</xm:f>
            <xm:f>'Listados Datos'!$P$7</xm:f>
            <x14:dxf>
              <fill>
                <patternFill>
                  <bgColor rgb="FFFF0000"/>
                </patternFill>
              </fill>
            </x14:dxf>
          </x14:cfRule>
          <xm:sqref>Y472:Y473</xm:sqref>
        </x14:conditionalFormatting>
        <x14:conditionalFormatting xmlns:xm="http://schemas.microsoft.com/office/excel/2006/main">
          <x14:cfRule type="containsText" priority="5262" operator="containsText" id="{C92C6E15-088B-49F2-9FC1-4657F2F7327F}">
            <xm:f>NOT(ISERROR(SEARCH('Listados Datos'!$T$3,AW472)))</xm:f>
            <xm:f>'Listados Datos'!$T$3</xm:f>
            <x14:dxf>
              <fill>
                <patternFill patternType="solid">
                  <bgColor rgb="FFC00000"/>
                </patternFill>
              </fill>
            </x14:dxf>
          </x14:cfRule>
          <x14:cfRule type="containsText" priority="5263" operator="containsText" id="{1AF8B017-40C9-4FBD-AA7F-E46194A0A163}">
            <xm:f>NOT(ISERROR(SEARCH('Listados Datos'!$T$4,AW472)))</xm:f>
            <xm:f>'Listados Datos'!$T$4</xm:f>
            <x14:dxf>
              <font>
                <b/>
                <i val="0"/>
                <color theme="0"/>
              </font>
              <fill>
                <patternFill>
                  <bgColor rgb="FFE26B0A"/>
                </patternFill>
              </fill>
            </x14:dxf>
          </x14:cfRule>
          <x14:cfRule type="containsText" priority="5264" operator="containsText" id="{7DE4004F-F228-49E7-86C9-0E84087CD95E}">
            <xm:f>NOT(ISERROR(SEARCH('Listados Datos'!$T$5,AW472)))</xm:f>
            <xm:f>'Listados Datos'!$T$5</xm:f>
            <x14:dxf>
              <font>
                <b/>
                <i val="0"/>
                <color auto="1"/>
              </font>
              <fill>
                <patternFill>
                  <bgColor rgb="FFFFFF00"/>
                </patternFill>
              </fill>
            </x14:dxf>
          </x14:cfRule>
          <x14:cfRule type="containsText" priority="5265" operator="containsText" id="{051AE9D3-DD5A-40D9-B744-E8D49F2FE4EB}">
            <xm:f>NOT(ISERROR(SEARCH('Listados Datos'!$T$6,AW472)))</xm:f>
            <xm:f>'Listados Datos'!$T$6</xm:f>
            <x14:dxf>
              <font>
                <b/>
                <i val="0"/>
              </font>
              <fill>
                <patternFill>
                  <bgColor rgb="FF92D050"/>
                </patternFill>
              </fill>
            </x14:dxf>
          </x14:cfRule>
          <xm:sqref>AW472</xm:sqref>
        </x14:conditionalFormatting>
        <x14:conditionalFormatting xmlns:xm="http://schemas.microsoft.com/office/excel/2006/main">
          <x14:cfRule type="containsText" priority="5252" operator="containsText" id="{458607A2-F4AB-406A-871F-A1F763ED7895}">
            <xm:f>NOT(ISERROR(SEARCH('Listados Datos'!$P$3,AU472)))</xm:f>
            <xm:f>'Listados Datos'!$P$3</xm:f>
            <x14:dxf>
              <fill>
                <patternFill>
                  <bgColor rgb="FF99CC00"/>
                </patternFill>
              </fill>
            </x14:dxf>
          </x14:cfRule>
          <x14:cfRule type="containsText" priority="5253" operator="containsText" id="{C17A9D90-B8F6-46E3-B6E4-05A02F5A8FF6}">
            <xm:f>NOT(ISERROR(SEARCH('Listados Datos'!$P$4,AU472)))</xm:f>
            <xm:f>'Listados Datos'!$P$4</xm:f>
            <x14:dxf>
              <fill>
                <patternFill>
                  <bgColor rgb="FF33CC33"/>
                </patternFill>
              </fill>
            </x14:dxf>
          </x14:cfRule>
          <x14:cfRule type="containsText" priority="5254" operator="containsText" id="{FCA8A64A-B765-4CB1-8306-659ECF204410}">
            <xm:f>NOT(ISERROR(SEARCH('Listados Datos'!$P$5,AU472)))</xm:f>
            <xm:f>'Listados Datos'!$P$5</xm:f>
            <x14:dxf>
              <fill>
                <patternFill>
                  <bgColor rgb="FFFFFF00"/>
                </patternFill>
              </fill>
            </x14:dxf>
          </x14:cfRule>
          <x14:cfRule type="containsText" priority="5255" operator="containsText" id="{A3F3930C-44E9-4ED9-97C3-A8AA45747F0D}">
            <xm:f>NOT(ISERROR(SEARCH('Listados Datos'!$P$6,AU472)))</xm:f>
            <xm:f>'Listados Datos'!$P$6</xm:f>
            <x14:dxf>
              <fill>
                <patternFill>
                  <bgColor rgb="FFFFC000"/>
                </patternFill>
              </fill>
            </x14:dxf>
          </x14:cfRule>
          <x14:cfRule type="containsText" priority="5256" operator="containsText" id="{93E9FBB0-847F-489A-9E5F-7FD328D1DB11}">
            <xm:f>NOT(ISERROR(SEARCH('Listados Datos'!$P$7,AU472)))</xm:f>
            <xm:f>'Listados Datos'!$P$7</xm:f>
            <x14:dxf>
              <fill>
                <patternFill>
                  <bgColor rgb="FFFF0000"/>
                </patternFill>
              </fill>
            </x14:dxf>
          </x14:cfRule>
          <xm:sqref>AU472</xm:sqref>
        </x14:conditionalFormatting>
        <x14:conditionalFormatting xmlns:xm="http://schemas.microsoft.com/office/excel/2006/main">
          <x14:cfRule type="containsText" priority="5248" operator="containsText" id="{9FEB9AF3-1DD9-445B-B7EA-5732F1ED05AD}">
            <xm:f>NOT(ISERROR(SEARCH('Listados Datos'!$T$3,AW473)))</xm:f>
            <xm:f>'Listados Datos'!$T$3</xm:f>
            <x14:dxf>
              <fill>
                <patternFill patternType="solid">
                  <bgColor rgb="FFC00000"/>
                </patternFill>
              </fill>
            </x14:dxf>
          </x14:cfRule>
          <x14:cfRule type="containsText" priority="5249" operator="containsText" id="{F09B2A0A-0DAA-44E2-AB4D-78425B6A71AC}">
            <xm:f>NOT(ISERROR(SEARCH('Listados Datos'!$T$4,AW473)))</xm:f>
            <xm:f>'Listados Datos'!$T$4</xm:f>
            <x14:dxf>
              <font>
                <b/>
                <i val="0"/>
                <color theme="0"/>
              </font>
              <fill>
                <patternFill>
                  <bgColor rgb="FFE26B0A"/>
                </patternFill>
              </fill>
            </x14:dxf>
          </x14:cfRule>
          <x14:cfRule type="containsText" priority="5250" operator="containsText" id="{9F133476-A459-425D-A9B9-D0D9FD817586}">
            <xm:f>NOT(ISERROR(SEARCH('Listados Datos'!$T$5,AW473)))</xm:f>
            <xm:f>'Listados Datos'!$T$5</xm:f>
            <x14:dxf>
              <font>
                <b/>
                <i val="0"/>
                <color auto="1"/>
              </font>
              <fill>
                <patternFill>
                  <bgColor rgb="FFFFFF00"/>
                </patternFill>
              </fill>
            </x14:dxf>
          </x14:cfRule>
          <x14:cfRule type="containsText" priority="5251" operator="containsText" id="{F1720DEF-DA2A-4166-8B2E-418BB837FD94}">
            <xm:f>NOT(ISERROR(SEARCH('Listados Datos'!$T$6,AW473)))</xm:f>
            <xm:f>'Listados Datos'!$T$6</xm:f>
            <x14:dxf>
              <font>
                <b/>
                <i val="0"/>
              </font>
              <fill>
                <patternFill>
                  <bgColor rgb="FF92D050"/>
                </patternFill>
              </fill>
            </x14:dxf>
          </x14:cfRule>
          <xm:sqref>AW473</xm:sqref>
        </x14:conditionalFormatting>
        <x14:conditionalFormatting xmlns:xm="http://schemas.microsoft.com/office/excel/2006/main">
          <x14:cfRule type="containsText" priority="5238" operator="containsText" id="{338CBFA9-8F1D-497E-AA86-6B3699028208}">
            <xm:f>NOT(ISERROR(SEARCH('Listados Datos'!$P$3,AU473)))</xm:f>
            <xm:f>'Listados Datos'!$P$3</xm:f>
            <x14:dxf>
              <fill>
                <patternFill>
                  <bgColor rgb="FF99CC00"/>
                </patternFill>
              </fill>
            </x14:dxf>
          </x14:cfRule>
          <x14:cfRule type="containsText" priority="5239" operator="containsText" id="{36D70E5D-BC53-49FA-9FAD-325BCE0CDDE7}">
            <xm:f>NOT(ISERROR(SEARCH('Listados Datos'!$P$4,AU473)))</xm:f>
            <xm:f>'Listados Datos'!$P$4</xm:f>
            <x14:dxf>
              <fill>
                <patternFill>
                  <bgColor rgb="FF33CC33"/>
                </patternFill>
              </fill>
            </x14:dxf>
          </x14:cfRule>
          <x14:cfRule type="containsText" priority="5240" operator="containsText" id="{A75ED399-54D0-41ED-B2FA-0F4942E10096}">
            <xm:f>NOT(ISERROR(SEARCH('Listados Datos'!$P$5,AU473)))</xm:f>
            <xm:f>'Listados Datos'!$P$5</xm:f>
            <x14:dxf>
              <fill>
                <patternFill>
                  <bgColor rgb="FFFFFF00"/>
                </patternFill>
              </fill>
            </x14:dxf>
          </x14:cfRule>
          <x14:cfRule type="containsText" priority="5241" operator="containsText" id="{A6997869-85E1-43FE-901F-027363E98E74}">
            <xm:f>NOT(ISERROR(SEARCH('Listados Datos'!$P$6,AU473)))</xm:f>
            <xm:f>'Listados Datos'!$P$6</xm:f>
            <x14:dxf>
              <fill>
                <patternFill>
                  <bgColor rgb="FFFFC000"/>
                </patternFill>
              </fill>
            </x14:dxf>
          </x14:cfRule>
          <x14:cfRule type="containsText" priority="5242" operator="containsText" id="{E96EDA63-4B99-460F-B352-D8579DD983E6}">
            <xm:f>NOT(ISERROR(SEARCH('Listados Datos'!$P$7,AU473)))</xm:f>
            <xm:f>'Listados Datos'!$P$7</xm:f>
            <x14:dxf>
              <fill>
                <patternFill>
                  <bgColor rgb="FFFF0000"/>
                </patternFill>
              </fill>
            </x14:dxf>
          </x14:cfRule>
          <xm:sqref>AU473</xm:sqref>
        </x14:conditionalFormatting>
        <x14:conditionalFormatting xmlns:xm="http://schemas.microsoft.com/office/excel/2006/main">
          <x14:cfRule type="containsText" priority="5220" operator="containsText" id="{09230385-A211-42FA-82F9-323A4534A17E}">
            <xm:f>NOT(ISERROR(SEARCH('Listados Datos'!$T$3,AE474)))</xm:f>
            <xm:f>'Listados Datos'!$T$3</xm:f>
            <x14:dxf>
              <fill>
                <patternFill patternType="solid">
                  <bgColor rgb="FFC00000"/>
                </patternFill>
              </fill>
            </x14:dxf>
          </x14:cfRule>
          <x14:cfRule type="containsText" priority="5221" operator="containsText" id="{4A627F7E-4C04-4149-AEE5-4631A825D1E0}">
            <xm:f>NOT(ISERROR(SEARCH('Listados Datos'!$T$4,AE474)))</xm:f>
            <xm:f>'Listados Datos'!$T$4</xm:f>
            <x14:dxf>
              <font>
                <b/>
                <i val="0"/>
                <color theme="0"/>
              </font>
              <fill>
                <patternFill>
                  <bgColor rgb="FFE26B0A"/>
                </patternFill>
              </fill>
            </x14:dxf>
          </x14:cfRule>
          <x14:cfRule type="containsText" priority="5222" operator="containsText" id="{DE6FDD23-B7BA-4584-8103-91BF3350FA58}">
            <xm:f>NOT(ISERROR(SEARCH('Listados Datos'!$T$5,AE474)))</xm:f>
            <xm:f>'Listados Datos'!$T$5</xm:f>
            <x14:dxf>
              <font>
                <b/>
                <i val="0"/>
                <color auto="1"/>
              </font>
              <fill>
                <patternFill>
                  <bgColor rgb="FFFFFF00"/>
                </patternFill>
              </fill>
            </x14:dxf>
          </x14:cfRule>
          <x14:cfRule type="containsText" priority="5223" operator="containsText" id="{B50A26B6-F5B1-4F15-87FA-0F16C8CB3CCA}">
            <xm:f>NOT(ISERROR(SEARCH('Listados Datos'!$T$6,AE474)))</xm:f>
            <xm:f>'Listados Datos'!$T$6</xm:f>
            <x14:dxf>
              <font>
                <b/>
                <i val="0"/>
              </font>
              <fill>
                <patternFill>
                  <bgColor rgb="FF92D050"/>
                </patternFill>
              </fill>
            </x14:dxf>
          </x14:cfRule>
          <xm:sqref>AE474:AF475</xm:sqref>
        </x14:conditionalFormatting>
        <x14:conditionalFormatting xmlns:xm="http://schemas.microsoft.com/office/excel/2006/main">
          <x14:cfRule type="containsText" priority="5216" operator="containsText" id="{75D8C51E-0914-42AD-B9DF-CF09FD89D9C1}">
            <xm:f>NOT(ISERROR(SEARCH('Listados Datos'!$T$3,AA474)))</xm:f>
            <xm:f>'Listados Datos'!$T$3</xm:f>
            <x14:dxf>
              <fill>
                <patternFill patternType="solid">
                  <bgColor rgb="FFC00000"/>
                </patternFill>
              </fill>
            </x14:dxf>
          </x14:cfRule>
          <x14:cfRule type="containsText" priority="5217" operator="containsText" id="{39E2CD7F-5BD9-4AB7-909D-0E70BDCBF88C}">
            <xm:f>NOT(ISERROR(SEARCH('Listados Datos'!$T$4,AA474)))</xm:f>
            <xm:f>'Listados Datos'!$T$4</xm:f>
            <x14:dxf>
              <font>
                <b/>
                <i val="0"/>
                <color theme="0"/>
              </font>
              <fill>
                <patternFill>
                  <bgColor rgb="FFE26B0A"/>
                </patternFill>
              </fill>
            </x14:dxf>
          </x14:cfRule>
          <x14:cfRule type="containsText" priority="5218" operator="containsText" id="{E92A38BC-588B-4282-8843-52657F5D088D}">
            <xm:f>NOT(ISERROR(SEARCH('Listados Datos'!$T$5,AA474)))</xm:f>
            <xm:f>'Listados Datos'!$T$5</xm:f>
            <x14:dxf>
              <font>
                <b/>
                <i val="0"/>
                <color auto="1"/>
              </font>
              <fill>
                <patternFill>
                  <bgColor rgb="FFFFFF00"/>
                </patternFill>
              </fill>
            </x14:dxf>
          </x14:cfRule>
          <x14:cfRule type="containsText" priority="5219" operator="containsText" id="{587EF5D8-0F8D-497A-9BA3-368EAEC9ACF6}">
            <xm:f>NOT(ISERROR(SEARCH('Listados Datos'!$T$6,AA474)))</xm:f>
            <xm:f>'Listados Datos'!$T$6</xm:f>
            <x14:dxf>
              <font>
                <b/>
                <i val="0"/>
              </font>
              <fill>
                <patternFill>
                  <bgColor rgb="FF92D050"/>
                </patternFill>
              </fill>
            </x14:dxf>
          </x14:cfRule>
          <xm:sqref>AA474:AA475</xm:sqref>
        </x14:conditionalFormatting>
        <x14:conditionalFormatting xmlns:xm="http://schemas.microsoft.com/office/excel/2006/main">
          <x14:cfRule type="containsText" priority="5206" operator="containsText" id="{5B57CF83-FD19-4EDC-86A8-2E335E247C93}">
            <xm:f>NOT(ISERROR(SEARCH('Listados Datos'!$P$3,Y474)))</xm:f>
            <xm:f>'Listados Datos'!$P$3</xm:f>
            <x14:dxf>
              <fill>
                <patternFill>
                  <bgColor rgb="FF99CC00"/>
                </patternFill>
              </fill>
            </x14:dxf>
          </x14:cfRule>
          <x14:cfRule type="containsText" priority="5207" operator="containsText" id="{EE684C29-1A90-40D5-BE71-90CDAB3DF616}">
            <xm:f>NOT(ISERROR(SEARCH('Listados Datos'!$P$4,Y474)))</xm:f>
            <xm:f>'Listados Datos'!$P$4</xm:f>
            <x14:dxf>
              <fill>
                <patternFill>
                  <bgColor rgb="FF33CC33"/>
                </patternFill>
              </fill>
            </x14:dxf>
          </x14:cfRule>
          <x14:cfRule type="containsText" priority="5208" operator="containsText" id="{84BBA153-5A50-4DBB-B932-67770E3206BE}">
            <xm:f>NOT(ISERROR(SEARCH('Listados Datos'!$P$5,Y474)))</xm:f>
            <xm:f>'Listados Datos'!$P$5</xm:f>
            <x14:dxf>
              <fill>
                <patternFill>
                  <bgColor rgb="FFFFFF00"/>
                </patternFill>
              </fill>
            </x14:dxf>
          </x14:cfRule>
          <x14:cfRule type="containsText" priority="5209" operator="containsText" id="{290AB8AB-F527-47A4-94DB-7F1BD5C553A3}">
            <xm:f>NOT(ISERROR(SEARCH('Listados Datos'!$P$6,Y474)))</xm:f>
            <xm:f>'Listados Datos'!$P$6</xm:f>
            <x14:dxf>
              <fill>
                <patternFill>
                  <bgColor rgb="FFFFC000"/>
                </patternFill>
              </fill>
            </x14:dxf>
          </x14:cfRule>
          <x14:cfRule type="containsText" priority="5210" operator="containsText" id="{F51DF9FC-A61B-434E-AD51-82580283075A}">
            <xm:f>NOT(ISERROR(SEARCH('Listados Datos'!$P$7,Y474)))</xm:f>
            <xm:f>'Listados Datos'!$P$7</xm:f>
            <x14:dxf>
              <fill>
                <patternFill>
                  <bgColor rgb="FFFF0000"/>
                </patternFill>
              </fill>
            </x14:dxf>
          </x14:cfRule>
          <xm:sqref>Y474:Y475</xm:sqref>
        </x14:conditionalFormatting>
        <x14:conditionalFormatting xmlns:xm="http://schemas.microsoft.com/office/excel/2006/main">
          <x14:cfRule type="containsText" priority="5178" operator="containsText" id="{3F7C4B16-33ED-4B0E-898A-9CAC16BAC6B9}">
            <xm:f>NOT(ISERROR(SEARCH('Listados Datos'!$T$3,AW475)))</xm:f>
            <xm:f>'Listados Datos'!$T$3</xm:f>
            <x14:dxf>
              <fill>
                <patternFill patternType="solid">
                  <bgColor rgb="FFC00000"/>
                </patternFill>
              </fill>
            </x14:dxf>
          </x14:cfRule>
          <x14:cfRule type="containsText" priority="5179" operator="containsText" id="{C45E68B4-745E-482C-A854-B7CD6D4C9C5C}">
            <xm:f>NOT(ISERROR(SEARCH('Listados Datos'!$T$4,AW475)))</xm:f>
            <xm:f>'Listados Datos'!$T$4</xm:f>
            <x14:dxf>
              <font>
                <b/>
                <i val="0"/>
                <color theme="0"/>
              </font>
              <fill>
                <patternFill>
                  <bgColor rgb="FFE26B0A"/>
                </patternFill>
              </fill>
            </x14:dxf>
          </x14:cfRule>
          <x14:cfRule type="containsText" priority="5180" operator="containsText" id="{21015720-E775-4B18-A3FA-736F21E0984A}">
            <xm:f>NOT(ISERROR(SEARCH('Listados Datos'!$T$5,AW475)))</xm:f>
            <xm:f>'Listados Datos'!$T$5</xm:f>
            <x14:dxf>
              <font>
                <b/>
                <i val="0"/>
                <color auto="1"/>
              </font>
              <fill>
                <patternFill>
                  <bgColor rgb="FFFFFF00"/>
                </patternFill>
              </fill>
            </x14:dxf>
          </x14:cfRule>
          <x14:cfRule type="containsText" priority="5181" operator="containsText" id="{8A37B23C-BECD-4D60-A55C-57626594B92B}">
            <xm:f>NOT(ISERROR(SEARCH('Listados Datos'!$T$6,AW475)))</xm:f>
            <xm:f>'Listados Datos'!$T$6</xm:f>
            <x14:dxf>
              <font>
                <b/>
                <i val="0"/>
              </font>
              <fill>
                <patternFill>
                  <bgColor rgb="FF92D050"/>
                </patternFill>
              </fill>
            </x14:dxf>
          </x14:cfRule>
          <xm:sqref>AW475</xm:sqref>
        </x14:conditionalFormatting>
        <x14:conditionalFormatting xmlns:xm="http://schemas.microsoft.com/office/excel/2006/main">
          <x14:cfRule type="containsText" priority="5098" operator="containsText" id="{82B78D27-3196-4E38-A974-111427F517C5}">
            <xm:f>NOT(ISERROR(SEARCH('Listados Datos'!$T$3,AW471)))</xm:f>
            <xm:f>'Listados Datos'!$T$3</xm:f>
            <x14:dxf>
              <fill>
                <patternFill patternType="solid">
                  <bgColor rgb="FFC00000"/>
                </patternFill>
              </fill>
            </x14:dxf>
          </x14:cfRule>
          <x14:cfRule type="containsText" priority="5099" operator="containsText" id="{2AFD9A30-2B4A-4F1C-A6C1-E7ABC531D83E}">
            <xm:f>NOT(ISERROR(SEARCH('Listados Datos'!$T$4,AW471)))</xm:f>
            <xm:f>'Listados Datos'!$T$4</xm:f>
            <x14:dxf>
              <font>
                <b/>
                <i val="0"/>
                <color theme="0"/>
              </font>
              <fill>
                <patternFill>
                  <bgColor rgb="FFE26B0A"/>
                </patternFill>
              </fill>
            </x14:dxf>
          </x14:cfRule>
          <x14:cfRule type="containsText" priority="5100" operator="containsText" id="{98562D34-2CD8-4C3D-B863-EFDBC1CBC511}">
            <xm:f>NOT(ISERROR(SEARCH('Listados Datos'!$T$5,AW471)))</xm:f>
            <xm:f>'Listados Datos'!$T$5</xm:f>
            <x14:dxf>
              <font>
                <b/>
                <i val="0"/>
                <color auto="1"/>
              </font>
              <fill>
                <patternFill>
                  <bgColor rgb="FFFFFF00"/>
                </patternFill>
              </fill>
            </x14:dxf>
          </x14:cfRule>
          <x14:cfRule type="containsText" priority="5101" operator="containsText" id="{7D55DF31-FFD4-458A-9C80-E8AD540C335A}">
            <xm:f>NOT(ISERROR(SEARCH('Listados Datos'!$T$6,AW471)))</xm:f>
            <xm:f>'Listados Datos'!$T$6</xm:f>
            <x14:dxf>
              <font>
                <b/>
                <i val="0"/>
              </font>
              <fill>
                <patternFill>
                  <bgColor rgb="FF92D050"/>
                </patternFill>
              </fill>
            </x14:dxf>
          </x14:cfRule>
          <xm:sqref>AW471</xm:sqref>
        </x14:conditionalFormatting>
        <x14:conditionalFormatting xmlns:xm="http://schemas.microsoft.com/office/excel/2006/main">
          <x14:cfRule type="containsText" priority="5088" operator="containsText" id="{7814D4AE-D7CE-4423-A7C4-0F9FEDF7425C}">
            <xm:f>NOT(ISERROR(SEARCH('Listados Datos'!$P$3,AU471)))</xm:f>
            <xm:f>'Listados Datos'!$P$3</xm:f>
            <x14:dxf>
              <fill>
                <patternFill>
                  <bgColor rgb="FF99CC00"/>
                </patternFill>
              </fill>
            </x14:dxf>
          </x14:cfRule>
          <x14:cfRule type="containsText" priority="5089" operator="containsText" id="{778FFA7C-BCF9-4CBF-B1B1-D6D175A90600}">
            <xm:f>NOT(ISERROR(SEARCH('Listados Datos'!$P$4,AU471)))</xm:f>
            <xm:f>'Listados Datos'!$P$4</xm:f>
            <x14:dxf>
              <fill>
                <patternFill>
                  <bgColor rgb="FF33CC33"/>
                </patternFill>
              </fill>
            </x14:dxf>
          </x14:cfRule>
          <x14:cfRule type="containsText" priority="5090" operator="containsText" id="{F5B46A31-D088-4650-95C9-FE505A9EB040}">
            <xm:f>NOT(ISERROR(SEARCH('Listados Datos'!$P$5,AU471)))</xm:f>
            <xm:f>'Listados Datos'!$P$5</xm:f>
            <x14:dxf>
              <fill>
                <patternFill>
                  <bgColor rgb="FFFFFF00"/>
                </patternFill>
              </fill>
            </x14:dxf>
          </x14:cfRule>
          <x14:cfRule type="containsText" priority="5091" operator="containsText" id="{6CE7BA44-4B4D-40C3-ACD9-25EAC0AE6760}">
            <xm:f>NOT(ISERROR(SEARCH('Listados Datos'!$P$6,AU471)))</xm:f>
            <xm:f>'Listados Datos'!$P$6</xm:f>
            <x14:dxf>
              <fill>
                <patternFill>
                  <bgColor rgb="FFFFC000"/>
                </patternFill>
              </fill>
            </x14:dxf>
          </x14:cfRule>
          <x14:cfRule type="containsText" priority="5092" operator="containsText" id="{59C9805A-F498-4BDB-ADE4-FE53B4EE2D96}">
            <xm:f>NOT(ISERROR(SEARCH('Listados Datos'!$P$7,AU471)))</xm:f>
            <xm:f>'Listados Datos'!$P$7</xm:f>
            <x14:dxf>
              <fill>
                <patternFill>
                  <bgColor rgb="FFFF0000"/>
                </patternFill>
              </fill>
            </x14:dxf>
          </x14:cfRule>
          <xm:sqref>AU471</xm:sqref>
        </x14:conditionalFormatting>
        <x14:conditionalFormatting xmlns:xm="http://schemas.microsoft.com/office/excel/2006/main">
          <x14:cfRule type="containsText" priority="5056" operator="containsText" id="{716EFDDE-4A28-4566-A5E5-B411529DDE46}">
            <xm:f>NOT(ISERROR(SEARCH('Listados Datos'!$T$3,AW468)))</xm:f>
            <xm:f>'Listados Datos'!$T$3</xm:f>
            <x14:dxf>
              <fill>
                <patternFill patternType="solid">
                  <bgColor rgb="FFC00000"/>
                </patternFill>
              </fill>
            </x14:dxf>
          </x14:cfRule>
          <x14:cfRule type="containsText" priority="5057" operator="containsText" id="{96F2A1EE-9CBA-458E-BFF2-A06906917884}">
            <xm:f>NOT(ISERROR(SEARCH('Listados Datos'!$T$4,AW468)))</xm:f>
            <xm:f>'Listados Datos'!$T$4</xm:f>
            <x14:dxf>
              <font>
                <b/>
                <i val="0"/>
                <color theme="0"/>
              </font>
              <fill>
                <patternFill>
                  <bgColor rgb="FFE26B0A"/>
                </patternFill>
              </fill>
            </x14:dxf>
          </x14:cfRule>
          <x14:cfRule type="containsText" priority="5058" operator="containsText" id="{00C3D96C-5A3A-4E43-890A-5898A32CEFA0}">
            <xm:f>NOT(ISERROR(SEARCH('Listados Datos'!$T$5,AW468)))</xm:f>
            <xm:f>'Listados Datos'!$T$5</xm:f>
            <x14:dxf>
              <font>
                <b/>
                <i val="0"/>
                <color auto="1"/>
              </font>
              <fill>
                <patternFill>
                  <bgColor rgb="FFFFFF00"/>
                </patternFill>
              </fill>
            </x14:dxf>
          </x14:cfRule>
          <x14:cfRule type="containsText" priority="5059" operator="containsText" id="{6AFCC3CD-6D0D-499B-9B09-9C80F0ED69C8}">
            <xm:f>NOT(ISERROR(SEARCH('Listados Datos'!$T$6,AW468)))</xm:f>
            <xm:f>'Listados Datos'!$T$6</xm:f>
            <x14:dxf>
              <font>
                <b/>
                <i val="0"/>
              </font>
              <fill>
                <patternFill>
                  <bgColor rgb="FF92D050"/>
                </patternFill>
              </fill>
            </x14:dxf>
          </x14:cfRule>
          <xm:sqref>AW468</xm:sqref>
        </x14:conditionalFormatting>
        <x14:conditionalFormatting xmlns:xm="http://schemas.microsoft.com/office/excel/2006/main">
          <x14:cfRule type="containsText" priority="5046" operator="containsText" id="{1CD683A3-226D-4BD0-B8ED-D0D953382452}">
            <xm:f>NOT(ISERROR(SEARCH('Listados Datos'!$P$3,AU468)))</xm:f>
            <xm:f>'Listados Datos'!$P$3</xm:f>
            <x14:dxf>
              <fill>
                <patternFill>
                  <bgColor rgb="FF99CC00"/>
                </patternFill>
              </fill>
            </x14:dxf>
          </x14:cfRule>
          <x14:cfRule type="containsText" priority="5047" operator="containsText" id="{9CBCEC81-86ED-433F-B112-78F4A1A9B008}">
            <xm:f>NOT(ISERROR(SEARCH('Listados Datos'!$P$4,AU468)))</xm:f>
            <xm:f>'Listados Datos'!$P$4</xm:f>
            <x14:dxf>
              <fill>
                <patternFill>
                  <bgColor rgb="FF33CC33"/>
                </patternFill>
              </fill>
            </x14:dxf>
          </x14:cfRule>
          <x14:cfRule type="containsText" priority="5048" operator="containsText" id="{B180D132-E896-4EF1-8BCC-63DEEDC7263A}">
            <xm:f>NOT(ISERROR(SEARCH('Listados Datos'!$P$5,AU468)))</xm:f>
            <xm:f>'Listados Datos'!$P$5</xm:f>
            <x14:dxf>
              <fill>
                <patternFill>
                  <bgColor rgb="FFFFFF00"/>
                </patternFill>
              </fill>
            </x14:dxf>
          </x14:cfRule>
          <x14:cfRule type="containsText" priority="5049" operator="containsText" id="{FCCA7EB8-00F3-43C6-BCDA-F207C5B6111C}">
            <xm:f>NOT(ISERROR(SEARCH('Listados Datos'!$P$6,AU468)))</xm:f>
            <xm:f>'Listados Datos'!$P$6</xm:f>
            <x14:dxf>
              <fill>
                <patternFill>
                  <bgColor rgb="FFFFC000"/>
                </patternFill>
              </fill>
            </x14:dxf>
          </x14:cfRule>
          <x14:cfRule type="containsText" priority="5050" operator="containsText" id="{F1FF0F22-2606-44E0-872B-16C6AF039D13}">
            <xm:f>NOT(ISERROR(SEARCH('Listados Datos'!$P$7,AU468)))</xm:f>
            <xm:f>'Listados Datos'!$P$7</xm:f>
            <x14:dxf>
              <fill>
                <patternFill>
                  <bgColor rgb="FFFF0000"/>
                </patternFill>
              </fill>
            </x14:dxf>
          </x14:cfRule>
          <xm:sqref>AU468</xm:sqref>
        </x14:conditionalFormatting>
        <x14:conditionalFormatting xmlns:xm="http://schemas.microsoft.com/office/excel/2006/main">
          <x14:cfRule type="containsText" priority="5032" operator="containsText" id="{76A8BF97-CD81-4298-B562-13CD7FD53767}">
            <xm:f>NOT(ISERROR(SEARCH('Listados Datos'!$P$3,AU469)))</xm:f>
            <xm:f>'Listados Datos'!$P$3</xm:f>
            <x14:dxf>
              <fill>
                <patternFill>
                  <bgColor rgb="FF99CC00"/>
                </patternFill>
              </fill>
            </x14:dxf>
          </x14:cfRule>
          <x14:cfRule type="containsText" priority="5033" operator="containsText" id="{A5009644-574C-410C-B13B-2BFEEE99CE11}">
            <xm:f>NOT(ISERROR(SEARCH('Listados Datos'!$P$4,AU469)))</xm:f>
            <xm:f>'Listados Datos'!$P$4</xm:f>
            <x14:dxf>
              <fill>
                <patternFill>
                  <bgColor rgb="FF33CC33"/>
                </patternFill>
              </fill>
            </x14:dxf>
          </x14:cfRule>
          <x14:cfRule type="containsText" priority="5034" operator="containsText" id="{292156D5-9FA4-4205-95E8-89DDC8FF4AF1}">
            <xm:f>NOT(ISERROR(SEARCH('Listados Datos'!$P$5,AU469)))</xm:f>
            <xm:f>'Listados Datos'!$P$5</xm:f>
            <x14:dxf>
              <fill>
                <patternFill>
                  <bgColor rgb="FFFFFF00"/>
                </patternFill>
              </fill>
            </x14:dxf>
          </x14:cfRule>
          <x14:cfRule type="containsText" priority="5035" operator="containsText" id="{D8F56F7A-5945-427E-9029-959E5E1A2EE6}">
            <xm:f>NOT(ISERROR(SEARCH('Listados Datos'!$P$6,AU469)))</xm:f>
            <xm:f>'Listados Datos'!$P$6</xm:f>
            <x14:dxf>
              <fill>
                <patternFill>
                  <bgColor rgb="FFFFC000"/>
                </patternFill>
              </fill>
            </x14:dxf>
          </x14:cfRule>
          <x14:cfRule type="containsText" priority="5036" operator="containsText" id="{4E96B790-49B9-4251-9380-669491BDF193}">
            <xm:f>NOT(ISERROR(SEARCH('Listados Datos'!$P$7,AU469)))</xm:f>
            <xm:f>'Listados Datos'!$P$7</xm:f>
            <x14:dxf>
              <fill>
                <patternFill>
                  <bgColor rgb="FFFF0000"/>
                </patternFill>
              </fill>
            </x14:dxf>
          </x14:cfRule>
          <xm:sqref>AU469</xm:sqref>
        </x14:conditionalFormatting>
        <x14:conditionalFormatting xmlns:xm="http://schemas.microsoft.com/office/excel/2006/main">
          <x14:cfRule type="containsText" priority="5164" operator="containsText" id="{586DD673-55AA-44D4-971F-02B990F16320}">
            <xm:f>NOT(ISERROR(SEARCH('Listados Datos'!$T$3,AE466)))</xm:f>
            <xm:f>'Listados Datos'!$T$3</xm:f>
            <x14:dxf>
              <fill>
                <patternFill patternType="solid">
                  <bgColor rgb="FFC00000"/>
                </patternFill>
              </fill>
            </x14:dxf>
          </x14:cfRule>
          <x14:cfRule type="containsText" priority="5165" operator="containsText" id="{1C9B40B0-47A9-4F62-B724-03E5245AF3AF}">
            <xm:f>NOT(ISERROR(SEARCH('Listados Datos'!$T$4,AE466)))</xm:f>
            <xm:f>'Listados Datos'!$T$4</xm:f>
            <x14:dxf>
              <font>
                <b/>
                <i val="0"/>
                <color theme="0"/>
              </font>
              <fill>
                <patternFill>
                  <bgColor rgb="FFE26B0A"/>
                </patternFill>
              </fill>
            </x14:dxf>
          </x14:cfRule>
          <x14:cfRule type="containsText" priority="5166" operator="containsText" id="{04FE2F14-2549-42AE-B013-1F60C432EA57}">
            <xm:f>NOT(ISERROR(SEARCH('Listados Datos'!$T$5,AE466)))</xm:f>
            <xm:f>'Listados Datos'!$T$5</xm:f>
            <x14:dxf>
              <font>
                <b/>
                <i val="0"/>
                <color auto="1"/>
              </font>
              <fill>
                <patternFill>
                  <bgColor rgb="FFFFFF00"/>
                </patternFill>
              </fill>
            </x14:dxf>
          </x14:cfRule>
          <x14:cfRule type="containsText" priority="5167" operator="containsText" id="{E505C569-5244-4FBA-AE8F-53FD12312B53}">
            <xm:f>NOT(ISERROR(SEARCH('Listados Datos'!$T$6,AE466)))</xm:f>
            <xm:f>'Listados Datos'!$T$6</xm:f>
            <x14:dxf>
              <font>
                <b/>
                <i val="0"/>
              </font>
              <fill>
                <patternFill>
                  <bgColor rgb="FF92D050"/>
                </patternFill>
              </fill>
            </x14:dxf>
          </x14:cfRule>
          <xm:sqref>AE466:AF467 AE471:AF471</xm:sqref>
        </x14:conditionalFormatting>
        <x14:conditionalFormatting xmlns:xm="http://schemas.microsoft.com/office/excel/2006/main">
          <x14:cfRule type="containsText" priority="5160" operator="containsText" id="{B320C8E4-5402-42CA-9FF0-6BA366128B31}">
            <xm:f>NOT(ISERROR(SEARCH('Listados Datos'!$T$3,AA466)))</xm:f>
            <xm:f>'Listados Datos'!$T$3</xm:f>
            <x14:dxf>
              <fill>
                <patternFill patternType="solid">
                  <bgColor rgb="FFC00000"/>
                </patternFill>
              </fill>
            </x14:dxf>
          </x14:cfRule>
          <x14:cfRule type="containsText" priority="5161" operator="containsText" id="{36BBA7CC-364F-497E-A9C4-2948E00D371E}">
            <xm:f>NOT(ISERROR(SEARCH('Listados Datos'!$T$4,AA466)))</xm:f>
            <xm:f>'Listados Datos'!$T$4</xm:f>
            <x14:dxf>
              <font>
                <b/>
                <i val="0"/>
                <color theme="0"/>
              </font>
              <fill>
                <patternFill>
                  <bgColor rgb="FFE26B0A"/>
                </patternFill>
              </fill>
            </x14:dxf>
          </x14:cfRule>
          <x14:cfRule type="containsText" priority="5162" operator="containsText" id="{C465222C-266F-4F0A-BBA3-00B7FE5B2139}">
            <xm:f>NOT(ISERROR(SEARCH('Listados Datos'!$T$5,AA466)))</xm:f>
            <xm:f>'Listados Datos'!$T$5</xm:f>
            <x14:dxf>
              <font>
                <b/>
                <i val="0"/>
                <color auto="1"/>
              </font>
              <fill>
                <patternFill>
                  <bgColor rgb="FFFFFF00"/>
                </patternFill>
              </fill>
            </x14:dxf>
          </x14:cfRule>
          <x14:cfRule type="containsText" priority="5163" operator="containsText" id="{0279B627-04CE-4DD3-9531-3115F72693F3}">
            <xm:f>NOT(ISERROR(SEARCH('Listados Datos'!$T$6,AA466)))</xm:f>
            <xm:f>'Listados Datos'!$T$6</xm:f>
            <x14:dxf>
              <font>
                <b/>
                <i val="0"/>
              </font>
              <fill>
                <patternFill>
                  <bgColor rgb="FF92D050"/>
                </patternFill>
              </fill>
            </x14:dxf>
          </x14:cfRule>
          <xm:sqref>AA466:AA467</xm:sqref>
        </x14:conditionalFormatting>
        <x14:conditionalFormatting xmlns:xm="http://schemas.microsoft.com/office/excel/2006/main">
          <x14:cfRule type="containsText" priority="5150" operator="containsText" id="{F24AB5C1-4CB3-4067-9E36-049DD1609FFC}">
            <xm:f>NOT(ISERROR(SEARCH('Listados Datos'!$P$3,Y466)))</xm:f>
            <xm:f>'Listados Datos'!$P$3</xm:f>
            <x14:dxf>
              <fill>
                <patternFill>
                  <bgColor rgb="FF99CC00"/>
                </patternFill>
              </fill>
            </x14:dxf>
          </x14:cfRule>
          <x14:cfRule type="containsText" priority="5151" operator="containsText" id="{9866DFD8-34D4-4B7D-AEC2-ACE8B41AC905}">
            <xm:f>NOT(ISERROR(SEARCH('Listados Datos'!$P$4,Y466)))</xm:f>
            <xm:f>'Listados Datos'!$P$4</xm:f>
            <x14:dxf>
              <fill>
                <patternFill>
                  <bgColor rgb="FF33CC33"/>
                </patternFill>
              </fill>
            </x14:dxf>
          </x14:cfRule>
          <x14:cfRule type="containsText" priority="5152" operator="containsText" id="{860C39C2-7520-40C4-B96A-1202C2E7CD45}">
            <xm:f>NOT(ISERROR(SEARCH('Listados Datos'!$P$5,Y466)))</xm:f>
            <xm:f>'Listados Datos'!$P$5</xm:f>
            <x14:dxf>
              <fill>
                <patternFill>
                  <bgColor rgb="FFFFFF00"/>
                </patternFill>
              </fill>
            </x14:dxf>
          </x14:cfRule>
          <x14:cfRule type="containsText" priority="5153" operator="containsText" id="{6A35D8EA-2DCC-41AC-B2BF-A98D4752EBB2}">
            <xm:f>NOT(ISERROR(SEARCH('Listados Datos'!$P$6,Y466)))</xm:f>
            <xm:f>'Listados Datos'!$P$6</xm:f>
            <x14:dxf>
              <fill>
                <patternFill>
                  <bgColor rgb="FFFFC000"/>
                </patternFill>
              </fill>
            </x14:dxf>
          </x14:cfRule>
          <x14:cfRule type="containsText" priority="5154" operator="containsText" id="{F21CD176-A0A2-4D8B-BE01-BDBB8C471DAA}">
            <xm:f>NOT(ISERROR(SEARCH('Listados Datos'!$P$7,Y466)))</xm:f>
            <xm:f>'Listados Datos'!$P$7</xm:f>
            <x14:dxf>
              <fill>
                <patternFill>
                  <bgColor rgb="FFFF0000"/>
                </patternFill>
              </fill>
            </x14:dxf>
          </x14:cfRule>
          <xm:sqref>Y466:Y467</xm:sqref>
        </x14:conditionalFormatting>
        <x14:conditionalFormatting xmlns:xm="http://schemas.microsoft.com/office/excel/2006/main">
          <x14:cfRule type="containsText" priority="5126" operator="containsText" id="{4731E869-397F-4653-B42B-D93A3BA230D4}">
            <xm:f>NOT(ISERROR(SEARCH('Listados Datos'!$T$3,AW466)))</xm:f>
            <xm:f>'Listados Datos'!$T$3</xm:f>
            <x14:dxf>
              <fill>
                <patternFill patternType="solid">
                  <bgColor rgb="FFC00000"/>
                </patternFill>
              </fill>
            </x14:dxf>
          </x14:cfRule>
          <x14:cfRule type="containsText" priority="5127" operator="containsText" id="{87284317-82C0-4956-8C9C-7947F2FC432D}">
            <xm:f>NOT(ISERROR(SEARCH('Listados Datos'!$T$4,AW466)))</xm:f>
            <xm:f>'Listados Datos'!$T$4</xm:f>
            <x14:dxf>
              <font>
                <b/>
                <i val="0"/>
                <color theme="0"/>
              </font>
              <fill>
                <patternFill>
                  <bgColor rgb="FFE26B0A"/>
                </patternFill>
              </fill>
            </x14:dxf>
          </x14:cfRule>
          <x14:cfRule type="containsText" priority="5128" operator="containsText" id="{0D3BE3A3-29C7-4121-AA25-788DD2F45231}">
            <xm:f>NOT(ISERROR(SEARCH('Listados Datos'!$T$5,AW466)))</xm:f>
            <xm:f>'Listados Datos'!$T$5</xm:f>
            <x14:dxf>
              <font>
                <b/>
                <i val="0"/>
                <color auto="1"/>
              </font>
              <fill>
                <patternFill>
                  <bgColor rgb="FFFFFF00"/>
                </patternFill>
              </fill>
            </x14:dxf>
          </x14:cfRule>
          <x14:cfRule type="containsText" priority="5129" operator="containsText" id="{229194D9-801D-4725-AB6E-CAA30535E615}">
            <xm:f>NOT(ISERROR(SEARCH('Listados Datos'!$T$6,AW466)))</xm:f>
            <xm:f>'Listados Datos'!$T$6</xm:f>
            <x14:dxf>
              <font>
                <b/>
                <i val="0"/>
              </font>
              <fill>
                <patternFill>
                  <bgColor rgb="FF92D050"/>
                </patternFill>
              </fill>
            </x14:dxf>
          </x14:cfRule>
          <xm:sqref>AW466</xm:sqref>
        </x14:conditionalFormatting>
        <x14:conditionalFormatting xmlns:xm="http://schemas.microsoft.com/office/excel/2006/main">
          <x14:cfRule type="containsText" priority="5116" operator="containsText" id="{560C353F-4385-412B-BA3A-79879EBE4B21}">
            <xm:f>NOT(ISERROR(SEARCH('Listados Datos'!$P$3,AU466)))</xm:f>
            <xm:f>'Listados Datos'!$P$3</xm:f>
            <x14:dxf>
              <fill>
                <patternFill>
                  <bgColor rgb="FF99CC00"/>
                </patternFill>
              </fill>
            </x14:dxf>
          </x14:cfRule>
          <x14:cfRule type="containsText" priority="5117" operator="containsText" id="{9B90D170-9D9E-4450-9B99-8AA78327C25C}">
            <xm:f>NOT(ISERROR(SEARCH('Listados Datos'!$P$4,AU466)))</xm:f>
            <xm:f>'Listados Datos'!$P$4</xm:f>
            <x14:dxf>
              <fill>
                <patternFill>
                  <bgColor rgb="FF33CC33"/>
                </patternFill>
              </fill>
            </x14:dxf>
          </x14:cfRule>
          <x14:cfRule type="containsText" priority="5118" operator="containsText" id="{CE714F61-7042-438B-97B7-8F48900C570C}">
            <xm:f>NOT(ISERROR(SEARCH('Listados Datos'!$P$5,AU466)))</xm:f>
            <xm:f>'Listados Datos'!$P$5</xm:f>
            <x14:dxf>
              <fill>
                <patternFill>
                  <bgColor rgb="FFFFFF00"/>
                </patternFill>
              </fill>
            </x14:dxf>
          </x14:cfRule>
          <x14:cfRule type="containsText" priority="5119" operator="containsText" id="{2A0DC443-21CB-4AAE-8D24-7B2E23BC9431}">
            <xm:f>NOT(ISERROR(SEARCH('Listados Datos'!$P$6,AU466)))</xm:f>
            <xm:f>'Listados Datos'!$P$6</xm:f>
            <x14:dxf>
              <fill>
                <patternFill>
                  <bgColor rgb="FFFFC000"/>
                </patternFill>
              </fill>
            </x14:dxf>
          </x14:cfRule>
          <x14:cfRule type="containsText" priority="5120" operator="containsText" id="{4CCD5B4B-38B6-499D-9BCE-4358E59E0B19}">
            <xm:f>NOT(ISERROR(SEARCH('Listados Datos'!$P$7,AU466)))</xm:f>
            <xm:f>'Listados Datos'!$P$7</xm:f>
            <x14:dxf>
              <fill>
                <patternFill>
                  <bgColor rgb="FFFF0000"/>
                </patternFill>
              </fill>
            </x14:dxf>
          </x14:cfRule>
          <xm:sqref>AU466</xm:sqref>
        </x14:conditionalFormatting>
        <x14:conditionalFormatting xmlns:xm="http://schemas.microsoft.com/office/excel/2006/main">
          <x14:cfRule type="containsText" priority="5112" operator="containsText" id="{0D543C7D-4603-43D4-BDC3-F2561F06A80C}">
            <xm:f>NOT(ISERROR(SEARCH('Listados Datos'!$T$3,AW467)))</xm:f>
            <xm:f>'Listados Datos'!$T$3</xm:f>
            <x14:dxf>
              <fill>
                <patternFill patternType="solid">
                  <bgColor rgb="FFC00000"/>
                </patternFill>
              </fill>
            </x14:dxf>
          </x14:cfRule>
          <x14:cfRule type="containsText" priority="5113" operator="containsText" id="{B2A5A549-5CBA-438A-AE89-A17DD4726686}">
            <xm:f>NOT(ISERROR(SEARCH('Listados Datos'!$T$4,AW467)))</xm:f>
            <xm:f>'Listados Datos'!$T$4</xm:f>
            <x14:dxf>
              <font>
                <b/>
                <i val="0"/>
                <color theme="0"/>
              </font>
              <fill>
                <patternFill>
                  <bgColor rgb="FFE26B0A"/>
                </patternFill>
              </fill>
            </x14:dxf>
          </x14:cfRule>
          <x14:cfRule type="containsText" priority="5114" operator="containsText" id="{1CC2CAFE-BE82-41DA-9AEB-54CD881B1842}">
            <xm:f>NOT(ISERROR(SEARCH('Listados Datos'!$T$5,AW467)))</xm:f>
            <xm:f>'Listados Datos'!$T$5</xm:f>
            <x14:dxf>
              <font>
                <b/>
                <i val="0"/>
                <color auto="1"/>
              </font>
              <fill>
                <patternFill>
                  <bgColor rgb="FFFFFF00"/>
                </patternFill>
              </fill>
            </x14:dxf>
          </x14:cfRule>
          <x14:cfRule type="containsText" priority="5115" operator="containsText" id="{446EA2C6-169B-4F48-9212-3B989591ECBA}">
            <xm:f>NOT(ISERROR(SEARCH('Listados Datos'!$T$6,AW467)))</xm:f>
            <xm:f>'Listados Datos'!$T$6</xm:f>
            <x14:dxf>
              <font>
                <b/>
                <i val="0"/>
              </font>
              <fill>
                <patternFill>
                  <bgColor rgb="FF92D050"/>
                </patternFill>
              </fill>
            </x14:dxf>
          </x14:cfRule>
          <xm:sqref>AW467</xm:sqref>
        </x14:conditionalFormatting>
        <x14:conditionalFormatting xmlns:xm="http://schemas.microsoft.com/office/excel/2006/main">
          <x14:cfRule type="containsText" priority="5102" operator="containsText" id="{9CD3A188-26B1-4CA1-88D6-81368C544A8A}">
            <xm:f>NOT(ISERROR(SEARCH('Listados Datos'!$P$3,AU467)))</xm:f>
            <xm:f>'Listados Datos'!$P$3</xm:f>
            <x14:dxf>
              <fill>
                <patternFill>
                  <bgColor rgb="FF99CC00"/>
                </patternFill>
              </fill>
            </x14:dxf>
          </x14:cfRule>
          <x14:cfRule type="containsText" priority="5103" operator="containsText" id="{4706BC89-C662-41F9-BC7C-286477EA587A}">
            <xm:f>NOT(ISERROR(SEARCH('Listados Datos'!$P$4,AU467)))</xm:f>
            <xm:f>'Listados Datos'!$P$4</xm:f>
            <x14:dxf>
              <fill>
                <patternFill>
                  <bgColor rgb="FF33CC33"/>
                </patternFill>
              </fill>
            </x14:dxf>
          </x14:cfRule>
          <x14:cfRule type="containsText" priority="5104" operator="containsText" id="{D88C1DAE-D64B-49AC-981F-1C12D4DCA37D}">
            <xm:f>NOT(ISERROR(SEARCH('Listados Datos'!$P$5,AU467)))</xm:f>
            <xm:f>'Listados Datos'!$P$5</xm:f>
            <x14:dxf>
              <fill>
                <patternFill>
                  <bgColor rgb="FFFFFF00"/>
                </patternFill>
              </fill>
            </x14:dxf>
          </x14:cfRule>
          <x14:cfRule type="containsText" priority="5105" operator="containsText" id="{A5273CA2-E463-4B9D-B0F7-0A28C8ABF6AD}">
            <xm:f>NOT(ISERROR(SEARCH('Listados Datos'!$P$6,AU467)))</xm:f>
            <xm:f>'Listados Datos'!$P$6</xm:f>
            <x14:dxf>
              <fill>
                <patternFill>
                  <bgColor rgb="FFFFC000"/>
                </patternFill>
              </fill>
            </x14:dxf>
          </x14:cfRule>
          <x14:cfRule type="containsText" priority="5106" operator="containsText" id="{DB45D4C4-D285-4638-805E-AF715CC929D5}">
            <xm:f>NOT(ISERROR(SEARCH('Listados Datos'!$P$7,AU467)))</xm:f>
            <xm:f>'Listados Datos'!$P$7</xm:f>
            <x14:dxf>
              <fill>
                <patternFill>
                  <bgColor rgb="FFFF0000"/>
                </patternFill>
              </fill>
            </x14:dxf>
          </x14:cfRule>
          <xm:sqref>AU467</xm:sqref>
        </x14:conditionalFormatting>
        <x14:conditionalFormatting xmlns:xm="http://schemas.microsoft.com/office/excel/2006/main">
          <x14:cfRule type="containsText" priority="5084" operator="containsText" id="{58BF3A87-3EE9-412B-B9A9-B9E860F5C27F}">
            <xm:f>NOT(ISERROR(SEARCH('Listados Datos'!$T$3,AE468)))</xm:f>
            <xm:f>'Listados Datos'!$T$3</xm:f>
            <x14:dxf>
              <fill>
                <patternFill patternType="solid">
                  <bgColor rgb="FFC00000"/>
                </patternFill>
              </fill>
            </x14:dxf>
          </x14:cfRule>
          <x14:cfRule type="containsText" priority="5085" operator="containsText" id="{B589B275-E1B3-4111-9F08-4A559D3116B3}">
            <xm:f>NOT(ISERROR(SEARCH('Listados Datos'!$T$4,AE468)))</xm:f>
            <xm:f>'Listados Datos'!$T$4</xm:f>
            <x14:dxf>
              <font>
                <b/>
                <i val="0"/>
                <color theme="0"/>
              </font>
              <fill>
                <patternFill>
                  <bgColor rgb="FFE26B0A"/>
                </patternFill>
              </fill>
            </x14:dxf>
          </x14:cfRule>
          <x14:cfRule type="containsText" priority="5086" operator="containsText" id="{B8A86B8B-12D9-4499-8CA8-A3EDDB148871}">
            <xm:f>NOT(ISERROR(SEARCH('Listados Datos'!$T$5,AE468)))</xm:f>
            <xm:f>'Listados Datos'!$T$5</xm:f>
            <x14:dxf>
              <font>
                <b/>
                <i val="0"/>
                <color auto="1"/>
              </font>
              <fill>
                <patternFill>
                  <bgColor rgb="FFFFFF00"/>
                </patternFill>
              </fill>
            </x14:dxf>
          </x14:cfRule>
          <x14:cfRule type="containsText" priority="5087" operator="containsText" id="{DEFF7EF8-B8B0-4302-AD94-FC0B65B81835}">
            <xm:f>NOT(ISERROR(SEARCH('Listados Datos'!$T$6,AE468)))</xm:f>
            <xm:f>'Listados Datos'!$T$6</xm:f>
            <x14:dxf>
              <font>
                <b/>
                <i val="0"/>
              </font>
              <fill>
                <patternFill>
                  <bgColor rgb="FF92D050"/>
                </patternFill>
              </fill>
            </x14:dxf>
          </x14:cfRule>
          <xm:sqref>AE468:AF469</xm:sqref>
        </x14:conditionalFormatting>
        <x14:conditionalFormatting xmlns:xm="http://schemas.microsoft.com/office/excel/2006/main">
          <x14:cfRule type="containsText" priority="5080" operator="containsText" id="{F07BC4EF-39E2-465A-8174-94332249C0D7}">
            <xm:f>NOT(ISERROR(SEARCH('Listados Datos'!$T$3,AA468)))</xm:f>
            <xm:f>'Listados Datos'!$T$3</xm:f>
            <x14:dxf>
              <fill>
                <patternFill patternType="solid">
                  <bgColor rgb="FFC00000"/>
                </patternFill>
              </fill>
            </x14:dxf>
          </x14:cfRule>
          <x14:cfRule type="containsText" priority="5081" operator="containsText" id="{1EFF6FCA-3B6A-43BE-9ED8-7C65B02A7F64}">
            <xm:f>NOT(ISERROR(SEARCH('Listados Datos'!$T$4,AA468)))</xm:f>
            <xm:f>'Listados Datos'!$T$4</xm:f>
            <x14:dxf>
              <font>
                <b/>
                <i val="0"/>
                <color theme="0"/>
              </font>
              <fill>
                <patternFill>
                  <bgColor rgb="FFE26B0A"/>
                </patternFill>
              </fill>
            </x14:dxf>
          </x14:cfRule>
          <x14:cfRule type="containsText" priority="5082" operator="containsText" id="{6F10CB50-D13E-4A52-B104-1929209CBC78}">
            <xm:f>NOT(ISERROR(SEARCH('Listados Datos'!$T$5,AA468)))</xm:f>
            <xm:f>'Listados Datos'!$T$5</xm:f>
            <x14:dxf>
              <font>
                <b/>
                <i val="0"/>
                <color auto="1"/>
              </font>
              <fill>
                <patternFill>
                  <bgColor rgb="FFFFFF00"/>
                </patternFill>
              </fill>
            </x14:dxf>
          </x14:cfRule>
          <x14:cfRule type="containsText" priority="5083" operator="containsText" id="{1AFDC3FC-D3D2-4280-A08B-5245EA074339}">
            <xm:f>NOT(ISERROR(SEARCH('Listados Datos'!$T$6,AA468)))</xm:f>
            <xm:f>'Listados Datos'!$T$6</xm:f>
            <x14:dxf>
              <font>
                <b/>
                <i val="0"/>
              </font>
              <fill>
                <patternFill>
                  <bgColor rgb="FF92D050"/>
                </patternFill>
              </fill>
            </x14:dxf>
          </x14:cfRule>
          <xm:sqref>AA468:AA469</xm:sqref>
        </x14:conditionalFormatting>
        <x14:conditionalFormatting xmlns:xm="http://schemas.microsoft.com/office/excel/2006/main">
          <x14:cfRule type="containsText" priority="5070" operator="containsText" id="{7F64F393-CC50-4E16-9521-C5EF55192D66}">
            <xm:f>NOT(ISERROR(SEARCH('Listados Datos'!$P$3,Y468)))</xm:f>
            <xm:f>'Listados Datos'!$P$3</xm:f>
            <x14:dxf>
              <fill>
                <patternFill>
                  <bgColor rgb="FF99CC00"/>
                </patternFill>
              </fill>
            </x14:dxf>
          </x14:cfRule>
          <x14:cfRule type="containsText" priority="5071" operator="containsText" id="{85B4985B-EB78-4D2C-8CA0-3FBE0D9CA687}">
            <xm:f>NOT(ISERROR(SEARCH('Listados Datos'!$P$4,Y468)))</xm:f>
            <xm:f>'Listados Datos'!$P$4</xm:f>
            <x14:dxf>
              <fill>
                <patternFill>
                  <bgColor rgb="FF33CC33"/>
                </patternFill>
              </fill>
            </x14:dxf>
          </x14:cfRule>
          <x14:cfRule type="containsText" priority="5072" operator="containsText" id="{04FBD425-42CC-4997-98A4-E4EEBA3AB433}">
            <xm:f>NOT(ISERROR(SEARCH('Listados Datos'!$P$5,Y468)))</xm:f>
            <xm:f>'Listados Datos'!$P$5</xm:f>
            <x14:dxf>
              <fill>
                <patternFill>
                  <bgColor rgb="FFFFFF00"/>
                </patternFill>
              </fill>
            </x14:dxf>
          </x14:cfRule>
          <x14:cfRule type="containsText" priority="5073" operator="containsText" id="{8212833B-EBBF-4B02-BAAA-41AE15D3B443}">
            <xm:f>NOT(ISERROR(SEARCH('Listados Datos'!$P$6,Y468)))</xm:f>
            <xm:f>'Listados Datos'!$P$6</xm:f>
            <x14:dxf>
              <fill>
                <patternFill>
                  <bgColor rgb="FFFFC000"/>
                </patternFill>
              </fill>
            </x14:dxf>
          </x14:cfRule>
          <x14:cfRule type="containsText" priority="5074" operator="containsText" id="{73DD3E95-C869-4A11-9D40-2DC121A63657}">
            <xm:f>NOT(ISERROR(SEARCH('Listados Datos'!$P$7,Y468)))</xm:f>
            <xm:f>'Listados Datos'!$P$7</xm:f>
            <x14:dxf>
              <fill>
                <patternFill>
                  <bgColor rgb="FFFF0000"/>
                </patternFill>
              </fill>
            </x14:dxf>
          </x14:cfRule>
          <xm:sqref>Y468:Y469</xm:sqref>
        </x14:conditionalFormatting>
        <x14:conditionalFormatting xmlns:xm="http://schemas.microsoft.com/office/excel/2006/main">
          <x14:cfRule type="containsText" priority="5042" operator="containsText" id="{A53BF500-D891-4DB2-A96F-85C34D0F7222}">
            <xm:f>NOT(ISERROR(SEARCH('Listados Datos'!$T$3,AW469)))</xm:f>
            <xm:f>'Listados Datos'!$T$3</xm:f>
            <x14:dxf>
              <fill>
                <patternFill patternType="solid">
                  <bgColor rgb="FFC00000"/>
                </patternFill>
              </fill>
            </x14:dxf>
          </x14:cfRule>
          <x14:cfRule type="containsText" priority="5043" operator="containsText" id="{B48D244A-1402-4085-9108-C22D23632F1D}">
            <xm:f>NOT(ISERROR(SEARCH('Listados Datos'!$T$4,AW469)))</xm:f>
            <xm:f>'Listados Datos'!$T$4</xm:f>
            <x14:dxf>
              <font>
                <b/>
                <i val="0"/>
                <color theme="0"/>
              </font>
              <fill>
                <patternFill>
                  <bgColor rgb="FFE26B0A"/>
                </patternFill>
              </fill>
            </x14:dxf>
          </x14:cfRule>
          <x14:cfRule type="containsText" priority="5044" operator="containsText" id="{3FD0A98B-F46D-4F66-BAD9-E13FC1E40818}">
            <xm:f>NOT(ISERROR(SEARCH('Listados Datos'!$T$5,AW469)))</xm:f>
            <xm:f>'Listados Datos'!$T$5</xm:f>
            <x14:dxf>
              <font>
                <b/>
                <i val="0"/>
                <color auto="1"/>
              </font>
              <fill>
                <patternFill>
                  <bgColor rgb="FFFFFF00"/>
                </patternFill>
              </fill>
            </x14:dxf>
          </x14:cfRule>
          <x14:cfRule type="containsText" priority="5045" operator="containsText" id="{8A959F1E-EE88-4823-92C6-96B02134C96A}">
            <xm:f>NOT(ISERROR(SEARCH('Listados Datos'!$T$6,AW469)))</xm:f>
            <xm:f>'Listados Datos'!$T$6</xm:f>
            <x14:dxf>
              <font>
                <b/>
                <i val="0"/>
              </font>
              <fill>
                <patternFill>
                  <bgColor rgb="FF92D050"/>
                </patternFill>
              </fill>
            </x14:dxf>
          </x14:cfRule>
          <xm:sqref>AW469</xm:sqref>
        </x14:conditionalFormatting>
        <x14:conditionalFormatting xmlns:xm="http://schemas.microsoft.com/office/excel/2006/main">
          <x14:cfRule type="containsText" priority="4780" operator="containsText" id="{3B418C60-6B8B-4587-A57A-915F2A2864FD}">
            <xm:f>NOT(ISERROR(SEARCH('Listados Datos'!$P$3,AU476)))</xm:f>
            <xm:f>'Listados Datos'!$P$3</xm:f>
            <x14:dxf>
              <fill>
                <patternFill>
                  <bgColor rgb="FF99CC00"/>
                </patternFill>
              </fill>
            </x14:dxf>
          </x14:cfRule>
          <x14:cfRule type="containsText" priority="4781" operator="containsText" id="{1143B5F2-1758-433B-BDFA-1671F39734A3}">
            <xm:f>NOT(ISERROR(SEARCH('Listados Datos'!$P$4,AU476)))</xm:f>
            <xm:f>'Listados Datos'!$P$4</xm:f>
            <x14:dxf>
              <fill>
                <patternFill>
                  <bgColor rgb="FF33CC33"/>
                </patternFill>
              </fill>
            </x14:dxf>
          </x14:cfRule>
          <x14:cfRule type="containsText" priority="4782" operator="containsText" id="{327EED13-699F-4F94-ADEC-49876BFFAAA0}">
            <xm:f>NOT(ISERROR(SEARCH('Listados Datos'!$P$5,AU476)))</xm:f>
            <xm:f>'Listados Datos'!$P$5</xm:f>
            <x14:dxf>
              <fill>
                <patternFill>
                  <bgColor rgb="FFFFFF00"/>
                </patternFill>
              </fill>
            </x14:dxf>
          </x14:cfRule>
          <x14:cfRule type="containsText" priority="4783" operator="containsText" id="{36A100CA-91B1-4AEB-90A7-1D096685D6BF}">
            <xm:f>NOT(ISERROR(SEARCH('Listados Datos'!$P$6,AU476)))</xm:f>
            <xm:f>'Listados Datos'!$P$6</xm:f>
            <x14:dxf>
              <fill>
                <patternFill>
                  <bgColor rgb="FFFFC000"/>
                </patternFill>
              </fill>
            </x14:dxf>
          </x14:cfRule>
          <x14:cfRule type="containsText" priority="4784" operator="containsText" id="{4862B778-ACA6-4F25-8712-AF748D5A386C}">
            <xm:f>NOT(ISERROR(SEARCH('Listados Datos'!$P$7,AU476)))</xm:f>
            <xm:f>'Listados Datos'!$P$7</xm:f>
            <x14:dxf>
              <fill>
                <patternFill>
                  <bgColor rgb="FFFF0000"/>
                </patternFill>
              </fill>
            </x14:dxf>
          </x14:cfRule>
          <xm:sqref>AU476</xm:sqref>
        </x14:conditionalFormatting>
        <x14:conditionalFormatting xmlns:xm="http://schemas.microsoft.com/office/excel/2006/main">
          <x14:cfRule type="containsText" priority="5028" operator="containsText" id="{0A5C575B-2DD1-4745-B205-88212EA9025C}">
            <xm:f>NOT(ISERROR(SEARCH('Listados Datos'!$T$3,AE446)))</xm:f>
            <xm:f>'Listados Datos'!$T$3</xm:f>
            <x14:dxf>
              <fill>
                <patternFill patternType="solid">
                  <bgColor rgb="FFC00000"/>
                </patternFill>
              </fill>
            </x14:dxf>
          </x14:cfRule>
          <x14:cfRule type="containsText" priority="5029" operator="containsText" id="{47E334F4-809F-4DCB-886E-BF744FBF39B9}">
            <xm:f>NOT(ISERROR(SEARCH('Listados Datos'!$T$4,AE446)))</xm:f>
            <xm:f>'Listados Datos'!$T$4</xm:f>
            <x14:dxf>
              <font>
                <b/>
                <i val="0"/>
                <color theme="0"/>
              </font>
              <fill>
                <patternFill>
                  <bgColor rgb="FFE26B0A"/>
                </patternFill>
              </fill>
            </x14:dxf>
          </x14:cfRule>
          <x14:cfRule type="containsText" priority="5030" operator="containsText" id="{39EFD2E1-CC39-4C55-90D3-25E22516283A}">
            <xm:f>NOT(ISERROR(SEARCH('Listados Datos'!$T$5,AE446)))</xm:f>
            <xm:f>'Listados Datos'!$T$5</xm:f>
            <x14:dxf>
              <font>
                <b/>
                <i val="0"/>
                <color auto="1"/>
              </font>
              <fill>
                <patternFill>
                  <bgColor rgb="FFFFFF00"/>
                </patternFill>
              </fill>
            </x14:dxf>
          </x14:cfRule>
          <x14:cfRule type="containsText" priority="5031" operator="containsText" id="{D7290CE3-B984-45DB-BDFA-F1221D8ACD8B}">
            <xm:f>NOT(ISERROR(SEARCH('Listados Datos'!$T$6,AE446)))</xm:f>
            <xm:f>'Listados Datos'!$T$6</xm:f>
            <x14:dxf>
              <font>
                <b/>
                <i val="0"/>
              </font>
              <fill>
                <patternFill>
                  <bgColor rgb="FF92D050"/>
                </patternFill>
              </fill>
            </x14:dxf>
          </x14:cfRule>
          <xm:sqref>AE446:AF446</xm:sqref>
        </x14:conditionalFormatting>
        <x14:conditionalFormatting xmlns:xm="http://schemas.microsoft.com/office/excel/2006/main">
          <x14:cfRule type="containsText" priority="5024" operator="containsText" id="{C1CDBD66-44CD-4B43-96F1-BFF067E96482}">
            <xm:f>NOT(ISERROR(SEARCH('Listados Datos'!$T$3,AA446)))</xm:f>
            <xm:f>'Listados Datos'!$T$3</xm:f>
            <x14:dxf>
              <fill>
                <patternFill patternType="solid">
                  <bgColor rgb="FFC00000"/>
                </patternFill>
              </fill>
            </x14:dxf>
          </x14:cfRule>
          <x14:cfRule type="containsText" priority="5025" operator="containsText" id="{FA7A8676-BCB6-4732-9E9B-A676061662F1}">
            <xm:f>NOT(ISERROR(SEARCH('Listados Datos'!$T$4,AA446)))</xm:f>
            <xm:f>'Listados Datos'!$T$4</xm:f>
            <x14:dxf>
              <font>
                <b/>
                <i val="0"/>
                <color theme="0"/>
              </font>
              <fill>
                <patternFill>
                  <bgColor rgb="FFE26B0A"/>
                </patternFill>
              </fill>
            </x14:dxf>
          </x14:cfRule>
          <x14:cfRule type="containsText" priority="5026" operator="containsText" id="{AFB8A6EF-AB0E-4234-901F-277DFD6D2779}">
            <xm:f>NOT(ISERROR(SEARCH('Listados Datos'!$T$5,AA446)))</xm:f>
            <xm:f>'Listados Datos'!$T$5</xm:f>
            <x14:dxf>
              <font>
                <b/>
                <i val="0"/>
                <color auto="1"/>
              </font>
              <fill>
                <patternFill>
                  <bgColor rgb="FFFFFF00"/>
                </patternFill>
              </fill>
            </x14:dxf>
          </x14:cfRule>
          <x14:cfRule type="containsText" priority="5027" operator="containsText" id="{B7C534B8-94D6-4CEE-AA73-897BD5A8C232}">
            <xm:f>NOT(ISERROR(SEARCH('Listados Datos'!$T$6,AA446)))</xm:f>
            <xm:f>'Listados Datos'!$T$6</xm:f>
            <x14:dxf>
              <font>
                <b/>
                <i val="0"/>
              </font>
              <fill>
                <patternFill>
                  <bgColor rgb="FF92D050"/>
                </patternFill>
              </fill>
            </x14:dxf>
          </x14:cfRule>
          <xm:sqref>AA446</xm:sqref>
        </x14:conditionalFormatting>
        <x14:conditionalFormatting xmlns:xm="http://schemas.microsoft.com/office/excel/2006/main">
          <x14:cfRule type="containsText" priority="5014" operator="containsText" id="{64BD5C37-B35B-475B-ABFF-A557094D1BC7}">
            <xm:f>NOT(ISERROR(SEARCH('Listados Datos'!$P$3,Y446)))</xm:f>
            <xm:f>'Listados Datos'!$P$3</xm:f>
            <x14:dxf>
              <fill>
                <patternFill>
                  <bgColor rgb="FF99CC00"/>
                </patternFill>
              </fill>
            </x14:dxf>
          </x14:cfRule>
          <x14:cfRule type="containsText" priority="5015" operator="containsText" id="{054C520F-4B3F-4A06-926A-93FFD5CB6598}">
            <xm:f>NOT(ISERROR(SEARCH('Listados Datos'!$P$4,Y446)))</xm:f>
            <xm:f>'Listados Datos'!$P$4</xm:f>
            <x14:dxf>
              <fill>
                <patternFill>
                  <bgColor rgb="FF33CC33"/>
                </patternFill>
              </fill>
            </x14:dxf>
          </x14:cfRule>
          <x14:cfRule type="containsText" priority="5016" operator="containsText" id="{C3488A35-C53B-43DF-8F82-2660F9BA93E3}">
            <xm:f>NOT(ISERROR(SEARCH('Listados Datos'!$P$5,Y446)))</xm:f>
            <xm:f>'Listados Datos'!$P$5</xm:f>
            <x14:dxf>
              <fill>
                <patternFill>
                  <bgColor rgb="FFFFFF00"/>
                </patternFill>
              </fill>
            </x14:dxf>
          </x14:cfRule>
          <x14:cfRule type="containsText" priority="5017" operator="containsText" id="{8EE472BB-DE85-49C1-865E-B6CCB71813D7}">
            <xm:f>NOT(ISERROR(SEARCH('Listados Datos'!$P$6,Y446)))</xm:f>
            <xm:f>'Listados Datos'!$P$6</xm:f>
            <x14:dxf>
              <fill>
                <patternFill>
                  <bgColor rgb="FFFFC000"/>
                </patternFill>
              </fill>
            </x14:dxf>
          </x14:cfRule>
          <x14:cfRule type="containsText" priority="5018" operator="containsText" id="{D2EBB3F7-053D-4503-A6FC-CDC283200A53}">
            <xm:f>NOT(ISERROR(SEARCH('Listados Datos'!$P$7,Y446)))</xm:f>
            <xm:f>'Listados Datos'!$P$7</xm:f>
            <x14:dxf>
              <fill>
                <patternFill>
                  <bgColor rgb="FFFF0000"/>
                </patternFill>
              </fill>
            </x14:dxf>
          </x14:cfRule>
          <xm:sqref>Y446</xm:sqref>
        </x14:conditionalFormatting>
        <x14:conditionalFormatting xmlns:xm="http://schemas.microsoft.com/office/excel/2006/main">
          <x14:cfRule type="containsText" priority="5000" operator="containsText" id="{1096E280-31DB-422A-884D-1A6991350177}">
            <xm:f>NOT(ISERROR(SEARCH('Listados Datos'!$T$3,AW446)))</xm:f>
            <xm:f>'Listados Datos'!$T$3</xm:f>
            <x14:dxf>
              <fill>
                <patternFill patternType="solid">
                  <bgColor rgb="FFC00000"/>
                </patternFill>
              </fill>
            </x14:dxf>
          </x14:cfRule>
          <x14:cfRule type="containsText" priority="5001" operator="containsText" id="{E3B7EB88-5CA7-43AC-957D-184F9B0C49CC}">
            <xm:f>NOT(ISERROR(SEARCH('Listados Datos'!$T$4,AW446)))</xm:f>
            <xm:f>'Listados Datos'!$T$4</xm:f>
            <x14:dxf>
              <font>
                <b/>
                <i val="0"/>
                <color theme="0"/>
              </font>
              <fill>
                <patternFill>
                  <bgColor rgb="FFE26B0A"/>
                </patternFill>
              </fill>
            </x14:dxf>
          </x14:cfRule>
          <x14:cfRule type="containsText" priority="5002" operator="containsText" id="{9611071A-001F-4038-B806-5F6BB21D111D}">
            <xm:f>NOT(ISERROR(SEARCH('Listados Datos'!$T$5,AW446)))</xm:f>
            <xm:f>'Listados Datos'!$T$5</xm:f>
            <x14:dxf>
              <font>
                <b/>
                <i val="0"/>
                <color auto="1"/>
              </font>
              <fill>
                <patternFill>
                  <bgColor rgb="FFFFFF00"/>
                </patternFill>
              </fill>
            </x14:dxf>
          </x14:cfRule>
          <x14:cfRule type="containsText" priority="5003" operator="containsText" id="{D04E5645-1377-44FB-95C8-A04A3DBA2733}">
            <xm:f>NOT(ISERROR(SEARCH('Listados Datos'!$T$6,AW446)))</xm:f>
            <xm:f>'Listados Datos'!$T$6</xm:f>
            <x14:dxf>
              <font>
                <b/>
                <i val="0"/>
              </font>
              <fill>
                <patternFill>
                  <bgColor rgb="FF92D050"/>
                </patternFill>
              </fill>
            </x14:dxf>
          </x14:cfRule>
          <xm:sqref>AW446</xm:sqref>
        </x14:conditionalFormatting>
        <x14:conditionalFormatting xmlns:xm="http://schemas.microsoft.com/office/excel/2006/main">
          <x14:cfRule type="containsText" priority="4990" operator="containsText" id="{799DD6A5-A142-4934-A258-E53F7B6BC559}">
            <xm:f>NOT(ISERROR(SEARCH('Listados Datos'!$P$3,AU446)))</xm:f>
            <xm:f>'Listados Datos'!$P$3</xm:f>
            <x14:dxf>
              <fill>
                <patternFill>
                  <bgColor rgb="FF99CC00"/>
                </patternFill>
              </fill>
            </x14:dxf>
          </x14:cfRule>
          <x14:cfRule type="containsText" priority="4991" operator="containsText" id="{1B139E13-5313-4492-BF68-856D711C5798}">
            <xm:f>NOT(ISERROR(SEARCH('Listados Datos'!$P$4,AU446)))</xm:f>
            <xm:f>'Listados Datos'!$P$4</xm:f>
            <x14:dxf>
              <fill>
                <patternFill>
                  <bgColor rgb="FF33CC33"/>
                </patternFill>
              </fill>
            </x14:dxf>
          </x14:cfRule>
          <x14:cfRule type="containsText" priority="4992" operator="containsText" id="{4AC19A75-D548-4EFE-BD1F-6B2ECC94A3CC}">
            <xm:f>NOT(ISERROR(SEARCH('Listados Datos'!$P$5,AU446)))</xm:f>
            <xm:f>'Listados Datos'!$P$5</xm:f>
            <x14:dxf>
              <fill>
                <patternFill>
                  <bgColor rgb="FFFFFF00"/>
                </patternFill>
              </fill>
            </x14:dxf>
          </x14:cfRule>
          <x14:cfRule type="containsText" priority="4993" operator="containsText" id="{C233CC5B-CF73-42F3-BC10-30B906E39A25}">
            <xm:f>NOT(ISERROR(SEARCH('Listados Datos'!$P$6,AU446)))</xm:f>
            <xm:f>'Listados Datos'!$P$6</xm:f>
            <x14:dxf>
              <fill>
                <patternFill>
                  <bgColor rgb="FFFFC000"/>
                </patternFill>
              </fill>
            </x14:dxf>
          </x14:cfRule>
          <x14:cfRule type="containsText" priority="4994" operator="containsText" id="{4398ABFC-8B75-4DC8-9B53-455B8C7649C0}">
            <xm:f>NOT(ISERROR(SEARCH('Listados Datos'!$P$7,AU446)))</xm:f>
            <xm:f>'Listados Datos'!$P$7</xm:f>
            <x14:dxf>
              <fill>
                <patternFill>
                  <bgColor rgb="FFFF0000"/>
                </patternFill>
              </fill>
            </x14:dxf>
          </x14:cfRule>
          <xm:sqref>AU446</xm:sqref>
        </x14:conditionalFormatting>
        <x14:conditionalFormatting xmlns:xm="http://schemas.microsoft.com/office/excel/2006/main">
          <x14:cfRule type="containsText" priority="4986" operator="containsText" id="{CE0D92A9-3326-4D91-A41E-46573636A754}">
            <xm:f>NOT(ISERROR(SEARCH('Listados Datos'!$T$3,AE452)))</xm:f>
            <xm:f>'Listados Datos'!$T$3</xm:f>
            <x14:dxf>
              <fill>
                <patternFill patternType="solid">
                  <bgColor rgb="FFC00000"/>
                </patternFill>
              </fill>
            </x14:dxf>
          </x14:cfRule>
          <x14:cfRule type="containsText" priority="4987" operator="containsText" id="{213F4228-CF06-47D6-BB57-BB1ECE226021}">
            <xm:f>NOT(ISERROR(SEARCH('Listados Datos'!$T$4,AE452)))</xm:f>
            <xm:f>'Listados Datos'!$T$4</xm:f>
            <x14:dxf>
              <font>
                <b/>
                <i val="0"/>
                <color theme="0"/>
              </font>
              <fill>
                <patternFill>
                  <bgColor rgb="FFE26B0A"/>
                </patternFill>
              </fill>
            </x14:dxf>
          </x14:cfRule>
          <x14:cfRule type="containsText" priority="4988" operator="containsText" id="{8CA588C8-FFA8-4987-BABA-731F7A8ECC1D}">
            <xm:f>NOT(ISERROR(SEARCH('Listados Datos'!$T$5,AE452)))</xm:f>
            <xm:f>'Listados Datos'!$T$5</xm:f>
            <x14:dxf>
              <font>
                <b/>
                <i val="0"/>
                <color auto="1"/>
              </font>
              <fill>
                <patternFill>
                  <bgColor rgb="FFFFFF00"/>
                </patternFill>
              </fill>
            </x14:dxf>
          </x14:cfRule>
          <x14:cfRule type="containsText" priority="4989" operator="containsText" id="{6B2508EA-91F8-4C9D-9243-B71A6757E175}">
            <xm:f>NOT(ISERROR(SEARCH('Listados Datos'!$T$6,AE452)))</xm:f>
            <xm:f>'Listados Datos'!$T$6</xm:f>
            <x14:dxf>
              <font>
                <b/>
                <i val="0"/>
              </font>
              <fill>
                <patternFill>
                  <bgColor rgb="FF92D050"/>
                </patternFill>
              </fill>
            </x14:dxf>
          </x14:cfRule>
          <xm:sqref>AE452:AF452</xm:sqref>
        </x14:conditionalFormatting>
        <x14:conditionalFormatting xmlns:xm="http://schemas.microsoft.com/office/excel/2006/main">
          <x14:cfRule type="containsText" priority="4982" operator="containsText" id="{2571CBEC-0D57-4E1C-9616-03D0E04EBB68}">
            <xm:f>NOT(ISERROR(SEARCH('Listados Datos'!$T$3,AA452)))</xm:f>
            <xm:f>'Listados Datos'!$T$3</xm:f>
            <x14:dxf>
              <fill>
                <patternFill patternType="solid">
                  <bgColor rgb="FFC00000"/>
                </patternFill>
              </fill>
            </x14:dxf>
          </x14:cfRule>
          <x14:cfRule type="containsText" priority="4983" operator="containsText" id="{708232FA-8ECB-4D4C-9A90-CB8813BB5B1C}">
            <xm:f>NOT(ISERROR(SEARCH('Listados Datos'!$T$4,AA452)))</xm:f>
            <xm:f>'Listados Datos'!$T$4</xm:f>
            <x14:dxf>
              <font>
                <b/>
                <i val="0"/>
                <color theme="0"/>
              </font>
              <fill>
                <patternFill>
                  <bgColor rgb="FFE26B0A"/>
                </patternFill>
              </fill>
            </x14:dxf>
          </x14:cfRule>
          <x14:cfRule type="containsText" priority="4984" operator="containsText" id="{6DA0A739-5F87-4C83-9670-614BE6BF6BE6}">
            <xm:f>NOT(ISERROR(SEARCH('Listados Datos'!$T$5,AA452)))</xm:f>
            <xm:f>'Listados Datos'!$T$5</xm:f>
            <x14:dxf>
              <font>
                <b/>
                <i val="0"/>
                <color auto="1"/>
              </font>
              <fill>
                <patternFill>
                  <bgColor rgb="FFFFFF00"/>
                </patternFill>
              </fill>
            </x14:dxf>
          </x14:cfRule>
          <x14:cfRule type="containsText" priority="4985" operator="containsText" id="{4921A800-AFB8-45B0-AC6A-E36090313A49}">
            <xm:f>NOT(ISERROR(SEARCH('Listados Datos'!$T$6,AA452)))</xm:f>
            <xm:f>'Listados Datos'!$T$6</xm:f>
            <x14:dxf>
              <font>
                <b/>
                <i val="0"/>
              </font>
              <fill>
                <patternFill>
                  <bgColor rgb="FF92D050"/>
                </patternFill>
              </fill>
            </x14:dxf>
          </x14:cfRule>
          <xm:sqref>AA452</xm:sqref>
        </x14:conditionalFormatting>
        <x14:conditionalFormatting xmlns:xm="http://schemas.microsoft.com/office/excel/2006/main">
          <x14:cfRule type="containsText" priority="4972" operator="containsText" id="{1732404A-1CBA-4A5D-A6BE-93F63834903D}">
            <xm:f>NOT(ISERROR(SEARCH('Listados Datos'!$P$3,Y452)))</xm:f>
            <xm:f>'Listados Datos'!$P$3</xm:f>
            <x14:dxf>
              <fill>
                <patternFill>
                  <bgColor rgb="FF99CC00"/>
                </patternFill>
              </fill>
            </x14:dxf>
          </x14:cfRule>
          <x14:cfRule type="containsText" priority="4973" operator="containsText" id="{026BFB81-B807-4F82-9237-1A97BC51B6E4}">
            <xm:f>NOT(ISERROR(SEARCH('Listados Datos'!$P$4,Y452)))</xm:f>
            <xm:f>'Listados Datos'!$P$4</xm:f>
            <x14:dxf>
              <fill>
                <patternFill>
                  <bgColor rgb="FF33CC33"/>
                </patternFill>
              </fill>
            </x14:dxf>
          </x14:cfRule>
          <x14:cfRule type="containsText" priority="4974" operator="containsText" id="{719CA37F-D60B-421F-B004-EC2D36BB8350}">
            <xm:f>NOT(ISERROR(SEARCH('Listados Datos'!$P$5,Y452)))</xm:f>
            <xm:f>'Listados Datos'!$P$5</xm:f>
            <x14:dxf>
              <fill>
                <patternFill>
                  <bgColor rgb="FFFFFF00"/>
                </patternFill>
              </fill>
            </x14:dxf>
          </x14:cfRule>
          <x14:cfRule type="containsText" priority="4975" operator="containsText" id="{D6B18D6E-CF0A-4016-B6C6-42D9C78D4998}">
            <xm:f>NOT(ISERROR(SEARCH('Listados Datos'!$P$6,Y452)))</xm:f>
            <xm:f>'Listados Datos'!$P$6</xm:f>
            <x14:dxf>
              <fill>
                <patternFill>
                  <bgColor rgb="FFFFC000"/>
                </patternFill>
              </fill>
            </x14:dxf>
          </x14:cfRule>
          <x14:cfRule type="containsText" priority="4976" operator="containsText" id="{E0C652DE-F62B-4674-A936-9015EEE0E6BC}">
            <xm:f>NOT(ISERROR(SEARCH('Listados Datos'!$P$7,Y452)))</xm:f>
            <xm:f>'Listados Datos'!$P$7</xm:f>
            <x14:dxf>
              <fill>
                <patternFill>
                  <bgColor rgb="FFFF0000"/>
                </patternFill>
              </fill>
            </x14:dxf>
          </x14:cfRule>
          <xm:sqref>Y452</xm:sqref>
        </x14:conditionalFormatting>
        <x14:conditionalFormatting xmlns:xm="http://schemas.microsoft.com/office/excel/2006/main">
          <x14:cfRule type="containsText" priority="4958" operator="containsText" id="{A7DF39D8-9EA6-4D46-A950-5CB7EA6EC178}">
            <xm:f>NOT(ISERROR(SEARCH('Listados Datos'!$T$3,AW452)))</xm:f>
            <xm:f>'Listados Datos'!$T$3</xm:f>
            <x14:dxf>
              <fill>
                <patternFill patternType="solid">
                  <bgColor rgb="FFC00000"/>
                </patternFill>
              </fill>
            </x14:dxf>
          </x14:cfRule>
          <x14:cfRule type="containsText" priority="4959" operator="containsText" id="{556CC338-DDC9-49D1-9DF9-87D0EAA65578}">
            <xm:f>NOT(ISERROR(SEARCH('Listados Datos'!$T$4,AW452)))</xm:f>
            <xm:f>'Listados Datos'!$T$4</xm:f>
            <x14:dxf>
              <font>
                <b/>
                <i val="0"/>
                <color theme="0"/>
              </font>
              <fill>
                <patternFill>
                  <bgColor rgb="FFE26B0A"/>
                </patternFill>
              </fill>
            </x14:dxf>
          </x14:cfRule>
          <x14:cfRule type="containsText" priority="4960" operator="containsText" id="{0762525D-1B99-43C6-948C-33FCA2D936AF}">
            <xm:f>NOT(ISERROR(SEARCH('Listados Datos'!$T$5,AW452)))</xm:f>
            <xm:f>'Listados Datos'!$T$5</xm:f>
            <x14:dxf>
              <font>
                <b/>
                <i val="0"/>
                <color auto="1"/>
              </font>
              <fill>
                <patternFill>
                  <bgColor rgb="FFFFFF00"/>
                </patternFill>
              </fill>
            </x14:dxf>
          </x14:cfRule>
          <x14:cfRule type="containsText" priority="4961" operator="containsText" id="{A5239042-3EAD-482B-AE61-0FEC1DDE96E0}">
            <xm:f>NOT(ISERROR(SEARCH('Listados Datos'!$T$6,AW452)))</xm:f>
            <xm:f>'Listados Datos'!$T$6</xm:f>
            <x14:dxf>
              <font>
                <b/>
                <i val="0"/>
              </font>
              <fill>
                <patternFill>
                  <bgColor rgb="FF92D050"/>
                </patternFill>
              </fill>
            </x14:dxf>
          </x14:cfRule>
          <xm:sqref>AW452</xm:sqref>
        </x14:conditionalFormatting>
        <x14:conditionalFormatting xmlns:xm="http://schemas.microsoft.com/office/excel/2006/main">
          <x14:cfRule type="containsText" priority="4948" operator="containsText" id="{1882E3F0-250A-4FE2-80A4-080C847B13B9}">
            <xm:f>NOT(ISERROR(SEARCH('Listados Datos'!$P$3,AU452)))</xm:f>
            <xm:f>'Listados Datos'!$P$3</xm:f>
            <x14:dxf>
              <fill>
                <patternFill>
                  <bgColor rgb="FF99CC00"/>
                </patternFill>
              </fill>
            </x14:dxf>
          </x14:cfRule>
          <x14:cfRule type="containsText" priority="4949" operator="containsText" id="{777081DE-6302-4A00-B507-FDAABE2FA1A8}">
            <xm:f>NOT(ISERROR(SEARCH('Listados Datos'!$P$4,AU452)))</xm:f>
            <xm:f>'Listados Datos'!$P$4</xm:f>
            <x14:dxf>
              <fill>
                <patternFill>
                  <bgColor rgb="FF33CC33"/>
                </patternFill>
              </fill>
            </x14:dxf>
          </x14:cfRule>
          <x14:cfRule type="containsText" priority="4950" operator="containsText" id="{2E4B5525-8132-4B43-BF94-AFCE430AC155}">
            <xm:f>NOT(ISERROR(SEARCH('Listados Datos'!$P$5,AU452)))</xm:f>
            <xm:f>'Listados Datos'!$P$5</xm:f>
            <x14:dxf>
              <fill>
                <patternFill>
                  <bgColor rgb="FFFFFF00"/>
                </patternFill>
              </fill>
            </x14:dxf>
          </x14:cfRule>
          <x14:cfRule type="containsText" priority="4951" operator="containsText" id="{6036CD3F-4A8F-4848-A4F1-0C5E834D2841}">
            <xm:f>NOT(ISERROR(SEARCH('Listados Datos'!$P$6,AU452)))</xm:f>
            <xm:f>'Listados Datos'!$P$6</xm:f>
            <x14:dxf>
              <fill>
                <patternFill>
                  <bgColor rgb="FFFFC000"/>
                </patternFill>
              </fill>
            </x14:dxf>
          </x14:cfRule>
          <x14:cfRule type="containsText" priority="4952" operator="containsText" id="{EFE770BD-A546-4AED-8A6B-1819B6813F76}">
            <xm:f>NOT(ISERROR(SEARCH('Listados Datos'!$P$7,AU452)))</xm:f>
            <xm:f>'Listados Datos'!$P$7</xm:f>
            <x14:dxf>
              <fill>
                <patternFill>
                  <bgColor rgb="FFFF0000"/>
                </patternFill>
              </fill>
            </x14:dxf>
          </x14:cfRule>
          <xm:sqref>AU452</xm:sqref>
        </x14:conditionalFormatting>
        <x14:conditionalFormatting xmlns:xm="http://schemas.microsoft.com/office/excel/2006/main">
          <x14:cfRule type="containsText" priority="4944" operator="containsText" id="{D0CDD2AE-FE69-4E4B-AD2C-117A5D127B1D}">
            <xm:f>NOT(ISERROR(SEARCH('Listados Datos'!$T$3,AE458)))</xm:f>
            <xm:f>'Listados Datos'!$T$3</xm:f>
            <x14:dxf>
              <fill>
                <patternFill patternType="solid">
                  <bgColor rgb="FFC00000"/>
                </patternFill>
              </fill>
            </x14:dxf>
          </x14:cfRule>
          <x14:cfRule type="containsText" priority="4945" operator="containsText" id="{C70724B4-5B00-4222-804C-8CF014585CB2}">
            <xm:f>NOT(ISERROR(SEARCH('Listados Datos'!$T$4,AE458)))</xm:f>
            <xm:f>'Listados Datos'!$T$4</xm:f>
            <x14:dxf>
              <font>
                <b/>
                <i val="0"/>
                <color theme="0"/>
              </font>
              <fill>
                <patternFill>
                  <bgColor rgb="FFE26B0A"/>
                </patternFill>
              </fill>
            </x14:dxf>
          </x14:cfRule>
          <x14:cfRule type="containsText" priority="4946" operator="containsText" id="{EF53B2CE-FFE0-44D0-A53A-9CE44D4EDF6D}">
            <xm:f>NOT(ISERROR(SEARCH('Listados Datos'!$T$5,AE458)))</xm:f>
            <xm:f>'Listados Datos'!$T$5</xm:f>
            <x14:dxf>
              <font>
                <b/>
                <i val="0"/>
                <color auto="1"/>
              </font>
              <fill>
                <patternFill>
                  <bgColor rgb="FFFFFF00"/>
                </patternFill>
              </fill>
            </x14:dxf>
          </x14:cfRule>
          <x14:cfRule type="containsText" priority="4947" operator="containsText" id="{CF87AE3E-BC4B-4EB9-B9B5-496F2EBBF5EC}">
            <xm:f>NOT(ISERROR(SEARCH('Listados Datos'!$T$6,AE458)))</xm:f>
            <xm:f>'Listados Datos'!$T$6</xm:f>
            <x14:dxf>
              <font>
                <b/>
                <i val="0"/>
              </font>
              <fill>
                <patternFill>
                  <bgColor rgb="FF92D050"/>
                </patternFill>
              </fill>
            </x14:dxf>
          </x14:cfRule>
          <xm:sqref>AE458:AF458</xm:sqref>
        </x14:conditionalFormatting>
        <x14:conditionalFormatting xmlns:xm="http://schemas.microsoft.com/office/excel/2006/main">
          <x14:cfRule type="containsText" priority="4940" operator="containsText" id="{C05950B1-0F15-4884-AF00-59C15FA2ED66}">
            <xm:f>NOT(ISERROR(SEARCH('Listados Datos'!$T$3,AA458)))</xm:f>
            <xm:f>'Listados Datos'!$T$3</xm:f>
            <x14:dxf>
              <fill>
                <patternFill patternType="solid">
                  <bgColor rgb="FFC00000"/>
                </patternFill>
              </fill>
            </x14:dxf>
          </x14:cfRule>
          <x14:cfRule type="containsText" priority="4941" operator="containsText" id="{BFA0062C-C8C7-4E03-9395-FF3FE2B6F07A}">
            <xm:f>NOT(ISERROR(SEARCH('Listados Datos'!$T$4,AA458)))</xm:f>
            <xm:f>'Listados Datos'!$T$4</xm:f>
            <x14:dxf>
              <font>
                <b/>
                <i val="0"/>
                <color theme="0"/>
              </font>
              <fill>
                <patternFill>
                  <bgColor rgb="FFE26B0A"/>
                </patternFill>
              </fill>
            </x14:dxf>
          </x14:cfRule>
          <x14:cfRule type="containsText" priority="4942" operator="containsText" id="{B30A074B-F28D-4F57-BA5D-EB7A6BB7D2A2}">
            <xm:f>NOT(ISERROR(SEARCH('Listados Datos'!$T$5,AA458)))</xm:f>
            <xm:f>'Listados Datos'!$T$5</xm:f>
            <x14:dxf>
              <font>
                <b/>
                <i val="0"/>
                <color auto="1"/>
              </font>
              <fill>
                <patternFill>
                  <bgColor rgb="FFFFFF00"/>
                </patternFill>
              </fill>
            </x14:dxf>
          </x14:cfRule>
          <x14:cfRule type="containsText" priority="4943" operator="containsText" id="{DDF4354F-9509-4089-A2E9-E8C8957226F4}">
            <xm:f>NOT(ISERROR(SEARCH('Listados Datos'!$T$6,AA458)))</xm:f>
            <xm:f>'Listados Datos'!$T$6</xm:f>
            <x14:dxf>
              <font>
                <b/>
                <i val="0"/>
              </font>
              <fill>
                <patternFill>
                  <bgColor rgb="FF92D050"/>
                </patternFill>
              </fill>
            </x14:dxf>
          </x14:cfRule>
          <xm:sqref>AA458</xm:sqref>
        </x14:conditionalFormatting>
        <x14:conditionalFormatting xmlns:xm="http://schemas.microsoft.com/office/excel/2006/main">
          <x14:cfRule type="containsText" priority="4930" operator="containsText" id="{EFDB3F21-292C-4938-A91B-5841F1B38A1C}">
            <xm:f>NOT(ISERROR(SEARCH('Listados Datos'!$P$3,Y458)))</xm:f>
            <xm:f>'Listados Datos'!$P$3</xm:f>
            <x14:dxf>
              <fill>
                <patternFill>
                  <bgColor rgb="FF99CC00"/>
                </patternFill>
              </fill>
            </x14:dxf>
          </x14:cfRule>
          <x14:cfRule type="containsText" priority="4931" operator="containsText" id="{7BA582E7-19C1-49CC-AF67-A8912F20C254}">
            <xm:f>NOT(ISERROR(SEARCH('Listados Datos'!$P$4,Y458)))</xm:f>
            <xm:f>'Listados Datos'!$P$4</xm:f>
            <x14:dxf>
              <fill>
                <patternFill>
                  <bgColor rgb="FF33CC33"/>
                </patternFill>
              </fill>
            </x14:dxf>
          </x14:cfRule>
          <x14:cfRule type="containsText" priority="4932" operator="containsText" id="{E4E32F12-4CEA-4E1D-B14A-CD180D6F8B41}">
            <xm:f>NOT(ISERROR(SEARCH('Listados Datos'!$P$5,Y458)))</xm:f>
            <xm:f>'Listados Datos'!$P$5</xm:f>
            <x14:dxf>
              <fill>
                <patternFill>
                  <bgColor rgb="FFFFFF00"/>
                </patternFill>
              </fill>
            </x14:dxf>
          </x14:cfRule>
          <x14:cfRule type="containsText" priority="4933" operator="containsText" id="{2540D135-6219-4EF9-A66A-E6EDC5F88E77}">
            <xm:f>NOT(ISERROR(SEARCH('Listados Datos'!$P$6,Y458)))</xm:f>
            <xm:f>'Listados Datos'!$P$6</xm:f>
            <x14:dxf>
              <fill>
                <patternFill>
                  <bgColor rgb="FFFFC000"/>
                </patternFill>
              </fill>
            </x14:dxf>
          </x14:cfRule>
          <x14:cfRule type="containsText" priority="4934" operator="containsText" id="{5A3DAEFD-80B8-49AC-ABFB-1F376FCC0D51}">
            <xm:f>NOT(ISERROR(SEARCH('Listados Datos'!$P$7,Y458)))</xm:f>
            <xm:f>'Listados Datos'!$P$7</xm:f>
            <x14:dxf>
              <fill>
                <patternFill>
                  <bgColor rgb="FFFF0000"/>
                </patternFill>
              </fill>
            </x14:dxf>
          </x14:cfRule>
          <xm:sqref>Y458</xm:sqref>
        </x14:conditionalFormatting>
        <x14:conditionalFormatting xmlns:xm="http://schemas.microsoft.com/office/excel/2006/main">
          <x14:cfRule type="containsText" priority="4916" operator="containsText" id="{A5035983-04FB-4ADD-B247-C576F474F0DE}">
            <xm:f>NOT(ISERROR(SEARCH('Listados Datos'!$T$3,AW458)))</xm:f>
            <xm:f>'Listados Datos'!$T$3</xm:f>
            <x14:dxf>
              <fill>
                <patternFill patternType="solid">
                  <bgColor rgb="FFC00000"/>
                </patternFill>
              </fill>
            </x14:dxf>
          </x14:cfRule>
          <x14:cfRule type="containsText" priority="4917" operator="containsText" id="{3C0393FA-3D76-44BE-822F-45D402E8605B}">
            <xm:f>NOT(ISERROR(SEARCH('Listados Datos'!$T$4,AW458)))</xm:f>
            <xm:f>'Listados Datos'!$T$4</xm:f>
            <x14:dxf>
              <font>
                <b/>
                <i val="0"/>
                <color theme="0"/>
              </font>
              <fill>
                <patternFill>
                  <bgColor rgb="FFE26B0A"/>
                </patternFill>
              </fill>
            </x14:dxf>
          </x14:cfRule>
          <x14:cfRule type="containsText" priority="4918" operator="containsText" id="{808A254B-7EE5-4176-A18C-7A181155EF07}">
            <xm:f>NOT(ISERROR(SEARCH('Listados Datos'!$T$5,AW458)))</xm:f>
            <xm:f>'Listados Datos'!$T$5</xm:f>
            <x14:dxf>
              <font>
                <b/>
                <i val="0"/>
                <color auto="1"/>
              </font>
              <fill>
                <patternFill>
                  <bgColor rgb="FFFFFF00"/>
                </patternFill>
              </fill>
            </x14:dxf>
          </x14:cfRule>
          <x14:cfRule type="containsText" priority="4919" operator="containsText" id="{F59BA11F-B948-404B-A246-E336A2BEC9A4}">
            <xm:f>NOT(ISERROR(SEARCH('Listados Datos'!$T$6,AW458)))</xm:f>
            <xm:f>'Listados Datos'!$T$6</xm:f>
            <x14:dxf>
              <font>
                <b/>
                <i val="0"/>
              </font>
              <fill>
                <patternFill>
                  <bgColor rgb="FF92D050"/>
                </patternFill>
              </fill>
            </x14:dxf>
          </x14:cfRule>
          <xm:sqref>AW458</xm:sqref>
        </x14:conditionalFormatting>
        <x14:conditionalFormatting xmlns:xm="http://schemas.microsoft.com/office/excel/2006/main">
          <x14:cfRule type="containsText" priority="4906" operator="containsText" id="{396921CB-8048-4D83-8515-5048A94505D2}">
            <xm:f>NOT(ISERROR(SEARCH('Listados Datos'!$P$3,AU458)))</xm:f>
            <xm:f>'Listados Datos'!$P$3</xm:f>
            <x14:dxf>
              <fill>
                <patternFill>
                  <bgColor rgb="FF99CC00"/>
                </patternFill>
              </fill>
            </x14:dxf>
          </x14:cfRule>
          <x14:cfRule type="containsText" priority="4907" operator="containsText" id="{788B2CFF-B52A-4A0F-BF03-66FE4615FC79}">
            <xm:f>NOT(ISERROR(SEARCH('Listados Datos'!$P$4,AU458)))</xm:f>
            <xm:f>'Listados Datos'!$P$4</xm:f>
            <x14:dxf>
              <fill>
                <patternFill>
                  <bgColor rgb="FF33CC33"/>
                </patternFill>
              </fill>
            </x14:dxf>
          </x14:cfRule>
          <x14:cfRule type="containsText" priority="4908" operator="containsText" id="{3E474C2B-0283-4D09-9D37-9126B8A80F29}">
            <xm:f>NOT(ISERROR(SEARCH('Listados Datos'!$P$5,AU458)))</xm:f>
            <xm:f>'Listados Datos'!$P$5</xm:f>
            <x14:dxf>
              <fill>
                <patternFill>
                  <bgColor rgb="FFFFFF00"/>
                </patternFill>
              </fill>
            </x14:dxf>
          </x14:cfRule>
          <x14:cfRule type="containsText" priority="4909" operator="containsText" id="{E45AC80F-6CF7-4CBA-A02B-D47D3585F7C4}">
            <xm:f>NOT(ISERROR(SEARCH('Listados Datos'!$P$6,AU458)))</xm:f>
            <xm:f>'Listados Datos'!$P$6</xm:f>
            <x14:dxf>
              <fill>
                <patternFill>
                  <bgColor rgb="FFFFC000"/>
                </patternFill>
              </fill>
            </x14:dxf>
          </x14:cfRule>
          <x14:cfRule type="containsText" priority="4910" operator="containsText" id="{74F459CA-2DC3-4E6F-82BA-5ABF08B309B1}">
            <xm:f>NOT(ISERROR(SEARCH('Listados Datos'!$P$7,AU458)))</xm:f>
            <xm:f>'Listados Datos'!$P$7</xm:f>
            <x14:dxf>
              <fill>
                <patternFill>
                  <bgColor rgb="FFFF0000"/>
                </patternFill>
              </fill>
            </x14:dxf>
          </x14:cfRule>
          <xm:sqref>AU458</xm:sqref>
        </x14:conditionalFormatting>
        <x14:conditionalFormatting xmlns:xm="http://schemas.microsoft.com/office/excel/2006/main">
          <x14:cfRule type="containsText" priority="4864" operator="containsText" id="{1965126F-14A0-47C4-8402-6037C0D5EFBC}">
            <xm:f>NOT(ISERROR(SEARCH('Listados Datos'!$P$3,AU464)))</xm:f>
            <xm:f>'Listados Datos'!$P$3</xm:f>
            <x14:dxf>
              <fill>
                <patternFill>
                  <bgColor rgb="FF99CC00"/>
                </patternFill>
              </fill>
            </x14:dxf>
          </x14:cfRule>
          <x14:cfRule type="containsText" priority="4865" operator="containsText" id="{E7047544-1C03-4C8D-BEC6-9FCD61EDBA74}">
            <xm:f>NOT(ISERROR(SEARCH('Listados Datos'!$P$4,AU464)))</xm:f>
            <xm:f>'Listados Datos'!$P$4</xm:f>
            <x14:dxf>
              <fill>
                <patternFill>
                  <bgColor rgb="FF33CC33"/>
                </patternFill>
              </fill>
            </x14:dxf>
          </x14:cfRule>
          <x14:cfRule type="containsText" priority="4866" operator="containsText" id="{85BA6421-2142-4A04-9D83-D938A9D67038}">
            <xm:f>NOT(ISERROR(SEARCH('Listados Datos'!$P$5,AU464)))</xm:f>
            <xm:f>'Listados Datos'!$P$5</xm:f>
            <x14:dxf>
              <fill>
                <patternFill>
                  <bgColor rgb="FFFFFF00"/>
                </patternFill>
              </fill>
            </x14:dxf>
          </x14:cfRule>
          <x14:cfRule type="containsText" priority="4867" operator="containsText" id="{AC99A143-EDE5-4940-9DC2-F5D862E0DE62}">
            <xm:f>NOT(ISERROR(SEARCH('Listados Datos'!$P$6,AU464)))</xm:f>
            <xm:f>'Listados Datos'!$P$6</xm:f>
            <x14:dxf>
              <fill>
                <patternFill>
                  <bgColor rgb="FFFFC000"/>
                </patternFill>
              </fill>
            </x14:dxf>
          </x14:cfRule>
          <x14:cfRule type="containsText" priority="4868" operator="containsText" id="{B9693EDD-552E-4EC8-A162-F646F6D57E41}">
            <xm:f>NOT(ISERROR(SEARCH('Listados Datos'!$P$7,AU464)))</xm:f>
            <xm:f>'Listados Datos'!$P$7</xm:f>
            <x14:dxf>
              <fill>
                <patternFill>
                  <bgColor rgb="FFFF0000"/>
                </patternFill>
              </fill>
            </x14:dxf>
          </x14:cfRule>
          <xm:sqref>AU464</xm:sqref>
        </x14:conditionalFormatting>
        <x14:conditionalFormatting xmlns:xm="http://schemas.microsoft.com/office/excel/2006/main">
          <x14:cfRule type="containsText" priority="4902" operator="containsText" id="{7AB3E872-CE7E-4794-A968-C1F084170D11}">
            <xm:f>NOT(ISERROR(SEARCH('Listados Datos'!$T$3,AE464)))</xm:f>
            <xm:f>'Listados Datos'!$T$3</xm:f>
            <x14:dxf>
              <fill>
                <patternFill patternType="solid">
                  <bgColor rgb="FFC00000"/>
                </patternFill>
              </fill>
            </x14:dxf>
          </x14:cfRule>
          <x14:cfRule type="containsText" priority="4903" operator="containsText" id="{07BB02BD-CAC7-46E7-B115-6D1CB45D299E}">
            <xm:f>NOT(ISERROR(SEARCH('Listados Datos'!$T$4,AE464)))</xm:f>
            <xm:f>'Listados Datos'!$T$4</xm:f>
            <x14:dxf>
              <font>
                <b/>
                <i val="0"/>
                <color theme="0"/>
              </font>
              <fill>
                <patternFill>
                  <bgColor rgb="FFE26B0A"/>
                </patternFill>
              </fill>
            </x14:dxf>
          </x14:cfRule>
          <x14:cfRule type="containsText" priority="4904" operator="containsText" id="{47D159D8-ECD5-4E9C-962F-6D8AC0A192BD}">
            <xm:f>NOT(ISERROR(SEARCH('Listados Datos'!$T$5,AE464)))</xm:f>
            <xm:f>'Listados Datos'!$T$5</xm:f>
            <x14:dxf>
              <font>
                <b/>
                <i val="0"/>
                <color auto="1"/>
              </font>
              <fill>
                <patternFill>
                  <bgColor rgb="FFFFFF00"/>
                </patternFill>
              </fill>
            </x14:dxf>
          </x14:cfRule>
          <x14:cfRule type="containsText" priority="4905" operator="containsText" id="{CB53787A-4FED-4515-A989-36F58AC3C43C}">
            <xm:f>NOT(ISERROR(SEARCH('Listados Datos'!$T$6,AE464)))</xm:f>
            <xm:f>'Listados Datos'!$T$6</xm:f>
            <x14:dxf>
              <font>
                <b/>
                <i val="0"/>
              </font>
              <fill>
                <patternFill>
                  <bgColor rgb="FF92D050"/>
                </patternFill>
              </fill>
            </x14:dxf>
          </x14:cfRule>
          <xm:sqref>AE464:AF464</xm:sqref>
        </x14:conditionalFormatting>
        <x14:conditionalFormatting xmlns:xm="http://schemas.microsoft.com/office/excel/2006/main">
          <x14:cfRule type="containsText" priority="4898" operator="containsText" id="{ADE59CE2-5C49-41F9-BFDE-5E5ED01122DB}">
            <xm:f>NOT(ISERROR(SEARCH('Listados Datos'!$T$3,AA464)))</xm:f>
            <xm:f>'Listados Datos'!$T$3</xm:f>
            <x14:dxf>
              <fill>
                <patternFill patternType="solid">
                  <bgColor rgb="FFC00000"/>
                </patternFill>
              </fill>
            </x14:dxf>
          </x14:cfRule>
          <x14:cfRule type="containsText" priority="4899" operator="containsText" id="{DB2BB8A1-A247-4F98-8BD8-9CB85A060DF7}">
            <xm:f>NOT(ISERROR(SEARCH('Listados Datos'!$T$4,AA464)))</xm:f>
            <xm:f>'Listados Datos'!$T$4</xm:f>
            <x14:dxf>
              <font>
                <b/>
                <i val="0"/>
                <color theme="0"/>
              </font>
              <fill>
                <patternFill>
                  <bgColor rgb="FFE26B0A"/>
                </patternFill>
              </fill>
            </x14:dxf>
          </x14:cfRule>
          <x14:cfRule type="containsText" priority="4900" operator="containsText" id="{94330678-2373-4310-9FBD-EED2351FC3F6}">
            <xm:f>NOT(ISERROR(SEARCH('Listados Datos'!$T$5,AA464)))</xm:f>
            <xm:f>'Listados Datos'!$T$5</xm:f>
            <x14:dxf>
              <font>
                <b/>
                <i val="0"/>
                <color auto="1"/>
              </font>
              <fill>
                <patternFill>
                  <bgColor rgb="FFFFFF00"/>
                </patternFill>
              </fill>
            </x14:dxf>
          </x14:cfRule>
          <x14:cfRule type="containsText" priority="4901" operator="containsText" id="{48E29C52-B9FE-457C-80E2-60B044BB049D}">
            <xm:f>NOT(ISERROR(SEARCH('Listados Datos'!$T$6,AA464)))</xm:f>
            <xm:f>'Listados Datos'!$T$6</xm:f>
            <x14:dxf>
              <font>
                <b/>
                <i val="0"/>
              </font>
              <fill>
                <patternFill>
                  <bgColor rgb="FF92D050"/>
                </patternFill>
              </fill>
            </x14:dxf>
          </x14:cfRule>
          <xm:sqref>AA464</xm:sqref>
        </x14:conditionalFormatting>
        <x14:conditionalFormatting xmlns:xm="http://schemas.microsoft.com/office/excel/2006/main">
          <x14:cfRule type="containsText" priority="4888" operator="containsText" id="{66DB203D-DE9F-463F-997E-83AED717E8BE}">
            <xm:f>NOT(ISERROR(SEARCH('Listados Datos'!$P$3,Y464)))</xm:f>
            <xm:f>'Listados Datos'!$P$3</xm:f>
            <x14:dxf>
              <fill>
                <patternFill>
                  <bgColor rgb="FF99CC00"/>
                </patternFill>
              </fill>
            </x14:dxf>
          </x14:cfRule>
          <x14:cfRule type="containsText" priority="4889" operator="containsText" id="{13AEB036-BEFD-417C-A9CA-E5B74B8C4169}">
            <xm:f>NOT(ISERROR(SEARCH('Listados Datos'!$P$4,Y464)))</xm:f>
            <xm:f>'Listados Datos'!$P$4</xm:f>
            <x14:dxf>
              <fill>
                <patternFill>
                  <bgColor rgb="FF33CC33"/>
                </patternFill>
              </fill>
            </x14:dxf>
          </x14:cfRule>
          <x14:cfRule type="containsText" priority="4890" operator="containsText" id="{9C767299-97EF-4655-BA85-4FF287927776}">
            <xm:f>NOT(ISERROR(SEARCH('Listados Datos'!$P$5,Y464)))</xm:f>
            <xm:f>'Listados Datos'!$P$5</xm:f>
            <x14:dxf>
              <fill>
                <patternFill>
                  <bgColor rgb="FFFFFF00"/>
                </patternFill>
              </fill>
            </x14:dxf>
          </x14:cfRule>
          <x14:cfRule type="containsText" priority="4891" operator="containsText" id="{48867F4D-17FF-4CD0-8ECD-5D847CFCD2A1}">
            <xm:f>NOT(ISERROR(SEARCH('Listados Datos'!$P$6,Y464)))</xm:f>
            <xm:f>'Listados Datos'!$P$6</xm:f>
            <x14:dxf>
              <fill>
                <patternFill>
                  <bgColor rgb="FFFFC000"/>
                </patternFill>
              </fill>
            </x14:dxf>
          </x14:cfRule>
          <x14:cfRule type="containsText" priority="4892" operator="containsText" id="{21B3C6DC-89C2-42D0-90EA-84AAB915367C}">
            <xm:f>NOT(ISERROR(SEARCH('Listados Datos'!$P$7,Y464)))</xm:f>
            <xm:f>'Listados Datos'!$P$7</xm:f>
            <x14:dxf>
              <fill>
                <patternFill>
                  <bgColor rgb="FFFF0000"/>
                </patternFill>
              </fill>
            </x14:dxf>
          </x14:cfRule>
          <xm:sqref>Y464</xm:sqref>
        </x14:conditionalFormatting>
        <x14:conditionalFormatting xmlns:xm="http://schemas.microsoft.com/office/excel/2006/main">
          <x14:cfRule type="containsText" priority="4874" operator="containsText" id="{008CFA4D-5AEA-464A-B28A-05626610E302}">
            <xm:f>NOT(ISERROR(SEARCH('Listados Datos'!$T$3,AW464)))</xm:f>
            <xm:f>'Listados Datos'!$T$3</xm:f>
            <x14:dxf>
              <fill>
                <patternFill patternType="solid">
                  <bgColor rgb="FFC00000"/>
                </patternFill>
              </fill>
            </x14:dxf>
          </x14:cfRule>
          <x14:cfRule type="containsText" priority="4875" operator="containsText" id="{DD20F518-11FB-49FA-A78A-4FCA5C737341}">
            <xm:f>NOT(ISERROR(SEARCH('Listados Datos'!$T$4,AW464)))</xm:f>
            <xm:f>'Listados Datos'!$T$4</xm:f>
            <x14:dxf>
              <font>
                <b/>
                <i val="0"/>
                <color theme="0"/>
              </font>
              <fill>
                <patternFill>
                  <bgColor rgb="FFE26B0A"/>
                </patternFill>
              </fill>
            </x14:dxf>
          </x14:cfRule>
          <x14:cfRule type="containsText" priority="4876" operator="containsText" id="{675A1FE7-78C2-4413-AAD5-0B7A552A6424}">
            <xm:f>NOT(ISERROR(SEARCH('Listados Datos'!$T$5,AW464)))</xm:f>
            <xm:f>'Listados Datos'!$T$5</xm:f>
            <x14:dxf>
              <font>
                <b/>
                <i val="0"/>
                <color auto="1"/>
              </font>
              <fill>
                <patternFill>
                  <bgColor rgb="FFFFFF00"/>
                </patternFill>
              </fill>
            </x14:dxf>
          </x14:cfRule>
          <x14:cfRule type="containsText" priority="4877" operator="containsText" id="{79E88CF7-B777-4477-A08E-637D81B3DB28}">
            <xm:f>NOT(ISERROR(SEARCH('Listados Datos'!$T$6,AW464)))</xm:f>
            <xm:f>'Listados Datos'!$T$6</xm:f>
            <x14:dxf>
              <font>
                <b/>
                <i val="0"/>
              </font>
              <fill>
                <patternFill>
                  <bgColor rgb="FF92D050"/>
                </patternFill>
              </fill>
            </x14:dxf>
          </x14:cfRule>
          <xm:sqref>AW464</xm:sqref>
        </x14:conditionalFormatting>
        <x14:conditionalFormatting xmlns:xm="http://schemas.microsoft.com/office/excel/2006/main">
          <x14:cfRule type="containsText" priority="4822" operator="containsText" id="{434373A3-8EBC-4FC1-AAFC-33E7683F7FCA}">
            <xm:f>NOT(ISERROR(SEARCH('Listados Datos'!$P$3,AU470)))</xm:f>
            <xm:f>'Listados Datos'!$P$3</xm:f>
            <x14:dxf>
              <fill>
                <patternFill>
                  <bgColor rgb="FF99CC00"/>
                </patternFill>
              </fill>
            </x14:dxf>
          </x14:cfRule>
          <x14:cfRule type="containsText" priority="4823" operator="containsText" id="{8C899D56-0C68-431F-8F58-46F6313E0534}">
            <xm:f>NOT(ISERROR(SEARCH('Listados Datos'!$P$4,AU470)))</xm:f>
            <xm:f>'Listados Datos'!$P$4</xm:f>
            <x14:dxf>
              <fill>
                <patternFill>
                  <bgColor rgb="FF33CC33"/>
                </patternFill>
              </fill>
            </x14:dxf>
          </x14:cfRule>
          <x14:cfRule type="containsText" priority="4824" operator="containsText" id="{5B35E461-4177-4B37-A989-8FDDA7114F1F}">
            <xm:f>NOT(ISERROR(SEARCH('Listados Datos'!$P$5,AU470)))</xm:f>
            <xm:f>'Listados Datos'!$P$5</xm:f>
            <x14:dxf>
              <fill>
                <patternFill>
                  <bgColor rgb="FFFFFF00"/>
                </patternFill>
              </fill>
            </x14:dxf>
          </x14:cfRule>
          <x14:cfRule type="containsText" priority="4825" operator="containsText" id="{11164F9C-7473-4992-A407-8E80AE68F19D}">
            <xm:f>NOT(ISERROR(SEARCH('Listados Datos'!$P$6,AU470)))</xm:f>
            <xm:f>'Listados Datos'!$P$6</xm:f>
            <x14:dxf>
              <fill>
                <patternFill>
                  <bgColor rgb="FFFFC000"/>
                </patternFill>
              </fill>
            </x14:dxf>
          </x14:cfRule>
          <x14:cfRule type="containsText" priority="4826" operator="containsText" id="{42C9CBBE-853B-4866-A7E6-BC7F7E2E6EE8}">
            <xm:f>NOT(ISERROR(SEARCH('Listados Datos'!$P$7,AU470)))</xm:f>
            <xm:f>'Listados Datos'!$P$7</xm:f>
            <x14:dxf>
              <fill>
                <patternFill>
                  <bgColor rgb="FFFF0000"/>
                </patternFill>
              </fill>
            </x14:dxf>
          </x14:cfRule>
          <xm:sqref>AU470</xm:sqref>
        </x14:conditionalFormatting>
        <x14:conditionalFormatting xmlns:xm="http://schemas.microsoft.com/office/excel/2006/main">
          <x14:cfRule type="containsText" priority="4860" operator="containsText" id="{EFC2FF38-F19E-4D30-8681-E449D552E685}">
            <xm:f>NOT(ISERROR(SEARCH('Listados Datos'!$T$3,AE470)))</xm:f>
            <xm:f>'Listados Datos'!$T$3</xm:f>
            <x14:dxf>
              <fill>
                <patternFill patternType="solid">
                  <bgColor rgb="FFC00000"/>
                </patternFill>
              </fill>
            </x14:dxf>
          </x14:cfRule>
          <x14:cfRule type="containsText" priority="4861" operator="containsText" id="{733A3B63-4F85-40FE-807A-AE01E337378C}">
            <xm:f>NOT(ISERROR(SEARCH('Listados Datos'!$T$4,AE470)))</xm:f>
            <xm:f>'Listados Datos'!$T$4</xm:f>
            <x14:dxf>
              <font>
                <b/>
                <i val="0"/>
                <color theme="0"/>
              </font>
              <fill>
                <patternFill>
                  <bgColor rgb="FFE26B0A"/>
                </patternFill>
              </fill>
            </x14:dxf>
          </x14:cfRule>
          <x14:cfRule type="containsText" priority="4862" operator="containsText" id="{0157627C-8495-4765-8F61-F9D055D239E7}">
            <xm:f>NOT(ISERROR(SEARCH('Listados Datos'!$T$5,AE470)))</xm:f>
            <xm:f>'Listados Datos'!$T$5</xm:f>
            <x14:dxf>
              <font>
                <b/>
                <i val="0"/>
                <color auto="1"/>
              </font>
              <fill>
                <patternFill>
                  <bgColor rgb="FFFFFF00"/>
                </patternFill>
              </fill>
            </x14:dxf>
          </x14:cfRule>
          <x14:cfRule type="containsText" priority="4863" operator="containsText" id="{5A94475A-66CB-4B68-A483-E251E7113036}">
            <xm:f>NOT(ISERROR(SEARCH('Listados Datos'!$T$6,AE470)))</xm:f>
            <xm:f>'Listados Datos'!$T$6</xm:f>
            <x14:dxf>
              <font>
                <b/>
                <i val="0"/>
              </font>
              <fill>
                <patternFill>
                  <bgColor rgb="FF92D050"/>
                </patternFill>
              </fill>
            </x14:dxf>
          </x14:cfRule>
          <xm:sqref>AE470:AF470</xm:sqref>
        </x14:conditionalFormatting>
        <x14:conditionalFormatting xmlns:xm="http://schemas.microsoft.com/office/excel/2006/main">
          <x14:cfRule type="containsText" priority="4856" operator="containsText" id="{D52692BE-6E0F-4B0B-9F3F-CAC8145991A8}">
            <xm:f>NOT(ISERROR(SEARCH('Listados Datos'!$T$3,AA470)))</xm:f>
            <xm:f>'Listados Datos'!$T$3</xm:f>
            <x14:dxf>
              <fill>
                <patternFill patternType="solid">
                  <bgColor rgb="FFC00000"/>
                </patternFill>
              </fill>
            </x14:dxf>
          </x14:cfRule>
          <x14:cfRule type="containsText" priority="4857" operator="containsText" id="{05DF6830-B19F-4906-A310-55962BE88F52}">
            <xm:f>NOT(ISERROR(SEARCH('Listados Datos'!$T$4,AA470)))</xm:f>
            <xm:f>'Listados Datos'!$T$4</xm:f>
            <x14:dxf>
              <font>
                <b/>
                <i val="0"/>
                <color theme="0"/>
              </font>
              <fill>
                <patternFill>
                  <bgColor rgb="FFE26B0A"/>
                </patternFill>
              </fill>
            </x14:dxf>
          </x14:cfRule>
          <x14:cfRule type="containsText" priority="4858" operator="containsText" id="{0845081D-E1FD-43F4-902C-7192CC54CCF5}">
            <xm:f>NOT(ISERROR(SEARCH('Listados Datos'!$T$5,AA470)))</xm:f>
            <xm:f>'Listados Datos'!$T$5</xm:f>
            <x14:dxf>
              <font>
                <b/>
                <i val="0"/>
                <color auto="1"/>
              </font>
              <fill>
                <patternFill>
                  <bgColor rgb="FFFFFF00"/>
                </patternFill>
              </fill>
            </x14:dxf>
          </x14:cfRule>
          <x14:cfRule type="containsText" priority="4859" operator="containsText" id="{9BCE37F6-27DB-4C05-BC84-BC29AC08C497}">
            <xm:f>NOT(ISERROR(SEARCH('Listados Datos'!$T$6,AA470)))</xm:f>
            <xm:f>'Listados Datos'!$T$6</xm:f>
            <x14:dxf>
              <font>
                <b/>
                <i val="0"/>
              </font>
              <fill>
                <patternFill>
                  <bgColor rgb="FF92D050"/>
                </patternFill>
              </fill>
            </x14:dxf>
          </x14:cfRule>
          <xm:sqref>AA470</xm:sqref>
        </x14:conditionalFormatting>
        <x14:conditionalFormatting xmlns:xm="http://schemas.microsoft.com/office/excel/2006/main">
          <x14:cfRule type="containsText" priority="4846" operator="containsText" id="{B6095652-80E7-445D-91AB-4FB4704A7AA1}">
            <xm:f>NOT(ISERROR(SEARCH('Listados Datos'!$P$3,Y470)))</xm:f>
            <xm:f>'Listados Datos'!$P$3</xm:f>
            <x14:dxf>
              <fill>
                <patternFill>
                  <bgColor rgb="FF99CC00"/>
                </patternFill>
              </fill>
            </x14:dxf>
          </x14:cfRule>
          <x14:cfRule type="containsText" priority="4847" operator="containsText" id="{D36648B6-C0CC-4831-B002-8E6049C24462}">
            <xm:f>NOT(ISERROR(SEARCH('Listados Datos'!$P$4,Y470)))</xm:f>
            <xm:f>'Listados Datos'!$P$4</xm:f>
            <x14:dxf>
              <fill>
                <patternFill>
                  <bgColor rgb="FF33CC33"/>
                </patternFill>
              </fill>
            </x14:dxf>
          </x14:cfRule>
          <x14:cfRule type="containsText" priority="4848" operator="containsText" id="{C3DFAB15-E818-4A1E-9DD8-4F241D81641C}">
            <xm:f>NOT(ISERROR(SEARCH('Listados Datos'!$P$5,Y470)))</xm:f>
            <xm:f>'Listados Datos'!$P$5</xm:f>
            <x14:dxf>
              <fill>
                <patternFill>
                  <bgColor rgb="FFFFFF00"/>
                </patternFill>
              </fill>
            </x14:dxf>
          </x14:cfRule>
          <x14:cfRule type="containsText" priority="4849" operator="containsText" id="{F1AD40EB-3AF8-4E56-A655-FF25C7668969}">
            <xm:f>NOT(ISERROR(SEARCH('Listados Datos'!$P$6,Y470)))</xm:f>
            <xm:f>'Listados Datos'!$P$6</xm:f>
            <x14:dxf>
              <fill>
                <patternFill>
                  <bgColor rgb="FFFFC000"/>
                </patternFill>
              </fill>
            </x14:dxf>
          </x14:cfRule>
          <x14:cfRule type="containsText" priority="4850" operator="containsText" id="{D7C756CA-99C9-43A1-9FE6-98992950A72F}">
            <xm:f>NOT(ISERROR(SEARCH('Listados Datos'!$P$7,Y470)))</xm:f>
            <xm:f>'Listados Datos'!$P$7</xm:f>
            <x14:dxf>
              <fill>
                <patternFill>
                  <bgColor rgb="FFFF0000"/>
                </patternFill>
              </fill>
            </x14:dxf>
          </x14:cfRule>
          <xm:sqref>Y470</xm:sqref>
        </x14:conditionalFormatting>
        <x14:conditionalFormatting xmlns:xm="http://schemas.microsoft.com/office/excel/2006/main">
          <x14:cfRule type="containsText" priority="4832" operator="containsText" id="{CAE02F4A-295D-4382-8C93-239F476C3B69}">
            <xm:f>NOT(ISERROR(SEARCH('Listados Datos'!$T$3,AW470)))</xm:f>
            <xm:f>'Listados Datos'!$T$3</xm:f>
            <x14:dxf>
              <fill>
                <patternFill patternType="solid">
                  <bgColor rgb="FFC00000"/>
                </patternFill>
              </fill>
            </x14:dxf>
          </x14:cfRule>
          <x14:cfRule type="containsText" priority="4833" operator="containsText" id="{90A11877-29D8-45EC-BB34-BA9CF22FDAE9}">
            <xm:f>NOT(ISERROR(SEARCH('Listados Datos'!$T$4,AW470)))</xm:f>
            <xm:f>'Listados Datos'!$T$4</xm:f>
            <x14:dxf>
              <font>
                <b/>
                <i val="0"/>
                <color theme="0"/>
              </font>
              <fill>
                <patternFill>
                  <bgColor rgb="FFE26B0A"/>
                </patternFill>
              </fill>
            </x14:dxf>
          </x14:cfRule>
          <x14:cfRule type="containsText" priority="4834" operator="containsText" id="{FB03D569-49E5-4625-BF5C-9C88742C94BA}">
            <xm:f>NOT(ISERROR(SEARCH('Listados Datos'!$T$5,AW470)))</xm:f>
            <xm:f>'Listados Datos'!$T$5</xm:f>
            <x14:dxf>
              <font>
                <b/>
                <i val="0"/>
                <color auto="1"/>
              </font>
              <fill>
                <patternFill>
                  <bgColor rgb="FFFFFF00"/>
                </patternFill>
              </fill>
            </x14:dxf>
          </x14:cfRule>
          <x14:cfRule type="containsText" priority="4835" operator="containsText" id="{98C8797F-DAC0-4D2C-9C00-CCAA311D29C9}">
            <xm:f>NOT(ISERROR(SEARCH('Listados Datos'!$T$6,AW470)))</xm:f>
            <xm:f>'Listados Datos'!$T$6</xm:f>
            <x14:dxf>
              <font>
                <b/>
                <i val="0"/>
              </font>
              <fill>
                <patternFill>
                  <bgColor rgb="FF92D050"/>
                </patternFill>
              </fill>
            </x14:dxf>
          </x14:cfRule>
          <xm:sqref>AW470</xm:sqref>
        </x14:conditionalFormatting>
        <x14:conditionalFormatting xmlns:xm="http://schemas.microsoft.com/office/excel/2006/main">
          <x14:cfRule type="containsText" priority="4818" operator="containsText" id="{AC7FDBCA-5891-4732-9C00-103D6828A2AB}">
            <xm:f>NOT(ISERROR(SEARCH('Listados Datos'!$T$3,AE476)))</xm:f>
            <xm:f>'Listados Datos'!$T$3</xm:f>
            <x14:dxf>
              <fill>
                <patternFill patternType="solid">
                  <bgColor rgb="FFC00000"/>
                </patternFill>
              </fill>
            </x14:dxf>
          </x14:cfRule>
          <x14:cfRule type="containsText" priority="4819" operator="containsText" id="{E626B580-B378-4D91-9181-5C2DA6CD0F09}">
            <xm:f>NOT(ISERROR(SEARCH('Listados Datos'!$T$4,AE476)))</xm:f>
            <xm:f>'Listados Datos'!$T$4</xm:f>
            <x14:dxf>
              <font>
                <b/>
                <i val="0"/>
                <color theme="0"/>
              </font>
              <fill>
                <patternFill>
                  <bgColor rgb="FFE26B0A"/>
                </patternFill>
              </fill>
            </x14:dxf>
          </x14:cfRule>
          <x14:cfRule type="containsText" priority="4820" operator="containsText" id="{D37AD5F0-B443-4D1B-A430-8AF34527FF69}">
            <xm:f>NOT(ISERROR(SEARCH('Listados Datos'!$T$5,AE476)))</xm:f>
            <xm:f>'Listados Datos'!$T$5</xm:f>
            <x14:dxf>
              <font>
                <b/>
                <i val="0"/>
                <color auto="1"/>
              </font>
              <fill>
                <patternFill>
                  <bgColor rgb="FFFFFF00"/>
                </patternFill>
              </fill>
            </x14:dxf>
          </x14:cfRule>
          <x14:cfRule type="containsText" priority="4821" operator="containsText" id="{BD1D67D1-E6C2-4CE9-B3CB-5BEFF954ADCE}">
            <xm:f>NOT(ISERROR(SEARCH('Listados Datos'!$T$6,AE476)))</xm:f>
            <xm:f>'Listados Datos'!$T$6</xm:f>
            <x14:dxf>
              <font>
                <b/>
                <i val="0"/>
              </font>
              <fill>
                <patternFill>
                  <bgColor rgb="FF92D050"/>
                </patternFill>
              </fill>
            </x14:dxf>
          </x14:cfRule>
          <xm:sqref>AE476:AF476</xm:sqref>
        </x14:conditionalFormatting>
        <x14:conditionalFormatting xmlns:xm="http://schemas.microsoft.com/office/excel/2006/main">
          <x14:cfRule type="containsText" priority="4814" operator="containsText" id="{BEFC1DC5-7773-4AEC-B0AA-7C8C51E46C3A}">
            <xm:f>NOT(ISERROR(SEARCH('Listados Datos'!$T$3,AA476)))</xm:f>
            <xm:f>'Listados Datos'!$T$3</xm:f>
            <x14:dxf>
              <fill>
                <patternFill patternType="solid">
                  <bgColor rgb="FFC00000"/>
                </patternFill>
              </fill>
            </x14:dxf>
          </x14:cfRule>
          <x14:cfRule type="containsText" priority="4815" operator="containsText" id="{C420C632-1A2B-4ED1-B9E8-2589375D23FF}">
            <xm:f>NOT(ISERROR(SEARCH('Listados Datos'!$T$4,AA476)))</xm:f>
            <xm:f>'Listados Datos'!$T$4</xm:f>
            <x14:dxf>
              <font>
                <b/>
                <i val="0"/>
                <color theme="0"/>
              </font>
              <fill>
                <patternFill>
                  <bgColor rgb="FFE26B0A"/>
                </patternFill>
              </fill>
            </x14:dxf>
          </x14:cfRule>
          <x14:cfRule type="containsText" priority="4816" operator="containsText" id="{E54EF592-F163-4AC8-96FC-C083B617064B}">
            <xm:f>NOT(ISERROR(SEARCH('Listados Datos'!$T$5,AA476)))</xm:f>
            <xm:f>'Listados Datos'!$T$5</xm:f>
            <x14:dxf>
              <font>
                <b/>
                <i val="0"/>
                <color auto="1"/>
              </font>
              <fill>
                <patternFill>
                  <bgColor rgb="FFFFFF00"/>
                </patternFill>
              </fill>
            </x14:dxf>
          </x14:cfRule>
          <x14:cfRule type="containsText" priority="4817" operator="containsText" id="{1BFF376D-1EF1-4054-94A1-ACEA64A9097E}">
            <xm:f>NOT(ISERROR(SEARCH('Listados Datos'!$T$6,AA476)))</xm:f>
            <xm:f>'Listados Datos'!$T$6</xm:f>
            <x14:dxf>
              <font>
                <b/>
                <i val="0"/>
              </font>
              <fill>
                <patternFill>
                  <bgColor rgb="FF92D050"/>
                </patternFill>
              </fill>
            </x14:dxf>
          </x14:cfRule>
          <xm:sqref>AA476</xm:sqref>
        </x14:conditionalFormatting>
        <x14:conditionalFormatting xmlns:xm="http://schemas.microsoft.com/office/excel/2006/main">
          <x14:cfRule type="containsText" priority="4804" operator="containsText" id="{BCEFFC43-200C-4071-8F02-341DE5DBAB39}">
            <xm:f>NOT(ISERROR(SEARCH('Listados Datos'!$P$3,Y476)))</xm:f>
            <xm:f>'Listados Datos'!$P$3</xm:f>
            <x14:dxf>
              <fill>
                <patternFill>
                  <bgColor rgb="FF99CC00"/>
                </patternFill>
              </fill>
            </x14:dxf>
          </x14:cfRule>
          <x14:cfRule type="containsText" priority="4805" operator="containsText" id="{9CBB2C4A-1D9E-4E87-9FBA-7AC789594804}">
            <xm:f>NOT(ISERROR(SEARCH('Listados Datos'!$P$4,Y476)))</xm:f>
            <xm:f>'Listados Datos'!$P$4</xm:f>
            <x14:dxf>
              <fill>
                <patternFill>
                  <bgColor rgb="FF33CC33"/>
                </patternFill>
              </fill>
            </x14:dxf>
          </x14:cfRule>
          <x14:cfRule type="containsText" priority="4806" operator="containsText" id="{40E50549-0E8D-4484-97C0-EF911C7CAB09}">
            <xm:f>NOT(ISERROR(SEARCH('Listados Datos'!$P$5,Y476)))</xm:f>
            <xm:f>'Listados Datos'!$P$5</xm:f>
            <x14:dxf>
              <fill>
                <patternFill>
                  <bgColor rgb="FFFFFF00"/>
                </patternFill>
              </fill>
            </x14:dxf>
          </x14:cfRule>
          <x14:cfRule type="containsText" priority="4807" operator="containsText" id="{18FCAE31-36B7-4F26-9CCC-5C2D410209A3}">
            <xm:f>NOT(ISERROR(SEARCH('Listados Datos'!$P$6,Y476)))</xm:f>
            <xm:f>'Listados Datos'!$P$6</xm:f>
            <x14:dxf>
              <fill>
                <patternFill>
                  <bgColor rgb="FFFFC000"/>
                </patternFill>
              </fill>
            </x14:dxf>
          </x14:cfRule>
          <x14:cfRule type="containsText" priority="4808" operator="containsText" id="{56116878-EB11-4289-94DE-10D320E97D58}">
            <xm:f>NOT(ISERROR(SEARCH('Listados Datos'!$P$7,Y476)))</xm:f>
            <xm:f>'Listados Datos'!$P$7</xm:f>
            <x14:dxf>
              <fill>
                <patternFill>
                  <bgColor rgb="FFFF0000"/>
                </patternFill>
              </fill>
            </x14:dxf>
          </x14:cfRule>
          <xm:sqref>Y476</xm:sqref>
        </x14:conditionalFormatting>
        <x14:conditionalFormatting xmlns:xm="http://schemas.microsoft.com/office/excel/2006/main">
          <x14:cfRule type="containsText" priority="4790" operator="containsText" id="{577DD63A-F306-42AF-B596-04AEDEFB26DD}">
            <xm:f>NOT(ISERROR(SEARCH('Listados Datos'!$T$3,AW476)))</xm:f>
            <xm:f>'Listados Datos'!$T$3</xm:f>
            <x14:dxf>
              <fill>
                <patternFill patternType="solid">
                  <bgColor rgb="FFC00000"/>
                </patternFill>
              </fill>
            </x14:dxf>
          </x14:cfRule>
          <x14:cfRule type="containsText" priority="4791" operator="containsText" id="{455A6EF6-2E9C-4848-81EB-ADAE376274DB}">
            <xm:f>NOT(ISERROR(SEARCH('Listados Datos'!$T$4,AW476)))</xm:f>
            <xm:f>'Listados Datos'!$T$4</xm:f>
            <x14:dxf>
              <font>
                <b/>
                <i val="0"/>
                <color theme="0"/>
              </font>
              <fill>
                <patternFill>
                  <bgColor rgb="FFE26B0A"/>
                </patternFill>
              </fill>
            </x14:dxf>
          </x14:cfRule>
          <x14:cfRule type="containsText" priority="4792" operator="containsText" id="{79AA80DE-B0DB-4B86-B8A4-6AD72C834C46}">
            <xm:f>NOT(ISERROR(SEARCH('Listados Datos'!$T$5,AW476)))</xm:f>
            <xm:f>'Listados Datos'!$T$5</xm:f>
            <x14:dxf>
              <font>
                <b/>
                <i val="0"/>
                <color auto="1"/>
              </font>
              <fill>
                <patternFill>
                  <bgColor rgb="FFFFFF00"/>
                </patternFill>
              </fill>
            </x14:dxf>
          </x14:cfRule>
          <x14:cfRule type="containsText" priority="4793" operator="containsText" id="{72315A7B-2FA6-4A17-90EB-E93463749B71}">
            <xm:f>NOT(ISERROR(SEARCH('Listados Datos'!$T$6,AW476)))</xm:f>
            <xm:f>'Listados Datos'!$T$6</xm:f>
            <x14:dxf>
              <font>
                <b/>
                <i val="0"/>
              </font>
              <fill>
                <patternFill>
                  <bgColor rgb="FF92D050"/>
                </patternFill>
              </fill>
            </x14:dxf>
          </x14:cfRule>
          <xm:sqref>AW476</xm:sqref>
        </x14:conditionalFormatting>
        <x14:conditionalFormatting xmlns:xm="http://schemas.microsoft.com/office/excel/2006/main">
          <x14:cfRule type="containsText" priority="4644" operator="containsText" id="{7A9268E8-3206-4714-B2CD-BF319D8FD2D9}">
            <xm:f>NOT(ISERROR(SEARCH('Listados Datos'!$P$3,AU487)))</xm:f>
            <xm:f>'Listados Datos'!$P$3</xm:f>
            <x14:dxf>
              <fill>
                <patternFill>
                  <bgColor rgb="FF99CC00"/>
                </patternFill>
              </fill>
            </x14:dxf>
          </x14:cfRule>
          <x14:cfRule type="containsText" priority="4645" operator="containsText" id="{833C31A3-F926-4C70-BD93-34CEAAB60BB3}">
            <xm:f>NOT(ISERROR(SEARCH('Listados Datos'!$P$4,AU487)))</xm:f>
            <xm:f>'Listados Datos'!$P$4</xm:f>
            <x14:dxf>
              <fill>
                <patternFill>
                  <bgColor rgb="FF33CC33"/>
                </patternFill>
              </fill>
            </x14:dxf>
          </x14:cfRule>
          <x14:cfRule type="containsText" priority="4646" operator="containsText" id="{FAA70CF9-82F7-4BE0-A8B2-72B2E8662A2C}">
            <xm:f>NOT(ISERROR(SEARCH('Listados Datos'!$P$5,AU487)))</xm:f>
            <xm:f>'Listados Datos'!$P$5</xm:f>
            <x14:dxf>
              <fill>
                <patternFill>
                  <bgColor rgb="FFFFFF00"/>
                </patternFill>
              </fill>
            </x14:dxf>
          </x14:cfRule>
          <x14:cfRule type="containsText" priority="4647" operator="containsText" id="{C82B854A-FCCD-4A1B-A0BB-FDDF9C9501DC}">
            <xm:f>NOT(ISERROR(SEARCH('Listados Datos'!$P$6,AU487)))</xm:f>
            <xm:f>'Listados Datos'!$P$6</xm:f>
            <x14:dxf>
              <fill>
                <patternFill>
                  <bgColor rgb="FFFFC000"/>
                </patternFill>
              </fill>
            </x14:dxf>
          </x14:cfRule>
          <x14:cfRule type="containsText" priority="4648" operator="containsText" id="{4830CB7C-70DC-405E-83B2-D064DDC6190B}">
            <xm:f>NOT(ISERROR(SEARCH('Listados Datos'!$P$7,AU487)))</xm:f>
            <xm:f>'Listados Datos'!$P$7</xm:f>
            <x14:dxf>
              <fill>
                <patternFill>
                  <bgColor rgb="FFFF0000"/>
                </patternFill>
              </fill>
            </x14:dxf>
          </x14:cfRule>
          <xm:sqref>AU487</xm:sqref>
        </x14:conditionalFormatting>
        <x14:conditionalFormatting xmlns:xm="http://schemas.microsoft.com/office/excel/2006/main">
          <x14:cfRule type="containsText" priority="4710" operator="containsText" id="{34D05F41-C53B-4E0B-89A5-08F1FEDE7D2C}">
            <xm:f>NOT(ISERROR(SEARCH('Listados Datos'!$T$3,AW489)))</xm:f>
            <xm:f>'Listados Datos'!$T$3</xm:f>
            <x14:dxf>
              <fill>
                <patternFill patternType="solid">
                  <bgColor rgb="FFC00000"/>
                </patternFill>
              </fill>
            </x14:dxf>
          </x14:cfRule>
          <x14:cfRule type="containsText" priority="4711" operator="containsText" id="{E4582F62-28BD-46F7-8817-876CAF34E112}">
            <xm:f>NOT(ISERROR(SEARCH('Listados Datos'!$T$4,AW489)))</xm:f>
            <xm:f>'Listados Datos'!$T$4</xm:f>
            <x14:dxf>
              <font>
                <b/>
                <i val="0"/>
                <color theme="0"/>
              </font>
              <fill>
                <patternFill>
                  <bgColor rgb="FFE26B0A"/>
                </patternFill>
              </fill>
            </x14:dxf>
          </x14:cfRule>
          <x14:cfRule type="containsText" priority="4712" operator="containsText" id="{2C89A280-04E0-4442-8867-6B7DE6310F5C}">
            <xm:f>NOT(ISERROR(SEARCH('Listados Datos'!$T$5,AW489)))</xm:f>
            <xm:f>'Listados Datos'!$T$5</xm:f>
            <x14:dxf>
              <font>
                <b/>
                <i val="0"/>
                <color auto="1"/>
              </font>
              <fill>
                <patternFill>
                  <bgColor rgb="FFFFFF00"/>
                </patternFill>
              </fill>
            </x14:dxf>
          </x14:cfRule>
          <x14:cfRule type="containsText" priority="4713" operator="containsText" id="{C5177CDB-B03B-47E3-8AC0-C01832C27610}">
            <xm:f>NOT(ISERROR(SEARCH('Listados Datos'!$T$6,AW489)))</xm:f>
            <xm:f>'Listados Datos'!$T$6</xm:f>
            <x14:dxf>
              <font>
                <b/>
                <i val="0"/>
              </font>
              <fill>
                <patternFill>
                  <bgColor rgb="FF92D050"/>
                </patternFill>
              </fill>
            </x14:dxf>
          </x14:cfRule>
          <xm:sqref>AW489</xm:sqref>
        </x14:conditionalFormatting>
        <x14:conditionalFormatting xmlns:xm="http://schemas.microsoft.com/office/excel/2006/main">
          <x14:cfRule type="containsText" priority="4700" operator="containsText" id="{0200348B-9BA3-417E-A757-DECB139DCD85}">
            <xm:f>NOT(ISERROR(SEARCH('Listados Datos'!$P$3,AU489)))</xm:f>
            <xm:f>'Listados Datos'!$P$3</xm:f>
            <x14:dxf>
              <fill>
                <patternFill>
                  <bgColor rgb="FF99CC00"/>
                </patternFill>
              </fill>
            </x14:dxf>
          </x14:cfRule>
          <x14:cfRule type="containsText" priority="4701" operator="containsText" id="{38A4C46A-2207-49E4-82C3-8980CEFE154C}">
            <xm:f>NOT(ISERROR(SEARCH('Listados Datos'!$P$4,AU489)))</xm:f>
            <xm:f>'Listados Datos'!$P$4</xm:f>
            <x14:dxf>
              <fill>
                <patternFill>
                  <bgColor rgb="FF33CC33"/>
                </patternFill>
              </fill>
            </x14:dxf>
          </x14:cfRule>
          <x14:cfRule type="containsText" priority="4702" operator="containsText" id="{6F5157E4-1E17-4388-B34D-6A06AD9249DE}">
            <xm:f>NOT(ISERROR(SEARCH('Listados Datos'!$P$5,AU489)))</xm:f>
            <xm:f>'Listados Datos'!$P$5</xm:f>
            <x14:dxf>
              <fill>
                <patternFill>
                  <bgColor rgb="FFFFFF00"/>
                </patternFill>
              </fill>
            </x14:dxf>
          </x14:cfRule>
          <x14:cfRule type="containsText" priority="4703" operator="containsText" id="{1000CBB4-1E37-44CF-8050-3FE2C412F5EF}">
            <xm:f>NOT(ISERROR(SEARCH('Listados Datos'!$P$6,AU489)))</xm:f>
            <xm:f>'Listados Datos'!$P$6</xm:f>
            <x14:dxf>
              <fill>
                <patternFill>
                  <bgColor rgb="FFFFC000"/>
                </patternFill>
              </fill>
            </x14:dxf>
          </x14:cfRule>
          <x14:cfRule type="containsText" priority="4704" operator="containsText" id="{A126FC66-9E05-4129-8818-23384B6B1538}">
            <xm:f>NOT(ISERROR(SEARCH('Listados Datos'!$P$7,AU489)))</xm:f>
            <xm:f>'Listados Datos'!$P$7</xm:f>
            <x14:dxf>
              <fill>
                <patternFill>
                  <bgColor rgb="FFFF0000"/>
                </patternFill>
              </fill>
            </x14:dxf>
          </x14:cfRule>
          <xm:sqref>AU489</xm:sqref>
        </x14:conditionalFormatting>
        <x14:conditionalFormatting xmlns:xm="http://schemas.microsoft.com/office/excel/2006/main">
          <x14:cfRule type="containsText" priority="4668" operator="containsText" id="{85F33A98-AC34-44DE-8C40-ED9174D3B84A}">
            <xm:f>NOT(ISERROR(SEARCH('Listados Datos'!$T$3,AW486)))</xm:f>
            <xm:f>'Listados Datos'!$T$3</xm:f>
            <x14:dxf>
              <fill>
                <patternFill patternType="solid">
                  <bgColor rgb="FFC00000"/>
                </patternFill>
              </fill>
            </x14:dxf>
          </x14:cfRule>
          <x14:cfRule type="containsText" priority="4669" operator="containsText" id="{6BB7A7BB-E3FF-48B7-B43E-10F4D4F58545}">
            <xm:f>NOT(ISERROR(SEARCH('Listados Datos'!$T$4,AW486)))</xm:f>
            <xm:f>'Listados Datos'!$T$4</xm:f>
            <x14:dxf>
              <font>
                <b/>
                <i val="0"/>
                <color theme="0"/>
              </font>
              <fill>
                <patternFill>
                  <bgColor rgb="FFE26B0A"/>
                </patternFill>
              </fill>
            </x14:dxf>
          </x14:cfRule>
          <x14:cfRule type="containsText" priority="4670" operator="containsText" id="{CA27DD7A-173C-4BE5-B9C0-97A678F6F378}">
            <xm:f>NOT(ISERROR(SEARCH('Listados Datos'!$T$5,AW486)))</xm:f>
            <xm:f>'Listados Datos'!$T$5</xm:f>
            <x14:dxf>
              <font>
                <b/>
                <i val="0"/>
                <color auto="1"/>
              </font>
              <fill>
                <patternFill>
                  <bgColor rgb="FFFFFF00"/>
                </patternFill>
              </fill>
            </x14:dxf>
          </x14:cfRule>
          <x14:cfRule type="containsText" priority="4671" operator="containsText" id="{B17DD056-9490-4C86-A5E4-6B75F0FABE8F}">
            <xm:f>NOT(ISERROR(SEARCH('Listados Datos'!$T$6,AW486)))</xm:f>
            <xm:f>'Listados Datos'!$T$6</xm:f>
            <x14:dxf>
              <font>
                <b/>
                <i val="0"/>
              </font>
              <fill>
                <patternFill>
                  <bgColor rgb="FF92D050"/>
                </patternFill>
              </fill>
            </x14:dxf>
          </x14:cfRule>
          <xm:sqref>AW486</xm:sqref>
        </x14:conditionalFormatting>
        <x14:conditionalFormatting xmlns:xm="http://schemas.microsoft.com/office/excel/2006/main">
          <x14:cfRule type="containsText" priority="4658" operator="containsText" id="{819F3119-66A4-459C-B1E2-E66464A12C99}">
            <xm:f>NOT(ISERROR(SEARCH('Listados Datos'!$P$3,AU486)))</xm:f>
            <xm:f>'Listados Datos'!$P$3</xm:f>
            <x14:dxf>
              <fill>
                <patternFill>
                  <bgColor rgb="FF99CC00"/>
                </patternFill>
              </fill>
            </x14:dxf>
          </x14:cfRule>
          <x14:cfRule type="containsText" priority="4659" operator="containsText" id="{8641D11C-3EC7-4DD5-ABD3-6DD205BC0D8B}">
            <xm:f>NOT(ISERROR(SEARCH('Listados Datos'!$P$4,AU486)))</xm:f>
            <xm:f>'Listados Datos'!$P$4</xm:f>
            <x14:dxf>
              <fill>
                <patternFill>
                  <bgColor rgb="FF33CC33"/>
                </patternFill>
              </fill>
            </x14:dxf>
          </x14:cfRule>
          <x14:cfRule type="containsText" priority="4660" operator="containsText" id="{D030D52A-3568-4594-B35E-EF26F93D11C3}">
            <xm:f>NOT(ISERROR(SEARCH('Listados Datos'!$P$5,AU486)))</xm:f>
            <xm:f>'Listados Datos'!$P$5</xm:f>
            <x14:dxf>
              <fill>
                <patternFill>
                  <bgColor rgb="FFFFFF00"/>
                </patternFill>
              </fill>
            </x14:dxf>
          </x14:cfRule>
          <x14:cfRule type="containsText" priority="4661" operator="containsText" id="{4E4DE820-4ECA-49BE-A89B-A19B1B7B91C3}">
            <xm:f>NOT(ISERROR(SEARCH('Listados Datos'!$P$6,AU486)))</xm:f>
            <xm:f>'Listados Datos'!$P$6</xm:f>
            <x14:dxf>
              <fill>
                <patternFill>
                  <bgColor rgb="FFFFC000"/>
                </patternFill>
              </fill>
            </x14:dxf>
          </x14:cfRule>
          <x14:cfRule type="containsText" priority="4662" operator="containsText" id="{11ADB77D-2DBB-46A0-8439-CB7252B41ED2}">
            <xm:f>NOT(ISERROR(SEARCH('Listados Datos'!$P$7,AU486)))</xm:f>
            <xm:f>'Listados Datos'!$P$7</xm:f>
            <x14:dxf>
              <fill>
                <patternFill>
                  <bgColor rgb="FFFF0000"/>
                </patternFill>
              </fill>
            </x14:dxf>
          </x14:cfRule>
          <xm:sqref>AU486</xm:sqref>
        </x14:conditionalFormatting>
        <x14:conditionalFormatting xmlns:xm="http://schemas.microsoft.com/office/excel/2006/main">
          <x14:cfRule type="containsText" priority="4776" operator="containsText" id="{8DFAC5A3-435D-4F6A-9E94-7B223A3F85CA}">
            <xm:f>NOT(ISERROR(SEARCH('Listados Datos'!$T$3,AE484)))</xm:f>
            <xm:f>'Listados Datos'!$T$3</xm:f>
            <x14:dxf>
              <fill>
                <patternFill patternType="solid">
                  <bgColor rgb="FFC00000"/>
                </patternFill>
              </fill>
            </x14:dxf>
          </x14:cfRule>
          <x14:cfRule type="containsText" priority="4777" operator="containsText" id="{BC52470A-8DEF-4965-9A0A-BE44B27494E6}">
            <xm:f>NOT(ISERROR(SEARCH('Listados Datos'!$T$4,AE484)))</xm:f>
            <xm:f>'Listados Datos'!$T$4</xm:f>
            <x14:dxf>
              <font>
                <b/>
                <i val="0"/>
                <color theme="0"/>
              </font>
              <fill>
                <patternFill>
                  <bgColor rgb="FFE26B0A"/>
                </patternFill>
              </fill>
            </x14:dxf>
          </x14:cfRule>
          <x14:cfRule type="containsText" priority="4778" operator="containsText" id="{E7094115-41AD-40D8-ABC3-ED1F0B1E19AC}">
            <xm:f>NOT(ISERROR(SEARCH('Listados Datos'!$T$5,AE484)))</xm:f>
            <xm:f>'Listados Datos'!$T$5</xm:f>
            <x14:dxf>
              <font>
                <b/>
                <i val="0"/>
                <color auto="1"/>
              </font>
              <fill>
                <patternFill>
                  <bgColor rgb="FFFFFF00"/>
                </patternFill>
              </fill>
            </x14:dxf>
          </x14:cfRule>
          <x14:cfRule type="containsText" priority="4779" operator="containsText" id="{31B7F408-46F5-4AFE-8BB1-FE55CB189ED4}">
            <xm:f>NOT(ISERROR(SEARCH('Listados Datos'!$T$6,AE484)))</xm:f>
            <xm:f>'Listados Datos'!$T$6</xm:f>
            <x14:dxf>
              <font>
                <b/>
                <i val="0"/>
              </font>
              <fill>
                <patternFill>
                  <bgColor rgb="FF92D050"/>
                </patternFill>
              </fill>
            </x14:dxf>
          </x14:cfRule>
          <xm:sqref>AE484:AF485 AE489:AF489</xm:sqref>
        </x14:conditionalFormatting>
        <x14:conditionalFormatting xmlns:xm="http://schemas.microsoft.com/office/excel/2006/main">
          <x14:cfRule type="containsText" priority="4772" operator="containsText" id="{47F06969-E416-4FE8-940D-03B95E94EA6D}">
            <xm:f>NOT(ISERROR(SEARCH('Listados Datos'!$T$3,AA484)))</xm:f>
            <xm:f>'Listados Datos'!$T$3</xm:f>
            <x14:dxf>
              <fill>
                <patternFill patternType="solid">
                  <bgColor rgb="FFC00000"/>
                </patternFill>
              </fill>
            </x14:dxf>
          </x14:cfRule>
          <x14:cfRule type="containsText" priority="4773" operator="containsText" id="{FCB6A904-5972-47D3-AA5D-E354C067E626}">
            <xm:f>NOT(ISERROR(SEARCH('Listados Datos'!$T$4,AA484)))</xm:f>
            <xm:f>'Listados Datos'!$T$4</xm:f>
            <x14:dxf>
              <font>
                <b/>
                <i val="0"/>
                <color theme="0"/>
              </font>
              <fill>
                <patternFill>
                  <bgColor rgb="FFE26B0A"/>
                </patternFill>
              </fill>
            </x14:dxf>
          </x14:cfRule>
          <x14:cfRule type="containsText" priority="4774" operator="containsText" id="{8BE804BB-6946-46C7-9A39-857ED573A05A}">
            <xm:f>NOT(ISERROR(SEARCH('Listados Datos'!$T$5,AA484)))</xm:f>
            <xm:f>'Listados Datos'!$T$5</xm:f>
            <x14:dxf>
              <font>
                <b/>
                <i val="0"/>
                <color auto="1"/>
              </font>
              <fill>
                <patternFill>
                  <bgColor rgb="FFFFFF00"/>
                </patternFill>
              </fill>
            </x14:dxf>
          </x14:cfRule>
          <x14:cfRule type="containsText" priority="4775" operator="containsText" id="{9AD5302F-AAB6-48DE-AD19-D1756D2B196E}">
            <xm:f>NOT(ISERROR(SEARCH('Listados Datos'!$T$6,AA484)))</xm:f>
            <xm:f>'Listados Datos'!$T$6</xm:f>
            <x14:dxf>
              <font>
                <b/>
                <i val="0"/>
              </font>
              <fill>
                <patternFill>
                  <bgColor rgb="FF92D050"/>
                </patternFill>
              </fill>
            </x14:dxf>
          </x14:cfRule>
          <xm:sqref>AA484:AA485</xm:sqref>
        </x14:conditionalFormatting>
        <x14:conditionalFormatting xmlns:xm="http://schemas.microsoft.com/office/excel/2006/main">
          <x14:cfRule type="containsText" priority="4762" operator="containsText" id="{2CBFB7CE-8C81-411B-A69C-C3FEA1B8B87E}">
            <xm:f>NOT(ISERROR(SEARCH('Listados Datos'!$P$3,Y484)))</xm:f>
            <xm:f>'Listados Datos'!$P$3</xm:f>
            <x14:dxf>
              <fill>
                <patternFill>
                  <bgColor rgb="FF99CC00"/>
                </patternFill>
              </fill>
            </x14:dxf>
          </x14:cfRule>
          <x14:cfRule type="containsText" priority="4763" operator="containsText" id="{32815890-3B19-4080-8FE7-443CDF03BF21}">
            <xm:f>NOT(ISERROR(SEARCH('Listados Datos'!$P$4,Y484)))</xm:f>
            <xm:f>'Listados Datos'!$P$4</xm:f>
            <x14:dxf>
              <fill>
                <patternFill>
                  <bgColor rgb="FF33CC33"/>
                </patternFill>
              </fill>
            </x14:dxf>
          </x14:cfRule>
          <x14:cfRule type="containsText" priority="4764" operator="containsText" id="{FA62F7E1-55AA-460D-B69B-7EFE6515817E}">
            <xm:f>NOT(ISERROR(SEARCH('Listados Datos'!$P$5,Y484)))</xm:f>
            <xm:f>'Listados Datos'!$P$5</xm:f>
            <x14:dxf>
              <fill>
                <patternFill>
                  <bgColor rgb="FFFFFF00"/>
                </patternFill>
              </fill>
            </x14:dxf>
          </x14:cfRule>
          <x14:cfRule type="containsText" priority="4765" operator="containsText" id="{C429898E-6652-4281-AE2C-88047C87C572}">
            <xm:f>NOT(ISERROR(SEARCH('Listados Datos'!$P$6,Y484)))</xm:f>
            <xm:f>'Listados Datos'!$P$6</xm:f>
            <x14:dxf>
              <fill>
                <patternFill>
                  <bgColor rgb="FFFFC000"/>
                </patternFill>
              </fill>
            </x14:dxf>
          </x14:cfRule>
          <x14:cfRule type="containsText" priority="4766" operator="containsText" id="{6FC4F5B0-E048-467D-A555-9CC428CCEBC6}">
            <xm:f>NOT(ISERROR(SEARCH('Listados Datos'!$P$7,Y484)))</xm:f>
            <xm:f>'Listados Datos'!$P$7</xm:f>
            <x14:dxf>
              <fill>
                <patternFill>
                  <bgColor rgb="FFFF0000"/>
                </patternFill>
              </fill>
            </x14:dxf>
          </x14:cfRule>
          <xm:sqref>Y484:Y485</xm:sqref>
        </x14:conditionalFormatting>
        <x14:conditionalFormatting xmlns:xm="http://schemas.microsoft.com/office/excel/2006/main">
          <x14:cfRule type="containsText" priority="4738" operator="containsText" id="{A8128F0A-3CC9-46EC-8AAF-503EBC94C38F}">
            <xm:f>NOT(ISERROR(SEARCH('Listados Datos'!$T$3,AW484)))</xm:f>
            <xm:f>'Listados Datos'!$T$3</xm:f>
            <x14:dxf>
              <fill>
                <patternFill patternType="solid">
                  <bgColor rgb="FFC00000"/>
                </patternFill>
              </fill>
            </x14:dxf>
          </x14:cfRule>
          <x14:cfRule type="containsText" priority="4739" operator="containsText" id="{CC08218C-1C65-42E5-AD75-75E12BAA32DD}">
            <xm:f>NOT(ISERROR(SEARCH('Listados Datos'!$T$4,AW484)))</xm:f>
            <xm:f>'Listados Datos'!$T$4</xm:f>
            <x14:dxf>
              <font>
                <b/>
                <i val="0"/>
                <color theme="0"/>
              </font>
              <fill>
                <patternFill>
                  <bgColor rgb="FFE26B0A"/>
                </patternFill>
              </fill>
            </x14:dxf>
          </x14:cfRule>
          <x14:cfRule type="containsText" priority="4740" operator="containsText" id="{7CDCF078-40B1-4BD8-87DB-9A488AB91371}">
            <xm:f>NOT(ISERROR(SEARCH('Listados Datos'!$T$5,AW484)))</xm:f>
            <xm:f>'Listados Datos'!$T$5</xm:f>
            <x14:dxf>
              <font>
                <b/>
                <i val="0"/>
                <color auto="1"/>
              </font>
              <fill>
                <patternFill>
                  <bgColor rgb="FFFFFF00"/>
                </patternFill>
              </fill>
            </x14:dxf>
          </x14:cfRule>
          <x14:cfRule type="containsText" priority="4741" operator="containsText" id="{E8DB9C1D-378F-4DA2-959C-6F046CA09264}">
            <xm:f>NOT(ISERROR(SEARCH('Listados Datos'!$T$6,AW484)))</xm:f>
            <xm:f>'Listados Datos'!$T$6</xm:f>
            <x14:dxf>
              <font>
                <b/>
                <i val="0"/>
              </font>
              <fill>
                <patternFill>
                  <bgColor rgb="FF92D050"/>
                </patternFill>
              </fill>
            </x14:dxf>
          </x14:cfRule>
          <xm:sqref>AW484</xm:sqref>
        </x14:conditionalFormatting>
        <x14:conditionalFormatting xmlns:xm="http://schemas.microsoft.com/office/excel/2006/main">
          <x14:cfRule type="containsText" priority="4728" operator="containsText" id="{88219095-6EF9-4F7F-B450-303EC9FE019D}">
            <xm:f>NOT(ISERROR(SEARCH('Listados Datos'!$P$3,AU484)))</xm:f>
            <xm:f>'Listados Datos'!$P$3</xm:f>
            <x14:dxf>
              <fill>
                <patternFill>
                  <bgColor rgb="FF99CC00"/>
                </patternFill>
              </fill>
            </x14:dxf>
          </x14:cfRule>
          <x14:cfRule type="containsText" priority="4729" operator="containsText" id="{83F076D0-FE75-446F-B644-B4F4CB87BA52}">
            <xm:f>NOT(ISERROR(SEARCH('Listados Datos'!$P$4,AU484)))</xm:f>
            <xm:f>'Listados Datos'!$P$4</xm:f>
            <x14:dxf>
              <fill>
                <patternFill>
                  <bgColor rgb="FF33CC33"/>
                </patternFill>
              </fill>
            </x14:dxf>
          </x14:cfRule>
          <x14:cfRule type="containsText" priority="4730" operator="containsText" id="{DF515CFD-E14D-4422-ADB1-905AF72BA6FB}">
            <xm:f>NOT(ISERROR(SEARCH('Listados Datos'!$P$5,AU484)))</xm:f>
            <xm:f>'Listados Datos'!$P$5</xm:f>
            <x14:dxf>
              <fill>
                <patternFill>
                  <bgColor rgb="FFFFFF00"/>
                </patternFill>
              </fill>
            </x14:dxf>
          </x14:cfRule>
          <x14:cfRule type="containsText" priority="4731" operator="containsText" id="{4B81269D-BCBF-4903-AA52-BA086254900B}">
            <xm:f>NOT(ISERROR(SEARCH('Listados Datos'!$P$6,AU484)))</xm:f>
            <xm:f>'Listados Datos'!$P$6</xm:f>
            <x14:dxf>
              <fill>
                <patternFill>
                  <bgColor rgb="FFFFC000"/>
                </patternFill>
              </fill>
            </x14:dxf>
          </x14:cfRule>
          <x14:cfRule type="containsText" priority="4732" operator="containsText" id="{3401A3B3-9F64-4531-93CA-16564E1C67C3}">
            <xm:f>NOT(ISERROR(SEARCH('Listados Datos'!$P$7,AU484)))</xm:f>
            <xm:f>'Listados Datos'!$P$7</xm:f>
            <x14:dxf>
              <fill>
                <patternFill>
                  <bgColor rgb="FFFF0000"/>
                </patternFill>
              </fill>
            </x14:dxf>
          </x14:cfRule>
          <xm:sqref>AU484</xm:sqref>
        </x14:conditionalFormatting>
        <x14:conditionalFormatting xmlns:xm="http://schemas.microsoft.com/office/excel/2006/main">
          <x14:cfRule type="containsText" priority="4724" operator="containsText" id="{9EB7A7E9-4B10-4072-887D-6A382F1FD773}">
            <xm:f>NOT(ISERROR(SEARCH('Listados Datos'!$T$3,AW485)))</xm:f>
            <xm:f>'Listados Datos'!$T$3</xm:f>
            <x14:dxf>
              <fill>
                <patternFill patternType="solid">
                  <bgColor rgb="FFC00000"/>
                </patternFill>
              </fill>
            </x14:dxf>
          </x14:cfRule>
          <x14:cfRule type="containsText" priority="4725" operator="containsText" id="{C0285221-3C31-4674-97A4-AF0D41E2A271}">
            <xm:f>NOT(ISERROR(SEARCH('Listados Datos'!$T$4,AW485)))</xm:f>
            <xm:f>'Listados Datos'!$T$4</xm:f>
            <x14:dxf>
              <font>
                <b/>
                <i val="0"/>
                <color theme="0"/>
              </font>
              <fill>
                <patternFill>
                  <bgColor rgb="FFE26B0A"/>
                </patternFill>
              </fill>
            </x14:dxf>
          </x14:cfRule>
          <x14:cfRule type="containsText" priority="4726" operator="containsText" id="{5B6CD3FC-16E9-4ACA-86EB-6865F226E7CE}">
            <xm:f>NOT(ISERROR(SEARCH('Listados Datos'!$T$5,AW485)))</xm:f>
            <xm:f>'Listados Datos'!$T$5</xm:f>
            <x14:dxf>
              <font>
                <b/>
                <i val="0"/>
                <color auto="1"/>
              </font>
              <fill>
                <patternFill>
                  <bgColor rgb="FFFFFF00"/>
                </patternFill>
              </fill>
            </x14:dxf>
          </x14:cfRule>
          <x14:cfRule type="containsText" priority="4727" operator="containsText" id="{159B7E9D-4CA0-4018-B682-98103E082F64}">
            <xm:f>NOT(ISERROR(SEARCH('Listados Datos'!$T$6,AW485)))</xm:f>
            <xm:f>'Listados Datos'!$T$6</xm:f>
            <x14:dxf>
              <font>
                <b/>
                <i val="0"/>
              </font>
              <fill>
                <patternFill>
                  <bgColor rgb="FF92D050"/>
                </patternFill>
              </fill>
            </x14:dxf>
          </x14:cfRule>
          <xm:sqref>AW485</xm:sqref>
        </x14:conditionalFormatting>
        <x14:conditionalFormatting xmlns:xm="http://schemas.microsoft.com/office/excel/2006/main">
          <x14:cfRule type="containsText" priority="4714" operator="containsText" id="{6C1DE000-4CF4-4919-8FDC-9E69C13F5C37}">
            <xm:f>NOT(ISERROR(SEARCH('Listados Datos'!$P$3,AU485)))</xm:f>
            <xm:f>'Listados Datos'!$P$3</xm:f>
            <x14:dxf>
              <fill>
                <patternFill>
                  <bgColor rgb="FF99CC00"/>
                </patternFill>
              </fill>
            </x14:dxf>
          </x14:cfRule>
          <x14:cfRule type="containsText" priority="4715" operator="containsText" id="{DCE25D48-6474-443C-9329-DACF47543291}">
            <xm:f>NOT(ISERROR(SEARCH('Listados Datos'!$P$4,AU485)))</xm:f>
            <xm:f>'Listados Datos'!$P$4</xm:f>
            <x14:dxf>
              <fill>
                <patternFill>
                  <bgColor rgb="FF33CC33"/>
                </patternFill>
              </fill>
            </x14:dxf>
          </x14:cfRule>
          <x14:cfRule type="containsText" priority="4716" operator="containsText" id="{E07CFAB5-CF67-40D3-B52E-808BA1CE40D3}">
            <xm:f>NOT(ISERROR(SEARCH('Listados Datos'!$P$5,AU485)))</xm:f>
            <xm:f>'Listados Datos'!$P$5</xm:f>
            <x14:dxf>
              <fill>
                <patternFill>
                  <bgColor rgb="FFFFFF00"/>
                </patternFill>
              </fill>
            </x14:dxf>
          </x14:cfRule>
          <x14:cfRule type="containsText" priority="4717" operator="containsText" id="{B63D0745-9264-440B-9FF0-97043A540E21}">
            <xm:f>NOT(ISERROR(SEARCH('Listados Datos'!$P$6,AU485)))</xm:f>
            <xm:f>'Listados Datos'!$P$6</xm:f>
            <x14:dxf>
              <fill>
                <patternFill>
                  <bgColor rgb="FFFFC000"/>
                </patternFill>
              </fill>
            </x14:dxf>
          </x14:cfRule>
          <x14:cfRule type="containsText" priority="4718" operator="containsText" id="{0C23859A-6304-4D40-A4D2-1513CB0E56B4}">
            <xm:f>NOT(ISERROR(SEARCH('Listados Datos'!$P$7,AU485)))</xm:f>
            <xm:f>'Listados Datos'!$P$7</xm:f>
            <x14:dxf>
              <fill>
                <patternFill>
                  <bgColor rgb="FFFF0000"/>
                </patternFill>
              </fill>
            </x14:dxf>
          </x14:cfRule>
          <xm:sqref>AU485</xm:sqref>
        </x14:conditionalFormatting>
        <x14:conditionalFormatting xmlns:xm="http://schemas.microsoft.com/office/excel/2006/main">
          <x14:cfRule type="containsText" priority="4696" operator="containsText" id="{A41F8629-0829-4B5F-8AB6-6EB443177A9F}">
            <xm:f>NOT(ISERROR(SEARCH('Listados Datos'!$T$3,AE486)))</xm:f>
            <xm:f>'Listados Datos'!$T$3</xm:f>
            <x14:dxf>
              <fill>
                <patternFill patternType="solid">
                  <bgColor rgb="FFC00000"/>
                </patternFill>
              </fill>
            </x14:dxf>
          </x14:cfRule>
          <x14:cfRule type="containsText" priority="4697" operator="containsText" id="{A60A75B6-9E9C-449D-88CB-51D3B123A54C}">
            <xm:f>NOT(ISERROR(SEARCH('Listados Datos'!$T$4,AE486)))</xm:f>
            <xm:f>'Listados Datos'!$T$4</xm:f>
            <x14:dxf>
              <font>
                <b/>
                <i val="0"/>
                <color theme="0"/>
              </font>
              <fill>
                <patternFill>
                  <bgColor rgb="FFE26B0A"/>
                </patternFill>
              </fill>
            </x14:dxf>
          </x14:cfRule>
          <x14:cfRule type="containsText" priority="4698" operator="containsText" id="{BF323185-2FE6-4F52-9081-C36C2B47DC9A}">
            <xm:f>NOT(ISERROR(SEARCH('Listados Datos'!$T$5,AE486)))</xm:f>
            <xm:f>'Listados Datos'!$T$5</xm:f>
            <x14:dxf>
              <font>
                <b/>
                <i val="0"/>
                <color auto="1"/>
              </font>
              <fill>
                <patternFill>
                  <bgColor rgb="FFFFFF00"/>
                </patternFill>
              </fill>
            </x14:dxf>
          </x14:cfRule>
          <x14:cfRule type="containsText" priority="4699" operator="containsText" id="{A71B4220-C521-4153-9177-9DDD7630CF45}">
            <xm:f>NOT(ISERROR(SEARCH('Listados Datos'!$T$6,AE486)))</xm:f>
            <xm:f>'Listados Datos'!$T$6</xm:f>
            <x14:dxf>
              <font>
                <b/>
                <i val="0"/>
              </font>
              <fill>
                <patternFill>
                  <bgColor rgb="FF92D050"/>
                </patternFill>
              </fill>
            </x14:dxf>
          </x14:cfRule>
          <xm:sqref>AE486:AF487</xm:sqref>
        </x14:conditionalFormatting>
        <x14:conditionalFormatting xmlns:xm="http://schemas.microsoft.com/office/excel/2006/main">
          <x14:cfRule type="containsText" priority="4692" operator="containsText" id="{B135EE80-5D57-4149-9E36-B04E5F53E870}">
            <xm:f>NOT(ISERROR(SEARCH('Listados Datos'!$T$3,AA486)))</xm:f>
            <xm:f>'Listados Datos'!$T$3</xm:f>
            <x14:dxf>
              <fill>
                <patternFill patternType="solid">
                  <bgColor rgb="FFC00000"/>
                </patternFill>
              </fill>
            </x14:dxf>
          </x14:cfRule>
          <x14:cfRule type="containsText" priority="4693" operator="containsText" id="{62451BB9-C9DA-4692-95A4-3A81AFB56F70}">
            <xm:f>NOT(ISERROR(SEARCH('Listados Datos'!$T$4,AA486)))</xm:f>
            <xm:f>'Listados Datos'!$T$4</xm:f>
            <x14:dxf>
              <font>
                <b/>
                <i val="0"/>
                <color theme="0"/>
              </font>
              <fill>
                <patternFill>
                  <bgColor rgb="FFE26B0A"/>
                </patternFill>
              </fill>
            </x14:dxf>
          </x14:cfRule>
          <x14:cfRule type="containsText" priority="4694" operator="containsText" id="{7FD956A7-26B8-4ABF-918F-D0EAEEB08AB6}">
            <xm:f>NOT(ISERROR(SEARCH('Listados Datos'!$T$5,AA486)))</xm:f>
            <xm:f>'Listados Datos'!$T$5</xm:f>
            <x14:dxf>
              <font>
                <b/>
                <i val="0"/>
                <color auto="1"/>
              </font>
              <fill>
                <patternFill>
                  <bgColor rgb="FFFFFF00"/>
                </patternFill>
              </fill>
            </x14:dxf>
          </x14:cfRule>
          <x14:cfRule type="containsText" priority="4695" operator="containsText" id="{40D69B74-B392-4C75-803A-3FA3B1F59B13}">
            <xm:f>NOT(ISERROR(SEARCH('Listados Datos'!$T$6,AA486)))</xm:f>
            <xm:f>'Listados Datos'!$T$6</xm:f>
            <x14:dxf>
              <font>
                <b/>
                <i val="0"/>
              </font>
              <fill>
                <patternFill>
                  <bgColor rgb="FF92D050"/>
                </patternFill>
              </fill>
            </x14:dxf>
          </x14:cfRule>
          <xm:sqref>AA486:AA487</xm:sqref>
        </x14:conditionalFormatting>
        <x14:conditionalFormatting xmlns:xm="http://schemas.microsoft.com/office/excel/2006/main">
          <x14:cfRule type="containsText" priority="4682" operator="containsText" id="{67B197A7-E40F-4B94-AAB9-F24241AE1F41}">
            <xm:f>NOT(ISERROR(SEARCH('Listados Datos'!$P$3,Y486)))</xm:f>
            <xm:f>'Listados Datos'!$P$3</xm:f>
            <x14:dxf>
              <fill>
                <patternFill>
                  <bgColor rgb="FF99CC00"/>
                </patternFill>
              </fill>
            </x14:dxf>
          </x14:cfRule>
          <x14:cfRule type="containsText" priority="4683" operator="containsText" id="{2F43CF41-9107-44DB-B8B2-DC5730BAF3C4}">
            <xm:f>NOT(ISERROR(SEARCH('Listados Datos'!$P$4,Y486)))</xm:f>
            <xm:f>'Listados Datos'!$P$4</xm:f>
            <x14:dxf>
              <fill>
                <patternFill>
                  <bgColor rgb="FF33CC33"/>
                </patternFill>
              </fill>
            </x14:dxf>
          </x14:cfRule>
          <x14:cfRule type="containsText" priority="4684" operator="containsText" id="{6D6DC934-4147-4A49-8CED-AECB4075B867}">
            <xm:f>NOT(ISERROR(SEARCH('Listados Datos'!$P$5,Y486)))</xm:f>
            <xm:f>'Listados Datos'!$P$5</xm:f>
            <x14:dxf>
              <fill>
                <patternFill>
                  <bgColor rgb="FFFFFF00"/>
                </patternFill>
              </fill>
            </x14:dxf>
          </x14:cfRule>
          <x14:cfRule type="containsText" priority="4685" operator="containsText" id="{E8B8BE6B-4169-46E8-86EF-D2A0E487DD74}">
            <xm:f>NOT(ISERROR(SEARCH('Listados Datos'!$P$6,Y486)))</xm:f>
            <xm:f>'Listados Datos'!$P$6</xm:f>
            <x14:dxf>
              <fill>
                <patternFill>
                  <bgColor rgb="FFFFC000"/>
                </patternFill>
              </fill>
            </x14:dxf>
          </x14:cfRule>
          <x14:cfRule type="containsText" priority="4686" operator="containsText" id="{812AB805-B3FB-4168-A6B9-ED3FA098D2A1}">
            <xm:f>NOT(ISERROR(SEARCH('Listados Datos'!$P$7,Y486)))</xm:f>
            <xm:f>'Listados Datos'!$P$7</xm:f>
            <x14:dxf>
              <fill>
                <patternFill>
                  <bgColor rgb="FFFF0000"/>
                </patternFill>
              </fill>
            </x14:dxf>
          </x14:cfRule>
          <xm:sqref>Y486:Y487</xm:sqref>
        </x14:conditionalFormatting>
        <x14:conditionalFormatting xmlns:xm="http://schemas.microsoft.com/office/excel/2006/main">
          <x14:cfRule type="containsText" priority="4654" operator="containsText" id="{6971C184-0095-45AB-8CA8-2C5814C6AFFF}">
            <xm:f>NOT(ISERROR(SEARCH('Listados Datos'!$T$3,AW487)))</xm:f>
            <xm:f>'Listados Datos'!$T$3</xm:f>
            <x14:dxf>
              <fill>
                <patternFill patternType="solid">
                  <bgColor rgb="FFC00000"/>
                </patternFill>
              </fill>
            </x14:dxf>
          </x14:cfRule>
          <x14:cfRule type="containsText" priority="4655" operator="containsText" id="{8CF00320-0E48-4C91-B12B-8FBA75BE1690}">
            <xm:f>NOT(ISERROR(SEARCH('Listados Datos'!$T$4,AW487)))</xm:f>
            <xm:f>'Listados Datos'!$T$4</xm:f>
            <x14:dxf>
              <font>
                <b/>
                <i val="0"/>
                <color theme="0"/>
              </font>
              <fill>
                <patternFill>
                  <bgColor rgb="FFE26B0A"/>
                </patternFill>
              </fill>
            </x14:dxf>
          </x14:cfRule>
          <x14:cfRule type="containsText" priority="4656" operator="containsText" id="{6CFD0A11-9ACB-4FCD-A6FA-98CE74CA7AD0}">
            <xm:f>NOT(ISERROR(SEARCH('Listados Datos'!$T$5,AW487)))</xm:f>
            <xm:f>'Listados Datos'!$T$5</xm:f>
            <x14:dxf>
              <font>
                <b/>
                <i val="0"/>
                <color auto="1"/>
              </font>
              <fill>
                <patternFill>
                  <bgColor rgb="FFFFFF00"/>
                </patternFill>
              </fill>
            </x14:dxf>
          </x14:cfRule>
          <x14:cfRule type="containsText" priority="4657" operator="containsText" id="{690FAEFC-BA1E-4A78-9421-718CCD7940EA}">
            <xm:f>NOT(ISERROR(SEARCH('Listados Datos'!$T$6,AW487)))</xm:f>
            <xm:f>'Listados Datos'!$T$6</xm:f>
            <x14:dxf>
              <font>
                <b/>
                <i val="0"/>
              </font>
              <fill>
                <patternFill>
                  <bgColor rgb="FF92D050"/>
                </patternFill>
              </fill>
            </x14:dxf>
          </x14:cfRule>
          <xm:sqref>AW487</xm:sqref>
        </x14:conditionalFormatting>
        <x14:conditionalFormatting xmlns:xm="http://schemas.microsoft.com/office/excel/2006/main">
          <x14:cfRule type="containsText" priority="4602" operator="containsText" id="{71A46B90-B355-49AF-9B1B-6F72A738F283}">
            <xm:f>NOT(ISERROR(SEARCH('Listados Datos'!$P$3,AU488)))</xm:f>
            <xm:f>'Listados Datos'!$P$3</xm:f>
            <x14:dxf>
              <fill>
                <patternFill>
                  <bgColor rgb="FF99CC00"/>
                </patternFill>
              </fill>
            </x14:dxf>
          </x14:cfRule>
          <x14:cfRule type="containsText" priority="4603" operator="containsText" id="{35E20961-91BA-448A-9821-B91BF6FB847B}">
            <xm:f>NOT(ISERROR(SEARCH('Listados Datos'!$P$4,AU488)))</xm:f>
            <xm:f>'Listados Datos'!$P$4</xm:f>
            <x14:dxf>
              <fill>
                <patternFill>
                  <bgColor rgb="FF33CC33"/>
                </patternFill>
              </fill>
            </x14:dxf>
          </x14:cfRule>
          <x14:cfRule type="containsText" priority="4604" operator="containsText" id="{ADA98B64-E57D-4A54-9D07-4E57E89DF17F}">
            <xm:f>NOT(ISERROR(SEARCH('Listados Datos'!$P$5,AU488)))</xm:f>
            <xm:f>'Listados Datos'!$P$5</xm:f>
            <x14:dxf>
              <fill>
                <patternFill>
                  <bgColor rgb="FFFFFF00"/>
                </patternFill>
              </fill>
            </x14:dxf>
          </x14:cfRule>
          <x14:cfRule type="containsText" priority="4605" operator="containsText" id="{CB373538-8BC1-4751-AFFA-94074EE30C78}">
            <xm:f>NOT(ISERROR(SEARCH('Listados Datos'!$P$6,AU488)))</xm:f>
            <xm:f>'Listados Datos'!$P$6</xm:f>
            <x14:dxf>
              <fill>
                <patternFill>
                  <bgColor rgb="FFFFC000"/>
                </patternFill>
              </fill>
            </x14:dxf>
          </x14:cfRule>
          <x14:cfRule type="containsText" priority="4606" operator="containsText" id="{FDE34942-B017-46E9-AE72-A9B5C1607A92}">
            <xm:f>NOT(ISERROR(SEARCH('Listados Datos'!$P$7,AU488)))</xm:f>
            <xm:f>'Listados Datos'!$P$7</xm:f>
            <x14:dxf>
              <fill>
                <patternFill>
                  <bgColor rgb="FFFF0000"/>
                </patternFill>
              </fill>
            </x14:dxf>
          </x14:cfRule>
          <xm:sqref>AU488</xm:sqref>
        </x14:conditionalFormatting>
        <x14:conditionalFormatting xmlns:xm="http://schemas.microsoft.com/office/excel/2006/main">
          <x14:cfRule type="containsText" priority="4640" operator="containsText" id="{A8820044-4870-4140-A560-1C73BE3C4C8B}">
            <xm:f>NOT(ISERROR(SEARCH('Listados Datos'!$T$3,AE488)))</xm:f>
            <xm:f>'Listados Datos'!$T$3</xm:f>
            <x14:dxf>
              <fill>
                <patternFill patternType="solid">
                  <bgColor rgb="FFC00000"/>
                </patternFill>
              </fill>
            </x14:dxf>
          </x14:cfRule>
          <x14:cfRule type="containsText" priority="4641" operator="containsText" id="{A0A37844-8627-441E-9237-24DCC92787D2}">
            <xm:f>NOT(ISERROR(SEARCH('Listados Datos'!$T$4,AE488)))</xm:f>
            <xm:f>'Listados Datos'!$T$4</xm:f>
            <x14:dxf>
              <font>
                <b/>
                <i val="0"/>
                <color theme="0"/>
              </font>
              <fill>
                <patternFill>
                  <bgColor rgb="FFE26B0A"/>
                </patternFill>
              </fill>
            </x14:dxf>
          </x14:cfRule>
          <x14:cfRule type="containsText" priority="4642" operator="containsText" id="{2A71CD33-A069-41DD-B45A-135A58BD8C36}">
            <xm:f>NOT(ISERROR(SEARCH('Listados Datos'!$T$5,AE488)))</xm:f>
            <xm:f>'Listados Datos'!$T$5</xm:f>
            <x14:dxf>
              <font>
                <b/>
                <i val="0"/>
                <color auto="1"/>
              </font>
              <fill>
                <patternFill>
                  <bgColor rgb="FFFFFF00"/>
                </patternFill>
              </fill>
            </x14:dxf>
          </x14:cfRule>
          <x14:cfRule type="containsText" priority="4643" operator="containsText" id="{A54A2828-7056-424A-9859-2D5A110C9191}">
            <xm:f>NOT(ISERROR(SEARCH('Listados Datos'!$T$6,AE488)))</xm:f>
            <xm:f>'Listados Datos'!$T$6</xm:f>
            <x14:dxf>
              <font>
                <b/>
                <i val="0"/>
              </font>
              <fill>
                <patternFill>
                  <bgColor rgb="FF92D050"/>
                </patternFill>
              </fill>
            </x14:dxf>
          </x14:cfRule>
          <xm:sqref>AE488:AF488</xm:sqref>
        </x14:conditionalFormatting>
        <x14:conditionalFormatting xmlns:xm="http://schemas.microsoft.com/office/excel/2006/main">
          <x14:cfRule type="containsText" priority="4636" operator="containsText" id="{76DC66E9-CCE5-42BD-B154-EB94797EB138}">
            <xm:f>NOT(ISERROR(SEARCH('Listados Datos'!$T$3,AA488)))</xm:f>
            <xm:f>'Listados Datos'!$T$3</xm:f>
            <x14:dxf>
              <fill>
                <patternFill patternType="solid">
                  <bgColor rgb="FFC00000"/>
                </patternFill>
              </fill>
            </x14:dxf>
          </x14:cfRule>
          <x14:cfRule type="containsText" priority="4637" operator="containsText" id="{F3766556-04CE-4D12-9FFD-AA8ED92DBB58}">
            <xm:f>NOT(ISERROR(SEARCH('Listados Datos'!$T$4,AA488)))</xm:f>
            <xm:f>'Listados Datos'!$T$4</xm:f>
            <x14:dxf>
              <font>
                <b/>
                <i val="0"/>
                <color theme="0"/>
              </font>
              <fill>
                <patternFill>
                  <bgColor rgb="FFE26B0A"/>
                </patternFill>
              </fill>
            </x14:dxf>
          </x14:cfRule>
          <x14:cfRule type="containsText" priority="4638" operator="containsText" id="{F3B0B8D8-6972-496F-AE66-6BBB3336A8A5}">
            <xm:f>NOT(ISERROR(SEARCH('Listados Datos'!$T$5,AA488)))</xm:f>
            <xm:f>'Listados Datos'!$T$5</xm:f>
            <x14:dxf>
              <font>
                <b/>
                <i val="0"/>
                <color auto="1"/>
              </font>
              <fill>
                <patternFill>
                  <bgColor rgb="FFFFFF00"/>
                </patternFill>
              </fill>
            </x14:dxf>
          </x14:cfRule>
          <x14:cfRule type="containsText" priority="4639" operator="containsText" id="{4B90D230-4163-42A6-9294-0DFB0A15CEA1}">
            <xm:f>NOT(ISERROR(SEARCH('Listados Datos'!$T$6,AA488)))</xm:f>
            <xm:f>'Listados Datos'!$T$6</xm:f>
            <x14:dxf>
              <font>
                <b/>
                <i val="0"/>
              </font>
              <fill>
                <patternFill>
                  <bgColor rgb="FF92D050"/>
                </patternFill>
              </fill>
            </x14:dxf>
          </x14:cfRule>
          <xm:sqref>AA488</xm:sqref>
        </x14:conditionalFormatting>
        <x14:conditionalFormatting xmlns:xm="http://schemas.microsoft.com/office/excel/2006/main">
          <x14:cfRule type="containsText" priority="4626" operator="containsText" id="{1B7D3968-E1BB-466D-8300-9E5FCAB56D82}">
            <xm:f>NOT(ISERROR(SEARCH('Listados Datos'!$P$3,Y488)))</xm:f>
            <xm:f>'Listados Datos'!$P$3</xm:f>
            <x14:dxf>
              <fill>
                <patternFill>
                  <bgColor rgb="FF99CC00"/>
                </patternFill>
              </fill>
            </x14:dxf>
          </x14:cfRule>
          <x14:cfRule type="containsText" priority="4627" operator="containsText" id="{BDC3FFF3-8A64-447E-ACCE-0C91BB6D53B3}">
            <xm:f>NOT(ISERROR(SEARCH('Listados Datos'!$P$4,Y488)))</xm:f>
            <xm:f>'Listados Datos'!$P$4</xm:f>
            <x14:dxf>
              <fill>
                <patternFill>
                  <bgColor rgb="FF33CC33"/>
                </patternFill>
              </fill>
            </x14:dxf>
          </x14:cfRule>
          <x14:cfRule type="containsText" priority="4628" operator="containsText" id="{A5175444-1883-45EF-8860-9FF99BA2B96E}">
            <xm:f>NOT(ISERROR(SEARCH('Listados Datos'!$P$5,Y488)))</xm:f>
            <xm:f>'Listados Datos'!$P$5</xm:f>
            <x14:dxf>
              <fill>
                <patternFill>
                  <bgColor rgb="FFFFFF00"/>
                </patternFill>
              </fill>
            </x14:dxf>
          </x14:cfRule>
          <x14:cfRule type="containsText" priority="4629" operator="containsText" id="{0DCF0374-99D7-43C5-AD5E-25CD3033D192}">
            <xm:f>NOT(ISERROR(SEARCH('Listados Datos'!$P$6,Y488)))</xm:f>
            <xm:f>'Listados Datos'!$P$6</xm:f>
            <x14:dxf>
              <fill>
                <patternFill>
                  <bgColor rgb="FFFFC000"/>
                </patternFill>
              </fill>
            </x14:dxf>
          </x14:cfRule>
          <x14:cfRule type="containsText" priority="4630" operator="containsText" id="{5F6F777B-13F3-4C02-A962-043583C0C25E}">
            <xm:f>NOT(ISERROR(SEARCH('Listados Datos'!$P$7,Y488)))</xm:f>
            <xm:f>'Listados Datos'!$P$7</xm:f>
            <x14:dxf>
              <fill>
                <patternFill>
                  <bgColor rgb="FFFF0000"/>
                </patternFill>
              </fill>
            </x14:dxf>
          </x14:cfRule>
          <xm:sqref>Y488</xm:sqref>
        </x14:conditionalFormatting>
        <x14:conditionalFormatting xmlns:xm="http://schemas.microsoft.com/office/excel/2006/main">
          <x14:cfRule type="containsText" priority="4612" operator="containsText" id="{D152E8CF-AF2C-42F7-BBC9-EE916B02210E}">
            <xm:f>NOT(ISERROR(SEARCH('Listados Datos'!$T$3,AW488)))</xm:f>
            <xm:f>'Listados Datos'!$T$3</xm:f>
            <x14:dxf>
              <fill>
                <patternFill patternType="solid">
                  <bgColor rgb="FFC00000"/>
                </patternFill>
              </fill>
            </x14:dxf>
          </x14:cfRule>
          <x14:cfRule type="containsText" priority="4613" operator="containsText" id="{7E65E179-76CB-40C4-95A5-DC9DD4487839}">
            <xm:f>NOT(ISERROR(SEARCH('Listados Datos'!$T$4,AW488)))</xm:f>
            <xm:f>'Listados Datos'!$T$4</xm:f>
            <x14:dxf>
              <font>
                <b/>
                <i val="0"/>
                <color theme="0"/>
              </font>
              <fill>
                <patternFill>
                  <bgColor rgb="FFE26B0A"/>
                </patternFill>
              </fill>
            </x14:dxf>
          </x14:cfRule>
          <x14:cfRule type="containsText" priority="4614" operator="containsText" id="{D0633364-CEA9-476F-B208-64FDC1E2E9A6}">
            <xm:f>NOT(ISERROR(SEARCH('Listados Datos'!$T$5,AW488)))</xm:f>
            <xm:f>'Listados Datos'!$T$5</xm:f>
            <x14:dxf>
              <font>
                <b/>
                <i val="0"/>
                <color auto="1"/>
              </font>
              <fill>
                <patternFill>
                  <bgColor rgb="FFFFFF00"/>
                </patternFill>
              </fill>
            </x14:dxf>
          </x14:cfRule>
          <x14:cfRule type="containsText" priority="4615" operator="containsText" id="{A276432B-3BFC-4293-BB93-618D65CBEE23}">
            <xm:f>NOT(ISERROR(SEARCH('Listados Datos'!$T$6,AW488)))</xm:f>
            <xm:f>'Listados Datos'!$T$6</xm:f>
            <x14:dxf>
              <font>
                <b/>
                <i val="0"/>
              </font>
              <fill>
                <patternFill>
                  <bgColor rgb="FF92D050"/>
                </patternFill>
              </fill>
            </x14:dxf>
          </x14:cfRule>
          <xm:sqref>AW488</xm:sqref>
        </x14:conditionalFormatting>
        <x14:conditionalFormatting xmlns:xm="http://schemas.microsoft.com/office/excel/2006/main">
          <x14:cfRule type="containsText" priority="4466" operator="containsText" id="{977AA95F-6F51-4A62-B559-6B523091E789}">
            <xm:f>NOT(ISERROR(SEARCH('Listados Datos'!$P$3,AU481)))</xm:f>
            <xm:f>'Listados Datos'!$P$3</xm:f>
            <x14:dxf>
              <fill>
                <patternFill>
                  <bgColor rgb="FF99CC00"/>
                </patternFill>
              </fill>
            </x14:dxf>
          </x14:cfRule>
          <x14:cfRule type="containsText" priority="4467" operator="containsText" id="{7E5D9205-F8D6-4587-AF90-1CAA7B3CD012}">
            <xm:f>NOT(ISERROR(SEARCH('Listados Datos'!$P$4,AU481)))</xm:f>
            <xm:f>'Listados Datos'!$P$4</xm:f>
            <x14:dxf>
              <fill>
                <patternFill>
                  <bgColor rgb="FF33CC33"/>
                </patternFill>
              </fill>
            </x14:dxf>
          </x14:cfRule>
          <x14:cfRule type="containsText" priority="4468" operator="containsText" id="{07FC49AD-2F19-4C1D-B5F1-627561C1D818}">
            <xm:f>NOT(ISERROR(SEARCH('Listados Datos'!$P$5,AU481)))</xm:f>
            <xm:f>'Listados Datos'!$P$5</xm:f>
            <x14:dxf>
              <fill>
                <patternFill>
                  <bgColor rgb="FFFFFF00"/>
                </patternFill>
              </fill>
            </x14:dxf>
          </x14:cfRule>
          <x14:cfRule type="containsText" priority="4469" operator="containsText" id="{785DBF5C-BE0B-4CAE-9C07-AAD2CFAF2E61}">
            <xm:f>NOT(ISERROR(SEARCH('Listados Datos'!$P$6,AU481)))</xm:f>
            <xm:f>'Listados Datos'!$P$6</xm:f>
            <x14:dxf>
              <fill>
                <patternFill>
                  <bgColor rgb="FFFFC000"/>
                </patternFill>
              </fill>
            </x14:dxf>
          </x14:cfRule>
          <x14:cfRule type="containsText" priority="4470" operator="containsText" id="{D09E1F75-1120-4C56-9DD0-2190CA8DE24F}">
            <xm:f>NOT(ISERROR(SEARCH('Listados Datos'!$P$7,AU481)))</xm:f>
            <xm:f>'Listados Datos'!$P$7</xm:f>
            <x14:dxf>
              <fill>
                <patternFill>
                  <bgColor rgb="FFFF0000"/>
                </patternFill>
              </fill>
            </x14:dxf>
          </x14:cfRule>
          <xm:sqref>AU481</xm:sqref>
        </x14:conditionalFormatting>
        <x14:conditionalFormatting xmlns:xm="http://schemas.microsoft.com/office/excel/2006/main">
          <x14:cfRule type="containsText" priority="4532" operator="containsText" id="{1F49284C-8E75-488D-A7F4-A7EAE036D72D}">
            <xm:f>NOT(ISERROR(SEARCH('Listados Datos'!$T$3,AW483)))</xm:f>
            <xm:f>'Listados Datos'!$T$3</xm:f>
            <x14:dxf>
              <fill>
                <patternFill patternType="solid">
                  <bgColor rgb="FFC00000"/>
                </patternFill>
              </fill>
            </x14:dxf>
          </x14:cfRule>
          <x14:cfRule type="containsText" priority="4533" operator="containsText" id="{6263822E-FE7A-407A-8498-525FE31FAEA1}">
            <xm:f>NOT(ISERROR(SEARCH('Listados Datos'!$T$4,AW483)))</xm:f>
            <xm:f>'Listados Datos'!$T$4</xm:f>
            <x14:dxf>
              <font>
                <b/>
                <i val="0"/>
                <color theme="0"/>
              </font>
              <fill>
                <patternFill>
                  <bgColor rgb="FFE26B0A"/>
                </patternFill>
              </fill>
            </x14:dxf>
          </x14:cfRule>
          <x14:cfRule type="containsText" priority="4534" operator="containsText" id="{1AEBF4ED-A70F-458A-867D-7C60189804D4}">
            <xm:f>NOT(ISERROR(SEARCH('Listados Datos'!$T$5,AW483)))</xm:f>
            <xm:f>'Listados Datos'!$T$5</xm:f>
            <x14:dxf>
              <font>
                <b/>
                <i val="0"/>
                <color auto="1"/>
              </font>
              <fill>
                <patternFill>
                  <bgColor rgb="FFFFFF00"/>
                </patternFill>
              </fill>
            </x14:dxf>
          </x14:cfRule>
          <x14:cfRule type="containsText" priority="4535" operator="containsText" id="{4459DD23-AD56-4120-AFA2-CC27EA7627D7}">
            <xm:f>NOT(ISERROR(SEARCH('Listados Datos'!$T$6,AW483)))</xm:f>
            <xm:f>'Listados Datos'!$T$6</xm:f>
            <x14:dxf>
              <font>
                <b/>
                <i val="0"/>
              </font>
              <fill>
                <patternFill>
                  <bgColor rgb="FF92D050"/>
                </patternFill>
              </fill>
            </x14:dxf>
          </x14:cfRule>
          <xm:sqref>AW483</xm:sqref>
        </x14:conditionalFormatting>
        <x14:conditionalFormatting xmlns:xm="http://schemas.microsoft.com/office/excel/2006/main">
          <x14:cfRule type="containsText" priority="4522" operator="containsText" id="{A97DC580-4FC2-4368-B027-42C44B1B3C51}">
            <xm:f>NOT(ISERROR(SEARCH('Listados Datos'!$P$3,AU483)))</xm:f>
            <xm:f>'Listados Datos'!$P$3</xm:f>
            <x14:dxf>
              <fill>
                <patternFill>
                  <bgColor rgb="FF99CC00"/>
                </patternFill>
              </fill>
            </x14:dxf>
          </x14:cfRule>
          <x14:cfRule type="containsText" priority="4523" operator="containsText" id="{4BBF8AE7-1D84-4AAA-ABAE-5DFE7E09E227}">
            <xm:f>NOT(ISERROR(SEARCH('Listados Datos'!$P$4,AU483)))</xm:f>
            <xm:f>'Listados Datos'!$P$4</xm:f>
            <x14:dxf>
              <fill>
                <patternFill>
                  <bgColor rgb="FF33CC33"/>
                </patternFill>
              </fill>
            </x14:dxf>
          </x14:cfRule>
          <x14:cfRule type="containsText" priority="4524" operator="containsText" id="{77D6F555-F97E-48A4-BE06-DFB0509EB6F1}">
            <xm:f>NOT(ISERROR(SEARCH('Listados Datos'!$P$5,AU483)))</xm:f>
            <xm:f>'Listados Datos'!$P$5</xm:f>
            <x14:dxf>
              <fill>
                <patternFill>
                  <bgColor rgb="FFFFFF00"/>
                </patternFill>
              </fill>
            </x14:dxf>
          </x14:cfRule>
          <x14:cfRule type="containsText" priority="4525" operator="containsText" id="{BC59B4B0-F9FF-4738-BEB3-41F82A8A699E}">
            <xm:f>NOT(ISERROR(SEARCH('Listados Datos'!$P$6,AU483)))</xm:f>
            <xm:f>'Listados Datos'!$P$6</xm:f>
            <x14:dxf>
              <fill>
                <patternFill>
                  <bgColor rgb="FFFFC000"/>
                </patternFill>
              </fill>
            </x14:dxf>
          </x14:cfRule>
          <x14:cfRule type="containsText" priority="4526" operator="containsText" id="{E04F2A1E-2E7C-4B17-8198-D4B9DA2B5C97}">
            <xm:f>NOT(ISERROR(SEARCH('Listados Datos'!$P$7,AU483)))</xm:f>
            <xm:f>'Listados Datos'!$P$7</xm:f>
            <x14:dxf>
              <fill>
                <patternFill>
                  <bgColor rgb="FFFF0000"/>
                </patternFill>
              </fill>
            </x14:dxf>
          </x14:cfRule>
          <xm:sqref>AU483</xm:sqref>
        </x14:conditionalFormatting>
        <x14:conditionalFormatting xmlns:xm="http://schemas.microsoft.com/office/excel/2006/main">
          <x14:cfRule type="containsText" priority="4490" operator="containsText" id="{87C518EF-EE38-49F4-9C8A-69FA8DBDB530}">
            <xm:f>NOT(ISERROR(SEARCH('Listados Datos'!$T$3,AW480)))</xm:f>
            <xm:f>'Listados Datos'!$T$3</xm:f>
            <x14:dxf>
              <fill>
                <patternFill patternType="solid">
                  <bgColor rgb="FFC00000"/>
                </patternFill>
              </fill>
            </x14:dxf>
          </x14:cfRule>
          <x14:cfRule type="containsText" priority="4491" operator="containsText" id="{09E6BC66-27BB-4A98-BE78-BE7774D08E55}">
            <xm:f>NOT(ISERROR(SEARCH('Listados Datos'!$T$4,AW480)))</xm:f>
            <xm:f>'Listados Datos'!$T$4</xm:f>
            <x14:dxf>
              <font>
                <b/>
                <i val="0"/>
                <color theme="0"/>
              </font>
              <fill>
                <patternFill>
                  <bgColor rgb="FFE26B0A"/>
                </patternFill>
              </fill>
            </x14:dxf>
          </x14:cfRule>
          <x14:cfRule type="containsText" priority="4492" operator="containsText" id="{9D95B733-2761-47D5-9AE9-ED07159D6DA3}">
            <xm:f>NOT(ISERROR(SEARCH('Listados Datos'!$T$5,AW480)))</xm:f>
            <xm:f>'Listados Datos'!$T$5</xm:f>
            <x14:dxf>
              <font>
                <b/>
                <i val="0"/>
                <color auto="1"/>
              </font>
              <fill>
                <patternFill>
                  <bgColor rgb="FFFFFF00"/>
                </patternFill>
              </fill>
            </x14:dxf>
          </x14:cfRule>
          <x14:cfRule type="containsText" priority="4493" operator="containsText" id="{203EA992-FA7C-4AF5-A4B1-747B5B0AD83F}">
            <xm:f>NOT(ISERROR(SEARCH('Listados Datos'!$T$6,AW480)))</xm:f>
            <xm:f>'Listados Datos'!$T$6</xm:f>
            <x14:dxf>
              <font>
                <b/>
                <i val="0"/>
              </font>
              <fill>
                <patternFill>
                  <bgColor rgb="FF92D050"/>
                </patternFill>
              </fill>
            </x14:dxf>
          </x14:cfRule>
          <xm:sqref>AW480</xm:sqref>
        </x14:conditionalFormatting>
        <x14:conditionalFormatting xmlns:xm="http://schemas.microsoft.com/office/excel/2006/main">
          <x14:cfRule type="containsText" priority="4480" operator="containsText" id="{E57E1E81-6774-446B-940A-05D3198687DA}">
            <xm:f>NOT(ISERROR(SEARCH('Listados Datos'!$P$3,AU480)))</xm:f>
            <xm:f>'Listados Datos'!$P$3</xm:f>
            <x14:dxf>
              <fill>
                <patternFill>
                  <bgColor rgb="FF99CC00"/>
                </patternFill>
              </fill>
            </x14:dxf>
          </x14:cfRule>
          <x14:cfRule type="containsText" priority="4481" operator="containsText" id="{E7E1C56D-6092-4778-A0F0-BF47407055D8}">
            <xm:f>NOT(ISERROR(SEARCH('Listados Datos'!$P$4,AU480)))</xm:f>
            <xm:f>'Listados Datos'!$P$4</xm:f>
            <x14:dxf>
              <fill>
                <patternFill>
                  <bgColor rgb="FF33CC33"/>
                </patternFill>
              </fill>
            </x14:dxf>
          </x14:cfRule>
          <x14:cfRule type="containsText" priority="4482" operator="containsText" id="{E934B559-D984-488D-BA1A-7ADB6B37D634}">
            <xm:f>NOT(ISERROR(SEARCH('Listados Datos'!$P$5,AU480)))</xm:f>
            <xm:f>'Listados Datos'!$P$5</xm:f>
            <x14:dxf>
              <fill>
                <patternFill>
                  <bgColor rgb="FFFFFF00"/>
                </patternFill>
              </fill>
            </x14:dxf>
          </x14:cfRule>
          <x14:cfRule type="containsText" priority="4483" operator="containsText" id="{BF5F89B8-A13F-4E45-B167-373853E556A9}">
            <xm:f>NOT(ISERROR(SEARCH('Listados Datos'!$P$6,AU480)))</xm:f>
            <xm:f>'Listados Datos'!$P$6</xm:f>
            <x14:dxf>
              <fill>
                <patternFill>
                  <bgColor rgb="FFFFC000"/>
                </patternFill>
              </fill>
            </x14:dxf>
          </x14:cfRule>
          <x14:cfRule type="containsText" priority="4484" operator="containsText" id="{20C3DE31-D5C8-495A-A0B1-9C9D03725085}">
            <xm:f>NOT(ISERROR(SEARCH('Listados Datos'!$P$7,AU480)))</xm:f>
            <xm:f>'Listados Datos'!$P$7</xm:f>
            <x14:dxf>
              <fill>
                <patternFill>
                  <bgColor rgb="FFFF0000"/>
                </patternFill>
              </fill>
            </x14:dxf>
          </x14:cfRule>
          <xm:sqref>AU480</xm:sqref>
        </x14:conditionalFormatting>
        <x14:conditionalFormatting xmlns:xm="http://schemas.microsoft.com/office/excel/2006/main">
          <x14:cfRule type="containsText" priority="4598" operator="containsText" id="{4FF95AD5-BA0B-44D3-A7A6-E4173BE09B17}">
            <xm:f>NOT(ISERROR(SEARCH('Listados Datos'!$T$3,AE478)))</xm:f>
            <xm:f>'Listados Datos'!$T$3</xm:f>
            <x14:dxf>
              <fill>
                <patternFill patternType="solid">
                  <bgColor rgb="FFC00000"/>
                </patternFill>
              </fill>
            </x14:dxf>
          </x14:cfRule>
          <x14:cfRule type="containsText" priority="4599" operator="containsText" id="{13F020C8-9A3D-4471-913C-F258F791B266}">
            <xm:f>NOT(ISERROR(SEARCH('Listados Datos'!$T$4,AE478)))</xm:f>
            <xm:f>'Listados Datos'!$T$4</xm:f>
            <x14:dxf>
              <font>
                <b/>
                <i val="0"/>
                <color theme="0"/>
              </font>
              <fill>
                <patternFill>
                  <bgColor rgb="FFE26B0A"/>
                </patternFill>
              </fill>
            </x14:dxf>
          </x14:cfRule>
          <x14:cfRule type="containsText" priority="4600" operator="containsText" id="{7A73297B-5A94-4C3F-A443-01E383B6E85F}">
            <xm:f>NOT(ISERROR(SEARCH('Listados Datos'!$T$5,AE478)))</xm:f>
            <xm:f>'Listados Datos'!$T$5</xm:f>
            <x14:dxf>
              <font>
                <b/>
                <i val="0"/>
                <color auto="1"/>
              </font>
              <fill>
                <patternFill>
                  <bgColor rgb="FFFFFF00"/>
                </patternFill>
              </fill>
            </x14:dxf>
          </x14:cfRule>
          <x14:cfRule type="containsText" priority="4601" operator="containsText" id="{2E11996F-FBA4-40E3-890E-EB6B17B9B7DB}">
            <xm:f>NOT(ISERROR(SEARCH('Listados Datos'!$T$6,AE478)))</xm:f>
            <xm:f>'Listados Datos'!$T$6</xm:f>
            <x14:dxf>
              <font>
                <b/>
                <i val="0"/>
              </font>
              <fill>
                <patternFill>
                  <bgColor rgb="FF92D050"/>
                </patternFill>
              </fill>
            </x14:dxf>
          </x14:cfRule>
          <xm:sqref>AE478:AF479 AE483:AF483</xm:sqref>
        </x14:conditionalFormatting>
        <x14:conditionalFormatting xmlns:xm="http://schemas.microsoft.com/office/excel/2006/main">
          <x14:cfRule type="containsText" priority="4594" operator="containsText" id="{601D9210-2A77-4A5C-BC40-F682A66A92B4}">
            <xm:f>NOT(ISERROR(SEARCH('Listados Datos'!$T$3,AA478)))</xm:f>
            <xm:f>'Listados Datos'!$T$3</xm:f>
            <x14:dxf>
              <fill>
                <patternFill patternType="solid">
                  <bgColor rgb="FFC00000"/>
                </patternFill>
              </fill>
            </x14:dxf>
          </x14:cfRule>
          <x14:cfRule type="containsText" priority="4595" operator="containsText" id="{2E231043-1002-4257-A855-A8CE60BBAB77}">
            <xm:f>NOT(ISERROR(SEARCH('Listados Datos'!$T$4,AA478)))</xm:f>
            <xm:f>'Listados Datos'!$T$4</xm:f>
            <x14:dxf>
              <font>
                <b/>
                <i val="0"/>
                <color theme="0"/>
              </font>
              <fill>
                <patternFill>
                  <bgColor rgb="FFE26B0A"/>
                </patternFill>
              </fill>
            </x14:dxf>
          </x14:cfRule>
          <x14:cfRule type="containsText" priority="4596" operator="containsText" id="{A40685E7-F78F-4735-83F2-A72ECB06DF64}">
            <xm:f>NOT(ISERROR(SEARCH('Listados Datos'!$T$5,AA478)))</xm:f>
            <xm:f>'Listados Datos'!$T$5</xm:f>
            <x14:dxf>
              <font>
                <b/>
                <i val="0"/>
                <color auto="1"/>
              </font>
              <fill>
                <patternFill>
                  <bgColor rgb="FFFFFF00"/>
                </patternFill>
              </fill>
            </x14:dxf>
          </x14:cfRule>
          <x14:cfRule type="containsText" priority="4597" operator="containsText" id="{13E45CAE-18BB-45AD-BA08-FC8B621960DA}">
            <xm:f>NOT(ISERROR(SEARCH('Listados Datos'!$T$6,AA478)))</xm:f>
            <xm:f>'Listados Datos'!$T$6</xm:f>
            <x14:dxf>
              <font>
                <b/>
                <i val="0"/>
              </font>
              <fill>
                <patternFill>
                  <bgColor rgb="FF92D050"/>
                </patternFill>
              </fill>
            </x14:dxf>
          </x14:cfRule>
          <xm:sqref>AA478:AA479</xm:sqref>
        </x14:conditionalFormatting>
        <x14:conditionalFormatting xmlns:xm="http://schemas.microsoft.com/office/excel/2006/main">
          <x14:cfRule type="containsText" priority="4584" operator="containsText" id="{9CEDC4A8-1CE8-4AFD-BDAD-ACD7499A36F9}">
            <xm:f>NOT(ISERROR(SEARCH('Listados Datos'!$P$3,Y478)))</xm:f>
            <xm:f>'Listados Datos'!$P$3</xm:f>
            <x14:dxf>
              <fill>
                <patternFill>
                  <bgColor rgb="FF99CC00"/>
                </patternFill>
              </fill>
            </x14:dxf>
          </x14:cfRule>
          <x14:cfRule type="containsText" priority="4585" operator="containsText" id="{E03A21AC-89B1-4BF2-AB7D-B5B9E0D11312}">
            <xm:f>NOT(ISERROR(SEARCH('Listados Datos'!$P$4,Y478)))</xm:f>
            <xm:f>'Listados Datos'!$P$4</xm:f>
            <x14:dxf>
              <fill>
                <patternFill>
                  <bgColor rgb="FF33CC33"/>
                </patternFill>
              </fill>
            </x14:dxf>
          </x14:cfRule>
          <x14:cfRule type="containsText" priority="4586" operator="containsText" id="{BDA08736-46D4-42D3-9D4C-2F7FA92BAD6E}">
            <xm:f>NOT(ISERROR(SEARCH('Listados Datos'!$P$5,Y478)))</xm:f>
            <xm:f>'Listados Datos'!$P$5</xm:f>
            <x14:dxf>
              <fill>
                <patternFill>
                  <bgColor rgb="FFFFFF00"/>
                </patternFill>
              </fill>
            </x14:dxf>
          </x14:cfRule>
          <x14:cfRule type="containsText" priority="4587" operator="containsText" id="{8E28761A-BB25-4CBF-BBE7-6F287D22F022}">
            <xm:f>NOT(ISERROR(SEARCH('Listados Datos'!$P$6,Y478)))</xm:f>
            <xm:f>'Listados Datos'!$P$6</xm:f>
            <x14:dxf>
              <fill>
                <patternFill>
                  <bgColor rgb="FFFFC000"/>
                </patternFill>
              </fill>
            </x14:dxf>
          </x14:cfRule>
          <x14:cfRule type="containsText" priority="4588" operator="containsText" id="{AD4E14BE-6519-475E-B885-54E1AC504D7F}">
            <xm:f>NOT(ISERROR(SEARCH('Listados Datos'!$P$7,Y478)))</xm:f>
            <xm:f>'Listados Datos'!$P$7</xm:f>
            <x14:dxf>
              <fill>
                <patternFill>
                  <bgColor rgb="FFFF0000"/>
                </patternFill>
              </fill>
            </x14:dxf>
          </x14:cfRule>
          <xm:sqref>Y478:Y479</xm:sqref>
        </x14:conditionalFormatting>
        <x14:conditionalFormatting xmlns:xm="http://schemas.microsoft.com/office/excel/2006/main">
          <x14:cfRule type="containsText" priority="4560" operator="containsText" id="{587D5307-5EEF-4BDF-999D-83CC3D96C509}">
            <xm:f>NOT(ISERROR(SEARCH('Listados Datos'!$T$3,AW478)))</xm:f>
            <xm:f>'Listados Datos'!$T$3</xm:f>
            <x14:dxf>
              <fill>
                <patternFill patternType="solid">
                  <bgColor rgb="FFC00000"/>
                </patternFill>
              </fill>
            </x14:dxf>
          </x14:cfRule>
          <x14:cfRule type="containsText" priority="4561" operator="containsText" id="{A0F6BDDF-F028-4819-9E4C-2518DC53C3E3}">
            <xm:f>NOT(ISERROR(SEARCH('Listados Datos'!$T$4,AW478)))</xm:f>
            <xm:f>'Listados Datos'!$T$4</xm:f>
            <x14:dxf>
              <font>
                <b/>
                <i val="0"/>
                <color theme="0"/>
              </font>
              <fill>
                <patternFill>
                  <bgColor rgb="FFE26B0A"/>
                </patternFill>
              </fill>
            </x14:dxf>
          </x14:cfRule>
          <x14:cfRule type="containsText" priority="4562" operator="containsText" id="{6C53322B-2FC8-4B98-8F2C-B1569FE5ADBC}">
            <xm:f>NOT(ISERROR(SEARCH('Listados Datos'!$T$5,AW478)))</xm:f>
            <xm:f>'Listados Datos'!$T$5</xm:f>
            <x14:dxf>
              <font>
                <b/>
                <i val="0"/>
                <color auto="1"/>
              </font>
              <fill>
                <patternFill>
                  <bgColor rgb="FFFFFF00"/>
                </patternFill>
              </fill>
            </x14:dxf>
          </x14:cfRule>
          <x14:cfRule type="containsText" priority="4563" operator="containsText" id="{DBA826F9-A1BC-4C6D-9E84-F7AE08076C95}">
            <xm:f>NOT(ISERROR(SEARCH('Listados Datos'!$T$6,AW478)))</xm:f>
            <xm:f>'Listados Datos'!$T$6</xm:f>
            <x14:dxf>
              <font>
                <b/>
                <i val="0"/>
              </font>
              <fill>
                <patternFill>
                  <bgColor rgb="FF92D050"/>
                </patternFill>
              </fill>
            </x14:dxf>
          </x14:cfRule>
          <xm:sqref>AW478</xm:sqref>
        </x14:conditionalFormatting>
        <x14:conditionalFormatting xmlns:xm="http://schemas.microsoft.com/office/excel/2006/main">
          <x14:cfRule type="containsText" priority="4550" operator="containsText" id="{59A9C989-2491-44F9-A0F4-824B836E4816}">
            <xm:f>NOT(ISERROR(SEARCH('Listados Datos'!$P$3,AU478)))</xm:f>
            <xm:f>'Listados Datos'!$P$3</xm:f>
            <x14:dxf>
              <fill>
                <patternFill>
                  <bgColor rgb="FF99CC00"/>
                </patternFill>
              </fill>
            </x14:dxf>
          </x14:cfRule>
          <x14:cfRule type="containsText" priority="4551" operator="containsText" id="{1CCA17C6-0D5A-46E9-9A0A-C1345279313B}">
            <xm:f>NOT(ISERROR(SEARCH('Listados Datos'!$P$4,AU478)))</xm:f>
            <xm:f>'Listados Datos'!$P$4</xm:f>
            <x14:dxf>
              <fill>
                <patternFill>
                  <bgColor rgb="FF33CC33"/>
                </patternFill>
              </fill>
            </x14:dxf>
          </x14:cfRule>
          <x14:cfRule type="containsText" priority="4552" operator="containsText" id="{D3DB7604-DCBB-47A0-9726-71FA90C5C4D2}">
            <xm:f>NOT(ISERROR(SEARCH('Listados Datos'!$P$5,AU478)))</xm:f>
            <xm:f>'Listados Datos'!$P$5</xm:f>
            <x14:dxf>
              <fill>
                <patternFill>
                  <bgColor rgb="FFFFFF00"/>
                </patternFill>
              </fill>
            </x14:dxf>
          </x14:cfRule>
          <x14:cfRule type="containsText" priority="4553" operator="containsText" id="{7FA6744D-F6E0-4744-B637-9D76B912414A}">
            <xm:f>NOT(ISERROR(SEARCH('Listados Datos'!$P$6,AU478)))</xm:f>
            <xm:f>'Listados Datos'!$P$6</xm:f>
            <x14:dxf>
              <fill>
                <patternFill>
                  <bgColor rgb="FFFFC000"/>
                </patternFill>
              </fill>
            </x14:dxf>
          </x14:cfRule>
          <x14:cfRule type="containsText" priority="4554" operator="containsText" id="{F6F225E5-51CC-43B0-89C0-7C896A2D14B3}">
            <xm:f>NOT(ISERROR(SEARCH('Listados Datos'!$P$7,AU478)))</xm:f>
            <xm:f>'Listados Datos'!$P$7</xm:f>
            <x14:dxf>
              <fill>
                <patternFill>
                  <bgColor rgb="FFFF0000"/>
                </patternFill>
              </fill>
            </x14:dxf>
          </x14:cfRule>
          <xm:sqref>AU478</xm:sqref>
        </x14:conditionalFormatting>
        <x14:conditionalFormatting xmlns:xm="http://schemas.microsoft.com/office/excel/2006/main">
          <x14:cfRule type="containsText" priority="4546" operator="containsText" id="{ED2B154E-F61A-4BBE-A187-C6EE95A05126}">
            <xm:f>NOT(ISERROR(SEARCH('Listados Datos'!$T$3,AW479)))</xm:f>
            <xm:f>'Listados Datos'!$T$3</xm:f>
            <x14:dxf>
              <fill>
                <patternFill patternType="solid">
                  <bgColor rgb="FFC00000"/>
                </patternFill>
              </fill>
            </x14:dxf>
          </x14:cfRule>
          <x14:cfRule type="containsText" priority="4547" operator="containsText" id="{99398D5E-D7D1-499E-8800-F7CFFDCB3522}">
            <xm:f>NOT(ISERROR(SEARCH('Listados Datos'!$T$4,AW479)))</xm:f>
            <xm:f>'Listados Datos'!$T$4</xm:f>
            <x14:dxf>
              <font>
                <b/>
                <i val="0"/>
                <color theme="0"/>
              </font>
              <fill>
                <patternFill>
                  <bgColor rgb="FFE26B0A"/>
                </patternFill>
              </fill>
            </x14:dxf>
          </x14:cfRule>
          <x14:cfRule type="containsText" priority="4548" operator="containsText" id="{679C746B-FB13-4EBA-9EE6-D24E4F8093E7}">
            <xm:f>NOT(ISERROR(SEARCH('Listados Datos'!$T$5,AW479)))</xm:f>
            <xm:f>'Listados Datos'!$T$5</xm:f>
            <x14:dxf>
              <font>
                <b/>
                <i val="0"/>
                <color auto="1"/>
              </font>
              <fill>
                <patternFill>
                  <bgColor rgb="FFFFFF00"/>
                </patternFill>
              </fill>
            </x14:dxf>
          </x14:cfRule>
          <x14:cfRule type="containsText" priority="4549" operator="containsText" id="{480F0BD5-01F9-4FB8-AB63-24AD734AD6DB}">
            <xm:f>NOT(ISERROR(SEARCH('Listados Datos'!$T$6,AW479)))</xm:f>
            <xm:f>'Listados Datos'!$T$6</xm:f>
            <x14:dxf>
              <font>
                <b/>
                <i val="0"/>
              </font>
              <fill>
                <patternFill>
                  <bgColor rgb="FF92D050"/>
                </patternFill>
              </fill>
            </x14:dxf>
          </x14:cfRule>
          <xm:sqref>AW479</xm:sqref>
        </x14:conditionalFormatting>
        <x14:conditionalFormatting xmlns:xm="http://schemas.microsoft.com/office/excel/2006/main">
          <x14:cfRule type="containsText" priority="4536" operator="containsText" id="{F45837B4-0BA3-49CE-BE0A-188CB6D11A4D}">
            <xm:f>NOT(ISERROR(SEARCH('Listados Datos'!$P$3,AU479)))</xm:f>
            <xm:f>'Listados Datos'!$P$3</xm:f>
            <x14:dxf>
              <fill>
                <patternFill>
                  <bgColor rgb="FF99CC00"/>
                </patternFill>
              </fill>
            </x14:dxf>
          </x14:cfRule>
          <x14:cfRule type="containsText" priority="4537" operator="containsText" id="{6BA73A7B-63C0-466C-A00C-77DE5287768D}">
            <xm:f>NOT(ISERROR(SEARCH('Listados Datos'!$P$4,AU479)))</xm:f>
            <xm:f>'Listados Datos'!$P$4</xm:f>
            <x14:dxf>
              <fill>
                <patternFill>
                  <bgColor rgb="FF33CC33"/>
                </patternFill>
              </fill>
            </x14:dxf>
          </x14:cfRule>
          <x14:cfRule type="containsText" priority="4538" operator="containsText" id="{F80AD816-EFEB-4B66-B840-8177E942E4D1}">
            <xm:f>NOT(ISERROR(SEARCH('Listados Datos'!$P$5,AU479)))</xm:f>
            <xm:f>'Listados Datos'!$P$5</xm:f>
            <x14:dxf>
              <fill>
                <patternFill>
                  <bgColor rgb="FFFFFF00"/>
                </patternFill>
              </fill>
            </x14:dxf>
          </x14:cfRule>
          <x14:cfRule type="containsText" priority="4539" operator="containsText" id="{44FF919C-E2EF-49AC-B8B9-40A5383DF0ED}">
            <xm:f>NOT(ISERROR(SEARCH('Listados Datos'!$P$6,AU479)))</xm:f>
            <xm:f>'Listados Datos'!$P$6</xm:f>
            <x14:dxf>
              <fill>
                <patternFill>
                  <bgColor rgb="FFFFC000"/>
                </patternFill>
              </fill>
            </x14:dxf>
          </x14:cfRule>
          <x14:cfRule type="containsText" priority="4540" operator="containsText" id="{70480D89-A7C8-42C9-B4AA-F59D6948B36A}">
            <xm:f>NOT(ISERROR(SEARCH('Listados Datos'!$P$7,AU479)))</xm:f>
            <xm:f>'Listados Datos'!$P$7</xm:f>
            <x14:dxf>
              <fill>
                <patternFill>
                  <bgColor rgb="FFFF0000"/>
                </patternFill>
              </fill>
            </x14:dxf>
          </x14:cfRule>
          <xm:sqref>AU479</xm:sqref>
        </x14:conditionalFormatting>
        <x14:conditionalFormatting xmlns:xm="http://schemas.microsoft.com/office/excel/2006/main">
          <x14:cfRule type="containsText" priority="4518" operator="containsText" id="{336728F4-8F12-48F1-8384-88956CBF78A9}">
            <xm:f>NOT(ISERROR(SEARCH('Listados Datos'!$T$3,AE480)))</xm:f>
            <xm:f>'Listados Datos'!$T$3</xm:f>
            <x14:dxf>
              <fill>
                <patternFill patternType="solid">
                  <bgColor rgb="FFC00000"/>
                </patternFill>
              </fill>
            </x14:dxf>
          </x14:cfRule>
          <x14:cfRule type="containsText" priority="4519" operator="containsText" id="{823264EE-2412-4F69-A1A0-800A2EA7C12C}">
            <xm:f>NOT(ISERROR(SEARCH('Listados Datos'!$T$4,AE480)))</xm:f>
            <xm:f>'Listados Datos'!$T$4</xm:f>
            <x14:dxf>
              <font>
                <b/>
                <i val="0"/>
                <color theme="0"/>
              </font>
              <fill>
                <patternFill>
                  <bgColor rgb="FFE26B0A"/>
                </patternFill>
              </fill>
            </x14:dxf>
          </x14:cfRule>
          <x14:cfRule type="containsText" priority="4520" operator="containsText" id="{6BEF3866-AB8E-4C03-AA40-E12A1F00E8E3}">
            <xm:f>NOT(ISERROR(SEARCH('Listados Datos'!$T$5,AE480)))</xm:f>
            <xm:f>'Listados Datos'!$T$5</xm:f>
            <x14:dxf>
              <font>
                <b/>
                <i val="0"/>
                <color auto="1"/>
              </font>
              <fill>
                <patternFill>
                  <bgColor rgb="FFFFFF00"/>
                </patternFill>
              </fill>
            </x14:dxf>
          </x14:cfRule>
          <x14:cfRule type="containsText" priority="4521" operator="containsText" id="{AAB70E1C-338E-46BB-A24E-C1AC6158F460}">
            <xm:f>NOT(ISERROR(SEARCH('Listados Datos'!$T$6,AE480)))</xm:f>
            <xm:f>'Listados Datos'!$T$6</xm:f>
            <x14:dxf>
              <font>
                <b/>
                <i val="0"/>
              </font>
              <fill>
                <patternFill>
                  <bgColor rgb="FF92D050"/>
                </patternFill>
              </fill>
            </x14:dxf>
          </x14:cfRule>
          <xm:sqref>AE480:AF481</xm:sqref>
        </x14:conditionalFormatting>
        <x14:conditionalFormatting xmlns:xm="http://schemas.microsoft.com/office/excel/2006/main">
          <x14:cfRule type="containsText" priority="4514" operator="containsText" id="{1EE88EA2-770E-44EB-8F10-11183E2DD965}">
            <xm:f>NOT(ISERROR(SEARCH('Listados Datos'!$T$3,AA480)))</xm:f>
            <xm:f>'Listados Datos'!$T$3</xm:f>
            <x14:dxf>
              <fill>
                <patternFill patternType="solid">
                  <bgColor rgb="FFC00000"/>
                </patternFill>
              </fill>
            </x14:dxf>
          </x14:cfRule>
          <x14:cfRule type="containsText" priority="4515" operator="containsText" id="{20650E71-2248-4D54-AD0D-C006DCDEF9EC}">
            <xm:f>NOT(ISERROR(SEARCH('Listados Datos'!$T$4,AA480)))</xm:f>
            <xm:f>'Listados Datos'!$T$4</xm:f>
            <x14:dxf>
              <font>
                <b/>
                <i val="0"/>
                <color theme="0"/>
              </font>
              <fill>
                <patternFill>
                  <bgColor rgb="FFE26B0A"/>
                </patternFill>
              </fill>
            </x14:dxf>
          </x14:cfRule>
          <x14:cfRule type="containsText" priority="4516" operator="containsText" id="{1F9100CB-87F8-4322-8F5A-F4437674FEA9}">
            <xm:f>NOT(ISERROR(SEARCH('Listados Datos'!$T$5,AA480)))</xm:f>
            <xm:f>'Listados Datos'!$T$5</xm:f>
            <x14:dxf>
              <font>
                <b/>
                <i val="0"/>
                <color auto="1"/>
              </font>
              <fill>
                <patternFill>
                  <bgColor rgb="FFFFFF00"/>
                </patternFill>
              </fill>
            </x14:dxf>
          </x14:cfRule>
          <x14:cfRule type="containsText" priority="4517" operator="containsText" id="{90A16013-A7B1-491B-972F-9ED4A5A0C5C6}">
            <xm:f>NOT(ISERROR(SEARCH('Listados Datos'!$T$6,AA480)))</xm:f>
            <xm:f>'Listados Datos'!$T$6</xm:f>
            <x14:dxf>
              <font>
                <b/>
                <i val="0"/>
              </font>
              <fill>
                <patternFill>
                  <bgColor rgb="FF92D050"/>
                </patternFill>
              </fill>
            </x14:dxf>
          </x14:cfRule>
          <xm:sqref>AA480:AA481</xm:sqref>
        </x14:conditionalFormatting>
        <x14:conditionalFormatting xmlns:xm="http://schemas.microsoft.com/office/excel/2006/main">
          <x14:cfRule type="containsText" priority="4504" operator="containsText" id="{8B721B9A-0D66-4C82-986A-E06C7B6A422B}">
            <xm:f>NOT(ISERROR(SEARCH('Listados Datos'!$P$3,Y480)))</xm:f>
            <xm:f>'Listados Datos'!$P$3</xm:f>
            <x14:dxf>
              <fill>
                <patternFill>
                  <bgColor rgb="FF99CC00"/>
                </patternFill>
              </fill>
            </x14:dxf>
          </x14:cfRule>
          <x14:cfRule type="containsText" priority="4505" operator="containsText" id="{85419735-8F0C-469D-A18B-D12EBEE9C631}">
            <xm:f>NOT(ISERROR(SEARCH('Listados Datos'!$P$4,Y480)))</xm:f>
            <xm:f>'Listados Datos'!$P$4</xm:f>
            <x14:dxf>
              <fill>
                <patternFill>
                  <bgColor rgb="FF33CC33"/>
                </patternFill>
              </fill>
            </x14:dxf>
          </x14:cfRule>
          <x14:cfRule type="containsText" priority="4506" operator="containsText" id="{A6E224F1-A256-4343-B067-96F3269C639F}">
            <xm:f>NOT(ISERROR(SEARCH('Listados Datos'!$P$5,Y480)))</xm:f>
            <xm:f>'Listados Datos'!$P$5</xm:f>
            <x14:dxf>
              <fill>
                <patternFill>
                  <bgColor rgb="FFFFFF00"/>
                </patternFill>
              </fill>
            </x14:dxf>
          </x14:cfRule>
          <x14:cfRule type="containsText" priority="4507" operator="containsText" id="{2CADB6CE-3070-47DB-B45C-0B9AF57DAA0E}">
            <xm:f>NOT(ISERROR(SEARCH('Listados Datos'!$P$6,Y480)))</xm:f>
            <xm:f>'Listados Datos'!$P$6</xm:f>
            <x14:dxf>
              <fill>
                <patternFill>
                  <bgColor rgb="FFFFC000"/>
                </patternFill>
              </fill>
            </x14:dxf>
          </x14:cfRule>
          <x14:cfRule type="containsText" priority="4508" operator="containsText" id="{ED9A7274-19D0-4038-9F62-9A18904B7B90}">
            <xm:f>NOT(ISERROR(SEARCH('Listados Datos'!$P$7,Y480)))</xm:f>
            <xm:f>'Listados Datos'!$P$7</xm:f>
            <x14:dxf>
              <fill>
                <patternFill>
                  <bgColor rgb="FFFF0000"/>
                </patternFill>
              </fill>
            </x14:dxf>
          </x14:cfRule>
          <xm:sqref>Y480:Y481</xm:sqref>
        </x14:conditionalFormatting>
        <x14:conditionalFormatting xmlns:xm="http://schemas.microsoft.com/office/excel/2006/main">
          <x14:cfRule type="containsText" priority="4476" operator="containsText" id="{79EE1895-2B80-4546-9150-FC04261E63E6}">
            <xm:f>NOT(ISERROR(SEARCH('Listados Datos'!$T$3,AW481)))</xm:f>
            <xm:f>'Listados Datos'!$T$3</xm:f>
            <x14:dxf>
              <fill>
                <patternFill patternType="solid">
                  <bgColor rgb="FFC00000"/>
                </patternFill>
              </fill>
            </x14:dxf>
          </x14:cfRule>
          <x14:cfRule type="containsText" priority="4477" operator="containsText" id="{6F55F7D3-1734-47C5-852E-6EAC75B8D303}">
            <xm:f>NOT(ISERROR(SEARCH('Listados Datos'!$T$4,AW481)))</xm:f>
            <xm:f>'Listados Datos'!$T$4</xm:f>
            <x14:dxf>
              <font>
                <b/>
                <i val="0"/>
                <color theme="0"/>
              </font>
              <fill>
                <patternFill>
                  <bgColor rgb="FFE26B0A"/>
                </patternFill>
              </fill>
            </x14:dxf>
          </x14:cfRule>
          <x14:cfRule type="containsText" priority="4478" operator="containsText" id="{083E6558-9283-430C-B8B6-B2AB29D4DE2A}">
            <xm:f>NOT(ISERROR(SEARCH('Listados Datos'!$T$5,AW481)))</xm:f>
            <xm:f>'Listados Datos'!$T$5</xm:f>
            <x14:dxf>
              <font>
                <b/>
                <i val="0"/>
                <color auto="1"/>
              </font>
              <fill>
                <patternFill>
                  <bgColor rgb="FFFFFF00"/>
                </patternFill>
              </fill>
            </x14:dxf>
          </x14:cfRule>
          <x14:cfRule type="containsText" priority="4479" operator="containsText" id="{4117E90C-0BB1-4A89-8A56-ADE8DAA74A47}">
            <xm:f>NOT(ISERROR(SEARCH('Listados Datos'!$T$6,AW481)))</xm:f>
            <xm:f>'Listados Datos'!$T$6</xm:f>
            <x14:dxf>
              <font>
                <b/>
                <i val="0"/>
              </font>
              <fill>
                <patternFill>
                  <bgColor rgb="FF92D050"/>
                </patternFill>
              </fill>
            </x14:dxf>
          </x14:cfRule>
          <xm:sqref>AW481</xm:sqref>
        </x14:conditionalFormatting>
        <x14:conditionalFormatting xmlns:xm="http://schemas.microsoft.com/office/excel/2006/main">
          <x14:cfRule type="containsText" priority="4424" operator="containsText" id="{829AC3EE-EAB0-463A-B3D1-B821DB46C0AF}">
            <xm:f>NOT(ISERROR(SEARCH('Listados Datos'!$P$3,AU482)))</xm:f>
            <xm:f>'Listados Datos'!$P$3</xm:f>
            <x14:dxf>
              <fill>
                <patternFill>
                  <bgColor rgb="FF99CC00"/>
                </patternFill>
              </fill>
            </x14:dxf>
          </x14:cfRule>
          <x14:cfRule type="containsText" priority="4425" operator="containsText" id="{E8C21B9B-5B94-4326-983B-2FCBBA65ED63}">
            <xm:f>NOT(ISERROR(SEARCH('Listados Datos'!$P$4,AU482)))</xm:f>
            <xm:f>'Listados Datos'!$P$4</xm:f>
            <x14:dxf>
              <fill>
                <patternFill>
                  <bgColor rgb="FF33CC33"/>
                </patternFill>
              </fill>
            </x14:dxf>
          </x14:cfRule>
          <x14:cfRule type="containsText" priority="4426" operator="containsText" id="{2132BCB2-AE7E-4019-B635-18CB8EF9FFD6}">
            <xm:f>NOT(ISERROR(SEARCH('Listados Datos'!$P$5,AU482)))</xm:f>
            <xm:f>'Listados Datos'!$P$5</xm:f>
            <x14:dxf>
              <fill>
                <patternFill>
                  <bgColor rgb="FFFFFF00"/>
                </patternFill>
              </fill>
            </x14:dxf>
          </x14:cfRule>
          <x14:cfRule type="containsText" priority="4427" operator="containsText" id="{E41480E5-6372-4B14-91DE-473933F802E7}">
            <xm:f>NOT(ISERROR(SEARCH('Listados Datos'!$P$6,AU482)))</xm:f>
            <xm:f>'Listados Datos'!$P$6</xm:f>
            <x14:dxf>
              <fill>
                <patternFill>
                  <bgColor rgb="FFFFC000"/>
                </patternFill>
              </fill>
            </x14:dxf>
          </x14:cfRule>
          <x14:cfRule type="containsText" priority="4428" operator="containsText" id="{C32C6E64-B25B-4A64-B991-394B71F1462A}">
            <xm:f>NOT(ISERROR(SEARCH('Listados Datos'!$P$7,AU482)))</xm:f>
            <xm:f>'Listados Datos'!$P$7</xm:f>
            <x14:dxf>
              <fill>
                <patternFill>
                  <bgColor rgb="FFFF0000"/>
                </patternFill>
              </fill>
            </x14:dxf>
          </x14:cfRule>
          <xm:sqref>AU482</xm:sqref>
        </x14:conditionalFormatting>
        <x14:conditionalFormatting xmlns:xm="http://schemas.microsoft.com/office/excel/2006/main">
          <x14:cfRule type="containsText" priority="4462" operator="containsText" id="{F0378C2C-EA99-4998-8864-BDBA750982BF}">
            <xm:f>NOT(ISERROR(SEARCH('Listados Datos'!$T$3,AE482)))</xm:f>
            <xm:f>'Listados Datos'!$T$3</xm:f>
            <x14:dxf>
              <fill>
                <patternFill patternType="solid">
                  <bgColor rgb="FFC00000"/>
                </patternFill>
              </fill>
            </x14:dxf>
          </x14:cfRule>
          <x14:cfRule type="containsText" priority="4463" operator="containsText" id="{B4F2AFCA-F761-4C9C-ACCB-1B35AFC3BC2B}">
            <xm:f>NOT(ISERROR(SEARCH('Listados Datos'!$T$4,AE482)))</xm:f>
            <xm:f>'Listados Datos'!$T$4</xm:f>
            <x14:dxf>
              <font>
                <b/>
                <i val="0"/>
                <color theme="0"/>
              </font>
              <fill>
                <patternFill>
                  <bgColor rgb="FFE26B0A"/>
                </patternFill>
              </fill>
            </x14:dxf>
          </x14:cfRule>
          <x14:cfRule type="containsText" priority="4464" operator="containsText" id="{CA1878C9-DD27-4E32-892F-5AB53D9E9C2D}">
            <xm:f>NOT(ISERROR(SEARCH('Listados Datos'!$T$5,AE482)))</xm:f>
            <xm:f>'Listados Datos'!$T$5</xm:f>
            <x14:dxf>
              <font>
                <b/>
                <i val="0"/>
                <color auto="1"/>
              </font>
              <fill>
                <patternFill>
                  <bgColor rgb="FFFFFF00"/>
                </patternFill>
              </fill>
            </x14:dxf>
          </x14:cfRule>
          <x14:cfRule type="containsText" priority="4465" operator="containsText" id="{BE0D76D6-7392-4E97-87A3-42EBC016C2D3}">
            <xm:f>NOT(ISERROR(SEARCH('Listados Datos'!$T$6,AE482)))</xm:f>
            <xm:f>'Listados Datos'!$T$6</xm:f>
            <x14:dxf>
              <font>
                <b/>
                <i val="0"/>
              </font>
              <fill>
                <patternFill>
                  <bgColor rgb="FF92D050"/>
                </patternFill>
              </fill>
            </x14:dxf>
          </x14:cfRule>
          <xm:sqref>AE482:AF482</xm:sqref>
        </x14:conditionalFormatting>
        <x14:conditionalFormatting xmlns:xm="http://schemas.microsoft.com/office/excel/2006/main">
          <x14:cfRule type="containsText" priority="4458" operator="containsText" id="{74E8998A-D942-4307-9483-9AF05348EB8B}">
            <xm:f>NOT(ISERROR(SEARCH('Listados Datos'!$T$3,AA482)))</xm:f>
            <xm:f>'Listados Datos'!$T$3</xm:f>
            <x14:dxf>
              <fill>
                <patternFill patternType="solid">
                  <bgColor rgb="FFC00000"/>
                </patternFill>
              </fill>
            </x14:dxf>
          </x14:cfRule>
          <x14:cfRule type="containsText" priority="4459" operator="containsText" id="{8305AECF-B9FC-46A7-8E2F-F25BB017BFAA}">
            <xm:f>NOT(ISERROR(SEARCH('Listados Datos'!$T$4,AA482)))</xm:f>
            <xm:f>'Listados Datos'!$T$4</xm:f>
            <x14:dxf>
              <font>
                <b/>
                <i val="0"/>
                <color theme="0"/>
              </font>
              <fill>
                <patternFill>
                  <bgColor rgb="FFE26B0A"/>
                </patternFill>
              </fill>
            </x14:dxf>
          </x14:cfRule>
          <x14:cfRule type="containsText" priority="4460" operator="containsText" id="{65937419-6F50-4075-9EA6-2839B709E805}">
            <xm:f>NOT(ISERROR(SEARCH('Listados Datos'!$T$5,AA482)))</xm:f>
            <xm:f>'Listados Datos'!$T$5</xm:f>
            <x14:dxf>
              <font>
                <b/>
                <i val="0"/>
                <color auto="1"/>
              </font>
              <fill>
                <patternFill>
                  <bgColor rgb="FFFFFF00"/>
                </patternFill>
              </fill>
            </x14:dxf>
          </x14:cfRule>
          <x14:cfRule type="containsText" priority="4461" operator="containsText" id="{E615151A-E129-4497-B593-CD67BB213E4B}">
            <xm:f>NOT(ISERROR(SEARCH('Listados Datos'!$T$6,AA482)))</xm:f>
            <xm:f>'Listados Datos'!$T$6</xm:f>
            <x14:dxf>
              <font>
                <b/>
                <i val="0"/>
              </font>
              <fill>
                <patternFill>
                  <bgColor rgb="FF92D050"/>
                </patternFill>
              </fill>
            </x14:dxf>
          </x14:cfRule>
          <xm:sqref>AA482</xm:sqref>
        </x14:conditionalFormatting>
        <x14:conditionalFormatting xmlns:xm="http://schemas.microsoft.com/office/excel/2006/main">
          <x14:cfRule type="containsText" priority="4448" operator="containsText" id="{29384F05-2DDF-4FCE-B39F-0F6BD68E51AB}">
            <xm:f>NOT(ISERROR(SEARCH('Listados Datos'!$P$3,Y482)))</xm:f>
            <xm:f>'Listados Datos'!$P$3</xm:f>
            <x14:dxf>
              <fill>
                <patternFill>
                  <bgColor rgb="FF99CC00"/>
                </patternFill>
              </fill>
            </x14:dxf>
          </x14:cfRule>
          <x14:cfRule type="containsText" priority="4449" operator="containsText" id="{0E861CAD-A460-4D1E-9D54-150864C7F075}">
            <xm:f>NOT(ISERROR(SEARCH('Listados Datos'!$P$4,Y482)))</xm:f>
            <xm:f>'Listados Datos'!$P$4</xm:f>
            <x14:dxf>
              <fill>
                <patternFill>
                  <bgColor rgb="FF33CC33"/>
                </patternFill>
              </fill>
            </x14:dxf>
          </x14:cfRule>
          <x14:cfRule type="containsText" priority="4450" operator="containsText" id="{DA3B1CBA-D796-4265-B8F1-5FD2DFA2F6C6}">
            <xm:f>NOT(ISERROR(SEARCH('Listados Datos'!$P$5,Y482)))</xm:f>
            <xm:f>'Listados Datos'!$P$5</xm:f>
            <x14:dxf>
              <fill>
                <patternFill>
                  <bgColor rgb="FFFFFF00"/>
                </patternFill>
              </fill>
            </x14:dxf>
          </x14:cfRule>
          <x14:cfRule type="containsText" priority="4451" operator="containsText" id="{2C6442A9-4C16-4321-AC1B-2F59F56E44BF}">
            <xm:f>NOT(ISERROR(SEARCH('Listados Datos'!$P$6,Y482)))</xm:f>
            <xm:f>'Listados Datos'!$P$6</xm:f>
            <x14:dxf>
              <fill>
                <patternFill>
                  <bgColor rgb="FFFFC000"/>
                </patternFill>
              </fill>
            </x14:dxf>
          </x14:cfRule>
          <x14:cfRule type="containsText" priority="4452" operator="containsText" id="{F7F21C6E-8375-4A94-8B7B-63495DF35665}">
            <xm:f>NOT(ISERROR(SEARCH('Listados Datos'!$P$7,Y482)))</xm:f>
            <xm:f>'Listados Datos'!$P$7</xm:f>
            <x14:dxf>
              <fill>
                <patternFill>
                  <bgColor rgb="FFFF0000"/>
                </patternFill>
              </fill>
            </x14:dxf>
          </x14:cfRule>
          <xm:sqref>Y482</xm:sqref>
        </x14:conditionalFormatting>
        <x14:conditionalFormatting xmlns:xm="http://schemas.microsoft.com/office/excel/2006/main">
          <x14:cfRule type="containsText" priority="4434" operator="containsText" id="{83053B7A-B8F9-48DA-A181-287AEECB72FA}">
            <xm:f>NOT(ISERROR(SEARCH('Listados Datos'!$T$3,AW482)))</xm:f>
            <xm:f>'Listados Datos'!$T$3</xm:f>
            <x14:dxf>
              <fill>
                <patternFill patternType="solid">
                  <bgColor rgb="FFC00000"/>
                </patternFill>
              </fill>
            </x14:dxf>
          </x14:cfRule>
          <x14:cfRule type="containsText" priority="4435" operator="containsText" id="{05B2B410-3BF1-4CC1-A809-3510E2C9B039}">
            <xm:f>NOT(ISERROR(SEARCH('Listados Datos'!$T$4,AW482)))</xm:f>
            <xm:f>'Listados Datos'!$T$4</xm:f>
            <x14:dxf>
              <font>
                <b/>
                <i val="0"/>
                <color theme="0"/>
              </font>
              <fill>
                <patternFill>
                  <bgColor rgb="FFE26B0A"/>
                </patternFill>
              </fill>
            </x14:dxf>
          </x14:cfRule>
          <x14:cfRule type="containsText" priority="4436" operator="containsText" id="{C338B144-E56C-434C-BC12-CD6F77546FF8}">
            <xm:f>NOT(ISERROR(SEARCH('Listados Datos'!$T$5,AW482)))</xm:f>
            <xm:f>'Listados Datos'!$T$5</xm:f>
            <x14:dxf>
              <font>
                <b/>
                <i val="0"/>
                <color auto="1"/>
              </font>
              <fill>
                <patternFill>
                  <bgColor rgb="FFFFFF00"/>
                </patternFill>
              </fill>
            </x14:dxf>
          </x14:cfRule>
          <x14:cfRule type="containsText" priority="4437" operator="containsText" id="{13465C74-88A3-4778-96FB-26DE4BF88481}">
            <xm:f>NOT(ISERROR(SEARCH('Listados Datos'!$T$6,AW482)))</xm:f>
            <xm:f>'Listados Datos'!$T$6</xm:f>
            <x14:dxf>
              <font>
                <b/>
                <i val="0"/>
              </font>
              <fill>
                <patternFill>
                  <bgColor rgb="FF92D050"/>
                </patternFill>
              </fill>
            </x14:dxf>
          </x14:cfRule>
          <xm:sqref>AW482</xm:sqref>
        </x14:conditionalFormatting>
        <x14:conditionalFormatting xmlns:xm="http://schemas.microsoft.com/office/excel/2006/main">
          <x14:cfRule type="containsText" priority="4288" operator="containsText" id="{11FAED78-0282-4120-B82F-A60A738F2CF5}">
            <xm:f>NOT(ISERROR(SEARCH('Listados Datos'!$P$3,AU493)))</xm:f>
            <xm:f>'Listados Datos'!$P$3</xm:f>
            <x14:dxf>
              <fill>
                <patternFill>
                  <bgColor rgb="FF99CC00"/>
                </patternFill>
              </fill>
            </x14:dxf>
          </x14:cfRule>
          <x14:cfRule type="containsText" priority="4289" operator="containsText" id="{A59F4E74-C7CF-44AE-B68D-0327199B5BE4}">
            <xm:f>NOT(ISERROR(SEARCH('Listados Datos'!$P$4,AU493)))</xm:f>
            <xm:f>'Listados Datos'!$P$4</xm:f>
            <x14:dxf>
              <fill>
                <patternFill>
                  <bgColor rgb="FF33CC33"/>
                </patternFill>
              </fill>
            </x14:dxf>
          </x14:cfRule>
          <x14:cfRule type="containsText" priority="4290" operator="containsText" id="{24A28468-73E6-4517-AD8E-7A05338877F7}">
            <xm:f>NOT(ISERROR(SEARCH('Listados Datos'!$P$5,AU493)))</xm:f>
            <xm:f>'Listados Datos'!$P$5</xm:f>
            <x14:dxf>
              <fill>
                <patternFill>
                  <bgColor rgb="FFFFFF00"/>
                </patternFill>
              </fill>
            </x14:dxf>
          </x14:cfRule>
          <x14:cfRule type="containsText" priority="4291" operator="containsText" id="{16B614B1-0A07-41E7-A97A-3EA8AC913840}">
            <xm:f>NOT(ISERROR(SEARCH('Listados Datos'!$P$6,AU493)))</xm:f>
            <xm:f>'Listados Datos'!$P$6</xm:f>
            <x14:dxf>
              <fill>
                <patternFill>
                  <bgColor rgb="FFFFC000"/>
                </patternFill>
              </fill>
            </x14:dxf>
          </x14:cfRule>
          <x14:cfRule type="containsText" priority="4292" operator="containsText" id="{F7C82A2C-DF70-4128-A8AB-7165A239AD59}">
            <xm:f>NOT(ISERROR(SEARCH('Listados Datos'!$P$7,AU493)))</xm:f>
            <xm:f>'Listados Datos'!$P$7</xm:f>
            <x14:dxf>
              <fill>
                <patternFill>
                  <bgColor rgb="FFFF0000"/>
                </patternFill>
              </fill>
            </x14:dxf>
          </x14:cfRule>
          <xm:sqref>AU493</xm:sqref>
        </x14:conditionalFormatting>
        <x14:conditionalFormatting xmlns:xm="http://schemas.microsoft.com/office/excel/2006/main">
          <x14:cfRule type="containsText" priority="4354" operator="containsText" id="{5DDC46C0-D75F-41FB-8882-5DDD2581D9C7}">
            <xm:f>NOT(ISERROR(SEARCH('Listados Datos'!$T$3,AW495)))</xm:f>
            <xm:f>'Listados Datos'!$T$3</xm:f>
            <x14:dxf>
              <fill>
                <patternFill patternType="solid">
                  <bgColor rgb="FFC00000"/>
                </patternFill>
              </fill>
            </x14:dxf>
          </x14:cfRule>
          <x14:cfRule type="containsText" priority="4355" operator="containsText" id="{D928B162-2C7A-459F-BF37-307DC281880A}">
            <xm:f>NOT(ISERROR(SEARCH('Listados Datos'!$T$4,AW495)))</xm:f>
            <xm:f>'Listados Datos'!$T$4</xm:f>
            <x14:dxf>
              <font>
                <b/>
                <i val="0"/>
                <color theme="0"/>
              </font>
              <fill>
                <patternFill>
                  <bgColor rgb="FFE26B0A"/>
                </patternFill>
              </fill>
            </x14:dxf>
          </x14:cfRule>
          <x14:cfRule type="containsText" priority="4356" operator="containsText" id="{5296FB78-5148-4E86-9197-3FD7B0BE2CD7}">
            <xm:f>NOT(ISERROR(SEARCH('Listados Datos'!$T$5,AW495)))</xm:f>
            <xm:f>'Listados Datos'!$T$5</xm:f>
            <x14:dxf>
              <font>
                <b/>
                <i val="0"/>
                <color auto="1"/>
              </font>
              <fill>
                <patternFill>
                  <bgColor rgb="FFFFFF00"/>
                </patternFill>
              </fill>
            </x14:dxf>
          </x14:cfRule>
          <x14:cfRule type="containsText" priority="4357" operator="containsText" id="{7077E399-AC91-41A9-88D6-B682E47509E8}">
            <xm:f>NOT(ISERROR(SEARCH('Listados Datos'!$T$6,AW495)))</xm:f>
            <xm:f>'Listados Datos'!$T$6</xm:f>
            <x14:dxf>
              <font>
                <b/>
                <i val="0"/>
              </font>
              <fill>
                <patternFill>
                  <bgColor rgb="FF92D050"/>
                </patternFill>
              </fill>
            </x14:dxf>
          </x14:cfRule>
          <xm:sqref>AW495</xm:sqref>
        </x14:conditionalFormatting>
        <x14:conditionalFormatting xmlns:xm="http://schemas.microsoft.com/office/excel/2006/main">
          <x14:cfRule type="containsText" priority="4344" operator="containsText" id="{2324AC88-38E3-4428-A7BA-B0C06BEC8CEA}">
            <xm:f>NOT(ISERROR(SEARCH('Listados Datos'!$P$3,AU495)))</xm:f>
            <xm:f>'Listados Datos'!$P$3</xm:f>
            <x14:dxf>
              <fill>
                <patternFill>
                  <bgColor rgb="FF99CC00"/>
                </patternFill>
              </fill>
            </x14:dxf>
          </x14:cfRule>
          <x14:cfRule type="containsText" priority="4345" operator="containsText" id="{54FD9972-58DE-4048-9A07-9233947F88CE}">
            <xm:f>NOT(ISERROR(SEARCH('Listados Datos'!$P$4,AU495)))</xm:f>
            <xm:f>'Listados Datos'!$P$4</xm:f>
            <x14:dxf>
              <fill>
                <patternFill>
                  <bgColor rgb="FF33CC33"/>
                </patternFill>
              </fill>
            </x14:dxf>
          </x14:cfRule>
          <x14:cfRule type="containsText" priority="4346" operator="containsText" id="{CE6E3AA6-664F-4010-A665-C6C33F075E81}">
            <xm:f>NOT(ISERROR(SEARCH('Listados Datos'!$P$5,AU495)))</xm:f>
            <xm:f>'Listados Datos'!$P$5</xm:f>
            <x14:dxf>
              <fill>
                <patternFill>
                  <bgColor rgb="FFFFFF00"/>
                </patternFill>
              </fill>
            </x14:dxf>
          </x14:cfRule>
          <x14:cfRule type="containsText" priority="4347" operator="containsText" id="{8C87EB40-0B9D-4287-8449-1409D70A0350}">
            <xm:f>NOT(ISERROR(SEARCH('Listados Datos'!$P$6,AU495)))</xm:f>
            <xm:f>'Listados Datos'!$P$6</xm:f>
            <x14:dxf>
              <fill>
                <patternFill>
                  <bgColor rgb="FFFFC000"/>
                </patternFill>
              </fill>
            </x14:dxf>
          </x14:cfRule>
          <x14:cfRule type="containsText" priority="4348" operator="containsText" id="{ED60B2F3-BD28-40DB-BFE7-8F27E12A88EF}">
            <xm:f>NOT(ISERROR(SEARCH('Listados Datos'!$P$7,AU495)))</xm:f>
            <xm:f>'Listados Datos'!$P$7</xm:f>
            <x14:dxf>
              <fill>
                <patternFill>
                  <bgColor rgb="FFFF0000"/>
                </patternFill>
              </fill>
            </x14:dxf>
          </x14:cfRule>
          <xm:sqref>AU495</xm:sqref>
        </x14:conditionalFormatting>
        <x14:conditionalFormatting xmlns:xm="http://schemas.microsoft.com/office/excel/2006/main">
          <x14:cfRule type="containsText" priority="4312" operator="containsText" id="{03D20627-0E1A-4541-8A57-92865E71B06E}">
            <xm:f>NOT(ISERROR(SEARCH('Listados Datos'!$T$3,AW492)))</xm:f>
            <xm:f>'Listados Datos'!$T$3</xm:f>
            <x14:dxf>
              <fill>
                <patternFill patternType="solid">
                  <bgColor rgb="FFC00000"/>
                </patternFill>
              </fill>
            </x14:dxf>
          </x14:cfRule>
          <x14:cfRule type="containsText" priority="4313" operator="containsText" id="{B2226280-21B6-4F6E-850D-18DC5F0D35BF}">
            <xm:f>NOT(ISERROR(SEARCH('Listados Datos'!$T$4,AW492)))</xm:f>
            <xm:f>'Listados Datos'!$T$4</xm:f>
            <x14:dxf>
              <font>
                <b/>
                <i val="0"/>
                <color theme="0"/>
              </font>
              <fill>
                <patternFill>
                  <bgColor rgb="FFE26B0A"/>
                </patternFill>
              </fill>
            </x14:dxf>
          </x14:cfRule>
          <x14:cfRule type="containsText" priority="4314" operator="containsText" id="{2C65417C-2829-4D59-9B40-3C9533F1CE6C}">
            <xm:f>NOT(ISERROR(SEARCH('Listados Datos'!$T$5,AW492)))</xm:f>
            <xm:f>'Listados Datos'!$T$5</xm:f>
            <x14:dxf>
              <font>
                <b/>
                <i val="0"/>
                <color auto="1"/>
              </font>
              <fill>
                <patternFill>
                  <bgColor rgb="FFFFFF00"/>
                </patternFill>
              </fill>
            </x14:dxf>
          </x14:cfRule>
          <x14:cfRule type="containsText" priority="4315" operator="containsText" id="{6196508C-3712-4D88-8B47-0364D7BD9CB9}">
            <xm:f>NOT(ISERROR(SEARCH('Listados Datos'!$T$6,AW492)))</xm:f>
            <xm:f>'Listados Datos'!$T$6</xm:f>
            <x14:dxf>
              <font>
                <b/>
                <i val="0"/>
              </font>
              <fill>
                <patternFill>
                  <bgColor rgb="FF92D050"/>
                </patternFill>
              </fill>
            </x14:dxf>
          </x14:cfRule>
          <xm:sqref>AW492</xm:sqref>
        </x14:conditionalFormatting>
        <x14:conditionalFormatting xmlns:xm="http://schemas.microsoft.com/office/excel/2006/main">
          <x14:cfRule type="containsText" priority="4302" operator="containsText" id="{D0B594C7-1B33-40F2-A7CF-6CF15E0D8636}">
            <xm:f>NOT(ISERROR(SEARCH('Listados Datos'!$P$3,AU492)))</xm:f>
            <xm:f>'Listados Datos'!$P$3</xm:f>
            <x14:dxf>
              <fill>
                <patternFill>
                  <bgColor rgb="FF99CC00"/>
                </patternFill>
              </fill>
            </x14:dxf>
          </x14:cfRule>
          <x14:cfRule type="containsText" priority="4303" operator="containsText" id="{A2D29A7F-3C4E-4AE0-BBBB-075F86CCD950}">
            <xm:f>NOT(ISERROR(SEARCH('Listados Datos'!$P$4,AU492)))</xm:f>
            <xm:f>'Listados Datos'!$P$4</xm:f>
            <x14:dxf>
              <fill>
                <patternFill>
                  <bgColor rgb="FF33CC33"/>
                </patternFill>
              </fill>
            </x14:dxf>
          </x14:cfRule>
          <x14:cfRule type="containsText" priority="4304" operator="containsText" id="{BE3D77A8-A7E1-4783-B809-0F27ADCECAC3}">
            <xm:f>NOT(ISERROR(SEARCH('Listados Datos'!$P$5,AU492)))</xm:f>
            <xm:f>'Listados Datos'!$P$5</xm:f>
            <x14:dxf>
              <fill>
                <patternFill>
                  <bgColor rgb="FFFFFF00"/>
                </patternFill>
              </fill>
            </x14:dxf>
          </x14:cfRule>
          <x14:cfRule type="containsText" priority="4305" operator="containsText" id="{D09F94C6-D136-40D0-9EEF-2C3950C4ACF9}">
            <xm:f>NOT(ISERROR(SEARCH('Listados Datos'!$P$6,AU492)))</xm:f>
            <xm:f>'Listados Datos'!$P$6</xm:f>
            <x14:dxf>
              <fill>
                <patternFill>
                  <bgColor rgb="FFFFC000"/>
                </patternFill>
              </fill>
            </x14:dxf>
          </x14:cfRule>
          <x14:cfRule type="containsText" priority="4306" operator="containsText" id="{ACB43DA3-F54E-4C84-8B67-B5AC36C74845}">
            <xm:f>NOT(ISERROR(SEARCH('Listados Datos'!$P$7,AU492)))</xm:f>
            <xm:f>'Listados Datos'!$P$7</xm:f>
            <x14:dxf>
              <fill>
                <patternFill>
                  <bgColor rgb="FFFF0000"/>
                </patternFill>
              </fill>
            </x14:dxf>
          </x14:cfRule>
          <xm:sqref>AU492</xm:sqref>
        </x14:conditionalFormatting>
        <x14:conditionalFormatting xmlns:xm="http://schemas.microsoft.com/office/excel/2006/main">
          <x14:cfRule type="containsText" priority="4420" operator="containsText" id="{020A1B2D-7137-4011-B96F-DA309795900B}">
            <xm:f>NOT(ISERROR(SEARCH('Listados Datos'!$T$3,AE490)))</xm:f>
            <xm:f>'Listados Datos'!$T$3</xm:f>
            <x14:dxf>
              <fill>
                <patternFill patternType="solid">
                  <bgColor rgb="FFC00000"/>
                </patternFill>
              </fill>
            </x14:dxf>
          </x14:cfRule>
          <x14:cfRule type="containsText" priority="4421" operator="containsText" id="{A5919A7F-E23D-40EE-B075-87AA7461F858}">
            <xm:f>NOT(ISERROR(SEARCH('Listados Datos'!$T$4,AE490)))</xm:f>
            <xm:f>'Listados Datos'!$T$4</xm:f>
            <x14:dxf>
              <font>
                <b/>
                <i val="0"/>
                <color theme="0"/>
              </font>
              <fill>
                <patternFill>
                  <bgColor rgb="FFE26B0A"/>
                </patternFill>
              </fill>
            </x14:dxf>
          </x14:cfRule>
          <x14:cfRule type="containsText" priority="4422" operator="containsText" id="{363AA025-A04D-4AB7-B271-14F4FF4566AA}">
            <xm:f>NOT(ISERROR(SEARCH('Listados Datos'!$T$5,AE490)))</xm:f>
            <xm:f>'Listados Datos'!$T$5</xm:f>
            <x14:dxf>
              <font>
                <b/>
                <i val="0"/>
                <color auto="1"/>
              </font>
              <fill>
                <patternFill>
                  <bgColor rgb="FFFFFF00"/>
                </patternFill>
              </fill>
            </x14:dxf>
          </x14:cfRule>
          <x14:cfRule type="containsText" priority="4423" operator="containsText" id="{65649631-1844-4ACF-BD45-A7F7C3E7E466}">
            <xm:f>NOT(ISERROR(SEARCH('Listados Datos'!$T$6,AE490)))</xm:f>
            <xm:f>'Listados Datos'!$T$6</xm:f>
            <x14:dxf>
              <font>
                <b/>
                <i val="0"/>
              </font>
              <fill>
                <patternFill>
                  <bgColor rgb="FF92D050"/>
                </patternFill>
              </fill>
            </x14:dxf>
          </x14:cfRule>
          <xm:sqref>AE490:AF491 AE495:AF495</xm:sqref>
        </x14:conditionalFormatting>
        <x14:conditionalFormatting xmlns:xm="http://schemas.microsoft.com/office/excel/2006/main">
          <x14:cfRule type="containsText" priority="4416" operator="containsText" id="{E13D656A-022C-485D-84ED-B74F98A0ED6A}">
            <xm:f>NOT(ISERROR(SEARCH('Listados Datos'!$T$3,AA490)))</xm:f>
            <xm:f>'Listados Datos'!$T$3</xm:f>
            <x14:dxf>
              <fill>
                <patternFill patternType="solid">
                  <bgColor rgb="FFC00000"/>
                </patternFill>
              </fill>
            </x14:dxf>
          </x14:cfRule>
          <x14:cfRule type="containsText" priority="4417" operator="containsText" id="{6E33072C-6412-46C7-AE9B-813E777BE2EA}">
            <xm:f>NOT(ISERROR(SEARCH('Listados Datos'!$T$4,AA490)))</xm:f>
            <xm:f>'Listados Datos'!$T$4</xm:f>
            <x14:dxf>
              <font>
                <b/>
                <i val="0"/>
                <color theme="0"/>
              </font>
              <fill>
                <patternFill>
                  <bgColor rgb="FFE26B0A"/>
                </patternFill>
              </fill>
            </x14:dxf>
          </x14:cfRule>
          <x14:cfRule type="containsText" priority="4418" operator="containsText" id="{616A2F1F-A9AA-4E06-B470-D5EAC4E86A84}">
            <xm:f>NOT(ISERROR(SEARCH('Listados Datos'!$T$5,AA490)))</xm:f>
            <xm:f>'Listados Datos'!$T$5</xm:f>
            <x14:dxf>
              <font>
                <b/>
                <i val="0"/>
                <color auto="1"/>
              </font>
              <fill>
                <patternFill>
                  <bgColor rgb="FFFFFF00"/>
                </patternFill>
              </fill>
            </x14:dxf>
          </x14:cfRule>
          <x14:cfRule type="containsText" priority="4419" operator="containsText" id="{62F5BE55-4C5B-4D50-AE92-C127AB6C59F5}">
            <xm:f>NOT(ISERROR(SEARCH('Listados Datos'!$T$6,AA490)))</xm:f>
            <xm:f>'Listados Datos'!$T$6</xm:f>
            <x14:dxf>
              <font>
                <b/>
                <i val="0"/>
              </font>
              <fill>
                <patternFill>
                  <bgColor rgb="FF92D050"/>
                </patternFill>
              </fill>
            </x14:dxf>
          </x14:cfRule>
          <xm:sqref>AA490:AA491</xm:sqref>
        </x14:conditionalFormatting>
        <x14:conditionalFormatting xmlns:xm="http://schemas.microsoft.com/office/excel/2006/main">
          <x14:cfRule type="containsText" priority="4406" operator="containsText" id="{703CFD03-2BC6-4B8D-B308-3153D9341304}">
            <xm:f>NOT(ISERROR(SEARCH('Listados Datos'!$P$3,Y490)))</xm:f>
            <xm:f>'Listados Datos'!$P$3</xm:f>
            <x14:dxf>
              <fill>
                <patternFill>
                  <bgColor rgb="FF99CC00"/>
                </patternFill>
              </fill>
            </x14:dxf>
          </x14:cfRule>
          <x14:cfRule type="containsText" priority="4407" operator="containsText" id="{A7778D9C-3A63-47EC-8C50-F298DB4EC852}">
            <xm:f>NOT(ISERROR(SEARCH('Listados Datos'!$P$4,Y490)))</xm:f>
            <xm:f>'Listados Datos'!$P$4</xm:f>
            <x14:dxf>
              <fill>
                <patternFill>
                  <bgColor rgb="FF33CC33"/>
                </patternFill>
              </fill>
            </x14:dxf>
          </x14:cfRule>
          <x14:cfRule type="containsText" priority="4408" operator="containsText" id="{255A7CC2-6F25-4945-85F1-B37321B8E2A7}">
            <xm:f>NOT(ISERROR(SEARCH('Listados Datos'!$P$5,Y490)))</xm:f>
            <xm:f>'Listados Datos'!$P$5</xm:f>
            <x14:dxf>
              <fill>
                <patternFill>
                  <bgColor rgb="FFFFFF00"/>
                </patternFill>
              </fill>
            </x14:dxf>
          </x14:cfRule>
          <x14:cfRule type="containsText" priority="4409" operator="containsText" id="{8B516149-35DC-4FAD-A14A-3AB4AAAAEE6B}">
            <xm:f>NOT(ISERROR(SEARCH('Listados Datos'!$P$6,Y490)))</xm:f>
            <xm:f>'Listados Datos'!$P$6</xm:f>
            <x14:dxf>
              <fill>
                <patternFill>
                  <bgColor rgb="FFFFC000"/>
                </patternFill>
              </fill>
            </x14:dxf>
          </x14:cfRule>
          <x14:cfRule type="containsText" priority="4410" operator="containsText" id="{5FF8C91C-DAB4-4A7E-8BA5-7ACFA47BBC90}">
            <xm:f>NOT(ISERROR(SEARCH('Listados Datos'!$P$7,Y490)))</xm:f>
            <xm:f>'Listados Datos'!$P$7</xm:f>
            <x14:dxf>
              <fill>
                <patternFill>
                  <bgColor rgb="FFFF0000"/>
                </patternFill>
              </fill>
            </x14:dxf>
          </x14:cfRule>
          <xm:sqref>Y490:Y491</xm:sqref>
        </x14:conditionalFormatting>
        <x14:conditionalFormatting xmlns:xm="http://schemas.microsoft.com/office/excel/2006/main">
          <x14:cfRule type="containsText" priority="4382" operator="containsText" id="{87BF7BD8-8DC3-4DE3-9491-2AAFB43285CD}">
            <xm:f>NOT(ISERROR(SEARCH('Listados Datos'!$T$3,AW490)))</xm:f>
            <xm:f>'Listados Datos'!$T$3</xm:f>
            <x14:dxf>
              <fill>
                <patternFill patternType="solid">
                  <bgColor rgb="FFC00000"/>
                </patternFill>
              </fill>
            </x14:dxf>
          </x14:cfRule>
          <x14:cfRule type="containsText" priority="4383" operator="containsText" id="{B56C6D5A-656A-4084-90B1-19A870B8B1A5}">
            <xm:f>NOT(ISERROR(SEARCH('Listados Datos'!$T$4,AW490)))</xm:f>
            <xm:f>'Listados Datos'!$T$4</xm:f>
            <x14:dxf>
              <font>
                <b/>
                <i val="0"/>
                <color theme="0"/>
              </font>
              <fill>
                <patternFill>
                  <bgColor rgb="FFE26B0A"/>
                </patternFill>
              </fill>
            </x14:dxf>
          </x14:cfRule>
          <x14:cfRule type="containsText" priority="4384" operator="containsText" id="{937DEFA1-0E51-486E-B267-206877E4C5C8}">
            <xm:f>NOT(ISERROR(SEARCH('Listados Datos'!$T$5,AW490)))</xm:f>
            <xm:f>'Listados Datos'!$T$5</xm:f>
            <x14:dxf>
              <font>
                <b/>
                <i val="0"/>
                <color auto="1"/>
              </font>
              <fill>
                <patternFill>
                  <bgColor rgb="FFFFFF00"/>
                </patternFill>
              </fill>
            </x14:dxf>
          </x14:cfRule>
          <x14:cfRule type="containsText" priority="4385" operator="containsText" id="{0B2E8DAF-FC5E-4C1B-AF04-74349C7293B0}">
            <xm:f>NOT(ISERROR(SEARCH('Listados Datos'!$T$6,AW490)))</xm:f>
            <xm:f>'Listados Datos'!$T$6</xm:f>
            <x14:dxf>
              <font>
                <b/>
                <i val="0"/>
              </font>
              <fill>
                <patternFill>
                  <bgColor rgb="FF92D050"/>
                </patternFill>
              </fill>
            </x14:dxf>
          </x14:cfRule>
          <xm:sqref>AW490</xm:sqref>
        </x14:conditionalFormatting>
        <x14:conditionalFormatting xmlns:xm="http://schemas.microsoft.com/office/excel/2006/main">
          <x14:cfRule type="containsText" priority="4372" operator="containsText" id="{B335C603-CDD8-4320-8EA1-ED4823D0AE49}">
            <xm:f>NOT(ISERROR(SEARCH('Listados Datos'!$P$3,AU490)))</xm:f>
            <xm:f>'Listados Datos'!$P$3</xm:f>
            <x14:dxf>
              <fill>
                <patternFill>
                  <bgColor rgb="FF99CC00"/>
                </patternFill>
              </fill>
            </x14:dxf>
          </x14:cfRule>
          <x14:cfRule type="containsText" priority="4373" operator="containsText" id="{D35FE637-15FC-4557-B6B1-FCE4A69C4061}">
            <xm:f>NOT(ISERROR(SEARCH('Listados Datos'!$P$4,AU490)))</xm:f>
            <xm:f>'Listados Datos'!$P$4</xm:f>
            <x14:dxf>
              <fill>
                <patternFill>
                  <bgColor rgb="FF33CC33"/>
                </patternFill>
              </fill>
            </x14:dxf>
          </x14:cfRule>
          <x14:cfRule type="containsText" priority="4374" operator="containsText" id="{D4D07029-28CB-4A08-A9C9-7D8290143CD5}">
            <xm:f>NOT(ISERROR(SEARCH('Listados Datos'!$P$5,AU490)))</xm:f>
            <xm:f>'Listados Datos'!$P$5</xm:f>
            <x14:dxf>
              <fill>
                <patternFill>
                  <bgColor rgb="FFFFFF00"/>
                </patternFill>
              </fill>
            </x14:dxf>
          </x14:cfRule>
          <x14:cfRule type="containsText" priority="4375" operator="containsText" id="{E589AF30-20E8-4635-8F31-C31A3F148789}">
            <xm:f>NOT(ISERROR(SEARCH('Listados Datos'!$P$6,AU490)))</xm:f>
            <xm:f>'Listados Datos'!$P$6</xm:f>
            <x14:dxf>
              <fill>
                <patternFill>
                  <bgColor rgb="FFFFC000"/>
                </patternFill>
              </fill>
            </x14:dxf>
          </x14:cfRule>
          <x14:cfRule type="containsText" priority="4376" operator="containsText" id="{66B98B24-0BD5-4F6C-8772-CBF9B44CC0F3}">
            <xm:f>NOT(ISERROR(SEARCH('Listados Datos'!$P$7,AU490)))</xm:f>
            <xm:f>'Listados Datos'!$P$7</xm:f>
            <x14:dxf>
              <fill>
                <patternFill>
                  <bgColor rgb="FFFF0000"/>
                </patternFill>
              </fill>
            </x14:dxf>
          </x14:cfRule>
          <xm:sqref>AU490</xm:sqref>
        </x14:conditionalFormatting>
        <x14:conditionalFormatting xmlns:xm="http://schemas.microsoft.com/office/excel/2006/main">
          <x14:cfRule type="containsText" priority="4368" operator="containsText" id="{7C4494ED-5DA9-496C-92A0-3C1783227736}">
            <xm:f>NOT(ISERROR(SEARCH('Listados Datos'!$T$3,AW491)))</xm:f>
            <xm:f>'Listados Datos'!$T$3</xm:f>
            <x14:dxf>
              <fill>
                <patternFill patternType="solid">
                  <bgColor rgb="FFC00000"/>
                </patternFill>
              </fill>
            </x14:dxf>
          </x14:cfRule>
          <x14:cfRule type="containsText" priority="4369" operator="containsText" id="{93738FEF-E287-42A5-972B-53925E9619B3}">
            <xm:f>NOT(ISERROR(SEARCH('Listados Datos'!$T$4,AW491)))</xm:f>
            <xm:f>'Listados Datos'!$T$4</xm:f>
            <x14:dxf>
              <font>
                <b/>
                <i val="0"/>
                <color theme="0"/>
              </font>
              <fill>
                <patternFill>
                  <bgColor rgb="FFE26B0A"/>
                </patternFill>
              </fill>
            </x14:dxf>
          </x14:cfRule>
          <x14:cfRule type="containsText" priority="4370" operator="containsText" id="{CAD8BAFB-F1F9-4C35-A36B-4A334CE772EA}">
            <xm:f>NOT(ISERROR(SEARCH('Listados Datos'!$T$5,AW491)))</xm:f>
            <xm:f>'Listados Datos'!$T$5</xm:f>
            <x14:dxf>
              <font>
                <b/>
                <i val="0"/>
                <color auto="1"/>
              </font>
              <fill>
                <patternFill>
                  <bgColor rgb="FFFFFF00"/>
                </patternFill>
              </fill>
            </x14:dxf>
          </x14:cfRule>
          <x14:cfRule type="containsText" priority="4371" operator="containsText" id="{7F246E39-CCF7-4546-9338-6DE8A4DFA041}">
            <xm:f>NOT(ISERROR(SEARCH('Listados Datos'!$T$6,AW491)))</xm:f>
            <xm:f>'Listados Datos'!$T$6</xm:f>
            <x14:dxf>
              <font>
                <b/>
                <i val="0"/>
              </font>
              <fill>
                <patternFill>
                  <bgColor rgb="FF92D050"/>
                </patternFill>
              </fill>
            </x14:dxf>
          </x14:cfRule>
          <xm:sqref>AW491</xm:sqref>
        </x14:conditionalFormatting>
        <x14:conditionalFormatting xmlns:xm="http://schemas.microsoft.com/office/excel/2006/main">
          <x14:cfRule type="containsText" priority="4358" operator="containsText" id="{ACCC59C4-0AFA-4D2F-AC64-A57BF692F8C6}">
            <xm:f>NOT(ISERROR(SEARCH('Listados Datos'!$P$3,AU491)))</xm:f>
            <xm:f>'Listados Datos'!$P$3</xm:f>
            <x14:dxf>
              <fill>
                <patternFill>
                  <bgColor rgb="FF99CC00"/>
                </patternFill>
              </fill>
            </x14:dxf>
          </x14:cfRule>
          <x14:cfRule type="containsText" priority="4359" operator="containsText" id="{8D897062-E1BD-4C2C-9BEA-7C6B9E78BD1A}">
            <xm:f>NOT(ISERROR(SEARCH('Listados Datos'!$P$4,AU491)))</xm:f>
            <xm:f>'Listados Datos'!$P$4</xm:f>
            <x14:dxf>
              <fill>
                <patternFill>
                  <bgColor rgb="FF33CC33"/>
                </patternFill>
              </fill>
            </x14:dxf>
          </x14:cfRule>
          <x14:cfRule type="containsText" priority="4360" operator="containsText" id="{DA198962-D6D1-458A-B6DB-19EBDDF05537}">
            <xm:f>NOT(ISERROR(SEARCH('Listados Datos'!$P$5,AU491)))</xm:f>
            <xm:f>'Listados Datos'!$P$5</xm:f>
            <x14:dxf>
              <fill>
                <patternFill>
                  <bgColor rgb="FFFFFF00"/>
                </patternFill>
              </fill>
            </x14:dxf>
          </x14:cfRule>
          <x14:cfRule type="containsText" priority="4361" operator="containsText" id="{375F8B37-CF11-424A-B087-880AC0F5DCB5}">
            <xm:f>NOT(ISERROR(SEARCH('Listados Datos'!$P$6,AU491)))</xm:f>
            <xm:f>'Listados Datos'!$P$6</xm:f>
            <x14:dxf>
              <fill>
                <patternFill>
                  <bgColor rgb="FFFFC000"/>
                </patternFill>
              </fill>
            </x14:dxf>
          </x14:cfRule>
          <x14:cfRule type="containsText" priority="4362" operator="containsText" id="{69506F61-B17C-424D-8FCE-3859AA74EC3B}">
            <xm:f>NOT(ISERROR(SEARCH('Listados Datos'!$P$7,AU491)))</xm:f>
            <xm:f>'Listados Datos'!$P$7</xm:f>
            <x14:dxf>
              <fill>
                <patternFill>
                  <bgColor rgb="FFFF0000"/>
                </patternFill>
              </fill>
            </x14:dxf>
          </x14:cfRule>
          <xm:sqref>AU491</xm:sqref>
        </x14:conditionalFormatting>
        <x14:conditionalFormatting xmlns:xm="http://schemas.microsoft.com/office/excel/2006/main">
          <x14:cfRule type="containsText" priority="4340" operator="containsText" id="{2E40E92F-EA5C-456E-B2EE-053480C7C78A}">
            <xm:f>NOT(ISERROR(SEARCH('Listados Datos'!$T$3,AE492)))</xm:f>
            <xm:f>'Listados Datos'!$T$3</xm:f>
            <x14:dxf>
              <fill>
                <patternFill patternType="solid">
                  <bgColor rgb="FFC00000"/>
                </patternFill>
              </fill>
            </x14:dxf>
          </x14:cfRule>
          <x14:cfRule type="containsText" priority="4341" operator="containsText" id="{7D160144-83A7-44CB-AAF8-62FE3DA0B83B}">
            <xm:f>NOT(ISERROR(SEARCH('Listados Datos'!$T$4,AE492)))</xm:f>
            <xm:f>'Listados Datos'!$T$4</xm:f>
            <x14:dxf>
              <font>
                <b/>
                <i val="0"/>
                <color theme="0"/>
              </font>
              <fill>
                <patternFill>
                  <bgColor rgb="FFE26B0A"/>
                </patternFill>
              </fill>
            </x14:dxf>
          </x14:cfRule>
          <x14:cfRule type="containsText" priority="4342" operator="containsText" id="{E2BF9B9E-0B41-4132-A2F3-AA2424C12F14}">
            <xm:f>NOT(ISERROR(SEARCH('Listados Datos'!$T$5,AE492)))</xm:f>
            <xm:f>'Listados Datos'!$T$5</xm:f>
            <x14:dxf>
              <font>
                <b/>
                <i val="0"/>
                <color auto="1"/>
              </font>
              <fill>
                <patternFill>
                  <bgColor rgb="FFFFFF00"/>
                </patternFill>
              </fill>
            </x14:dxf>
          </x14:cfRule>
          <x14:cfRule type="containsText" priority="4343" operator="containsText" id="{4159C8D0-8734-4939-A082-FFE0A337B59C}">
            <xm:f>NOT(ISERROR(SEARCH('Listados Datos'!$T$6,AE492)))</xm:f>
            <xm:f>'Listados Datos'!$T$6</xm:f>
            <x14:dxf>
              <font>
                <b/>
                <i val="0"/>
              </font>
              <fill>
                <patternFill>
                  <bgColor rgb="FF92D050"/>
                </patternFill>
              </fill>
            </x14:dxf>
          </x14:cfRule>
          <xm:sqref>AE492:AF493</xm:sqref>
        </x14:conditionalFormatting>
        <x14:conditionalFormatting xmlns:xm="http://schemas.microsoft.com/office/excel/2006/main">
          <x14:cfRule type="containsText" priority="4336" operator="containsText" id="{22C9C610-C624-4505-A164-40785CFADFA6}">
            <xm:f>NOT(ISERROR(SEARCH('Listados Datos'!$T$3,AA492)))</xm:f>
            <xm:f>'Listados Datos'!$T$3</xm:f>
            <x14:dxf>
              <fill>
                <patternFill patternType="solid">
                  <bgColor rgb="FFC00000"/>
                </patternFill>
              </fill>
            </x14:dxf>
          </x14:cfRule>
          <x14:cfRule type="containsText" priority="4337" operator="containsText" id="{2D59A447-555F-4BCB-AE4C-6A0867B798F8}">
            <xm:f>NOT(ISERROR(SEARCH('Listados Datos'!$T$4,AA492)))</xm:f>
            <xm:f>'Listados Datos'!$T$4</xm:f>
            <x14:dxf>
              <font>
                <b/>
                <i val="0"/>
                <color theme="0"/>
              </font>
              <fill>
                <patternFill>
                  <bgColor rgb="FFE26B0A"/>
                </patternFill>
              </fill>
            </x14:dxf>
          </x14:cfRule>
          <x14:cfRule type="containsText" priority="4338" operator="containsText" id="{77FE7FE0-3A3F-4045-9B8A-1F7AC74E7786}">
            <xm:f>NOT(ISERROR(SEARCH('Listados Datos'!$T$5,AA492)))</xm:f>
            <xm:f>'Listados Datos'!$T$5</xm:f>
            <x14:dxf>
              <font>
                <b/>
                <i val="0"/>
                <color auto="1"/>
              </font>
              <fill>
                <patternFill>
                  <bgColor rgb="FFFFFF00"/>
                </patternFill>
              </fill>
            </x14:dxf>
          </x14:cfRule>
          <x14:cfRule type="containsText" priority="4339" operator="containsText" id="{30CEDE8D-C452-4E1B-9FED-CC2025FD1BB8}">
            <xm:f>NOT(ISERROR(SEARCH('Listados Datos'!$T$6,AA492)))</xm:f>
            <xm:f>'Listados Datos'!$T$6</xm:f>
            <x14:dxf>
              <font>
                <b/>
                <i val="0"/>
              </font>
              <fill>
                <patternFill>
                  <bgColor rgb="FF92D050"/>
                </patternFill>
              </fill>
            </x14:dxf>
          </x14:cfRule>
          <xm:sqref>AA492:AA493</xm:sqref>
        </x14:conditionalFormatting>
        <x14:conditionalFormatting xmlns:xm="http://schemas.microsoft.com/office/excel/2006/main">
          <x14:cfRule type="containsText" priority="4326" operator="containsText" id="{BBFDAEC0-1D15-4EF5-BEB5-C1AC604493F2}">
            <xm:f>NOT(ISERROR(SEARCH('Listados Datos'!$P$3,Y492)))</xm:f>
            <xm:f>'Listados Datos'!$P$3</xm:f>
            <x14:dxf>
              <fill>
                <patternFill>
                  <bgColor rgb="FF99CC00"/>
                </patternFill>
              </fill>
            </x14:dxf>
          </x14:cfRule>
          <x14:cfRule type="containsText" priority="4327" operator="containsText" id="{FC82FA4C-12E3-498E-A15C-D09558102619}">
            <xm:f>NOT(ISERROR(SEARCH('Listados Datos'!$P$4,Y492)))</xm:f>
            <xm:f>'Listados Datos'!$P$4</xm:f>
            <x14:dxf>
              <fill>
                <patternFill>
                  <bgColor rgb="FF33CC33"/>
                </patternFill>
              </fill>
            </x14:dxf>
          </x14:cfRule>
          <x14:cfRule type="containsText" priority="4328" operator="containsText" id="{CA2F05CF-4214-47DC-8D49-D13E78BBD7CF}">
            <xm:f>NOT(ISERROR(SEARCH('Listados Datos'!$P$5,Y492)))</xm:f>
            <xm:f>'Listados Datos'!$P$5</xm:f>
            <x14:dxf>
              <fill>
                <patternFill>
                  <bgColor rgb="FFFFFF00"/>
                </patternFill>
              </fill>
            </x14:dxf>
          </x14:cfRule>
          <x14:cfRule type="containsText" priority="4329" operator="containsText" id="{72BE5774-3D79-418F-BFD3-2710CAE924B8}">
            <xm:f>NOT(ISERROR(SEARCH('Listados Datos'!$P$6,Y492)))</xm:f>
            <xm:f>'Listados Datos'!$P$6</xm:f>
            <x14:dxf>
              <fill>
                <patternFill>
                  <bgColor rgb="FFFFC000"/>
                </patternFill>
              </fill>
            </x14:dxf>
          </x14:cfRule>
          <x14:cfRule type="containsText" priority="4330" operator="containsText" id="{BC74AD23-A954-4594-B054-C78C02B85CA9}">
            <xm:f>NOT(ISERROR(SEARCH('Listados Datos'!$P$7,Y492)))</xm:f>
            <xm:f>'Listados Datos'!$P$7</xm:f>
            <x14:dxf>
              <fill>
                <patternFill>
                  <bgColor rgb="FFFF0000"/>
                </patternFill>
              </fill>
            </x14:dxf>
          </x14:cfRule>
          <xm:sqref>Y492:Y493</xm:sqref>
        </x14:conditionalFormatting>
        <x14:conditionalFormatting xmlns:xm="http://schemas.microsoft.com/office/excel/2006/main">
          <x14:cfRule type="containsText" priority="4298" operator="containsText" id="{39F4FEC9-9E45-463D-804E-80CBFF8F7BC5}">
            <xm:f>NOT(ISERROR(SEARCH('Listados Datos'!$T$3,AW493)))</xm:f>
            <xm:f>'Listados Datos'!$T$3</xm:f>
            <x14:dxf>
              <fill>
                <patternFill patternType="solid">
                  <bgColor rgb="FFC00000"/>
                </patternFill>
              </fill>
            </x14:dxf>
          </x14:cfRule>
          <x14:cfRule type="containsText" priority="4299" operator="containsText" id="{9C71A5ED-BC4F-414F-AAC3-19F0B554D3F9}">
            <xm:f>NOT(ISERROR(SEARCH('Listados Datos'!$T$4,AW493)))</xm:f>
            <xm:f>'Listados Datos'!$T$4</xm:f>
            <x14:dxf>
              <font>
                <b/>
                <i val="0"/>
                <color theme="0"/>
              </font>
              <fill>
                <patternFill>
                  <bgColor rgb="FFE26B0A"/>
                </patternFill>
              </fill>
            </x14:dxf>
          </x14:cfRule>
          <x14:cfRule type="containsText" priority="4300" operator="containsText" id="{4FE8ECAD-8C0D-4626-B2FE-7EEC89BE39FF}">
            <xm:f>NOT(ISERROR(SEARCH('Listados Datos'!$T$5,AW493)))</xm:f>
            <xm:f>'Listados Datos'!$T$5</xm:f>
            <x14:dxf>
              <font>
                <b/>
                <i val="0"/>
                <color auto="1"/>
              </font>
              <fill>
                <patternFill>
                  <bgColor rgb="FFFFFF00"/>
                </patternFill>
              </fill>
            </x14:dxf>
          </x14:cfRule>
          <x14:cfRule type="containsText" priority="4301" operator="containsText" id="{7AD2D3C6-CD64-478B-92FA-AE5BFE9FAA74}">
            <xm:f>NOT(ISERROR(SEARCH('Listados Datos'!$T$6,AW493)))</xm:f>
            <xm:f>'Listados Datos'!$T$6</xm:f>
            <x14:dxf>
              <font>
                <b/>
                <i val="0"/>
              </font>
              <fill>
                <patternFill>
                  <bgColor rgb="FF92D050"/>
                </patternFill>
              </fill>
            </x14:dxf>
          </x14:cfRule>
          <xm:sqref>AW493</xm:sqref>
        </x14:conditionalFormatting>
        <x14:conditionalFormatting xmlns:xm="http://schemas.microsoft.com/office/excel/2006/main">
          <x14:cfRule type="containsText" priority="4246" operator="containsText" id="{6C504626-22CD-46C4-BF37-23945D92FA11}">
            <xm:f>NOT(ISERROR(SEARCH('Listados Datos'!$P$3,AU494)))</xm:f>
            <xm:f>'Listados Datos'!$P$3</xm:f>
            <x14:dxf>
              <fill>
                <patternFill>
                  <bgColor rgb="FF99CC00"/>
                </patternFill>
              </fill>
            </x14:dxf>
          </x14:cfRule>
          <x14:cfRule type="containsText" priority="4247" operator="containsText" id="{422212D4-AC12-41FF-BC7C-15674F7BB161}">
            <xm:f>NOT(ISERROR(SEARCH('Listados Datos'!$P$4,AU494)))</xm:f>
            <xm:f>'Listados Datos'!$P$4</xm:f>
            <x14:dxf>
              <fill>
                <patternFill>
                  <bgColor rgb="FF33CC33"/>
                </patternFill>
              </fill>
            </x14:dxf>
          </x14:cfRule>
          <x14:cfRule type="containsText" priority="4248" operator="containsText" id="{DEC76320-9155-4F5A-8D23-955C03B7A161}">
            <xm:f>NOT(ISERROR(SEARCH('Listados Datos'!$P$5,AU494)))</xm:f>
            <xm:f>'Listados Datos'!$P$5</xm:f>
            <x14:dxf>
              <fill>
                <patternFill>
                  <bgColor rgb="FFFFFF00"/>
                </patternFill>
              </fill>
            </x14:dxf>
          </x14:cfRule>
          <x14:cfRule type="containsText" priority="4249" operator="containsText" id="{AFC8445C-7B8C-4A89-BE88-7F444CFD50B4}">
            <xm:f>NOT(ISERROR(SEARCH('Listados Datos'!$P$6,AU494)))</xm:f>
            <xm:f>'Listados Datos'!$P$6</xm:f>
            <x14:dxf>
              <fill>
                <patternFill>
                  <bgColor rgb="FFFFC000"/>
                </patternFill>
              </fill>
            </x14:dxf>
          </x14:cfRule>
          <x14:cfRule type="containsText" priority="4250" operator="containsText" id="{0FA733FA-256C-4D50-82EF-CE09F95553D7}">
            <xm:f>NOT(ISERROR(SEARCH('Listados Datos'!$P$7,AU494)))</xm:f>
            <xm:f>'Listados Datos'!$P$7</xm:f>
            <x14:dxf>
              <fill>
                <patternFill>
                  <bgColor rgb="FFFF0000"/>
                </patternFill>
              </fill>
            </x14:dxf>
          </x14:cfRule>
          <xm:sqref>AU494</xm:sqref>
        </x14:conditionalFormatting>
        <x14:conditionalFormatting xmlns:xm="http://schemas.microsoft.com/office/excel/2006/main">
          <x14:cfRule type="containsText" priority="4284" operator="containsText" id="{73389EC8-2F08-478D-8108-B3467EF7ECA5}">
            <xm:f>NOT(ISERROR(SEARCH('Listados Datos'!$T$3,AE494)))</xm:f>
            <xm:f>'Listados Datos'!$T$3</xm:f>
            <x14:dxf>
              <fill>
                <patternFill patternType="solid">
                  <bgColor rgb="FFC00000"/>
                </patternFill>
              </fill>
            </x14:dxf>
          </x14:cfRule>
          <x14:cfRule type="containsText" priority="4285" operator="containsText" id="{8E0DAA40-D9D7-4B88-8C2A-FA29B0C9B319}">
            <xm:f>NOT(ISERROR(SEARCH('Listados Datos'!$T$4,AE494)))</xm:f>
            <xm:f>'Listados Datos'!$T$4</xm:f>
            <x14:dxf>
              <font>
                <b/>
                <i val="0"/>
                <color theme="0"/>
              </font>
              <fill>
                <patternFill>
                  <bgColor rgb="FFE26B0A"/>
                </patternFill>
              </fill>
            </x14:dxf>
          </x14:cfRule>
          <x14:cfRule type="containsText" priority="4286" operator="containsText" id="{476841E2-4A35-42B6-868B-99C4D873FB6D}">
            <xm:f>NOT(ISERROR(SEARCH('Listados Datos'!$T$5,AE494)))</xm:f>
            <xm:f>'Listados Datos'!$T$5</xm:f>
            <x14:dxf>
              <font>
                <b/>
                <i val="0"/>
                <color auto="1"/>
              </font>
              <fill>
                <patternFill>
                  <bgColor rgb="FFFFFF00"/>
                </patternFill>
              </fill>
            </x14:dxf>
          </x14:cfRule>
          <x14:cfRule type="containsText" priority="4287" operator="containsText" id="{5D11ACBA-EF2E-4D23-9A24-180372D9763D}">
            <xm:f>NOT(ISERROR(SEARCH('Listados Datos'!$T$6,AE494)))</xm:f>
            <xm:f>'Listados Datos'!$T$6</xm:f>
            <x14:dxf>
              <font>
                <b/>
                <i val="0"/>
              </font>
              <fill>
                <patternFill>
                  <bgColor rgb="FF92D050"/>
                </patternFill>
              </fill>
            </x14:dxf>
          </x14:cfRule>
          <xm:sqref>AE494:AF494</xm:sqref>
        </x14:conditionalFormatting>
        <x14:conditionalFormatting xmlns:xm="http://schemas.microsoft.com/office/excel/2006/main">
          <x14:cfRule type="containsText" priority="4280" operator="containsText" id="{A3F4DCF4-AEBC-4CCA-BF86-B9B4D837D64E}">
            <xm:f>NOT(ISERROR(SEARCH('Listados Datos'!$T$3,AA494)))</xm:f>
            <xm:f>'Listados Datos'!$T$3</xm:f>
            <x14:dxf>
              <fill>
                <patternFill patternType="solid">
                  <bgColor rgb="FFC00000"/>
                </patternFill>
              </fill>
            </x14:dxf>
          </x14:cfRule>
          <x14:cfRule type="containsText" priority="4281" operator="containsText" id="{E8C638D8-C586-4B14-90EE-2BB94F9B8F1A}">
            <xm:f>NOT(ISERROR(SEARCH('Listados Datos'!$T$4,AA494)))</xm:f>
            <xm:f>'Listados Datos'!$T$4</xm:f>
            <x14:dxf>
              <font>
                <b/>
                <i val="0"/>
                <color theme="0"/>
              </font>
              <fill>
                <patternFill>
                  <bgColor rgb="FFE26B0A"/>
                </patternFill>
              </fill>
            </x14:dxf>
          </x14:cfRule>
          <x14:cfRule type="containsText" priority="4282" operator="containsText" id="{7A43B3B1-08E5-4AD6-9ABC-2E7B99BE903A}">
            <xm:f>NOT(ISERROR(SEARCH('Listados Datos'!$T$5,AA494)))</xm:f>
            <xm:f>'Listados Datos'!$T$5</xm:f>
            <x14:dxf>
              <font>
                <b/>
                <i val="0"/>
                <color auto="1"/>
              </font>
              <fill>
                <patternFill>
                  <bgColor rgb="FFFFFF00"/>
                </patternFill>
              </fill>
            </x14:dxf>
          </x14:cfRule>
          <x14:cfRule type="containsText" priority="4283" operator="containsText" id="{F66B7388-0E35-45BF-A95C-40284F4FED03}">
            <xm:f>NOT(ISERROR(SEARCH('Listados Datos'!$T$6,AA494)))</xm:f>
            <xm:f>'Listados Datos'!$T$6</xm:f>
            <x14:dxf>
              <font>
                <b/>
                <i val="0"/>
              </font>
              <fill>
                <patternFill>
                  <bgColor rgb="FF92D050"/>
                </patternFill>
              </fill>
            </x14:dxf>
          </x14:cfRule>
          <xm:sqref>AA494</xm:sqref>
        </x14:conditionalFormatting>
        <x14:conditionalFormatting xmlns:xm="http://schemas.microsoft.com/office/excel/2006/main">
          <x14:cfRule type="containsText" priority="4270" operator="containsText" id="{24F18C8E-159A-4454-9928-7C589AC35B11}">
            <xm:f>NOT(ISERROR(SEARCH('Listados Datos'!$P$3,Y494)))</xm:f>
            <xm:f>'Listados Datos'!$P$3</xm:f>
            <x14:dxf>
              <fill>
                <patternFill>
                  <bgColor rgb="FF99CC00"/>
                </patternFill>
              </fill>
            </x14:dxf>
          </x14:cfRule>
          <x14:cfRule type="containsText" priority="4271" operator="containsText" id="{B957DE88-ED0A-482C-A97F-9632D5DD08B8}">
            <xm:f>NOT(ISERROR(SEARCH('Listados Datos'!$P$4,Y494)))</xm:f>
            <xm:f>'Listados Datos'!$P$4</xm:f>
            <x14:dxf>
              <fill>
                <patternFill>
                  <bgColor rgb="FF33CC33"/>
                </patternFill>
              </fill>
            </x14:dxf>
          </x14:cfRule>
          <x14:cfRule type="containsText" priority="4272" operator="containsText" id="{6CBD3364-95D5-4CF7-821C-1B14C85E33A4}">
            <xm:f>NOT(ISERROR(SEARCH('Listados Datos'!$P$5,Y494)))</xm:f>
            <xm:f>'Listados Datos'!$P$5</xm:f>
            <x14:dxf>
              <fill>
                <patternFill>
                  <bgColor rgb="FFFFFF00"/>
                </patternFill>
              </fill>
            </x14:dxf>
          </x14:cfRule>
          <x14:cfRule type="containsText" priority="4273" operator="containsText" id="{E0CB285D-6896-4C82-9573-C789263F513C}">
            <xm:f>NOT(ISERROR(SEARCH('Listados Datos'!$P$6,Y494)))</xm:f>
            <xm:f>'Listados Datos'!$P$6</xm:f>
            <x14:dxf>
              <fill>
                <patternFill>
                  <bgColor rgb="FFFFC000"/>
                </patternFill>
              </fill>
            </x14:dxf>
          </x14:cfRule>
          <x14:cfRule type="containsText" priority="4274" operator="containsText" id="{67E50866-581F-46D0-8B03-6B4E27C41938}">
            <xm:f>NOT(ISERROR(SEARCH('Listados Datos'!$P$7,Y494)))</xm:f>
            <xm:f>'Listados Datos'!$P$7</xm:f>
            <x14:dxf>
              <fill>
                <patternFill>
                  <bgColor rgb="FFFF0000"/>
                </patternFill>
              </fill>
            </x14:dxf>
          </x14:cfRule>
          <xm:sqref>Y494</xm:sqref>
        </x14:conditionalFormatting>
        <x14:conditionalFormatting xmlns:xm="http://schemas.microsoft.com/office/excel/2006/main">
          <x14:cfRule type="containsText" priority="4256" operator="containsText" id="{55E1A1FF-FF58-463B-AFFD-68A125FE3501}">
            <xm:f>NOT(ISERROR(SEARCH('Listados Datos'!$T$3,AW494)))</xm:f>
            <xm:f>'Listados Datos'!$T$3</xm:f>
            <x14:dxf>
              <fill>
                <patternFill patternType="solid">
                  <bgColor rgb="FFC00000"/>
                </patternFill>
              </fill>
            </x14:dxf>
          </x14:cfRule>
          <x14:cfRule type="containsText" priority="4257" operator="containsText" id="{C7C45555-383F-41B5-8F9F-58A082398645}">
            <xm:f>NOT(ISERROR(SEARCH('Listados Datos'!$T$4,AW494)))</xm:f>
            <xm:f>'Listados Datos'!$T$4</xm:f>
            <x14:dxf>
              <font>
                <b/>
                <i val="0"/>
                <color theme="0"/>
              </font>
              <fill>
                <patternFill>
                  <bgColor rgb="FFE26B0A"/>
                </patternFill>
              </fill>
            </x14:dxf>
          </x14:cfRule>
          <x14:cfRule type="containsText" priority="4258" operator="containsText" id="{0E272D27-88D0-436E-A1E0-5FCF19286642}">
            <xm:f>NOT(ISERROR(SEARCH('Listados Datos'!$T$5,AW494)))</xm:f>
            <xm:f>'Listados Datos'!$T$5</xm:f>
            <x14:dxf>
              <font>
                <b/>
                <i val="0"/>
                <color auto="1"/>
              </font>
              <fill>
                <patternFill>
                  <bgColor rgb="FFFFFF00"/>
                </patternFill>
              </fill>
            </x14:dxf>
          </x14:cfRule>
          <x14:cfRule type="containsText" priority="4259" operator="containsText" id="{D2109C79-4997-4AF8-BEB8-7E06EADFE5F8}">
            <xm:f>NOT(ISERROR(SEARCH('Listados Datos'!$T$6,AW494)))</xm:f>
            <xm:f>'Listados Datos'!$T$6</xm:f>
            <x14:dxf>
              <font>
                <b/>
                <i val="0"/>
              </font>
              <fill>
                <patternFill>
                  <bgColor rgb="FF92D050"/>
                </patternFill>
              </fill>
            </x14:dxf>
          </x14:cfRule>
          <xm:sqref>AW494</xm:sqref>
        </x14:conditionalFormatting>
        <x14:conditionalFormatting xmlns:xm="http://schemas.microsoft.com/office/excel/2006/main">
          <x14:cfRule type="containsText" priority="4110" operator="containsText" id="{53A1FD79-0334-49B0-A580-A011FDA16426}">
            <xm:f>NOT(ISERROR(SEARCH('Listados Datos'!$P$3,AU499)))</xm:f>
            <xm:f>'Listados Datos'!$P$3</xm:f>
            <x14:dxf>
              <fill>
                <patternFill>
                  <bgColor rgb="FF99CC00"/>
                </patternFill>
              </fill>
            </x14:dxf>
          </x14:cfRule>
          <x14:cfRule type="containsText" priority="4111" operator="containsText" id="{A3453128-10A4-4999-B00B-CCB000B4CABE}">
            <xm:f>NOT(ISERROR(SEARCH('Listados Datos'!$P$4,AU499)))</xm:f>
            <xm:f>'Listados Datos'!$P$4</xm:f>
            <x14:dxf>
              <fill>
                <patternFill>
                  <bgColor rgb="FF33CC33"/>
                </patternFill>
              </fill>
            </x14:dxf>
          </x14:cfRule>
          <x14:cfRule type="containsText" priority="4112" operator="containsText" id="{4813E942-E29A-4383-B8BA-9907D98011FC}">
            <xm:f>NOT(ISERROR(SEARCH('Listados Datos'!$P$5,AU499)))</xm:f>
            <xm:f>'Listados Datos'!$P$5</xm:f>
            <x14:dxf>
              <fill>
                <patternFill>
                  <bgColor rgb="FFFFFF00"/>
                </patternFill>
              </fill>
            </x14:dxf>
          </x14:cfRule>
          <x14:cfRule type="containsText" priority="4113" operator="containsText" id="{63CB666E-A068-4910-86B3-D99B1F18178B}">
            <xm:f>NOT(ISERROR(SEARCH('Listados Datos'!$P$6,AU499)))</xm:f>
            <xm:f>'Listados Datos'!$P$6</xm:f>
            <x14:dxf>
              <fill>
                <patternFill>
                  <bgColor rgb="FFFFC000"/>
                </patternFill>
              </fill>
            </x14:dxf>
          </x14:cfRule>
          <x14:cfRule type="containsText" priority="4114" operator="containsText" id="{FBAA2477-D475-4ACA-A16C-7229415F2A77}">
            <xm:f>NOT(ISERROR(SEARCH('Listados Datos'!$P$7,AU499)))</xm:f>
            <xm:f>'Listados Datos'!$P$7</xm:f>
            <x14:dxf>
              <fill>
                <patternFill>
                  <bgColor rgb="FFFF0000"/>
                </patternFill>
              </fill>
            </x14:dxf>
          </x14:cfRule>
          <xm:sqref>AU499</xm:sqref>
        </x14:conditionalFormatting>
        <x14:conditionalFormatting xmlns:xm="http://schemas.microsoft.com/office/excel/2006/main">
          <x14:cfRule type="containsText" priority="4176" operator="containsText" id="{FC83495F-54C2-4DA4-9B62-FB3DC12D43B9}">
            <xm:f>NOT(ISERROR(SEARCH('Listados Datos'!$T$3,AW501)))</xm:f>
            <xm:f>'Listados Datos'!$T$3</xm:f>
            <x14:dxf>
              <fill>
                <patternFill patternType="solid">
                  <bgColor rgb="FFC00000"/>
                </patternFill>
              </fill>
            </x14:dxf>
          </x14:cfRule>
          <x14:cfRule type="containsText" priority="4177" operator="containsText" id="{8B5D08F1-41E2-4937-BBA2-7ACDF0850293}">
            <xm:f>NOT(ISERROR(SEARCH('Listados Datos'!$T$4,AW501)))</xm:f>
            <xm:f>'Listados Datos'!$T$4</xm:f>
            <x14:dxf>
              <font>
                <b/>
                <i val="0"/>
                <color theme="0"/>
              </font>
              <fill>
                <patternFill>
                  <bgColor rgb="FFE26B0A"/>
                </patternFill>
              </fill>
            </x14:dxf>
          </x14:cfRule>
          <x14:cfRule type="containsText" priority="4178" operator="containsText" id="{EF253431-6944-4B44-99BD-308D1256B72B}">
            <xm:f>NOT(ISERROR(SEARCH('Listados Datos'!$T$5,AW501)))</xm:f>
            <xm:f>'Listados Datos'!$T$5</xm:f>
            <x14:dxf>
              <font>
                <b/>
                <i val="0"/>
                <color auto="1"/>
              </font>
              <fill>
                <patternFill>
                  <bgColor rgb="FFFFFF00"/>
                </patternFill>
              </fill>
            </x14:dxf>
          </x14:cfRule>
          <x14:cfRule type="containsText" priority="4179" operator="containsText" id="{281AF804-9287-418F-BD09-AF71EFC2C6AC}">
            <xm:f>NOT(ISERROR(SEARCH('Listados Datos'!$T$6,AW501)))</xm:f>
            <xm:f>'Listados Datos'!$T$6</xm:f>
            <x14:dxf>
              <font>
                <b/>
                <i val="0"/>
              </font>
              <fill>
                <patternFill>
                  <bgColor rgb="FF92D050"/>
                </patternFill>
              </fill>
            </x14:dxf>
          </x14:cfRule>
          <xm:sqref>AW501</xm:sqref>
        </x14:conditionalFormatting>
        <x14:conditionalFormatting xmlns:xm="http://schemas.microsoft.com/office/excel/2006/main">
          <x14:cfRule type="containsText" priority="4166" operator="containsText" id="{CDC8F672-7510-4105-871E-2D4E2A45E6E9}">
            <xm:f>NOT(ISERROR(SEARCH('Listados Datos'!$P$3,AU501)))</xm:f>
            <xm:f>'Listados Datos'!$P$3</xm:f>
            <x14:dxf>
              <fill>
                <patternFill>
                  <bgColor rgb="FF99CC00"/>
                </patternFill>
              </fill>
            </x14:dxf>
          </x14:cfRule>
          <x14:cfRule type="containsText" priority="4167" operator="containsText" id="{BF7B3F9E-4A1B-4699-9F79-3CBC7AE19ABE}">
            <xm:f>NOT(ISERROR(SEARCH('Listados Datos'!$P$4,AU501)))</xm:f>
            <xm:f>'Listados Datos'!$P$4</xm:f>
            <x14:dxf>
              <fill>
                <patternFill>
                  <bgColor rgb="FF33CC33"/>
                </patternFill>
              </fill>
            </x14:dxf>
          </x14:cfRule>
          <x14:cfRule type="containsText" priority="4168" operator="containsText" id="{BAB177EA-F1D6-4F4E-8A39-E021E5230674}">
            <xm:f>NOT(ISERROR(SEARCH('Listados Datos'!$P$5,AU501)))</xm:f>
            <xm:f>'Listados Datos'!$P$5</xm:f>
            <x14:dxf>
              <fill>
                <patternFill>
                  <bgColor rgb="FFFFFF00"/>
                </patternFill>
              </fill>
            </x14:dxf>
          </x14:cfRule>
          <x14:cfRule type="containsText" priority="4169" operator="containsText" id="{C37F04B7-6C12-440B-8A7A-7F531DC1CEE6}">
            <xm:f>NOT(ISERROR(SEARCH('Listados Datos'!$P$6,AU501)))</xm:f>
            <xm:f>'Listados Datos'!$P$6</xm:f>
            <x14:dxf>
              <fill>
                <patternFill>
                  <bgColor rgb="FFFFC000"/>
                </patternFill>
              </fill>
            </x14:dxf>
          </x14:cfRule>
          <x14:cfRule type="containsText" priority="4170" operator="containsText" id="{77E6D11C-0FEF-464F-8FB5-151988ABA3DD}">
            <xm:f>NOT(ISERROR(SEARCH('Listados Datos'!$P$7,AU501)))</xm:f>
            <xm:f>'Listados Datos'!$P$7</xm:f>
            <x14:dxf>
              <fill>
                <patternFill>
                  <bgColor rgb="FFFF0000"/>
                </patternFill>
              </fill>
            </x14:dxf>
          </x14:cfRule>
          <xm:sqref>AU501</xm:sqref>
        </x14:conditionalFormatting>
        <x14:conditionalFormatting xmlns:xm="http://schemas.microsoft.com/office/excel/2006/main">
          <x14:cfRule type="containsText" priority="4134" operator="containsText" id="{E45997D8-9414-4C31-BDE7-86A4EEEFE926}">
            <xm:f>NOT(ISERROR(SEARCH('Listados Datos'!$T$3,AW498)))</xm:f>
            <xm:f>'Listados Datos'!$T$3</xm:f>
            <x14:dxf>
              <fill>
                <patternFill patternType="solid">
                  <bgColor rgb="FFC00000"/>
                </patternFill>
              </fill>
            </x14:dxf>
          </x14:cfRule>
          <x14:cfRule type="containsText" priority="4135" operator="containsText" id="{6B01A35F-8977-4E15-B729-2A142FFA1D23}">
            <xm:f>NOT(ISERROR(SEARCH('Listados Datos'!$T$4,AW498)))</xm:f>
            <xm:f>'Listados Datos'!$T$4</xm:f>
            <x14:dxf>
              <font>
                <b/>
                <i val="0"/>
                <color theme="0"/>
              </font>
              <fill>
                <patternFill>
                  <bgColor rgb="FFE26B0A"/>
                </patternFill>
              </fill>
            </x14:dxf>
          </x14:cfRule>
          <x14:cfRule type="containsText" priority="4136" operator="containsText" id="{6F3A64B4-D41D-43C0-9B36-A9A146E6BB61}">
            <xm:f>NOT(ISERROR(SEARCH('Listados Datos'!$T$5,AW498)))</xm:f>
            <xm:f>'Listados Datos'!$T$5</xm:f>
            <x14:dxf>
              <font>
                <b/>
                <i val="0"/>
                <color auto="1"/>
              </font>
              <fill>
                <patternFill>
                  <bgColor rgb="FFFFFF00"/>
                </patternFill>
              </fill>
            </x14:dxf>
          </x14:cfRule>
          <x14:cfRule type="containsText" priority="4137" operator="containsText" id="{079AA663-674C-47C6-A8E5-8A4FAD4ED873}">
            <xm:f>NOT(ISERROR(SEARCH('Listados Datos'!$T$6,AW498)))</xm:f>
            <xm:f>'Listados Datos'!$T$6</xm:f>
            <x14:dxf>
              <font>
                <b/>
                <i val="0"/>
              </font>
              <fill>
                <patternFill>
                  <bgColor rgb="FF92D050"/>
                </patternFill>
              </fill>
            </x14:dxf>
          </x14:cfRule>
          <xm:sqref>AW498</xm:sqref>
        </x14:conditionalFormatting>
        <x14:conditionalFormatting xmlns:xm="http://schemas.microsoft.com/office/excel/2006/main">
          <x14:cfRule type="containsText" priority="4124" operator="containsText" id="{6A742AC0-5AD3-4F92-B4AA-04E448BFC76F}">
            <xm:f>NOT(ISERROR(SEARCH('Listados Datos'!$P$3,AU498)))</xm:f>
            <xm:f>'Listados Datos'!$P$3</xm:f>
            <x14:dxf>
              <fill>
                <patternFill>
                  <bgColor rgb="FF99CC00"/>
                </patternFill>
              </fill>
            </x14:dxf>
          </x14:cfRule>
          <x14:cfRule type="containsText" priority="4125" operator="containsText" id="{064E1615-8C00-4573-857C-6900E4CEE037}">
            <xm:f>NOT(ISERROR(SEARCH('Listados Datos'!$P$4,AU498)))</xm:f>
            <xm:f>'Listados Datos'!$P$4</xm:f>
            <x14:dxf>
              <fill>
                <patternFill>
                  <bgColor rgb="FF33CC33"/>
                </patternFill>
              </fill>
            </x14:dxf>
          </x14:cfRule>
          <x14:cfRule type="containsText" priority="4126" operator="containsText" id="{B662F251-D2FB-4FC4-AA64-54718F201BF0}">
            <xm:f>NOT(ISERROR(SEARCH('Listados Datos'!$P$5,AU498)))</xm:f>
            <xm:f>'Listados Datos'!$P$5</xm:f>
            <x14:dxf>
              <fill>
                <patternFill>
                  <bgColor rgb="FFFFFF00"/>
                </patternFill>
              </fill>
            </x14:dxf>
          </x14:cfRule>
          <x14:cfRule type="containsText" priority="4127" operator="containsText" id="{86EFD3DB-AF05-4202-8628-B01FD9C67115}">
            <xm:f>NOT(ISERROR(SEARCH('Listados Datos'!$P$6,AU498)))</xm:f>
            <xm:f>'Listados Datos'!$P$6</xm:f>
            <x14:dxf>
              <fill>
                <patternFill>
                  <bgColor rgb="FFFFC000"/>
                </patternFill>
              </fill>
            </x14:dxf>
          </x14:cfRule>
          <x14:cfRule type="containsText" priority="4128" operator="containsText" id="{0801AFA9-B8C3-47B4-ABB1-8D024385AD06}">
            <xm:f>NOT(ISERROR(SEARCH('Listados Datos'!$P$7,AU498)))</xm:f>
            <xm:f>'Listados Datos'!$P$7</xm:f>
            <x14:dxf>
              <fill>
                <patternFill>
                  <bgColor rgb="FFFF0000"/>
                </patternFill>
              </fill>
            </x14:dxf>
          </x14:cfRule>
          <xm:sqref>AU498</xm:sqref>
        </x14:conditionalFormatting>
        <x14:conditionalFormatting xmlns:xm="http://schemas.microsoft.com/office/excel/2006/main">
          <x14:cfRule type="containsText" priority="4242" operator="containsText" id="{63DB1983-80DA-4F6A-B17C-46470DBB02CF}">
            <xm:f>NOT(ISERROR(SEARCH('Listados Datos'!$T$3,AE496)))</xm:f>
            <xm:f>'Listados Datos'!$T$3</xm:f>
            <x14:dxf>
              <fill>
                <patternFill patternType="solid">
                  <bgColor rgb="FFC00000"/>
                </patternFill>
              </fill>
            </x14:dxf>
          </x14:cfRule>
          <x14:cfRule type="containsText" priority="4243" operator="containsText" id="{5DB38577-D200-460E-AB23-2D843FD8220B}">
            <xm:f>NOT(ISERROR(SEARCH('Listados Datos'!$T$4,AE496)))</xm:f>
            <xm:f>'Listados Datos'!$T$4</xm:f>
            <x14:dxf>
              <font>
                <b/>
                <i val="0"/>
                <color theme="0"/>
              </font>
              <fill>
                <patternFill>
                  <bgColor rgb="FFE26B0A"/>
                </patternFill>
              </fill>
            </x14:dxf>
          </x14:cfRule>
          <x14:cfRule type="containsText" priority="4244" operator="containsText" id="{855D3776-447E-4EAC-938F-CE0C91AA96B6}">
            <xm:f>NOT(ISERROR(SEARCH('Listados Datos'!$T$5,AE496)))</xm:f>
            <xm:f>'Listados Datos'!$T$5</xm:f>
            <x14:dxf>
              <font>
                <b/>
                <i val="0"/>
                <color auto="1"/>
              </font>
              <fill>
                <patternFill>
                  <bgColor rgb="FFFFFF00"/>
                </patternFill>
              </fill>
            </x14:dxf>
          </x14:cfRule>
          <x14:cfRule type="containsText" priority="4245" operator="containsText" id="{B7CAC284-CECD-4A3F-BA05-456C6305E698}">
            <xm:f>NOT(ISERROR(SEARCH('Listados Datos'!$T$6,AE496)))</xm:f>
            <xm:f>'Listados Datos'!$T$6</xm:f>
            <x14:dxf>
              <font>
                <b/>
                <i val="0"/>
              </font>
              <fill>
                <patternFill>
                  <bgColor rgb="FF92D050"/>
                </patternFill>
              </fill>
            </x14:dxf>
          </x14:cfRule>
          <xm:sqref>AE496:AF497 AE501:AF501</xm:sqref>
        </x14:conditionalFormatting>
        <x14:conditionalFormatting xmlns:xm="http://schemas.microsoft.com/office/excel/2006/main">
          <x14:cfRule type="containsText" priority="4238" operator="containsText" id="{4B157A5D-1FBD-470A-8F2D-5315CD3AAA26}">
            <xm:f>NOT(ISERROR(SEARCH('Listados Datos'!$T$3,AA496)))</xm:f>
            <xm:f>'Listados Datos'!$T$3</xm:f>
            <x14:dxf>
              <fill>
                <patternFill patternType="solid">
                  <bgColor rgb="FFC00000"/>
                </patternFill>
              </fill>
            </x14:dxf>
          </x14:cfRule>
          <x14:cfRule type="containsText" priority="4239" operator="containsText" id="{06C01738-D0CE-4C8F-85E4-F4F1514FA305}">
            <xm:f>NOT(ISERROR(SEARCH('Listados Datos'!$T$4,AA496)))</xm:f>
            <xm:f>'Listados Datos'!$T$4</xm:f>
            <x14:dxf>
              <font>
                <b/>
                <i val="0"/>
                <color theme="0"/>
              </font>
              <fill>
                <patternFill>
                  <bgColor rgb="FFE26B0A"/>
                </patternFill>
              </fill>
            </x14:dxf>
          </x14:cfRule>
          <x14:cfRule type="containsText" priority="4240" operator="containsText" id="{833F6822-C5B1-4A20-94C2-17DDEAD542FC}">
            <xm:f>NOT(ISERROR(SEARCH('Listados Datos'!$T$5,AA496)))</xm:f>
            <xm:f>'Listados Datos'!$T$5</xm:f>
            <x14:dxf>
              <font>
                <b/>
                <i val="0"/>
                <color auto="1"/>
              </font>
              <fill>
                <patternFill>
                  <bgColor rgb="FFFFFF00"/>
                </patternFill>
              </fill>
            </x14:dxf>
          </x14:cfRule>
          <x14:cfRule type="containsText" priority="4241" operator="containsText" id="{59991362-0D8B-4DC7-823A-9E3456E6BA26}">
            <xm:f>NOT(ISERROR(SEARCH('Listados Datos'!$T$6,AA496)))</xm:f>
            <xm:f>'Listados Datos'!$T$6</xm:f>
            <x14:dxf>
              <font>
                <b/>
                <i val="0"/>
              </font>
              <fill>
                <patternFill>
                  <bgColor rgb="FF92D050"/>
                </patternFill>
              </fill>
            </x14:dxf>
          </x14:cfRule>
          <xm:sqref>AA496:AA497</xm:sqref>
        </x14:conditionalFormatting>
        <x14:conditionalFormatting xmlns:xm="http://schemas.microsoft.com/office/excel/2006/main">
          <x14:cfRule type="containsText" priority="4228" operator="containsText" id="{F90014CF-9B7F-412B-A665-4091F960C0A5}">
            <xm:f>NOT(ISERROR(SEARCH('Listados Datos'!$P$3,Y496)))</xm:f>
            <xm:f>'Listados Datos'!$P$3</xm:f>
            <x14:dxf>
              <fill>
                <patternFill>
                  <bgColor rgb="FF99CC00"/>
                </patternFill>
              </fill>
            </x14:dxf>
          </x14:cfRule>
          <x14:cfRule type="containsText" priority="4229" operator="containsText" id="{9A3FB718-3F43-46AE-AC54-5F58A6E255F1}">
            <xm:f>NOT(ISERROR(SEARCH('Listados Datos'!$P$4,Y496)))</xm:f>
            <xm:f>'Listados Datos'!$P$4</xm:f>
            <x14:dxf>
              <fill>
                <patternFill>
                  <bgColor rgb="FF33CC33"/>
                </patternFill>
              </fill>
            </x14:dxf>
          </x14:cfRule>
          <x14:cfRule type="containsText" priority="4230" operator="containsText" id="{FC221AFC-67B0-48B6-A685-9A79865E18F6}">
            <xm:f>NOT(ISERROR(SEARCH('Listados Datos'!$P$5,Y496)))</xm:f>
            <xm:f>'Listados Datos'!$P$5</xm:f>
            <x14:dxf>
              <fill>
                <patternFill>
                  <bgColor rgb="FFFFFF00"/>
                </patternFill>
              </fill>
            </x14:dxf>
          </x14:cfRule>
          <x14:cfRule type="containsText" priority="4231" operator="containsText" id="{6D568C5D-3E9C-4E53-BDCB-9683D4429817}">
            <xm:f>NOT(ISERROR(SEARCH('Listados Datos'!$P$6,Y496)))</xm:f>
            <xm:f>'Listados Datos'!$P$6</xm:f>
            <x14:dxf>
              <fill>
                <patternFill>
                  <bgColor rgb="FFFFC000"/>
                </patternFill>
              </fill>
            </x14:dxf>
          </x14:cfRule>
          <x14:cfRule type="containsText" priority="4232" operator="containsText" id="{2348F19C-9AA9-47F9-A7BE-2BFE2E67987E}">
            <xm:f>NOT(ISERROR(SEARCH('Listados Datos'!$P$7,Y496)))</xm:f>
            <xm:f>'Listados Datos'!$P$7</xm:f>
            <x14:dxf>
              <fill>
                <patternFill>
                  <bgColor rgb="FFFF0000"/>
                </patternFill>
              </fill>
            </x14:dxf>
          </x14:cfRule>
          <xm:sqref>Y496:Y497</xm:sqref>
        </x14:conditionalFormatting>
        <x14:conditionalFormatting xmlns:xm="http://schemas.microsoft.com/office/excel/2006/main">
          <x14:cfRule type="containsText" priority="4204" operator="containsText" id="{C36A1A9E-7C90-4C36-B914-0F099E17116E}">
            <xm:f>NOT(ISERROR(SEARCH('Listados Datos'!$T$3,AW496)))</xm:f>
            <xm:f>'Listados Datos'!$T$3</xm:f>
            <x14:dxf>
              <fill>
                <patternFill patternType="solid">
                  <bgColor rgb="FFC00000"/>
                </patternFill>
              </fill>
            </x14:dxf>
          </x14:cfRule>
          <x14:cfRule type="containsText" priority="4205" operator="containsText" id="{25F06324-00DE-462F-8F2A-920502CB4ABC}">
            <xm:f>NOT(ISERROR(SEARCH('Listados Datos'!$T$4,AW496)))</xm:f>
            <xm:f>'Listados Datos'!$T$4</xm:f>
            <x14:dxf>
              <font>
                <b/>
                <i val="0"/>
                <color theme="0"/>
              </font>
              <fill>
                <patternFill>
                  <bgColor rgb="FFE26B0A"/>
                </patternFill>
              </fill>
            </x14:dxf>
          </x14:cfRule>
          <x14:cfRule type="containsText" priority="4206" operator="containsText" id="{D54DB477-2C2E-4061-AB0D-DEBE75419051}">
            <xm:f>NOT(ISERROR(SEARCH('Listados Datos'!$T$5,AW496)))</xm:f>
            <xm:f>'Listados Datos'!$T$5</xm:f>
            <x14:dxf>
              <font>
                <b/>
                <i val="0"/>
                <color auto="1"/>
              </font>
              <fill>
                <patternFill>
                  <bgColor rgb="FFFFFF00"/>
                </patternFill>
              </fill>
            </x14:dxf>
          </x14:cfRule>
          <x14:cfRule type="containsText" priority="4207" operator="containsText" id="{6F5149E2-4982-4B72-AC22-AEBA74EB7AD1}">
            <xm:f>NOT(ISERROR(SEARCH('Listados Datos'!$T$6,AW496)))</xm:f>
            <xm:f>'Listados Datos'!$T$6</xm:f>
            <x14:dxf>
              <font>
                <b/>
                <i val="0"/>
              </font>
              <fill>
                <patternFill>
                  <bgColor rgb="FF92D050"/>
                </patternFill>
              </fill>
            </x14:dxf>
          </x14:cfRule>
          <xm:sqref>AW496</xm:sqref>
        </x14:conditionalFormatting>
        <x14:conditionalFormatting xmlns:xm="http://schemas.microsoft.com/office/excel/2006/main">
          <x14:cfRule type="containsText" priority="4194" operator="containsText" id="{CCD6854D-E218-44FA-AD75-716AEF2064D3}">
            <xm:f>NOT(ISERROR(SEARCH('Listados Datos'!$P$3,AU496)))</xm:f>
            <xm:f>'Listados Datos'!$P$3</xm:f>
            <x14:dxf>
              <fill>
                <patternFill>
                  <bgColor rgb="FF99CC00"/>
                </patternFill>
              </fill>
            </x14:dxf>
          </x14:cfRule>
          <x14:cfRule type="containsText" priority="4195" operator="containsText" id="{C74CAFE7-BAC6-4AF3-8FD7-8A0210733EEC}">
            <xm:f>NOT(ISERROR(SEARCH('Listados Datos'!$P$4,AU496)))</xm:f>
            <xm:f>'Listados Datos'!$P$4</xm:f>
            <x14:dxf>
              <fill>
                <patternFill>
                  <bgColor rgb="FF33CC33"/>
                </patternFill>
              </fill>
            </x14:dxf>
          </x14:cfRule>
          <x14:cfRule type="containsText" priority="4196" operator="containsText" id="{FE42378C-0F66-4C40-8427-D46EBB13D46F}">
            <xm:f>NOT(ISERROR(SEARCH('Listados Datos'!$P$5,AU496)))</xm:f>
            <xm:f>'Listados Datos'!$P$5</xm:f>
            <x14:dxf>
              <fill>
                <patternFill>
                  <bgColor rgb="FFFFFF00"/>
                </patternFill>
              </fill>
            </x14:dxf>
          </x14:cfRule>
          <x14:cfRule type="containsText" priority="4197" operator="containsText" id="{3660BBD8-3062-45C0-9E12-F1AA46438249}">
            <xm:f>NOT(ISERROR(SEARCH('Listados Datos'!$P$6,AU496)))</xm:f>
            <xm:f>'Listados Datos'!$P$6</xm:f>
            <x14:dxf>
              <fill>
                <patternFill>
                  <bgColor rgb="FFFFC000"/>
                </patternFill>
              </fill>
            </x14:dxf>
          </x14:cfRule>
          <x14:cfRule type="containsText" priority="4198" operator="containsText" id="{490B4ED5-048A-41E9-84E6-B3B94F5A209A}">
            <xm:f>NOT(ISERROR(SEARCH('Listados Datos'!$P$7,AU496)))</xm:f>
            <xm:f>'Listados Datos'!$P$7</xm:f>
            <x14:dxf>
              <fill>
                <patternFill>
                  <bgColor rgb="FFFF0000"/>
                </patternFill>
              </fill>
            </x14:dxf>
          </x14:cfRule>
          <xm:sqref>AU496</xm:sqref>
        </x14:conditionalFormatting>
        <x14:conditionalFormatting xmlns:xm="http://schemas.microsoft.com/office/excel/2006/main">
          <x14:cfRule type="containsText" priority="4190" operator="containsText" id="{F81660BC-926F-4D0F-8DEA-5AB4A3D719EC}">
            <xm:f>NOT(ISERROR(SEARCH('Listados Datos'!$T$3,AW497)))</xm:f>
            <xm:f>'Listados Datos'!$T$3</xm:f>
            <x14:dxf>
              <fill>
                <patternFill patternType="solid">
                  <bgColor rgb="FFC00000"/>
                </patternFill>
              </fill>
            </x14:dxf>
          </x14:cfRule>
          <x14:cfRule type="containsText" priority="4191" operator="containsText" id="{57AC5742-C998-41CA-B1CE-CC41FE018CB4}">
            <xm:f>NOT(ISERROR(SEARCH('Listados Datos'!$T$4,AW497)))</xm:f>
            <xm:f>'Listados Datos'!$T$4</xm:f>
            <x14:dxf>
              <font>
                <b/>
                <i val="0"/>
                <color theme="0"/>
              </font>
              <fill>
                <patternFill>
                  <bgColor rgb="FFE26B0A"/>
                </patternFill>
              </fill>
            </x14:dxf>
          </x14:cfRule>
          <x14:cfRule type="containsText" priority="4192" operator="containsText" id="{4F341475-25D8-426D-B933-C30099409BF1}">
            <xm:f>NOT(ISERROR(SEARCH('Listados Datos'!$T$5,AW497)))</xm:f>
            <xm:f>'Listados Datos'!$T$5</xm:f>
            <x14:dxf>
              <font>
                <b/>
                <i val="0"/>
                <color auto="1"/>
              </font>
              <fill>
                <patternFill>
                  <bgColor rgb="FFFFFF00"/>
                </patternFill>
              </fill>
            </x14:dxf>
          </x14:cfRule>
          <x14:cfRule type="containsText" priority="4193" operator="containsText" id="{8BD100C0-927B-4919-BF71-C75AEDBBDFE9}">
            <xm:f>NOT(ISERROR(SEARCH('Listados Datos'!$T$6,AW497)))</xm:f>
            <xm:f>'Listados Datos'!$T$6</xm:f>
            <x14:dxf>
              <font>
                <b/>
                <i val="0"/>
              </font>
              <fill>
                <patternFill>
                  <bgColor rgb="FF92D050"/>
                </patternFill>
              </fill>
            </x14:dxf>
          </x14:cfRule>
          <xm:sqref>AW497</xm:sqref>
        </x14:conditionalFormatting>
        <x14:conditionalFormatting xmlns:xm="http://schemas.microsoft.com/office/excel/2006/main">
          <x14:cfRule type="containsText" priority="4180" operator="containsText" id="{86095CDD-83E6-4F69-9B08-050D9A2D5EF4}">
            <xm:f>NOT(ISERROR(SEARCH('Listados Datos'!$P$3,AU497)))</xm:f>
            <xm:f>'Listados Datos'!$P$3</xm:f>
            <x14:dxf>
              <fill>
                <patternFill>
                  <bgColor rgb="FF99CC00"/>
                </patternFill>
              </fill>
            </x14:dxf>
          </x14:cfRule>
          <x14:cfRule type="containsText" priority="4181" operator="containsText" id="{B53E1E8D-EEB3-4B51-A84A-D3600C43D74B}">
            <xm:f>NOT(ISERROR(SEARCH('Listados Datos'!$P$4,AU497)))</xm:f>
            <xm:f>'Listados Datos'!$P$4</xm:f>
            <x14:dxf>
              <fill>
                <patternFill>
                  <bgColor rgb="FF33CC33"/>
                </patternFill>
              </fill>
            </x14:dxf>
          </x14:cfRule>
          <x14:cfRule type="containsText" priority="4182" operator="containsText" id="{B99E730C-331C-447B-BF7B-4D1D88119C5D}">
            <xm:f>NOT(ISERROR(SEARCH('Listados Datos'!$P$5,AU497)))</xm:f>
            <xm:f>'Listados Datos'!$P$5</xm:f>
            <x14:dxf>
              <fill>
                <patternFill>
                  <bgColor rgb="FFFFFF00"/>
                </patternFill>
              </fill>
            </x14:dxf>
          </x14:cfRule>
          <x14:cfRule type="containsText" priority="4183" operator="containsText" id="{4B205899-6A07-4C68-9E62-0E749BF63C3F}">
            <xm:f>NOT(ISERROR(SEARCH('Listados Datos'!$P$6,AU497)))</xm:f>
            <xm:f>'Listados Datos'!$P$6</xm:f>
            <x14:dxf>
              <fill>
                <patternFill>
                  <bgColor rgb="FFFFC000"/>
                </patternFill>
              </fill>
            </x14:dxf>
          </x14:cfRule>
          <x14:cfRule type="containsText" priority="4184" operator="containsText" id="{D302128C-F6DC-45FC-ACF9-9B497EDE83BA}">
            <xm:f>NOT(ISERROR(SEARCH('Listados Datos'!$P$7,AU497)))</xm:f>
            <xm:f>'Listados Datos'!$P$7</xm:f>
            <x14:dxf>
              <fill>
                <patternFill>
                  <bgColor rgb="FFFF0000"/>
                </patternFill>
              </fill>
            </x14:dxf>
          </x14:cfRule>
          <xm:sqref>AU497</xm:sqref>
        </x14:conditionalFormatting>
        <x14:conditionalFormatting xmlns:xm="http://schemas.microsoft.com/office/excel/2006/main">
          <x14:cfRule type="containsText" priority="4162" operator="containsText" id="{F3FE6C1F-E480-4AC2-B21D-AFE532E89063}">
            <xm:f>NOT(ISERROR(SEARCH('Listados Datos'!$T$3,AE498)))</xm:f>
            <xm:f>'Listados Datos'!$T$3</xm:f>
            <x14:dxf>
              <fill>
                <patternFill patternType="solid">
                  <bgColor rgb="FFC00000"/>
                </patternFill>
              </fill>
            </x14:dxf>
          </x14:cfRule>
          <x14:cfRule type="containsText" priority="4163" operator="containsText" id="{8B6F7FFF-B51C-4436-92BD-986A78C1F953}">
            <xm:f>NOT(ISERROR(SEARCH('Listados Datos'!$T$4,AE498)))</xm:f>
            <xm:f>'Listados Datos'!$T$4</xm:f>
            <x14:dxf>
              <font>
                <b/>
                <i val="0"/>
                <color theme="0"/>
              </font>
              <fill>
                <patternFill>
                  <bgColor rgb="FFE26B0A"/>
                </patternFill>
              </fill>
            </x14:dxf>
          </x14:cfRule>
          <x14:cfRule type="containsText" priority="4164" operator="containsText" id="{0F6A47A5-7682-47C2-863B-B6B749709D06}">
            <xm:f>NOT(ISERROR(SEARCH('Listados Datos'!$T$5,AE498)))</xm:f>
            <xm:f>'Listados Datos'!$T$5</xm:f>
            <x14:dxf>
              <font>
                <b/>
                <i val="0"/>
                <color auto="1"/>
              </font>
              <fill>
                <patternFill>
                  <bgColor rgb="FFFFFF00"/>
                </patternFill>
              </fill>
            </x14:dxf>
          </x14:cfRule>
          <x14:cfRule type="containsText" priority="4165" operator="containsText" id="{59CA047D-9BFD-45E1-A98D-D83C06142E3F}">
            <xm:f>NOT(ISERROR(SEARCH('Listados Datos'!$T$6,AE498)))</xm:f>
            <xm:f>'Listados Datos'!$T$6</xm:f>
            <x14:dxf>
              <font>
                <b/>
                <i val="0"/>
              </font>
              <fill>
                <patternFill>
                  <bgColor rgb="FF92D050"/>
                </patternFill>
              </fill>
            </x14:dxf>
          </x14:cfRule>
          <xm:sqref>AE498:AF499</xm:sqref>
        </x14:conditionalFormatting>
        <x14:conditionalFormatting xmlns:xm="http://schemas.microsoft.com/office/excel/2006/main">
          <x14:cfRule type="containsText" priority="4158" operator="containsText" id="{A3B14BF6-D96E-4192-A6BA-3BEEB5D7784A}">
            <xm:f>NOT(ISERROR(SEARCH('Listados Datos'!$T$3,AA498)))</xm:f>
            <xm:f>'Listados Datos'!$T$3</xm:f>
            <x14:dxf>
              <fill>
                <patternFill patternType="solid">
                  <bgColor rgb="FFC00000"/>
                </patternFill>
              </fill>
            </x14:dxf>
          </x14:cfRule>
          <x14:cfRule type="containsText" priority="4159" operator="containsText" id="{16B2C800-B90D-41FD-B382-93C1A918FC29}">
            <xm:f>NOT(ISERROR(SEARCH('Listados Datos'!$T$4,AA498)))</xm:f>
            <xm:f>'Listados Datos'!$T$4</xm:f>
            <x14:dxf>
              <font>
                <b/>
                <i val="0"/>
                <color theme="0"/>
              </font>
              <fill>
                <patternFill>
                  <bgColor rgb="FFE26B0A"/>
                </patternFill>
              </fill>
            </x14:dxf>
          </x14:cfRule>
          <x14:cfRule type="containsText" priority="4160" operator="containsText" id="{29B3F3DF-889F-4E3D-A359-F0EABBBF0011}">
            <xm:f>NOT(ISERROR(SEARCH('Listados Datos'!$T$5,AA498)))</xm:f>
            <xm:f>'Listados Datos'!$T$5</xm:f>
            <x14:dxf>
              <font>
                <b/>
                <i val="0"/>
                <color auto="1"/>
              </font>
              <fill>
                <patternFill>
                  <bgColor rgb="FFFFFF00"/>
                </patternFill>
              </fill>
            </x14:dxf>
          </x14:cfRule>
          <x14:cfRule type="containsText" priority="4161" operator="containsText" id="{637B6DCB-6DA8-48F6-A431-1E073DD73B60}">
            <xm:f>NOT(ISERROR(SEARCH('Listados Datos'!$T$6,AA498)))</xm:f>
            <xm:f>'Listados Datos'!$T$6</xm:f>
            <x14:dxf>
              <font>
                <b/>
                <i val="0"/>
              </font>
              <fill>
                <patternFill>
                  <bgColor rgb="FF92D050"/>
                </patternFill>
              </fill>
            </x14:dxf>
          </x14:cfRule>
          <xm:sqref>AA498:AA499</xm:sqref>
        </x14:conditionalFormatting>
        <x14:conditionalFormatting xmlns:xm="http://schemas.microsoft.com/office/excel/2006/main">
          <x14:cfRule type="containsText" priority="4148" operator="containsText" id="{ACEDCCCE-0BF9-422D-92CE-4764F7F285DC}">
            <xm:f>NOT(ISERROR(SEARCH('Listados Datos'!$P$3,Y498)))</xm:f>
            <xm:f>'Listados Datos'!$P$3</xm:f>
            <x14:dxf>
              <fill>
                <patternFill>
                  <bgColor rgb="FF99CC00"/>
                </patternFill>
              </fill>
            </x14:dxf>
          </x14:cfRule>
          <x14:cfRule type="containsText" priority="4149" operator="containsText" id="{BBFCE272-E3B9-4BF1-A780-3F1514D0F179}">
            <xm:f>NOT(ISERROR(SEARCH('Listados Datos'!$P$4,Y498)))</xm:f>
            <xm:f>'Listados Datos'!$P$4</xm:f>
            <x14:dxf>
              <fill>
                <patternFill>
                  <bgColor rgb="FF33CC33"/>
                </patternFill>
              </fill>
            </x14:dxf>
          </x14:cfRule>
          <x14:cfRule type="containsText" priority="4150" operator="containsText" id="{E63A6E43-ACD0-4A78-A1F2-6B7359E0600B}">
            <xm:f>NOT(ISERROR(SEARCH('Listados Datos'!$P$5,Y498)))</xm:f>
            <xm:f>'Listados Datos'!$P$5</xm:f>
            <x14:dxf>
              <fill>
                <patternFill>
                  <bgColor rgb="FFFFFF00"/>
                </patternFill>
              </fill>
            </x14:dxf>
          </x14:cfRule>
          <x14:cfRule type="containsText" priority="4151" operator="containsText" id="{C62ECDF3-9145-4511-98D3-061916D39C3C}">
            <xm:f>NOT(ISERROR(SEARCH('Listados Datos'!$P$6,Y498)))</xm:f>
            <xm:f>'Listados Datos'!$P$6</xm:f>
            <x14:dxf>
              <fill>
                <patternFill>
                  <bgColor rgb="FFFFC000"/>
                </patternFill>
              </fill>
            </x14:dxf>
          </x14:cfRule>
          <x14:cfRule type="containsText" priority="4152" operator="containsText" id="{DA39FF01-87F3-4F32-8DF6-2E4AA29F09F8}">
            <xm:f>NOT(ISERROR(SEARCH('Listados Datos'!$P$7,Y498)))</xm:f>
            <xm:f>'Listados Datos'!$P$7</xm:f>
            <x14:dxf>
              <fill>
                <patternFill>
                  <bgColor rgb="FFFF0000"/>
                </patternFill>
              </fill>
            </x14:dxf>
          </x14:cfRule>
          <xm:sqref>Y498:Y499</xm:sqref>
        </x14:conditionalFormatting>
        <x14:conditionalFormatting xmlns:xm="http://schemas.microsoft.com/office/excel/2006/main">
          <x14:cfRule type="containsText" priority="4120" operator="containsText" id="{49BB95C1-6C39-4EB4-9181-4E3CB3CC9FEA}">
            <xm:f>NOT(ISERROR(SEARCH('Listados Datos'!$T$3,AW499)))</xm:f>
            <xm:f>'Listados Datos'!$T$3</xm:f>
            <x14:dxf>
              <fill>
                <patternFill patternType="solid">
                  <bgColor rgb="FFC00000"/>
                </patternFill>
              </fill>
            </x14:dxf>
          </x14:cfRule>
          <x14:cfRule type="containsText" priority="4121" operator="containsText" id="{A83A821F-D5D8-495B-AE34-DA61167875C2}">
            <xm:f>NOT(ISERROR(SEARCH('Listados Datos'!$T$4,AW499)))</xm:f>
            <xm:f>'Listados Datos'!$T$4</xm:f>
            <x14:dxf>
              <font>
                <b/>
                <i val="0"/>
                <color theme="0"/>
              </font>
              <fill>
                <patternFill>
                  <bgColor rgb="FFE26B0A"/>
                </patternFill>
              </fill>
            </x14:dxf>
          </x14:cfRule>
          <x14:cfRule type="containsText" priority="4122" operator="containsText" id="{9062D6C4-BFDD-4EF4-8042-A14F4A4DF898}">
            <xm:f>NOT(ISERROR(SEARCH('Listados Datos'!$T$5,AW499)))</xm:f>
            <xm:f>'Listados Datos'!$T$5</xm:f>
            <x14:dxf>
              <font>
                <b/>
                <i val="0"/>
                <color auto="1"/>
              </font>
              <fill>
                <patternFill>
                  <bgColor rgb="FFFFFF00"/>
                </patternFill>
              </fill>
            </x14:dxf>
          </x14:cfRule>
          <x14:cfRule type="containsText" priority="4123" operator="containsText" id="{D401F277-F4E1-46FB-BDD2-6E26B50B2459}">
            <xm:f>NOT(ISERROR(SEARCH('Listados Datos'!$T$6,AW499)))</xm:f>
            <xm:f>'Listados Datos'!$T$6</xm:f>
            <x14:dxf>
              <font>
                <b/>
                <i val="0"/>
              </font>
              <fill>
                <patternFill>
                  <bgColor rgb="FF92D050"/>
                </patternFill>
              </fill>
            </x14:dxf>
          </x14:cfRule>
          <xm:sqref>AW499</xm:sqref>
        </x14:conditionalFormatting>
        <x14:conditionalFormatting xmlns:xm="http://schemas.microsoft.com/office/excel/2006/main">
          <x14:cfRule type="containsText" priority="4068" operator="containsText" id="{EF7DAFEB-9741-4573-BDA9-7B6A4BE19768}">
            <xm:f>NOT(ISERROR(SEARCH('Listados Datos'!$P$3,AU500)))</xm:f>
            <xm:f>'Listados Datos'!$P$3</xm:f>
            <x14:dxf>
              <fill>
                <patternFill>
                  <bgColor rgb="FF99CC00"/>
                </patternFill>
              </fill>
            </x14:dxf>
          </x14:cfRule>
          <x14:cfRule type="containsText" priority="4069" operator="containsText" id="{B4F60508-B474-42B3-A0DF-7B77836CA1A1}">
            <xm:f>NOT(ISERROR(SEARCH('Listados Datos'!$P$4,AU500)))</xm:f>
            <xm:f>'Listados Datos'!$P$4</xm:f>
            <x14:dxf>
              <fill>
                <patternFill>
                  <bgColor rgb="FF33CC33"/>
                </patternFill>
              </fill>
            </x14:dxf>
          </x14:cfRule>
          <x14:cfRule type="containsText" priority="4070" operator="containsText" id="{BC2D8DCB-0EDA-43E8-9A3B-9A901BB04758}">
            <xm:f>NOT(ISERROR(SEARCH('Listados Datos'!$P$5,AU500)))</xm:f>
            <xm:f>'Listados Datos'!$P$5</xm:f>
            <x14:dxf>
              <fill>
                <patternFill>
                  <bgColor rgb="FFFFFF00"/>
                </patternFill>
              </fill>
            </x14:dxf>
          </x14:cfRule>
          <x14:cfRule type="containsText" priority="4071" operator="containsText" id="{91BC5AB3-65EF-459C-82E0-801043968C71}">
            <xm:f>NOT(ISERROR(SEARCH('Listados Datos'!$P$6,AU500)))</xm:f>
            <xm:f>'Listados Datos'!$P$6</xm:f>
            <x14:dxf>
              <fill>
                <patternFill>
                  <bgColor rgb="FFFFC000"/>
                </patternFill>
              </fill>
            </x14:dxf>
          </x14:cfRule>
          <x14:cfRule type="containsText" priority="4072" operator="containsText" id="{AC12F924-798B-4F4C-8D4B-7B199AC2831A}">
            <xm:f>NOT(ISERROR(SEARCH('Listados Datos'!$P$7,AU500)))</xm:f>
            <xm:f>'Listados Datos'!$P$7</xm:f>
            <x14:dxf>
              <fill>
                <patternFill>
                  <bgColor rgb="FFFF0000"/>
                </patternFill>
              </fill>
            </x14:dxf>
          </x14:cfRule>
          <xm:sqref>AU500</xm:sqref>
        </x14:conditionalFormatting>
        <x14:conditionalFormatting xmlns:xm="http://schemas.microsoft.com/office/excel/2006/main">
          <x14:cfRule type="containsText" priority="4106" operator="containsText" id="{353EA8A2-FFC7-480F-A73D-FC889C9E1E9F}">
            <xm:f>NOT(ISERROR(SEARCH('Listados Datos'!$T$3,AE500)))</xm:f>
            <xm:f>'Listados Datos'!$T$3</xm:f>
            <x14:dxf>
              <fill>
                <patternFill patternType="solid">
                  <bgColor rgb="FFC00000"/>
                </patternFill>
              </fill>
            </x14:dxf>
          </x14:cfRule>
          <x14:cfRule type="containsText" priority="4107" operator="containsText" id="{F0173841-2C1E-4B0F-ABEA-A1252F05AF46}">
            <xm:f>NOT(ISERROR(SEARCH('Listados Datos'!$T$4,AE500)))</xm:f>
            <xm:f>'Listados Datos'!$T$4</xm:f>
            <x14:dxf>
              <font>
                <b/>
                <i val="0"/>
                <color theme="0"/>
              </font>
              <fill>
                <patternFill>
                  <bgColor rgb="FFE26B0A"/>
                </patternFill>
              </fill>
            </x14:dxf>
          </x14:cfRule>
          <x14:cfRule type="containsText" priority="4108" operator="containsText" id="{74383923-5592-455C-9527-FD810F611ABC}">
            <xm:f>NOT(ISERROR(SEARCH('Listados Datos'!$T$5,AE500)))</xm:f>
            <xm:f>'Listados Datos'!$T$5</xm:f>
            <x14:dxf>
              <font>
                <b/>
                <i val="0"/>
                <color auto="1"/>
              </font>
              <fill>
                <patternFill>
                  <bgColor rgb="FFFFFF00"/>
                </patternFill>
              </fill>
            </x14:dxf>
          </x14:cfRule>
          <x14:cfRule type="containsText" priority="4109" operator="containsText" id="{0FE8C18B-2C35-4C58-B502-9F6B3DC8CA4A}">
            <xm:f>NOT(ISERROR(SEARCH('Listados Datos'!$T$6,AE500)))</xm:f>
            <xm:f>'Listados Datos'!$T$6</xm:f>
            <x14:dxf>
              <font>
                <b/>
                <i val="0"/>
              </font>
              <fill>
                <patternFill>
                  <bgColor rgb="FF92D050"/>
                </patternFill>
              </fill>
            </x14:dxf>
          </x14:cfRule>
          <xm:sqref>AE500:AF500</xm:sqref>
        </x14:conditionalFormatting>
        <x14:conditionalFormatting xmlns:xm="http://schemas.microsoft.com/office/excel/2006/main">
          <x14:cfRule type="containsText" priority="4102" operator="containsText" id="{7251CD50-0F6D-4C7F-873B-BC96F564E424}">
            <xm:f>NOT(ISERROR(SEARCH('Listados Datos'!$T$3,AA500)))</xm:f>
            <xm:f>'Listados Datos'!$T$3</xm:f>
            <x14:dxf>
              <fill>
                <patternFill patternType="solid">
                  <bgColor rgb="FFC00000"/>
                </patternFill>
              </fill>
            </x14:dxf>
          </x14:cfRule>
          <x14:cfRule type="containsText" priority="4103" operator="containsText" id="{BBD863FC-0E5D-430A-B15D-BA75FA952AD3}">
            <xm:f>NOT(ISERROR(SEARCH('Listados Datos'!$T$4,AA500)))</xm:f>
            <xm:f>'Listados Datos'!$T$4</xm:f>
            <x14:dxf>
              <font>
                <b/>
                <i val="0"/>
                <color theme="0"/>
              </font>
              <fill>
                <patternFill>
                  <bgColor rgb="FFE26B0A"/>
                </patternFill>
              </fill>
            </x14:dxf>
          </x14:cfRule>
          <x14:cfRule type="containsText" priority="4104" operator="containsText" id="{FCC96D99-088D-4666-90DC-D61F51B6664F}">
            <xm:f>NOT(ISERROR(SEARCH('Listados Datos'!$T$5,AA500)))</xm:f>
            <xm:f>'Listados Datos'!$T$5</xm:f>
            <x14:dxf>
              <font>
                <b/>
                <i val="0"/>
                <color auto="1"/>
              </font>
              <fill>
                <patternFill>
                  <bgColor rgb="FFFFFF00"/>
                </patternFill>
              </fill>
            </x14:dxf>
          </x14:cfRule>
          <x14:cfRule type="containsText" priority="4105" operator="containsText" id="{4F111739-E57B-440C-960B-C22649DD07E5}">
            <xm:f>NOT(ISERROR(SEARCH('Listados Datos'!$T$6,AA500)))</xm:f>
            <xm:f>'Listados Datos'!$T$6</xm:f>
            <x14:dxf>
              <font>
                <b/>
                <i val="0"/>
              </font>
              <fill>
                <patternFill>
                  <bgColor rgb="FF92D050"/>
                </patternFill>
              </fill>
            </x14:dxf>
          </x14:cfRule>
          <xm:sqref>AA500</xm:sqref>
        </x14:conditionalFormatting>
        <x14:conditionalFormatting xmlns:xm="http://schemas.microsoft.com/office/excel/2006/main">
          <x14:cfRule type="containsText" priority="4092" operator="containsText" id="{AC3E7F88-1C15-43BD-91C6-D7150067221E}">
            <xm:f>NOT(ISERROR(SEARCH('Listados Datos'!$P$3,Y500)))</xm:f>
            <xm:f>'Listados Datos'!$P$3</xm:f>
            <x14:dxf>
              <fill>
                <patternFill>
                  <bgColor rgb="FF99CC00"/>
                </patternFill>
              </fill>
            </x14:dxf>
          </x14:cfRule>
          <x14:cfRule type="containsText" priority="4093" operator="containsText" id="{016FFB38-F405-4337-8A1A-323A399658BB}">
            <xm:f>NOT(ISERROR(SEARCH('Listados Datos'!$P$4,Y500)))</xm:f>
            <xm:f>'Listados Datos'!$P$4</xm:f>
            <x14:dxf>
              <fill>
                <patternFill>
                  <bgColor rgb="FF33CC33"/>
                </patternFill>
              </fill>
            </x14:dxf>
          </x14:cfRule>
          <x14:cfRule type="containsText" priority="4094" operator="containsText" id="{293A22A4-FE3D-4252-BA65-6DEE63611F5D}">
            <xm:f>NOT(ISERROR(SEARCH('Listados Datos'!$P$5,Y500)))</xm:f>
            <xm:f>'Listados Datos'!$P$5</xm:f>
            <x14:dxf>
              <fill>
                <patternFill>
                  <bgColor rgb="FFFFFF00"/>
                </patternFill>
              </fill>
            </x14:dxf>
          </x14:cfRule>
          <x14:cfRule type="containsText" priority="4095" operator="containsText" id="{4A0B0F79-5BF5-4BA1-A75D-03D3758E243C}">
            <xm:f>NOT(ISERROR(SEARCH('Listados Datos'!$P$6,Y500)))</xm:f>
            <xm:f>'Listados Datos'!$P$6</xm:f>
            <x14:dxf>
              <fill>
                <patternFill>
                  <bgColor rgb="FFFFC000"/>
                </patternFill>
              </fill>
            </x14:dxf>
          </x14:cfRule>
          <x14:cfRule type="containsText" priority="4096" operator="containsText" id="{EEFE18AF-CC91-46EA-BA33-376CE62AC9AF}">
            <xm:f>NOT(ISERROR(SEARCH('Listados Datos'!$P$7,Y500)))</xm:f>
            <xm:f>'Listados Datos'!$P$7</xm:f>
            <x14:dxf>
              <fill>
                <patternFill>
                  <bgColor rgb="FFFF0000"/>
                </patternFill>
              </fill>
            </x14:dxf>
          </x14:cfRule>
          <xm:sqref>Y500</xm:sqref>
        </x14:conditionalFormatting>
        <x14:conditionalFormatting xmlns:xm="http://schemas.microsoft.com/office/excel/2006/main">
          <x14:cfRule type="containsText" priority="4078" operator="containsText" id="{E8DA8A0D-B962-436D-8D5A-59051D0E49C2}">
            <xm:f>NOT(ISERROR(SEARCH('Listados Datos'!$T$3,AW500)))</xm:f>
            <xm:f>'Listados Datos'!$T$3</xm:f>
            <x14:dxf>
              <fill>
                <patternFill patternType="solid">
                  <bgColor rgb="FFC00000"/>
                </patternFill>
              </fill>
            </x14:dxf>
          </x14:cfRule>
          <x14:cfRule type="containsText" priority="4079" operator="containsText" id="{73AB36D0-E0F3-4DE7-A486-EA9A8CD4A3A3}">
            <xm:f>NOT(ISERROR(SEARCH('Listados Datos'!$T$4,AW500)))</xm:f>
            <xm:f>'Listados Datos'!$T$4</xm:f>
            <x14:dxf>
              <font>
                <b/>
                <i val="0"/>
                <color theme="0"/>
              </font>
              <fill>
                <patternFill>
                  <bgColor rgb="FFE26B0A"/>
                </patternFill>
              </fill>
            </x14:dxf>
          </x14:cfRule>
          <x14:cfRule type="containsText" priority="4080" operator="containsText" id="{DC706731-492E-4488-8CBA-2CE27C9EEC91}">
            <xm:f>NOT(ISERROR(SEARCH('Listados Datos'!$T$5,AW500)))</xm:f>
            <xm:f>'Listados Datos'!$T$5</xm:f>
            <x14:dxf>
              <font>
                <b/>
                <i val="0"/>
                <color auto="1"/>
              </font>
              <fill>
                <patternFill>
                  <bgColor rgb="FFFFFF00"/>
                </patternFill>
              </fill>
            </x14:dxf>
          </x14:cfRule>
          <x14:cfRule type="containsText" priority="4081" operator="containsText" id="{143BB878-C827-424F-9ECD-A355CDC63402}">
            <xm:f>NOT(ISERROR(SEARCH('Listados Datos'!$T$6,AW500)))</xm:f>
            <xm:f>'Listados Datos'!$T$6</xm:f>
            <x14:dxf>
              <font>
                <b/>
                <i val="0"/>
              </font>
              <fill>
                <patternFill>
                  <bgColor rgb="FF92D050"/>
                </patternFill>
              </fill>
            </x14:dxf>
          </x14:cfRule>
          <xm:sqref>AW500</xm:sqref>
        </x14:conditionalFormatting>
        <x14:conditionalFormatting xmlns:xm="http://schemas.microsoft.com/office/excel/2006/main">
          <x14:cfRule type="containsText" priority="3852" operator="containsText" id="{5B1A1FF8-A44A-4384-A1D4-A6373A7E8687}">
            <xm:f>NOT(ISERROR(SEARCH('Listados Datos'!$P$3,AU513)))</xm:f>
            <xm:f>'Listados Datos'!$P$3</xm:f>
            <x14:dxf>
              <fill>
                <patternFill>
                  <bgColor rgb="FF99CC00"/>
                </patternFill>
              </fill>
            </x14:dxf>
          </x14:cfRule>
          <x14:cfRule type="containsText" priority="3853" operator="containsText" id="{C46F9BA4-4366-4E95-B7C1-368E012A1B76}">
            <xm:f>NOT(ISERROR(SEARCH('Listados Datos'!$P$4,AU513)))</xm:f>
            <xm:f>'Listados Datos'!$P$4</xm:f>
            <x14:dxf>
              <fill>
                <patternFill>
                  <bgColor rgb="FF33CC33"/>
                </patternFill>
              </fill>
            </x14:dxf>
          </x14:cfRule>
          <x14:cfRule type="containsText" priority="3854" operator="containsText" id="{7A5A07C0-52D2-4919-B7DF-DA57A4CD3995}">
            <xm:f>NOT(ISERROR(SEARCH('Listados Datos'!$P$5,AU513)))</xm:f>
            <xm:f>'Listados Datos'!$P$5</xm:f>
            <x14:dxf>
              <fill>
                <patternFill>
                  <bgColor rgb="FFFFFF00"/>
                </patternFill>
              </fill>
            </x14:dxf>
          </x14:cfRule>
          <x14:cfRule type="containsText" priority="3855" operator="containsText" id="{45EC769E-DFC8-469D-8CFF-53E39009D091}">
            <xm:f>NOT(ISERROR(SEARCH('Listados Datos'!$P$6,AU513)))</xm:f>
            <xm:f>'Listados Datos'!$P$6</xm:f>
            <x14:dxf>
              <fill>
                <patternFill>
                  <bgColor rgb="FFFFC000"/>
                </patternFill>
              </fill>
            </x14:dxf>
          </x14:cfRule>
          <x14:cfRule type="containsText" priority="3856" operator="containsText" id="{0DC27964-7537-4311-A5F6-BA4DFCB9D252}">
            <xm:f>NOT(ISERROR(SEARCH('Listados Datos'!$P$7,AU513)))</xm:f>
            <xm:f>'Listados Datos'!$P$7</xm:f>
            <x14:dxf>
              <fill>
                <patternFill>
                  <bgColor rgb="FFFF0000"/>
                </patternFill>
              </fill>
            </x14:dxf>
          </x14:cfRule>
          <xm:sqref>AU513</xm:sqref>
        </x14:conditionalFormatting>
        <x14:conditionalFormatting xmlns:xm="http://schemas.microsoft.com/office/excel/2006/main">
          <x14:cfRule type="containsText" priority="3862" operator="containsText" id="{159EA11B-71F0-435B-81DB-8CB500136615}">
            <xm:f>NOT(ISERROR(SEARCH('Listados Datos'!$T$3,AW513)))</xm:f>
            <xm:f>'Listados Datos'!$T$3</xm:f>
            <x14:dxf>
              <fill>
                <patternFill patternType="solid">
                  <bgColor rgb="FFC00000"/>
                </patternFill>
              </fill>
            </x14:dxf>
          </x14:cfRule>
          <x14:cfRule type="containsText" priority="3863" operator="containsText" id="{70866866-5DAC-4620-9551-FB3C6E306D92}">
            <xm:f>NOT(ISERROR(SEARCH('Listados Datos'!$T$4,AW513)))</xm:f>
            <xm:f>'Listados Datos'!$T$4</xm:f>
            <x14:dxf>
              <font>
                <b/>
                <i val="0"/>
                <color theme="0"/>
              </font>
              <fill>
                <patternFill>
                  <bgColor rgb="FFE26B0A"/>
                </patternFill>
              </fill>
            </x14:dxf>
          </x14:cfRule>
          <x14:cfRule type="containsText" priority="3864" operator="containsText" id="{F62A251B-D02A-4709-A4E7-4E5D12822C72}">
            <xm:f>NOT(ISERROR(SEARCH('Listados Datos'!$T$5,AW513)))</xm:f>
            <xm:f>'Listados Datos'!$T$5</xm:f>
            <x14:dxf>
              <font>
                <b/>
                <i val="0"/>
                <color auto="1"/>
              </font>
              <fill>
                <patternFill>
                  <bgColor rgb="FFFFFF00"/>
                </patternFill>
              </fill>
            </x14:dxf>
          </x14:cfRule>
          <x14:cfRule type="containsText" priority="3865" operator="containsText" id="{53B27E8A-B4EC-4203-A3B9-0964A58F486B}">
            <xm:f>NOT(ISERROR(SEARCH('Listados Datos'!$T$6,AW513)))</xm:f>
            <xm:f>'Listados Datos'!$T$6</xm:f>
            <x14:dxf>
              <font>
                <b/>
                <i val="0"/>
              </font>
              <fill>
                <patternFill>
                  <bgColor rgb="FF92D050"/>
                </patternFill>
              </fill>
            </x14:dxf>
          </x14:cfRule>
          <xm:sqref>AW513</xm:sqref>
        </x14:conditionalFormatting>
        <x14:conditionalFormatting xmlns:xm="http://schemas.microsoft.com/office/excel/2006/main">
          <x14:cfRule type="containsText" priority="3820" operator="containsText" id="{46F76F50-F76E-4D12-9543-619B5FDF0012}">
            <xm:f>NOT(ISERROR(SEARCH('Listados Datos'!$T$3,AW510)))</xm:f>
            <xm:f>'Listados Datos'!$T$3</xm:f>
            <x14:dxf>
              <fill>
                <patternFill patternType="solid">
                  <bgColor rgb="FFC00000"/>
                </patternFill>
              </fill>
            </x14:dxf>
          </x14:cfRule>
          <x14:cfRule type="containsText" priority="3821" operator="containsText" id="{C201E9A2-4131-42A6-90BE-B4B7E081F3BA}">
            <xm:f>NOT(ISERROR(SEARCH('Listados Datos'!$T$4,AW510)))</xm:f>
            <xm:f>'Listados Datos'!$T$4</xm:f>
            <x14:dxf>
              <font>
                <b/>
                <i val="0"/>
                <color theme="0"/>
              </font>
              <fill>
                <patternFill>
                  <bgColor rgb="FFE26B0A"/>
                </patternFill>
              </fill>
            </x14:dxf>
          </x14:cfRule>
          <x14:cfRule type="containsText" priority="3822" operator="containsText" id="{F944FC24-C53E-41CD-8F5E-EDE77AD372A8}">
            <xm:f>NOT(ISERROR(SEARCH('Listados Datos'!$T$5,AW510)))</xm:f>
            <xm:f>'Listados Datos'!$T$5</xm:f>
            <x14:dxf>
              <font>
                <b/>
                <i val="0"/>
                <color auto="1"/>
              </font>
              <fill>
                <patternFill>
                  <bgColor rgb="FFFFFF00"/>
                </patternFill>
              </fill>
            </x14:dxf>
          </x14:cfRule>
          <x14:cfRule type="containsText" priority="3823" operator="containsText" id="{992B3D9F-752D-4EBD-8D6A-7152F598993F}">
            <xm:f>NOT(ISERROR(SEARCH('Listados Datos'!$T$6,AW510)))</xm:f>
            <xm:f>'Listados Datos'!$T$6</xm:f>
            <x14:dxf>
              <font>
                <b/>
                <i val="0"/>
              </font>
              <fill>
                <patternFill>
                  <bgColor rgb="FF92D050"/>
                </patternFill>
              </fill>
            </x14:dxf>
          </x14:cfRule>
          <xm:sqref>AW510</xm:sqref>
        </x14:conditionalFormatting>
        <x14:conditionalFormatting xmlns:xm="http://schemas.microsoft.com/office/excel/2006/main">
          <x14:cfRule type="containsText" priority="3810" operator="containsText" id="{5CE4239C-FE89-47FB-A7CD-A9B55E092820}">
            <xm:f>NOT(ISERROR(SEARCH('Listados Datos'!$P$3,AU510)))</xm:f>
            <xm:f>'Listados Datos'!$P$3</xm:f>
            <x14:dxf>
              <fill>
                <patternFill>
                  <bgColor rgb="FF99CC00"/>
                </patternFill>
              </fill>
            </x14:dxf>
          </x14:cfRule>
          <x14:cfRule type="containsText" priority="3811" operator="containsText" id="{C6DACD74-D015-4A10-84E9-AF9C7A1150C6}">
            <xm:f>NOT(ISERROR(SEARCH('Listados Datos'!$P$4,AU510)))</xm:f>
            <xm:f>'Listados Datos'!$P$4</xm:f>
            <x14:dxf>
              <fill>
                <patternFill>
                  <bgColor rgb="FF33CC33"/>
                </patternFill>
              </fill>
            </x14:dxf>
          </x14:cfRule>
          <x14:cfRule type="containsText" priority="3812" operator="containsText" id="{6D30B44D-E24E-4389-A40F-3C581E743732}">
            <xm:f>NOT(ISERROR(SEARCH('Listados Datos'!$P$5,AU510)))</xm:f>
            <xm:f>'Listados Datos'!$P$5</xm:f>
            <x14:dxf>
              <fill>
                <patternFill>
                  <bgColor rgb="FFFFFF00"/>
                </patternFill>
              </fill>
            </x14:dxf>
          </x14:cfRule>
          <x14:cfRule type="containsText" priority="3813" operator="containsText" id="{18EF43B6-9871-4B1D-80DE-9EAB0C5CF6D9}">
            <xm:f>NOT(ISERROR(SEARCH('Listados Datos'!$P$6,AU510)))</xm:f>
            <xm:f>'Listados Datos'!$P$6</xm:f>
            <x14:dxf>
              <fill>
                <patternFill>
                  <bgColor rgb="FFFFC000"/>
                </patternFill>
              </fill>
            </x14:dxf>
          </x14:cfRule>
          <x14:cfRule type="containsText" priority="3814" operator="containsText" id="{268FD89E-BF5D-4D38-B227-4F08D82EC5D1}">
            <xm:f>NOT(ISERROR(SEARCH('Listados Datos'!$P$7,AU510)))</xm:f>
            <xm:f>'Listados Datos'!$P$7</xm:f>
            <x14:dxf>
              <fill>
                <patternFill>
                  <bgColor rgb="FFFF0000"/>
                </patternFill>
              </fill>
            </x14:dxf>
          </x14:cfRule>
          <xm:sqref>AU510</xm:sqref>
        </x14:conditionalFormatting>
        <x14:conditionalFormatting xmlns:xm="http://schemas.microsoft.com/office/excel/2006/main">
          <x14:cfRule type="containsText" priority="3928" operator="containsText" id="{3B7F2EA8-17A7-41BF-898A-DA16C4E640BE}">
            <xm:f>NOT(ISERROR(SEARCH('Listados Datos'!$T$3,AE508)))</xm:f>
            <xm:f>'Listados Datos'!$T$3</xm:f>
            <x14:dxf>
              <fill>
                <patternFill patternType="solid">
                  <bgColor rgb="FFC00000"/>
                </patternFill>
              </fill>
            </x14:dxf>
          </x14:cfRule>
          <x14:cfRule type="containsText" priority="3929" operator="containsText" id="{CB238444-7D7E-4CCE-B857-BC8A95D899D9}">
            <xm:f>NOT(ISERROR(SEARCH('Listados Datos'!$T$4,AE508)))</xm:f>
            <xm:f>'Listados Datos'!$T$4</xm:f>
            <x14:dxf>
              <font>
                <b/>
                <i val="0"/>
                <color theme="0"/>
              </font>
              <fill>
                <patternFill>
                  <bgColor rgb="FFE26B0A"/>
                </patternFill>
              </fill>
            </x14:dxf>
          </x14:cfRule>
          <x14:cfRule type="containsText" priority="3930" operator="containsText" id="{42037D19-4A18-417A-956A-3700F4A8E593}">
            <xm:f>NOT(ISERROR(SEARCH('Listados Datos'!$T$5,AE508)))</xm:f>
            <xm:f>'Listados Datos'!$T$5</xm:f>
            <x14:dxf>
              <font>
                <b/>
                <i val="0"/>
                <color auto="1"/>
              </font>
              <fill>
                <patternFill>
                  <bgColor rgb="FFFFFF00"/>
                </patternFill>
              </fill>
            </x14:dxf>
          </x14:cfRule>
          <x14:cfRule type="containsText" priority="3931" operator="containsText" id="{1720AD74-6CA3-4EBA-A439-FB4CB208E78B}">
            <xm:f>NOT(ISERROR(SEARCH('Listados Datos'!$T$6,AE508)))</xm:f>
            <xm:f>'Listados Datos'!$T$6</xm:f>
            <x14:dxf>
              <font>
                <b/>
                <i val="0"/>
              </font>
              <fill>
                <patternFill>
                  <bgColor rgb="FF92D050"/>
                </patternFill>
              </fill>
            </x14:dxf>
          </x14:cfRule>
          <xm:sqref>AE508:AF509 AE513:AF513</xm:sqref>
        </x14:conditionalFormatting>
        <x14:conditionalFormatting xmlns:xm="http://schemas.microsoft.com/office/excel/2006/main">
          <x14:cfRule type="containsText" priority="3924" operator="containsText" id="{3448E65E-3F0E-4C35-B4E3-49D7A0DFEE27}">
            <xm:f>NOT(ISERROR(SEARCH('Listados Datos'!$T$3,AA508)))</xm:f>
            <xm:f>'Listados Datos'!$T$3</xm:f>
            <x14:dxf>
              <fill>
                <patternFill patternType="solid">
                  <bgColor rgb="FFC00000"/>
                </patternFill>
              </fill>
            </x14:dxf>
          </x14:cfRule>
          <x14:cfRule type="containsText" priority="3925" operator="containsText" id="{DE33DC97-6706-4BB9-BDED-C2901FEBDEE4}">
            <xm:f>NOT(ISERROR(SEARCH('Listados Datos'!$T$4,AA508)))</xm:f>
            <xm:f>'Listados Datos'!$T$4</xm:f>
            <x14:dxf>
              <font>
                <b/>
                <i val="0"/>
                <color theme="0"/>
              </font>
              <fill>
                <patternFill>
                  <bgColor rgb="FFE26B0A"/>
                </patternFill>
              </fill>
            </x14:dxf>
          </x14:cfRule>
          <x14:cfRule type="containsText" priority="3926" operator="containsText" id="{808769B7-B905-46D7-A215-9EDCF7B7C5E9}">
            <xm:f>NOT(ISERROR(SEARCH('Listados Datos'!$T$5,AA508)))</xm:f>
            <xm:f>'Listados Datos'!$T$5</xm:f>
            <x14:dxf>
              <font>
                <b/>
                <i val="0"/>
                <color auto="1"/>
              </font>
              <fill>
                <patternFill>
                  <bgColor rgb="FFFFFF00"/>
                </patternFill>
              </fill>
            </x14:dxf>
          </x14:cfRule>
          <x14:cfRule type="containsText" priority="3927" operator="containsText" id="{D4C12AB8-3583-4D77-A94C-962893CFF537}">
            <xm:f>NOT(ISERROR(SEARCH('Listados Datos'!$T$6,AA508)))</xm:f>
            <xm:f>'Listados Datos'!$T$6</xm:f>
            <x14:dxf>
              <font>
                <b/>
                <i val="0"/>
              </font>
              <fill>
                <patternFill>
                  <bgColor rgb="FF92D050"/>
                </patternFill>
              </fill>
            </x14:dxf>
          </x14:cfRule>
          <xm:sqref>AA508:AA509</xm:sqref>
        </x14:conditionalFormatting>
        <x14:conditionalFormatting xmlns:xm="http://schemas.microsoft.com/office/excel/2006/main">
          <x14:cfRule type="containsText" priority="3914" operator="containsText" id="{9DF90070-0893-4B7A-BA1C-189D7A85AB6C}">
            <xm:f>NOT(ISERROR(SEARCH('Listados Datos'!$P$3,Y508)))</xm:f>
            <xm:f>'Listados Datos'!$P$3</xm:f>
            <x14:dxf>
              <fill>
                <patternFill>
                  <bgColor rgb="FF99CC00"/>
                </patternFill>
              </fill>
            </x14:dxf>
          </x14:cfRule>
          <x14:cfRule type="containsText" priority="3915" operator="containsText" id="{3E2A6F3D-FA20-432A-A562-8B8DB714C0A2}">
            <xm:f>NOT(ISERROR(SEARCH('Listados Datos'!$P$4,Y508)))</xm:f>
            <xm:f>'Listados Datos'!$P$4</xm:f>
            <x14:dxf>
              <fill>
                <patternFill>
                  <bgColor rgb="FF33CC33"/>
                </patternFill>
              </fill>
            </x14:dxf>
          </x14:cfRule>
          <x14:cfRule type="containsText" priority="3916" operator="containsText" id="{A43986ED-47A9-4596-BEB3-4F2D0B7CFEF4}">
            <xm:f>NOT(ISERROR(SEARCH('Listados Datos'!$P$5,Y508)))</xm:f>
            <xm:f>'Listados Datos'!$P$5</xm:f>
            <x14:dxf>
              <fill>
                <patternFill>
                  <bgColor rgb="FFFFFF00"/>
                </patternFill>
              </fill>
            </x14:dxf>
          </x14:cfRule>
          <x14:cfRule type="containsText" priority="3917" operator="containsText" id="{77450F19-7A7A-4F5C-B9D8-5695B7ACED58}">
            <xm:f>NOT(ISERROR(SEARCH('Listados Datos'!$P$6,Y508)))</xm:f>
            <xm:f>'Listados Datos'!$P$6</xm:f>
            <x14:dxf>
              <fill>
                <patternFill>
                  <bgColor rgb="FFFFC000"/>
                </patternFill>
              </fill>
            </x14:dxf>
          </x14:cfRule>
          <x14:cfRule type="containsText" priority="3918" operator="containsText" id="{492279F0-A741-4898-B231-96085B72BBCE}">
            <xm:f>NOT(ISERROR(SEARCH('Listados Datos'!$P$7,Y508)))</xm:f>
            <xm:f>'Listados Datos'!$P$7</xm:f>
            <x14:dxf>
              <fill>
                <patternFill>
                  <bgColor rgb="FFFF0000"/>
                </patternFill>
              </fill>
            </x14:dxf>
          </x14:cfRule>
          <xm:sqref>Y508:Y509</xm:sqref>
        </x14:conditionalFormatting>
        <x14:conditionalFormatting xmlns:xm="http://schemas.microsoft.com/office/excel/2006/main">
          <x14:cfRule type="containsText" priority="3890" operator="containsText" id="{179C3D73-2E5D-433E-9467-A0C1CDF2DAC9}">
            <xm:f>NOT(ISERROR(SEARCH('Listados Datos'!$T$3,AW508)))</xm:f>
            <xm:f>'Listados Datos'!$T$3</xm:f>
            <x14:dxf>
              <fill>
                <patternFill patternType="solid">
                  <bgColor rgb="FFC00000"/>
                </patternFill>
              </fill>
            </x14:dxf>
          </x14:cfRule>
          <x14:cfRule type="containsText" priority="3891" operator="containsText" id="{44DD967D-6D03-4AA0-85B7-E1A3C1053128}">
            <xm:f>NOT(ISERROR(SEARCH('Listados Datos'!$T$4,AW508)))</xm:f>
            <xm:f>'Listados Datos'!$T$4</xm:f>
            <x14:dxf>
              <font>
                <b/>
                <i val="0"/>
                <color theme="0"/>
              </font>
              <fill>
                <patternFill>
                  <bgColor rgb="FFE26B0A"/>
                </patternFill>
              </fill>
            </x14:dxf>
          </x14:cfRule>
          <x14:cfRule type="containsText" priority="3892" operator="containsText" id="{FA751428-5EBB-4038-90EB-08B70FB43AC3}">
            <xm:f>NOT(ISERROR(SEARCH('Listados Datos'!$T$5,AW508)))</xm:f>
            <xm:f>'Listados Datos'!$T$5</xm:f>
            <x14:dxf>
              <font>
                <b/>
                <i val="0"/>
                <color auto="1"/>
              </font>
              <fill>
                <patternFill>
                  <bgColor rgb="FFFFFF00"/>
                </patternFill>
              </fill>
            </x14:dxf>
          </x14:cfRule>
          <x14:cfRule type="containsText" priority="3893" operator="containsText" id="{B5361ABC-811E-4BBA-BCEE-7D00F72B0E3D}">
            <xm:f>NOT(ISERROR(SEARCH('Listados Datos'!$T$6,AW508)))</xm:f>
            <xm:f>'Listados Datos'!$T$6</xm:f>
            <x14:dxf>
              <font>
                <b/>
                <i val="0"/>
              </font>
              <fill>
                <patternFill>
                  <bgColor rgb="FF92D050"/>
                </patternFill>
              </fill>
            </x14:dxf>
          </x14:cfRule>
          <xm:sqref>AW508</xm:sqref>
        </x14:conditionalFormatting>
        <x14:conditionalFormatting xmlns:xm="http://schemas.microsoft.com/office/excel/2006/main">
          <x14:cfRule type="containsText" priority="3880" operator="containsText" id="{1E31D7D3-63CD-4FCA-87CD-3CA8D4D84D6F}">
            <xm:f>NOT(ISERROR(SEARCH('Listados Datos'!$P$3,AU508)))</xm:f>
            <xm:f>'Listados Datos'!$P$3</xm:f>
            <x14:dxf>
              <fill>
                <patternFill>
                  <bgColor rgb="FF99CC00"/>
                </patternFill>
              </fill>
            </x14:dxf>
          </x14:cfRule>
          <x14:cfRule type="containsText" priority="3881" operator="containsText" id="{86DCBD3D-F508-4262-B4C5-50466302B270}">
            <xm:f>NOT(ISERROR(SEARCH('Listados Datos'!$P$4,AU508)))</xm:f>
            <xm:f>'Listados Datos'!$P$4</xm:f>
            <x14:dxf>
              <fill>
                <patternFill>
                  <bgColor rgb="FF33CC33"/>
                </patternFill>
              </fill>
            </x14:dxf>
          </x14:cfRule>
          <x14:cfRule type="containsText" priority="3882" operator="containsText" id="{6F7C4CFD-90C4-42CA-8A48-F1A72F21633C}">
            <xm:f>NOT(ISERROR(SEARCH('Listados Datos'!$P$5,AU508)))</xm:f>
            <xm:f>'Listados Datos'!$P$5</xm:f>
            <x14:dxf>
              <fill>
                <patternFill>
                  <bgColor rgb="FFFFFF00"/>
                </patternFill>
              </fill>
            </x14:dxf>
          </x14:cfRule>
          <x14:cfRule type="containsText" priority="3883" operator="containsText" id="{8BAA443D-B2E2-4FD3-9331-A8FA5E36037D}">
            <xm:f>NOT(ISERROR(SEARCH('Listados Datos'!$P$6,AU508)))</xm:f>
            <xm:f>'Listados Datos'!$P$6</xm:f>
            <x14:dxf>
              <fill>
                <patternFill>
                  <bgColor rgb="FFFFC000"/>
                </patternFill>
              </fill>
            </x14:dxf>
          </x14:cfRule>
          <x14:cfRule type="containsText" priority="3884" operator="containsText" id="{23D54992-344D-41E9-A110-D35850B2F50F}">
            <xm:f>NOT(ISERROR(SEARCH('Listados Datos'!$P$7,AU508)))</xm:f>
            <xm:f>'Listados Datos'!$P$7</xm:f>
            <x14:dxf>
              <fill>
                <patternFill>
                  <bgColor rgb="FFFF0000"/>
                </patternFill>
              </fill>
            </x14:dxf>
          </x14:cfRule>
          <xm:sqref>AU508</xm:sqref>
        </x14:conditionalFormatting>
        <x14:conditionalFormatting xmlns:xm="http://schemas.microsoft.com/office/excel/2006/main">
          <x14:cfRule type="containsText" priority="3876" operator="containsText" id="{0FF234C0-50F8-4B4D-9626-CCC85748FF5A}">
            <xm:f>NOT(ISERROR(SEARCH('Listados Datos'!$T$3,AW509)))</xm:f>
            <xm:f>'Listados Datos'!$T$3</xm:f>
            <x14:dxf>
              <fill>
                <patternFill patternType="solid">
                  <bgColor rgb="FFC00000"/>
                </patternFill>
              </fill>
            </x14:dxf>
          </x14:cfRule>
          <x14:cfRule type="containsText" priority="3877" operator="containsText" id="{BE12D63B-DCF8-49D2-9E43-F0EA670FBEF5}">
            <xm:f>NOT(ISERROR(SEARCH('Listados Datos'!$T$4,AW509)))</xm:f>
            <xm:f>'Listados Datos'!$T$4</xm:f>
            <x14:dxf>
              <font>
                <b/>
                <i val="0"/>
                <color theme="0"/>
              </font>
              <fill>
                <patternFill>
                  <bgColor rgb="FFE26B0A"/>
                </patternFill>
              </fill>
            </x14:dxf>
          </x14:cfRule>
          <x14:cfRule type="containsText" priority="3878" operator="containsText" id="{A789A0FE-CB9C-4781-A7AA-597B93767440}">
            <xm:f>NOT(ISERROR(SEARCH('Listados Datos'!$T$5,AW509)))</xm:f>
            <xm:f>'Listados Datos'!$T$5</xm:f>
            <x14:dxf>
              <font>
                <b/>
                <i val="0"/>
                <color auto="1"/>
              </font>
              <fill>
                <patternFill>
                  <bgColor rgb="FFFFFF00"/>
                </patternFill>
              </fill>
            </x14:dxf>
          </x14:cfRule>
          <x14:cfRule type="containsText" priority="3879" operator="containsText" id="{D9B98909-D66E-43AB-BBF0-88A569C15DB8}">
            <xm:f>NOT(ISERROR(SEARCH('Listados Datos'!$T$6,AW509)))</xm:f>
            <xm:f>'Listados Datos'!$T$6</xm:f>
            <x14:dxf>
              <font>
                <b/>
                <i val="0"/>
              </font>
              <fill>
                <patternFill>
                  <bgColor rgb="FF92D050"/>
                </patternFill>
              </fill>
            </x14:dxf>
          </x14:cfRule>
          <xm:sqref>AW509</xm:sqref>
        </x14:conditionalFormatting>
        <x14:conditionalFormatting xmlns:xm="http://schemas.microsoft.com/office/excel/2006/main">
          <x14:cfRule type="containsText" priority="3866" operator="containsText" id="{93DDD6A3-024F-44C5-9F18-A92C802EDEF4}">
            <xm:f>NOT(ISERROR(SEARCH('Listados Datos'!$P$3,AU509)))</xm:f>
            <xm:f>'Listados Datos'!$P$3</xm:f>
            <x14:dxf>
              <fill>
                <patternFill>
                  <bgColor rgb="FF99CC00"/>
                </patternFill>
              </fill>
            </x14:dxf>
          </x14:cfRule>
          <x14:cfRule type="containsText" priority="3867" operator="containsText" id="{676C37EF-CD95-472E-8197-C7253BD6DF2A}">
            <xm:f>NOT(ISERROR(SEARCH('Listados Datos'!$P$4,AU509)))</xm:f>
            <xm:f>'Listados Datos'!$P$4</xm:f>
            <x14:dxf>
              <fill>
                <patternFill>
                  <bgColor rgb="FF33CC33"/>
                </patternFill>
              </fill>
            </x14:dxf>
          </x14:cfRule>
          <x14:cfRule type="containsText" priority="3868" operator="containsText" id="{BF378C24-0053-4E62-B3F9-ED526CE37C51}">
            <xm:f>NOT(ISERROR(SEARCH('Listados Datos'!$P$5,AU509)))</xm:f>
            <xm:f>'Listados Datos'!$P$5</xm:f>
            <x14:dxf>
              <fill>
                <patternFill>
                  <bgColor rgb="FFFFFF00"/>
                </patternFill>
              </fill>
            </x14:dxf>
          </x14:cfRule>
          <x14:cfRule type="containsText" priority="3869" operator="containsText" id="{55EBCEEA-738A-4C0B-A2B4-41F864377BF9}">
            <xm:f>NOT(ISERROR(SEARCH('Listados Datos'!$P$6,AU509)))</xm:f>
            <xm:f>'Listados Datos'!$P$6</xm:f>
            <x14:dxf>
              <fill>
                <patternFill>
                  <bgColor rgb="FFFFC000"/>
                </patternFill>
              </fill>
            </x14:dxf>
          </x14:cfRule>
          <x14:cfRule type="containsText" priority="3870" operator="containsText" id="{1E2C2D33-48CF-449E-8C78-7008E9FC92DF}">
            <xm:f>NOT(ISERROR(SEARCH('Listados Datos'!$P$7,AU509)))</xm:f>
            <xm:f>'Listados Datos'!$P$7</xm:f>
            <x14:dxf>
              <fill>
                <patternFill>
                  <bgColor rgb="FFFF0000"/>
                </patternFill>
              </fill>
            </x14:dxf>
          </x14:cfRule>
          <xm:sqref>AU509</xm:sqref>
        </x14:conditionalFormatting>
        <x14:conditionalFormatting xmlns:xm="http://schemas.microsoft.com/office/excel/2006/main">
          <x14:cfRule type="containsText" priority="3726" operator="containsText" id="{AC93941D-A9C7-4C09-84BC-AF2031C37D25}">
            <xm:f>NOT(ISERROR(SEARCH('Listados Datos'!$T$3,AW519)))</xm:f>
            <xm:f>'Listados Datos'!$T$3</xm:f>
            <x14:dxf>
              <fill>
                <patternFill patternType="solid">
                  <bgColor rgb="FFC00000"/>
                </patternFill>
              </fill>
            </x14:dxf>
          </x14:cfRule>
          <x14:cfRule type="containsText" priority="3727" operator="containsText" id="{C2F1855D-BDDC-4683-BC61-04B17D9EA3AC}">
            <xm:f>NOT(ISERROR(SEARCH('Listados Datos'!$T$4,AW519)))</xm:f>
            <xm:f>'Listados Datos'!$T$4</xm:f>
            <x14:dxf>
              <font>
                <b/>
                <i val="0"/>
                <color theme="0"/>
              </font>
              <fill>
                <patternFill>
                  <bgColor rgb="FFE26B0A"/>
                </patternFill>
              </fill>
            </x14:dxf>
          </x14:cfRule>
          <x14:cfRule type="containsText" priority="3728" operator="containsText" id="{F6F23E23-71ED-41BB-8854-0712437FF2BD}">
            <xm:f>NOT(ISERROR(SEARCH('Listados Datos'!$T$5,AW519)))</xm:f>
            <xm:f>'Listados Datos'!$T$5</xm:f>
            <x14:dxf>
              <font>
                <b/>
                <i val="0"/>
                <color auto="1"/>
              </font>
              <fill>
                <patternFill>
                  <bgColor rgb="FFFFFF00"/>
                </patternFill>
              </fill>
            </x14:dxf>
          </x14:cfRule>
          <x14:cfRule type="containsText" priority="3729" operator="containsText" id="{9AB9AC57-1D44-4200-8B6E-C3B4E01B54CB}">
            <xm:f>NOT(ISERROR(SEARCH('Listados Datos'!$T$6,AW519)))</xm:f>
            <xm:f>'Listados Datos'!$T$6</xm:f>
            <x14:dxf>
              <font>
                <b/>
                <i val="0"/>
              </font>
              <fill>
                <patternFill>
                  <bgColor rgb="FF92D050"/>
                </patternFill>
              </fill>
            </x14:dxf>
          </x14:cfRule>
          <xm:sqref>AW519</xm:sqref>
        </x14:conditionalFormatting>
        <x14:conditionalFormatting xmlns:xm="http://schemas.microsoft.com/office/excel/2006/main">
          <x14:cfRule type="containsText" priority="3716" operator="containsText" id="{FC0406DB-A4EA-489D-B48D-963AB779DD90}">
            <xm:f>NOT(ISERROR(SEARCH('Listados Datos'!$P$3,AU519)))</xm:f>
            <xm:f>'Listados Datos'!$P$3</xm:f>
            <x14:dxf>
              <fill>
                <patternFill>
                  <bgColor rgb="FF99CC00"/>
                </patternFill>
              </fill>
            </x14:dxf>
          </x14:cfRule>
          <x14:cfRule type="containsText" priority="3717" operator="containsText" id="{CA6C0CB4-6961-4826-9FB8-555274DD4D5D}">
            <xm:f>NOT(ISERROR(SEARCH('Listados Datos'!$P$4,AU519)))</xm:f>
            <xm:f>'Listados Datos'!$P$4</xm:f>
            <x14:dxf>
              <fill>
                <patternFill>
                  <bgColor rgb="FF33CC33"/>
                </patternFill>
              </fill>
            </x14:dxf>
          </x14:cfRule>
          <x14:cfRule type="containsText" priority="3718" operator="containsText" id="{AE8C6BDF-3B4B-4660-8CEF-EB661EA864D3}">
            <xm:f>NOT(ISERROR(SEARCH('Listados Datos'!$P$5,AU519)))</xm:f>
            <xm:f>'Listados Datos'!$P$5</xm:f>
            <x14:dxf>
              <fill>
                <patternFill>
                  <bgColor rgb="FFFFFF00"/>
                </patternFill>
              </fill>
            </x14:dxf>
          </x14:cfRule>
          <x14:cfRule type="containsText" priority="3719" operator="containsText" id="{34E918D1-2749-4199-8B06-4991C77BEAF0}">
            <xm:f>NOT(ISERROR(SEARCH('Listados Datos'!$P$6,AU519)))</xm:f>
            <xm:f>'Listados Datos'!$P$6</xm:f>
            <x14:dxf>
              <fill>
                <patternFill>
                  <bgColor rgb="FFFFC000"/>
                </patternFill>
              </fill>
            </x14:dxf>
          </x14:cfRule>
          <x14:cfRule type="containsText" priority="3720" operator="containsText" id="{0ECEADF7-F19F-4804-A83A-7F34CD521E48}">
            <xm:f>NOT(ISERROR(SEARCH('Listados Datos'!$P$7,AU519)))</xm:f>
            <xm:f>'Listados Datos'!$P$7</xm:f>
            <x14:dxf>
              <fill>
                <patternFill>
                  <bgColor rgb="FFFF0000"/>
                </patternFill>
              </fill>
            </x14:dxf>
          </x14:cfRule>
          <xm:sqref>AU519</xm:sqref>
        </x14:conditionalFormatting>
        <x14:conditionalFormatting xmlns:xm="http://schemas.microsoft.com/office/excel/2006/main">
          <x14:cfRule type="containsText" priority="3848" operator="containsText" id="{2CD001E7-C044-471F-A7CE-B37431978A6D}">
            <xm:f>NOT(ISERROR(SEARCH('Listados Datos'!$T$3,AE510)))</xm:f>
            <xm:f>'Listados Datos'!$T$3</xm:f>
            <x14:dxf>
              <fill>
                <patternFill patternType="solid">
                  <bgColor rgb="FFC00000"/>
                </patternFill>
              </fill>
            </x14:dxf>
          </x14:cfRule>
          <x14:cfRule type="containsText" priority="3849" operator="containsText" id="{207563B9-C3A5-466E-A3FF-93266031ACA6}">
            <xm:f>NOT(ISERROR(SEARCH('Listados Datos'!$T$4,AE510)))</xm:f>
            <xm:f>'Listados Datos'!$T$4</xm:f>
            <x14:dxf>
              <font>
                <b/>
                <i val="0"/>
                <color theme="0"/>
              </font>
              <fill>
                <patternFill>
                  <bgColor rgb="FFE26B0A"/>
                </patternFill>
              </fill>
            </x14:dxf>
          </x14:cfRule>
          <x14:cfRule type="containsText" priority="3850" operator="containsText" id="{EA29204B-7DF9-4988-919D-F6BB78385A4B}">
            <xm:f>NOT(ISERROR(SEARCH('Listados Datos'!$T$5,AE510)))</xm:f>
            <xm:f>'Listados Datos'!$T$5</xm:f>
            <x14:dxf>
              <font>
                <b/>
                <i val="0"/>
                <color auto="1"/>
              </font>
              <fill>
                <patternFill>
                  <bgColor rgb="FFFFFF00"/>
                </patternFill>
              </fill>
            </x14:dxf>
          </x14:cfRule>
          <x14:cfRule type="containsText" priority="3851" operator="containsText" id="{1D0E13B4-391C-4502-83E4-D77F6FBB77ED}">
            <xm:f>NOT(ISERROR(SEARCH('Listados Datos'!$T$6,AE510)))</xm:f>
            <xm:f>'Listados Datos'!$T$6</xm:f>
            <x14:dxf>
              <font>
                <b/>
                <i val="0"/>
              </font>
              <fill>
                <patternFill>
                  <bgColor rgb="FF92D050"/>
                </patternFill>
              </fill>
            </x14:dxf>
          </x14:cfRule>
          <xm:sqref>AE510:AF511</xm:sqref>
        </x14:conditionalFormatting>
        <x14:conditionalFormatting xmlns:xm="http://schemas.microsoft.com/office/excel/2006/main">
          <x14:cfRule type="containsText" priority="3844" operator="containsText" id="{718F5071-3582-421F-AC66-BEC327093605}">
            <xm:f>NOT(ISERROR(SEARCH('Listados Datos'!$T$3,AA510)))</xm:f>
            <xm:f>'Listados Datos'!$T$3</xm:f>
            <x14:dxf>
              <fill>
                <patternFill patternType="solid">
                  <bgColor rgb="FFC00000"/>
                </patternFill>
              </fill>
            </x14:dxf>
          </x14:cfRule>
          <x14:cfRule type="containsText" priority="3845" operator="containsText" id="{A941D899-BD41-494B-BBD6-EBC17E6F7608}">
            <xm:f>NOT(ISERROR(SEARCH('Listados Datos'!$T$4,AA510)))</xm:f>
            <xm:f>'Listados Datos'!$T$4</xm:f>
            <x14:dxf>
              <font>
                <b/>
                <i val="0"/>
                <color theme="0"/>
              </font>
              <fill>
                <patternFill>
                  <bgColor rgb="FFE26B0A"/>
                </patternFill>
              </fill>
            </x14:dxf>
          </x14:cfRule>
          <x14:cfRule type="containsText" priority="3846" operator="containsText" id="{82FFBF8E-1086-4445-871E-7BBEA312F05C}">
            <xm:f>NOT(ISERROR(SEARCH('Listados Datos'!$T$5,AA510)))</xm:f>
            <xm:f>'Listados Datos'!$T$5</xm:f>
            <x14:dxf>
              <font>
                <b/>
                <i val="0"/>
                <color auto="1"/>
              </font>
              <fill>
                <patternFill>
                  <bgColor rgb="FFFFFF00"/>
                </patternFill>
              </fill>
            </x14:dxf>
          </x14:cfRule>
          <x14:cfRule type="containsText" priority="3847" operator="containsText" id="{B089B0E2-E565-41EE-856C-C49CC9B16593}">
            <xm:f>NOT(ISERROR(SEARCH('Listados Datos'!$T$6,AA510)))</xm:f>
            <xm:f>'Listados Datos'!$T$6</xm:f>
            <x14:dxf>
              <font>
                <b/>
                <i val="0"/>
              </font>
              <fill>
                <patternFill>
                  <bgColor rgb="FF92D050"/>
                </patternFill>
              </fill>
            </x14:dxf>
          </x14:cfRule>
          <xm:sqref>AA510:AA511</xm:sqref>
        </x14:conditionalFormatting>
        <x14:conditionalFormatting xmlns:xm="http://schemas.microsoft.com/office/excel/2006/main">
          <x14:cfRule type="containsText" priority="3834" operator="containsText" id="{5FCF2802-2303-4875-9089-77D76DE7DF23}">
            <xm:f>NOT(ISERROR(SEARCH('Listados Datos'!$P$3,Y510)))</xm:f>
            <xm:f>'Listados Datos'!$P$3</xm:f>
            <x14:dxf>
              <fill>
                <patternFill>
                  <bgColor rgb="FF99CC00"/>
                </patternFill>
              </fill>
            </x14:dxf>
          </x14:cfRule>
          <x14:cfRule type="containsText" priority="3835" operator="containsText" id="{E6D240A5-9BAD-4E82-9127-0F58393DE2B8}">
            <xm:f>NOT(ISERROR(SEARCH('Listados Datos'!$P$4,Y510)))</xm:f>
            <xm:f>'Listados Datos'!$P$4</xm:f>
            <x14:dxf>
              <fill>
                <patternFill>
                  <bgColor rgb="FF33CC33"/>
                </patternFill>
              </fill>
            </x14:dxf>
          </x14:cfRule>
          <x14:cfRule type="containsText" priority="3836" operator="containsText" id="{F49A9059-5FC7-4520-86CD-928FE2A5B6FA}">
            <xm:f>NOT(ISERROR(SEARCH('Listados Datos'!$P$5,Y510)))</xm:f>
            <xm:f>'Listados Datos'!$P$5</xm:f>
            <x14:dxf>
              <fill>
                <patternFill>
                  <bgColor rgb="FFFFFF00"/>
                </patternFill>
              </fill>
            </x14:dxf>
          </x14:cfRule>
          <x14:cfRule type="containsText" priority="3837" operator="containsText" id="{F25B1D8E-3588-4162-865A-A4888B9C93D4}">
            <xm:f>NOT(ISERROR(SEARCH('Listados Datos'!$P$6,Y510)))</xm:f>
            <xm:f>'Listados Datos'!$P$6</xm:f>
            <x14:dxf>
              <fill>
                <patternFill>
                  <bgColor rgb="FFFFC000"/>
                </patternFill>
              </fill>
            </x14:dxf>
          </x14:cfRule>
          <x14:cfRule type="containsText" priority="3838" operator="containsText" id="{810EF515-9BFF-4119-A142-14039D0D2CF1}">
            <xm:f>NOT(ISERROR(SEARCH('Listados Datos'!$P$7,Y510)))</xm:f>
            <xm:f>'Listados Datos'!$P$7</xm:f>
            <x14:dxf>
              <fill>
                <patternFill>
                  <bgColor rgb="FFFF0000"/>
                </patternFill>
              </fill>
            </x14:dxf>
          </x14:cfRule>
          <xm:sqref>Y510:Y511</xm:sqref>
        </x14:conditionalFormatting>
        <x14:conditionalFormatting xmlns:xm="http://schemas.microsoft.com/office/excel/2006/main">
          <x14:cfRule type="containsText" priority="3684" operator="containsText" id="{1060C4B4-4A8B-4251-A92F-1DB7C501E224}">
            <xm:f>NOT(ISERROR(SEARCH('Listados Datos'!$T$3,AW516)))</xm:f>
            <xm:f>'Listados Datos'!$T$3</xm:f>
            <x14:dxf>
              <fill>
                <patternFill patternType="solid">
                  <bgColor rgb="FFC00000"/>
                </patternFill>
              </fill>
            </x14:dxf>
          </x14:cfRule>
          <x14:cfRule type="containsText" priority="3685" operator="containsText" id="{D4622CA5-6F5A-4D92-A396-C725439ADC38}">
            <xm:f>NOT(ISERROR(SEARCH('Listados Datos'!$T$4,AW516)))</xm:f>
            <xm:f>'Listados Datos'!$T$4</xm:f>
            <x14:dxf>
              <font>
                <b/>
                <i val="0"/>
                <color theme="0"/>
              </font>
              <fill>
                <patternFill>
                  <bgColor rgb="FFE26B0A"/>
                </patternFill>
              </fill>
            </x14:dxf>
          </x14:cfRule>
          <x14:cfRule type="containsText" priority="3686" operator="containsText" id="{70F8D8F7-3132-432D-8E65-48CEB8752B45}">
            <xm:f>NOT(ISERROR(SEARCH('Listados Datos'!$T$5,AW516)))</xm:f>
            <xm:f>'Listados Datos'!$T$5</xm:f>
            <x14:dxf>
              <font>
                <b/>
                <i val="0"/>
                <color auto="1"/>
              </font>
              <fill>
                <patternFill>
                  <bgColor rgb="FFFFFF00"/>
                </patternFill>
              </fill>
            </x14:dxf>
          </x14:cfRule>
          <x14:cfRule type="containsText" priority="3687" operator="containsText" id="{A5686A79-13FE-4C2A-9F87-2D2850B8BA30}">
            <xm:f>NOT(ISERROR(SEARCH('Listados Datos'!$T$6,AW516)))</xm:f>
            <xm:f>'Listados Datos'!$T$6</xm:f>
            <x14:dxf>
              <font>
                <b/>
                <i val="0"/>
              </font>
              <fill>
                <patternFill>
                  <bgColor rgb="FF92D050"/>
                </patternFill>
              </fill>
            </x14:dxf>
          </x14:cfRule>
          <xm:sqref>AW516</xm:sqref>
        </x14:conditionalFormatting>
        <x14:conditionalFormatting xmlns:xm="http://schemas.microsoft.com/office/excel/2006/main">
          <x14:cfRule type="containsText" priority="3674" operator="containsText" id="{452537D7-7254-4511-A4DC-CF9FCE782EAF}">
            <xm:f>NOT(ISERROR(SEARCH('Listados Datos'!$P$3,AU516)))</xm:f>
            <xm:f>'Listados Datos'!$P$3</xm:f>
            <x14:dxf>
              <fill>
                <patternFill>
                  <bgColor rgb="FF99CC00"/>
                </patternFill>
              </fill>
            </x14:dxf>
          </x14:cfRule>
          <x14:cfRule type="containsText" priority="3675" operator="containsText" id="{AC1F3ABF-778B-4CF3-9A7F-4B917E26C3CE}">
            <xm:f>NOT(ISERROR(SEARCH('Listados Datos'!$P$4,AU516)))</xm:f>
            <xm:f>'Listados Datos'!$P$4</xm:f>
            <x14:dxf>
              <fill>
                <patternFill>
                  <bgColor rgb="FF33CC33"/>
                </patternFill>
              </fill>
            </x14:dxf>
          </x14:cfRule>
          <x14:cfRule type="containsText" priority="3676" operator="containsText" id="{4FD0109A-9ECD-4326-8439-A0F046940F98}">
            <xm:f>NOT(ISERROR(SEARCH('Listados Datos'!$P$5,AU516)))</xm:f>
            <xm:f>'Listados Datos'!$P$5</xm:f>
            <x14:dxf>
              <fill>
                <patternFill>
                  <bgColor rgb="FFFFFF00"/>
                </patternFill>
              </fill>
            </x14:dxf>
          </x14:cfRule>
          <x14:cfRule type="containsText" priority="3677" operator="containsText" id="{2CCB7CF5-6E75-4AC0-8DC6-6583888456E2}">
            <xm:f>NOT(ISERROR(SEARCH('Listados Datos'!$P$6,AU516)))</xm:f>
            <xm:f>'Listados Datos'!$P$6</xm:f>
            <x14:dxf>
              <fill>
                <patternFill>
                  <bgColor rgb="FFFFC000"/>
                </patternFill>
              </fill>
            </x14:dxf>
          </x14:cfRule>
          <x14:cfRule type="containsText" priority="3678" operator="containsText" id="{D7A2F95B-B876-432B-B2BF-4E52BC0F38CF}">
            <xm:f>NOT(ISERROR(SEARCH('Listados Datos'!$P$7,AU516)))</xm:f>
            <xm:f>'Listados Datos'!$P$7</xm:f>
            <x14:dxf>
              <fill>
                <patternFill>
                  <bgColor rgb="FFFF0000"/>
                </patternFill>
              </fill>
            </x14:dxf>
          </x14:cfRule>
          <xm:sqref>AU516</xm:sqref>
        </x14:conditionalFormatting>
        <x14:conditionalFormatting xmlns:xm="http://schemas.microsoft.com/office/excel/2006/main">
          <x14:cfRule type="containsText" priority="3806" operator="containsText" id="{FE727B9C-3DD7-404E-8840-7D40ABF99B5B}">
            <xm:f>NOT(ISERROR(SEARCH('Listados Datos'!$T$3,AW511)))</xm:f>
            <xm:f>'Listados Datos'!$T$3</xm:f>
            <x14:dxf>
              <fill>
                <patternFill patternType="solid">
                  <bgColor rgb="FFC00000"/>
                </patternFill>
              </fill>
            </x14:dxf>
          </x14:cfRule>
          <x14:cfRule type="containsText" priority="3807" operator="containsText" id="{A56C99FF-B979-4A7C-BF93-A3F61A564219}">
            <xm:f>NOT(ISERROR(SEARCH('Listados Datos'!$T$4,AW511)))</xm:f>
            <xm:f>'Listados Datos'!$T$4</xm:f>
            <x14:dxf>
              <font>
                <b/>
                <i val="0"/>
                <color theme="0"/>
              </font>
              <fill>
                <patternFill>
                  <bgColor rgb="FFE26B0A"/>
                </patternFill>
              </fill>
            </x14:dxf>
          </x14:cfRule>
          <x14:cfRule type="containsText" priority="3808" operator="containsText" id="{5F8D2A1C-C3ED-4595-AF3A-C53E69E39BDF}">
            <xm:f>NOT(ISERROR(SEARCH('Listados Datos'!$T$5,AW511)))</xm:f>
            <xm:f>'Listados Datos'!$T$5</xm:f>
            <x14:dxf>
              <font>
                <b/>
                <i val="0"/>
                <color auto="1"/>
              </font>
              <fill>
                <patternFill>
                  <bgColor rgb="FFFFFF00"/>
                </patternFill>
              </fill>
            </x14:dxf>
          </x14:cfRule>
          <x14:cfRule type="containsText" priority="3809" operator="containsText" id="{1E362136-A7B0-4B6F-867F-E922347527BC}">
            <xm:f>NOT(ISERROR(SEARCH('Listados Datos'!$T$6,AW511)))</xm:f>
            <xm:f>'Listados Datos'!$T$6</xm:f>
            <x14:dxf>
              <font>
                <b/>
                <i val="0"/>
              </font>
              <fill>
                <patternFill>
                  <bgColor rgb="FF92D050"/>
                </patternFill>
              </fill>
            </x14:dxf>
          </x14:cfRule>
          <xm:sqref>AW511</xm:sqref>
        </x14:conditionalFormatting>
        <x14:conditionalFormatting xmlns:xm="http://schemas.microsoft.com/office/excel/2006/main">
          <x14:cfRule type="containsText" priority="3796" operator="containsText" id="{BC9BECB9-5EC3-4E4F-88BE-2DF021CBAACB}">
            <xm:f>NOT(ISERROR(SEARCH('Listados Datos'!$P$3,AU511)))</xm:f>
            <xm:f>'Listados Datos'!$P$3</xm:f>
            <x14:dxf>
              <fill>
                <patternFill>
                  <bgColor rgb="FF99CC00"/>
                </patternFill>
              </fill>
            </x14:dxf>
          </x14:cfRule>
          <x14:cfRule type="containsText" priority="3797" operator="containsText" id="{E0D9A9CE-A566-4E23-B811-4B0FE2D0335E}">
            <xm:f>NOT(ISERROR(SEARCH('Listados Datos'!$P$4,AU511)))</xm:f>
            <xm:f>'Listados Datos'!$P$4</xm:f>
            <x14:dxf>
              <fill>
                <patternFill>
                  <bgColor rgb="FF33CC33"/>
                </patternFill>
              </fill>
            </x14:dxf>
          </x14:cfRule>
          <x14:cfRule type="containsText" priority="3798" operator="containsText" id="{5DB763F8-D680-4E0B-AC39-1D4B92B987CA}">
            <xm:f>NOT(ISERROR(SEARCH('Listados Datos'!$P$5,AU511)))</xm:f>
            <xm:f>'Listados Datos'!$P$5</xm:f>
            <x14:dxf>
              <fill>
                <patternFill>
                  <bgColor rgb="FFFFFF00"/>
                </patternFill>
              </fill>
            </x14:dxf>
          </x14:cfRule>
          <x14:cfRule type="containsText" priority="3799" operator="containsText" id="{1230C430-DBBB-47A0-B77B-4E1AA4CCA4C3}">
            <xm:f>NOT(ISERROR(SEARCH('Listados Datos'!$P$6,AU511)))</xm:f>
            <xm:f>'Listados Datos'!$P$6</xm:f>
            <x14:dxf>
              <fill>
                <patternFill>
                  <bgColor rgb="FFFFC000"/>
                </patternFill>
              </fill>
            </x14:dxf>
          </x14:cfRule>
          <x14:cfRule type="containsText" priority="3800" operator="containsText" id="{7AEFA62E-928B-44B3-A9E6-AA6656AEE2D6}">
            <xm:f>NOT(ISERROR(SEARCH('Listados Datos'!$P$7,AU511)))</xm:f>
            <xm:f>'Listados Datos'!$P$7</xm:f>
            <x14:dxf>
              <fill>
                <patternFill>
                  <bgColor rgb="FFFF0000"/>
                </patternFill>
              </fill>
            </x14:dxf>
          </x14:cfRule>
          <xm:sqref>AU511</xm:sqref>
        </x14:conditionalFormatting>
        <x14:conditionalFormatting xmlns:xm="http://schemas.microsoft.com/office/excel/2006/main">
          <x14:cfRule type="containsText" priority="3792" operator="containsText" id="{24E25AE5-6A11-41A3-AB7D-987A72404703}">
            <xm:f>NOT(ISERROR(SEARCH('Listados Datos'!$T$3,AE514)))</xm:f>
            <xm:f>'Listados Datos'!$T$3</xm:f>
            <x14:dxf>
              <fill>
                <patternFill patternType="solid">
                  <bgColor rgb="FFC00000"/>
                </patternFill>
              </fill>
            </x14:dxf>
          </x14:cfRule>
          <x14:cfRule type="containsText" priority="3793" operator="containsText" id="{2587CD5A-980F-4C6D-9917-22EE7F53DF69}">
            <xm:f>NOT(ISERROR(SEARCH('Listados Datos'!$T$4,AE514)))</xm:f>
            <xm:f>'Listados Datos'!$T$4</xm:f>
            <x14:dxf>
              <font>
                <b/>
                <i val="0"/>
                <color theme="0"/>
              </font>
              <fill>
                <patternFill>
                  <bgColor rgb="FFE26B0A"/>
                </patternFill>
              </fill>
            </x14:dxf>
          </x14:cfRule>
          <x14:cfRule type="containsText" priority="3794" operator="containsText" id="{98BF004C-7B31-482C-A54D-641715DAC9F0}">
            <xm:f>NOT(ISERROR(SEARCH('Listados Datos'!$T$5,AE514)))</xm:f>
            <xm:f>'Listados Datos'!$T$5</xm:f>
            <x14:dxf>
              <font>
                <b/>
                <i val="0"/>
                <color auto="1"/>
              </font>
              <fill>
                <patternFill>
                  <bgColor rgb="FFFFFF00"/>
                </patternFill>
              </fill>
            </x14:dxf>
          </x14:cfRule>
          <x14:cfRule type="containsText" priority="3795" operator="containsText" id="{222E6547-504A-4835-8449-D581B124AA12}">
            <xm:f>NOT(ISERROR(SEARCH('Listados Datos'!$T$6,AE514)))</xm:f>
            <xm:f>'Listados Datos'!$T$6</xm:f>
            <x14:dxf>
              <font>
                <b/>
                <i val="0"/>
              </font>
              <fill>
                <patternFill>
                  <bgColor rgb="FF92D050"/>
                </patternFill>
              </fill>
            </x14:dxf>
          </x14:cfRule>
          <xm:sqref>AE514:AF515 AE519:AF519</xm:sqref>
        </x14:conditionalFormatting>
        <x14:conditionalFormatting xmlns:xm="http://schemas.microsoft.com/office/excel/2006/main">
          <x14:cfRule type="containsText" priority="3788" operator="containsText" id="{AB85EA17-B1E1-4917-A34F-A845B2717E10}">
            <xm:f>NOT(ISERROR(SEARCH('Listados Datos'!$T$3,AA514)))</xm:f>
            <xm:f>'Listados Datos'!$T$3</xm:f>
            <x14:dxf>
              <fill>
                <patternFill patternType="solid">
                  <bgColor rgb="FFC00000"/>
                </patternFill>
              </fill>
            </x14:dxf>
          </x14:cfRule>
          <x14:cfRule type="containsText" priority="3789" operator="containsText" id="{678ABEDE-E42C-4AE2-A85F-D0B750507568}">
            <xm:f>NOT(ISERROR(SEARCH('Listados Datos'!$T$4,AA514)))</xm:f>
            <xm:f>'Listados Datos'!$T$4</xm:f>
            <x14:dxf>
              <font>
                <b/>
                <i val="0"/>
                <color theme="0"/>
              </font>
              <fill>
                <patternFill>
                  <bgColor rgb="FFE26B0A"/>
                </patternFill>
              </fill>
            </x14:dxf>
          </x14:cfRule>
          <x14:cfRule type="containsText" priority="3790" operator="containsText" id="{3F4C67EF-676A-44CB-8CAA-BBA57E1C751F}">
            <xm:f>NOT(ISERROR(SEARCH('Listados Datos'!$T$5,AA514)))</xm:f>
            <xm:f>'Listados Datos'!$T$5</xm:f>
            <x14:dxf>
              <font>
                <b/>
                <i val="0"/>
                <color auto="1"/>
              </font>
              <fill>
                <patternFill>
                  <bgColor rgb="FFFFFF00"/>
                </patternFill>
              </fill>
            </x14:dxf>
          </x14:cfRule>
          <x14:cfRule type="containsText" priority="3791" operator="containsText" id="{F94158A2-FEC1-49BD-B00C-76D1C472CE79}">
            <xm:f>NOT(ISERROR(SEARCH('Listados Datos'!$T$6,AA514)))</xm:f>
            <xm:f>'Listados Datos'!$T$6</xm:f>
            <x14:dxf>
              <font>
                <b/>
                <i val="0"/>
              </font>
              <fill>
                <patternFill>
                  <bgColor rgb="FF92D050"/>
                </patternFill>
              </fill>
            </x14:dxf>
          </x14:cfRule>
          <xm:sqref>AA514:AA515</xm:sqref>
        </x14:conditionalFormatting>
        <x14:conditionalFormatting xmlns:xm="http://schemas.microsoft.com/office/excel/2006/main">
          <x14:cfRule type="containsText" priority="3778" operator="containsText" id="{7F924C14-4C24-48A8-A6BB-1AC04745570A}">
            <xm:f>NOT(ISERROR(SEARCH('Listados Datos'!$P$3,Y514)))</xm:f>
            <xm:f>'Listados Datos'!$P$3</xm:f>
            <x14:dxf>
              <fill>
                <patternFill>
                  <bgColor rgb="FF99CC00"/>
                </patternFill>
              </fill>
            </x14:dxf>
          </x14:cfRule>
          <x14:cfRule type="containsText" priority="3779" operator="containsText" id="{A2771AA0-D536-4F4A-AE89-8EBF4D3101F9}">
            <xm:f>NOT(ISERROR(SEARCH('Listados Datos'!$P$4,Y514)))</xm:f>
            <xm:f>'Listados Datos'!$P$4</xm:f>
            <x14:dxf>
              <fill>
                <patternFill>
                  <bgColor rgb="FF33CC33"/>
                </patternFill>
              </fill>
            </x14:dxf>
          </x14:cfRule>
          <x14:cfRule type="containsText" priority="3780" operator="containsText" id="{58D2FE92-1805-4CBE-B011-3AEC99CDB841}">
            <xm:f>NOT(ISERROR(SEARCH('Listados Datos'!$P$5,Y514)))</xm:f>
            <xm:f>'Listados Datos'!$P$5</xm:f>
            <x14:dxf>
              <fill>
                <patternFill>
                  <bgColor rgb="FFFFFF00"/>
                </patternFill>
              </fill>
            </x14:dxf>
          </x14:cfRule>
          <x14:cfRule type="containsText" priority="3781" operator="containsText" id="{6BA5FB7C-1556-42CD-A2A4-6C54A2D5FEA6}">
            <xm:f>NOT(ISERROR(SEARCH('Listados Datos'!$P$6,Y514)))</xm:f>
            <xm:f>'Listados Datos'!$P$6</xm:f>
            <x14:dxf>
              <fill>
                <patternFill>
                  <bgColor rgb="FFFFC000"/>
                </patternFill>
              </fill>
            </x14:dxf>
          </x14:cfRule>
          <x14:cfRule type="containsText" priority="3782" operator="containsText" id="{DA2D3535-A37B-4864-8ED8-CF621595C679}">
            <xm:f>NOT(ISERROR(SEARCH('Listados Datos'!$P$7,Y514)))</xm:f>
            <xm:f>'Listados Datos'!$P$7</xm:f>
            <x14:dxf>
              <fill>
                <patternFill>
                  <bgColor rgb="FFFF0000"/>
                </patternFill>
              </fill>
            </x14:dxf>
          </x14:cfRule>
          <xm:sqref>Y514:Y515</xm:sqref>
        </x14:conditionalFormatting>
        <x14:conditionalFormatting xmlns:xm="http://schemas.microsoft.com/office/excel/2006/main">
          <x14:cfRule type="containsText" priority="3754" operator="containsText" id="{F36EBE78-3344-40E2-BAF1-B8C5218EC58E}">
            <xm:f>NOT(ISERROR(SEARCH('Listados Datos'!$T$3,AW514)))</xm:f>
            <xm:f>'Listados Datos'!$T$3</xm:f>
            <x14:dxf>
              <fill>
                <patternFill patternType="solid">
                  <bgColor rgb="FFC00000"/>
                </patternFill>
              </fill>
            </x14:dxf>
          </x14:cfRule>
          <x14:cfRule type="containsText" priority="3755" operator="containsText" id="{BFBBBA26-97FC-42AD-8AC5-E4DA66C74FBF}">
            <xm:f>NOT(ISERROR(SEARCH('Listados Datos'!$T$4,AW514)))</xm:f>
            <xm:f>'Listados Datos'!$T$4</xm:f>
            <x14:dxf>
              <font>
                <b/>
                <i val="0"/>
                <color theme="0"/>
              </font>
              <fill>
                <patternFill>
                  <bgColor rgb="FFE26B0A"/>
                </patternFill>
              </fill>
            </x14:dxf>
          </x14:cfRule>
          <x14:cfRule type="containsText" priority="3756" operator="containsText" id="{12CD9B87-C62E-47AA-9A4E-137A1B33F020}">
            <xm:f>NOT(ISERROR(SEARCH('Listados Datos'!$T$5,AW514)))</xm:f>
            <xm:f>'Listados Datos'!$T$5</xm:f>
            <x14:dxf>
              <font>
                <b/>
                <i val="0"/>
                <color auto="1"/>
              </font>
              <fill>
                <patternFill>
                  <bgColor rgb="FFFFFF00"/>
                </patternFill>
              </fill>
            </x14:dxf>
          </x14:cfRule>
          <x14:cfRule type="containsText" priority="3757" operator="containsText" id="{CCD8315F-C956-42C0-8307-4FAB1810AAA1}">
            <xm:f>NOT(ISERROR(SEARCH('Listados Datos'!$T$6,AW514)))</xm:f>
            <xm:f>'Listados Datos'!$T$6</xm:f>
            <x14:dxf>
              <font>
                <b/>
                <i val="0"/>
              </font>
              <fill>
                <patternFill>
                  <bgColor rgb="FF92D050"/>
                </patternFill>
              </fill>
            </x14:dxf>
          </x14:cfRule>
          <xm:sqref>AW514</xm:sqref>
        </x14:conditionalFormatting>
        <x14:conditionalFormatting xmlns:xm="http://schemas.microsoft.com/office/excel/2006/main">
          <x14:cfRule type="containsText" priority="3744" operator="containsText" id="{C6B9176D-8D7D-4855-857E-23ECDA84376F}">
            <xm:f>NOT(ISERROR(SEARCH('Listados Datos'!$P$3,AU514)))</xm:f>
            <xm:f>'Listados Datos'!$P$3</xm:f>
            <x14:dxf>
              <fill>
                <patternFill>
                  <bgColor rgb="FF99CC00"/>
                </patternFill>
              </fill>
            </x14:dxf>
          </x14:cfRule>
          <x14:cfRule type="containsText" priority="3745" operator="containsText" id="{B31C755E-D3FD-4229-83CF-95AD7A5CC780}">
            <xm:f>NOT(ISERROR(SEARCH('Listados Datos'!$P$4,AU514)))</xm:f>
            <xm:f>'Listados Datos'!$P$4</xm:f>
            <x14:dxf>
              <fill>
                <patternFill>
                  <bgColor rgb="FF33CC33"/>
                </patternFill>
              </fill>
            </x14:dxf>
          </x14:cfRule>
          <x14:cfRule type="containsText" priority="3746" operator="containsText" id="{4037A841-05D4-4BD2-8DAC-0BD61E884472}">
            <xm:f>NOT(ISERROR(SEARCH('Listados Datos'!$P$5,AU514)))</xm:f>
            <xm:f>'Listados Datos'!$P$5</xm:f>
            <x14:dxf>
              <fill>
                <patternFill>
                  <bgColor rgb="FFFFFF00"/>
                </patternFill>
              </fill>
            </x14:dxf>
          </x14:cfRule>
          <x14:cfRule type="containsText" priority="3747" operator="containsText" id="{171E12AA-5B58-4213-BDDA-EDFC9D0AB966}">
            <xm:f>NOT(ISERROR(SEARCH('Listados Datos'!$P$6,AU514)))</xm:f>
            <xm:f>'Listados Datos'!$P$6</xm:f>
            <x14:dxf>
              <fill>
                <patternFill>
                  <bgColor rgb="FFFFC000"/>
                </patternFill>
              </fill>
            </x14:dxf>
          </x14:cfRule>
          <x14:cfRule type="containsText" priority="3748" operator="containsText" id="{81998810-4CBE-4F15-95D1-7EA6CA8242BC}">
            <xm:f>NOT(ISERROR(SEARCH('Listados Datos'!$P$7,AU514)))</xm:f>
            <xm:f>'Listados Datos'!$P$7</xm:f>
            <x14:dxf>
              <fill>
                <patternFill>
                  <bgColor rgb="FFFF0000"/>
                </patternFill>
              </fill>
            </x14:dxf>
          </x14:cfRule>
          <xm:sqref>AU514</xm:sqref>
        </x14:conditionalFormatting>
        <x14:conditionalFormatting xmlns:xm="http://schemas.microsoft.com/office/excel/2006/main">
          <x14:cfRule type="containsText" priority="3740" operator="containsText" id="{DC206F25-534C-4484-8C4D-83657F5FE221}">
            <xm:f>NOT(ISERROR(SEARCH('Listados Datos'!$T$3,AW515)))</xm:f>
            <xm:f>'Listados Datos'!$T$3</xm:f>
            <x14:dxf>
              <fill>
                <patternFill patternType="solid">
                  <bgColor rgb="FFC00000"/>
                </patternFill>
              </fill>
            </x14:dxf>
          </x14:cfRule>
          <x14:cfRule type="containsText" priority="3741" operator="containsText" id="{B3C489B8-10BF-444B-82F5-E7DDAAB3ED29}">
            <xm:f>NOT(ISERROR(SEARCH('Listados Datos'!$T$4,AW515)))</xm:f>
            <xm:f>'Listados Datos'!$T$4</xm:f>
            <x14:dxf>
              <font>
                <b/>
                <i val="0"/>
                <color theme="0"/>
              </font>
              <fill>
                <patternFill>
                  <bgColor rgb="FFE26B0A"/>
                </patternFill>
              </fill>
            </x14:dxf>
          </x14:cfRule>
          <x14:cfRule type="containsText" priority="3742" operator="containsText" id="{519A1144-485D-4613-8A30-06B70339A6B6}">
            <xm:f>NOT(ISERROR(SEARCH('Listados Datos'!$T$5,AW515)))</xm:f>
            <xm:f>'Listados Datos'!$T$5</xm:f>
            <x14:dxf>
              <font>
                <b/>
                <i val="0"/>
                <color auto="1"/>
              </font>
              <fill>
                <patternFill>
                  <bgColor rgb="FFFFFF00"/>
                </patternFill>
              </fill>
            </x14:dxf>
          </x14:cfRule>
          <x14:cfRule type="containsText" priority="3743" operator="containsText" id="{22558B7B-928F-4597-BA7B-250777C33FD1}">
            <xm:f>NOT(ISERROR(SEARCH('Listados Datos'!$T$6,AW515)))</xm:f>
            <xm:f>'Listados Datos'!$T$6</xm:f>
            <x14:dxf>
              <font>
                <b/>
                <i val="0"/>
              </font>
              <fill>
                <patternFill>
                  <bgColor rgb="FF92D050"/>
                </patternFill>
              </fill>
            </x14:dxf>
          </x14:cfRule>
          <xm:sqref>AW515</xm:sqref>
        </x14:conditionalFormatting>
        <x14:conditionalFormatting xmlns:xm="http://schemas.microsoft.com/office/excel/2006/main">
          <x14:cfRule type="containsText" priority="3730" operator="containsText" id="{4A05F19E-BE98-46BB-B2B8-73EFB98C55FD}">
            <xm:f>NOT(ISERROR(SEARCH('Listados Datos'!$P$3,AU515)))</xm:f>
            <xm:f>'Listados Datos'!$P$3</xm:f>
            <x14:dxf>
              <fill>
                <patternFill>
                  <bgColor rgb="FF99CC00"/>
                </patternFill>
              </fill>
            </x14:dxf>
          </x14:cfRule>
          <x14:cfRule type="containsText" priority="3731" operator="containsText" id="{0B26EFB7-224B-4010-8C19-ED590633BBC3}">
            <xm:f>NOT(ISERROR(SEARCH('Listados Datos'!$P$4,AU515)))</xm:f>
            <xm:f>'Listados Datos'!$P$4</xm:f>
            <x14:dxf>
              <fill>
                <patternFill>
                  <bgColor rgb="FF33CC33"/>
                </patternFill>
              </fill>
            </x14:dxf>
          </x14:cfRule>
          <x14:cfRule type="containsText" priority="3732" operator="containsText" id="{5E7A9F16-8ECC-4CDD-91D5-5DA5777892F6}">
            <xm:f>NOT(ISERROR(SEARCH('Listados Datos'!$P$5,AU515)))</xm:f>
            <xm:f>'Listados Datos'!$P$5</xm:f>
            <x14:dxf>
              <fill>
                <patternFill>
                  <bgColor rgb="FFFFFF00"/>
                </patternFill>
              </fill>
            </x14:dxf>
          </x14:cfRule>
          <x14:cfRule type="containsText" priority="3733" operator="containsText" id="{387DE3E9-3318-4585-B2E2-4BBC7978DDB5}">
            <xm:f>NOT(ISERROR(SEARCH('Listados Datos'!$P$6,AU515)))</xm:f>
            <xm:f>'Listados Datos'!$P$6</xm:f>
            <x14:dxf>
              <fill>
                <patternFill>
                  <bgColor rgb="FFFFC000"/>
                </patternFill>
              </fill>
            </x14:dxf>
          </x14:cfRule>
          <x14:cfRule type="containsText" priority="3734" operator="containsText" id="{7AF39E96-F6EA-42B2-BB7A-718B4DED511C}">
            <xm:f>NOT(ISERROR(SEARCH('Listados Datos'!$P$7,AU515)))</xm:f>
            <xm:f>'Listados Datos'!$P$7</xm:f>
            <x14:dxf>
              <fill>
                <patternFill>
                  <bgColor rgb="FFFF0000"/>
                </patternFill>
              </fill>
            </x14:dxf>
          </x14:cfRule>
          <xm:sqref>AU515</xm:sqref>
        </x14:conditionalFormatting>
        <x14:conditionalFormatting xmlns:xm="http://schemas.microsoft.com/office/excel/2006/main">
          <x14:cfRule type="containsText" priority="3590" operator="containsText" id="{7EB1346F-9E44-4801-A85D-E633BDADAC66}">
            <xm:f>NOT(ISERROR(SEARCH('Listados Datos'!$T$3,AW525)))</xm:f>
            <xm:f>'Listados Datos'!$T$3</xm:f>
            <x14:dxf>
              <fill>
                <patternFill patternType="solid">
                  <bgColor rgb="FFC00000"/>
                </patternFill>
              </fill>
            </x14:dxf>
          </x14:cfRule>
          <x14:cfRule type="containsText" priority="3591" operator="containsText" id="{9011214A-C41E-4EBA-A443-849574C1368A}">
            <xm:f>NOT(ISERROR(SEARCH('Listados Datos'!$T$4,AW525)))</xm:f>
            <xm:f>'Listados Datos'!$T$4</xm:f>
            <x14:dxf>
              <font>
                <b/>
                <i val="0"/>
                <color theme="0"/>
              </font>
              <fill>
                <patternFill>
                  <bgColor rgb="FFE26B0A"/>
                </patternFill>
              </fill>
            </x14:dxf>
          </x14:cfRule>
          <x14:cfRule type="containsText" priority="3592" operator="containsText" id="{055AD3FF-E115-44CE-9D80-15E6E76CA15E}">
            <xm:f>NOT(ISERROR(SEARCH('Listados Datos'!$T$5,AW525)))</xm:f>
            <xm:f>'Listados Datos'!$T$5</xm:f>
            <x14:dxf>
              <font>
                <b/>
                <i val="0"/>
                <color auto="1"/>
              </font>
              <fill>
                <patternFill>
                  <bgColor rgb="FFFFFF00"/>
                </patternFill>
              </fill>
            </x14:dxf>
          </x14:cfRule>
          <x14:cfRule type="containsText" priority="3593" operator="containsText" id="{EB3D19B2-EAC4-4DEE-93F2-D6F772551416}">
            <xm:f>NOT(ISERROR(SEARCH('Listados Datos'!$T$6,AW525)))</xm:f>
            <xm:f>'Listados Datos'!$T$6</xm:f>
            <x14:dxf>
              <font>
                <b/>
                <i val="0"/>
              </font>
              <fill>
                <patternFill>
                  <bgColor rgb="FF92D050"/>
                </patternFill>
              </fill>
            </x14:dxf>
          </x14:cfRule>
          <xm:sqref>AW525</xm:sqref>
        </x14:conditionalFormatting>
        <x14:conditionalFormatting xmlns:xm="http://schemas.microsoft.com/office/excel/2006/main">
          <x14:cfRule type="containsText" priority="3580" operator="containsText" id="{CB2FF24E-0B67-4659-93D7-8F38878EF221}">
            <xm:f>NOT(ISERROR(SEARCH('Listados Datos'!$P$3,AU525)))</xm:f>
            <xm:f>'Listados Datos'!$P$3</xm:f>
            <x14:dxf>
              <fill>
                <patternFill>
                  <bgColor rgb="FF99CC00"/>
                </patternFill>
              </fill>
            </x14:dxf>
          </x14:cfRule>
          <x14:cfRule type="containsText" priority="3581" operator="containsText" id="{F368AAAB-0F41-4238-A2B3-065BC3848BE8}">
            <xm:f>NOT(ISERROR(SEARCH('Listados Datos'!$P$4,AU525)))</xm:f>
            <xm:f>'Listados Datos'!$P$4</xm:f>
            <x14:dxf>
              <fill>
                <patternFill>
                  <bgColor rgb="FF33CC33"/>
                </patternFill>
              </fill>
            </x14:dxf>
          </x14:cfRule>
          <x14:cfRule type="containsText" priority="3582" operator="containsText" id="{563C81D6-B029-467B-9DAD-FF258607D63E}">
            <xm:f>NOT(ISERROR(SEARCH('Listados Datos'!$P$5,AU525)))</xm:f>
            <xm:f>'Listados Datos'!$P$5</xm:f>
            <x14:dxf>
              <fill>
                <patternFill>
                  <bgColor rgb="FFFFFF00"/>
                </patternFill>
              </fill>
            </x14:dxf>
          </x14:cfRule>
          <x14:cfRule type="containsText" priority="3583" operator="containsText" id="{A9015573-4A42-4D56-81DD-092526724113}">
            <xm:f>NOT(ISERROR(SEARCH('Listados Datos'!$P$6,AU525)))</xm:f>
            <xm:f>'Listados Datos'!$P$6</xm:f>
            <x14:dxf>
              <fill>
                <patternFill>
                  <bgColor rgb="FFFFC000"/>
                </patternFill>
              </fill>
            </x14:dxf>
          </x14:cfRule>
          <x14:cfRule type="containsText" priority="3584" operator="containsText" id="{F170FBE1-F6A8-4267-A993-EC9E63AAECE4}">
            <xm:f>NOT(ISERROR(SEARCH('Listados Datos'!$P$7,AU525)))</xm:f>
            <xm:f>'Listados Datos'!$P$7</xm:f>
            <x14:dxf>
              <fill>
                <patternFill>
                  <bgColor rgb="FFFF0000"/>
                </patternFill>
              </fill>
            </x14:dxf>
          </x14:cfRule>
          <xm:sqref>AU525</xm:sqref>
        </x14:conditionalFormatting>
        <x14:conditionalFormatting xmlns:xm="http://schemas.microsoft.com/office/excel/2006/main">
          <x14:cfRule type="containsText" priority="3712" operator="containsText" id="{C95C79D2-F410-4EE1-A4AA-52CFCE94A0D9}">
            <xm:f>NOT(ISERROR(SEARCH('Listados Datos'!$T$3,AE516)))</xm:f>
            <xm:f>'Listados Datos'!$T$3</xm:f>
            <x14:dxf>
              <fill>
                <patternFill patternType="solid">
                  <bgColor rgb="FFC00000"/>
                </patternFill>
              </fill>
            </x14:dxf>
          </x14:cfRule>
          <x14:cfRule type="containsText" priority="3713" operator="containsText" id="{6CCDB9E7-E677-4E25-B8D9-CD41BC04BC77}">
            <xm:f>NOT(ISERROR(SEARCH('Listados Datos'!$T$4,AE516)))</xm:f>
            <xm:f>'Listados Datos'!$T$4</xm:f>
            <x14:dxf>
              <font>
                <b/>
                <i val="0"/>
                <color theme="0"/>
              </font>
              <fill>
                <patternFill>
                  <bgColor rgb="FFE26B0A"/>
                </patternFill>
              </fill>
            </x14:dxf>
          </x14:cfRule>
          <x14:cfRule type="containsText" priority="3714" operator="containsText" id="{B05E3BAE-6CD5-421B-B8CE-0127CF68552F}">
            <xm:f>NOT(ISERROR(SEARCH('Listados Datos'!$T$5,AE516)))</xm:f>
            <xm:f>'Listados Datos'!$T$5</xm:f>
            <x14:dxf>
              <font>
                <b/>
                <i val="0"/>
                <color auto="1"/>
              </font>
              <fill>
                <patternFill>
                  <bgColor rgb="FFFFFF00"/>
                </patternFill>
              </fill>
            </x14:dxf>
          </x14:cfRule>
          <x14:cfRule type="containsText" priority="3715" operator="containsText" id="{5247AD9B-F063-4BDB-B9B0-DFA25BC507DE}">
            <xm:f>NOT(ISERROR(SEARCH('Listados Datos'!$T$6,AE516)))</xm:f>
            <xm:f>'Listados Datos'!$T$6</xm:f>
            <x14:dxf>
              <font>
                <b/>
                <i val="0"/>
              </font>
              <fill>
                <patternFill>
                  <bgColor rgb="FF92D050"/>
                </patternFill>
              </fill>
            </x14:dxf>
          </x14:cfRule>
          <xm:sqref>AE516:AF517</xm:sqref>
        </x14:conditionalFormatting>
        <x14:conditionalFormatting xmlns:xm="http://schemas.microsoft.com/office/excel/2006/main">
          <x14:cfRule type="containsText" priority="3708" operator="containsText" id="{0E9B57B3-4540-4D46-9F7F-19E46F9503E1}">
            <xm:f>NOT(ISERROR(SEARCH('Listados Datos'!$T$3,AA516)))</xm:f>
            <xm:f>'Listados Datos'!$T$3</xm:f>
            <x14:dxf>
              <fill>
                <patternFill patternType="solid">
                  <bgColor rgb="FFC00000"/>
                </patternFill>
              </fill>
            </x14:dxf>
          </x14:cfRule>
          <x14:cfRule type="containsText" priority="3709" operator="containsText" id="{4AB32895-DB22-446E-AFBE-C47798BB6247}">
            <xm:f>NOT(ISERROR(SEARCH('Listados Datos'!$T$4,AA516)))</xm:f>
            <xm:f>'Listados Datos'!$T$4</xm:f>
            <x14:dxf>
              <font>
                <b/>
                <i val="0"/>
                <color theme="0"/>
              </font>
              <fill>
                <patternFill>
                  <bgColor rgb="FFE26B0A"/>
                </patternFill>
              </fill>
            </x14:dxf>
          </x14:cfRule>
          <x14:cfRule type="containsText" priority="3710" operator="containsText" id="{34FAEA95-2C99-49F3-92D4-29B9D662982F}">
            <xm:f>NOT(ISERROR(SEARCH('Listados Datos'!$T$5,AA516)))</xm:f>
            <xm:f>'Listados Datos'!$T$5</xm:f>
            <x14:dxf>
              <font>
                <b/>
                <i val="0"/>
                <color auto="1"/>
              </font>
              <fill>
                <patternFill>
                  <bgColor rgb="FFFFFF00"/>
                </patternFill>
              </fill>
            </x14:dxf>
          </x14:cfRule>
          <x14:cfRule type="containsText" priority="3711" operator="containsText" id="{5DF5F1FA-D812-4FB0-A903-3AAA20955E40}">
            <xm:f>NOT(ISERROR(SEARCH('Listados Datos'!$T$6,AA516)))</xm:f>
            <xm:f>'Listados Datos'!$T$6</xm:f>
            <x14:dxf>
              <font>
                <b/>
                <i val="0"/>
              </font>
              <fill>
                <patternFill>
                  <bgColor rgb="FF92D050"/>
                </patternFill>
              </fill>
            </x14:dxf>
          </x14:cfRule>
          <xm:sqref>AA516:AA517</xm:sqref>
        </x14:conditionalFormatting>
        <x14:conditionalFormatting xmlns:xm="http://schemas.microsoft.com/office/excel/2006/main">
          <x14:cfRule type="containsText" priority="3698" operator="containsText" id="{8BD2048A-A29E-4B6B-BA10-8A71D8618E0B}">
            <xm:f>NOT(ISERROR(SEARCH('Listados Datos'!$P$3,Y516)))</xm:f>
            <xm:f>'Listados Datos'!$P$3</xm:f>
            <x14:dxf>
              <fill>
                <patternFill>
                  <bgColor rgb="FF99CC00"/>
                </patternFill>
              </fill>
            </x14:dxf>
          </x14:cfRule>
          <x14:cfRule type="containsText" priority="3699" operator="containsText" id="{80263452-5BA7-4E09-8138-68A8F2BA7570}">
            <xm:f>NOT(ISERROR(SEARCH('Listados Datos'!$P$4,Y516)))</xm:f>
            <xm:f>'Listados Datos'!$P$4</xm:f>
            <x14:dxf>
              <fill>
                <patternFill>
                  <bgColor rgb="FF33CC33"/>
                </patternFill>
              </fill>
            </x14:dxf>
          </x14:cfRule>
          <x14:cfRule type="containsText" priority="3700" operator="containsText" id="{A46F868C-82C6-4CA0-8970-F2F31B035AEF}">
            <xm:f>NOT(ISERROR(SEARCH('Listados Datos'!$P$5,Y516)))</xm:f>
            <xm:f>'Listados Datos'!$P$5</xm:f>
            <x14:dxf>
              <fill>
                <patternFill>
                  <bgColor rgb="FFFFFF00"/>
                </patternFill>
              </fill>
            </x14:dxf>
          </x14:cfRule>
          <x14:cfRule type="containsText" priority="3701" operator="containsText" id="{1467FEBC-156D-4DDB-B0F2-D252FFAF1AFC}">
            <xm:f>NOT(ISERROR(SEARCH('Listados Datos'!$P$6,Y516)))</xm:f>
            <xm:f>'Listados Datos'!$P$6</xm:f>
            <x14:dxf>
              <fill>
                <patternFill>
                  <bgColor rgb="FFFFC000"/>
                </patternFill>
              </fill>
            </x14:dxf>
          </x14:cfRule>
          <x14:cfRule type="containsText" priority="3702" operator="containsText" id="{5E99228C-FDB3-48CE-9C40-E1CA0C9BBC01}">
            <xm:f>NOT(ISERROR(SEARCH('Listados Datos'!$P$7,Y516)))</xm:f>
            <xm:f>'Listados Datos'!$P$7</xm:f>
            <x14:dxf>
              <fill>
                <patternFill>
                  <bgColor rgb="FFFF0000"/>
                </patternFill>
              </fill>
            </x14:dxf>
          </x14:cfRule>
          <xm:sqref>Y516:Y517</xm:sqref>
        </x14:conditionalFormatting>
        <x14:conditionalFormatting xmlns:xm="http://schemas.microsoft.com/office/excel/2006/main">
          <x14:cfRule type="containsText" priority="3548" operator="containsText" id="{FD2C5464-37F2-4EB1-820E-4FA7DD0938D8}">
            <xm:f>NOT(ISERROR(SEARCH('Listados Datos'!$T$3,AW522)))</xm:f>
            <xm:f>'Listados Datos'!$T$3</xm:f>
            <x14:dxf>
              <fill>
                <patternFill patternType="solid">
                  <bgColor rgb="FFC00000"/>
                </patternFill>
              </fill>
            </x14:dxf>
          </x14:cfRule>
          <x14:cfRule type="containsText" priority="3549" operator="containsText" id="{E20A823E-971F-48E1-AAE8-FDEAB2C5D470}">
            <xm:f>NOT(ISERROR(SEARCH('Listados Datos'!$T$4,AW522)))</xm:f>
            <xm:f>'Listados Datos'!$T$4</xm:f>
            <x14:dxf>
              <font>
                <b/>
                <i val="0"/>
                <color theme="0"/>
              </font>
              <fill>
                <patternFill>
                  <bgColor rgb="FFE26B0A"/>
                </patternFill>
              </fill>
            </x14:dxf>
          </x14:cfRule>
          <x14:cfRule type="containsText" priority="3550" operator="containsText" id="{3A2E87F5-F0B4-4854-A29F-825F96D819DB}">
            <xm:f>NOT(ISERROR(SEARCH('Listados Datos'!$T$5,AW522)))</xm:f>
            <xm:f>'Listados Datos'!$T$5</xm:f>
            <x14:dxf>
              <font>
                <b/>
                <i val="0"/>
                <color auto="1"/>
              </font>
              <fill>
                <patternFill>
                  <bgColor rgb="FFFFFF00"/>
                </patternFill>
              </fill>
            </x14:dxf>
          </x14:cfRule>
          <x14:cfRule type="containsText" priority="3551" operator="containsText" id="{57A20AD4-9D75-4016-A457-C8C5ACC9C1BE}">
            <xm:f>NOT(ISERROR(SEARCH('Listados Datos'!$T$6,AW522)))</xm:f>
            <xm:f>'Listados Datos'!$T$6</xm:f>
            <x14:dxf>
              <font>
                <b/>
                <i val="0"/>
              </font>
              <fill>
                <patternFill>
                  <bgColor rgb="FF92D050"/>
                </patternFill>
              </fill>
            </x14:dxf>
          </x14:cfRule>
          <xm:sqref>AW522</xm:sqref>
        </x14:conditionalFormatting>
        <x14:conditionalFormatting xmlns:xm="http://schemas.microsoft.com/office/excel/2006/main">
          <x14:cfRule type="containsText" priority="3538" operator="containsText" id="{E1819DD9-2F19-4FFB-B847-02252EF91B9B}">
            <xm:f>NOT(ISERROR(SEARCH('Listados Datos'!$P$3,AU522)))</xm:f>
            <xm:f>'Listados Datos'!$P$3</xm:f>
            <x14:dxf>
              <fill>
                <patternFill>
                  <bgColor rgb="FF99CC00"/>
                </patternFill>
              </fill>
            </x14:dxf>
          </x14:cfRule>
          <x14:cfRule type="containsText" priority="3539" operator="containsText" id="{8AFC9EB5-3F2D-487B-A453-ECB23C8F6D24}">
            <xm:f>NOT(ISERROR(SEARCH('Listados Datos'!$P$4,AU522)))</xm:f>
            <xm:f>'Listados Datos'!$P$4</xm:f>
            <x14:dxf>
              <fill>
                <patternFill>
                  <bgColor rgb="FF33CC33"/>
                </patternFill>
              </fill>
            </x14:dxf>
          </x14:cfRule>
          <x14:cfRule type="containsText" priority="3540" operator="containsText" id="{2D8CEC6B-9340-4224-820F-ABCAE79CE0B5}">
            <xm:f>NOT(ISERROR(SEARCH('Listados Datos'!$P$5,AU522)))</xm:f>
            <xm:f>'Listados Datos'!$P$5</xm:f>
            <x14:dxf>
              <fill>
                <patternFill>
                  <bgColor rgb="FFFFFF00"/>
                </patternFill>
              </fill>
            </x14:dxf>
          </x14:cfRule>
          <x14:cfRule type="containsText" priority="3541" operator="containsText" id="{F495F699-52C5-4FF0-9418-4869CDA0B92B}">
            <xm:f>NOT(ISERROR(SEARCH('Listados Datos'!$P$6,AU522)))</xm:f>
            <xm:f>'Listados Datos'!$P$6</xm:f>
            <x14:dxf>
              <fill>
                <patternFill>
                  <bgColor rgb="FFFFC000"/>
                </patternFill>
              </fill>
            </x14:dxf>
          </x14:cfRule>
          <x14:cfRule type="containsText" priority="3542" operator="containsText" id="{F9CCF695-3A53-4EE3-8AA0-D92D3D8F6184}">
            <xm:f>NOT(ISERROR(SEARCH('Listados Datos'!$P$7,AU522)))</xm:f>
            <xm:f>'Listados Datos'!$P$7</xm:f>
            <x14:dxf>
              <fill>
                <patternFill>
                  <bgColor rgb="FFFF0000"/>
                </patternFill>
              </fill>
            </x14:dxf>
          </x14:cfRule>
          <xm:sqref>AU522</xm:sqref>
        </x14:conditionalFormatting>
        <x14:conditionalFormatting xmlns:xm="http://schemas.microsoft.com/office/excel/2006/main">
          <x14:cfRule type="containsText" priority="3670" operator="containsText" id="{475B6F7F-3D1B-4E33-BEED-823D5CD59761}">
            <xm:f>NOT(ISERROR(SEARCH('Listados Datos'!$T$3,AW517)))</xm:f>
            <xm:f>'Listados Datos'!$T$3</xm:f>
            <x14:dxf>
              <fill>
                <patternFill patternType="solid">
                  <bgColor rgb="FFC00000"/>
                </patternFill>
              </fill>
            </x14:dxf>
          </x14:cfRule>
          <x14:cfRule type="containsText" priority="3671" operator="containsText" id="{3E86B751-BD69-44A9-8976-6C23E9F6C181}">
            <xm:f>NOT(ISERROR(SEARCH('Listados Datos'!$T$4,AW517)))</xm:f>
            <xm:f>'Listados Datos'!$T$4</xm:f>
            <x14:dxf>
              <font>
                <b/>
                <i val="0"/>
                <color theme="0"/>
              </font>
              <fill>
                <patternFill>
                  <bgColor rgb="FFE26B0A"/>
                </patternFill>
              </fill>
            </x14:dxf>
          </x14:cfRule>
          <x14:cfRule type="containsText" priority="3672" operator="containsText" id="{968066FE-DF46-477C-8A92-54E1C0A7D21A}">
            <xm:f>NOT(ISERROR(SEARCH('Listados Datos'!$T$5,AW517)))</xm:f>
            <xm:f>'Listados Datos'!$T$5</xm:f>
            <x14:dxf>
              <font>
                <b/>
                <i val="0"/>
                <color auto="1"/>
              </font>
              <fill>
                <patternFill>
                  <bgColor rgb="FFFFFF00"/>
                </patternFill>
              </fill>
            </x14:dxf>
          </x14:cfRule>
          <x14:cfRule type="containsText" priority="3673" operator="containsText" id="{0C577E58-1068-4A9A-A3DA-2B16439D7A76}">
            <xm:f>NOT(ISERROR(SEARCH('Listados Datos'!$T$6,AW517)))</xm:f>
            <xm:f>'Listados Datos'!$T$6</xm:f>
            <x14:dxf>
              <font>
                <b/>
                <i val="0"/>
              </font>
              <fill>
                <patternFill>
                  <bgColor rgb="FF92D050"/>
                </patternFill>
              </fill>
            </x14:dxf>
          </x14:cfRule>
          <xm:sqref>AW517</xm:sqref>
        </x14:conditionalFormatting>
        <x14:conditionalFormatting xmlns:xm="http://schemas.microsoft.com/office/excel/2006/main">
          <x14:cfRule type="containsText" priority="3660" operator="containsText" id="{620769E1-0227-4315-B6EC-D41D73AD8392}">
            <xm:f>NOT(ISERROR(SEARCH('Listados Datos'!$P$3,AU517)))</xm:f>
            <xm:f>'Listados Datos'!$P$3</xm:f>
            <x14:dxf>
              <fill>
                <patternFill>
                  <bgColor rgb="FF99CC00"/>
                </patternFill>
              </fill>
            </x14:dxf>
          </x14:cfRule>
          <x14:cfRule type="containsText" priority="3661" operator="containsText" id="{30274D05-5C1E-4C46-8DD0-0296386EA2CE}">
            <xm:f>NOT(ISERROR(SEARCH('Listados Datos'!$P$4,AU517)))</xm:f>
            <xm:f>'Listados Datos'!$P$4</xm:f>
            <x14:dxf>
              <fill>
                <patternFill>
                  <bgColor rgb="FF33CC33"/>
                </patternFill>
              </fill>
            </x14:dxf>
          </x14:cfRule>
          <x14:cfRule type="containsText" priority="3662" operator="containsText" id="{7D7A915D-8498-453B-8E7A-26C7FC320A20}">
            <xm:f>NOT(ISERROR(SEARCH('Listados Datos'!$P$5,AU517)))</xm:f>
            <xm:f>'Listados Datos'!$P$5</xm:f>
            <x14:dxf>
              <fill>
                <patternFill>
                  <bgColor rgb="FFFFFF00"/>
                </patternFill>
              </fill>
            </x14:dxf>
          </x14:cfRule>
          <x14:cfRule type="containsText" priority="3663" operator="containsText" id="{57E91ACE-643D-430E-B75B-27513FA346FD}">
            <xm:f>NOT(ISERROR(SEARCH('Listados Datos'!$P$6,AU517)))</xm:f>
            <xm:f>'Listados Datos'!$P$6</xm:f>
            <x14:dxf>
              <fill>
                <patternFill>
                  <bgColor rgb="FFFFC000"/>
                </patternFill>
              </fill>
            </x14:dxf>
          </x14:cfRule>
          <x14:cfRule type="containsText" priority="3664" operator="containsText" id="{D4CD2C07-FB7A-43B5-AD85-03F949D24E5B}">
            <xm:f>NOT(ISERROR(SEARCH('Listados Datos'!$P$7,AU517)))</xm:f>
            <xm:f>'Listados Datos'!$P$7</xm:f>
            <x14:dxf>
              <fill>
                <patternFill>
                  <bgColor rgb="FFFF0000"/>
                </patternFill>
              </fill>
            </x14:dxf>
          </x14:cfRule>
          <xm:sqref>AU517</xm:sqref>
        </x14:conditionalFormatting>
        <x14:conditionalFormatting xmlns:xm="http://schemas.microsoft.com/office/excel/2006/main">
          <x14:cfRule type="containsText" priority="3524" operator="containsText" id="{DFA0A84E-2301-4827-B98B-FF649D762DE3}">
            <xm:f>NOT(ISERROR(SEARCH('Listados Datos'!$P$3,AU523)))</xm:f>
            <xm:f>'Listados Datos'!$P$3</xm:f>
            <x14:dxf>
              <fill>
                <patternFill>
                  <bgColor rgb="FF99CC00"/>
                </patternFill>
              </fill>
            </x14:dxf>
          </x14:cfRule>
          <x14:cfRule type="containsText" priority="3525" operator="containsText" id="{080AF1D9-FB07-486C-AB01-059948E2713F}">
            <xm:f>NOT(ISERROR(SEARCH('Listados Datos'!$P$4,AU523)))</xm:f>
            <xm:f>'Listados Datos'!$P$4</xm:f>
            <x14:dxf>
              <fill>
                <patternFill>
                  <bgColor rgb="FF33CC33"/>
                </patternFill>
              </fill>
            </x14:dxf>
          </x14:cfRule>
          <x14:cfRule type="containsText" priority="3526" operator="containsText" id="{CA134BFC-A817-4371-BE2F-671CDA2590AC}">
            <xm:f>NOT(ISERROR(SEARCH('Listados Datos'!$P$5,AU523)))</xm:f>
            <xm:f>'Listados Datos'!$P$5</xm:f>
            <x14:dxf>
              <fill>
                <patternFill>
                  <bgColor rgb="FFFFFF00"/>
                </patternFill>
              </fill>
            </x14:dxf>
          </x14:cfRule>
          <x14:cfRule type="containsText" priority="3527" operator="containsText" id="{3EA5180F-98C2-45FA-9022-6E3E2683E197}">
            <xm:f>NOT(ISERROR(SEARCH('Listados Datos'!$P$6,AU523)))</xm:f>
            <xm:f>'Listados Datos'!$P$6</xm:f>
            <x14:dxf>
              <fill>
                <patternFill>
                  <bgColor rgb="FFFFC000"/>
                </patternFill>
              </fill>
            </x14:dxf>
          </x14:cfRule>
          <x14:cfRule type="containsText" priority="3528" operator="containsText" id="{0333BD52-B884-473B-BE13-5AD7869BB4E7}">
            <xm:f>NOT(ISERROR(SEARCH('Listados Datos'!$P$7,AU523)))</xm:f>
            <xm:f>'Listados Datos'!$P$7</xm:f>
            <x14:dxf>
              <fill>
                <patternFill>
                  <bgColor rgb="FFFF0000"/>
                </patternFill>
              </fill>
            </x14:dxf>
          </x14:cfRule>
          <xm:sqref>AU523</xm:sqref>
        </x14:conditionalFormatting>
        <x14:conditionalFormatting xmlns:xm="http://schemas.microsoft.com/office/excel/2006/main">
          <x14:cfRule type="containsText" priority="3388" operator="containsText" id="{DB93FE2F-00F4-4A5F-BF63-C0491681862E}">
            <xm:f>NOT(ISERROR(SEARCH('Listados Datos'!$P$3,AU535)))</xm:f>
            <xm:f>'Listados Datos'!$P$3</xm:f>
            <x14:dxf>
              <fill>
                <patternFill>
                  <bgColor rgb="FF99CC00"/>
                </patternFill>
              </fill>
            </x14:dxf>
          </x14:cfRule>
          <x14:cfRule type="containsText" priority="3389" operator="containsText" id="{C2A30239-D445-4883-8ED0-499E4E7DC60A}">
            <xm:f>NOT(ISERROR(SEARCH('Listados Datos'!$P$4,AU535)))</xm:f>
            <xm:f>'Listados Datos'!$P$4</xm:f>
            <x14:dxf>
              <fill>
                <patternFill>
                  <bgColor rgb="FF33CC33"/>
                </patternFill>
              </fill>
            </x14:dxf>
          </x14:cfRule>
          <x14:cfRule type="containsText" priority="3390" operator="containsText" id="{E6EA721A-4710-4916-BBD4-03A557A389E3}">
            <xm:f>NOT(ISERROR(SEARCH('Listados Datos'!$P$5,AU535)))</xm:f>
            <xm:f>'Listados Datos'!$P$5</xm:f>
            <x14:dxf>
              <fill>
                <patternFill>
                  <bgColor rgb="FFFFFF00"/>
                </patternFill>
              </fill>
            </x14:dxf>
          </x14:cfRule>
          <x14:cfRule type="containsText" priority="3391" operator="containsText" id="{F21A0DE5-EFD9-44AD-8423-ABCB529386CF}">
            <xm:f>NOT(ISERROR(SEARCH('Listados Datos'!$P$6,AU535)))</xm:f>
            <xm:f>'Listados Datos'!$P$6</xm:f>
            <x14:dxf>
              <fill>
                <patternFill>
                  <bgColor rgb="FFFFC000"/>
                </patternFill>
              </fill>
            </x14:dxf>
          </x14:cfRule>
          <x14:cfRule type="containsText" priority="3392" operator="containsText" id="{5FDFC441-89A9-4F74-8A66-926B08F3C9D7}">
            <xm:f>NOT(ISERROR(SEARCH('Listados Datos'!$P$7,AU535)))</xm:f>
            <xm:f>'Listados Datos'!$P$7</xm:f>
            <x14:dxf>
              <fill>
                <patternFill>
                  <bgColor rgb="FFFF0000"/>
                </patternFill>
              </fill>
            </x14:dxf>
          </x14:cfRule>
          <xm:sqref>AU535</xm:sqref>
        </x14:conditionalFormatting>
        <x14:conditionalFormatting xmlns:xm="http://schemas.microsoft.com/office/excel/2006/main">
          <x14:cfRule type="containsText" priority="4064" operator="containsText" id="{91804442-CC15-4DA8-88E6-E7164415FE6A}">
            <xm:f>NOT(ISERROR(SEARCH('Listados Datos'!$T$3,AE502)))</xm:f>
            <xm:f>'Listados Datos'!$T$3</xm:f>
            <x14:dxf>
              <fill>
                <patternFill patternType="solid">
                  <bgColor rgb="FFC00000"/>
                </patternFill>
              </fill>
            </x14:dxf>
          </x14:cfRule>
          <x14:cfRule type="containsText" priority="4065" operator="containsText" id="{F876353A-A59C-421E-ABF9-9324F68A7662}">
            <xm:f>NOT(ISERROR(SEARCH('Listados Datos'!$T$4,AE502)))</xm:f>
            <xm:f>'Listados Datos'!$T$4</xm:f>
            <x14:dxf>
              <font>
                <b/>
                <i val="0"/>
                <color theme="0"/>
              </font>
              <fill>
                <patternFill>
                  <bgColor rgb="FFE26B0A"/>
                </patternFill>
              </fill>
            </x14:dxf>
          </x14:cfRule>
          <x14:cfRule type="containsText" priority="4066" operator="containsText" id="{F0344024-949F-4C04-93DE-706E85F46766}">
            <xm:f>NOT(ISERROR(SEARCH('Listados Datos'!$T$5,AE502)))</xm:f>
            <xm:f>'Listados Datos'!$T$5</xm:f>
            <x14:dxf>
              <font>
                <b/>
                <i val="0"/>
                <color auto="1"/>
              </font>
              <fill>
                <patternFill>
                  <bgColor rgb="FFFFFF00"/>
                </patternFill>
              </fill>
            </x14:dxf>
          </x14:cfRule>
          <x14:cfRule type="containsText" priority="4067" operator="containsText" id="{B1704328-B716-4ADA-ADFD-5EECE8E3AEC0}">
            <xm:f>NOT(ISERROR(SEARCH('Listados Datos'!$T$6,AE502)))</xm:f>
            <xm:f>'Listados Datos'!$T$6</xm:f>
            <x14:dxf>
              <font>
                <b/>
                <i val="0"/>
              </font>
              <fill>
                <patternFill>
                  <bgColor rgb="FF92D050"/>
                </patternFill>
              </fill>
            </x14:dxf>
          </x14:cfRule>
          <xm:sqref>AE502:AF503 AE507:AF507</xm:sqref>
        </x14:conditionalFormatting>
        <x14:conditionalFormatting xmlns:xm="http://schemas.microsoft.com/office/excel/2006/main">
          <x14:cfRule type="containsText" priority="4060" operator="containsText" id="{B13BD1C6-B23E-4F33-9DB2-FB38AE80FA7A}">
            <xm:f>NOT(ISERROR(SEARCH('Listados Datos'!$T$3,AA502)))</xm:f>
            <xm:f>'Listados Datos'!$T$3</xm:f>
            <x14:dxf>
              <fill>
                <patternFill patternType="solid">
                  <bgColor rgb="FFC00000"/>
                </patternFill>
              </fill>
            </x14:dxf>
          </x14:cfRule>
          <x14:cfRule type="containsText" priority="4061" operator="containsText" id="{6BBA54C1-488A-4EB2-90FB-26EF723365F8}">
            <xm:f>NOT(ISERROR(SEARCH('Listados Datos'!$T$4,AA502)))</xm:f>
            <xm:f>'Listados Datos'!$T$4</xm:f>
            <x14:dxf>
              <font>
                <b/>
                <i val="0"/>
                <color theme="0"/>
              </font>
              <fill>
                <patternFill>
                  <bgColor rgb="FFE26B0A"/>
                </patternFill>
              </fill>
            </x14:dxf>
          </x14:cfRule>
          <x14:cfRule type="containsText" priority="4062" operator="containsText" id="{F75A960C-9E25-49FB-8151-AF54F6C611EA}">
            <xm:f>NOT(ISERROR(SEARCH('Listados Datos'!$T$5,AA502)))</xm:f>
            <xm:f>'Listados Datos'!$T$5</xm:f>
            <x14:dxf>
              <font>
                <b/>
                <i val="0"/>
                <color auto="1"/>
              </font>
              <fill>
                <patternFill>
                  <bgColor rgb="FFFFFF00"/>
                </patternFill>
              </fill>
            </x14:dxf>
          </x14:cfRule>
          <x14:cfRule type="containsText" priority="4063" operator="containsText" id="{25C9EF36-007C-4EA2-90B0-E4381CE82678}">
            <xm:f>NOT(ISERROR(SEARCH('Listados Datos'!$T$6,AA502)))</xm:f>
            <xm:f>'Listados Datos'!$T$6</xm:f>
            <x14:dxf>
              <font>
                <b/>
                <i val="0"/>
              </font>
              <fill>
                <patternFill>
                  <bgColor rgb="FF92D050"/>
                </patternFill>
              </fill>
            </x14:dxf>
          </x14:cfRule>
          <xm:sqref>AA502:AA503</xm:sqref>
        </x14:conditionalFormatting>
        <x14:conditionalFormatting xmlns:xm="http://schemas.microsoft.com/office/excel/2006/main">
          <x14:cfRule type="containsText" priority="4050" operator="containsText" id="{9EA6175B-D17C-4DF6-A04B-01CD941A7463}">
            <xm:f>NOT(ISERROR(SEARCH('Listados Datos'!$P$3,Y502)))</xm:f>
            <xm:f>'Listados Datos'!$P$3</xm:f>
            <x14:dxf>
              <fill>
                <patternFill>
                  <bgColor rgb="FF99CC00"/>
                </patternFill>
              </fill>
            </x14:dxf>
          </x14:cfRule>
          <x14:cfRule type="containsText" priority="4051" operator="containsText" id="{B43D129D-3527-43FA-BCF4-DAC3151CF8B2}">
            <xm:f>NOT(ISERROR(SEARCH('Listados Datos'!$P$4,Y502)))</xm:f>
            <xm:f>'Listados Datos'!$P$4</xm:f>
            <x14:dxf>
              <fill>
                <patternFill>
                  <bgColor rgb="FF33CC33"/>
                </patternFill>
              </fill>
            </x14:dxf>
          </x14:cfRule>
          <x14:cfRule type="containsText" priority="4052" operator="containsText" id="{F1D2EB14-018E-405F-98FC-019C8A8F4906}">
            <xm:f>NOT(ISERROR(SEARCH('Listados Datos'!$P$5,Y502)))</xm:f>
            <xm:f>'Listados Datos'!$P$5</xm:f>
            <x14:dxf>
              <fill>
                <patternFill>
                  <bgColor rgb="FFFFFF00"/>
                </patternFill>
              </fill>
            </x14:dxf>
          </x14:cfRule>
          <x14:cfRule type="containsText" priority="4053" operator="containsText" id="{B3551FDE-547F-4165-A974-098C19FAC36B}">
            <xm:f>NOT(ISERROR(SEARCH('Listados Datos'!$P$6,Y502)))</xm:f>
            <xm:f>'Listados Datos'!$P$6</xm:f>
            <x14:dxf>
              <fill>
                <patternFill>
                  <bgColor rgb="FFFFC000"/>
                </patternFill>
              </fill>
            </x14:dxf>
          </x14:cfRule>
          <x14:cfRule type="containsText" priority="4054" operator="containsText" id="{BC155273-1780-4C8C-96BF-A95E06DE7C33}">
            <xm:f>NOT(ISERROR(SEARCH('Listados Datos'!$P$7,Y502)))</xm:f>
            <xm:f>'Listados Datos'!$P$7</xm:f>
            <x14:dxf>
              <fill>
                <patternFill>
                  <bgColor rgb="FFFF0000"/>
                </patternFill>
              </fill>
            </x14:dxf>
          </x14:cfRule>
          <xm:sqref>Y502:Y503</xm:sqref>
        </x14:conditionalFormatting>
        <x14:conditionalFormatting xmlns:xm="http://schemas.microsoft.com/office/excel/2006/main">
          <x14:cfRule type="containsText" priority="4026" operator="containsText" id="{D85E3E0B-6A88-4B0D-B941-D82459242F02}">
            <xm:f>NOT(ISERROR(SEARCH('Listados Datos'!$T$3,AW502)))</xm:f>
            <xm:f>'Listados Datos'!$T$3</xm:f>
            <x14:dxf>
              <fill>
                <patternFill patternType="solid">
                  <bgColor rgb="FFC00000"/>
                </patternFill>
              </fill>
            </x14:dxf>
          </x14:cfRule>
          <x14:cfRule type="containsText" priority="4027" operator="containsText" id="{A3FC188F-5D7B-4752-9ACD-FDBE15FB2F64}">
            <xm:f>NOT(ISERROR(SEARCH('Listados Datos'!$T$4,AW502)))</xm:f>
            <xm:f>'Listados Datos'!$T$4</xm:f>
            <x14:dxf>
              <font>
                <b/>
                <i val="0"/>
                <color theme="0"/>
              </font>
              <fill>
                <patternFill>
                  <bgColor rgb="FFE26B0A"/>
                </patternFill>
              </fill>
            </x14:dxf>
          </x14:cfRule>
          <x14:cfRule type="containsText" priority="4028" operator="containsText" id="{FB8FAA41-5584-41D5-8A1C-52307788913F}">
            <xm:f>NOT(ISERROR(SEARCH('Listados Datos'!$T$5,AW502)))</xm:f>
            <xm:f>'Listados Datos'!$T$5</xm:f>
            <x14:dxf>
              <font>
                <b/>
                <i val="0"/>
                <color auto="1"/>
              </font>
              <fill>
                <patternFill>
                  <bgColor rgb="FFFFFF00"/>
                </patternFill>
              </fill>
            </x14:dxf>
          </x14:cfRule>
          <x14:cfRule type="containsText" priority="4029" operator="containsText" id="{931CD8A4-7444-421D-9678-003B9CF0A289}">
            <xm:f>NOT(ISERROR(SEARCH('Listados Datos'!$T$6,AW502)))</xm:f>
            <xm:f>'Listados Datos'!$T$6</xm:f>
            <x14:dxf>
              <font>
                <b/>
                <i val="0"/>
              </font>
              <fill>
                <patternFill>
                  <bgColor rgb="FF92D050"/>
                </patternFill>
              </fill>
            </x14:dxf>
          </x14:cfRule>
          <xm:sqref>AW502</xm:sqref>
        </x14:conditionalFormatting>
        <x14:conditionalFormatting xmlns:xm="http://schemas.microsoft.com/office/excel/2006/main">
          <x14:cfRule type="containsText" priority="4016" operator="containsText" id="{0E5C802C-5CB1-40C1-959E-2A9B0F5AF527}">
            <xm:f>NOT(ISERROR(SEARCH('Listados Datos'!$P$3,AU502)))</xm:f>
            <xm:f>'Listados Datos'!$P$3</xm:f>
            <x14:dxf>
              <fill>
                <patternFill>
                  <bgColor rgb="FF99CC00"/>
                </patternFill>
              </fill>
            </x14:dxf>
          </x14:cfRule>
          <x14:cfRule type="containsText" priority="4017" operator="containsText" id="{593F9C1C-2D84-4B3A-9D60-2C7311CA8DD2}">
            <xm:f>NOT(ISERROR(SEARCH('Listados Datos'!$P$4,AU502)))</xm:f>
            <xm:f>'Listados Datos'!$P$4</xm:f>
            <x14:dxf>
              <fill>
                <patternFill>
                  <bgColor rgb="FF33CC33"/>
                </patternFill>
              </fill>
            </x14:dxf>
          </x14:cfRule>
          <x14:cfRule type="containsText" priority="4018" operator="containsText" id="{7C474CE9-434D-47EE-B9C7-52B2C2F324AE}">
            <xm:f>NOT(ISERROR(SEARCH('Listados Datos'!$P$5,AU502)))</xm:f>
            <xm:f>'Listados Datos'!$P$5</xm:f>
            <x14:dxf>
              <fill>
                <patternFill>
                  <bgColor rgb="FFFFFF00"/>
                </patternFill>
              </fill>
            </x14:dxf>
          </x14:cfRule>
          <x14:cfRule type="containsText" priority="4019" operator="containsText" id="{21041B2F-73C2-4BC2-9B95-9B185D0D4D91}">
            <xm:f>NOT(ISERROR(SEARCH('Listados Datos'!$P$6,AU502)))</xm:f>
            <xm:f>'Listados Datos'!$P$6</xm:f>
            <x14:dxf>
              <fill>
                <patternFill>
                  <bgColor rgb="FFFFC000"/>
                </patternFill>
              </fill>
            </x14:dxf>
          </x14:cfRule>
          <x14:cfRule type="containsText" priority="4020" operator="containsText" id="{2DED9E1B-E981-4F4A-A19C-8E0DB6AEFA14}">
            <xm:f>NOT(ISERROR(SEARCH('Listados Datos'!$P$7,AU502)))</xm:f>
            <xm:f>'Listados Datos'!$P$7</xm:f>
            <x14:dxf>
              <fill>
                <patternFill>
                  <bgColor rgb="FFFF0000"/>
                </patternFill>
              </fill>
            </x14:dxf>
          </x14:cfRule>
          <xm:sqref>AU502</xm:sqref>
        </x14:conditionalFormatting>
        <x14:conditionalFormatting xmlns:xm="http://schemas.microsoft.com/office/excel/2006/main">
          <x14:cfRule type="containsText" priority="4012" operator="containsText" id="{6AA2C881-16F1-4289-A45A-6D957245D25C}">
            <xm:f>NOT(ISERROR(SEARCH('Listados Datos'!$T$3,AW503)))</xm:f>
            <xm:f>'Listados Datos'!$T$3</xm:f>
            <x14:dxf>
              <fill>
                <patternFill patternType="solid">
                  <bgColor rgb="FFC00000"/>
                </patternFill>
              </fill>
            </x14:dxf>
          </x14:cfRule>
          <x14:cfRule type="containsText" priority="4013" operator="containsText" id="{B7DFB2E3-5680-4D39-A472-811CC078605F}">
            <xm:f>NOT(ISERROR(SEARCH('Listados Datos'!$T$4,AW503)))</xm:f>
            <xm:f>'Listados Datos'!$T$4</xm:f>
            <x14:dxf>
              <font>
                <b/>
                <i val="0"/>
                <color theme="0"/>
              </font>
              <fill>
                <patternFill>
                  <bgColor rgb="FFE26B0A"/>
                </patternFill>
              </fill>
            </x14:dxf>
          </x14:cfRule>
          <x14:cfRule type="containsText" priority="4014" operator="containsText" id="{C5B29BEF-CFAB-433F-AAA3-5CC86495F0C2}">
            <xm:f>NOT(ISERROR(SEARCH('Listados Datos'!$T$5,AW503)))</xm:f>
            <xm:f>'Listados Datos'!$T$5</xm:f>
            <x14:dxf>
              <font>
                <b/>
                <i val="0"/>
                <color auto="1"/>
              </font>
              <fill>
                <patternFill>
                  <bgColor rgb="FFFFFF00"/>
                </patternFill>
              </fill>
            </x14:dxf>
          </x14:cfRule>
          <x14:cfRule type="containsText" priority="4015" operator="containsText" id="{0A3953A6-5BF7-48AF-899B-3A31E1373A8B}">
            <xm:f>NOT(ISERROR(SEARCH('Listados Datos'!$T$6,AW503)))</xm:f>
            <xm:f>'Listados Datos'!$T$6</xm:f>
            <x14:dxf>
              <font>
                <b/>
                <i val="0"/>
              </font>
              <fill>
                <patternFill>
                  <bgColor rgb="FF92D050"/>
                </patternFill>
              </fill>
            </x14:dxf>
          </x14:cfRule>
          <xm:sqref>AW503</xm:sqref>
        </x14:conditionalFormatting>
        <x14:conditionalFormatting xmlns:xm="http://schemas.microsoft.com/office/excel/2006/main">
          <x14:cfRule type="containsText" priority="4002" operator="containsText" id="{27562AE3-65AB-42CA-95E4-EC7A2F6301FD}">
            <xm:f>NOT(ISERROR(SEARCH('Listados Datos'!$P$3,AU503)))</xm:f>
            <xm:f>'Listados Datos'!$P$3</xm:f>
            <x14:dxf>
              <fill>
                <patternFill>
                  <bgColor rgb="FF99CC00"/>
                </patternFill>
              </fill>
            </x14:dxf>
          </x14:cfRule>
          <x14:cfRule type="containsText" priority="4003" operator="containsText" id="{22E82FC7-6225-4773-BEB1-656D821D162B}">
            <xm:f>NOT(ISERROR(SEARCH('Listados Datos'!$P$4,AU503)))</xm:f>
            <xm:f>'Listados Datos'!$P$4</xm:f>
            <x14:dxf>
              <fill>
                <patternFill>
                  <bgColor rgb="FF33CC33"/>
                </patternFill>
              </fill>
            </x14:dxf>
          </x14:cfRule>
          <x14:cfRule type="containsText" priority="4004" operator="containsText" id="{34080438-C6F3-495B-9B66-84B5FF6F9959}">
            <xm:f>NOT(ISERROR(SEARCH('Listados Datos'!$P$5,AU503)))</xm:f>
            <xm:f>'Listados Datos'!$P$5</xm:f>
            <x14:dxf>
              <fill>
                <patternFill>
                  <bgColor rgb="FFFFFF00"/>
                </patternFill>
              </fill>
            </x14:dxf>
          </x14:cfRule>
          <x14:cfRule type="containsText" priority="4005" operator="containsText" id="{FF44B5C2-E9FA-48AB-A2B2-7EEDEF2815A1}">
            <xm:f>NOT(ISERROR(SEARCH('Listados Datos'!$P$6,AU503)))</xm:f>
            <xm:f>'Listados Datos'!$P$6</xm:f>
            <x14:dxf>
              <fill>
                <patternFill>
                  <bgColor rgb="FFFFC000"/>
                </patternFill>
              </fill>
            </x14:dxf>
          </x14:cfRule>
          <x14:cfRule type="containsText" priority="4006" operator="containsText" id="{97E0D053-3FE3-4CAD-9358-50E98C6C12E4}">
            <xm:f>NOT(ISERROR(SEARCH('Listados Datos'!$P$7,AU503)))</xm:f>
            <xm:f>'Listados Datos'!$P$7</xm:f>
            <x14:dxf>
              <fill>
                <patternFill>
                  <bgColor rgb="FFFF0000"/>
                </patternFill>
              </fill>
            </x14:dxf>
          </x14:cfRule>
          <xm:sqref>AU503</xm:sqref>
        </x14:conditionalFormatting>
        <x14:conditionalFormatting xmlns:xm="http://schemas.microsoft.com/office/excel/2006/main">
          <x14:cfRule type="containsText" priority="3998" operator="containsText" id="{330DDE7D-ED56-417A-A180-3563BD7469E5}">
            <xm:f>NOT(ISERROR(SEARCH('Listados Datos'!$T$3,AW507)))</xm:f>
            <xm:f>'Listados Datos'!$T$3</xm:f>
            <x14:dxf>
              <fill>
                <patternFill patternType="solid">
                  <bgColor rgb="FFC00000"/>
                </patternFill>
              </fill>
            </x14:dxf>
          </x14:cfRule>
          <x14:cfRule type="containsText" priority="3999" operator="containsText" id="{035A8D3E-BE65-44F1-9548-08C61B011E58}">
            <xm:f>NOT(ISERROR(SEARCH('Listados Datos'!$T$4,AW507)))</xm:f>
            <xm:f>'Listados Datos'!$T$4</xm:f>
            <x14:dxf>
              <font>
                <b/>
                <i val="0"/>
                <color theme="0"/>
              </font>
              <fill>
                <patternFill>
                  <bgColor rgb="FFE26B0A"/>
                </patternFill>
              </fill>
            </x14:dxf>
          </x14:cfRule>
          <x14:cfRule type="containsText" priority="4000" operator="containsText" id="{10A48CE1-3430-4B8F-BB1B-3DDA7EFDEEEC}">
            <xm:f>NOT(ISERROR(SEARCH('Listados Datos'!$T$5,AW507)))</xm:f>
            <xm:f>'Listados Datos'!$T$5</xm:f>
            <x14:dxf>
              <font>
                <b/>
                <i val="0"/>
                <color auto="1"/>
              </font>
              <fill>
                <patternFill>
                  <bgColor rgb="FFFFFF00"/>
                </patternFill>
              </fill>
            </x14:dxf>
          </x14:cfRule>
          <x14:cfRule type="containsText" priority="4001" operator="containsText" id="{1A3AC6DB-B998-49AA-8B59-86471E18C9A1}">
            <xm:f>NOT(ISERROR(SEARCH('Listados Datos'!$T$6,AW507)))</xm:f>
            <xm:f>'Listados Datos'!$T$6</xm:f>
            <x14:dxf>
              <font>
                <b/>
                <i val="0"/>
              </font>
              <fill>
                <patternFill>
                  <bgColor rgb="FF92D050"/>
                </patternFill>
              </fill>
            </x14:dxf>
          </x14:cfRule>
          <xm:sqref>AW507</xm:sqref>
        </x14:conditionalFormatting>
        <x14:conditionalFormatting xmlns:xm="http://schemas.microsoft.com/office/excel/2006/main">
          <x14:cfRule type="containsText" priority="3988" operator="containsText" id="{F4F1F844-2603-4AE4-BB5C-6EC500673390}">
            <xm:f>NOT(ISERROR(SEARCH('Listados Datos'!$P$3,AU507)))</xm:f>
            <xm:f>'Listados Datos'!$P$3</xm:f>
            <x14:dxf>
              <fill>
                <patternFill>
                  <bgColor rgb="FF99CC00"/>
                </patternFill>
              </fill>
            </x14:dxf>
          </x14:cfRule>
          <x14:cfRule type="containsText" priority="3989" operator="containsText" id="{5FD710F4-050A-4524-9A6E-5F93B6130293}">
            <xm:f>NOT(ISERROR(SEARCH('Listados Datos'!$P$4,AU507)))</xm:f>
            <xm:f>'Listados Datos'!$P$4</xm:f>
            <x14:dxf>
              <fill>
                <patternFill>
                  <bgColor rgb="FF33CC33"/>
                </patternFill>
              </fill>
            </x14:dxf>
          </x14:cfRule>
          <x14:cfRule type="containsText" priority="3990" operator="containsText" id="{31D6E02D-71A9-4920-A5F1-3A9E33A4E693}">
            <xm:f>NOT(ISERROR(SEARCH('Listados Datos'!$P$5,AU507)))</xm:f>
            <xm:f>'Listados Datos'!$P$5</xm:f>
            <x14:dxf>
              <fill>
                <patternFill>
                  <bgColor rgb="FFFFFF00"/>
                </patternFill>
              </fill>
            </x14:dxf>
          </x14:cfRule>
          <x14:cfRule type="containsText" priority="3991" operator="containsText" id="{BE83927C-EC27-43E1-B645-D912D640E6FF}">
            <xm:f>NOT(ISERROR(SEARCH('Listados Datos'!$P$6,AU507)))</xm:f>
            <xm:f>'Listados Datos'!$P$6</xm:f>
            <x14:dxf>
              <fill>
                <patternFill>
                  <bgColor rgb="FFFFC000"/>
                </patternFill>
              </fill>
            </x14:dxf>
          </x14:cfRule>
          <x14:cfRule type="containsText" priority="3992" operator="containsText" id="{7CAC9207-8359-46AF-9CE6-375C6BADF6C9}">
            <xm:f>NOT(ISERROR(SEARCH('Listados Datos'!$P$7,AU507)))</xm:f>
            <xm:f>'Listados Datos'!$P$7</xm:f>
            <x14:dxf>
              <fill>
                <patternFill>
                  <bgColor rgb="FFFF0000"/>
                </patternFill>
              </fill>
            </x14:dxf>
          </x14:cfRule>
          <xm:sqref>AU507</xm:sqref>
        </x14:conditionalFormatting>
        <x14:conditionalFormatting xmlns:xm="http://schemas.microsoft.com/office/excel/2006/main">
          <x14:cfRule type="containsText" priority="3984" operator="containsText" id="{9AD3B2AB-0855-4907-B188-E2AAF8CE3062}">
            <xm:f>NOT(ISERROR(SEARCH('Listados Datos'!$T$3,AE504)))</xm:f>
            <xm:f>'Listados Datos'!$T$3</xm:f>
            <x14:dxf>
              <fill>
                <patternFill patternType="solid">
                  <bgColor rgb="FFC00000"/>
                </patternFill>
              </fill>
            </x14:dxf>
          </x14:cfRule>
          <x14:cfRule type="containsText" priority="3985" operator="containsText" id="{4D2BC574-2B6A-46B8-8E12-A0117598C430}">
            <xm:f>NOT(ISERROR(SEARCH('Listados Datos'!$T$4,AE504)))</xm:f>
            <xm:f>'Listados Datos'!$T$4</xm:f>
            <x14:dxf>
              <font>
                <b/>
                <i val="0"/>
                <color theme="0"/>
              </font>
              <fill>
                <patternFill>
                  <bgColor rgb="FFE26B0A"/>
                </patternFill>
              </fill>
            </x14:dxf>
          </x14:cfRule>
          <x14:cfRule type="containsText" priority="3986" operator="containsText" id="{B291B683-A5B0-4A69-87C5-3D796E27383C}">
            <xm:f>NOT(ISERROR(SEARCH('Listados Datos'!$T$5,AE504)))</xm:f>
            <xm:f>'Listados Datos'!$T$5</xm:f>
            <x14:dxf>
              <font>
                <b/>
                <i val="0"/>
                <color auto="1"/>
              </font>
              <fill>
                <patternFill>
                  <bgColor rgb="FFFFFF00"/>
                </patternFill>
              </fill>
            </x14:dxf>
          </x14:cfRule>
          <x14:cfRule type="containsText" priority="3987" operator="containsText" id="{643484BB-5A1F-481E-AE74-1E30CDA4A127}">
            <xm:f>NOT(ISERROR(SEARCH('Listados Datos'!$T$6,AE504)))</xm:f>
            <xm:f>'Listados Datos'!$T$6</xm:f>
            <x14:dxf>
              <font>
                <b/>
                <i val="0"/>
              </font>
              <fill>
                <patternFill>
                  <bgColor rgb="FF92D050"/>
                </patternFill>
              </fill>
            </x14:dxf>
          </x14:cfRule>
          <xm:sqref>AE504:AF505</xm:sqref>
        </x14:conditionalFormatting>
        <x14:conditionalFormatting xmlns:xm="http://schemas.microsoft.com/office/excel/2006/main">
          <x14:cfRule type="containsText" priority="3980" operator="containsText" id="{FC902D34-A3C8-4DB5-A7B6-02A71B92A9E5}">
            <xm:f>NOT(ISERROR(SEARCH('Listados Datos'!$T$3,AA504)))</xm:f>
            <xm:f>'Listados Datos'!$T$3</xm:f>
            <x14:dxf>
              <fill>
                <patternFill patternType="solid">
                  <bgColor rgb="FFC00000"/>
                </patternFill>
              </fill>
            </x14:dxf>
          </x14:cfRule>
          <x14:cfRule type="containsText" priority="3981" operator="containsText" id="{6C94669F-65D0-4357-A129-2AAACC909C0F}">
            <xm:f>NOT(ISERROR(SEARCH('Listados Datos'!$T$4,AA504)))</xm:f>
            <xm:f>'Listados Datos'!$T$4</xm:f>
            <x14:dxf>
              <font>
                <b/>
                <i val="0"/>
                <color theme="0"/>
              </font>
              <fill>
                <patternFill>
                  <bgColor rgb="FFE26B0A"/>
                </patternFill>
              </fill>
            </x14:dxf>
          </x14:cfRule>
          <x14:cfRule type="containsText" priority="3982" operator="containsText" id="{27DE4A09-0446-47C5-9B83-5B81E174D640}">
            <xm:f>NOT(ISERROR(SEARCH('Listados Datos'!$T$5,AA504)))</xm:f>
            <xm:f>'Listados Datos'!$T$5</xm:f>
            <x14:dxf>
              <font>
                <b/>
                <i val="0"/>
                <color auto="1"/>
              </font>
              <fill>
                <patternFill>
                  <bgColor rgb="FFFFFF00"/>
                </patternFill>
              </fill>
            </x14:dxf>
          </x14:cfRule>
          <x14:cfRule type="containsText" priority="3983" operator="containsText" id="{2F64E0C4-AA36-44F8-82BC-AE840C64A7F0}">
            <xm:f>NOT(ISERROR(SEARCH('Listados Datos'!$T$6,AA504)))</xm:f>
            <xm:f>'Listados Datos'!$T$6</xm:f>
            <x14:dxf>
              <font>
                <b/>
                <i val="0"/>
              </font>
              <fill>
                <patternFill>
                  <bgColor rgb="FF92D050"/>
                </patternFill>
              </fill>
            </x14:dxf>
          </x14:cfRule>
          <xm:sqref>AA504:AA505</xm:sqref>
        </x14:conditionalFormatting>
        <x14:conditionalFormatting xmlns:xm="http://schemas.microsoft.com/office/excel/2006/main">
          <x14:cfRule type="containsText" priority="3970" operator="containsText" id="{A4176AA7-E805-49EA-AFC3-6FBA68574D6A}">
            <xm:f>NOT(ISERROR(SEARCH('Listados Datos'!$P$3,Y504)))</xm:f>
            <xm:f>'Listados Datos'!$P$3</xm:f>
            <x14:dxf>
              <fill>
                <patternFill>
                  <bgColor rgb="FF99CC00"/>
                </patternFill>
              </fill>
            </x14:dxf>
          </x14:cfRule>
          <x14:cfRule type="containsText" priority="3971" operator="containsText" id="{36ECCA2A-115A-4180-A806-ED25B88BB60B}">
            <xm:f>NOT(ISERROR(SEARCH('Listados Datos'!$P$4,Y504)))</xm:f>
            <xm:f>'Listados Datos'!$P$4</xm:f>
            <x14:dxf>
              <fill>
                <patternFill>
                  <bgColor rgb="FF33CC33"/>
                </patternFill>
              </fill>
            </x14:dxf>
          </x14:cfRule>
          <x14:cfRule type="containsText" priority="3972" operator="containsText" id="{59A77CA0-F16B-4E6A-9820-CA2AFC927823}">
            <xm:f>NOT(ISERROR(SEARCH('Listados Datos'!$P$5,Y504)))</xm:f>
            <xm:f>'Listados Datos'!$P$5</xm:f>
            <x14:dxf>
              <fill>
                <patternFill>
                  <bgColor rgb="FFFFFF00"/>
                </patternFill>
              </fill>
            </x14:dxf>
          </x14:cfRule>
          <x14:cfRule type="containsText" priority="3973" operator="containsText" id="{BD64E481-6E40-4A62-A835-3A1D884242E7}">
            <xm:f>NOT(ISERROR(SEARCH('Listados Datos'!$P$6,Y504)))</xm:f>
            <xm:f>'Listados Datos'!$P$6</xm:f>
            <x14:dxf>
              <fill>
                <patternFill>
                  <bgColor rgb="FFFFC000"/>
                </patternFill>
              </fill>
            </x14:dxf>
          </x14:cfRule>
          <x14:cfRule type="containsText" priority="3974" operator="containsText" id="{7E3F0992-D96E-4AB7-91EC-16A57CE17D34}">
            <xm:f>NOT(ISERROR(SEARCH('Listados Datos'!$P$7,Y504)))</xm:f>
            <xm:f>'Listados Datos'!$P$7</xm:f>
            <x14:dxf>
              <fill>
                <patternFill>
                  <bgColor rgb="FFFF0000"/>
                </patternFill>
              </fill>
            </x14:dxf>
          </x14:cfRule>
          <xm:sqref>Y504:Y505</xm:sqref>
        </x14:conditionalFormatting>
        <x14:conditionalFormatting xmlns:xm="http://schemas.microsoft.com/office/excel/2006/main">
          <x14:cfRule type="containsText" priority="3956" operator="containsText" id="{56D4F08A-367B-4443-B12E-FEA9371EF7AB}">
            <xm:f>NOT(ISERROR(SEARCH('Listados Datos'!$T$3,AW504)))</xm:f>
            <xm:f>'Listados Datos'!$T$3</xm:f>
            <x14:dxf>
              <fill>
                <patternFill patternType="solid">
                  <bgColor rgb="FFC00000"/>
                </patternFill>
              </fill>
            </x14:dxf>
          </x14:cfRule>
          <x14:cfRule type="containsText" priority="3957" operator="containsText" id="{729C28D3-EA4F-4007-B7AF-0F9819EDA0D6}">
            <xm:f>NOT(ISERROR(SEARCH('Listados Datos'!$T$4,AW504)))</xm:f>
            <xm:f>'Listados Datos'!$T$4</xm:f>
            <x14:dxf>
              <font>
                <b/>
                <i val="0"/>
                <color theme="0"/>
              </font>
              <fill>
                <patternFill>
                  <bgColor rgb="FFE26B0A"/>
                </patternFill>
              </fill>
            </x14:dxf>
          </x14:cfRule>
          <x14:cfRule type="containsText" priority="3958" operator="containsText" id="{1094552A-3F1D-438C-9D5B-D0744369DA96}">
            <xm:f>NOT(ISERROR(SEARCH('Listados Datos'!$T$5,AW504)))</xm:f>
            <xm:f>'Listados Datos'!$T$5</xm:f>
            <x14:dxf>
              <font>
                <b/>
                <i val="0"/>
                <color auto="1"/>
              </font>
              <fill>
                <patternFill>
                  <bgColor rgb="FFFFFF00"/>
                </patternFill>
              </fill>
            </x14:dxf>
          </x14:cfRule>
          <x14:cfRule type="containsText" priority="3959" operator="containsText" id="{76162990-F921-4110-9C33-7CE26440E28E}">
            <xm:f>NOT(ISERROR(SEARCH('Listados Datos'!$T$6,AW504)))</xm:f>
            <xm:f>'Listados Datos'!$T$6</xm:f>
            <x14:dxf>
              <font>
                <b/>
                <i val="0"/>
              </font>
              <fill>
                <patternFill>
                  <bgColor rgb="FF92D050"/>
                </patternFill>
              </fill>
            </x14:dxf>
          </x14:cfRule>
          <xm:sqref>AW504</xm:sqref>
        </x14:conditionalFormatting>
        <x14:conditionalFormatting xmlns:xm="http://schemas.microsoft.com/office/excel/2006/main">
          <x14:cfRule type="containsText" priority="3946" operator="containsText" id="{6119DB27-61AA-4A36-BAFF-9E4571814B4D}">
            <xm:f>NOT(ISERROR(SEARCH('Listados Datos'!$P$3,AU504)))</xm:f>
            <xm:f>'Listados Datos'!$P$3</xm:f>
            <x14:dxf>
              <fill>
                <patternFill>
                  <bgColor rgb="FF99CC00"/>
                </patternFill>
              </fill>
            </x14:dxf>
          </x14:cfRule>
          <x14:cfRule type="containsText" priority="3947" operator="containsText" id="{57217C07-D2AD-4016-BECC-B60CB0387BFB}">
            <xm:f>NOT(ISERROR(SEARCH('Listados Datos'!$P$4,AU504)))</xm:f>
            <xm:f>'Listados Datos'!$P$4</xm:f>
            <x14:dxf>
              <fill>
                <patternFill>
                  <bgColor rgb="FF33CC33"/>
                </patternFill>
              </fill>
            </x14:dxf>
          </x14:cfRule>
          <x14:cfRule type="containsText" priority="3948" operator="containsText" id="{C25AB86E-FFD3-457C-83BE-A99FD8BBB2EE}">
            <xm:f>NOT(ISERROR(SEARCH('Listados Datos'!$P$5,AU504)))</xm:f>
            <xm:f>'Listados Datos'!$P$5</xm:f>
            <x14:dxf>
              <fill>
                <patternFill>
                  <bgColor rgb="FFFFFF00"/>
                </patternFill>
              </fill>
            </x14:dxf>
          </x14:cfRule>
          <x14:cfRule type="containsText" priority="3949" operator="containsText" id="{375BBEE3-9953-4FF1-A1FF-0B4551EB0362}">
            <xm:f>NOT(ISERROR(SEARCH('Listados Datos'!$P$6,AU504)))</xm:f>
            <xm:f>'Listados Datos'!$P$6</xm:f>
            <x14:dxf>
              <fill>
                <patternFill>
                  <bgColor rgb="FFFFC000"/>
                </patternFill>
              </fill>
            </x14:dxf>
          </x14:cfRule>
          <x14:cfRule type="containsText" priority="3950" operator="containsText" id="{92D4167A-F076-431B-B442-467C9840ED39}">
            <xm:f>NOT(ISERROR(SEARCH('Listados Datos'!$P$7,AU504)))</xm:f>
            <xm:f>'Listados Datos'!$P$7</xm:f>
            <x14:dxf>
              <fill>
                <patternFill>
                  <bgColor rgb="FFFF0000"/>
                </patternFill>
              </fill>
            </x14:dxf>
          </x14:cfRule>
          <xm:sqref>AU504</xm:sqref>
        </x14:conditionalFormatting>
        <x14:conditionalFormatting xmlns:xm="http://schemas.microsoft.com/office/excel/2006/main">
          <x14:cfRule type="containsText" priority="3942" operator="containsText" id="{467F5B89-EB57-4111-9AA6-BBECEE9F3FF9}">
            <xm:f>NOT(ISERROR(SEARCH('Listados Datos'!$T$3,AW505)))</xm:f>
            <xm:f>'Listados Datos'!$T$3</xm:f>
            <x14:dxf>
              <fill>
                <patternFill patternType="solid">
                  <bgColor rgb="FFC00000"/>
                </patternFill>
              </fill>
            </x14:dxf>
          </x14:cfRule>
          <x14:cfRule type="containsText" priority="3943" operator="containsText" id="{81086345-76B9-4300-83E1-5B8CE6B6B48D}">
            <xm:f>NOT(ISERROR(SEARCH('Listados Datos'!$T$4,AW505)))</xm:f>
            <xm:f>'Listados Datos'!$T$4</xm:f>
            <x14:dxf>
              <font>
                <b/>
                <i val="0"/>
                <color theme="0"/>
              </font>
              <fill>
                <patternFill>
                  <bgColor rgb="FFE26B0A"/>
                </patternFill>
              </fill>
            </x14:dxf>
          </x14:cfRule>
          <x14:cfRule type="containsText" priority="3944" operator="containsText" id="{0B007043-C808-4D0C-B4CA-19B547DA6A3D}">
            <xm:f>NOT(ISERROR(SEARCH('Listados Datos'!$T$5,AW505)))</xm:f>
            <xm:f>'Listados Datos'!$T$5</xm:f>
            <x14:dxf>
              <font>
                <b/>
                <i val="0"/>
                <color auto="1"/>
              </font>
              <fill>
                <patternFill>
                  <bgColor rgb="FFFFFF00"/>
                </patternFill>
              </fill>
            </x14:dxf>
          </x14:cfRule>
          <x14:cfRule type="containsText" priority="3945" operator="containsText" id="{45FAAE7D-C19B-4997-8842-2199B7B74D4A}">
            <xm:f>NOT(ISERROR(SEARCH('Listados Datos'!$T$6,AW505)))</xm:f>
            <xm:f>'Listados Datos'!$T$6</xm:f>
            <x14:dxf>
              <font>
                <b/>
                <i val="0"/>
              </font>
              <fill>
                <patternFill>
                  <bgColor rgb="FF92D050"/>
                </patternFill>
              </fill>
            </x14:dxf>
          </x14:cfRule>
          <xm:sqref>AW505</xm:sqref>
        </x14:conditionalFormatting>
        <x14:conditionalFormatting xmlns:xm="http://schemas.microsoft.com/office/excel/2006/main">
          <x14:cfRule type="containsText" priority="3932" operator="containsText" id="{EC428D0D-AB45-465B-A963-E1F1F78D49AE}">
            <xm:f>NOT(ISERROR(SEARCH('Listados Datos'!$P$3,AU505)))</xm:f>
            <xm:f>'Listados Datos'!$P$3</xm:f>
            <x14:dxf>
              <fill>
                <patternFill>
                  <bgColor rgb="FF99CC00"/>
                </patternFill>
              </fill>
            </x14:dxf>
          </x14:cfRule>
          <x14:cfRule type="containsText" priority="3933" operator="containsText" id="{7613DC3B-A511-4035-8186-971953FA0409}">
            <xm:f>NOT(ISERROR(SEARCH('Listados Datos'!$P$4,AU505)))</xm:f>
            <xm:f>'Listados Datos'!$P$4</xm:f>
            <x14:dxf>
              <fill>
                <patternFill>
                  <bgColor rgb="FF33CC33"/>
                </patternFill>
              </fill>
            </x14:dxf>
          </x14:cfRule>
          <x14:cfRule type="containsText" priority="3934" operator="containsText" id="{C1D374A7-B3D7-413C-80D2-A13BA3219FBA}">
            <xm:f>NOT(ISERROR(SEARCH('Listados Datos'!$P$5,AU505)))</xm:f>
            <xm:f>'Listados Datos'!$P$5</xm:f>
            <x14:dxf>
              <fill>
                <patternFill>
                  <bgColor rgb="FFFFFF00"/>
                </patternFill>
              </fill>
            </x14:dxf>
          </x14:cfRule>
          <x14:cfRule type="containsText" priority="3935" operator="containsText" id="{CADC827D-001B-4B46-A033-88C6C5E0133B}">
            <xm:f>NOT(ISERROR(SEARCH('Listados Datos'!$P$6,AU505)))</xm:f>
            <xm:f>'Listados Datos'!$P$6</xm:f>
            <x14:dxf>
              <fill>
                <patternFill>
                  <bgColor rgb="FFFFC000"/>
                </patternFill>
              </fill>
            </x14:dxf>
          </x14:cfRule>
          <x14:cfRule type="containsText" priority="3936" operator="containsText" id="{A63C2813-3595-4953-87C6-975A3391B890}">
            <xm:f>NOT(ISERROR(SEARCH('Listados Datos'!$P$7,AU505)))</xm:f>
            <xm:f>'Listados Datos'!$P$7</xm:f>
            <x14:dxf>
              <fill>
                <patternFill>
                  <bgColor rgb="FFFF0000"/>
                </patternFill>
              </fill>
            </x14:dxf>
          </x14:cfRule>
          <xm:sqref>AU505</xm:sqref>
        </x14:conditionalFormatting>
        <x14:conditionalFormatting xmlns:xm="http://schemas.microsoft.com/office/excel/2006/main">
          <x14:cfRule type="containsText" priority="3656" operator="containsText" id="{7CA213A7-D910-4616-8D1B-15CDA2B80897}">
            <xm:f>NOT(ISERROR(SEARCH('Listados Datos'!$T$3,AE520)))</xm:f>
            <xm:f>'Listados Datos'!$T$3</xm:f>
            <x14:dxf>
              <fill>
                <patternFill patternType="solid">
                  <bgColor rgb="FFC00000"/>
                </patternFill>
              </fill>
            </x14:dxf>
          </x14:cfRule>
          <x14:cfRule type="containsText" priority="3657" operator="containsText" id="{085EFE15-6443-4456-B79A-264D250D6F12}">
            <xm:f>NOT(ISERROR(SEARCH('Listados Datos'!$T$4,AE520)))</xm:f>
            <xm:f>'Listados Datos'!$T$4</xm:f>
            <x14:dxf>
              <font>
                <b/>
                <i val="0"/>
                <color theme="0"/>
              </font>
              <fill>
                <patternFill>
                  <bgColor rgb="FFE26B0A"/>
                </patternFill>
              </fill>
            </x14:dxf>
          </x14:cfRule>
          <x14:cfRule type="containsText" priority="3658" operator="containsText" id="{A5A73AF8-1481-4184-B94A-7503661FB9DD}">
            <xm:f>NOT(ISERROR(SEARCH('Listados Datos'!$T$5,AE520)))</xm:f>
            <xm:f>'Listados Datos'!$T$5</xm:f>
            <x14:dxf>
              <font>
                <b/>
                <i val="0"/>
                <color auto="1"/>
              </font>
              <fill>
                <patternFill>
                  <bgColor rgb="FFFFFF00"/>
                </patternFill>
              </fill>
            </x14:dxf>
          </x14:cfRule>
          <x14:cfRule type="containsText" priority="3659" operator="containsText" id="{02AABE49-7195-4C3E-922A-CF25E8414B84}">
            <xm:f>NOT(ISERROR(SEARCH('Listados Datos'!$T$6,AE520)))</xm:f>
            <xm:f>'Listados Datos'!$T$6</xm:f>
            <x14:dxf>
              <font>
                <b/>
                <i val="0"/>
              </font>
              <fill>
                <patternFill>
                  <bgColor rgb="FF92D050"/>
                </patternFill>
              </fill>
            </x14:dxf>
          </x14:cfRule>
          <xm:sqref>AE520:AF521 AE525:AF525</xm:sqref>
        </x14:conditionalFormatting>
        <x14:conditionalFormatting xmlns:xm="http://schemas.microsoft.com/office/excel/2006/main">
          <x14:cfRule type="containsText" priority="3652" operator="containsText" id="{B8CDE211-C8D8-4EF0-B5D4-B3C47F856EAA}">
            <xm:f>NOT(ISERROR(SEARCH('Listados Datos'!$T$3,AA520)))</xm:f>
            <xm:f>'Listados Datos'!$T$3</xm:f>
            <x14:dxf>
              <fill>
                <patternFill patternType="solid">
                  <bgColor rgb="FFC00000"/>
                </patternFill>
              </fill>
            </x14:dxf>
          </x14:cfRule>
          <x14:cfRule type="containsText" priority="3653" operator="containsText" id="{A4105187-39F2-4A6F-ADE3-FB624BCC49C0}">
            <xm:f>NOT(ISERROR(SEARCH('Listados Datos'!$T$4,AA520)))</xm:f>
            <xm:f>'Listados Datos'!$T$4</xm:f>
            <x14:dxf>
              <font>
                <b/>
                <i val="0"/>
                <color theme="0"/>
              </font>
              <fill>
                <patternFill>
                  <bgColor rgb="FFE26B0A"/>
                </patternFill>
              </fill>
            </x14:dxf>
          </x14:cfRule>
          <x14:cfRule type="containsText" priority="3654" operator="containsText" id="{1673A7CC-F426-4BF6-BE91-47BC269E303F}">
            <xm:f>NOT(ISERROR(SEARCH('Listados Datos'!$T$5,AA520)))</xm:f>
            <xm:f>'Listados Datos'!$T$5</xm:f>
            <x14:dxf>
              <font>
                <b/>
                <i val="0"/>
                <color auto="1"/>
              </font>
              <fill>
                <patternFill>
                  <bgColor rgb="FFFFFF00"/>
                </patternFill>
              </fill>
            </x14:dxf>
          </x14:cfRule>
          <x14:cfRule type="containsText" priority="3655" operator="containsText" id="{51F6C0FD-D351-49EC-B82D-DC79BBACD504}">
            <xm:f>NOT(ISERROR(SEARCH('Listados Datos'!$T$6,AA520)))</xm:f>
            <xm:f>'Listados Datos'!$T$6</xm:f>
            <x14:dxf>
              <font>
                <b/>
                <i val="0"/>
              </font>
              <fill>
                <patternFill>
                  <bgColor rgb="FF92D050"/>
                </patternFill>
              </fill>
            </x14:dxf>
          </x14:cfRule>
          <xm:sqref>AA520:AA521</xm:sqref>
        </x14:conditionalFormatting>
        <x14:conditionalFormatting xmlns:xm="http://schemas.microsoft.com/office/excel/2006/main">
          <x14:cfRule type="containsText" priority="3642" operator="containsText" id="{6E68A9BA-4F84-4B89-A437-BEC7DF8EAD8D}">
            <xm:f>NOT(ISERROR(SEARCH('Listados Datos'!$P$3,Y520)))</xm:f>
            <xm:f>'Listados Datos'!$P$3</xm:f>
            <x14:dxf>
              <fill>
                <patternFill>
                  <bgColor rgb="FF99CC00"/>
                </patternFill>
              </fill>
            </x14:dxf>
          </x14:cfRule>
          <x14:cfRule type="containsText" priority="3643" operator="containsText" id="{27420598-F413-408B-AC78-AC30A32F5E73}">
            <xm:f>NOT(ISERROR(SEARCH('Listados Datos'!$P$4,Y520)))</xm:f>
            <xm:f>'Listados Datos'!$P$4</xm:f>
            <x14:dxf>
              <fill>
                <patternFill>
                  <bgColor rgb="FF33CC33"/>
                </patternFill>
              </fill>
            </x14:dxf>
          </x14:cfRule>
          <x14:cfRule type="containsText" priority="3644" operator="containsText" id="{B07CA24A-45AF-476E-A16D-6545361270C0}">
            <xm:f>NOT(ISERROR(SEARCH('Listados Datos'!$P$5,Y520)))</xm:f>
            <xm:f>'Listados Datos'!$P$5</xm:f>
            <x14:dxf>
              <fill>
                <patternFill>
                  <bgColor rgb="FFFFFF00"/>
                </patternFill>
              </fill>
            </x14:dxf>
          </x14:cfRule>
          <x14:cfRule type="containsText" priority="3645" operator="containsText" id="{4B29B4AE-16B8-4673-9952-156BEE05749C}">
            <xm:f>NOT(ISERROR(SEARCH('Listados Datos'!$P$6,Y520)))</xm:f>
            <xm:f>'Listados Datos'!$P$6</xm:f>
            <x14:dxf>
              <fill>
                <patternFill>
                  <bgColor rgb="FFFFC000"/>
                </patternFill>
              </fill>
            </x14:dxf>
          </x14:cfRule>
          <x14:cfRule type="containsText" priority="3646" operator="containsText" id="{7DCFE736-7F0A-4B5C-837A-3A30859AFADB}">
            <xm:f>NOT(ISERROR(SEARCH('Listados Datos'!$P$7,Y520)))</xm:f>
            <xm:f>'Listados Datos'!$P$7</xm:f>
            <x14:dxf>
              <fill>
                <patternFill>
                  <bgColor rgb="FFFF0000"/>
                </patternFill>
              </fill>
            </x14:dxf>
          </x14:cfRule>
          <xm:sqref>Y520:Y521</xm:sqref>
        </x14:conditionalFormatting>
        <x14:conditionalFormatting xmlns:xm="http://schemas.microsoft.com/office/excel/2006/main">
          <x14:cfRule type="containsText" priority="3618" operator="containsText" id="{3BA19C8A-AEFB-40F7-BF83-5E94A2D3DDAB}">
            <xm:f>NOT(ISERROR(SEARCH('Listados Datos'!$T$3,AW520)))</xm:f>
            <xm:f>'Listados Datos'!$T$3</xm:f>
            <x14:dxf>
              <fill>
                <patternFill patternType="solid">
                  <bgColor rgb="FFC00000"/>
                </patternFill>
              </fill>
            </x14:dxf>
          </x14:cfRule>
          <x14:cfRule type="containsText" priority="3619" operator="containsText" id="{7F8CF747-25FA-48FC-80F2-88C9BC69D2D2}">
            <xm:f>NOT(ISERROR(SEARCH('Listados Datos'!$T$4,AW520)))</xm:f>
            <xm:f>'Listados Datos'!$T$4</xm:f>
            <x14:dxf>
              <font>
                <b/>
                <i val="0"/>
                <color theme="0"/>
              </font>
              <fill>
                <patternFill>
                  <bgColor rgb="FFE26B0A"/>
                </patternFill>
              </fill>
            </x14:dxf>
          </x14:cfRule>
          <x14:cfRule type="containsText" priority="3620" operator="containsText" id="{493EB81C-AFE4-4D94-B578-1B1A509E7909}">
            <xm:f>NOT(ISERROR(SEARCH('Listados Datos'!$T$5,AW520)))</xm:f>
            <xm:f>'Listados Datos'!$T$5</xm:f>
            <x14:dxf>
              <font>
                <b/>
                <i val="0"/>
                <color auto="1"/>
              </font>
              <fill>
                <patternFill>
                  <bgColor rgb="FFFFFF00"/>
                </patternFill>
              </fill>
            </x14:dxf>
          </x14:cfRule>
          <x14:cfRule type="containsText" priority="3621" operator="containsText" id="{C0916D35-870E-43AB-ADCE-E9F448AE85E1}">
            <xm:f>NOT(ISERROR(SEARCH('Listados Datos'!$T$6,AW520)))</xm:f>
            <xm:f>'Listados Datos'!$T$6</xm:f>
            <x14:dxf>
              <font>
                <b/>
                <i val="0"/>
              </font>
              <fill>
                <patternFill>
                  <bgColor rgb="FF92D050"/>
                </patternFill>
              </fill>
            </x14:dxf>
          </x14:cfRule>
          <xm:sqref>AW520</xm:sqref>
        </x14:conditionalFormatting>
        <x14:conditionalFormatting xmlns:xm="http://schemas.microsoft.com/office/excel/2006/main">
          <x14:cfRule type="containsText" priority="3608" operator="containsText" id="{AF08241B-7362-484D-8FF2-87A27BCB51D6}">
            <xm:f>NOT(ISERROR(SEARCH('Listados Datos'!$P$3,AU520)))</xm:f>
            <xm:f>'Listados Datos'!$P$3</xm:f>
            <x14:dxf>
              <fill>
                <patternFill>
                  <bgColor rgb="FF99CC00"/>
                </patternFill>
              </fill>
            </x14:dxf>
          </x14:cfRule>
          <x14:cfRule type="containsText" priority="3609" operator="containsText" id="{6A4DA19F-1D3C-4CB6-B788-6A4BA396A981}">
            <xm:f>NOT(ISERROR(SEARCH('Listados Datos'!$P$4,AU520)))</xm:f>
            <xm:f>'Listados Datos'!$P$4</xm:f>
            <x14:dxf>
              <fill>
                <patternFill>
                  <bgColor rgb="FF33CC33"/>
                </patternFill>
              </fill>
            </x14:dxf>
          </x14:cfRule>
          <x14:cfRule type="containsText" priority="3610" operator="containsText" id="{EAD69404-55E5-476A-9C4E-30A92015CDAC}">
            <xm:f>NOT(ISERROR(SEARCH('Listados Datos'!$P$5,AU520)))</xm:f>
            <xm:f>'Listados Datos'!$P$5</xm:f>
            <x14:dxf>
              <fill>
                <patternFill>
                  <bgColor rgb="FFFFFF00"/>
                </patternFill>
              </fill>
            </x14:dxf>
          </x14:cfRule>
          <x14:cfRule type="containsText" priority="3611" operator="containsText" id="{631DD5AD-4B4F-4791-91A3-DF75C63DF2DA}">
            <xm:f>NOT(ISERROR(SEARCH('Listados Datos'!$P$6,AU520)))</xm:f>
            <xm:f>'Listados Datos'!$P$6</xm:f>
            <x14:dxf>
              <fill>
                <patternFill>
                  <bgColor rgb="FFFFC000"/>
                </patternFill>
              </fill>
            </x14:dxf>
          </x14:cfRule>
          <x14:cfRule type="containsText" priority="3612" operator="containsText" id="{71DBD37C-EC65-4F96-82C4-9E46CA499415}">
            <xm:f>NOT(ISERROR(SEARCH('Listados Datos'!$P$7,AU520)))</xm:f>
            <xm:f>'Listados Datos'!$P$7</xm:f>
            <x14:dxf>
              <fill>
                <patternFill>
                  <bgColor rgb="FFFF0000"/>
                </patternFill>
              </fill>
            </x14:dxf>
          </x14:cfRule>
          <xm:sqref>AU520</xm:sqref>
        </x14:conditionalFormatting>
        <x14:conditionalFormatting xmlns:xm="http://schemas.microsoft.com/office/excel/2006/main">
          <x14:cfRule type="containsText" priority="3604" operator="containsText" id="{ED67FC02-2772-42F5-A7EE-53EB271C0387}">
            <xm:f>NOT(ISERROR(SEARCH('Listados Datos'!$T$3,AW521)))</xm:f>
            <xm:f>'Listados Datos'!$T$3</xm:f>
            <x14:dxf>
              <fill>
                <patternFill patternType="solid">
                  <bgColor rgb="FFC00000"/>
                </patternFill>
              </fill>
            </x14:dxf>
          </x14:cfRule>
          <x14:cfRule type="containsText" priority="3605" operator="containsText" id="{29F58032-23A2-4527-9066-979CC3EDB299}">
            <xm:f>NOT(ISERROR(SEARCH('Listados Datos'!$T$4,AW521)))</xm:f>
            <xm:f>'Listados Datos'!$T$4</xm:f>
            <x14:dxf>
              <font>
                <b/>
                <i val="0"/>
                <color theme="0"/>
              </font>
              <fill>
                <patternFill>
                  <bgColor rgb="FFE26B0A"/>
                </patternFill>
              </fill>
            </x14:dxf>
          </x14:cfRule>
          <x14:cfRule type="containsText" priority="3606" operator="containsText" id="{D0F8E644-3C4C-457A-8F15-4E89BA0430EC}">
            <xm:f>NOT(ISERROR(SEARCH('Listados Datos'!$T$5,AW521)))</xm:f>
            <xm:f>'Listados Datos'!$T$5</xm:f>
            <x14:dxf>
              <font>
                <b/>
                <i val="0"/>
                <color auto="1"/>
              </font>
              <fill>
                <patternFill>
                  <bgColor rgb="FFFFFF00"/>
                </patternFill>
              </fill>
            </x14:dxf>
          </x14:cfRule>
          <x14:cfRule type="containsText" priority="3607" operator="containsText" id="{9F45C895-8296-4826-9518-19C2A21DF513}">
            <xm:f>NOT(ISERROR(SEARCH('Listados Datos'!$T$6,AW521)))</xm:f>
            <xm:f>'Listados Datos'!$T$6</xm:f>
            <x14:dxf>
              <font>
                <b/>
                <i val="0"/>
              </font>
              <fill>
                <patternFill>
                  <bgColor rgb="FF92D050"/>
                </patternFill>
              </fill>
            </x14:dxf>
          </x14:cfRule>
          <xm:sqref>AW521</xm:sqref>
        </x14:conditionalFormatting>
        <x14:conditionalFormatting xmlns:xm="http://schemas.microsoft.com/office/excel/2006/main">
          <x14:cfRule type="containsText" priority="3594" operator="containsText" id="{86034485-1D6A-4098-8B4E-1017AE3BB6D1}">
            <xm:f>NOT(ISERROR(SEARCH('Listados Datos'!$P$3,AU521)))</xm:f>
            <xm:f>'Listados Datos'!$P$3</xm:f>
            <x14:dxf>
              <fill>
                <patternFill>
                  <bgColor rgb="FF99CC00"/>
                </patternFill>
              </fill>
            </x14:dxf>
          </x14:cfRule>
          <x14:cfRule type="containsText" priority="3595" operator="containsText" id="{713151BC-511A-4821-B97A-893DA1E3F910}">
            <xm:f>NOT(ISERROR(SEARCH('Listados Datos'!$P$4,AU521)))</xm:f>
            <xm:f>'Listados Datos'!$P$4</xm:f>
            <x14:dxf>
              <fill>
                <patternFill>
                  <bgColor rgb="FF33CC33"/>
                </patternFill>
              </fill>
            </x14:dxf>
          </x14:cfRule>
          <x14:cfRule type="containsText" priority="3596" operator="containsText" id="{EBD3DC01-3577-4365-A8B6-7A2ADCA23501}">
            <xm:f>NOT(ISERROR(SEARCH('Listados Datos'!$P$5,AU521)))</xm:f>
            <xm:f>'Listados Datos'!$P$5</xm:f>
            <x14:dxf>
              <fill>
                <patternFill>
                  <bgColor rgb="FFFFFF00"/>
                </patternFill>
              </fill>
            </x14:dxf>
          </x14:cfRule>
          <x14:cfRule type="containsText" priority="3597" operator="containsText" id="{4341A85C-F893-4274-A7C8-79231F67BDE3}">
            <xm:f>NOT(ISERROR(SEARCH('Listados Datos'!$P$6,AU521)))</xm:f>
            <xm:f>'Listados Datos'!$P$6</xm:f>
            <x14:dxf>
              <fill>
                <patternFill>
                  <bgColor rgb="FFFFC000"/>
                </patternFill>
              </fill>
            </x14:dxf>
          </x14:cfRule>
          <x14:cfRule type="containsText" priority="3598" operator="containsText" id="{70F2F7DB-823C-4991-B965-93EB2BC84A49}">
            <xm:f>NOT(ISERROR(SEARCH('Listados Datos'!$P$7,AU521)))</xm:f>
            <xm:f>'Listados Datos'!$P$7</xm:f>
            <x14:dxf>
              <fill>
                <patternFill>
                  <bgColor rgb="FFFF0000"/>
                </patternFill>
              </fill>
            </x14:dxf>
          </x14:cfRule>
          <xm:sqref>AU521</xm:sqref>
        </x14:conditionalFormatting>
        <x14:conditionalFormatting xmlns:xm="http://schemas.microsoft.com/office/excel/2006/main">
          <x14:cfRule type="containsText" priority="3576" operator="containsText" id="{329BEF3F-D345-4991-8A30-7028369F9D69}">
            <xm:f>NOT(ISERROR(SEARCH('Listados Datos'!$T$3,AE522)))</xm:f>
            <xm:f>'Listados Datos'!$T$3</xm:f>
            <x14:dxf>
              <fill>
                <patternFill patternType="solid">
                  <bgColor rgb="FFC00000"/>
                </patternFill>
              </fill>
            </x14:dxf>
          </x14:cfRule>
          <x14:cfRule type="containsText" priority="3577" operator="containsText" id="{61925E6C-8375-4C2A-95D4-3FA6620070EF}">
            <xm:f>NOT(ISERROR(SEARCH('Listados Datos'!$T$4,AE522)))</xm:f>
            <xm:f>'Listados Datos'!$T$4</xm:f>
            <x14:dxf>
              <font>
                <b/>
                <i val="0"/>
                <color theme="0"/>
              </font>
              <fill>
                <patternFill>
                  <bgColor rgb="FFE26B0A"/>
                </patternFill>
              </fill>
            </x14:dxf>
          </x14:cfRule>
          <x14:cfRule type="containsText" priority="3578" operator="containsText" id="{E4825484-54B4-4928-B30A-0BE2C618F4F5}">
            <xm:f>NOT(ISERROR(SEARCH('Listados Datos'!$T$5,AE522)))</xm:f>
            <xm:f>'Listados Datos'!$T$5</xm:f>
            <x14:dxf>
              <font>
                <b/>
                <i val="0"/>
                <color auto="1"/>
              </font>
              <fill>
                <patternFill>
                  <bgColor rgb="FFFFFF00"/>
                </patternFill>
              </fill>
            </x14:dxf>
          </x14:cfRule>
          <x14:cfRule type="containsText" priority="3579" operator="containsText" id="{8FDAF378-52CB-49F8-AD3A-8B3989A5F57F}">
            <xm:f>NOT(ISERROR(SEARCH('Listados Datos'!$T$6,AE522)))</xm:f>
            <xm:f>'Listados Datos'!$T$6</xm:f>
            <x14:dxf>
              <font>
                <b/>
                <i val="0"/>
              </font>
              <fill>
                <patternFill>
                  <bgColor rgb="FF92D050"/>
                </patternFill>
              </fill>
            </x14:dxf>
          </x14:cfRule>
          <xm:sqref>AE522:AF523</xm:sqref>
        </x14:conditionalFormatting>
        <x14:conditionalFormatting xmlns:xm="http://schemas.microsoft.com/office/excel/2006/main">
          <x14:cfRule type="containsText" priority="3572" operator="containsText" id="{FA6D1142-1D43-49ED-8C99-70B9E7320745}">
            <xm:f>NOT(ISERROR(SEARCH('Listados Datos'!$T$3,AA522)))</xm:f>
            <xm:f>'Listados Datos'!$T$3</xm:f>
            <x14:dxf>
              <fill>
                <patternFill patternType="solid">
                  <bgColor rgb="FFC00000"/>
                </patternFill>
              </fill>
            </x14:dxf>
          </x14:cfRule>
          <x14:cfRule type="containsText" priority="3573" operator="containsText" id="{58E28F80-31F6-492D-A465-BC48B993C2BD}">
            <xm:f>NOT(ISERROR(SEARCH('Listados Datos'!$T$4,AA522)))</xm:f>
            <xm:f>'Listados Datos'!$T$4</xm:f>
            <x14:dxf>
              <font>
                <b/>
                <i val="0"/>
                <color theme="0"/>
              </font>
              <fill>
                <patternFill>
                  <bgColor rgb="FFE26B0A"/>
                </patternFill>
              </fill>
            </x14:dxf>
          </x14:cfRule>
          <x14:cfRule type="containsText" priority="3574" operator="containsText" id="{3919A412-3BE9-4679-976B-4556BA248700}">
            <xm:f>NOT(ISERROR(SEARCH('Listados Datos'!$T$5,AA522)))</xm:f>
            <xm:f>'Listados Datos'!$T$5</xm:f>
            <x14:dxf>
              <font>
                <b/>
                <i val="0"/>
                <color auto="1"/>
              </font>
              <fill>
                <patternFill>
                  <bgColor rgb="FFFFFF00"/>
                </patternFill>
              </fill>
            </x14:dxf>
          </x14:cfRule>
          <x14:cfRule type="containsText" priority="3575" operator="containsText" id="{58F84837-C32E-49F2-BF4A-905E43F10A6B}">
            <xm:f>NOT(ISERROR(SEARCH('Listados Datos'!$T$6,AA522)))</xm:f>
            <xm:f>'Listados Datos'!$T$6</xm:f>
            <x14:dxf>
              <font>
                <b/>
                <i val="0"/>
              </font>
              <fill>
                <patternFill>
                  <bgColor rgb="FF92D050"/>
                </patternFill>
              </fill>
            </x14:dxf>
          </x14:cfRule>
          <xm:sqref>AA522:AA523</xm:sqref>
        </x14:conditionalFormatting>
        <x14:conditionalFormatting xmlns:xm="http://schemas.microsoft.com/office/excel/2006/main">
          <x14:cfRule type="containsText" priority="3562" operator="containsText" id="{E54BCAF7-9A94-430A-93B8-F17F3562AB46}">
            <xm:f>NOT(ISERROR(SEARCH('Listados Datos'!$P$3,Y522)))</xm:f>
            <xm:f>'Listados Datos'!$P$3</xm:f>
            <x14:dxf>
              <fill>
                <patternFill>
                  <bgColor rgb="FF99CC00"/>
                </patternFill>
              </fill>
            </x14:dxf>
          </x14:cfRule>
          <x14:cfRule type="containsText" priority="3563" operator="containsText" id="{F3C0C02A-9447-4833-972D-0AD992A0D08E}">
            <xm:f>NOT(ISERROR(SEARCH('Listados Datos'!$P$4,Y522)))</xm:f>
            <xm:f>'Listados Datos'!$P$4</xm:f>
            <x14:dxf>
              <fill>
                <patternFill>
                  <bgColor rgb="FF33CC33"/>
                </patternFill>
              </fill>
            </x14:dxf>
          </x14:cfRule>
          <x14:cfRule type="containsText" priority="3564" operator="containsText" id="{F79E7444-8C2F-46ED-A159-4829FBDAC16D}">
            <xm:f>NOT(ISERROR(SEARCH('Listados Datos'!$P$5,Y522)))</xm:f>
            <xm:f>'Listados Datos'!$P$5</xm:f>
            <x14:dxf>
              <fill>
                <patternFill>
                  <bgColor rgb="FFFFFF00"/>
                </patternFill>
              </fill>
            </x14:dxf>
          </x14:cfRule>
          <x14:cfRule type="containsText" priority="3565" operator="containsText" id="{825A81D8-E818-4901-845F-203680FE2993}">
            <xm:f>NOT(ISERROR(SEARCH('Listados Datos'!$P$6,Y522)))</xm:f>
            <xm:f>'Listados Datos'!$P$6</xm:f>
            <x14:dxf>
              <fill>
                <patternFill>
                  <bgColor rgb="FFFFC000"/>
                </patternFill>
              </fill>
            </x14:dxf>
          </x14:cfRule>
          <x14:cfRule type="containsText" priority="3566" operator="containsText" id="{542B1232-243C-46A9-8CDB-7F453BCEAF56}">
            <xm:f>NOT(ISERROR(SEARCH('Listados Datos'!$P$7,Y522)))</xm:f>
            <xm:f>'Listados Datos'!$P$7</xm:f>
            <x14:dxf>
              <fill>
                <patternFill>
                  <bgColor rgb="FFFF0000"/>
                </patternFill>
              </fill>
            </x14:dxf>
          </x14:cfRule>
          <xm:sqref>Y522:Y523</xm:sqref>
        </x14:conditionalFormatting>
        <x14:conditionalFormatting xmlns:xm="http://schemas.microsoft.com/office/excel/2006/main">
          <x14:cfRule type="containsText" priority="3534" operator="containsText" id="{374A33BE-7A58-4BA5-BE72-D17D8EDBC7A4}">
            <xm:f>NOT(ISERROR(SEARCH('Listados Datos'!$T$3,AW523)))</xm:f>
            <xm:f>'Listados Datos'!$T$3</xm:f>
            <x14:dxf>
              <fill>
                <patternFill patternType="solid">
                  <bgColor rgb="FFC00000"/>
                </patternFill>
              </fill>
            </x14:dxf>
          </x14:cfRule>
          <x14:cfRule type="containsText" priority="3535" operator="containsText" id="{C35D5FAE-6073-4F09-A11B-A42CA4742A2E}">
            <xm:f>NOT(ISERROR(SEARCH('Listados Datos'!$T$4,AW523)))</xm:f>
            <xm:f>'Listados Datos'!$T$4</xm:f>
            <x14:dxf>
              <font>
                <b/>
                <i val="0"/>
                <color theme="0"/>
              </font>
              <fill>
                <patternFill>
                  <bgColor rgb="FFE26B0A"/>
                </patternFill>
              </fill>
            </x14:dxf>
          </x14:cfRule>
          <x14:cfRule type="containsText" priority="3536" operator="containsText" id="{100154CA-F807-44B9-A6C7-5B64F5F6A59A}">
            <xm:f>NOT(ISERROR(SEARCH('Listados Datos'!$T$5,AW523)))</xm:f>
            <xm:f>'Listados Datos'!$T$5</xm:f>
            <x14:dxf>
              <font>
                <b/>
                <i val="0"/>
                <color auto="1"/>
              </font>
              <fill>
                <patternFill>
                  <bgColor rgb="FFFFFF00"/>
                </patternFill>
              </fill>
            </x14:dxf>
          </x14:cfRule>
          <x14:cfRule type="containsText" priority="3537" operator="containsText" id="{197D2BAE-0796-4325-9D57-164FB96A0FAB}">
            <xm:f>NOT(ISERROR(SEARCH('Listados Datos'!$T$6,AW523)))</xm:f>
            <xm:f>'Listados Datos'!$T$6</xm:f>
            <x14:dxf>
              <font>
                <b/>
                <i val="0"/>
              </font>
              <fill>
                <patternFill>
                  <bgColor rgb="FF92D050"/>
                </patternFill>
              </fill>
            </x14:dxf>
          </x14:cfRule>
          <xm:sqref>AW523</xm:sqref>
        </x14:conditionalFormatting>
        <x14:conditionalFormatting xmlns:xm="http://schemas.microsoft.com/office/excel/2006/main">
          <x14:cfRule type="containsText" priority="3454" operator="containsText" id="{820E9A4C-34D1-4BD5-B411-42A12650DB4A}">
            <xm:f>NOT(ISERROR(SEARCH('Listados Datos'!$T$3,AW537)))</xm:f>
            <xm:f>'Listados Datos'!$T$3</xm:f>
            <x14:dxf>
              <fill>
                <patternFill patternType="solid">
                  <bgColor rgb="FFC00000"/>
                </patternFill>
              </fill>
            </x14:dxf>
          </x14:cfRule>
          <x14:cfRule type="containsText" priority="3455" operator="containsText" id="{BA88842C-F40F-4F42-A770-551B3DE72389}">
            <xm:f>NOT(ISERROR(SEARCH('Listados Datos'!$T$4,AW537)))</xm:f>
            <xm:f>'Listados Datos'!$T$4</xm:f>
            <x14:dxf>
              <font>
                <b/>
                <i val="0"/>
                <color theme="0"/>
              </font>
              <fill>
                <patternFill>
                  <bgColor rgb="FFE26B0A"/>
                </patternFill>
              </fill>
            </x14:dxf>
          </x14:cfRule>
          <x14:cfRule type="containsText" priority="3456" operator="containsText" id="{263EFFE5-A392-41C5-97C0-7BD7ADF15297}">
            <xm:f>NOT(ISERROR(SEARCH('Listados Datos'!$T$5,AW537)))</xm:f>
            <xm:f>'Listados Datos'!$T$5</xm:f>
            <x14:dxf>
              <font>
                <b/>
                <i val="0"/>
                <color auto="1"/>
              </font>
              <fill>
                <patternFill>
                  <bgColor rgb="FFFFFF00"/>
                </patternFill>
              </fill>
            </x14:dxf>
          </x14:cfRule>
          <x14:cfRule type="containsText" priority="3457" operator="containsText" id="{F0612E8D-DEB3-4803-B11C-8AADA890FC9F}">
            <xm:f>NOT(ISERROR(SEARCH('Listados Datos'!$T$6,AW537)))</xm:f>
            <xm:f>'Listados Datos'!$T$6</xm:f>
            <x14:dxf>
              <font>
                <b/>
                <i val="0"/>
              </font>
              <fill>
                <patternFill>
                  <bgColor rgb="FF92D050"/>
                </patternFill>
              </fill>
            </x14:dxf>
          </x14:cfRule>
          <xm:sqref>AW537</xm:sqref>
        </x14:conditionalFormatting>
        <x14:conditionalFormatting xmlns:xm="http://schemas.microsoft.com/office/excel/2006/main">
          <x14:cfRule type="containsText" priority="3444" operator="containsText" id="{CE773AB2-1438-45FD-B54C-99409607ABB1}">
            <xm:f>NOT(ISERROR(SEARCH('Listados Datos'!$P$3,AU537)))</xm:f>
            <xm:f>'Listados Datos'!$P$3</xm:f>
            <x14:dxf>
              <fill>
                <patternFill>
                  <bgColor rgb="FF99CC00"/>
                </patternFill>
              </fill>
            </x14:dxf>
          </x14:cfRule>
          <x14:cfRule type="containsText" priority="3445" operator="containsText" id="{540EE29C-266A-4934-9D55-B25D76E86A6A}">
            <xm:f>NOT(ISERROR(SEARCH('Listados Datos'!$P$4,AU537)))</xm:f>
            <xm:f>'Listados Datos'!$P$4</xm:f>
            <x14:dxf>
              <fill>
                <patternFill>
                  <bgColor rgb="FF33CC33"/>
                </patternFill>
              </fill>
            </x14:dxf>
          </x14:cfRule>
          <x14:cfRule type="containsText" priority="3446" operator="containsText" id="{1C8904E5-0CB5-4241-88C9-A1E1B765A00E}">
            <xm:f>NOT(ISERROR(SEARCH('Listados Datos'!$P$5,AU537)))</xm:f>
            <xm:f>'Listados Datos'!$P$5</xm:f>
            <x14:dxf>
              <fill>
                <patternFill>
                  <bgColor rgb="FFFFFF00"/>
                </patternFill>
              </fill>
            </x14:dxf>
          </x14:cfRule>
          <x14:cfRule type="containsText" priority="3447" operator="containsText" id="{34DDB753-25AB-4AEC-B9E1-1F3E098F66F3}">
            <xm:f>NOT(ISERROR(SEARCH('Listados Datos'!$P$6,AU537)))</xm:f>
            <xm:f>'Listados Datos'!$P$6</xm:f>
            <x14:dxf>
              <fill>
                <patternFill>
                  <bgColor rgb="FFFFC000"/>
                </patternFill>
              </fill>
            </x14:dxf>
          </x14:cfRule>
          <x14:cfRule type="containsText" priority="3448" operator="containsText" id="{9FFA99BB-171D-42C8-BD7A-A5DFFC9777DB}">
            <xm:f>NOT(ISERROR(SEARCH('Listados Datos'!$P$7,AU537)))</xm:f>
            <xm:f>'Listados Datos'!$P$7</xm:f>
            <x14:dxf>
              <fill>
                <patternFill>
                  <bgColor rgb="FFFF0000"/>
                </patternFill>
              </fill>
            </x14:dxf>
          </x14:cfRule>
          <xm:sqref>AU537</xm:sqref>
        </x14:conditionalFormatting>
        <x14:conditionalFormatting xmlns:xm="http://schemas.microsoft.com/office/excel/2006/main">
          <x14:cfRule type="containsText" priority="3412" operator="containsText" id="{F59D8EE9-8E84-4D6D-A8C6-594C0916D26F}">
            <xm:f>NOT(ISERROR(SEARCH('Listados Datos'!$T$3,AW534)))</xm:f>
            <xm:f>'Listados Datos'!$T$3</xm:f>
            <x14:dxf>
              <fill>
                <patternFill patternType="solid">
                  <bgColor rgb="FFC00000"/>
                </patternFill>
              </fill>
            </x14:dxf>
          </x14:cfRule>
          <x14:cfRule type="containsText" priority="3413" operator="containsText" id="{FA24277D-5541-4B58-A395-C1A321AE178F}">
            <xm:f>NOT(ISERROR(SEARCH('Listados Datos'!$T$4,AW534)))</xm:f>
            <xm:f>'Listados Datos'!$T$4</xm:f>
            <x14:dxf>
              <font>
                <b/>
                <i val="0"/>
                <color theme="0"/>
              </font>
              <fill>
                <patternFill>
                  <bgColor rgb="FFE26B0A"/>
                </patternFill>
              </fill>
            </x14:dxf>
          </x14:cfRule>
          <x14:cfRule type="containsText" priority="3414" operator="containsText" id="{38398096-77D6-4EF9-B3D9-13BAD0DB12F7}">
            <xm:f>NOT(ISERROR(SEARCH('Listados Datos'!$T$5,AW534)))</xm:f>
            <xm:f>'Listados Datos'!$T$5</xm:f>
            <x14:dxf>
              <font>
                <b/>
                <i val="0"/>
                <color auto="1"/>
              </font>
              <fill>
                <patternFill>
                  <bgColor rgb="FFFFFF00"/>
                </patternFill>
              </fill>
            </x14:dxf>
          </x14:cfRule>
          <x14:cfRule type="containsText" priority="3415" operator="containsText" id="{B478D355-40FD-4C2B-A591-E9FA2008C690}">
            <xm:f>NOT(ISERROR(SEARCH('Listados Datos'!$T$6,AW534)))</xm:f>
            <xm:f>'Listados Datos'!$T$6</xm:f>
            <x14:dxf>
              <font>
                <b/>
                <i val="0"/>
              </font>
              <fill>
                <patternFill>
                  <bgColor rgb="FF92D050"/>
                </patternFill>
              </fill>
            </x14:dxf>
          </x14:cfRule>
          <xm:sqref>AW534</xm:sqref>
        </x14:conditionalFormatting>
        <x14:conditionalFormatting xmlns:xm="http://schemas.microsoft.com/office/excel/2006/main">
          <x14:cfRule type="containsText" priority="3402" operator="containsText" id="{8217A718-4966-4110-92E4-0F829BD7B1B6}">
            <xm:f>NOT(ISERROR(SEARCH('Listados Datos'!$P$3,AU534)))</xm:f>
            <xm:f>'Listados Datos'!$P$3</xm:f>
            <x14:dxf>
              <fill>
                <patternFill>
                  <bgColor rgb="FF99CC00"/>
                </patternFill>
              </fill>
            </x14:dxf>
          </x14:cfRule>
          <x14:cfRule type="containsText" priority="3403" operator="containsText" id="{C56123C9-F15A-4E0A-A513-BC76AB73F9F6}">
            <xm:f>NOT(ISERROR(SEARCH('Listados Datos'!$P$4,AU534)))</xm:f>
            <xm:f>'Listados Datos'!$P$4</xm:f>
            <x14:dxf>
              <fill>
                <patternFill>
                  <bgColor rgb="FF33CC33"/>
                </patternFill>
              </fill>
            </x14:dxf>
          </x14:cfRule>
          <x14:cfRule type="containsText" priority="3404" operator="containsText" id="{17809723-CBFE-4377-9267-892CED04A935}">
            <xm:f>NOT(ISERROR(SEARCH('Listados Datos'!$P$5,AU534)))</xm:f>
            <xm:f>'Listados Datos'!$P$5</xm:f>
            <x14:dxf>
              <fill>
                <patternFill>
                  <bgColor rgb="FFFFFF00"/>
                </patternFill>
              </fill>
            </x14:dxf>
          </x14:cfRule>
          <x14:cfRule type="containsText" priority="3405" operator="containsText" id="{CFCE9E2E-E951-4D75-87C9-DC23BF6CD279}">
            <xm:f>NOT(ISERROR(SEARCH('Listados Datos'!$P$6,AU534)))</xm:f>
            <xm:f>'Listados Datos'!$P$6</xm:f>
            <x14:dxf>
              <fill>
                <patternFill>
                  <bgColor rgb="FFFFC000"/>
                </patternFill>
              </fill>
            </x14:dxf>
          </x14:cfRule>
          <x14:cfRule type="containsText" priority="3406" operator="containsText" id="{836116FC-3F74-4543-9ACE-DFC59611F864}">
            <xm:f>NOT(ISERROR(SEARCH('Listados Datos'!$P$7,AU534)))</xm:f>
            <xm:f>'Listados Datos'!$P$7</xm:f>
            <x14:dxf>
              <fill>
                <patternFill>
                  <bgColor rgb="FFFF0000"/>
                </patternFill>
              </fill>
            </x14:dxf>
          </x14:cfRule>
          <xm:sqref>AU534</xm:sqref>
        </x14:conditionalFormatting>
        <x14:conditionalFormatting xmlns:xm="http://schemas.microsoft.com/office/excel/2006/main">
          <x14:cfRule type="containsText" priority="3520" operator="containsText" id="{43A6658F-0027-46FE-9369-FA65DBDFD830}">
            <xm:f>NOT(ISERROR(SEARCH('Listados Datos'!$T$3,AE532)))</xm:f>
            <xm:f>'Listados Datos'!$T$3</xm:f>
            <x14:dxf>
              <fill>
                <patternFill patternType="solid">
                  <bgColor rgb="FFC00000"/>
                </patternFill>
              </fill>
            </x14:dxf>
          </x14:cfRule>
          <x14:cfRule type="containsText" priority="3521" operator="containsText" id="{CC4185DD-8DD4-486B-8BD2-3634DAB98873}">
            <xm:f>NOT(ISERROR(SEARCH('Listados Datos'!$T$4,AE532)))</xm:f>
            <xm:f>'Listados Datos'!$T$4</xm:f>
            <x14:dxf>
              <font>
                <b/>
                <i val="0"/>
                <color theme="0"/>
              </font>
              <fill>
                <patternFill>
                  <bgColor rgb="FFE26B0A"/>
                </patternFill>
              </fill>
            </x14:dxf>
          </x14:cfRule>
          <x14:cfRule type="containsText" priority="3522" operator="containsText" id="{B9B43C89-80FD-4CB0-A275-BEB579B96063}">
            <xm:f>NOT(ISERROR(SEARCH('Listados Datos'!$T$5,AE532)))</xm:f>
            <xm:f>'Listados Datos'!$T$5</xm:f>
            <x14:dxf>
              <font>
                <b/>
                <i val="0"/>
                <color auto="1"/>
              </font>
              <fill>
                <patternFill>
                  <bgColor rgb="FFFFFF00"/>
                </patternFill>
              </fill>
            </x14:dxf>
          </x14:cfRule>
          <x14:cfRule type="containsText" priority="3523" operator="containsText" id="{E7C79432-2DA9-4A61-A6F7-46BFF0E068E3}">
            <xm:f>NOT(ISERROR(SEARCH('Listados Datos'!$T$6,AE532)))</xm:f>
            <xm:f>'Listados Datos'!$T$6</xm:f>
            <x14:dxf>
              <font>
                <b/>
                <i val="0"/>
              </font>
              <fill>
                <patternFill>
                  <bgColor rgb="FF92D050"/>
                </patternFill>
              </fill>
            </x14:dxf>
          </x14:cfRule>
          <xm:sqref>AE532:AF533 AE537:AF537</xm:sqref>
        </x14:conditionalFormatting>
        <x14:conditionalFormatting xmlns:xm="http://schemas.microsoft.com/office/excel/2006/main">
          <x14:cfRule type="containsText" priority="3516" operator="containsText" id="{4D15A173-093F-46C6-B41A-2ACA08A1B4A7}">
            <xm:f>NOT(ISERROR(SEARCH('Listados Datos'!$T$3,AA532)))</xm:f>
            <xm:f>'Listados Datos'!$T$3</xm:f>
            <x14:dxf>
              <fill>
                <patternFill patternType="solid">
                  <bgColor rgb="FFC00000"/>
                </patternFill>
              </fill>
            </x14:dxf>
          </x14:cfRule>
          <x14:cfRule type="containsText" priority="3517" operator="containsText" id="{B6A3D6A3-9817-4CAD-B6F5-747A996BD601}">
            <xm:f>NOT(ISERROR(SEARCH('Listados Datos'!$T$4,AA532)))</xm:f>
            <xm:f>'Listados Datos'!$T$4</xm:f>
            <x14:dxf>
              <font>
                <b/>
                <i val="0"/>
                <color theme="0"/>
              </font>
              <fill>
                <patternFill>
                  <bgColor rgb="FFE26B0A"/>
                </patternFill>
              </fill>
            </x14:dxf>
          </x14:cfRule>
          <x14:cfRule type="containsText" priority="3518" operator="containsText" id="{9F2EF961-1078-4C7D-A2D6-0335591E9291}">
            <xm:f>NOT(ISERROR(SEARCH('Listados Datos'!$T$5,AA532)))</xm:f>
            <xm:f>'Listados Datos'!$T$5</xm:f>
            <x14:dxf>
              <font>
                <b/>
                <i val="0"/>
                <color auto="1"/>
              </font>
              <fill>
                <patternFill>
                  <bgColor rgb="FFFFFF00"/>
                </patternFill>
              </fill>
            </x14:dxf>
          </x14:cfRule>
          <x14:cfRule type="containsText" priority="3519" operator="containsText" id="{8FE11BE0-12AB-4018-84B0-20817AF80F4C}">
            <xm:f>NOT(ISERROR(SEARCH('Listados Datos'!$T$6,AA532)))</xm:f>
            <xm:f>'Listados Datos'!$T$6</xm:f>
            <x14:dxf>
              <font>
                <b/>
                <i val="0"/>
              </font>
              <fill>
                <patternFill>
                  <bgColor rgb="FF92D050"/>
                </patternFill>
              </fill>
            </x14:dxf>
          </x14:cfRule>
          <xm:sqref>AA532:AA533</xm:sqref>
        </x14:conditionalFormatting>
        <x14:conditionalFormatting xmlns:xm="http://schemas.microsoft.com/office/excel/2006/main">
          <x14:cfRule type="containsText" priority="3506" operator="containsText" id="{55374911-74D4-477B-A819-6D5A0DF837F0}">
            <xm:f>NOT(ISERROR(SEARCH('Listados Datos'!$P$3,Y532)))</xm:f>
            <xm:f>'Listados Datos'!$P$3</xm:f>
            <x14:dxf>
              <fill>
                <patternFill>
                  <bgColor rgb="FF99CC00"/>
                </patternFill>
              </fill>
            </x14:dxf>
          </x14:cfRule>
          <x14:cfRule type="containsText" priority="3507" operator="containsText" id="{C98DD0EB-52C3-4382-B1EB-D83016A45AF6}">
            <xm:f>NOT(ISERROR(SEARCH('Listados Datos'!$P$4,Y532)))</xm:f>
            <xm:f>'Listados Datos'!$P$4</xm:f>
            <x14:dxf>
              <fill>
                <patternFill>
                  <bgColor rgb="FF33CC33"/>
                </patternFill>
              </fill>
            </x14:dxf>
          </x14:cfRule>
          <x14:cfRule type="containsText" priority="3508" operator="containsText" id="{FE576FBA-133D-4F14-9196-3F7D4D97D3CF}">
            <xm:f>NOT(ISERROR(SEARCH('Listados Datos'!$P$5,Y532)))</xm:f>
            <xm:f>'Listados Datos'!$P$5</xm:f>
            <x14:dxf>
              <fill>
                <patternFill>
                  <bgColor rgb="FFFFFF00"/>
                </patternFill>
              </fill>
            </x14:dxf>
          </x14:cfRule>
          <x14:cfRule type="containsText" priority="3509" operator="containsText" id="{F27A28B3-453A-4DB3-8587-14CE83318A95}">
            <xm:f>NOT(ISERROR(SEARCH('Listados Datos'!$P$6,Y532)))</xm:f>
            <xm:f>'Listados Datos'!$P$6</xm:f>
            <x14:dxf>
              <fill>
                <patternFill>
                  <bgColor rgb="FFFFC000"/>
                </patternFill>
              </fill>
            </x14:dxf>
          </x14:cfRule>
          <x14:cfRule type="containsText" priority="3510" operator="containsText" id="{505B7560-CB69-46F3-B8FD-9E89BB0FB2D8}">
            <xm:f>NOT(ISERROR(SEARCH('Listados Datos'!$P$7,Y532)))</xm:f>
            <xm:f>'Listados Datos'!$P$7</xm:f>
            <x14:dxf>
              <fill>
                <patternFill>
                  <bgColor rgb="FFFF0000"/>
                </patternFill>
              </fill>
            </x14:dxf>
          </x14:cfRule>
          <xm:sqref>Y532:Y533</xm:sqref>
        </x14:conditionalFormatting>
        <x14:conditionalFormatting xmlns:xm="http://schemas.microsoft.com/office/excel/2006/main">
          <x14:cfRule type="containsText" priority="3482" operator="containsText" id="{8283AD19-7525-4468-A6CE-B53C57602096}">
            <xm:f>NOT(ISERROR(SEARCH('Listados Datos'!$T$3,AW532)))</xm:f>
            <xm:f>'Listados Datos'!$T$3</xm:f>
            <x14:dxf>
              <fill>
                <patternFill patternType="solid">
                  <bgColor rgb="FFC00000"/>
                </patternFill>
              </fill>
            </x14:dxf>
          </x14:cfRule>
          <x14:cfRule type="containsText" priority="3483" operator="containsText" id="{081DDE82-87C0-4172-9EC3-AAA3785F5C42}">
            <xm:f>NOT(ISERROR(SEARCH('Listados Datos'!$T$4,AW532)))</xm:f>
            <xm:f>'Listados Datos'!$T$4</xm:f>
            <x14:dxf>
              <font>
                <b/>
                <i val="0"/>
                <color theme="0"/>
              </font>
              <fill>
                <patternFill>
                  <bgColor rgb="FFE26B0A"/>
                </patternFill>
              </fill>
            </x14:dxf>
          </x14:cfRule>
          <x14:cfRule type="containsText" priority="3484" operator="containsText" id="{1BED344B-512C-4B87-A991-A462FCB8D2D9}">
            <xm:f>NOT(ISERROR(SEARCH('Listados Datos'!$T$5,AW532)))</xm:f>
            <xm:f>'Listados Datos'!$T$5</xm:f>
            <x14:dxf>
              <font>
                <b/>
                <i val="0"/>
                <color auto="1"/>
              </font>
              <fill>
                <patternFill>
                  <bgColor rgb="FFFFFF00"/>
                </patternFill>
              </fill>
            </x14:dxf>
          </x14:cfRule>
          <x14:cfRule type="containsText" priority="3485" operator="containsText" id="{607F1186-DF12-411A-BF2A-361E13CB746F}">
            <xm:f>NOT(ISERROR(SEARCH('Listados Datos'!$T$6,AW532)))</xm:f>
            <xm:f>'Listados Datos'!$T$6</xm:f>
            <x14:dxf>
              <font>
                <b/>
                <i val="0"/>
              </font>
              <fill>
                <patternFill>
                  <bgColor rgb="FF92D050"/>
                </patternFill>
              </fill>
            </x14:dxf>
          </x14:cfRule>
          <xm:sqref>AW532</xm:sqref>
        </x14:conditionalFormatting>
        <x14:conditionalFormatting xmlns:xm="http://schemas.microsoft.com/office/excel/2006/main">
          <x14:cfRule type="containsText" priority="3472" operator="containsText" id="{184DA61D-4769-4152-9E6C-F100D5B5882C}">
            <xm:f>NOT(ISERROR(SEARCH('Listados Datos'!$P$3,AU532)))</xm:f>
            <xm:f>'Listados Datos'!$P$3</xm:f>
            <x14:dxf>
              <fill>
                <patternFill>
                  <bgColor rgb="FF99CC00"/>
                </patternFill>
              </fill>
            </x14:dxf>
          </x14:cfRule>
          <x14:cfRule type="containsText" priority="3473" operator="containsText" id="{56C8DF87-52DE-4884-B1F6-0C01528898E9}">
            <xm:f>NOT(ISERROR(SEARCH('Listados Datos'!$P$4,AU532)))</xm:f>
            <xm:f>'Listados Datos'!$P$4</xm:f>
            <x14:dxf>
              <fill>
                <patternFill>
                  <bgColor rgb="FF33CC33"/>
                </patternFill>
              </fill>
            </x14:dxf>
          </x14:cfRule>
          <x14:cfRule type="containsText" priority="3474" operator="containsText" id="{25DF8C65-01C0-4C64-93B1-0A23424048C9}">
            <xm:f>NOT(ISERROR(SEARCH('Listados Datos'!$P$5,AU532)))</xm:f>
            <xm:f>'Listados Datos'!$P$5</xm:f>
            <x14:dxf>
              <fill>
                <patternFill>
                  <bgColor rgb="FFFFFF00"/>
                </patternFill>
              </fill>
            </x14:dxf>
          </x14:cfRule>
          <x14:cfRule type="containsText" priority="3475" operator="containsText" id="{1E46C635-F3EE-4B4A-AE23-DA0E8C3234D9}">
            <xm:f>NOT(ISERROR(SEARCH('Listados Datos'!$P$6,AU532)))</xm:f>
            <xm:f>'Listados Datos'!$P$6</xm:f>
            <x14:dxf>
              <fill>
                <patternFill>
                  <bgColor rgb="FFFFC000"/>
                </patternFill>
              </fill>
            </x14:dxf>
          </x14:cfRule>
          <x14:cfRule type="containsText" priority="3476" operator="containsText" id="{8AFFAAD3-65C8-4EAD-85B6-FBA8E4A64359}">
            <xm:f>NOT(ISERROR(SEARCH('Listados Datos'!$P$7,AU532)))</xm:f>
            <xm:f>'Listados Datos'!$P$7</xm:f>
            <x14:dxf>
              <fill>
                <patternFill>
                  <bgColor rgb="FFFF0000"/>
                </patternFill>
              </fill>
            </x14:dxf>
          </x14:cfRule>
          <xm:sqref>AU532</xm:sqref>
        </x14:conditionalFormatting>
        <x14:conditionalFormatting xmlns:xm="http://schemas.microsoft.com/office/excel/2006/main">
          <x14:cfRule type="containsText" priority="3468" operator="containsText" id="{A5424C01-8858-4CA5-8DCC-B139F7B2E74C}">
            <xm:f>NOT(ISERROR(SEARCH('Listados Datos'!$T$3,AW533)))</xm:f>
            <xm:f>'Listados Datos'!$T$3</xm:f>
            <x14:dxf>
              <fill>
                <patternFill patternType="solid">
                  <bgColor rgb="FFC00000"/>
                </patternFill>
              </fill>
            </x14:dxf>
          </x14:cfRule>
          <x14:cfRule type="containsText" priority="3469" operator="containsText" id="{71F54A96-9989-42FF-BDC0-EAF2D41F9E28}">
            <xm:f>NOT(ISERROR(SEARCH('Listados Datos'!$T$4,AW533)))</xm:f>
            <xm:f>'Listados Datos'!$T$4</xm:f>
            <x14:dxf>
              <font>
                <b/>
                <i val="0"/>
                <color theme="0"/>
              </font>
              <fill>
                <patternFill>
                  <bgColor rgb="FFE26B0A"/>
                </patternFill>
              </fill>
            </x14:dxf>
          </x14:cfRule>
          <x14:cfRule type="containsText" priority="3470" operator="containsText" id="{1CA70F6C-4213-4FAC-B097-29199470D116}">
            <xm:f>NOT(ISERROR(SEARCH('Listados Datos'!$T$5,AW533)))</xm:f>
            <xm:f>'Listados Datos'!$T$5</xm:f>
            <x14:dxf>
              <font>
                <b/>
                <i val="0"/>
                <color auto="1"/>
              </font>
              <fill>
                <patternFill>
                  <bgColor rgb="FFFFFF00"/>
                </patternFill>
              </fill>
            </x14:dxf>
          </x14:cfRule>
          <x14:cfRule type="containsText" priority="3471" operator="containsText" id="{339E0DB5-3432-4D5B-823C-E1BFBAB05BFD}">
            <xm:f>NOT(ISERROR(SEARCH('Listados Datos'!$T$6,AW533)))</xm:f>
            <xm:f>'Listados Datos'!$T$6</xm:f>
            <x14:dxf>
              <font>
                <b/>
                <i val="0"/>
              </font>
              <fill>
                <patternFill>
                  <bgColor rgb="FF92D050"/>
                </patternFill>
              </fill>
            </x14:dxf>
          </x14:cfRule>
          <xm:sqref>AW533</xm:sqref>
        </x14:conditionalFormatting>
        <x14:conditionalFormatting xmlns:xm="http://schemas.microsoft.com/office/excel/2006/main">
          <x14:cfRule type="containsText" priority="3458" operator="containsText" id="{E46D340D-9BDB-47B4-A9E3-BAD90B64FD29}">
            <xm:f>NOT(ISERROR(SEARCH('Listados Datos'!$P$3,AU533)))</xm:f>
            <xm:f>'Listados Datos'!$P$3</xm:f>
            <x14:dxf>
              <fill>
                <patternFill>
                  <bgColor rgb="FF99CC00"/>
                </patternFill>
              </fill>
            </x14:dxf>
          </x14:cfRule>
          <x14:cfRule type="containsText" priority="3459" operator="containsText" id="{CAF2E017-670B-447C-BC96-10624531B782}">
            <xm:f>NOT(ISERROR(SEARCH('Listados Datos'!$P$4,AU533)))</xm:f>
            <xm:f>'Listados Datos'!$P$4</xm:f>
            <x14:dxf>
              <fill>
                <patternFill>
                  <bgColor rgb="FF33CC33"/>
                </patternFill>
              </fill>
            </x14:dxf>
          </x14:cfRule>
          <x14:cfRule type="containsText" priority="3460" operator="containsText" id="{CFA70173-D90B-4453-B6B0-98DF921632D3}">
            <xm:f>NOT(ISERROR(SEARCH('Listados Datos'!$P$5,AU533)))</xm:f>
            <xm:f>'Listados Datos'!$P$5</xm:f>
            <x14:dxf>
              <fill>
                <patternFill>
                  <bgColor rgb="FFFFFF00"/>
                </patternFill>
              </fill>
            </x14:dxf>
          </x14:cfRule>
          <x14:cfRule type="containsText" priority="3461" operator="containsText" id="{0D5F3941-0EF9-4E46-AACD-DAE746C81149}">
            <xm:f>NOT(ISERROR(SEARCH('Listados Datos'!$P$6,AU533)))</xm:f>
            <xm:f>'Listados Datos'!$P$6</xm:f>
            <x14:dxf>
              <fill>
                <patternFill>
                  <bgColor rgb="FFFFC000"/>
                </patternFill>
              </fill>
            </x14:dxf>
          </x14:cfRule>
          <x14:cfRule type="containsText" priority="3462" operator="containsText" id="{5ACD95B5-6F6F-48C7-A13B-D6935E628162}">
            <xm:f>NOT(ISERROR(SEARCH('Listados Datos'!$P$7,AU533)))</xm:f>
            <xm:f>'Listados Datos'!$P$7</xm:f>
            <x14:dxf>
              <fill>
                <patternFill>
                  <bgColor rgb="FFFF0000"/>
                </patternFill>
              </fill>
            </x14:dxf>
          </x14:cfRule>
          <xm:sqref>AU533</xm:sqref>
        </x14:conditionalFormatting>
        <x14:conditionalFormatting xmlns:xm="http://schemas.microsoft.com/office/excel/2006/main">
          <x14:cfRule type="containsText" priority="3440" operator="containsText" id="{A9B76035-436F-4216-8E51-AF9192CAC991}">
            <xm:f>NOT(ISERROR(SEARCH('Listados Datos'!$T$3,AE534)))</xm:f>
            <xm:f>'Listados Datos'!$T$3</xm:f>
            <x14:dxf>
              <fill>
                <patternFill patternType="solid">
                  <bgColor rgb="FFC00000"/>
                </patternFill>
              </fill>
            </x14:dxf>
          </x14:cfRule>
          <x14:cfRule type="containsText" priority="3441" operator="containsText" id="{1440AB3A-00D0-4E6F-A50E-1B9CA2A296A1}">
            <xm:f>NOT(ISERROR(SEARCH('Listados Datos'!$T$4,AE534)))</xm:f>
            <xm:f>'Listados Datos'!$T$4</xm:f>
            <x14:dxf>
              <font>
                <b/>
                <i val="0"/>
                <color theme="0"/>
              </font>
              <fill>
                <patternFill>
                  <bgColor rgb="FFE26B0A"/>
                </patternFill>
              </fill>
            </x14:dxf>
          </x14:cfRule>
          <x14:cfRule type="containsText" priority="3442" operator="containsText" id="{83BE5389-40B0-406A-B133-14021F2EFC2E}">
            <xm:f>NOT(ISERROR(SEARCH('Listados Datos'!$T$5,AE534)))</xm:f>
            <xm:f>'Listados Datos'!$T$5</xm:f>
            <x14:dxf>
              <font>
                <b/>
                <i val="0"/>
                <color auto="1"/>
              </font>
              <fill>
                <patternFill>
                  <bgColor rgb="FFFFFF00"/>
                </patternFill>
              </fill>
            </x14:dxf>
          </x14:cfRule>
          <x14:cfRule type="containsText" priority="3443" operator="containsText" id="{9C83A5A6-D044-4120-941E-EE4852D5C3CA}">
            <xm:f>NOT(ISERROR(SEARCH('Listados Datos'!$T$6,AE534)))</xm:f>
            <xm:f>'Listados Datos'!$T$6</xm:f>
            <x14:dxf>
              <font>
                <b/>
                <i val="0"/>
              </font>
              <fill>
                <patternFill>
                  <bgColor rgb="FF92D050"/>
                </patternFill>
              </fill>
            </x14:dxf>
          </x14:cfRule>
          <xm:sqref>AE534:AF535</xm:sqref>
        </x14:conditionalFormatting>
        <x14:conditionalFormatting xmlns:xm="http://schemas.microsoft.com/office/excel/2006/main">
          <x14:cfRule type="containsText" priority="3436" operator="containsText" id="{ED06E331-ADDC-46CC-A8C2-BCCEE45CC68E}">
            <xm:f>NOT(ISERROR(SEARCH('Listados Datos'!$T$3,AA534)))</xm:f>
            <xm:f>'Listados Datos'!$T$3</xm:f>
            <x14:dxf>
              <fill>
                <patternFill patternType="solid">
                  <bgColor rgb="FFC00000"/>
                </patternFill>
              </fill>
            </x14:dxf>
          </x14:cfRule>
          <x14:cfRule type="containsText" priority="3437" operator="containsText" id="{DA884B44-A819-427B-A95F-131BA8C35464}">
            <xm:f>NOT(ISERROR(SEARCH('Listados Datos'!$T$4,AA534)))</xm:f>
            <xm:f>'Listados Datos'!$T$4</xm:f>
            <x14:dxf>
              <font>
                <b/>
                <i val="0"/>
                <color theme="0"/>
              </font>
              <fill>
                <patternFill>
                  <bgColor rgb="FFE26B0A"/>
                </patternFill>
              </fill>
            </x14:dxf>
          </x14:cfRule>
          <x14:cfRule type="containsText" priority="3438" operator="containsText" id="{E8369863-22E3-4A83-8795-D36949ED640D}">
            <xm:f>NOT(ISERROR(SEARCH('Listados Datos'!$T$5,AA534)))</xm:f>
            <xm:f>'Listados Datos'!$T$5</xm:f>
            <x14:dxf>
              <font>
                <b/>
                <i val="0"/>
                <color auto="1"/>
              </font>
              <fill>
                <patternFill>
                  <bgColor rgb="FFFFFF00"/>
                </patternFill>
              </fill>
            </x14:dxf>
          </x14:cfRule>
          <x14:cfRule type="containsText" priority="3439" operator="containsText" id="{D41FF132-C2B3-491F-B0D8-A44E46B1FE67}">
            <xm:f>NOT(ISERROR(SEARCH('Listados Datos'!$T$6,AA534)))</xm:f>
            <xm:f>'Listados Datos'!$T$6</xm:f>
            <x14:dxf>
              <font>
                <b/>
                <i val="0"/>
              </font>
              <fill>
                <patternFill>
                  <bgColor rgb="FF92D050"/>
                </patternFill>
              </fill>
            </x14:dxf>
          </x14:cfRule>
          <xm:sqref>AA534:AA535</xm:sqref>
        </x14:conditionalFormatting>
        <x14:conditionalFormatting xmlns:xm="http://schemas.microsoft.com/office/excel/2006/main">
          <x14:cfRule type="containsText" priority="3426" operator="containsText" id="{FA12A779-E2DB-4B00-B646-5E7752B721C6}">
            <xm:f>NOT(ISERROR(SEARCH('Listados Datos'!$P$3,Y534)))</xm:f>
            <xm:f>'Listados Datos'!$P$3</xm:f>
            <x14:dxf>
              <fill>
                <patternFill>
                  <bgColor rgb="FF99CC00"/>
                </patternFill>
              </fill>
            </x14:dxf>
          </x14:cfRule>
          <x14:cfRule type="containsText" priority="3427" operator="containsText" id="{2E579BEF-F0C6-4121-9734-ADA8B6646A32}">
            <xm:f>NOT(ISERROR(SEARCH('Listados Datos'!$P$4,Y534)))</xm:f>
            <xm:f>'Listados Datos'!$P$4</xm:f>
            <x14:dxf>
              <fill>
                <patternFill>
                  <bgColor rgb="FF33CC33"/>
                </patternFill>
              </fill>
            </x14:dxf>
          </x14:cfRule>
          <x14:cfRule type="containsText" priority="3428" operator="containsText" id="{74D4B5A1-5724-4BD1-AD0B-D5BA468947B2}">
            <xm:f>NOT(ISERROR(SEARCH('Listados Datos'!$P$5,Y534)))</xm:f>
            <xm:f>'Listados Datos'!$P$5</xm:f>
            <x14:dxf>
              <fill>
                <patternFill>
                  <bgColor rgb="FFFFFF00"/>
                </patternFill>
              </fill>
            </x14:dxf>
          </x14:cfRule>
          <x14:cfRule type="containsText" priority="3429" operator="containsText" id="{6C41D0C0-0F6B-40E7-A83B-400E2D38686F}">
            <xm:f>NOT(ISERROR(SEARCH('Listados Datos'!$P$6,Y534)))</xm:f>
            <xm:f>'Listados Datos'!$P$6</xm:f>
            <x14:dxf>
              <fill>
                <patternFill>
                  <bgColor rgb="FFFFC000"/>
                </patternFill>
              </fill>
            </x14:dxf>
          </x14:cfRule>
          <x14:cfRule type="containsText" priority="3430" operator="containsText" id="{E89496E1-F18A-47B3-BFD5-342CC8BF4447}">
            <xm:f>NOT(ISERROR(SEARCH('Listados Datos'!$P$7,Y534)))</xm:f>
            <xm:f>'Listados Datos'!$P$7</xm:f>
            <x14:dxf>
              <fill>
                <patternFill>
                  <bgColor rgb="FFFF0000"/>
                </patternFill>
              </fill>
            </x14:dxf>
          </x14:cfRule>
          <xm:sqref>Y534:Y535</xm:sqref>
        </x14:conditionalFormatting>
        <x14:conditionalFormatting xmlns:xm="http://schemas.microsoft.com/office/excel/2006/main">
          <x14:cfRule type="containsText" priority="3398" operator="containsText" id="{5E34AB2D-806A-4C33-966B-9621660CFCAC}">
            <xm:f>NOT(ISERROR(SEARCH('Listados Datos'!$T$3,AW535)))</xm:f>
            <xm:f>'Listados Datos'!$T$3</xm:f>
            <x14:dxf>
              <fill>
                <patternFill patternType="solid">
                  <bgColor rgb="FFC00000"/>
                </patternFill>
              </fill>
            </x14:dxf>
          </x14:cfRule>
          <x14:cfRule type="containsText" priority="3399" operator="containsText" id="{3926813E-2A50-4B27-9F21-663442BC6061}">
            <xm:f>NOT(ISERROR(SEARCH('Listados Datos'!$T$4,AW535)))</xm:f>
            <xm:f>'Listados Datos'!$T$4</xm:f>
            <x14:dxf>
              <font>
                <b/>
                <i val="0"/>
                <color theme="0"/>
              </font>
              <fill>
                <patternFill>
                  <bgColor rgb="FFE26B0A"/>
                </patternFill>
              </fill>
            </x14:dxf>
          </x14:cfRule>
          <x14:cfRule type="containsText" priority="3400" operator="containsText" id="{FB9B05A6-1D8C-4D6C-A9D9-D8138944ECD3}">
            <xm:f>NOT(ISERROR(SEARCH('Listados Datos'!$T$5,AW535)))</xm:f>
            <xm:f>'Listados Datos'!$T$5</xm:f>
            <x14:dxf>
              <font>
                <b/>
                <i val="0"/>
                <color auto="1"/>
              </font>
              <fill>
                <patternFill>
                  <bgColor rgb="FFFFFF00"/>
                </patternFill>
              </fill>
            </x14:dxf>
          </x14:cfRule>
          <x14:cfRule type="containsText" priority="3401" operator="containsText" id="{F3914CE9-9C03-4081-819B-D5CA0074565F}">
            <xm:f>NOT(ISERROR(SEARCH('Listados Datos'!$T$6,AW535)))</xm:f>
            <xm:f>'Listados Datos'!$T$6</xm:f>
            <x14:dxf>
              <font>
                <b/>
                <i val="0"/>
              </font>
              <fill>
                <patternFill>
                  <bgColor rgb="FF92D050"/>
                </patternFill>
              </fill>
            </x14:dxf>
          </x14:cfRule>
          <xm:sqref>AW535</xm:sqref>
        </x14:conditionalFormatting>
        <x14:conditionalFormatting xmlns:xm="http://schemas.microsoft.com/office/excel/2006/main">
          <x14:cfRule type="containsText" priority="3318" operator="containsText" id="{CF0DAE54-65E4-41F4-A70A-13E4753787A5}">
            <xm:f>NOT(ISERROR(SEARCH('Listados Datos'!$T$3,AW531)))</xm:f>
            <xm:f>'Listados Datos'!$T$3</xm:f>
            <x14:dxf>
              <fill>
                <patternFill patternType="solid">
                  <bgColor rgb="FFC00000"/>
                </patternFill>
              </fill>
            </x14:dxf>
          </x14:cfRule>
          <x14:cfRule type="containsText" priority="3319" operator="containsText" id="{1CBFB45A-DC95-4D8C-9528-55E7EFEFEFA4}">
            <xm:f>NOT(ISERROR(SEARCH('Listados Datos'!$T$4,AW531)))</xm:f>
            <xm:f>'Listados Datos'!$T$4</xm:f>
            <x14:dxf>
              <font>
                <b/>
                <i val="0"/>
                <color theme="0"/>
              </font>
              <fill>
                <patternFill>
                  <bgColor rgb="FFE26B0A"/>
                </patternFill>
              </fill>
            </x14:dxf>
          </x14:cfRule>
          <x14:cfRule type="containsText" priority="3320" operator="containsText" id="{A3B6381C-FCC6-41FD-BA5F-60EC5E57F3F6}">
            <xm:f>NOT(ISERROR(SEARCH('Listados Datos'!$T$5,AW531)))</xm:f>
            <xm:f>'Listados Datos'!$T$5</xm:f>
            <x14:dxf>
              <font>
                <b/>
                <i val="0"/>
                <color auto="1"/>
              </font>
              <fill>
                <patternFill>
                  <bgColor rgb="FFFFFF00"/>
                </patternFill>
              </fill>
            </x14:dxf>
          </x14:cfRule>
          <x14:cfRule type="containsText" priority="3321" operator="containsText" id="{1E88512D-C087-405E-A660-F34F91C470AC}">
            <xm:f>NOT(ISERROR(SEARCH('Listados Datos'!$T$6,AW531)))</xm:f>
            <xm:f>'Listados Datos'!$T$6</xm:f>
            <x14:dxf>
              <font>
                <b/>
                <i val="0"/>
              </font>
              <fill>
                <patternFill>
                  <bgColor rgb="FF92D050"/>
                </patternFill>
              </fill>
            </x14:dxf>
          </x14:cfRule>
          <xm:sqref>AW531</xm:sqref>
        </x14:conditionalFormatting>
        <x14:conditionalFormatting xmlns:xm="http://schemas.microsoft.com/office/excel/2006/main">
          <x14:cfRule type="containsText" priority="3308" operator="containsText" id="{7469E735-DC79-438A-A4AA-8D1DA60E419D}">
            <xm:f>NOT(ISERROR(SEARCH('Listados Datos'!$P$3,AU531)))</xm:f>
            <xm:f>'Listados Datos'!$P$3</xm:f>
            <x14:dxf>
              <fill>
                <patternFill>
                  <bgColor rgb="FF99CC00"/>
                </patternFill>
              </fill>
            </x14:dxf>
          </x14:cfRule>
          <x14:cfRule type="containsText" priority="3309" operator="containsText" id="{111BF528-DB56-4B4C-9CA4-2E271B7C6117}">
            <xm:f>NOT(ISERROR(SEARCH('Listados Datos'!$P$4,AU531)))</xm:f>
            <xm:f>'Listados Datos'!$P$4</xm:f>
            <x14:dxf>
              <fill>
                <patternFill>
                  <bgColor rgb="FF33CC33"/>
                </patternFill>
              </fill>
            </x14:dxf>
          </x14:cfRule>
          <x14:cfRule type="containsText" priority="3310" operator="containsText" id="{086A1E87-5549-4690-BA72-6D4CABCE8DA4}">
            <xm:f>NOT(ISERROR(SEARCH('Listados Datos'!$P$5,AU531)))</xm:f>
            <xm:f>'Listados Datos'!$P$5</xm:f>
            <x14:dxf>
              <fill>
                <patternFill>
                  <bgColor rgb="FFFFFF00"/>
                </patternFill>
              </fill>
            </x14:dxf>
          </x14:cfRule>
          <x14:cfRule type="containsText" priority="3311" operator="containsText" id="{E806352A-1A20-472B-A8C4-237456870887}">
            <xm:f>NOT(ISERROR(SEARCH('Listados Datos'!$P$6,AU531)))</xm:f>
            <xm:f>'Listados Datos'!$P$6</xm:f>
            <x14:dxf>
              <fill>
                <patternFill>
                  <bgColor rgb="FFFFC000"/>
                </patternFill>
              </fill>
            </x14:dxf>
          </x14:cfRule>
          <x14:cfRule type="containsText" priority="3312" operator="containsText" id="{38DE2E29-A156-43F6-AC5A-ECBC2B6A9338}">
            <xm:f>NOT(ISERROR(SEARCH('Listados Datos'!$P$7,AU531)))</xm:f>
            <xm:f>'Listados Datos'!$P$7</xm:f>
            <x14:dxf>
              <fill>
                <patternFill>
                  <bgColor rgb="FFFF0000"/>
                </patternFill>
              </fill>
            </x14:dxf>
          </x14:cfRule>
          <xm:sqref>AU531</xm:sqref>
        </x14:conditionalFormatting>
        <x14:conditionalFormatting xmlns:xm="http://schemas.microsoft.com/office/excel/2006/main">
          <x14:cfRule type="containsText" priority="3276" operator="containsText" id="{0A1ED9E8-4D1D-4C1F-92F4-231FF9EA6E01}">
            <xm:f>NOT(ISERROR(SEARCH('Listados Datos'!$T$3,AW528)))</xm:f>
            <xm:f>'Listados Datos'!$T$3</xm:f>
            <x14:dxf>
              <fill>
                <patternFill patternType="solid">
                  <bgColor rgb="FFC00000"/>
                </patternFill>
              </fill>
            </x14:dxf>
          </x14:cfRule>
          <x14:cfRule type="containsText" priority="3277" operator="containsText" id="{AEB1E16C-099E-4B70-848D-E0A51CF44BDD}">
            <xm:f>NOT(ISERROR(SEARCH('Listados Datos'!$T$4,AW528)))</xm:f>
            <xm:f>'Listados Datos'!$T$4</xm:f>
            <x14:dxf>
              <font>
                <b/>
                <i val="0"/>
                <color theme="0"/>
              </font>
              <fill>
                <patternFill>
                  <bgColor rgb="FFE26B0A"/>
                </patternFill>
              </fill>
            </x14:dxf>
          </x14:cfRule>
          <x14:cfRule type="containsText" priority="3278" operator="containsText" id="{DD3E2398-2B7F-4165-AD8E-3C6A1E6108D5}">
            <xm:f>NOT(ISERROR(SEARCH('Listados Datos'!$T$5,AW528)))</xm:f>
            <xm:f>'Listados Datos'!$T$5</xm:f>
            <x14:dxf>
              <font>
                <b/>
                <i val="0"/>
                <color auto="1"/>
              </font>
              <fill>
                <patternFill>
                  <bgColor rgb="FFFFFF00"/>
                </patternFill>
              </fill>
            </x14:dxf>
          </x14:cfRule>
          <x14:cfRule type="containsText" priority="3279" operator="containsText" id="{1537A64B-93E4-4E8F-A660-6F4DCBBC21EB}">
            <xm:f>NOT(ISERROR(SEARCH('Listados Datos'!$T$6,AW528)))</xm:f>
            <xm:f>'Listados Datos'!$T$6</xm:f>
            <x14:dxf>
              <font>
                <b/>
                <i val="0"/>
              </font>
              <fill>
                <patternFill>
                  <bgColor rgb="FF92D050"/>
                </patternFill>
              </fill>
            </x14:dxf>
          </x14:cfRule>
          <xm:sqref>AW528</xm:sqref>
        </x14:conditionalFormatting>
        <x14:conditionalFormatting xmlns:xm="http://schemas.microsoft.com/office/excel/2006/main">
          <x14:cfRule type="containsText" priority="3266" operator="containsText" id="{2A483672-A24E-4F07-A92B-E8D24B140434}">
            <xm:f>NOT(ISERROR(SEARCH('Listados Datos'!$P$3,AU528)))</xm:f>
            <xm:f>'Listados Datos'!$P$3</xm:f>
            <x14:dxf>
              <fill>
                <patternFill>
                  <bgColor rgb="FF99CC00"/>
                </patternFill>
              </fill>
            </x14:dxf>
          </x14:cfRule>
          <x14:cfRule type="containsText" priority="3267" operator="containsText" id="{1D612A5E-0804-451A-8033-8CD0D49485FE}">
            <xm:f>NOT(ISERROR(SEARCH('Listados Datos'!$P$4,AU528)))</xm:f>
            <xm:f>'Listados Datos'!$P$4</xm:f>
            <x14:dxf>
              <fill>
                <patternFill>
                  <bgColor rgb="FF33CC33"/>
                </patternFill>
              </fill>
            </x14:dxf>
          </x14:cfRule>
          <x14:cfRule type="containsText" priority="3268" operator="containsText" id="{400BFE7A-35A3-4445-B592-91B2661B6D12}">
            <xm:f>NOT(ISERROR(SEARCH('Listados Datos'!$P$5,AU528)))</xm:f>
            <xm:f>'Listados Datos'!$P$5</xm:f>
            <x14:dxf>
              <fill>
                <patternFill>
                  <bgColor rgb="FFFFFF00"/>
                </patternFill>
              </fill>
            </x14:dxf>
          </x14:cfRule>
          <x14:cfRule type="containsText" priority="3269" operator="containsText" id="{932ED13C-760F-4A1C-A7F8-074EE1486367}">
            <xm:f>NOT(ISERROR(SEARCH('Listados Datos'!$P$6,AU528)))</xm:f>
            <xm:f>'Listados Datos'!$P$6</xm:f>
            <x14:dxf>
              <fill>
                <patternFill>
                  <bgColor rgb="FFFFC000"/>
                </patternFill>
              </fill>
            </x14:dxf>
          </x14:cfRule>
          <x14:cfRule type="containsText" priority="3270" operator="containsText" id="{2F10E853-7397-42D2-ABD3-E101499C8B69}">
            <xm:f>NOT(ISERROR(SEARCH('Listados Datos'!$P$7,AU528)))</xm:f>
            <xm:f>'Listados Datos'!$P$7</xm:f>
            <x14:dxf>
              <fill>
                <patternFill>
                  <bgColor rgb="FFFF0000"/>
                </patternFill>
              </fill>
            </x14:dxf>
          </x14:cfRule>
          <xm:sqref>AU528</xm:sqref>
        </x14:conditionalFormatting>
        <x14:conditionalFormatting xmlns:xm="http://schemas.microsoft.com/office/excel/2006/main">
          <x14:cfRule type="containsText" priority="3252" operator="containsText" id="{6FD2DA3F-45DC-4193-B2AA-C508287917E1}">
            <xm:f>NOT(ISERROR(SEARCH('Listados Datos'!$P$3,AU529)))</xm:f>
            <xm:f>'Listados Datos'!$P$3</xm:f>
            <x14:dxf>
              <fill>
                <patternFill>
                  <bgColor rgb="FF99CC00"/>
                </patternFill>
              </fill>
            </x14:dxf>
          </x14:cfRule>
          <x14:cfRule type="containsText" priority="3253" operator="containsText" id="{A1B5042D-BDFF-4E7D-BB1A-879EDA0A0395}">
            <xm:f>NOT(ISERROR(SEARCH('Listados Datos'!$P$4,AU529)))</xm:f>
            <xm:f>'Listados Datos'!$P$4</xm:f>
            <x14:dxf>
              <fill>
                <patternFill>
                  <bgColor rgb="FF33CC33"/>
                </patternFill>
              </fill>
            </x14:dxf>
          </x14:cfRule>
          <x14:cfRule type="containsText" priority="3254" operator="containsText" id="{5B5DF000-DC1C-44FB-B926-3EC164750289}">
            <xm:f>NOT(ISERROR(SEARCH('Listados Datos'!$P$5,AU529)))</xm:f>
            <xm:f>'Listados Datos'!$P$5</xm:f>
            <x14:dxf>
              <fill>
                <patternFill>
                  <bgColor rgb="FFFFFF00"/>
                </patternFill>
              </fill>
            </x14:dxf>
          </x14:cfRule>
          <x14:cfRule type="containsText" priority="3255" operator="containsText" id="{390BFDD2-D19B-449E-BD0C-00CE5BF83B90}">
            <xm:f>NOT(ISERROR(SEARCH('Listados Datos'!$P$6,AU529)))</xm:f>
            <xm:f>'Listados Datos'!$P$6</xm:f>
            <x14:dxf>
              <fill>
                <patternFill>
                  <bgColor rgb="FFFFC000"/>
                </patternFill>
              </fill>
            </x14:dxf>
          </x14:cfRule>
          <x14:cfRule type="containsText" priority="3256" operator="containsText" id="{1102B3DA-75BD-4BEB-8A71-2B0D1E81EB59}">
            <xm:f>NOT(ISERROR(SEARCH('Listados Datos'!$P$7,AU529)))</xm:f>
            <xm:f>'Listados Datos'!$P$7</xm:f>
            <x14:dxf>
              <fill>
                <patternFill>
                  <bgColor rgb="FFFF0000"/>
                </patternFill>
              </fill>
            </x14:dxf>
          </x14:cfRule>
          <xm:sqref>AU529</xm:sqref>
        </x14:conditionalFormatting>
        <x14:conditionalFormatting xmlns:xm="http://schemas.microsoft.com/office/excel/2006/main">
          <x14:cfRule type="containsText" priority="3384" operator="containsText" id="{BD07CC04-121D-47EB-BC1B-2C24B1A9FDB5}">
            <xm:f>NOT(ISERROR(SEARCH('Listados Datos'!$T$3,AE526)))</xm:f>
            <xm:f>'Listados Datos'!$T$3</xm:f>
            <x14:dxf>
              <fill>
                <patternFill patternType="solid">
                  <bgColor rgb="FFC00000"/>
                </patternFill>
              </fill>
            </x14:dxf>
          </x14:cfRule>
          <x14:cfRule type="containsText" priority="3385" operator="containsText" id="{BBD48316-368B-4CB5-B8A4-97D21B6AE654}">
            <xm:f>NOT(ISERROR(SEARCH('Listados Datos'!$T$4,AE526)))</xm:f>
            <xm:f>'Listados Datos'!$T$4</xm:f>
            <x14:dxf>
              <font>
                <b/>
                <i val="0"/>
                <color theme="0"/>
              </font>
              <fill>
                <patternFill>
                  <bgColor rgb="FFE26B0A"/>
                </patternFill>
              </fill>
            </x14:dxf>
          </x14:cfRule>
          <x14:cfRule type="containsText" priority="3386" operator="containsText" id="{232B67A0-2585-43D0-84F5-4647E9411325}">
            <xm:f>NOT(ISERROR(SEARCH('Listados Datos'!$T$5,AE526)))</xm:f>
            <xm:f>'Listados Datos'!$T$5</xm:f>
            <x14:dxf>
              <font>
                <b/>
                <i val="0"/>
                <color auto="1"/>
              </font>
              <fill>
                <patternFill>
                  <bgColor rgb="FFFFFF00"/>
                </patternFill>
              </fill>
            </x14:dxf>
          </x14:cfRule>
          <x14:cfRule type="containsText" priority="3387" operator="containsText" id="{C0218AFA-3659-4C28-9BDC-F31B2D70395A}">
            <xm:f>NOT(ISERROR(SEARCH('Listados Datos'!$T$6,AE526)))</xm:f>
            <xm:f>'Listados Datos'!$T$6</xm:f>
            <x14:dxf>
              <font>
                <b/>
                <i val="0"/>
              </font>
              <fill>
                <patternFill>
                  <bgColor rgb="FF92D050"/>
                </patternFill>
              </fill>
            </x14:dxf>
          </x14:cfRule>
          <xm:sqref>AE526:AF527 AE531:AF531</xm:sqref>
        </x14:conditionalFormatting>
        <x14:conditionalFormatting xmlns:xm="http://schemas.microsoft.com/office/excel/2006/main">
          <x14:cfRule type="containsText" priority="3380" operator="containsText" id="{A06FAD66-7755-4D87-A39C-9C8418D26933}">
            <xm:f>NOT(ISERROR(SEARCH('Listados Datos'!$T$3,AA526)))</xm:f>
            <xm:f>'Listados Datos'!$T$3</xm:f>
            <x14:dxf>
              <fill>
                <patternFill patternType="solid">
                  <bgColor rgb="FFC00000"/>
                </patternFill>
              </fill>
            </x14:dxf>
          </x14:cfRule>
          <x14:cfRule type="containsText" priority="3381" operator="containsText" id="{DE4BE981-7F90-4EE2-BE5A-484528777C93}">
            <xm:f>NOT(ISERROR(SEARCH('Listados Datos'!$T$4,AA526)))</xm:f>
            <xm:f>'Listados Datos'!$T$4</xm:f>
            <x14:dxf>
              <font>
                <b/>
                <i val="0"/>
                <color theme="0"/>
              </font>
              <fill>
                <patternFill>
                  <bgColor rgb="FFE26B0A"/>
                </patternFill>
              </fill>
            </x14:dxf>
          </x14:cfRule>
          <x14:cfRule type="containsText" priority="3382" operator="containsText" id="{479F8130-08CE-4C0F-9B95-A60EAA98F793}">
            <xm:f>NOT(ISERROR(SEARCH('Listados Datos'!$T$5,AA526)))</xm:f>
            <xm:f>'Listados Datos'!$T$5</xm:f>
            <x14:dxf>
              <font>
                <b/>
                <i val="0"/>
                <color auto="1"/>
              </font>
              <fill>
                <patternFill>
                  <bgColor rgb="FFFFFF00"/>
                </patternFill>
              </fill>
            </x14:dxf>
          </x14:cfRule>
          <x14:cfRule type="containsText" priority="3383" operator="containsText" id="{F7C96615-204D-4D5C-80D5-A57872CAFF8F}">
            <xm:f>NOT(ISERROR(SEARCH('Listados Datos'!$T$6,AA526)))</xm:f>
            <xm:f>'Listados Datos'!$T$6</xm:f>
            <x14:dxf>
              <font>
                <b/>
                <i val="0"/>
              </font>
              <fill>
                <patternFill>
                  <bgColor rgb="FF92D050"/>
                </patternFill>
              </fill>
            </x14:dxf>
          </x14:cfRule>
          <xm:sqref>AA526:AA527</xm:sqref>
        </x14:conditionalFormatting>
        <x14:conditionalFormatting xmlns:xm="http://schemas.microsoft.com/office/excel/2006/main">
          <x14:cfRule type="containsText" priority="3370" operator="containsText" id="{FE86B8F9-CCAF-4073-8224-065B0BA8F0E5}">
            <xm:f>NOT(ISERROR(SEARCH('Listados Datos'!$P$3,Y526)))</xm:f>
            <xm:f>'Listados Datos'!$P$3</xm:f>
            <x14:dxf>
              <fill>
                <patternFill>
                  <bgColor rgb="FF99CC00"/>
                </patternFill>
              </fill>
            </x14:dxf>
          </x14:cfRule>
          <x14:cfRule type="containsText" priority="3371" operator="containsText" id="{8BBC7EAF-A550-4FDE-A1D4-5C8DA9952BDF}">
            <xm:f>NOT(ISERROR(SEARCH('Listados Datos'!$P$4,Y526)))</xm:f>
            <xm:f>'Listados Datos'!$P$4</xm:f>
            <x14:dxf>
              <fill>
                <patternFill>
                  <bgColor rgb="FF33CC33"/>
                </patternFill>
              </fill>
            </x14:dxf>
          </x14:cfRule>
          <x14:cfRule type="containsText" priority="3372" operator="containsText" id="{0C64DBE7-2B83-41F9-8AF9-211D1165EB8C}">
            <xm:f>NOT(ISERROR(SEARCH('Listados Datos'!$P$5,Y526)))</xm:f>
            <xm:f>'Listados Datos'!$P$5</xm:f>
            <x14:dxf>
              <fill>
                <patternFill>
                  <bgColor rgb="FFFFFF00"/>
                </patternFill>
              </fill>
            </x14:dxf>
          </x14:cfRule>
          <x14:cfRule type="containsText" priority="3373" operator="containsText" id="{C45467A7-D0D6-4675-AD85-9C2DAC4E2C30}">
            <xm:f>NOT(ISERROR(SEARCH('Listados Datos'!$P$6,Y526)))</xm:f>
            <xm:f>'Listados Datos'!$P$6</xm:f>
            <x14:dxf>
              <fill>
                <patternFill>
                  <bgColor rgb="FFFFC000"/>
                </patternFill>
              </fill>
            </x14:dxf>
          </x14:cfRule>
          <x14:cfRule type="containsText" priority="3374" operator="containsText" id="{B7A0CB3A-AA08-4FC7-969A-3B15004C9453}">
            <xm:f>NOT(ISERROR(SEARCH('Listados Datos'!$P$7,Y526)))</xm:f>
            <xm:f>'Listados Datos'!$P$7</xm:f>
            <x14:dxf>
              <fill>
                <patternFill>
                  <bgColor rgb="FFFF0000"/>
                </patternFill>
              </fill>
            </x14:dxf>
          </x14:cfRule>
          <xm:sqref>Y526:Y527</xm:sqref>
        </x14:conditionalFormatting>
        <x14:conditionalFormatting xmlns:xm="http://schemas.microsoft.com/office/excel/2006/main">
          <x14:cfRule type="containsText" priority="3346" operator="containsText" id="{EF0CC936-FF08-46C1-8733-9DBA30EA7F5D}">
            <xm:f>NOT(ISERROR(SEARCH('Listados Datos'!$T$3,AW526)))</xm:f>
            <xm:f>'Listados Datos'!$T$3</xm:f>
            <x14:dxf>
              <fill>
                <patternFill patternType="solid">
                  <bgColor rgb="FFC00000"/>
                </patternFill>
              </fill>
            </x14:dxf>
          </x14:cfRule>
          <x14:cfRule type="containsText" priority="3347" operator="containsText" id="{6EC933E8-199E-4E35-AD99-5FD4D85B1371}">
            <xm:f>NOT(ISERROR(SEARCH('Listados Datos'!$T$4,AW526)))</xm:f>
            <xm:f>'Listados Datos'!$T$4</xm:f>
            <x14:dxf>
              <font>
                <b/>
                <i val="0"/>
                <color theme="0"/>
              </font>
              <fill>
                <patternFill>
                  <bgColor rgb="FFE26B0A"/>
                </patternFill>
              </fill>
            </x14:dxf>
          </x14:cfRule>
          <x14:cfRule type="containsText" priority="3348" operator="containsText" id="{852A1442-0984-4BF2-A39A-AF34213C27E3}">
            <xm:f>NOT(ISERROR(SEARCH('Listados Datos'!$T$5,AW526)))</xm:f>
            <xm:f>'Listados Datos'!$T$5</xm:f>
            <x14:dxf>
              <font>
                <b/>
                <i val="0"/>
                <color auto="1"/>
              </font>
              <fill>
                <patternFill>
                  <bgColor rgb="FFFFFF00"/>
                </patternFill>
              </fill>
            </x14:dxf>
          </x14:cfRule>
          <x14:cfRule type="containsText" priority="3349" operator="containsText" id="{233E54BB-5F2A-487A-91D2-949D2F4F3720}">
            <xm:f>NOT(ISERROR(SEARCH('Listados Datos'!$T$6,AW526)))</xm:f>
            <xm:f>'Listados Datos'!$T$6</xm:f>
            <x14:dxf>
              <font>
                <b/>
                <i val="0"/>
              </font>
              <fill>
                <patternFill>
                  <bgColor rgb="FF92D050"/>
                </patternFill>
              </fill>
            </x14:dxf>
          </x14:cfRule>
          <xm:sqref>AW526</xm:sqref>
        </x14:conditionalFormatting>
        <x14:conditionalFormatting xmlns:xm="http://schemas.microsoft.com/office/excel/2006/main">
          <x14:cfRule type="containsText" priority="3336" operator="containsText" id="{1642442B-7FAE-42EA-B371-365DC2A352E8}">
            <xm:f>NOT(ISERROR(SEARCH('Listados Datos'!$P$3,AU526)))</xm:f>
            <xm:f>'Listados Datos'!$P$3</xm:f>
            <x14:dxf>
              <fill>
                <patternFill>
                  <bgColor rgb="FF99CC00"/>
                </patternFill>
              </fill>
            </x14:dxf>
          </x14:cfRule>
          <x14:cfRule type="containsText" priority="3337" operator="containsText" id="{3B6EF2CD-F403-4E6F-9758-1CC7DC4E5DED}">
            <xm:f>NOT(ISERROR(SEARCH('Listados Datos'!$P$4,AU526)))</xm:f>
            <xm:f>'Listados Datos'!$P$4</xm:f>
            <x14:dxf>
              <fill>
                <patternFill>
                  <bgColor rgb="FF33CC33"/>
                </patternFill>
              </fill>
            </x14:dxf>
          </x14:cfRule>
          <x14:cfRule type="containsText" priority="3338" operator="containsText" id="{4B27CAC4-2EBF-45E6-A428-B2CBB578F587}">
            <xm:f>NOT(ISERROR(SEARCH('Listados Datos'!$P$5,AU526)))</xm:f>
            <xm:f>'Listados Datos'!$P$5</xm:f>
            <x14:dxf>
              <fill>
                <patternFill>
                  <bgColor rgb="FFFFFF00"/>
                </patternFill>
              </fill>
            </x14:dxf>
          </x14:cfRule>
          <x14:cfRule type="containsText" priority="3339" operator="containsText" id="{FE26B690-9037-419E-B7B8-346AF9D2F19F}">
            <xm:f>NOT(ISERROR(SEARCH('Listados Datos'!$P$6,AU526)))</xm:f>
            <xm:f>'Listados Datos'!$P$6</xm:f>
            <x14:dxf>
              <fill>
                <patternFill>
                  <bgColor rgb="FFFFC000"/>
                </patternFill>
              </fill>
            </x14:dxf>
          </x14:cfRule>
          <x14:cfRule type="containsText" priority="3340" operator="containsText" id="{818E1152-6D1C-4600-BB35-834DA35B7862}">
            <xm:f>NOT(ISERROR(SEARCH('Listados Datos'!$P$7,AU526)))</xm:f>
            <xm:f>'Listados Datos'!$P$7</xm:f>
            <x14:dxf>
              <fill>
                <patternFill>
                  <bgColor rgb="FFFF0000"/>
                </patternFill>
              </fill>
            </x14:dxf>
          </x14:cfRule>
          <xm:sqref>AU526</xm:sqref>
        </x14:conditionalFormatting>
        <x14:conditionalFormatting xmlns:xm="http://schemas.microsoft.com/office/excel/2006/main">
          <x14:cfRule type="containsText" priority="3332" operator="containsText" id="{E1D8DD22-AED7-445F-A6FA-7D2C40BEC2F0}">
            <xm:f>NOT(ISERROR(SEARCH('Listados Datos'!$T$3,AW527)))</xm:f>
            <xm:f>'Listados Datos'!$T$3</xm:f>
            <x14:dxf>
              <fill>
                <patternFill patternType="solid">
                  <bgColor rgb="FFC00000"/>
                </patternFill>
              </fill>
            </x14:dxf>
          </x14:cfRule>
          <x14:cfRule type="containsText" priority="3333" operator="containsText" id="{F9A84E1E-55CB-4EDF-9C18-0FD2FCFE0682}">
            <xm:f>NOT(ISERROR(SEARCH('Listados Datos'!$T$4,AW527)))</xm:f>
            <xm:f>'Listados Datos'!$T$4</xm:f>
            <x14:dxf>
              <font>
                <b/>
                <i val="0"/>
                <color theme="0"/>
              </font>
              <fill>
                <patternFill>
                  <bgColor rgb="FFE26B0A"/>
                </patternFill>
              </fill>
            </x14:dxf>
          </x14:cfRule>
          <x14:cfRule type="containsText" priority="3334" operator="containsText" id="{33ECCBAD-6766-4677-A8A5-DFC9BAB92983}">
            <xm:f>NOT(ISERROR(SEARCH('Listados Datos'!$T$5,AW527)))</xm:f>
            <xm:f>'Listados Datos'!$T$5</xm:f>
            <x14:dxf>
              <font>
                <b/>
                <i val="0"/>
                <color auto="1"/>
              </font>
              <fill>
                <patternFill>
                  <bgColor rgb="FFFFFF00"/>
                </patternFill>
              </fill>
            </x14:dxf>
          </x14:cfRule>
          <x14:cfRule type="containsText" priority="3335" operator="containsText" id="{B69BF959-4E69-48CA-9EF8-A21271CAB864}">
            <xm:f>NOT(ISERROR(SEARCH('Listados Datos'!$T$6,AW527)))</xm:f>
            <xm:f>'Listados Datos'!$T$6</xm:f>
            <x14:dxf>
              <font>
                <b/>
                <i val="0"/>
              </font>
              <fill>
                <patternFill>
                  <bgColor rgb="FF92D050"/>
                </patternFill>
              </fill>
            </x14:dxf>
          </x14:cfRule>
          <xm:sqref>AW527</xm:sqref>
        </x14:conditionalFormatting>
        <x14:conditionalFormatting xmlns:xm="http://schemas.microsoft.com/office/excel/2006/main">
          <x14:cfRule type="containsText" priority="3322" operator="containsText" id="{4CD2A714-A77A-430D-B683-B1D5E415D9E7}">
            <xm:f>NOT(ISERROR(SEARCH('Listados Datos'!$P$3,AU527)))</xm:f>
            <xm:f>'Listados Datos'!$P$3</xm:f>
            <x14:dxf>
              <fill>
                <patternFill>
                  <bgColor rgb="FF99CC00"/>
                </patternFill>
              </fill>
            </x14:dxf>
          </x14:cfRule>
          <x14:cfRule type="containsText" priority="3323" operator="containsText" id="{864899E6-49CB-46AF-9DF4-606E3C2C458D}">
            <xm:f>NOT(ISERROR(SEARCH('Listados Datos'!$P$4,AU527)))</xm:f>
            <xm:f>'Listados Datos'!$P$4</xm:f>
            <x14:dxf>
              <fill>
                <patternFill>
                  <bgColor rgb="FF33CC33"/>
                </patternFill>
              </fill>
            </x14:dxf>
          </x14:cfRule>
          <x14:cfRule type="containsText" priority="3324" operator="containsText" id="{54E0F744-C940-4C26-956B-303C8776A52A}">
            <xm:f>NOT(ISERROR(SEARCH('Listados Datos'!$P$5,AU527)))</xm:f>
            <xm:f>'Listados Datos'!$P$5</xm:f>
            <x14:dxf>
              <fill>
                <patternFill>
                  <bgColor rgb="FFFFFF00"/>
                </patternFill>
              </fill>
            </x14:dxf>
          </x14:cfRule>
          <x14:cfRule type="containsText" priority="3325" operator="containsText" id="{5787D066-0DEC-45EE-A4E1-4A7EC0A4CE3A}">
            <xm:f>NOT(ISERROR(SEARCH('Listados Datos'!$P$6,AU527)))</xm:f>
            <xm:f>'Listados Datos'!$P$6</xm:f>
            <x14:dxf>
              <fill>
                <patternFill>
                  <bgColor rgb="FFFFC000"/>
                </patternFill>
              </fill>
            </x14:dxf>
          </x14:cfRule>
          <x14:cfRule type="containsText" priority="3326" operator="containsText" id="{D4306AF8-2C2D-4110-91BF-D4224C241090}">
            <xm:f>NOT(ISERROR(SEARCH('Listados Datos'!$P$7,AU527)))</xm:f>
            <xm:f>'Listados Datos'!$P$7</xm:f>
            <x14:dxf>
              <fill>
                <patternFill>
                  <bgColor rgb="FFFF0000"/>
                </patternFill>
              </fill>
            </x14:dxf>
          </x14:cfRule>
          <xm:sqref>AU527</xm:sqref>
        </x14:conditionalFormatting>
        <x14:conditionalFormatting xmlns:xm="http://schemas.microsoft.com/office/excel/2006/main">
          <x14:cfRule type="containsText" priority="3304" operator="containsText" id="{611D10EB-4761-48A0-A966-9220EA7D589B}">
            <xm:f>NOT(ISERROR(SEARCH('Listados Datos'!$T$3,AE528)))</xm:f>
            <xm:f>'Listados Datos'!$T$3</xm:f>
            <x14:dxf>
              <fill>
                <patternFill patternType="solid">
                  <bgColor rgb="FFC00000"/>
                </patternFill>
              </fill>
            </x14:dxf>
          </x14:cfRule>
          <x14:cfRule type="containsText" priority="3305" operator="containsText" id="{2FAA6F8A-38E3-4FF9-8782-FD4DFB7DB0F9}">
            <xm:f>NOT(ISERROR(SEARCH('Listados Datos'!$T$4,AE528)))</xm:f>
            <xm:f>'Listados Datos'!$T$4</xm:f>
            <x14:dxf>
              <font>
                <b/>
                <i val="0"/>
                <color theme="0"/>
              </font>
              <fill>
                <patternFill>
                  <bgColor rgb="FFE26B0A"/>
                </patternFill>
              </fill>
            </x14:dxf>
          </x14:cfRule>
          <x14:cfRule type="containsText" priority="3306" operator="containsText" id="{18DA4459-082A-44D2-AC66-C8CA787E0655}">
            <xm:f>NOT(ISERROR(SEARCH('Listados Datos'!$T$5,AE528)))</xm:f>
            <xm:f>'Listados Datos'!$T$5</xm:f>
            <x14:dxf>
              <font>
                <b/>
                <i val="0"/>
                <color auto="1"/>
              </font>
              <fill>
                <patternFill>
                  <bgColor rgb="FFFFFF00"/>
                </patternFill>
              </fill>
            </x14:dxf>
          </x14:cfRule>
          <x14:cfRule type="containsText" priority="3307" operator="containsText" id="{5A61C241-E23F-4DDE-9A92-DAC4FDA20490}">
            <xm:f>NOT(ISERROR(SEARCH('Listados Datos'!$T$6,AE528)))</xm:f>
            <xm:f>'Listados Datos'!$T$6</xm:f>
            <x14:dxf>
              <font>
                <b/>
                <i val="0"/>
              </font>
              <fill>
                <patternFill>
                  <bgColor rgb="FF92D050"/>
                </patternFill>
              </fill>
            </x14:dxf>
          </x14:cfRule>
          <xm:sqref>AE528:AF529</xm:sqref>
        </x14:conditionalFormatting>
        <x14:conditionalFormatting xmlns:xm="http://schemas.microsoft.com/office/excel/2006/main">
          <x14:cfRule type="containsText" priority="3300" operator="containsText" id="{1DF988C3-AB0A-4A4F-B26E-5BEA68FD80BF}">
            <xm:f>NOT(ISERROR(SEARCH('Listados Datos'!$T$3,AA528)))</xm:f>
            <xm:f>'Listados Datos'!$T$3</xm:f>
            <x14:dxf>
              <fill>
                <patternFill patternType="solid">
                  <bgColor rgb="FFC00000"/>
                </patternFill>
              </fill>
            </x14:dxf>
          </x14:cfRule>
          <x14:cfRule type="containsText" priority="3301" operator="containsText" id="{288F1BCB-2AAD-4BDA-A436-EA6004695829}">
            <xm:f>NOT(ISERROR(SEARCH('Listados Datos'!$T$4,AA528)))</xm:f>
            <xm:f>'Listados Datos'!$T$4</xm:f>
            <x14:dxf>
              <font>
                <b/>
                <i val="0"/>
                <color theme="0"/>
              </font>
              <fill>
                <patternFill>
                  <bgColor rgb="FFE26B0A"/>
                </patternFill>
              </fill>
            </x14:dxf>
          </x14:cfRule>
          <x14:cfRule type="containsText" priority="3302" operator="containsText" id="{8C7CAE04-933A-4EF4-A69B-388C030869E7}">
            <xm:f>NOT(ISERROR(SEARCH('Listados Datos'!$T$5,AA528)))</xm:f>
            <xm:f>'Listados Datos'!$T$5</xm:f>
            <x14:dxf>
              <font>
                <b/>
                <i val="0"/>
                <color auto="1"/>
              </font>
              <fill>
                <patternFill>
                  <bgColor rgb="FFFFFF00"/>
                </patternFill>
              </fill>
            </x14:dxf>
          </x14:cfRule>
          <x14:cfRule type="containsText" priority="3303" operator="containsText" id="{C9A72854-4EAC-4F16-8EA5-87DA88E976E0}">
            <xm:f>NOT(ISERROR(SEARCH('Listados Datos'!$T$6,AA528)))</xm:f>
            <xm:f>'Listados Datos'!$T$6</xm:f>
            <x14:dxf>
              <font>
                <b/>
                <i val="0"/>
              </font>
              <fill>
                <patternFill>
                  <bgColor rgb="FF92D050"/>
                </patternFill>
              </fill>
            </x14:dxf>
          </x14:cfRule>
          <xm:sqref>AA528:AA529</xm:sqref>
        </x14:conditionalFormatting>
        <x14:conditionalFormatting xmlns:xm="http://schemas.microsoft.com/office/excel/2006/main">
          <x14:cfRule type="containsText" priority="3290" operator="containsText" id="{681167D6-470E-43AE-8E6B-C153A9B55575}">
            <xm:f>NOT(ISERROR(SEARCH('Listados Datos'!$P$3,Y528)))</xm:f>
            <xm:f>'Listados Datos'!$P$3</xm:f>
            <x14:dxf>
              <fill>
                <patternFill>
                  <bgColor rgb="FF99CC00"/>
                </patternFill>
              </fill>
            </x14:dxf>
          </x14:cfRule>
          <x14:cfRule type="containsText" priority="3291" operator="containsText" id="{AA889243-5F03-47EC-869E-66723EB0BB5B}">
            <xm:f>NOT(ISERROR(SEARCH('Listados Datos'!$P$4,Y528)))</xm:f>
            <xm:f>'Listados Datos'!$P$4</xm:f>
            <x14:dxf>
              <fill>
                <patternFill>
                  <bgColor rgb="FF33CC33"/>
                </patternFill>
              </fill>
            </x14:dxf>
          </x14:cfRule>
          <x14:cfRule type="containsText" priority="3292" operator="containsText" id="{1322B98E-79AB-4F11-8507-9BD7DDA005A7}">
            <xm:f>NOT(ISERROR(SEARCH('Listados Datos'!$P$5,Y528)))</xm:f>
            <xm:f>'Listados Datos'!$P$5</xm:f>
            <x14:dxf>
              <fill>
                <patternFill>
                  <bgColor rgb="FFFFFF00"/>
                </patternFill>
              </fill>
            </x14:dxf>
          </x14:cfRule>
          <x14:cfRule type="containsText" priority="3293" operator="containsText" id="{2E385A68-77B4-4C0D-AD04-D6745BFC52F9}">
            <xm:f>NOT(ISERROR(SEARCH('Listados Datos'!$P$6,Y528)))</xm:f>
            <xm:f>'Listados Datos'!$P$6</xm:f>
            <x14:dxf>
              <fill>
                <patternFill>
                  <bgColor rgb="FFFFC000"/>
                </patternFill>
              </fill>
            </x14:dxf>
          </x14:cfRule>
          <x14:cfRule type="containsText" priority="3294" operator="containsText" id="{C4983ED6-86AA-418A-BE7E-7DDA07AA3B5E}">
            <xm:f>NOT(ISERROR(SEARCH('Listados Datos'!$P$7,Y528)))</xm:f>
            <xm:f>'Listados Datos'!$P$7</xm:f>
            <x14:dxf>
              <fill>
                <patternFill>
                  <bgColor rgb="FFFF0000"/>
                </patternFill>
              </fill>
            </x14:dxf>
          </x14:cfRule>
          <xm:sqref>Y528:Y529</xm:sqref>
        </x14:conditionalFormatting>
        <x14:conditionalFormatting xmlns:xm="http://schemas.microsoft.com/office/excel/2006/main">
          <x14:cfRule type="containsText" priority="3262" operator="containsText" id="{69D817FA-6172-4FC6-A3BC-3E20BD783C28}">
            <xm:f>NOT(ISERROR(SEARCH('Listados Datos'!$T$3,AW529)))</xm:f>
            <xm:f>'Listados Datos'!$T$3</xm:f>
            <x14:dxf>
              <fill>
                <patternFill patternType="solid">
                  <bgColor rgb="FFC00000"/>
                </patternFill>
              </fill>
            </x14:dxf>
          </x14:cfRule>
          <x14:cfRule type="containsText" priority="3263" operator="containsText" id="{225873E4-1270-4942-BDA7-821590263E5B}">
            <xm:f>NOT(ISERROR(SEARCH('Listados Datos'!$T$4,AW529)))</xm:f>
            <xm:f>'Listados Datos'!$T$4</xm:f>
            <x14:dxf>
              <font>
                <b/>
                <i val="0"/>
                <color theme="0"/>
              </font>
              <fill>
                <patternFill>
                  <bgColor rgb="FFE26B0A"/>
                </patternFill>
              </fill>
            </x14:dxf>
          </x14:cfRule>
          <x14:cfRule type="containsText" priority="3264" operator="containsText" id="{01852C51-1EDE-44B0-8EA4-3B2C2855CCB9}">
            <xm:f>NOT(ISERROR(SEARCH('Listados Datos'!$T$5,AW529)))</xm:f>
            <xm:f>'Listados Datos'!$T$5</xm:f>
            <x14:dxf>
              <font>
                <b/>
                <i val="0"/>
                <color auto="1"/>
              </font>
              <fill>
                <patternFill>
                  <bgColor rgb="FFFFFF00"/>
                </patternFill>
              </fill>
            </x14:dxf>
          </x14:cfRule>
          <x14:cfRule type="containsText" priority="3265" operator="containsText" id="{74FB2D7E-82DF-4BEC-8723-97CE0E59047A}">
            <xm:f>NOT(ISERROR(SEARCH('Listados Datos'!$T$6,AW529)))</xm:f>
            <xm:f>'Listados Datos'!$T$6</xm:f>
            <x14:dxf>
              <font>
                <b/>
                <i val="0"/>
              </font>
              <fill>
                <patternFill>
                  <bgColor rgb="FF92D050"/>
                </patternFill>
              </fill>
            </x14:dxf>
          </x14:cfRule>
          <xm:sqref>AW529</xm:sqref>
        </x14:conditionalFormatting>
        <x14:conditionalFormatting xmlns:xm="http://schemas.microsoft.com/office/excel/2006/main">
          <x14:cfRule type="containsText" priority="3000" operator="containsText" id="{75EDD246-1094-4854-8127-FCA98329F87B}">
            <xm:f>NOT(ISERROR(SEARCH('Listados Datos'!$P$3,AU536)))</xm:f>
            <xm:f>'Listados Datos'!$P$3</xm:f>
            <x14:dxf>
              <fill>
                <patternFill>
                  <bgColor rgb="FF99CC00"/>
                </patternFill>
              </fill>
            </x14:dxf>
          </x14:cfRule>
          <x14:cfRule type="containsText" priority="3001" operator="containsText" id="{2865F1EB-AF5C-4213-940B-4D169A3497CE}">
            <xm:f>NOT(ISERROR(SEARCH('Listados Datos'!$P$4,AU536)))</xm:f>
            <xm:f>'Listados Datos'!$P$4</xm:f>
            <x14:dxf>
              <fill>
                <patternFill>
                  <bgColor rgb="FF33CC33"/>
                </patternFill>
              </fill>
            </x14:dxf>
          </x14:cfRule>
          <x14:cfRule type="containsText" priority="3002" operator="containsText" id="{A3836095-8AB2-4EEE-80C4-14A34961ED64}">
            <xm:f>NOT(ISERROR(SEARCH('Listados Datos'!$P$5,AU536)))</xm:f>
            <xm:f>'Listados Datos'!$P$5</xm:f>
            <x14:dxf>
              <fill>
                <patternFill>
                  <bgColor rgb="FFFFFF00"/>
                </patternFill>
              </fill>
            </x14:dxf>
          </x14:cfRule>
          <x14:cfRule type="containsText" priority="3003" operator="containsText" id="{4437B94B-E114-4422-B872-C9DD0EDC7164}">
            <xm:f>NOT(ISERROR(SEARCH('Listados Datos'!$P$6,AU536)))</xm:f>
            <xm:f>'Listados Datos'!$P$6</xm:f>
            <x14:dxf>
              <fill>
                <patternFill>
                  <bgColor rgb="FFFFC000"/>
                </patternFill>
              </fill>
            </x14:dxf>
          </x14:cfRule>
          <x14:cfRule type="containsText" priority="3004" operator="containsText" id="{E8D13C91-2AF1-4673-AAAE-825BA732531A}">
            <xm:f>NOT(ISERROR(SEARCH('Listados Datos'!$P$7,AU536)))</xm:f>
            <xm:f>'Listados Datos'!$P$7</xm:f>
            <x14:dxf>
              <fill>
                <patternFill>
                  <bgColor rgb="FFFF0000"/>
                </patternFill>
              </fill>
            </x14:dxf>
          </x14:cfRule>
          <xm:sqref>AU536</xm:sqref>
        </x14:conditionalFormatting>
        <x14:conditionalFormatting xmlns:xm="http://schemas.microsoft.com/office/excel/2006/main">
          <x14:cfRule type="containsText" priority="3248" operator="containsText" id="{C87BD8B7-62D8-411D-83A6-EB1C5BC3554C}">
            <xm:f>NOT(ISERROR(SEARCH('Listados Datos'!$T$3,AE506)))</xm:f>
            <xm:f>'Listados Datos'!$T$3</xm:f>
            <x14:dxf>
              <fill>
                <patternFill patternType="solid">
                  <bgColor rgb="FFC00000"/>
                </patternFill>
              </fill>
            </x14:dxf>
          </x14:cfRule>
          <x14:cfRule type="containsText" priority="3249" operator="containsText" id="{06C788FC-3D58-4AB1-9A62-8913DCCF029C}">
            <xm:f>NOT(ISERROR(SEARCH('Listados Datos'!$T$4,AE506)))</xm:f>
            <xm:f>'Listados Datos'!$T$4</xm:f>
            <x14:dxf>
              <font>
                <b/>
                <i val="0"/>
                <color theme="0"/>
              </font>
              <fill>
                <patternFill>
                  <bgColor rgb="FFE26B0A"/>
                </patternFill>
              </fill>
            </x14:dxf>
          </x14:cfRule>
          <x14:cfRule type="containsText" priority="3250" operator="containsText" id="{E4D5CA3D-A804-4602-9A27-689B1EA28C57}">
            <xm:f>NOT(ISERROR(SEARCH('Listados Datos'!$T$5,AE506)))</xm:f>
            <xm:f>'Listados Datos'!$T$5</xm:f>
            <x14:dxf>
              <font>
                <b/>
                <i val="0"/>
                <color auto="1"/>
              </font>
              <fill>
                <patternFill>
                  <bgColor rgb="FFFFFF00"/>
                </patternFill>
              </fill>
            </x14:dxf>
          </x14:cfRule>
          <x14:cfRule type="containsText" priority="3251" operator="containsText" id="{A7479B41-B97A-41FF-A22E-3D2CA8F04562}">
            <xm:f>NOT(ISERROR(SEARCH('Listados Datos'!$T$6,AE506)))</xm:f>
            <xm:f>'Listados Datos'!$T$6</xm:f>
            <x14:dxf>
              <font>
                <b/>
                <i val="0"/>
              </font>
              <fill>
                <patternFill>
                  <bgColor rgb="FF92D050"/>
                </patternFill>
              </fill>
            </x14:dxf>
          </x14:cfRule>
          <xm:sqref>AE506:AF506</xm:sqref>
        </x14:conditionalFormatting>
        <x14:conditionalFormatting xmlns:xm="http://schemas.microsoft.com/office/excel/2006/main">
          <x14:cfRule type="containsText" priority="3244" operator="containsText" id="{24E2AA4E-33D3-4B04-9281-61D60B992221}">
            <xm:f>NOT(ISERROR(SEARCH('Listados Datos'!$T$3,AA506)))</xm:f>
            <xm:f>'Listados Datos'!$T$3</xm:f>
            <x14:dxf>
              <fill>
                <patternFill patternType="solid">
                  <bgColor rgb="FFC00000"/>
                </patternFill>
              </fill>
            </x14:dxf>
          </x14:cfRule>
          <x14:cfRule type="containsText" priority="3245" operator="containsText" id="{3439B7EC-E4D2-429C-8A5B-0576FA842A1A}">
            <xm:f>NOT(ISERROR(SEARCH('Listados Datos'!$T$4,AA506)))</xm:f>
            <xm:f>'Listados Datos'!$T$4</xm:f>
            <x14:dxf>
              <font>
                <b/>
                <i val="0"/>
                <color theme="0"/>
              </font>
              <fill>
                <patternFill>
                  <bgColor rgb="FFE26B0A"/>
                </patternFill>
              </fill>
            </x14:dxf>
          </x14:cfRule>
          <x14:cfRule type="containsText" priority="3246" operator="containsText" id="{9248908F-37C3-4637-8226-9C5853272320}">
            <xm:f>NOT(ISERROR(SEARCH('Listados Datos'!$T$5,AA506)))</xm:f>
            <xm:f>'Listados Datos'!$T$5</xm:f>
            <x14:dxf>
              <font>
                <b/>
                <i val="0"/>
                <color auto="1"/>
              </font>
              <fill>
                <patternFill>
                  <bgColor rgb="FFFFFF00"/>
                </patternFill>
              </fill>
            </x14:dxf>
          </x14:cfRule>
          <x14:cfRule type="containsText" priority="3247" operator="containsText" id="{462C670C-5B76-45EF-BC06-C293DE550D85}">
            <xm:f>NOT(ISERROR(SEARCH('Listados Datos'!$T$6,AA506)))</xm:f>
            <xm:f>'Listados Datos'!$T$6</xm:f>
            <x14:dxf>
              <font>
                <b/>
                <i val="0"/>
              </font>
              <fill>
                <patternFill>
                  <bgColor rgb="FF92D050"/>
                </patternFill>
              </fill>
            </x14:dxf>
          </x14:cfRule>
          <xm:sqref>AA506</xm:sqref>
        </x14:conditionalFormatting>
        <x14:conditionalFormatting xmlns:xm="http://schemas.microsoft.com/office/excel/2006/main">
          <x14:cfRule type="containsText" priority="3234" operator="containsText" id="{B8443724-6255-4A69-9B80-B75D0176A694}">
            <xm:f>NOT(ISERROR(SEARCH('Listados Datos'!$P$3,Y506)))</xm:f>
            <xm:f>'Listados Datos'!$P$3</xm:f>
            <x14:dxf>
              <fill>
                <patternFill>
                  <bgColor rgb="FF99CC00"/>
                </patternFill>
              </fill>
            </x14:dxf>
          </x14:cfRule>
          <x14:cfRule type="containsText" priority="3235" operator="containsText" id="{B01981A3-5FC0-42E0-B44D-F3FDB86ED890}">
            <xm:f>NOT(ISERROR(SEARCH('Listados Datos'!$P$4,Y506)))</xm:f>
            <xm:f>'Listados Datos'!$P$4</xm:f>
            <x14:dxf>
              <fill>
                <patternFill>
                  <bgColor rgb="FF33CC33"/>
                </patternFill>
              </fill>
            </x14:dxf>
          </x14:cfRule>
          <x14:cfRule type="containsText" priority="3236" operator="containsText" id="{E5527E46-34A4-4953-A1DA-CBABAC957BE2}">
            <xm:f>NOT(ISERROR(SEARCH('Listados Datos'!$P$5,Y506)))</xm:f>
            <xm:f>'Listados Datos'!$P$5</xm:f>
            <x14:dxf>
              <fill>
                <patternFill>
                  <bgColor rgb="FFFFFF00"/>
                </patternFill>
              </fill>
            </x14:dxf>
          </x14:cfRule>
          <x14:cfRule type="containsText" priority="3237" operator="containsText" id="{6CC8DDAA-4DE5-457F-BEFA-6289697D6AAA}">
            <xm:f>NOT(ISERROR(SEARCH('Listados Datos'!$P$6,Y506)))</xm:f>
            <xm:f>'Listados Datos'!$P$6</xm:f>
            <x14:dxf>
              <fill>
                <patternFill>
                  <bgColor rgb="FFFFC000"/>
                </patternFill>
              </fill>
            </x14:dxf>
          </x14:cfRule>
          <x14:cfRule type="containsText" priority="3238" operator="containsText" id="{A3E7A2D3-184E-4FC0-B8DA-6ADB23E8376E}">
            <xm:f>NOT(ISERROR(SEARCH('Listados Datos'!$P$7,Y506)))</xm:f>
            <xm:f>'Listados Datos'!$P$7</xm:f>
            <x14:dxf>
              <fill>
                <patternFill>
                  <bgColor rgb="FFFF0000"/>
                </patternFill>
              </fill>
            </x14:dxf>
          </x14:cfRule>
          <xm:sqref>Y506</xm:sqref>
        </x14:conditionalFormatting>
        <x14:conditionalFormatting xmlns:xm="http://schemas.microsoft.com/office/excel/2006/main">
          <x14:cfRule type="containsText" priority="3220" operator="containsText" id="{2D8BEEAE-7250-4236-9C42-ABA6950F23C0}">
            <xm:f>NOT(ISERROR(SEARCH('Listados Datos'!$T$3,AW506)))</xm:f>
            <xm:f>'Listados Datos'!$T$3</xm:f>
            <x14:dxf>
              <fill>
                <patternFill patternType="solid">
                  <bgColor rgb="FFC00000"/>
                </patternFill>
              </fill>
            </x14:dxf>
          </x14:cfRule>
          <x14:cfRule type="containsText" priority="3221" operator="containsText" id="{F43F1B98-FCB3-463D-BBF9-919D2135145C}">
            <xm:f>NOT(ISERROR(SEARCH('Listados Datos'!$T$4,AW506)))</xm:f>
            <xm:f>'Listados Datos'!$T$4</xm:f>
            <x14:dxf>
              <font>
                <b/>
                <i val="0"/>
                <color theme="0"/>
              </font>
              <fill>
                <patternFill>
                  <bgColor rgb="FFE26B0A"/>
                </patternFill>
              </fill>
            </x14:dxf>
          </x14:cfRule>
          <x14:cfRule type="containsText" priority="3222" operator="containsText" id="{0C221758-64FF-4527-AFA4-7A2359BDB98A}">
            <xm:f>NOT(ISERROR(SEARCH('Listados Datos'!$T$5,AW506)))</xm:f>
            <xm:f>'Listados Datos'!$T$5</xm:f>
            <x14:dxf>
              <font>
                <b/>
                <i val="0"/>
                <color auto="1"/>
              </font>
              <fill>
                <patternFill>
                  <bgColor rgb="FFFFFF00"/>
                </patternFill>
              </fill>
            </x14:dxf>
          </x14:cfRule>
          <x14:cfRule type="containsText" priority="3223" operator="containsText" id="{D47B5FE0-7122-47E5-8DD1-48A25102F5EF}">
            <xm:f>NOT(ISERROR(SEARCH('Listados Datos'!$T$6,AW506)))</xm:f>
            <xm:f>'Listados Datos'!$T$6</xm:f>
            <x14:dxf>
              <font>
                <b/>
                <i val="0"/>
              </font>
              <fill>
                <patternFill>
                  <bgColor rgb="FF92D050"/>
                </patternFill>
              </fill>
            </x14:dxf>
          </x14:cfRule>
          <xm:sqref>AW506</xm:sqref>
        </x14:conditionalFormatting>
        <x14:conditionalFormatting xmlns:xm="http://schemas.microsoft.com/office/excel/2006/main">
          <x14:cfRule type="containsText" priority="3210" operator="containsText" id="{64CEEA73-8E51-4D29-B9F5-19A7BC91726B}">
            <xm:f>NOT(ISERROR(SEARCH('Listados Datos'!$P$3,AU506)))</xm:f>
            <xm:f>'Listados Datos'!$P$3</xm:f>
            <x14:dxf>
              <fill>
                <patternFill>
                  <bgColor rgb="FF99CC00"/>
                </patternFill>
              </fill>
            </x14:dxf>
          </x14:cfRule>
          <x14:cfRule type="containsText" priority="3211" operator="containsText" id="{EC2110DB-6091-40DC-B1F8-E22C9602FCC7}">
            <xm:f>NOT(ISERROR(SEARCH('Listados Datos'!$P$4,AU506)))</xm:f>
            <xm:f>'Listados Datos'!$P$4</xm:f>
            <x14:dxf>
              <fill>
                <patternFill>
                  <bgColor rgb="FF33CC33"/>
                </patternFill>
              </fill>
            </x14:dxf>
          </x14:cfRule>
          <x14:cfRule type="containsText" priority="3212" operator="containsText" id="{6055D30A-635D-4C7D-9BFF-2844A99952C3}">
            <xm:f>NOT(ISERROR(SEARCH('Listados Datos'!$P$5,AU506)))</xm:f>
            <xm:f>'Listados Datos'!$P$5</xm:f>
            <x14:dxf>
              <fill>
                <patternFill>
                  <bgColor rgb="FFFFFF00"/>
                </patternFill>
              </fill>
            </x14:dxf>
          </x14:cfRule>
          <x14:cfRule type="containsText" priority="3213" operator="containsText" id="{029FC1D0-AAD2-421F-9747-8B8BF8C1F1E3}">
            <xm:f>NOT(ISERROR(SEARCH('Listados Datos'!$P$6,AU506)))</xm:f>
            <xm:f>'Listados Datos'!$P$6</xm:f>
            <x14:dxf>
              <fill>
                <patternFill>
                  <bgColor rgb="FFFFC000"/>
                </patternFill>
              </fill>
            </x14:dxf>
          </x14:cfRule>
          <x14:cfRule type="containsText" priority="3214" operator="containsText" id="{301E0E03-EB82-4E06-BBBA-4CE1C7384EA1}">
            <xm:f>NOT(ISERROR(SEARCH('Listados Datos'!$P$7,AU506)))</xm:f>
            <xm:f>'Listados Datos'!$P$7</xm:f>
            <x14:dxf>
              <fill>
                <patternFill>
                  <bgColor rgb="FFFF0000"/>
                </patternFill>
              </fill>
            </x14:dxf>
          </x14:cfRule>
          <xm:sqref>AU506</xm:sqref>
        </x14:conditionalFormatting>
        <x14:conditionalFormatting xmlns:xm="http://schemas.microsoft.com/office/excel/2006/main">
          <x14:cfRule type="containsText" priority="3206" operator="containsText" id="{E579D65A-70D5-4CE2-9201-C7A0CB93C2B7}">
            <xm:f>NOT(ISERROR(SEARCH('Listados Datos'!$T$3,AE512)))</xm:f>
            <xm:f>'Listados Datos'!$T$3</xm:f>
            <x14:dxf>
              <fill>
                <patternFill patternType="solid">
                  <bgColor rgb="FFC00000"/>
                </patternFill>
              </fill>
            </x14:dxf>
          </x14:cfRule>
          <x14:cfRule type="containsText" priority="3207" operator="containsText" id="{8FA16EA3-17FB-4B16-B5C8-CDBD8126DDE0}">
            <xm:f>NOT(ISERROR(SEARCH('Listados Datos'!$T$4,AE512)))</xm:f>
            <xm:f>'Listados Datos'!$T$4</xm:f>
            <x14:dxf>
              <font>
                <b/>
                <i val="0"/>
                <color theme="0"/>
              </font>
              <fill>
                <patternFill>
                  <bgColor rgb="FFE26B0A"/>
                </patternFill>
              </fill>
            </x14:dxf>
          </x14:cfRule>
          <x14:cfRule type="containsText" priority="3208" operator="containsText" id="{96968913-37CE-404B-A6E9-F978079565D6}">
            <xm:f>NOT(ISERROR(SEARCH('Listados Datos'!$T$5,AE512)))</xm:f>
            <xm:f>'Listados Datos'!$T$5</xm:f>
            <x14:dxf>
              <font>
                <b/>
                <i val="0"/>
                <color auto="1"/>
              </font>
              <fill>
                <patternFill>
                  <bgColor rgb="FFFFFF00"/>
                </patternFill>
              </fill>
            </x14:dxf>
          </x14:cfRule>
          <x14:cfRule type="containsText" priority="3209" operator="containsText" id="{C7403CA4-938F-4D37-8D16-FAAF72C9A21A}">
            <xm:f>NOT(ISERROR(SEARCH('Listados Datos'!$T$6,AE512)))</xm:f>
            <xm:f>'Listados Datos'!$T$6</xm:f>
            <x14:dxf>
              <font>
                <b/>
                <i val="0"/>
              </font>
              <fill>
                <patternFill>
                  <bgColor rgb="FF92D050"/>
                </patternFill>
              </fill>
            </x14:dxf>
          </x14:cfRule>
          <xm:sqref>AE512:AF512</xm:sqref>
        </x14:conditionalFormatting>
        <x14:conditionalFormatting xmlns:xm="http://schemas.microsoft.com/office/excel/2006/main">
          <x14:cfRule type="containsText" priority="3202" operator="containsText" id="{238BA7B2-3AD4-46E5-89FF-8127ABCAF4B9}">
            <xm:f>NOT(ISERROR(SEARCH('Listados Datos'!$T$3,AA512)))</xm:f>
            <xm:f>'Listados Datos'!$T$3</xm:f>
            <x14:dxf>
              <fill>
                <patternFill patternType="solid">
                  <bgColor rgb="FFC00000"/>
                </patternFill>
              </fill>
            </x14:dxf>
          </x14:cfRule>
          <x14:cfRule type="containsText" priority="3203" operator="containsText" id="{6966F9B7-1702-4CDC-AF4A-4D0891916F96}">
            <xm:f>NOT(ISERROR(SEARCH('Listados Datos'!$T$4,AA512)))</xm:f>
            <xm:f>'Listados Datos'!$T$4</xm:f>
            <x14:dxf>
              <font>
                <b/>
                <i val="0"/>
                <color theme="0"/>
              </font>
              <fill>
                <patternFill>
                  <bgColor rgb="FFE26B0A"/>
                </patternFill>
              </fill>
            </x14:dxf>
          </x14:cfRule>
          <x14:cfRule type="containsText" priority="3204" operator="containsText" id="{721E5C97-23B4-467D-8370-CA48D2B8789D}">
            <xm:f>NOT(ISERROR(SEARCH('Listados Datos'!$T$5,AA512)))</xm:f>
            <xm:f>'Listados Datos'!$T$5</xm:f>
            <x14:dxf>
              <font>
                <b/>
                <i val="0"/>
                <color auto="1"/>
              </font>
              <fill>
                <patternFill>
                  <bgColor rgb="FFFFFF00"/>
                </patternFill>
              </fill>
            </x14:dxf>
          </x14:cfRule>
          <x14:cfRule type="containsText" priority="3205" operator="containsText" id="{9A6F8C52-4E61-4188-8B4C-9455F97CE0AC}">
            <xm:f>NOT(ISERROR(SEARCH('Listados Datos'!$T$6,AA512)))</xm:f>
            <xm:f>'Listados Datos'!$T$6</xm:f>
            <x14:dxf>
              <font>
                <b/>
                <i val="0"/>
              </font>
              <fill>
                <patternFill>
                  <bgColor rgb="FF92D050"/>
                </patternFill>
              </fill>
            </x14:dxf>
          </x14:cfRule>
          <xm:sqref>AA512</xm:sqref>
        </x14:conditionalFormatting>
        <x14:conditionalFormatting xmlns:xm="http://schemas.microsoft.com/office/excel/2006/main">
          <x14:cfRule type="containsText" priority="3192" operator="containsText" id="{AA04D8C1-B969-4FBC-92C0-A838E73C0B0D}">
            <xm:f>NOT(ISERROR(SEARCH('Listados Datos'!$P$3,Y512)))</xm:f>
            <xm:f>'Listados Datos'!$P$3</xm:f>
            <x14:dxf>
              <fill>
                <patternFill>
                  <bgColor rgb="FF99CC00"/>
                </patternFill>
              </fill>
            </x14:dxf>
          </x14:cfRule>
          <x14:cfRule type="containsText" priority="3193" operator="containsText" id="{37949452-6E39-4739-AB18-CC19B0538E75}">
            <xm:f>NOT(ISERROR(SEARCH('Listados Datos'!$P$4,Y512)))</xm:f>
            <xm:f>'Listados Datos'!$P$4</xm:f>
            <x14:dxf>
              <fill>
                <patternFill>
                  <bgColor rgb="FF33CC33"/>
                </patternFill>
              </fill>
            </x14:dxf>
          </x14:cfRule>
          <x14:cfRule type="containsText" priority="3194" operator="containsText" id="{B8536A17-0147-47AD-AE1A-53E62A425013}">
            <xm:f>NOT(ISERROR(SEARCH('Listados Datos'!$P$5,Y512)))</xm:f>
            <xm:f>'Listados Datos'!$P$5</xm:f>
            <x14:dxf>
              <fill>
                <patternFill>
                  <bgColor rgb="FFFFFF00"/>
                </patternFill>
              </fill>
            </x14:dxf>
          </x14:cfRule>
          <x14:cfRule type="containsText" priority="3195" operator="containsText" id="{299C6415-4B47-4959-9286-7DD0B540D515}">
            <xm:f>NOT(ISERROR(SEARCH('Listados Datos'!$P$6,Y512)))</xm:f>
            <xm:f>'Listados Datos'!$P$6</xm:f>
            <x14:dxf>
              <fill>
                <patternFill>
                  <bgColor rgb="FFFFC000"/>
                </patternFill>
              </fill>
            </x14:dxf>
          </x14:cfRule>
          <x14:cfRule type="containsText" priority="3196" operator="containsText" id="{A80EC217-4EA9-4107-8B3E-BBF63B93F7DA}">
            <xm:f>NOT(ISERROR(SEARCH('Listados Datos'!$P$7,Y512)))</xm:f>
            <xm:f>'Listados Datos'!$P$7</xm:f>
            <x14:dxf>
              <fill>
                <patternFill>
                  <bgColor rgb="FFFF0000"/>
                </patternFill>
              </fill>
            </x14:dxf>
          </x14:cfRule>
          <xm:sqref>Y512</xm:sqref>
        </x14:conditionalFormatting>
        <x14:conditionalFormatting xmlns:xm="http://schemas.microsoft.com/office/excel/2006/main">
          <x14:cfRule type="containsText" priority="3178" operator="containsText" id="{87CB33BA-15A3-4293-AB60-A7B60C2CCE58}">
            <xm:f>NOT(ISERROR(SEARCH('Listados Datos'!$T$3,AW512)))</xm:f>
            <xm:f>'Listados Datos'!$T$3</xm:f>
            <x14:dxf>
              <fill>
                <patternFill patternType="solid">
                  <bgColor rgb="FFC00000"/>
                </patternFill>
              </fill>
            </x14:dxf>
          </x14:cfRule>
          <x14:cfRule type="containsText" priority="3179" operator="containsText" id="{B08C4CC4-37E4-4082-940E-C706ABF90EBC}">
            <xm:f>NOT(ISERROR(SEARCH('Listados Datos'!$T$4,AW512)))</xm:f>
            <xm:f>'Listados Datos'!$T$4</xm:f>
            <x14:dxf>
              <font>
                <b/>
                <i val="0"/>
                <color theme="0"/>
              </font>
              <fill>
                <patternFill>
                  <bgColor rgb="FFE26B0A"/>
                </patternFill>
              </fill>
            </x14:dxf>
          </x14:cfRule>
          <x14:cfRule type="containsText" priority="3180" operator="containsText" id="{57CEF86A-E393-4644-8DB9-FE16A4191EA5}">
            <xm:f>NOT(ISERROR(SEARCH('Listados Datos'!$T$5,AW512)))</xm:f>
            <xm:f>'Listados Datos'!$T$5</xm:f>
            <x14:dxf>
              <font>
                <b/>
                <i val="0"/>
                <color auto="1"/>
              </font>
              <fill>
                <patternFill>
                  <bgColor rgb="FFFFFF00"/>
                </patternFill>
              </fill>
            </x14:dxf>
          </x14:cfRule>
          <x14:cfRule type="containsText" priority="3181" operator="containsText" id="{12D5E60F-AE2B-421D-B216-7B86DE43BA19}">
            <xm:f>NOT(ISERROR(SEARCH('Listados Datos'!$T$6,AW512)))</xm:f>
            <xm:f>'Listados Datos'!$T$6</xm:f>
            <x14:dxf>
              <font>
                <b/>
                <i val="0"/>
              </font>
              <fill>
                <patternFill>
                  <bgColor rgb="FF92D050"/>
                </patternFill>
              </fill>
            </x14:dxf>
          </x14:cfRule>
          <xm:sqref>AW512</xm:sqref>
        </x14:conditionalFormatting>
        <x14:conditionalFormatting xmlns:xm="http://schemas.microsoft.com/office/excel/2006/main">
          <x14:cfRule type="containsText" priority="3168" operator="containsText" id="{8F60DFA6-A58E-4E35-8B9E-6ADE436D3732}">
            <xm:f>NOT(ISERROR(SEARCH('Listados Datos'!$P$3,AU512)))</xm:f>
            <xm:f>'Listados Datos'!$P$3</xm:f>
            <x14:dxf>
              <fill>
                <patternFill>
                  <bgColor rgb="FF99CC00"/>
                </patternFill>
              </fill>
            </x14:dxf>
          </x14:cfRule>
          <x14:cfRule type="containsText" priority="3169" operator="containsText" id="{0FA00015-6676-4E3F-8B12-027BAA21510C}">
            <xm:f>NOT(ISERROR(SEARCH('Listados Datos'!$P$4,AU512)))</xm:f>
            <xm:f>'Listados Datos'!$P$4</xm:f>
            <x14:dxf>
              <fill>
                <patternFill>
                  <bgColor rgb="FF33CC33"/>
                </patternFill>
              </fill>
            </x14:dxf>
          </x14:cfRule>
          <x14:cfRule type="containsText" priority="3170" operator="containsText" id="{5DA60554-F7B0-4DA8-9363-C30BAE121409}">
            <xm:f>NOT(ISERROR(SEARCH('Listados Datos'!$P$5,AU512)))</xm:f>
            <xm:f>'Listados Datos'!$P$5</xm:f>
            <x14:dxf>
              <fill>
                <patternFill>
                  <bgColor rgb="FFFFFF00"/>
                </patternFill>
              </fill>
            </x14:dxf>
          </x14:cfRule>
          <x14:cfRule type="containsText" priority="3171" operator="containsText" id="{7494F8FA-98EC-4297-A814-5A5A306F0D6E}">
            <xm:f>NOT(ISERROR(SEARCH('Listados Datos'!$P$6,AU512)))</xm:f>
            <xm:f>'Listados Datos'!$P$6</xm:f>
            <x14:dxf>
              <fill>
                <patternFill>
                  <bgColor rgb="FFFFC000"/>
                </patternFill>
              </fill>
            </x14:dxf>
          </x14:cfRule>
          <x14:cfRule type="containsText" priority="3172" operator="containsText" id="{0DD0D9A8-178E-4FCC-A866-4030598635F0}">
            <xm:f>NOT(ISERROR(SEARCH('Listados Datos'!$P$7,AU512)))</xm:f>
            <xm:f>'Listados Datos'!$P$7</xm:f>
            <x14:dxf>
              <fill>
                <patternFill>
                  <bgColor rgb="FFFF0000"/>
                </patternFill>
              </fill>
            </x14:dxf>
          </x14:cfRule>
          <xm:sqref>AU512</xm:sqref>
        </x14:conditionalFormatting>
        <x14:conditionalFormatting xmlns:xm="http://schemas.microsoft.com/office/excel/2006/main">
          <x14:cfRule type="containsText" priority="3164" operator="containsText" id="{41509B1A-D0D1-42CC-9906-AF04CBB33AA1}">
            <xm:f>NOT(ISERROR(SEARCH('Listados Datos'!$T$3,AE518)))</xm:f>
            <xm:f>'Listados Datos'!$T$3</xm:f>
            <x14:dxf>
              <fill>
                <patternFill patternType="solid">
                  <bgColor rgb="FFC00000"/>
                </patternFill>
              </fill>
            </x14:dxf>
          </x14:cfRule>
          <x14:cfRule type="containsText" priority="3165" operator="containsText" id="{04D0D961-3015-435C-9765-BC9B703FAE92}">
            <xm:f>NOT(ISERROR(SEARCH('Listados Datos'!$T$4,AE518)))</xm:f>
            <xm:f>'Listados Datos'!$T$4</xm:f>
            <x14:dxf>
              <font>
                <b/>
                <i val="0"/>
                <color theme="0"/>
              </font>
              <fill>
                <patternFill>
                  <bgColor rgb="FFE26B0A"/>
                </patternFill>
              </fill>
            </x14:dxf>
          </x14:cfRule>
          <x14:cfRule type="containsText" priority="3166" operator="containsText" id="{F29A67A2-7978-4988-B0CB-ECF4B341986A}">
            <xm:f>NOT(ISERROR(SEARCH('Listados Datos'!$T$5,AE518)))</xm:f>
            <xm:f>'Listados Datos'!$T$5</xm:f>
            <x14:dxf>
              <font>
                <b/>
                <i val="0"/>
                <color auto="1"/>
              </font>
              <fill>
                <patternFill>
                  <bgColor rgb="FFFFFF00"/>
                </patternFill>
              </fill>
            </x14:dxf>
          </x14:cfRule>
          <x14:cfRule type="containsText" priority="3167" operator="containsText" id="{F6F2A5D9-49D9-43CD-A09B-C8898B1D1F3C}">
            <xm:f>NOT(ISERROR(SEARCH('Listados Datos'!$T$6,AE518)))</xm:f>
            <xm:f>'Listados Datos'!$T$6</xm:f>
            <x14:dxf>
              <font>
                <b/>
                <i val="0"/>
              </font>
              <fill>
                <patternFill>
                  <bgColor rgb="FF92D050"/>
                </patternFill>
              </fill>
            </x14:dxf>
          </x14:cfRule>
          <xm:sqref>AE518:AF518</xm:sqref>
        </x14:conditionalFormatting>
        <x14:conditionalFormatting xmlns:xm="http://schemas.microsoft.com/office/excel/2006/main">
          <x14:cfRule type="containsText" priority="3160" operator="containsText" id="{7336E3AE-0806-4B35-A9C7-5F5D6C0D23AC}">
            <xm:f>NOT(ISERROR(SEARCH('Listados Datos'!$T$3,AA518)))</xm:f>
            <xm:f>'Listados Datos'!$T$3</xm:f>
            <x14:dxf>
              <fill>
                <patternFill patternType="solid">
                  <bgColor rgb="FFC00000"/>
                </patternFill>
              </fill>
            </x14:dxf>
          </x14:cfRule>
          <x14:cfRule type="containsText" priority="3161" operator="containsText" id="{82C64CE2-3E3C-4C7E-878D-AFA88129DF40}">
            <xm:f>NOT(ISERROR(SEARCH('Listados Datos'!$T$4,AA518)))</xm:f>
            <xm:f>'Listados Datos'!$T$4</xm:f>
            <x14:dxf>
              <font>
                <b/>
                <i val="0"/>
                <color theme="0"/>
              </font>
              <fill>
                <patternFill>
                  <bgColor rgb="FFE26B0A"/>
                </patternFill>
              </fill>
            </x14:dxf>
          </x14:cfRule>
          <x14:cfRule type="containsText" priority="3162" operator="containsText" id="{89AA7C84-167E-4024-9E85-8142C115B921}">
            <xm:f>NOT(ISERROR(SEARCH('Listados Datos'!$T$5,AA518)))</xm:f>
            <xm:f>'Listados Datos'!$T$5</xm:f>
            <x14:dxf>
              <font>
                <b/>
                <i val="0"/>
                <color auto="1"/>
              </font>
              <fill>
                <patternFill>
                  <bgColor rgb="FFFFFF00"/>
                </patternFill>
              </fill>
            </x14:dxf>
          </x14:cfRule>
          <x14:cfRule type="containsText" priority="3163" operator="containsText" id="{CC47F300-F600-4117-98A8-B11AABD36C5B}">
            <xm:f>NOT(ISERROR(SEARCH('Listados Datos'!$T$6,AA518)))</xm:f>
            <xm:f>'Listados Datos'!$T$6</xm:f>
            <x14:dxf>
              <font>
                <b/>
                <i val="0"/>
              </font>
              <fill>
                <patternFill>
                  <bgColor rgb="FF92D050"/>
                </patternFill>
              </fill>
            </x14:dxf>
          </x14:cfRule>
          <xm:sqref>AA518</xm:sqref>
        </x14:conditionalFormatting>
        <x14:conditionalFormatting xmlns:xm="http://schemas.microsoft.com/office/excel/2006/main">
          <x14:cfRule type="containsText" priority="3150" operator="containsText" id="{D932D0F2-5C98-4A25-BAEC-AC10D6A8859E}">
            <xm:f>NOT(ISERROR(SEARCH('Listados Datos'!$P$3,Y518)))</xm:f>
            <xm:f>'Listados Datos'!$P$3</xm:f>
            <x14:dxf>
              <fill>
                <patternFill>
                  <bgColor rgb="FF99CC00"/>
                </patternFill>
              </fill>
            </x14:dxf>
          </x14:cfRule>
          <x14:cfRule type="containsText" priority="3151" operator="containsText" id="{06C944B7-C5CE-4E08-A59C-8B0AE5D4908B}">
            <xm:f>NOT(ISERROR(SEARCH('Listados Datos'!$P$4,Y518)))</xm:f>
            <xm:f>'Listados Datos'!$P$4</xm:f>
            <x14:dxf>
              <fill>
                <patternFill>
                  <bgColor rgb="FF33CC33"/>
                </patternFill>
              </fill>
            </x14:dxf>
          </x14:cfRule>
          <x14:cfRule type="containsText" priority="3152" operator="containsText" id="{96E21CC2-9BCA-4F78-9744-5A1E597A66CB}">
            <xm:f>NOT(ISERROR(SEARCH('Listados Datos'!$P$5,Y518)))</xm:f>
            <xm:f>'Listados Datos'!$P$5</xm:f>
            <x14:dxf>
              <fill>
                <patternFill>
                  <bgColor rgb="FFFFFF00"/>
                </patternFill>
              </fill>
            </x14:dxf>
          </x14:cfRule>
          <x14:cfRule type="containsText" priority="3153" operator="containsText" id="{C4638C69-91AD-4471-A2E1-AC4095D7593F}">
            <xm:f>NOT(ISERROR(SEARCH('Listados Datos'!$P$6,Y518)))</xm:f>
            <xm:f>'Listados Datos'!$P$6</xm:f>
            <x14:dxf>
              <fill>
                <patternFill>
                  <bgColor rgb="FFFFC000"/>
                </patternFill>
              </fill>
            </x14:dxf>
          </x14:cfRule>
          <x14:cfRule type="containsText" priority="3154" operator="containsText" id="{B6B245BE-5DE7-43C3-B15D-AEC14898F812}">
            <xm:f>NOT(ISERROR(SEARCH('Listados Datos'!$P$7,Y518)))</xm:f>
            <xm:f>'Listados Datos'!$P$7</xm:f>
            <x14:dxf>
              <fill>
                <patternFill>
                  <bgColor rgb="FFFF0000"/>
                </patternFill>
              </fill>
            </x14:dxf>
          </x14:cfRule>
          <xm:sqref>Y518</xm:sqref>
        </x14:conditionalFormatting>
        <x14:conditionalFormatting xmlns:xm="http://schemas.microsoft.com/office/excel/2006/main">
          <x14:cfRule type="containsText" priority="3136" operator="containsText" id="{D217CA80-44A2-4568-BFD3-E51A1DE27A62}">
            <xm:f>NOT(ISERROR(SEARCH('Listados Datos'!$T$3,AW518)))</xm:f>
            <xm:f>'Listados Datos'!$T$3</xm:f>
            <x14:dxf>
              <fill>
                <patternFill patternType="solid">
                  <bgColor rgb="FFC00000"/>
                </patternFill>
              </fill>
            </x14:dxf>
          </x14:cfRule>
          <x14:cfRule type="containsText" priority="3137" operator="containsText" id="{CEB4EA4F-A9C2-4D06-A05D-377B1051EEFB}">
            <xm:f>NOT(ISERROR(SEARCH('Listados Datos'!$T$4,AW518)))</xm:f>
            <xm:f>'Listados Datos'!$T$4</xm:f>
            <x14:dxf>
              <font>
                <b/>
                <i val="0"/>
                <color theme="0"/>
              </font>
              <fill>
                <patternFill>
                  <bgColor rgb="FFE26B0A"/>
                </patternFill>
              </fill>
            </x14:dxf>
          </x14:cfRule>
          <x14:cfRule type="containsText" priority="3138" operator="containsText" id="{FDA84A22-BE0D-447D-8F51-A5D5BC1B43FC}">
            <xm:f>NOT(ISERROR(SEARCH('Listados Datos'!$T$5,AW518)))</xm:f>
            <xm:f>'Listados Datos'!$T$5</xm:f>
            <x14:dxf>
              <font>
                <b/>
                <i val="0"/>
                <color auto="1"/>
              </font>
              <fill>
                <patternFill>
                  <bgColor rgb="FFFFFF00"/>
                </patternFill>
              </fill>
            </x14:dxf>
          </x14:cfRule>
          <x14:cfRule type="containsText" priority="3139" operator="containsText" id="{AA19CD15-C64A-478F-8EB8-0BEAF19A2A6D}">
            <xm:f>NOT(ISERROR(SEARCH('Listados Datos'!$T$6,AW518)))</xm:f>
            <xm:f>'Listados Datos'!$T$6</xm:f>
            <x14:dxf>
              <font>
                <b/>
                <i val="0"/>
              </font>
              <fill>
                <patternFill>
                  <bgColor rgb="FF92D050"/>
                </patternFill>
              </fill>
            </x14:dxf>
          </x14:cfRule>
          <xm:sqref>AW518</xm:sqref>
        </x14:conditionalFormatting>
        <x14:conditionalFormatting xmlns:xm="http://schemas.microsoft.com/office/excel/2006/main">
          <x14:cfRule type="containsText" priority="3126" operator="containsText" id="{E042B942-A33E-41E5-AAA3-7FCB21BE6B4B}">
            <xm:f>NOT(ISERROR(SEARCH('Listados Datos'!$P$3,AU518)))</xm:f>
            <xm:f>'Listados Datos'!$P$3</xm:f>
            <x14:dxf>
              <fill>
                <patternFill>
                  <bgColor rgb="FF99CC00"/>
                </patternFill>
              </fill>
            </x14:dxf>
          </x14:cfRule>
          <x14:cfRule type="containsText" priority="3127" operator="containsText" id="{CF94C148-5583-40B4-871F-1EE828149C66}">
            <xm:f>NOT(ISERROR(SEARCH('Listados Datos'!$P$4,AU518)))</xm:f>
            <xm:f>'Listados Datos'!$P$4</xm:f>
            <x14:dxf>
              <fill>
                <patternFill>
                  <bgColor rgb="FF33CC33"/>
                </patternFill>
              </fill>
            </x14:dxf>
          </x14:cfRule>
          <x14:cfRule type="containsText" priority="3128" operator="containsText" id="{AB1388F1-864F-439A-B73E-06BD3FC87A2F}">
            <xm:f>NOT(ISERROR(SEARCH('Listados Datos'!$P$5,AU518)))</xm:f>
            <xm:f>'Listados Datos'!$P$5</xm:f>
            <x14:dxf>
              <fill>
                <patternFill>
                  <bgColor rgb="FFFFFF00"/>
                </patternFill>
              </fill>
            </x14:dxf>
          </x14:cfRule>
          <x14:cfRule type="containsText" priority="3129" operator="containsText" id="{6AD16726-9F1F-40FC-9EEE-B113C532D75D}">
            <xm:f>NOT(ISERROR(SEARCH('Listados Datos'!$P$6,AU518)))</xm:f>
            <xm:f>'Listados Datos'!$P$6</xm:f>
            <x14:dxf>
              <fill>
                <patternFill>
                  <bgColor rgb="FFFFC000"/>
                </patternFill>
              </fill>
            </x14:dxf>
          </x14:cfRule>
          <x14:cfRule type="containsText" priority="3130" operator="containsText" id="{C7A56CBF-F272-4D23-89BF-784D77F1FBA8}">
            <xm:f>NOT(ISERROR(SEARCH('Listados Datos'!$P$7,AU518)))</xm:f>
            <xm:f>'Listados Datos'!$P$7</xm:f>
            <x14:dxf>
              <fill>
                <patternFill>
                  <bgColor rgb="FFFF0000"/>
                </patternFill>
              </fill>
            </x14:dxf>
          </x14:cfRule>
          <xm:sqref>AU518</xm:sqref>
        </x14:conditionalFormatting>
        <x14:conditionalFormatting xmlns:xm="http://schemas.microsoft.com/office/excel/2006/main">
          <x14:cfRule type="containsText" priority="3084" operator="containsText" id="{2400B35A-E358-44FE-B3AB-6ECB7584BAE2}">
            <xm:f>NOT(ISERROR(SEARCH('Listados Datos'!$P$3,AU524)))</xm:f>
            <xm:f>'Listados Datos'!$P$3</xm:f>
            <x14:dxf>
              <fill>
                <patternFill>
                  <bgColor rgb="FF99CC00"/>
                </patternFill>
              </fill>
            </x14:dxf>
          </x14:cfRule>
          <x14:cfRule type="containsText" priority="3085" operator="containsText" id="{A6744255-5C42-4239-B5D0-EC063549A4CA}">
            <xm:f>NOT(ISERROR(SEARCH('Listados Datos'!$P$4,AU524)))</xm:f>
            <xm:f>'Listados Datos'!$P$4</xm:f>
            <x14:dxf>
              <fill>
                <patternFill>
                  <bgColor rgb="FF33CC33"/>
                </patternFill>
              </fill>
            </x14:dxf>
          </x14:cfRule>
          <x14:cfRule type="containsText" priority="3086" operator="containsText" id="{2F8F0069-C0C9-449C-8015-E3E0E5DE2A6F}">
            <xm:f>NOT(ISERROR(SEARCH('Listados Datos'!$P$5,AU524)))</xm:f>
            <xm:f>'Listados Datos'!$P$5</xm:f>
            <x14:dxf>
              <fill>
                <patternFill>
                  <bgColor rgb="FFFFFF00"/>
                </patternFill>
              </fill>
            </x14:dxf>
          </x14:cfRule>
          <x14:cfRule type="containsText" priority="3087" operator="containsText" id="{EB36BF6E-3854-473D-8BB4-480B199C85FE}">
            <xm:f>NOT(ISERROR(SEARCH('Listados Datos'!$P$6,AU524)))</xm:f>
            <xm:f>'Listados Datos'!$P$6</xm:f>
            <x14:dxf>
              <fill>
                <patternFill>
                  <bgColor rgb="FFFFC000"/>
                </patternFill>
              </fill>
            </x14:dxf>
          </x14:cfRule>
          <x14:cfRule type="containsText" priority="3088" operator="containsText" id="{B8A7DC83-B0D2-464F-A471-E45AA5AB6562}">
            <xm:f>NOT(ISERROR(SEARCH('Listados Datos'!$P$7,AU524)))</xm:f>
            <xm:f>'Listados Datos'!$P$7</xm:f>
            <x14:dxf>
              <fill>
                <patternFill>
                  <bgColor rgb="FFFF0000"/>
                </patternFill>
              </fill>
            </x14:dxf>
          </x14:cfRule>
          <xm:sqref>AU524</xm:sqref>
        </x14:conditionalFormatting>
        <x14:conditionalFormatting xmlns:xm="http://schemas.microsoft.com/office/excel/2006/main">
          <x14:cfRule type="containsText" priority="3122" operator="containsText" id="{7B8C50DE-C0D5-4F2F-BF46-A76A78DAEE7F}">
            <xm:f>NOT(ISERROR(SEARCH('Listados Datos'!$T$3,AE524)))</xm:f>
            <xm:f>'Listados Datos'!$T$3</xm:f>
            <x14:dxf>
              <fill>
                <patternFill patternType="solid">
                  <bgColor rgb="FFC00000"/>
                </patternFill>
              </fill>
            </x14:dxf>
          </x14:cfRule>
          <x14:cfRule type="containsText" priority="3123" operator="containsText" id="{2F309F8C-9075-4C8B-A32F-37448603D8C2}">
            <xm:f>NOT(ISERROR(SEARCH('Listados Datos'!$T$4,AE524)))</xm:f>
            <xm:f>'Listados Datos'!$T$4</xm:f>
            <x14:dxf>
              <font>
                <b/>
                <i val="0"/>
                <color theme="0"/>
              </font>
              <fill>
                <patternFill>
                  <bgColor rgb="FFE26B0A"/>
                </patternFill>
              </fill>
            </x14:dxf>
          </x14:cfRule>
          <x14:cfRule type="containsText" priority="3124" operator="containsText" id="{E260F334-6966-4501-AE24-43D20C979DAB}">
            <xm:f>NOT(ISERROR(SEARCH('Listados Datos'!$T$5,AE524)))</xm:f>
            <xm:f>'Listados Datos'!$T$5</xm:f>
            <x14:dxf>
              <font>
                <b/>
                <i val="0"/>
                <color auto="1"/>
              </font>
              <fill>
                <patternFill>
                  <bgColor rgb="FFFFFF00"/>
                </patternFill>
              </fill>
            </x14:dxf>
          </x14:cfRule>
          <x14:cfRule type="containsText" priority="3125" operator="containsText" id="{6D9A8F23-7D03-4385-AFB8-323C1ECB7114}">
            <xm:f>NOT(ISERROR(SEARCH('Listados Datos'!$T$6,AE524)))</xm:f>
            <xm:f>'Listados Datos'!$T$6</xm:f>
            <x14:dxf>
              <font>
                <b/>
                <i val="0"/>
              </font>
              <fill>
                <patternFill>
                  <bgColor rgb="FF92D050"/>
                </patternFill>
              </fill>
            </x14:dxf>
          </x14:cfRule>
          <xm:sqref>AE524:AF524</xm:sqref>
        </x14:conditionalFormatting>
        <x14:conditionalFormatting xmlns:xm="http://schemas.microsoft.com/office/excel/2006/main">
          <x14:cfRule type="containsText" priority="3118" operator="containsText" id="{0ECF6038-66C9-4826-820B-5F94FD41C928}">
            <xm:f>NOT(ISERROR(SEARCH('Listados Datos'!$T$3,AA524)))</xm:f>
            <xm:f>'Listados Datos'!$T$3</xm:f>
            <x14:dxf>
              <fill>
                <patternFill patternType="solid">
                  <bgColor rgb="FFC00000"/>
                </patternFill>
              </fill>
            </x14:dxf>
          </x14:cfRule>
          <x14:cfRule type="containsText" priority="3119" operator="containsText" id="{4C60ED79-0920-4CE2-943D-BAF76B499AA5}">
            <xm:f>NOT(ISERROR(SEARCH('Listados Datos'!$T$4,AA524)))</xm:f>
            <xm:f>'Listados Datos'!$T$4</xm:f>
            <x14:dxf>
              <font>
                <b/>
                <i val="0"/>
                <color theme="0"/>
              </font>
              <fill>
                <patternFill>
                  <bgColor rgb="FFE26B0A"/>
                </patternFill>
              </fill>
            </x14:dxf>
          </x14:cfRule>
          <x14:cfRule type="containsText" priority="3120" operator="containsText" id="{A37DB0C4-B9FF-4094-B4F5-CAC0983F7C39}">
            <xm:f>NOT(ISERROR(SEARCH('Listados Datos'!$T$5,AA524)))</xm:f>
            <xm:f>'Listados Datos'!$T$5</xm:f>
            <x14:dxf>
              <font>
                <b/>
                <i val="0"/>
                <color auto="1"/>
              </font>
              <fill>
                <patternFill>
                  <bgColor rgb="FFFFFF00"/>
                </patternFill>
              </fill>
            </x14:dxf>
          </x14:cfRule>
          <x14:cfRule type="containsText" priority="3121" operator="containsText" id="{2C6E624F-7CF4-42CF-AAC7-2EE5E2D5D899}">
            <xm:f>NOT(ISERROR(SEARCH('Listados Datos'!$T$6,AA524)))</xm:f>
            <xm:f>'Listados Datos'!$T$6</xm:f>
            <x14:dxf>
              <font>
                <b/>
                <i val="0"/>
              </font>
              <fill>
                <patternFill>
                  <bgColor rgb="FF92D050"/>
                </patternFill>
              </fill>
            </x14:dxf>
          </x14:cfRule>
          <xm:sqref>AA524</xm:sqref>
        </x14:conditionalFormatting>
        <x14:conditionalFormatting xmlns:xm="http://schemas.microsoft.com/office/excel/2006/main">
          <x14:cfRule type="containsText" priority="3108" operator="containsText" id="{CE4019A5-38FC-4238-A657-CEB7E221C21F}">
            <xm:f>NOT(ISERROR(SEARCH('Listados Datos'!$P$3,Y524)))</xm:f>
            <xm:f>'Listados Datos'!$P$3</xm:f>
            <x14:dxf>
              <fill>
                <patternFill>
                  <bgColor rgb="FF99CC00"/>
                </patternFill>
              </fill>
            </x14:dxf>
          </x14:cfRule>
          <x14:cfRule type="containsText" priority="3109" operator="containsText" id="{7495F888-B516-4944-92C4-F656AD5FD1A5}">
            <xm:f>NOT(ISERROR(SEARCH('Listados Datos'!$P$4,Y524)))</xm:f>
            <xm:f>'Listados Datos'!$P$4</xm:f>
            <x14:dxf>
              <fill>
                <patternFill>
                  <bgColor rgb="FF33CC33"/>
                </patternFill>
              </fill>
            </x14:dxf>
          </x14:cfRule>
          <x14:cfRule type="containsText" priority="3110" operator="containsText" id="{85E5BF7A-5A3E-4259-8CC3-A1D703AA8E15}">
            <xm:f>NOT(ISERROR(SEARCH('Listados Datos'!$P$5,Y524)))</xm:f>
            <xm:f>'Listados Datos'!$P$5</xm:f>
            <x14:dxf>
              <fill>
                <patternFill>
                  <bgColor rgb="FFFFFF00"/>
                </patternFill>
              </fill>
            </x14:dxf>
          </x14:cfRule>
          <x14:cfRule type="containsText" priority="3111" operator="containsText" id="{A8F51E3E-2E68-4082-93EC-FE4B2D0DD8D3}">
            <xm:f>NOT(ISERROR(SEARCH('Listados Datos'!$P$6,Y524)))</xm:f>
            <xm:f>'Listados Datos'!$P$6</xm:f>
            <x14:dxf>
              <fill>
                <patternFill>
                  <bgColor rgb="FFFFC000"/>
                </patternFill>
              </fill>
            </x14:dxf>
          </x14:cfRule>
          <x14:cfRule type="containsText" priority="3112" operator="containsText" id="{B1EE4BCE-ACBC-4FAF-8319-09ACA4BC22F5}">
            <xm:f>NOT(ISERROR(SEARCH('Listados Datos'!$P$7,Y524)))</xm:f>
            <xm:f>'Listados Datos'!$P$7</xm:f>
            <x14:dxf>
              <fill>
                <patternFill>
                  <bgColor rgb="FFFF0000"/>
                </patternFill>
              </fill>
            </x14:dxf>
          </x14:cfRule>
          <xm:sqref>Y524</xm:sqref>
        </x14:conditionalFormatting>
        <x14:conditionalFormatting xmlns:xm="http://schemas.microsoft.com/office/excel/2006/main">
          <x14:cfRule type="containsText" priority="3094" operator="containsText" id="{E863ACB3-F5B2-4DE0-82B5-4BA4BE62400C}">
            <xm:f>NOT(ISERROR(SEARCH('Listados Datos'!$T$3,AW524)))</xm:f>
            <xm:f>'Listados Datos'!$T$3</xm:f>
            <x14:dxf>
              <fill>
                <patternFill patternType="solid">
                  <bgColor rgb="FFC00000"/>
                </patternFill>
              </fill>
            </x14:dxf>
          </x14:cfRule>
          <x14:cfRule type="containsText" priority="3095" operator="containsText" id="{2605E2B8-A722-413A-8069-E982304EA57E}">
            <xm:f>NOT(ISERROR(SEARCH('Listados Datos'!$T$4,AW524)))</xm:f>
            <xm:f>'Listados Datos'!$T$4</xm:f>
            <x14:dxf>
              <font>
                <b/>
                <i val="0"/>
                <color theme="0"/>
              </font>
              <fill>
                <patternFill>
                  <bgColor rgb="FFE26B0A"/>
                </patternFill>
              </fill>
            </x14:dxf>
          </x14:cfRule>
          <x14:cfRule type="containsText" priority="3096" operator="containsText" id="{CB7DD43F-6AC8-4535-B3DA-14EEB1AF93FA}">
            <xm:f>NOT(ISERROR(SEARCH('Listados Datos'!$T$5,AW524)))</xm:f>
            <xm:f>'Listados Datos'!$T$5</xm:f>
            <x14:dxf>
              <font>
                <b/>
                <i val="0"/>
                <color auto="1"/>
              </font>
              <fill>
                <patternFill>
                  <bgColor rgb="FFFFFF00"/>
                </patternFill>
              </fill>
            </x14:dxf>
          </x14:cfRule>
          <x14:cfRule type="containsText" priority="3097" operator="containsText" id="{61A7CB2E-9E70-494C-998F-3A44CE017F05}">
            <xm:f>NOT(ISERROR(SEARCH('Listados Datos'!$T$6,AW524)))</xm:f>
            <xm:f>'Listados Datos'!$T$6</xm:f>
            <x14:dxf>
              <font>
                <b/>
                <i val="0"/>
              </font>
              <fill>
                <patternFill>
                  <bgColor rgb="FF92D050"/>
                </patternFill>
              </fill>
            </x14:dxf>
          </x14:cfRule>
          <xm:sqref>AW524</xm:sqref>
        </x14:conditionalFormatting>
        <x14:conditionalFormatting xmlns:xm="http://schemas.microsoft.com/office/excel/2006/main">
          <x14:cfRule type="containsText" priority="3042" operator="containsText" id="{923E8E15-A761-4A96-8B8D-E900EDAE2111}">
            <xm:f>NOT(ISERROR(SEARCH('Listados Datos'!$P$3,AU530)))</xm:f>
            <xm:f>'Listados Datos'!$P$3</xm:f>
            <x14:dxf>
              <fill>
                <patternFill>
                  <bgColor rgb="FF99CC00"/>
                </patternFill>
              </fill>
            </x14:dxf>
          </x14:cfRule>
          <x14:cfRule type="containsText" priority="3043" operator="containsText" id="{3A67C46A-11EC-4AC0-BF91-90562C6E27A8}">
            <xm:f>NOT(ISERROR(SEARCH('Listados Datos'!$P$4,AU530)))</xm:f>
            <xm:f>'Listados Datos'!$P$4</xm:f>
            <x14:dxf>
              <fill>
                <patternFill>
                  <bgColor rgb="FF33CC33"/>
                </patternFill>
              </fill>
            </x14:dxf>
          </x14:cfRule>
          <x14:cfRule type="containsText" priority="3044" operator="containsText" id="{52D3AE95-2475-44D3-ABCF-C096FDE56282}">
            <xm:f>NOT(ISERROR(SEARCH('Listados Datos'!$P$5,AU530)))</xm:f>
            <xm:f>'Listados Datos'!$P$5</xm:f>
            <x14:dxf>
              <fill>
                <patternFill>
                  <bgColor rgb="FFFFFF00"/>
                </patternFill>
              </fill>
            </x14:dxf>
          </x14:cfRule>
          <x14:cfRule type="containsText" priority="3045" operator="containsText" id="{CA055816-5498-48A3-9533-447320FDFCFE}">
            <xm:f>NOT(ISERROR(SEARCH('Listados Datos'!$P$6,AU530)))</xm:f>
            <xm:f>'Listados Datos'!$P$6</xm:f>
            <x14:dxf>
              <fill>
                <patternFill>
                  <bgColor rgb="FFFFC000"/>
                </patternFill>
              </fill>
            </x14:dxf>
          </x14:cfRule>
          <x14:cfRule type="containsText" priority="3046" operator="containsText" id="{DC047438-F406-4F02-9EAF-3676554A5E51}">
            <xm:f>NOT(ISERROR(SEARCH('Listados Datos'!$P$7,AU530)))</xm:f>
            <xm:f>'Listados Datos'!$P$7</xm:f>
            <x14:dxf>
              <fill>
                <patternFill>
                  <bgColor rgb="FFFF0000"/>
                </patternFill>
              </fill>
            </x14:dxf>
          </x14:cfRule>
          <xm:sqref>AU530</xm:sqref>
        </x14:conditionalFormatting>
        <x14:conditionalFormatting xmlns:xm="http://schemas.microsoft.com/office/excel/2006/main">
          <x14:cfRule type="containsText" priority="3080" operator="containsText" id="{620D3B83-6E10-4B51-A498-84E618942A7E}">
            <xm:f>NOT(ISERROR(SEARCH('Listados Datos'!$T$3,AE530)))</xm:f>
            <xm:f>'Listados Datos'!$T$3</xm:f>
            <x14:dxf>
              <fill>
                <patternFill patternType="solid">
                  <bgColor rgb="FFC00000"/>
                </patternFill>
              </fill>
            </x14:dxf>
          </x14:cfRule>
          <x14:cfRule type="containsText" priority="3081" operator="containsText" id="{697A6AE6-C650-46A5-BE93-D594ECB98CCD}">
            <xm:f>NOT(ISERROR(SEARCH('Listados Datos'!$T$4,AE530)))</xm:f>
            <xm:f>'Listados Datos'!$T$4</xm:f>
            <x14:dxf>
              <font>
                <b/>
                <i val="0"/>
                <color theme="0"/>
              </font>
              <fill>
                <patternFill>
                  <bgColor rgb="FFE26B0A"/>
                </patternFill>
              </fill>
            </x14:dxf>
          </x14:cfRule>
          <x14:cfRule type="containsText" priority="3082" operator="containsText" id="{859B8131-6C08-47EE-AC42-BF85F3420A5A}">
            <xm:f>NOT(ISERROR(SEARCH('Listados Datos'!$T$5,AE530)))</xm:f>
            <xm:f>'Listados Datos'!$T$5</xm:f>
            <x14:dxf>
              <font>
                <b/>
                <i val="0"/>
                <color auto="1"/>
              </font>
              <fill>
                <patternFill>
                  <bgColor rgb="FFFFFF00"/>
                </patternFill>
              </fill>
            </x14:dxf>
          </x14:cfRule>
          <x14:cfRule type="containsText" priority="3083" operator="containsText" id="{298FC1D1-10E7-4F8B-A636-A2BC3BD9C0F4}">
            <xm:f>NOT(ISERROR(SEARCH('Listados Datos'!$T$6,AE530)))</xm:f>
            <xm:f>'Listados Datos'!$T$6</xm:f>
            <x14:dxf>
              <font>
                <b/>
                <i val="0"/>
              </font>
              <fill>
                <patternFill>
                  <bgColor rgb="FF92D050"/>
                </patternFill>
              </fill>
            </x14:dxf>
          </x14:cfRule>
          <xm:sqref>AE530:AF530</xm:sqref>
        </x14:conditionalFormatting>
        <x14:conditionalFormatting xmlns:xm="http://schemas.microsoft.com/office/excel/2006/main">
          <x14:cfRule type="containsText" priority="3076" operator="containsText" id="{4671D636-186E-4F0B-AD13-4AE6DC1E28C1}">
            <xm:f>NOT(ISERROR(SEARCH('Listados Datos'!$T$3,AA530)))</xm:f>
            <xm:f>'Listados Datos'!$T$3</xm:f>
            <x14:dxf>
              <fill>
                <patternFill patternType="solid">
                  <bgColor rgb="FFC00000"/>
                </patternFill>
              </fill>
            </x14:dxf>
          </x14:cfRule>
          <x14:cfRule type="containsText" priority="3077" operator="containsText" id="{1C9D3865-EA0B-4343-8238-EA1A46DFC6BB}">
            <xm:f>NOT(ISERROR(SEARCH('Listados Datos'!$T$4,AA530)))</xm:f>
            <xm:f>'Listados Datos'!$T$4</xm:f>
            <x14:dxf>
              <font>
                <b/>
                <i val="0"/>
                <color theme="0"/>
              </font>
              <fill>
                <patternFill>
                  <bgColor rgb="FFE26B0A"/>
                </patternFill>
              </fill>
            </x14:dxf>
          </x14:cfRule>
          <x14:cfRule type="containsText" priority="3078" operator="containsText" id="{F8346A69-0CFE-47C3-B2D1-400DB6042468}">
            <xm:f>NOT(ISERROR(SEARCH('Listados Datos'!$T$5,AA530)))</xm:f>
            <xm:f>'Listados Datos'!$T$5</xm:f>
            <x14:dxf>
              <font>
                <b/>
                <i val="0"/>
                <color auto="1"/>
              </font>
              <fill>
                <patternFill>
                  <bgColor rgb="FFFFFF00"/>
                </patternFill>
              </fill>
            </x14:dxf>
          </x14:cfRule>
          <x14:cfRule type="containsText" priority="3079" operator="containsText" id="{2D66CBE4-6635-4A20-B6B1-DA2B66BD623E}">
            <xm:f>NOT(ISERROR(SEARCH('Listados Datos'!$T$6,AA530)))</xm:f>
            <xm:f>'Listados Datos'!$T$6</xm:f>
            <x14:dxf>
              <font>
                <b/>
                <i val="0"/>
              </font>
              <fill>
                <patternFill>
                  <bgColor rgb="FF92D050"/>
                </patternFill>
              </fill>
            </x14:dxf>
          </x14:cfRule>
          <xm:sqref>AA530</xm:sqref>
        </x14:conditionalFormatting>
        <x14:conditionalFormatting xmlns:xm="http://schemas.microsoft.com/office/excel/2006/main">
          <x14:cfRule type="containsText" priority="3066" operator="containsText" id="{D9BC67C8-5256-48D8-99C3-CE10ED157D03}">
            <xm:f>NOT(ISERROR(SEARCH('Listados Datos'!$P$3,Y530)))</xm:f>
            <xm:f>'Listados Datos'!$P$3</xm:f>
            <x14:dxf>
              <fill>
                <patternFill>
                  <bgColor rgb="FF99CC00"/>
                </patternFill>
              </fill>
            </x14:dxf>
          </x14:cfRule>
          <x14:cfRule type="containsText" priority="3067" operator="containsText" id="{762927D0-E4C0-43E9-85D4-E7ABA680BCF3}">
            <xm:f>NOT(ISERROR(SEARCH('Listados Datos'!$P$4,Y530)))</xm:f>
            <xm:f>'Listados Datos'!$P$4</xm:f>
            <x14:dxf>
              <fill>
                <patternFill>
                  <bgColor rgb="FF33CC33"/>
                </patternFill>
              </fill>
            </x14:dxf>
          </x14:cfRule>
          <x14:cfRule type="containsText" priority="3068" operator="containsText" id="{094C0BD9-2FB0-4E48-9F80-6FA9E8581E05}">
            <xm:f>NOT(ISERROR(SEARCH('Listados Datos'!$P$5,Y530)))</xm:f>
            <xm:f>'Listados Datos'!$P$5</xm:f>
            <x14:dxf>
              <fill>
                <patternFill>
                  <bgColor rgb="FFFFFF00"/>
                </patternFill>
              </fill>
            </x14:dxf>
          </x14:cfRule>
          <x14:cfRule type="containsText" priority="3069" operator="containsText" id="{AE12C092-E13A-4692-A284-2830F3C0F385}">
            <xm:f>NOT(ISERROR(SEARCH('Listados Datos'!$P$6,Y530)))</xm:f>
            <xm:f>'Listados Datos'!$P$6</xm:f>
            <x14:dxf>
              <fill>
                <patternFill>
                  <bgColor rgb="FFFFC000"/>
                </patternFill>
              </fill>
            </x14:dxf>
          </x14:cfRule>
          <x14:cfRule type="containsText" priority="3070" operator="containsText" id="{091B82DE-F55F-4C4F-B36D-8097199A118A}">
            <xm:f>NOT(ISERROR(SEARCH('Listados Datos'!$P$7,Y530)))</xm:f>
            <xm:f>'Listados Datos'!$P$7</xm:f>
            <x14:dxf>
              <fill>
                <patternFill>
                  <bgColor rgb="FFFF0000"/>
                </patternFill>
              </fill>
            </x14:dxf>
          </x14:cfRule>
          <xm:sqref>Y530</xm:sqref>
        </x14:conditionalFormatting>
        <x14:conditionalFormatting xmlns:xm="http://schemas.microsoft.com/office/excel/2006/main">
          <x14:cfRule type="containsText" priority="3052" operator="containsText" id="{BBF462E1-C769-4D6A-94A5-EBCD81596065}">
            <xm:f>NOT(ISERROR(SEARCH('Listados Datos'!$T$3,AW530)))</xm:f>
            <xm:f>'Listados Datos'!$T$3</xm:f>
            <x14:dxf>
              <fill>
                <patternFill patternType="solid">
                  <bgColor rgb="FFC00000"/>
                </patternFill>
              </fill>
            </x14:dxf>
          </x14:cfRule>
          <x14:cfRule type="containsText" priority="3053" operator="containsText" id="{78E97962-BC3B-4FF0-9A8A-DA79EA3DED16}">
            <xm:f>NOT(ISERROR(SEARCH('Listados Datos'!$T$4,AW530)))</xm:f>
            <xm:f>'Listados Datos'!$T$4</xm:f>
            <x14:dxf>
              <font>
                <b/>
                <i val="0"/>
                <color theme="0"/>
              </font>
              <fill>
                <patternFill>
                  <bgColor rgb="FFE26B0A"/>
                </patternFill>
              </fill>
            </x14:dxf>
          </x14:cfRule>
          <x14:cfRule type="containsText" priority="3054" operator="containsText" id="{246D1C35-3E9F-4462-94EE-E942C4D46D06}">
            <xm:f>NOT(ISERROR(SEARCH('Listados Datos'!$T$5,AW530)))</xm:f>
            <xm:f>'Listados Datos'!$T$5</xm:f>
            <x14:dxf>
              <font>
                <b/>
                <i val="0"/>
                <color auto="1"/>
              </font>
              <fill>
                <patternFill>
                  <bgColor rgb="FFFFFF00"/>
                </patternFill>
              </fill>
            </x14:dxf>
          </x14:cfRule>
          <x14:cfRule type="containsText" priority="3055" operator="containsText" id="{E3F5FD3D-6047-48D3-B8F6-4CE7E8B2EE42}">
            <xm:f>NOT(ISERROR(SEARCH('Listados Datos'!$T$6,AW530)))</xm:f>
            <xm:f>'Listados Datos'!$T$6</xm:f>
            <x14:dxf>
              <font>
                <b/>
                <i val="0"/>
              </font>
              <fill>
                <patternFill>
                  <bgColor rgb="FF92D050"/>
                </patternFill>
              </fill>
            </x14:dxf>
          </x14:cfRule>
          <xm:sqref>AW530</xm:sqref>
        </x14:conditionalFormatting>
        <x14:conditionalFormatting xmlns:xm="http://schemas.microsoft.com/office/excel/2006/main">
          <x14:cfRule type="containsText" priority="3038" operator="containsText" id="{06380514-8355-4419-8463-4C42307D23F5}">
            <xm:f>NOT(ISERROR(SEARCH('Listados Datos'!$T$3,AE536)))</xm:f>
            <xm:f>'Listados Datos'!$T$3</xm:f>
            <x14:dxf>
              <fill>
                <patternFill patternType="solid">
                  <bgColor rgb="FFC00000"/>
                </patternFill>
              </fill>
            </x14:dxf>
          </x14:cfRule>
          <x14:cfRule type="containsText" priority="3039" operator="containsText" id="{04509092-E085-430C-AB5E-28AAC7B1224C}">
            <xm:f>NOT(ISERROR(SEARCH('Listados Datos'!$T$4,AE536)))</xm:f>
            <xm:f>'Listados Datos'!$T$4</xm:f>
            <x14:dxf>
              <font>
                <b/>
                <i val="0"/>
                <color theme="0"/>
              </font>
              <fill>
                <patternFill>
                  <bgColor rgb="FFE26B0A"/>
                </patternFill>
              </fill>
            </x14:dxf>
          </x14:cfRule>
          <x14:cfRule type="containsText" priority="3040" operator="containsText" id="{DC2F2C57-86E1-4F48-AB0A-16DE4CDE5B28}">
            <xm:f>NOT(ISERROR(SEARCH('Listados Datos'!$T$5,AE536)))</xm:f>
            <xm:f>'Listados Datos'!$T$5</xm:f>
            <x14:dxf>
              <font>
                <b/>
                <i val="0"/>
                <color auto="1"/>
              </font>
              <fill>
                <patternFill>
                  <bgColor rgb="FFFFFF00"/>
                </patternFill>
              </fill>
            </x14:dxf>
          </x14:cfRule>
          <x14:cfRule type="containsText" priority="3041" operator="containsText" id="{41D11BEA-8FA6-4A1B-8DD2-7E1DF0EC56B3}">
            <xm:f>NOT(ISERROR(SEARCH('Listados Datos'!$T$6,AE536)))</xm:f>
            <xm:f>'Listados Datos'!$T$6</xm:f>
            <x14:dxf>
              <font>
                <b/>
                <i val="0"/>
              </font>
              <fill>
                <patternFill>
                  <bgColor rgb="FF92D050"/>
                </patternFill>
              </fill>
            </x14:dxf>
          </x14:cfRule>
          <xm:sqref>AE536:AF536</xm:sqref>
        </x14:conditionalFormatting>
        <x14:conditionalFormatting xmlns:xm="http://schemas.microsoft.com/office/excel/2006/main">
          <x14:cfRule type="containsText" priority="3034" operator="containsText" id="{7221EF07-ACA4-4650-99E0-1B1E4AF970CF}">
            <xm:f>NOT(ISERROR(SEARCH('Listados Datos'!$T$3,AA536)))</xm:f>
            <xm:f>'Listados Datos'!$T$3</xm:f>
            <x14:dxf>
              <fill>
                <patternFill patternType="solid">
                  <bgColor rgb="FFC00000"/>
                </patternFill>
              </fill>
            </x14:dxf>
          </x14:cfRule>
          <x14:cfRule type="containsText" priority="3035" operator="containsText" id="{66FE6FC6-7322-44D0-9FC9-064C1DAA5276}">
            <xm:f>NOT(ISERROR(SEARCH('Listados Datos'!$T$4,AA536)))</xm:f>
            <xm:f>'Listados Datos'!$T$4</xm:f>
            <x14:dxf>
              <font>
                <b/>
                <i val="0"/>
                <color theme="0"/>
              </font>
              <fill>
                <patternFill>
                  <bgColor rgb="FFE26B0A"/>
                </patternFill>
              </fill>
            </x14:dxf>
          </x14:cfRule>
          <x14:cfRule type="containsText" priority="3036" operator="containsText" id="{BEC3B446-6ECD-4E7F-930C-087177CE3E7A}">
            <xm:f>NOT(ISERROR(SEARCH('Listados Datos'!$T$5,AA536)))</xm:f>
            <xm:f>'Listados Datos'!$T$5</xm:f>
            <x14:dxf>
              <font>
                <b/>
                <i val="0"/>
                <color auto="1"/>
              </font>
              <fill>
                <patternFill>
                  <bgColor rgb="FFFFFF00"/>
                </patternFill>
              </fill>
            </x14:dxf>
          </x14:cfRule>
          <x14:cfRule type="containsText" priority="3037" operator="containsText" id="{CAB043CE-E7A2-451A-B81D-1B762ADE563F}">
            <xm:f>NOT(ISERROR(SEARCH('Listados Datos'!$T$6,AA536)))</xm:f>
            <xm:f>'Listados Datos'!$T$6</xm:f>
            <x14:dxf>
              <font>
                <b/>
                <i val="0"/>
              </font>
              <fill>
                <patternFill>
                  <bgColor rgb="FF92D050"/>
                </patternFill>
              </fill>
            </x14:dxf>
          </x14:cfRule>
          <xm:sqref>AA536</xm:sqref>
        </x14:conditionalFormatting>
        <x14:conditionalFormatting xmlns:xm="http://schemas.microsoft.com/office/excel/2006/main">
          <x14:cfRule type="containsText" priority="3024" operator="containsText" id="{F5768A5F-A4B7-4295-8848-DC7B9F101739}">
            <xm:f>NOT(ISERROR(SEARCH('Listados Datos'!$P$3,Y536)))</xm:f>
            <xm:f>'Listados Datos'!$P$3</xm:f>
            <x14:dxf>
              <fill>
                <patternFill>
                  <bgColor rgb="FF99CC00"/>
                </patternFill>
              </fill>
            </x14:dxf>
          </x14:cfRule>
          <x14:cfRule type="containsText" priority="3025" operator="containsText" id="{CFCFB88E-13BB-436D-A411-66B4E2528F86}">
            <xm:f>NOT(ISERROR(SEARCH('Listados Datos'!$P$4,Y536)))</xm:f>
            <xm:f>'Listados Datos'!$P$4</xm:f>
            <x14:dxf>
              <fill>
                <patternFill>
                  <bgColor rgb="FF33CC33"/>
                </patternFill>
              </fill>
            </x14:dxf>
          </x14:cfRule>
          <x14:cfRule type="containsText" priority="3026" operator="containsText" id="{FF54E809-C9B1-4635-94EC-5C73FF25F21A}">
            <xm:f>NOT(ISERROR(SEARCH('Listados Datos'!$P$5,Y536)))</xm:f>
            <xm:f>'Listados Datos'!$P$5</xm:f>
            <x14:dxf>
              <fill>
                <patternFill>
                  <bgColor rgb="FFFFFF00"/>
                </patternFill>
              </fill>
            </x14:dxf>
          </x14:cfRule>
          <x14:cfRule type="containsText" priority="3027" operator="containsText" id="{35970594-9FED-4D14-9747-5E8962400BD1}">
            <xm:f>NOT(ISERROR(SEARCH('Listados Datos'!$P$6,Y536)))</xm:f>
            <xm:f>'Listados Datos'!$P$6</xm:f>
            <x14:dxf>
              <fill>
                <patternFill>
                  <bgColor rgb="FFFFC000"/>
                </patternFill>
              </fill>
            </x14:dxf>
          </x14:cfRule>
          <x14:cfRule type="containsText" priority="3028" operator="containsText" id="{D99DCB6E-D252-4C7C-AC7A-AEBA0351F3E8}">
            <xm:f>NOT(ISERROR(SEARCH('Listados Datos'!$P$7,Y536)))</xm:f>
            <xm:f>'Listados Datos'!$P$7</xm:f>
            <x14:dxf>
              <fill>
                <patternFill>
                  <bgColor rgb="FFFF0000"/>
                </patternFill>
              </fill>
            </x14:dxf>
          </x14:cfRule>
          <xm:sqref>Y536</xm:sqref>
        </x14:conditionalFormatting>
        <x14:conditionalFormatting xmlns:xm="http://schemas.microsoft.com/office/excel/2006/main">
          <x14:cfRule type="containsText" priority="3010" operator="containsText" id="{DEF6101E-BA8D-4D27-9B60-3662E00CC5B0}">
            <xm:f>NOT(ISERROR(SEARCH('Listados Datos'!$T$3,AW536)))</xm:f>
            <xm:f>'Listados Datos'!$T$3</xm:f>
            <x14:dxf>
              <fill>
                <patternFill patternType="solid">
                  <bgColor rgb="FFC00000"/>
                </patternFill>
              </fill>
            </x14:dxf>
          </x14:cfRule>
          <x14:cfRule type="containsText" priority="3011" operator="containsText" id="{C8796B11-13F6-4A51-B952-5E5B523EEF42}">
            <xm:f>NOT(ISERROR(SEARCH('Listados Datos'!$T$4,AW536)))</xm:f>
            <xm:f>'Listados Datos'!$T$4</xm:f>
            <x14:dxf>
              <font>
                <b/>
                <i val="0"/>
                <color theme="0"/>
              </font>
              <fill>
                <patternFill>
                  <bgColor rgb="FFE26B0A"/>
                </patternFill>
              </fill>
            </x14:dxf>
          </x14:cfRule>
          <x14:cfRule type="containsText" priority="3012" operator="containsText" id="{48B88FC2-9FDE-4869-844C-6C237E1626F8}">
            <xm:f>NOT(ISERROR(SEARCH('Listados Datos'!$T$5,AW536)))</xm:f>
            <xm:f>'Listados Datos'!$T$5</xm:f>
            <x14:dxf>
              <font>
                <b/>
                <i val="0"/>
                <color auto="1"/>
              </font>
              <fill>
                <patternFill>
                  <bgColor rgb="FFFFFF00"/>
                </patternFill>
              </fill>
            </x14:dxf>
          </x14:cfRule>
          <x14:cfRule type="containsText" priority="3013" operator="containsText" id="{0612A41E-5B0F-4100-A7D0-2D77938CFF10}">
            <xm:f>NOT(ISERROR(SEARCH('Listados Datos'!$T$6,AW536)))</xm:f>
            <xm:f>'Listados Datos'!$T$6</xm:f>
            <x14:dxf>
              <font>
                <b/>
                <i val="0"/>
              </font>
              <fill>
                <patternFill>
                  <bgColor rgb="FF92D050"/>
                </patternFill>
              </fill>
            </x14:dxf>
          </x14:cfRule>
          <xm:sqref>AW536</xm:sqref>
        </x14:conditionalFormatting>
        <x14:conditionalFormatting xmlns:xm="http://schemas.microsoft.com/office/excel/2006/main">
          <x14:cfRule type="containsText" priority="2808" operator="containsText" id="{55404E40-E918-45A1-9F89-8EAD7E7F35FD}">
            <xm:f>NOT(ISERROR(SEARCH('Listados Datos'!$D$3,B544)))</xm:f>
            <xm:f>'Listados Datos'!$D$3</xm:f>
            <x14:dxf>
              <font>
                <b/>
                <i val="0"/>
                <color theme="0"/>
              </font>
              <fill>
                <patternFill>
                  <bgColor rgb="FFC00000"/>
                </patternFill>
              </fill>
            </x14:dxf>
          </x14:cfRule>
          <x14:cfRule type="containsText" priority="2809" operator="containsText" id="{6F3BAC6E-71A3-412F-B332-EF376920111A}">
            <xm:f>NOT(ISERROR(SEARCH('Listados Datos'!$D$4,B544)))</xm:f>
            <xm:f>'Listados Datos'!$D$4</xm:f>
            <x14:dxf>
              <font>
                <b/>
                <i val="0"/>
                <color theme="0"/>
              </font>
              <fill>
                <patternFill>
                  <bgColor rgb="FFC00000"/>
                </patternFill>
              </fill>
            </x14:dxf>
          </x14:cfRule>
          <x14:cfRule type="containsText" priority="2810" operator="containsText" id="{EA267EDF-5A5D-403E-A4A2-96928B257B49}">
            <xm:f>NOT(ISERROR(SEARCH('Listados Datos'!$D$5,B544)))</xm:f>
            <xm:f>'Listados Datos'!$D$5</xm:f>
            <x14:dxf>
              <font>
                <b/>
                <i val="0"/>
                <color theme="0"/>
              </font>
              <fill>
                <patternFill>
                  <bgColor rgb="FFC00000"/>
                </patternFill>
              </fill>
            </x14:dxf>
          </x14:cfRule>
          <x14:cfRule type="containsText" priority="2811" operator="containsText" id="{1957A954-C554-4397-B1E8-04318E15CD35}">
            <xm:f>NOT(ISERROR(SEARCH('Listados Datos'!$D$6,B544)))</xm:f>
            <xm:f>'Listados Datos'!$D$6</xm:f>
            <x14:dxf>
              <font>
                <b/>
                <i val="0"/>
                <color theme="0"/>
              </font>
              <fill>
                <patternFill>
                  <bgColor rgb="FFE3351F"/>
                </patternFill>
              </fill>
            </x14:dxf>
          </x14:cfRule>
          <x14:cfRule type="containsText" priority="2812" operator="containsText" id="{A17832DE-3450-42BF-BAB6-E232C4D864A2}">
            <xm:f>NOT(ISERROR(SEARCH('Listados Datos'!$D$7,B544)))</xm:f>
            <xm:f>'Listados Datos'!$D$7</xm:f>
            <x14:dxf>
              <font>
                <b/>
                <i val="0"/>
                <color theme="0"/>
              </font>
              <fill>
                <patternFill>
                  <bgColor rgb="FFE3351F"/>
                </patternFill>
              </fill>
            </x14:dxf>
          </x14:cfRule>
          <x14:cfRule type="containsText" priority="2813" operator="containsText" id="{87B53DC0-A705-4265-B2D5-CBA57F586195}">
            <xm:f>NOT(ISERROR(SEARCH('Listados Datos'!$D$8,B544)))</xm:f>
            <xm:f>'Listados Datos'!$D$8</xm:f>
            <x14:dxf>
              <font>
                <b/>
                <i val="0"/>
                <color theme="0"/>
              </font>
              <fill>
                <patternFill>
                  <bgColor rgb="FFE3351F"/>
                </patternFill>
              </fill>
            </x14:dxf>
          </x14:cfRule>
          <x14:cfRule type="containsText" priority="2814" operator="containsText" id="{3494D7E1-4539-4E9C-A723-0EC3FAB687A9}">
            <xm:f>NOT(ISERROR(SEARCH('Listados Datos'!$D$9,B544)))</xm:f>
            <xm:f>'Listados Datos'!$D$9</xm:f>
            <x14:dxf>
              <font>
                <b/>
                <i val="0"/>
                <color theme="0"/>
              </font>
              <fill>
                <patternFill>
                  <bgColor rgb="FFFFC000"/>
                </patternFill>
              </fill>
            </x14:dxf>
          </x14:cfRule>
          <x14:cfRule type="containsText" priority="2815" operator="containsText" id="{EA26451C-6DB7-4328-A785-2AB2763BB7AC}">
            <xm:f>NOT(ISERROR(SEARCH('Listados Datos'!$D$10,B544)))</xm:f>
            <xm:f>'Listados Datos'!$D$10</xm:f>
            <x14:dxf>
              <font>
                <b/>
                <i val="0"/>
                <color theme="0"/>
              </font>
              <fill>
                <patternFill>
                  <bgColor rgb="FFFFC000"/>
                </patternFill>
              </fill>
            </x14:dxf>
          </x14:cfRule>
          <x14:cfRule type="containsText" priority="2816" operator="containsText" id="{30C369CF-FD23-49C3-93C4-6CC0AB8ABCF0}">
            <xm:f>NOT(ISERROR(SEARCH('Listados Datos'!$D$11,B544)))</xm:f>
            <xm:f>'Listados Datos'!$D$11</xm:f>
            <x14:dxf>
              <font>
                <b/>
                <i val="0"/>
                <color theme="0"/>
              </font>
              <fill>
                <patternFill>
                  <bgColor rgb="FFFFC000"/>
                </patternFill>
              </fill>
            </x14:dxf>
          </x14:cfRule>
          <x14:cfRule type="containsText" priority="2817" operator="containsText" id="{493460F4-FAB1-471C-AEBE-65F9507CB20F}">
            <xm:f>NOT(ISERROR(SEARCH('Listados Datos'!$D$12,B544)))</xm:f>
            <xm:f>'Listados Datos'!$D$12</xm:f>
            <x14:dxf>
              <font>
                <b/>
                <i val="0"/>
                <color theme="0"/>
              </font>
              <fill>
                <patternFill>
                  <bgColor rgb="FFFFC000"/>
                </patternFill>
              </fill>
            </x14:dxf>
          </x14:cfRule>
          <x14:cfRule type="containsText" priority="2818" operator="containsText" id="{1FBA3599-9F28-4C88-947E-36F1716AB2F8}">
            <xm:f>NOT(ISERROR(SEARCH('Listados Datos'!$D$13,B544)))</xm:f>
            <xm:f>'Listados Datos'!$D$13</xm:f>
            <x14:dxf>
              <font>
                <b/>
                <i val="0"/>
                <color theme="0"/>
              </font>
              <fill>
                <patternFill>
                  <bgColor rgb="FFFFC000"/>
                </patternFill>
              </fill>
            </x14:dxf>
          </x14:cfRule>
          <x14:cfRule type="containsText" priority="2819" operator="containsText" id="{C4C1851B-4039-41E3-9ACE-3641BC7D37AC}">
            <xm:f>NOT(ISERROR(SEARCH('Listados Datos'!$D$14,B544)))</xm:f>
            <xm:f>'Listados Datos'!$D$14</xm:f>
            <x14:dxf>
              <font>
                <b/>
                <i val="0"/>
                <color theme="0"/>
              </font>
              <fill>
                <patternFill>
                  <bgColor rgb="FFFF0000"/>
                </patternFill>
              </fill>
            </x14:dxf>
          </x14:cfRule>
          <x14:cfRule type="containsText" priority="2820" operator="containsText" id="{6FC62BDE-DEEA-47C6-846A-15A6FEDD84AA}">
            <xm:f>NOT(ISERROR(SEARCH('Listados Datos'!$D$15,B544)))</xm:f>
            <xm:f>'Listados Datos'!$D$15</xm:f>
            <x14:dxf>
              <font>
                <b/>
                <i val="0"/>
                <color theme="0"/>
              </font>
              <fill>
                <patternFill>
                  <bgColor rgb="FFFF0000"/>
                </patternFill>
              </fill>
            </x14:dxf>
          </x14:cfRule>
          <x14:cfRule type="containsText" priority="2821" operator="containsText" id="{6C83221D-96EE-48A2-85B6-AF2E5C0B6FBD}">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2864" operator="containsText" id="{5D520115-981C-4268-9F2A-E62C7ACF53BC}">
            <xm:f>NOT(ISERROR(SEARCH('Listados Datos'!$P$3,AU547)))</xm:f>
            <xm:f>'Listados Datos'!$P$3</xm:f>
            <x14:dxf>
              <fill>
                <patternFill>
                  <bgColor rgb="FF99CC00"/>
                </patternFill>
              </fill>
            </x14:dxf>
          </x14:cfRule>
          <x14:cfRule type="containsText" priority="2865" operator="containsText" id="{55285992-50F4-40FD-8B1D-256F715EB460}">
            <xm:f>NOT(ISERROR(SEARCH('Listados Datos'!$P$4,AU547)))</xm:f>
            <xm:f>'Listados Datos'!$P$4</xm:f>
            <x14:dxf>
              <fill>
                <patternFill>
                  <bgColor rgb="FF33CC33"/>
                </patternFill>
              </fill>
            </x14:dxf>
          </x14:cfRule>
          <x14:cfRule type="containsText" priority="2866" operator="containsText" id="{251D9BE3-ED0C-48EB-9FA2-D720C2D6334A}">
            <xm:f>NOT(ISERROR(SEARCH('Listados Datos'!$P$5,AU547)))</xm:f>
            <xm:f>'Listados Datos'!$P$5</xm:f>
            <x14:dxf>
              <fill>
                <patternFill>
                  <bgColor rgb="FFFFFF00"/>
                </patternFill>
              </fill>
            </x14:dxf>
          </x14:cfRule>
          <x14:cfRule type="containsText" priority="2867" operator="containsText" id="{AE91A076-FBA3-4DFE-99BF-B2158319DC45}">
            <xm:f>NOT(ISERROR(SEARCH('Listados Datos'!$P$6,AU547)))</xm:f>
            <xm:f>'Listados Datos'!$P$6</xm:f>
            <x14:dxf>
              <fill>
                <patternFill>
                  <bgColor rgb="FFFFC000"/>
                </patternFill>
              </fill>
            </x14:dxf>
          </x14:cfRule>
          <x14:cfRule type="containsText" priority="2868" operator="containsText" id="{CC3A1836-57CD-4B36-93F7-4F3D362B9CFA}">
            <xm:f>NOT(ISERROR(SEARCH('Listados Datos'!$P$7,AU547)))</xm:f>
            <xm:f>'Listados Datos'!$P$7</xm:f>
            <x14:dxf>
              <fill>
                <patternFill>
                  <bgColor rgb="FFFF0000"/>
                </patternFill>
              </fill>
            </x14:dxf>
          </x14:cfRule>
          <xm:sqref>AU547</xm:sqref>
        </x14:conditionalFormatting>
        <x14:conditionalFormatting xmlns:xm="http://schemas.microsoft.com/office/excel/2006/main">
          <x14:cfRule type="containsText" priority="2930" operator="containsText" id="{4B1CAA71-7E85-4785-AD66-534FA278B750}">
            <xm:f>NOT(ISERROR(SEARCH('Listados Datos'!$T$3,AW549)))</xm:f>
            <xm:f>'Listados Datos'!$T$3</xm:f>
            <x14:dxf>
              <fill>
                <patternFill patternType="solid">
                  <bgColor rgb="FFC00000"/>
                </patternFill>
              </fill>
            </x14:dxf>
          </x14:cfRule>
          <x14:cfRule type="containsText" priority="2931" operator="containsText" id="{87CEF429-DCA2-4F48-921D-7074A71C5DC3}">
            <xm:f>NOT(ISERROR(SEARCH('Listados Datos'!$T$4,AW549)))</xm:f>
            <xm:f>'Listados Datos'!$T$4</xm:f>
            <x14:dxf>
              <font>
                <b/>
                <i val="0"/>
                <color theme="0"/>
              </font>
              <fill>
                <patternFill>
                  <bgColor rgb="FFE26B0A"/>
                </patternFill>
              </fill>
            </x14:dxf>
          </x14:cfRule>
          <x14:cfRule type="containsText" priority="2932" operator="containsText" id="{45FC5E25-B4D7-4C51-9759-CE2AC72D38F0}">
            <xm:f>NOT(ISERROR(SEARCH('Listados Datos'!$T$5,AW549)))</xm:f>
            <xm:f>'Listados Datos'!$T$5</xm:f>
            <x14:dxf>
              <font>
                <b/>
                <i val="0"/>
                <color auto="1"/>
              </font>
              <fill>
                <patternFill>
                  <bgColor rgb="FFFFFF00"/>
                </patternFill>
              </fill>
            </x14:dxf>
          </x14:cfRule>
          <x14:cfRule type="containsText" priority="2933" operator="containsText" id="{70D95A4F-A563-4C3F-9F41-AF05F9BAEE5C}">
            <xm:f>NOT(ISERROR(SEARCH('Listados Datos'!$T$6,AW549)))</xm:f>
            <xm:f>'Listados Datos'!$T$6</xm:f>
            <x14:dxf>
              <font>
                <b/>
                <i val="0"/>
              </font>
              <fill>
                <patternFill>
                  <bgColor rgb="FF92D050"/>
                </patternFill>
              </fill>
            </x14:dxf>
          </x14:cfRule>
          <xm:sqref>AW549</xm:sqref>
        </x14:conditionalFormatting>
        <x14:conditionalFormatting xmlns:xm="http://schemas.microsoft.com/office/excel/2006/main">
          <x14:cfRule type="containsText" priority="2920" operator="containsText" id="{7DAA2933-A45F-43D2-B1E8-B1E008AB4CA2}">
            <xm:f>NOT(ISERROR(SEARCH('Listados Datos'!$P$3,AU549)))</xm:f>
            <xm:f>'Listados Datos'!$P$3</xm:f>
            <x14:dxf>
              <fill>
                <patternFill>
                  <bgColor rgb="FF99CC00"/>
                </patternFill>
              </fill>
            </x14:dxf>
          </x14:cfRule>
          <x14:cfRule type="containsText" priority="2921" operator="containsText" id="{AC044126-8691-43BF-84F1-D8730DD46A2E}">
            <xm:f>NOT(ISERROR(SEARCH('Listados Datos'!$P$4,AU549)))</xm:f>
            <xm:f>'Listados Datos'!$P$4</xm:f>
            <x14:dxf>
              <fill>
                <patternFill>
                  <bgColor rgb="FF33CC33"/>
                </patternFill>
              </fill>
            </x14:dxf>
          </x14:cfRule>
          <x14:cfRule type="containsText" priority="2922" operator="containsText" id="{3425DA38-A3F7-425F-AB7D-87CC33513E4A}">
            <xm:f>NOT(ISERROR(SEARCH('Listados Datos'!$P$5,AU549)))</xm:f>
            <xm:f>'Listados Datos'!$P$5</xm:f>
            <x14:dxf>
              <fill>
                <patternFill>
                  <bgColor rgb="FFFFFF00"/>
                </patternFill>
              </fill>
            </x14:dxf>
          </x14:cfRule>
          <x14:cfRule type="containsText" priority="2923" operator="containsText" id="{B7B61F96-9CA2-405E-BCC9-0CDDCF07468B}">
            <xm:f>NOT(ISERROR(SEARCH('Listados Datos'!$P$6,AU549)))</xm:f>
            <xm:f>'Listados Datos'!$P$6</xm:f>
            <x14:dxf>
              <fill>
                <patternFill>
                  <bgColor rgb="FFFFC000"/>
                </patternFill>
              </fill>
            </x14:dxf>
          </x14:cfRule>
          <x14:cfRule type="containsText" priority="2924" operator="containsText" id="{AF1B060F-1364-4C16-989D-274E3230041C}">
            <xm:f>NOT(ISERROR(SEARCH('Listados Datos'!$P$7,AU549)))</xm:f>
            <xm:f>'Listados Datos'!$P$7</xm:f>
            <x14:dxf>
              <fill>
                <patternFill>
                  <bgColor rgb="FFFF0000"/>
                </patternFill>
              </fill>
            </x14:dxf>
          </x14:cfRule>
          <xm:sqref>AU549</xm:sqref>
        </x14:conditionalFormatting>
        <x14:conditionalFormatting xmlns:xm="http://schemas.microsoft.com/office/excel/2006/main">
          <x14:cfRule type="containsText" priority="2888" operator="containsText" id="{BDCCC108-FF11-4622-A8AC-4010EA623066}">
            <xm:f>NOT(ISERROR(SEARCH('Listados Datos'!$T$3,AW546)))</xm:f>
            <xm:f>'Listados Datos'!$T$3</xm:f>
            <x14:dxf>
              <fill>
                <patternFill patternType="solid">
                  <bgColor rgb="FFC00000"/>
                </patternFill>
              </fill>
            </x14:dxf>
          </x14:cfRule>
          <x14:cfRule type="containsText" priority="2889" operator="containsText" id="{81622FC0-5648-49FD-AC17-65844C62ECEE}">
            <xm:f>NOT(ISERROR(SEARCH('Listados Datos'!$T$4,AW546)))</xm:f>
            <xm:f>'Listados Datos'!$T$4</xm:f>
            <x14:dxf>
              <font>
                <b/>
                <i val="0"/>
                <color theme="0"/>
              </font>
              <fill>
                <patternFill>
                  <bgColor rgb="FFE26B0A"/>
                </patternFill>
              </fill>
            </x14:dxf>
          </x14:cfRule>
          <x14:cfRule type="containsText" priority="2890" operator="containsText" id="{4F7D0BD7-C692-4F5D-BB6A-6769A65625CB}">
            <xm:f>NOT(ISERROR(SEARCH('Listados Datos'!$T$5,AW546)))</xm:f>
            <xm:f>'Listados Datos'!$T$5</xm:f>
            <x14:dxf>
              <font>
                <b/>
                <i val="0"/>
                <color auto="1"/>
              </font>
              <fill>
                <patternFill>
                  <bgColor rgb="FFFFFF00"/>
                </patternFill>
              </fill>
            </x14:dxf>
          </x14:cfRule>
          <x14:cfRule type="containsText" priority="2891" operator="containsText" id="{54B9F2FA-15E1-48B0-83BC-EC3B8943EDDF}">
            <xm:f>NOT(ISERROR(SEARCH('Listados Datos'!$T$6,AW546)))</xm:f>
            <xm:f>'Listados Datos'!$T$6</xm:f>
            <x14:dxf>
              <font>
                <b/>
                <i val="0"/>
              </font>
              <fill>
                <patternFill>
                  <bgColor rgb="FF92D050"/>
                </patternFill>
              </fill>
            </x14:dxf>
          </x14:cfRule>
          <xm:sqref>AW546</xm:sqref>
        </x14:conditionalFormatting>
        <x14:conditionalFormatting xmlns:xm="http://schemas.microsoft.com/office/excel/2006/main">
          <x14:cfRule type="containsText" priority="2878" operator="containsText" id="{F5FCE763-34B7-4D3A-A519-B8F5247C815C}">
            <xm:f>NOT(ISERROR(SEARCH('Listados Datos'!$P$3,AU546)))</xm:f>
            <xm:f>'Listados Datos'!$P$3</xm:f>
            <x14:dxf>
              <fill>
                <patternFill>
                  <bgColor rgb="FF99CC00"/>
                </patternFill>
              </fill>
            </x14:dxf>
          </x14:cfRule>
          <x14:cfRule type="containsText" priority="2879" operator="containsText" id="{4849DAAC-2EA5-4B4B-98E7-C23BF5840C1D}">
            <xm:f>NOT(ISERROR(SEARCH('Listados Datos'!$P$4,AU546)))</xm:f>
            <xm:f>'Listados Datos'!$P$4</xm:f>
            <x14:dxf>
              <fill>
                <patternFill>
                  <bgColor rgb="FF33CC33"/>
                </patternFill>
              </fill>
            </x14:dxf>
          </x14:cfRule>
          <x14:cfRule type="containsText" priority="2880" operator="containsText" id="{577715FA-CE89-463D-8219-E5D57AF6EB04}">
            <xm:f>NOT(ISERROR(SEARCH('Listados Datos'!$P$5,AU546)))</xm:f>
            <xm:f>'Listados Datos'!$P$5</xm:f>
            <x14:dxf>
              <fill>
                <patternFill>
                  <bgColor rgb="FFFFFF00"/>
                </patternFill>
              </fill>
            </x14:dxf>
          </x14:cfRule>
          <x14:cfRule type="containsText" priority="2881" operator="containsText" id="{4C1CDB13-EB3B-4654-BF15-874814FAE986}">
            <xm:f>NOT(ISERROR(SEARCH('Listados Datos'!$P$6,AU546)))</xm:f>
            <xm:f>'Listados Datos'!$P$6</xm:f>
            <x14:dxf>
              <fill>
                <patternFill>
                  <bgColor rgb="FFFFC000"/>
                </patternFill>
              </fill>
            </x14:dxf>
          </x14:cfRule>
          <x14:cfRule type="containsText" priority="2882" operator="containsText" id="{5E4539BB-EA00-46A8-9930-78724983A3D5}">
            <xm:f>NOT(ISERROR(SEARCH('Listados Datos'!$P$7,AU546)))</xm:f>
            <xm:f>'Listados Datos'!$P$7</xm:f>
            <x14:dxf>
              <fill>
                <patternFill>
                  <bgColor rgb="FFFF0000"/>
                </patternFill>
              </fill>
            </x14:dxf>
          </x14:cfRule>
          <xm:sqref>AU546</xm:sqref>
        </x14:conditionalFormatting>
        <x14:conditionalFormatting xmlns:xm="http://schemas.microsoft.com/office/excel/2006/main">
          <x14:cfRule type="containsText" priority="2996" operator="containsText" id="{E4BE004D-1DB9-4E2A-BDCB-C44D25FE495B}">
            <xm:f>NOT(ISERROR(SEARCH('Listados Datos'!$T$3,AE544)))</xm:f>
            <xm:f>'Listados Datos'!$T$3</xm:f>
            <x14:dxf>
              <fill>
                <patternFill patternType="solid">
                  <bgColor rgb="FFC00000"/>
                </patternFill>
              </fill>
            </x14:dxf>
          </x14:cfRule>
          <x14:cfRule type="containsText" priority="2997" operator="containsText" id="{DFBC4719-5927-430B-AD91-A2B0493C8AFF}">
            <xm:f>NOT(ISERROR(SEARCH('Listados Datos'!$T$4,AE544)))</xm:f>
            <xm:f>'Listados Datos'!$T$4</xm:f>
            <x14:dxf>
              <font>
                <b/>
                <i val="0"/>
                <color theme="0"/>
              </font>
              <fill>
                <patternFill>
                  <bgColor rgb="FFE26B0A"/>
                </patternFill>
              </fill>
            </x14:dxf>
          </x14:cfRule>
          <x14:cfRule type="containsText" priority="2998" operator="containsText" id="{548CFB88-B855-4882-9B2D-841E51D434FF}">
            <xm:f>NOT(ISERROR(SEARCH('Listados Datos'!$T$5,AE544)))</xm:f>
            <xm:f>'Listados Datos'!$T$5</xm:f>
            <x14:dxf>
              <font>
                <b/>
                <i val="0"/>
                <color auto="1"/>
              </font>
              <fill>
                <patternFill>
                  <bgColor rgb="FFFFFF00"/>
                </patternFill>
              </fill>
            </x14:dxf>
          </x14:cfRule>
          <x14:cfRule type="containsText" priority="2999" operator="containsText" id="{1CE5D29E-2908-4535-94F5-C9FF5547DB57}">
            <xm:f>NOT(ISERROR(SEARCH('Listados Datos'!$T$6,AE544)))</xm:f>
            <xm:f>'Listados Datos'!$T$6</xm:f>
            <x14:dxf>
              <font>
                <b/>
                <i val="0"/>
              </font>
              <fill>
                <patternFill>
                  <bgColor rgb="FF92D050"/>
                </patternFill>
              </fill>
            </x14:dxf>
          </x14:cfRule>
          <xm:sqref>AE544:AF545 AE549:AF549</xm:sqref>
        </x14:conditionalFormatting>
        <x14:conditionalFormatting xmlns:xm="http://schemas.microsoft.com/office/excel/2006/main">
          <x14:cfRule type="containsText" priority="2992" operator="containsText" id="{0E3C0D9E-C905-4128-AC8F-E5A0948F9F83}">
            <xm:f>NOT(ISERROR(SEARCH('Listados Datos'!$T$3,AA544)))</xm:f>
            <xm:f>'Listados Datos'!$T$3</xm:f>
            <x14:dxf>
              <fill>
                <patternFill patternType="solid">
                  <bgColor rgb="FFC00000"/>
                </patternFill>
              </fill>
            </x14:dxf>
          </x14:cfRule>
          <x14:cfRule type="containsText" priority="2993" operator="containsText" id="{796BA4AE-33F1-4235-80A5-95F7966D7764}">
            <xm:f>NOT(ISERROR(SEARCH('Listados Datos'!$T$4,AA544)))</xm:f>
            <xm:f>'Listados Datos'!$T$4</xm:f>
            <x14:dxf>
              <font>
                <b/>
                <i val="0"/>
                <color theme="0"/>
              </font>
              <fill>
                <patternFill>
                  <bgColor rgb="FFE26B0A"/>
                </patternFill>
              </fill>
            </x14:dxf>
          </x14:cfRule>
          <x14:cfRule type="containsText" priority="2994" operator="containsText" id="{9509EC23-18AB-40D7-A12C-517B190EAF58}">
            <xm:f>NOT(ISERROR(SEARCH('Listados Datos'!$T$5,AA544)))</xm:f>
            <xm:f>'Listados Datos'!$T$5</xm:f>
            <x14:dxf>
              <font>
                <b/>
                <i val="0"/>
                <color auto="1"/>
              </font>
              <fill>
                <patternFill>
                  <bgColor rgb="FFFFFF00"/>
                </patternFill>
              </fill>
            </x14:dxf>
          </x14:cfRule>
          <x14:cfRule type="containsText" priority="2995" operator="containsText" id="{EFA2404F-3844-4C30-B528-F0CD0FAF5F6F}">
            <xm:f>NOT(ISERROR(SEARCH('Listados Datos'!$T$6,AA544)))</xm:f>
            <xm:f>'Listados Datos'!$T$6</xm:f>
            <x14:dxf>
              <font>
                <b/>
                <i val="0"/>
              </font>
              <fill>
                <patternFill>
                  <bgColor rgb="FF92D050"/>
                </patternFill>
              </fill>
            </x14:dxf>
          </x14:cfRule>
          <xm:sqref>AA544:AA545</xm:sqref>
        </x14:conditionalFormatting>
        <x14:conditionalFormatting xmlns:xm="http://schemas.microsoft.com/office/excel/2006/main">
          <x14:cfRule type="containsText" priority="2982" operator="containsText" id="{F1D3A1F4-72DF-4535-AE81-047C8A26DBC4}">
            <xm:f>NOT(ISERROR(SEARCH('Listados Datos'!$P$3,Y544)))</xm:f>
            <xm:f>'Listados Datos'!$P$3</xm:f>
            <x14:dxf>
              <fill>
                <patternFill>
                  <bgColor rgb="FF99CC00"/>
                </patternFill>
              </fill>
            </x14:dxf>
          </x14:cfRule>
          <x14:cfRule type="containsText" priority="2983" operator="containsText" id="{F5B6F101-EFD9-48AA-A7AD-FEC475748733}">
            <xm:f>NOT(ISERROR(SEARCH('Listados Datos'!$P$4,Y544)))</xm:f>
            <xm:f>'Listados Datos'!$P$4</xm:f>
            <x14:dxf>
              <fill>
                <patternFill>
                  <bgColor rgb="FF33CC33"/>
                </patternFill>
              </fill>
            </x14:dxf>
          </x14:cfRule>
          <x14:cfRule type="containsText" priority="2984" operator="containsText" id="{D286B05C-1FA9-4440-89F9-1AE2D8B7B466}">
            <xm:f>NOT(ISERROR(SEARCH('Listados Datos'!$P$5,Y544)))</xm:f>
            <xm:f>'Listados Datos'!$P$5</xm:f>
            <x14:dxf>
              <fill>
                <patternFill>
                  <bgColor rgb="FFFFFF00"/>
                </patternFill>
              </fill>
            </x14:dxf>
          </x14:cfRule>
          <x14:cfRule type="containsText" priority="2985" operator="containsText" id="{8FBEC74A-B1FD-43C4-BD5F-F8D81FE4DF5C}">
            <xm:f>NOT(ISERROR(SEARCH('Listados Datos'!$P$6,Y544)))</xm:f>
            <xm:f>'Listados Datos'!$P$6</xm:f>
            <x14:dxf>
              <fill>
                <patternFill>
                  <bgColor rgb="FFFFC000"/>
                </patternFill>
              </fill>
            </x14:dxf>
          </x14:cfRule>
          <x14:cfRule type="containsText" priority="2986" operator="containsText" id="{184A49AD-1A68-4D94-8394-75A2B571A96B}">
            <xm:f>NOT(ISERROR(SEARCH('Listados Datos'!$P$7,Y544)))</xm:f>
            <xm:f>'Listados Datos'!$P$7</xm:f>
            <x14:dxf>
              <fill>
                <patternFill>
                  <bgColor rgb="FFFF0000"/>
                </patternFill>
              </fill>
            </x14:dxf>
          </x14:cfRule>
          <xm:sqref>Y544:Y545</xm:sqref>
        </x14:conditionalFormatting>
        <x14:conditionalFormatting xmlns:xm="http://schemas.microsoft.com/office/excel/2006/main">
          <x14:cfRule type="containsText" priority="2958" operator="containsText" id="{DB7BE11A-D640-41A4-9CA5-D1C4CD815DB3}">
            <xm:f>NOT(ISERROR(SEARCH('Listados Datos'!$T$3,AW544)))</xm:f>
            <xm:f>'Listados Datos'!$T$3</xm:f>
            <x14:dxf>
              <fill>
                <patternFill patternType="solid">
                  <bgColor rgb="FFC00000"/>
                </patternFill>
              </fill>
            </x14:dxf>
          </x14:cfRule>
          <x14:cfRule type="containsText" priority="2959" operator="containsText" id="{67E1B905-53F0-4CD6-8255-1083D193774F}">
            <xm:f>NOT(ISERROR(SEARCH('Listados Datos'!$T$4,AW544)))</xm:f>
            <xm:f>'Listados Datos'!$T$4</xm:f>
            <x14:dxf>
              <font>
                <b/>
                <i val="0"/>
                <color theme="0"/>
              </font>
              <fill>
                <patternFill>
                  <bgColor rgb="FFE26B0A"/>
                </patternFill>
              </fill>
            </x14:dxf>
          </x14:cfRule>
          <x14:cfRule type="containsText" priority="2960" operator="containsText" id="{0B147E23-FF6F-49F5-912C-46376BF36083}">
            <xm:f>NOT(ISERROR(SEARCH('Listados Datos'!$T$5,AW544)))</xm:f>
            <xm:f>'Listados Datos'!$T$5</xm:f>
            <x14:dxf>
              <font>
                <b/>
                <i val="0"/>
                <color auto="1"/>
              </font>
              <fill>
                <patternFill>
                  <bgColor rgb="FFFFFF00"/>
                </patternFill>
              </fill>
            </x14:dxf>
          </x14:cfRule>
          <x14:cfRule type="containsText" priority="2961" operator="containsText" id="{99D1526A-A692-4FC0-B3EB-D4334C857BB9}">
            <xm:f>NOT(ISERROR(SEARCH('Listados Datos'!$T$6,AW544)))</xm:f>
            <xm:f>'Listados Datos'!$T$6</xm:f>
            <x14:dxf>
              <font>
                <b/>
                <i val="0"/>
              </font>
              <fill>
                <patternFill>
                  <bgColor rgb="FF92D050"/>
                </patternFill>
              </fill>
            </x14:dxf>
          </x14:cfRule>
          <xm:sqref>AW544</xm:sqref>
        </x14:conditionalFormatting>
        <x14:conditionalFormatting xmlns:xm="http://schemas.microsoft.com/office/excel/2006/main">
          <x14:cfRule type="containsText" priority="2948" operator="containsText" id="{B782E50F-20FE-44A4-81F1-F2B797784B11}">
            <xm:f>NOT(ISERROR(SEARCH('Listados Datos'!$P$3,AU544)))</xm:f>
            <xm:f>'Listados Datos'!$P$3</xm:f>
            <x14:dxf>
              <fill>
                <patternFill>
                  <bgColor rgb="FF99CC00"/>
                </patternFill>
              </fill>
            </x14:dxf>
          </x14:cfRule>
          <x14:cfRule type="containsText" priority="2949" operator="containsText" id="{57A6C26E-9C10-4B27-A7DC-8BA9FAC9B161}">
            <xm:f>NOT(ISERROR(SEARCH('Listados Datos'!$P$4,AU544)))</xm:f>
            <xm:f>'Listados Datos'!$P$4</xm:f>
            <x14:dxf>
              <fill>
                <patternFill>
                  <bgColor rgb="FF33CC33"/>
                </patternFill>
              </fill>
            </x14:dxf>
          </x14:cfRule>
          <x14:cfRule type="containsText" priority="2950" operator="containsText" id="{F3F3E729-E3BF-4D32-BBE5-B207174BDA61}">
            <xm:f>NOT(ISERROR(SEARCH('Listados Datos'!$P$5,AU544)))</xm:f>
            <xm:f>'Listados Datos'!$P$5</xm:f>
            <x14:dxf>
              <fill>
                <patternFill>
                  <bgColor rgb="FFFFFF00"/>
                </patternFill>
              </fill>
            </x14:dxf>
          </x14:cfRule>
          <x14:cfRule type="containsText" priority="2951" operator="containsText" id="{C1CE5349-E498-456E-973E-D8049637937D}">
            <xm:f>NOT(ISERROR(SEARCH('Listados Datos'!$P$6,AU544)))</xm:f>
            <xm:f>'Listados Datos'!$P$6</xm:f>
            <x14:dxf>
              <fill>
                <patternFill>
                  <bgColor rgb="FFFFC000"/>
                </patternFill>
              </fill>
            </x14:dxf>
          </x14:cfRule>
          <x14:cfRule type="containsText" priority="2952" operator="containsText" id="{D74B5E6C-568F-4416-ADE9-B0EB6275F2E8}">
            <xm:f>NOT(ISERROR(SEARCH('Listados Datos'!$P$7,AU544)))</xm:f>
            <xm:f>'Listados Datos'!$P$7</xm:f>
            <x14:dxf>
              <fill>
                <patternFill>
                  <bgColor rgb="FFFF0000"/>
                </patternFill>
              </fill>
            </x14:dxf>
          </x14:cfRule>
          <xm:sqref>AU544</xm:sqref>
        </x14:conditionalFormatting>
        <x14:conditionalFormatting xmlns:xm="http://schemas.microsoft.com/office/excel/2006/main">
          <x14:cfRule type="containsText" priority="2944" operator="containsText" id="{F98614D8-BF39-45F3-8593-D7EE01341588}">
            <xm:f>NOT(ISERROR(SEARCH('Listados Datos'!$T$3,AW545)))</xm:f>
            <xm:f>'Listados Datos'!$T$3</xm:f>
            <x14:dxf>
              <fill>
                <patternFill patternType="solid">
                  <bgColor rgb="FFC00000"/>
                </patternFill>
              </fill>
            </x14:dxf>
          </x14:cfRule>
          <x14:cfRule type="containsText" priority="2945" operator="containsText" id="{2F4100E4-5AC5-4735-BD9B-9E6FF922F950}">
            <xm:f>NOT(ISERROR(SEARCH('Listados Datos'!$T$4,AW545)))</xm:f>
            <xm:f>'Listados Datos'!$T$4</xm:f>
            <x14:dxf>
              <font>
                <b/>
                <i val="0"/>
                <color theme="0"/>
              </font>
              <fill>
                <patternFill>
                  <bgColor rgb="FFE26B0A"/>
                </patternFill>
              </fill>
            </x14:dxf>
          </x14:cfRule>
          <x14:cfRule type="containsText" priority="2946" operator="containsText" id="{264ACFAF-4D79-4D04-A314-DA77380A875E}">
            <xm:f>NOT(ISERROR(SEARCH('Listados Datos'!$T$5,AW545)))</xm:f>
            <xm:f>'Listados Datos'!$T$5</xm:f>
            <x14:dxf>
              <font>
                <b/>
                <i val="0"/>
                <color auto="1"/>
              </font>
              <fill>
                <patternFill>
                  <bgColor rgb="FFFFFF00"/>
                </patternFill>
              </fill>
            </x14:dxf>
          </x14:cfRule>
          <x14:cfRule type="containsText" priority="2947" operator="containsText" id="{C341D149-431C-4865-ABC4-382A9F7ED337}">
            <xm:f>NOT(ISERROR(SEARCH('Listados Datos'!$T$6,AW545)))</xm:f>
            <xm:f>'Listados Datos'!$T$6</xm:f>
            <x14:dxf>
              <font>
                <b/>
                <i val="0"/>
              </font>
              <fill>
                <patternFill>
                  <bgColor rgb="FF92D050"/>
                </patternFill>
              </fill>
            </x14:dxf>
          </x14:cfRule>
          <xm:sqref>AW545</xm:sqref>
        </x14:conditionalFormatting>
        <x14:conditionalFormatting xmlns:xm="http://schemas.microsoft.com/office/excel/2006/main">
          <x14:cfRule type="containsText" priority="2934" operator="containsText" id="{BF04F589-6A60-4BE9-95F0-CC393F752D6B}">
            <xm:f>NOT(ISERROR(SEARCH('Listados Datos'!$P$3,AU545)))</xm:f>
            <xm:f>'Listados Datos'!$P$3</xm:f>
            <x14:dxf>
              <fill>
                <patternFill>
                  <bgColor rgb="FF99CC00"/>
                </patternFill>
              </fill>
            </x14:dxf>
          </x14:cfRule>
          <x14:cfRule type="containsText" priority="2935" operator="containsText" id="{8333CF9A-6EAB-451A-A821-43E32D3E41E7}">
            <xm:f>NOT(ISERROR(SEARCH('Listados Datos'!$P$4,AU545)))</xm:f>
            <xm:f>'Listados Datos'!$P$4</xm:f>
            <x14:dxf>
              <fill>
                <patternFill>
                  <bgColor rgb="FF33CC33"/>
                </patternFill>
              </fill>
            </x14:dxf>
          </x14:cfRule>
          <x14:cfRule type="containsText" priority="2936" operator="containsText" id="{4C94E2AF-8C88-4E02-A42A-B7E0425E223E}">
            <xm:f>NOT(ISERROR(SEARCH('Listados Datos'!$P$5,AU545)))</xm:f>
            <xm:f>'Listados Datos'!$P$5</xm:f>
            <x14:dxf>
              <fill>
                <patternFill>
                  <bgColor rgb="FFFFFF00"/>
                </patternFill>
              </fill>
            </x14:dxf>
          </x14:cfRule>
          <x14:cfRule type="containsText" priority="2937" operator="containsText" id="{FC028012-A93A-4F74-BB52-0B5D16C5D63B}">
            <xm:f>NOT(ISERROR(SEARCH('Listados Datos'!$P$6,AU545)))</xm:f>
            <xm:f>'Listados Datos'!$P$6</xm:f>
            <x14:dxf>
              <fill>
                <patternFill>
                  <bgColor rgb="FFFFC000"/>
                </patternFill>
              </fill>
            </x14:dxf>
          </x14:cfRule>
          <x14:cfRule type="containsText" priority="2938" operator="containsText" id="{00D10E1E-1D9F-41D8-BCB9-A2FB9EDF5F95}">
            <xm:f>NOT(ISERROR(SEARCH('Listados Datos'!$P$7,AU545)))</xm:f>
            <xm:f>'Listados Datos'!$P$7</xm:f>
            <x14:dxf>
              <fill>
                <patternFill>
                  <bgColor rgb="FFFF0000"/>
                </patternFill>
              </fill>
            </x14:dxf>
          </x14:cfRule>
          <xm:sqref>AU545</xm:sqref>
        </x14:conditionalFormatting>
        <x14:conditionalFormatting xmlns:xm="http://schemas.microsoft.com/office/excel/2006/main">
          <x14:cfRule type="containsText" priority="2916" operator="containsText" id="{A1017162-FAB1-4540-878E-2C691A9C8ED8}">
            <xm:f>NOT(ISERROR(SEARCH('Listados Datos'!$T$3,AE546)))</xm:f>
            <xm:f>'Listados Datos'!$T$3</xm:f>
            <x14:dxf>
              <fill>
                <patternFill patternType="solid">
                  <bgColor rgb="FFC00000"/>
                </patternFill>
              </fill>
            </x14:dxf>
          </x14:cfRule>
          <x14:cfRule type="containsText" priority="2917" operator="containsText" id="{6F0CF012-5335-44BC-8E0E-02AAC2C09F7E}">
            <xm:f>NOT(ISERROR(SEARCH('Listados Datos'!$T$4,AE546)))</xm:f>
            <xm:f>'Listados Datos'!$T$4</xm:f>
            <x14:dxf>
              <font>
                <b/>
                <i val="0"/>
                <color theme="0"/>
              </font>
              <fill>
                <patternFill>
                  <bgColor rgb="FFE26B0A"/>
                </patternFill>
              </fill>
            </x14:dxf>
          </x14:cfRule>
          <x14:cfRule type="containsText" priority="2918" operator="containsText" id="{3C10CB0A-6886-4341-AD1A-CCD33A3A8BF5}">
            <xm:f>NOT(ISERROR(SEARCH('Listados Datos'!$T$5,AE546)))</xm:f>
            <xm:f>'Listados Datos'!$T$5</xm:f>
            <x14:dxf>
              <font>
                <b/>
                <i val="0"/>
                <color auto="1"/>
              </font>
              <fill>
                <patternFill>
                  <bgColor rgb="FFFFFF00"/>
                </patternFill>
              </fill>
            </x14:dxf>
          </x14:cfRule>
          <x14:cfRule type="containsText" priority="2919" operator="containsText" id="{B6D041D1-248C-4298-B2CD-2D3CD9D19F77}">
            <xm:f>NOT(ISERROR(SEARCH('Listados Datos'!$T$6,AE546)))</xm:f>
            <xm:f>'Listados Datos'!$T$6</xm:f>
            <x14:dxf>
              <font>
                <b/>
                <i val="0"/>
              </font>
              <fill>
                <patternFill>
                  <bgColor rgb="FF92D050"/>
                </patternFill>
              </fill>
            </x14:dxf>
          </x14:cfRule>
          <xm:sqref>AE546:AF547</xm:sqref>
        </x14:conditionalFormatting>
        <x14:conditionalFormatting xmlns:xm="http://schemas.microsoft.com/office/excel/2006/main">
          <x14:cfRule type="containsText" priority="2912" operator="containsText" id="{18F1B324-D522-4D87-A89E-8821261A898E}">
            <xm:f>NOT(ISERROR(SEARCH('Listados Datos'!$T$3,AA546)))</xm:f>
            <xm:f>'Listados Datos'!$T$3</xm:f>
            <x14:dxf>
              <fill>
                <patternFill patternType="solid">
                  <bgColor rgb="FFC00000"/>
                </patternFill>
              </fill>
            </x14:dxf>
          </x14:cfRule>
          <x14:cfRule type="containsText" priority="2913" operator="containsText" id="{26765F39-C22E-4B07-832D-B6FF37D0F194}">
            <xm:f>NOT(ISERROR(SEARCH('Listados Datos'!$T$4,AA546)))</xm:f>
            <xm:f>'Listados Datos'!$T$4</xm:f>
            <x14:dxf>
              <font>
                <b/>
                <i val="0"/>
                <color theme="0"/>
              </font>
              <fill>
                <patternFill>
                  <bgColor rgb="FFE26B0A"/>
                </patternFill>
              </fill>
            </x14:dxf>
          </x14:cfRule>
          <x14:cfRule type="containsText" priority="2914" operator="containsText" id="{72722F1E-86B8-4C15-A884-CB2CB11A4FE1}">
            <xm:f>NOT(ISERROR(SEARCH('Listados Datos'!$T$5,AA546)))</xm:f>
            <xm:f>'Listados Datos'!$T$5</xm:f>
            <x14:dxf>
              <font>
                <b/>
                <i val="0"/>
                <color auto="1"/>
              </font>
              <fill>
                <patternFill>
                  <bgColor rgb="FFFFFF00"/>
                </patternFill>
              </fill>
            </x14:dxf>
          </x14:cfRule>
          <x14:cfRule type="containsText" priority="2915" operator="containsText" id="{A0FB583D-0455-435E-B493-8F850CB764F3}">
            <xm:f>NOT(ISERROR(SEARCH('Listados Datos'!$T$6,AA546)))</xm:f>
            <xm:f>'Listados Datos'!$T$6</xm:f>
            <x14:dxf>
              <font>
                <b/>
                <i val="0"/>
              </font>
              <fill>
                <patternFill>
                  <bgColor rgb="FF92D050"/>
                </patternFill>
              </fill>
            </x14:dxf>
          </x14:cfRule>
          <xm:sqref>AA546:AA547</xm:sqref>
        </x14:conditionalFormatting>
        <x14:conditionalFormatting xmlns:xm="http://schemas.microsoft.com/office/excel/2006/main">
          <x14:cfRule type="containsText" priority="2902" operator="containsText" id="{847C1879-D84C-491C-9292-74872E371776}">
            <xm:f>NOT(ISERROR(SEARCH('Listados Datos'!$P$3,Y546)))</xm:f>
            <xm:f>'Listados Datos'!$P$3</xm:f>
            <x14:dxf>
              <fill>
                <patternFill>
                  <bgColor rgb="FF99CC00"/>
                </patternFill>
              </fill>
            </x14:dxf>
          </x14:cfRule>
          <x14:cfRule type="containsText" priority="2903" operator="containsText" id="{64D03759-204A-4EB7-8D5C-CCB9AFC36CBC}">
            <xm:f>NOT(ISERROR(SEARCH('Listados Datos'!$P$4,Y546)))</xm:f>
            <xm:f>'Listados Datos'!$P$4</xm:f>
            <x14:dxf>
              <fill>
                <patternFill>
                  <bgColor rgb="FF33CC33"/>
                </patternFill>
              </fill>
            </x14:dxf>
          </x14:cfRule>
          <x14:cfRule type="containsText" priority="2904" operator="containsText" id="{5E6C6B56-9A42-410A-9652-0B25D1CCD8AD}">
            <xm:f>NOT(ISERROR(SEARCH('Listados Datos'!$P$5,Y546)))</xm:f>
            <xm:f>'Listados Datos'!$P$5</xm:f>
            <x14:dxf>
              <fill>
                <patternFill>
                  <bgColor rgb="FFFFFF00"/>
                </patternFill>
              </fill>
            </x14:dxf>
          </x14:cfRule>
          <x14:cfRule type="containsText" priority="2905" operator="containsText" id="{3DCCD648-1003-4F02-8B34-574FFC1E9EC4}">
            <xm:f>NOT(ISERROR(SEARCH('Listados Datos'!$P$6,Y546)))</xm:f>
            <xm:f>'Listados Datos'!$P$6</xm:f>
            <x14:dxf>
              <fill>
                <patternFill>
                  <bgColor rgb="FFFFC000"/>
                </patternFill>
              </fill>
            </x14:dxf>
          </x14:cfRule>
          <x14:cfRule type="containsText" priority="2906" operator="containsText" id="{E0E63607-C207-432C-B733-C70CFDAD368A}">
            <xm:f>NOT(ISERROR(SEARCH('Listados Datos'!$P$7,Y546)))</xm:f>
            <xm:f>'Listados Datos'!$P$7</xm:f>
            <x14:dxf>
              <fill>
                <patternFill>
                  <bgColor rgb="FFFF0000"/>
                </patternFill>
              </fill>
            </x14:dxf>
          </x14:cfRule>
          <xm:sqref>Y546:Y547</xm:sqref>
        </x14:conditionalFormatting>
        <x14:conditionalFormatting xmlns:xm="http://schemas.microsoft.com/office/excel/2006/main">
          <x14:cfRule type="containsText" priority="2874" operator="containsText" id="{DF5DA6E4-3B22-46F3-A344-8933944AAF23}">
            <xm:f>NOT(ISERROR(SEARCH('Listados Datos'!$T$3,AW547)))</xm:f>
            <xm:f>'Listados Datos'!$T$3</xm:f>
            <x14:dxf>
              <fill>
                <patternFill patternType="solid">
                  <bgColor rgb="FFC00000"/>
                </patternFill>
              </fill>
            </x14:dxf>
          </x14:cfRule>
          <x14:cfRule type="containsText" priority="2875" operator="containsText" id="{5F86837B-213F-4DDF-8422-F237CFCD4F81}">
            <xm:f>NOT(ISERROR(SEARCH('Listados Datos'!$T$4,AW547)))</xm:f>
            <xm:f>'Listados Datos'!$T$4</xm:f>
            <x14:dxf>
              <font>
                <b/>
                <i val="0"/>
                <color theme="0"/>
              </font>
              <fill>
                <patternFill>
                  <bgColor rgb="FFE26B0A"/>
                </patternFill>
              </fill>
            </x14:dxf>
          </x14:cfRule>
          <x14:cfRule type="containsText" priority="2876" operator="containsText" id="{EB4CB7DF-D94C-4FEB-8FC2-6F6762D779E7}">
            <xm:f>NOT(ISERROR(SEARCH('Listados Datos'!$T$5,AW547)))</xm:f>
            <xm:f>'Listados Datos'!$T$5</xm:f>
            <x14:dxf>
              <font>
                <b/>
                <i val="0"/>
                <color auto="1"/>
              </font>
              <fill>
                <patternFill>
                  <bgColor rgb="FFFFFF00"/>
                </patternFill>
              </fill>
            </x14:dxf>
          </x14:cfRule>
          <x14:cfRule type="containsText" priority="2877" operator="containsText" id="{AA90723F-9332-42FF-93E9-4A740ABE4BEC}">
            <xm:f>NOT(ISERROR(SEARCH('Listados Datos'!$T$6,AW547)))</xm:f>
            <xm:f>'Listados Datos'!$T$6</xm:f>
            <x14:dxf>
              <font>
                <b/>
                <i val="0"/>
              </font>
              <fill>
                <patternFill>
                  <bgColor rgb="FF92D050"/>
                </patternFill>
              </fill>
            </x14:dxf>
          </x14:cfRule>
          <xm:sqref>AW547</xm:sqref>
        </x14:conditionalFormatting>
        <x14:conditionalFormatting xmlns:xm="http://schemas.microsoft.com/office/excel/2006/main">
          <x14:cfRule type="containsText" priority="2822" operator="containsText" id="{8E89BC42-90A1-4F78-A091-8C01B5B87E7D}">
            <xm:f>NOT(ISERROR(SEARCH('Listados Datos'!$P$3,AU548)))</xm:f>
            <xm:f>'Listados Datos'!$P$3</xm:f>
            <x14:dxf>
              <fill>
                <patternFill>
                  <bgColor rgb="FF99CC00"/>
                </patternFill>
              </fill>
            </x14:dxf>
          </x14:cfRule>
          <x14:cfRule type="containsText" priority="2823" operator="containsText" id="{F3D44164-8CD7-4C6A-A89F-D0E49054D406}">
            <xm:f>NOT(ISERROR(SEARCH('Listados Datos'!$P$4,AU548)))</xm:f>
            <xm:f>'Listados Datos'!$P$4</xm:f>
            <x14:dxf>
              <fill>
                <patternFill>
                  <bgColor rgb="FF33CC33"/>
                </patternFill>
              </fill>
            </x14:dxf>
          </x14:cfRule>
          <x14:cfRule type="containsText" priority="2824" operator="containsText" id="{28E616FE-C26C-4E22-9D2A-FF4CDD681958}">
            <xm:f>NOT(ISERROR(SEARCH('Listados Datos'!$P$5,AU548)))</xm:f>
            <xm:f>'Listados Datos'!$P$5</xm:f>
            <x14:dxf>
              <fill>
                <patternFill>
                  <bgColor rgb="FFFFFF00"/>
                </patternFill>
              </fill>
            </x14:dxf>
          </x14:cfRule>
          <x14:cfRule type="containsText" priority="2825" operator="containsText" id="{5EA03899-4FB2-44BD-9A9E-FF3F4D8DEB8C}">
            <xm:f>NOT(ISERROR(SEARCH('Listados Datos'!$P$6,AU548)))</xm:f>
            <xm:f>'Listados Datos'!$P$6</xm:f>
            <x14:dxf>
              <fill>
                <patternFill>
                  <bgColor rgb="FFFFC000"/>
                </patternFill>
              </fill>
            </x14:dxf>
          </x14:cfRule>
          <x14:cfRule type="containsText" priority="2826" operator="containsText" id="{DB1938BF-E64F-4B81-B34C-D69B7862CA8D}">
            <xm:f>NOT(ISERROR(SEARCH('Listados Datos'!$P$7,AU548)))</xm:f>
            <xm:f>'Listados Datos'!$P$7</xm:f>
            <x14:dxf>
              <fill>
                <patternFill>
                  <bgColor rgb="FFFF0000"/>
                </patternFill>
              </fill>
            </x14:dxf>
          </x14:cfRule>
          <xm:sqref>AU548</xm:sqref>
        </x14:conditionalFormatting>
        <x14:conditionalFormatting xmlns:xm="http://schemas.microsoft.com/office/excel/2006/main">
          <x14:cfRule type="containsText" priority="2860" operator="containsText" id="{44E2C314-89D1-4A52-8A0C-C9503137EB27}">
            <xm:f>NOT(ISERROR(SEARCH('Listados Datos'!$T$3,AE548)))</xm:f>
            <xm:f>'Listados Datos'!$T$3</xm:f>
            <x14:dxf>
              <fill>
                <patternFill patternType="solid">
                  <bgColor rgb="FFC00000"/>
                </patternFill>
              </fill>
            </x14:dxf>
          </x14:cfRule>
          <x14:cfRule type="containsText" priority="2861" operator="containsText" id="{595C30C1-D9A0-4F94-957B-66117E3C2457}">
            <xm:f>NOT(ISERROR(SEARCH('Listados Datos'!$T$4,AE548)))</xm:f>
            <xm:f>'Listados Datos'!$T$4</xm:f>
            <x14:dxf>
              <font>
                <b/>
                <i val="0"/>
                <color theme="0"/>
              </font>
              <fill>
                <patternFill>
                  <bgColor rgb="FFE26B0A"/>
                </patternFill>
              </fill>
            </x14:dxf>
          </x14:cfRule>
          <x14:cfRule type="containsText" priority="2862" operator="containsText" id="{5A2DF2EC-4CFA-445F-9992-E1262FE49660}">
            <xm:f>NOT(ISERROR(SEARCH('Listados Datos'!$T$5,AE548)))</xm:f>
            <xm:f>'Listados Datos'!$T$5</xm:f>
            <x14:dxf>
              <font>
                <b/>
                <i val="0"/>
                <color auto="1"/>
              </font>
              <fill>
                <patternFill>
                  <bgColor rgb="FFFFFF00"/>
                </patternFill>
              </fill>
            </x14:dxf>
          </x14:cfRule>
          <x14:cfRule type="containsText" priority="2863" operator="containsText" id="{6ECC7572-FF7B-4CDC-8CAF-2180EF6B231F}">
            <xm:f>NOT(ISERROR(SEARCH('Listados Datos'!$T$6,AE548)))</xm:f>
            <xm:f>'Listados Datos'!$T$6</xm:f>
            <x14:dxf>
              <font>
                <b/>
                <i val="0"/>
              </font>
              <fill>
                <patternFill>
                  <bgColor rgb="FF92D050"/>
                </patternFill>
              </fill>
            </x14:dxf>
          </x14:cfRule>
          <xm:sqref>AE548:AF548</xm:sqref>
        </x14:conditionalFormatting>
        <x14:conditionalFormatting xmlns:xm="http://schemas.microsoft.com/office/excel/2006/main">
          <x14:cfRule type="containsText" priority="2856" operator="containsText" id="{5F67EE44-DE9D-43FC-BDDB-B40FE8F0AF89}">
            <xm:f>NOT(ISERROR(SEARCH('Listados Datos'!$T$3,AA548)))</xm:f>
            <xm:f>'Listados Datos'!$T$3</xm:f>
            <x14:dxf>
              <fill>
                <patternFill patternType="solid">
                  <bgColor rgb="FFC00000"/>
                </patternFill>
              </fill>
            </x14:dxf>
          </x14:cfRule>
          <x14:cfRule type="containsText" priority="2857" operator="containsText" id="{AE3DEA0D-2F29-4C0A-A1F8-310108CF628B}">
            <xm:f>NOT(ISERROR(SEARCH('Listados Datos'!$T$4,AA548)))</xm:f>
            <xm:f>'Listados Datos'!$T$4</xm:f>
            <x14:dxf>
              <font>
                <b/>
                <i val="0"/>
                <color theme="0"/>
              </font>
              <fill>
                <patternFill>
                  <bgColor rgb="FFE26B0A"/>
                </patternFill>
              </fill>
            </x14:dxf>
          </x14:cfRule>
          <x14:cfRule type="containsText" priority="2858" operator="containsText" id="{097F4020-B169-434F-8A4F-9DAC6BB31F58}">
            <xm:f>NOT(ISERROR(SEARCH('Listados Datos'!$T$5,AA548)))</xm:f>
            <xm:f>'Listados Datos'!$T$5</xm:f>
            <x14:dxf>
              <font>
                <b/>
                <i val="0"/>
                <color auto="1"/>
              </font>
              <fill>
                <patternFill>
                  <bgColor rgb="FFFFFF00"/>
                </patternFill>
              </fill>
            </x14:dxf>
          </x14:cfRule>
          <x14:cfRule type="containsText" priority="2859" operator="containsText" id="{D18D043A-4940-4FF0-A47B-03D81D924394}">
            <xm:f>NOT(ISERROR(SEARCH('Listados Datos'!$T$6,AA548)))</xm:f>
            <xm:f>'Listados Datos'!$T$6</xm:f>
            <x14:dxf>
              <font>
                <b/>
                <i val="0"/>
              </font>
              <fill>
                <patternFill>
                  <bgColor rgb="FF92D050"/>
                </patternFill>
              </fill>
            </x14:dxf>
          </x14:cfRule>
          <xm:sqref>AA548</xm:sqref>
        </x14:conditionalFormatting>
        <x14:conditionalFormatting xmlns:xm="http://schemas.microsoft.com/office/excel/2006/main">
          <x14:cfRule type="containsText" priority="2846" operator="containsText" id="{77F68DF8-FF52-4238-A8C2-470CBA193D42}">
            <xm:f>NOT(ISERROR(SEARCH('Listados Datos'!$P$3,Y548)))</xm:f>
            <xm:f>'Listados Datos'!$P$3</xm:f>
            <x14:dxf>
              <fill>
                <patternFill>
                  <bgColor rgb="FF99CC00"/>
                </patternFill>
              </fill>
            </x14:dxf>
          </x14:cfRule>
          <x14:cfRule type="containsText" priority="2847" operator="containsText" id="{77238922-24A2-40DA-960E-29FB32A7EAC2}">
            <xm:f>NOT(ISERROR(SEARCH('Listados Datos'!$P$4,Y548)))</xm:f>
            <xm:f>'Listados Datos'!$P$4</xm:f>
            <x14:dxf>
              <fill>
                <patternFill>
                  <bgColor rgb="FF33CC33"/>
                </patternFill>
              </fill>
            </x14:dxf>
          </x14:cfRule>
          <x14:cfRule type="containsText" priority="2848" operator="containsText" id="{C3290137-BB34-4970-ADDE-85D1AF137C2A}">
            <xm:f>NOT(ISERROR(SEARCH('Listados Datos'!$P$5,Y548)))</xm:f>
            <xm:f>'Listados Datos'!$P$5</xm:f>
            <x14:dxf>
              <fill>
                <patternFill>
                  <bgColor rgb="FFFFFF00"/>
                </patternFill>
              </fill>
            </x14:dxf>
          </x14:cfRule>
          <x14:cfRule type="containsText" priority="2849" operator="containsText" id="{4D34ABD7-6AE6-46E9-BA1B-E073D71D7643}">
            <xm:f>NOT(ISERROR(SEARCH('Listados Datos'!$P$6,Y548)))</xm:f>
            <xm:f>'Listados Datos'!$P$6</xm:f>
            <x14:dxf>
              <fill>
                <patternFill>
                  <bgColor rgb="FFFFC000"/>
                </patternFill>
              </fill>
            </x14:dxf>
          </x14:cfRule>
          <x14:cfRule type="containsText" priority="2850" operator="containsText" id="{59D60F10-D096-424A-B3C6-774D298C1226}">
            <xm:f>NOT(ISERROR(SEARCH('Listados Datos'!$P$7,Y548)))</xm:f>
            <xm:f>'Listados Datos'!$P$7</xm:f>
            <x14:dxf>
              <fill>
                <patternFill>
                  <bgColor rgb="FFFF0000"/>
                </patternFill>
              </fill>
            </x14:dxf>
          </x14:cfRule>
          <xm:sqref>Y548</xm:sqref>
        </x14:conditionalFormatting>
        <x14:conditionalFormatting xmlns:xm="http://schemas.microsoft.com/office/excel/2006/main">
          <x14:cfRule type="containsText" priority="2832" operator="containsText" id="{DB50F584-EC37-481D-BAB9-9141159DD673}">
            <xm:f>NOT(ISERROR(SEARCH('Listados Datos'!$T$3,AW548)))</xm:f>
            <xm:f>'Listados Datos'!$T$3</xm:f>
            <x14:dxf>
              <fill>
                <patternFill patternType="solid">
                  <bgColor rgb="FFC00000"/>
                </patternFill>
              </fill>
            </x14:dxf>
          </x14:cfRule>
          <x14:cfRule type="containsText" priority="2833" operator="containsText" id="{E337A393-126A-497B-BAF6-27574363E731}">
            <xm:f>NOT(ISERROR(SEARCH('Listados Datos'!$T$4,AW548)))</xm:f>
            <xm:f>'Listados Datos'!$T$4</xm:f>
            <x14:dxf>
              <font>
                <b/>
                <i val="0"/>
                <color theme="0"/>
              </font>
              <fill>
                <patternFill>
                  <bgColor rgb="FFE26B0A"/>
                </patternFill>
              </fill>
            </x14:dxf>
          </x14:cfRule>
          <x14:cfRule type="containsText" priority="2834" operator="containsText" id="{9D50175A-811B-4B2C-8335-730D19FEB747}">
            <xm:f>NOT(ISERROR(SEARCH('Listados Datos'!$T$5,AW548)))</xm:f>
            <xm:f>'Listados Datos'!$T$5</xm:f>
            <x14:dxf>
              <font>
                <b/>
                <i val="0"/>
                <color auto="1"/>
              </font>
              <fill>
                <patternFill>
                  <bgColor rgb="FFFFFF00"/>
                </patternFill>
              </fill>
            </x14:dxf>
          </x14:cfRule>
          <x14:cfRule type="containsText" priority="2835" operator="containsText" id="{5DE7EE66-14FE-4CFA-A8D1-362F061DD2D1}">
            <xm:f>NOT(ISERROR(SEARCH('Listados Datos'!$T$6,AW548)))</xm:f>
            <xm:f>'Listados Datos'!$T$6</xm:f>
            <x14:dxf>
              <font>
                <b/>
                <i val="0"/>
              </font>
              <fill>
                <patternFill>
                  <bgColor rgb="FF92D050"/>
                </patternFill>
              </fill>
            </x14:dxf>
          </x14:cfRule>
          <xm:sqref>AW548</xm:sqref>
        </x14:conditionalFormatting>
        <x14:conditionalFormatting xmlns:xm="http://schemas.microsoft.com/office/excel/2006/main">
          <x14:cfRule type="containsText" priority="2438" operator="containsText" id="{3CA42EB8-B323-4CE5-97FE-F392F98223CD}">
            <xm:f>NOT(ISERROR(SEARCH('Listados Datos'!$D$3,B550)))</xm:f>
            <xm:f>'Listados Datos'!$D$3</xm:f>
            <x14:dxf>
              <font>
                <b/>
                <i val="0"/>
                <color theme="0"/>
              </font>
              <fill>
                <patternFill>
                  <bgColor rgb="FFC00000"/>
                </patternFill>
              </fill>
            </x14:dxf>
          </x14:cfRule>
          <x14:cfRule type="containsText" priority="2439" operator="containsText" id="{9F3ABA9A-244F-48FE-9267-18DE4327ED09}">
            <xm:f>NOT(ISERROR(SEARCH('Listados Datos'!$D$4,B550)))</xm:f>
            <xm:f>'Listados Datos'!$D$4</xm:f>
            <x14:dxf>
              <font>
                <b/>
                <i val="0"/>
                <color theme="0"/>
              </font>
              <fill>
                <patternFill>
                  <bgColor rgb="FFC00000"/>
                </patternFill>
              </fill>
            </x14:dxf>
          </x14:cfRule>
          <x14:cfRule type="containsText" priority="2440" operator="containsText" id="{3A93DA0A-D760-40CE-A3A3-83F7ED08718D}">
            <xm:f>NOT(ISERROR(SEARCH('Listados Datos'!$D$5,B550)))</xm:f>
            <xm:f>'Listados Datos'!$D$5</xm:f>
            <x14:dxf>
              <font>
                <b/>
                <i val="0"/>
                <color theme="0"/>
              </font>
              <fill>
                <patternFill>
                  <bgColor rgb="FFC00000"/>
                </patternFill>
              </fill>
            </x14:dxf>
          </x14:cfRule>
          <x14:cfRule type="containsText" priority="2441" operator="containsText" id="{C781BF54-95DC-4747-84FF-2F3251366903}">
            <xm:f>NOT(ISERROR(SEARCH('Listados Datos'!$D$6,B550)))</xm:f>
            <xm:f>'Listados Datos'!$D$6</xm:f>
            <x14:dxf>
              <font>
                <b/>
                <i val="0"/>
                <color theme="0"/>
              </font>
              <fill>
                <patternFill>
                  <bgColor rgb="FFE3351F"/>
                </patternFill>
              </fill>
            </x14:dxf>
          </x14:cfRule>
          <x14:cfRule type="containsText" priority="2442" operator="containsText" id="{9BC3AF3C-C0C8-403D-B1F4-BE71CFA740E2}">
            <xm:f>NOT(ISERROR(SEARCH('Listados Datos'!$D$7,B550)))</xm:f>
            <xm:f>'Listados Datos'!$D$7</xm:f>
            <x14:dxf>
              <font>
                <b/>
                <i val="0"/>
                <color theme="0"/>
              </font>
              <fill>
                <patternFill>
                  <bgColor rgb="FFE3351F"/>
                </patternFill>
              </fill>
            </x14:dxf>
          </x14:cfRule>
          <x14:cfRule type="containsText" priority="2443" operator="containsText" id="{AA188902-2925-4522-8E0A-7F3627600A36}">
            <xm:f>NOT(ISERROR(SEARCH('Listados Datos'!$D$8,B550)))</xm:f>
            <xm:f>'Listados Datos'!$D$8</xm:f>
            <x14:dxf>
              <font>
                <b/>
                <i val="0"/>
                <color theme="0"/>
              </font>
              <fill>
                <patternFill>
                  <bgColor rgb="FFE3351F"/>
                </patternFill>
              </fill>
            </x14:dxf>
          </x14:cfRule>
          <x14:cfRule type="containsText" priority="2444" operator="containsText" id="{BF25C162-808D-45CD-938D-14B95EFD2B06}">
            <xm:f>NOT(ISERROR(SEARCH('Listados Datos'!$D$9,B550)))</xm:f>
            <xm:f>'Listados Datos'!$D$9</xm:f>
            <x14:dxf>
              <font>
                <b/>
                <i val="0"/>
                <color theme="0"/>
              </font>
              <fill>
                <patternFill>
                  <bgColor rgb="FFFFC000"/>
                </patternFill>
              </fill>
            </x14:dxf>
          </x14:cfRule>
          <x14:cfRule type="containsText" priority="2445" operator="containsText" id="{EE0DACBE-2B70-4DDE-8EC0-0967DF25F89C}">
            <xm:f>NOT(ISERROR(SEARCH('Listados Datos'!$D$10,B550)))</xm:f>
            <xm:f>'Listados Datos'!$D$10</xm:f>
            <x14:dxf>
              <font>
                <b/>
                <i val="0"/>
                <color theme="0"/>
              </font>
              <fill>
                <patternFill>
                  <bgColor rgb="FFFFC000"/>
                </patternFill>
              </fill>
            </x14:dxf>
          </x14:cfRule>
          <x14:cfRule type="containsText" priority="2446" operator="containsText" id="{75CE7795-E0E3-46F6-A0C0-C035E9F0456A}">
            <xm:f>NOT(ISERROR(SEARCH('Listados Datos'!$D$11,B550)))</xm:f>
            <xm:f>'Listados Datos'!$D$11</xm:f>
            <x14:dxf>
              <font>
                <b/>
                <i val="0"/>
                <color theme="0"/>
              </font>
              <fill>
                <patternFill>
                  <bgColor rgb="FFFFC000"/>
                </patternFill>
              </fill>
            </x14:dxf>
          </x14:cfRule>
          <x14:cfRule type="containsText" priority="2447" operator="containsText" id="{00C129DC-1B77-4507-B9DB-51F4B40E84E9}">
            <xm:f>NOT(ISERROR(SEARCH('Listados Datos'!$D$12,B550)))</xm:f>
            <xm:f>'Listados Datos'!$D$12</xm:f>
            <x14:dxf>
              <font>
                <b/>
                <i val="0"/>
                <color theme="0"/>
              </font>
              <fill>
                <patternFill>
                  <bgColor rgb="FFFFC000"/>
                </patternFill>
              </fill>
            </x14:dxf>
          </x14:cfRule>
          <x14:cfRule type="containsText" priority="2448" operator="containsText" id="{93A078EB-86E2-429F-B917-853321E5F4E7}">
            <xm:f>NOT(ISERROR(SEARCH('Listados Datos'!$D$13,B550)))</xm:f>
            <xm:f>'Listados Datos'!$D$13</xm:f>
            <x14:dxf>
              <font>
                <b/>
                <i val="0"/>
                <color theme="0"/>
              </font>
              <fill>
                <patternFill>
                  <bgColor rgb="FFFFC000"/>
                </patternFill>
              </fill>
            </x14:dxf>
          </x14:cfRule>
          <x14:cfRule type="containsText" priority="2449" operator="containsText" id="{3D2CD8A5-B585-4CB7-8B1A-DEEA67E6E0FB}">
            <xm:f>NOT(ISERROR(SEARCH('Listados Datos'!$D$14,B550)))</xm:f>
            <xm:f>'Listados Datos'!$D$14</xm:f>
            <x14:dxf>
              <font>
                <b/>
                <i val="0"/>
                <color theme="0"/>
              </font>
              <fill>
                <patternFill>
                  <bgColor rgb="FFFF0000"/>
                </patternFill>
              </fill>
            </x14:dxf>
          </x14:cfRule>
          <x14:cfRule type="containsText" priority="2450" operator="containsText" id="{9FCE9CAA-AD92-4E03-9D76-FB6BFB87F15E}">
            <xm:f>NOT(ISERROR(SEARCH('Listados Datos'!$D$15,B550)))</xm:f>
            <xm:f>'Listados Datos'!$D$15</xm:f>
            <x14:dxf>
              <font>
                <b/>
                <i val="0"/>
                <color theme="0"/>
              </font>
              <fill>
                <patternFill>
                  <bgColor rgb="FFFF0000"/>
                </patternFill>
              </fill>
            </x14:dxf>
          </x14:cfRule>
          <x14:cfRule type="containsText" priority="2451" operator="containsText" id="{3F2E2493-535E-49C2-9DC0-72604266AFAC}">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2672" operator="containsText" id="{CB0EC79E-DDC2-45E6-9AB2-C7AB7344264D}">
            <xm:f>NOT(ISERROR(SEARCH('Listados Datos'!$P$3,AU541)))</xm:f>
            <xm:f>'Listados Datos'!$P$3</xm:f>
            <x14:dxf>
              <fill>
                <patternFill>
                  <bgColor rgb="FF99CC00"/>
                </patternFill>
              </fill>
            </x14:dxf>
          </x14:cfRule>
          <x14:cfRule type="containsText" priority="2673" operator="containsText" id="{A71D9AEE-9A7A-4D97-A5AC-99866F9133CE}">
            <xm:f>NOT(ISERROR(SEARCH('Listados Datos'!$P$4,AU541)))</xm:f>
            <xm:f>'Listados Datos'!$P$4</xm:f>
            <x14:dxf>
              <fill>
                <patternFill>
                  <bgColor rgb="FF33CC33"/>
                </patternFill>
              </fill>
            </x14:dxf>
          </x14:cfRule>
          <x14:cfRule type="containsText" priority="2674" operator="containsText" id="{C124855A-855F-4DF2-8BB3-5004D6CBAD48}">
            <xm:f>NOT(ISERROR(SEARCH('Listados Datos'!$P$5,AU541)))</xm:f>
            <xm:f>'Listados Datos'!$P$5</xm:f>
            <x14:dxf>
              <fill>
                <patternFill>
                  <bgColor rgb="FFFFFF00"/>
                </patternFill>
              </fill>
            </x14:dxf>
          </x14:cfRule>
          <x14:cfRule type="containsText" priority="2675" operator="containsText" id="{3EFF0BF0-0D22-4F8B-B422-47BDE326F682}">
            <xm:f>NOT(ISERROR(SEARCH('Listados Datos'!$P$6,AU541)))</xm:f>
            <xm:f>'Listados Datos'!$P$6</xm:f>
            <x14:dxf>
              <fill>
                <patternFill>
                  <bgColor rgb="FFFFC000"/>
                </patternFill>
              </fill>
            </x14:dxf>
          </x14:cfRule>
          <x14:cfRule type="containsText" priority="2676" operator="containsText" id="{DB2D9BD9-1F28-42F3-B9E1-F73FE2C99B11}">
            <xm:f>NOT(ISERROR(SEARCH('Listados Datos'!$P$7,AU541)))</xm:f>
            <xm:f>'Listados Datos'!$P$7</xm:f>
            <x14:dxf>
              <fill>
                <patternFill>
                  <bgColor rgb="FFFF0000"/>
                </patternFill>
              </fill>
            </x14:dxf>
          </x14:cfRule>
          <xm:sqref>AU541</xm:sqref>
        </x14:conditionalFormatting>
        <x14:conditionalFormatting xmlns:xm="http://schemas.microsoft.com/office/excel/2006/main">
          <x14:cfRule type="containsText" priority="2738" operator="containsText" id="{21BEF724-B126-4E18-A529-EE4B10FA773E}">
            <xm:f>NOT(ISERROR(SEARCH('Listados Datos'!$T$3,AW543)))</xm:f>
            <xm:f>'Listados Datos'!$T$3</xm:f>
            <x14:dxf>
              <fill>
                <patternFill patternType="solid">
                  <bgColor rgb="FFC00000"/>
                </patternFill>
              </fill>
            </x14:dxf>
          </x14:cfRule>
          <x14:cfRule type="containsText" priority="2739" operator="containsText" id="{E9FB7EFF-5B24-44CD-BFF1-CFB4294D102D}">
            <xm:f>NOT(ISERROR(SEARCH('Listados Datos'!$T$4,AW543)))</xm:f>
            <xm:f>'Listados Datos'!$T$4</xm:f>
            <x14:dxf>
              <font>
                <b/>
                <i val="0"/>
                <color theme="0"/>
              </font>
              <fill>
                <patternFill>
                  <bgColor rgb="FFE26B0A"/>
                </patternFill>
              </fill>
            </x14:dxf>
          </x14:cfRule>
          <x14:cfRule type="containsText" priority="2740" operator="containsText" id="{47167C0D-D2C2-47F6-B0DB-EBEFBD9D0F11}">
            <xm:f>NOT(ISERROR(SEARCH('Listados Datos'!$T$5,AW543)))</xm:f>
            <xm:f>'Listados Datos'!$T$5</xm:f>
            <x14:dxf>
              <font>
                <b/>
                <i val="0"/>
                <color auto="1"/>
              </font>
              <fill>
                <patternFill>
                  <bgColor rgb="FFFFFF00"/>
                </patternFill>
              </fill>
            </x14:dxf>
          </x14:cfRule>
          <x14:cfRule type="containsText" priority="2741" operator="containsText" id="{DAEABDD7-00CB-47A0-B536-A35D689A7066}">
            <xm:f>NOT(ISERROR(SEARCH('Listados Datos'!$T$6,AW543)))</xm:f>
            <xm:f>'Listados Datos'!$T$6</xm:f>
            <x14:dxf>
              <font>
                <b/>
                <i val="0"/>
              </font>
              <fill>
                <patternFill>
                  <bgColor rgb="FF92D050"/>
                </patternFill>
              </fill>
            </x14:dxf>
          </x14:cfRule>
          <xm:sqref>AW543</xm:sqref>
        </x14:conditionalFormatting>
        <x14:conditionalFormatting xmlns:xm="http://schemas.microsoft.com/office/excel/2006/main">
          <x14:cfRule type="containsText" priority="2728" operator="containsText" id="{D36F217E-FDFA-4DF9-A897-73C6AA023152}">
            <xm:f>NOT(ISERROR(SEARCH('Listados Datos'!$P$3,AU543)))</xm:f>
            <xm:f>'Listados Datos'!$P$3</xm:f>
            <x14:dxf>
              <fill>
                <patternFill>
                  <bgColor rgb="FF99CC00"/>
                </patternFill>
              </fill>
            </x14:dxf>
          </x14:cfRule>
          <x14:cfRule type="containsText" priority="2729" operator="containsText" id="{EE83C6F9-E24F-4B58-B954-9E22B1BB9560}">
            <xm:f>NOT(ISERROR(SEARCH('Listados Datos'!$P$4,AU543)))</xm:f>
            <xm:f>'Listados Datos'!$P$4</xm:f>
            <x14:dxf>
              <fill>
                <patternFill>
                  <bgColor rgb="FF33CC33"/>
                </patternFill>
              </fill>
            </x14:dxf>
          </x14:cfRule>
          <x14:cfRule type="containsText" priority="2730" operator="containsText" id="{CE57B4D3-FB90-49B1-97A7-E96EB93FFDA9}">
            <xm:f>NOT(ISERROR(SEARCH('Listados Datos'!$P$5,AU543)))</xm:f>
            <xm:f>'Listados Datos'!$P$5</xm:f>
            <x14:dxf>
              <fill>
                <patternFill>
                  <bgColor rgb="FFFFFF00"/>
                </patternFill>
              </fill>
            </x14:dxf>
          </x14:cfRule>
          <x14:cfRule type="containsText" priority="2731" operator="containsText" id="{390A350E-27BA-47CB-9673-C3442B7DFCCF}">
            <xm:f>NOT(ISERROR(SEARCH('Listados Datos'!$P$6,AU543)))</xm:f>
            <xm:f>'Listados Datos'!$P$6</xm:f>
            <x14:dxf>
              <fill>
                <patternFill>
                  <bgColor rgb="FFFFC000"/>
                </patternFill>
              </fill>
            </x14:dxf>
          </x14:cfRule>
          <x14:cfRule type="containsText" priority="2732" operator="containsText" id="{160D8D4F-0E97-4F69-819F-E2099897FEC6}">
            <xm:f>NOT(ISERROR(SEARCH('Listados Datos'!$P$7,AU543)))</xm:f>
            <xm:f>'Listados Datos'!$P$7</xm:f>
            <x14:dxf>
              <fill>
                <patternFill>
                  <bgColor rgb="FFFF0000"/>
                </patternFill>
              </fill>
            </x14:dxf>
          </x14:cfRule>
          <xm:sqref>AU543</xm:sqref>
        </x14:conditionalFormatting>
        <x14:conditionalFormatting xmlns:xm="http://schemas.microsoft.com/office/excel/2006/main">
          <x14:cfRule type="containsText" priority="2696" operator="containsText" id="{6C2E6067-1912-4306-B9C6-A7F9BC2098B0}">
            <xm:f>NOT(ISERROR(SEARCH('Listados Datos'!$T$3,AW540)))</xm:f>
            <xm:f>'Listados Datos'!$T$3</xm:f>
            <x14:dxf>
              <fill>
                <patternFill patternType="solid">
                  <bgColor rgb="FFC00000"/>
                </patternFill>
              </fill>
            </x14:dxf>
          </x14:cfRule>
          <x14:cfRule type="containsText" priority="2697" operator="containsText" id="{D8401E71-550E-4B3D-91DA-33FCB1F52D3C}">
            <xm:f>NOT(ISERROR(SEARCH('Listados Datos'!$T$4,AW540)))</xm:f>
            <xm:f>'Listados Datos'!$T$4</xm:f>
            <x14:dxf>
              <font>
                <b/>
                <i val="0"/>
                <color theme="0"/>
              </font>
              <fill>
                <patternFill>
                  <bgColor rgb="FFE26B0A"/>
                </patternFill>
              </fill>
            </x14:dxf>
          </x14:cfRule>
          <x14:cfRule type="containsText" priority="2698" operator="containsText" id="{1EEF8153-297E-41E5-B1E9-15891C9D9583}">
            <xm:f>NOT(ISERROR(SEARCH('Listados Datos'!$T$5,AW540)))</xm:f>
            <xm:f>'Listados Datos'!$T$5</xm:f>
            <x14:dxf>
              <font>
                <b/>
                <i val="0"/>
                <color auto="1"/>
              </font>
              <fill>
                <patternFill>
                  <bgColor rgb="FFFFFF00"/>
                </patternFill>
              </fill>
            </x14:dxf>
          </x14:cfRule>
          <x14:cfRule type="containsText" priority="2699" operator="containsText" id="{126D5764-893C-4FC9-B929-0ADAA79043F0}">
            <xm:f>NOT(ISERROR(SEARCH('Listados Datos'!$T$6,AW540)))</xm:f>
            <xm:f>'Listados Datos'!$T$6</xm:f>
            <x14:dxf>
              <font>
                <b/>
                <i val="0"/>
              </font>
              <fill>
                <patternFill>
                  <bgColor rgb="FF92D050"/>
                </patternFill>
              </fill>
            </x14:dxf>
          </x14:cfRule>
          <xm:sqref>AW540</xm:sqref>
        </x14:conditionalFormatting>
        <x14:conditionalFormatting xmlns:xm="http://schemas.microsoft.com/office/excel/2006/main">
          <x14:cfRule type="containsText" priority="2686" operator="containsText" id="{D1FABFD5-5C1A-48C5-A50E-EEE06F62904A}">
            <xm:f>NOT(ISERROR(SEARCH('Listados Datos'!$P$3,AU540)))</xm:f>
            <xm:f>'Listados Datos'!$P$3</xm:f>
            <x14:dxf>
              <fill>
                <patternFill>
                  <bgColor rgb="FF99CC00"/>
                </patternFill>
              </fill>
            </x14:dxf>
          </x14:cfRule>
          <x14:cfRule type="containsText" priority="2687" operator="containsText" id="{574A5A41-DDA9-48DD-8146-0469414CDACA}">
            <xm:f>NOT(ISERROR(SEARCH('Listados Datos'!$P$4,AU540)))</xm:f>
            <xm:f>'Listados Datos'!$P$4</xm:f>
            <x14:dxf>
              <fill>
                <patternFill>
                  <bgColor rgb="FF33CC33"/>
                </patternFill>
              </fill>
            </x14:dxf>
          </x14:cfRule>
          <x14:cfRule type="containsText" priority="2688" operator="containsText" id="{A64172A0-1309-4C51-BEED-CE8166ABB051}">
            <xm:f>NOT(ISERROR(SEARCH('Listados Datos'!$P$5,AU540)))</xm:f>
            <xm:f>'Listados Datos'!$P$5</xm:f>
            <x14:dxf>
              <fill>
                <patternFill>
                  <bgColor rgb="FFFFFF00"/>
                </patternFill>
              </fill>
            </x14:dxf>
          </x14:cfRule>
          <x14:cfRule type="containsText" priority="2689" operator="containsText" id="{170AB98C-EF38-4E8A-8734-2873E19880BA}">
            <xm:f>NOT(ISERROR(SEARCH('Listados Datos'!$P$6,AU540)))</xm:f>
            <xm:f>'Listados Datos'!$P$6</xm:f>
            <x14:dxf>
              <fill>
                <patternFill>
                  <bgColor rgb="FFFFC000"/>
                </patternFill>
              </fill>
            </x14:dxf>
          </x14:cfRule>
          <x14:cfRule type="containsText" priority="2690" operator="containsText" id="{B148D8EC-FE23-4C1F-819D-03A029C6B6C9}">
            <xm:f>NOT(ISERROR(SEARCH('Listados Datos'!$P$7,AU540)))</xm:f>
            <xm:f>'Listados Datos'!$P$7</xm:f>
            <x14:dxf>
              <fill>
                <patternFill>
                  <bgColor rgb="FFFF0000"/>
                </patternFill>
              </fill>
            </x14:dxf>
          </x14:cfRule>
          <xm:sqref>AU540</xm:sqref>
        </x14:conditionalFormatting>
        <x14:conditionalFormatting xmlns:xm="http://schemas.microsoft.com/office/excel/2006/main">
          <x14:cfRule type="containsText" priority="2804" operator="containsText" id="{88584363-5978-49B0-B6A0-1AB5BC9B02CC}">
            <xm:f>NOT(ISERROR(SEARCH('Listados Datos'!$T$3,AE538)))</xm:f>
            <xm:f>'Listados Datos'!$T$3</xm:f>
            <x14:dxf>
              <fill>
                <patternFill patternType="solid">
                  <bgColor rgb="FFC00000"/>
                </patternFill>
              </fill>
            </x14:dxf>
          </x14:cfRule>
          <x14:cfRule type="containsText" priority="2805" operator="containsText" id="{EDB5563C-9EEA-4615-83D6-F38426CD11EB}">
            <xm:f>NOT(ISERROR(SEARCH('Listados Datos'!$T$4,AE538)))</xm:f>
            <xm:f>'Listados Datos'!$T$4</xm:f>
            <x14:dxf>
              <font>
                <b/>
                <i val="0"/>
                <color theme="0"/>
              </font>
              <fill>
                <patternFill>
                  <bgColor rgb="FFE26B0A"/>
                </patternFill>
              </fill>
            </x14:dxf>
          </x14:cfRule>
          <x14:cfRule type="containsText" priority="2806" operator="containsText" id="{534E74CE-ECC0-45EE-9D90-0E3594C4EE8A}">
            <xm:f>NOT(ISERROR(SEARCH('Listados Datos'!$T$5,AE538)))</xm:f>
            <xm:f>'Listados Datos'!$T$5</xm:f>
            <x14:dxf>
              <font>
                <b/>
                <i val="0"/>
                <color auto="1"/>
              </font>
              <fill>
                <patternFill>
                  <bgColor rgb="FFFFFF00"/>
                </patternFill>
              </fill>
            </x14:dxf>
          </x14:cfRule>
          <x14:cfRule type="containsText" priority="2807" operator="containsText" id="{1B9C1940-BCB0-4F7B-8BF2-87B42CBEB6E7}">
            <xm:f>NOT(ISERROR(SEARCH('Listados Datos'!$T$6,AE538)))</xm:f>
            <xm:f>'Listados Datos'!$T$6</xm:f>
            <x14:dxf>
              <font>
                <b/>
                <i val="0"/>
              </font>
              <fill>
                <patternFill>
                  <bgColor rgb="FF92D050"/>
                </patternFill>
              </fill>
            </x14:dxf>
          </x14:cfRule>
          <xm:sqref>AE538:AF539 AE543:AF543</xm:sqref>
        </x14:conditionalFormatting>
        <x14:conditionalFormatting xmlns:xm="http://schemas.microsoft.com/office/excel/2006/main">
          <x14:cfRule type="containsText" priority="2800" operator="containsText" id="{20968D72-26BA-40F9-A0D7-71DCCE50FB9D}">
            <xm:f>NOT(ISERROR(SEARCH('Listados Datos'!$T$3,AA538)))</xm:f>
            <xm:f>'Listados Datos'!$T$3</xm:f>
            <x14:dxf>
              <fill>
                <patternFill patternType="solid">
                  <bgColor rgb="FFC00000"/>
                </patternFill>
              </fill>
            </x14:dxf>
          </x14:cfRule>
          <x14:cfRule type="containsText" priority="2801" operator="containsText" id="{A4E744C0-4166-43D6-9B32-3A41243EA976}">
            <xm:f>NOT(ISERROR(SEARCH('Listados Datos'!$T$4,AA538)))</xm:f>
            <xm:f>'Listados Datos'!$T$4</xm:f>
            <x14:dxf>
              <font>
                <b/>
                <i val="0"/>
                <color theme="0"/>
              </font>
              <fill>
                <patternFill>
                  <bgColor rgb="FFE26B0A"/>
                </patternFill>
              </fill>
            </x14:dxf>
          </x14:cfRule>
          <x14:cfRule type="containsText" priority="2802" operator="containsText" id="{A8C188FF-C934-4C4F-AC75-C7F7212A2D22}">
            <xm:f>NOT(ISERROR(SEARCH('Listados Datos'!$T$5,AA538)))</xm:f>
            <xm:f>'Listados Datos'!$T$5</xm:f>
            <x14:dxf>
              <font>
                <b/>
                <i val="0"/>
                <color auto="1"/>
              </font>
              <fill>
                <patternFill>
                  <bgColor rgb="FFFFFF00"/>
                </patternFill>
              </fill>
            </x14:dxf>
          </x14:cfRule>
          <x14:cfRule type="containsText" priority="2803" operator="containsText" id="{E58BB1C1-94B2-433E-A6CA-8EB155CE672B}">
            <xm:f>NOT(ISERROR(SEARCH('Listados Datos'!$T$6,AA538)))</xm:f>
            <xm:f>'Listados Datos'!$T$6</xm:f>
            <x14:dxf>
              <font>
                <b/>
                <i val="0"/>
              </font>
              <fill>
                <patternFill>
                  <bgColor rgb="FF92D050"/>
                </patternFill>
              </fill>
            </x14:dxf>
          </x14:cfRule>
          <xm:sqref>AA538:AA539</xm:sqref>
        </x14:conditionalFormatting>
        <x14:conditionalFormatting xmlns:xm="http://schemas.microsoft.com/office/excel/2006/main">
          <x14:cfRule type="containsText" priority="2790" operator="containsText" id="{8C186B74-849A-413F-82FE-9BAF2F1914CC}">
            <xm:f>NOT(ISERROR(SEARCH('Listados Datos'!$P$3,Y538)))</xm:f>
            <xm:f>'Listados Datos'!$P$3</xm:f>
            <x14:dxf>
              <fill>
                <patternFill>
                  <bgColor rgb="FF99CC00"/>
                </patternFill>
              </fill>
            </x14:dxf>
          </x14:cfRule>
          <x14:cfRule type="containsText" priority="2791" operator="containsText" id="{2D847D70-D04D-4A1F-B08F-8D9A2894F469}">
            <xm:f>NOT(ISERROR(SEARCH('Listados Datos'!$P$4,Y538)))</xm:f>
            <xm:f>'Listados Datos'!$P$4</xm:f>
            <x14:dxf>
              <fill>
                <patternFill>
                  <bgColor rgb="FF33CC33"/>
                </patternFill>
              </fill>
            </x14:dxf>
          </x14:cfRule>
          <x14:cfRule type="containsText" priority="2792" operator="containsText" id="{DF94E481-365D-4A1D-9929-E3890D04CE9B}">
            <xm:f>NOT(ISERROR(SEARCH('Listados Datos'!$P$5,Y538)))</xm:f>
            <xm:f>'Listados Datos'!$P$5</xm:f>
            <x14:dxf>
              <fill>
                <patternFill>
                  <bgColor rgb="FFFFFF00"/>
                </patternFill>
              </fill>
            </x14:dxf>
          </x14:cfRule>
          <x14:cfRule type="containsText" priority="2793" operator="containsText" id="{3CB02123-A709-4F19-B8E7-B5FD12F0498E}">
            <xm:f>NOT(ISERROR(SEARCH('Listados Datos'!$P$6,Y538)))</xm:f>
            <xm:f>'Listados Datos'!$P$6</xm:f>
            <x14:dxf>
              <fill>
                <patternFill>
                  <bgColor rgb="FFFFC000"/>
                </patternFill>
              </fill>
            </x14:dxf>
          </x14:cfRule>
          <x14:cfRule type="containsText" priority="2794" operator="containsText" id="{985F216D-D841-484D-BCEF-5FB3F7D13AC1}">
            <xm:f>NOT(ISERROR(SEARCH('Listados Datos'!$P$7,Y538)))</xm:f>
            <xm:f>'Listados Datos'!$P$7</xm:f>
            <x14:dxf>
              <fill>
                <patternFill>
                  <bgColor rgb="FFFF0000"/>
                </patternFill>
              </fill>
            </x14:dxf>
          </x14:cfRule>
          <xm:sqref>Y538:Y539</xm:sqref>
        </x14:conditionalFormatting>
        <x14:conditionalFormatting xmlns:xm="http://schemas.microsoft.com/office/excel/2006/main">
          <x14:cfRule type="containsText" priority="2766" operator="containsText" id="{3776E92E-B150-4660-AEBE-E46BA03B282F}">
            <xm:f>NOT(ISERROR(SEARCH('Listados Datos'!$T$3,AW538)))</xm:f>
            <xm:f>'Listados Datos'!$T$3</xm:f>
            <x14:dxf>
              <fill>
                <patternFill patternType="solid">
                  <bgColor rgb="FFC00000"/>
                </patternFill>
              </fill>
            </x14:dxf>
          </x14:cfRule>
          <x14:cfRule type="containsText" priority="2767" operator="containsText" id="{D80C34B6-469C-46FB-A9DE-DC2D273ECC4B}">
            <xm:f>NOT(ISERROR(SEARCH('Listados Datos'!$T$4,AW538)))</xm:f>
            <xm:f>'Listados Datos'!$T$4</xm:f>
            <x14:dxf>
              <font>
                <b/>
                <i val="0"/>
                <color theme="0"/>
              </font>
              <fill>
                <patternFill>
                  <bgColor rgb="FFE26B0A"/>
                </patternFill>
              </fill>
            </x14:dxf>
          </x14:cfRule>
          <x14:cfRule type="containsText" priority="2768" operator="containsText" id="{4E15DF6E-392A-4459-948F-2C7BF573EC08}">
            <xm:f>NOT(ISERROR(SEARCH('Listados Datos'!$T$5,AW538)))</xm:f>
            <xm:f>'Listados Datos'!$T$5</xm:f>
            <x14:dxf>
              <font>
                <b/>
                <i val="0"/>
                <color auto="1"/>
              </font>
              <fill>
                <patternFill>
                  <bgColor rgb="FFFFFF00"/>
                </patternFill>
              </fill>
            </x14:dxf>
          </x14:cfRule>
          <x14:cfRule type="containsText" priority="2769" operator="containsText" id="{53443179-524E-466E-B83B-5578C9A20A99}">
            <xm:f>NOT(ISERROR(SEARCH('Listados Datos'!$T$6,AW538)))</xm:f>
            <xm:f>'Listados Datos'!$T$6</xm:f>
            <x14:dxf>
              <font>
                <b/>
                <i val="0"/>
              </font>
              <fill>
                <patternFill>
                  <bgColor rgb="FF92D050"/>
                </patternFill>
              </fill>
            </x14:dxf>
          </x14:cfRule>
          <xm:sqref>AW538</xm:sqref>
        </x14:conditionalFormatting>
        <x14:conditionalFormatting xmlns:xm="http://schemas.microsoft.com/office/excel/2006/main">
          <x14:cfRule type="containsText" priority="2756" operator="containsText" id="{0015EDE5-02C2-4CFF-895E-D9C2F235E98F}">
            <xm:f>NOT(ISERROR(SEARCH('Listados Datos'!$P$3,AU538)))</xm:f>
            <xm:f>'Listados Datos'!$P$3</xm:f>
            <x14:dxf>
              <fill>
                <patternFill>
                  <bgColor rgb="FF99CC00"/>
                </patternFill>
              </fill>
            </x14:dxf>
          </x14:cfRule>
          <x14:cfRule type="containsText" priority="2757" operator="containsText" id="{34D9A89E-D34C-4617-81F0-4BAC09FD8A6E}">
            <xm:f>NOT(ISERROR(SEARCH('Listados Datos'!$P$4,AU538)))</xm:f>
            <xm:f>'Listados Datos'!$P$4</xm:f>
            <x14:dxf>
              <fill>
                <patternFill>
                  <bgColor rgb="FF33CC33"/>
                </patternFill>
              </fill>
            </x14:dxf>
          </x14:cfRule>
          <x14:cfRule type="containsText" priority="2758" operator="containsText" id="{ED03082F-B3A4-4EA4-B61C-5A8DB5C00794}">
            <xm:f>NOT(ISERROR(SEARCH('Listados Datos'!$P$5,AU538)))</xm:f>
            <xm:f>'Listados Datos'!$P$5</xm:f>
            <x14:dxf>
              <fill>
                <patternFill>
                  <bgColor rgb="FFFFFF00"/>
                </patternFill>
              </fill>
            </x14:dxf>
          </x14:cfRule>
          <x14:cfRule type="containsText" priority="2759" operator="containsText" id="{D870A2A0-9269-4796-918E-5C125314BE6B}">
            <xm:f>NOT(ISERROR(SEARCH('Listados Datos'!$P$6,AU538)))</xm:f>
            <xm:f>'Listados Datos'!$P$6</xm:f>
            <x14:dxf>
              <fill>
                <patternFill>
                  <bgColor rgb="FFFFC000"/>
                </patternFill>
              </fill>
            </x14:dxf>
          </x14:cfRule>
          <x14:cfRule type="containsText" priority="2760" operator="containsText" id="{8D1CBFE2-8332-4270-BEAA-7470D2790C04}">
            <xm:f>NOT(ISERROR(SEARCH('Listados Datos'!$P$7,AU538)))</xm:f>
            <xm:f>'Listados Datos'!$P$7</xm:f>
            <x14:dxf>
              <fill>
                <patternFill>
                  <bgColor rgb="FFFF0000"/>
                </patternFill>
              </fill>
            </x14:dxf>
          </x14:cfRule>
          <xm:sqref>AU538</xm:sqref>
        </x14:conditionalFormatting>
        <x14:conditionalFormatting xmlns:xm="http://schemas.microsoft.com/office/excel/2006/main">
          <x14:cfRule type="containsText" priority="2752" operator="containsText" id="{E43F3B91-EED8-4724-85B9-97E664D4F2BC}">
            <xm:f>NOT(ISERROR(SEARCH('Listados Datos'!$T$3,AW539)))</xm:f>
            <xm:f>'Listados Datos'!$T$3</xm:f>
            <x14:dxf>
              <fill>
                <patternFill patternType="solid">
                  <bgColor rgb="FFC00000"/>
                </patternFill>
              </fill>
            </x14:dxf>
          </x14:cfRule>
          <x14:cfRule type="containsText" priority="2753" operator="containsText" id="{2F6B44B6-2472-407D-9E28-3A2688D2473A}">
            <xm:f>NOT(ISERROR(SEARCH('Listados Datos'!$T$4,AW539)))</xm:f>
            <xm:f>'Listados Datos'!$T$4</xm:f>
            <x14:dxf>
              <font>
                <b/>
                <i val="0"/>
                <color theme="0"/>
              </font>
              <fill>
                <patternFill>
                  <bgColor rgb="FFE26B0A"/>
                </patternFill>
              </fill>
            </x14:dxf>
          </x14:cfRule>
          <x14:cfRule type="containsText" priority="2754" operator="containsText" id="{A90E11DB-F156-4E73-AB25-259A380912B4}">
            <xm:f>NOT(ISERROR(SEARCH('Listados Datos'!$T$5,AW539)))</xm:f>
            <xm:f>'Listados Datos'!$T$5</xm:f>
            <x14:dxf>
              <font>
                <b/>
                <i val="0"/>
                <color auto="1"/>
              </font>
              <fill>
                <patternFill>
                  <bgColor rgb="FFFFFF00"/>
                </patternFill>
              </fill>
            </x14:dxf>
          </x14:cfRule>
          <x14:cfRule type="containsText" priority="2755" operator="containsText" id="{EFF2F355-DE04-44AC-AEAF-13C35A9A5316}">
            <xm:f>NOT(ISERROR(SEARCH('Listados Datos'!$T$6,AW539)))</xm:f>
            <xm:f>'Listados Datos'!$T$6</xm:f>
            <x14:dxf>
              <font>
                <b/>
                <i val="0"/>
              </font>
              <fill>
                <patternFill>
                  <bgColor rgb="FF92D050"/>
                </patternFill>
              </fill>
            </x14:dxf>
          </x14:cfRule>
          <xm:sqref>AW539</xm:sqref>
        </x14:conditionalFormatting>
        <x14:conditionalFormatting xmlns:xm="http://schemas.microsoft.com/office/excel/2006/main">
          <x14:cfRule type="containsText" priority="2742" operator="containsText" id="{9E6ACA76-258D-40AC-8475-E681B6635F6E}">
            <xm:f>NOT(ISERROR(SEARCH('Listados Datos'!$P$3,AU539)))</xm:f>
            <xm:f>'Listados Datos'!$P$3</xm:f>
            <x14:dxf>
              <fill>
                <patternFill>
                  <bgColor rgb="FF99CC00"/>
                </patternFill>
              </fill>
            </x14:dxf>
          </x14:cfRule>
          <x14:cfRule type="containsText" priority="2743" operator="containsText" id="{34DE2ED2-3DC5-42DC-AA45-1FEDA18D6388}">
            <xm:f>NOT(ISERROR(SEARCH('Listados Datos'!$P$4,AU539)))</xm:f>
            <xm:f>'Listados Datos'!$P$4</xm:f>
            <x14:dxf>
              <fill>
                <patternFill>
                  <bgColor rgb="FF33CC33"/>
                </patternFill>
              </fill>
            </x14:dxf>
          </x14:cfRule>
          <x14:cfRule type="containsText" priority="2744" operator="containsText" id="{6673C1A8-F2C9-4D4B-B0A9-DE8A642C6ECA}">
            <xm:f>NOT(ISERROR(SEARCH('Listados Datos'!$P$5,AU539)))</xm:f>
            <xm:f>'Listados Datos'!$P$5</xm:f>
            <x14:dxf>
              <fill>
                <patternFill>
                  <bgColor rgb="FFFFFF00"/>
                </patternFill>
              </fill>
            </x14:dxf>
          </x14:cfRule>
          <x14:cfRule type="containsText" priority="2745" operator="containsText" id="{FC368F17-5EDB-4FC6-B6BC-9FFE66AD20D3}">
            <xm:f>NOT(ISERROR(SEARCH('Listados Datos'!$P$6,AU539)))</xm:f>
            <xm:f>'Listados Datos'!$P$6</xm:f>
            <x14:dxf>
              <fill>
                <patternFill>
                  <bgColor rgb="FFFFC000"/>
                </patternFill>
              </fill>
            </x14:dxf>
          </x14:cfRule>
          <x14:cfRule type="containsText" priority="2746" operator="containsText" id="{6DF12C46-A4A7-4855-92F3-7689C52F17EF}">
            <xm:f>NOT(ISERROR(SEARCH('Listados Datos'!$P$7,AU539)))</xm:f>
            <xm:f>'Listados Datos'!$P$7</xm:f>
            <x14:dxf>
              <fill>
                <patternFill>
                  <bgColor rgb="FFFF0000"/>
                </patternFill>
              </fill>
            </x14:dxf>
          </x14:cfRule>
          <xm:sqref>AU539</xm:sqref>
        </x14:conditionalFormatting>
        <x14:conditionalFormatting xmlns:xm="http://schemas.microsoft.com/office/excel/2006/main">
          <x14:cfRule type="containsText" priority="2724" operator="containsText" id="{B8C9F82A-3C55-4332-A7AE-328B7E7528D8}">
            <xm:f>NOT(ISERROR(SEARCH('Listados Datos'!$T$3,AE540)))</xm:f>
            <xm:f>'Listados Datos'!$T$3</xm:f>
            <x14:dxf>
              <fill>
                <patternFill patternType="solid">
                  <bgColor rgb="FFC00000"/>
                </patternFill>
              </fill>
            </x14:dxf>
          </x14:cfRule>
          <x14:cfRule type="containsText" priority="2725" operator="containsText" id="{92587C66-33CF-450B-A6EB-AA99A064A958}">
            <xm:f>NOT(ISERROR(SEARCH('Listados Datos'!$T$4,AE540)))</xm:f>
            <xm:f>'Listados Datos'!$T$4</xm:f>
            <x14:dxf>
              <font>
                <b/>
                <i val="0"/>
                <color theme="0"/>
              </font>
              <fill>
                <patternFill>
                  <bgColor rgb="FFE26B0A"/>
                </patternFill>
              </fill>
            </x14:dxf>
          </x14:cfRule>
          <x14:cfRule type="containsText" priority="2726" operator="containsText" id="{3105A6C2-9A84-45BF-9E30-579C0B3EECBD}">
            <xm:f>NOT(ISERROR(SEARCH('Listados Datos'!$T$5,AE540)))</xm:f>
            <xm:f>'Listados Datos'!$T$5</xm:f>
            <x14:dxf>
              <font>
                <b/>
                <i val="0"/>
                <color auto="1"/>
              </font>
              <fill>
                <patternFill>
                  <bgColor rgb="FFFFFF00"/>
                </patternFill>
              </fill>
            </x14:dxf>
          </x14:cfRule>
          <x14:cfRule type="containsText" priority="2727" operator="containsText" id="{53D3A842-5BFF-4CD6-9206-75F480194B50}">
            <xm:f>NOT(ISERROR(SEARCH('Listados Datos'!$T$6,AE540)))</xm:f>
            <xm:f>'Listados Datos'!$T$6</xm:f>
            <x14:dxf>
              <font>
                <b/>
                <i val="0"/>
              </font>
              <fill>
                <patternFill>
                  <bgColor rgb="FF92D050"/>
                </patternFill>
              </fill>
            </x14:dxf>
          </x14:cfRule>
          <xm:sqref>AE540:AF541</xm:sqref>
        </x14:conditionalFormatting>
        <x14:conditionalFormatting xmlns:xm="http://schemas.microsoft.com/office/excel/2006/main">
          <x14:cfRule type="containsText" priority="2720" operator="containsText" id="{6B1F03EB-30E2-46ED-9203-9B7412B673F5}">
            <xm:f>NOT(ISERROR(SEARCH('Listados Datos'!$T$3,AA540)))</xm:f>
            <xm:f>'Listados Datos'!$T$3</xm:f>
            <x14:dxf>
              <fill>
                <patternFill patternType="solid">
                  <bgColor rgb="FFC00000"/>
                </patternFill>
              </fill>
            </x14:dxf>
          </x14:cfRule>
          <x14:cfRule type="containsText" priority="2721" operator="containsText" id="{E6150148-DD4D-40CC-8858-F7A4FBE5B7E9}">
            <xm:f>NOT(ISERROR(SEARCH('Listados Datos'!$T$4,AA540)))</xm:f>
            <xm:f>'Listados Datos'!$T$4</xm:f>
            <x14:dxf>
              <font>
                <b/>
                <i val="0"/>
                <color theme="0"/>
              </font>
              <fill>
                <patternFill>
                  <bgColor rgb="FFE26B0A"/>
                </patternFill>
              </fill>
            </x14:dxf>
          </x14:cfRule>
          <x14:cfRule type="containsText" priority="2722" operator="containsText" id="{8733F743-EC3C-4A24-93BF-0405FCF1459F}">
            <xm:f>NOT(ISERROR(SEARCH('Listados Datos'!$T$5,AA540)))</xm:f>
            <xm:f>'Listados Datos'!$T$5</xm:f>
            <x14:dxf>
              <font>
                <b/>
                <i val="0"/>
                <color auto="1"/>
              </font>
              <fill>
                <patternFill>
                  <bgColor rgb="FFFFFF00"/>
                </patternFill>
              </fill>
            </x14:dxf>
          </x14:cfRule>
          <x14:cfRule type="containsText" priority="2723" operator="containsText" id="{BDE14153-C27E-447E-86FF-8498C8585797}">
            <xm:f>NOT(ISERROR(SEARCH('Listados Datos'!$T$6,AA540)))</xm:f>
            <xm:f>'Listados Datos'!$T$6</xm:f>
            <x14:dxf>
              <font>
                <b/>
                <i val="0"/>
              </font>
              <fill>
                <patternFill>
                  <bgColor rgb="FF92D050"/>
                </patternFill>
              </fill>
            </x14:dxf>
          </x14:cfRule>
          <xm:sqref>AA540:AA541</xm:sqref>
        </x14:conditionalFormatting>
        <x14:conditionalFormatting xmlns:xm="http://schemas.microsoft.com/office/excel/2006/main">
          <x14:cfRule type="containsText" priority="2710" operator="containsText" id="{455F8C3E-AB72-48FF-AC68-DFEFFB71A459}">
            <xm:f>NOT(ISERROR(SEARCH('Listados Datos'!$P$3,Y540)))</xm:f>
            <xm:f>'Listados Datos'!$P$3</xm:f>
            <x14:dxf>
              <fill>
                <patternFill>
                  <bgColor rgb="FF99CC00"/>
                </patternFill>
              </fill>
            </x14:dxf>
          </x14:cfRule>
          <x14:cfRule type="containsText" priority="2711" operator="containsText" id="{5D5D9382-223B-444F-B070-F154599EB838}">
            <xm:f>NOT(ISERROR(SEARCH('Listados Datos'!$P$4,Y540)))</xm:f>
            <xm:f>'Listados Datos'!$P$4</xm:f>
            <x14:dxf>
              <fill>
                <patternFill>
                  <bgColor rgb="FF33CC33"/>
                </patternFill>
              </fill>
            </x14:dxf>
          </x14:cfRule>
          <x14:cfRule type="containsText" priority="2712" operator="containsText" id="{CF917B54-B02B-4F59-996D-033F14EE104F}">
            <xm:f>NOT(ISERROR(SEARCH('Listados Datos'!$P$5,Y540)))</xm:f>
            <xm:f>'Listados Datos'!$P$5</xm:f>
            <x14:dxf>
              <fill>
                <patternFill>
                  <bgColor rgb="FFFFFF00"/>
                </patternFill>
              </fill>
            </x14:dxf>
          </x14:cfRule>
          <x14:cfRule type="containsText" priority="2713" operator="containsText" id="{4B0D0C5E-F961-4B80-9C79-3A2898177648}">
            <xm:f>NOT(ISERROR(SEARCH('Listados Datos'!$P$6,Y540)))</xm:f>
            <xm:f>'Listados Datos'!$P$6</xm:f>
            <x14:dxf>
              <fill>
                <patternFill>
                  <bgColor rgb="FFFFC000"/>
                </patternFill>
              </fill>
            </x14:dxf>
          </x14:cfRule>
          <x14:cfRule type="containsText" priority="2714" operator="containsText" id="{6696B58C-642C-40BB-BB45-1B3B5C70DD3F}">
            <xm:f>NOT(ISERROR(SEARCH('Listados Datos'!$P$7,Y540)))</xm:f>
            <xm:f>'Listados Datos'!$P$7</xm:f>
            <x14:dxf>
              <fill>
                <patternFill>
                  <bgColor rgb="FFFF0000"/>
                </patternFill>
              </fill>
            </x14:dxf>
          </x14:cfRule>
          <xm:sqref>Y540:Y541</xm:sqref>
        </x14:conditionalFormatting>
        <x14:conditionalFormatting xmlns:xm="http://schemas.microsoft.com/office/excel/2006/main">
          <x14:cfRule type="containsText" priority="2682" operator="containsText" id="{BEDA34AF-B457-43D9-967A-FC3F46A18ADD}">
            <xm:f>NOT(ISERROR(SEARCH('Listados Datos'!$T$3,AW541)))</xm:f>
            <xm:f>'Listados Datos'!$T$3</xm:f>
            <x14:dxf>
              <fill>
                <patternFill patternType="solid">
                  <bgColor rgb="FFC00000"/>
                </patternFill>
              </fill>
            </x14:dxf>
          </x14:cfRule>
          <x14:cfRule type="containsText" priority="2683" operator="containsText" id="{FFFA7F54-1ED1-47C9-A4DF-5FF456153A2D}">
            <xm:f>NOT(ISERROR(SEARCH('Listados Datos'!$T$4,AW541)))</xm:f>
            <xm:f>'Listados Datos'!$T$4</xm:f>
            <x14:dxf>
              <font>
                <b/>
                <i val="0"/>
                <color theme="0"/>
              </font>
              <fill>
                <patternFill>
                  <bgColor rgb="FFE26B0A"/>
                </patternFill>
              </fill>
            </x14:dxf>
          </x14:cfRule>
          <x14:cfRule type="containsText" priority="2684" operator="containsText" id="{5716F777-7B13-4313-9895-06232910E444}">
            <xm:f>NOT(ISERROR(SEARCH('Listados Datos'!$T$5,AW541)))</xm:f>
            <xm:f>'Listados Datos'!$T$5</xm:f>
            <x14:dxf>
              <font>
                <b/>
                <i val="0"/>
                <color auto="1"/>
              </font>
              <fill>
                <patternFill>
                  <bgColor rgb="FFFFFF00"/>
                </patternFill>
              </fill>
            </x14:dxf>
          </x14:cfRule>
          <x14:cfRule type="containsText" priority="2685" operator="containsText" id="{511E2E7B-BA8E-478A-8787-3B815E86958C}">
            <xm:f>NOT(ISERROR(SEARCH('Listados Datos'!$T$6,AW541)))</xm:f>
            <xm:f>'Listados Datos'!$T$6</xm:f>
            <x14:dxf>
              <font>
                <b/>
                <i val="0"/>
              </font>
              <fill>
                <patternFill>
                  <bgColor rgb="FF92D050"/>
                </patternFill>
              </fill>
            </x14:dxf>
          </x14:cfRule>
          <xm:sqref>AW541</xm:sqref>
        </x14:conditionalFormatting>
        <x14:conditionalFormatting xmlns:xm="http://schemas.microsoft.com/office/excel/2006/main">
          <x14:cfRule type="containsText" priority="2630" operator="containsText" id="{B5293E94-746A-4A21-978C-E5B5EB95301A}">
            <xm:f>NOT(ISERROR(SEARCH('Listados Datos'!$P$3,AU542)))</xm:f>
            <xm:f>'Listados Datos'!$P$3</xm:f>
            <x14:dxf>
              <fill>
                <patternFill>
                  <bgColor rgb="FF99CC00"/>
                </patternFill>
              </fill>
            </x14:dxf>
          </x14:cfRule>
          <x14:cfRule type="containsText" priority="2631" operator="containsText" id="{9ABA5A1B-1AEB-44FA-8705-D54A96D03744}">
            <xm:f>NOT(ISERROR(SEARCH('Listados Datos'!$P$4,AU542)))</xm:f>
            <xm:f>'Listados Datos'!$P$4</xm:f>
            <x14:dxf>
              <fill>
                <patternFill>
                  <bgColor rgb="FF33CC33"/>
                </patternFill>
              </fill>
            </x14:dxf>
          </x14:cfRule>
          <x14:cfRule type="containsText" priority="2632" operator="containsText" id="{42EF0E6D-F998-445A-8B3A-212FD49F60FD}">
            <xm:f>NOT(ISERROR(SEARCH('Listados Datos'!$P$5,AU542)))</xm:f>
            <xm:f>'Listados Datos'!$P$5</xm:f>
            <x14:dxf>
              <fill>
                <patternFill>
                  <bgColor rgb="FFFFFF00"/>
                </patternFill>
              </fill>
            </x14:dxf>
          </x14:cfRule>
          <x14:cfRule type="containsText" priority="2633" operator="containsText" id="{04EFFFAB-E4F2-4B69-8D11-EB7CC9DF4D8C}">
            <xm:f>NOT(ISERROR(SEARCH('Listados Datos'!$P$6,AU542)))</xm:f>
            <xm:f>'Listados Datos'!$P$6</xm:f>
            <x14:dxf>
              <fill>
                <patternFill>
                  <bgColor rgb="FFFFC000"/>
                </patternFill>
              </fill>
            </x14:dxf>
          </x14:cfRule>
          <x14:cfRule type="containsText" priority="2634" operator="containsText" id="{D8E8467B-29A4-40BD-8080-7BB88ABDD568}">
            <xm:f>NOT(ISERROR(SEARCH('Listados Datos'!$P$7,AU542)))</xm:f>
            <xm:f>'Listados Datos'!$P$7</xm:f>
            <x14:dxf>
              <fill>
                <patternFill>
                  <bgColor rgb="FFFF0000"/>
                </patternFill>
              </fill>
            </x14:dxf>
          </x14:cfRule>
          <xm:sqref>AU542</xm:sqref>
        </x14:conditionalFormatting>
        <x14:conditionalFormatting xmlns:xm="http://schemas.microsoft.com/office/excel/2006/main">
          <x14:cfRule type="containsText" priority="2668" operator="containsText" id="{4ACB7162-8762-4CB0-9AF1-21453462AF32}">
            <xm:f>NOT(ISERROR(SEARCH('Listados Datos'!$T$3,AE542)))</xm:f>
            <xm:f>'Listados Datos'!$T$3</xm:f>
            <x14:dxf>
              <fill>
                <patternFill patternType="solid">
                  <bgColor rgb="FFC00000"/>
                </patternFill>
              </fill>
            </x14:dxf>
          </x14:cfRule>
          <x14:cfRule type="containsText" priority="2669" operator="containsText" id="{C299EFF0-A392-443B-B682-FB7A113F7727}">
            <xm:f>NOT(ISERROR(SEARCH('Listados Datos'!$T$4,AE542)))</xm:f>
            <xm:f>'Listados Datos'!$T$4</xm:f>
            <x14:dxf>
              <font>
                <b/>
                <i val="0"/>
                <color theme="0"/>
              </font>
              <fill>
                <patternFill>
                  <bgColor rgb="FFE26B0A"/>
                </patternFill>
              </fill>
            </x14:dxf>
          </x14:cfRule>
          <x14:cfRule type="containsText" priority="2670" operator="containsText" id="{07B4C7C0-2E3B-496D-B84C-59E1317C4112}">
            <xm:f>NOT(ISERROR(SEARCH('Listados Datos'!$T$5,AE542)))</xm:f>
            <xm:f>'Listados Datos'!$T$5</xm:f>
            <x14:dxf>
              <font>
                <b/>
                <i val="0"/>
                <color auto="1"/>
              </font>
              <fill>
                <patternFill>
                  <bgColor rgb="FFFFFF00"/>
                </patternFill>
              </fill>
            </x14:dxf>
          </x14:cfRule>
          <x14:cfRule type="containsText" priority="2671" operator="containsText" id="{54B70E4F-1BC9-4C3F-896E-8C7FBBC2F401}">
            <xm:f>NOT(ISERROR(SEARCH('Listados Datos'!$T$6,AE542)))</xm:f>
            <xm:f>'Listados Datos'!$T$6</xm:f>
            <x14:dxf>
              <font>
                <b/>
                <i val="0"/>
              </font>
              <fill>
                <patternFill>
                  <bgColor rgb="FF92D050"/>
                </patternFill>
              </fill>
            </x14:dxf>
          </x14:cfRule>
          <xm:sqref>AE542:AF542</xm:sqref>
        </x14:conditionalFormatting>
        <x14:conditionalFormatting xmlns:xm="http://schemas.microsoft.com/office/excel/2006/main">
          <x14:cfRule type="containsText" priority="2664" operator="containsText" id="{8BF3AC42-BD44-4F6B-9EE6-E9F49EACC525}">
            <xm:f>NOT(ISERROR(SEARCH('Listados Datos'!$T$3,AA542)))</xm:f>
            <xm:f>'Listados Datos'!$T$3</xm:f>
            <x14:dxf>
              <fill>
                <patternFill patternType="solid">
                  <bgColor rgb="FFC00000"/>
                </patternFill>
              </fill>
            </x14:dxf>
          </x14:cfRule>
          <x14:cfRule type="containsText" priority="2665" operator="containsText" id="{49C14BED-AAAA-4A1C-9F8B-3815D1CA2D35}">
            <xm:f>NOT(ISERROR(SEARCH('Listados Datos'!$T$4,AA542)))</xm:f>
            <xm:f>'Listados Datos'!$T$4</xm:f>
            <x14:dxf>
              <font>
                <b/>
                <i val="0"/>
                <color theme="0"/>
              </font>
              <fill>
                <patternFill>
                  <bgColor rgb="FFE26B0A"/>
                </patternFill>
              </fill>
            </x14:dxf>
          </x14:cfRule>
          <x14:cfRule type="containsText" priority="2666" operator="containsText" id="{1CB57114-B9E4-4635-B5E8-606B2C1038C0}">
            <xm:f>NOT(ISERROR(SEARCH('Listados Datos'!$T$5,AA542)))</xm:f>
            <xm:f>'Listados Datos'!$T$5</xm:f>
            <x14:dxf>
              <font>
                <b/>
                <i val="0"/>
                <color auto="1"/>
              </font>
              <fill>
                <patternFill>
                  <bgColor rgb="FFFFFF00"/>
                </patternFill>
              </fill>
            </x14:dxf>
          </x14:cfRule>
          <x14:cfRule type="containsText" priority="2667" operator="containsText" id="{8F3A3EF2-BC00-499C-8220-95F087471E56}">
            <xm:f>NOT(ISERROR(SEARCH('Listados Datos'!$T$6,AA542)))</xm:f>
            <xm:f>'Listados Datos'!$T$6</xm:f>
            <x14:dxf>
              <font>
                <b/>
                <i val="0"/>
              </font>
              <fill>
                <patternFill>
                  <bgColor rgb="FF92D050"/>
                </patternFill>
              </fill>
            </x14:dxf>
          </x14:cfRule>
          <xm:sqref>AA542</xm:sqref>
        </x14:conditionalFormatting>
        <x14:conditionalFormatting xmlns:xm="http://schemas.microsoft.com/office/excel/2006/main">
          <x14:cfRule type="containsText" priority="2654" operator="containsText" id="{53DFB58A-4152-401B-9B2C-9B5006C8186C}">
            <xm:f>NOT(ISERROR(SEARCH('Listados Datos'!$P$3,Y542)))</xm:f>
            <xm:f>'Listados Datos'!$P$3</xm:f>
            <x14:dxf>
              <fill>
                <patternFill>
                  <bgColor rgb="FF99CC00"/>
                </patternFill>
              </fill>
            </x14:dxf>
          </x14:cfRule>
          <x14:cfRule type="containsText" priority="2655" operator="containsText" id="{AD96D479-C704-4DFF-AD2B-1BA71265C6BF}">
            <xm:f>NOT(ISERROR(SEARCH('Listados Datos'!$P$4,Y542)))</xm:f>
            <xm:f>'Listados Datos'!$P$4</xm:f>
            <x14:dxf>
              <fill>
                <patternFill>
                  <bgColor rgb="FF33CC33"/>
                </patternFill>
              </fill>
            </x14:dxf>
          </x14:cfRule>
          <x14:cfRule type="containsText" priority="2656" operator="containsText" id="{60DB6C5B-BDBA-4CD7-88E6-69481C0370A4}">
            <xm:f>NOT(ISERROR(SEARCH('Listados Datos'!$P$5,Y542)))</xm:f>
            <xm:f>'Listados Datos'!$P$5</xm:f>
            <x14:dxf>
              <fill>
                <patternFill>
                  <bgColor rgb="FFFFFF00"/>
                </patternFill>
              </fill>
            </x14:dxf>
          </x14:cfRule>
          <x14:cfRule type="containsText" priority="2657" operator="containsText" id="{E0409CDE-C983-40EA-80BE-330495B88CC0}">
            <xm:f>NOT(ISERROR(SEARCH('Listados Datos'!$P$6,Y542)))</xm:f>
            <xm:f>'Listados Datos'!$P$6</xm:f>
            <x14:dxf>
              <fill>
                <patternFill>
                  <bgColor rgb="FFFFC000"/>
                </patternFill>
              </fill>
            </x14:dxf>
          </x14:cfRule>
          <x14:cfRule type="containsText" priority="2658" operator="containsText" id="{E715F772-30A5-454F-A38C-5C8821E82744}">
            <xm:f>NOT(ISERROR(SEARCH('Listados Datos'!$P$7,Y542)))</xm:f>
            <xm:f>'Listados Datos'!$P$7</xm:f>
            <x14:dxf>
              <fill>
                <patternFill>
                  <bgColor rgb="FFFF0000"/>
                </patternFill>
              </fill>
            </x14:dxf>
          </x14:cfRule>
          <xm:sqref>Y542</xm:sqref>
        </x14:conditionalFormatting>
        <x14:conditionalFormatting xmlns:xm="http://schemas.microsoft.com/office/excel/2006/main">
          <x14:cfRule type="containsText" priority="2640" operator="containsText" id="{BB807256-6BE2-4BCB-A5BF-E8E455576686}">
            <xm:f>NOT(ISERROR(SEARCH('Listados Datos'!$T$3,AW542)))</xm:f>
            <xm:f>'Listados Datos'!$T$3</xm:f>
            <x14:dxf>
              <fill>
                <patternFill patternType="solid">
                  <bgColor rgb="FFC00000"/>
                </patternFill>
              </fill>
            </x14:dxf>
          </x14:cfRule>
          <x14:cfRule type="containsText" priority="2641" operator="containsText" id="{224E8D3E-4A17-4C58-8998-304145F32EB8}">
            <xm:f>NOT(ISERROR(SEARCH('Listados Datos'!$T$4,AW542)))</xm:f>
            <xm:f>'Listados Datos'!$T$4</xm:f>
            <x14:dxf>
              <font>
                <b/>
                <i val="0"/>
                <color theme="0"/>
              </font>
              <fill>
                <patternFill>
                  <bgColor rgb="FFE26B0A"/>
                </patternFill>
              </fill>
            </x14:dxf>
          </x14:cfRule>
          <x14:cfRule type="containsText" priority="2642" operator="containsText" id="{D7C308C6-904A-4F40-863F-6B65DEC1409E}">
            <xm:f>NOT(ISERROR(SEARCH('Listados Datos'!$T$5,AW542)))</xm:f>
            <xm:f>'Listados Datos'!$T$5</xm:f>
            <x14:dxf>
              <font>
                <b/>
                <i val="0"/>
                <color auto="1"/>
              </font>
              <fill>
                <patternFill>
                  <bgColor rgb="FFFFFF00"/>
                </patternFill>
              </fill>
            </x14:dxf>
          </x14:cfRule>
          <x14:cfRule type="containsText" priority="2643" operator="containsText" id="{FCEF2A64-C33F-42AF-8755-0DFBC4866F31}">
            <xm:f>NOT(ISERROR(SEARCH('Listados Datos'!$T$6,AW542)))</xm:f>
            <xm:f>'Listados Datos'!$T$6</xm:f>
            <x14:dxf>
              <font>
                <b/>
                <i val="0"/>
              </font>
              <fill>
                <patternFill>
                  <bgColor rgb="FF92D050"/>
                </patternFill>
              </fill>
            </x14:dxf>
          </x14:cfRule>
          <xm:sqref>AW542</xm:sqref>
        </x14:conditionalFormatting>
        <x14:conditionalFormatting xmlns:xm="http://schemas.microsoft.com/office/excel/2006/main">
          <x14:cfRule type="containsText" priority="2494" operator="containsText" id="{967FC9AD-FEF1-4580-9B7F-9FDBFBBA9464}">
            <xm:f>NOT(ISERROR(SEARCH('Listados Datos'!$P$3,AU553)))</xm:f>
            <xm:f>'Listados Datos'!$P$3</xm:f>
            <x14:dxf>
              <fill>
                <patternFill>
                  <bgColor rgb="FF99CC00"/>
                </patternFill>
              </fill>
            </x14:dxf>
          </x14:cfRule>
          <x14:cfRule type="containsText" priority="2495" operator="containsText" id="{C78AC5BF-D053-48A7-8C4F-F4FE62D83039}">
            <xm:f>NOT(ISERROR(SEARCH('Listados Datos'!$P$4,AU553)))</xm:f>
            <xm:f>'Listados Datos'!$P$4</xm:f>
            <x14:dxf>
              <fill>
                <patternFill>
                  <bgColor rgb="FF33CC33"/>
                </patternFill>
              </fill>
            </x14:dxf>
          </x14:cfRule>
          <x14:cfRule type="containsText" priority="2496" operator="containsText" id="{A6965516-9AD2-4F6E-9CB9-77B7A30AED0F}">
            <xm:f>NOT(ISERROR(SEARCH('Listados Datos'!$P$5,AU553)))</xm:f>
            <xm:f>'Listados Datos'!$P$5</xm:f>
            <x14:dxf>
              <fill>
                <patternFill>
                  <bgColor rgb="FFFFFF00"/>
                </patternFill>
              </fill>
            </x14:dxf>
          </x14:cfRule>
          <x14:cfRule type="containsText" priority="2497" operator="containsText" id="{EEB2ADF9-5DD7-41AA-B2D5-B195B558579D}">
            <xm:f>NOT(ISERROR(SEARCH('Listados Datos'!$P$6,AU553)))</xm:f>
            <xm:f>'Listados Datos'!$P$6</xm:f>
            <x14:dxf>
              <fill>
                <patternFill>
                  <bgColor rgb="FFFFC000"/>
                </patternFill>
              </fill>
            </x14:dxf>
          </x14:cfRule>
          <x14:cfRule type="containsText" priority="2498" operator="containsText" id="{E93388CE-4F90-4D9C-A77E-2762EEA902B2}">
            <xm:f>NOT(ISERROR(SEARCH('Listados Datos'!$P$7,AU553)))</xm:f>
            <xm:f>'Listados Datos'!$P$7</xm:f>
            <x14:dxf>
              <fill>
                <patternFill>
                  <bgColor rgb="FFFF0000"/>
                </patternFill>
              </fill>
            </x14:dxf>
          </x14:cfRule>
          <xm:sqref>AU553</xm:sqref>
        </x14:conditionalFormatting>
        <x14:conditionalFormatting xmlns:xm="http://schemas.microsoft.com/office/excel/2006/main">
          <x14:cfRule type="containsText" priority="2560" operator="containsText" id="{39E20C67-DB3B-4A07-82C7-6E6B38C38517}">
            <xm:f>NOT(ISERROR(SEARCH('Listados Datos'!$T$3,AW555)))</xm:f>
            <xm:f>'Listados Datos'!$T$3</xm:f>
            <x14:dxf>
              <fill>
                <patternFill patternType="solid">
                  <bgColor rgb="FFC00000"/>
                </patternFill>
              </fill>
            </x14:dxf>
          </x14:cfRule>
          <x14:cfRule type="containsText" priority="2561" operator="containsText" id="{C4F94926-9EE2-414B-A102-5FE6B0BE9997}">
            <xm:f>NOT(ISERROR(SEARCH('Listados Datos'!$T$4,AW555)))</xm:f>
            <xm:f>'Listados Datos'!$T$4</xm:f>
            <x14:dxf>
              <font>
                <b/>
                <i val="0"/>
                <color theme="0"/>
              </font>
              <fill>
                <patternFill>
                  <bgColor rgb="FFE26B0A"/>
                </patternFill>
              </fill>
            </x14:dxf>
          </x14:cfRule>
          <x14:cfRule type="containsText" priority="2562" operator="containsText" id="{A486DE94-3A00-4B6B-8AB6-96E4F4056FF8}">
            <xm:f>NOT(ISERROR(SEARCH('Listados Datos'!$T$5,AW555)))</xm:f>
            <xm:f>'Listados Datos'!$T$5</xm:f>
            <x14:dxf>
              <font>
                <b/>
                <i val="0"/>
                <color auto="1"/>
              </font>
              <fill>
                <patternFill>
                  <bgColor rgb="FFFFFF00"/>
                </patternFill>
              </fill>
            </x14:dxf>
          </x14:cfRule>
          <x14:cfRule type="containsText" priority="2563" operator="containsText" id="{8F744807-0128-4420-8C39-B0BB04BD5A82}">
            <xm:f>NOT(ISERROR(SEARCH('Listados Datos'!$T$6,AW555)))</xm:f>
            <xm:f>'Listados Datos'!$T$6</xm:f>
            <x14:dxf>
              <font>
                <b/>
                <i val="0"/>
              </font>
              <fill>
                <patternFill>
                  <bgColor rgb="FF92D050"/>
                </patternFill>
              </fill>
            </x14:dxf>
          </x14:cfRule>
          <xm:sqref>AW555</xm:sqref>
        </x14:conditionalFormatting>
        <x14:conditionalFormatting xmlns:xm="http://schemas.microsoft.com/office/excel/2006/main">
          <x14:cfRule type="containsText" priority="2550" operator="containsText" id="{2B635682-A5A3-44CA-AE75-A5F05928A83C}">
            <xm:f>NOT(ISERROR(SEARCH('Listados Datos'!$P$3,AU555)))</xm:f>
            <xm:f>'Listados Datos'!$P$3</xm:f>
            <x14:dxf>
              <fill>
                <patternFill>
                  <bgColor rgb="FF99CC00"/>
                </patternFill>
              </fill>
            </x14:dxf>
          </x14:cfRule>
          <x14:cfRule type="containsText" priority="2551" operator="containsText" id="{CCF62845-FF70-4650-B19E-27FA057DA005}">
            <xm:f>NOT(ISERROR(SEARCH('Listados Datos'!$P$4,AU555)))</xm:f>
            <xm:f>'Listados Datos'!$P$4</xm:f>
            <x14:dxf>
              <fill>
                <patternFill>
                  <bgColor rgb="FF33CC33"/>
                </patternFill>
              </fill>
            </x14:dxf>
          </x14:cfRule>
          <x14:cfRule type="containsText" priority="2552" operator="containsText" id="{4394AF9E-BC52-4055-86BA-65A42F518499}">
            <xm:f>NOT(ISERROR(SEARCH('Listados Datos'!$P$5,AU555)))</xm:f>
            <xm:f>'Listados Datos'!$P$5</xm:f>
            <x14:dxf>
              <fill>
                <patternFill>
                  <bgColor rgb="FFFFFF00"/>
                </patternFill>
              </fill>
            </x14:dxf>
          </x14:cfRule>
          <x14:cfRule type="containsText" priority="2553" operator="containsText" id="{2D2D1407-4B1A-4581-8BA3-E108CEB3AFD9}">
            <xm:f>NOT(ISERROR(SEARCH('Listados Datos'!$P$6,AU555)))</xm:f>
            <xm:f>'Listados Datos'!$P$6</xm:f>
            <x14:dxf>
              <fill>
                <patternFill>
                  <bgColor rgb="FFFFC000"/>
                </patternFill>
              </fill>
            </x14:dxf>
          </x14:cfRule>
          <x14:cfRule type="containsText" priority="2554" operator="containsText" id="{36436B4C-D2AF-48D9-ADFC-6A2316DBE02B}">
            <xm:f>NOT(ISERROR(SEARCH('Listados Datos'!$P$7,AU555)))</xm:f>
            <xm:f>'Listados Datos'!$P$7</xm:f>
            <x14:dxf>
              <fill>
                <patternFill>
                  <bgColor rgb="FFFF0000"/>
                </patternFill>
              </fill>
            </x14:dxf>
          </x14:cfRule>
          <xm:sqref>AU555</xm:sqref>
        </x14:conditionalFormatting>
        <x14:conditionalFormatting xmlns:xm="http://schemas.microsoft.com/office/excel/2006/main">
          <x14:cfRule type="containsText" priority="2518" operator="containsText" id="{3B352E98-4466-4415-913A-B8F2F7B6CB3B}">
            <xm:f>NOT(ISERROR(SEARCH('Listados Datos'!$T$3,AW552)))</xm:f>
            <xm:f>'Listados Datos'!$T$3</xm:f>
            <x14:dxf>
              <fill>
                <patternFill patternType="solid">
                  <bgColor rgb="FFC00000"/>
                </patternFill>
              </fill>
            </x14:dxf>
          </x14:cfRule>
          <x14:cfRule type="containsText" priority="2519" operator="containsText" id="{E5EBB42E-9B30-43D7-87DF-7574EA87A713}">
            <xm:f>NOT(ISERROR(SEARCH('Listados Datos'!$T$4,AW552)))</xm:f>
            <xm:f>'Listados Datos'!$T$4</xm:f>
            <x14:dxf>
              <font>
                <b/>
                <i val="0"/>
                <color theme="0"/>
              </font>
              <fill>
                <patternFill>
                  <bgColor rgb="FFE26B0A"/>
                </patternFill>
              </fill>
            </x14:dxf>
          </x14:cfRule>
          <x14:cfRule type="containsText" priority="2520" operator="containsText" id="{F7651C9A-096B-49F8-BB6F-E6DA2F5DEFE9}">
            <xm:f>NOT(ISERROR(SEARCH('Listados Datos'!$T$5,AW552)))</xm:f>
            <xm:f>'Listados Datos'!$T$5</xm:f>
            <x14:dxf>
              <font>
                <b/>
                <i val="0"/>
                <color auto="1"/>
              </font>
              <fill>
                <patternFill>
                  <bgColor rgb="FFFFFF00"/>
                </patternFill>
              </fill>
            </x14:dxf>
          </x14:cfRule>
          <x14:cfRule type="containsText" priority="2521" operator="containsText" id="{7F52316F-1B2D-4500-8706-6579E27EDAC4}">
            <xm:f>NOT(ISERROR(SEARCH('Listados Datos'!$T$6,AW552)))</xm:f>
            <xm:f>'Listados Datos'!$T$6</xm:f>
            <x14:dxf>
              <font>
                <b/>
                <i val="0"/>
              </font>
              <fill>
                <patternFill>
                  <bgColor rgb="FF92D050"/>
                </patternFill>
              </fill>
            </x14:dxf>
          </x14:cfRule>
          <xm:sqref>AW552</xm:sqref>
        </x14:conditionalFormatting>
        <x14:conditionalFormatting xmlns:xm="http://schemas.microsoft.com/office/excel/2006/main">
          <x14:cfRule type="containsText" priority="2508" operator="containsText" id="{F5B3F8AA-81EC-424A-B1D6-76EA9E99B3DC}">
            <xm:f>NOT(ISERROR(SEARCH('Listados Datos'!$P$3,AU552)))</xm:f>
            <xm:f>'Listados Datos'!$P$3</xm:f>
            <x14:dxf>
              <fill>
                <patternFill>
                  <bgColor rgb="FF99CC00"/>
                </patternFill>
              </fill>
            </x14:dxf>
          </x14:cfRule>
          <x14:cfRule type="containsText" priority="2509" operator="containsText" id="{B4B92187-8770-4E39-87B5-1B36A8360F7F}">
            <xm:f>NOT(ISERROR(SEARCH('Listados Datos'!$P$4,AU552)))</xm:f>
            <xm:f>'Listados Datos'!$P$4</xm:f>
            <x14:dxf>
              <fill>
                <patternFill>
                  <bgColor rgb="FF33CC33"/>
                </patternFill>
              </fill>
            </x14:dxf>
          </x14:cfRule>
          <x14:cfRule type="containsText" priority="2510" operator="containsText" id="{29625704-98B3-4737-91DE-8A42C63AEC15}">
            <xm:f>NOT(ISERROR(SEARCH('Listados Datos'!$P$5,AU552)))</xm:f>
            <xm:f>'Listados Datos'!$P$5</xm:f>
            <x14:dxf>
              <fill>
                <patternFill>
                  <bgColor rgb="FFFFFF00"/>
                </patternFill>
              </fill>
            </x14:dxf>
          </x14:cfRule>
          <x14:cfRule type="containsText" priority="2511" operator="containsText" id="{C25A1B44-B075-44C2-B182-AF93BFC78494}">
            <xm:f>NOT(ISERROR(SEARCH('Listados Datos'!$P$6,AU552)))</xm:f>
            <xm:f>'Listados Datos'!$P$6</xm:f>
            <x14:dxf>
              <fill>
                <patternFill>
                  <bgColor rgb="FFFFC000"/>
                </patternFill>
              </fill>
            </x14:dxf>
          </x14:cfRule>
          <x14:cfRule type="containsText" priority="2512" operator="containsText" id="{ED9F2FE1-AB57-4622-90DF-9DD5043ED1A7}">
            <xm:f>NOT(ISERROR(SEARCH('Listados Datos'!$P$7,AU552)))</xm:f>
            <xm:f>'Listados Datos'!$P$7</xm:f>
            <x14:dxf>
              <fill>
                <patternFill>
                  <bgColor rgb="FFFF0000"/>
                </patternFill>
              </fill>
            </x14:dxf>
          </x14:cfRule>
          <xm:sqref>AU552</xm:sqref>
        </x14:conditionalFormatting>
        <x14:conditionalFormatting xmlns:xm="http://schemas.microsoft.com/office/excel/2006/main">
          <x14:cfRule type="containsText" priority="2626" operator="containsText" id="{133769DA-0298-43E4-A79F-1DC0627CAB60}">
            <xm:f>NOT(ISERROR(SEARCH('Listados Datos'!$T$3,AE550)))</xm:f>
            <xm:f>'Listados Datos'!$T$3</xm:f>
            <x14:dxf>
              <fill>
                <patternFill patternType="solid">
                  <bgColor rgb="FFC00000"/>
                </patternFill>
              </fill>
            </x14:dxf>
          </x14:cfRule>
          <x14:cfRule type="containsText" priority="2627" operator="containsText" id="{8BFF3DC7-2785-4033-9051-B9490340D994}">
            <xm:f>NOT(ISERROR(SEARCH('Listados Datos'!$T$4,AE550)))</xm:f>
            <xm:f>'Listados Datos'!$T$4</xm:f>
            <x14:dxf>
              <font>
                <b/>
                <i val="0"/>
                <color theme="0"/>
              </font>
              <fill>
                <patternFill>
                  <bgColor rgb="FFE26B0A"/>
                </patternFill>
              </fill>
            </x14:dxf>
          </x14:cfRule>
          <x14:cfRule type="containsText" priority="2628" operator="containsText" id="{EB6D8FEE-3A14-4898-9873-BD1A695E1A73}">
            <xm:f>NOT(ISERROR(SEARCH('Listados Datos'!$T$5,AE550)))</xm:f>
            <xm:f>'Listados Datos'!$T$5</xm:f>
            <x14:dxf>
              <font>
                <b/>
                <i val="0"/>
                <color auto="1"/>
              </font>
              <fill>
                <patternFill>
                  <bgColor rgb="FFFFFF00"/>
                </patternFill>
              </fill>
            </x14:dxf>
          </x14:cfRule>
          <x14:cfRule type="containsText" priority="2629" operator="containsText" id="{449B0B38-58D8-433E-8C70-1C1309728DF7}">
            <xm:f>NOT(ISERROR(SEARCH('Listados Datos'!$T$6,AE550)))</xm:f>
            <xm:f>'Listados Datos'!$T$6</xm:f>
            <x14:dxf>
              <font>
                <b/>
                <i val="0"/>
              </font>
              <fill>
                <patternFill>
                  <bgColor rgb="FF92D050"/>
                </patternFill>
              </fill>
            </x14:dxf>
          </x14:cfRule>
          <xm:sqref>AE550:AF551 AE555:AF555</xm:sqref>
        </x14:conditionalFormatting>
        <x14:conditionalFormatting xmlns:xm="http://schemas.microsoft.com/office/excel/2006/main">
          <x14:cfRule type="containsText" priority="2622" operator="containsText" id="{2CDD68FF-4334-4743-88B8-798A18E00063}">
            <xm:f>NOT(ISERROR(SEARCH('Listados Datos'!$T$3,AA550)))</xm:f>
            <xm:f>'Listados Datos'!$T$3</xm:f>
            <x14:dxf>
              <fill>
                <patternFill patternType="solid">
                  <bgColor rgb="FFC00000"/>
                </patternFill>
              </fill>
            </x14:dxf>
          </x14:cfRule>
          <x14:cfRule type="containsText" priority="2623" operator="containsText" id="{76D9840A-DAC3-4EEE-ADE8-D60A42D6C5D7}">
            <xm:f>NOT(ISERROR(SEARCH('Listados Datos'!$T$4,AA550)))</xm:f>
            <xm:f>'Listados Datos'!$T$4</xm:f>
            <x14:dxf>
              <font>
                <b/>
                <i val="0"/>
                <color theme="0"/>
              </font>
              <fill>
                <patternFill>
                  <bgColor rgb="FFE26B0A"/>
                </patternFill>
              </fill>
            </x14:dxf>
          </x14:cfRule>
          <x14:cfRule type="containsText" priority="2624" operator="containsText" id="{43EFDE61-EDEE-47CD-9C7E-4B2986BD7A98}">
            <xm:f>NOT(ISERROR(SEARCH('Listados Datos'!$T$5,AA550)))</xm:f>
            <xm:f>'Listados Datos'!$T$5</xm:f>
            <x14:dxf>
              <font>
                <b/>
                <i val="0"/>
                <color auto="1"/>
              </font>
              <fill>
                <patternFill>
                  <bgColor rgb="FFFFFF00"/>
                </patternFill>
              </fill>
            </x14:dxf>
          </x14:cfRule>
          <x14:cfRule type="containsText" priority="2625" operator="containsText" id="{FD501E08-E585-46F2-8E4E-0E6EC5E4461C}">
            <xm:f>NOT(ISERROR(SEARCH('Listados Datos'!$T$6,AA550)))</xm:f>
            <xm:f>'Listados Datos'!$T$6</xm:f>
            <x14:dxf>
              <font>
                <b/>
                <i val="0"/>
              </font>
              <fill>
                <patternFill>
                  <bgColor rgb="FF92D050"/>
                </patternFill>
              </fill>
            </x14:dxf>
          </x14:cfRule>
          <xm:sqref>AA550:AA551</xm:sqref>
        </x14:conditionalFormatting>
        <x14:conditionalFormatting xmlns:xm="http://schemas.microsoft.com/office/excel/2006/main">
          <x14:cfRule type="containsText" priority="2612" operator="containsText" id="{5EFD5A04-95E4-42D7-9AEE-83F1E47C84BC}">
            <xm:f>NOT(ISERROR(SEARCH('Listados Datos'!$P$3,Y550)))</xm:f>
            <xm:f>'Listados Datos'!$P$3</xm:f>
            <x14:dxf>
              <fill>
                <patternFill>
                  <bgColor rgb="FF99CC00"/>
                </patternFill>
              </fill>
            </x14:dxf>
          </x14:cfRule>
          <x14:cfRule type="containsText" priority="2613" operator="containsText" id="{1B279C6D-2328-4883-9299-00D7735EC0BB}">
            <xm:f>NOT(ISERROR(SEARCH('Listados Datos'!$P$4,Y550)))</xm:f>
            <xm:f>'Listados Datos'!$P$4</xm:f>
            <x14:dxf>
              <fill>
                <patternFill>
                  <bgColor rgb="FF33CC33"/>
                </patternFill>
              </fill>
            </x14:dxf>
          </x14:cfRule>
          <x14:cfRule type="containsText" priority="2614" operator="containsText" id="{7D159600-88CD-4610-A70D-07181D11F63B}">
            <xm:f>NOT(ISERROR(SEARCH('Listados Datos'!$P$5,Y550)))</xm:f>
            <xm:f>'Listados Datos'!$P$5</xm:f>
            <x14:dxf>
              <fill>
                <patternFill>
                  <bgColor rgb="FFFFFF00"/>
                </patternFill>
              </fill>
            </x14:dxf>
          </x14:cfRule>
          <x14:cfRule type="containsText" priority="2615" operator="containsText" id="{BB62D6AC-832C-42EC-852D-FCDCA8AEA9E3}">
            <xm:f>NOT(ISERROR(SEARCH('Listados Datos'!$P$6,Y550)))</xm:f>
            <xm:f>'Listados Datos'!$P$6</xm:f>
            <x14:dxf>
              <fill>
                <patternFill>
                  <bgColor rgb="FFFFC000"/>
                </patternFill>
              </fill>
            </x14:dxf>
          </x14:cfRule>
          <x14:cfRule type="containsText" priority="2616" operator="containsText" id="{2AF308DE-6DEC-40F3-843C-ED0F3969DC0F}">
            <xm:f>NOT(ISERROR(SEARCH('Listados Datos'!$P$7,Y550)))</xm:f>
            <xm:f>'Listados Datos'!$P$7</xm:f>
            <x14:dxf>
              <fill>
                <patternFill>
                  <bgColor rgb="FFFF0000"/>
                </patternFill>
              </fill>
            </x14:dxf>
          </x14:cfRule>
          <xm:sqref>Y550:Y551</xm:sqref>
        </x14:conditionalFormatting>
        <x14:conditionalFormatting xmlns:xm="http://schemas.microsoft.com/office/excel/2006/main">
          <x14:cfRule type="containsText" priority="2588" operator="containsText" id="{9293F0C6-5965-4246-80B7-7FB0BE335F91}">
            <xm:f>NOT(ISERROR(SEARCH('Listados Datos'!$T$3,AW550)))</xm:f>
            <xm:f>'Listados Datos'!$T$3</xm:f>
            <x14:dxf>
              <fill>
                <patternFill patternType="solid">
                  <bgColor rgb="FFC00000"/>
                </patternFill>
              </fill>
            </x14:dxf>
          </x14:cfRule>
          <x14:cfRule type="containsText" priority="2589" operator="containsText" id="{F5FC46D2-D23E-4C85-BAD3-A0303C742B16}">
            <xm:f>NOT(ISERROR(SEARCH('Listados Datos'!$T$4,AW550)))</xm:f>
            <xm:f>'Listados Datos'!$T$4</xm:f>
            <x14:dxf>
              <font>
                <b/>
                <i val="0"/>
                <color theme="0"/>
              </font>
              <fill>
                <patternFill>
                  <bgColor rgb="FFE26B0A"/>
                </patternFill>
              </fill>
            </x14:dxf>
          </x14:cfRule>
          <x14:cfRule type="containsText" priority="2590" operator="containsText" id="{A1B0B594-3203-4136-8F6F-8BEF5415EADA}">
            <xm:f>NOT(ISERROR(SEARCH('Listados Datos'!$T$5,AW550)))</xm:f>
            <xm:f>'Listados Datos'!$T$5</xm:f>
            <x14:dxf>
              <font>
                <b/>
                <i val="0"/>
                <color auto="1"/>
              </font>
              <fill>
                <patternFill>
                  <bgColor rgb="FFFFFF00"/>
                </patternFill>
              </fill>
            </x14:dxf>
          </x14:cfRule>
          <x14:cfRule type="containsText" priority="2591" operator="containsText" id="{60DCCD42-716E-4B32-8904-477930D9688D}">
            <xm:f>NOT(ISERROR(SEARCH('Listados Datos'!$T$6,AW550)))</xm:f>
            <xm:f>'Listados Datos'!$T$6</xm:f>
            <x14:dxf>
              <font>
                <b/>
                <i val="0"/>
              </font>
              <fill>
                <patternFill>
                  <bgColor rgb="FF92D050"/>
                </patternFill>
              </fill>
            </x14:dxf>
          </x14:cfRule>
          <xm:sqref>AW550</xm:sqref>
        </x14:conditionalFormatting>
        <x14:conditionalFormatting xmlns:xm="http://schemas.microsoft.com/office/excel/2006/main">
          <x14:cfRule type="containsText" priority="2578" operator="containsText" id="{FE6E96A3-457B-4A33-8734-08441BF983C7}">
            <xm:f>NOT(ISERROR(SEARCH('Listados Datos'!$P$3,AU550)))</xm:f>
            <xm:f>'Listados Datos'!$P$3</xm:f>
            <x14:dxf>
              <fill>
                <patternFill>
                  <bgColor rgb="FF99CC00"/>
                </patternFill>
              </fill>
            </x14:dxf>
          </x14:cfRule>
          <x14:cfRule type="containsText" priority="2579" operator="containsText" id="{42865939-B140-44D8-9DAA-BF58BC2182A5}">
            <xm:f>NOT(ISERROR(SEARCH('Listados Datos'!$P$4,AU550)))</xm:f>
            <xm:f>'Listados Datos'!$P$4</xm:f>
            <x14:dxf>
              <fill>
                <patternFill>
                  <bgColor rgb="FF33CC33"/>
                </patternFill>
              </fill>
            </x14:dxf>
          </x14:cfRule>
          <x14:cfRule type="containsText" priority="2580" operator="containsText" id="{0575C67D-F401-46F7-9A7A-CE973AB428AF}">
            <xm:f>NOT(ISERROR(SEARCH('Listados Datos'!$P$5,AU550)))</xm:f>
            <xm:f>'Listados Datos'!$P$5</xm:f>
            <x14:dxf>
              <fill>
                <patternFill>
                  <bgColor rgb="FFFFFF00"/>
                </patternFill>
              </fill>
            </x14:dxf>
          </x14:cfRule>
          <x14:cfRule type="containsText" priority="2581" operator="containsText" id="{8F0A8820-D25E-417B-9E69-7CB0290AD151}">
            <xm:f>NOT(ISERROR(SEARCH('Listados Datos'!$P$6,AU550)))</xm:f>
            <xm:f>'Listados Datos'!$P$6</xm:f>
            <x14:dxf>
              <fill>
                <patternFill>
                  <bgColor rgb="FFFFC000"/>
                </patternFill>
              </fill>
            </x14:dxf>
          </x14:cfRule>
          <x14:cfRule type="containsText" priority="2582" operator="containsText" id="{F1E44CF7-8388-489D-901E-A98DA3D56287}">
            <xm:f>NOT(ISERROR(SEARCH('Listados Datos'!$P$7,AU550)))</xm:f>
            <xm:f>'Listados Datos'!$P$7</xm:f>
            <x14:dxf>
              <fill>
                <patternFill>
                  <bgColor rgb="FFFF0000"/>
                </patternFill>
              </fill>
            </x14:dxf>
          </x14:cfRule>
          <xm:sqref>AU550</xm:sqref>
        </x14:conditionalFormatting>
        <x14:conditionalFormatting xmlns:xm="http://schemas.microsoft.com/office/excel/2006/main">
          <x14:cfRule type="containsText" priority="2574" operator="containsText" id="{E6179192-F2F6-4B73-8ADE-1718B91CD343}">
            <xm:f>NOT(ISERROR(SEARCH('Listados Datos'!$T$3,AW551)))</xm:f>
            <xm:f>'Listados Datos'!$T$3</xm:f>
            <x14:dxf>
              <fill>
                <patternFill patternType="solid">
                  <bgColor rgb="FFC00000"/>
                </patternFill>
              </fill>
            </x14:dxf>
          </x14:cfRule>
          <x14:cfRule type="containsText" priority="2575" operator="containsText" id="{66B42975-DDF2-44CA-9E8C-E62609B0E3D8}">
            <xm:f>NOT(ISERROR(SEARCH('Listados Datos'!$T$4,AW551)))</xm:f>
            <xm:f>'Listados Datos'!$T$4</xm:f>
            <x14:dxf>
              <font>
                <b/>
                <i val="0"/>
                <color theme="0"/>
              </font>
              <fill>
                <patternFill>
                  <bgColor rgb="FFE26B0A"/>
                </patternFill>
              </fill>
            </x14:dxf>
          </x14:cfRule>
          <x14:cfRule type="containsText" priority="2576" operator="containsText" id="{88524521-E5D9-4DAA-93FB-3F7C5582D020}">
            <xm:f>NOT(ISERROR(SEARCH('Listados Datos'!$T$5,AW551)))</xm:f>
            <xm:f>'Listados Datos'!$T$5</xm:f>
            <x14:dxf>
              <font>
                <b/>
                <i val="0"/>
                <color auto="1"/>
              </font>
              <fill>
                <patternFill>
                  <bgColor rgb="FFFFFF00"/>
                </patternFill>
              </fill>
            </x14:dxf>
          </x14:cfRule>
          <x14:cfRule type="containsText" priority="2577" operator="containsText" id="{C849832E-55D5-4E0F-9BE1-BF28C30249F3}">
            <xm:f>NOT(ISERROR(SEARCH('Listados Datos'!$T$6,AW551)))</xm:f>
            <xm:f>'Listados Datos'!$T$6</xm:f>
            <x14:dxf>
              <font>
                <b/>
                <i val="0"/>
              </font>
              <fill>
                <patternFill>
                  <bgColor rgb="FF92D050"/>
                </patternFill>
              </fill>
            </x14:dxf>
          </x14:cfRule>
          <xm:sqref>AW551</xm:sqref>
        </x14:conditionalFormatting>
        <x14:conditionalFormatting xmlns:xm="http://schemas.microsoft.com/office/excel/2006/main">
          <x14:cfRule type="containsText" priority="2564" operator="containsText" id="{C913C561-7773-4AA9-9231-F55D979A3144}">
            <xm:f>NOT(ISERROR(SEARCH('Listados Datos'!$P$3,AU551)))</xm:f>
            <xm:f>'Listados Datos'!$P$3</xm:f>
            <x14:dxf>
              <fill>
                <patternFill>
                  <bgColor rgb="FF99CC00"/>
                </patternFill>
              </fill>
            </x14:dxf>
          </x14:cfRule>
          <x14:cfRule type="containsText" priority="2565" operator="containsText" id="{41DBEFBD-5565-49CA-9A6F-874F7F38BB42}">
            <xm:f>NOT(ISERROR(SEARCH('Listados Datos'!$P$4,AU551)))</xm:f>
            <xm:f>'Listados Datos'!$P$4</xm:f>
            <x14:dxf>
              <fill>
                <patternFill>
                  <bgColor rgb="FF33CC33"/>
                </patternFill>
              </fill>
            </x14:dxf>
          </x14:cfRule>
          <x14:cfRule type="containsText" priority="2566" operator="containsText" id="{7914347B-4755-4648-94CD-0D79D70E067D}">
            <xm:f>NOT(ISERROR(SEARCH('Listados Datos'!$P$5,AU551)))</xm:f>
            <xm:f>'Listados Datos'!$P$5</xm:f>
            <x14:dxf>
              <fill>
                <patternFill>
                  <bgColor rgb="FFFFFF00"/>
                </patternFill>
              </fill>
            </x14:dxf>
          </x14:cfRule>
          <x14:cfRule type="containsText" priority="2567" operator="containsText" id="{496C3389-4401-42D6-B5D6-33277BBE880C}">
            <xm:f>NOT(ISERROR(SEARCH('Listados Datos'!$P$6,AU551)))</xm:f>
            <xm:f>'Listados Datos'!$P$6</xm:f>
            <x14:dxf>
              <fill>
                <patternFill>
                  <bgColor rgb="FFFFC000"/>
                </patternFill>
              </fill>
            </x14:dxf>
          </x14:cfRule>
          <x14:cfRule type="containsText" priority="2568" operator="containsText" id="{4CE06311-1A6D-4069-81DD-05B044965CB6}">
            <xm:f>NOT(ISERROR(SEARCH('Listados Datos'!$P$7,AU551)))</xm:f>
            <xm:f>'Listados Datos'!$P$7</xm:f>
            <x14:dxf>
              <fill>
                <patternFill>
                  <bgColor rgb="FFFF0000"/>
                </patternFill>
              </fill>
            </x14:dxf>
          </x14:cfRule>
          <xm:sqref>AU551</xm:sqref>
        </x14:conditionalFormatting>
        <x14:conditionalFormatting xmlns:xm="http://schemas.microsoft.com/office/excel/2006/main">
          <x14:cfRule type="containsText" priority="2546" operator="containsText" id="{58CCF912-7F03-4388-A6D8-08433CD6CDDE}">
            <xm:f>NOT(ISERROR(SEARCH('Listados Datos'!$T$3,AE552)))</xm:f>
            <xm:f>'Listados Datos'!$T$3</xm:f>
            <x14:dxf>
              <fill>
                <patternFill patternType="solid">
                  <bgColor rgb="FFC00000"/>
                </patternFill>
              </fill>
            </x14:dxf>
          </x14:cfRule>
          <x14:cfRule type="containsText" priority="2547" operator="containsText" id="{74ECAF74-20FD-4601-918F-8F119572E334}">
            <xm:f>NOT(ISERROR(SEARCH('Listados Datos'!$T$4,AE552)))</xm:f>
            <xm:f>'Listados Datos'!$T$4</xm:f>
            <x14:dxf>
              <font>
                <b/>
                <i val="0"/>
                <color theme="0"/>
              </font>
              <fill>
                <patternFill>
                  <bgColor rgb="FFE26B0A"/>
                </patternFill>
              </fill>
            </x14:dxf>
          </x14:cfRule>
          <x14:cfRule type="containsText" priority="2548" operator="containsText" id="{EB4AF1F5-B22A-44F0-987A-F677983E0D30}">
            <xm:f>NOT(ISERROR(SEARCH('Listados Datos'!$T$5,AE552)))</xm:f>
            <xm:f>'Listados Datos'!$T$5</xm:f>
            <x14:dxf>
              <font>
                <b/>
                <i val="0"/>
                <color auto="1"/>
              </font>
              <fill>
                <patternFill>
                  <bgColor rgb="FFFFFF00"/>
                </patternFill>
              </fill>
            </x14:dxf>
          </x14:cfRule>
          <x14:cfRule type="containsText" priority="2549" operator="containsText" id="{7565B819-5467-48DC-BB2D-BA29F1CD43FB}">
            <xm:f>NOT(ISERROR(SEARCH('Listados Datos'!$T$6,AE552)))</xm:f>
            <xm:f>'Listados Datos'!$T$6</xm:f>
            <x14:dxf>
              <font>
                <b/>
                <i val="0"/>
              </font>
              <fill>
                <patternFill>
                  <bgColor rgb="FF92D050"/>
                </patternFill>
              </fill>
            </x14:dxf>
          </x14:cfRule>
          <xm:sqref>AE552:AF553</xm:sqref>
        </x14:conditionalFormatting>
        <x14:conditionalFormatting xmlns:xm="http://schemas.microsoft.com/office/excel/2006/main">
          <x14:cfRule type="containsText" priority="2542" operator="containsText" id="{02CEC88C-B8C8-452A-A081-4D2A11EA4A17}">
            <xm:f>NOT(ISERROR(SEARCH('Listados Datos'!$T$3,AA552)))</xm:f>
            <xm:f>'Listados Datos'!$T$3</xm:f>
            <x14:dxf>
              <fill>
                <patternFill patternType="solid">
                  <bgColor rgb="FFC00000"/>
                </patternFill>
              </fill>
            </x14:dxf>
          </x14:cfRule>
          <x14:cfRule type="containsText" priority="2543" operator="containsText" id="{C150FB10-6339-4AD8-827B-B6672DE8A9E5}">
            <xm:f>NOT(ISERROR(SEARCH('Listados Datos'!$T$4,AA552)))</xm:f>
            <xm:f>'Listados Datos'!$T$4</xm:f>
            <x14:dxf>
              <font>
                <b/>
                <i val="0"/>
                <color theme="0"/>
              </font>
              <fill>
                <patternFill>
                  <bgColor rgb="FFE26B0A"/>
                </patternFill>
              </fill>
            </x14:dxf>
          </x14:cfRule>
          <x14:cfRule type="containsText" priority="2544" operator="containsText" id="{215FCAAE-3CFC-4233-A4C4-1EF4E8B206D9}">
            <xm:f>NOT(ISERROR(SEARCH('Listados Datos'!$T$5,AA552)))</xm:f>
            <xm:f>'Listados Datos'!$T$5</xm:f>
            <x14:dxf>
              <font>
                <b/>
                <i val="0"/>
                <color auto="1"/>
              </font>
              <fill>
                <patternFill>
                  <bgColor rgb="FFFFFF00"/>
                </patternFill>
              </fill>
            </x14:dxf>
          </x14:cfRule>
          <x14:cfRule type="containsText" priority="2545" operator="containsText" id="{69971E2E-057E-45EF-B728-A0E86224986D}">
            <xm:f>NOT(ISERROR(SEARCH('Listados Datos'!$T$6,AA552)))</xm:f>
            <xm:f>'Listados Datos'!$T$6</xm:f>
            <x14:dxf>
              <font>
                <b/>
                <i val="0"/>
              </font>
              <fill>
                <patternFill>
                  <bgColor rgb="FF92D050"/>
                </patternFill>
              </fill>
            </x14:dxf>
          </x14:cfRule>
          <xm:sqref>AA552:AA553</xm:sqref>
        </x14:conditionalFormatting>
        <x14:conditionalFormatting xmlns:xm="http://schemas.microsoft.com/office/excel/2006/main">
          <x14:cfRule type="containsText" priority="2532" operator="containsText" id="{4DD465E1-6383-4106-8552-1B8DA9427E39}">
            <xm:f>NOT(ISERROR(SEARCH('Listados Datos'!$P$3,Y552)))</xm:f>
            <xm:f>'Listados Datos'!$P$3</xm:f>
            <x14:dxf>
              <fill>
                <patternFill>
                  <bgColor rgb="FF99CC00"/>
                </patternFill>
              </fill>
            </x14:dxf>
          </x14:cfRule>
          <x14:cfRule type="containsText" priority="2533" operator="containsText" id="{0B6F1C84-E5F5-4CDA-BC92-AE4E5747A42F}">
            <xm:f>NOT(ISERROR(SEARCH('Listados Datos'!$P$4,Y552)))</xm:f>
            <xm:f>'Listados Datos'!$P$4</xm:f>
            <x14:dxf>
              <fill>
                <patternFill>
                  <bgColor rgb="FF33CC33"/>
                </patternFill>
              </fill>
            </x14:dxf>
          </x14:cfRule>
          <x14:cfRule type="containsText" priority="2534" operator="containsText" id="{3336CC5F-8668-4DAA-BB33-70426B3C35AF}">
            <xm:f>NOT(ISERROR(SEARCH('Listados Datos'!$P$5,Y552)))</xm:f>
            <xm:f>'Listados Datos'!$P$5</xm:f>
            <x14:dxf>
              <fill>
                <patternFill>
                  <bgColor rgb="FFFFFF00"/>
                </patternFill>
              </fill>
            </x14:dxf>
          </x14:cfRule>
          <x14:cfRule type="containsText" priority="2535" operator="containsText" id="{BE112738-411F-4765-B73A-8E322DF16AAE}">
            <xm:f>NOT(ISERROR(SEARCH('Listados Datos'!$P$6,Y552)))</xm:f>
            <xm:f>'Listados Datos'!$P$6</xm:f>
            <x14:dxf>
              <fill>
                <patternFill>
                  <bgColor rgb="FFFFC000"/>
                </patternFill>
              </fill>
            </x14:dxf>
          </x14:cfRule>
          <x14:cfRule type="containsText" priority="2536" operator="containsText" id="{C60B4438-6419-4B49-915E-AC58569570F7}">
            <xm:f>NOT(ISERROR(SEARCH('Listados Datos'!$P$7,Y552)))</xm:f>
            <xm:f>'Listados Datos'!$P$7</xm:f>
            <x14:dxf>
              <fill>
                <patternFill>
                  <bgColor rgb="FFFF0000"/>
                </patternFill>
              </fill>
            </x14:dxf>
          </x14:cfRule>
          <xm:sqref>Y552:Y553</xm:sqref>
        </x14:conditionalFormatting>
        <x14:conditionalFormatting xmlns:xm="http://schemas.microsoft.com/office/excel/2006/main">
          <x14:cfRule type="containsText" priority="2504" operator="containsText" id="{24544B83-5BC8-4290-A0FD-D32A75823A54}">
            <xm:f>NOT(ISERROR(SEARCH('Listados Datos'!$T$3,AW553)))</xm:f>
            <xm:f>'Listados Datos'!$T$3</xm:f>
            <x14:dxf>
              <fill>
                <patternFill patternType="solid">
                  <bgColor rgb="FFC00000"/>
                </patternFill>
              </fill>
            </x14:dxf>
          </x14:cfRule>
          <x14:cfRule type="containsText" priority="2505" operator="containsText" id="{8AADC2E4-B095-43AB-A104-65F598D415AF}">
            <xm:f>NOT(ISERROR(SEARCH('Listados Datos'!$T$4,AW553)))</xm:f>
            <xm:f>'Listados Datos'!$T$4</xm:f>
            <x14:dxf>
              <font>
                <b/>
                <i val="0"/>
                <color theme="0"/>
              </font>
              <fill>
                <patternFill>
                  <bgColor rgb="FFE26B0A"/>
                </patternFill>
              </fill>
            </x14:dxf>
          </x14:cfRule>
          <x14:cfRule type="containsText" priority="2506" operator="containsText" id="{F7190114-8162-4309-8D9D-355C6A95ECAB}">
            <xm:f>NOT(ISERROR(SEARCH('Listados Datos'!$T$5,AW553)))</xm:f>
            <xm:f>'Listados Datos'!$T$5</xm:f>
            <x14:dxf>
              <font>
                <b/>
                <i val="0"/>
                <color auto="1"/>
              </font>
              <fill>
                <patternFill>
                  <bgColor rgb="FFFFFF00"/>
                </patternFill>
              </fill>
            </x14:dxf>
          </x14:cfRule>
          <x14:cfRule type="containsText" priority="2507" operator="containsText" id="{05EF2225-7063-4457-9C8C-ACDB0536BDC0}">
            <xm:f>NOT(ISERROR(SEARCH('Listados Datos'!$T$6,AW553)))</xm:f>
            <xm:f>'Listados Datos'!$T$6</xm:f>
            <x14:dxf>
              <font>
                <b/>
                <i val="0"/>
              </font>
              <fill>
                <patternFill>
                  <bgColor rgb="FF92D050"/>
                </patternFill>
              </fill>
            </x14:dxf>
          </x14:cfRule>
          <xm:sqref>AW553</xm:sqref>
        </x14:conditionalFormatting>
        <x14:conditionalFormatting xmlns:xm="http://schemas.microsoft.com/office/excel/2006/main">
          <x14:cfRule type="containsText" priority="2452" operator="containsText" id="{47AB53C7-7543-4D13-AE11-01170793DAE0}">
            <xm:f>NOT(ISERROR(SEARCH('Listados Datos'!$P$3,AU554)))</xm:f>
            <xm:f>'Listados Datos'!$P$3</xm:f>
            <x14:dxf>
              <fill>
                <patternFill>
                  <bgColor rgb="FF99CC00"/>
                </patternFill>
              </fill>
            </x14:dxf>
          </x14:cfRule>
          <x14:cfRule type="containsText" priority="2453" operator="containsText" id="{4B38B73F-85B6-497A-B29C-F64D5194664B}">
            <xm:f>NOT(ISERROR(SEARCH('Listados Datos'!$P$4,AU554)))</xm:f>
            <xm:f>'Listados Datos'!$P$4</xm:f>
            <x14:dxf>
              <fill>
                <patternFill>
                  <bgColor rgb="FF33CC33"/>
                </patternFill>
              </fill>
            </x14:dxf>
          </x14:cfRule>
          <x14:cfRule type="containsText" priority="2454" operator="containsText" id="{9DFD020A-CAA0-4BC2-8FB5-5E5EDD0E6684}">
            <xm:f>NOT(ISERROR(SEARCH('Listados Datos'!$P$5,AU554)))</xm:f>
            <xm:f>'Listados Datos'!$P$5</xm:f>
            <x14:dxf>
              <fill>
                <patternFill>
                  <bgColor rgb="FFFFFF00"/>
                </patternFill>
              </fill>
            </x14:dxf>
          </x14:cfRule>
          <x14:cfRule type="containsText" priority="2455" operator="containsText" id="{3C44C110-7471-4495-8D57-791B3B52D3E5}">
            <xm:f>NOT(ISERROR(SEARCH('Listados Datos'!$P$6,AU554)))</xm:f>
            <xm:f>'Listados Datos'!$P$6</xm:f>
            <x14:dxf>
              <fill>
                <patternFill>
                  <bgColor rgb="FFFFC000"/>
                </patternFill>
              </fill>
            </x14:dxf>
          </x14:cfRule>
          <x14:cfRule type="containsText" priority="2456" operator="containsText" id="{7C1A5633-D45A-4E29-AC53-D42C3F364364}">
            <xm:f>NOT(ISERROR(SEARCH('Listados Datos'!$P$7,AU554)))</xm:f>
            <xm:f>'Listados Datos'!$P$7</xm:f>
            <x14:dxf>
              <fill>
                <patternFill>
                  <bgColor rgb="FFFF0000"/>
                </patternFill>
              </fill>
            </x14:dxf>
          </x14:cfRule>
          <xm:sqref>AU554</xm:sqref>
        </x14:conditionalFormatting>
        <x14:conditionalFormatting xmlns:xm="http://schemas.microsoft.com/office/excel/2006/main">
          <x14:cfRule type="containsText" priority="2490" operator="containsText" id="{D90CD707-1A40-4B7F-9E43-A2D715256A7E}">
            <xm:f>NOT(ISERROR(SEARCH('Listados Datos'!$T$3,AE554)))</xm:f>
            <xm:f>'Listados Datos'!$T$3</xm:f>
            <x14:dxf>
              <fill>
                <patternFill patternType="solid">
                  <bgColor rgb="FFC00000"/>
                </patternFill>
              </fill>
            </x14:dxf>
          </x14:cfRule>
          <x14:cfRule type="containsText" priority="2491" operator="containsText" id="{CA1BB85E-4378-4226-8DA4-9AD85BC25FCE}">
            <xm:f>NOT(ISERROR(SEARCH('Listados Datos'!$T$4,AE554)))</xm:f>
            <xm:f>'Listados Datos'!$T$4</xm:f>
            <x14:dxf>
              <font>
                <b/>
                <i val="0"/>
                <color theme="0"/>
              </font>
              <fill>
                <patternFill>
                  <bgColor rgb="FFE26B0A"/>
                </patternFill>
              </fill>
            </x14:dxf>
          </x14:cfRule>
          <x14:cfRule type="containsText" priority="2492" operator="containsText" id="{029A7128-2D67-48C9-8918-362F23BF1888}">
            <xm:f>NOT(ISERROR(SEARCH('Listados Datos'!$T$5,AE554)))</xm:f>
            <xm:f>'Listados Datos'!$T$5</xm:f>
            <x14:dxf>
              <font>
                <b/>
                <i val="0"/>
                <color auto="1"/>
              </font>
              <fill>
                <patternFill>
                  <bgColor rgb="FFFFFF00"/>
                </patternFill>
              </fill>
            </x14:dxf>
          </x14:cfRule>
          <x14:cfRule type="containsText" priority="2493" operator="containsText" id="{5CBC95CA-E747-4E5A-A6F8-297753B76196}">
            <xm:f>NOT(ISERROR(SEARCH('Listados Datos'!$T$6,AE554)))</xm:f>
            <xm:f>'Listados Datos'!$T$6</xm:f>
            <x14:dxf>
              <font>
                <b/>
                <i val="0"/>
              </font>
              <fill>
                <patternFill>
                  <bgColor rgb="FF92D050"/>
                </patternFill>
              </fill>
            </x14:dxf>
          </x14:cfRule>
          <xm:sqref>AE554:AF554</xm:sqref>
        </x14:conditionalFormatting>
        <x14:conditionalFormatting xmlns:xm="http://schemas.microsoft.com/office/excel/2006/main">
          <x14:cfRule type="containsText" priority="2486" operator="containsText" id="{41F9CAB3-C5A7-465E-A903-B22A2570B1C9}">
            <xm:f>NOT(ISERROR(SEARCH('Listados Datos'!$T$3,AA554)))</xm:f>
            <xm:f>'Listados Datos'!$T$3</xm:f>
            <x14:dxf>
              <fill>
                <patternFill patternType="solid">
                  <bgColor rgb="FFC00000"/>
                </patternFill>
              </fill>
            </x14:dxf>
          </x14:cfRule>
          <x14:cfRule type="containsText" priority="2487" operator="containsText" id="{F805818C-5832-4109-A511-C98F1CF1192D}">
            <xm:f>NOT(ISERROR(SEARCH('Listados Datos'!$T$4,AA554)))</xm:f>
            <xm:f>'Listados Datos'!$T$4</xm:f>
            <x14:dxf>
              <font>
                <b/>
                <i val="0"/>
                <color theme="0"/>
              </font>
              <fill>
                <patternFill>
                  <bgColor rgb="FFE26B0A"/>
                </patternFill>
              </fill>
            </x14:dxf>
          </x14:cfRule>
          <x14:cfRule type="containsText" priority="2488" operator="containsText" id="{7D769640-508E-40D0-B07A-45E913CB9D12}">
            <xm:f>NOT(ISERROR(SEARCH('Listados Datos'!$T$5,AA554)))</xm:f>
            <xm:f>'Listados Datos'!$T$5</xm:f>
            <x14:dxf>
              <font>
                <b/>
                <i val="0"/>
                <color auto="1"/>
              </font>
              <fill>
                <patternFill>
                  <bgColor rgb="FFFFFF00"/>
                </patternFill>
              </fill>
            </x14:dxf>
          </x14:cfRule>
          <x14:cfRule type="containsText" priority="2489" operator="containsText" id="{2EC50D50-DD9C-4504-B599-09E0A3BA3530}">
            <xm:f>NOT(ISERROR(SEARCH('Listados Datos'!$T$6,AA554)))</xm:f>
            <xm:f>'Listados Datos'!$T$6</xm:f>
            <x14:dxf>
              <font>
                <b/>
                <i val="0"/>
              </font>
              <fill>
                <patternFill>
                  <bgColor rgb="FF92D050"/>
                </patternFill>
              </fill>
            </x14:dxf>
          </x14:cfRule>
          <xm:sqref>AA554</xm:sqref>
        </x14:conditionalFormatting>
        <x14:conditionalFormatting xmlns:xm="http://schemas.microsoft.com/office/excel/2006/main">
          <x14:cfRule type="containsText" priority="2476" operator="containsText" id="{00A4B957-6905-4874-8A3E-1896693E19D2}">
            <xm:f>NOT(ISERROR(SEARCH('Listados Datos'!$P$3,Y554)))</xm:f>
            <xm:f>'Listados Datos'!$P$3</xm:f>
            <x14:dxf>
              <fill>
                <patternFill>
                  <bgColor rgb="FF99CC00"/>
                </patternFill>
              </fill>
            </x14:dxf>
          </x14:cfRule>
          <x14:cfRule type="containsText" priority="2477" operator="containsText" id="{81D76C03-B2EB-4EF8-9CF0-B4D1E002B112}">
            <xm:f>NOT(ISERROR(SEARCH('Listados Datos'!$P$4,Y554)))</xm:f>
            <xm:f>'Listados Datos'!$P$4</xm:f>
            <x14:dxf>
              <fill>
                <patternFill>
                  <bgColor rgb="FF33CC33"/>
                </patternFill>
              </fill>
            </x14:dxf>
          </x14:cfRule>
          <x14:cfRule type="containsText" priority="2478" operator="containsText" id="{C38B416F-DE0C-46D7-B596-5522C3A7B3D0}">
            <xm:f>NOT(ISERROR(SEARCH('Listados Datos'!$P$5,Y554)))</xm:f>
            <xm:f>'Listados Datos'!$P$5</xm:f>
            <x14:dxf>
              <fill>
                <patternFill>
                  <bgColor rgb="FFFFFF00"/>
                </patternFill>
              </fill>
            </x14:dxf>
          </x14:cfRule>
          <x14:cfRule type="containsText" priority="2479" operator="containsText" id="{31E91971-CED3-433D-9F30-9EF30C5941A1}">
            <xm:f>NOT(ISERROR(SEARCH('Listados Datos'!$P$6,Y554)))</xm:f>
            <xm:f>'Listados Datos'!$P$6</xm:f>
            <x14:dxf>
              <fill>
                <patternFill>
                  <bgColor rgb="FFFFC000"/>
                </patternFill>
              </fill>
            </x14:dxf>
          </x14:cfRule>
          <x14:cfRule type="containsText" priority="2480" operator="containsText" id="{C80ABAB8-19A8-4555-9CA1-7BD0A54853FB}">
            <xm:f>NOT(ISERROR(SEARCH('Listados Datos'!$P$7,Y554)))</xm:f>
            <xm:f>'Listados Datos'!$P$7</xm:f>
            <x14:dxf>
              <fill>
                <patternFill>
                  <bgColor rgb="FFFF0000"/>
                </patternFill>
              </fill>
            </x14:dxf>
          </x14:cfRule>
          <xm:sqref>Y554</xm:sqref>
        </x14:conditionalFormatting>
        <x14:conditionalFormatting xmlns:xm="http://schemas.microsoft.com/office/excel/2006/main">
          <x14:cfRule type="containsText" priority="2462" operator="containsText" id="{F63C35A0-8BD7-4479-9817-5ECAF527089D}">
            <xm:f>NOT(ISERROR(SEARCH('Listados Datos'!$T$3,AW554)))</xm:f>
            <xm:f>'Listados Datos'!$T$3</xm:f>
            <x14:dxf>
              <fill>
                <patternFill patternType="solid">
                  <bgColor rgb="FFC00000"/>
                </patternFill>
              </fill>
            </x14:dxf>
          </x14:cfRule>
          <x14:cfRule type="containsText" priority="2463" operator="containsText" id="{15184A3C-8333-400E-A438-169F50C4A923}">
            <xm:f>NOT(ISERROR(SEARCH('Listados Datos'!$T$4,AW554)))</xm:f>
            <xm:f>'Listados Datos'!$T$4</xm:f>
            <x14:dxf>
              <font>
                <b/>
                <i val="0"/>
                <color theme="0"/>
              </font>
              <fill>
                <patternFill>
                  <bgColor rgb="FFE26B0A"/>
                </patternFill>
              </fill>
            </x14:dxf>
          </x14:cfRule>
          <x14:cfRule type="containsText" priority="2464" operator="containsText" id="{4830254F-932C-4B8D-B13D-CA6477640CEE}">
            <xm:f>NOT(ISERROR(SEARCH('Listados Datos'!$T$5,AW554)))</xm:f>
            <xm:f>'Listados Datos'!$T$5</xm:f>
            <x14:dxf>
              <font>
                <b/>
                <i val="0"/>
                <color auto="1"/>
              </font>
              <fill>
                <patternFill>
                  <bgColor rgb="FFFFFF00"/>
                </patternFill>
              </fill>
            </x14:dxf>
          </x14:cfRule>
          <x14:cfRule type="containsText" priority="2465" operator="containsText" id="{3162F14A-B36D-46D7-9B2D-1AE37A109B8B}">
            <xm:f>NOT(ISERROR(SEARCH('Listados Datos'!$T$6,AW554)))</xm:f>
            <xm:f>'Listados Datos'!$T$6</xm:f>
            <x14:dxf>
              <font>
                <b/>
                <i val="0"/>
              </font>
              <fill>
                <patternFill>
                  <bgColor rgb="FF92D050"/>
                </patternFill>
              </fill>
            </x14:dxf>
          </x14:cfRule>
          <xm:sqref>AW554</xm:sqref>
        </x14:conditionalFormatting>
        <x14:conditionalFormatting xmlns:xm="http://schemas.microsoft.com/office/excel/2006/main">
          <x14:cfRule type="containsText" priority="2302" operator="containsText" id="{61C5E86D-3BD7-4A9F-80F9-7CC2F9DB3445}">
            <xm:f>NOT(ISERROR(SEARCH('Listados Datos'!$P$3,AU559)))</xm:f>
            <xm:f>'Listados Datos'!$P$3</xm:f>
            <x14:dxf>
              <fill>
                <patternFill>
                  <bgColor rgb="FF99CC00"/>
                </patternFill>
              </fill>
            </x14:dxf>
          </x14:cfRule>
          <x14:cfRule type="containsText" priority="2303" operator="containsText" id="{FE5C4405-FEE6-410D-A48C-7F920B2FDD93}">
            <xm:f>NOT(ISERROR(SEARCH('Listados Datos'!$P$4,AU559)))</xm:f>
            <xm:f>'Listados Datos'!$P$4</xm:f>
            <x14:dxf>
              <fill>
                <patternFill>
                  <bgColor rgb="FF33CC33"/>
                </patternFill>
              </fill>
            </x14:dxf>
          </x14:cfRule>
          <x14:cfRule type="containsText" priority="2304" operator="containsText" id="{F58C0B4E-BE47-453B-BBAE-93D1CB1E3ADB}">
            <xm:f>NOT(ISERROR(SEARCH('Listados Datos'!$P$5,AU559)))</xm:f>
            <xm:f>'Listados Datos'!$P$5</xm:f>
            <x14:dxf>
              <fill>
                <patternFill>
                  <bgColor rgb="FFFFFF00"/>
                </patternFill>
              </fill>
            </x14:dxf>
          </x14:cfRule>
          <x14:cfRule type="containsText" priority="2305" operator="containsText" id="{E8B31996-0718-45F0-BF37-35D96E367562}">
            <xm:f>NOT(ISERROR(SEARCH('Listados Datos'!$P$6,AU559)))</xm:f>
            <xm:f>'Listados Datos'!$P$6</xm:f>
            <x14:dxf>
              <fill>
                <patternFill>
                  <bgColor rgb="FFFFC000"/>
                </patternFill>
              </fill>
            </x14:dxf>
          </x14:cfRule>
          <x14:cfRule type="containsText" priority="2306" operator="containsText" id="{D824EB92-8C1B-463A-BD2B-D137865E9246}">
            <xm:f>NOT(ISERROR(SEARCH('Listados Datos'!$P$7,AU559)))</xm:f>
            <xm:f>'Listados Datos'!$P$7</xm:f>
            <x14:dxf>
              <fill>
                <patternFill>
                  <bgColor rgb="FFFF0000"/>
                </patternFill>
              </fill>
            </x14:dxf>
          </x14:cfRule>
          <xm:sqref>AU559</xm:sqref>
        </x14:conditionalFormatting>
        <x14:conditionalFormatting xmlns:xm="http://schemas.microsoft.com/office/excel/2006/main">
          <x14:cfRule type="containsText" priority="2368" operator="containsText" id="{60E78CE1-6AA4-4EA4-B9E4-E1F66E5C6BF1}">
            <xm:f>NOT(ISERROR(SEARCH('Listados Datos'!$T$3,AW561)))</xm:f>
            <xm:f>'Listados Datos'!$T$3</xm:f>
            <x14:dxf>
              <fill>
                <patternFill patternType="solid">
                  <bgColor rgb="FFC00000"/>
                </patternFill>
              </fill>
            </x14:dxf>
          </x14:cfRule>
          <x14:cfRule type="containsText" priority="2369" operator="containsText" id="{16C2DB63-3BDE-4A1E-9F98-8A3073D67FBC}">
            <xm:f>NOT(ISERROR(SEARCH('Listados Datos'!$T$4,AW561)))</xm:f>
            <xm:f>'Listados Datos'!$T$4</xm:f>
            <x14:dxf>
              <font>
                <b/>
                <i val="0"/>
                <color theme="0"/>
              </font>
              <fill>
                <patternFill>
                  <bgColor rgb="FFE26B0A"/>
                </patternFill>
              </fill>
            </x14:dxf>
          </x14:cfRule>
          <x14:cfRule type="containsText" priority="2370" operator="containsText" id="{CE9312E6-C9E4-4CF2-8A07-28C680B28BE5}">
            <xm:f>NOT(ISERROR(SEARCH('Listados Datos'!$T$5,AW561)))</xm:f>
            <xm:f>'Listados Datos'!$T$5</xm:f>
            <x14:dxf>
              <font>
                <b/>
                <i val="0"/>
                <color auto="1"/>
              </font>
              <fill>
                <patternFill>
                  <bgColor rgb="FFFFFF00"/>
                </patternFill>
              </fill>
            </x14:dxf>
          </x14:cfRule>
          <x14:cfRule type="containsText" priority="2371" operator="containsText" id="{2FE8E54A-CA6C-4A7E-A458-E35E42530E12}">
            <xm:f>NOT(ISERROR(SEARCH('Listados Datos'!$T$6,AW561)))</xm:f>
            <xm:f>'Listados Datos'!$T$6</xm:f>
            <x14:dxf>
              <font>
                <b/>
                <i val="0"/>
              </font>
              <fill>
                <patternFill>
                  <bgColor rgb="FF92D050"/>
                </patternFill>
              </fill>
            </x14:dxf>
          </x14:cfRule>
          <xm:sqref>AW561</xm:sqref>
        </x14:conditionalFormatting>
        <x14:conditionalFormatting xmlns:xm="http://schemas.microsoft.com/office/excel/2006/main">
          <x14:cfRule type="containsText" priority="2358" operator="containsText" id="{23503B8C-FFFF-4CA5-9CD5-22F089CF8A5F}">
            <xm:f>NOT(ISERROR(SEARCH('Listados Datos'!$P$3,AU561)))</xm:f>
            <xm:f>'Listados Datos'!$P$3</xm:f>
            <x14:dxf>
              <fill>
                <patternFill>
                  <bgColor rgb="FF99CC00"/>
                </patternFill>
              </fill>
            </x14:dxf>
          </x14:cfRule>
          <x14:cfRule type="containsText" priority="2359" operator="containsText" id="{ACB7ED2E-A27B-4FF5-97C4-F1842CC85309}">
            <xm:f>NOT(ISERROR(SEARCH('Listados Datos'!$P$4,AU561)))</xm:f>
            <xm:f>'Listados Datos'!$P$4</xm:f>
            <x14:dxf>
              <fill>
                <patternFill>
                  <bgColor rgb="FF33CC33"/>
                </patternFill>
              </fill>
            </x14:dxf>
          </x14:cfRule>
          <x14:cfRule type="containsText" priority="2360" operator="containsText" id="{5D84E92C-E8C0-4514-AEB0-CACE295462EC}">
            <xm:f>NOT(ISERROR(SEARCH('Listados Datos'!$P$5,AU561)))</xm:f>
            <xm:f>'Listados Datos'!$P$5</xm:f>
            <x14:dxf>
              <fill>
                <patternFill>
                  <bgColor rgb="FFFFFF00"/>
                </patternFill>
              </fill>
            </x14:dxf>
          </x14:cfRule>
          <x14:cfRule type="containsText" priority="2361" operator="containsText" id="{E4B86BF5-6F02-488E-B9EE-B8A3948E5B2A}">
            <xm:f>NOT(ISERROR(SEARCH('Listados Datos'!$P$6,AU561)))</xm:f>
            <xm:f>'Listados Datos'!$P$6</xm:f>
            <x14:dxf>
              <fill>
                <patternFill>
                  <bgColor rgb="FFFFC000"/>
                </patternFill>
              </fill>
            </x14:dxf>
          </x14:cfRule>
          <x14:cfRule type="containsText" priority="2362" operator="containsText" id="{C597CEB9-84C2-4FA6-BF8F-C72CA70BC9F5}">
            <xm:f>NOT(ISERROR(SEARCH('Listados Datos'!$P$7,AU561)))</xm:f>
            <xm:f>'Listados Datos'!$P$7</xm:f>
            <x14:dxf>
              <fill>
                <patternFill>
                  <bgColor rgb="FFFF0000"/>
                </patternFill>
              </fill>
            </x14:dxf>
          </x14:cfRule>
          <xm:sqref>AU561</xm:sqref>
        </x14:conditionalFormatting>
        <x14:conditionalFormatting xmlns:xm="http://schemas.microsoft.com/office/excel/2006/main">
          <x14:cfRule type="containsText" priority="2326" operator="containsText" id="{D1444450-26EA-419D-8BE4-641B412B2695}">
            <xm:f>NOT(ISERROR(SEARCH('Listados Datos'!$T$3,AW558)))</xm:f>
            <xm:f>'Listados Datos'!$T$3</xm:f>
            <x14:dxf>
              <fill>
                <patternFill patternType="solid">
                  <bgColor rgb="FFC00000"/>
                </patternFill>
              </fill>
            </x14:dxf>
          </x14:cfRule>
          <x14:cfRule type="containsText" priority="2327" operator="containsText" id="{8D613812-CA12-4754-8179-02C8A7BF1535}">
            <xm:f>NOT(ISERROR(SEARCH('Listados Datos'!$T$4,AW558)))</xm:f>
            <xm:f>'Listados Datos'!$T$4</xm:f>
            <x14:dxf>
              <font>
                <b/>
                <i val="0"/>
                <color theme="0"/>
              </font>
              <fill>
                <patternFill>
                  <bgColor rgb="FFE26B0A"/>
                </patternFill>
              </fill>
            </x14:dxf>
          </x14:cfRule>
          <x14:cfRule type="containsText" priority="2328" operator="containsText" id="{3E7A74F7-3138-46B4-9496-1F585953E542}">
            <xm:f>NOT(ISERROR(SEARCH('Listados Datos'!$T$5,AW558)))</xm:f>
            <xm:f>'Listados Datos'!$T$5</xm:f>
            <x14:dxf>
              <font>
                <b/>
                <i val="0"/>
                <color auto="1"/>
              </font>
              <fill>
                <patternFill>
                  <bgColor rgb="FFFFFF00"/>
                </patternFill>
              </fill>
            </x14:dxf>
          </x14:cfRule>
          <x14:cfRule type="containsText" priority="2329" operator="containsText" id="{CB0E7A3C-2EF1-4E7D-9192-17709FFEBE20}">
            <xm:f>NOT(ISERROR(SEARCH('Listados Datos'!$T$6,AW558)))</xm:f>
            <xm:f>'Listados Datos'!$T$6</xm:f>
            <x14:dxf>
              <font>
                <b/>
                <i val="0"/>
              </font>
              <fill>
                <patternFill>
                  <bgColor rgb="FF92D050"/>
                </patternFill>
              </fill>
            </x14:dxf>
          </x14:cfRule>
          <xm:sqref>AW558</xm:sqref>
        </x14:conditionalFormatting>
        <x14:conditionalFormatting xmlns:xm="http://schemas.microsoft.com/office/excel/2006/main">
          <x14:cfRule type="containsText" priority="2316" operator="containsText" id="{EA578BB3-0932-499F-84C3-058ED047C14E}">
            <xm:f>NOT(ISERROR(SEARCH('Listados Datos'!$P$3,AU558)))</xm:f>
            <xm:f>'Listados Datos'!$P$3</xm:f>
            <x14:dxf>
              <fill>
                <patternFill>
                  <bgColor rgb="FF99CC00"/>
                </patternFill>
              </fill>
            </x14:dxf>
          </x14:cfRule>
          <x14:cfRule type="containsText" priority="2317" operator="containsText" id="{5562C54A-4958-4B77-8130-FA16DDF4E4B4}">
            <xm:f>NOT(ISERROR(SEARCH('Listados Datos'!$P$4,AU558)))</xm:f>
            <xm:f>'Listados Datos'!$P$4</xm:f>
            <x14:dxf>
              <fill>
                <patternFill>
                  <bgColor rgb="FF33CC33"/>
                </patternFill>
              </fill>
            </x14:dxf>
          </x14:cfRule>
          <x14:cfRule type="containsText" priority="2318" operator="containsText" id="{8FA36BD7-D5EC-4A8E-A72D-1DA4D1D499B9}">
            <xm:f>NOT(ISERROR(SEARCH('Listados Datos'!$P$5,AU558)))</xm:f>
            <xm:f>'Listados Datos'!$P$5</xm:f>
            <x14:dxf>
              <fill>
                <patternFill>
                  <bgColor rgb="FFFFFF00"/>
                </patternFill>
              </fill>
            </x14:dxf>
          </x14:cfRule>
          <x14:cfRule type="containsText" priority="2319" operator="containsText" id="{3FACE6A4-C43E-41F7-8660-C1B4150E16F4}">
            <xm:f>NOT(ISERROR(SEARCH('Listados Datos'!$P$6,AU558)))</xm:f>
            <xm:f>'Listados Datos'!$P$6</xm:f>
            <x14:dxf>
              <fill>
                <patternFill>
                  <bgColor rgb="FFFFC000"/>
                </patternFill>
              </fill>
            </x14:dxf>
          </x14:cfRule>
          <x14:cfRule type="containsText" priority="2320" operator="containsText" id="{9F523178-E8A4-4497-9BCD-29E15BFC3043}">
            <xm:f>NOT(ISERROR(SEARCH('Listados Datos'!$P$7,AU558)))</xm:f>
            <xm:f>'Listados Datos'!$P$7</xm:f>
            <x14:dxf>
              <fill>
                <patternFill>
                  <bgColor rgb="FFFF0000"/>
                </patternFill>
              </fill>
            </x14:dxf>
          </x14:cfRule>
          <xm:sqref>AU558</xm:sqref>
        </x14:conditionalFormatting>
        <x14:conditionalFormatting xmlns:xm="http://schemas.microsoft.com/office/excel/2006/main">
          <x14:cfRule type="containsText" priority="2434" operator="containsText" id="{07945304-B1DB-4182-A870-A474E695A454}">
            <xm:f>NOT(ISERROR(SEARCH('Listados Datos'!$T$3,AE556)))</xm:f>
            <xm:f>'Listados Datos'!$T$3</xm:f>
            <x14:dxf>
              <fill>
                <patternFill patternType="solid">
                  <bgColor rgb="FFC00000"/>
                </patternFill>
              </fill>
            </x14:dxf>
          </x14:cfRule>
          <x14:cfRule type="containsText" priority="2435" operator="containsText" id="{9FF03B61-7F41-4BBC-AC6D-3763EF23F0E9}">
            <xm:f>NOT(ISERROR(SEARCH('Listados Datos'!$T$4,AE556)))</xm:f>
            <xm:f>'Listados Datos'!$T$4</xm:f>
            <x14:dxf>
              <font>
                <b/>
                <i val="0"/>
                <color theme="0"/>
              </font>
              <fill>
                <patternFill>
                  <bgColor rgb="FFE26B0A"/>
                </patternFill>
              </fill>
            </x14:dxf>
          </x14:cfRule>
          <x14:cfRule type="containsText" priority="2436" operator="containsText" id="{1DC15942-7BED-47B0-B419-84CD9DA48F16}">
            <xm:f>NOT(ISERROR(SEARCH('Listados Datos'!$T$5,AE556)))</xm:f>
            <xm:f>'Listados Datos'!$T$5</xm:f>
            <x14:dxf>
              <font>
                <b/>
                <i val="0"/>
                <color auto="1"/>
              </font>
              <fill>
                <patternFill>
                  <bgColor rgb="FFFFFF00"/>
                </patternFill>
              </fill>
            </x14:dxf>
          </x14:cfRule>
          <x14:cfRule type="containsText" priority="2437" operator="containsText" id="{F1AF12F1-941E-46F0-B9FC-55B4F28439A6}">
            <xm:f>NOT(ISERROR(SEARCH('Listados Datos'!$T$6,AE556)))</xm:f>
            <xm:f>'Listados Datos'!$T$6</xm:f>
            <x14:dxf>
              <font>
                <b/>
                <i val="0"/>
              </font>
              <fill>
                <patternFill>
                  <bgColor rgb="FF92D050"/>
                </patternFill>
              </fill>
            </x14:dxf>
          </x14:cfRule>
          <xm:sqref>AE556:AF557 AE561:AF561</xm:sqref>
        </x14:conditionalFormatting>
        <x14:conditionalFormatting xmlns:xm="http://schemas.microsoft.com/office/excel/2006/main">
          <x14:cfRule type="containsText" priority="2430" operator="containsText" id="{58D651EB-E8AC-450E-ACFD-8B2323FA0E81}">
            <xm:f>NOT(ISERROR(SEARCH('Listados Datos'!$T$3,AA556)))</xm:f>
            <xm:f>'Listados Datos'!$T$3</xm:f>
            <x14:dxf>
              <fill>
                <patternFill patternType="solid">
                  <bgColor rgb="FFC00000"/>
                </patternFill>
              </fill>
            </x14:dxf>
          </x14:cfRule>
          <x14:cfRule type="containsText" priority="2431" operator="containsText" id="{F856F177-C50C-4644-BB16-E3C0F8307140}">
            <xm:f>NOT(ISERROR(SEARCH('Listados Datos'!$T$4,AA556)))</xm:f>
            <xm:f>'Listados Datos'!$T$4</xm:f>
            <x14:dxf>
              <font>
                <b/>
                <i val="0"/>
                <color theme="0"/>
              </font>
              <fill>
                <patternFill>
                  <bgColor rgb="FFE26B0A"/>
                </patternFill>
              </fill>
            </x14:dxf>
          </x14:cfRule>
          <x14:cfRule type="containsText" priority="2432" operator="containsText" id="{180C70AF-8360-4E99-B4DA-3772D16D3981}">
            <xm:f>NOT(ISERROR(SEARCH('Listados Datos'!$T$5,AA556)))</xm:f>
            <xm:f>'Listados Datos'!$T$5</xm:f>
            <x14:dxf>
              <font>
                <b/>
                <i val="0"/>
                <color auto="1"/>
              </font>
              <fill>
                <patternFill>
                  <bgColor rgb="FFFFFF00"/>
                </patternFill>
              </fill>
            </x14:dxf>
          </x14:cfRule>
          <x14:cfRule type="containsText" priority="2433" operator="containsText" id="{19D88CB6-EDC8-440C-BF19-3D4AF31F4BD9}">
            <xm:f>NOT(ISERROR(SEARCH('Listados Datos'!$T$6,AA556)))</xm:f>
            <xm:f>'Listados Datos'!$T$6</xm:f>
            <x14:dxf>
              <font>
                <b/>
                <i val="0"/>
              </font>
              <fill>
                <patternFill>
                  <bgColor rgb="FF92D050"/>
                </patternFill>
              </fill>
            </x14:dxf>
          </x14:cfRule>
          <xm:sqref>AA556:AA557</xm:sqref>
        </x14:conditionalFormatting>
        <x14:conditionalFormatting xmlns:xm="http://schemas.microsoft.com/office/excel/2006/main">
          <x14:cfRule type="containsText" priority="2420" operator="containsText" id="{4785066D-088F-4C81-9287-0F72FD2E6CF9}">
            <xm:f>NOT(ISERROR(SEARCH('Listados Datos'!$P$3,Y556)))</xm:f>
            <xm:f>'Listados Datos'!$P$3</xm:f>
            <x14:dxf>
              <fill>
                <patternFill>
                  <bgColor rgb="FF99CC00"/>
                </patternFill>
              </fill>
            </x14:dxf>
          </x14:cfRule>
          <x14:cfRule type="containsText" priority="2421" operator="containsText" id="{97BB10E4-AE05-4AC1-9908-8E5AE6C4A991}">
            <xm:f>NOT(ISERROR(SEARCH('Listados Datos'!$P$4,Y556)))</xm:f>
            <xm:f>'Listados Datos'!$P$4</xm:f>
            <x14:dxf>
              <fill>
                <patternFill>
                  <bgColor rgb="FF33CC33"/>
                </patternFill>
              </fill>
            </x14:dxf>
          </x14:cfRule>
          <x14:cfRule type="containsText" priority="2422" operator="containsText" id="{2071976A-1237-4A15-8A59-A0BB3869C3C3}">
            <xm:f>NOT(ISERROR(SEARCH('Listados Datos'!$P$5,Y556)))</xm:f>
            <xm:f>'Listados Datos'!$P$5</xm:f>
            <x14:dxf>
              <fill>
                <patternFill>
                  <bgColor rgb="FFFFFF00"/>
                </patternFill>
              </fill>
            </x14:dxf>
          </x14:cfRule>
          <x14:cfRule type="containsText" priority="2423" operator="containsText" id="{5262D006-7A84-400A-836F-F4FBE93D1AC1}">
            <xm:f>NOT(ISERROR(SEARCH('Listados Datos'!$P$6,Y556)))</xm:f>
            <xm:f>'Listados Datos'!$P$6</xm:f>
            <x14:dxf>
              <fill>
                <patternFill>
                  <bgColor rgb="FFFFC000"/>
                </patternFill>
              </fill>
            </x14:dxf>
          </x14:cfRule>
          <x14:cfRule type="containsText" priority="2424" operator="containsText" id="{0BA4A56A-6925-4A2C-8536-D157DF79DCAC}">
            <xm:f>NOT(ISERROR(SEARCH('Listados Datos'!$P$7,Y556)))</xm:f>
            <xm:f>'Listados Datos'!$P$7</xm:f>
            <x14:dxf>
              <fill>
                <patternFill>
                  <bgColor rgb="FFFF0000"/>
                </patternFill>
              </fill>
            </x14:dxf>
          </x14:cfRule>
          <xm:sqref>Y556:Y557</xm:sqref>
        </x14:conditionalFormatting>
        <x14:conditionalFormatting xmlns:xm="http://schemas.microsoft.com/office/excel/2006/main">
          <x14:cfRule type="containsText" priority="2396" operator="containsText" id="{DA3DDFAF-695E-4F16-B355-BE82B9706142}">
            <xm:f>NOT(ISERROR(SEARCH('Listados Datos'!$T$3,AW556)))</xm:f>
            <xm:f>'Listados Datos'!$T$3</xm:f>
            <x14:dxf>
              <fill>
                <patternFill patternType="solid">
                  <bgColor rgb="FFC00000"/>
                </patternFill>
              </fill>
            </x14:dxf>
          </x14:cfRule>
          <x14:cfRule type="containsText" priority="2397" operator="containsText" id="{5F987898-BA7C-45BB-AF8F-3BECE63556C0}">
            <xm:f>NOT(ISERROR(SEARCH('Listados Datos'!$T$4,AW556)))</xm:f>
            <xm:f>'Listados Datos'!$T$4</xm:f>
            <x14:dxf>
              <font>
                <b/>
                <i val="0"/>
                <color theme="0"/>
              </font>
              <fill>
                <patternFill>
                  <bgColor rgb="FFE26B0A"/>
                </patternFill>
              </fill>
            </x14:dxf>
          </x14:cfRule>
          <x14:cfRule type="containsText" priority="2398" operator="containsText" id="{968C0C64-3F00-4AD8-B4E6-AB6DA83F4F5F}">
            <xm:f>NOT(ISERROR(SEARCH('Listados Datos'!$T$5,AW556)))</xm:f>
            <xm:f>'Listados Datos'!$T$5</xm:f>
            <x14:dxf>
              <font>
                <b/>
                <i val="0"/>
                <color auto="1"/>
              </font>
              <fill>
                <patternFill>
                  <bgColor rgb="FFFFFF00"/>
                </patternFill>
              </fill>
            </x14:dxf>
          </x14:cfRule>
          <x14:cfRule type="containsText" priority="2399" operator="containsText" id="{819B377A-764F-4B32-AEA3-0B585BA92518}">
            <xm:f>NOT(ISERROR(SEARCH('Listados Datos'!$T$6,AW556)))</xm:f>
            <xm:f>'Listados Datos'!$T$6</xm:f>
            <x14:dxf>
              <font>
                <b/>
                <i val="0"/>
              </font>
              <fill>
                <patternFill>
                  <bgColor rgb="FF92D050"/>
                </patternFill>
              </fill>
            </x14:dxf>
          </x14:cfRule>
          <xm:sqref>AW556</xm:sqref>
        </x14:conditionalFormatting>
        <x14:conditionalFormatting xmlns:xm="http://schemas.microsoft.com/office/excel/2006/main">
          <x14:cfRule type="containsText" priority="2386" operator="containsText" id="{6FB72EE3-362B-46EB-A48D-BE53C4DA3233}">
            <xm:f>NOT(ISERROR(SEARCH('Listados Datos'!$P$3,AU556)))</xm:f>
            <xm:f>'Listados Datos'!$P$3</xm:f>
            <x14:dxf>
              <fill>
                <patternFill>
                  <bgColor rgb="FF99CC00"/>
                </patternFill>
              </fill>
            </x14:dxf>
          </x14:cfRule>
          <x14:cfRule type="containsText" priority="2387" operator="containsText" id="{E624EE0F-19F8-4C12-A667-BE34F45E3251}">
            <xm:f>NOT(ISERROR(SEARCH('Listados Datos'!$P$4,AU556)))</xm:f>
            <xm:f>'Listados Datos'!$P$4</xm:f>
            <x14:dxf>
              <fill>
                <patternFill>
                  <bgColor rgb="FF33CC33"/>
                </patternFill>
              </fill>
            </x14:dxf>
          </x14:cfRule>
          <x14:cfRule type="containsText" priority="2388" operator="containsText" id="{CB0E0463-AB45-49E4-9C3F-1CD2FE0B8C0D}">
            <xm:f>NOT(ISERROR(SEARCH('Listados Datos'!$P$5,AU556)))</xm:f>
            <xm:f>'Listados Datos'!$P$5</xm:f>
            <x14:dxf>
              <fill>
                <patternFill>
                  <bgColor rgb="FFFFFF00"/>
                </patternFill>
              </fill>
            </x14:dxf>
          </x14:cfRule>
          <x14:cfRule type="containsText" priority="2389" operator="containsText" id="{94AF6D3A-0F7E-442F-967B-EC052AD001FF}">
            <xm:f>NOT(ISERROR(SEARCH('Listados Datos'!$P$6,AU556)))</xm:f>
            <xm:f>'Listados Datos'!$P$6</xm:f>
            <x14:dxf>
              <fill>
                <patternFill>
                  <bgColor rgb="FFFFC000"/>
                </patternFill>
              </fill>
            </x14:dxf>
          </x14:cfRule>
          <x14:cfRule type="containsText" priority="2390" operator="containsText" id="{4CF493B7-AD6D-4FFE-8EC8-9D3CF697FAB3}">
            <xm:f>NOT(ISERROR(SEARCH('Listados Datos'!$P$7,AU556)))</xm:f>
            <xm:f>'Listados Datos'!$P$7</xm:f>
            <x14:dxf>
              <fill>
                <patternFill>
                  <bgColor rgb="FFFF0000"/>
                </patternFill>
              </fill>
            </x14:dxf>
          </x14:cfRule>
          <xm:sqref>AU556</xm:sqref>
        </x14:conditionalFormatting>
        <x14:conditionalFormatting xmlns:xm="http://schemas.microsoft.com/office/excel/2006/main">
          <x14:cfRule type="containsText" priority="2382" operator="containsText" id="{0F9BCE85-ABAE-4C29-8FCC-910C8DAF202D}">
            <xm:f>NOT(ISERROR(SEARCH('Listados Datos'!$T$3,AW557)))</xm:f>
            <xm:f>'Listados Datos'!$T$3</xm:f>
            <x14:dxf>
              <fill>
                <patternFill patternType="solid">
                  <bgColor rgb="FFC00000"/>
                </patternFill>
              </fill>
            </x14:dxf>
          </x14:cfRule>
          <x14:cfRule type="containsText" priority="2383" operator="containsText" id="{AA7773FB-B2D5-4DCA-995E-6B556C507410}">
            <xm:f>NOT(ISERROR(SEARCH('Listados Datos'!$T$4,AW557)))</xm:f>
            <xm:f>'Listados Datos'!$T$4</xm:f>
            <x14:dxf>
              <font>
                <b/>
                <i val="0"/>
                <color theme="0"/>
              </font>
              <fill>
                <patternFill>
                  <bgColor rgb="FFE26B0A"/>
                </patternFill>
              </fill>
            </x14:dxf>
          </x14:cfRule>
          <x14:cfRule type="containsText" priority="2384" operator="containsText" id="{609281CF-CCAC-4FE9-BBA7-04F2EE157665}">
            <xm:f>NOT(ISERROR(SEARCH('Listados Datos'!$T$5,AW557)))</xm:f>
            <xm:f>'Listados Datos'!$T$5</xm:f>
            <x14:dxf>
              <font>
                <b/>
                <i val="0"/>
                <color auto="1"/>
              </font>
              <fill>
                <patternFill>
                  <bgColor rgb="FFFFFF00"/>
                </patternFill>
              </fill>
            </x14:dxf>
          </x14:cfRule>
          <x14:cfRule type="containsText" priority="2385" operator="containsText" id="{096AD249-641C-42EB-8B2D-5435A57FA8EB}">
            <xm:f>NOT(ISERROR(SEARCH('Listados Datos'!$T$6,AW557)))</xm:f>
            <xm:f>'Listados Datos'!$T$6</xm:f>
            <x14:dxf>
              <font>
                <b/>
                <i val="0"/>
              </font>
              <fill>
                <patternFill>
                  <bgColor rgb="FF92D050"/>
                </patternFill>
              </fill>
            </x14:dxf>
          </x14:cfRule>
          <xm:sqref>AW557</xm:sqref>
        </x14:conditionalFormatting>
        <x14:conditionalFormatting xmlns:xm="http://schemas.microsoft.com/office/excel/2006/main">
          <x14:cfRule type="containsText" priority="2372" operator="containsText" id="{2790A46C-8521-44AC-AB13-86A19D5C5C90}">
            <xm:f>NOT(ISERROR(SEARCH('Listados Datos'!$P$3,AU557)))</xm:f>
            <xm:f>'Listados Datos'!$P$3</xm:f>
            <x14:dxf>
              <fill>
                <patternFill>
                  <bgColor rgb="FF99CC00"/>
                </patternFill>
              </fill>
            </x14:dxf>
          </x14:cfRule>
          <x14:cfRule type="containsText" priority="2373" operator="containsText" id="{84B5403E-635C-4ED3-862A-62016E0AE89F}">
            <xm:f>NOT(ISERROR(SEARCH('Listados Datos'!$P$4,AU557)))</xm:f>
            <xm:f>'Listados Datos'!$P$4</xm:f>
            <x14:dxf>
              <fill>
                <patternFill>
                  <bgColor rgb="FF33CC33"/>
                </patternFill>
              </fill>
            </x14:dxf>
          </x14:cfRule>
          <x14:cfRule type="containsText" priority="2374" operator="containsText" id="{62E1EFBC-0E38-4A6C-B341-D94A39B536CE}">
            <xm:f>NOT(ISERROR(SEARCH('Listados Datos'!$P$5,AU557)))</xm:f>
            <xm:f>'Listados Datos'!$P$5</xm:f>
            <x14:dxf>
              <fill>
                <patternFill>
                  <bgColor rgb="FFFFFF00"/>
                </patternFill>
              </fill>
            </x14:dxf>
          </x14:cfRule>
          <x14:cfRule type="containsText" priority="2375" operator="containsText" id="{878776CB-2BAE-481E-A2AF-DBDD9BDDDD56}">
            <xm:f>NOT(ISERROR(SEARCH('Listados Datos'!$P$6,AU557)))</xm:f>
            <xm:f>'Listados Datos'!$P$6</xm:f>
            <x14:dxf>
              <fill>
                <patternFill>
                  <bgColor rgb="FFFFC000"/>
                </patternFill>
              </fill>
            </x14:dxf>
          </x14:cfRule>
          <x14:cfRule type="containsText" priority="2376" operator="containsText" id="{5925B01E-667C-4A6F-AD20-4EFD103562B5}">
            <xm:f>NOT(ISERROR(SEARCH('Listados Datos'!$P$7,AU557)))</xm:f>
            <xm:f>'Listados Datos'!$P$7</xm:f>
            <x14:dxf>
              <fill>
                <patternFill>
                  <bgColor rgb="FFFF0000"/>
                </patternFill>
              </fill>
            </x14:dxf>
          </x14:cfRule>
          <xm:sqref>AU557</xm:sqref>
        </x14:conditionalFormatting>
        <x14:conditionalFormatting xmlns:xm="http://schemas.microsoft.com/office/excel/2006/main">
          <x14:cfRule type="containsText" priority="2354" operator="containsText" id="{5FC8851C-4C6D-4B65-AF77-8E18FD1399A0}">
            <xm:f>NOT(ISERROR(SEARCH('Listados Datos'!$T$3,AE558)))</xm:f>
            <xm:f>'Listados Datos'!$T$3</xm:f>
            <x14:dxf>
              <fill>
                <patternFill patternType="solid">
                  <bgColor rgb="FFC00000"/>
                </patternFill>
              </fill>
            </x14:dxf>
          </x14:cfRule>
          <x14:cfRule type="containsText" priority="2355" operator="containsText" id="{D9919DD2-2A56-4E4B-B2D1-DD3D5A695C5E}">
            <xm:f>NOT(ISERROR(SEARCH('Listados Datos'!$T$4,AE558)))</xm:f>
            <xm:f>'Listados Datos'!$T$4</xm:f>
            <x14:dxf>
              <font>
                <b/>
                <i val="0"/>
                <color theme="0"/>
              </font>
              <fill>
                <patternFill>
                  <bgColor rgb="FFE26B0A"/>
                </patternFill>
              </fill>
            </x14:dxf>
          </x14:cfRule>
          <x14:cfRule type="containsText" priority="2356" operator="containsText" id="{845C1A19-F4B7-4C6F-9496-235633636635}">
            <xm:f>NOT(ISERROR(SEARCH('Listados Datos'!$T$5,AE558)))</xm:f>
            <xm:f>'Listados Datos'!$T$5</xm:f>
            <x14:dxf>
              <font>
                <b/>
                <i val="0"/>
                <color auto="1"/>
              </font>
              <fill>
                <patternFill>
                  <bgColor rgb="FFFFFF00"/>
                </patternFill>
              </fill>
            </x14:dxf>
          </x14:cfRule>
          <x14:cfRule type="containsText" priority="2357" operator="containsText" id="{34D06BA8-0D2C-479F-94AF-890A8D3DAAE3}">
            <xm:f>NOT(ISERROR(SEARCH('Listados Datos'!$T$6,AE558)))</xm:f>
            <xm:f>'Listados Datos'!$T$6</xm:f>
            <x14:dxf>
              <font>
                <b/>
                <i val="0"/>
              </font>
              <fill>
                <patternFill>
                  <bgColor rgb="FF92D050"/>
                </patternFill>
              </fill>
            </x14:dxf>
          </x14:cfRule>
          <xm:sqref>AE558:AF559</xm:sqref>
        </x14:conditionalFormatting>
        <x14:conditionalFormatting xmlns:xm="http://schemas.microsoft.com/office/excel/2006/main">
          <x14:cfRule type="containsText" priority="2350" operator="containsText" id="{0F3D54B6-2136-4E64-BC7F-F970D6E79F4C}">
            <xm:f>NOT(ISERROR(SEARCH('Listados Datos'!$T$3,AA558)))</xm:f>
            <xm:f>'Listados Datos'!$T$3</xm:f>
            <x14:dxf>
              <fill>
                <patternFill patternType="solid">
                  <bgColor rgb="FFC00000"/>
                </patternFill>
              </fill>
            </x14:dxf>
          </x14:cfRule>
          <x14:cfRule type="containsText" priority="2351" operator="containsText" id="{CD320FFA-0E5F-497D-9498-FFA1788B5212}">
            <xm:f>NOT(ISERROR(SEARCH('Listados Datos'!$T$4,AA558)))</xm:f>
            <xm:f>'Listados Datos'!$T$4</xm:f>
            <x14:dxf>
              <font>
                <b/>
                <i val="0"/>
                <color theme="0"/>
              </font>
              <fill>
                <patternFill>
                  <bgColor rgb="FFE26B0A"/>
                </patternFill>
              </fill>
            </x14:dxf>
          </x14:cfRule>
          <x14:cfRule type="containsText" priority="2352" operator="containsText" id="{503F0BE7-2C41-469A-A372-0900879E9B20}">
            <xm:f>NOT(ISERROR(SEARCH('Listados Datos'!$T$5,AA558)))</xm:f>
            <xm:f>'Listados Datos'!$T$5</xm:f>
            <x14:dxf>
              <font>
                <b/>
                <i val="0"/>
                <color auto="1"/>
              </font>
              <fill>
                <patternFill>
                  <bgColor rgb="FFFFFF00"/>
                </patternFill>
              </fill>
            </x14:dxf>
          </x14:cfRule>
          <x14:cfRule type="containsText" priority="2353" operator="containsText" id="{C5639F94-D8CE-48F2-9477-A785C39BD5C3}">
            <xm:f>NOT(ISERROR(SEARCH('Listados Datos'!$T$6,AA558)))</xm:f>
            <xm:f>'Listados Datos'!$T$6</xm:f>
            <x14:dxf>
              <font>
                <b/>
                <i val="0"/>
              </font>
              <fill>
                <patternFill>
                  <bgColor rgb="FF92D050"/>
                </patternFill>
              </fill>
            </x14:dxf>
          </x14:cfRule>
          <xm:sqref>AA558:AA559</xm:sqref>
        </x14:conditionalFormatting>
        <x14:conditionalFormatting xmlns:xm="http://schemas.microsoft.com/office/excel/2006/main">
          <x14:cfRule type="containsText" priority="2340" operator="containsText" id="{DA288A1D-42BE-4173-A486-9CF73022E3FF}">
            <xm:f>NOT(ISERROR(SEARCH('Listados Datos'!$P$3,Y558)))</xm:f>
            <xm:f>'Listados Datos'!$P$3</xm:f>
            <x14:dxf>
              <fill>
                <patternFill>
                  <bgColor rgb="FF99CC00"/>
                </patternFill>
              </fill>
            </x14:dxf>
          </x14:cfRule>
          <x14:cfRule type="containsText" priority="2341" operator="containsText" id="{855FF497-D599-4F33-9002-41F00DBCE301}">
            <xm:f>NOT(ISERROR(SEARCH('Listados Datos'!$P$4,Y558)))</xm:f>
            <xm:f>'Listados Datos'!$P$4</xm:f>
            <x14:dxf>
              <fill>
                <patternFill>
                  <bgColor rgb="FF33CC33"/>
                </patternFill>
              </fill>
            </x14:dxf>
          </x14:cfRule>
          <x14:cfRule type="containsText" priority="2342" operator="containsText" id="{0FB68BFC-46D7-4B71-B6AF-EA820585425A}">
            <xm:f>NOT(ISERROR(SEARCH('Listados Datos'!$P$5,Y558)))</xm:f>
            <xm:f>'Listados Datos'!$P$5</xm:f>
            <x14:dxf>
              <fill>
                <patternFill>
                  <bgColor rgb="FFFFFF00"/>
                </patternFill>
              </fill>
            </x14:dxf>
          </x14:cfRule>
          <x14:cfRule type="containsText" priority="2343" operator="containsText" id="{BE999624-73D8-4868-AB8D-B94607C7A717}">
            <xm:f>NOT(ISERROR(SEARCH('Listados Datos'!$P$6,Y558)))</xm:f>
            <xm:f>'Listados Datos'!$P$6</xm:f>
            <x14:dxf>
              <fill>
                <patternFill>
                  <bgColor rgb="FFFFC000"/>
                </patternFill>
              </fill>
            </x14:dxf>
          </x14:cfRule>
          <x14:cfRule type="containsText" priority="2344" operator="containsText" id="{4F90F4E4-220B-48EC-B035-FE780B299BC6}">
            <xm:f>NOT(ISERROR(SEARCH('Listados Datos'!$P$7,Y558)))</xm:f>
            <xm:f>'Listados Datos'!$P$7</xm:f>
            <x14:dxf>
              <fill>
                <patternFill>
                  <bgColor rgb="FFFF0000"/>
                </patternFill>
              </fill>
            </x14:dxf>
          </x14:cfRule>
          <xm:sqref>Y558:Y559</xm:sqref>
        </x14:conditionalFormatting>
        <x14:conditionalFormatting xmlns:xm="http://schemas.microsoft.com/office/excel/2006/main">
          <x14:cfRule type="containsText" priority="2312" operator="containsText" id="{B5701308-97ED-4D50-A4B4-C86761D834D4}">
            <xm:f>NOT(ISERROR(SEARCH('Listados Datos'!$T$3,AW559)))</xm:f>
            <xm:f>'Listados Datos'!$T$3</xm:f>
            <x14:dxf>
              <fill>
                <patternFill patternType="solid">
                  <bgColor rgb="FFC00000"/>
                </patternFill>
              </fill>
            </x14:dxf>
          </x14:cfRule>
          <x14:cfRule type="containsText" priority="2313" operator="containsText" id="{94F6604A-9CA0-4BB6-99B2-8EEBD2416C0B}">
            <xm:f>NOT(ISERROR(SEARCH('Listados Datos'!$T$4,AW559)))</xm:f>
            <xm:f>'Listados Datos'!$T$4</xm:f>
            <x14:dxf>
              <font>
                <b/>
                <i val="0"/>
                <color theme="0"/>
              </font>
              <fill>
                <patternFill>
                  <bgColor rgb="FFE26B0A"/>
                </patternFill>
              </fill>
            </x14:dxf>
          </x14:cfRule>
          <x14:cfRule type="containsText" priority="2314" operator="containsText" id="{6CE7B3BC-D7B6-4A54-8D34-40DD6528D514}">
            <xm:f>NOT(ISERROR(SEARCH('Listados Datos'!$T$5,AW559)))</xm:f>
            <xm:f>'Listados Datos'!$T$5</xm:f>
            <x14:dxf>
              <font>
                <b/>
                <i val="0"/>
                <color auto="1"/>
              </font>
              <fill>
                <patternFill>
                  <bgColor rgb="FFFFFF00"/>
                </patternFill>
              </fill>
            </x14:dxf>
          </x14:cfRule>
          <x14:cfRule type="containsText" priority="2315" operator="containsText" id="{A3EED16E-62B6-4549-B1B3-CA6C6747794F}">
            <xm:f>NOT(ISERROR(SEARCH('Listados Datos'!$T$6,AW559)))</xm:f>
            <xm:f>'Listados Datos'!$T$6</xm:f>
            <x14:dxf>
              <font>
                <b/>
                <i val="0"/>
              </font>
              <fill>
                <patternFill>
                  <bgColor rgb="FF92D050"/>
                </patternFill>
              </fill>
            </x14:dxf>
          </x14:cfRule>
          <xm:sqref>AW559</xm:sqref>
        </x14:conditionalFormatting>
        <x14:conditionalFormatting xmlns:xm="http://schemas.microsoft.com/office/excel/2006/main">
          <x14:cfRule type="containsText" priority="2260" operator="containsText" id="{C998B371-7FE6-4B03-B36E-B3F5277EF351}">
            <xm:f>NOT(ISERROR(SEARCH('Listados Datos'!$P$3,AU560)))</xm:f>
            <xm:f>'Listados Datos'!$P$3</xm:f>
            <x14:dxf>
              <fill>
                <patternFill>
                  <bgColor rgb="FF99CC00"/>
                </patternFill>
              </fill>
            </x14:dxf>
          </x14:cfRule>
          <x14:cfRule type="containsText" priority="2261" operator="containsText" id="{FD527A67-4FE7-4B59-A7E7-6C7447B1A3AA}">
            <xm:f>NOT(ISERROR(SEARCH('Listados Datos'!$P$4,AU560)))</xm:f>
            <xm:f>'Listados Datos'!$P$4</xm:f>
            <x14:dxf>
              <fill>
                <patternFill>
                  <bgColor rgb="FF33CC33"/>
                </patternFill>
              </fill>
            </x14:dxf>
          </x14:cfRule>
          <x14:cfRule type="containsText" priority="2262" operator="containsText" id="{6F4760D8-4005-4C7E-ACA3-003E029677F0}">
            <xm:f>NOT(ISERROR(SEARCH('Listados Datos'!$P$5,AU560)))</xm:f>
            <xm:f>'Listados Datos'!$P$5</xm:f>
            <x14:dxf>
              <fill>
                <patternFill>
                  <bgColor rgb="FFFFFF00"/>
                </patternFill>
              </fill>
            </x14:dxf>
          </x14:cfRule>
          <x14:cfRule type="containsText" priority="2263" operator="containsText" id="{E7E5117B-4927-4430-9412-36DEA1CD37EB}">
            <xm:f>NOT(ISERROR(SEARCH('Listados Datos'!$P$6,AU560)))</xm:f>
            <xm:f>'Listados Datos'!$P$6</xm:f>
            <x14:dxf>
              <fill>
                <patternFill>
                  <bgColor rgb="FFFFC000"/>
                </patternFill>
              </fill>
            </x14:dxf>
          </x14:cfRule>
          <x14:cfRule type="containsText" priority="2264" operator="containsText" id="{5055FF92-914D-4CAC-A75E-07EF85948B0B}">
            <xm:f>NOT(ISERROR(SEARCH('Listados Datos'!$P$7,AU560)))</xm:f>
            <xm:f>'Listados Datos'!$P$7</xm:f>
            <x14:dxf>
              <fill>
                <patternFill>
                  <bgColor rgb="FFFF0000"/>
                </patternFill>
              </fill>
            </x14:dxf>
          </x14:cfRule>
          <xm:sqref>AU560</xm:sqref>
        </x14:conditionalFormatting>
        <x14:conditionalFormatting xmlns:xm="http://schemas.microsoft.com/office/excel/2006/main">
          <x14:cfRule type="containsText" priority="2298" operator="containsText" id="{899B100E-5952-4D11-8B12-3A518C48EA34}">
            <xm:f>NOT(ISERROR(SEARCH('Listados Datos'!$T$3,AE560)))</xm:f>
            <xm:f>'Listados Datos'!$T$3</xm:f>
            <x14:dxf>
              <fill>
                <patternFill patternType="solid">
                  <bgColor rgb="FFC00000"/>
                </patternFill>
              </fill>
            </x14:dxf>
          </x14:cfRule>
          <x14:cfRule type="containsText" priority="2299" operator="containsText" id="{27EE3271-5458-4643-AFAD-EADF19B0F2EF}">
            <xm:f>NOT(ISERROR(SEARCH('Listados Datos'!$T$4,AE560)))</xm:f>
            <xm:f>'Listados Datos'!$T$4</xm:f>
            <x14:dxf>
              <font>
                <b/>
                <i val="0"/>
                <color theme="0"/>
              </font>
              <fill>
                <patternFill>
                  <bgColor rgb="FFE26B0A"/>
                </patternFill>
              </fill>
            </x14:dxf>
          </x14:cfRule>
          <x14:cfRule type="containsText" priority="2300" operator="containsText" id="{449DAF02-F3FB-4198-A22F-422AEA9F1058}">
            <xm:f>NOT(ISERROR(SEARCH('Listados Datos'!$T$5,AE560)))</xm:f>
            <xm:f>'Listados Datos'!$T$5</xm:f>
            <x14:dxf>
              <font>
                <b/>
                <i val="0"/>
                <color auto="1"/>
              </font>
              <fill>
                <patternFill>
                  <bgColor rgb="FFFFFF00"/>
                </patternFill>
              </fill>
            </x14:dxf>
          </x14:cfRule>
          <x14:cfRule type="containsText" priority="2301" operator="containsText" id="{4F789BD7-D9BA-490B-A1D8-83C22BFF594D}">
            <xm:f>NOT(ISERROR(SEARCH('Listados Datos'!$T$6,AE560)))</xm:f>
            <xm:f>'Listados Datos'!$T$6</xm:f>
            <x14:dxf>
              <font>
                <b/>
                <i val="0"/>
              </font>
              <fill>
                <patternFill>
                  <bgColor rgb="FF92D050"/>
                </patternFill>
              </fill>
            </x14:dxf>
          </x14:cfRule>
          <xm:sqref>AE560:AF560</xm:sqref>
        </x14:conditionalFormatting>
        <x14:conditionalFormatting xmlns:xm="http://schemas.microsoft.com/office/excel/2006/main">
          <x14:cfRule type="containsText" priority="2294" operator="containsText" id="{89814985-3323-4FF8-B109-F5E957218DB5}">
            <xm:f>NOT(ISERROR(SEARCH('Listados Datos'!$T$3,AA560)))</xm:f>
            <xm:f>'Listados Datos'!$T$3</xm:f>
            <x14:dxf>
              <fill>
                <patternFill patternType="solid">
                  <bgColor rgb="FFC00000"/>
                </patternFill>
              </fill>
            </x14:dxf>
          </x14:cfRule>
          <x14:cfRule type="containsText" priority="2295" operator="containsText" id="{0B378821-24EA-4FDE-9F54-4AA82D2B4D82}">
            <xm:f>NOT(ISERROR(SEARCH('Listados Datos'!$T$4,AA560)))</xm:f>
            <xm:f>'Listados Datos'!$T$4</xm:f>
            <x14:dxf>
              <font>
                <b/>
                <i val="0"/>
                <color theme="0"/>
              </font>
              <fill>
                <patternFill>
                  <bgColor rgb="FFE26B0A"/>
                </patternFill>
              </fill>
            </x14:dxf>
          </x14:cfRule>
          <x14:cfRule type="containsText" priority="2296" operator="containsText" id="{2A80E3DB-F214-424F-9CEA-970342E4E95B}">
            <xm:f>NOT(ISERROR(SEARCH('Listados Datos'!$T$5,AA560)))</xm:f>
            <xm:f>'Listados Datos'!$T$5</xm:f>
            <x14:dxf>
              <font>
                <b/>
                <i val="0"/>
                <color auto="1"/>
              </font>
              <fill>
                <patternFill>
                  <bgColor rgb="FFFFFF00"/>
                </patternFill>
              </fill>
            </x14:dxf>
          </x14:cfRule>
          <x14:cfRule type="containsText" priority="2297" operator="containsText" id="{26447371-21CF-406B-9093-ABC482FD529F}">
            <xm:f>NOT(ISERROR(SEARCH('Listados Datos'!$T$6,AA560)))</xm:f>
            <xm:f>'Listados Datos'!$T$6</xm:f>
            <x14:dxf>
              <font>
                <b/>
                <i val="0"/>
              </font>
              <fill>
                <patternFill>
                  <bgColor rgb="FF92D050"/>
                </patternFill>
              </fill>
            </x14:dxf>
          </x14:cfRule>
          <xm:sqref>AA560</xm:sqref>
        </x14:conditionalFormatting>
        <x14:conditionalFormatting xmlns:xm="http://schemas.microsoft.com/office/excel/2006/main">
          <x14:cfRule type="containsText" priority="2284" operator="containsText" id="{57C4B7A7-29F0-4A9A-80AF-B273444A4511}">
            <xm:f>NOT(ISERROR(SEARCH('Listados Datos'!$P$3,Y560)))</xm:f>
            <xm:f>'Listados Datos'!$P$3</xm:f>
            <x14:dxf>
              <fill>
                <patternFill>
                  <bgColor rgb="FF99CC00"/>
                </patternFill>
              </fill>
            </x14:dxf>
          </x14:cfRule>
          <x14:cfRule type="containsText" priority="2285" operator="containsText" id="{1A5A2E20-F815-44BE-B356-5A4F8C764E36}">
            <xm:f>NOT(ISERROR(SEARCH('Listados Datos'!$P$4,Y560)))</xm:f>
            <xm:f>'Listados Datos'!$P$4</xm:f>
            <x14:dxf>
              <fill>
                <patternFill>
                  <bgColor rgb="FF33CC33"/>
                </patternFill>
              </fill>
            </x14:dxf>
          </x14:cfRule>
          <x14:cfRule type="containsText" priority="2286" operator="containsText" id="{BAF5E468-8FE0-46F2-8C22-1AFBC497E0E7}">
            <xm:f>NOT(ISERROR(SEARCH('Listados Datos'!$P$5,Y560)))</xm:f>
            <xm:f>'Listados Datos'!$P$5</xm:f>
            <x14:dxf>
              <fill>
                <patternFill>
                  <bgColor rgb="FFFFFF00"/>
                </patternFill>
              </fill>
            </x14:dxf>
          </x14:cfRule>
          <x14:cfRule type="containsText" priority="2287" operator="containsText" id="{8DEF4C42-6815-4621-8034-4E8B25D02899}">
            <xm:f>NOT(ISERROR(SEARCH('Listados Datos'!$P$6,Y560)))</xm:f>
            <xm:f>'Listados Datos'!$P$6</xm:f>
            <x14:dxf>
              <fill>
                <patternFill>
                  <bgColor rgb="FFFFC000"/>
                </patternFill>
              </fill>
            </x14:dxf>
          </x14:cfRule>
          <x14:cfRule type="containsText" priority="2288" operator="containsText" id="{4BE5453C-5031-410A-A1A0-88EEAD8B25D9}">
            <xm:f>NOT(ISERROR(SEARCH('Listados Datos'!$P$7,Y560)))</xm:f>
            <xm:f>'Listados Datos'!$P$7</xm:f>
            <x14:dxf>
              <fill>
                <patternFill>
                  <bgColor rgb="FFFF0000"/>
                </patternFill>
              </fill>
            </x14:dxf>
          </x14:cfRule>
          <xm:sqref>Y560</xm:sqref>
        </x14:conditionalFormatting>
        <x14:conditionalFormatting xmlns:xm="http://schemas.microsoft.com/office/excel/2006/main">
          <x14:cfRule type="containsText" priority="2270" operator="containsText" id="{9B0EF29C-5240-434C-A9F0-D3775AED24AD}">
            <xm:f>NOT(ISERROR(SEARCH('Listados Datos'!$T$3,AW560)))</xm:f>
            <xm:f>'Listados Datos'!$T$3</xm:f>
            <x14:dxf>
              <fill>
                <patternFill patternType="solid">
                  <bgColor rgb="FFC00000"/>
                </patternFill>
              </fill>
            </x14:dxf>
          </x14:cfRule>
          <x14:cfRule type="containsText" priority="2271" operator="containsText" id="{794B425D-D6E4-48E0-9DCB-6E82C6A73C03}">
            <xm:f>NOT(ISERROR(SEARCH('Listados Datos'!$T$4,AW560)))</xm:f>
            <xm:f>'Listados Datos'!$T$4</xm:f>
            <x14:dxf>
              <font>
                <b/>
                <i val="0"/>
                <color theme="0"/>
              </font>
              <fill>
                <patternFill>
                  <bgColor rgb="FFE26B0A"/>
                </patternFill>
              </fill>
            </x14:dxf>
          </x14:cfRule>
          <x14:cfRule type="containsText" priority="2272" operator="containsText" id="{343A2CE5-162F-4F97-9B8A-12E65239838C}">
            <xm:f>NOT(ISERROR(SEARCH('Listados Datos'!$T$5,AW560)))</xm:f>
            <xm:f>'Listados Datos'!$T$5</xm:f>
            <x14:dxf>
              <font>
                <b/>
                <i val="0"/>
                <color auto="1"/>
              </font>
              <fill>
                <patternFill>
                  <bgColor rgb="FFFFFF00"/>
                </patternFill>
              </fill>
            </x14:dxf>
          </x14:cfRule>
          <x14:cfRule type="containsText" priority="2273" operator="containsText" id="{F25FFC7E-E46C-4832-A5AC-108431DF8CF6}">
            <xm:f>NOT(ISERROR(SEARCH('Listados Datos'!$T$6,AW560)))</xm:f>
            <xm:f>'Listados Datos'!$T$6</xm:f>
            <x14:dxf>
              <font>
                <b/>
                <i val="0"/>
              </font>
              <fill>
                <patternFill>
                  <bgColor rgb="FF92D050"/>
                </patternFill>
              </fill>
            </x14:dxf>
          </x14:cfRule>
          <xm:sqref>AW560</xm:sqref>
        </x14:conditionalFormatting>
        <x14:conditionalFormatting xmlns:xm="http://schemas.microsoft.com/office/excel/2006/main">
          <x14:cfRule type="containsText" priority="382" operator="containsText" id="{267F5E2C-0378-4DC3-82A6-FD7F54976563}">
            <xm:f>NOT(ISERROR(SEARCH('Listados Datos'!$D$3,B616)))</xm:f>
            <xm:f>'Listados Datos'!$D$3</xm:f>
            <x14:dxf>
              <font>
                <b/>
                <i val="0"/>
                <color theme="0"/>
              </font>
              <fill>
                <patternFill>
                  <bgColor rgb="FFC00000"/>
                </patternFill>
              </fill>
            </x14:dxf>
          </x14:cfRule>
          <x14:cfRule type="containsText" priority="383" operator="containsText" id="{2F6F4700-E1BE-4624-9817-FFE212132D3B}">
            <xm:f>NOT(ISERROR(SEARCH('Listados Datos'!$D$4,B616)))</xm:f>
            <xm:f>'Listados Datos'!$D$4</xm:f>
            <x14:dxf>
              <font>
                <b/>
                <i val="0"/>
                <color theme="0"/>
              </font>
              <fill>
                <patternFill>
                  <bgColor rgb="FFC00000"/>
                </patternFill>
              </fill>
            </x14:dxf>
          </x14:cfRule>
          <x14:cfRule type="containsText" priority="384" operator="containsText" id="{6FED09EB-92C6-4CF1-8F2F-CBAB515085E9}">
            <xm:f>NOT(ISERROR(SEARCH('Listados Datos'!$D$5,B616)))</xm:f>
            <xm:f>'Listados Datos'!$D$5</xm:f>
            <x14:dxf>
              <font>
                <b/>
                <i val="0"/>
                <color theme="0"/>
              </font>
              <fill>
                <patternFill>
                  <bgColor rgb="FFC00000"/>
                </patternFill>
              </fill>
            </x14:dxf>
          </x14:cfRule>
          <x14:cfRule type="containsText" priority="385" operator="containsText" id="{5C51FEB4-C868-4653-B668-911F48562DCF}">
            <xm:f>NOT(ISERROR(SEARCH('Listados Datos'!$D$6,B616)))</xm:f>
            <xm:f>'Listados Datos'!$D$6</xm:f>
            <x14:dxf>
              <font>
                <b/>
                <i val="0"/>
                <color theme="0"/>
              </font>
              <fill>
                <patternFill>
                  <bgColor rgb="FFE3351F"/>
                </patternFill>
              </fill>
            </x14:dxf>
          </x14:cfRule>
          <x14:cfRule type="containsText" priority="386" operator="containsText" id="{74369882-FBD1-443E-9CDD-1F01AE34DA82}">
            <xm:f>NOT(ISERROR(SEARCH('Listados Datos'!$D$7,B616)))</xm:f>
            <xm:f>'Listados Datos'!$D$7</xm:f>
            <x14:dxf>
              <font>
                <b/>
                <i val="0"/>
                <color theme="0"/>
              </font>
              <fill>
                <patternFill>
                  <bgColor rgb="FFE3351F"/>
                </patternFill>
              </fill>
            </x14:dxf>
          </x14:cfRule>
          <x14:cfRule type="containsText" priority="387" operator="containsText" id="{FC66FFD7-6812-4215-A895-7D03CA3254B7}">
            <xm:f>NOT(ISERROR(SEARCH('Listados Datos'!$D$8,B616)))</xm:f>
            <xm:f>'Listados Datos'!$D$8</xm:f>
            <x14:dxf>
              <font>
                <b/>
                <i val="0"/>
                <color theme="0"/>
              </font>
              <fill>
                <patternFill>
                  <bgColor rgb="FFE3351F"/>
                </patternFill>
              </fill>
            </x14:dxf>
          </x14:cfRule>
          <x14:cfRule type="containsText" priority="388" operator="containsText" id="{D800F4EB-C96D-4E56-9D50-CA55B987A4C7}">
            <xm:f>NOT(ISERROR(SEARCH('Listados Datos'!$D$9,B616)))</xm:f>
            <xm:f>'Listados Datos'!$D$9</xm:f>
            <x14:dxf>
              <font>
                <b/>
                <i val="0"/>
                <color theme="0"/>
              </font>
              <fill>
                <patternFill>
                  <bgColor rgb="FFFFC000"/>
                </patternFill>
              </fill>
            </x14:dxf>
          </x14:cfRule>
          <x14:cfRule type="containsText" priority="389" operator="containsText" id="{ADD59D77-095F-4627-9BAE-DBB27830D9F7}">
            <xm:f>NOT(ISERROR(SEARCH('Listados Datos'!$D$10,B616)))</xm:f>
            <xm:f>'Listados Datos'!$D$10</xm:f>
            <x14:dxf>
              <font>
                <b/>
                <i val="0"/>
                <color theme="0"/>
              </font>
              <fill>
                <patternFill>
                  <bgColor rgb="FFFFC000"/>
                </patternFill>
              </fill>
            </x14:dxf>
          </x14:cfRule>
          <x14:cfRule type="containsText" priority="390" operator="containsText" id="{47409390-5F39-4D66-ACD9-EA7C79993C71}">
            <xm:f>NOT(ISERROR(SEARCH('Listados Datos'!$D$11,B616)))</xm:f>
            <xm:f>'Listados Datos'!$D$11</xm:f>
            <x14:dxf>
              <font>
                <b/>
                <i val="0"/>
                <color theme="0"/>
              </font>
              <fill>
                <patternFill>
                  <bgColor rgb="FFFFC000"/>
                </patternFill>
              </fill>
            </x14:dxf>
          </x14:cfRule>
          <x14:cfRule type="containsText" priority="391" operator="containsText" id="{7E217061-5E5D-4C1B-A45D-A259C3E9095A}">
            <xm:f>NOT(ISERROR(SEARCH('Listados Datos'!$D$12,B616)))</xm:f>
            <xm:f>'Listados Datos'!$D$12</xm:f>
            <x14:dxf>
              <font>
                <b/>
                <i val="0"/>
                <color theme="0"/>
              </font>
              <fill>
                <patternFill>
                  <bgColor rgb="FFFFC000"/>
                </patternFill>
              </fill>
            </x14:dxf>
          </x14:cfRule>
          <x14:cfRule type="containsText" priority="392" operator="containsText" id="{B790EBF3-F2D2-49E3-B5B3-164EFA352F3E}">
            <xm:f>NOT(ISERROR(SEARCH('Listados Datos'!$D$13,B616)))</xm:f>
            <xm:f>'Listados Datos'!$D$13</xm:f>
            <x14:dxf>
              <font>
                <b/>
                <i val="0"/>
                <color theme="0"/>
              </font>
              <fill>
                <patternFill>
                  <bgColor rgb="FFFFC000"/>
                </patternFill>
              </fill>
            </x14:dxf>
          </x14:cfRule>
          <x14:cfRule type="containsText" priority="393" operator="containsText" id="{51460F51-0315-43C4-AC57-653D56C3EDE0}">
            <xm:f>NOT(ISERROR(SEARCH('Listados Datos'!$D$14,B616)))</xm:f>
            <xm:f>'Listados Datos'!$D$14</xm:f>
            <x14:dxf>
              <font>
                <b/>
                <i val="0"/>
                <color theme="0"/>
              </font>
              <fill>
                <patternFill>
                  <bgColor rgb="FFFF0000"/>
                </patternFill>
              </fill>
            </x14:dxf>
          </x14:cfRule>
          <x14:cfRule type="containsText" priority="394" operator="containsText" id="{F08905D7-2DCA-4CFA-816A-2DEE4C24CFE2}">
            <xm:f>NOT(ISERROR(SEARCH('Listados Datos'!$D$15,B616)))</xm:f>
            <xm:f>'Listados Datos'!$D$15</xm:f>
            <x14:dxf>
              <font>
                <b/>
                <i val="0"/>
                <color theme="0"/>
              </font>
              <fill>
                <patternFill>
                  <bgColor rgb="FFFF0000"/>
                </patternFill>
              </fill>
            </x14:dxf>
          </x14:cfRule>
          <x14:cfRule type="containsText" priority="395" operator="containsText" id="{0A3FC02D-B743-4875-95D1-47AB350C77CE}">
            <xm:f>NOT(ISERROR(SEARCH('Listados Datos'!$D$16,B616)))</xm:f>
            <xm:f>'Listados Datos'!$D$16</xm:f>
            <x14:dxf>
              <font>
                <b/>
                <i val="0"/>
                <color theme="0"/>
              </font>
              <fill>
                <patternFill>
                  <bgColor rgb="FFFF0000"/>
                </patternFill>
              </fill>
            </x14:dxf>
          </x14:cfRule>
          <xm:sqref>B616:B617</xm:sqref>
        </x14:conditionalFormatting>
        <x14:conditionalFormatting xmlns:xm="http://schemas.microsoft.com/office/excel/2006/main">
          <x14:cfRule type="containsText" priority="2030" operator="containsText" id="{E4AC3B83-FCB6-4D9B-A950-9DD897A37F92}">
            <xm:f>NOT(ISERROR(SEARCH('Listados Datos'!$P$3,AU573)))</xm:f>
            <xm:f>'Listados Datos'!$P$3</xm:f>
            <x14:dxf>
              <fill>
                <patternFill>
                  <bgColor rgb="FF99CC00"/>
                </patternFill>
              </fill>
            </x14:dxf>
          </x14:cfRule>
          <x14:cfRule type="containsText" priority="2031" operator="containsText" id="{93984A0F-4F3B-4B89-B0A9-31B573CD9D12}">
            <xm:f>NOT(ISERROR(SEARCH('Listados Datos'!$P$4,AU573)))</xm:f>
            <xm:f>'Listados Datos'!$P$4</xm:f>
            <x14:dxf>
              <fill>
                <patternFill>
                  <bgColor rgb="FF33CC33"/>
                </patternFill>
              </fill>
            </x14:dxf>
          </x14:cfRule>
          <x14:cfRule type="containsText" priority="2032" operator="containsText" id="{1E9E211F-8AE0-47BF-ABE1-04FA0F37DED6}">
            <xm:f>NOT(ISERROR(SEARCH('Listados Datos'!$P$5,AU573)))</xm:f>
            <xm:f>'Listados Datos'!$P$5</xm:f>
            <x14:dxf>
              <fill>
                <patternFill>
                  <bgColor rgb="FFFFFF00"/>
                </patternFill>
              </fill>
            </x14:dxf>
          </x14:cfRule>
          <x14:cfRule type="containsText" priority="2033" operator="containsText" id="{C51E4571-B46B-4F68-9E26-0FD37DE8EA16}">
            <xm:f>NOT(ISERROR(SEARCH('Listados Datos'!$P$6,AU573)))</xm:f>
            <xm:f>'Listados Datos'!$P$6</xm:f>
            <x14:dxf>
              <fill>
                <patternFill>
                  <bgColor rgb="FFFFC000"/>
                </patternFill>
              </fill>
            </x14:dxf>
          </x14:cfRule>
          <x14:cfRule type="containsText" priority="2034" operator="containsText" id="{A721300D-5AE8-44FB-A7D0-F3A9E021AB22}">
            <xm:f>NOT(ISERROR(SEARCH('Listados Datos'!$P$7,AU573)))</xm:f>
            <xm:f>'Listados Datos'!$P$7</xm:f>
            <x14:dxf>
              <fill>
                <patternFill>
                  <bgColor rgb="FFFF0000"/>
                </patternFill>
              </fill>
            </x14:dxf>
          </x14:cfRule>
          <xm:sqref>AU573</xm:sqref>
        </x14:conditionalFormatting>
        <x14:conditionalFormatting xmlns:xm="http://schemas.microsoft.com/office/excel/2006/main">
          <x14:cfRule type="containsText" priority="2040" operator="containsText" id="{AA15E041-E707-4BB7-922E-1EFAED90D58A}">
            <xm:f>NOT(ISERROR(SEARCH('Listados Datos'!$T$3,AW573)))</xm:f>
            <xm:f>'Listados Datos'!$T$3</xm:f>
            <x14:dxf>
              <fill>
                <patternFill patternType="solid">
                  <bgColor rgb="FFC00000"/>
                </patternFill>
              </fill>
            </x14:dxf>
          </x14:cfRule>
          <x14:cfRule type="containsText" priority="2041" operator="containsText" id="{50AAF102-8118-4387-B9A9-EB6EC38D1414}">
            <xm:f>NOT(ISERROR(SEARCH('Listados Datos'!$T$4,AW573)))</xm:f>
            <xm:f>'Listados Datos'!$T$4</xm:f>
            <x14:dxf>
              <font>
                <b/>
                <i val="0"/>
                <color theme="0"/>
              </font>
              <fill>
                <patternFill>
                  <bgColor rgb="FFE26B0A"/>
                </patternFill>
              </fill>
            </x14:dxf>
          </x14:cfRule>
          <x14:cfRule type="containsText" priority="2042" operator="containsText" id="{8838F2AD-7274-4D25-A872-931642A80A24}">
            <xm:f>NOT(ISERROR(SEARCH('Listados Datos'!$T$5,AW573)))</xm:f>
            <xm:f>'Listados Datos'!$T$5</xm:f>
            <x14:dxf>
              <font>
                <b/>
                <i val="0"/>
                <color auto="1"/>
              </font>
              <fill>
                <patternFill>
                  <bgColor rgb="FFFFFF00"/>
                </patternFill>
              </fill>
            </x14:dxf>
          </x14:cfRule>
          <x14:cfRule type="containsText" priority="2043" operator="containsText" id="{179CBC10-E416-4EB9-A75C-507E60389DEB}">
            <xm:f>NOT(ISERROR(SEARCH('Listados Datos'!$T$6,AW573)))</xm:f>
            <xm:f>'Listados Datos'!$T$6</xm:f>
            <x14:dxf>
              <font>
                <b/>
                <i val="0"/>
              </font>
              <fill>
                <patternFill>
                  <bgColor rgb="FF92D050"/>
                </patternFill>
              </fill>
            </x14:dxf>
          </x14:cfRule>
          <xm:sqref>AW573</xm:sqref>
        </x14:conditionalFormatting>
        <x14:conditionalFormatting xmlns:xm="http://schemas.microsoft.com/office/excel/2006/main">
          <x14:cfRule type="containsText" priority="1998" operator="containsText" id="{E870968F-584D-43D9-8128-45264C7D4D3F}">
            <xm:f>NOT(ISERROR(SEARCH('Listados Datos'!$T$3,AW570)))</xm:f>
            <xm:f>'Listados Datos'!$T$3</xm:f>
            <x14:dxf>
              <fill>
                <patternFill patternType="solid">
                  <bgColor rgb="FFC00000"/>
                </patternFill>
              </fill>
            </x14:dxf>
          </x14:cfRule>
          <x14:cfRule type="containsText" priority="1999" operator="containsText" id="{4ACB8954-03AD-4A0B-ABDB-F451F4C236AD}">
            <xm:f>NOT(ISERROR(SEARCH('Listados Datos'!$T$4,AW570)))</xm:f>
            <xm:f>'Listados Datos'!$T$4</xm:f>
            <x14:dxf>
              <font>
                <b/>
                <i val="0"/>
                <color theme="0"/>
              </font>
              <fill>
                <patternFill>
                  <bgColor rgb="FFE26B0A"/>
                </patternFill>
              </fill>
            </x14:dxf>
          </x14:cfRule>
          <x14:cfRule type="containsText" priority="2000" operator="containsText" id="{2A47C25B-00E1-457F-983E-7761F010BE91}">
            <xm:f>NOT(ISERROR(SEARCH('Listados Datos'!$T$5,AW570)))</xm:f>
            <xm:f>'Listados Datos'!$T$5</xm:f>
            <x14:dxf>
              <font>
                <b/>
                <i val="0"/>
                <color auto="1"/>
              </font>
              <fill>
                <patternFill>
                  <bgColor rgb="FFFFFF00"/>
                </patternFill>
              </fill>
            </x14:dxf>
          </x14:cfRule>
          <x14:cfRule type="containsText" priority="2001" operator="containsText" id="{1E513F57-1BA3-487C-B5FE-1FE380B8986F}">
            <xm:f>NOT(ISERROR(SEARCH('Listados Datos'!$T$6,AW570)))</xm:f>
            <xm:f>'Listados Datos'!$T$6</xm:f>
            <x14:dxf>
              <font>
                <b/>
                <i val="0"/>
              </font>
              <fill>
                <patternFill>
                  <bgColor rgb="FF92D050"/>
                </patternFill>
              </fill>
            </x14:dxf>
          </x14:cfRule>
          <xm:sqref>AW570</xm:sqref>
        </x14:conditionalFormatting>
        <x14:conditionalFormatting xmlns:xm="http://schemas.microsoft.com/office/excel/2006/main">
          <x14:cfRule type="containsText" priority="1988" operator="containsText" id="{1EE259AA-B909-4B16-B2B1-43A337A53CFA}">
            <xm:f>NOT(ISERROR(SEARCH('Listados Datos'!$P$3,AU570)))</xm:f>
            <xm:f>'Listados Datos'!$P$3</xm:f>
            <x14:dxf>
              <fill>
                <patternFill>
                  <bgColor rgb="FF99CC00"/>
                </patternFill>
              </fill>
            </x14:dxf>
          </x14:cfRule>
          <x14:cfRule type="containsText" priority="1989" operator="containsText" id="{E5859B93-195D-4772-B261-5599DE868F0A}">
            <xm:f>NOT(ISERROR(SEARCH('Listados Datos'!$P$4,AU570)))</xm:f>
            <xm:f>'Listados Datos'!$P$4</xm:f>
            <x14:dxf>
              <fill>
                <patternFill>
                  <bgColor rgb="FF33CC33"/>
                </patternFill>
              </fill>
            </x14:dxf>
          </x14:cfRule>
          <x14:cfRule type="containsText" priority="1990" operator="containsText" id="{0B3DD5E0-71B5-48B8-A835-4D03B96E337F}">
            <xm:f>NOT(ISERROR(SEARCH('Listados Datos'!$P$5,AU570)))</xm:f>
            <xm:f>'Listados Datos'!$P$5</xm:f>
            <x14:dxf>
              <fill>
                <patternFill>
                  <bgColor rgb="FFFFFF00"/>
                </patternFill>
              </fill>
            </x14:dxf>
          </x14:cfRule>
          <x14:cfRule type="containsText" priority="1991" operator="containsText" id="{21F4AABB-5C3A-47B3-8E1A-430D72CF6F25}">
            <xm:f>NOT(ISERROR(SEARCH('Listados Datos'!$P$6,AU570)))</xm:f>
            <xm:f>'Listados Datos'!$P$6</xm:f>
            <x14:dxf>
              <fill>
                <patternFill>
                  <bgColor rgb="FFFFC000"/>
                </patternFill>
              </fill>
            </x14:dxf>
          </x14:cfRule>
          <x14:cfRule type="containsText" priority="1992" operator="containsText" id="{72C095D5-C404-4CA0-9AFB-EF6CDC7E0EDF}">
            <xm:f>NOT(ISERROR(SEARCH('Listados Datos'!$P$7,AU570)))</xm:f>
            <xm:f>'Listados Datos'!$P$7</xm:f>
            <x14:dxf>
              <fill>
                <patternFill>
                  <bgColor rgb="FFFF0000"/>
                </patternFill>
              </fill>
            </x14:dxf>
          </x14:cfRule>
          <xm:sqref>AU570</xm:sqref>
        </x14:conditionalFormatting>
        <x14:conditionalFormatting xmlns:xm="http://schemas.microsoft.com/office/excel/2006/main">
          <x14:cfRule type="containsText" priority="2106" operator="containsText" id="{3C1F747B-29FF-4949-8292-541D61AB9F0E}">
            <xm:f>NOT(ISERROR(SEARCH('Listados Datos'!$T$3,AE568)))</xm:f>
            <xm:f>'Listados Datos'!$T$3</xm:f>
            <x14:dxf>
              <fill>
                <patternFill patternType="solid">
                  <bgColor rgb="FFC00000"/>
                </patternFill>
              </fill>
            </x14:dxf>
          </x14:cfRule>
          <x14:cfRule type="containsText" priority="2107" operator="containsText" id="{6CD7B873-D93C-4B7D-BAF4-6059293A9618}">
            <xm:f>NOT(ISERROR(SEARCH('Listados Datos'!$T$4,AE568)))</xm:f>
            <xm:f>'Listados Datos'!$T$4</xm:f>
            <x14:dxf>
              <font>
                <b/>
                <i val="0"/>
                <color theme="0"/>
              </font>
              <fill>
                <patternFill>
                  <bgColor rgb="FFE26B0A"/>
                </patternFill>
              </fill>
            </x14:dxf>
          </x14:cfRule>
          <x14:cfRule type="containsText" priority="2108" operator="containsText" id="{65846795-9E5F-490A-B2DD-B014AA668AA3}">
            <xm:f>NOT(ISERROR(SEARCH('Listados Datos'!$T$5,AE568)))</xm:f>
            <xm:f>'Listados Datos'!$T$5</xm:f>
            <x14:dxf>
              <font>
                <b/>
                <i val="0"/>
                <color auto="1"/>
              </font>
              <fill>
                <patternFill>
                  <bgColor rgb="FFFFFF00"/>
                </patternFill>
              </fill>
            </x14:dxf>
          </x14:cfRule>
          <x14:cfRule type="containsText" priority="2109" operator="containsText" id="{610C5F41-FF04-4CCD-847E-75FBAD3FD8AB}">
            <xm:f>NOT(ISERROR(SEARCH('Listados Datos'!$T$6,AE568)))</xm:f>
            <xm:f>'Listados Datos'!$T$6</xm:f>
            <x14:dxf>
              <font>
                <b/>
                <i val="0"/>
              </font>
              <fill>
                <patternFill>
                  <bgColor rgb="FF92D050"/>
                </patternFill>
              </fill>
            </x14:dxf>
          </x14:cfRule>
          <xm:sqref>AE568:AF569 AE573:AF573</xm:sqref>
        </x14:conditionalFormatting>
        <x14:conditionalFormatting xmlns:xm="http://schemas.microsoft.com/office/excel/2006/main">
          <x14:cfRule type="containsText" priority="2102" operator="containsText" id="{64892C95-9F97-4DE8-9718-E3BD9EE4A98A}">
            <xm:f>NOT(ISERROR(SEARCH('Listados Datos'!$T$3,AA568)))</xm:f>
            <xm:f>'Listados Datos'!$T$3</xm:f>
            <x14:dxf>
              <fill>
                <patternFill patternType="solid">
                  <bgColor rgb="FFC00000"/>
                </patternFill>
              </fill>
            </x14:dxf>
          </x14:cfRule>
          <x14:cfRule type="containsText" priority="2103" operator="containsText" id="{CDF12539-F533-4DA4-91C6-F76E7373564F}">
            <xm:f>NOT(ISERROR(SEARCH('Listados Datos'!$T$4,AA568)))</xm:f>
            <xm:f>'Listados Datos'!$T$4</xm:f>
            <x14:dxf>
              <font>
                <b/>
                <i val="0"/>
                <color theme="0"/>
              </font>
              <fill>
                <patternFill>
                  <bgColor rgb="FFE26B0A"/>
                </patternFill>
              </fill>
            </x14:dxf>
          </x14:cfRule>
          <x14:cfRule type="containsText" priority="2104" operator="containsText" id="{0A21C3BD-5B96-46D4-A2E8-B1A936744185}">
            <xm:f>NOT(ISERROR(SEARCH('Listados Datos'!$T$5,AA568)))</xm:f>
            <xm:f>'Listados Datos'!$T$5</xm:f>
            <x14:dxf>
              <font>
                <b/>
                <i val="0"/>
                <color auto="1"/>
              </font>
              <fill>
                <patternFill>
                  <bgColor rgb="FFFFFF00"/>
                </patternFill>
              </fill>
            </x14:dxf>
          </x14:cfRule>
          <x14:cfRule type="containsText" priority="2105" operator="containsText" id="{4F1C300C-6ADB-487E-AF9B-780DB96B336D}">
            <xm:f>NOT(ISERROR(SEARCH('Listados Datos'!$T$6,AA568)))</xm:f>
            <xm:f>'Listados Datos'!$T$6</xm:f>
            <x14:dxf>
              <font>
                <b/>
                <i val="0"/>
              </font>
              <fill>
                <patternFill>
                  <bgColor rgb="FF92D050"/>
                </patternFill>
              </fill>
            </x14:dxf>
          </x14:cfRule>
          <xm:sqref>AA568:AA569</xm:sqref>
        </x14:conditionalFormatting>
        <x14:conditionalFormatting xmlns:xm="http://schemas.microsoft.com/office/excel/2006/main">
          <x14:cfRule type="containsText" priority="2092" operator="containsText" id="{66209FBD-2158-4C22-91B1-4CDF230FE045}">
            <xm:f>NOT(ISERROR(SEARCH('Listados Datos'!$P$3,Y568)))</xm:f>
            <xm:f>'Listados Datos'!$P$3</xm:f>
            <x14:dxf>
              <fill>
                <patternFill>
                  <bgColor rgb="FF99CC00"/>
                </patternFill>
              </fill>
            </x14:dxf>
          </x14:cfRule>
          <x14:cfRule type="containsText" priority="2093" operator="containsText" id="{C428222F-0C0E-43B4-9013-E9005758D046}">
            <xm:f>NOT(ISERROR(SEARCH('Listados Datos'!$P$4,Y568)))</xm:f>
            <xm:f>'Listados Datos'!$P$4</xm:f>
            <x14:dxf>
              <fill>
                <patternFill>
                  <bgColor rgb="FF33CC33"/>
                </patternFill>
              </fill>
            </x14:dxf>
          </x14:cfRule>
          <x14:cfRule type="containsText" priority="2094" operator="containsText" id="{ABDE969A-DD14-4DE8-922F-8F6FD8C9E691}">
            <xm:f>NOT(ISERROR(SEARCH('Listados Datos'!$P$5,Y568)))</xm:f>
            <xm:f>'Listados Datos'!$P$5</xm:f>
            <x14:dxf>
              <fill>
                <patternFill>
                  <bgColor rgb="FFFFFF00"/>
                </patternFill>
              </fill>
            </x14:dxf>
          </x14:cfRule>
          <x14:cfRule type="containsText" priority="2095" operator="containsText" id="{AEC5E177-67A4-46AA-A0A3-144B8E44BA84}">
            <xm:f>NOT(ISERROR(SEARCH('Listados Datos'!$P$6,Y568)))</xm:f>
            <xm:f>'Listados Datos'!$P$6</xm:f>
            <x14:dxf>
              <fill>
                <patternFill>
                  <bgColor rgb="FFFFC000"/>
                </patternFill>
              </fill>
            </x14:dxf>
          </x14:cfRule>
          <x14:cfRule type="containsText" priority="2096" operator="containsText" id="{62DE8F0B-8D3D-47FB-A8C8-739327AC4CA4}">
            <xm:f>NOT(ISERROR(SEARCH('Listados Datos'!$P$7,Y568)))</xm:f>
            <xm:f>'Listados Datos'!$P$7</xm:f>
            <x14:dxf>
              <fill>
                <patternFill>
                  <bgColor rgb="FFFF0000"/>
                </patternFill>
              </fill>
            </x14:dxf>
          </x14:cfRule>
          <xm:sqref>Y568:Y569</xm:sqref>
        </x14:conditionalFormatting>
        <x14:conditionalFormatting xmlns:xm="http://schemas.microsoft.com/office/excel/2006/main">
          <x14:cfRule type="containsText" priority="2068" operator="containsText" id="{C9D968DD-B53B-4136-904B-BE3358C1DB10}">
            <xm:f>NOT(ISERROR(SEARCH('Listados Datos'!$T$3,AW568)))</xm:f>
            <xm:f>'Listados Datos'!$T$3</xm:f>
            <x14:dxf>
              <fill>
                <patternFill patternType="solid">
                  <bgColor rgb="FFC00000"/>
                </patternFill>
              </fill>
            </x14:dxf>
          </x14:cfRule>
          <x14:cfRule type="containsText" priority="2069" operator="containsText" id="{1285860B-0C5C-4F28-A312-C803FAA45AE9}">
            <xm:f>NOT(ISERROR(SEARCH('Listados Datos'!$T$4,AW568)))</xm:f>
            <xm:f>'Listados Datos'!$T$4</xm:f>
            <x14:dxf>
              <font>
                <b/>
                <i val="0"/>
                <color theme="0"/>
              </font>
              <fill>
                <patternFill>
                  <bgColor rgb="FFE26B0A"/>
                </patternFill>
              </fill>
            </x14:dxf>
          </x14:cfRule>
          <x14:cfRule type="containsText" priority="2070" operator="containsText" id="{3A2F17A4-CD11-4EA3-8736-F3C05BA3E2C5}">
            <xm:f>NOT(ISERROR(SEARCH('Listados Datos'!$T$5,AW568)))</xm:f>
            <xm:f>'Listados Datos'!$T$5</xm:f>
            <x14:dxf>
              <font>
                <b/>
                <i val="0"/>
                <color auto="1"/>
              </font>
              <fill>
                <patternFill>
                  <bgColor rgb="FFFFFF00"/>
                </patternFill>
              </fill>
            </x14:dxf>
          </x14:cfRule>
          <x14:cfRule type="containsText" priority="2071" operator="containsText" id="{7CCDC09F-7F06-4156-BD74-C5670E3C16CD}">
            <xm:f>NOT(ISERROR(SEARCH('Listados Datos'!$T$6,AW568)))</xm:f>
            <xm:f>'Listados Datos'!$T$6</xm:f>
            <x14:dxf>
              <font>
                <b/>
                <i val="0"/>
              </font>
              <fill>
                <patternFill>
                  <bgColor rgb="FF92D050"/>
                </patternFill>
              </fill>
            </x14:dxf>
          </x14:cfRule>
          <xm:sqref>AW568</xm:sqref>
        </x14:conditionalFormatting>
        <x14:conditionalFormatting xmlns:xm="http://schemas.microsoft.com/office/excel/2006/main">
          <x14:cfRule type="containsText" priority="2058" operator="containsText" id="{F45E4824-5655-430A-A062-FB59C9CE2668}">
            <xm:f>NOT(ISERROR(SEARCH('Listados Datos'!$P$3,AU568)))</xm:f>
            <xm:f>'Listados Datos'!$P$3</xm:f>
            <x14:dxf>
              <fill>
                <patternFill>
                  <bgColor rgb="FF99CC00"/>
                </patternFill>
              </fill>
            </x14:dxf>
          </x14:cfRule>
          <x14:cfRule type="containsText" priority="2059" operator="containsText" id="{94D8CFD0-E618-4333-A016-8DC61F7F7D76}">
            <xm:f>NOT(ISERROR(SEARCH('Listados Datos'!$P$4,AU568)))</xm:f>
            <xm:f>'Listados Datos'!$P$4</xm:f>
            <x14:dxf>
              <fill>
                <patternFill>
                  <bgColor rgb="FF33CC33"/>
                </patternFill>
              </fill>
            </x14:dxf>
          </x14:cfRule>
          <x14:cfRule type="containsText" priority="2060" operator="containsText" id="{1BD59398-8F80-43D1-A7FF-E14D20D3698F}">
            <xm:f>NOT(ISERROR(SEARCH('Listados Datos'!$P$5,AU568)))</xm:f>
            <xm:f>'Listados Datos'!$P$5</xm:f>
            <x14:dxf>
              <fill>
                <patternFill>
                  <bgColor rgb="FFFFFF00"/>
                </patternFill>
              </fill>
            </x14:dxf>
          </x14:cfRule>
          <x14:cfRule type="containsText" priority="2061" operator="containsText" id="{4AAB82D5-422C-4EDD-B48D-A7E63A722B95}">
            <xm:f>NOT(ISERROR(SEARCH('Listados Datos'!$P$6,AU568)))</xm:f>
            <xm:f>'Listados Datos'!$P$6</xm:f>
            <x14:dxf>
              <fill>
                <patternFill>
                  <bgColor rgb="FFFFC000"/>
                </patternFill>
              </fill>
            </x14:dxf>
          </x14:cfRule>
          <x14:cfRule type="containsText" priority="2062" operator="containsText" id="{7200959E-6A7D-47B9-A36B-E3E19B2A88A8}">
            <xm:f>NOT(ISERROR(SEARCH('Listados Datos'!$P$7,AU568)))</xm:f>
            <xm:f>'Listados Datos'!$P$7</xm:f>
            <x14:dxf>
              <fill>
                <patternFill>
                  <bgColor rgb="FFFF0000"/>
                </patternFill>
              </fill>
            </x14:dxf>
          </x14:cfRule>
          <xm:sqref>AU568</xm:sqref>
        </x14:conditionalFormatting>
        <x14:conditionalFormatting xmlns:xm="http://schemas.microsoft.com/office/excel/2006/main">
          <x14:cfRule type="containsText" priority="2054" operator="containsText" id="{B02D6635-775E-49BC-A3E0-7F6D916FF740}">
            <xm:f>NOT(ISERROR(SEARCH('Listados Datos'!$T$3,AW569)))</xm:f>
            <xm:f>'Listados Datos'!$T$3</xm:f>
            <x14:dxf>
              <fill>
                <patternFill patternType="solid">
                  <bgColor rgb="FFC00000"/>
                </patternFill>
              </fill>
            </x14:dxf>
          </x14:cfRule>
          <x14:cfRule type="containsText" priority="2055" operator="containsText" id="{EC3723A6-3C87-4624-A13E-542339216E18}">
            <xm:f>NOT(ISERROR(SEARCH('Listados Datos'!$T$4,AW569)))</xm:f>
            <xm:f>'Listados Datos'!$T$4</xm:f>
            <x14:dxf>
              <font>
                <b/>
                <i val="0"/>
                <color theme="0"/>
              </font>
              <fill>
                <patternFill>
                  <bgColor rgb="FFE26B0A"/>
                </patternFill>
              </fill>
            </x14:dxf>
          </x14:cfRule>
          <x14:cfRule type="containsText" priority="2056" operator="containsText" id="{66AB3A8F-7A9E-4DF2-AC5C-AEB6DCAA4588}">
            <xm:f>NOT(ISERROR(SEARCH('Listados Datos'!$T$5,AW569)))</xm:f>
            <xm:f>'Listados Datos'!$T$5</xm:f>
            <x14:dxf>
              <font>
                <b/>
                <i val="0"/>
                <color auto="1"/>
              </font>
              <fill>
                <patternFill>
                  <bgColor rgb="FFFFFF00"/>
                </patternFill>
              </fill>
            </x14:dxf>
          </x14:cfRule>
          <x14:cfRule type="containsText" priority="2057" operator="containsText" id="{DD935980-841F-4AE5-8CEE-B03DDF81FC40}">
            <xm:f>NOT(ISERROR(SEARCH('Listados Datos'!$T$6,AW569)))</xm:f>
            <xm:f>'Listados Datos'!$T$6</xm:f>
            <x14:dxf>
              <font>
                <b/>
                <i val="0"/>
              </font>
              <fill>
                <patternFill>
                  <bgColor rgb="FF92D050"/>
                </patternFill>
              </fill>
            </x14:dxf>
          </x14:cfRule>
          <xm:sqref>AW569</xm:sqref>
        </x14:conditionalFormatting>
        <x14:conditionalFormatting xmlns:xm="http://schemas.microsoft.com/office/excel/2006/main">
          <x14:cfRule type="containsText" priority="2044" operator="containsText" id="{3EA6C719-0498-42D1-AA1A-30AFDFD2A659}">
            <xm:f>NOT(ISERROR(SEARCH('Listados Datos'!$P$3,AU569)))</xm:f>
            <xm:f>'Listados Datos'!$P$3</xm:f>
            <x14:dxf>
              <fill>
                <patternFill>
                  <bgColor rgb="FF99CC00"/>
                </patternFill>
              </fill>
            </x14:dxf>
          </x14:cfRule>
          <x14:cfRule type="containsText" priority="2045" operator="containsText" id="{64AE7553-CA91-439C-85C8-21F1C061D896}">
            <xm:f>NOT(ISERROR(SEARCH('Listados Datos'!$P$4,AU569)))</xm:f>
            <xm:f>'Listados Datos'!$P$4</xm:f>
            <x14:dxf>
              <fill>
                <patternFill>
                  <bgColor rgb="FF33CC33"/>
                </patternFill>
              </fill>
            </x14:dxf>
          </x14:cfRule>
          <x14:cfRule type="containsText" priority="2046" operator="containsText" id="{F47CE315-91CD-47E0-AD3F-6AF4EE561E44}">
            <xm:f>NOT(ISERROR(SEARCH('Listados Datos'!$P$5,AU569)))</xm:f>
            <xm:f>'Listados Datos'!$P$5</xm:f>
            <x14:dxf>
              <fill>
                <patternFill>
                  <bgColor rgb="FFFFFF00"/>
                </patternFill>
              </fill>
            </x14:dxf>
          </x14:cfRule>
          <x14:cfRule type="containsText" priority="2047" operator="containsText" id="{74543B94-F942-425C-8C74-A4347DE72E72}">
            <xm:f>NOT(ISERROR(SEARCH('Listados Datos'!$P$6,AU569)))</xm:f>
            <xm:f>'Listados Datos'!$P$6</xm:f>
            <x14:dxf>
              <fill>
                <patternFill>
                  <bgColor rgb="FFFFC000"/>
                </patternFill>
              </fill>
            </x14:dxf>
          </x14:cfRule>
          <x14:cfRule type="containsText" priority="2048" operator="containsText" id="{8CA8803B-7631-4F4D-8293-7B42D80FA049}">
            <xm:f>NOT(ISERROR(SEARCH('Listados Datos'!$P$7,AU569)))</xm:f>
            <xm:f>'Listados Datos'!$P$7</xm:f>
            <x14:dxf>
              <fill>
                <patternFill>
                  <bgColor rgb="FFFF0000"/>
                </patternFill>
              </fill>
            </x14:dxf>
          </x14:cfRule>
          <xm:sqref>AU569</xm:sqref>
        </x14:conditionalFormatting>
        <x14:conditionalFormatting xmlns:xm="http://schemas.microsoft.com/office/excel/2006/main">
          <x14:cfRule type="containsText" priority="1904" operator="containsText" id="{80C47531-CC26-4CB1-9A1B-BBA795A2EEF1}">
            <xm:f>NOT(ISERROR(SEARCH('Listados Datos'!$T$3,AW579)))</xm:f>
            <xm:f>'Listados Datos'!$T$3</xm:f>
            <x14:dxf>
              <fill>
                <patternFill patternType="solid">
                  <bgColor rgb="FFC00000"/>
                </patternFill>
              </fill>
            </x14:dxf>
          </x14:cfRule>
          <x14:cfRule type="containsText" priority="1905" operator="containsText" id="{8A895164-059E-479A-BECB-7D35E84647AC}">
            <xm:f>NOT(ISERROR(SEARCH('Listados Datos'!$T$4,AW579)))</xm:f>
            <xm:f>'Listados Datos'!$T$4</xm:f>
            <x14:dxf>
              <font>
                <b/>
                <i val="0"/>
                <color theme="0"/>
              </font>
              <fill>
                <patternFill>
                  <bgColor rgb="FFE26B0A"/>
                </patternFill>
              </fill>
            </x14:dxf>
          </x14:cfRule>
          <x14:cfRule type="containsText" priority="1906" operator="containsText" id="{E944CE7D-7062-49AB-9F61-49B5ABD75DA5}">
            <xm:f>NOT(ISERROR(SEARCH('Listados Datos'!$T$5,AW579)))</xm:f>
            <xm:f>'Listados Datos'!$T$5</xm:f>
            <x14:dxf>
              <font>
                <b/>
                <i val="0"/>
                <color auto="1"/>
              </font>
              <fill>
                <patternFill>
                  <bgColor rgb="FFFFFF00"/>
                </patternFill>
              </fill>
            </x14:dxf>
          </x14:cfRule>
          <x14:cfRule type="containsText" priority="1907" operator="containsText" id="{37DE3E7B-DEBA-4E5E-9AD4-DA969B3BB3E4}">
            <xm:f>NOT(ISERROR(SEARCH('Listados Datos'!$T$6,AW579)))</xm:f>
            <xm:f>'Listados Datos'!$T$6</xm:f>
            <x14:dxf>
              <font>
                <b/>
                <i val="0"/>
              </font>
              <fill>
                <patternFill>
                  <bgColor rgb="FF92D050"/>
                </patternFill>
              </fill>
            </x14:dxf>
          </x14:cfRule>
          <xm:sqref>AW579</xm:sqref>
        </x14:conditionalFormatting>
        <x14:conditionalFormatting xmlns:xm="http://schemas.microsoft.com/office/excel/2006/main">
          <x14:cfRule type="containsText" priority="1894" operator="containsText" id="{89AF2EFC-ADFF-437E-9782-A8281A5B374C}">
            <xm:f>NOT(ISERROR(SEARCH('Listados Datos'!$P$3,AU579)))</xm:f>
            <xm:f>'Listados Datos'!$P$3</xm:f>
            <x14:dxf>
              <fill>
                <patternFill>
                  <bgColor rgb="FF99CC00"/>
                </patternFill>
              </fill>
            </x14:dxf>
          </x14:cfRule>
          <x14:cfRule type="containsText" priority="1895" operator="containsText" id="{2C517AA0-46A8-480C-BC11-4DCA14CA4B5F}">
            <xm:f>NOT(ISERROR(SEARCH('Listados Datos'!$P$4,AU579)))</xm:f>
            <xm:f>'Listados Datos'!$P$4</xm:f>
            <x14:dxf>
              <fill>
                <patternFill>
                  <bgColor rgb="FF33CC33"/>
                </patternFill>
              </fill>
            </x14:dxf>
          </x14:cfRule>
          <x14:cfRule type="containsText" priority="1896" operator="containsText" id="{94C2AEFB-35D8-4A46-A336-F860436FCD80}">
            <xm:f>NOT(ISERROR(SEARCH('Listados Datos'!$P$5,AU579)))</xm:f>
            <xm:f>'Listados Datos'!$P$5</xm:f>
            <x14:dxf>
              <fill>
                <patternFill>
                  <bgColor rgb="FFFFFF00"/>
                </patternFill>
              </fill>
            </x14:dxf>
          </x14:cfRule>
          <x14:cfRule type="containsText" priority="1897" operator="containsText" id="{0344964D-9C32-47CE-8BFC-61DA4B289A14}">
            <xm:f>NOT(ISERROR(SEARCH('Listados Datos'!$P$6,AU579)))</xm:f>
            <xm:f>'Listados Datos'!$P$6</xm:f>
            <x14:dxf>
              <fill>
                <patternFill>
                  <bgColor rgb="FFFFC000"/>
                </patternFill>
              </fill>
            </x14:dxf>
          </x14:cfRule>
          <x14:cfRule type="containsText" priority="1898" operator="containsText" id="{8C76690D-A70A-46F1-9172-6229B44DEBC4}">
            <xm:f>NOT(ISERROR(SEARCH('Listados Datos'!$P$7,AU579)))</xm:f>
            <xm:f>'Listados Datos'!$P$7</xm:f>
            <x14:dxf>
              <fill>
                <patternFill>
                  <bgColor rgb="FFFF0000"/>
                </patternFill>
              </fill>
            </x14:dxf>
          </x14:cfRule>
          <xm:sqref>AU579</xm:sqref>
        </x14:conditionalFormatting>
        <x14:conditionalFormatting xmlns:xm="http://schemas.microsoft.com/office/excel/2006/main">
          <x14:cfRule type="containsText" priority="2026" operator="containsText" id="{63FF18A7-3499-4A53-BA2A-BECF579B2F2E}">
            <xm:f>NOT(ISERROR(SEARCH('Listados Datos'!$T$3,AE570)))</xm:f>
            <xm:f>'Listados Datos'!$T$3</xm:f>
            <x14:dxf>
              <fill>
                <patternFill patternType="solid">
                  <bgColor rgb="FFC00000"/>
                </patternFill>
              </fill>
            </x14:dxf>
          </x14:cfRule>
          <x14:cfRule type="containsText" priority="2027" operator="containsText" id="{6F7794C1-70D3-4573-AE9D-F8690FED35FE}">
            <xm:f>NOT(ISERROR(SEARCH('Listados Datos'!$T$4,AE570)))</xm:f>
            <xm:f>'Listados Datos'!$T$4</xm:f>
            <x14:dxf>
              <font>
                <b/>
                <i val="0"/>
                <color theme="0"/>
              </font>
              <fill>
                <patternFill>
                  <bgColor rgb="FFE26B0A"/>
                </patternFill>
              </fill>
            </x14:dxf>
          </x14:cfRule>
          <x14:cfRule type="containsText" priority="2028" operator="containsText" id="{45818B1D-BBBA-46F3-94DB-8CF431973332}">
            <xm:f>NOT(ISERROR(SEARCH('Listados Datos'!$T$5,AE570)))</xm:f>
            <xm:f>'Listados Datos'!$T$5</xm:f>
            <x14:dxf>
              <font>
                <b/>
                <i val="0"/>
                <color auto="1"/>
              </font>
              <fill>
                <patternFill>
                  <bgColor rgb="FFFFFF00"/>
                </patternFill>
              </fill>
            </x14:dxf>
          </x14:cfRule>
          <x14:cfRule type="containsText" priority="2029" operator="containsText" id="{C43B7859-DAA9-44DC-B27D-5401EE8D7C18}">
            <xm:f>NOT(ISERROR(SEARCH('Listados Datos'!$T$6,AE570)))</xm:f>
            <xm:f>'Listados Datos'!$T$6</xm:f>
            <x14:dxf>
              <font>
                <b/>
                <i val="0"/>
              </font>
              <fill>
                <patternFill>
                  <bgColor rgb="FF92D050"/>
                </patternFill>
              </fill>
            </x14:dxf>
          </x14:cfRule>
          <xm:sqref>AE570:AF571</xm:sqref>
        </x14:conditionalFormatting>
        <x14:conditionalFormatting xmlns:xm="http://schemas.microsoft.com/office/excel/2006/main">
          <x14:cfRule type="containsText" priority="2022" operator="containsText" id="{0101FA21-82C2-492B-93A5-8F165E14E595}">
            <xm:f>NOT(ISERROR(SEARCH('Listados Datos'!$T$3,AA570)))</xm:f>
            <xm:f>'Listados Datos'!$T$3</xm:f>
            <x14:dxf>
              <fill>
                <patternFill patternType="solid">
                  <bgColor rgb="FFC00000"/>
                </patternFill>
              </fill>
            </x14:dxf>
          </x14:cfRule>
          <x14:cfRule type="containsText" priority="2023" operator="containsText" id="{854E154C-DFC2-4683-9C53-9E924E99666D}">
            <xm:f>NOT(ISERROR(SEARCH('Listados Datos'!$T$4,AA570)))</xm:f>
            <xm:f>'Listados Datos'!$T$4</xm:f>
            <x14:dxf>
              <font>
                <b/>
                <i val="0"/>
                <color theme="0"/>
              </font>
              <fill>
                <patternFill>
                  <bgColor rgb="FFE26B0A"/>
                </patternFill>
              </fill>
            </x14:dxf>
          </x14:cfRule>
          <x14:cfRule type="containsText" priority="2024" operator="containsText" id="{94D874CB-5AC7-4EA5-9795-8D40A7707088}">
            <xm:f>NOT(ISERROR(SEARCH('Listados Datos'!$T$5,AA570)))</xm:f>
            <xm:f>'Listados Datos'!$T$5</xm:f>
            <x14:dxf>
              <font>
                <b/>
                <i val="0"/>
                <color auto="1"/>
              </font>
              <fill>
                <patternFill>
                  <bgColor rgb="FFFFFF00"/>
                </patternFill>
              </fill>
            </x14:dxf>
          </x14:cfRule>
          <x14:cfRule type="containsText" priority="2025" operator="containsText" id="{59D01C06-1662-42F6-8770-312B4640FD54}">
            <xm:f>NOT(ISERROR(SEARCH('Listados Datos'!$T$6,AA570)))</xm:f>
            <xm:f>'Listados Datos'!$T$6</xm:f>
            <x14:dxf>
              <font>
                <b/>
                <i val="0"/>
              </font>
              <fill>
                <patternFill>
                  <bgColor rgb="FF92D050"/>
                </patternFill>
              </fill>
            </x14:dxf>
          </x14:cfRule>
          <xm:sqref>AA570:AA571</xm:sqref>
        </x14:conditionalFormatting>
        <x14:conditionalFormatting xmlns:xm="http://schemas.microsoft.com/office/excel/2006/main">
          <x14:cfRule type="containsText" priority="2012" operator="containsText" id="{6E38CFCD-2312-42D1-8D4F-78EEC63C43B2}">
            <xm:f>NOT(ISERROR(SEARCH('Listados Datos'!$P$3,Y570)))</xm:f>
            <xm:f>'Listados Datos'!$P$3</xm:f>
            <x14:dxf>
              <fill>
                <patternFill>
                  <bgColor rgb="FF99CC00"/>
                </patternFill>
              </fill>
            </x14:dxf>
          </x14:cfRule>
          <x14:cfRule type="containsText" priority="2013" operator="containsText" id="{80F6DC18-40D6-45D0-BA61-001657943298}">
            <xm:f>NOT(ISERROR(SEARCH('Listados Datos'!$P$4,Y570)))</xm:f>
            <xm:f>'Listados Datos'!$P$4</xm:f>
            <x14:dxf>
              <fill>
                <patternFill>
                  <bgColor rgb="FF33CC33"/>
                </patternFill>
              </fill>
            </x14:dxf>
          </x14:cfRule>
          <x14:cfRule type="containsText" priority="2014" operator="containsText" id="{674FE2D0-E21E-482A-B5F1-85E38365A994}">
            <xm:f>NOT(ISERROR(SEARCH('Listados Datos'!$P$5,Y570)))</xm:f>
            <xm:f>'Listados Datos'!$P$5</xm:f>
            <x14:dxf>
              <fill>
                <patternFill>
                  <bgColor rgb="FFFFFF00"/>
                </patternFill>
              </fill>
            </x14:dxf>
          </x14:cfRule>
          <x14:cfRule type="containsText" priority="2015" operator="containsText" id="{D2F423DD-7D13-46D5-A6A8-13EC970482C3}">
            <xm:f>NOT(ISERROR(SEARCH('Listados Datos'!$P$6,Y570)))</xm:f>
            <xm:f>'Listados Datos'!$P$6</xm:f>
            <x14:dxf>
              <fill>
                <patternFill>
                  <bgColor rgb="FFFFC000"/>
                </patternFill>
              </fill>
            </x14:dxf>
          </x14:cfRule>
          <x14:cfRule type="containsText" priority="2016" operator="containsText" id="{FC3F3BB1-8C3C-4FF1-B0BD-C366A2FC85C3}">
            <xm:f>NOT(ISERROR(SEARCH('Listados Datos'!$P$7,Y570)))</xm:f>
            <xm:f>'Listados Datos'!$P$7</xm:f>
            <x14:dxf>
              <fill>
                <patternFill>
                  <bgColor rgb="FFFF0000"/>
                </patternFill>
              </fill>
            </x14:dxf>
          </x14:cfRule>
          <xm:sqref>Y570:Y571</xm:sqref>
        </x14:conditionalFormatting>
        <x14:conditionalFormatting xmlns:xm="http://schemas.microsoft.com/office/excel/2006/main">
          <x14:cfRule type="containsText" priority="1862" operator="containsText" id="{E5B1B0B3-13D2-4980-9096-ADFF19F9815F}">
            <xm:f>NOT(ISERROR(SEARCH('Listados Datos'!$T$3,AW576)))</xm:f>
            <xm:f>'Listados Datos'!$T$3</xm:f>
            <x14:dxf>
              <fill>
                <patternFill patternType="solid">
                  <bgColor rgb="FFC00000"/>
                </patternFill>
              </fill>
            </x14:dxf>
          </x14:cfRule>
          <x14:cfRule type="containsText" priority="1863" operator="containsText" id="{550E9BAE-E216-4BD8-8C9E-8E5930E71127}">
            <xm:f>NOT(ISERROR(SEARCH('Listados Datos'!$T$4,AW576)))</xm:f>
            <xm:f>'Listados Datos'!$T$4</xm:f>
            <x14:dxf>
              <font>
                <b/>
                <i val="0"/>
                <color theme="0"/>
              </font>
              <fill>
                <patternFill>
                  <bgColor rgb="FFE26B0A"/>
                </patternFill>
              </fill>
            </x14:dxf>
          </x14:cfRule>
          <x14:cfRule type="containsText" priority="1864" operator="containsText" id="{4413C9DD-2AFC-4C34-B4F5-D46CA730BBD8}">
            <xm:f>NOT(ISERROR(SEARCH('Listados Datos'!$T$5,AW576)))</xm:f>
            <xm:f>'Listados Datos'!$T$5</xm:f>
            <x14:dxf>
              <font>
                <b/>
                <i val="0"/>
                <color auto="1"/>
              </font>
              <fill>
                <patternFill>
                  <bgColor rgb="FFFFFF00"/>
                </patternFill>
              </fill>
            </x14:dxf>
          </x14:cfRule>
          <x14:cfRule type="containsText" priority="1865" operator="containsText" id="{33DEC798-2176-4945-AE52-E890A4362FD9}">
            <xm:f>NOT(ISERROR(SEARCH('Listados Datos'!$T$6,AW576)))</xm:f>
            <xm:f>'Listados Datos'!$T$6</xm:f>
            <x14:dxf>
              <font>
                <b/>
                <i val="0"/>
              </font>
              <fill>
                <patternFill>
                  <bgColor rgb="FF92D050"/>
                </patternFill>
              </fill>
            </x14:dxf>
          </x14:cfRule>
          <xm:sqref>AW576</xm:sqref>
        </x14:conditionalFormatting>
        <x14:conditionalFormatting xmlns:xm="http://schemas.microsoft.com/office/excel/2006/main">
          <x14:cfRule type="containsText" priority="1852" operator="containsText" id="{55D31B19-E0DF-4918-A9F7-17497BB14730}">
            <xm:f>NOT(ISERROR(SEARCH('Listados Datos'!$P$3,AU576)))</xm:f>
            <xm:f>'Listados Datos'!$P$3</xm:f>
            <x14:dxf>
              <fill>
                <patternFill>
                  <bgColor rgb="FF99CC00"/>
                </patternFill>
              </fill>
            </x14:dxf>
          </x14:cfRule>
          <x14:cfRule type="containsText" priority="1853" operator="containsText" id="{99B38129-79E6-4B4D-999A-199EC129C9E6}">
            <xm:f>NOT(ISERROR(SEARCH('Listados Datos'!$P$4,AU576)))</xm:f>
            <xm:f>'Listados Datos'!$P$4</xm:f>
            <x14:dxf>
              <fill>
                <patternFill>
                  <bgColor rgb="FF33CC33"/>
                </patternFill>
              </fill>
            </x14:dxf>
          </x14:cfRule>
          <x14:cfRule type="containsText" priority="1854" operator="containsText" id="{31E50BF1-2BCB-4596-87E1-6339B5F55EE2}">
            <xm:f>NOT(ISERROR(SEARCH('Listados Datos'!$P$5,AU576)))</xm:f>
            <xm:f>'Listados Datos'!$P$5</xm:f>
            <x14:dxf>
              <fill>
                <patternFill>
                  <bgColor rgb="FFFFFF00"/>
                </patternFill>
              </fill>
            </x14:dxf>
          </x14:cfRule>
          <x14:cfRule type="containsText" priority="1855" operator="containsText" id="{7A8A2A1E-B74C-444F-9A96-3F58C41EFFDD}">
            <xm:f>NOT(ISERROR(SEARCH('Listados Datos'!$P$6,AU576)))</xm:f>
            <xm:f>'Listados Datos'!$P$6</xm:f>
            <x14:dxf>
              <fill>
                <patternFill>
                  <bgColor rgb="FFFFC000"/>
                </patternFill>
              </fill>
            </x14:dxf>
          </x14:cfRule>
          <x14:cfRule type="containsText" priority="1856" operator="containsText" id="{C8303D89-9D32-4F4E-A36D-508D76C3AA90}">
            <xm:f>NOT(ISERROR(SEARCH('Listados Datos'!$P$7,AU576)))</xm:f>
            <xm:f>'Listados Datos'!$P$7</xm:f>
            <x14:dxf>
              <fill>
                <patternFill>
                  <bgColor rgb="FFFF0000"/>
                </patternFill>
              </fill>
            </x14:dxf>
          </x14:cfRule>
          <xm:sqref>AU576</xm:sqref>
        </x14:conditionalFormatting>
        <x14:conditionalFormatting xmlns:xm="http://schemas.microsoft.com/office/excel/2006/main">
          <x14:cfRule type="containsText" priority="1984" operator="containsText" id="{B270C8BC-50D2-401D-9B5A-408F4BF2B2BD}">
            <xm:f>NOT(ISERROR(SEARCH('Listados Datos'!$T$3,AW571)))</xm:f>
            <xm:f>'Listados Datos'!$T$3</xm:f>
            <x14:dxf>
              <fill>
                <patternFill patternType="solid">
                  <bgColor rgb="FFC00000"/>
                </patternFill>
              </fill>
            </x14:dxf>
          </x14:cfRule>
          <x14:cfRule type="containsText" priority="1985" operator="containsText" id="{0941F494-A4EC-4ADC-A6E5-0C0C0EB83850}">
            <xm:f>NOT(ISERROR(SEARCH('Listados Datos'!$T$4,AW571)))</xm:f>
            <xm:f>'Listados Datos'!$T$4</xm:f>
            <x14:dxf>
              <font>
                <b/>
                <i val="0"/>
                <color theme="0"/>
              </font>
              <fill>
                <patternFill>
                  <bgColor rgb="FFE26B0A"/>
                </patternFill>
              </fill>
            </x14:dxf>
          </x14:cfRule>
          <x14:cfRule type="containsText" priority="1986" operator="containsText" id="{7574F0E1-1914-4120-9E97-A2F97ADB2E97}">
            <xm:f>NOT(ISERROR(SEARCH('Listados Datos'!$T$5,AW571)))</xm:f>
            <xm:f>'Listados Datos'!$T$5</xm:f>
            <x14:dxf>
              <font>
                <b/>
                <i val="0"/>
                <color auto="1"/>
              </font>
              <fill>
                <patternFill>
                  <bgColor rgb="FFFFFF00"/>
                </patternFill>
              </fill>
            </x14:dxf>
          </x14:cfRule>
          <x14:cfRule type="containsText" priority="1987" operator="containsText" id="{7394FBCD-5293-4689-BD20-0552D48693EE}">
            <xm:f>NOT(ISERROR(SEARCH('Listados Datos'!$T$6,AW571)))</xm:f>
            <xm:f>'Listados Datos'!$T$6</xm:f>
            <x14:dxf>
              <font>
                <b/>
                <i val="0"/>
              </font>
              <fill>
                <patternFill>
                  <bgColor rgb="FF92D050"/>
                </patternFill>
              </fill>
            </x14:dxf>
          </x14:cfRule>
          <xm:sqref>AW571</xm:sqref>
        </x14:conditionalFormatting>
        <x14:conditionalFormatting xmlns:xm="http://schemas.microsoft.com/office/excel/2006/main">
          <x14:cfRule type="containsText" priority="1974" operator="containsText" id="{F1971BA2-8D88-4ADA-9966-3E19AF06D075}">
            <xm:f>NOT(ISERROR(SEARCH('Listados Datos'!$P$3,AU571)))</xm:f>
            <xm:f>'Listados Datos'!$P$3</xm:f>
            <x14:dxf>
              <fill>
                <patternFill>
                  <bgColor rgb="FF99CC00"/>
                </patternFill>
              </fill>
            </x14:dxf>
          </x14:cfRule>
          <x14:cfRule type="containsText" priority="1975" operator="containsText" id="{1C3D12D7-5B93-42EF-867A-B99EAB28519D}">
            <xm:f>NOT(ISERROR(SEARCH('Listados Datos'!$P$4,AU571)))</xm:f>
            <xm:f>'Listados Datos'!$P$4</xm:f>
            <x14:dxf>
              <fill>
                <patternFill>
                  <bgColor rgb="FF33CC33"/>
                </patternFill>
              </fill>
            </x14:dxf>
          </x14:cfRule>
          <x14:cfRule type="containsText" priority="1976" operator="containsText" id="{0297FDF4-8DEC-46F2-99BA-1B7FDCA42B71}">
            <xm:f>NOT(ISERROR(SEARCH('Listados Datos'!$P$5,AU571)))</xm:f>
            <xm:f>'Listados Datos'!$P$5</xm:f>
            <x14:dxf>
              <fill>
                <patternFill>
                  <bgColor rgb="FFFFFF00"/>
                </patternFill>
              </fill>
            </x14:dxf>
          </x14:cfRule>
          <x14:cfRule type="containsText" priority="1977" operator="containsText" id="{B7C61A55-77E0-4123-9944-9AB8F0093165}">
            <xm:f>NOT(ISERROR(SEARCH('Listados Datos'!$P$6,AU571)))</xm:f>
            <xm:f>'Listados Datos'!$P$6</xm:f>
            <x14:dxf>
              <fill>
                <patternFill>
                  <bgColor rgb="FFFFC000"/>
                </patternFill>
              </fill>
            </x14:dxf>
          </x14:cfRule>
          <x14:cfRule type="containsText" priority="1978" operator="containsText" id="{A7643A1C-6512-40BF-A5EE-346909737353}">
            <xm:f>NOT(ISERROR(SEARCH('Listados Datos'!$P$7,AU571)))</xm:f>
            <xm:f>'Listados Datos'!$P$7</xm:f>
            <x14:dxf>
              <fill>
                <patternFill>
                  <bgColor rgb="FFFF0000"/>
                </patternFill>
              </fill>
            </x14:dxf>
          </x14:cfRule>
          <xm:sqref>AU571</xm:sqref>
        </x14:conditionalFormatting>
        <x14:conditionalFormatting xmlns:xm="http://schemas.microsoft.com/office/excel/2006/main">
          <x14:cfRule type="containsText" priority="1970" operator="containsText" id="{8E55D35F-1E45-4986-8329-0C138315942D}">
            <xm:f>NOT(ISERROR(SEARCH('Listados Datos'!$T$3,AE574)))</xm:f>
            <xm:f>'Listados Datos'!$T$3</xm:f>
            <x14:dxf>
              <fill>
                <patternFill patternType="solid">
                  <bgColor rgb="FFC00000"/>
                </patternFill>
              </fill>
            </x14:dxf>
          </x14:cfRule>
          <x14:cfRule type="containsText" priority="1971" operator="containsText" id="{BEBABA83-F15B-4107-B58D-8C0BFEDB7C9D}">
            <xm:f>NOT(ISERROR(SEARCH('Listados Datos'!$T$4,AE574)))</xm:f>
            <xm:f>'Listados Datos'!$T$4</xm:f>
            <x14:dxf>
              <font>
                <b/>
                <i val="0"/>
                <color theme="0"/>
              </font>
              <fill>
                <patternFill>
                  <bgColor rgb="FFE26B0A"/>
                </patternFill>
              </fill>
            </x14:dxf>
          </x14:cfRule>
          <x14:cfRule type="containsText" priority="1972" operator="containsText" id="{02547CA6-E9D8-4697-B8BF-B16C1AED7C31}">
            <xm:f>NOT(ISERROR(SEARCH('Listados Datos'!$T$5,AE574)))</xm:f>
            <xm:f>'Listados Datos'!$T$5</xm:f>
            <x14:dxf>
              <font>
                <b/>
                <i val="0"/>
                <color auto="1"/>
              </font>
              <fill>
                <patternFill>
                  <bgColor rgb="FFFFFF00"/>
                </patternFill>
              </fill>
            </x14:dxf>
          </x14:cfRule>
          <x14:cfRule type="containsText" priority="1973" operator="containsText" id="{3D1D2F7C-A186-49F2-AFB7-545771B74894}">
            <xm:f>NOT(ISERROR(SEARCH('Listados Datos'!$T$6,AE574)))</xm:f>
            <xm:f>'Listados Datos'!$T$6</xm:f>
            <x14:dxf>
              <font>
                <b/>
                <i val="0"/>
              </font>
              <fill>
                <patternFill>
                  <bgColor rgb="FF92D050"/>
                </patternFill>
              </fill>
            </x14:dxf>
          </x14:cfRule>
          <xm:sqref>AE574:AF575 AE579:AF579</xm:sqref>
        </x14:conditionalFormatting>
        <x14:conditionalFormatting xmlns:xm="http://schemas.microsoft.com/office/excel/2006/main">
          <x14:cfRule type="containsText" priority="1966" operator="containsText" id="{3C684F23-338C-4168-B47B-EA55DBF5D7C4}">
            <xm:f>NOT(ISERROR(SEARCH('Listados Datos'!$T$3,AA574)))</xm:f>
            <xm:f>'Listados Datos'!$T$3</xm:f>
            <x14:dxf>
              <fill>
                <patternFill patternType="solid">
                  <bgColor rgb="FFC00000"/>
                </patternFill>
              </fill>
            </x14:dxf>
          </x14:cfRule>
          <x14:cfRule type="containsText" priority="1967" operator="containsText" id="{0636E923-0A3E-4CD0-AD17-01C46AFA6DDF}">
            <xm:f>NOT(ISERROR(SEARCH('Listados Datos'!$T$4,AA574)))</xm:f>
            <xm:f>'Listados Datos'!$T$4</xm:f>
            <x14:dxf>
              <font>
                <b/>
                <i val="0"/>
                <color theme="0"/>
              </font>
              <fill>
                <patternFill>
                  <bgColor rgb="FFE26B0A"/>
                </patternFill>
              </fill>
            </x14:dxf>
          </x14:cfRule>
          <x14:cfRule type="containsText" priority="1968" operator="containsText" id="{FD93C469-8F12-4B4D-A0C1-1A331C9F75A1}">
            <xm:f>NOT(ISERROR(SEARCH('Listados Datos'!$T$5,AA574)))</xm:f>
            <xm:f>'Listados Datos'!$T$5</xm:f>
            <x14:dxf>
              <font>
                <b/>
                <i val="0"/>
                <color auto="1"/>
              </font>
              <fill>
                <patternFill>
                  <bgColor rgb="FFFFFF00"/>
                </patternFill>
              </fill>
            </x14:dxf>
          </x14:cfRule>
          <x14:cfRule type="containsText" priority="1969" operator="containsText" id="{02161E5D-8DF6-436A-BFB5-4BA69D0A1876}">
            <xm:f>NOT(ISERROR(SEARCH('Listados Datos'!$T$6,AA574)))</xm:f>
            <xm:f>'Listados Datos'!$T$6</xm:f>
            <x14:dxf>
              <font>
                <b/>
                <i val="0"/>
              </font>
              <fill>
                <patternFill>
                  <bgColor rgb="FF92D050"/>
                </patternFill>
              </fill>
            </x14:dxf>
          </x14:cfRule>
          <xm:sqref>AA574:AA575</xm:sqref>
        </x14:conditionalFormatting>
        <x14:conditionalFormatting xmlns:xm="http://schemas.microsoft.com/office/excel/2006/main">
          <x14:cfRule type="containsText" priority="1956" operator="containsText" id="{C4A1384B-ABB3-430A-A217-48A3C597AF5F}">
            <xm:f>NOT(ISERROR(SEARCH('Listados Datos'!$P$3,Y574)))</xm:f>
            <xm:f>'Listados Datos'!$P$3</xm:f>
            <x14:dxf>
              <fill>
                <patternFill>
                  <bgColor rgb="FF99CC00"/>
                </patternFill>
              </fill>
            </x14:dxf>
          </x14:cfRule>
          <x14:cfRule type="containsText" priority="1957" operator="containsText" id="{4EA05DBA-B158-49D6-BB30-149595A5D312}">
            <xm:f>NOT(ISERROR(SEARCH('Listados Datos'!$P$4,Y574)))</xm:f>
            <xm:f>'Listados Datos'!$P$4</xm:f>
            <x14:dxf>
              <fill>
                <patternFill>
                  <bgColor rgb="FF33CC33"/>
                </patternFill>
              </fill>
            </x14:dxf>
          </x14:cfRule>
          <x14:cfRule type="containsText" priority="1958" operator="containsText" id="{12A89923-157D-4931-A6D7-594247E2CA18}">
            <xm:f>NOT(ISERROR(SEARCH('Listados Datos'!$P$5,Y574)))</xm:f>
            <xm:f>'Listados Datos'!$P$5</xm:f>
            <x14:dxf>
              <fill>
                <patternFill>
                  <bgColor rgb="FFFFFF00"/>
                </patternFill>
              </fill>
            </x14:dxf>
          </x14:cfRule>
          <x14:cfRule type="containsText" priority="1959" operator="containsText" id="{E24E6E1F-F32E-43DF-BB17-83BAB5725BDA}">
            <xm:f>NOT(ISERROR(SEARCH('Listados Datos'!$P$6,Y574)))</xm:f>
            <xm:f>'Listados Datos'!$P$6</xm:f>
            <x14:dxf>
              <fill>
                <patternFill>
                  <bgColor rgb="FFFFC000"/>
                </patternFill>
              </fill>
            </x14:dxf>
          </x14:cfRule>
          <x14:cfRule type="containsText" priority="1960" operator="containsText" id="{CEF7BA50-151E-4EC4-8934-6A49599D97D1}">
            <xm:f>NOT(ISERROR(SEARCH('Listados Datos'!$P$7,Y574)))</xm:f>
            <xm:f>'Listados Datos'!$P$7</xm:f>
            <x14:dxf>
              <fill>
                <patternFill>
                  <bgColor rgb="FFFF0000"/>
                </patternFill>
              </fill>
            </x14:dxf>
          </x14:cfRule>
          <xm:sqref>Y574:Y575</xm:sqref>
        </x14:conditionalFormatting>
        <x14:conditionalFormatting xmlns:xm="http://schemas.microsoft.com/office/excel/2006/main">
          <x14:cfRule type="containsText" priority="1932" operator="containsText" id="{5F79A5B4-410A-4814-A030-DC092CDC1183}">
            <xm:f>NOT(ISERROR(SEARCH('Listados Datos'!$T$3,AW574)))</xm:f>
            <xm:f>'Listados Datos'!$T$3</xm:f>
            <x14:dxf>
              <fill>
                <patternFill patternType="solid">
                  <bgColor rgb="FFC00000"/>
                </patternFill>
              </fill>
            </x14:dxf>
          </x14:cfRule>
          <x14:cfRule type="containsText" priority="1933" operator="containsText" id="{04B3148C-64CC-4D7F-9B6F-C1A745F9639F}">
            <xm:f>NOT(ISERROR(SEARCH('Listados Datos'!$T$4,AW574)))</xm:f>
            <xm:f>'Listados Datos'!$T$4</xm:f>
            <x14:dxf>
              <font>
                <b/>
                <i val="0"/>
                <color theme="0"/>
              </font>
              <fill>
                <patternFill>
                  <bgColor rgb="FFE26B0A"/>
                </patternFill>
              </fill>
            </x14:dxf>
          </x14:cfRule>
          <x14:cfRule type="containsText" priority="1934" operator="containsText" id="{AEF58B71-49C4-45DB-8597-2BA3EA307D61}">
            <xm:f>NOT(ISERROR(SEARCH('Listados Datos'!$T$5,AW574)))</xm:f>
            <xm:f>'Listados Datos'!$T$5</xm:f>
            <x14:dxf>
              <font>
                <b/>
                <i val="0"/>
                <color auto="1"/>
              </font>
              <fill>
                <patternFill>
                  <bgColor rgb="FFFFFF00"/>
                </patternFill>
              </fill>
            </x14:dxf>
          </x14:cfRule>
          <x14:cfRule type="containsText" priority="1935" operator="containsText" id="{FDC2337A-43E1-4EF6-918E-683A617A3730}">
            <xm:f>NOT(ISERROR(SEARCH('Listados Datos'!$T$6,AW574)))</xm:f>
            <xm:f>'Listados Datos'!$T$6</xm:f>
            <x14:dxf>
              <font>
                <b/>
                <i val="0"/>
              </font>
              <fill>
                <patternFill>
                  <bgColor rgb="FF92D050"/>
                </patternFill>
              </fill>
            </x14:dxf>
          </x14:cfRule>
          <xm:sqref>AW574</xm:sqref>
        </x14:conditionalFormatting>
        <x14:conditionalFormatting xmlns:xm="http://schemas.microsoft.com/office/excel/2006/main">
          <x14:cfRule type="containsText" priority="1922" operator="containsText" id="{9928B2D8-5F66-4B83-98AF-3BB0390C1630}">
            <xm:f>NOT(ISERROR(SEARCH('Listados Datos'!$P$3,AU574)))</xm:f>
            <xm:f>'Listados Datos'!$P$3</xm:f>
            <x14:dxf>
              <fill>
                <patternFill>
                  <bgColor rgb="FF99CC00"/>
                </patternFill>
              </fill>
            </x14:dxf>
          </x14:cfRule>
          <x14:cfRule type="containsText" priority="1923" operator="containsText" id="{714B76ED-B734-4651-8DDE-C03FC18367B5}">
            <xm:f>NOT(ISERROR(SEARCH('Listados Datos'!$P$4,AU574)))</xm:f>
            <xm:f>'Listados Datos'!$P$4</xm:f>
            <x14:dxf>
              <fill>
                <patternFill>
                  <bgColor rgb="FF33CC33"/>
                </patternFill>
              </fill>
            </x14:dxf>
          </x14:cfRule>
          <x14:cfRule type="containsText" priority="1924" operator="containsText" id="{5A7C7A24-748C-415A-9F0E-43A41DC2D4DE}">
            <xm:f>NOT(ISERROR(SEARCH('Listados Datos'!$P$5,AU574)))</xm:f>
            <xm:f>'Listados Datos'!$P$5</xm:f>
            <x14:dxf>
              <fill>
                <patternFill>
                  <bgColor rgb="FFFFFF00"/>
                </patternFill>
              </fill>
            </x14:dxf>
          </x14:cfRule>
          <x14:cfRule type="containsText" priority="1925" operator="containsText" id="{E8863F29-B991-487A-89EA-CA44953F32D0}">
            <xm:f>NOT(ISERROR(SEARCH('Listados Datos'!$P$6,AU574)))</xm:f>
            <xm:f>'Listados Datos'!$P$6</xm:f>
            <x14:dxf>
              <fill>
                <patternFill>
                  <bgColor rgb="FFFFC000"/>
                </patternFill>
              </fill>
            </x14:dxf>
          </x14:cfRule>
          <x14:cfRule type="containsText" priority="1926" operator="containsText" id="{E6FF25B7-29D0-472F-BB9E-F4D9E3244810}">
            <xm:f>NOT(ISERROR(SEARCH('Listados Datos'!$P$7,AU574)))</xm:f>
            <xm:f>'Listados Datos'!$P$7</xm:f>
            <x14:dxf>
              <fill>
                <patternFill>
                  <bgColor rgb="FFFF0000"/>
                </patternFill>
              </fill>
            </x14:dxf>
          </x14:cfRule>
          <xm:sqref>AU574</xm:sqref>
        </x14:conditionalFormatting>
        <x14:conditionalFormatting xmlns:xm="http://schemas.microsoft.com/office/excel/2006/main">
          <x14:cfRule type="containsText" priority="1918" operator="containsText" id="{79BD9FA7-0384-4C0C-9D3B-50C1B25000CA}">
            <xm:f>NOT(ISERROR(SEARCH('Listados Datos'!$T$3,AW575)))</xm:f>
            <xm:f>'Listados Datos'!$T$3</xm:f>
            <x14:dxf>
              <fill>
                <patternFill patternType="solid">
                  <bgColor rgb="FFC00000"/>
                </patternFill>
              </fill>
            </x14:dxf>
          </x14:cfRule>
          <x14:cfRule type="containsText" priority="1919" operator="containsText" id="{02771FD5-858B-4208-943B-BC1BD6127F26}">
            <xm:f>NOT(ISERROR(SEARCH('Listados Datos'!$T$4,AW575)))</xm:f>
            <xm:f>'Listados Datos'!$T$4</xm:f>
            <x14:dxf>
              <font>
                <b/>
                <i val="0"/>
                <color theme="0"/>
              </font>
              <fill>
                <patternFill>
                  <bgColor rgb="FFE26B0A"/>
                </patternFill>
              </fill>
            </x14:dxf>
          </x14:cfRule>
          <x14:cfRule type="containsText" priority="1920" operator="containsText" id="{E3ED4BCE-51FA-41D4-B68D-D82964BA1C0D}">
            <xm:f>NOT(ISERROR(SEARCH('Listados Datos'!$T$5,AW575)))</xm:f>
            <xm:f>'Listados Datos'!$T$5</xm:f>
            <x14:dxf>
              <font>
                <b/>
                <i val="0"/>
                <color auto="1"/>
              </font>
              <fill>
                <patternFill>
                  <bgColor rgb="FFFFFF00"/>
                </patternFill>
              </fill>
            </x14:dxf>
          </x14:cfRule>
          <x14:cfRule type="containsText" priority="1921" operator="containsText" id="{AD8F8998-7875-4A45-ABBF-CAD70CD787F3}">
            <xm:f>NOT(ISERROR(SEARCH('Listados Datos'!$T$6,AW575)))</xm:f>
            <xm:f>'Listados Datos'!$T$6</xm:f>
            <x14:dxf>
              <font>
                <b/>
                <i val="0"/>
              </font>
              <fill>
                <patternFill>
                  <bgColor rgb="FF92D050"/>
                </patternFill>
              </fill>
            </x14:dxf>
          </x14:cfRule>
          <xm:sqref>AW575</xm:sqref>
        </x14:conditionalFormatting>
        <x14:conditionalFormatting xmlns:xm="http://schemas.microsoft.com/office/excel/2006/main">
          <x14:cfRule type="containsText" priority="1908" operator="containsText" id="{D1EFE42F-81BF-465F-AF0C-B17A5F5C9EAB}">
            <xm:f>NOT(ISERROR(SEARCH('Listados Datos'!$P$3,AU575)))</xm:f>
            <xm:f>'Listados Datos'!$P$3</xm:f>
            <x14:dxf>
              <fill>
                <patternFill>
                  <bgColor rgb="FF99CC00"/>
                </patternFill>
              </fill>
            </x14:dxf>
          </x14:cfRule>
          <x14:cfRule type="containsText" priority="1909" operator="containsText" id="{C0828965-BA18-4B8C-8739-964155B26942}">
            <xm:f>NOT(ISERROR(SEARCH('Listados Datos'!$P$4,AU575)))</xm:f>
            <xm:f>'Listados Datos'!$P$4</xm:f>
            <x14:dxf>
              <fill>
                <patternFill>
                  <bgColor rgb="FF33CC33"/>
                </patternFill>
              </fill>
            </x14:dxf>
          </x14:cfRule>
          <x14:cfRule type="containsText" priority="1910" operator="containsText" id="{0E15B7CE-6C61-411A-BBC7-9A7C8A9D1364}">
            <xm:f>NOT(ISERROR(SEARCH('Listados Datos'!$P$5,AU575)))</xm:f>
            <xm:f>'Listados Datos'!$P$5</xm:f>
            <x14:dxf>
              <fill>
                <patternFill>
                  <bgColor rgb="FFFFFF00"/>
                </patternFill>
              </fill>
            </x14:dxf>
          </x14:cfRule>
          <x14:cfRule type="containsText" priority="1911" operator="containsText" id="{D40BD231-DB06-4425-AF39-73C113B8CE7C}">
            <xm:f>NOT(ISERROR(SEARCH('Listados Datos'!$P$6,AU575)))</xm:f>
            <xm:f>'Listados Datos'!$P$6</xm:f>
            <x14:dxf>
              <fill>
                <patternFill>
                  <bgColor rgb="FFFFC000"/>
                </patternFill>
              </fill>
            </x14:dxf>
          </x14:cfRule>
          <x14:cfRule type="containsText" priority="1912" operator="containsText" id="{F9EBCB51-02F0-4D58-9189-6821033430BF}">
            <xm:f>NOT(ISERROR(SEARCH('Listados Datos'!$P$7,AU575)))</xm:f>
            <xm:f>'Listados Datos'!$P$7</xm:f>
            <x14:dxf>
              <fill>
                <patternFill>
                  <bgColor rgb="FFFF0000"/>
                </patternFill>
              </fill>
            </x14:dxf>
          </x14:cfRule>
          <xm:sqref>AU575</xm:sqref>
        </x14:conditionalFormatting>
        <x14:conditionalFormatting xmlns:xm="http://schemas.microsoft.com/office/excel/2006/main">
          <x14:cfRule type="containsText" priority="1768" operator="containsText" id="{F871D002-B020-4EEC-AEC2-3F35974C7D1C}">
            <xm:f>NOT(ISERROR(SEARCH('Listados Datos'!$T$3,AW585)))</xm:f>
            <xm:f>'Listados Datos'!$T$3</xm:f>
            <x14:dxf>
              <fill>
                <patternFill patternType="solid">
                  <bgColor rgb="FFC00000"/>
                </patternFill>
              </fill>
            </x14:dxf>
          </x14:cfRule>
          <x14:cfRule type="containsText" priority="1769" operator="containsText" id="{6AA48E6F-8BD4-4893-A5AF-52B1FB4FF7F0}">
            <xm:f>NOT(ISERROR(SEARCH('Listados Datos'!$T$4,AW585)))</xm:f>
            <xm:f>'Listados Datos'!$T$4</xm:f>
            <x14:dxf>
              <font>
                <b/>
                <i val="0"/>
                <color theme="0"/>
              </font>
              <fill>
                <patternFill>
                  <bgColor rgb="FFE26B0A"/>
                </patternFill>
              </fill>
            </x14:dxf>
          </x14:cfRule>
          <x14:cfRule type="containsText" priority="1770" operator="containsText" id="{DBDD9F59-049F-4CF4-8B35-D6C74EEF7A80}">
            <xm:f>NOT(ISERROR(SEARCH('Listados Datos'!$T$5,AW585)))</xm:f>
            <xm:f>'Listados Datos'!$T$5</xm:f>
            <x14:dxf>
              <font>
                <b/>
                <i val="0"/>
                <color auto="1"/>
              </font>
              <fill>
                <patternFill>
                  <bgColor rgb="FFFFFF00"/>
                </patternFill>
              </fill>
            </x14:dxf>
          </x14:cfRule>
          <x14:cfRule type="containsText" priority="1771" operator="containsText" id="{573B17CB-51FB-425F-82BA-77A56E31439E}">
            <xm:f>NOT(ISERROR(SEARCH('Listados Datos'!$T$6,AW585)))</xm:f>
            <xm:f>'Listados Datos'!$T$6</xm:f>
            <x14:dxf>
              <font>
                <b/>
                <i val="0"/>
              </font>
              <fill>
                <patternFill>
                  <bgColor rgb="FF92D050"/>
                </patternFill>
              </fill>
            </x14:dxf>
          </x14:cfRule>
          <xm:sqref>AW585</xm:sqref>
        </x14:conditionalFormatting>
        <x14:conditionalFormatting xmlns:xm="http://schemas.microsoft.com/office/excel/2006/main">
          <x14:cfRule type="containsText" priority="1758" operator="containsText" id="{3D3E39CA-5D5E-4AC2-BFBB-C417B8941F1F}">
            <xm:f>NOT(ISERROR(SEARCH('Listados Datos'!$P$3,AU585)))</xm:f>
            <xm:f>'Listados Datos'!$P$3</xm:f>
            <x14:dxf>
              <fill>
                <patternFill>
                  <bgColor rgb="FF99CC00"/>
                </patternFill>
              </fill>
            </x14:dxf>
          </x14:cfRule>
          <x14:cfRule type="containsText" priority="1759" operator="containsText" id="{A3ECE133-833D-4421-B1C0-2717FA329B29}">
            <xm:f>NOT(ISERROR(SEARCH('Listados Datos'!$P$4,AU585)))</xm:f>
            <xm:f>'Listados Datos'!$P$4</xm:f>
            <x14:dxf>
              <fill>
                <patternFill>
                  <bgColor rgb="FF33CC33"/>
                </patternFill>
              </fill>
            </x14:dxf>
          </x14:cfRule>
          <x14:cfRule type="containsText" priority="1760" operator="containsText" id="{5D0C4E97-1564-4395-A887-4C60940ADA96}">
            <xm:f>NOT(ISERROR(SEARCH('Listados Datos'!$P$5,AU585)))</xm:f>
            <xm:f>'Listados Datos'!$P$5</xm:f>
            <x14:dxf>
              <fill>
                <patternFill>
                  <bgColor rgb="FFFFFF00"/>
                </patternFill>
              </fill>
            </x14:dxf>
          </x14:cfRule>
          <x14:cfRule type="containsText" priority="1761" operator="containsText" id="{439BE12C-C9EF-4A34-B929-E07A0189E99F}">
            <xm:f>NOT(ISERROR(SEARCH('Listados Datos'!$P$6,AU585)))</xm:f>
            <xm:f>'Listados Datos'!$P$6</xm:f>
            <x14:dxf>
              <fill>
                <patternFill>
                  <bgColor rgb="FFFFC000"/>
                </patternFill>
              </fill>
            </x14:dxf>
          </x14:cfRule>
          <x14:cfRule type="containsText" priority="1762" operator="containsText" id="{1727BDC5-E90B-429F-A836-FB05FB7B0717}">
            <xm:f>NOT(ISERROR(SEARCH('Listados Datos'!$P$7,AU585)))</xm:f>
            <xm:f>'Listados Datos'!$P$7</xm:f>
            <x14:dxf>
              <fill>
                <patternFill>
                  <bgColor rgb="FFFF0000"/>
                </patternFill>
              </fill>
            </x14:dxf>
          </x14:cfRule>
          <xm:sqref>AU585</xm:sqref>
        </x14:conditionalFormatting>
        <x14:conditionalFormatting xmlns:xm="http://schemas.microsoft.com/office/excel/2006/main">
          <x14:cfRule type="containsText" priority="1890" operator="containsText" id="{7B88F509-4EAB-4520-A0F2-6E15F35EA8F5}">
            <xm:f>NOT(ISERROR(SEARCH('Listados Datos'!$T$3,AE576)))</xm:f>
            <xm:f>'Listados Datos'!$T$3</xm:f>
            <x14:dxf>
              <fill>
                <patternFill patternType="solid">
                  <bgColor rgb="FFC00000"/>
                </patternFill>
              </fill>
            </x14:dxf>
          </x14:cfRule>
          <x14:cfRule type="containsText" priority="1891" operator="containsText" id="{DA03BC55-3C17-4231-AECE-1DCC7B4127E4}">
            <xm:f>NOT(ISERROR(SEARCH('Listados Datos'!$T$4,AE576)))</xm:f>
            <xm:f>'Listados Datos'!$T$4</xm:f>
            <x14:dxf>
              <font>
                <b/>
                <i val="0"/>
                <color theme="0"/>
              </font>
              <fill>
                <patternFill>
                  <bgColor rgb="FFE26B0A"/>
                </patternFill>
              </fill>
            </x14:dxf>
          </x14:cfRule>
          <x14:cfRule type="containsText" priority="1892" operator="containsText" id="{7A672AB4-24DA-4873-82AA-9E51715AC3D8}">
            <xm:f>NOT(ISERROR(SEARCH('Listados Datos'!$T$5,AE576)))</xm:f>
            <xm:f>'Listados Datos'!$T$5</xm:f>
            <x14:dxf>
              <font>
                <b/>
                <i val="0"/>
                <color auto="1"/>
              </font>
              <fill>
                <patternFill>
                  <bgColor rgb="FFFFFF00"/>
                </patternFill>
              </fill>
            </x14:dxf>
          </x14:cfRule>
          <x14:cfRule type="containsText" priority="1893" operator="containsText" id="{C5B836EE-DCF6-4230-A201-93BED4E97969}">
            <xm:f>NOT(ISERROR(SEARCH('Listados Datos'!$T$6,AE576)))</xm:f>
            <xm:f>'Listados Datos'!$T$6</xm:f>
            <x14:dxf>
              <font>
                <b/>
                <i val="0"/>
              </font>
              <fill>
                <patternFill>
                  <bgColor rgb="FF92D050"/>
                </patternFill>
              </fill>
            </x14:dxf>
          </x14:cfRule>
          <xm:sqref>AE576:AF577</xm:sqref>
        </x14:conditionalFormatting>
        <x14:conditionalFormatting xmlns:xm="http://schemas.microsoft.com/office/excel/2006/main">
          <x14:cfRule type="containsText" priority="1886" operator="containsText" id="{91558023-95D6-41D5-AE0C-F358B9C36506}">
            <xm:f>NOT(ISERROR(SEARCH('Listados Datos'!$T$3,AA576)))</xm:f>
            <xm:f>'Listados Datos'!$T$3</xm:f>
            <x14:dxf>
              <fill>
                <patternFill patternType="solid">
                  <bgColor rgb="FFC00000"/>
                </patternFill>
              </fill>
            </x14:dxf>
          </x14:cfRule>
          <x14:cfRule type="containsText" priority="1887" operator="containsText" id="{D1B80749-FBA1-4F11-BC2B-3F442738CC7A}">
            <xm:f>NOT(ISERROR(SEARCH('Listados Datos'!$T$4,AA576)))</xm:f>
            <xm:f>'Listados Datos'!$T$4</xm:f>
            <x14:dxf>
              <font>
                <b/>
                <i val="0"/>
                <color theme="0"/>
              </font>
              <fill>
                <patternFill>
                  <bgColor rgb="FFE26B0A"/>
                </patternFill>
              </fill>
            </x14:dxf>
          </x14:cfRule>
          <x14:cfRule type="containsText" priority="1888" operator="containsText" id="{12538B48-2389-49D5-9271-EA9AD5936650}">
            <xm:f>NOT(ISERROR(SEARCH('Listados Datos'!$T$5,AA576)))</xm:f>
            <xm:f>'Listados Datos'!$T$5</xm:f>
            <x14:dxf>
              <font>
                <b/>
                <i val="0"/>
                <color auto="1"/>
              </font>
              <fill>
                <patternFill>
                  <bgColor rgb="FFFFFF00"/>
                </patternFill>
              </fill>
            </x14:dxf>
          </x14:cfRule>
          <x14:cfRule type="containsText" priority="1889" operator="containsText" id="{78953A6C-D458-44F9-88C8-A5ECAAC67814}">
            <xm:f>NOT(ISERROR(SEARCH('Listados Datos'!$T$6,AA576)))</xm:f>
            <xm:f>'Listados Datos'!$T$6</xm:f>
            <x14:dxf>
              <font>
                <b/>
                <i val="0"/>
              </font>
              <fill>
                <patternFill>
                  <bgColor rgb="FF92D050"/>
                </patternFill>
              </fill>
            </x14:dxf>
          </x14:cfRule>
          <xm:sqref>AA576:AA577</xm:sqref>
        </x14:conditionalFormatting>
        <x14:conditionalFormatting xmlns:xm="http://schemas.microsoft.com/office/excel/2006/main">
          <x14:cfRule type="containsText" priority="1876" operator="containsText" id="{8AD8257E-7BF3-4A6D-B82B-91AC71E3A810}">
            <xm:f>NOT(ISERROR(SEARCH('Listados Datos'!$P$3,Y576)))</xm:f>
            <xm:f>'Listados Datos'!$P$3</xm:f>
            <x14:dxf>
              <fill>
                <patternFill>
                  <bgColor rgb="FF99CC00"/>
                </patternFill>
              </fill>
            </x14:dxf>
          </x14:cfRule>
          <x14:cfRule type="containsText" priority="1877" operator="containsText" id="{3B5D96BE-6435-40A5-9E1D-2FE638CFC16B}">
            <xm:f>NOT(ISERROR(SEARCH('Listados Datos'!$P$4,Y576)))</xm:f>
            <xm:f>'Listados Datos'!$P$4</xm:f>
            <x14:dxf>
              <fill>
                <patternFill>
                  <bgColor rgb="FF33CC33"/>
                </patternFill>
              </fill>
            </x14:dxf>
          </x14:cfRule>
          <x14:cfRule type="containsText" priority="1878" operator="containsText" id="{560CE8DA-775C-4387-9849-D8316C0996FE}">
            <xm:f>NOT(ISERROR(SEARCH('Listados Datos'!$P$5,Y576)))</xm:f>
            <xm:f>'Listados Datos'!$P$5</xm:f>
            <x14:dxf>
              <fill>
                <patternFill>
                  <bgColor rgb="FFFFFF00"/>
                </patternFill>
              </fill>
            </x14:dxf>
          </x14:cfRule>
          <x14:cfRule type="containsText" priority="1879" operator="containsText" id="{C74821B1-6D38-4055-9E99-1FBEE5C95A5C}">
            <xm:f>NOT(ISERROR(SEARCH('Listados Datos'!$P$6,Y576)))</xm:f>
            <xm:f>'Listados Datos'!$P$6</xm:f>
            <x14:dxf>
              <fill>
                <patternFill>
                  <bgColor rgb="FFFFC000"/>
                </patternFill>
              </fill>
            </x14:dxf>
          </x14:cfRule>
          <x14:cfRule type="containsText" priority="1880" operator="containsText" id="{41504BC8-5C4E-4E86-A53F-8293AA600A90}">
            <xm:f>NOT(ISERROR(SEARCH('Listados Datos'!$P$7,Y576)))</xm:f>
            <xm:f>'Listados Datos'!$P$7</xm:f>
            <x14:dxf>
              <fill>
                <patternFill>
                  <bgColor rgb="FFFF0000"/>
                </patternFill>
              </fill>
            </x14:dxf>
          </x14:cfRule>
          <xm:sqref>Y576:Y577</xm:sqref>
        </x14:conditionalFormatting>
        <x14:conditionalFormatting xmlns:xm="http://schemas.microsoft.com/office/excel/2006/main">
          <x14:cfRule type="containsText" priority="1726" operator="containsText" id="{07E2BEB8-C120-48FE-94AB-407C682306B7}">
            <xm:f>NOT(ISERROR(SEARCH('Listados Datos'!$T$3,AW582)))</xm:f>
            <xm:f>'Listados Datos'!$T$3</xm:f>
            <x14:dxf>
              <fill>
                <patternFill patternType="solid">
                  <bgColor rgb="FFC00000"/>
                </patternFill>
              </fill>
            </x14:dxf>
          </x14:cfRule>
          <x14:cfRule type="containsText" priority="1727" operator="containsText" id="{0836E143-70B9-46B3-8020-05F251A2EC2D}">
            <xm:f>NOT(ISERROR(SEARCH('Listados Datos'!$T$4,AW582)))</xm:f>
            <xm:f>'Listados Datos'!$T$4</xm:f>
            <x14:dxf>
              <font>
                <b/>
                <i val="0"/>
                <color theme="0"/>
              </font>
              <fill>
                <patternFill>
                  <bgColor rgb="FFE26B0A"/>
                </patternFill>
              </fill>
            </x14:dxf>
          </x14:cfRule>
          <x14:cfRule type="containsText" priority="1728" operator="containsText" id="{AE956C42-DDBA-47E4-A45E-6F639F27B22C}">
            <xm:f>NOT(ISERROR(SEARCH('Listados Datos'!$T$5,AW582)))</xm:f>
            <xm:f>'Listados Datos'!$T$5</xm:f>
            <x14:dxf>
              <font>
                <b/>
                <i val="0"/>
                <color auto="1"/>
              </font>
              <fill>
                <patternFill>
                  <bgColor rgb="FFFFFF00"/>
                </patternFill>
              </fill>
            </x14:dxf>
          </x14:cfRule>
          <x14:cfRule type="containsText" priority="1729" operator="containsText" id="{45AFA12C-170D-412C-B115-B3A779D8EEC8}">
            <xm:f>NOT(ISERROR(SEARCH('Listados Datos'!$T$6,AW582)))</xm:f>
            <xm:f>'Listados Datos'!$T$6</xm:f>
            <x14:dxf>
              <font>
                <b/>
                <i val="0"/>
              </font>
              <fill>
                <patternFill>
                  <bgColor rgb="FF92D050"/>
                </patternFill>
              </fill>
            </x14:dxf>
          </x14:cfRule>
          <xm:sqref>AW582</xm:sqref>
        </x14:conditionalFormatting>
        <x14:conditionalFormatting xmlns:xm="http://schemas.microsoft.com/office/excel/2006/main">
          <x14:cfRule type="containsText" priority="1716" operator="containsText" id="{54BE0F12-7CEF-44B7-B320-1CBE555C272C}">
            <xm:f>NOT(ISERROR(SEARCH('Listados Datos'!$P$3,AU582)))</xm:f>
            <xm:f>'Listados Datos'!$P$3</xm:f>
            <x14:dxf>
              <fill>
                <patternFill>
                  <bgColor rgb="FF99CC00"/>
                </patternFill>
              </fill>
            </x14:dxf>
          </x14:cfRule>
          <x14:cfRule type="containsText" priority="1717" operator="containsText" id="{D36D44F3-BDBC-4363-BE6C-ADDDFF53F7A1}">
            <xm:f>NOT(ISERROR(SEARCH('Listados Datos'!$P$4,AU582)))</xm:f>
            <xm:f>'Listados Datos'!$P$4</xm:f>
            <x14:dxf>
              <fill>
                <patternFill>
                  <bgColor rgb="FF33CC33"/>
                </patternFill>
              </fill>
            </x14:dxf>
          </x14:cfRule>
          <x14:cfRule type="containsText" priority="1718" operator="containsText" id="{12D4A6AF-F5B7-4096-A923-B3F475EA17B9}">
            <xm:f>NOT(ISERROR(SEARCH('Listados Datos'!$P$5,AU582)))</xm:f>
            <xm:f>'Listados Datos'!$P$5</xm:f>
            <x14:dxf>
              <fill>
                <patternFill>
                  <bgColor rgb="FFFFFF00"/>
                </patternFill>
              </fill>
            </x14:dxf>
          </x14:cfRule>
          <x14:cfRule type="containsText" priority="1719" operator="containsText" id="{8FA076AF-4686-43F1-93A3-AD96FA5A2B31}">
            <xm:f>NOT(ISERROR(SEARCH('Listados Datos'!$P$6,AU582)))</xm:f>
            <xm:f>'Listados Datos'!$P$6</xm:f>
            <x14:dxf>
              <fill>
                <patternFill>
                  <bgColor rgb="FFFFC000"/>
                </patternFill>
              </fill>
            </x14:dxf>
          </x14:cfRule>
          <x14:cfRule type="containsText" priority="1720" operator="containsText" id="{61F95273-0722-4B8F-8DB1-390D95D00979}">
            <xm:f>NOT(ISERROR(SEARCH('Listados Datos'!$P$7,AU582)))</xm:f>
            <xm:f>'Listados Datos'!$P$7</xm:f>
            <x14:dxf>
              <fill>
                <patternFill>
                  <bgColor rgb="FFFF0000"/>
                </patternFill>
              </fill>
            </x14:dxf>
          </x14:cfRule>
          <xm:sqref>AU582</xm:sqref>
        </x14:conditionalFormatting>
        <x14:conditionalFormatting xmlns:xm="http://schemas.microsoft.com/office/excel/2006/main">
          <x14:cfRule type="containsText" priority="1848" operator="containsText" id="{8572CA72-9980-45DC-A4CA-09D060080D1E}">
            <xm:f>NOT(ISERROR(SEARCH('Listados Datos'!$T$3,AW577)))</xm:f>
            <xm:f>'Listados Datos'!$T$3</xm:f>
            <x14:dxf>
              <fill>
                <patternFill patternType="solid">
                  <bgColor rgb="FFC00000"/>
                </patternFill>
              </fill>
            </x14:dxf>
          </x14:cfRule>
          <x14:cfRule type="containsText" priority="1849" operator="containsText" id="{577EECD7-4D6B-482C-9C44-660509FEF18B}">
            <xm:f>NOT(ISERROR(SEARCH('Listados Datos'!$T$4,AW577)))</xm:f>
            <xm:f>'Listados Datos'!$T$4</xm:f>
            <x14:dxf>
              <font>
                <b/>
                <i val="0"/>
                <color theme="0"/>
              </font>
              <fill>
                <patternFill>
                  <bgColor rgb="FFE26B0A"/>
                </patternFill>
              </fill>
            </x14:dxf>
          </x14:cfRule>
          <x14:cfRule type="containsText" priority="1850" operator="containsText" id="{85DF3CDB-5936-45F4-86FE-B76A09A92F20}">
            <xm:f>NOT(ISERROR(SEARCH('Listados Datos'!$T$5,AW577)))</xm:f>
            <xm:f>'Listados Datos'!$T$5</xm:f>
            <x14:dxf>
              <font>
                <b/>
                <i val="0"/>
                <color auto="1"/>
              </font>
              <fill>
                <patternFill>
                  <bgColor rgb="FFFFFF00"/>
                </patternFill>
              </fill>
            </x14:dxf>
          </x14:cfRule>
          <x14:cfRule type="containsText" priority="1851" operator="containsText" id="{3DF7BF5B-45AB-47D0-99C3-B74655E21305}">
            <xm:f>NOT(ISERROR(SEARCH('Listados Datos'!$T$6,AW577)))</xm:f>
            <xm:f>'Listados Datos'!$T$6</xm:f>
            <x14:dxf>
              <font>
                <b/>
                <i val="0"/>
              </font>
              <fill>
                <patternFill>
                  <bgColor rgb="FF92D050"/>
                </patternFill>
              </fill>
            </x14:dxf>
          </x14:cfRule>
          <xm:sqref>AW577</xm:sqref>
        </x14:conditionalFormatting>
        <x14:conditionalFormatting xmlns:xm="http://schemas.microsoft.com/office/excel/2006/main">
          <x14:cfRule type="containsText" priority="1838" operator="containsText" id="{21ECDD4B-9CD8-4A78-B01D-6FEA84A03EC7}">
            <xm:f>NOT(ISERROR(SEARCH('Listados Datos'!$P$3,AU577)))</xm:f>
            <xm:f>'Listados Datos'!$P$3</xm:f>
            <x14:dxf>
              <fill>
                <patternFill>
                  <bgColor rgb="FF99CC00"/>
                </patternFill>
              </fill>
            </x14:dxf>
          </x14:cfRule>
          <x14:cfRule type="containsText" priority="1839" operator="containsText" id="{72D8D384-EC26-4082-8A52-4B904D5B8C08}">
            <xm:f>NOT(ISERROR(SEARCH('Listados Datos'!$P$4,AU577)))</xm:f>
            <xm:f>'Listados Datos'!$P$4</xm:f>
            <x14:dxf>
              <fill>
                <patternFill>
                  <bgColor rgb="FF33CC33"/>
                </patternFill>
              </fill>
            </x14:dxf>
          </x14:cfRule>
          <x14:cfRule type="containsText" priority="1840" operator="containsText" id="{B1DA38B5-9B7E-4FAE-8506-4AC87388D975}">
            <xm:f>NOT(ISERROR(SEARCH('Listados Datos'!$P$5,AU577)))</xm:f>
            <xm:f>'Listados Datos'!$P$5</xm:f>
            <x14:dxf>
              <fill>
                <patternFill>
                  <bgColor rgb="FFFFFF00"/>
                </patternFill>
              </fill>
            </x14:dxf>
          </x14:cfRule>
          <x14:cfRule type="containsText" priority="1841" operator="containsText" id="{2828275D-B245-4172-96F5-046ECFBF9B65}">
            <xm:f>NOT(ISERROR(SEARCH('Listados Datos'!$P$6,AU577)))</xm:f>
            <xm:f>'Listados Datos'!$P$6</xm:f>
            <x14:dxf>
              <fill>
                <patternFill>
                  <bgColor rgb="FFFFC000"/>
                </patternFill>
              </fill>
            </x14:dxf>
          </x14:cfRule>
          <x14:cfRule type="containsText" priority="1842" operator="containsText" id="{6ECDE844-71F9-4D7E-A1A6-BC42924029AF}">
            <xm:f>NOT(ISERROR(SEARCH('Listados Datos'!$P$7,AU577)))</xm:f>
            <xm:f>'Listados Datos'!$P$7</xm:f>
            <x14:dxf>
              <fill>
                <patternFill>
                  <bgColor rgb="FFFF0000"/>
                </patternFill>
              </fill>
            </x14:dxf>
          </x14:cfRule>
          <xm:sqref>AU577</xm:sqref>
        </x14:conditionalFormatting>
        <x14:conditionalFormatting xmlns:xm="http://schemas.microsoft.com/office/excel/2006/main">
          <x14:cfRule type="containsText" priority="1702" operator="containsText" id="{1338D78B-430C-4A5E-9B51-75D51FBB5CA7}">
            <xm:f>NOT(ISERROR(SEARCH('Listados Datos'!$P$3,AU583)))</xm:f>
            <xm:f>'Listados Datos'!$P$3</xm:f>
            <x14:dxf>
              <fill>
                <patternFill>
                  <bgColor rgb="FF99CC00"/>
                </patternFill>
              </fill>
            </x14:dxf>
          </x14:cfRule>
          <x14:cfRule type="containsText" priority="1703" operator="containsText" id="{8FFFAA8B-4803-44AD-B992-C1138CA69BAE}">
            <xm:f>NOT(ISERROR(SEARCH('Listados Datos'!$P$4,AU583)))</xm:f>
            <xm:f>'Listados Datos'!$P$4</xm:f>
            <x14:dxf>
              <fill>
                <patternFill>
                  <bgColor rgb="FF33CC33"/>
                </patternFill>
              </fill>
            </x14:dxf>
          </x14:cfRule>
          <x14:cfRule type="containsText" priority="1704" operator="containsText" id="{14FBD210-00D9-430E-9FDE-68750D4C42CC}">
            <xm:f>NOT(ISERROR(SEARCH('Listados Datos'!$P$5,AU583)))</xm:f>
            <xm:f>'Listados Datos'!$P$5</xm:f>
            <x14:dxf>
              <fill>
                <patternFill>
                  <bgColor rgb="FFFFFF00"/>
                </patternFill>
              </fill>
            </x14:dxf>
          </x14:cfRule>
          <x14:cfRule type="containsText" priority="1705" operator="containsText" id="{A2905344-B220-466A-85AB-DBF3D99F271C}">
            <xm:f>NOT(ISERROR(SEARCH('Listados Datos'!$P$6,AU583)))</xm:f>
            <xm:f>'Listados Datos'!$P$6</xm:f>
            <x14:dxf>
              <fill>
                <patternFill>
                  <bgColor rgb="FFFFC000"/>
                </patternFill>
              </fill>
            </x14:dxf>
          </x14:cfRule>
          <x14:cfRule type="containsText" priority="1706" operator="containsText" id="{BE5BCC41-7503-46CD-98EE-F1792B4DB8F4}">
            <xm:f>NOT(ISERROR(SEARCH('Listados Datos'!$P$7,AU583)))</xm:f>
            <xm:f>'Listados Datos'!$P$7</xm:f>
            <x14:dxf>
              <fill>
                <patternFill>
                  <bgColor rgb="FFFF0000"/>
                </patternFill>
              </fill>
            </x14:dxf>
          </x14:cfRule>
          <xm:sqref>AU583</xm:sqref>
        </x14:conditionalFormatting>
        <x14:conditionalFormatting xmlns:xm="http://schemas.microsoft.com/office/excel/2006/main">
          <x14:cfRule type="containsText" priority="1566" operator="containsText" id="{9AF32E80-56EC-4955-A120-356E3D398104}">
            <xm:f>NOT(ISERROR(SEARCH('Listados Datos'!$P$3,AU595)))</xm:f>
            <xm:f>'Listados Datos'!$P$3</xm:f>
            <x14:dxf>
              <fill>
                <patternFill>
                  <bgColor rgb="FF99CC00"/>
                </patternFill>
              </fill>
            </x14:dxf>
          </x14:cfRule>
          <x14:cfRule type="containsText" priority="1567" operator="containsText" id="{D960C71A-3759-4544-A472-18279CD5187D}">
            <xm:f>NOT(ISERROR(SEARCH('Listados Datos'!$P$4,AU595)))</xm:f>
            <xm:f>'Listados Datos'!$P$4</xm:f>
            <x14:dxf>
              <fill>
                <patternFill>
                  <bgColor rgb="FF33CC33"/>
                </patternFill>
              </fill>
            </x14:dxf>
          </x14:cfRule>
          <x14:cfRule type="containsText" priority="1568" operator="containsText" id="{58D41E1E-7056-4F59-8C24-FE7363B8DCFE}">
            <xm:f>NOT(ISERROR(SEARCH('Listados Datos'!$P$5,AU595)))</xm:f>
            <xm:f>'Listados Datos'!$P$5</xm:f>
            <x14:dxf>
              <fill>
                <patternFill>
                  <bgColor rgb="FFFFFF00"/>
                </patternFill>
              </fill>
            </x14:dxf>
          </x14:cfRule>
          <x14:cfRule type="containsText" priority="1569" operator="containsText" id="{683CC12E-80EF-4E54-86DF-F964BBCD6378}">
            <xm:f>NOT(ISERROR(SEARCH('Listados Datos'!$P$6,AU595)))</xm:f>
            <xm:f>'Listados Datos'!$P$6</xm:f>
            <x14:dxf>
              <fill>
                <patternFill>
                  <bgColor rgb="FFFFC000"/>
                </patternFill>
              </fill>
            </x14:dxf>
          </x14:cfRule>
          <x14:cfRule type="containsText" priority="1570" operator="containsText" id="{F18A349D-CB7A-43DA-B62F-C44B582FF79A}">
            <xm:f>NOT(ISERROR(SEARCH('Listados Datos'!$P$7,AU595)))</xm:f>
            <xm:f>'Listados Datos'!$P$7</xm:f>
            <x14:dxf>
              <fill>
                <patternFill>
                  <bgColor rgb="FFFF0000"/>
                </patternFill>
              </fill>
            </x14:dxf>
          </x14:cfRule>
          <xm:sqref>AU595</xm:sqref>
        </x14:conditionalFormatting>
        <x14:conditionalFormatting xmlns:xm="http://schemas.microsoft.com/office/excel/2006/main">
          <x14:cfRule type="containsText" priority="2242" operator="containsText" id="{D7FB55AF-845C-4895-A1D1-A45322FAC900}">
            <xm:f>NOT(ISERROR(SEARCH('Listados Datos'!$T$3,AE562)))</xm:f>
            <xm:f>'Listados Datos'!$T$3</xm:f>
            <x14:dxf>
              <fill>
                <patternFill patternType="solid">
                  <bgColor rgb="FFC00000"/>
                </patternFill>
              </fill>
            </x14:dxf>
          </x14:cfRule>
          <x14:cfRule type="containsText" priority="2243" operator="containsText" id="{4CF4E26E-03EA-4862-A56C-53117394A019}">
            <xm:f>NOT(ISERROR(SEARCH('Listados Datos'!$T$4,AE562)))</xm:f>
            <xm:f>'Listados Datos'!$T$4</xm:f>
            <x14:dxf>
              <font>
                <b/>
                <i val="0"/>
                <color theme="0"/>
              </font>
              <fill>
                <patternFill>
                  <bgColor rgb="FFE26B0A"/>
                </patternFill>
              </fill>
            </x14:dxf>
          </x14:cfRule>
          <x14:cfRule type="containsText" priority="2244" operator="containsText" id="{11BCC757-5718-4460-8FF5-B151F0993C4F}">
            <xm:f>NOT(ISERROR(SEARCH('Listados Datos'!$T$5,AE562)))</xm:f>
            <xm:f>'Listados Datos'!$T$5</xm:f>
            <x14:dxf>
              <font>
                <b/>
                <i val="0"/>
                <color auto="1"/>
              </font>
              <fill>
                <patternFill>
                  <bgColor rgb="FFFFFF00"/>
                </patternFill>
              </fill>
            </x14:dxf>
          </x14:cfRule>
          <x14:cfRule type="containsText" priority="2245" operator="containsText" id="{4D597716-1AC6-4E12-82E7-A4C97A06AA4D}">
            <xm:f>NOT(ISERROR(SEARCH('Listados Datos'!$T$6,AE562)))</xm:f>
            <xm:f>'Listados Datos'!$T$6</xm:f>
            <x14:dxf>
              <font>
                <b/>
                <i val="0"/>
              </font>
              <fill>
                <patternFill>
                  <bgColor rgb="FF92D050"/>
                </patternFill>
              </fill>
            </x14:dxf>
          </x14:cfRule>
          <xm:sqref>AE562:AF563 AE567:AF567</xm:sqref>
        </x14:conditionalFormatting>
        <x14:conditionalFormatting xmlns:xm="http://schemas.microsoft.com/office/excel/2006/main">
          <x14:cfRule type="containsText" priority="2238" operator="containsText" id="{6D073834-1AB4-4E9D-828F-BEC61E486FC3}">
            <xm:f>NOT(ISERROR(SEARCH('Listados Datos'!$T$3,AA562)))</xm:f>
            <xm:f>'Listados Datos'!$T$3</xm:f>
            <x14:dxf>
              <fill>
                <patternFill patternType="solid">
                  <bgColor rgb="FFC00000"/>
                </patternFill>
              </fill>
            </x14:dxf>
          </x14:cfRule>
          <x14:cfRule type="containsText" priority="2239" operator="containsText" id="{EC5E3D4E-3B1D-4B25-A103-F21A67682036}">
            <xm:f>NOT(ISERROR(SEARCH('Listados Datos'!$T$4,AA562)))</xm:f>
            <xm:f>'Listados Datos'!$T$4</xm:f>
            <x14:dxf>
              <font>
                <b/>
                <i val="0"/>
                <color theme="0"/>
              </font>
              <fill>
                <patternFill>
                  <bgColor rgb="FFE26B0A"/>
                </patternFill>
              </fill>
            </x14:dxf>
          </x14:cfRule>
          <x14:cfRule type="containsText" priority="2240" operator="containsText" id="{2515B800-86D3-46E7-B0F7-115E890FD78C}">
            <xm:f>NOT(ISERROR(SEARCH('Listados Datos'!$T$5,AA562)))</xm:f>
            <xm:f>'Listados Datos'!$T$5</xm:f>
            <x14:dxf>
              <font>
                <b/>
                <i val="0"/>
                <color auto="1"/>
              </font>
              <fill>
                <patternFill>
                  <bgColor rgb="FFFFFF00"/>
                </patternFill>
              </fill>
            </x14:dxf>
          </x14:cfRule>
          <x14:cfRule type="containsText" priority="2241" operator="containsText" id="{14D7223E-3531-407D-AE4C-99A2F5D941FA}">
            <xm:f>NOT(ISERROR(SEARCH('Listados Datos'!$T$6,AA562)))</xm:f>
            <xm:f>'Listados Datos'!$T$6</xm:f>
            <x14:dxf>
              <font>
                <b/>
                <i val="0"/>
              </font>
              <fill>
                <patternFill>
                  <bgColor rgb="FF92D050"/>
                </patternFill>
              </fill>
            </x14:dxf>
          </x14:cfRule>
          <xm:sqref>AA562:AA563</xm:sqref>
        </x14:conditionalFormatting>
        <x14:conditionalFormatting xmlns:xm="http://schemas.microsoft.com/office/excel/2006/main">
          <x14:cfRule type="containsText" priority="2228" operator="containsText" id="{351D0CAC-02CE-4DFD-8C5E-2E8DC7E449B8}">
            <xm:f>NOT(ISERROR(SEARCH('Listados Datos'!$P$3,Y562)))</xm:f>
            <xm:f>'Listados Datos'!$P$3</xm:f>
            <x14:dxf>
              <fill>
                <patternFill>
                  <bgColor rgb="FF99CC00"/>
                </patternFill>
              </fill>
            </x14:dxf>
          </x14:cfRule>
          <x14:cfRule type="containsText" priority="2229" operator="containsText" id="{203CC3FF-4DBA-4A17-A032-E1D6E2E42C2E}">
            <xm:f>NOT(ISERROR(SEARCH('Listados Datos'!$P$4,Y562)))</xm:f>
            <xm:f>'Listados Datos'!$P$4</xm:f>
            <x14:dxf>
              <fill>
                <patternFill>
                  <bgColor rgb="FF33CC33"/>
                </patternFill>
              </fill>
            </x14:dxf>
          </x14:cfRule>
          <x14:cfRule type="containsText" priority="2230" operator="containsText" id="{907DB292-6B27-4357-9E2D-BACD00860A90}">
            <xm:f>NOT(ISERROR(SEARCH('Listados Datos'!$P$5,Y562)))</xm:f>
            <xm:f>'Listados Datos'!$P$5</xm:f>
            <x14:dxf>
              <fill>
                <patternFill>
                  <bgColor rgb="FFFFFF00"/>
                </patternFill>
              </fill>
            </x14:dxf>
          </x14:cfRule>
          <x14:cfRule type="containsText" priority="2231" operator="containsText" id="{85E5B9C3-E519-4997-A712-2A8BFE518C98}">
            <xm:f>NOT(ISERROR(SEARCH('Listados Datos'!$P$6,Y562)))</xm:f>
            <xm:f>'Listados Datos'!$P$6</xm:f>
            <x14:dxf>
              <fill>
                <patternFill>
                  <bgColor rgb="FFFFC000"/>
                </patternFill>
              </fill>
            </x14:dxf>
          </x14:cfRule>
          <x14:cfRule type="containsText" priority="2232" operator="containsText" id="{A9C5691D-1096-4289-A10E-F56497C38982}">
            <xm:f>NOT(ISERROR(SEARCH('Listados Datos'!$P$7,Y562)))</xm:f>
            <xm:f>'Listados Datos'!$P$7</xm:f>
            <x14:dxf>
              <fill>
                <patternFill>
                  <bgColor rgb="FFFF0000"/>
                </patternFill>
              </fill>
            </x14:dxf>
          </x14:cfRule>
          <xm:sqref>Y562:Y563</xm:sqref>
        </x14:conditionalFormatting>
        <x14:conditionalFormatting xmlns:xm="http://schemas.microsoft.com/office/excel/2006/main">
          <x14:cfRule type="containsText" priority="2204" operator="containsText" id="{D5DB5C0D-3775-4DC4-A39E-23BF1BE7C1E9}">
            <xm:f>NOT(ISERROR(SEARCH('Listados Datos'!$T$3,AW562)))</xm:f>
            <xm:f>'Listados Datos'!$T$3</xm:f>
            <x14:dxf>
              <fill>
                <patternFill patternType="solid">
                  <bgColor rgb="FFC00000"/>
                </patternFill>
              </fill>
            </x14:dxf>
          </x14:cfRule>
          <x14:cfRule type="containsText" priority="2205" operator="containsText" id="{7E0F506D-CB38-41DA-96B6-EA088F28C0AA}">
            <xm:f>NOT(ISERROR(SEARCH('Listados Datos'!$T$4,AW562)))</xm:f>
            <xm:f>'Listados Datos'!$T$4</xm:f>
            <x14:dxf>
              <font>
                <b/>
                <i val="0"/>
                <color theme="0"/>
              </font>
              <fill>
                <patternFill>
                  <bgColor rgb="FFE26B0A"/>
                </patternFill>
              </fill>
            </x14:dxf>
          </x14:cfRule>
          <x14:cfRule type="containsText" priority="2206" operator="containsText" id="{819AEDD8-019D-41A8-A0F7-771A5FC9E8EA}">
            <xm:f>NOT(ISERROR(SEARCH('Listados Datos'!$T$5,AW562)))</xm:f>
            <xm:f>'Listados Datos'!$T$5</xm:f>
            <x14:dxf>
              <font>
                <b/>
                <i val="0"/>
                <color auto="1"/>
              </font>
              <fill>
                <patternFill>
                  <bgColor rgb="FFFFFF00"/>
                </patternFill>
              </fill>
            </x14:dxf>
          </x14:cfRule>
          <x14:cfRule type="containsText" priority="2207" operator="containsText" id="{1A3A3065-94D7-45AA-8EC7-428B01D20240}">
            <xm:f>NOT(ISERROR(SEARCH('Listados Datos'!$T$6,AW562)))</xm:f>
            <xm:f>'Listados Datos'!$T$6</xm:f>
            <x14:dxf>
              <font>
                <b/>
                <i val="0"/>
              </font>
              <fill>
                <patternFill>
                  <bgColor rgb="FF92D050"/>
                </patternFill>
              </fill>
            </x14:dxf>
          </x14:cfRule>
          <xm:sqref>AW562</xm:sqref>
        </x14:conditionalFormatting>
        <x14:conditionalFormatting xmlns:xm="http://schemas.microsoft.com/office/excel/2006/main">
          <x14:cfRule type="containsText" priority="2194" operator="containsText" id="{7575B0B9-C287-4E37-A7F3-5EE89B421D27}">
            <xm:f>NOT(ISERROR(SEARCH('Listados Datos'!$P$3,AU562)))</xm:f>
            <xm:f>'Listados Datos'!$P$3</xm:f>
            <x14:dxf>
              <fill>
                <patternFill>
                  <bgColor rgb="FF99CC00"/>
                </patternFill>
              </fill>
            </x14:dxf>
          </x14:cfRule>
          <x14:cfRule type="containsText" priority="2195" operator="containsText" id="{9CE948A5-06DA-46AA-BE49-A5B5A1FABD96}">
            <xm:f>NOT(ISERROR(SEARCH('Listados Datos'!$P$4,AU562)))</xm:f>
            <xm:f>'Listados Datos'!$P$4</xm:f>
            <x14:dxf>
              <fill>
                <patternFill>
                  <bgColor rgb="FF33CC33"/>
                </patternFill>
              </fill>
            </x14:dxf>
          </x14:cfRule>
          <x14:cfRule type="containsText" priority="2196" operator="containsText" id="{42E5D3F0-845C-4610-A739-0C889037D227}">
            <xm:f>NOT(ISERROR(SEARCH('Listados Datos'!$P$5,AU562)))</xm:f>
            <xm:f>'Listados Datos'!$P$5</xm:f>
            <x14:dxf>
              <fill>
                <patternFill>
                  <bgColor rgb="FFFFFF00"/>
                </patternFill>
              </fill>
            </x14:dxf>
          </x14:cfRule>
          <x14:cfRule type="containsText" priority="2197" operator="containsText" id="{DEE4AD3B-69C5-4207-93E6-EF5F69668D90}">
            <xm:f>NOT(ISERROR(SEARCH('Listados Datos'!$P$6,AU562)))</xm:f>
            <xm:f>'Listados Datos'!$P$6</xm:f>
            <x14:dxf>
              <fill>
                <patternFill>
                  <bgColor rgb="FFFFC000"/>
                </patternFill>
              </fill>
            </x14:dxf>
          </x14:cfRule>
          <x14:cfRule type="containsText" priority="2198" operator="containsText" id="{3A102EB9-FD52-4104-97BD-E38CD2F62266}">
            <xm:f>NOT(ISERROR(SEARCH('Listados Datos'!$P$7,AU562)))</xm:f>
            <xm:f>'Listados Datos'!$P$7</xm:f>
            <x14:dxf>
              <fill>
                <patternFill>
                  <bgColor rgb="FFFF0000"/>
                </patternFill>
              </fill>
            </x14:dxf>
          </x14:cfRule>
          <xm:sqref>AU562</xm:sqref>
        </x14:conditionalFormatting>
        <x14:conditionalFormatting xmlns:xm="http://schemas.microsoft.com/office/excel/2006/main">
          <x14:cfRule type="containsText" priority="2190" operator="containsText" id="{79C45B11-39AE-490B-B278-D0BACA314828}">
            <xm:f>NOT(ISERROR(SEARCH('Listados Datos'!$T$3,AW563)))</xm:f>
            <xm:f>'Listados Datos'!$T$3</xm:f>
            <x14:dxf>
              <fill>
                <patternFill patternType="solid">
                  <bgColor rgb="FFC00000"/>
                </patternFill>
              </fill>
            </x14:dxf>
          </x14:cfRule>
          <x14:cfRule type="containsText" priority="2191" operator="containsText" id="{EFA024F1-CAFF-464D-9469-011367620760}">
            <xm:f>NOT(ISERROR(SEARCH('Listados Datos'!$T$4,AW563)))</xm:f>
            <xm:f>'Listados Datos'!$T$4</xm:f>
            <x14:dxf>
              <font>
                <b/>
                <i val="0"/>
                <color theme="0"/>
              </font>
              <fill>
                <patternFill>
                  <bgColor rgb="FFE26B0A"/>
                </patternFill>
              </fill>
            </x14:dxf>
          </x14:cfRule>
          <x14:cfRule type="containsText" priority="2192" operator="containsText" id="{E8FF79BB-B8A3-4AFD-AE35-05D3527C8ABB}">
            <xm:f>NOT(ISERROR(SEARCH('Listados Datos'!$T$5,AW563)))</xm:f>
            <xm:f>'Listados Datos'!$T$5</xm:f>
            <x14:dxf>
              <font>
                <b/>
                <i val="0"/>
                <color auto="1"/>
              </font>
              <fill>
                <patternFill>
                  <bgColor rgb="FFFFFF00"/>
                </patternFill>
              </fill>
            </x14:dxf>
          </x14:cfRule>
          <x14:cfRule type="containsText" priority="2193" operator="containsText" id="{55BBE138-CAB2-4698-82A2-1819D17E45E7}">
            <xm:f>NOT(ISERROR(SEARCH('Listados Datos'!$T$6,AW563)))</xm:f>
            <xm:f>'Listados Datos'!$T$6</xm:f>
            <x14:dxf>
              <font>
                <b/>
                <i val="0"/>
              </font>
              <fill>
                <patternFill>
                  <bgColor rgb="FF92D050"/>
                </patternFill>
              </fill>
            </x14:dxf>
          </x14:cfRule>
          <xm:sqref>AW563</xm:sqref>
        </x14:conditionalFormatting>
        <x14:conditionalFormatting xmlns:xm="http://schemas.microsoft.com/office/excel/2006/main">
          <x14:cfRule type="containsText" priority="2180" operator="containsText" id="{697FA58E-FF20-46B7-898C-885CEB8BCB4D}">
            <xm:f>NOT(ISERROR(SEARCH('Listados Datos'!$P$3,AU563)))</xm:f>
            <xm:f>'Listados Datos'!$P$3</xm:f>
            <x14:dxf>
              <fill>
                <patternFill>
                  <bgColor rgb="FF99CC00"/>
                </patternFill>
              </fill>
            </x14:dxf>
          </x14:cfRule>
          <x14:cfRule type="containsText" priority="2181" operator="containsText" id="{2B3419DB-719E-4161-B0A8-5AC9A8BFDC2B}">
            <xm:f>NOT(ISERROR(SEARCH('Listados Datos'!$P$4,AU563)))</xm:f>
            <xm:f>'Listados Datos'!$P$4</xm:f>
            <x14:dxf>
              <fill>
                <patternFill>
                  <bgColor rgb="FF33CC33"/>
                </patternFill>
              </fill>
            </x14:dxf>
          </x14:cfRule>
          <x14:cfRule type="containsText" priority="2182" operator="containsText" id="{33ABA826-1007-4D62-B6D6-B76D60FBB12D}">
            <xm:f>NOT(ISERROR(SEARCH('Listados Datos'!$P$5,AU563)))</xm:f>
            <xm:f>'Listados Datos'!$P$5</xm:f>
            <x14:dxf>
              <fill>
                <patternFill>
                  <bgColor rgb="FFFFFF00"/>
                </patternFill>
              </fill>
            </x14:dxf>
          </x14:cfRule>
          <x14:cfRule type="containsText" priority="2183" operator="containsText" id="{AB484F52-5F9F-4EAA-90FD-D64010DB13ED}">
            <xm:f>NOT(ISERROR(SEARCH('Listados Datos'!$P$6,AU563)))</xm:f>
            <xm:f>'Listados Datos'!$P$6</xm:f>
            <x14:dxf>
              <fill>
                <patternFill>
                  <bgColor rgb="FFFFC000"/>
                </patternFill>
              </fill>
            </x14:dxf>
          </x14:cfRule>
          <x14:cfRule type="containsText" priority="2184" operator="containsText" id="{95E15DEA-FA1C-48FA-AF60-F7B4EDE4E187}">
            <xm:f>NOT(ISERROR(SEARCH('Listados Datos'!$P$7,AU563)))</xm:f>
            <xm:f>'Listados Datos'!$P$7</xm:f>
            <x14:dxf>
              <fill>
                <patternFill>
                  <bgColor rgb="FFFF0000"/>
                </patternFill>
              </fill>
            </x14:dxf>
          </x14:cfRule>
          <xm:sqref>AU563</xm:sqref>
        </x14:conditionalFormatting>
        <x14:conditionalFormatting xmlns:xm="http://schemas.microsoft.com/office/excel/2006/main">
          <x14:cfRule type="containsText" priority="2176" operator="containsText" id="{95E8FC26-EBAA-40FD-99A2-78454D8E425D}">
            <xm:f>NOT(ISERROR(SEARCH('Listados Datos'!$T$3,AW567)))</xm:f>
            <xm:f>'Listados Datos'!$T$3</xm:f>
            <x14:dxf>
              <fill>
                <patternFill patternType="solid">
                  <bgColor rgb="FFC00000"/>
                </patternFill>
              </fill>
            </x14:dxf>
          </x14:cfRule>
          <x14:cfRule type="containsText" priority="2177" operator="containsText" id="{CBFAD951-53AE-4176-AF46-6FB54E080CBF}">
            <xm:f>NOT(ISERROR(SEARCH('Listados Datos'!$T$4,AW567)))</xm:f>
            <xm:f>'Listados Datos'!$T$4</xm:f>
            <x14:dxf>
              <font>
                <b/>
                <i val="0"/>
                <color theme="0"/>
              </font>
              <fill>
                <patternFill>
                  <bgColor rgb="FFE26B0A"/>
                </patternFill>
              </fill>
            </x14:dxf>
          </x14:cfRule>
          <x14:cfRule type="containsText" priority="2178" operator="containsText" id="{610266D0-102C-48F6-B1F2-C9E6CEF45C97}">
            <xm:f>NOT(ISERROR(SEARCH('Listados Datos'!$T$5,AW567)))</xm:f>
            <xm:f>'Listados Datos'!$T$5</xm:f>
            <x14:dxf>
              <font>
                <b/>
                <i val="0"/>
                <color auto="1"/>
              </font>
              <fill>
                <patternFill>
                  <bgColor rgb="FFFFFF00"/>
                </patternFill>
              </fill>
            </x14:dxf>
          </x14:cfRule>
          <x14:cfRule type="containsText" priority="2179" operator="containsText" id="{1B17533B-74C3-413C-A514-08898EDCFDAA}">
            <xm:f>NOT(ISERROR(SEARCH('Listados Datos'!$T$6,AW567)))</xm:f>
            <xm:f>'Listados Datos'!$T$6</xm:f>
            <x14:dxf>
              <font>
                <b/>
                <i val="0"/>
              </font>
              <fill>
                <patternFill>
                  <bgColor rgb="FF92D050"/>
                </patternFill>
              </fill>
            </x14:dxf>
          </x14:cfRule>
          <xm:sqref>AW567</xm:sqref>
        </x14:conditionalFormatting>
        <x14:conditionalFormatting xmlns:xm="http://schemas.microsoft.com/office/excel/2006/main">
          <x14:cfRule type="containsText" priority="2166" operator="containsText" id="{33ED5271-9B73-4E8C-BB69-11ECF8A53BEC}">
            <xm:f>NOT(ISERROR(SEARCH('Listados Datos'!$P$3,AU567)))</xm:f>
            <xm:f>'Listados Datos'!$P$3</xm:f>
            <x14:dxf>
              <fill>
                <patternFill>
                  <bgColor rgb="FF99CC00"/>
                </patternFill>
              </fill>
            </x14:dxf>
          </x14:cfRule>
          <x14:cfRule type="containsText" priority="2167" operator="containsText" id="{A8CF2E31-9DE3-4427-B177-E11DECBD07B1}">
            <xm:f>NOT(ISERROR(SEARCH('Listados Datos'!$P$4,AU567)))</xm:f>
            <xm:f>'Listados Datos'!$P$4</xm:f>
            <x14:dxf>
              <fill>
                <patternFill>
                  <bgColor rgb="FF33CC33"/>
                </patternFill>
              </fill>
            </x14:dxf>
          </x14:cfRule>
          <x14:cfRule type="containsText" priority="2168" operator="containsText" id="{54A7CCB7-EE69-4EA4-8C47-A3A9DC1CE601}">
            <xm:f>NOT(ISERROR(SEARCH('Listados Datos'!$P$5,AU567)))</xm:f>
            <xm:f>'Listados Datos'!$P$5</xm:f>
            <x14:dxf>
              <fill>
                <patternFill>
                  <bgColor rgb="FFFFFF00"/>
                </patternFill>
              </fill>
            </x14:dxf>
          </x14:cfRule>
          <x14:cfRule type="containsText" priority="2169" operator="containsText" id="{967B3E38-D21D-4419-9F55-C071398A8F3B}">
            <xm:f>NOT(ISERROR(SEARCH('Listados Datos'!$P$6,AU567)))</xm:f>
            <xm:f>'Listados Datos'!$P$6</xm:f>
            <x14:dxf>
              <fill>
                <patternFill>
                  <bgColor rgb="FFFFC000"/>
                </patternFill>
              </fill>
            </x14:dxf>
          </x14:cfRule>
          <x14:cfRule type="containsText" priority="2170" operator="containsText" id="{F1C29480-0331-4CB2-A26B-327007D25362}">
            <xm:f>NOT(ISERROR(SEARCH('Listados Datos'!$P$7,AU567)))</xm:f>
            <xm:f>'Listados Datos'!$P$7</xm:f>
            <x14:dxf>
              <fill>
                <patternFill>
                  <bgColor rgb="FFFF0000"/>
                </patternFill>
              </fill>
            </x14:dxf>
          </x14:cfRule>
          <xm:sqref>AU567</xm:sqref>
        </x14:conditionalFormatting>
        <x14:conditionalFormatting xmlns:xm="http://schemas.microsoft.com/office/excel/2006/main">
          <x14:cfRule type="containsText" priority="2162" operator="containsText" id="{411E022B-BB16-4C7A-99CE-00CA87850A82}">
            <xm:f>NOT(ISERROR(SEARCH('Listados Datos'!$T$3,AE564)))</xm:f>
            <xm:f>'Listados Datos'!$T$3</xm:f>
            <x14:dxf>
              <fill>
                <patternFill patternType="solid">
                  <bgColor rgb="FFC00000"/>
                </patternFill>
              </fill>
            </x14:dxf>
          </x14:cfRule>
          <x14:cfRule type="containsText" priority="2163" operator="containsText" id="{891C5EC4-760F-4013-BBA5-E91FD303CF14}">
            <xm:f>NOT(ISERROR(SEARCH('Listados Datos'!$T$4,AE564)))</xm:f>
            <xm:f>'Listados Datos'!$T$4</xm:f>
            <x14:dxf>
              <font>
                <b/>
                <i val="0"/>
                <color theme="0"/>
              </font>
              <fill>
                <patternFill>
                  <bgColor rgb="FFE26B0A"/>
                </patternFill>
              </fill>
            </x14:dxf>
          </x14:cfRule>
          <x14:cfRule type="containsText" priority="2164" operator="containsText" id="{4839E1D7-DC2F-4C81-85D8-AA8A01A24F34}">
            <xm:f>NOT(ISERROR(SEARCH('Listados Datos'!$T$5,AE564)))</xm:f>
            <xm:f>'Listados Datos'!$T$5</xm:f>
            <x14:dxf>
              <font>
                <b/>
                <i val="0"/>
                <color auto="1"/>
              </font>
              <fill>
                <patternFill>
                  <bgColor rgb="FFFFFF00"/>
                </patternFill>
              </fill>
            </x14:dxf>
          </x14:cfRule>
          <x14:cfRule type="containsText" priority="2165" operator="containsText" id="{34D01232-A712-48F9-9F9D-2E81C8A30FAB}">
            <xm:f>NOT(ISERROR(SEARCH('Listados Datos'!$T$6,AE564)))</xm:f>
            <xm:f>'Listados Datos'!$T$6</xm:f>
            <x14:dxf>
              <font>
                <b/>
                <i val="0"/>
              </font>
              <fill>
                <patternFill>
                  <bgColor rgb="FF92D050"/>
                </patternFill>
              </fill>
            </x14:dxf>
          </x14:cfRule>
          <xm:sqref>AE564:AF565</xm:sqref>
        </x14:conditionalFormatting>
        <x14:conditionalFormatting xmlns:xm="http://schemas.microsoft.com/office/excel/2006/main">
          <x14:cfRule type="containsText" priority="2158" operator="containsText" id="{2575F63D-C1D9-405D-8417-4F3A7F18FB45}">
            <xm:f>NOT(ISERROR(SEARCH('Listados Datos'!$T$3,AA564)))</xm:f>
            <xm:f>'Listados Datos'!$T$3</xm:f>
            <x14:dxf>
              <fill>
                <patternFill patternType="solid">
                  <bgColor rgb="FFC00000"/>
                </patternFill>
              </fill>
            </x14:dxf>
          </x14:cfRule>
          <x14:cfRule type="containsText" priority="2159" operator="containsText" id="{1DE2EA73-BE48-4BE3-8794-70139F8BFA3E}">
            <xm:f>NOT(ISERROR(SEARCH('Listados Datos'!$T$4,AA564)))</xm:f>
            <xm:f>'Listados Datos'!$T$4</xm:f>
            <x14:dxf>
              <font>
                <b/>
                <i val="0"/>
                <color theme="0"/>
              </font>
              <fill>
                <patternFill>
                  <bgColor rgb="FFE26B0A"/>
                </patternFill>
              </fill>
            </x14:dxf>
          </x14:cfRule>
          <x14:cfRule type="containsText" priority="2160" operator="containsText" id="{0DD8C04D-4533-40C1-9B8B-24B03F1FC5C1}">
            <xm:f>NOT(ISERROR(SEARCH('Listados Datos'!$T$5,AA564)))</xm:f>
            <xm:f>'Listados Datos'!$T$5</xm:f>
            <x14:dxf>
              <font>
                <b/>
                <i val="0"/>
                <color auto="1"/>
              </font>
              <fill>
                <patternFill>
                  <bgColor rgb="FFFFFF00"/>
                </patternFill>
              </fill>
            </x14:dxf>
          </x14:cfRule>
          <x14:cfRule type="containsText" priority="2161" operator="containsText" id="{18C3217A-1639-4F82-82F4-8B855B9936CC}">
            <xm:f>NOT(ISERROR(SEARCH('Listados Datos'!$T$6,AA564)))</xm:f>
            <xm:f>'Listados Datos'!$T$6</xm:f>
            <x14:dxf>
              <font>
                <b/>
                <i val="0"/>
              </font>
              <fill>
                <patternFill>
                  <bgColor rgb="FF92D050"/>
                </patternFill>
              </fill>
            </x14:dxf>
          </x14:cfRule>
          <xm:sqref>AA564:AA565</xm:sqref>
        </x14:conditionalFormatting>
        <x14:conditionalFormatting xmlns:xm="http://schemas.microsoft.com/office/excel/2006/main">
          <x14:cfRule type="containsText" priority="2148" operator="containsText" id="{C9A21E94-C0BF-44A3-ACB4-33AF37E69C33}">
            <xm:f>NOT(ISERROR(SEARCH('Listados Datos'!$P$3,Y564)))</xm:f>
            <xm:f>'Listados Datos'!$P$3</xm:f>
            <x14:dxf>
              <fill>
                <patternFill>
                  <bgColor rgb="FF99CC00"/>
                </patternFill>
              </fill>
            </x14:dxf>
          </x14:cfRule>
          <x14:cfRule type="containsText" priority="2149" operator="containsText" id="{A786D7FA-E878-479A-8C5A-F9534BF1073D}">
            <xm:f>NOT(ISERROR(SEARCH('Listados Datos'!$P$4,Y564)))</xm:f>
            <xm:f>'Listados Datos'!$P$4</xm:f>
            <x14:dxf>
              <fill>
                <patternFill>
                  <bgColor rgb="FF33CC33"/>
                </patternFill>
              </fill>
            </x14:dxf>
          </x14:cfRule>
          <x14:cfRule type="containsText" priority="2150" operator="containsText" id="{207827B1-17B0-4F51-BFE3-B37BC983AD52}">
            <xm:f>NOT(ISERROR(SEARCH('Listados Datos'!$P$5,Y564)))</xm:f>
            <xm:f>'Listados Datos'!$P$5</xm:f>
            <x14:dxf>
              <fill>
                <patternFill>
                  <bgColor rgb="FFFFFF00"/>
                </patternFill>
              </fill>
            </x14:dxf>
          </x14:cfRule>
          <x14:cfRule type="containsText" priority="2151" operator="containsText" id="{DEC0E4A5-C4C5-4847-B649-7EF57F23B66C}">
            <xm:f>NOT(ISERROR(SEARCH('Listados Datos'!$P$6,Y564)))</xm:f>
            <xm:f>'Listados Datos'!$P$6</xm:f>
            <x14:dxf>
              <fill>
                <patternFill>
                  <bgColor rgb="FFFFC000"/>
                </patternFill>
              </fill>
            </x14:dxf>
          </x14:cfRule>
          <x14:cfRule type="containsText" priority="2152" operator="containsText" id="{97889E65-32E6-4F28-A396-1144D8FBB9DE}">
            <xm:f>NOT(ISERROR(SEARCH('Listados Datos'!$P$7,Y564)))</xm:f>
            <xm:f>'Listados Datos'!$P$7</xm:f>
            <x14:dxf>
              <fill>
                <patternFill>
                  <bgColor rgb="FFFF0000"/>
                </patternFill>
              </fill>
            </x14:dxf>
          </x14:cfRule>
          <xm:sqref>Y564:Y565</xm:sqref>
        </x14:conditionalFormatting>
        <x14:conditionalFormatting xmlns:xm="http://schemas.microsoft.com/office/excel/2006/main">
          <x14:cfRule type="containsText" priority="2134" operator="containsText" id="{CAA92B7F-781F-4BD3-A70A-6588ECEBE283}">
            <xm:f>NOT(ISERROR(SEARCH('Listados Datos'!$T$3,AW564)))</xm:f>
            <xm:f>'Listados Datos'!$T$3</xm:f>
            <x14:dxf>
              <fill>
                <patternFill patternType="solid">
                  <bgColor rgb="FFC00000"/>
                </patternFill>
              </fill>
            </x14:dxf>
          </x14:cfRule>
          <x14:cfRule type="containsText" priority="2135" operator="containsText" id="{4063B881-8539-4224-8B55-13A36B72851E}">
            <xm:f>NOT(ISERROR(SEARCH('Listados Datos'!$T$4,AW564)))</xm:f>
            <xm:f>'Listados Datos'!$T$4</xm:f>
            <x14:dxf>
              <font>
                <b/>
                <i val="0"/>
                <color theme="0"/>
              </font>
              <fill>
                <patternFill>
                  <bgColor rgb="FFE26B0A"/>
                </patternFill>
              </fill>
            </x14:dxf>
          </x14:cfRule>
          <x14:cfRule type="containsText" priority="2136" operator="containsText" id="{6BA3BF24-0D55-4B66-A6C2-5A4554F692BB}">
            <xm:f>NOT(ISERROR(SEARCH('Listados Datos'!$T$5,AW564)))</xm:f>
            <xm:f>'Listados Datos'!$T$5</xm:f>
            <x14:dxf>
              <font>
                <b/>
                <i val="0"/>
                <color auto="1"/>
              </font>
              <fill>
                <patternFill>
                  <bgColor rgb="FFFFFF00"/>
                </patternFill>
              </fill>
            </x14:dxf>
          </x14:cfRule>
          <x14:cfRule type="containsText" priority="2137" operator="containsText" id="{D00870BA-8C2B-4A18-927B-D15C29D4A4DC}">
            <xm:f>NOT(ISERROR(SEARCH('Listados Datos'!$T$6,AW564)))</xm:f>
            <xm:f>'Listados Datos'!$T$6</xm:f>
            <x14:dxf>
              <font>
                <b/>
                <i val="0"/>
              </font>
              <fill>
                <patternFill>
                  <bgColor rgb="FF92D050"/>
                </patternFill>
              </fill>
            </x14:dxf>
          </x14:cfRule>
          <xm:sqref>AW564</xm:sqref>
        </x14:conditionalFormatting>
        <x14:conditionalFormatting xmlns:xm="http://schemas.microsoft.com/office/excel/2006/main">
          <x14:cfRule type="containsText" priority="2124" operator="containsText" id="{114A5803-AA93-4A77-8853-8E82074C351B}">
            <xm:f>NOT(ISERROR(SEARCH('Listados Datos'!$P$3,AU564)))</xm:f>
            <xm:f>'Listados Datos'!$P$3</xm:f>
            <x14:dxf>
              <fill>
                <patternFill>
                  <bgColor rgb="FF99CC00"/>
                </patternFill>
              </fill>
            </x14:dxf>
          </x14:cfRule>
          <x14:cfRule type="containsText" priority="2125" operator="containsText" id="{04A941F8-BA91-46BD-918B-53DBB22D6799}">
            <xm:f>NOT(ISERROR(SEARCH('Listados Datos'!$P$4,AU564)))</xm:f>
            <xm:f>'Listados Datos'!$P$4</xm:f>
            <x14:dxf>
              <fill>
                <patternFill>
                  <bgColor rgb="FF33CC33"/>
                </patternFill>
              </fill>
            </x14:dxf>
          </x14:cfRule>
          <x14:cfRule type="containsText" priority="2126" operator="containsText" id="{A2CA6735-8CF4-49DE-9153-F7B9A01CD34A}">
            <xm:f>NOT(ISERROR(SEARCH('Listados Datos'!$P$5,AU564)))</xm:f>
            <xm:f>'Listados Datos'!$P$5</xm:f>
            <x14:dxf>
              <fill>
                <patternFill>
                  <bgColor rgb="FFFFFF00"/>
                </patternFill>
              </fill>
            </x14:dxf>
          </x14:cfRule>
          <x14:cfRule type="containsText" priority="2127" operator="containsText" id="{E4D42A0D-3CED-462E-9BF0-896D1FE95C2F}">
            <xm:f>NOT(ISERROR(SEARCH('Listados Datos'!$P$6,AU564)))</xm:f>
            <xm:f>'Listados Datos'!$P$6</xm:f>
            <x14:dxf>
              <fill>
                <patternFill>
                  <bgColor rgb="FFFFC000"/>
                </patternFill>
              </fill>
            </x14:dxf>
          </x14:cfRule>
          <x14:cfRule type="containsText" priority="2128" operator="containsText" id="{37696B17-B26D-47F5-8B3C-F341294ECD25}">
            <xm:f>NOT(ISERROR(SEARCH('Listados Datos'!$P$7,AU564)))</xm:f>
            <xm:f>'Listados Datos'!$P$7</xm:f>
            <x14:dxf>
              <fill>
                <patternFill>
                  <bgColor rgb="FFFF0000"/>
                </patternFill>
              </fill>
            </x14:dxf>
          </x14:cfRule>
          <xm:sqref>AU564</xm:sqref>
        </x14:conditionalFormatting>
        <x14:conditionalFormatting xmlns:xm="http://schemas.microsoft.com/office/excel/2006/main">
          <x14:cfRule type="containsText" priority="2120" operator="containsText" id="{A599B02B-C8C0-45A2-A7EC-4F2106AD8D92}">
            <xm:f>NOT(ISERROR(SEARCH('Listados Datos'!$T$3,AW565)))</xm:f>
            <xm:f>'Listados Datos'!$T$3</xm:f>
            <x14:dxf>
              <fill>
                <patternFill patternType="solid">
                  <bgColor rgb="FFC00000"/>
                </patternFill>
              </fill>
            </x14:dxf>
          </x14:cfRule>
          <x14:cfRule type="containsText" priority="2121" operator="containsText" id="{1916CF68-EFAF-4883-A16C-B96AB7A8C2D0}">
            <xm:f>NOT(ISERROR(SEARCH('Listados Datos'!$T$4,AW565)))</xm:f>
            <xm:f>'Listados Datos'!$T$4</xm:f>
            <x14:dxf>
              <font>
                <b/>
                <i val="0"/>
                <color theme="0"/>
              </font>
              <fill>
                <patternFill>
                  <bgColor rgb="FFE26B0A"/>
                </patternFill>
              </fill>
            </x14:dxf>
          </x14:cfRule>
          <x14:cfRule type="containsText" priority="2122" operator="containsText" id="{78288EFE-F889-4A95-BC83-B1CB33E95051}">
            <xm:f>NOT(ISERROR(SEARCH('Listados Datos'!$T$5,AW565)))</xm:f>
            <xm:f>'Listados Datos'!$T$5</xm:f>
            <x14:dxf>
              <font>
                <b/>
                <i val="0"/>
                <color auto="1"/>
              </font>
              <fill>
                <patternFill>
                  <bgColor rgb="FFFFFF00"/>
                </patternFill>
              </fill>
            </x14:dxf>
          </x14:cfRule>
          <x14:cfRule type="containsText" priority="2123" operator="containsText" id="{BD473B2A-E0D3-4D32-878B-3FF4C4399635}">
            <xm:f>NOT(ISERROR(SEARCH('Listados Datos'!$T$6,AW565)))</xm:f>
            <xm:f>'Listados Datos'!$T$6</xm:f>
            <x14:dxf>
              <font>
                <b/>
                <i val="0"/>
              </font>
              <fill>
                <patternFill>
                  <bgColor rgb="FF92D050"/>
                </patternFill>
              </fill>
            </x14:dxf>
          </x14:cfRule>
          <xm:sqref>AW565</xm:sqref>
        </x14:conditionalFormatting>
        <x14:conditionalFormatting xmlns:xm="http://schemas.microsoft.com/office/excel/2006/main">
          <x14:cfRule type="containsText" priority="2110" operator="containsText" id="{C22D85A1-739A-4590-9B13-7755BA41F5A7}">
            <xm:f>NOT(ISERROR(SEARCH('Listados Datos'!$P$3,AU565)))</xm:f>
            <xm:f>'Listados Datos'!$P$3</xm:f>
            <x14:dxf>
              <fill>
                <patternFill>
                  <bgColor rgb="FF99CC00"/>
                </patternFill>
              </fill>
            </x14:dxf>
          </x14:cfRule>
          <x14:cfRule type="containsText" priority="2111" operator="containsText" id="{9C25C97F-0E0E-4853-965C-BC9109E4DCA4}">
            <xm:f>NOT(ISERROR(SEARCH('Listados Datos'!$P$4,AU565)))</xm:f>
            <xm:f>'Listados Datos'!$P$4</xm:f>
            <x14:dxf>
              <fill>
                <patternFill>
                  <bgColor rgb="FF33CC33"/>
                </patternFill>
              </fill>
            </x14:dxf>
          </x14:cfRule>
          <x14:cfRule type="containsText" priority="2112" operator="containsText" id="{4F02C36F-88AA-4991-A3A4-BDF73E18D2A6}">
            <xm:f>NOT(ISERROR(SEARCH('Listados Datos'!$P$5,AU565)))</xm:f>
            <xm:f>'Listados Datos'!$P$5</xm:f>
            <x14:dxf>
              <fill>
                <patternFill>
                  <bgColor rgb="FFFFFF00"/>
                </patternFill>
              </fill>
            </x14:dxf>
          </x14:cfRule>
          <x14:cfRule type="containsText" priority="2113" operator="containsText" id="{4E5A566F-71B7-4F64-99F8-AF0ACC24B82D}">
            <xm:f>NOT(ISERROR(SEARCH('Listados Datos'!$P$6,AU565)))</xm:f>
            <xm:f>'Listados Datos'!$P$6</xm:f>
            <x14:dxf>
              <fill>
                <patternFill>
                  <bgColor rgb="FFFFC000"/>
                </patternFill>
              </fill>
            </x14:dxf>
          </x14:cfRule>
          <x14:cfRule type="containsText" priority="2114" operator="containsText" id="{F715849B-4D9F-4A44-A7C7-38FDB34B805C}">
            <xm:f>NOT(ISERROR(SEARCH('Listados Datos'!$P$7,AU565)))</xm:f>
            <xm:f>'Listados Datos'!$P$7</xm:f>
            <x14:dxf>
              <fill>
                <patternFill>
                  <bgColor rgb="FFFF0000"/>
                </patternFill>
              </fill>
            </x14:dxf>
          </x14:cfRule>
          <xm:sqref>AU565</xm:sqref>
        </x14:conditionalFormatting>
        <x14:conditionalFormatting xmlns:xm="http://schemas.microsoft.com/office/excel/2006/main">
          <x14:cfRule type="containsText" priority="1834" operator="containsText" id="{32D0F3EF-B44F-474D-80A0-A6826ACA8A6F}">
            <xm:f>NOT(ISERROR(SEARCH('Listados Datos'!$T$3,AE580)))</xm:f>
            <xm:f>'Listados Datos'!$T$3</xm:f>
            <x14:dxf>
              <fill>
                <patternFill patternType="solid">
                  <bgColor rgb="FFC00000"/>
                </patternFill>
              </fill>
            </x14:dxf>
          </x14:cfRule>
          <x14:cfRule type="containsText" priority="1835" operator="containsText" id="{A841C025-22A6-4987-A54C-F34A2BEBBC75}">
            <xm:f>NOT(ISERROR(SEARCH('Listados Datos'!$T$4,AE580)))</xm:f>
            <xm:f>'Listados Datos'!$T$4</xm:f>
            <x14:dxf>
              <font>
                <b/>
                <i val="0"/>
                <color theme="0"/>
              </font>
              <fill>
                <patternFill>
                  <bgColor rgb="FFE26B0A"/>
                </patternFill>
              </fill>
            </x14:dxf>
          </x14:cfRule>
          <x14:cfRule type="containsText" priority="1836" operator="containsText" id="{9B0FD327-A214-45E9-A4BF-0C9FA2460726}">
            <xm:f>NOT(ISERROR(SEARCH('Listados Datos'!$T$5,AE580)))</xm:f>
            <xm:f>'Listados Datos'!$T$5</xm:f>
            <x14:dxf>
              <font>
                <b/>
                <i val="0"/>
                <color auto="1"/>
              </font>
              <fill>
                <patternFill>
                  <bgColor rgb="FFFFFF00"/>
                </patternFill>
              </fill>
            </x14:dxf>
          </x14:cfRule>
          <x14:cfRule type="containsText" priority="1837" operator="containsText" id="{46FFE2F0-B23A-4294-85E6-3CEE124766C1}">
            <xm:f>NOT(ISERROR(SEARCH('Listados Datos'!$T$6,AE580)))</xm:f>
            <xm:f>'Listados Datos'!$T$6</xm:f>
            <x14:dxf>
              <font>
                <b/>
                <i val="0"/>
              </font>
              <fill>
                <patternFill>
                  <bgColor rgb="FF92D050"/>
                </patternFill>
              </fill>
            </x14:dxf>
          </x14:cfRule>
          <xm:sqref>AE580:AF581 AE585:AF585</xm:sqref>
        </x14:conditionalFormatting>
        <x14:conditionalFormatting xmlns:xm="http://schemas.microsoft.com/office/excel/2006/main">
          <x14:cfRule type="containsText" priority="1830" operator="containsText" id="{F83504D5-3F4B-43E2-844A-AB21A5AAD1B4}">
            <xm:f>NOT(ISERROR(SEARCH('Listados Datos'!$T$3,AA580)))</xm:f>
            <xm:f>'Listados Datos'!$T$3</xm:f>
            <x14:dxf>
              <fill>
                <patternFill patternType="solid">
                  <bgColor rgb="FFC00000"/>
                </patternFill>
              </fill>
            </x14:dxf>
          </x14:cfRule>
          <x14:cfRule type="containsText" priority="1831" operator="containsText" id="{556F5E07-36EE-4985-B961-4656CC04A1F3}">
            <xm:f>NOT(ISERROR(SEARCH('Listados Datos'!$T$4,AA580)))</xm:f>
            <xm:f>'Listados Datos'!$T$4</xm:f>
            <x14:dxf>
              <font>
                <b/>
                <i val="0"/>
                <color theme="0"/>
              </font>
              <fill>
                <patternFill>
                  <bgColor rgb="FFE26B0A"/>
                </patternFill>
              </fill>
            </x14:dxf>
          </x14:cfRule>
          <x14:cfRule type="containsText" priority="1832" operator="containsText" id="{522C16D4-0E01-4E69-A825-BE19CCB4DBCD}">
            <xm:f>NOT(ISERROR(SEARCH('Listados Datos'!$T$5,AA580)))</xm:f>
            <xm:f>'Listados Datos'!$T$5</xm:f>
            <x14:dxf>
              <font>
                <b/>
                <i val="0"/>
                <color auto="1"/>
              </font>
              <fill>
                <patternFill>
                  <bgColor rgb="FFFFFF00"/>
                </patternFill>
              </fill>
            </x14:dxf>
          </x14:cfRule>
          <x14:cfRule type="containsText" priority="1833" operator="containsText" id="{C8BCC69A-EED2-482D-A915-4C3AFCD33447}">
            <xm:f>NOT(ISERROR(SEARCH('Listados Datos'!$T$6,AA580)))</xm:f>
            <xm:f>'Listados Datos'!$T$6</xm:f>
            <x14:dxf>
              <font>
                <b/>
                <i val="0"/>
              </font>
              <fill>
                <patternFill>
                  <bgColor rgb="FF92D050"/>
                </patternFill>
              </fill>
            </x14:dxf>
          </x14:cfRule>
          <xm:sqref>AA580:AA581</xm:sqref>
        </x14:conditionalFormatting>
        <x14:conditionalFormatting xmlns:xm="http://schemas.microsoft.com/office/excel/2006/main">
          <x14:cfRule type="containsText" priority="1820" operator="containsText" id="{02004FF8-BD19-470C-98AD-878D3DCE1030}">
            <xm:f>NOT(ISERROR(SEARCH('Listados Datos'!$P$3,Y580)))</xm:f>
            <xm:f>'Listados Datos'!$P$3</xm:f>
            <x14:dxf>
              <fill>
                <patternFill>
                  <bgColor rgb="FF99CC00"/>
                </patternFill>
              </fill>
            </x14:dxf>
          </x14:cfRule>
          <x14:cfRule type="containsText" priority="1821" operator="containsText" id="{189A76C9-CBE6-4B69-AAD0-C61D31A4C778}">
            <xm:f>NOT(ISERROR(SEARCH('Listados Datos'!$P$4,Y580)))</xm:f>
            <xm:f>'Listados Datos'!$P$4</xm:f>
            <x14:dxf>
              <fill>
                <patternFill>
                  <bgColor rgb="FF33CC33"/>
                </patternFill>
              </fill>
            </x14:dxf>
          </x14:cfRule>
          <x14:cfRule type="containsText" priority="1822" operator="containsText" id="{DF560109-C634-4EDC-B7DE-903FFC598AF4}">
            <xm:f>NOT(ISERROR(SEARCH('Listados Datos'!$P$5,Y580)))</xm:f>
            <xm:f>'Listados Datos'!$P$5</xm:f>
            <x14:dxf>
              <fill>
                <patternFill>
                  <bgColor rgb="FFFFFF00"/>
                </patternFill>
              </fill>
            </x14:dxf>
          </x14:cfRule>
          <x14:cfRule type="containsText" priority="1823" operator="containsText" id="{EA8FACDA-FFEB-4AC2-80FB-8EB7E687D26E}">
            <xm:f>NOT(ISERROR(SEARCH('Listados Datos'!$P$6,Y580)))</xm:f>
            <xm:f>'Listados Datos'!$P$6</xm:f>
            <x14:dxf>
              <fill>
                <patternFill>
                  <bgColor rgb="FFFFC000"/>
                </patternFill>
              </fill>
            </x14:dxf>
          </x14:cfRule>
          <x14:cfRule type="containsText" priority="1824" operator="containsText" id="{61B8C4FC-8B8E-49E9-9857-C1BF6798E24C}">
            <xm:f>NOT(ISERROR(SEARCH('Listados Datos'!$P$7,Y580)))</xm:f>
            <xm:f>'Listados Datos'!$P$7</xm:f>
            <x14:dxf>
              <fill>
                <patternFill>
                  <bgColor rgb="FFFF0000"/>
                </patternFill>
              </fill>
            </x14:dxf>
          </x14:cfRule>
          <xm:sqref>Y580:Y581</xm:sqref>
        </x14:conditionalFormatting>
        <x14:conditionalFormatting xmlns:xm="http://schemas.microsoft.com/office/excel/2006/main">
          <x14:cfRule type="containsText" priority="1796" operator="containsText" id="{10A27EEF-1BE0-4103-BEB7-0634157F2991}">
            <xm:f>NOT(ISERROR(SEARCH('Listados Datos'!$T$3,AW580)))</xm:f>
            <xm:f>'Listados Datos'!$T$3</xm:f>
            <x14:dxf>
              <fill>
                <patternFill patternType="solid">
                  <bgColor rgb="FFC00000"/>
                </patternFill>
              </fill>
            </x14:dxf>
          </x14:cfRule>
          <x14:cfRule type="containsText" priority="1797" operator="containsText" id="{1C886365-1D2E-4CC1-A111-88D278518D09}">
            <xm:f>NOT(ISERROR(SEARCH('Listados Datos'!$T$4,AW580)))</xm:f>
            <xm:f>'Listados Datos'!$T$4</xm:f>
            <x14:dxf>
              <font>
                <b/>
                <i val="0"/>
                <color theme="0"/>
              </font>
              <fill>
                <patternFill>
                  <bgColor rgb="FFE26B0A"/>
                </patternFill>
              </fill>
            </x14:dxf>
          </x14:cfRule>
          <x14:cfRule type="containsText" priority="1798" operator="containsText" id="{640F9E33-AFFD-4979-A2C2-7095F8C4C536}">
            <xm:f>NOT(ISERROR(SEARCH('Listados Datos'!$T$5,AW580)))</xm:f>
            <xm:f>'Listados Datos'!$T$5</xm:f>
            <x14:dxf>
              <font>
                <b/>
                <i val="0"/>
                <color auto="1"/>
              </font>
              <fill>
                <patternFill>
                  <bgColor rgb="FFFFFF00"/>
                </patternFill>
              </fill>
            </x14:dxf>
          </x14:cfRule>
          <x14:cfRule type="containsText" priority="1799" operator="containsText" id="{7FEFBB5D-EE16-48EA-918C-D78E43169DAC}">
            <xm:f>NOT(ISERROR(SEARCH('Listados Datos'!$T$6,AW580)))</xm:f>
            <xm:f>'Listados Datos'!$T$6</xm:f>
            <x14:dxf>
              <font>
                <b/>
                <i val="0"/>
              </font>
              <fill>
                <patternFill>
                  <bgColor rgb="FF92D050"/>
                </patternFill>
              </fill>
            </x14:dxf>
          </x14:cfRule>
          <xm:sqref>AW580</xm:sqref>
        </x14:conditionalFormatting>
        <x14:conditionalFormatting xmlns:xm="http://schemas.microsoft.com/office/excel/2006/main">
          <x14:cfRule type="containsText" priority="1786" operator="containsText" id="{10684E14-0D77-49B5-8C20-9CD8F1C100F5}">
            <xm:f>NOT(ISERROR(SEARCH('Listados Datos'!$P$3,AU580)))</xm:f>
            <xm:f>'Listados Datos'!$P$3</xm:f>
            <x14:dxf>
              <fill>
                <patternFill>
                  <bgColor rgb="FF99CC00"/>
                </patternFill>
              </fill>
            </x14:dxf>
          </x14:cfRule>
          <x14:cfRule type="containsText" priority="1787" operator="containsText" id="{6556C537-D5E0-4D61-96B8-6CC55FF21653}">
            <xm:f>NOT(ISERROR(SEARCH('Listados Datos'!$P$4,AU580)))</xm:f>
            <xm:f>'Listados Datos'!$P$4</xm:f>
            <x14:dxf>
              <fill>
                <patternFill>
                  <bgColor rgb="FF33CC33"/>
                </patternFill>
              </fill>
            </x14:dxf>
          </x14:cfRule>
          <x14:cfRule type="containsText" priority="1788" operator="containsText" id="{0C0CBF09-6FBF-4D8B-BA1F-3CF1E58CEE84}">
            <xm:f>NOT(ISERROR(SEARCH('Listados Datos'!$P$5,AU580)))</xm:f>
            <xm:f>'Listados Datos'!$P$5</xm:f>
            <x14:dxf>
              <fill>
                <patternFill>
                  <bgColor rgb="FFFFFF00"/>
                </patternFill>
              </fill>
            </x14:dxf>
          </x14:cfRule>
          <x14:cfRule type="containsText" priority="1789" operator="containsText" id="{1B0DCE26-C8C7-4F66-8635-6DC7C23312E4}">
            <xm:f>NOT(ISERROR(SEARCH('Listados Datos'!$P$6,AU580)))</xm:f>
            <xm:f>'Listados Datos'!$P$6</xm:f>
            <x14:dxf>
              <fill>
                <patternFill>
                  <bgColor rgb="FFFFC000"/>
                </patternFill>
              </fill>
            </x14:dxf>
          </x14:cfRule>
          <x14:cfRule type="containsText" priority="1790" operator="containsText" id="{24941C4A-AAFA-45F7-BA9F-02BF96A88758}">
            <xm:f>NOT(ISERROR(SEARCH('Listados Datos'!$P$7,AU580)))</xm:f>
            <xm:f>'Listados Datos'!$P$7</xm:f>
            <x14:dxf>
              <fill>
                <patternFill>
                  <bgColor rgb="FFFF0000"/>
                </patternFill>
              </fill>
            </x14:dxf>
          </x14:cfRule>
          <xm:sqref>AU580</xm:sqref>
        </x14:conditionalFormatting>
        <x14:conditionalFormatting xmlns:xm="http://schemas.microsoft.com/office/excel/2006/main">
          <x14:cfRule type="containsText" priority="1782" operator="containsText" id="{9A985262-8168-4E59-8490-C7FA8AA38E7C}">
            <xm:f>NOT(ISERROR(SEARCH('Listados Datos'!$T$3,AW581)))</xm:f>
            <xm:f>'Listados Datos'!$T$3</xm:f>
            <x14:dxf>
              <fill>
                <patternFill patternType="solid">
                  <bgColor rgb="FFC00000"/>
                </patternFill>
              </fill>
            </x14:dxf>
          </x14:cfRule>
          <x14:cfRule type="containsText" priority="1783" operator="containsText" id="{72B108D5-C95C-4EBB-B0AF-EA3FA64FCEE2}">
            <xm:f>NOT(ISERROR(SEARCH('Listados Datos'!$T$4,AW581)))</xm:f>
            <xm:f>'Listados Datos'!$T$4</xm:f>
            <x14:dxf>
              <font>
                <b/>
                <i val="0"/>
                <color theme="0"/>
              </font>
              <fill>
                <patternFill>
                  <bgColor rgb="FFE26B0A"/>
                </patternFill>
              </fill>
            </x14:dxf>
          </x14:cfRule>
          <x14:cfRule type="containsText" priority="1784" operator="containsText" id="{B016700A-D776-4DB9-8EBD-A1990A1AB59D}">
            <xm:f>NOT(ISERROR(SEARCH('Listados Datos'!$T$5,AW581)))</xm:f>
            <xm:f>'Listados Datos'!$T$5</xm:f>
            <x14:dxf>
              <font>
                <b/>
                <i val="0"/>
                <color auto="1"/>
              </font>
              <fill>
                <patternFill>
                  <bgColor rgb="FFFFFF00"/>
                </patternFill>
              </fill>
            </x14:dxf>
          </x14:cfRule>
          <x14:cfRule type="containsText" priority="1785" operator="containsText" id="{BDCAB730-6933-46AA-A544-8648D6431F05}">
            <xm:f>NOT(ISERROR(SEARCH('Listados Datos'!$T$6,AW581)))</xm:f>
            <xm:f>'Listados Datos'!$T$6</xm:f>
            <x14:dxf>
              <font>
                <b/>
                <i val="0"/>
              </font>
              <fill>
                <patternFill>
                  <bgColor rgb="FF92D050"/>
                </patternFill>
              </fill>
            </x14:dxf>
          </x14:cfRule>
          <xm:sqref>AW581</xm:sqref>
        </x14:conditionalFormatting>
        <x14:conditionalFormatting xmlns:xm="http://schemas.microsoft.com/office/excel/2006/main">
          <x14:cfRule type="containsText" priority="1772" operator="containsText" id="{96C0079A-B5A9-45EF-8AC6-E467DA19A3B1}">
            <xm:f>NOT(ISERROR(SEARCH('Listados Datos'!$P$3,AU581)))</xm:f>
            <xm:f>'Listados Datos'!$P$3</xm:f>
            <x14:dxf>
              <fill>
                <patternFill>
                  <bgColor rgb="FF99CC00"/>
                </patternFill>
              </fill>
            </x14:dxf>
          </x14:cfRule>
          <x14:cfRule type="containsText" priority="1773" operator="containsText" id="{33F733AF-1B1B-4709-82FB-04D4FC33577E}">
            <xm:f>NOT(ISERROR(SEARCH('Listados Datos'!$P$4,AU581)))</xm:f>
            <xm:f>'Listados Datos'!$P$4</xm:f>
            <x14:dxf>
              <fill>
                <patternFill>
                  <bgColor rgb="FF33CC33"/>
                </patternFill>
              </fill>
            </x14:dxf>
          </x14:cfRule>
          <x14:cfRule type="containsText" priority="1774" operator="containsText" id="{6F78D457-D7EA-4147-A997-A182D6227CD1}">
            <xm:f>NOT(ISERROR(SEARCH('Listados Datos'!$P$5,AU581)))</xm:f>
            <xm:f>'Listados Datos'!$P$5</xm:f>
            <x14:dxf>
              <fill>
                <patternFill>
                  <bgColor rgb="FFFFFF00"/>
                </patternFill>
              </fill>
            </x14:dxf>
          </x14:cfRule>
          <x14:cfRule type="containsText" priority="1775" operator="containsText" id="{4152D543-A107-44FB-BAA0-24B332B9613E}">
            <xm:f>NOT(ISERROR(SEARCH('Listados Datos'!$P$6,AU581)))</xm:f>
            <xm:f>'Listados Datos'!$P$6</xm:f>
            <x14:dxf>
              <fill>
                <patternFill>
                  <bgColor rgb="FFFFC000"/>
                </patternFill>
              </fill>
            </x14:dxf>
          </x14:cfRule>
          <x14:cfRule type="containsText" priority="1776" operator="containsText" id="{300DA348-3493-4385-BD0D-293A92BA26D3}">
            <xm:f>NOT(ISERROR(SEARCH('Listados Datos'!$P$7,AU581)))</xm:f>
            <xm:f>'Listados Datos'!$P$7</xm:f>
            <x14:dxf>
              <fill>
                <patternFill>
                  <bgColor rgb="FFFF0000"/>
                </patternFill>
              </fill>
            </x14:dxf>
          </x14:cfRule>
          <xm:sqref>AU581</xm:sqref>
        </x14:conditionalFormatting>
        <x14:conditionalFormatting xmlns:xm="http://schemas.microsoft.com/office/excel/2006/main">
          <x14:cfRule type="containsText" priority="1754" operator="containsText" id="{85B5C915-3465-4B33-B511-A25E94AA660B}">
            <xm:f>NOT(ISERROR(SEARCH('Listados Datos'!$T$3,AE582)))</xm:f>
            <xm:f>'Listados Datos'!$T$3</xm:f>
            <x14:dxf>
              <fill>
                <patternFill patternType="solid">
                  <bgColor rgb="FFC00000"/>
                </patternFill>
              </fill>
            </x14:dxf>
          </x14:cfRule>
          <x14:cfRule type="containsText" priority="1755" operator="containsText" id="{52B4D94A-87A1-4A5F-A973-A024FF7C4045}">
            <xm:f>NOT(ISERROR(SEARCH('Listados Datos'!$T$4,AE582)))</xm:f>
            <xm:f>'Listados Datos'!$T$4</xm:f>
            <x14:dxf>
              <font>
                <b/>
                <i val="0"/>
                <color theme="0"/>
              </font>
              <fill>
                <patternFill>
                  <bgColor rgb="FFE26B0A"/>
                </patternFill>
              </fill>
            </x14:dxf>
          </x14:cfRule>
          <x14:cfRule type="containsText" priority="1756" operator="containsText" id="{CBBBC6EB-BD32-43E3-BE49-139A4D3887E2}">
            <xm:f>NOT(ISERROR(SEARCH('Listados Datos'!$T$5,AE582)))</xm:f>
            <xm:f>'Listados Datos'!$T$5</xm:f>
            <x14:dxf>
              <font>
                <b/>
                <i val="0"/>
                <color auto="1"/>
              </font>
              <fill>
                <patternFill>
                  <bgColor rgb="FFFFFF00"/>
                </patternFill>
              </fill>
            </x14:dxf>
          </x14:cfRule>
          <x14:cfRule type="containsText" priority="1757" operator="containsText" id="{70231CFE-8E9A-4EFC-8456-A9010289429B}">
            <xm:f>NOT(ISERROR(SEARCH('Listados Datos'!$T$6,AE582)))</xm:f>
            <xm:f>'Listados Datos'!$T$6</xm:f>
            <x14:dxf>
              <font>
                <b/>
                <i val="0"/>
              </font>
              <fill>
                <patternFill>
                  <bgColor rgb="FF92D050"/>
                </patternFill>
              </fill>
            </x14:dxf>
          </x14:cfRule>
          <xm:sqref>AE582:AF583</xm:sqref>
        </x14:conditionalFormatting>
        <x14:conditionalFormatting xmlns:xm="http://schemas.microsoft.com/office/excel/2006/main">
          <x14:cfRule type="containsText" priority="1750" operator="containsText" id="{3B4688E5-3C8C-467E-9650-5D23B6F245BD}">
            <xm:f>NOT(ISERROR(SEARCH('Listados Datos'!$T$3,AA582)))</xm:f>
            <xm:f>'Listados Datos'!$T$3</xm:f>
            <x14:dxf>
              <fill>
                <patternFill patternType="solid">
                  <bgColor rgb="FFC00000"/>
                </patternFill>
              </fill>
            </x14:dxf>
          </x14:cfRule>
          <x14:cfRule type="containsText" priority="1751" operator="containsText" id="{DA8EE5C3-038C-4AEF-9012-7C169A7D95C3}">
            <xm:f>NOT(ISERROR(SEARCH('Listados Datos'!$T$4,AA582)))</xm:f>
            <xm:f>'Listados Datos'!$T$4</xm:f>
            <x14:dxf>
              <font>
                <b/>
                <i val="0"/>
                <color theme="0"/>
              </font>
              <fill>
                <patternFill>
                  <bgColor rgb="FFE26B0A"/>
                </patternFill>
              </fill>
            </x14:dxf>
          </x14:cfRule>
          <x14:cfRule type="containsText" priority="1752" operator="containsText" id="{1D3FF2A3-09A3-434C-B16A-DF89F5E9092B}">
            <xm:f>NOT(ISERROR(SEARCH('Listados Datos'!$T$5,AA582)))</xm:f>
            <xm:f>'Listados Datos'!$T$5</xm:f>
            <x14:dxf>
              <font>
                <b/>
                <i val="0"/>
                <color auto="1"/>
              </font>
              <fill>
                <patternFill>
                  <bgColor rgb="FFFFFF00"/>
                </patternFill>
              </fill>
            </x14:dxf>
          </x14:cfRule>
          <x14:cfRule type="containsText" priority="1753" operator="containsText" id="{C55983F7-2F60-4180-838E-21063988CAC0}">
            <xm:f>NOT(ISERROR(SEARCH('Listados Datos'!$T$6,AA582)))</xm:f>
            <xm:f>'Listados Datos'!$T$6</xm:f>
            <x14:dxf>
              <font>
                <b/>
                <i val="0"/>
              </font>
              <fill>
                <patternFill>
                  <bgColor rgb="FF92D050"/>
                </patternFill>
              </fill>
            </x14:dxf>
          </x14:cfRule>
          <xm:sqref>AA582:AA583</xm:sqref>
        </x14:conditionalFormatting>
        <x14:conditionalFormatting xmlns:xm="http://schemas.microsoft.com/office/excel/2006/main">
          <x14:cfRule type="containsText" priority="1740" operator="containsText" id="{6334E042-0954-4B19-99B0-52833014AF44}">
            <xm:f>NOT(ISERROR(SEARCH('Listados Datos'!$P$3,Y582)))</xm:f>
            <xm:f>'Listados Datos'!$P$3</xm:f>
            <x14:dxf>
              <fill>
                <patternFill>
                  <bgColor rgb="FF99CC00"/>
                </patternFill>
              </fill>
            </x14:dxf>
          </x14:cfRule>
          <x14:cfRule type="containsText" priority="1741" operator="containsText" id="{4EDEFB6F-BB9F-4894-B2F5-DFC13995494F}">
            <xm:f>NOT(ISERROR(SEARCH('Listados Datos'!$P$4,Y582)))</xm:f>
            <xm:f>'Listados Datos'!$P$4</xm:f>
            <x14:dxf>
              <fill>
                <patternFill>
                  <bgColor rgb="FF33CC33"/>
                </patternFill>
              </fill>
            </x14:dxf>
          </x14:cfRule>
          <x14:cfRule type="containsText" priority="1742" operator="containsText" id="{A9603145-A41E-496F-A381-9D1E68CDDABC}">
            <xm:f>NOT(ISERROR(SEARCH('Listados Datos'!$P$5,Y582)))</xm:f>
            <xm:f>'Listados Datos'!$P$5</xm:f>
            <x14:dxf>
              <fill>
                <patternFill>
                  <bgColor rgb="FFFFFF00"/>
                </patternFill>
              </fill>
            </x14:dxf>
          </x14:cfRule>
          <x14:cfRule type="containsText" priority="1743" operator="containsText" id="{E60BFA5F-FA00-4868-B124-8FAEC981B044}">
            <xm:f>NOT(ISERROR(SEARCH('Listados Datos'!$P$6,Y582)))</xm:f>
            <xm:f>'Listados Datos'!$P$6</xm:f>
            <x14:dxf>
              <fill>
                <patternFill>
                  <bgColor rgb="FFFFC000"/>
                </patternFill>
              </fill>
            </x14:dxf>
          </x14:cfRule>
          <x14:cfRule type="containsText" priority="1744" operator="containsText" id="{C867A1CC-E455-4D79-B184-7DFBFFAAAC7A}">
            <xm:f>NOT(ISERROR(SEARCH('Listados Datos'!$P$7,Y582)))</xm:f>
            <xm:f>'Listados Datos'!$P$7</xm:f>
            <x14:dxf>
              <fill>
                <patternFill>
                  <bgColor rgb="FFFF0000"/>
                </patternFill>
              </fill>
            </x14:dxf>
          </x14:cfRule>
          <xm:sqref>Y582:Y583</xm:sqref>
        </x14:conditionalFormatting>
        <x14:conditionalFormatting xmlns:xm="http://schemas.microsoft.com/office/excel/2006/main">
          <x14:cfRule type="containsText" priority="1712" operator="containsText" id="{27B1FD87-7C38-4B0A-9A95-417D6A2CF279}">
            <xm:f>NOT(ISERROR(SEARCH('Listados Datos'!$T$3,AW583)))</xm:f>
            <xm:f>'Listados Datos'!$T$3</xm:f>
            <x14:dxf>
              <fill>
                <patternFill patternType="solid">
                  <bgColor rgb="FFC00000"/>
                </patternFill>
              </fill>
            </x14:dxf>
          </x14:cfRule>
          <x14:cfRule type="containsText" priority="1713" operator="containsText" id="{D4A23365-372F-4ABC-93D9-484F945C9D67}">
            <xm:f>NOT(ISERROR(SEARCH('Listados Datos'!$T$4,AW583)))</xm:f>
            <xm:f>'Listados Datos'!$T$4</xm:f>
            <x14:dxf>
              <font>
                <b/>
                <i val="0"/>
                <color theme="0"/>
              </font>
              <fill>
                <patternFill>
                  <bgColor rgb="FFE26B0A"/>
                </patternFill>
              </fill>
            </x14:dxf>
          </x14:cfRule>
          <x14:cfRule type="containsText" priority="1714" operator="containsText" id="{1D1F0EF6-4F78-4B48-9941-32B73ACF02BA}">
            <xm:f>NOT(ISERROR(SEARCH('Listados Datos'!$T$5,AW583)))</xm:f>
            <xm:f>'Listados Datos'!$T$5</xm:f>
            <x14:dxf>
              <font>
                <b/>
                <i val="0"/>
                <color auto="1"/>
              </font>
              <fill>
                <patternFill>
                  <bgColor rgb="FFFFFF00"/>
                </patternFill>
              </fill>
            </x14:dxf>
          </x14:cfRule>
          <x14:cfRule type="containsText" priority="1715" operator="containsText" id="{CB156976-A61B-4607-A89F-65FD5D8479E5}">
            <xm:f>NOT(ISERROR(SEARCH('Listados Datos'!$T$6,AW583)))</xm:f>
            <xm:f>'Listados Datos'!$T$6</xm:f>
            <x14:dxf>
              <font>
                <b/>
                <i val="0"/>
              </font>
              <fill>
                <patternFill>
                  <bgColor rgb="FF92D050"/>
                </patternFill>
              </fill>
            </x14:dxf>
          </x14:cfRule>
          <xm:sqref>AW583</xm:sqref>
        </x14:conditionalFormatting>
        <x14:conditionalFormatting xmlns:xm="http://schemas.microsoft.com/office/excel/2006/main">
          <x14:cfRule type="containsText" priority="1632" operator="containsText" id="{2CEB1D44-1D9F-4A13-8624-CC0BE3723AAE}">
            <xm:f>NOT(ISERROR(SEARCH('Listados Datos'!$T$3,AW597)))</xm:f>
            <xm:f>'Listados Datos'!$T$3</xm:f>
            <x14:dxf>
              <fill>
                <patternFill patternType="solid">
                  <bgColor rgb="FFC00000"/>
                </patternFill>
              </fill>
            </x14:dxf>
          </x14:cfRule>
          <x14:cfRule type="containsText" priority="1633" operator="containsText" id="{1662B9CD-1EAC-450B-A109-CB98A97FEA99}">
            <xm:f>NOT(ISERROR(SEARCH('Listados Datos'!$T$4,AW597)))</xm:f>
            <xm:f>'Listados Datos'!$T$4</xm:f>
            <x14:dxf>
              <font>
                <b/>
                <i val="0"/>
                <color theme="0"/>
              </font>
              <fill>
                <patternFill>
                  <bgColor rgb="FFE26B0A"/>
                </patternFill>
              </fill>
            </x14:dxf>
          </x14:cfRule>
          <x14:cfRule type="containsText" priority="1634" operator="containsText" id="{9237171A-7D92-4A19-8223-B28A6C76D508}">
            <xm:f>NOT(ISERROR(SEARCH('Listados Datos'!$T$5,AW597)))</xm:f>
            <xm:f>'Listados Datos'!$T$5</xm:f>
            <x14:dxf>
              <font>
                <b/>
                <i val="0"/>
                <color auto="1"/>
              </font>
              <fill>
                <patternFill>
                  <bgColor rgb="FFFFFF00"/>
                </patternFill>
              </fill>
            </x14:dxf>
          </x14:cfRule>
          <x14:cfRule type="containsText" priority="1635" operator="containsText" id="{A36D1934-8713-469B-ACA0-2423453F82C5}">
            <xm:f>NOT(ISERROR(SEARCH('Listados Datos'!$T$6,AW597)))</xm:f>
            <xm:f>'Listados Datos'!$T$6</xm:f>
            <x14:dxf>
              <font>
                <b/>
                <i val="0"/>
              </font>
              <fill>
                <patternFill>
                  <bgColor rgb="FF92D050"/>
                </patternFill>
              </fill>
            </x14:dxf>
          </x14:cfRule>
          <xm:sqref>AW597</xm:sqref>
        </x14:conditionalFormatting>
        <x14:conditionalFormatting xmlns:xm="http://schemas.microsoft.com/office/excel/2006/main">
          <x14:cfRule type="containsText" priority="1622" operator="containsText" id="{CE77A923-0504-430A-81DD-A7621411E796}">
            <xm:f>NOT(ISERROR(SEARCH('Listados Datos'!$P$3,AU597)))</xm:f>
            <xm:f>'Listados Datos'!$P$3</xm:f>
            <x14:dxf>
              <fill>
                <patternFill>
                  <bgColor rgb="FF99CC00"/>
                </patternFill>
              </fill>
            </x14:dxf>
          </x14:cfRule>
          <x14:cfRule type="containsText" priority="1623" operator="containsText" id="{2A2FEB95-2082-43AF-AC9C-FA3254C493BE}">
            <xm:f>NOT(ISERROR(SEARCH('Listados Datos'!$P$4,AU597)))</xm:f>
            <xm:f>'Listados Datos'!$P$4</xm:f>
            <x14:dxf>
              <fill>
                <patternFill>
                  <bgColor rgb="FF33CC33"/>
                </patternFill>
              </fill>
            </x14:dxf>
          </x14:cfRule>
          <x14:cfRule type="containsText" priority="1624" operator="containsText" id="{C0471A7D-39C4-44E3-BA4E-6BC259F3F8F6}">
            <xm:f>NOT(ISERROR(SEARCH('Listados Datos'!$P$5,AU597)))</xm:f>
            <xm:f>'Listados Datos'!$P$5</xm:f>
            <x14:dxf>
              <fill>
                <patternFill>
                  <bgColor rgb="FFFFFF00"/>
                </patternFill>
              </fill>
            </x14:dxf>
          </x14:cfRule>
          <x14:cfRule type="containsText" priority="1625" operator="containsText" id="{BF8963A8-81BD-496A-A563-EC40CF9708AE}">
            <xm:f>NOT(ISERROR(SEARCH('Listados Datos'!$P$6,AU597)))</xm:f>
            <xm:f>'Listados Datos'!$P$6</xm:f>
            <x14:dxf>
              <fill>
                <patternFill>
                  <bgColor rgb="FFFFC000"/>
                </patternFill>
              </fill>
            </x14:dxf>
          </x14:cfRule>
          <x14:cfRule type="containsText" priority="1626" operator="containsText" id="{7CD1E68D-0167-42A5-ACC2-56F8CA4111E5}">
            <xm:f>NOT(ISERROR(SEARCH('Listados Datos'!$P$7,AU597)))</xm:f>
            <xm:f>'Listados Datos'!$P$7</xm:f>
            <x14:dxf>
              <fill>
                <patternFill>
                  <bgColor rgb="FFFF0000"/>
                </patternFill>
              </fill>
            </x14:dxf>
          </x14:cfRule>
          <xm:sqref>AU597</xm:sqref>
        </x14:conditionalFormatting>
        <x14:conditionalFormatting xmlns:xm="http://schemas.microsoft.com/office/excel/2006/main">
          <x14:cfRule type="containsText" priority="1590" operator="containsText" id="{918E141A-7944-4101-8EE6-36172765B7DF}">
            <xm:f>NOT(ISERROR(SEARCH('Listados Datos'!$T$3,AW594)))</xm:f>
            <xm:f>'Listados Datos'!$T$3</xm:f>
            <x14:dxf>
              <fill>
                <patternFill patternType="solid">
                  <bgColor rgb="FFC00000"/>
                </patternFill>
              </fill>
            </x14:dxf>
          </x14:cfRule>
          <x14:cfRule type="containsText" priority="1591" operator="containsText" id="{B1222E4D-56A8-490D-AA6D-E50A9B20D4A4}">
            <xm:f>NOT(ISERROR(SEARCH('Listados Datos'!$T$4,AW594)))</xm:f>
            <xm:f>'Listados Datos'!$T$4</xm:f>
            <x14:dxf>
              <font>
                <b/>
                <i val="0"/>
                <color theme="0"/>
              </font>
              <fill>
                <patternFill>
                  <bgColor rgb="FFE26B0A"/>
                </patternFill>
              </fill>
            </x14:dxf>
          </x14:cfRule>
          <x14:cfRule type="containsText" priority="1592" operator="containsText" id="{F1C58588-583F-4099-8B0B-E04276123976}">
            <xm:f>NOT(ISERROR(SEARCH('Listados Datos'!$T$5,AW594)))</xm:f>
            <xm:f>'Listados Datos'!$T$5</xm:f>
            <x14:dxf>
              <font>
                <b/>
                <i val="0"/>
                <color auto="1"/>
              </font>
              <fill>
                <patternFill>
                  <bgColor rgb="FFFFFF00"/>
                </patternFill>
              </fill>
            </x14:dxf>
          </x14:cfRule>
          <x14:cfRule type="containsText" priority="1593" operator="containsText" id="{8B694C8F-B9D6-4744-862D-67717D1B594C}">
            <xm:f>NOT(ISERROR(SEARCH('Listados Datos'!$T$6,AW594)))</xm:f>
            <xm:f>'Listados Datos'!$T$6</xm:f>
            <x14:dxf>
              <font>
                <b/>
                <i val="0"/>
              </font>
              <fill>
                <patternFill>
                  <bgColor rgb="FF92D050"/>
                </patternFill>
              </fill>
            </x14:dxf>
          </x14:cfRule>
          <xm:sqref>AW594</xm:sqref>
        </x14:conditionalFormatting>
        <x14:conditionalFormatting xmlns:xm="http://schemas.microsoft.com/office/excel/2006/main">
          <x14:cfRule type="containsText" priority="1580" operator="containsText" id="{02A28572-0EE7-4F25-9D9C-D0F7DCB1DCAD}">
            <xm:f>NOT(ISERROR(SEARCH('Listados Datos'!$P$3,AU594)))</xm:f>
            <xm:f>'Listados Datos'!$P$3</xm:f>
            <x14:dxf>
              <fill>
                <patternFill>
                  <bgColor rgb="FF99CC00"/>
                </patternFill>
              </fill>
            </x14:dxf>
          </x14:cfRule>
          <x14:cfRule type="containsText" priority="1581" operator="containsText" id="{5BEAFC7E-1488-45EE-9261-A571C5306493}">
            <xm:f>NOT(ISERROR(SEARCH('Listados Datos'!$P$4,AU594)))</xm:f>
            <xm:f>'Listados Datos'!$P$4</xm:f>
            <x14:dxf>
              <fill>
                <patternFill>
                  <bgColor rgb="FF33CC33"/>
                </patternFill>
              </fill>
            </x14:dxf>
          </x14:cfRule>
          <x14:cfRule type="containsText" priority="1582" operator="containsText" id="{F81B0D45-24FF-4857-B11C-95AAD5453919}">
            <xm:f>NOT(ISERROR(SEARCH('Listados Datos'!$P$5,AU594)))</xm:f>
            <xm:f>'Listados Datos'!$P$5</xm:f>
            <x14:dxf>
              <fill>
                <patternFill>
                  <bgColor rgb="FFFFFF00"/>
                </patternFill>
              </fill>
            </x14:dxf>
          </x14:cfRule>
          <x14:cfRule type="containsText" priority="1583" operator="containsText" id="{0AA5C7FC-4E96-4FEE-97DE-0E2B28EF0D28}">
            <xm:f>NOT(ISERROR(SEARCH('Listados Datos'!$P$6,AU594)))</xm:f>
            <xm:f>'Listados Datos'!$P$6</xm:f>
            <x14:dxf>
              <fill>
                <patternFill>
                  <bgColor rgb="FFFFC000"/>
                </patternFill>
              </fill>
            </x14:dxf>
          </x14:cfRule>
          <x14:cfRule type="containsText" priority="1584" operator="containsText" id="{9E43D9AE-F433-400E-994F-C508DD6FEFDA}">
            <xm:f>NOT(ISERROR(SEARCH('Listados Datos'!$P$7,AU594)))</xm:f>
            <xm:f>'Listados Datos'!$P$7</xm:f>
            <x14:dxf>
              <fill>
                <patternFill>
                  <bgColor rgb="FFFF0000"/>
                </patternFill>
              </fill>
            </x14:dxf>
          </x14:cfRule>
          <xm:sqref>AU594</xm:sqref>
        </x14:conditionalFormatting>
        <x14:conditionalFormatting xmlns:xm="http://schemas.microsoft.com/office/excel/2006/main">
          <x14:cfRule type="containsText" priority="1698" operator="containsText" id="{60096626-4CBC-463A-85FB-F64D6BBA35FB}">
            <xm:f>NOT(ISERROR(SEARCH('Listados Datos'!$T$3,AE592)))</xm:f>
            <xm:f>'Listados Datos'!$T$3</xm:f>
            <x14:dxf>
              <fill>
                <patternFill patternType="solid">
                  <bgColor rgb="FFC00000"/>
                </patternFill>
              </fill>
            </x14:dxf>
          </x14:cfRule>
          <x14:cfRule type="containsText" priority="1699" operator="containsText" id="{40AFD48E-8450-4A79-8791-A4D31C8E83F1}">
            <xm:f>NOT(ISERROR(SEARCH('Listados Datos'!$T$4,AE592)))</xm:f>
            <xm:f>'Listados Datos'!$T$4</xm:f>
            <x14:dxf>
              <font>
                <b/>
                <i val="0"/>
                <color theme="0"/>
              </font>
              <fill>
                <patternFill>
                  <bgColor rgb="FFE26B0A"/>
                </patternFill>
              </fill>
            </x14:dxf>
          </x14:cfRule>
          <x14:cfRule type="containsText" priority="1700" operator="containsText" id="{B120A6C8-FD72-4FFA-96D9-FBFD3B68B550}">
            <xm:f>NOT(ISERROR(SEARCH('Listados Datos'!$T$5,AE592)))</xm:f>
            <xm:f>'Listados Datos'!$T$5</xm:f>
            <x14:dxf>
              <font>
                <b/>
                <i val="0"/>
                <color auto="1"/>
              </font>
              <fill>
                <patternFill>
                  <bgColor rgb="FFFFFF00"/>
                </patternFill>
              </fill>
            </x14:dxf>
          </x14:cfRule>
          <x14:cfRule type="containsText" priority="1701" operator="containsText" id="{0E553561-7F35-4BB7-9D07-4D7437F4A649}">
            <xm:f>NOT(ISERROR(SEARCH('Listados Datos'!$T$6,AE592)))</xm:f>
            <xm:f>'Listados Datos'!$T$6</xm:f>
            <x14:dxf>
              <font>
                <b/>
                <i val="0"/>
              </font>
              <fill>
                <patternFill>
                  <bgColor rgb="FF92D050"/>
                </patternFill>
              </fill>
            </x14:dxf>
          </x14:cfRule>
          <xm:sqref>AE592:AF593 AE597:AF597</xm:sqref>
        </x14:conditionalFormatting>
        <x14:conditionalFormatting xmlns:xm="http://schemas.microsoft.com/office/excel/2006/main">
          <x14:cfRule type="containsText" priority="1694" operator="containsText" id="{B4EF4FA7-55F5-4086-BD7C-4178AEDE4062}">
            <xm:f>NOT(ISERROR(SEARCH('Listados Datos'!$T$3,AA592)))</xm:f>
            <xm:f>'Listados Datos'!$T$3</xm:f>
            <x14:dxf>
              <fill>
                <patternFill patternType="solid">
                  <bgColor rgb="FFC00000"/>
                </patternFill>
              </fill>
            </x14:dxf>
          </x14:cfRule>
          <x14:cfRule type="containsText" priority="1695" operator="containsText" id="{50CA9E90-64C6-42E8-872A-76EEEABAF48B}">
            <xm:f>NOT(ISERROR(SEARCH('Listados Datos'!$T$4,AA592)))</xm:f>
            <xm:f>'Listados Datos'!$T$4</xm:f>
            <x14:dxf>
              <font>
                <b/>
                <i val="0"/>
                <color theme="0"/>
              </font>
              <fill>
                <patternFill>
                  <bgColor rgb="FFE26B0A"/>
                </patternFill>
              </fill>
            </x14:dxf>
          </x14:cfRule>
          <x14:cfRule type="containsText" priority="1696" operator="containsText" id="{0365F39B-666A-4D9D-8A75-72CA219710A5}">
            <xm:f>NOT(ISERROR(SEARCH('Listados Datos'!$T$5,AA592)))</xm:f>
            <xm:f>'Listados Datos'!$T$5</xm:f>
            <x14:dxf>
              <font>
                <b/>
                <i val="0"/>
                <color auto="1"/>
              </font>
              <fill>
                <patternFill>
                  <bgColor rgb="FFFFFF00"/>
                </patternFill>
              </fill>
            </x14:dxf>
          </x14:cfRule>
          <x14:cfRule type="containsText" priority="1697" operator="containsText" id="{67A29236-2C57-4E56-A595-8BB9125973D1}">
            <xm:f>NOT(ISERROR(SEARCH('Listados Datos'!$T$6,AA592)))</xm:f>
            <xm:f>'Listados Datos'!$T$6</xm:f>
            <x14:dxf>
              <font>
                <b/>
                <i val="0"/>
              </font>
              <fill>
                <patternFill>
                  <bgColor rgb="FF92D050"/>
                </patternFill>
              </fill>
            </x14:dxf>
          </x14:cfRule>
          <xm:sqref>AA592:AA593</xm:sqref>
        </x14:conditionalFormatting>
        <x14:conditionalFormatting xmlns:xm="http://schemas.microsoft.com/office/excel/2006/main">
          <x14:cfRule type="containsText" priority="1684" operator="containsText" id="{E79F422F-D06D-4BA3-888C-85C3CFC0CC7A}">
            <xm:f>NOT(ISERROR(SEARCH('Listados Datos'!$P$3,Y592)))</xm:f>
            <xm:f>'Listados Datos'!$P$3</xm:f>
            <x14:dxf>
              <fill>
                <patternFill>
                  <bgColor rgb="FF99CC00"/>
                </patternFill>
              </fill>
            </x14:dxf>
          </x14:cfRule>
          <x14:cfRule type="containsText" priority="1685" operator="containsText" id="{27897CF4-BBA6-4547-9252-0E2F4D5290D5}">
            <xm:f>NOT(ISERROR(SEARCH('Listados Datos'!$P$4,Y592)))</xm:f>
            <xm:f>'Listados Datos'!$P$4</xm:f>
            <x14:dxf>
              <fill>
                <patternFill>
                  <bgColor rgb="FF33CC33"/>
                </patternFill>
              </fill>
            </x14:dxf>
          </x14:cfRule>
          <x14:cfRule type="containsText" priority="1686" operator="containsText" id="{E83FB451-EBE2-48BF-B521-84DF86A92F6E}">
            <xm:f>NOT(ISERROR(SEARCH('Listados Datos'!$P$5,Y592)))</xm:f>
            <xm:f>'Listados Datos'!$P$5</xm:f>
            <x14:dxf>
              <fill>
                <patternFill>
                  <bgColor rgb="FFFFFF00"/>
                </patternFill>
              </fill>
            </x14:dxf>
          </x14:cfRule>
          <x14:cfRule type="containsText" priority="1687" operator="containsText" id="{30F6CEAA-7B47-4642-B0E4-67B8FEF32EF5}">
            <xm:f>NOT(ISERROR(SEARCH('Listados Datos'!$P$6,Y592)))</xm:f>
            <xm:f>'Listados Datos'!$P$6</xm:f>
            <x14:dxf>
              <fill>
                <patternFill>
                  <bgColor rgb="FFFFC000"/>
                </patternFill>
              </fill>
            </x14:dxf>
          </x14:cfRule>
          <x14:cfRule type="containsText" priority="1688" operator="containsText" id="{64ABB261-C59B-4227-B854-6B5BB231097F}">
            <xm:f>NOT(ISERROR(SEARCH('Listados Datos'!$P$7,Y592)))</xm:f>
            <xm:f>'Listados Datos'!$P$7</xm:f>
            <x14:dxf>
              <fill>
                <patternFill>
                  <bgColor rgb="FFFF0000"/>
                </patternFill>
              </fill>
            </x14:dxf>
          </x14:cfRule>
          <xm:sqref>Y592:Y593</xm:sqref>
        </x14:conditionalFormatting>
        <x14:conditionalFormatting xmlns:xm="http://schemas.microsoft.com/office/excel/2006/main">
          <x14:cfRule type="containsText" priority="1660" operator="containsText" id="{AE000DA5-C253-4824-8323-292D5E78F442}">
            <xm:f>NOT(ISERROR(SEARCH('Listados Datos'!$T$3,AW592)))</xm:f>
            <xm:f>'Listados Datos'!$T$3</xm:f>
            <x14:dxf>
              <fill>
                <patternFill patternType="solid">
                  <bgColor rgb="FFC00000"/>
                </patternFill>
              </fill>
            </x14:dxf>
          </x14:cfRule>
          <x14:cfRule type="containsText" priority="1661" operator="containsText" id="{9CB77C55-A836-4359-AF42-71F063330B78}">
            <xm:f>NOT(ISERROR(SEARCH('Listados Datos'!$T$4,AW592)))</xm:f>
            <xm:f>'Listados Datos'!$T$4</xm:f>
            <x14:dxf>
              <font>
                <b/>
                <i val="0"/>
                <color theme="0"/>
              </font>
              <fill>
                <patternFill>
                  <bgColor rgb="FFE26B0A"/>
                </patternFill>
              </fill>
            </x14:dxf>
          </x14:cfRule>
          <x14:cfRule type="containsText" priority="1662" operator="containsText" id="{5A8B307C-A9B8-4C75-BFA1-704942ABAAD0}">
            <xm:f>NOT(ISERROR(SEARCH('Listados Datos'!$T$5,AW592)))</xm:f>
            <xm:f>'Listados Datos'!$T$5</xm:f>
            <x14:dxf>
              <font>
                <b/>
                <i val="0"/>
                <color auto="1"/>
              </font>
              <fill>
                <patternFill>
                  <bgColor rgb="FFFFFF00"/>
                </patternFill>
              </fill>
            </x14:dxf>
          </x14:cfRule>
          <x14:cfRule type="containsText" priority="1663" operator="containsText" id="{15F6B02D-CBE2-40FF-BF67-199C5DAA6EEF}">
            <xm:f>NOT(ISERROR(SEARCH('Listados Datos'!$T$6,AW592)))</xm:f>
            <xm:f>'Listados Datos'!$T$6</xm:f>
            <x14:dxf>
              <font>
                <b/>
                <i val="0"/>
              </font>
              <fill>
                <patternFill>
                  <bgColor rgb="FF92D050"/>
                </patternFill>
              </fill>
            </x14:dxf>
          </x14:cfRule>
          <xm:sqref>AW592</xm:sqref>
        </x14:conditionalFormatting>
        <x14:conditionalFormatting xmlns:xm="http://schemas.microsoft.com/office/excel/2006/main">
          <x14:cfRule type="containsText" priority="1650" operator="containsText" id="{79BD5D5A-CBD2-4FAD-8FCB-3DE1AF45EF9A}">
            <xm:f>NOT(ISERROR(SEARCH('Listados Datos'!$P$3,AU592)))</xm:f>
            <xm:f>'Listados Datos'!$P$3</xm:f>
            <x14:dxf>
              <fill>
                <patternFill>
                  <bgColor rgb="FF99CC00"/>
                </patternFill>
              </fill>
            </x14:dxf>
          </x14:cfRule>
          <x14:cfRule type="containsText" priority="1651" operator="containsText" id="{067ED43B-A1F6-4E64-AAA4-807B19603FA3}">
            <xm:f>NOT(ISERROR(SEARCH('Listados Datos'!$P$4,AU592)))</xm:f>
            <xm:f>'Listados Datos'!$P$4</xm:f>
            <x14:dxf>
              <fill>
                <patternFill>
                  <bgColor rgb="FF33CC33"/>
                </patternFill>
              </fill>
            </x14:dxf>
          </x14:cfRule>
          <x14:cfRule type="containsText" priority="1652" operator="containsText" id="{DD989116-2B5E-4006-81B3-89E051746B79}">
            <xm:f>NOT(ISERROR(SEARCH('Listados Datos'!$P$5,AU592)))</xm:f>
            <xm:f>'Listados Datos'!$P$5</xm:f>
            <x14:dxf>
              <fill>
                <patternFill>
                  <bgColor rgb="FFFFFF00"/>
                </patternFill>
              </fill>
            </x14:dxf>
          </x14:cfRule>
          <x14:cfRule type="containsText" priority="1653" operator="containsText" id="{61E6F5B2-48C6-41D1-BF00-E15EA86A8E38}">
            <xm:f>NOT(ISERROR(SEARCH('Listados Datos'!$P$6,AU592)))</xm:f>
            <xm:f>'Listados Datos'!$P$6</xm:f>
            <x14:dxf>
              <fill>
                <patternFill>
                  <bgColor rgb="FFFFC000"/>
                </patternFill>
              </fill>
            </x14:dxf>
          </x14:cfRule>
          <x14:cfRule type="containsText" priority="1654" operator="containsText" id="{FD6C1F83-1EE2-43B4-9693-A8DAE29C6F93}">
            <xm:f>NOT(ISERROR(SEARCH('Listados Datos'!$P$7,AU592)))</xm:f>
            <xm:f>'Listados Datos'!$P$7</xm:f>
            <x14:dxf>
              <fill>
                <patternFill>
                  <bgColor rgb="FFFF0000"/>
                </patternFill>
              </fill>
            </x14:dxf>
          </x14:cfRule>
          <xm:sqref>AU592</xm:sqref>
        </x14:conditionalFormatting>
        <x14:conditionalFormatting xmlns:xm="http://schemas.microsoft.com/office/excel/2006/main">
          <x14:cfRule type="containsText" priority="1646" operator="containsText" id="{A791E233-F961-4CFC-A451-24D654DD2417}">
            <xm:f>NOT(ISERROR(SEARCH('Listados Datos'!$T$3,AW593)))</xm:f>
            <xm:f>'Listados Datos'!$T$3</xm:f>
            <x14:dxf>
              <fill>
                <patternFill patternType="solid">
                  <bgColor rgb="FFC00000"/>
                </patternFill>
              </fill>
            </x14:dxf>
          </x14:cfRule>
          <x14:cfRule type="containsText" priority="1647" operator="containsText" id="{D1ED6477-62B5-42AC-BF84-F49247213614}">
            <xm:f>NOT(ISERROR(SEARCH('Listados Datos'!$T$4,AW593)))</xm:f>
            <xm:f>'Listados Datos'!$T$4</xm:f>
            <x14:dxf>
              <font>
                <b/>
                <i val="0"/>
                <color theme="0"/>
              </font>
              <fill>
                <patternFill>
                  <bgColor rgb="FFE26B0A"/>
                </patternFill>
              </fill>
            </x14:dxf>
          </x14:cfRule>
          <x14:cfRule type="containsText" priority="1648" operator="containsText" id="{6509D14E-71B6-4DFA-AEA6-3AE29DD8E20D}">
            <xm:f>NOT(ISERROR(SEARCH('Listados Datos'!$T$5,AW593)))</xm:f>
            <xm:f>'Listados Datos'!$T$5</xm:f>
            <x14:dxf>
              <font>
                <b/>
                <i val="0"/>
                <color auto="1"/>
              </font>
              <fill>
                <patternFill>
                  <bgColor rgb="FFFFFF00"/>
                </patternFill>
              </fill>
            </x14:dxf>
          </x14:cfRule>
          <x14:cfRule type="containsText" priority="1649" operator="containsText" id="{FE3611DE-B96A-4A17-9EB1-C1AF587E8369}">
            <xm:f>NOT(ISERROR(SEARCH('Listados Datos'!$T$6,AW593)))</xm:f>
            <xm:f>'Listados Datos'!$T$6</xm:f>
            <x14:dxf>
              <font>
                <b/>
                <i val="0"/>
              </font>
              <fill>
                <patternFill>
                  <bgColor rgb="FF92D050"/>
                </patternFill>
              </fill>
            </x14:dxf>
          </x14:cfRule>
          <xm:sqref>AW593</xm:sqref>
        </x14:conditionalFormatting>
        <x14:conditionalFormatting xmlns:xm="http://schemas.microsoft.com/office/excel/2006/main">
          <x14:cfRule type="containsText" priority="1636" operator="containsText" id="{FC5E6D63-71D6-4636-815D-C28A2900A184}">
            <xm:f>NOT(ISERROR(SEARCH('Listados Datos'!$P$3,AU593)))</xm:f>
            <xm:f>'Listados Datos'!$P$3</xm:f>
            <x14:dxf>
              <fill>
                <patternFill>
                  <bgColor rgb="FF99CC00"/>
                </patternFill>
              </fill>
            </x14:dxf>
          </x14:cfRule>
          <x14:cfRule type="containsText" priority="1637" operator="containsText" id="{CEF01EE3-811F-438F-A654-4DA3CB90CC0D}">
            <xm:f>NOT(ISERROR(SEARCH('Listados Datos'!$P$4,AU593)))</xm:f>
            <xm:f>'Listados Datos'!$P$4</xm:f>
            <x14:dxf>
              <fill>
                <patternFill>
                  <bgColor rgb="FF33CC33"/>
                </patternFill>
              </fill>
            </x14:dxf>
          </x14:cfRule>
          <x14:cfRule type="containsText" priority="1638" operator="containsText" id="{F528511F-317B-4A8D-A504-67DC5708C9F8}">
            <xm:f>NOT(ISERROR(SEARCH('Listados Datos'!$P$5,AU593)))</xm:f>
            <xm:f>'Listados Datos'!$P$5</xm:f>
            <x14:dxf>
              <fill>
                <patternFill>
                  <bgColor rgb="FFFFFF00"/>
                </patternFill>
              </fill>
            </x14:dxf>
          </x14:cfRule>
          <x14:cfRule type="containsText" priority="1639" operator="containsText" id="{CA81F595-B2C0-418F-9B14-4E8F47EB5166}">
            <xm:f>NOT(ISERROR(SEARCH('Listados Datos'!$P$6,AU593)))</xm:f>
            <xm:f>'Listados Datos'!$P$6</xm:f>
            <x14:dxf>
              <fill>
                <patternFill>
                  <bgColor rgb="FFFFC000"/>
                </patternFill>
              </fill>
            </x14:dxf>
          </x14:cfRule>
          <x14:cfRule type="containsText" priority="1640" operator="containsText" id="{B8F0521E-17DC-40BF-A9DB-65C9A3A5887B}">
            <xm:f>NOT(ISERROR(SEARCH('Listados Datos'!$P$7,AU593)))</xm:f>
            <xm:f>'Listados Datos'!$P$7</xm:f>
            <x14:dxf>
              <fill>
                <patternFill>
                  <bgColor rgb="FFFF0000"/>
                </patternFill>
              </fill>
            </x14:dxf>
          </x14:cfRule>
          <xm:sqref>AU593</xm:sqref>
        </x14:conditionalFormatting>
        <x14:conditionalFormatting xmlns:xm="http://schemas.microsoft.com/office/excel/2006/main">
          <x14:cfRule type="containsText" priority="1618" operator="containsText" id="{3CDBC6E4-E2A0-496F-B855-68D8B570F58F}">
            <xm:f>NOT(ISERROR(SEARCH('Listados Datos'!$T$3,AE594)))</xm:f>
            <xm:f>'Listados Datos'!$T$3</xm:f>
            <x14:dxf>
              <fill>
                <patternFill patternType="solid">
                  <bgColor rgb="FFC00000"/>
                </patternFill>
              </fill>
            </x14:dxf>
          </x14:cfRule>
          <x14:cfRule type="containsText" priority="1619" operator="containsText" id="{FB329C44-EA57-4645-BDAB-4220ECFC65D7}">
            <xm:f>NOT(ISERROR(SEARCH('Listados Datos'!$T$4,AE594)))</xm:f>
            <xm:f>'Listados Datos'!$T$4</xm:f>
            <x14:dxf>
              <font>
                <b/>
                <i val="0"/>
                <color theme="0"/>
              </font>
              <fill>
                <patternFill>
                  <bgColor rgb="FFE26B0A"/>
                </patternFill>
              </fill>
            </x14:dxf>
          </x14:cfRule>
          <x14:cfRule type="containsText" priority="1620" operator="containsText" id="{DBB1A80F-C502-43E7-ACF4-7D1360285C11}">
            <xm:f>NOT(ISERROR(SEARCH('Listados Datos'!$T$5,AE594)))</xm:f>
            <xm:f>'Listados Datos'!$T$5</xm:f>
            <x14:dxf>
              <font>
                <b/>
                <i val="0"/>
                <color auto="1"/>
              </font>
              <fill>
                <patternFill>
                  <bgColor rgb="FFFFFF00"/>
                </patternFill>
              </fill>
            </x14:dxf>
          </x14:cfRule>
          <x14:cfRule type="containsText" priority="1621" operator="containsText" id="{8102AA47-C45C-4FE5-9AEC-F9318A41E285}">
            <xm:f>NOT(ISERROR(SEARCH('Listados Datos'!$T$6,AE594)))</xm:f>
            <xm:f>'Listados Datos'!$T$6</xm:f>
            <x14:dxf>
              <font>
                <b/>
                <i val="0"/>
              </font>
              <fill>
                <patternFill>
                  <bgColor rgb="FF92D050"/>
                </patternFill>
              </fill>
            </x14:dxf>
          </x14:cfRule>
          <xm:sqref>AE594:AF595</xm:sqref>
        </x14:conditionalFormatting>
        <x14:conditionalFormatting xmlns:xm="http://schemas.microsoft.com/office/excel/2006/main">
          <x14:cfRule type="containsText" priority="1614" operator="containsText" id="{F64251B3-52D7-452C-AAFC-787FEA9D9BF8}">
            <xm:f>NOT(ISERROR(SEARCH('Listados Datos'!$T$3,AA594)))</xm:f>
            <xm:f>'Listados Datos'!$T$3</xm:f>
            <x14:dxf>
              <fill>
                <patternFill patternType="solid">
                  <bgColor rgb="FFC00000"/>
                </patternFill>
              </fill>
            </x14:dxf>
          </x14:cfRule>
          <x14:cfRule type="containsText" priority="1615" operator="containsText" id="{06933D2E-1254-4C67-B3E8-CB5BF0D1ACCA}">
            <xm:f>NOT(ISERROR(SEARCH('Listados Datos'!$T$4,AA594)))</xm:f>
            <xm:f>'Listados Datos'!$T$4</xm:f>
            <x14:dxf>
              <font>
                <b/>
                <i val="0"/>
                <color theme="0"/>
              </font>
              <fill>
                <patternFill>
                  <bgColor rgb="FFE26B0A"/>
                </patternFill>
              </fill>
            </x14:dxf>
          </x14:cfRule>
          <x14:cfRule type="containsText" priority="1616" operator="containsText" id="{DD362EFC-A022-4521-B47F-7F6CCDA80441}">
            <xm:f>NOT(ISERROR(SEARCH('Listados Datos'!$T$5,AA594)))</xm:f>
            <xm:f>'Listados Datos'!$T$5</xm:f>
            <x14:dxf>
              <font>
                <b/>
                <i val="0"/>
                <color auto="1"/>
              </font>
              <fill>
                <patternFill>
                  <bgColor rgb="FFFFFF00"/>
                </patternFill>
              </fill>
            </x14:dxf>
          </x14:cfRule>
          <x14:cfRule type="containsText" priority="1617" operator="containsText" id="{37CA4E00-BCCC-452D-B238-EA743C7EE658}">
            <xm:f>NOT(ISERROR(SEARCH('Listados Datos'!$T$6,AA594)))</xm:f>
            <xm:f>'Listados Datos'!$T$6</xm:f>
            <x14:dxf>
              <font>
                <b/>
                <i val="0"/>
              </font>
              <fill>
                <patternFill>
                  <bgColor rgb="FF92D050"/>
                </patternFill>
              </fill>
            </x14:dxf>
          </x14:cfRule>
          <xm:sqref>AA594:AA595</xm:sqref>
        </x14:conditionalFormatting>
        <x14:conditionalFormatting xmlns:xm="http://schemas.microsoft.com/office/excel/2006/main">
          <x14:cfRule type="containsText" priority="1604" operator="containsText" id="{AD7382EA-6B54-4FFB-8AB7-45DDD2FA3803}">
            <xm:f>NOT(ISERROR(SEARCH('Listados Datos'!$P$3,Y594)))</xm:f>
            <xm:f>'Listados Datos'!$P$3</xm:f>
            <x14:dxf>
              <fill>
                <patternFill>
                  <bgColor rgb="FF99CC00"/>
                </patternFill>
              </fill>
            </x14:dxf>
          </x14:cfRule>
          <x14:cfRule type="containsText" priority="1605" operator="containsText" id="{A3087C17-EE77-482E-8E97-ED76E86BEC16}">
            <xm:f>NOT(ISERROR(SEARCH('Listados Datos'!$P$4,Y594)))</xm:f>
            <xm:f>'Listados Datos'!$P$4</xm:f>
            <x14:dxf>
              <fill>
                <patternFill>
                  <bgColor rgb="FF33CC33"/>
                </patternFill>
              </fill>
            </x14:dxf>
          </x14:cfRule>
          <x14:cfRule type="containsText" priority="1606" operator="containsText" id="{EAAAA8BB-27A0-449B-813B-F33F561FDD9C}">
            <xm:f>NOT(ISERROR(SEARCH('Listados Datos'!$P$5,Y594)))</xm:f>
            <xm:f>'Listados Datos'!$P$5</xm:f>
            <x14:dxf>
              <fill>
                <patternFill>
                  <bgColor rgb="FFFFFF00"/>
                </patternFill>
              </fill>
            </x14:dxf>
          </x14:cfRule>
          <x14:cfRule type="containsText" priority="1607" operator="containsText" id="{5362A456-6498-4204-98E7-5249EBB56577}">
            <xm:f>NOT(ISERROR(SEARCH('Listados Datos'!$P$6,Y594)))</xm:f>
            <xm:f>'Listados Datos'!$P$6</xm:f>
            <x14:dxf>
              <fill>
                <patternFill>
                  <bgColor rgb="FFFFC000"/>
                </patternFill>
              </fill>
            </x14:dxf>
          </x14:cfRule>
          <x14:cfRule type="containsText" priority="1608" operator="containsText" id="{6B409413-C75E-4A98-8F61-BEDB468FD58B}">
            <xm:f>NOT(ISERROR(SEARCH('Listados Datos'!$P$7,Y594)))</xm:f>
            <xm:f>'Listados Datos'!$P$7</xm:f>
            <x14:dxf>
              <fill>
                <patternFill>
                  <bgColor rgb="FFFF0000"/>
                </patternFill>
              </fill>
            </x14:dxf>
          </x14:cfRule>
          <xm:sqref>Y594:Y595</xm:sqref>
        </x14:conditionalFormatting>
        <x14:conditionalFormatting xmlns:xm="http://schemas.microsoft.com/office/excel/2006/main">
          <x14:cfRule type="containsText" priority="1576" operator="containsText" id="{1526701B-C5E8-474C-BCD6-913F859CF7CC}">
            <xm:f>NOT(ISERROR(SEARCH('Listados Datos'!$T$3,AW595)))</xm:f>
            <xm:f>'Listados Datos'!$T$3</xm:f>
            <x14:dxf>
              <fill>
                <patternFill patternType="solid">
                  <bgColor rgb="FFC00000"/>
                </patternFill>
              </fill>
            </x14:dxf>
          </x14:cfRule>
          <x14:cfRule type="containsText" priority="1577" operator="containsText" id="{0B32F055-4746-4CC8-BC02-FFD1C80D8E2C}">
            <xm:f>NOT(ISERROR(SEARCH('Listados Datos'!$T$4,AW595)))</xm:f>
            <xm:f>'Listados Datos'!$T$4</xm:f>
            <x14:dxf>
              <font>
                <b/>
                <i val="0"/>
                <color theme="0"/>
              </font>
              <fill>
                <patternFill>
                  <bgColor rgb="FFE26B0A"/>
                </patternFill>
              </fill>
            </x14:dxf>
          </x14:cfRule>
          <x14:cfRule type="containsText" priority="1578" operator="containsText" id="{A8B7B9F9-D780-459A-9E4A-798E676787B4}">
            <xm:f>NOT(ISERROR(SEARCH('Listados Datos'!$T$5,AW595)))</xm:f>
            <xm:f>'Listados Datos'!$T$5</xm:f>
            <x14:dxf>
              <font>
                <b/>
                <i val="0"/>
                <color auto="1"/>
              </font>
              <fill>
                <patternFill>
                  <bgColor rgb="FFFFFF00"/>
                </patternFill>
              </fill>
            </x14:dxf>
          </x14:cfRule>
          <x14:cfRule type="containsText" priority="1579" operator="containsText" id="{F49F9B12-DEFD-4AA1-A9D1-E2A0B50EA5CF}">
            <xm:f>NOT(ISERROR(SEARCH('Listados Datos'!$T$6,AW595)))</xm:f>
            <xm:f>'Listados Datos'!$T$6</xm:f>
            <x14:dxf>
              <font>
                <b/>
                <i val="0"/>
              </font>
              <fill>
                <patternFill>
                  <bgColor rgb="FF92D050"/>
                </patternFill>
              </fill>
            </x14:dxf>
          </x14:cfRule>
          <xm:sqref>AW595</xm:sqref>
        </x14:conditionalFormatting>
        <x14:conditionalFormatting xmlns:xm="http://schemas.microsoft.com/office/excel/2006/main">
          <x14:cfRule type="containsText" priority="1496" operator="containsText" id="{D6935CA8-EEE2-4B81-A7B6-8B7536409C9A}">
            <xm:f>NOT(ISERROR(SEARCH('Listados Datos'!$T$3,AW591)))</xm:f>
            <xm:f>'Listados Datos'!$T$3</xm:f>
            <x14:dxf>
              <fill>
                <patternFill patternType="solid">
                  <bgColor rgb="FFC00000"/>
                </patternFill>
              </fill>
            </x14:dxf>
          </x14:cfRule>
          <x14:cfRule type="containsText" priority="1497" operator="containsText" id="{7F81A148-4FE9-4C42-AF17-C4D76500DFA2}">
            <xm:f>NOT(ISERROR(SEARCH('Listados Datos'!$T$4,AW591)))</xm:f>
            <xm:f>'Listados Datos'!$T$4</xm:f>
            <x14:dxf>
              <font>
                <b/>
                <i val="0"/>
                <color theme="0"/>
              </font>
              <fill>
                <patternFill>
                  <bgColor rgb="FFE26B0A"/>
                </patternFill>
              </fill>
            </x14:dxf>
          </x14:cfRule>
          <x14:cfRule type="containsText" priority="1498" operator="containsText" id="{BC4552C0-3B60-4714-9CAF-699F103D3848}">
            <xm:f>NOT(ISERROR(SEARCH('Listados Datos'!$T$5,AW591)))</xm:f>
            <xm:f>'Listados Datos'!$T$5</xm:f>
            <x14:dxf>
              <font>
                <b/>
                <i val="0"/>
                <color auto="1"/>
              </font>
              <fill>
                <patternFill>
                  <bgColor rgb="FFFFFF00"/>
                </patternFill>
              </fill>
            </x14:dxf>
          </x14:cfRule>
          <x14:cfRule type="containsText" priority="1499" operator="containsText" id="{1FC53169-385F-4D18-A514-A86AF4B08471}">
            <xm:f>NOT(ISERROR(SEARCH('Listados Datos'!$T$6,AW591)))</xm:f>
            <xm:f>'Listados Datos'!$T$6</xm:f>
            <x14:dxf>
              <font>
                <b/>
                <i val="0"/>
              </font>
              <fill>
                <patternFill>
                  <bgColor rgb="FF92D050"/>
                </patternFill>
              </fill>
            </x14:dxf>
          </x14:cfRule>
          <xm:sqref>AW591</xm:sqref>
        </x14:conditionalFormatting>
        <x14:conditionalFormatting xmlns:xm="http://schemas.microsoft.com/office/excel/2006/main">
          <x14:cfRule type="containsText" priority="1486" operator="containsText" id="{35E167F4-6D97-4F52-B351-DF7720D0BDFC}">
            <xm:f>NOT(ISERROR(SEARCH('Listados Datos'!$P$3,AU591)))</xm:f>
            <xm:f>'Listados Datos'!$P$3</xm:f>
            <x14:dxf>
              <fill>
                <patternFill>
                  <bgColor rgb="FF99CC00"/>
                </patternFill>
              </fill>
            </x14:dxf>
          </x14:cfRule>
          <x14:cfRule type="containsText" priority="1487" operator="containsText" id="{9C8DBFE4-1F8B-4729-9E91-28C2ABD7C63F}">
            <xm:f>NOT(ISERROR(SEARCH('Listados Datos'!$P$4,AU591)))</xm:f>
            <xm:f>'Listados Datos'!$P$4</xm:f>
            <x14:dxf>
              <fill>
                <patternFill>
                  <bgColor rgb="FF33CC33"/>
                </patternFill>
              </fill>
            </x14:dxf>
          </x14:cfRule>
          <x14:cfRule type="containsText" priority="1488" operator="containsText" id="{A63D225E-FC68-4834-98DA-8733057DDAC0}">
            <xm:f>NOT(ISERROR(SEARCH('Listados Datos'!$P$5,AU591)))</xm:f>
            <xm:f>'Listados Datos'!$P$5</xm:f>
            <x14:dxf>
              <fill>
                <patternFill>
                  <bgColor rgb="FFFFFF00"/>
                </patternFill>
              </fill>
            </x14:dxf>
          </x14:cfRule>
          <x14:cfRule type="containsText" priority="1489" operator="containsText" id="{033D25EC-69BC-4123-AA1D-AAE96F5AA6D0}">
            <xm:f>NOT(ISERROR(SEARCH('Listados Datos'!$P$6,AU591)))</xm:f>
            <xm:f>'Listados Datos'!$P$6</xm:f>
            <x14:dxf>
              <fill>
                <patternFill>
                  <bgColor rgb="FFFFC000"/>
                </patternFill>
              </fill>
            </x14:dxf>
          </x14:cfRule>
          <x14:cfRule type="containsText" priority="1490" operator="containsText" id="{131F2831-0E3E-4319-AE2D-E7629AE326DE}">
            <xm:f>NOT(ISERROR(SEARCH('Listados Datos'!$P$7,AU591)))</xm:f>
            <xm:f>'Listados Datos'!$P$7</xm:f>
            <x14:dxf>
              <fill>
                <patternFill>
                  <bgColor rgb="FFFF0000"/>
                </patternFill>
              </fill>
            </x14:dxf>
          </x14:cfRule>
          <xm:sqref>AU591</xm:sqref>
        </x14:conditionalFormatting>
        <x14:conditionalFormatting xmlns:xm="http://schemas.microsoft.com/office/excel/2006/main">
          <x14:cfRule type="containsText" priority="1454" operator="containsText" id="{018B5659-915C-4CF6-A471-28091FB4F443}">
            <xm:f>NOT(ISERROR(SEARCH('Listados Datos'!$T$3,AW588)))</xm:f>
            <xm:f>'Listados Datos'!$T$3</xm:f>
            <x14:dxf>
              <fill>
                <patternFill patternType="solid">
                  <bgColor rgb="FFC00000"/>
                </patternFill>
              </fill>
            </x14:dxf>
          </x14:cfRule>
          <x14:cfRule type="containsText" priority="1455" operator="containsText" id="{69CF69EF-2406-47C1-B84B-640D92ED424D}">
            <xm:f>NOT(ISERROR(SEARCH('Listados Datos'!$T$4,AW588)))</xm:f>
            <xm:f>'Listados Datos'!$T$4</xm:f>
            <x14:dxf>
              <font>
                <b/>
                <i val="0"/>
                <color theme="0"/>
              </font>
              <fill>
                <patternFill>
                  <bgColor rgb="FFE26B0A"/>
                </patternFill>
              </fill>
            </x14:dxf>
          </x14:cfRule>
          <x14:cfRule type="containsText" priority="1456" operator="containsText" id="{4FE50F10-402C-4353-8E0D-618C0767ACE6}">
            <xm:f>NOT(ISERROR(SEARCH('Listados Datos'!$T$5,AW588)))</xm:f>
            <xm:f>'Listados Datos'!$T$5</xm:f>
            <x14:dxf>
              <font>
                <b/>
                <i val="0"/>
                <color auto="1"/>
              </font>
              <fill>
                <patternFill>
                  <bgColor rgb="FFFFFF00"/>
                </patternFill>
              </fill>
            </x14:dxf>
          </x14:cfRule>
          <x14:cfRule type="containsText" priority="1457" operator="containsText" id="{8CFC7861-B5A6-4D77-B096-DE76C9AA053B}">
            <xm:f>NOT(ISERROR(SEARCH('Listados Datos'!$T$6,AW588)))</xm:f>
            <xm:f>'Listados Datos'!$T$6</xm:f>
            <x14:dxf>
              <font>
                <b/>
                <i val="0"/>
              </font>
              <fill>
                <patternFill>
                  <bgColor rgb="FF92D050"/>
                </patternFill>
              </fill>
            </x14:dxf>
          </x14:cfRule>
          <xm:sqref>AW588</xm:sqref>
        </x14:conditionalFormatting>
        <x14:conditionalFormatting xmlns:xm="http://schemas.microsoft.com/office/excel/2006/main">
          <x14:cfRule type="containsText" priority="1444" operator="containsText" id="{26775B4B-7E2E-4CB3-9363-B058300270E9}">
            <xm:f>NOT(ISERROR(SEARCH('Listados Datos'!$P$3,AU588)))</xm:f>
            <xm:f>'Listados Datos'!$P$3</xm:f>
            <x14:dxf>
              <fill>
                <patternFill>
                  <bgColor rgb="FF99CC00"/>
                </patternFill>
              </fill>
            </x14:dxf>
          </x14:cfRule>
          <x14:cfRule type="containsText" priority="1445" operator="containsText" id="{EBE25FBF-DD29-4B00-92A0-90D5D516A105}">
            <xm:f>NOT(ISERROR(SEARCH('Listados Datos'!$P$4,AU588)))</xm:f>
            <xm:f>'Listados Datos'!$P$4</xm:f>
            <x14:dxf>
              <fill>
                <patternFill>
                  <bgColor rgb="FF33CC33"/>
                </patternFill>
              </fill>
            </x14:dxf>
          </x14:cfRule>
          <x14:cfRule type="containsText" priority="1446" operator="containsText" id="{020E1AD3-9C2A-4B8A-A652-106055444AC2}">
            <xm:f>NOT(ISERROR(SEARCH('Listados Datos'!$P$5,AU588)))</xm:f>
            <xm:f>'Listados Datos'!$P$5</xm:f>
            <x14:dxf>
              <fill>
                <patternFill>
                  <bgColor rgb="FFFFFF00"/>
                </patternFill>
              </fill>
            </x14:dxf>
          </x14:cfRule>
          <x14:cfRule type="containsText" priority="1447" operator="containsText" id="{CB3A5A8A-943D-4776-A96E-1BD7F387C473}">
            <xm:f>NOT(ISERROR(SEARCH('Listados Datos'!$P$6,AU588)))</xm:f>
            <xm:f>'Listados Datos'!$P$6</xm:f>
            <x14:dxf>
              <fill>
                <patternFill>
                  <bgColor rgb="FFFFC000"/>
                </patternFill>
              </fill>
            </x14:dxf>
          </x14:cfRule>
          <x14:cfRule type="containsText" priority="1448" operator="containsText" id="{4D5EF1E9-72F7-402C-9552-04C82A9C727A}">
            <xm:f>NOT(ISERROR(SEARCH('Listados Datos'!$P$7,AU588)))</xm:f>
            <xm:f>'Listados Datos'!$P$7</xm:f>
            <x14:dxf>
              <fill>
                <patternFill>
                  <bgColor rgb="FFFF0000"/>
                </patternFill>
              </fill>
            </x14:dxf>
          </x14:cfRule>
          <xm:sqref>AU588</xm:sqref>
        </x14:conditionalFormatting>
        <x14:conditionalFormatting xmlns:xm="http://schemas.microsoft.com/office/excel/2006/main">
          <x14:cfRule type="containsText" priority="1430" operator="containsText" id="{9CE584E5-2277-4698-A48C-FD5B51E41DF5}">
            <xm:f>NOT(ISERROR(SEARCH('Listados Datos'!$P$3,AU589)))</xm:f>
            <xm:f>'Listados Datos'!$P$3</xm:f>
            <x14:dxf>
              <fill>
                <patternFill>
                  <bgColor rgb="FF99CC00"/>
                </patternFill>
              </fill>
            </x14:dxf>
          </x14:cfRule>
          <x14:cfRule type="containsText" priority="1431" operator="containsText" id="{0970C7F4-1D3A-4659-86BA-03F6B96B16A9}">
            <xm:f>NOT(ISERROR(SEARCH('Listados Datos'!$P$4,AU589)))</xm:f>
            <xm:f>'Listados Datos'!$P$4</xm:f>
            <x14:dxf>
              <fill>
                <patternFill>
                  <bgColor rgb="FF33CC33"/>
                </patternFill>
              </fill>
            </x14:dxf>
          </x14:cfRule>
          <x14:cfRule type="containsText" priority="1432" operator="containsText" id="{3C989648-F2EA-4D17-8C1E-01CFD72C92BB}">
            <xm:f>NOT(ISERROR(SEARCH('Listados Datos'!$P$5,AU589)))</xm:f>
            <xm:f>'Listados Datos'!$P$5</xm:f>
            <x14:dxf>
              <fill>
                <patternFill>
                  <bgColor rgb="FFFFFF00"/>
                </patternFill>
              </fill>
            </x14:dxf>
          </x14:cfRule>
          <x14:cfRule type="containsText" priority="1433" operator="containsText" id="{3A5F1232-A963-4E0A-B734-D58F7F8E5DC4}">
            <xm:f>NOT(ISERROR(SEARCH('Listados Datos'!$P$6,AU589)))</xm:f>
            <xm:f>'Listados Datos'!$P$6</xm:f>
            <x14:dxf>
              <fill>
                <patternFill>
                  <bgColor rgb="FFFFC000"/>
                </patternFill>
              </fill>
            </x14:dxf>
          </x14:cfRule>
          <x14:cfRule type="containsText" priority="1434" operator="containsText" id="{0B3F9C58-2128-4C68-A860-1AA3DD4F9672}">
            <xm:f>NOT(ISERROR(SEARCH('Listados Datos'!$P$7,AU589)))</xm:f>
            <xm:f>'Listados Datos'!$P$7</xm:f>
            <x14:dxf>
              <fill>
                <patternFill>
                  <bgColor rgb="FFFF0000"/>
                </patternFill>
              </fill>
            </x14:dxf>
          </x14:cfRule>
          <xm:sqref>AU589</xm:sqref>
        </x14:conditionalFormatting>
        <x14:conditionalFormatting xmlns:xm="http://schemas.microsoft.com/office/excel/2006/main">
          <x14:cfRule type="containsText" priority="1562" operator="containsText" id="{768C51E0-5265-4BDE-9C2D-5F90B9F507C4}">
            <xm:f>NOT(ISERROR(SEARCH('Listados Datos'!$T$3,AE586)))</xm:f>
            <xm:f>'Listados Datos'!$T$3</xm:f>
            <x14:dxf>
              <fill>
                <patternFill patternType="solid">
                  <bgColor rgb="FFC00000"/>
                </patternFill>
              </fill>
            </x14:dxf>
          </x14:cfRule>
          <x14:cfRule type="containsText" priority="1563" operator="containsText" id="{AC0834CD-35D7-48D9-B7DF-2119A84C3693}">
            <xm:f>NOT(ISERROR(SEARCH('Listados Datos'!$T$4,AE586)))</xm:f>
            <xm:f>'Listados Datos'!$T$4</xm:f>
            <x14:dxf>
              <font>
                <b/>
                <i val="0"/>
                <color theme="0"/>
              </font>
              <fill>
                <patternFill>
                  <bgColor rgb="FFE26B0A"/>
                </patternFill>
              </fill>
            </x14:dxf>
          </x14:cfRule>
          <x14:cfRule type="containsText" priority="1564" operator="containsText" id="{BAB2AE74-5D6D-41BC-9DB1-22C9B426CAAD}">
            <xm:f>NOT(ISERROR(SEARCH('Listados Datos'!$T$5,AE586)))</xm:f>
            <xm:f>'Listados Datos'!$T$5</xm:f>
            <x14:dxf>
              <font>
                <b/>
                <i val="0"/>
                <color auto="1"/>
              </font>
              <fill>
                <patternFill>
                  <bgColor rgb="FFFFFF00"/>
                </patternFill>
              </fill>
            </x14:dxf>
          </x14:cfRule>
          <x14:cfRule type="containsText" priority="1565" operator="containsText" id="{A01B8506-4DFE-42B8-969E-915F0A92A19D}">
            <xm:f>NOT(ISERROR(SEARCH('Listados Datos'!$T$6,AE586)))</xm:f>
            <xm:f>'Listados Datos'!$T$6</xm:f>
            <x14:dxf>
              <font>
                <b/>
                <i val="0"/>
              </font>
              <fill>
                <patternFill>
                  <bgColor rgb="FF92D050"/>
                </patternFill>
              </fill>
            </x14:dxf>
          </x14:cfRule>
          <xm:sqref>AE586:AF587 AE591:AF591</xm:sqref>
        </x14:conditionalFormatting>
        <x14:conditionalFormatting xmlns:xm="http://schemas.microsoft.com/office/excel/2006/main">
          <x14:cfRule type="containsText" priority="1558" operator="containsText" id="{8EB68F66-1C8E-4926-92AC-56678216DA25}">
            <xm:f>NOT(ISERROR(SEARCH('Listados Datos'!$T$3,AA586)))</xm:f>
            <xm:f>'Listados Datos'!$T$3</xm:f>
            <x14:dxf>
              <fill>
                <patternFill patternType="solid">
                  <bgColor rgb="FFC00000"/>
                </patternFill>
              </fill>
            </x14:dxf>
          </x14:cfRule>
          <x14:cfRule type="containsText" priority="1559" operator="containsText" id="{6F13887E-C8E1-43A4-B004-EB35A9EC8C7D}">
            <xm:f>NOT(ISERROR(SEARCH('Listados Datos'!$T$4,AA586)))</xm:f>
            <xm:f>'Listados Datos'!$T$4</xm:f>
            <x14:dxf>
              <font>
                <b/>
                <i val="0"/>
                <color theme="0"/>
              </font>
              <fill>
                <patternFill>
                  <bgColor rgb="FFE26B0A"/>
                </patternFill>
              </fill>
            </x14:dxf>
          </x14:cfRule>
          <x14:cfRule type="containsText" priority="1560" operator="containsText" id="{5625AAFF-68BD-4406-983C-B1EDF82DA8B9}">
            <xm:f>NOT(ISERROR(SEARCH('Listados Datos'!$T$5,AA586)))</xm:f>
            <xm:f>'Listados Datos'!$T$5</xm:f>
            <x14:dxf>
              <font>
                <b/>
                <i val="0"/>
                <color auto="1"/>
              </font>
              <fill>
                <patternFill>
                  <bgColor rgb="FFFFFF00"/>
                </patternFill>
              </fill>
            </x14:dxf>
          </x14:cfRule>
          <x14:cfRule type="containsText" priority="1561" operator="containsText" id="{1C446F86-5A85-444A-B1CA-9EAB185061F7}">
            <xm:f>NOT(ISERROR(SEARCH('Listados Datos'!$T$6,AA586)))</xm:f>
            <xm:f>'Listados Datos'!$T$6</xm:f>
            <x14:dxf>
              <font>
                <b/>
                <i val="0"/>
              </font>
              <fill>
                <patternFill>
                  <bgColor rgb="FF92D050"/>
                </patternFill>
              </fill>
            </x14:dxf>
          </x14:cfRule>
          <xm:sqref>AA586:AA587</xm:sqref>
        </x14:conditionalFormatting>
        <x14:conditionalFormatting xmlns:xm="http://schemas.microsoft.com/office/excel/2006/main">
          <x14:cfRule type="containsText" priority="1548" operator="containsText" id="{A7065C3D-3DD3-40A2-AA72-628098C78EFB}">
            <xm:f>NOT(ISERROR(SEARCH('Listados Datos'!$P$3,Y586)))</xm:f>
            <xm:f>'Listados Datos'!$P$3</xm:f>
            <x14:dxf>
              <fill>
                <patternFill>
                  <bgColor rgb="FF99CC00"/>
                </patternFill>
              </fill>
            </x14:dxf>
          </x14:cfRule>
          <x14:cfRule type="containsText" priority="1549" operator="containsText" id="{A04B9494-DE16-45E6-B7E3-601715F907E8}">
            <xm:f>NOT(ISERROR(SEARCH('Listados Datos'!$P$4,Y586)))</xm:f>
            <xm:f>'Listados Datos'!$P$4</xm:f>
            <x14:dxf>
              <fill>
                <patternFill>
                  <bgColor rgb="FF33CC33"/>
                </patternFill>
              </fill>
            </x14:dxf>
          </x14:cfRule>
          <x14:cfRule type="containsText" priority="1550" operator="containsText" id="{1829379D-192C-45FB-9B4D-9C3CE96575D9}">
            <xm:f>NOT(ISERROR(SEARCH('Listados Datos'!$P$5,Y586)))</xm:f>
            <xm:f>'Listados Datos'!$P$5</xm:f>
            <x14:dxf>
              <fill>
                <patternFill>
                  <bgColor rgb="FFFFFF00"/>
                </patternFill>
              </fill>
            </x14:dxf>
          </x14:cfRule>
          <x14:cfRule type="containsText" priority="1551" operator="containsText" id="{438956BC-5512-42D1-A65D-CAF6E5882F6B}">
            <xm:f>NOT(ISERROR(SEARCH('Listados Datos'!$P$6,Y586)))</xm:f>
            <xm:f>'Listados Datos'!$P$6</xm:f>
            <x14:dxf>
              <fill>
                <patternFill>
                  <bgColor rgb="FFFFC000"/>
                </patternFill>
              </fill>
            </x14:dxf>
          </x14:cfRule>
          <x14:cfRule type="containsText" priority="1552" operator="containsText" id="{8C2C9CEC-1276-4AEA-9877-5DEFC1CEF199}">
            <xm:f>NOT(ISERROR(SEARCH('Listados Datos'!$P$7,Y586)))</xm:f>
            <xm:f>'Listados Datos'!$P$7</xm:f>
            <x14:dxf>
              <fill>
                <patternFill>
                  <bgColor rgb="FFFF0000"/>
                </patternFill>
              </fill>
            </x14:dxf>
          </x14:cfRule>
          <xm:sqref>Y586:Y587</xm:sqref>
        </x14:conditionalFormatting>
        <x14:conditionalFormatting xmlns:xm="http://schemas.microsoft.com/office/excel/2006/main">
          <x14:cfRule type="containsText" priority="1524" operator="containsText" id="{D5158C24-E712-4C1D-A0D8-5C89A4F6E9D1}">
            <xm:f>NOT(ISERROR(SEARCH('Listados Datos'!$T$3,AW586)))</xm:f>
            <xm:f>'Listados Datos'!$T$3</xm:f>
            <x14:dxf>
              <fill>
                <patternFill patternType="solid">
                  <bgColor rgb="FFC00000"/>
                </patternFill>
              </fill>
            </x14:dxf>
          </x14:cfRule>
          <x14:cfRule type="containsText" priority="1525" operator="containsText" id="{26C4E11F-FF3E-422A-BD0F-98DD4DE9422A}">
            <xm:f>NOT(ISERROR(SEARCH('Listados Datos'!$T$4,AW586)))</xm:f>
            <xm:f>'Listados Datos'!$T$4</xm:f>
            <x14:dxf>
              <font>
                <b/>
                <i val="0"/>
                <color theme="0"/>
              </font>
              <fill>
                <patternFill>
                  <bgColor rgb="FFE26B0A"/>
                </patternFill>
              </fill>
            </x14:dxf>
          </x14:cfRule>
          <x14:cfRule type="containsText" priority="1526" operator="containsText" id="{322C598A-749A-4E4B-AE01-024D657B7E3A}">
            <xm:f>NOT(ISERROR(SEARCH('Listados Datos'!$T$5,AW586)))</xm:f>
            <xm:f>'Listados Datos'!$T$5</xm:f>
            <x14:dxf>
              <font>
                <b/>
                <i val="0"/>
                <color auto="1"/>
              </font>
              <fill>
                <patternFill>
                  <bgColor rgb="FFFFFF00"/>
                </patternFill>
              </fill>
            </x14:dxf>
          </x14:cfRule>
          <x14:cfRule type="containsText" priority="1527" operator="containsText" id="{4BCB3E78-BA5B-43A6-A966-6EDD79DAB54C}">
            <xm:f>NOT(ISERROR(SEARCH('Listados Datos'!$T$6,AW586)))</xm:f>
            <xm:f>'Listados Datos'!$T$6</xm:f>
            <x14:dxf>
              <font>
                <b/>
                <i val="0"/>
              </font>
              <fill>
                <patternFill>
                  <bgColor rgb="FF92D050"/>
                </patternFill>
              </fill>
            </x14:dxf>
          </x14:cfRule>
          <xm:sqref>AW586</xm:sqref>
        </x14:conditionalFormatting>
        <x14:conditionalFormatting xmlns:xm="http://schemas.microsoft.com/office/excel/2006/main">
          <x14:cfRule type="containsText" priority="1514" operator="containsText" id="{AE7177DC-F0E7-4E6B-B81A-F2606713E960}">
            <xm:f>NOT(ISERROR(SEARCH('Listados Datos'!$P$3,AU586)))</xm:f>
            <xm:f>'Listados Datos'!$P$3</xm:f>
            <x14:dxf>
              <fill>
                <patternFill>
                  <bgColor rgb="FF99CC00"/>
                </patternFill>
              </fill>
            </x14:dxf>
          </x14:cfRule>
          <x14:cfRule type="containsText" priority="1515" operator="containsText" id="{B768C397-CBB4-4C64-AE4E-5A4AAE4032FF}">
            <xm:f>NOT(ISERROR(SEARCH('Listados Datos'!$P$4,AU586)))</xm:f>
            <xm:f>'Listados Datos'!$P$4</xm:f>
            <x14:dxf>
              <fill>
                <patternFill>
                  <bgColor rgb="FF33CC33"/>
                </patternFill>
              </fill>
            </x14:dxf>
          </x14:cfRule>
          <x14:cfRule type="containsText" priority="1516" operator="containsText" id="{834D94C4-EAEC-453A-8816-8597B8BB9486}">
            <xm:f>NOT(ISERROR(SEARCH('Listados Datos'!$P$5,AU586)))</xm:f>
            <xm:f>'Listados Datos'!$P$5</xm:f>
            <x14:dxf>
              <fill>
                <patternFill>
                  <bgColor rgb="FFFFFF00"/>
                </patternFill>
              </fill>
            </x14:dxf>
          </x14:cfRule>
          <x14:cfRule type="containsText" priority="1517" operator="containsText" id="{A9FB88FD-6667-4C6F-81DD-34649157C018}">
            <xm:f>NOT(ISERROR(SEARCH('Listados Datos'!$P$6,AU586)))</xm:f>
            <xm:f>'Listados Datos'!$P$6</xm:f>
            <x14:dxf>
              <fill>
                <patternFill>
                  <bgColor rgb="FFFFC000"/>
                </patternFill>
              </fill>
            </x14:dxf>
          </x14:cfRule>
          <x14:cfRule type="containsText" priority="1518" operator="containsText" id="{27133B52-F89D-4E41-9A87-7F6D00ECE92A}">
            <xm:f>NOT(ISERROR(SEARCH('Listados Datos'!$P$7,AU586)))</xm:f>
            <xm:f>'Listados Datos'!$P$7</xm:f>
            <x14:dxf>
              <fill>
                <patternFill>
                  <bgColor rgb="FFFF0000"/>
                </patternFill>
              </fill>
            </x14:dxf>
          </x14:cfRule>
          <xm:sqref>AU586</xm:sqref>
        </x14:conditionalFormatting>
        <x14:conditionalFormatting xmlns:xm="http://schemas.microsoft.com/office/excel/2006/main">
          <x14:cfRule type="containsText" priority="1510" operator="containsText" id="{469BFD53-2455-4F58-AF02-27B8AD8A7360}">
            <xm:f>NOT(ISERROR(SEARCH('Listados Datos'!$T$3,AW587)))</xm:f>
            <xm:f>'Listados Datos'!$T$3</xm:f>
            <x14:dxf>
              <fill>
                <patternFill patternType="solid">
                  <bgColor rgb="FFC00000"/>
                </patternFill>
              </fill>
            </x14:dxf>
          </x14:cfRule>
          <x14:cfRule type="containsText" priority="1511" operator="containsText" id="{22B3A39A-D92E-402C-98E5-8607715255CF}">
            <xm:f>NOT(ISERROR(SEARCH('Listados Datos'!$T$4,AW587)))</xm:f>
            <xm:f>'Listados Datos'!$T$4</xm:f>
            <x14:dxf>
              <font>
                <b/>
                <i val="0"/>
                <color theme="0"/>
              </font>
              <fill>
                <patternFill>
                  <bgColor rgb="FFE26B0A"/>
                </patternFill>
              </fill>
            </x14:dxf>
          </x14:cfRule>
          <x14:cfRule type="containsText" priority="1512" operator="containsText" id="{C62070DB-9821-42B8-A96A-DE00C64DE535}">
            <xm:f>NOT(ISERROR(SEARCH('Listados Datos'!$T$5,AW587)))</xm:f>
            <xm:f>'Listados Datos'!$T$5</xm:f>
            <x14:dxf>
              <font>
                <b/>
                <i val="0"/>
                <color auto="1"/>
              </font>
              <fill>
                <patternFill>
                  <bgColor rgb="FFFFFF00"/>
                </patternFill>
              </fill>
            </x14:dxf>
          </x14:cfRule>
          <x14:cfRule type="containsText" priority="1513" operator="containsText" id="{0681D3EE-1E4A-4B10-9CD8-5CCD01955215}">
            <xm:f>NOT(ISERROR(SEARCH('Listados Datos'!$T$6,AW587)))</xm:f>
            <xm:f>'Listados Datos'!$T$6</xm:f>
            <x14:dxf>
              <font>
                <b/>
                <i val="0"/>
              </font>
              <fill>
                <patternFill>
                  <bgColor rgb="FF92D050"/>
                </patternFill>
              </fill>
            </x14:dxf>
          </x14:cfRule>
          <xm:sqref>AW587</xm:sqref>
        </x14:conditionalFormatting>
        <x14:conditionalFormatting xmlns:xm="http://schemas.microsoft.com/office/excel/2006/main">
          <x14:cfRule type="containsText" priority="1500" operator="containsText" id="{2FD7F060-6125-497D-8401-74ACE45DD958}">
            <xm:f>NOT(ISERROR(SEARCH('Listados Datos'!$P$3,AU587)))</xm:f>
            <xm:f>'Listados Datos'!$P$3</xm:f>
            <x14:dxf>
              <fill>
                <patternFill>
                  <bgColor rgb="FF99CC00"/>
                </patternFill>
              </fill>
            </x14:dxf>
          </x14:cfRule>
          <x14:cfRule type="containsText" priority="1501" operator="containsText" id="{DC356FB0-2207-4072-B398-B6CD9313A5E9}">
            <xm:f>NOT(ISERROR(SEARCH('Listados Datos'!$P$4,AU587)))</xm:f>
            <xm:f>'Listados Datos'!$P$4</xm:f>
            <x14:dxf>
              <fill>
                <patternFill>
                  <bgColor rgb="FF33CC33"/>
                </patternFill>
              </fill>
            </x14:dxf>
          </x14:cfRule>
          <x14:cfRule type="containsText" priority="1502" operator="containsText" id="{2C7F90A0-D869-4463-AFF2-E04297FEACD7}">
            <xm:f>NOT(ISERROR(SEARCH('Listados Datos'!$P$5,AU587)))</xm:f>
            <xm:f>'Listados Datos'!$P$5</xm:f>
            <x14:dxf>
              <fill>
                <patternFill>
                  <bgColor rgb="FFFFFF00"/>
                </patternFill>
              </fill>
            </x14:dxf>
          </x14:cfRule>
          <x14:cfRule type="containsText" priority="1503" operator="containsText" id="{79774881-C280-451F-9D82-7D867477FFF7}">
            <xm:f>NOT(ISERROR(SEARCH('Listados Datos'!$P$6,AU587)))</xm:f>
            <xm:f>'Listados Datos'!$P$6</xm:f>
            <x14:dxf>
              <fill>
                <patternFill>
                  <bgColor rgb="FFFFC000"/>
                </patternFill>
              </fill>
            </x14:dxf>
          </x14:cfRule>
          <x14:cfRule type="containsText" priority="1504" operator="containsText" id="{4A986B19-D10C-41D7-8F1A-163B42A80C15}">
            <xm:f>NOT(ISERROR(SEARCH('Listados Datos'!$P$7,AU587)))</xm:f>
            <xm:f>'Listados Datos'!$P$7</xm:f>
            <x14:dxf>
              <fill>
                <patternFill>
                  <bgColor rgb="FFFF0000"/>
                </patternFill>
              </fill>
            </x14:dxf>
          </x14:cfRule>
          <xm:sqref>AU587</xm:sqref>
        </x14:conditionalFormatting>
        <x14:conditionalFormatting xmlns:xm="http://schemas.microsoft.com/office/excel/2006/main">
          <x14:cfRule type="containsText" priority="1482" operator="containsText" id="{2C66D952-AF80-4A32-B108-5BDF3F20AFC0}">
            <xm:f>NOT(ISERROR(SEARCH('Listados Datos'!$T$3,AE588)))</xm:f>
            <xm:f>'Listados Datos'!$T$3</xm:f>
            <x14:dxf>
              <fill>
                <patternFill patternType="solid">
                  <bgColor rgb="FFC00000"/>
                </patternFill>
              </fill>
            </x14:dxf>
          </x14:cfRule>
          <x14:cfRule type="containsText" priority="1483" operator="containsText" id="{6C67E99E-4B53-4C31-9E84-DA081ECF0847}">
            <xm:f>NOT(ISERROR(SEARCH('Listados Datos'!$T$4,AE588)))</xm:f>
            <xm:f>'Listados Datos'!$T$4</xm:f>
            <x14:dxf>
              <font>
                <b/>
                <i val="0"/>
                <color theme="0"/>
              </font>
              <fill>
                <patternFill>
                  <bgColor rgb="FFE26B0A"/>
                </patternFill>
              </fill>
            </x14:dxf>
          </x14:cfRule>
          <x14:cfRule type="containsText" priority="1484" operator="containsText" id="{F62062A8-B485-494A-B393-ACA26F0487B8}">
            <xm:f>NOT(ISERROR(SEARCH('Listados Datos'!$T$5,AE588)))</xm:f>
            <xm:f>'Listados Datos'!$T$5</xm:f>
            <x14:dxf>
              <font>
                <b/>
                <i val="0"/>
                <color auto="1"/>
              </font>
              <fill>
                <patternFill>
                  <bgColor rgb="FFFFFF00"/>
                </patternFill>
              </fill>
            </x14:dxf>
          </x14:cfRule>
          <x14:cfRule type="containsText" priority="1485" operator="containsText" id="{9AD3C90E-9DB3-4B4C-9EE0-F83760D7E94F}">
            <xm:f>NOT(ISERROR(SEARCH('Listados Datos'!$T$6,AE588)))</xm:f>
            <xm:f>'Listados Datos'!$T$6</xm:f>
            <x14:dxf>
              <font>
                <b/>
                <i val="0"/>
              </font>
              <fill>
                <patternFill>
                  <bgColor rgb="FF92D050"/>
                </patternFill>
              </fill>
            </x14:dxf>
          </x14:cfRule>
          <xm:sqref>AE588:AF589</xm:sqref>
        </x14:conditionalFormatting>
        <x14:conditionalFormatting xmlns:xm="http://schemas.microsoft.com/office/excel/2006/main">
          <x14:cfRule type="containsText" priority="1478" operator="containsText" id="{8A1E5D41-1025-4F3A-B150-C9A0A9FB5537}">
            <xm:f>NOT(ISERROR(SEARCH('Listados Datos'!$T$3,AA588)))</xm:f>
            <xm:f>'Listados Datos'!$T$3</xm:f>
            <x14:dxf>
              <fill>
                <patternFill patternType="solid">
                  <bgColor rgb="FFC00000"/>
                </patternFill>
              </fill>
            </x14:dxf>
          </x14:cfRule>
          <x14:cfRule type="containsText" priority="1479" operator="containsText" id="{DCC1B87A-5914-4AAB-8961-E9255C59E4F8}">
            <xm:f>NOT(ISERROR(SEARCH('Listados Datos'!$T$4,AA588)))</xm:f>
            <xm:f>'Listados Datos'!$T$4</xm:f>
            <x14:dxf>
              <font>
                <b/>
                <i val="0"/>
                <color theme="0"/>
              </font>
              <fill>
                <patternFill>
                  <bgColor rgb="FFE26B0A"/>
                </patternFill>
              </fill>
            </x14:dxf>
          </x14:cfRule>
          <x14:cfRule type="containsText" priority="1480" operator="containsText" id="{3BE84DF1-EE4E-4F47-840C-3D5E0972E410}">
            <xm:f>NOT(ISERROR(SEARCH('Listados Datos'!$T$5,AA588)))</xm:f>
            <xm:f>'Listados Datos'!$T$5</xm:f>
            <x14:dxf>
              <font>
                <b/>
                <i val="0"/>
                <color auto="1"/>
              </font>
              <fill>
                <patternFill>
                  <bgColor rgb="FFFFFF00"/>
                </patternFill>
              </fill>
            </x14:dxf>
          </x14:cfRule>
          <x14:cfRule type="containsText" priority="1481" operator="containsText" id="{2A2DFC18-1A60-4A13-9F94-7316EA85581A}">
            <xm:f>NOT(ISERROR(SEARCH('Listados Datos'!$T$6,AA588)))</xm:f>
            <xm:f>'Listados Datos'!$T$6</xm:f>
            <x14:dxf>
              <font>
                <b/>
                <i val="0"/>
              </font>
              <fill>
                <patternFill>
                  <bgColor rgb="FF92D050"/>
                </patternFill>
              </fill>
            </x14:dxf>
          </x14:cfRule>
          <xm:sqref>AA588:AA589</xm:sqref>
        </x14:conditionalFormatting>
        <x14:conditionalFormatting xmlns:xm="http://schemas.microsoft.com/office/excel/2006/main">
          <x14:cfRule type="containsText" priority="1468" operator="containsText" id="{3014F974-8B10-4C48-9BA8-4070E03947C7}">
            <xm:f>NOT(ISERROR(SEARCH('Listados Datos'!$P$3,Y588)))</xm:f>
            <xm:f>'Listados Datos'!$P$3</xm:f>
            <x14:dxf>
              <fill>
                <patternFill>
                  <bgColor rgb="FF99CC00"/>
                </patternFill>
              </fill>
            </x14:dxf>
          </x14:cfRule>
          <x14:cfRule type="containsText" priority="1469" operator="containsText" id="{A13C5A98-BC44-4DBB-864E-B7E1F351843D}">
            <xm:f>NOT(ISERROR(SEARCH('Listados Datos'!$P$4,Y588)))</xm:f>
            <xm:f>'Listados Datos'!$P$4</xm:f>
            <x14:dxf>
              <fill>
                <patternFill>
                  <bgColor rgb="FF33CC33"/>
                </patternFill>
              </fill>
            </x14:dxf>
          </x14:cfRule>
          <x14:cfRule type="containsText" priority="1470" operator="containsText" id="{FE175126-5CA2-4304-A9F8-AE63A68BA3A4}">
            <xm:f>NOT(ISERROR(SEARCH('Listados Datos'!$P$5,Y588)))</xm:f>
            <xm:f>'Listados Datos'!$P$5</xm:f>
            <x14:dxf>
              <fill>
                <patternFill>
                  <bgColor rgb="FFFFFF00"/>
                </patternFill>
              </fill>
            </x14:dxf>
          </x14:cfRule>
          <x14:cfRule type="containsText" priority="1471" operator="containsText" id="{1ED60BE4-A29F-483E-99E0-A4EBF98DE9F0}">
            <xm:f>NOT(ISERROR(SEARCH('Listados Datos'!$P$6,Y588)))</xm:f>
            <xm:f>'Listados Datos'!$P$6</xm:f>
            <x14:dxf>
              <fill>
                <patternFill>
                  <bgColor rgb="FFFFC000"/>
                </patternFill>
              </fill>
            </x14:dxf>
          </x14:cfRule>
          <x14:cfRule type="containsText" priority="1472" operator="containsText" id="{F5B8CF62-97E2-4DD6-A4DD-8E869F027DD9}">
            <xm:f>NOT(ISERROR(SEARCH('Listados Datos'!$P$7,Y588)))</xm:f>
            <xm:f>'Listados Datos'!$P$7</xm:f>
            <x14:dxf>
              <fill>
                <patternFill>
                  <bgColor rgb="FFFF0000"/>
                </patternFill>
              </fill>
            </x14:dxf>
          </x14:cfRule>
          <xm:sqref>Y588:Y589</xm:sqref>
        </x14:conditionalFormatting>
        <x14:conditionalFormatting xmlns:xm="http://schemas.microsoft.com/office/excel/2006/main">
          <x14:cfRule type="containsText" priority="1440" operator="containsText" id="{5B49E6CE-609A-41A5-B5D9-B3D8A003ACD0}">
            <xm:f>NOT(ISERROR(SEARCH('Listados Datos'!$T$3,AW589)))</xm:f>
            <xm:f>'Listados Datos'!$T$3</xm:f>
            <x14:dxf>
              <fill>
                <patternFill patternType="solid">
                  <bgColor rgb="FFC00000"/>
                </patternFill>
              </fill>
            </x14:dxf>
          </x14:cfRule>
          <x14:cfRule type="containsText" priority="1441" operator="containsText" id="{9A49595B-5E86-4AC9-B58E-30FD239E5395}">
            <xm:f>NOT(ISERROR(SEARCH('Listados Datos'!$T$4,AW589)))</xm:f>
            <xm:f>'Listados Datos'!$T$4</xm:f>
            <x14:dxf>
              <font>
                <b/>
                <i val="0"/>
                <color theme="0"/>
              </font>
              <fill>
                <patternFill>
                  <bgColor rgb="FFE26B0A"/>
                </patternFill>
              </fill>
            </x14:dxf>
          </x14:cfRule>
          <x14:cfRule type="containsText" priority="1442" operator="containsText" id="{BBECA4D0-F440-4F77-A634-1FD537D2E2AD}">
            <xm:f>NOT(ISERROR(SEARCH('Listados Datos'!$T$5,AW589)))</xm:f>
            <xm:f>'Listados Datos'!$T$5</xm:f>
            <x14:dxf>
              <font>
                <b/>
                <i val="0"/>
                <color auto="1"/>
              </font>
              <fill>
                <patternFill>
                  <bgColor rgb="FFFFFF00"/>
                </patternFill>
              </fill>
            </x14:dxf>
          </x14:cfRule>
          <x14:cfRule type="containsText" priority="1443" operator="containsText" id="{47D5BA40-83E1-4780-A9E1-C6833D3A2621}">
            <xm:f>NOT(ISERROR(SEARCH('Listados Datos'!$T$6,AW589)))</xm:f>
            <xm:f>'Listados Datos'!$T$6</xm:f>
            <x14:dxf>
              <font>
                <b/>
                <i val="0"/>
              </font>
              <fill>
                <patternFill>
                  <bgColor rgb="FF92D050"/>
                </patternFill>
              </fill>
            </x14:dxf>
          </x14:cfRule>
          <xm:sqref>AW589</xm:sqref>
        </x14:conditionalFormatting>
        <x14:conditionalFormatting xmlns:xm="http://schemas.microsoft.com/office/excel/2006/main">
          <x14:cfRule type="containsText" priority="1178" operator="containsText" id="{E366B464-74DC-4ED6-9C10-7CD235F49D2F}">
            <xm:f>NOT(ISERROR(SEARCH('Listados Datos'!$P$3,AU596)))</xm:f>
            <xm:f>'Listados Datos'!$P$3</xm:f>
            <x14:dxf>
              <fill>
                <patternFill>
                  <bgColor rgb="FF99CC00"/>
                </patternFill>
              </fill>
            </x14:dxf>
          </x14:cfRule>
          <x14:cfRule type="containsText" priority="1179" operator="containsText" id="{A98D4314-1379-4A00-838B-39F2F600B8F4}">
            <xm:f>NOT(ISERROR(SEARCH('Listados Datos'!$P$4,AU596)))</xm:f>
            <xm:f>'Listados Datos'!$P$4</xm:f>
            <x14:dxf>
              <fill>
                <patternFill>
                  <bgColor rgb="FF33CC33"/>
                </patternFill>
              </fill>
            </x14:dxf>
          </x14:cfRule>
          <x14:cfRule type="containsText" priority="1180" operator="containsText" id="{F3F05AEC-9EBD-471C-B1AC-CC8ED2E6212C}">
            <xm:f>NOT(ISERROR(SEARCH('Listados Datos'!$P$5,AU596)))</xm:f>
            <xm:f>'Listados Datos'!$P$5</xm:f>
            <x14:dxf>
              <fill>
                <patternFill>
                  <bgColor rgb="FFFFFF00"/>
                </patternFill>
              </fill>
            </x14:dxf>
          </x14:cfRule>
          <x14:cfRule type="containsText" priority="1181" operator="containsText" id="{6E3DAF8B-FED2-4B6B-9E01-0F685DA11F42}">
            <xm:f>NOT(ISERROR(SEARCH('Listados Datos'!$P$6,AU596)))</xm:f>
            <xm:f>'Listados Datos'!$P$6</xm:f>
            <x14:dxf>
              <fill>
                <patternFill>
                  <bgColor rgb="FFFFC000"/>
                </patternFill>
              </fill>
            </x14:dxf>
          </x14:cfRule>
          <x14:cfRule type="containsText" priority="1182" operator="containsText" id="{12DDDB6C-8E3B-4F72-97DA-D746DE9C841A}">
            <xm:f>NOT(ISERROR(SEARCH('Listados Datos'!$P$7,AU596)))</xm:f>
            <xm:f>'Listados Datos'!$P$7</xm:f>
            <x14:dxf>
              <fill>
                <patternFill>
                  <bgColor rgb="FFFF0000"/>
                </patternFill>
              </fill>
            </x14:dxf>
          </x14:cfRule>
          <xm:sqref>AU596</xm:sqref>
        </x14:conditionalFormatting>
        <x14:conditionalFormatting xmlns:xm="http://schemas.microsoft.com/office/excel/2006/main">
          <x14:cfRule type="containsText" priority="1426" operator="containsText" id="{AC9A4D05-E4A9-4BC9-A909-6DD0FB662F43}">
            <xm:f>NOT(ISERROR(SEARCH('Listados Datos'!$T$3,AE566)))</xm:f>
            <xm:f>'Listados Datos'!$T$3</xm:f>
            <x14:dxf>
              <fill>
                <patternFill patternType="solid">
                  <bgColor rgb="FFC00000"/>
                </patternFill>
              </fill>
            </x14:dxf>
          </x14:cfRule>
          <x14:cfRule type="containsText" priority="1427" operator="containsText" id="{EF5DBD95-1970-48DE-8CF3-DE452176348A}">
            <xm:f>NOT(ISERROR(SEARCH('Listados Datos'!$T$4,AE566)))</xm:f>
            <xm:f>'Listados Datos'!$T$4</xm:f>
            <x14:dxf>
              <font>
                <b/>
                <i val="0"/>
                <color theme="0"/>
              </font>
              <fill>
                <patternFill>
                  <bgColor rgb="FFE26B0A"/>
                </patternFill>
              </fill>
            </x14:dxf>
          </x14:cfRule>
          <x14:cfRule type="containsText" priority="1428" operator="containsText" id="{046058C0-4062-4FA4-A967-C157CE1DB0D9}">
            <xm:f>NOT(ISERROR(SEARCH('Listados Datos'!$T$5,AE566)))</xm:f>
            <xm:f>'Listados Datos'!$T$5</xm:f>
            <x14:dxf>
              <font>
                <b/>
                <i val="0"/>
                <color auto="1"/>
              </font>
              <fill>
                <patternFill>
                  <bgColor rgb="FFFFFF00"/>
                </patternFill>
              </fill>
            </x14:dxf>
          </x14:cfRule>
          <x14:cfRule type="containsText" priority="1429" operator="containsText" id="{6DD7A59D-D5E3-4FA1-85EC-AD859C0A320C}">
            <xm:f>NOT(ISERROR(SEARCH('Listados Datos'!$T$6,AE566)))</xm:f>
            <xm:f>'Listados Datos'!$T$6</xm:f>
            <x14:dxf>
              <font>
                <b/>
                <i val="0"/>
              </font>
              <fill>
                <patternFill>
                  <bgColor rgb="FF92D050"/>
                </patternFill>
              </fill>
            </x14:dxf>
          </x14:cfRule>
          <xm:sqref>AE566:AF566</xm:sqref>
        </x14:conditionalFormatting>
        <x14:conditionalFormatting xmlns:xm="http://schemas.microsoft.com/office/excel/2006/main">
          <x14:cfRule type="containsText" priority="1422" operator="containsText" id="{DFFDEAD0-983C-4D06-A3B2-CE812C727FB4}">
            <xm:f>NOT(ISERROR(SEARCH('Listados Datos'!$T$3,AA566)))</xm:f>
            <xm:f>'Listados Datos'!$T$3</xm:f>
            <x14:dxf>
              <fill>
                <patternFill patternType="solid">
                  <bgColor rgb="FFC00000"/>
                </patternFill>
              </fill>
            </x14:dxf>
          </x14:cfRule>
          <x14:cfRule type="containsText" priority="1423" operator="containsText" id="{88A897EF-1B32-4C81-B27C-88AE581C69DB}">
            <xm:f>NOT(ISERROR(SEARCH('Listados Datos'!$T$4,AA566)))</xm:f>
            <xm:f>'Listados Datos'!$T$4</xm:f>
            <x14:dxf>
              <font>
                <b/>
                <i val="0"/>
                <color theme="0"/>
              </font>
              <fill>
                <patternFill>
                  <bgColor rgb="FFE26B0A"/>
                </patternFill>
              </fill>
            </x14:dxf>
          </x14:cfRule>
          <x14:cfRule type="containsText" priority="1424" operator="containsText" id="{5D9CECCD-6280-4F36-ADBE-BE7CE2A1C8CA}">
            <xm:f>NOT(ISERROR(SEARCH('Listados Datos'!$T$5,AA566)))</xm:f>
            <xm:f>'Listados Datos'!$T$5</xm:f>
            <x14:dxf>
              <font>
                <b/>
                <i val="0"/>
                <color auto="1"/>
              </font>
              <fill>
                <patternFill>
                  <bgColor rgb="FFFFFF00"/>
                </patternFill>
              </fill>
            </x14:dxf>
          </x14:cfRule>
          <x14:cfRule type="containsText" priority="1425" operator="containsText" id="{342BAB63-F9DC-445D-AC48-010F9F75A8C4}">
            <xm:f>NOT(ISERROR(SEARCH('Listados Datos'!$T$6,AA566)))</xm:f>
            <xm:f>'Listados Datos'!$T$6</xm:f>
            <x14:dxf>
              <font>
                <b/>
                <i val="0"/>
              </font>
              <fill>
                <patternFill>
                  <bgColor rgb="FF92D050"/>
                </patternFill>
              </fill>
            </x14:dxf>
          </x14:cfRule>
          <xm:sqref>AA566</xm:sqref>
        </x14:conditionalFormatting>
        <x14:conditionalFormatting xmlns:xm="http://schemas.microsoft.com/office/excel/2006/main">
          <x14:cfRule type="containsText" priority="1412" operator="containsText" id="{215E35DD-4F68-49FB-8303-7F52FC5D6D36}">
            <xm:f>NOT(ISERROR(SEARCH('Listados Datos'!$P$3,Y566)))</xm:f>
            <xm:f>'Listados Datos'!$P$3</xm:f>
            <x14:dxf>
              <fill>
                <patternFill>
                  <bgColor rgb="FF99CC00"/>
                </patternFill>
              </fill>
            </x14:dxf>
          </x14:cfRule>
          <x14:cfRule type="containsText" priority="1413" operator="containsText" id="{1394FB7C-3523-4AAC-B9D0-D0BA3E7168C1}">
            <xm:f>NOT(ISERROR(SEARCH('Listados Datos'!$P$4,Y566)))</xm:f>
            <xm:f>'Listados Datos'!$P$4</xm:f>
            <x14:dxf>
              <fill>
                <patternFill>
                  <bgColor rgb="FF33CC33"/>
                </patternFill>
              </fill>
            </x14:dxf>
          </x14:cfRule>
          <x14:cfRule type="containsText" priority="1414" operator="containsText" id="{913B0230-8AB7-4510-8B23-099ECE6A5CB4}">
            <xm:f>NOT(ISERROR(SEARCH('Listados Datos'!$P$5,Y566)))</xm:f>
            <xm:f>'Listados Datos'!$P$5</xm:f>
            <x14:dxf>
              <fill>
                <patternFill>
                  <bgColor rgb="FFFFFF00"/>
                </patternFill>
              </fill>
            </x14:dxf>
          </x14:cfRule>
          <x14:cfRule type="containsText" priority="1415" operator="containsText" id="{09274241-CF04-458A-B825-472D6641F642}">
            <xm:f>NOT(ISERROR(SEARCH('Listados Datos'!$P$6,Y566)))</xm:f>
            <xm:f>'Listados Datos'!$P$6</xm:f>
            <x14:dxf>
              <fill>
                <patternFill>
                  <bgColor rgb="FFFFC000"/>
                </patternFill>
              </fill>
            </x14:dxf>
          </x14:cfRule>
          <x14:cfRule type="containsText" priority="1416" operator="containsText" id="{0B8C6BFA-B773-46FE-9B51-CA4EBB0257AA}">
            <xm:f>NOT(ISERROR(SEARCH('Listados Datos'!$P$7,Y566)))</xm:f>
            <xm:f>'Listados Datos'!$P$7</xm:f>
            <x14:dxf>
              <fill>
                <patternFill>
                  <bgColor rgb="FFFF0000"/>
                </patternFill>
              </fill>
            </x14:dxf>
          </x14:cfRule>
          <xm:sqref>Y566</xm:sqref>
        </x14:conditionalFormatting>
        <x14:conditionalFormatting xmlns:xm="http://schemas.microsoft.com/office/excel/2006/main">
          <x14:cfRule type="containsText" priority="1398" operator="containsText" id="{9A3BEF7E-851A-4576-B8EA-9E6139101C5A}">
            <xm:f>NOT(ISERROR(SEARCH('Listados Datos'!$T$3,AW566)))</xm:f>
            <xm:f>'Listados Datos'!$T$3</xm:f>
            <x14:dxf>
              <fill>
                <patternFill patternType="solid">
                  <bgColor rgb="FFC00000"/>
                </patternFill>
              </fill>
            </x14:dxf>
          </x14:cfRule>
          <x14:cfRule type="containsText" priority="1399" operator="containsText" id="{120C29FB-5259-4471-ADBC-EC3959C8433A}">
            <xm:f>NOT(ISERROR(SEARCH('Listados Datos'!$T$4,AW566)))</xm:f>
            <xm:f>'Listados Datos'!$T$4</xm:f>
            <x14:dxf>
              <font>
                <b/>
                <i val="0"/>
                <color theme="0"/>
              </font>
              <fill>
                <patternFill>
                  <bgColor rgb="FFE26B0A"/>
                </patternFill>
              </fill>
            </x14:dxf>
          </x14:cfRule>
          <x14:cfRule type="containsText" priority="1400" operator="containsText" id="{A0A8FCDC-0D08-4BE8-B639-24430A2C50B8}">
            <xm:f>NOT(ISERROR(SEARCH('Listados Datos'!$T$5,AW566)))</xm:f>
            <xm:f>'Listados Datos'!$T$5</xm:f>
            <x14:dxf>
              <font>
                <b/>
                <i val="0"/>
                <color auto="1"/>
              </font>
              <fill>
                <patternFill>
                  <bgColor rgb="FFFFFF00"/>
                </patternFill>
              </fill>
            </x14:dxf>
          </x14:cfRule>
          <x14:cfRule type="containsText" priority="1401" operator="containsText" id="{98800E5C-BF48-4828-ABBA-19401F17D3C1}">
            <xm:f>NOT(ISERROR(SEARCH('Listados Datos'!$T$6,AW566)))</xm:f>
            <xm:f>'Listados Datos'!$T$6</xm:f>
            <x14:dxf>
              <font>
                <b/>
                <i val="0"/>
              </font>
              <fill>
                <patternFill>
                  <bgColor rgb="FF92D050"/>
                </patternFill>
              </fill>
            </x14:dxf>
          </x14:cfRule>
          <xm:sqref>AW566</xm:sqref>
        </x14:conditionalFormatting>
        <x14:conditionalFormatting xmlns:xm="http://schemas.microsoft.com/office/excel/2006/main">
          <x14:cfRule type="containsText" priority="1388" operator="containsText" id="{46AF298D-C219-4936-92E3-A130698D2977}">
            <xm:f>NOT(ISERROR(SEARCH('Listados Datos'!$P$3,AU566)))</xm:f>
            <xm:f>'Listados Datos'!$P$3</xm:f>
            <x14:dxf>
              <fill>
                <patternFill>
                  <bgColor rgb="FF99CC00"/>
                </patternFill>
              </fill>
            </x14:dxf>
          </x14:cfRule>
          <x14:cfRule type="containsText" priority="1389" operator="containsText" id="{3B16F260-BFC0-472B-ABF8-8273BF2BB70A}">
            <xm:f>NOT(ISERROR(SEARCH('Listados Datos'!$P$4,AU566)))</xm:f>
            <xm:f>'Listados Datos'!$P$4</xm:f>
            <x14:dxf>
              <fill>
                <patternFill>
                  <bgColor rgb="FF33CC33"/>
                </patternFill>
              </fill>
            </x14:dxf>
          </x14:cfRule>
          <x14:cfRule type="containsText" priority="1390" operator="containsText" id="{857D3CDC-C9C0-4151-B04B-164ACE26FBA9}">
            <xm:f>NOT(ISERROR(SEARCH('Listados Datos'!$P$5,AU566)))</xm:f>
            <xm:f>'Listados Datos'!$P$5</xm:f>
            <x14:dxf>
              <fill>
                <patternFill>
                  <bgColor rgb="FFFFFF00"/>
                </patternFill>
              </fill>
            </x14:dxf>
          </x14:cfRule>
          <x14:cfRule type="containsText" priority="1391" operator="containsText" id="{0FEDBC9D-E2D7-4D74-A67C-DADB38BC3B99}">
            <xm:f>NOT(ISERROR(SEARCH('Listados Datos'!$P$6,AU566)))</xm:f>
            <xm:f>'Listados Datos'!$P$6</xm:f>
            <x14:dxf>
              <fill>
                <patternFill>
                  <bgColor rgb="FFFFC000"/>
                </patternFill>
              </fill>
            </x14:dxf>
          </x14:cfRule>
          <x14:cfRule type="containsText" priority="1392" operator="containsText" id="{AC47AC6D-34EF-4FE0-BE1C-C29D85E2F422}">
            <xm:f>NOT(ISERROR(SEARCH('Listados Datos'!$P$7,AU566)))</xm:f>
            <xm:f>'Listados Datos'!$P$7</xm:f>
            <x14:dxf>
              <fill>
                <patternFill>
                  <bgColor rgb="FFFF0000"/>
                </patternFill>
              </fill>
            </x14:dxf>
          </x14:cfRule>
          <xm:sqref>AU566</xm:sqref>
        </x14:conditionalFormatting>
        <x14:conditionalFormatting xmlns:xm="http://schemas.microsoft.com/office/excel/2006/main">
          <x14:cfRule type="containsText" priority="1384" operator="containsText" id="{B1503BEF-440C-454A-A8F7-CA065DE16CE6}">
            <xm:f>NOT(ISERROR(SEARCH('Listados Datos'!$T$3,AE572)))</xm:f>
            <xm:f>'Listados Datos'!$T$3</xm:f>
            <x14:dxf>
              <fill>
                <patternFill patternType="solid">
                  <bgColor rgb="FFC00000"/>
                </patternFill>
              </fill>
            </x14:dxf>
          </x14:cfRule>
          <x14:cfRule type="containsText" priority="1385" operator="containsText" id="{F209A82E-86ED-4582-8356-7B6EE3D138F0}">
            <xm:f>NOT(ISERROR(SEARCH('Listados Datos'!$T$4,AE572)))</xm:f>
            <xm:f>'Listados Datos'!$T$4</xm:f>
            <x14:dxf>
              <font>
                <b/>
                <i val="0"/>
                <color theme="0"/>
              </font>
              <fill>
                <patternFill>
                  <bgColor rgb="FFE26B0A"/>
                </patternFill>
              </fill>
            </x14:dxf>
          </x14:cfRule>
          <x14:cfRule type="containsText" priority="1386" operator="containsText" id="{1940C58F-C2DE-4A74-A385-60855454C2B8}">
            <xm:f>NOT(ISERROR(SEARCH('Listados Datos'!$T$5,AE572)))</xm:f>
            <xm:f>'Listados Datos'!$T$5</xm:f>
            <x14:dxf>
              <font>
                <b/>
                <i val="0"/>
                <color auto="1"/>
              </font>
              <fill>
                <patternFill>
                  <bgColor rgb="FFFFFF00"/>
                </patternFill>
              </fill>
            </x14:dxf>
          </x14:cfRule>
          <x14:cfRule type="containsText" priority="1387" operator="containsText" id="{0DEC61CE-EC8A-4780-A513-FF59090CCE94}">
            <xm:f>NOT(ISERROR(SEARCH('Listados Datos'!$T$6,AE572)))</xm:f>
            <xm:f>'Listados Datos'!$T$6</xm:f>
            <x14:dxf>
              <font>
                <b/>
                <i val="0"/>
              </font>
              <fill>
                <patternFill>
                  <bgColor rgb="FF92D050"/>
                </patternFill>
              </fill>
            </x14:dxf>
          </x14:cfRule>
          <xm:sqref>AE572:AF572</xm:sqref>
        </x14:conditionalFormatting>
        <x14:conditionalFormatting xmlns:xm="http://schemas.microsoft.com/office/excel/2006/main">
          <x14:cfRule type="containsText" priority="1380" operator="containsText" id="{3CBBBD41-BD20-4436-BBD4-D6C15535B6E3}">
            <xm:f>NOT(ISERROR(SEARCH('Listados Datos'!$T$3,AA572)))</xm:f>
            <xm:f>'Listados Datos'!$T$3</xm:f>
            <x14:dxf>
              <fill>
                <patternFill patternType="solid">
                  <bgColor rgb="FFC00000"/>
                </patternFill>
              </fill>
            </x14:dxf>
          </x14:cfRule>
          <x14:cfRule type="containsText" priority="1381" operator="containsText" id="{E3839F08-0C5D-4D7D-842E-79BF85956C17}">
            <xm:f>NOT(ISERROR(SEARCH('Listados Datos'!$T$4,AA572)))</xm:f>
            <xm:f>'Listados Datos'!$T$4</xm:f>
            <x14:dxf>
              <font>
                <b/>
                <i val="0"/>
                <color theme="0"/>
              </font>
              <fill>
                <patternFill>
                  <bgColor rgb="FFE26B0A"/>
                </patternFill>
              </fill>
            </x14:dxf>
          </x14:cfRule>
          <x14:cfRule type="containsText" priority="1382" operator="containsText" id="{C75AECD4-2FCD-4C8E-B6ED-EB6FC55902C4}">
            <xm:f>NOT(ISERROR(SEARCH('Listados Datos'!$T$5,AA572)))</xm:f>
            <xm:f>'Listados Datos'!$T$5</xm:f>
            <x14:dxf>
              <font>
                <b/>
                <i val="0"/>
                <color auto="1"/>
              </font>
              <fill>
                <patternFill>
                  <bgColor rgb="FFFFFF00"/>
                </patternFill>
              </fill>
            </x14:dxf>
          </x14:cfRule>
          <x14:cfRule type="containsText" priority="1383" operator="containsText" id="{E97AFA54-E5ED-47EF-8AB8-6D87E34B3DDB}">
            <xm:f>NOT(ISERROR(SEARCH('Listados Datos'!$T$6,AA572)))</xm:f>
            <xm:f>'Listados Datos'!$T$6</xm:f>
            <x14:dxf>
              <font>
                <b/>
                <i val="0"/>
              </font>
              <fill>
                <patternFill>
                  <bgColor rgb="FF92D050"/>
                </patternFill>
              </fill>
            </x14:dxf>
          </x14:cfRule>
          <xm:sqref>AA572</xm:sqref>
        </x14:conditionalFormatting>
        <x14:conditionalFormatting xmlns:xm="http://schemas.microsoft.com/office/excel/2006/main">
          <x14:cfRule type="containsText" priority="1370" operator="containsText" id="{93C581FE-B21A-466C-85A1-460523EBA923}">
            <xm:f>NOT(ISERROR(SEARCH('Listados Datos'!$P$3,Y572)))</xm:f>
            <xm:f>'Listados Datos'!$P$3</xm:f>
            <x14:dxf>
              <fill>
                <patternFill>
                  <bgColor rgb="FF99CC00"/>
                </patternFill>
              </fill>
            </x14:dxf>
          </x14:cfRule>
          <x14:cfRule type="containsText" priority="1371" operator="containsText" id="{D5AA7B8D-A6EC-4A2F-870E-24B7CE622E08}">
            <xm:f>NOT(ISERROR(SEARCH('Listados Datos'!$P$4,Y572)))</xm:f>
            <xm:f>'Listados Datos'!$P$4</xm:f>
            <x14:dxf>
              <fill>
                <patternFill>
                  <bgColor rgb="FF33CC33"/>
                </patternFill>
              </fill>
            </x14:dxf>
          </x14:cfRule>
          <x14:cfRule type="containsText" priority="1372" operator="containsText" id="{04F60D6A-413E-4A01-B0F3-EED07E8542E6}">
            <xm:f>NOT(ISERROR(SEARCH('Listados Datos'!$P$5,Y572)))</xm:f>
            <xm:f>'Listados Datos'!$P$5</xm:f>
            <x14:dxf>
              <fill>
                <patternFill>
                  <bgColor rgb="FFFFFF00"/>
                </patternFill>
              </fill>
            </x14:dxf>
          </x14:cfRule>
          <x14:cfRule type="containsText" priority="1373" operator="containsText" id="{8A93F0C4-3421-4FD8-BCBB-D6E35A9474D2}">
            <xm:f>NOT(ISERROR(SEARCH('Listados Datos'!$P$6,Y572)))</xm:f>
            <xm:f>'Listados Datos'!$P$6</xm:f>
            <x14:dxf>
              <fill>
                <patternFill>
                  <bgColor rgb="FFFFC000"/>
                </patternFill>
              </fill>
            </x14:dxf>
          </x14:cfRule>
          <x14:cfRule type="containsText" priority="1374" operator="containsText" id="{2B99BBCB-230B-4B09-95B0-E299D69627D3}">
            <xm:f>NOT(ISERROR(SEARCH('Listados Datos'!$P$7,Y572)))</xm:f>
            <xm:f>'Listados Datos'!$P$7</xm:f>
            <x14:dxf>
              <fill>
                <patternFill>
                  <bgColor rgb="FFFF0000"/>
                </patternFill>
              </fill>
            </x14:dxf>
          </x14:cfRule>
          <xm:sqref>Y572</xm:sqref>
        </x14:conditionalFormatting>
        <x14:conditionalFormatting xmlns:xm="http://schemas.microsoft.com/office/excel/2006/main">
          <x14:cfRule type="containsText" priority="1356" operator="containsText" id="{7080EFFB-F84F-4E6D-A16E-24403D439DBC}">
            <xm:f>NOT(ISERROR(SEARCH('Listados Datos'!$T$3,AW572)))</xm:f>
            <xm:f>'Listados Datos'!$T$3</xm:f>
            <x14:dxf>
              <fill>
                <patternFill patternType="solid">
                  <bgColor rgb="FFC00000"/>
                </patternFill>
              </fill>
            </x14:dxf>
          </x14:cfRule>
          <x14:cfRule type="containsText" priority="1357" operator="containsText" id="{568A8A84-9E73-448B-BFCE-FEB97B5B76C5}">
            <xm:f>NOT(ISERROR(SEARCH('Listados Datos'!$T$4,AW572)))</xm:f>
            <xm:f>'Listados Datos'!$T$4</xm:f>
            <x14:dxf>
              <font>
                <b/>
                <i val="0"/>
                <color theme="0"/>
              </font>
              <fill>
                <patternFill>
                  <bgColor rgb="FFE26B0A"/>
                </patternFill>
              </fill>
            </x14:dxf>
          </x14:cfRule>
          <x14:cfRule type="containsText" priority="1358" operator="containsText" id="{81AD1B62-DAF9-43E0-8B49-62EA34E99DA5}">
            <xm:f>NOT(ISERROR(SEARCH('Listados Datos'!$T$5,AW572)))</xm:f>
            <xm:f>'Listados Datos'!$T$5</xm:f>
            <x14:dxf>
              <font>
                <b/>
                <i val="0"/>
                <color auto="1"/>
              </font>
              <fill>
                <patternFill>
                  <bgColor rgb="FFFFFF00"/>
                </patternFill>
              </fill>
            </x14:dxf>
          </x14:cfRule>
          <x14:cfRule type="containsText" priority="1359" operator="containsText" id="{151BC6C2-609A-4E00-BF1E-95CCA1D5C34D}">
            <xm:f>NOT(ISERROR(SEARCH('Listados Datos'!$T$6,AW572)))</xm:f>
            <xm:f>'Listados Datos'!$T$6</xm:f>
            <x14:dxf>
              <font>
                <b/>
                <i val="0"/>
              </font>
              <fill>
                <patternFill>
                  <bgColor rgb="FF92D050"/>
                </patternFill>
              </fill>
            </x14:dxf>
          </x14:cfRule>
          <xm:sqref>AW572</xm:sqref>
        </x14:conditionalFormatting>
        <x14:conditionalFormatting xmlns:xm="http://schemas.microsoft.com/office/excel/2006/main">
          <x14:cfRule type="containsText" priority="1346" operator="containsText" id="{ED6731FC-7CC9-4F57-9384-99C7491A1817}">
            <xm:f>NOT(ISERROR(SEARCH('Listados Datos'!$P$3,AU572)))</xm:f>
            <xm:f>'Listados Datos'!$P$3</xm:f>
            <x14:dxf>
              <fill>
                <patternFill>
                  <bgColor rgb="FF99CC00"/>
                </patternFill>
              </fill>
            </x14:dxf>
          </x14:cfRule>
          <x14:cfRule type="containsText" priority="1347" operator="containsText" id="{F8BBB56E-DA2B-4B22-BC8B-AA0E8942EC3A}">
            <xm:f>NOT(ISERROR(SEARCH('Listados Datos'!$P$4,AU572)))</xm:f>
            <xm:f>'Listados Datos'!$P$4</xm:f>
            <x14:dxf>
              <fill>
                <patternFill>
                  <bgColor rgb="FF33CC33"/>
                </patternFill>
              </fill>
            </x14:dxf>
          </x14:cfRule>
          <x14:cfRule type="containsText" priority="1348" operator="containsText" id="{F7D8027A-C51A-4B2A-96A4-CC08078F709D}">
            <xm:f>NOT(ISERROR(SEARCH('Listados Datos'!$P$5,AU572)))</xm:f>
            <xm:f>'Listados Datos'!$P$5</xm:f>
            <x14:dxf>
              <fill>
                <patternFill>
                  <bgColor rgb="FFFFFF00"/>
                </patternFill>
              </fill>
            </x14:dxf>
          </x14:cfRule>
          <x14:cfRule type="containsText" priority="1349" operator="containsText" id="{725517F5-5D64-4C5E-B93F-1E5755B9BD4E}">
            <xm:f>NOT(ISERROR(SEARCH('Listados Datos'!$P$6,AU572)))</xm:f>
            <xm:f>'Listados Datos'!$P$6</xm:f>
            <x14:dxf>
              <fill>
                <patternFill>
                  <bgColor rgb="FFFFC000"/>
                </patternFill>
              </fill>
            </x14:dxf>
          </x14:cfRule>
          <x14:cfRule type="containsText" priority="1350" operator="containsText" id="{23DAFF53-E14A-46DC-B03A-BF6690191697}">
            <xm:f>NOT(ISERROR(SEARCH('Listados Datos'!$P$7,AU572)))</xm:f>
            <xm:f>'Listados Datos'!$P$7</xm:f>
            <x14:dxf>
              <fill>
                <patternFill>
                  <bgColor rgb="FFFF0000"/>
                </patternFill>
              </fill>
            </x14:dxf>
          </x14:cfRule>
          <xm:sqref>AU572</xm:sqref>
        </x14:conditionalFormatting>
        <x14:conditionalFormatting xmlns:xm="http://schemas.microsoft.com/office/excel/2006/main">
          <x14:cfRule type="containsText" priority="1342" operator="containsText" id="{B1A94A52-EBDA-4E2C-8F44-37041774917B}">
            <xm:f>NOT(ISERROR(SEARCH('Listados Datos'!$T$3,AE578)))</xm:f>
            <xm:f>'Listados Datos'!$T$3</xm:f>
            <x14:dxf>
              <fill>
                <patternFill patternType="solid">
                  <bgColor rgb="FFC00000"/>
                </patternFill>
              </fill>
            </x14:dxf>
          </x14:cfRule>
          <x14:cfRule type="containsText" priority="1343" operator="containsText" id="{BB0CA3AF-59AE-4E20-9A0F-EA54801D5B55}">
            <xm:f>NOT(ISERROR(SEARCH('Listados Datos'!$T$4,AE578)))</xm:f>
            <xm:f>'Listados Datos'!$T$4</xm:f>
            <x14:dxf>
              <font>
                <b/>
                <i val="0"/>
                <color theme="0"/>
              </font>
              <fill>
                <patternFill>
                  <bgColor rgb="FFE26B0A"/>
                </patternFill>
              </fill>
            </x14:dxf>
          </x14:cfRule>
          <x14:cfRule type="containsText" priority="1344" operator="containsText" id="{2657084D-69F8-4B89-919D-B1830552ADCF}">
            <xm:f>NOT(ISERROR(SEARCH('Listados Datos'!$T$5,AE578)))</xm:f>
            <xm:f>'Listados Datos'!$T$5</xm:f>
            <x14:dxf>
              <font>
                <b/>
                <i val="0"/>
                <color auto="1"/>
              </font>
              <fill>
                <patternFill>
                  <bgColor rgb="FFFFFF00"/>
                </patternFill>
              </fill>
            </x14:dxf>
          </x14:cfRule>
          <x14:cfRule type="containsText" priority="1345" operator="containsText" id="{C3A554E2-5850-4AC6-9CF4-C0EB19061DF8}">
            <xm:f>NOT(ISERROR(SEARCH('Listados Datos'!$T$6,AE578)))</xm:f>
            <xm:f>'Listados Datos'!$T$6</xm:f>
            <x14:dxf>
              <font>
                <b/>
                <i val="0"/>
              </font>
              <fill>
                <patternFill>
                  <bgColor rgb="FF92D050"/>
                </patternFill>
              </fill>
            </x14:dxf>
          </x14:cfRule>
          <xm:sqref>AE578:AF578</xm:sqref>
        </x14:conditionalFormatting>
        <x14:conditionalFormatting xmlns:xm="http://schemas.microsoft.com/office/excel/2006/main">
          <x14:cfRule type="containsText" priority="1338" operator="containsText" id="{6FC4ECC7-F499-464C-AFBF-2ECB2E31FC81}">
            <xm:f>NOT(ISERROR(SEARCH('Listados Datos'!$T$3,AA578)))</xm:f>
            <xm:f>'Listados Datos'!$T$3</xm:f>
            <x14:dxf>
              <fill>
                <patternFill patternType="solid">
                  <bgColor rgb="FFC00000"/>
                </patternFill>
              </fill>
            </x14:dxf>
          </x14:cfRule>
          <x14:cfRule type="containsText" priority="1339" operator="containsText" id="{88C8E2AA-3F67-4B62-B94E-528C08852D62}">
            <xm:f>NOT(ISERROR(SEARCH('Listados Datos'!$T$4,AA578)))</xm:f>
            <xm:f>'Listados Datos'!$T$4</xm:f>
            <x14:dxf>
              <font>
                <b/>
                <i val="0"/>
                <color theme="0"/>
              </font>
              <fill>
                <patternFill>
                  <bgColor rgb="FFE26B0A"/>
                </patternFill>
              </fill>
            </x14:dxf>
          </x14:cfRule>
          <x14:cfRule type="containsText" priority="1340" operator="containsText" id="{EEC256D4-4C56-4BC5-8DE5-370C4FB4972D}">
            <xm:f>NOT(ISERROR(SEARCH('Listados Datos'!$T$5,AA578)))</xm:f>
            <xm:f>'Listados Datos'!$T$5</xm:f>
            <x14:dxf>
              <font>
                <b/>
                <i val="0"/>
                <color auto="1"/>
              </font>
              <fill>
                <patternFill>
                  <bgColor rgb="FFFFFF00"/>
                </patternFill>
              </fill>
            </x14:dxf>
          </x14:cfRule>
          <x14:cfRule type="containsText" priority="1341" operator="containsText" id="{22911F91-E02A-4ACB-983F-E950F1101A08}">
            <xm:f>NOT(ISERROR(SEARCH('Listados Datos'!$T$6,AA578)))</xm:f>
            <xm:f>'Listados Datos'!$T$6</xm:f>
            <x14:dxf>
              <font>
                <b/>
                <i val="0"/>
              </font>
              <fill>
                <patternFill>
                  <bgColor rgb="FF92D050"/>
                </patternFill>
              </fill>
            </x14:dxf>
          </x14:cfRule>
          <xm:sqref>AA578</xm:sqref>
        </x14:conditionalFormatting>
        <x14:conditionalFormatting xmlns:xm="http://schemas.microsoft.com/office/excel/2006/main">
          <x14:cfRule type="containsText" priority="1328" operator="containsText" id="{44E84C14-6DA2-48E7-9BA6-1461482C77B7}">
            <xm:f>NOT(ISERROR(SEARCH('Listados Datos'!$P$3,Y578)))</xm:f>
            <xm:f>'Listados Datos'!$P$3</xm:f>
            <x14:dxf>
              <fill>
                <patternFill>
                  <bgColor rgb="FF99CC00"/>
                </patternFill>
              </fill>
            </x14:dxf>
          </x14:cfRule>
          <x14:cfRule type="containsText" priority="1329" operator="containsText" id="{21AEF285-03E6-461C-874B-DC35765EB631}">
            <xm:f>NOT(ISERROR(SEARCH('Listados Datos'!$P$4,Y578)))</xm:f>
            <xm:f>'Listados Datos'!$P$4</xm:f>
            <x14:dxf>
              <fill>
                <patternFill>
                  <bgColor rgb="FF33CC33"/>
                </patternFill>
              </fill>
            </x14:dxf>
          </x14:cfRule>
          <x14:cfRule type="containsText" priority="1330" operator="containsText" id="{0E3E48A7-94A5-4442-84EE-4E826E096FEA}">
            <xm:f>NOT(ISERROR(SEARCH('Listados Datos'!$P$5,Y578)))</xm:f>
            <xm:f>'Listados Datos'!$P$5</xm:f>
            <x14:dxf>
              <fill>
                <patternFill>
                  <bgColor rgb="FFFFFF00"/>
                </patternFill>
              </fill>
            </x14:dxf>
          </x14:cfRule>
          <x14:cfRule type="containsText" priority="1331" operator="containsText" id="{24515E5E-05AB-4FE6-AC1C-2EF185E2BC6B}">
            <xm:f>NOT(ISERROR(SEARCH('Listados Datos'!$P$6,Y578)))</xm:f>
            <xm:f>'Listados Datos'!$P$6</xm:f>
            <x14:dxf>
              <fill>
                <patternFill>
                  <bgColor rgb="FFFFC000"/>
                </patternFill>
              </fill>
            </x14:dxf>
          </x14:cfRule>
          <x14:cfRule type="containsText" priority="1332" operator="containsText" id="{4A8A925B-49A7-4BF8-860A-D85A4DCA9CA7}">
            <xm:f>NOT(ISERROR(SEARCH('Listados Datos'!$P$7,Y578)))</xm:f>
            <xm:f>'Listados Datos'!$P$7</xm:f>
            <x14:dxf>
              <fill>
                <patternFill>
                  <bgColor rgb="FFFF0000"/>
                </patternFill>
              </fill>
            </x14:dxf>
          </x14:cfRule>
          <xm:sqref>Y578</xm:sqref>
        </x14:conditionalFormatting>
        <x14:conditionalFormatting xmlns:xm="http://schemas.microsoft.com/office/excel/2006/main">
          <x14:cfRule type="containsText" priority="1314" operator="containsText" id="{48850E5E-F317-4807-87E5-E4E512677065}">
            <xm:f>NOT(ISERROR(SEARCH('Listados Datos'!$T$3,AW578)))</xm:f>
            <xm:f>'Listados Datos'!$T$3</xm:f>
            <x14:dxf>
              <fill>
                <patternFill patternType="solid">
                  <bgColor rgb="FFC00000"/>
                </patternFill>
              </fill>
            </x14:dxf>
          </x14:cfRule>
          <x14:cfRule type="containsText" priority="1315" operator="containsText" id="{B7A60074-D3E6-4999-BF46-072DC3598BBA}">
            <xm:f>NOT(ISERROR(SEARCH('Listados Datos'!$T$4,AW578)))</xm:f>
            <xm:f>'Listados Datos'!$T$4</xm:f>
            <x14:dxf>
              <font>
                <b/>
                <i val="0"/>
                <color theme="0"/>
              </font>
              <fill>
                <patternFill>
                  <bgColor rgb="FFE26B0A"/>
                </patternFill>
              </fill>
            </x14:dxf>
          </x14:cfRule>
          <x14:cfRule type="containsText" priority="1316" operator="containsText" id="{B6F3AD6C-9B27-4B12-A119-0548252D14AF}">
            <xm:f>NOT(ISERROR(SEARCH('Listados Datos'!$T$5,AW578)))</xm:f>
            <xm:f>'Listados Datos'!$T$5</xm:f>
            <x14:dxf>
              <font>
                <b/>
                <i val="0"/>
                <color auto="1"/>
              </font>
              <fill>
                <patternFill>
                  <bgColor rgb="FFFFFF00"/>
                </patternFill>
              </fill>
            </x14:dxf>
          </x14:cfRule>
          <x14:cfRule type="containsText" priority="1317" operator="containsText" id="{F5DEB89B-D374-4C5F-BE4B-F41FAB3BBB95}">
            <xm:f>NOT(ISERROR(SEARCH('Listados Datos'!$T$6,AW578)))</xm:f>
            <xm:f>'Listados Datos'!$T$6</xm:f>
            <x14:dxf>
              <font>
                <b/>
                <i val="0"/>
              </font>
              <fill>
                <patternFill>
                  <bgColor rgb="FF92D050"/>
                </patternFill>
              </fill>
            </x14:dxf>
          </x14:cfRule>
          <xm:sqref>AW578</xm:sqref>
        </x14:conditionalFormatting>
        <x14:conditionalFormatting xmlns:xm="http://schemas.microsoft.com/office/excel/2006/main">
          <x14:cfRule type="containsText" priority="1304" operator="containsText" id="{3DEB0C1D-B2FE-4A37-9976-8466A077BE27}">
            <xm:f>NOT(ISERROR(SEARCH('Listados Datos'!$P$3,AU578)))</xm:f>
            <xm:f>'Listados Datos'!$P$3</xm:f>
            <x14:dxf>
              <fill>
                <patternFill>
                  <bgColor rgb="FF99CC00"/>
                </patternFill>
              </fill>
            </x14:dxf>
          </x14:cfRule>
          <x14:cfRule type="containsText" priority="1305" operator="containsText" id="{18D1CFB3-2003-40FF-87B7-EB7A99717A6D}">
            <xm:f>NOT(ISERROR(SEARCH('Listados Datos'!$P$4,AU578)))</xm:f>
            <xm:f>'Listados Datos'!$P$4</xm:f>
            <x14:dxf>
              <fill>
                <patternFill>
                  <bgColor rgb="FF33CC33"/>
                </patternFill>
              </fill>
            </x14:dxf>
          </x14:cfRule>
          <x14:cfRule type="containsText" priority="1306" operator="containsText" id="{795A181B-C49E-4E6F-8E08-4EA3DF080082}">
            <xm:f>NOT(ISERROR(SEARCH('Listados Datos'!$P$5,AU578)))</xm:f>
            <xm:f>'Listados Datos'!$P$5</xm:f>
            <x14:dxf>
              <fill>
                <patternFill>
                  <bgColor rgb="FFFFFF00"/>
                </patternFill>
              </fill>
            </x14:dxf>
          </x14:cfRule>
          <x14:cfRule type="containsText" priority="1307" operator="containsText" id="{D6D86D61-E61A-46D2-B01D-BFF8DA3A6B82}">
            <xm:f>NOT(ISERROR(SEARCH('Listados Datos'!$P$6,AU578)))</xm:f>
            <xm:f>'Listados Datos'!$P$6</xm:f>
            <x14:dxf>
              <fill>
                <patternFill>
                  <bgColor rgb="FFFFC000"/>
                </patternFill>
              </fill>
            </x14:dxf>
          </x14:cfRule>
          <x14:cfRule type="containsText" priority="1308" operator="containsText" id="{1EF511F8-CE2A-49FA-AE0E-AB5DEF634953}">
            <xm:f>NOT(ISERROR(SEARCH('Listados Datos'!$P$7,AU578)))</xm:f>
            <xm:f>'Listados Datos'!$P$7</xm:f>
            <x14:dxf>
              <fill>
                <patternFill>
                  <bgColor rgb="FFFF0000"/>
                </patternFill>
              </fill>
            </x14:dxf>
          </x14:cfRule>
          <xm:sqref>AU578</xm:sqref>
        </x14:conditionalFormatting>
        <x14:conditionalFormatting xmlns:xm="http://schemas.microsoft.com/office/excel/2006/main">
          <x14:cfRule type="containsText" priority="1262" operator="containsText" id="{7E844BBF-BB70-4139-A1A1-A9468BF323CA}">
            <xm:f>NOT(ISERROR(SEARCH('Listados Datos'!$P$3,AU584)))</xm:f>
            <xm:f>'Listados Datos'!$P$3</xm:f>
            <x14:dxf>
              <fill>
                <patternFill>
                  <bgColor rgb="FF99CC00"/>
                </patternFill>
              </fill>
            </x14:dxf>
          </x14:cfRule>
          <x14:cfRule type="containsText" priority="1263" operator="containsText" id="{1105B0AC-1EFC-4982-8565-C9B110DBA0E5}">
            <xm:f>NOT(ISERROR(SEARCH('Listados Datos'!$P$4,AU584)))</xm:f>
            <xm:f>'Listados Datos'!$P$4</xm:f>
            <x14:dxf>
              <fill>
                <patternFill>
                  <bgColor rgb="FF33CC33"/>
                </patternFill>
              </fill>
            </x14:dxf>
          </x14:cfRule>
          <x14:cfRule type="containsText" priority="1264" operator="containsText" id="{26BD8BAF-684D-4726-B5E5-037232C2C713}">
            <xm:f>NOT(ISERROR(SEARCH('Listados Datos'!$P$5,AU584)))</xm:f>
            <xm:f>'Listados Datos'!$P$5</xm:f>
            <x14:dxf>
              <fill>
                <patternFill>
                  <bgColor rgb="FFFFFF00"/>
                </patternFill>
              </fill>
            </x14:dxf>
          </x14:cfRule>
          <x14:cfRule type="containsText" priority="1265" operator="containsText" id="{01CE1A23-D444-4534-BAF7-6EDDD78B0F37}">
            <xm:f>NOT(ISERROR(SEARCH('Listados Datos'!$P$6,AU584)))</xm:f>
            <xm:f>'Listados Datos'!$P$6</xm:f>
            <x14:dxf>
              <fill>
                <patternFill>
                  <bgColor rgb="FFFFC000"/>
                </patternFill>
              </fill>
            </x14:dxf>
          </x14:cfRule>
          <x14:cfRule type="containsText" priority="1266" operator="containsText" id="{3944005A-CD6F-42F1-83E0-7D6EF05217EB}">
            <xm:f>NOT(ISERROR(SEARCH('Listados Datos'!$P$7,AU584)))</xm:f>
            <xm:f>'Listados Datos'!$P$7</xm:f>
            <x14:dxf>
              <fill>
                <patternFill>
                  <bgColor rgb="FFFF0000"/>
                </patternFill>
              </fill>
            </x14:dxf>
          </x14:cfRule>
          <xm:sqref>AU584</xm:sqref>
        </x14:conditionalFormatting>
        <x14:conditionalFormatting xmlns:xm="http://schemas.microsoft.com/office/excel/2006/main">
          <x14:cfRule type="containsText" priority="1300" operator="containsText" id="{B7BB453B-B2F7-497F-99B1-06E99309AD2F}">
            <xm:f>NOT(ISERROR(SEARCH('Listados Datos'!$T$3,AE584)))</xm:f>
            <xm:f>'Listados Datos'!$T$3</xm:f>
            <x14:dxf>
              <fill>
                <patternFill patternType="solid">
                  <bgColor rgb="FFC00000"/>
                </patternFill>
              </fill>
            </x14:dxf>
          </x14:cfRule>
          <x14:cfRule type="containsText" priority="1301" operator="containsText" id="{EFB5DB57-5768-42B8-9F20-EF95D597BE4B}">
            <xm:f>NOT(ISERROR(SEARCH('Listados Datos'!$T$4,AE584)))</xm:f>
            <xm:f>'Listados Datos'!$T$4</xm:f>
            <x14:dxf>
              <font>
                <b/>
                <i val="0"/>
                <color theme="0"/>
              </font>
              <fill>
                <patternFill>
                  <bgColor rgb="FFE26B0A"/>
                </patternFill>
              </fill>
            </x14:dxf>
          </x14:cfRule>
          <x14:cfRule type="containsText" priority="1302" operator="containsText" id="{D2F744D5-DC7B-4A24-AB88-231976D82A6F}">
            <xm:f>NOT(ISERROR(SEARCH('Listados Datos'!$T$5,AE584)))</xm:f>
            <xm:f>'Listados Datos'!$T$5</xm:f>
            <x14:dxf>
              <font>
                <b/>
                <i val="0"/>
                <color auto="1"/>
              </font>
              <fill>
                <patternFill>
                  <bgColor rgb="FFFFFF00"/>
                </patternFill>
              </fill>
            </x14:dxf>
          </x14:cfRule>
          <x14:cfRule type="containsText" priority="1303" operator="containsText" id="{03DEABF8-ED10-440B-A4CB-DA9C30AD0B70}">
            <xm:f>NOT(ISERROR(SEARCH('Listados Datos'!$T$6,AE584)))</xm:f>
            <xm:f>'Listados Datos'!$T$6</xm:f>
            <x14:dxf>
              <font>
                <b/>
                <i val="0"/>
              </font>
              <fill>
                <patternFill>
                  <bgColor rgb="FF92D050"/>
                </patternFill>
              </fill>
            </x14:dxf>
          </x14:cfRule>
          <xm:sqref>AE584:AF584</xm:sqref>
        </x14:conditionalFormatting>
        <x14:conditionalFormatting xmlns:xm="http://schemas.microsoft.com/office/excel/2006/main">
          <x14:cfRule type="containsText" priority="1296" operator="containsText" id="{FF7D9536-2DBA-4E7E-B163-1DF67C38082F}">
            <xm:f>NOT(ISERROR(SEARCH('Listados Datos'!$T$3,AA584)))</xm:f>
            <xm:f>'Listados Datos'!$T$3</xm:f>
            <x14:dxf>
              <fill>
                <patternFill patternType="solid">
                  <bgColor rgb="FFC00000"/>
                </patternFill>
              </fill>
            </x14:dxf>
          </x14:cfRule>
          <x14:cfRule type="containsText" priority="1297" operator="containsText" id="{47BA54ED-41A0-407D-A385-C83A27ED7A0B}">
            <xm:f>NOT(ISERROR(SEARCH('Listados Datos'!$T$4,AA584)))</xm:f>
            <xm:f>'Listados Datos'!$T$4</xm:f>
            <x14:dxf>
              <font>
                <b/>
                <i val="0"/>
                <color theme="0"/>
              </font>
              <fill>
                <patternFill>
                  <bgColor rgb="FFE26B0A"/>
                </patternFill>
              </fill>
            </x14:dxf>
          </x14:cfRule>
          <x14:cfRule type="containsText" priority="1298" operator="containsText" id="{4A022123-A419-4E5C-81FD-9B95F65EA386}">
            <xm:f>NOT(ISERROR(SEARCH('Listados Datos'!$T$5,AA584)))</xm:f>
            <xm:f>'Listados Datos'!$T$5</xm:f>
            <x14:dxf>
              <font>
                <b/>
                <i val="0"/>
                <color auto="1"/>
              </font>
              <fill>
                <patternFill>
                  <bgColor rgb="FFFFFF00"/>
                </patternFill>
              </fill>
            </x14:dxf>
          </x14:cfRule>
          <x14:cfRule type="containsText" priority="1299" operator="containsText" id="{29FA1C27-EDC3-4EA4-9517-260438407E13}">
            <xm:f>NOT(ISERROR(SEARCH('Listados Datos'!$T$6,AA584)))</xm:f>
            <xm:f>'Listados Datos'!$T$6</xm:f>
            <x14:dxf>
              <font>
                <b/>
                <i val="0"/>
              </font>
              <fill>
                <patternFill>
                  <bgColor rgb="FF92D050"/>
                </patternFill>
              </fill>
            </x14:dxf>
          </x14:cfRule>
          <xm:sqref>AA584</xm:sqref>
        </x14:conditionalFormatting>
        <x14:conditionalFormatting xmlns:xm="http://schemas.microsoft.com/office/excel/2006/main">
          <x14:cfRule type="containsText" priority="1286" operator="containsText" id="{4F5623E6-1754-43F3-ADD3-5D52A1B50E49}">
            <xm:f>NOT(ISERROR(SEARCH('Listados Datos'!$P$3,Y584)))</xm:f>
            <xm:f>'Listados Datos'!$P$3</xm:f>
            <x14:dxf>
              <fill>
                <patternFill>
                  <bgColor rgb="FF99CC00"/>
                </patternFill>
              </fill>
            </x14:dxf>
          </x14:cfRule>
          <x14:cfRule type="containsText" priority="1287" operator="containsText" id="{613189FF-4CEA-40DE-AC02-CC842E4320D0}">
            <xm:f>NOT(ISERROR(SEARCH('Listados Datos'!$P$4,Y584)))</xm:f>
            <xm:f>'Listados Datos'!$P$4</xm:f>
            <x14:dxf>
              <fill>
                <patternFill>
                  <bgColor rgb="FF33CC33"/>
                </patternFill>
              </fill>
            </x14:dxf>
          </x14:cfRule>
          <x14:cfRule type="containsText" priority="1288" operator="containsText" id="{77A4A916-6FC9-4266-97EE-3BC82342404C}">
            <xm:f>NOT(ISERROR(SEARCH('Listados Datos'!$P$5,Y584)))</xm:f>
            <xm:f>'Listados Datos'!$P$5</xm:f>
            <x14:dxf>
              <fill>
                <patternFill>
                  <bgColor rgb="FFFFFF00"/>
                </patternFill>
              </fill>
            </x14:dxf>
          </x14:cfRule>
          <x14:cfRule type="containsText" priority="1289" operator="containsText" id="{B2A11B2A-68D4-4543-B247-FEA87DA6710D}">
            <xm:f>NOT(ISERROR(SEARCH('Listados Datos'!$P$6,Y584)))</xm:f>
            <xm:f>'Listados Datos'!$P$6</xm:f>
            <x14:dxf>
              <fill>
                <patternFill>
                  <bgColor rgb="FFFFC000"/>
                </patternFill>
              </fill>
            </x14:dxf>
          </x14:cfRule>
          <x14:cfRule type="containsText" priority="1290" operator="containsText" id="{09C0CB38-4B3D-4967-84C0-B7A600060BFF}">
            <xm:f>NOT(ISERROR(SEARCH('Listados Datos'!$P$7,Y584)))</xm:f>
            <xm:f>'Listados Datos'!$P$7</xm:f>
            <x14:dxf>
              <fill>
                <patternFill>
                  <bgColor rgb="FFFF0000"/>
                </patternFill>
              </fill>
            </x14:dxf>
          </x14:cfRule>
          <xm:sqref>Y584</xm:sqref>
        </x14:conditionalFormatting>
        <x14:conditionalFormatting xmlns:xm="http://schemas.microsoft.com/office/excel/2006/main">
          <x14:cfRule type="containsText" priority="1272" operator="containsText" id="{8EC18FEC-AE26-495A-AA27-79D0D9C1F350}">
            <xm:f>NOT(ISERROR(SEARCH('Listados Datos'!$T$3,AW584)))</xm:f>
            <xm:f>'Listados Datos'!$T$3</xm:f>
            <x14:dxf>
              <fill>
                <patternFill patternType="solid">
                  <bgColor rgb="FFC00000"/>
                </patternFill>
              </fill>
            </x14:dxf>
          </x14:cfRule>
          <x14:cfRule type="containsText" priority="1273" operator="containsText" id="{D1B7AB6F-9755-42E0-9709-7709E11A1EFF}">
            <xm:f>NOT(ISERROR(SEARCH('Listados Datos'!$T$4,AW584)))</xm:f>
            <xm:f>'Listados Datos'!$T$4</xm:f>
            <x14:dxf>
              <font>
                <b/>
                <i val="0"/>
                <color theme="0"/>
              </font>
              <fill>
                <patternFill>
                  <bgColor rgb="FFE26B0A"/>
                </patternFill>
              </fill>
            </x14:dxf>
          </x14:cfRule>
          <x14:cfRule type="containsText" priority="1274" operator="containsText" id="{ACEA505D-D7AC-498A-8A9F-B97F32346547}">
            <xm:f>NOT(ISERROR(SEARCH('Listados Datos'!$T$5,AW584)))</xm:f>
            <xm:f>'Listados Datos'!$T$5</xm:f>
            <x14:dxf>
              <font>
                <b/>
                <i val="0"/>
                <color auto="1"/>
              </font>
              <fill>
                <patternFill>
                  <bgColor rgb="FFFFFF00"/>
                </patternFill>
              </fill>
            </x14:dxf>
          </x14:cfRule>
          <x14:cfRule type="containsText" priority="1275" operator="containsText" id="{C60E499D-70D9-4877-8586-B58B0840DFE7}">
            <xm:f>NOT(ISERROR(SEARCH('Listados Datos'!$T$6,AW584)))</xm:f>
            <xm:f>'Listados Datos'!$T$6</xm:f>
            <x14:dxf>
              <font>
                <b/>
                <i val="0"/>
              </font>
              <fill>
                <patternFill>
                  <bgColor rgb="FF92D050"/>
                </patternFill>
              </fill>
            </x14:dxf>
          </x14:cfRule>
          <xm:sqref>AW584</xm:sqref>
        </x14:conditionalFormatting>
        <x14:conditionalFormatting xmlns:xm="http://schemas.microsoft.com/office/excel/2006/main">
          <x14:cfRule type="containsText" priority="1220" operator="containsText" id="{EA8851BE-5DA8-4BFD-AF41-F86A7FC67698}">
            <xm:f>NOT(ISERROR(SEARCH('Listados Datos'!$P$3,AU590)))</xm:f>
            <xm:f>'Listados Datos'!$P$3</xm:f>
            <x14:dxf>
              <fill>
                <patternFill>
                  <bgColor rgb="FF99CC00"/>
                </patternFill>
              </fill>
            </x14:dxf>
          </x14:cfRule>
          <x14:cfRule type="containsText" priority="1221" operator="containsText" id="{04BBA6AD-AC81-4F70-B907-587566948DDF}">
            <xm:f>NOT(ISERROR(SEARCH('Listados Datos'!$P$4,AU590)))</xm:f>
            <xm:f>'Listados Datos'!$P$4</xm:f>
            <x14:dxf>
              <fill>
                <patternFill>
                  <bgColor rgb="FF33CC33"/>
                </patternFill>
              </fill>
            </x14:dxf>
          </x14:cfRule>
          <x14:cfRule type="containsText" priority="1222" operator="containsText" id="{40FB3E72-B21D-48B7-B879-A6A6B3CB2B1A}">
            <xm:f>NOT(ISERROR(SEARCH('Listados Datos'!$P$5,AU590)))</xm:f>
            <xm:f>'Listados Datos'!$P$5</xm:f>
            <x14:dxf>
              <fill>
                <patternFill>
                  <bgColor rgb="FFFFFF00"/>
                </patternFill>
              </fill>
            </x14:dxf>
          </x14:cfRule>
          <x14:cfRule type="containsText" priority="1223" operator="containsText" id="{FB20359A-5E15-4652-9E77-6F89CB19942C}">
            <xm:f>NOT(ISERROR(SEARCH('Listados Datos'!$P$6,AU590)))</xm:f>
            <xm:f>'Listados Datos'!$P$6</xm:f>
            <x14:dxf>
              <fill>
                <patternFill>
                  <bgColor rgb="FFFFC000"/>
                </patternFill>
              </fill>
            </x14:dxf>
          </x14:cfRule>
          <x14:cfRule type="containsText" priority="1224" operator="containsText" id="{9A4909BA-12B5-4378-A022-6C10A7BD8F16}">
            <xm:f>NOT(ISERROR(SEARCH('Listados Datos'!$P$7,AU590)))</xm:f>
            <xm:f>'Listados Datos'!$P$7</xm:f>
            <x14:dxf>
              <fill>
                <patternFill>
                  <bgColor rgb="FFFF0000"/>
                </patternFill>
              </fill>
            </x14:dxf>
          </x14:cfRule>
          <xm:sqref>AU590</xm:sqref>
        </x14:conditionalFormatting>
        <x14:conditionalFormatting xmlns:xm="http://schemas.microsoft.com/office/excel/2006/main">
          <x14:cfRule type="containsText" priority="1258" operator="containsText" id="{D1BDDAD9-FDAE-4770-8AF2-20E9865F34A0}">
            <xm:f>NOT(ISERROR(SEARCH('Listados Datos'!$T$3,AE590)))</xm:f>
            <xm:f>'Listados Datos'!$T$3</xm:f>
            <x14:dxf>
              <fill>
                <patternFill patternType="solid">
                  <bgColor rgb="FFC00000"/>
                </patternFill>
              </fill>
            </x14:dxf>
          </x14:cfRule>
          <x14:cfRule type="containsText" priority="1259" operator="containsText" id="{59F747FD-C526-4768-A19D-66FB8E4752C2}">
            <xm:f>NOT(ISERROR(SEARCH('Listados Datos'!$T$4,AE590)))</xm:f>
            <xm:f>'Listados Datos'!$T$4</xm:f>
            <x14:dxf>
              <font>
                <b/>
                <i val="0"/>
                <color theme="0"/>
              </font>
              <fill>
                <patternFill>
                  <bgColor rgb="FFE26B0A"/>
                </patternFill>
              </fill>
            </x14:dxf>
          </x14:cfRule>
          <x14:cfRule type="containsText" priority="1260" operator="containsText" id="{E6B71C42-8C5B-4C4D-A300-781926A78F32}">
            <xm:f>NOT(ISERROR(SEARCH('Listados Datos'!$T$5,AE590)))</xm:f>
            <xm:f>'Listados Datos'!$T$5</xm:f>
            <x14:dxf>
              <font>
                <b/>
                <i val="0"/>
                <color auto="1"/>
              </font>
              <fill>
                <patternFill>
                  <bgColor rgb="FFFFFF00"/>
                </patternFill>
              </fill>
            </x14:dxf>
          </x14:cfRule>
          <x14:cfRule type="containsText" priority="1261" operator="containsText" id="{9C948ED6-9C0E-4B62-8017-4D8BA51259DF}">
            <xm:f>NOT(ISERROR(SEARCH('Listados Datos'!$T$6,AE590)))</xm:f>
            <xm:f>'Listados Datos'!$T$6</xm:f>
            <x14:dxf>
              <font>
                <b/>
                <i val="0"/>
              </font>
              <fill>
                <patternFill>
                  <bgColor rgb="FF92D050"/>
                </patternFill>
              </fill>
            </x14:dxf>
          </x14:cfRule>
          <xm:sqref>AE590:AF590</xm:sqref>
        </x14:conditionalFormatting>
        <x14:conditionalFormatting xmlns:xm="http://schemas.microsoft.com/office/excel/2006/main">
          <x14:cfRule type="containsText" priority="1254" operator="containsText" id="{CB775A6B-89E9-4806-8571-667A4B880994}">
            <xm:f>NOT(ISERROR(SEARCH('Listados Datos'!$T$3,AA590)))</xm:f>
            <xm:f>'Listados Datos'!$T$3</xm:f>
            <x14:dxf>
              <fill>
                <patternFill patternType="solid">
                  <bgColor rgb="FFC00000"/>
                </patternFill>
              </fill>
            </x14:dxf>
          </x14:cfRule>
          <x14:cfRule type="containsText" priority="1255" operator="containsText" id="{35B97BDA-612E-4663-A0DC-43466ADA6E14}">
            <xm:f>NOT(ISERROR(SEARCH('Listados Datos'!$T$4,AA590)))</xm:f>
            <xm:f>'Listados Datos'!$T$4</xm:f>
            <x14:dxf>
              <font>
                <b/>
                <i val="0"/>
                <color theme="0"/>
              </font>
              <fill>
                <patternFill>
                  <bgColor rgb="FFE26B0A"/>
                </patternFill>
              </fill>
            </x14:dxf>
          </x14:cfRule>
          <x14:cfRule type="containsText" priority="1256" operator="containsText" id="{09337AC1-7EEF-4A4F-B45C-98F0197213FD}">
            <xm:f>NOT(ISERROR(SEARCH('Listados Datos'!$T$5,AA590)))</xm:f>
            <xm:f>'Listados Datos'!$T$5</xm:f>
            <x14:dxf>
              <font>
                <b/>
                <i val="0"/>
                <color auto="1"/>
              </font>
              <fill>
                <patternFill>
                  <bgColor rgb="FFFFFF00"/>
                </patternFill>
              </fill>
            </x14:dxf>
          </x14:cfRule>
          <x14:cfRule type="containsText" priority="1257" operator="containsText" id="{7B57D940-C94C-42DA-937D-0F00B4E3F9F5}">
            <xm:f>NOT(ISERROR(SEARCH('Listados Datos'!$T$6,AA590)))</xm:f>
            <xm:f>'Listados Datos'!$T$6</xm:f>
            <x14:dxf>
              <font>
                <b/>
                <i val="0"/>
              </font>
              <fill>
                <patternFill>
                  <bgColor rgb="FF92D050"/>
                </patternFill>
              </fill>
            </x14:dxf>
          </x14:cfRule>
          <xm:sqref>AA590</xm:sqref>
        </x14:conditionalFormatting>
        <x14:conditionalFormatting xmlns:xm="http://schemas.microsoft.com/office/excel/2006/main">
          <x14:cfRule type="containsText" priority="1244" operator="containsText" id="{7CA66127-943D-40A1-ACC4-2C7EFBE8165A}">
            <xm:f>NOT(ISERROR(SEARCH('Listados Datos'!$P$3,Y590)))</xm:f>
            <xm:f>'Listados Datos'!$P$3</xm:f>
            <x14:dxf>
              <fill>
                <patternFill>
                  <bgColor rgb="FF99CC00"/>
                </patternFill>
              </fill>
            </x14:dxf>
          </x14:cfRule>
          <x14:cfRule type="containsText" priority="1245" operator="containsText" id="{71502A1A-177D-4B2A-9C78-477748AC6157}">
            <xm:f>NOT(ISERROR(SEARCH('Listados Datos'!$P$4,Y590)))</xm:f>
            <xm:f>'Listados Datos'!$P$4</xm:f>
            <x14:dxf>
              <fill>
                <patternFill>
                  <bgColor rgb="FF33CC33"/>
                </patternFill>
              </fill>
            </x14:dxf>
          </x14:cfRule>
          <x14:cfRule type="containsText" priority="1246" operator="containsText" id="{8E59BFC0-102D-4F94-BEE6-EA490FB565CB}">
            <xm:f>NOT(ISERROR(SEARCH('Listados Datos'!$P$5,Y590)))</xm:f>
            <xm:f>'Listados Datos'!$P$5</xm:f>
            <x14:dxf>
              <fill>
                <patternFill>
                  <bgColor rgb="FFFFFF00"/>
                </patternFill>
              </fill>
            </x14:dxf>
          </x14:cfRule>
          <x14:cfRule type="containsText" priority="1247" operator="containsText" id="{809E3A8B-5059-4D97-AB2D-4569CB1ADEF7}">
            <xm:f>NOT(ISERROR(SEARCH('Listados Datos'!$P$6,Y590)))</xm:f>
            <xm:f>'Listados Datos'!$P$6</xm:f>
            <x14:dxf>
              <fill>
                <patternFill>
                  <bgColor rgb="FFFFC000"/>
                </patternFill>
              </fill>
            </x14:dxf>
          </x14:cfRule>
          <x14:cfRule type="containsText" priority="1248" operator="containsText" id="{F9612586-612B-47D2-BA93-F26C27256A74}">
            <xm:f>NOT(ISERROR(SEARCH('Listados Datos'!$P$7,Y590)))</xm:f>
            <xm:f>'Listados Datos'!$P$7</xm:f>
            <x14:dxf>
              <fill>
                <patternFill>
                  <bgColor rgb="FFFF0000"/>
                </patternFill>
              </fill>
            </x14:dxf>
          </x14:cfRule>
          <xm:sqref>Y590</xm:sqref>
        </x14:conditionalFormatting>
        <x14:conditionalFormatting xmlns:xm="http://schemas.microsoft.com/office/excel/2006/main">
          <x14:cfRule type="containsText" priority="1230" operator="containsText" id="{4C39F972-5AD6-42C1-BBAC-CFE6256DB29D}">
            <xm:f>NOT(ISERROR(SEARCH('Listados Datos'!$T$3,AW590)))</xm:f>
            <xm:f>'Listados Datos'!$T$3</xm:f>
            <x14:dxf>
              <fill>
                <patternFill patternType="solid">
                  <bgColor rgb="FFC00000"/>
                </patternFill>
              </fill>
            </x14:dxf>
          </x14:cfRule>
          <x14:cfRule type="containsText" priority="1231" operator="containsText" id="{780A815B-A49A-44B1-BEBB-826148266C44}">
            <xm:f>NOT(ISERROR(SEARCH('Listados Datos'!$T$4,AW590)))</xm:f>
            <xm:f>'Listados Datos'!$T$4</xm:f>
            <x14:dxf>
              <font>
                <b/>
                <i val="0"/>
                <color theme="0"/>
              </font>
              <fill>
                <patternFill>
                  <bgColor rgb="FFE26B0A"/>
                </patternFill>
              </fill>
            </x14:dxf>
          </x14:cfRule>
          <x14:cfRule type="containsText" priority="1232" operator="containsText" id="{A1A366D8-A715-403C-A12A-0EE49349E394}">
            <xm:f>NOT(ISERROR(SEARCH('Listados Datos'!$T$5,AW590)))</xm:f>
            <xm:f>'Listados Datos'!$T$5</xm:f>
            <x14:dxf>
              <font>
                <b/>
                <i val="0"/>
                <color auto="1"/>
              </font>
              <fill>
                <patternFill>
                  <bgColor rgb="FFFFFF00"/>
                </patternFill>
              </fill>
            </x14:dxf>
          </x14:cfRule>
          <x14:cfRule type="containsText" priority="1233" operator="containsText" id="{D1F1A73D-E0AE-447B-AC80-5AF8206907CA}">
            <xm:f>NOT(ISERROR(SEARCH('Listados Datos'!$T$6,AW590)))</xm:f>
            <xm:f>'Listados Datos'!$T$6</xm:f>
            <x14:dxf>
              <font>
                <b/>
                <i val="0"/>
              </font>
              <fill>
                <patternFill>
                  <bgColor rgb="FF92D050"/>
                </patternFill>
              </fill>
            </x14:dxf>
          </x14:cfRule>
          <xm:sqref>AW590</xm:sqref>
        </x14:conditionalFormatting>
        <x14:conditionalFormatting xmlns:xm="http://schemas.microsoft.com/office/excel/2006/main">
          <x14:cfRule type="containsText" priority="1216" operator="containsText" id="{34375185-8165-4780-AD6F-09E6CDB81A1A}">
            <xm:f>NOT(ISERROR(SEARCH('Listados Datos'!$T$3,AE596)))</xm:f>
            <xm:f>'Listados Datos'!$T$3</xm:f>
            <x14:dxf>
              <fill>
                <patternFill patternType="solid">
                  <bgColor rgb="FFC00000"/>
                </patternFill>
              </fill>
            </x14:dxf>
          </x14:cfRule>
          <x14:cfRule type="containsText" priority="1217" operator="containsText" id="{36651D2F-7C46-4FAA-97CF-0E6481D32D29}">
            <xm:f>NOT(ISERROR(SEARCH('Listados Datos'!$T$4,AE596)))</xm:f>
            <xm:f>'Listados Datos'!$T$4</xm:f>
            <x14:dxf>
              <font>
                <b/>
                <i val="0"/>
                <color theme="0"/>
              </font>
              <fill>
                <patternFill>
                  <bgColor rgb="FFE26B0A"/>
                </patternFill>
              </fill>
            </x14:dxf>
          </x14:cfRule>
          <x14:cfRule type="containsText" priority="1218" operator="containsText" id="{0EE83341-8151-41C2-A2EC-82B101A27822}">
            <xm:f>NOT(ISERROR(SEARCH('Listados Datos'!$T$5,AE596)))</xm:f>
            <xm:f>'Listados Datos'!$T$5</xm:f>
            <x14:dxf>
              <font>
                <b/>
                <i val="0"/>
                <color auto="1"/>
              </font>
              <fill>
                <patternFill>
                  <bgColor rgb="FFFFFF00"/>
                </patternFill>
              </fill>
            </x14:dxf>
          </x14:cfRule>
          <x14:cfRule type="containsText" priority="1219" operator="containsText" id="{0D124C2F-6E27-4B04-992A-21BB3DF30E3D}">
            <xm:f>NOT(ISERROR(SEARCH('Listados Datos'!$T$6,AE596)))</xm:f>
            <xm:f>'Listados Datos'!$T$6</xm:f>
            <x14:dxf>
              <font>
                <b/>
                <i val="0"/>
              </font>
              <fill>
                <patternFill>
                  <bgColor rgb="FF92D050"/>
                </patternFill>
              </fill>
            </x14:dxf>
          </x14:cfRule>
          <xm:sqref>AE596:AF596</xm:sqref>
        </x14:conditionalFormatting>
        <x14:conditionalFormatting xmlns:xm="http://schemas.microsoft.com/office/excel/2006/main">
          <x14:cfRule type="containsText" priority="1212" operator="containsText" id="{4EB2C78E-80D1-49DB-A233-DA7B4D24345E}">
            <xm:f>NOT(ISERROR(SEARCH('Listados Datos'!$T$3,AA596)))</xm:f>
            <xm:f>'Listados Datos'!$T$3</xm:f>
            <x14:dxf>
              <fill>
                <patternFill patternType="solid">
                  <bgColor rgb="FFC00000"/>
                </patternFill>
              </fill>
            </x14:dxf>
          </x14:cfRule>
          <x14:cfRule type="containsText" priority="1213" operator="containsText" id="{3BF41CBD-E08A-4FE3-BB1D-62129FA39EC1}">
            <xm:f>NOT(ISERROR(SEARCH('Listados Datos'!$T$4,AA596)))</xm:f>
            <xm:f>'Listados Datos'!$T$4</xm:f>
            <x14:dxf>
              <font>
                <b/>
                <i val="0"/>
                <color theme="0"/>
              </font>
              <fill>
                <patternFill>
                  <bgColor rgb="FFE26B0A"/>
                </patternFill>
              </fill>
            </x14:dxf>
          </x14:cfRule>
          <x14:cfRule type="containsText" priority="1214" operator="containsText" id="{90B33099-4616-4C9F-BF81-4ECC53BAC57D}">
            <xm:f>NOT(ISERROR(SEARCH('Listados Datos'!$T$5,AA596)))</xm:f>
            <xm:f>'Listados Datos'!$T$5</xm:f>
            <x14:dxf>
              <font>
                <b/>
                <i val="0"/>
                <color auto="1"/>
              </font>
              <fill>
                <patternFill>
                  <bgColor rgb="FFFFFF00"/>
                </patternFill>
              </fill>
            </x14:dxf>
          </x14:cfRule>
          <x14:cfRule type="containsText" priority="1215" operator="containsText" id="{8A469A97-A7E9-416B-9D6C-CA230A745300}">
            <xm:f>NOT(ISERROR(SEARCH('Listados Datos'!$T$6,AA596)))</xm:f>
            <xm:f>'Listados Datos'!$T$6</xm:f>
            <x14:dxf>
              <font>
                <b/>
                <i val="0"/>
              </font>
              <fill>
                <patternFill>
                  <bgColor rgb="FF92D050"/>
                </patternFill>
              </fill>
            </x14:dxf>
          </x14:cfRule>
          <xm:sqref>AA596</xm:sqref>
        </x14:conditionalFormatting>
        <x14:conditionalFormatting xmlns:xm="http://schemas.microsoft.com/office/excel/2006/main">
          <x14:cfRule type="containsText" priority="1202" operator="containsText" id="{F4F37B02-5C64-41D7-B00D-3F0E36A22053}">
            <xm:f>NOT(ISERROR(SEARCH('Listados Datos'!$P$3,Y596)))</xm:f>
            <xm:f>'Listados Datos'!$P$3</xm:f>
            <x14:dxf>
              <fill>
                <patternFill>
                  <bgColor rgb="FF99CC00"/>
                </patternFill>
              </fill>
            </x14:dxf>
          </x14:cfRule>
          <x14:cfRule type="containsText" priority="1203" operator="containsText" id="{F8C78875-2A21-4907-AECE-77F8C7B4B578}">
            <xm:f>NOT(ISERROR(SEARCH('Listados Datos'!$P$4,Y596)))</xm:f>
            <xm:f>'Listados Datos'!$P$4</xm:f>
            <x14:dxf>
              <fill>
                <patternFill>
                  <bgColor rgb="FF33CC33"/>
                </patternFill>
              </fill>
            </x14:dxf>
          </x14:cfRule>
          <x14:cfRule type="containsText" priority="1204" operator="containsText" id="{302F6E50-DB9B-403D-B240-49FBD1EEFC64}">
            <xm:f>NOT(ISERROR(SEARCH('Listados Datos'!$P$5,Y596)))</xm:f>
            <xm:f>'Listados Datos'!$P$5</xm:f>
            <x14:dxf>
              <fill>
                <patternFill>
                  <bgColor rgb="FFFFFF00"/>
                </patternFill>
              </fill>
            </x14:dxf>
          </x14:cfRule>
          <x14:cfRule type="containsText" priority="1205" operator="containsText" id="{ACEF2893-E70E-4554-9DE2-88681D4DC113}">
            <xm:f>NOT(ISERROR(SEARCH('Listados Datos'!$P$6,Y596)))</xm:f>
            <xm:f>'Listados Datos'!$P$6</xm:f>
            <x14:dxf>
              <fill>
                <patternFill>
                  <bgColor rgb="FFFFC000"/>
                </patternFill>
              </fill>
            </x14:dxf>
          </x14:cfRule>
          <x14:cfRule type="containsText" priority="1206" operator="containsText" id="{1FB43D3C-AC23-46E1-8244-B1FB04306D84}">
            <xm:f>NOT(ISERROR(SEARCH('Listados Datos'!$P$7,Y596)))</xm:f>
            <xm:f>'Listados Datos'!$P$7</xm:f>
            <x14:dxf>
              <fill>
                <patternFill>
                  <bgColor rgb="FFFF0000"/>
                </patternFill>
              </fill>
            </x14:dxf>
          </x14:cfRule>
          <xm:sqref>Y596</xm:sqref>
        </x14:conditionalFormatting>
        <x14:conditionalFormatting xmlns:xm="http://schemas.microsoft.com/office/excel/2006/main">
          <x14:cfRule type="containsText" priority="1188" operator="containsText" id="{19433231-7876-4B6C-9605-C57B4929C4CF}">
            <xm:f>NOT(ISERROR(SEARCH('Listados Datos'!$T$3,AW596)))</xm:f>
            <xm:f>'Listados Datos'!$T$3</xm:f>
            <x14:dxf>
              <fill>
                <patternFill patternType="solid">
                  <bgColor rgb="FFC00000"/>
                </patternFill>
              </fill>
            </x14:dxf>
          </x14:cfRule>
          <x14:cfRule type="containsText" priority="1189" operator="containsText" id="{4C380B23-55B3-4950-BF9B-7366C4FBF349}">
            <xm:f>NOT(ISERROR(SEARCH('Listados Datos'!$T$4,AW596)))</xm:f>
            <xm:f>'Listados Datos'!$T$4</xm:f>
            <x14:dxf>
              <font>
                <b/>
                <i val="0"/>
                <color theme="0"/>
              </font>
              <fill>
                <patternFill>
                  <bgColor rgb="FFE26B0A"/>
                </patternFill>
              </fill>
            </x14:dxf>
          </x14:cfRule>
          <x14:cfRule type="containsText" priority="1190" operator="containsText" id="{8F1C4A66-1085-4CA7-BE0D-5B81CE8717BE}">
            <xm:f>NOT(ISERROR(SEARCH('Listados Datos'!$T$5,AW596)))</xm:f>
            <xm:f>'Listados Datos'!$T$5</xm:f>
            <x14:dxf>
              <font>
                <b/>
                <i val="0"/>
                <color auto="1"/>
              </font>
              <fill>
                <patternFill>
                  <bgColor rgb="FFFFFF00"/>
                </patternFill>
              </fill>
            </x14:dxf>
          </x14:cfRule>
          <x14:cfRule type="containsText" priority="1191" operator="containsText" id="{03976BD1-4D3F-465E-AD0F-36F86E681369}">
            <xm:f>NOT(ISERROR(SEARCH('Listados Datos'!$T$6,AW596)))</xm:f>
            <xm:f>'Listados Datos'!$T$6</xm:f>
            <x14:dxf>
              <font>
                <b/>
                <i val="0"/>
              </font>
              <fill>
                <patternFill>
                  <bgColor rgb="FF92D050"/>
                </patternFill>
              </fill>
            </x14:dxf>
          </x14:cfRule>
          <xm:sqref>AW596</xm:sqref>
        </x14:conditionalFormatting>
        <x14:conditionalFormatting xmlns:xm="http://schemas.microsoft.com/office/excel/2006/main">
          <x14:cfRule type="containsText" priority="1150" operator="containsText" id="{8D5D6C23-8802-4701-8638-F50F848500FF}">
            <xm:f>NOT(ISERROR(SEARCH('Listados Datos'!$D$3,B562)))</xm:f>
            <xm:f>'Listados Datos'!$D$3</xm:f>
            <x14:dxf>
              <font>
                <b/>
                <i val="0"/>
                <color theme="0"/>
              </font>
              <fill>
                <patternFill>
                  <bgColor rgb="FFC00000"/>
                </patternFill>
              </fill>
            </x14:dxf>
          </x14:cfRule>
          <x14:cfRule type="containsText" priority="1151" operator="containsText" id="{6718A985-7793-411B-BCA7-DC0D4607CDDC}">
            <xm:f>NOT(ISERROR(SEARCH('Listados Datos'!$D$4,B562)))</xm:f>
            <xm:f>'Listados Datos'!$D$4</xm:f>
            <x14:dxf>
              <font>
                <b/>
                <i val="0"/>
                <color theme="0"/>
              </font>
              <fill>
                <patternFill>
                  <bgColor rgb="FFC00000"/>
                </patternFill>
              </fill>
            </x14:dxf>
          </x14:cfRule>
          <x14:cfRule type="containsText" priority="1152" operator="containsText" id="{8A03E1A2-671B-4CF0-92DF-E138301FBD4C}">
            <xm:f>NOT(ISERROR(SEARCH('Listados Datos'!$D$5,B562)))</xm:f>
            <xm:f>'Listados Datos'!$D$5</xm:f>
            <x14:dxf>
              <font>
                <b/>
                <i val="0"/>
                <color theme="0"/>
              </font>
              <fill>
                <patternFill>
                  <bgColor rgb="FFC00000"/>
                </patternFill>
              </fill>
            </x14:dxf>
          </x14:cfRule>
          <x14:cfRule type="containsText" priority="1153" operator="containsText" id="{06CB7518-3DC9-439A-9ED7-F7CDD0812CB3}">
            <xm:f>NOT(ISERROR(SEARCH('Listados Datos'!$D$6,B562)))</xm:f>
            <xm:f>'Listados Datos'!$D$6</xm:f>
            <x14:dxf>
              <font>
                <b/>
                <i val="0"/>
                <color theme="0"/>
              </font>
              <fill>
                <patternFill>
                  <bgColor rgb="FFE3351F"/>
                </patternFill>
              </fill>
            </x14:dxf>
          </x14:cfRule>
          <x14:cfRule type="containsText" priority="1154" operator="containsText" id="{07597073-14D8-4E1E-B84B-59906C9BFF6E}">
            <xm:f>NOT(ISERROR(SEARCH('Listados Datos'!$D$7,B562)))</xm:f>
            <xm:f>'Listados Datos'!$D$7</xm:f>
            <x14:dxf>
              <font>
                <b/>
                <i val="0"/>
                <color theme="0"/>
              </font>
              <fill>
                <patternFill>
                  <bgColor rgb="FFE3351F"/>
                </patternFill>
              </fill>
            </x14:dxf>
          </x14:cfRule>
          <x14:cfRule type="containsText" priority="1155" operator="containsText" id="{E9802D83-98D6-4BD9-873D-300DD7A3914F}">
            <xm:f>NOT(ISERROR(SEARCH('Listados Datos'!$D$8,B562)))</xm:f>
            <xm:f>'Listados Datos'!$D$8</xm:f>
            <x14:dxf>
              <font>
                <b/>
                <i val="0"/>
                <color theme="0"/>
              </font>
              <fill>
                <patternFill>
                  <bgColor rgb="FFE3351F"/>
                </patternFill>
              </fill>
            </x14:dxf>
          </x14:cfRule>
          <x14:cfRule type="containsText" priority="1156" operator="containsText" id="{4378D8C8-163F-4A23-8A22-2783FB08AA10}">
            <xm:f>NOT(ISERROR(SEARCH('Listados Datos'!$D$9,B562)))</xm:f>
            <xm:f>'Listados Datos'!$D$9</xm:f>
            <x14:dxf>
              <font>
                <b/>
                <i val="0"/>
                <color theme="0"/>
              </font>
              <fill>
                <patternFill>
                  <bgColor rgb="FFFFC000"/>
                </patternFill>
              </fill>
            </x14:dxf>
          </x14:cfRule>
          <x14:cfRule type="containsText" priority="1157" operator="containsText" id="{67D52B1A-B34A-46A3-8DF4-232C8C250647}">
            <xm:f>NOT(ISERROR(SEARCH('Listados Datos'!$D$10,B562)))</xm:f>
            <xm:f>'Listados Datos'!$D$10</xm:f>
            <x14:dxf>
              <font>
                <b/>
                <i val="0"/>
                <color theme="0"/>
              </font>
              <fill>
                <patternFill>
                  <bgColor rgb="FFFFC000"/>
                </patternFill>
              </fill>
            </x14:dxf>
          </x14:cfRule>
          <x14:cfRule type="containsText" priority="1158" operator="containsText" id="{D8F56A01-9C10-4FDF-9201-7AF35A7F287E}">
            <xm:f>NOT(ISERROR(SEARCH('Listados Datos'!$D$11,B562)))</xm:f>
            <xm:f>'Listados Datos'!$D$11</xm:f>
            <x14:dxf>
              <font>
                <b/>
                <i val="0"/>
                <color theme="0"/>
              </font>
              <fill>
                <patternFill>
                  <bgColor rgb="FFFFC000"/>
                </patternFill>
              </fill>
            </x14:dxf>
          </x14:cfRule>
          <x14:cfRule type="containsText" priority="1159" operator="containsText" id="{7142C133-7585-45CB-8844-0504D2F16059}">
            <xm:f>NOT(ISERROR(SEARCH('Listados Datos'!$D$12,B562)))</xm:f>
            <xm:f>'Listados Datos'!$D$12</xm:f>
            <x14:dxf>
              <font>
                <b/>
                <i val="0"/>
                <color theme="0"/>
              </font>
              <fill>
                <patternFill>
                  <bgColor rgb="FFFFC000"/>
                </patternFill>
              </fill>
            </x14:dxf>
          </x14:cfRule>
          <x14:cfRule type="containsText" priority="1160" operator="containsText" id="{91BC3C51-4D6F-4E9B-ACA6-710B775ECFF6}">
            <xm:f>NOT(ISERROR(SEARCH('Listados Datos'!$D$13,B562)))</xm:f>
            <xm:f>'Listados Datos'!$D$13</xm:f>
            <x14:dxf>
              <font>
                <b/>
                <i val="0"/>
                <color theme="0"/>
              </font>
              <fill>
                <patternFill>
                  <bgColor rgb="FFFFC000"/>
                </patternFill>
              </fill>
            </x14:dxf>
          </x14:cfRule>
          <x14:cfRule type="containsText" priority="1161" operator="containsText" id="{3837249E-4CDC-42EF-B886-0DE21717E9E7}">
            <xm:f>NOT(ISERROR(SEARCH('Listados Datos'!$D$14,B562)))</xm:f>
            <xm:f>'Listados Datos'!$D$14</xm:f>
            <x14:dxf>
              <font>
                <b/>
                <i val="0"/>
                <color theme="0"/>
              </font>
              <fill>
                <patternFill>
                  <bgColor rgb="FFFF0000"/>
                </patternFill>
              </fill>
            </x14:dxf>
          </x14:cfRule>
          <x14:cfRule type="containsText" priority="1162" operator="containsText" id="{40464782-8F95-42CA-8053-D58B8F4577BF}">
            <xm:f>NOT(ISERROR(SEARCH('Listados Datos'!$D$15,B562)))</xm:f>
            <xm:f>'Listados Datos'!$D$15</xm:f>
            <x14:dxf>
              <font>
                <b/>
                <i val="0"/>
                <color theme="0"/>
              </font>
              <fill>
                <patternFill>
                  <bgColor rgb="FFFF0000"/>
                </patternFill>
              </fill>
            </x14:dxf>
          </x14:cfRule>
          <x14:cfRule type="containsText" priority="1163" operator="containsText" id="{03E571E4-22BF-4009-9E54-CB6D74452975}">
            <xm:f>NOT(ISERROR(SEARCH('Listados Datos'!$D$16,B562)))</xm:f>
            <xm:f>'Listados Datos'!$D$16</xm:f>
            <x14:dxf>
              <font>
                <b/>
                <i val="0"/>
                <color theme="0"/>
              </font>
              <fill>
                <patternFill>
                  <bgColor rgb="FFFF0000"/>
                </patternFill>
              </fill>
            </x14:dxf>
          </x14:cfRule>
          <xm:sqref>B562:B563</xm:sqref>
        </x14:conditionalFormatting>
        <x14:conditionalFormatting xmlns:xm="http://schemas.microsoft.com/office/excel/2006/main">
          <x14:cfRule type="containsText" priority="1164" operator="containsText" id="{FB9D3C68-4C49-4281-AE1A-76A904C01A1F}">
            <xm:f>NOT(ISERROR(SEARCH('Listados Datos'!$D$3,B568)))</xm:f>
            <xm:f>'Listados Datos'!$D$3</xm:f>
            <x14:dxf>
              <font>
                <b/>
                <i val="0"/>
                <color theme="0"/>
              </font>
              <fill>
                <patternFill>
                  <bgColor rgb="FFC00000"/>
                </patternFill>
              </fill>
            </x14:dxf>
          </x14:cfRule>
          <x14:cfRule type="containsText" priority="1165" operator="containsText" id="{EE4E712D-6FA5-4AB4-8A8C-5C8D93E55B27}">
            <xm:f>NOT(ISERROR(SEARCH('Listados Datos'!$D$4,B568)))</xm:f>
            <xm:f>'Listados Datos'!$D$4</xm:f>
            <x14:dxf>
              <font>
                <b/>
                <i val="0"/>
                <color theme="0"/>
              </font>
              <fill>
                <patternFill>
                  <bgColor rgb="FFC00000"/>
                </patternFill>
              </fill>
            </x14:dxf>
          </x14:cfRule>
          <x14:cfRule type="containsText" priority="1166" operator="containsText" id="{9F0533B0-E3AC-41EA-AE7F-2A135F5EED16}">
            <xm:f>NOT(ISERROR(SEARCH('Listados Datos'!$D$5,B568)))</xm:f>
            <xm:f>'Listados Datos'!$D$5</xm:f>
            <x14:dxf>
              <font>
                <b/>
                <i val="0"/>
                <color theme="0"/>
              </font>
              <fill>
                <patternFill>
                  <bgColor rgb="FFC00000"/>
                </patternFill>
              </fill>
            </x14:dxf>
          </x14:cfRule>
          <x14:cfRule type="containsText" priority="1167" operator="containsText" id="{8DA15B07-E0B0-4297-9465-A57F9DBA9C31}">
            <xm:f>NOT(ISERROR(SEARCH('Listados Datos'!$D$6,B568)))</xm:f>
            <xm:f>'Listados Datos'!$D$6</xm:f>
            <x14:dxf>
              <font>
                <b/>
                <i val="0"/>
                <color theme="0"/>
              </font>
              <fill>
                <patternFill>
                  <bgColor rgb="FFE3351F"/>
                </patternFill>
              </fill>
            </x14:dxf>
          </x14:cfRule>
          <x14:cfRule type="containsText" priority="1168" operator="containsText" id="{35DDCB16-FDDF-484F-99D5-95AD5977314E}">
            <xm:f>NOT(ISERROR(SEARCH('Listados Datos'!$D$7,B568)))</xm:f>
            <xm:f>'Listados Datos'!$D$7</xm:f>
            <x14:dxf>
              <font>
                <b/>
                <i val="0"/>
                <color theme="0"/>
              </font>
              <fill>
                <patternFill>
                  <bgColor rgb="FFE3351F"/>
                </patternFill>
              </fill>
            </x14:dxf>
          </x14:cfRule>
          <x14:cfRule type="containsText" priority="1169" operator="containsText" id="{B46BB7B4-50C8-48E0-A6E5-688E205F4B0E}">
            <xm:f>NOT(ISERROR(SEARCH('Listados Datos'!$D$8,B568)))</xm:f>
            <xm:f>'Listados Datos'!$D$8</xm:f>
            <x14:dxf>
              <font>
                <b/>
                <i val="0"/>
                <color theme="0"/>
              </font>
              <fill>
                <patternFill>
                  <bgColor rgb="FFE3351F"/>
                </patternFill>
              </fill>
            </x14:dxf>
          </x14:cfRule>
          <x14:cfRule type="containsText" priority="1170" operator="containsText" id="{05C9F26A-AD3E-481E-9EE9-4A2EF492047D}">
            <xm:f>NOT(ISERROR(SEARCH('Listados Datos'!$D$9,B568)))</xm:f>
            <xm:f>'Listados Datos'!$D$9</xm:f>
            <x14:dxf>
              <font>
                <b/>
                <i val="0"/>
                <color theme="0"/>
              </font>
              <fill>
                <patternFill>
                  <bgColor rgb="FFFFC000"/>
                </patternFill>
              </fill>
            </x14:dxf>
          </x14:cfRule>
          <x14:cfRule type="containsText" priority="1171" operator="containsText" id="{8CB23D93-AB1E-4D9B-BFCB-02F17CE5E6CA}">
            <xm:f>NOT(ISERROR(SEARCH('Listados Datos'!$D$10,B568)))</xm:f>
            <xm:f>'Listados Datos'!$D$10</xm:f>
            <x14:dxf>
              <font>
                <b/>
                <i val="0"/>
                <color theme="0"/>
              </font>
              <fill>
                <patternFill>
                  <bgColor rgb="FFFFC000"/>
                </patternFill>
              </fill>
            </x14:dxf>
          </x14:cfRule>
          <x14:cfRule type="containsText" priority="1172" operator="containsText" id="{A5661D7D-539E-4492-97FE-4188E66BE6A9}">
            <xm:f>NOT(ISERROR(SEARCH('Listados Datos'!$D$11,B568)))</xm:f>
            <xm:f>'Listados Datos'!$D$11</xm:f>
            <x14:dxf>
              <font>
                <b/>
                <i val="0"/>
                <color theme="0"/>
              </font>
              <fill>
                <patternFill>
                  <bgColor rgb="FFFFC000"/>
                </patternFill>
              </fill>
            </x14:dxf>
          </x14:cfRule>
          <x14:cfRule type="containsText" priority="1173" operator="containsText" id="{1F9CEDA7-BF5B-4BB5-8D91-B0477DCE19F3}">
            <xm:f>NOT(ISERROR(SEARCH('Listados Datos'!$D$12,B568)))</xm:f>
            <xm:f>'Listados Datos'!$D$12</xm:f>
            <x14:dxf>
              <font>
                <b/>
                <i val="0"/>
                <color theme="0"/>
              </font>
              <fill>
                <patternFill>
                  <bgColor rgb="FFFFC000"/>
                </patternFill>
              </fill>
            </x14:dxf>
          </x14:cfRule>
          <x14:cfRule type="containsText" priority="1174" operator="containsText" id="{6D3CAF3D-634D-4741-AFB3-64BB92FBA857}">
            <xm:f>NOT(ISERROR(SEARCH('Listados Datos'!$D$13,B568)))</xm:f>
            <xm:f>'Listados Datos'!$D$13</xm:f>
            <x14:dxf>
              <font>
                <b/>
                <i val="0"/>
                <color theme="0"/>
              </font>
              <fill>
                <patternFill>
                  <bgColor rgb="FFFFC000"/>
                </patternFill>
              </fill>
            </x14:dxf>
          </x14:cfRule>
          <x14:cfRule type="containsText" priority="1175" operator="containsText" id="{A6BC767B-E466-442B-AE78-1E028F0B3E76}">
            <xm:f>NOT(ISERROR(SEARCH('Listados Datos'!$D$14,B568)))</xm:f>
            <xm:f>'Listados Datos'!$D$14</xm:f>
            <x14:dxf>
              <font>
                <b/>
                <i val="0"/>
                <color theme="0"/>
              </font>
              <fill>
                <patternFill>
                  <bgColor rgb="FFFF0000"/>
                </patternFill>
              </fill>
            </x14:dxf>
          </x14:cfRule>
          <x14:cfRule type="containsText" priority="1176" operator="containsText" id="{E7ECCE0B-B172-43E6-9808-8BE7B25CC3B4}">
            <xm:f>NOT(ISERROR(SEARCH('Listados Datos'!$D$15,B568)))</xm:f>
            <xm:f>'Listados Datos'!$D$15</xm:f>
            <x14:dxf>
              <font>
                <b/>
                <i val="0"/>
                <color theme="0"/>
              </font>
              <fill>
                <patternFill>
                  <bgColor rgb="FFFF0000"/>
                </patternFill>
              </fill>
            </x14:dxf>
          </x14:cfRule>
          <x14:cfRule type="containsText" priority="1177" operator="containsText" id="{FAF6C65A-85C5-4F2D-8F65-6357891B7193}">
            <xm:f>NOT(ISERROR(SEARCH('Listados Datos'!$D$16,B568)))</xm:f>
            <xm:f>'Listados Datos'!$D$16</xm:f>
            <x14:dxf>
              <font>
                <b/>
                <i val="0"/>
                <color theme="0"/>
              </font>
              <fill>
                <patternFill>
                  <bgColor rgb="FFFF0000"/>
                </patternFill>
              </fill>
            </x14:dxf>
          </x14:cfRule>
          <xm:sqref>B568:B569 B574:B575 B580:B581 B586:B587 B592:B593</xm:sqref>
        </x14:conditionalFormatting>
        <x14:conditionalFormatting xmlns:xm="http://schemas.microsoft.com/office/excel/2006/main">
          <x14:cfRule type="containsText" priority="958" operator="containsText" id="{03CA03CD-A49E-4B8D-A3D5-1909956DB671}">
            <xm:f>NOT(ISERROR(SEARCH('Listados Datos'!$D$3,B604)))</xm:f>
            <xm:f>'Listados Datos'!$D$3</xm:f>
            <x14:dxf>
              <font>
                <b/>
                <i val="0"/>
                <color theme="0"/>
              </font>
              <fill>
                <patternFill>
                  <bgColor rgb="FFC00000"/>
                </patternFill>
              </fill>
            </x14:dxf>
          </x14:cfRule>
          <x14:cfRule type="containsText" priority="959" operator="containsText" id="{8E509028-BB73-4A39-A228-72304B0DCC07}">
            <xm:f>NOT(ISERROR(SEARCH('Listados Datos'!$D$4,B604)))</xm:f>
            <xm:f>'Listados Datos'!$D$4</xm:f>
            <x14:dxf>
              <font>
                <b/>
                <i val="0"/>
                <color theme="0"/>
              </font>
              <fill>
                <patternFill>
                  <bgColor rgb="FFC00000"/>
                </patternFill>
              </fill>
            </x14:dxf>
          </x14:cfRule>
          <x14:cfRule type="containsText" priority="960" operator="containsText" id="{C3D7B6D9-B8E6-4C83-9EE4-1FB5B2105A7C}">
            <xm:f>NOT(ISERROR(SEARCH('Listados Datos'!$D$5,B604)))</xm:f>
            <xm:f>'Listados Datos'!$D$5</xm:f>
            <x14:dxf>
              <font>
                <b/>
                <i val="0"/>
                <color theme="0"/>
              </font>
              <fill>
                <patternFill>
                  <bgColor rgb="FFC00000"/>
                </patternFill>
              </fill>
            </x14:dxf>
          </x14:cfRule>
          <x14:cfRule type="containsText" priority="961" operator="containsText" id="{6EE11F7F-F172-4147-847E-9C701218D642}">
            <xm:f>NOT(ISERROR(SEARCH('Listados Datos'!$D$6,B604)))</xm:f>
            <xm:f>'Listados Datos'!$D$6</xm:f>
            <x14:dxf>
              <font>
                <b/>
                <i val="0"/>
                <color theme="0"/>
              </font>
              <fill>
                <patternFill>
                  <bgColor rgb="FFE3351F"/>
                </patternFill>
              </fill>
            </x14:dxf>
          </x14:cfRule>
          <x14:cfRule type="containsText" priority="962" operator="containsText" id="{AB4F00DE-730B-45FB-B9DC-6164AE80817D}">
            <xm:f>NOT(ISERROR(SEARCH('Listados Datos'!$D$7,B604)))</xm:f>
            <xm:f>'Listados Datos'!$D$7</xm:f>
            <x14:dxf>
              <font>
                <b/>
                <i val="0"/>
                <color theme="0"/>
              </font>
              <fill>
                <patternFill>
                  <bgColor rgb="FFE3351F"/>
                </patternFill>
              </fill>
            </x14:dxf>
          </x14:cfRule>
          <x14:cfRule type="containsText" priority="963" operator="containsText" id="{E20117C2-BBFA-422C-B9BA-07DD581F6E00}">
            <xm:f>NOT(ISERROR(SEARCH('Listados Datos'!$D$8,B604)))</xm:f>
            <xm:f>'Listados Datos'!$D$8</xm:f>
            <x14:dxf>
              <font>
                <b/>
                <i val="0"/>
                <color theme="0"/>
              </font>
              <fill>
                <patternFill>
                  <bgColor rgb="FFE3351F"/>
                </patternFill>
              </fill>
            </x14:dxf>
          </x14:cfRule>
          <x14:cfRule type="containsText" priority="964" operator="containsText" id="{F0617044-7B49-48B0-A1A2-D397F2653A84}">
            <xm:f>NOT(ISERROR(SEARCH('Listados Datos'!$D$9,B604)))</xm:f>
            <xm:f>'Listados Datos'!$D$9</xm:f>
            <x14:dxf>
              <font>
                <b/>
                <i val="0"/>
                <color theme="0"/>
              </font>
              <fill>
                <patternFill>
                  <bgColor rgb="FFFFC000"/>
                </patternFill>
              </fill>
            </x14:dxf>
          </x14:cfRule>
          <x14:cfRule type="containsText" priority="965" operator="containsText" id="{7C51BB4D-050E-4DC7-B1D6-60D863332ABA}">
            <xm:f>NOT(ISERROR(SEARCH('Listados Datos'!$D$10,B604)))</xm:f>
            <xm:f>'Listados Datos'!$D$10</xm:f>
            <x14:dxf>
              <font>
                <b/>
                <i val="0"/>
                <color theme="0"/>
              </font>
              <fill>
                <patternFill>
                  <bgColor rgb="FFFFC000"/>
                </patternFill>
              </fill>
            </x14:dxf>
          </x14:cfRule>
          <x14:cfRule type="containsText" priority="966" operator="containsText" id="{B6F7B20E-56AE-41F6-ACB5-2CEF7C98CC4B}">
            <xm:f>NOT(ISERROR(SEARCH('Listados Datos'!$D$11,B604)))</xm:f>
            <xm:f>'Listados Datos'!$D$11</xm:f>
            <x14:dxf>
              <font>
                <b/>
                <i val="0"/>
                <color theme="0"/>
              </font>
              <fill>
                <patternFill>
                  <bgColor rgb="FFFFC000"/>
                </patternFill>
              </fill>
            </x14:dxf>
          </x14:cfRule>
          <x14:cfRule type="containsText" priority="967" operator="containsText" id="{362EC2B3-E8EA-4AA0-80F8-6C451D04B35D}">
            <xm:f>NOT(ISERROR(SEARCH('Listados Datos'!$D$12,B604)))</xm:f>
            <xm:f>'Listados Datos'!$D$12</xm:f>
            <x14:dxf>
              <font>
                <b/>
                <i val="0"/>
                <color theme="0"/>
              </font>
              <fill>
                <patternFill>
                  <bgColor rgb="FFFFC000"/>
                </patternFill>
              </fill>
            </x14:dxf>
          </x14:cfRule>
          <x14:cfRule type="containsText" priority="968" operator="containsText" id="{BEF39470-C500-4353-B0B2-C850DA64BD18}">
            <xm:f>NOT(ISERROR(SEARCH('Listados Datos'!$D$13,B604)))</xm:f>
            <xm:f>'Listados Datos'!$D$13</xm:f>
            <x14:dxf>
              <font>
                <b/>
                <i val="0"/>
                <color theme="0"/>
              </font>
              <fill>
                <patternFill>
                  <bgColor rgb="FFFFC000"/>
                </patternFill>
              </fill>
            </x14:dxf>
          </x14:cfRule>
          <x14:cfRule type="containsText" priority="969" operator="containsText" id="{BE7ADD86-C146-4441-8561-147D1B33A401}">
            <xm:f>NOT(ISERROR(SEARCH('Listados Datos'!$D$14,B604)))</xm:f>
            <xm:f>'Listados Datos'!$D$14</xm:f>
            <x14:dxf>
              <font>
                <b/>
                <i val="0"/>
                <color theme="0"/>
              </font>
              <fill>
                <patternFill>
                  <bgColor rgb="FFFF0000"/>
                </patternFill>
              </fill>
            </x14:dxf>
          </x14:cfRule>
          <x14:cfRule type="containsText" priority="970" operator="containsText" id="{3094E18E-588C-4E8A-A2C6-0B8FBBA9B215}">
            <xm:f>NOT(ISERROR(SEARCH('Listados Datos'!$D$15,B604)))</xm:f>
            <xm:f>'Listados Datos'!$D$15</xm:f>
            <x14:dxf>
              <font>
                <b/>
                <i val="0"/>
                <color theme="0"/>
              </font>
              <fill>
                <patternFill>
                  <bgColor rgb="FFFF0000"/>
                </patternFill>
              </fill>
            </x14:dxf>
          </x14:cfRule>
          <x14:cfRule type="containsText" priority="971" operator="containsText" id="{FB723E58-30ED-4913-913F-4DC45D5C996D}">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014" operator="containsText" id="{918089B5-13BA-4BD8-9314-D3751D8781C7}">
            <xm:f>NOT(ISERROR(SEARCH('Listados Datos'!$P$3,AU607)))</xm:f>
            <xm:f>'Listados Datos'!$P$3</xm:f>
            <x14:dxf>
              <fill>
                <patternFill>
                  <bgColor rgb="FF99CC00"/>
                </patternFill>
              </fill>
            </x14:dxf>
          </x14:cfRule>
          <x14:cfRule type="containsText" priority="1015" operator="containsText" id="{0BC6BDD2-496A-4022-95E0-2CE525698530}">
            <xm:f>NOT(ISERROR(SEARCH('Listados Datos'!$P$4,AU607)))</xm:f>
            <xm:f>'Listados Datos'!$P$4</xm:f>
            <x14:dxf>
              <fill>
                <patternFill>
                  <bgColor rgb="FF33CC33"/>
                </patternFill>
              </fill>
            </x14:dxf>
          </x14:cfRule>
          <x14:cfRule type="containsText" priority="1016" operator="containsText" id="{DD3622F7-1906-478D-84E6-D727D6672122}">
            <xm:f>NOT(ISERROR(SEARCH('Listados Datos'!$P$5,AU607)))</xm:f>
            <xm:f>'Listados Datos'!$P$5</xm:f>
            <x14:dxf>
              <fill>
                <patternFill>
                  <bgColor rgb="FFFFFF00"/>
                </patternFill>
              </fill>
            </x14:dxf>
          </x14:cfRule>
          <x14:cfRule type="containsText" priority="1017" operator="containsText" id="{C4FA4908-67E5-42F7-86EB-B398366F3D8E}">
            <xm:f>NOT(ISERROR(SEARCH('Listados Datos'!$P$6,AU607)))</xm:f>
            <xm:f>'Listados Datos'!$P$6</xm:f>
            <x14:dxf>
              <fill>
                <patternFill>
                  <bgColor rgb="FFFFC000"/>
                </patternFill>
              </fill>
            </x14:dxf>
          </x14:cfRule>
          <x14:cfRule type="containsText" priority="1018" operator="containsText" id="{604C8FA8-1982-4653-82E9-1409218484FB}">
            <xm:f>NOT(ISERROR(SEARCH('Listados Datos'!$P$7,AU607)))</xm:f>
            <xm:f>'Listados Datos'!$P$7</xm:f>
            <x14:dxf>
              <fill>
                <patternFill>
                  <bgColor rgb="FFFF0000"/>
                </patternFill>
              </fill>
            </x14:dxf>
          </x14:cfRule>
          <xm:sqref>AU607</xm:sqref>
        </x14:conditionalFormatting>
        <x14:conditionalFormatting xmlns:xm="http://schemas.microsoft.com/office/excel/2006/main">
          <x14:cfRule type="containsText" priority="1080" operator="containsText" id="{3681D1FE-D7B6-4CD9-BFBD-D9DDCA3A4B81}">
            <xm:f>NOT(ISERROR(SEARCH('Listados Datos'!$T$3,AW609)))</xm:f>
            <xm:f>'Listados Datos'!$T$3</xm:f>
            <x14:dxf>
              <fill>
                <patternFill patternType="solid">
                  <bgColor rgb="FFC00000"/>
                </patternFill>
              </fill>
            </x14:dxf>
          </x14:cfRule>
          <x14:cfRule type="containsText" priority="1081" operator="containsText" id="{1B4A7EE7-A2DC-4E6C-A3CF-585F4D7EC06E}">
            <xm:f>NOT(ISERROR(SEARCH('Listados Datos'!$T$4,AW609)))</xm:f>
            <xm:f>'Listados Datos'!$T$4</xm:f>
            <x14:dxf>
              <font>
                <b/>
                <i val="0"/>
                <color theme="0"/>
              </font>
              <fill>
                <patternFill>
                  <bgColor rgb="FFE26B0A"/>
                </patternFill>
              </fill>
            </x14:dxf>
          </x14:cfRule>
          <x14:cfRule type="containsText" priority="1082" operator="containsText" id="{DB6E9FA1-2CAE-4FE6-82E3-C679EAC8A3DE}">
            <xm:f>NOT(ISERROR(SEARCH('Listados Datos'!$T$5,AW609)))</xm:f>
            <xm:f>'Listados Datos'!$T$5</xm:f>
            <x14:dxf>
              <font>
                <b/>
                <i val="0"/>
                <color auto="1"/>
              </font>
              <fill>
                <patternFill>
                  <bgColor rgb="FFFFFF00"/>
                </patternFill>
              </fill>
            </x14:dxf>
          </x14:cfRule>
          <x14:cfRule type="containsText" priority="1083" operator="containsText" id="{565D6F93-BEA7-4B14-8EBC-DE96B782E0CF}">
            <xm:f>NOT(ISERROR(SEARCH('Listados Datos'!$T$6,AW609)))</xm:f>
            <xm:f>'Listados Datos'!$T$6</xm:f>
            <x14:dxf>
              <font>
                <b/>
                <i val="0"/>
              </font>
              <fill>
                <patternFill>
                  <bgColor rgb="FF92D050"/>
                </patternFill>
              </fill>
            </x14:dxf>
          </x14:cfRule>
          <xm:sqref>AW609</xm:sqref>
        </x14:conditionalFormatting>
        <x14:conditionalFormatting xmlns:xm="http://schemas.microsoft.com/office/excel/2006/main">
          <x14:cfRule type="containsText" priority="1070" operator="containsText" id="{52CE67CC-8ACA-443A-8683-6F780C2C9A8C}">
            <xm:f>NOT(ISERROR(SEARCH('Listados Datos'!$P$3,AU609)))</xm:f>
            <xm:f>'Listados Datos'!$P$3</xm:f>
            <x14:dxf>
              <fill>
                <patternFill>
                  <bgColor rgb="FF99CC00"/>
                </patternFill>
              </fill>
            </x14:dxf>
          </x14:cfRule>
          <x14:cfRule type="containsText" priority="1071" operator="containsText" id="{01BADE2C-B06D-4D76-9916-4664CAC041E6}">
            <xm:f>NOT(ISERROR(SEARCH('Listados Datos'!$P$4,AU609)))</xm:f>
            <xm:f>'Listados Datos'!$P$4</xm:f>
            <x14:dxf>
              <fill>
                <patternFill>
                  <bgColor rgb="FF33CC33"/>
                </patternFill>
              </fill>
            </x14:dxf>
          </x14:cfRule>
          <x14:cfRule type="containsText" priority="1072" operator="containsText" id="{29568326-A065-4644-8E7A-2A0EE937B084}">
            <xm:f>NOT(ISERROR(SEARCH('Listados Datos'!$P$5,AU609)))</xm:f>
            <xm:f>'Listados Datos'!$P$5</xm:f>
            <x14:dxf>
              <fill>
                <patternFill>
                  <bgColor rgb="FFFFFF00"/>
                </patternFill>
              </fill>
            </x14:dxf>
          </x14:cfRule>
          <x14:cfRule type="containsText" priority="1073" operator="containsText" id="{AECE3BA4-693A-4539-AC0A-0F06DE3163C5}">
            <xm:f>NOT(ISERROR(SEARCH('Listados Datos'!$P$6,AU609)))</xm:f>
            <xm:f>'Listados Datos'!$P$6</xm:f>
            <x14:dxf>
              <fill>
                <patternFill>
                  <bgColor rgb="FFFFC000"/>
                </patternFill>
              </fill>
            </x14:dxf>
          </x14:cfRule>
          <x14:cfRule type="containsText" priority="1074" operator="containsText" id="{5709CAF4-F4C0-4031-8F8F-B618FFB436DB}">
            <xm:f>NOT(ISERROR(SEARCH('Listados Datos'!$P$7,AU609)))</xm:f>
            <xm:f>'Listados Datos'!$P$7</xm:f>
            <x14:dxf>
              <fill>
                <patternFill>
                  <bgColor rgb="FFFF0000"/>
                </patternFill>
              </fill>
            </x14:dxf>
          </x14:cfRule>
          <xm:sqref>AU609</xm:sqref>
        </x14:conditionalFormatting>
        <x14:conditionalFormatting xmlns:xm="http://schemas.microsoft.com/office/excel/2006/main">
          <x14:cfRule type="containsText" priority="1038" operator="containsText" id="{70594FC8-CABC-4573-A6E0-9CD8AF82C06A}">
            <xm:f>NOT(ISERROR(SEARCH('Listados Datos'!$T$3,AW606)))</xm:f>
            <xm:f>'Listados Datos'!$T$3</xm:f>
            <x14:dxf>
              <fill>
                <patternFill patternType="solid">
                  <bgColor rgb="FFC00000"/>
                </patternFill>
              </fill>
            </x14:dxf>
          </x14:cfRule>
          <x14:cfRule type="containsText" priority="1039" operator="containsText" id="{F1D2EC08-C1F6-40C2-8C13-133DD85C9628}">
            <xm:f>NOT(ISERROR(SEARCH('Listados Datos'!$T$4,AW606)))</xm:f>
            <xm:f>'Listados Datos'!$T$4</xm:f>
            <x14:dxf>
              <font>
                <b/>
                <i val="0"/>
                <color theme="0"/>
              </font>
              <fill>
                <patternFill>
                  <bgColor rgb="FFE26B0A"/>
                </patternFill>
              </fill>
            </x14:dxf>
          </x14:cfRule>
          <x14:cfRule type="containsText" priority="1040" operator="containsText" id="{CBF2C8BE-78B1-43E8-8C4E-5C046371368B}">
            <xm:f>NOT(ISERROR(SEARCH('Listados Datos'!$T$5,AW606)))</xm:f>
            <xm:f>'Listados Datos'!$T$5</xm:f>
            <x14:dxf>
              <font>
                <b/>
                <i val="0"/>
                <color auto="1"/>
              </font>
              <fill>
                <patternFill>
                  <bgColor rgb="FFFFFF00"/>
                </patternFill>
              </fill>
            </x14:dxf>
          </x14:cfRule>
          <x14:cfRule type="containsText" priority="1041" operator="containsText" id="{2BDCB7B5-440A-4032-A70D-C5BCC185D4A1}">
            <xm:f>NOT(ISERROR(SEARCH('Listados Datos'!$T$6,AW606)))</xm:f>
            <xm:f>'Listados Datos'!$T$6</xm:f>
            <x14:dxf>
              <font>
                <b/>
                <i val="0"/>
              </font>
              <fill>
                <patternFill>
                  <bgColor rgb="FF92D050"/>
                </patternFill>
              </fill>
            </x14:dxf>
          </x14:cfRule>
          <xm:sqref>AW606</xm:sqref>
        </x14:conditionalFormatting>
        <x14:conditionalFormatting xmlns:xm="http://schemas.microsoft.com/office/excel/2006/main">
          <x14:cfRule type="containsText" priority="1028" operator="containsText" id="{DF93736B-C1C8-469B-AE8F-FB5928B6C672}">
            <xm:f>NOT(ISERROR(SEARCH('Listados Datos'!$P$3,AU606)))</xm:f>
            <xm:f>'Listados Datos'!$P$3</xm:f>
            <x14:dxf>
              <fill>
                <patternFill>
                  <bgColor rgb="FF99CC00"/>
                </patternFill>
              </fill>
            </x14:dxf>
          </x14:cfRule>
          <x14:cfRule type="containsText" priority="1029" operator="containsText" id="{0BD8F519-CAB6-4596-8943-82598628B09B}">
            <xm:f>NOT(ISERROR(SEARCH('Listados Datos'!$P$4,AU606)))</xm:f>
            <xm:f>'Listados Datos'!$P$4</xm:f>
            <x14:dxf>
              <fill>
                <patternFill>
                  <bgColor rgb="FF33CC33"/>
                </patternFill>
              </fill>
            </x14:dxf>
          </x14:cfRule>
          <x14:cfRule type="containsText" priority="1030" operator="containsText" id="{86960503-8F05-46CA-9AF8-E7BCD352D1A9}">
            <xm:f>NOT(ISERROR(SEARCH('Listados Datos'!$P$5,AU606)))</xm:f>
            <xm:f>'Listados Datos'!$P$5</xm:f>
            <x14:dxf>
              <fill>
                <patternFill>
                  <bgColor rgb="FFFFFF00"/>
                </patternFill>
              </fill>
            </x14:dxf>
          </x14:cfRule>
          <x14:cfRule type="containsText" priority="1031" operator="containsText" id="{60EC42A4-A762-4D98-88B4-7D2B26BAFCEC}">
            <xm:f>NOT(ISERROR(SEARCH('Listados Datos'!$P$6,AU606)))</xm:f>
            <xm:f>'Listados Datos'!$P$6</xm:f>
            <x14:dxf>
              <fill>
                <patternFill>
                  <bgColor rgb="FFFFC000"/>
                </patternFill>
              </fill>
            </x14:dxf>
          </x14:cfRule>
          <x14:cfRule type="containsText" priority="1032" operator="containsText" id="{6AC1F2D1-957D-4D28-A572-4C2368CF0ADA}">
            <xm:f>NOT(ISERROR(SEARCH('Listados Datos'!$P$7,AU606)))</xm:f>
            <xm:f>'Listados Datos'!$P$7</xm:f>
            <x14:dxf>
              <fill>
                <patternFill>
                  <bgColor rgb="FFFF0000"/>
                </patternFill>
              </fill>
            </x14:dxf>
          </x14:cfRule>
          <xm:sqref>AU606</xm:sqref>
        </x14:conditionalFormatting>
        <x14:conditionalFormatting xmlns:xm="http://schemas.microsoft.com/office/excel/2006/main">
          <x14:cfRule type="containsText" priority="1146" operator="containsText" id="{0200F224-C38B-461E-8319-4872F909A21E}">
            <xm:f>NOT(ISERROR(SEARCH('Listados Datos'!$T$3,AE604)))</xm:f>
            <xm:f>'Listados Datos'!$T$3</xm:f>
            <x14:dxf>
              <fill>
                <patternFill patternType="solid">
                  <bgColor rgb="FFC00000"/>
                </patternFill>
              </fill>
            </x14:dxf>
          </x14:cfRule>
          <x14:cfRule type="containsText" priority="1147" operator="containsText" id="{7C4829CC-924A-4989-8C87-29332387D30B}">
            <xm:f>NOT(ISERROR(SEARCH('Listados Datos'!$T$4,AE604)))</xm:f>
            <xm:f>'Listados Datos'!$T$4</xm:f>
            <x14:dxf>
              <font>
                <b/>
                <i val="0"/>
                <color theme="0"/>
              </font>
              <fill>
                <patternFill>
                  <bgColor rgb="FFE26B0A"/>
                </patternFill>
              </fill>
            </x14:dxf>
          </x14:cfRule>
          <x14:cfRule type="containsText" priority="1148" operator="containsText" id="{E88D087D-293C-4D8F-978F-3293CB6D9F65}">
            <xm:f>NOT(ISERROR(SEARCH('Listados Datos'!$T$5,AE604)))</xm:f>
            <xm:f>'Listados Datos'!$T$5</xm:f>
            <x14:dxf>
              <font>
                <b/>
                <i val="0"/>
                <color auto="1"/>
              </font>
              <fill>
                <patternFill>
                  <bgColor rgb="FFFFFF00"/>
                </patternFill>
              </fill>
            </x14:dxf>
          </x14:cfRule>
          <x14:cfRule type="containsText" priority="1149" operator="containsText" id="{084CF00A-5A27-4CD6-B29B-A451B9D02936}">
            <xm:f>NOT(ISERROR(SEARCH('Listados Datos'!$T$6,AE604)))</xm:f>
            <xm:f>'Listados Datos'!$T$6</xm:f>
            <x14:dxf>
              <font>
                <b/>
                <i val="0"/>
              </font>
              <fill>
                <patternFill>
                  <bgColor rgb="FF92D050"/>
                </patternFill>
              </fill>
            </x14:dxf>
          </x14:cfRule>
          <xm:sqref>AE604:AF605 AE609:AF609</xm:sqref>
        </x14:conditionalFormatting>
        <x14:conditionalFormatting xmlns:xm="http://schemas.microsoft.com/office/excel/2006/main">
          <x14:cfRule type="containsText" priority="1142" operator="containsText" id="{6A101465-C165-4090-B551-31F059E43CA5}">
            <xm:f>NOT(ISERROR(SEARCH('Listados Datos'!$T$3,AA604)))</xm:f>
            <xm:f>'Listados Datos'!$T$3</xm:f>
            <x14:dxf>
              <fill>
                <patternFill patternType="solid">
                  <bgColor rgb="FFC00000"/>
                </patternFill>
              </fill>
            </x14:dxf>
          </x14:cfRule>
          <x14:cfRule type="containsText" priority="1143" operator="containsText" id="{F57F23D0-E03D-4742-8386-A0303B0B0F6B}">
            <xm:f>NOT(ISERROR(SEARCH('Listados Datos'!$T$4,AA604)))</xm:f>
            <xm:f>'Listados Datos'!$T$4</xm:f>
            <x14:dxf>
              <font>
                <b/>
                <i val="0"/>
                <color theme="0"/>
              </font>
              <fill>
                <patternFill>
                  <bgColor rgb="FFE26B0A"/>
                </patternFill>
              </fill>
            </x14:dxf>
          </x14:cfRule>
          <x14:cfRule type="containsText" priority="1144" operator="containsText" id="{034EF316-2116-4BF6-B026-E77A9022692B}">
            <xm:f>NOT(ISERROR(SEARCH('Listados Datos'!$T$5,AA604)))</xm:f>
            <xm:f>'Listados Datos'!$T$5</xm:f>
            <x14:dxf>
              <font>
                <b/>
                <i val="0"/>
                <color auto="1"/>
              </font>
              <fill>
                <patternFill>
                  <bgColor rgb="FFFFFF00"/>
                </patternFill>
              </fill>
            </x14:dxf>
          </x14:cfRule>
          <x14:cfRule type="containsText" priority="1145" operator="containsText" id="{EE9B1442-8875-45BA-A1A5-62A97F1A7E5C}">
            <xm:f>NOT(ISERROR(SEARCH('Listados Datos'!$T$6,AA604)))</xm:f>
            <xm:f>'Listados Datos'!$T$6</xm:f>
            <x14:dxf>
              <font>
                <b/>
                <i val="0"/>
              </font>
              <fill>
                <patternFill>
                  <bgColor rgb="FF92D050"/>
                </patternFill>
              </fill>
            </x14:dxf>
          </x14:cfRule>
          <xm:sqref>AA604:AA605</xm:sqref>
        </x14:conditionalFormatting>
        <x14:conditionalFormatting xmlns:xm="http://schemas.microsoft.com/office/excel/2006/main">
          <x14:cfRule type="containsText" priority="1132" operator="containsText" id="{6E422465-0133-43A1-BFAA-4D184E3B2766}">
            <xm:f>NOT(ISERROR(SEARCH('Listados Datos'!$P$3,Y604)))</xm:f>
            <xm:f>'Listados Datos'!$P$3</xm:f>
            <x14:dxf>
              <fill>
                <patternFill>
                  <bgColor rgb="FF99CC00"/>
                </patternFill>
              </fill>
            </x14:dxf>
          </x14:cfRule>
          <x14:cfRule type="containsText" priority="1133" operator="containsText" id="{E0BD41B8-CCC3-4685-828E-2E6FA47CF3FC}">
            <xm:f>NOT(ISERROR(SEARCH('Listados Datos'!$P$4,Y604)))</xm:f>
            <xm:f>'Listados Datos'!$P$4</xm:f>
            <x14:dxf>
              <fill>
                <patternFill>
                  <bgColor rgb="FF33CC33"/>
                </patternFill>
              </fill>
            </x14:dxf>
          </x14:cfRule>
          <x14:cfRule type="containsText" priority="1134" operator="containsText" id="{ADA3440B-7BCE-40B2-874C-D82A0410B616}">
            <xm:f>NOT(ISERROR(SEARCH('Listados Datos'!$P$5,Y604)))</xm:f>
            <xm:f>'Listados Datos'!$P$5</xm:f>
            <x14:dxf>
              <fill>
                <patternFill>
                  <bgColor rgb="FFFFFF00"/>
                </patternFill>
              </fill>
            </x14:dxf>
          </x14:cfRule>
          <x14:cfRule type="containsText" priority="1135" operator="containsText" id="{98C763D8-E43E-41DE-8347-2A1E780FF1C8}">
            <xm:f>NOT(ISERROR(SEARCH('Listados Datos'!$P$6,Y604)))</xm:f>
            <xm:f>'Listados Datos'!$P$6</xm:f>
            <x14:dxf>
              <fill>
                <patternFill>
                  <bgColor rgb="FFFFC000"/>
                </patternFill>
              </fill>
            </x14:dxf>
          </x14:cfRule>
          <x14:cfRule type="containsText" priority="1136" operator="containsText" id="{E47322AD-1392-415A-8B77-C0C1DADAD05F}">
            <xm:f>NOT(ISERROR(SEARCH('Listados Datos'!$P$7,Y604)))</xm:f>
            <xm:f>'Listados Datos'!$P$7</xm:f>
            <x14:dxf>
              <fill>
                <patternFill>
                  <bgColor rgb="FFFF0000"/>
                </patternFill>
              </fill>
            </x14:dxf>
          </x14:cfRule>
          <xm:sqref>Y604:Y605</xm:sqref>
        </x14:conditionalFormatting>
        <x14:conditionalFormatting xmlns:xm="http://schemas.microsoft.com/office/excel/2006/main">
          <x14:cfRule type="containsText" priority="1108" operator="containsText" id="{AD648816-04DD-4335-8EEB-E704B3ADBC64}">
            <xm:f>NOT(ISERROR(SEARCH('Listados Datos'!$T$3,AW604)))</xm:f>
            <xm:f>'Listados Datos'!$T$3</xm:f>
            <x14:dxf>
              <fill>
                <patternFill patternType="solid">
                  <bgColor rgb="FFC00000"/>
                </patternFill>
              </fill>
            </x14:dxf>
          </x14:cfRule>
          <x14:cfRule type="containsText" priority="1109" operator="containsText" id="{A1DAD346-87DB-4300-9C2F-F21B6FCB10DF}">
            <xm:f>NOT(ISERROR(SEARCH('Listados Datos'!$T$4,AW604)))</xm:f>
            <xm:f>'Listados Datos'!$T$4</xm:f>
            <x14:dxf>
              <font>
                <b/>
                <i val="0"/>
                <color theme="0"/>
              </font>
              <fill>
                <patternFill>
                  <bgColor rgb="FFE26B0A"/>
                </patternFill>
              </fill>
            </x14:dxf>
          </x14:cfRule>
          <x14:cfRule type="containsText" priority="1110" operator="containsText" id="{B4BF929F-BCC1-4CCF-BF82-EBEBE678130B}">
            <xm:f>NOT(ISERROR(SEARCH('Listados Datos'!$T$5,AW604)))</xm:f>
            <xm:f>'Listados Datos'!$T$5</xm:f>
            <x14:dxf>
              <font>
                <b/>
                <i val="0"/>
                <color auto="1"/>
              </font>
              <fill>
                <patternFill>
                  <bgColor rgb="FFFFFF00"/>
                </patternFill>
              </fill>
            </x14:dxf>
          </x14:cfRule>
          <x14:cfRule type="containsText" priority="1111" operator="containsText" id="{8F81ECBD-05BB-46EA-847A-70470FCFC6F3}">
            <xm:f>NOT(ISERROR(SEARCH('Listados Datos'!$T$6,AW604)))</xm:f>
            <xm:f>'Listados Datos'!$T$6</xm:f>
            <x14:dxf>
              <font>
                <b/>
                <i val="0"/>
              </font>
              <fill>
                <patternFill>
                  <bgColor rgb="FF92D050"/>
                </patternFill>
              </fill>
            </x14:dxf>
          </x14:cfRule>
          <xm:sqref>AW604</xm:sqref>
        </x14:conditionalFormatting>
        <x14:conditionalFormatting xmlns:xm="http://schemas.microsoft.com/office/excel/2006/main">
          <x14:cfRule type="containsText" priority="1098" operator="containsText" id="{12089FF0-DFE7-4EC1-8341-01BD84DF05AA}">
            <xm:f>NOT(ISERROR(SEARCH('Listados Datos'!$P$3,AU604)))</xm:f>
            <xm:f>'Listados Datos'!$P$3</xm:f>
            <x14:dxf>
              <fill>
                <patternFill>
                  <bgColor rgb="FF99CC00"/>
                </patternFill>
              </fill>
            </x14:dxf>
          </x14:cfRule>
          <x14:cfRule type="containsText" priority="1099" operator="containsText" id="{253DF951-59EE-4535-AF70-AC617E1563BE}">
            <xm:f>NOT(ISERROR(SEARCH('Listados Datos'!$P$4,AU604)))</xm:f>
            <xm:f>'Listados Datos'!$P$4</xm:f>
            <x14:dxf>
              <fill>
                <patternFill>
                  <bgColor rgb="FF33CC33"/>
                </patternFill>
              </fill>
            </x14:dxf>
          </x14:cfRule>
          <x14:cfRule type="containsText" priority="1100" operator="containsText" id="{B0B3634B-16E7-4307-A2AF-DA2078EE865B}">
            <xm:f>NOT(ISERROR(SEARCH('Listados Datos'!$P$5,AU604)))</xm:f>
            <xm:f>'Listados Datos'!$P$5</xm:f>
            <x14:dxf>
              <fill>
                <patternFill>
                  <bgColor rgb="FFFFFF00"/>
                </patternFill>
              </fill>
            </x14:dxf>
          </x14:cfRule>
          <x14:cfRule type="containsText" priority="1101" operator="containsText" id="{126902B3-3FF6-4842-A5D7-EA3240358A24}">
            <xm:f>NOT(ISERROR(SEARCH('Listados Datos'!$P$6,AU604)))</xm:f>
            <xm:f>'Listados Datos'!$P$6</xm:f>
            <x14:dxf>
              <fill>
                <patternFill>
                  <bgColor rgb="FFFFC000"/>
                </patternFill>
              </fill>
            </x14:dxf>
          </x14:cfRule>
          <x14:cfRule type="containsText" priority="1102" operator="containsText" id="{0290A589-AA1E-45B7-8055-1DEED42BBC94}">
            <xm:f>NOT(ISERROR(SEARCH('Listados Datos'!$P$7,AU604)))</xm:f>
            <xm:f>'Listados Datos'!$P$7</xm:f>
            <x14:dxf>
              <fill>
                <patternFill>
                  <bgColor rgb="FFFF0000"/>
                </patternFill>
              </fill>
            </x14:dxf>
          </x14:cfRule>
          <xm:sqref>AU604</xm:sqref>
        </x14:conditionalFormatting>
        <x14:conditionalFormatting xmlns:xm="http://schemas.microsoft.com/office/excel/2006/main">
          <x14:cfRule type="containsText" priority="1094" operator="containsText" id="{BCBF12C3-FF5D-4A68-A74D-1B33D355A43C}">
            <xm:f>NOT(ISERROR(SEARCH('Listados Datos'!$T$3,AW605)))</xm:f>
            <xm:f>'Listados Datos'!$T$3</xm:f>
            <x14:dxf>
              <fill>
                <patternFill patternType="solid">
                  <bgColor rgb="FFC00000"/>
                </patternFill>
              </fill>
            </x14:dxf>
          </x14:cfRule>
          <x14:cfRule type="containsText" priority="1095" operator="containsText" id="{88D7AD93-63FC-4C51-882E-9A75962E543E}">
            <xm:f>NOT(ISERROR(SEARCH('Listados Datos'!$T$4,AW605)))</xm:f>
            <xm:f>'Listados Datos'!$T$4</xm:f>
            <x14:dxf>
              <font>
                <b/>
                <i val="0"/>
                <color theme="0"/>
              </font>
              <fill>
                <patternFill>
                  <bgColor rgb="FFE26B0A"/>
                </patternFill>
              </fill>
            </x14:dxf>
          </x14:cfRule>
          <x14:cfRule type="containsText" priority="1096" operator="containsText" id="{03A44C5B-B672-46BB-9F38-2F9025199F00}">
            <xm:f>NOT(ISERROR(SEARCH('Listados Datos'!$T$5,AW605)))</xm:f>
            <xm:f>'Listados Datos'!$T$5</xm:f>
            <x14:dxf>
              <font>
                <b/>
                <i val="0"/>
                <color auto="1"/>
              </font>
              <fill>
                <patternFill>
                  <bgColor rgb="FFFFFF00"/>
                </patternFill>
              </fill>
            </x14:dxf>
          </x14:cfRule>
          <x14:cfRule type="containsText" priority="1097" operator="containsText" id="{1619943D-D88F-4240-B755-7B71AC4FF4E3}">
            <xm:f>NOT(ISERROR(SEARCH('Listados Datos'!$T$6,AW605)))</xm:f>
            <xm:f>'Listados Datos'!$T$6</xm:f>
            <x14:dxf>
              <font>
                <b/>
                <i val="0"/>
              </font>
              <fill>
                <patternFill>
                  <bgColor rgb="FF92D050"/>
                </patternFill>
              </fill>
            </x14:dxf>
          </x14:cfRule>
          <xm:sqref>AW605</xm:sqref>
        </x14:conditionalFormatting>
        <x14:conditionalFormatting xmlns:xm="http://schemas.microsoft.com/office/excel/2006/main">
          <x14:cfRule type="containsText" priority="1084" operator="containsText" id="{92108749-C09D-4317-BCD5-A566F99A032D}">
            <xm:f>NOT(ISERROR(SEARCH('Listados Datos'!$P$3,AU605)))</xm:f>
            <xm:f>'Listados Datos'!$P$3</xm:f>
            <x14:dxf>
              <fill>
                <patternFill>
                  <bgColor rgb="FF99CC00"/>
                </patternFill>
              </fill>
            </x14:dxf>
          </x14:cfRule>
          <x14:cfRule type="containsText" priority="1085" operator="containsText" id="{735ADB70-F89B-4890-8DCB-A40AD0214354}">
            <xm:f>NOT(ISERROR(SEARCH('Listados Datos'!$P$4,AU605)))</xm:f>
            <xm:f>'Listados Datos'!$P$4</xm:f>
            <x14:dxf>
              <fill>
                <patternFill>
                  <bgColor rgb="FF33CC33"/>
                </patternFill>
              </fill>
            </x14:dxf>
          </x14:cfRule>
          <x14:cfRule type="containsText" priority="1086" operator="containsText" id="{2E81F41B-6E7A-48BE-A920-DEAD83712EA0}">
            <xm:f>NOT(ISERROR(SEARCH('Listados Datos'!$P$5,AU605)))</xm:f>
            <xm:f>'Listados Datos'!$P$5</xm:f>
            <x14:dxf>
              <fill>
                <patternFill>
                  <bgColor rgb="FFFFFF00"/>
                </patternFill>
              </fill>
            </x14:dxf>
          </x14:cfRule>
          <x14:cfRule type="containsText" priority="1087" operator="containsText" id="{327333C1-FB24-4F6E-9CFD-FBCDE8975F61}">
            <xm:f>NOT(ISERROR(SEARCH('Listados Datos'!$P$6,AU605)))</xm:f>
            <xm:f>'Listados Datos'!$P$6</xm:f>
            <x14:dxf>
              <fill>
                <patternFill>
                  <bgColor rgb="FFFFC000"/>
                </patternFill>
              </fill>
            </x14:dxf>
          </x14:cfRule>
          <x14:cfRule type="containsText" priority="1088" operator="containsText" id="{3434563A-7BAD-482C-B62F-08FA945B2117}">
            <xm:f>NOT(ISERROR(SEARCH('Listados Datos'!$P$7,AU605)))</xm:f>
            <xm:f>'Listados Datos'!$P$7</xm:f>
            <x14:dxf>
              <fill>
                <patternFill>
                  <bgColor rgb="FFFF0000"/>
                </patternFill>
              </fill>
            </x14:dxf>
          </x14:cfRule>
          <xm:sqref>AU605</xm:sqref>
        </x14:conditionalFormatting>
        <x14:conditionalFormatting xmlns:xm="http://schemas.microsoft.com/office/excel/2006/main">
          <x14:cfRule type="containsText" priority="1066" operator="containsText" id="{A04C5E59-45EA-444A-B548-B4FFC52B8AED}">
            <xm:f>NOT(ISERROR(SEARCH('Listados Datos'!$T$3,AE606)))</xm:f>
            <xm:f>'Listados Datos'!$T$3</xm:f>
            <x14:dxf>
              <fill>
                <patternFill patternType="solid">
                  <bgColor rgb="FFC00000"/>
                </patternFill>
              </fill>
            </x14:dxf>
          </x14:cfRule>
          <x14:cfRule type="containsText" priority="1067" operator="containsText" id="{1B553160-C023-4BEB-BBB7-8C5534BE28A1}">
            <xm:f>NOT(ISERROR(SEARCH('Listados Datos'!$T$4,AE606)))</xm:f>
            <xm:f>'Listados Datos'!$T$4</xm:f>
            <x14:dxf>
              <font>
                <b/>
                <i val="0"/>
                <color theme="0"/>
              </font>
              <fill>
                <patternFill>
                  <bgColor rgb="FFE26B0A"/>
                </patternFill>
              </fill>
            </x14:dxf>
          </x14:cfRule>
          <x14:cfRule type="containsText" priority="1068" operator="containsText" id="{EEF06271-4B21-4649-A624-905612A601BC}">
            <xm:f>NOT(ISERROR(SEARCH('Listados Datos'!$T$5,AE606)))</xm:f>
            <xm:f>'Listados Datos'!$T$5</xm:f>
            <x14:dxf>
              <font>
                <b/>
                <i val="0"/>
                <color auto="1"/>
              </font>
              <fill>
                <patternFill>
                  <bgColor rgb="FFFFFF00"/>
                </patternFill>
              </fill>
            </x14:dxf>
          </x14:cfRule>
          <x14:cfRule type="containsText" priority="1069" operator="containsText" id="{62EA33E4-ECE3-401E-9300-209657444FFC}">
            <xm:f>NOT(ISERROR(SEARCH('Listados Datos'!$T$6,AE606)))</xm:f>
            <xm:f>'Listados Datos'!$T$6</xm:f>
            <x14:dxf>
              <font>
                <b/>
                <i val="0"/>
              </font>
              <fill>
                <patternFill>
                  <bgColor rgb="FF92D050"/>
                </patternFill>
              </fill>
            </x14:dxf>
          </x14:cfRule>
          <xm:sqref>AE606:AF607</xm:sqref>
        </x14:conditionalFormatting>
        <x14:conditionalFormatting xmlns:xm="http://schemas.microsoft.com/office/excel/2006/main">
          <x14:cfRule type="containsText" priority="1062" operator="containsText" id="{E1D04A53-701B-4C9A-BB20-D8FD8297F553}">
            <xm:f>NOT(ISERROR(SEARCH('Listados Datos'!$T$3,AA606)))</xm:f>
            <xm:f>'Listados Datos'!$T$3</xm:f>
            <x14:dxf>
              <fill>
                <patternFill patternType="solid">
                  <bgColor rgb="FFC00000"/>
                </patternFill>
              </fill>
            </x14:dxf>
          </x14:cfRule>
          <x14:cfRule type="containsText" priority="1063" operator="containsText" id="{9C0A8A75-9F03-4E91-8213-4659AAE098E4}">
            <xm:f>NOT(ISERROR(SEARCH('Listados Datos'!$T$4,AA606)))</xm:f>
            <xm:f>'Listados Datos'!$T$4</xm:f>
            <x14:dxf>
              <font>
                <b/>
                <i val="0"/>
                <color theme="0"/>
              </font>
              <fill>
                <patternFill>
                  <bgColor rgb="FFE26B0A"/>
                </patternFill>
              </fill>
            </x14:dxf>
          </x14:cfRule>
          <x14:cfRule type="containsText" priority="1064" operator="containsText" id="{4EC4AFD7-A620-4CA0-A9C1-FDE5EE5B7ED9}">
            <xm:f>NOT(ISERROR(SEARCH('Listados Datos'!$T$5,AA606)))</xm:f>
            <xm:f>'Listados Datos'!$T$5</xm:f>
            <x14:dxf>
              <font>
                <b/>
                <i val="0"/>
                <color auto="1"/>
              </font>
              <fill>
                <patternFill>
                  <bgColor rgb="FFFFFF00"/>
                </patternFill>
              </fill>
            </x14:dxf>
          </x14:cfRule>
          <x14:cfRule type="containsText" priority="1065" operator="containsText" id="{9722B64E-3E08-4876-83D2-F3E8F411EA39}">
            <xm:f>NOT(ISERROR(SEARCH('Listados Datos'!$T$6,AA606)))</xm:f>
            <xm:f>'Listados Datos'!$T$6</xm:f>
            <x14:dxf>
              <font>
                <b/>
                <i val="0"/>
              </font>
              <fill>
                <patternFill>
                  <bgColor rgb="FF92D050"/>
                </patternFill>
              </fill>
            </x14:dxf>
          </x14:cfRule>
          <xm:sqref>AA606:AA607</xm:sqref>
        </x14:conditionalFormatting>
        <x14:conditionalFormatting xmlns:xm="http://schemas.microsoft.com/office/excel/2006/main">
          <x14:cfRule type="containsText" priority="1052" operator="containsText" id="{C37DEE2C-9C71-4840-AFA0-2BFCA793A20D}">
            <xm:f>NOT(ISERROR(SEARCH('Listados Datos'!$P$3,Y606)))</xm:f>
            <xm:f>'Listados Datos'!$P$3</xm:f>
            <x14:dxf>
              <fill>
                <patternFill>
                  <bgColor rgb="FF99CC00"/>
                </patternFill>
              </fill>
            </x14:dxf>
          </x14:cfRule>
          <x14:cfRule type="containsText" priority="1053" operator="containsText" id="{6B66A816-5966-413C-BF66-DCE385853A74}">
            <xm:f>NOT(ISERROR(SEARCH('Listados Datos'!$P$4,Y606)))</xm:f>
            <xm:f>'Listados Datos'!$P$4</xm:f>
            <x14:dxf>
              <fill>
                <patternFill>
                  <bgColor rgb="FF33CC33"/>
                </patternFill>
              </fill>
            </x14:dxf>
          </x14:cfRule>
          <x14:cfRule type="containsText" priority="1054" operator="containsText" id="{F8350A9F-E494-4775-B032-EC5738D4FBFE}">
            <xm:f>NOT(ISERROR(SEARCH('Listados Datos'!$P$5,Y606)))</xm:f>
            <xm:f>'Listados Datos'!$P$5</xm:f>
            <x14:dxf>
              <fill>
                <patternFill>
                  <bgColor rgb="FFFFFF00"/>
                </patternFill>
              </fill>
            </x14:dxf>
          </x14:cfRule>
          <x14:cfRule type="containsText" priority="1055" operator="containsText" id="{957A5EC3-A1E5-4D43-9C34-4E7C683BBAC6}">
            <xm:f>NOT(ISERROR(SEARCH('Listados Datos'!$P$6,Y606)))</xm:f>
            <xm:f>'Listados Datos'!$P$6</xm:f>
            <x14:dxf>
              <fill>
                <patternFill>
                  <bgColor rgb="FFFFC000"/>
                </patternFill>
              </fill>
            </x14:dxf>
          </x14:cfRule>
          <x14:cfRule type="containsText" priority="1056" operator="containsText" id="{63206BCF-9B40-4839-A4D7-D35A4A8B8641}">
            <xm:f>NOT(ISERROR(SEARCH('Listados Datos'!$P$7,Y606)))</xm:f>
            <xm:f>'Listados Datos'!$P$7</xm:f>
            <x14:dxf>
              <fill>
                <patternFill>
                  <bgColor rgb="FFFF0000"/>
                </patternFill>
              </fill>
            </x14:dxf>
          </x14:cfRule>
          <xm:sqref>Y606:Y607</xm:sqref>
        </x14:conditionalFormatting>
        <x14:conditionalFormatting xmlns:xm="http://schemas.microsoft.com/office/excel/2006/main">
          <x14:cfRule type="containsText" priority="1024" operator="containsText" id="{25985E11-B76F-4616-A7A5-FCB5DA6C3C9D}">
            <xm:f>NOT(ISERROR(SEARCH('Listados Datos'!$T$3,AW607)))</xm:f>
            <xm:f>'Listados Datos'!$T$3</xm:f>
            <x14:dxf>
              <fill>
                <patternFill patternType="solid">
                  <bgColor rgb="FFC00000"/>
                </patternFill>
              </fill>
            </x14:dxf>
          </x14:cfRule>
          <x14:cfRule type="containsText" priority="1025" operator="containsText" id="{18B6F8A7-EB1A-4B73-B929-EC6F7826F1AE}">
            <xm:f>NOT(ISERROR(SEARCH('Listados Datos'!$T$4,AW607)))</xm:f>
            <xm:f>'Listados Datos'!$T$4</xm:f>
            <x14:dxf>
              <font>
                <b/>
                <i val="0"/>
                <color theme="0"/>
              </font>
              <fill>
                <patternFill>
                  <bgColor rgb="FFE26B0A"/>
                </patternFill>
              </fill>
            </x14:dxf>
          </x14:cfRule>
          <x14:cfRule type="containsText" priority="1026" operator="containsText" id="{ADDB731B-77E7-4605-87B3-7FED4EA5653C}">
            <xm:f>NOT(ISERROR(SEARCH('Listados Datos'!$T$5,AW607)))</xm:f>
            <xm:f>'Listados Datos'!$T$5</xm:f>
            <x14:dxf>
              <font>
                <b/>
                <i val="0"/>
                <color auto="1"/>
              </font>
              <fill>
                <patternFill>
                  <bgColor rgb="FFFFFF00"/>
                </patternFill>
              </fill>
            </x14:dxf>
          </x14:cfRule>
          <x14:cfRule type="containsText" priority="1027" operator="containsText" id="{8DE3D259-DD5A-4D02-9085-1D9E0E400DA4}">
            <xm:f>NOT(ISERROR(SEARCH('Listados Datos'!$T$6,AW607)))</xm:f>
            <xm:f>'Listados Datos'!$T$6</xm:f>
            <x14:dxf>
              <font>
                <b/>
                <i val="0"/>
              </font>
              <fill>
                <patternFill>
                  <bgColor rgb="FF92D050"/>
                </patternFill>
              </fill>
            </x14:dxf>
          </x14:cfRule>
          <xm:sqref>AW607</xm:sqref>
        </x14:conditionalFormatting>
        <x14:conditionalFormatting xmlns:xm="http://schemas.microsoft.com/office/excel/2006/main">
          <x14:cfRule type="containsText" priority="972" operator="containsText" id="{AF9BEB9B-962D-4A21-A6C0-B4EDA29E5BB5}">
            <xm:f>NOT(ISERROR(SEARCH('Listados Datos'!$P$3,AU608)))</xm:f>
            <xm:f>'Listados Datos'!$P$3</xm:f>
            <x14:dxf>
              <fill>
                <patternFill>
                  <bgColor rgb="FF99CC00"/>
                </patternFill>
              </fill>
            </x14:dxf>
          </x14:cfRule>
          <x14:cfRule type="containsText" priority="973" operator="containsText" id="{D0D7EB4D-DC82-499C-ADBA-2DD877985363}">
            <xm:f>NOT(ISERROR(SEARCH('Listados Datos'!$P$4,AU608)))</xm:f>
            <xm:f>'Listados Datos'!$P$4</xm:f>
            <x14:dxf>
              <fill>
                <patternFill>
                  <bgColor rgb="FF33CC33"/>
                </patternFill>
              </fill>
            </x14:dxf>
          </x14:cfRule>
          <x14:cfRule type="containsText" priority="974" operator="containsText" id="{5F27A86C-6A61-48DC-B770-39278556C9FB}">
            <xm:f>NOT(ISERROR(SEARCH('Listados Datos'!$P$5,AU608)))</xm:f>
            <xm:f>'Listados Datos'!$P$5</xm:f>
            <x14:dxf>
              <fill>
                <patternFill>
                  <bgColor rgb="FFFFFF00"/>
                </patternFill>
              </fill>
            </x14:dxf>
          </x14:cfRule>
          <x14:cfRule type="containsText" priority="975" operator="containsText" id="{7385A31B-44AD-4728-9877-E7D20AB0FBEC}">
            <xm:f>NOT(ISERROR(SEARCH('Listados Datos'!$P$6,AU608)))</xm:f>
            <xm:f>'Listados Datos'!$P$6</xm:f>
            <x14:dxf>
              <fill>
                <patternFill>
                  <bgColor rgb="FFFFC000"/>
                </patternFill>
              </fill>
            </x14:dxf>
          </x14:cfRule>
          <x14:cfRule type="containsText" priority="976" operator="containsText" id="{55AA8CE3-C5CB-407C-90E3-60EF2E5F680E}">
            <xm:f>NOT(ISERROR(SEARCH('Listados Datos'!$P$7,AU608)))</xm:f>
            <xm:f>'Listados Datos'!$P$7</xm:f>
            <x14:dxf>
              <fill>
                <patternFill>
                  <bgColor rgb="FFFF0000"/>
                </patternFill>
              </fill>
            </x14:dxf>
          </x14:cfRule>
          <xm:sqref>AU608</xm:sqref>
        </x14:conditionalFormatting>
        <x14:conditionalFormatting xmlns:xm="http://schemas.microsoft.com/office/excel/2006/main">
          <x14:cfRule type="containsText" priority="1010" operator="containsText" id="{F7E79A6B-96B7-494C-8526-8EF2D9D46374}">
            <xm:f>NOT(ISERROR(SEARCH('Listados Datos'!$T$3,AE608)))</xm:f>
            <xm:f>'Listados Datos'!$T$3</xm:f>
            <x14:dxf>
              <fill>
                <patternFill patternType="solid">
                  <bgColor rgb="FFC00000"/>
                </patternFill>
              </fill>
            </x14:dxf>
          </x14:cfRule>
          <x14:cfRule type="containsText" priority="1011" operator="containsText" id="{D6040FBF-6879-4384-A590-0AA69AF2EF05}">
            <xm:f>NOT(ISERROR(SEARCH('Listados Datos'!$T$4,AE608)))</xm:f>
            <xm:f>'Listados Datos'!$T$4</xm:f>
            <x14:dxf>
              <font>
                <b/>
                <i val="0"/>
                <color theme="0"/>
              </font>
              <fill>
                <patternFill>
                  <bgColor rgb="FFE26B0A"/>
                </patternFill>
              </fill>
            </x14:dxf>
          </x14:cfRule>
          <x14:cfRule type="containsText" priority="1012" operator="containsText" id="{34EF1BCE-CAA3-4991-BA69-D0A9AE5B3F97}">
            <xm:f>NOT(ISERROR(SEARCH('Listados Datos'!$T$5,AE608)))</xm:f>
            <xm:f>'Listados Datos'!$T$5</xm:f>
            <x14:dxf>
              <font>
                <b/>
                <i val="0"/>
                <color auto="1"/>
              </font>
              <fill>
                <patternFill>
                  <bgColor rgb="FFFFFF00"/>
                </patternFill>
              </fill>
            </x14:dxf>
          </x14:cfRule>
          <x14:cfRule type="containsText" priority="1013" operator="containsText" id="{BEFC0ADA-9293-49D8-A9E6-92F481A07798}">
            <xm:f>NOT(ISERROR(SEARCH('Listados Datos'!$T$6,AE608)))</xm:f>
            <xm:f>'Listados Datos'!$T$6</xm:f>
            <x14:dxf>
              <font>
                <b/>
                <i val="0"/>
              </font>
              <fill>
                <patternFill>
                  <bgColor rgb="FF92D050"/>
                </patternFill>
              </fill>
            </x14:dxf>
          </x14:cfRule>
          <xm:sqref>AE608:AF608</xm:sqref>
        </x14:conditionalFormatting>
        <x14:conditionalFormatting xmlns:xm="http://schemas.microsoft.com/office/excel/2006/main">
          <x14:cfRule type="containsText" priority="1006" operator="containsText" id="{AE1A1481-339E-428B-BE3A-71E810D4CD27}">
            <xm:f>NOT(ISERROR(SEARCH('Listados Datos'!$T$3,AA608)))</xm:f>
            <xm:f>'Listados Datos'!$T$3</xm:f>
            <x14:dxf>
              <fill>
                <patternFill patternType="solid">
                  <bgColor rgb="FFC00000"/>
                </patternFill>
              </fill>
            </x14:dxf>
          </x14:cfRule>
          <x14:cfRule type="containsText" priority="1007" operator="containsText" id="{94F3C508-09A3-45B7-8745-3CFAAA9FC964}">
            <xm:f>NOT(ISERROR(SEARCH('Listados Datos'!$T$4,AA608)))</xm:f>
            <xm:f>'Listados Datos'!$T$4</xm:f>
            <x14:dxf>
              <font>
                <b/>
                <i val="0"/>
                <color theme="0"/>
              </font>
              <fill>
                <patternFill>
                  <bgColor rgb="FFE26B0A"/>
                </patternFill>
              </fill>
            </x14:dxf>
          </x14:cfRule>
          <x14:cfRule type="containsText" priority="1008" operator="containsText" id="{06B4E082-6DC6-4B2D-BF16-637A775D1463}">
            <xm:f>NOT(ISERROR(SEARCH('Listados Datos'!$T$5,AA608)))</xm:f>
            <xm:f>'Listados Datos'!$T$5</xm:f>
            <x14:dxf>
              <font>
                <b/>
                <i val="0"/>
                <color auto="1"/>
              </font>
              <fill>
                <patternFill>
                  <bgColor rgb="FFFFFF00"/>
                </patternFill>
              </fill>
            </x14:dxf>
          </x14:cfRule>
          <x14:cfRule type="containsText" priority="1009" operator="containsText" id="{46C79566-1DA7-4F57-8F75-CA467DA3DB6D}">
            <xm:f>NOT(ISERROR(SEARCH('Listados Datos'!$T$6,AA608)))</xm:f>
            <xm:f>'Listados Datos'!$T$6</xm:f>
            <x14:dxf>
              <font>
                <b/>
                <i val="0"/>
              </font>
              <fill>
                <patternFill>
                  <bgColor rgb="FF92D050"/>
                </patternFill>
              </fill>
            </x14:dxf>
          </x14:cfRule>
          <xm:sqref>AA608</xm:sqref>
        </x14:conditionalFormatting>
        <x14:conditionalFormatting xmlns:xm="http://schemas.microsoft.com/office/excel/2006/main">
          <x14:cfRule type="containsText" priority="996" operator="containsText" id="{A3843CF5-527A-43F7-902D-CC4052020E46}">
            <xm:f>NOT(ISERROR(SEARCH('Listados Datos'!$P$3,Y608)))</xm:f>
            <xm:f>'Listados Datos'!$P$3</xm:f>
            <x14:dxf>
              <fill>
                <patternFill>
                  <bgColor rgb="FF99CC00"/>
                </patternFill>
              </fill>
            </x14:dxf>
          </x14:cfRule>
          <x14:cfRule type="containsText" priority="997" operator="containsText" id="{89A382E4-EC2C-4633-9856-9066014878AD}">
            <xm:f>NOT(ISERROR(SEARCH('Listados Datos'!$P$4,Y608)))</xm:f>
            <xm:f>'Listados Datos'!$P$4</xm:f>
            <x14:dxf>
              <fill>
                <patternFill>
                  <bgColor rgb="FF33CC33"/>
                </patternFill>
              </fill>
            </x14:dxf>
          </x14:cfRule>
          <x14:cfRule type="containsText" priority="998" operator="containsText" id="{7C072C7A-6719-46DB-A8EF-DCFEDFC8BD46}">
            <xm:f>NOT(ISERROR(SEARCH('Listados Datos'!$P$5,Y608)))</xm:f>
            <xm:f>'Listados Datos'!$P$5</xm:f>
            <x14:dxf>
              <fill>
                <patternFill>
                  <bgColor rgb="FFFFFF00"/>
                </patternFill>
              </fill>
            </x14:dxf>
          </x14:cfRule>
          <x14:cfRule type="containsText" priority="999" operator="containsText" id="{DD2B5ECE-424A-4C31-A83C-102C92969D9C}">
            <xm:f>NOT(ISERROR(SEARCH('Listados Datos'!$P$6,Y608)))</xm:f>
            <xm:f>'Listados Datos'!$P$6</xm:f>
            <x14:dxf>
              <fill>
                <patternFill>
                  <bgColor rgb="FFFFC000"/>
                </patternFill>
              </fill>
            </x14:dxf>
          </x14:cfRule>
          <x14:cfRule type="containsText" priority="1000" operator="containsText" id="{43EFA795-46BF-4D4E-AC28-0A24D9B70759}">
            <xm:f>NOT(ISERROR(SEARCH('Listados Datos'!$P$7,Y608)))</xm:f>
            <xm:f>'Listados Datos'!$P$7</xm:f>
            <x14:dxf>
              <fill>
                <patternFill>
                  <bgColor rgb="FFFF0000"/>
                </patternFill>
              </fill>
            </x14:dxf>
          </x14:cfRule>
          <xm:sqref>Y608</xm:sqref>
        </x14:conditionalFormatting>
        <x14:conditionalFormatting xmlns:xm="http://schemas.microsoft.com/office/excel/2006/main">
          <x14:cfRule type="containsText" priority="982" operator="containsText" id="{2C5142FD-A8A7-4848-9EBF-34EE4C1F59C5}">
            <xm:f>NOT(ISERROR(SEARCH('Listados Datos'!$T$3,AW608)))</xm:f>
            <xm:f>'Listados Datos'!$T$3</xm:f>
            <x14:dxf>
              <fill>
                <patternFill patternType="solid">
                  <bgColor rgb="FFC00000"/>
                </patternFill>
              </fill>
            </x14:dxf>
          </x14:cfRule>
          <x14:cfRule type="containsText" priority="983" operator="containsText" id="{92DC5EF4-7BA3-435F-9938-A818840B1574}">
            <xm:f>NOT(ISERROR(SEARCH('Listados Datos'!$T$4,AW608)))</xm:f>
            <xm:f>'Listados Datos'!$T$4</xm:f>
            <x14:dxf>
              <font>
                <b/>
                <i val="0"/>
                <color theme="0"/>
              </font>
              <fill>
                <patternFill>
                  <bgColor rgb="FFE26B0A"/>
                </patternFill>
              </fill>
            </x14:dxf>
          </x14:cfRule>
          <x14:cfRule type="containsText" priority="984" operator="containsText" id="{A86A7848-65D7-43A0-A332-6E12688A5EDB}">
            <xm:f>NOT(ISERROR(SEARCH('Listados Datos'!$T$5,AW608)))</xm:f>
            <xm:f>'Listados Datos'!$T$5</xm:f>
            <x14:dxf>
              <font>
                <b/>
                <i val="0"/>
                <color auto="1"/>
              </font>
              <fill>
                <patternFill>
                  <bgColor rgb="FFFFFF00"/>
                </patternFill>
              </fill>
            </x14:dxf>
          </x14:cfRule>
          <x14:cfRule type="containsText" priority="985" operator="containsText" id="{A28FCB44-30B5-44E9-AF50-3BD22A8CC260}">
            <xm:f>NOT(ISERROR(SEARCH('Listados Datos'!$T$6,AW608)))</xm:f>
            <xm:f>'Listados Datos'!$T$6</xm:f>
            <x14:dxf>
              <font>
                <b/>
                <i val="0"/>
              </font>
              <fill>
                <patternFill>
                  <bgColor rgb="FF92D050"/>
                </patternFill>
              </fill>
            </x14:dxf>
          </x14:cfRule>
          <xm:sqref>AW608</xm:sqref>
        </x14:conditionalFormatting>
        <x14:conditionalFormatting xmlns:xm="http://schemas.microsoft.com/office/excel/2006/main">
          <x14:cfRule type="containsText" priority="766" operator="containsText" id="{56FF3EC6-9C56-4523-9E6B-EC97A0A8D0D8}">
            <xm:f>NOT(ISERROR(SEARCH('Listados Datos'!$D$3,B598)))</xm:f>
            <xm:f>'Listados Datos'!$D$3</xm:f>
            <x14:dxf>
              <font>
                <b/>
                <i val="0"/>
                <color theme="0"/>
              </font>
              <fill>
                <patternFill>
                  <bgColor rgb="FFC00000"/>
                </patternFill>
              </fill>
            </x14:dxf>
          </x14:cfRule>
          <x14:cfRule type="containsText" priority="767" operator="containsText" id="{C24044D0-65E0-42B7-B2CC-5EF9F30535E5}">
            <xm:f>NOT(ISERROR(SEARCH('Listados Datos'!$D$4,B598)))</xm:f>
            <xm:f>'Listados Datos'!$D$4</xm:f>
            <x14:dxf>
              <font>
                <b/>
                <i val="0"/>
                <color theme="0"/>
              </font>
              <fill>
                <patternFill>
                  <bgColor rgb="FFC00000"/>
                </patternFill>
              </fill>
            </x14:dxf>
          </x14:cfRule>
          <x14:cfRule type="containsText" priority="768" operator="containsText" id="{D3C83F7B-ACF7-46C1-AA0F-CC455E10DA72}">
            <xm:f>NOT(ISERROR(SEARCH('Listados Datos'!$D$5,B598)))</xm:f>
            <xm:f>'Listados Datos'!$D$5</xm:f>
            <x14:dxf>
              <font>
                <b/>
                <i val="0"/>
                <color theme="0"/>
              </font>
              <fill>
                <patternFill>
                  <bgColor rgb="FFC00000"/>
                </patternFill>
              </fill>
            </x14:dxf>
          </x14:cfRule>
          <x14:cfRule type="containsText" priority="769" operator="containsText" id="{1ABE1C90-27BE-4FDC-BC67-37857DAA10D9}">
            <xm:f>NOT(ISERROR(SEARCH('Listados Datos'!$D$6,B598)))</xm:f>
            <xm:f>'Listados Datos'!$D$6</xm:f>
            <x14:dxf>
              <font>
                <b/>
                <i val="0"/>
                <color theme="0"/>
              </font>
              <fill>
                <patternFill>
                  <bgColor rgb="FFE3351F"/>
                </patternFill>
              </fill>
            </x14:dxf>
          </x14:cfRule>
          <x14:cfRule type="containsText" priority="770" operator="containsText" id="{E772C277-6C5D-416B-B581-102E0C573B7E}">
            <xm:f>NOT(ISERROR(SEARCH('Listados Datos'!$D$7,B598)))</xm:f>
            <xm:f>'Listados Datos'!$D$7</xm:f>
            <x14:dxf>
              <font>
                <b/>
                <i val="0"/>
                <color theme="0"/>
              </font>
              <fill>
                <patternFill>
                  <bgColor rgb="FFE3351F"/>
                </patternFill>
              </fill>
            </x14:dxf>
          </x14:cfRule>
          <x14:cfRule type="containsText" priority="771" operator="containsText" id="{EFA32FB7-F04E-4658-9F14-23102B452BD6}">
            <xm:f>NOT(ISERROR(SEARCH('Listados Datos'!$D$8,B598)))</xm:f>
            <xm:f>'Listados Datos'!$D$8</xm:f>
            <x14:dxf>
              <font>
                <b/>
                <i val="0"/>
                <color theme="0"/>
              </font>
              <fill>
                <patternFill>
                  <bgColor rgb="FFE3351F"/>
                </patternFill>
              </fill>
            </x14:dxf>
          </x14:cfRule>
          <x14:cfRule type="containsText" priority="772" operator="containsText" id="{8C7F825F-C09E-41C3-B954-D4F3F2BFC8E9}">
            <xm:f>NOT(ISERROR(SEARCH('Listados Datos'!$D$9,B598)))</xm:f>
            <xm:f>'Listados Datos'!$D$9</xm:f>
            <x14:dxf>
              <font>
                <b/>
                <i val="0"/>
                <color theme="0"/>
              </font>
              <fill>
                <patternFill>
                  <bgColor rgb="FFFFC000"/>
                </patternFill>
              </fill>
            </x14:dxf>
          </x14:cfRule>
          <x14:cfRule type="containsText" priority="773" operator="containsText" id="{8C4DD14F-1029-41AE-9E98-D3C9A4919213}">
            <xm:f>NOT(ISERROR(SEARCH('Listados Datos'!$D$10,B598)))</xm:f>
            <xm:f>'Listados Datos'!$D$10</xm:f>
            <x14:dxf>
              <font>
                <b/>
                <i val="0"/>
                <color theme="0"/>
              </font>
              <fill>
                <patternFill>
                  <bgColor rgb="FFFFC000"/>
                </patternFill>
              </fill>
            </x14:dxf>
          </x14:cfRule>
          <x14:cfRule type="containsText" priority="774" operator="containsText" id="{76D50F4E-AF32-48D2-87DD-B06593964157}">
            <xm:f>NOT(ISERROR(SEARCH('Listados Datos'!$D$11,B598)))</xm:f>
            <xm:f>'Listados Datos'!$D$11</xm:f>
            <x14:dxf>
              <font>
                <b/>
                <i val="0"/>
                <color theme="0"/>
              </font>
              <fill>
                <patternFill>
                  <bgColor rgb="FFFFC000"/>
                </patternFill>
              </fill>
            </x14:dxf>
          </x14:cfRule>
          <x14:cfRule type="containsText" priority="775" operator="containsText" id="{BC40FB76-0000-4A7E-834A-44D1B1642857}">
            <xm:f>NOT(ISERROR(SEARCH('Listados Datos'!$D$12,B598)))</xm:f>
            <xm:f>'Listados Datos'!$D$12</xm:f>
            <x14:dxf>
              <font>
                <b/>
                <i val="0"/>
                <color theme="0"/>
              </font>
              <fill>
                <patternFill>
                  <bgColor rgb="FFFFC000"/>
                </patternFill>
              </fill>
            </x14:dxf>
          </x14:cfRule>
          <x14:cfRule type="containsText" priority="776" operator="containsText" id="{9E85DC61-1FB1-45ED-BB1B-568074D39682}">
            <xm:f>NOT(ISERROR(SEARCH('Listados Datos'!$D$13,B598)))</xm:f>
            <xm:f>'Listados Datos'!$D$13</xm:f>
            <x14:dxf>
              <font>
                <b/>
                <i val="0"/>
                <color theme="0"/>
              </font>
              <fill>
                <patternFill>
                  <bgColor rgb="FFFFC000"/>
                </patternFill>
              </fill>
            </x14:dxf>
          </x14:cfRule>
          <x14:cfRule type="containsText" priority="777" operator="containsText" id="{6BB29FFC-A6C9-4DE3-B872-9628D745D5EC}">
            <xm:f>NOT(ISERROR(SEARCH('Listados Datos'!$D$14,B598)))</xm:f>
            <xm:f>'Listados Datos'!$D$14</xm:f>
            <x14:dxf>
              <font>
                <b/>
                <i val="0"/>
                <color theme="0"/>
              </font>
              <fill>
                <patternFill>
                  <bgColor rgb="FFFF0000"/>
                </patternFill>
              </fill>
            </x14:dxf>
          </x14:cfRule>
          <x14:cfRule type="containsText" priority="778" operator="containsText" id="{D05F3F75-0E60-4100-BD17-2678D5A17A91}">
            <xm:f>NOT(ISERROR(SEARCH('Listados Datos'!$D$15,B598)))</xm:f>
            <xm:f>'Listados Datos'!$D$15</xm:f>
            <x14:dxf>
              <font>
                <b/>
                <i val="0"/>
                <color theme="0"/>
              </font>
              <fill>
                <patternFill>
                  <bgColor rgb="FFFF0000"/>
                </patternFill>
              </fill>
            </x14:dxf>
          </x14:cfRule>
          <x14:cfRule type="containsText" priority="779" operator="containsText" id="{F4A85C6E-1D91-44F8-83F6-63F7171AADE2}">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574" operator="containsText" id="{767181AF-FD66-4B5E-84C9-9758F797A22D}">
            <xm:f>NOT(ISERROR(SEARCH('Listados Datos'!$D$3,B610)))</xm:f>
            <xm:f>'Listados Datos'!$D$3</xm:f>
            <x14:dxf>
              <font>
                <b/>
                <i val="0"/>
                <color theme="0"/>
              </font>
              <fill>
                <patternFill>
                  <bgColor rgb="FFC00000"/>
                </patternFill>
              </fill>
            </x14:dxf>
          </x14:cfRule>
          <x14:cfRule type="containsText" priority="575" operator="containsText" id="{08387AB0-45AB-4D9D-8445-BAA9DF3A2740}">
            <xm:f>NOT(ISERROR(SEARCH('Listados Datos'!$D$4,B610)))</xm:f>
            <xm:f>'Listados Datos'!$D$4</xm:f>
            <x14:dxf>
              <font>
                <b/>
                <i val="0"/>
                <color theme="0"/>
              </font>
              <fill>
                <patternFill>
                  <bgColor rgb="FFC00000"/>
                </patternFill>
              </fill>
            </x14:dxf>
          </x14:cfRule>
          <x14:cfRule type="containsText" priority="576" operator="containsText" id="{E487CB1C-BBF3-46BF-BDCF-9D6C69ECB157}">
            <xm:f>NOT(ISERROR(SEARCH('Listados Datos'!$D$5,B610)))</xm:f>
            <xm:f>'Listados Datos'!$D$5</xm:f>
            <x14:dxf>
              <font>
                <b/>
                <i val="0"/>
                <color theme="0"/>
              </font>
              <fill>
                <patternFill>
                  <bgColor rgb="FFC00000"/>
                </patternFill>
              </fill>
            </x14:dxf>
          </x14:cfRule>
          <x14:cfRule type="containsText" priority="577" operator="containsText" id="{A40E2B0E-0C1D-4A05-BD81-5939CFEFAEEE}">
            <xm:f>NOT(ISERROR(SEARCH('Listados Datos'!$D$6,B610)))</xm:f>
            <xm:f>'Listados Datos'!$D$6</xm:f>
            <x14:dxf>
              <font>
                <b/>
                <i val="0"/>
                <color theme="0"/>
              </font>
              <fill>
                <patternFill>
                  <bgColor rgb="FFE3351F"/>
                </patternFill>
              </fill>
            </x14:dxf>
          </x14:cfRule>
          <x14:cfRule type="containsText" priority="578" operator="containsText" id="{880324CD-CB5C-4F5D-80AA-B72198AC2BB0}">
            <xm:f>NOT(ISERROR(SEARCH('Listados Datos'!$D$7,B610)))</xm:f>
            <xm:f>'Listados Datos'!$D$7</xm:f>
            <x14:dxf>
              <font>
                <b/>
                <i val="0"/>
                <color theme="0"/>
              </font>
              <fill>
                <patternFill>
                  <bgColor rgb="FFE3351F"/>
                </patternFill>
              </fill>
            </x14:dxf>
          </x14:cfRule>
          <x14:cfRule type="containsText" priority="579" operator="containsText" id="{138B9503-03F3-4977-84BD-FCAA40E11CA0}">
            <xm:f>NOT(ISERROR(SEARCH('Listados Datos'!$D$8,B610)))</xm:f>
            <xm:f>'Listados Datos'!$D$8</xm:f>
            <x14:dxf>
              <font>
                <b/>
                <i val="0"/>
                <color theme="0"/>
              </font>
              <fill>
                <patternFill>
                  <bgColor rgb="FFE3351F"/>
                </patternFill>
              </fill>
            </x14:dxf>
          </x14:cfRule>
          <x14:cfRule type="containsText" priority="580" operator="containsText" id="{E54EEE0E-7803-4FCE-A807-D865F79F9132}">
            <xm:f>NOT(ISERROR(SEARCH('Listados Datos'!$D$9,B610)))</xm:f>
            <xm:f>'Listados Datos'!$D$9</xm:f>
            <x14:dxf>
              <font>
                <b/>
                <i val="0"/>
                <color theme="0"/>
              </font>
              <fill>
                <patternFill>
                  <bgColor rgb="FFFFC000"/>
                </patternFill>
              </fill>
            </x14:dxf>
          </x14:cfRule>
          <x14:cfRule type="containsText" priority="581" operator="containsText" id="{9EED4622-A24F-45D0-86A9-DB7F67C12D4C}">
            <xm:f>NOT(ISERROR(SEARCH('Listados Datos'!$D$10,B610)))</xm:f>
            <xm:f>'Listados Datos'!$D$10</xm:f>
            <x14:dxf>
              <font>
                <b/>
                <i val="0"/>
                <color theme="0"/>
              </font>
              <fill>
                <patternFill>
                  <bgColor rgb="FFFFC000"/>
                </patternFill>
              </fill>
            </x14:dxf>
          </x14:cfRule>
          <x14:cfRule type="containsText" priority="582" operator="containsText" id="{C952A05E-BA5C-4AE8-8C25-099A5B22528C}">
            <xm:f>NOT(ISERROR(SEARCH('Listados Datos'!$D$11,B610)))</xm:f>
            <xm:f>'Listados Datos'!$D$11</xm:f>
            <x14:dxf>
              <font>
                <b/>
                <i val="0"/>
                <color theme="0"/>
              </font>
              <fill>
                <patternFill>
                  <bgColor rgb="FFFFC000"/>
                </patternFill>
              </fill>
            </x14:dxf>
          </x14:cfRule>
          <x14:cfRule type="containsText" priority="583" operator="containsText" id="{E501387B-7433-473A-9450-CBCBFF90D946}">
            <xm:f>NOT(ISERROR(SEARCH('Listados Datos'!$D$12,B610)))</xm:f>
            <xm:f>'Listados Datos'!$D$12</xm:f>
            <x14:dxf>
              <font>
                <b/>
                <i val="0"/>
                <color theme="0"/>
              </font>
              <fill>
                <patternFill>
                  <bgColor rgb="FFFFC000"/>
                </patternFill>
              </fill>
            </x14:dxf>
          </x14:cfRule>
          <x14:cfRule type="containsText" priority="584" operator="containsText" id="{A6C514B0-FB79-479B-BF09-F938A44E4205}">
            <xm:f>NOT(ISERROR(SEARCH('Listados Datos'!$D$13,B610)))</xm:f>
            <xm:f>'Listados Datos'!$D$13</xm:f>
            <x14:dxf>
              <font>
                <b/>
                <i val="0"/>
                <color theme="0"/>
              </font>
              <fill>
                <patternFill>
                  <bgColor rgb="FFFFC000"/>
                </patternFill>
              </fill>
            </x14:dxf>
          </x14:cfRule>
          <x14:cfRule type="containsText" priority="585" operator="containsText" id="{F271030D-3648-4474-A633-BD47C7A074D2}">
            <xm:f>NOT(ISERROR(SEARCH('Listados Datos'!$D$14,B610)))</xm:f>
            <xm:f>'Listados Datos'!$D$14</xm:f>
            <x14:dxf>
              <font>
                <b/>
                <i val="0"/>
                <color theme="0"/>
              </font>
              <fill>
                <patternFill>
                  <bgColor rgb="FFFF0000"/>
                </patternFill>
              </fill>
            </x14:dxf>
          </x14:cfRule>
          <x14:cfRule type="containsText" priority="586" operator="containsText" id="{FCCF52E4-4E51-4DBA-AB8E-F4E7BC5F524D}">
            <xm:f>NOT(ISERROR(SEARCH('Listados Datos'!$D$15,B610)))</xm:f>
            <xm:f>'Listados Datos'!$D$15</xm:f>
            <x14:dxf>
              <font>
                <b/>
                <i val="0"/>
                <color theme="0"/>
              </font>
              <fill>
                <patternFill>
                  <bgColor rgb="FFFF0000"/>
                </patternFill>
              </fill>
            </x14:dxf>
          </x14:cfRule>
          <x14:cfRule type="containsText" priority="587" operator="containsText" id="{3AF1A97C-75C4-47C4-811E-8A66A5AC021F}">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822" operator="containsText" id="{296B384D-70D7-4C83-A679-0847A0AFF287}">
            <xm:f>NOT(ISERROR(SEARCH('Listados Datos'!$P$3,AU601)))</xm:f>
            <xm:f>'Listados Datos'!$P$3</xm:f>
            <x14:dxf>
              <fill>
                <patternFill>
                  <bgColor rgb="FF99CC00"/>
                </patternFill>
              </fill>
            </x14:dxf>
          </x14:cfRule>
          <x14:cfRule type="containsText" priority="823" operator="containsText" id="{D5E08709-02BB-45AE-BC63-2578DE8DDD4A}">
            <xm:f>NOT(ISERROR(SEARCH('Listados Datos'!$P$4,AU601)))</xm:f>
            <xm:f>'Listados Datos'!$P$4</xm:f>
            <x14:dxf>
              <fill>
                <patternFill>
                  <bgColor rgb="FF33CC33"/>
                </patternFill>
              </fill>
            </x14:dxf>
          </x14:cfRule>
          <x14:cfRule type="containsText" priority="824" operator="containsText" id="{C05D590B-0F2B-4F7F-88D5-E12C3DDF6FAF}">
            <xm:f>NOT(ISERROR(SEARCH('Listados Datos'!$P$5,AU601)))</xm:f>
            <xm:f>'Listados Datos'!$P$5</xm:f>
            <x14:dxf>
              <fill>
                <patternFill>
                  <bgColor rgb="FFFFFF00"/>
                </patternFill>
              </fill>
            </x14:dxf>
          </x14:cfRule>
          <x14:cfRule type="containsText" priority="825" operator="containsText" id="{5C75D4C4-5C1C-4569-8575-76ACBCC99A28}">
            <xm:f>NOT(ISERROR(SEARCH('Listados Datos'!$P$6,AU601)))</xm:f>
            <xm:f>'Listados Datos'!$P$6</xm:f>
            <x14:dxf>
              <fill>
                <patternFill>
                  <bgColor rgb="FFFFC000"/>
                </patternFill>
              </fill>
            </x14:dxf>
          </x14:cfRule>
          <x14:cfRule type="containsText" priority="826" operator="containsText" id="{E0C992C2-3BC8-44EA-8885-92AB0828F47E}">
            <xm:f>NOT(ISERROR(SEARCH('Listados Datos'!$P$7,AU601)))</xm:f>
            <xm:f>'Listados Datos'!$P$7</xm:f>
            <x14:dxf>
              <fill>
                <patternFill>
                  <bgColor rgb="FFFF0000"/>
                </patternFill>
              </fill>
            </x14:dxf>
          </x14:cfRule>
          <xm:sqref>AU601</xm:sqref>
        </x14:conditionalFormatting>
        <x14:conditionalFormatting xmlns:xm="http://schemas.microsoft.com/office/excel/2006/main">
          <x14:cfRule type="containsText" priority="888" operator="containsText" id="{4A439285-757F-4618-80CE-EEF849382ED6}">
            <xm:f>NOT(ISERROR(SEARCH('Listados Datos'!$T$3,AW603)))</xm:f>
            <xm:f>'Listados Datos'!$T$3</xm:f>
            <x14:dxf>
              <fill>
                <patternFill patternType="solid">
                  <bgColor rgb="FFC00000"/>
                </patternFill>
              </fill>
            </x14:dxf>
          </x14:cfRule>
          <x14:cfRule type="containsText" priority="889" operator="containsText" id="{9C916D6D-047E-4B9A-B4AF-62AFCB9A3649}">
            <xm:f>NOT(ISERROR(SEARCH('Listados Datos'!$T$4,AW603)))</xm:f>
            <xm:f>'Listados Datos'!$T$4</xm:f>
            <x14:dxf>
              <font>
                <b/>
                <i val="0"/>
                <color theme="0"/>
              </font>
              <fill>
                <patternFill>
                  <bgColor rgb="FFE26B0A"/>
                </patternFill>
              </fill>
            </x14:dxf>
          </x14:cfRule>
          <x14:cfRule type="containsText" priority="890" operator="containsText" id="{D83D3FCB-CAED-4762-A9E7-5468ECE5588E}">
            <xm:f>NOT(ISERROR(SEARCH('Listados Datos'!$T$5,AW603)))</xm:f>
            <xm:f>'Listados Datos'!$T$5</xm:f>
            <x14:dxf>
              <font>
                <b/>
                <i val="0"/>
                <color auto="1"/>
              </font>
              <fill>
                <patternFill>
                  <bgColor rgb="FFFFFF00"/>
                </patternFill>
              </fill>
            </x14:dxf>
          </x14:cfRule>
          <x14:cfRule type="containsText" priority="891" operator="containsText" id="{CF92E2D1-8857-4805-931C-CC20B7F382C2}">
            <xm:f>NOT(ISERROR(SEARCH('Listados Datos'!$T$6,AW603)))</xm:f>
            <xm:f>'Listados Datos'!$T$6</xm:f>
            <x14:dxf>
              <font>
                <b/>
                <i val="0"/>
              </font>
              <fill>
                <patternFill>
                  <bgColor rgb="FF92D050"/>
                </patternFill>
              </fill>
            </x14:dxf>
          </x14:cfRule>
          <xm:sqref>AW603</xm:sqref>
        </x14:conditionalFormatting>
        <x14:conditionalFormatting xmlns:xm="http://schemas.microsoft.com/office/excel/2006/main">
          <x14:cfRule type="containsText" priority="878" operator="containsText" id="{E6926BAF-0729-471D-A87E-3F1922A5ED63}">
            <xm:f>NOT(ISERROR(SEARCH('Listados Datos'!$P$3,AU603)))</xm:f>
            <xm:f>'Listados Datos'!$P$3</xm:f>
            <x14:dxf>
              <fill>
                <patternFill>
                  <bgColor rgb="FF99CC00"/>
                </patternFill>
              </fill>
            </x14:dxf>
          </x14:cfRule>
          <x14:cfRule type="containsText" priority="879" operator="containsText" id="{EFD15FA2-1468-4887-8A66-65AEEB11F8F9}">
            <xm:f>NOT(ISERROR(SEARCH('Listados Datos'!$P$4,AU603)))</xm:f>
            <xm:f>'Listados Datos'!$P$4</xm:f>
            <x14:dxf>
              <fill>
                <patternFill>
                  <bgColor rgb="FF33CC33"/>
                </patternFill>
              </fill>
            </x14:dxf>
          </x14:cfRule>
          <x14:cfRule type="containsText" priority="880" operator="containsText" id="{3267734A-3D96-407F-8B49-4984CB5CF5E2}">
            <xm:f>NOT(ISERROR(SEARCH('Listados Datos'!$P$5,AU603)))</xm:f>
            <xm:f>'Listados Datos'!$P$5</xm:f>
            <x14:dxf>
              <fill>
                <patternFill>
                  <bgColor rgb="FFFFFF00"/>
                </patternFill>
              </fill>
            </x14:dxf>
          </x14:cfRule>
          <x14:cfRule type="containsText" priority="881" operator="containsText" id="{B003AEDA-003A-4F28-BDF7-6C493C7706E8}">
            <xm:f>NOT(ISERROR(SEARCH('Listados Datos'!$P$6,AU603)))</xm:f>
            <xm:f>'Listados Datos'!$P$6</xm:f>
            <x14:dxf>
              <fill>
                <patternFill>
                  <bgColor rgb="FFFFC000"/>
                </patternFill>
              </fill>
            </x14:dxf>
          </x14:cfRule>
          <x14:cfRule type="containsText" priority="882" operator="containsText" id="{334EF3C3-EFA8-4979-A5FD-45C7A4E4D29D}">
            <xm:f>NOT(ISERROR(SEARCH('Listados Datos'!$P$7,AU603)))</xm:f>
            <xm:f>'Listados Datos'!$P$7</xm:f>
            <x14:dxf>
              <fill>
                <patternFill>
                  <bgColor rgb="FFFF0000"/>
                </patternFill>
              </fill>
            </x14:dxf>
          </x14:cfRule>
          <xm:sqref>AU603</xm:sqref>
        </x14:conditionalFormatting>
        <x14:conditionalFormatting xmlns:xm="http://schemas.microsoft.com/office/excel/2006/main">
          <x14:cfRule type="containsText" priority="846" operator="containsText" id="{FA9780C1-644A-4A97-B2EF-3B5A45CD6A21}">
            <xm:f>NOT(ISERROR(SEARCH('Listados Datos'!$T$3,AW600)))</xm:f>
            <xm:f>'Listados Datos'!$T$3</xm:f>
            <x14:dxf>
              <fill>
                <patternFill patternType="solid">
                  <bgColor rgb="FFC00000"/>
                </patternFill>
              </fill>
            </x14:dxf>
          </x14:cfRule>
          <x14:cfRule type="containsText" priority="847" operator="containsText" id="{B4F41CD6-5383-4C2C-8C79-3BCC3F5A6503}">
            <xm:f>NOT(ISERROR(SEARCH('Listados Datos'!$T$4,AW600)))</xm:f>
            <xm:f>'Listados Datos'!$T$4</xm:f>
            <x14:dxf>
              <font>
                <b/>
                <i val="0"/>
                <color theme="0"/>
              </font>
              <fill>
                <patternFill>
                  <bgColor rgb="FFE26B0A"/>
                </patternFill>
              </fill>
            </x14:dxf>
          </x14:cfRule>
          <x14:cfRule type="containsText" priority="848" operator="containsText" id="{269698A7-6FE4-4E2D-ABF9-2EE6773819E2}">
            <xm:f>NOT(ISERROR(SEARCH('Listados Datos'!$T$5,AW600)))</xm:f>
            <xm:f>'Listados Datos'!$T$5</xm:f>
            <x14:dxf>
              <font>
                <b/>
                <i val="0"/>
                <color auto="1"/>
              </font>
              <fill>
                <patternFill>
                  <bgColor rgb="FFFFFF00"/>
                </patternFill>
              </fill>
            </x14:dxf>
          </x14:cfRule>
          <x14:cfRule type="containsText" priority="849" operator="containsText" id="{101C098A-343A-4165-8161-77C7B3C58023}">
            <xm:f>NOT(ISERROR(SEARCH('Listados Datos'!$T$6,AW600)))</xm:f>
            <xm:f>'Listados Datos'!$T$6</xm:f>
            <x14:dxf>
              <font>
                <b/>
                <i val="0"/>
              </font>
              <fill>
                <patternFill>
                  <bgColor rgb="FF92D050"/>
                </patternFill>
              </fill>
            </x14:dxf>
          </x14:cfRule>
          <xm:sqref>AW600</xm:sqref>
        </x14:conditionalFormatting>
        <x14:conditionalFormatting xmlns:xm="http://schemas.microsoft.com/office/excel/2006/main">
          <x14:cfRule type="containsText" priority="836" operator="containsText" id="{FF33C62E-986C-44B7-91D8-3318DCC10233}">
            <xm:f>NOT(ISERROR(SEARCH('Listados Datos'!$P$3,AU600)))</xm:f>
            <xm:f>'Listados Datos'!$P$3</xm:f>
            <x14:dxf>
              <fill>
                <patternFill>
                  <bgColor rgb="FF99CC00"/>
                </patternFill>
              </fill>
            </x14:dxf>
          </x14:cfRule>
          <x14:cfRule type="containsText" priority="837" operator="containsText" id="{E7613835-DABB-40CE-8E84-723BD0CB5812}">
            <xm:f>NOT(ISERROR(SEARCH('Listados Datos'!$P$4,AU600)))</xm:f>
            <xm:f>'Listados Datos'!$P$4</xm:f>
            <x14:dxf>
              <fill>
                <patternFill>
                  <bgColor rgb="FF33CC33"/>
                </patternFill>
              </fill>
            </x14:dxf>
          </x14:cfRule>
          <x14:cfRule type="containsText" priority="838" operator="containsText" id="{75AF60D2-1297-4EEB-832A-31128848D8E4}">
            <xm:f>NOT(ISERROR(SEARCH('Listados Datos'!$P$5,AU600)))</xm:f>
            <xm:f>'Listados Datos'!$P$5</xm:f>
            <x14:dxf>
              <fill>
                <patternFill>
                  <bgColor rgb="FFFFFF00"/>
                </patternFill>
              </fill>
            </x14:dxf>
          </x14:cfRule>
          <x14:cfRule type="containsText" priority="839" operator="containsText" id="{823F68FC-A657-4F78-821F-7FE6D718A263}">
            <xm:f>NOT(ISERROR(SEARCH('Listados Datos'!$P$6,AU600)))</xm:f>
            <xm:f>'Listados Datos'!$P$6</xm:f>
            <x14:dxf>
              <fill>
                <patternFill>
                  <bgColor rgb="FFFFC000"/>
                </patternFill>
              </fill>
            </x14:dxf>
          </x14:cfRule>
          <x14:cfRule type="containsText" priority="840" operator="containsText" id="{213A676A-3821-414B-9794-F6CC96BD1D35}">
            <xm:f>NOT(ISERROR(SEARCH('Listados Datos'!$P$7,AU600)))</xm:f>
            <xm:f>'Listados Datos'!$P$7</xm:f>
            <x14:dxf>
              <fill>
                <patternFill>
                  <bgColor rgb="FFFF0000"/>
                </patternFill>
              </fill>
            </x14:dxf>
          </x14:cfRule>
          <xm:sqref>AU600</xm:sqref>
        </x14:conditionalFormatting>
        <x14:conditionalFormatting xmlns:xm="http://schemas.microsoft.com/office/excel/2006/main">
          <x14:cfRule type="containsText" priority="954" operator="containsText" id="{9BF83686-70F8-4B15-9CA4-3FEEBB21DD79}">
            <xm:f>NOT(ISERROR(SEARCH('Listados Datos'!$T$3,AE598)))</xm:f>
            <xm:f>'Listados Datos'!$T$3</xm:f>
            <x14:dxf>
              <fill>
                <patternFill patternType="solid">
                  <bgColor rgb="FFC00000"/>
                </patternFill>
              </fill>
            </x14:dxf>
          </x14:cfRule>
          <x14:cfRule type="containsText" priority="955" operator="containsText" id="{C8286D86-8DEF-4D9B-846E-1E05DB96F24A}">
            <xm:f>NOT(ISERROR(SEARCH('Listados Datos'!$T$4,AE598)))</xm:f>
            <xm:f>'Listados Datos'!$T$4</xm:f>
            <x14:dxf>
              <font>
                <b/>
                <i val="0"/>
                <color theme="0"/>
              </font>
              <fill>
                <patternFill>
                  <bgColor rgb="FFE26B0A"/>
                </patternFill>
              </fill>
            </x14:dxf>
          </x14:cfRule>
          <x14:cfRule type="containsText" priority="956" operator="containsText" id="{8FA70749-F724-48A0-9D4E-8D9167404FF0}">
            <xm:f>NOT(ISERROR(SEARCH('Listados Datos'!$T$5,AE598)))</xm:f>
            <xm:f>'Listados Datos'!$T$5</xm:f>
            <x14:dxf>
              <font>
                <b/>
                <i val="0"/>
                <color auto="1"/>
              </font>
              <fill>
                <patternFill>
                  <bgColor rgb="FFFFFF00"/>
                </patternFill>
              </fill>
            </x14:dxf>
          </x14:cfRule>
          <x14:cfRule type="containsText" priority="957" operator="containsText" id="{CD566551-34B1-4F85-9D9B-737C383B02C1}">
            <xm:f>NOT(ISERROR(SEARCH('Listados Datos'!$T$6,AE598)))</xm:f>
            <xm:f>'Listados Datos'!$T$6</xm:f>
            <x14:dxf>
              <font>
                <b/>
                <i val="0"/>
              </font>
              <fill>
                <patternFill>
                  <bgColor rgb="FF92D050"/>
                </patternFill>
              </fill>
            </x14:dxf>
          </x14:cfRule>
          <xm:sqref>AE598:AF599 AE603:AF603</xm:sqref>
        </x14:conditionalFormatting>
        <x14:conditionalFormatting xmlns:xm="http://schemas.microsoft.com/office/excel/2006/main">
          <x14:cfRule type="containsText" priority="950" operator="containsText" id="{FED849FE-D44B-46DC-A503-BCF8F9B03602}">
            <xm:f>NOT(ISERROR(SEARCH('Listados Datos'!$T$3,AA598)))</xm:f>
            <xm:f>'Listados Datos'!$T$3</xm:f>
            <x14:dxf>
              <fill>
                <patternFill patternType="solid">
                  <bgColor rgb="FFC00000"/>
                </patternFill>
              </fill>
            </x14:dxf>
          </x14:cfRule>
          <x14:cfRule type="containsText" priority="951" operator="containsText" id="{2CD1628E-FBF6-4C0E-951A-0366C05341C2}">
            <xm:f>NOT(ISERROR(SEARCH('Listados Datos'!$T$4,AA598)))</xm:f>
            <xm:f>'Listados Datos'!$T$4</xm:f>
            <x14:dxf>
              <font>
                <b/>
                <i val="0"/>
                <color theme="0"/>
              </font>
              <fill>
                <patternFill>
                  <bgColor rgb="FFE26B0A"/>
                </patternFill>
              </fill>
            </x14:dxf>
          </x14:cfRule>
          <x14:cfRule type="containsText" priority="952" operator="containsText" id="{FFCE498A-E701-4EF2-97DD-DE971A156E7F}">
            <xm:f>NOT(ISERROR(SEARCH('Listados Datos'!$T$5,AA598)))</xm:f>
            <xm:f>'Listados Datos'!$T$5</xm:f>
            <x14:dxf>
              <font>
                <b/>
                <i val="0"/>
                <color auto="1"/>
              </font>
              <fill>
                <patternFill>
                  <bgColor rgb="FFFFFF00"/>
                </patternFill>
              </fill>
            </x14:dxf>
          </x14:cfRule>
          <x14:cfRule type="containsText" priority="953" operator="containsText" id="{B0E390E2-9953-4812-9A63-ED4A5D5B0953}">
            <xm:f>NOT(ISERROR(SEARCH('Listados Datos'!$T$6,AA598)))</xm:f>
            <xm:f>'Listados Datos'!$T$6</xm:f>
            <x14:dxf>
              <font>
                <b/>
                <i val="0"/>
              </font>
              <fill>
                <patternFill>
                  <bgColor rgb="FF92D050"/>
                </patternFill>
              </fill>
            </x14:dxf>
          </x14:cfRule>
          <xm:sqref>AA598:AA599</xm:sqref>
        </x14:conditionalFormatting>
        <x14:conditionalFormatting xmlns:xm="http://schemas.microsoft.com/office/excel/2006/main">
          <x14:cfRule type="containsText" priority="940" operator="containsText" id="{2481431F-F7EE-469A-9D9F-D5533C62ACF5}">
            <xm:f>NOT(ISERROR(SEARCH('Listados Datos'!$P$3,Y598)))</xm:f>
            <xm:f>'Listados Datos'!$P$3</xm:f>
            <x14:dxf>
              <fill>
                <patternFill>
                  <bgColor rgb="FF99CC00"/>
                </patternFill>
              </fill>
            </x14:dxf>
          </x14:cfRule>
          <x14:cfRule type="containsText" priority="941" operator="containsText" id="{76F89765-D196-46E1-869C-C031C71B2949}">
            <xm:f>NOT(ISERROR(SEARCH('Listados Datos'!$P$4,Y598)))</xm:f>
            <xm:f>'Listados Datos'!$P$4</xm:f>
            <x14:dxf>
              <fill>
                <patternFill>
                  <bgColor rgb="FF33CC33"/>
                </patternFill>
              </fill>
            </x14:dxf>
          </x14:cfRule>
          <x14:cfRule type="containsText" priority="942" operator="containsText" id="{357FEEE6-4416-46F0-8F43-B8D809C145CF}">
            <xm:f>NOT(ISERROR(SEARCH('Listados Datos'!$P$5,Y598)))</xm:f>
            <xm:f>'Listados Datos'!$P$5</xm:f>
            <x14:dxf>
              <fill>
                <patternFill>
                  <bgColor rgb="FFFFFF00"/>
                </patternFill>
              </fill>
            </x14:dxf>
          </x14:cfRule>
          <x14:cfRule type="containsText" priority="943" operator="containsText" id="{7D908591-5AE8-451B-9575-D625670F8D84}">
            <xm:f>NOT(ISERROR(SEARCH('Listados Datos'!$P$6,Y598)))</xm:f>
            <xm:f>'Listados Datos'!$P$6</xm:f>
            <x14:dxf>
              <fill>
                <patternFill>
                  <bgColor rgb="FFFFC000"/>
                </patternFill>
              </fill>
            </x14:dxf>
          </x14:cfRule>
          <x14:cfRule type="containsText" priority="944" operator="containsText" id="{E54878B4-D503-495B-BAFE-138050AA5E01}">
            <xm:f>NOT(ISERROR(SEARCH('Listados Datos'!$P$7,Y598)))</xm:f>
            <xm:f>'Listados Datos'!$P$7</xm:f>
            <x14:dxf>
              <fill>
                <patternFill>
                  <bgColor rgb="FFFF0000"/>
                </patternFill>
              </fill>
            </x14:dxf>
          </x14:cfRule>
          <xm:sqref>Y598:Y599</xm:sqref>
        </x14:conditionalFormatting>
        <x14:conditionalFormatting xmlns:xm="http://schemas.microsoft.com/office/excel/2006/main">
          <x14:cfRule type="containsText" priority="916" operator="containsText" id="{A8DB1B0E-9BB6-46FC-A95C-E555ADE19933}">
            <xm:f>NOT(ISERROR(SEARCH('Listados Datos'!$T$3,AW598)))</xm:f>
            <xm:f>'Listados Datos'!$T$3</xm:f>
            <x14:dxf>
              <fill>
                <patternFill patternType="solid">
                  <bgColor rgb="FFC00000"/>
                </patternFill>
              </fill>
            </x14:dxf>
          </x14:cfRule>
          <x14:cfRule type="containsText" priority="917" operator="containsText" id="{6A6FFA4B-EE14-4C95-9454-33028505B6A0}">
            <xm:f>NOT(ISERROR(SEARCH('Listados Datos'!$T$4,AW598)))</xm:f>
            <xm:f>'Listados Datos'!$T$4</xm:f>
            <x14:dxf>
              <font>
                <b/>
                <i val="0"/>
                <color theme="0"/>
              </font>
              <fill>
                <patternFill>
                  <bgColor rgb="FFE26B0A"/>
                </patternFill>
              </fill>
            </x14:dxf>
          </x14:cfRule>
          <x14:cfRule type="containsText" priority="918" operator="containsText" id="{8D88616D-67C5-45E9-8F31-99F030F192F8}">
            <xm:f>NOT(ISERROR(SEARCH('Listados Datos'!$T$5,AW598)))</xm:f>
            <xm:f>'Listados Datos'!$T$5</xm:f>
            <x14:dxf>
              <font>
                <b/>
                <i val="0"/>
                <color auto="1"/>
              </font>
              <fill>
                <patternFill>
                  <bgColor rgb="FFFFFF00"/>
                </patternFill>
              </fill>
            </x14:dxf>
          </x14:cfRule>
          <x14:cfRule type="containsText" priority="919" operator="containsText" id="{3804923F-1E6A-4713-B7F5-0245C0C20EEA}">
            <xm:f>NOT(ISERROR(SEARCH('Listados Datos'!$T$6,AW598)))</xm:f>
            <xm:f>'Listados Datos'!$T$6</xm:f>
            <x14:dxf>
              <font>
                <b/>
                <i val="0"/>
              </font>
              <fill>
                <patternFill>
                  <bgColor rgb="FF92D050"/>
                </patternFill>
              </fill>
            </x14:dxf>
          </x14:cfRule>
          <xm:sqref>AW598</xm:sqref>
        </x14:conditionalFormatting>
        <x14:conditionalFormatting xmlns:xm="http://schemas.microsoft.com/office/excel/2006/main">
          <x14:cfRule type="containsText" priority="906" operator="containsText" id="{0DD2588B-FAC1-42A7-A3A8-2B6B92E6A33C}">
            <xm:f>NOT(ISERROR(SEARCH('Listados Datos'!$P$3,AU598)))</xm:f>
            <xm:f>'Listados Datos'!$P$3</xm:f>
            <x14:dxf>
              <fill>
                <patternFill>
                  <bgColor rgb="FF99CC00"/>
                </patternFill>
              </fill>
            </x14:dxf>
          </x14:cfRule>
          <x14:cfRule type="containsText" priority="907" operator="containsText" id="{4781CA6C-56C0-407C-B667-9175F4EEE689}">
            <xm:f>NOT(ISERROR(SEARCH('Listados Datos'!$P$4,AU598)))</xm:f>
            <xm:f>'Listados Datos'!$P$4</xm:f>
            <x14:dxf>
              <fill>
                <patternFill>
                  <bgColor rgb="FF33CC33"/>
                </patternFill>
              </fill>
            </x14:dxf>
          </x14:cfRule>
          <x14:cfRule type="containsText" priority="908" operator="containsText" id="{697BB46C-FA94-4D50-B629-7D8BF45CA8C6}">
            <xm:f>NOT(ISERROR(SEARCH('Listados Datos'!$P$5,AU598)))</xm:f>
            <xm:f>'Listados Datos'!$P$5</xm:f>
            <x14:dxf>
              <fill>
                <patternFill>
                  <bgColor rgb="FFFFFF00"/>
                </patternFill>
              </fill>
            </x14:dxf>
          </x14:cfRule>
          <x14:cfRule type="containsText" priority="909" operator="containsText" id="{C5F59C37-516F-40B8-88B3-3C47B6B6CD06}">
            <xm:f>NOT(ISERROR(SEARCH('Listados Datos'!$P$6,AU598)))</xm:f>
            <xm:f>'Listados Datos'!$P$6</xm:f>
            <x14:dxf>
              <fill>
                <patternFill>
                  <bgColor rgb="FFFFC000"/>
                </patternFill>
              </fill>
            </x14:dxf>
          </x14:cfRule>
          <x14:cfRule type="containsText" priority="910" operator="containsText" id="{86E4C0C2-6A4B-4CE0-A87E-765EBD08099B}">
            <xm:f>NOT(ISERROR(SEARCH('Listados Datos'!$P$7,AU598)))</xm:f>
            <xm:f>'Listados Datos'!$P$7</xm:f>
            <x14:dxf>
              <fill>
                <patternFill>
                  <bgColor rgb="FFFF0000"/>
                </patternFill>
              </fill>
            </x14:dxf>
          </x14:cfRule>
          <xm:sqref>AU598</xm:sqref>
        </x14:conditionalFormatting>
        <x14:conditionalFormatting xmlns:xm="http://schemas.microsoft.com/office/excel/2006/main">
          <x14:cfRule type="containsText" priority="902" operator="containsText" id="{9E6CF708-8AA2-455C-98E9-A19E4658F8C4}">
            <xm:f>NOT(ISERROR(SEARCH('Listados Datos'!$T$3,AW599)))</xm:f>
            <xm:f>'Listados Datos'!$T$3</xm:f>
            <x14:dxf>
              <fill>
                <patternFill patternType="solid">
                  <bgColor rgb="FFC00000"/>
                </patternFill>
              </fill>
            </x14:dxf>
          </x14:cfRule>
          <x14:cfRule type="containsText" priority="903" operator="containsText" id="{9315118C-4077-419E-9B3E-85B5424351F7}">
            <xm:f>NOT(ISERROR(SEARCH('Listados Datos'!$T$4,AW599)))</xm:f>
            <xm:f>'Listados Datos'!$T$4</xm:f>
            <x14:dxf>
              <font>
                <b/>
                <i val="0"/>
                <color theme="0"/>
              </font>
              <fill>
                <patternFill>
                  <bgColor rgb="FFE26B0A"/>
                </patternFill>
              </fill>
            </x14:dxf>
          </x14:cfRule>
          <x14:cfRule type="containsText" priority="904" operator="containsText" id="{EA36F98A-E377-4978-8A47-BC8A9F420A5A}">
            <xm:f>NOT(ISERROR(SEARCH('Listados Datos'!$T$5,AW599)))</xm:f>
            <xm:f>'Listados Datos'!$T$5</xm:f>
            <x14:dxf>
              <font>
                <b/>
                <i val="0"/>
                <color auto="1"/>
              </font>
              <fill>
                <patternFill>
                  <bgColor rgb="FFFFFF00"/>
                </patternFill>
              </fill>
            </x14:dxf>
          </x14:cfRule>
          <x14:cfRule type="containsText" priority="905" operator="containsText" id="{118D4FA4-23D2-4739-A892-17DFD0134A6D}">
            <xm:f>NOT(ISERROR(SEARCH('Listados Datos'!$T$6,AW599)))</xm:f>
            <xm:f>'Listados Datos'!$T$6</xm:f>
            <x14:dxf>
              <font>
                <b/>
                <i val="0"/>
              </font>
              <fill>
                <patternFill>
                  <bgColor rgb="FF92D050"/>
                </patternFill>
              </fill>
            </x14:dxf>
          </x14:cfRule>
          <xm:sqref>AW599</xm:sqref>
        </x14:conditionalFormatting>
        <x14:conditionalFormatting xmlns:xm="http://schemas.microsoft.com/office/excel/2006/main">
          <x14:cfRule type="containsText" priority="892" operator="containsText" id="{76D04DE3-F1B9-49B8-AD4E-B635899DF793}">
            <xm:f>NOT(ISERROR(SEARCH('Listados Datos'!$P$3,AU599)))</xm:f>
            <xm:f>'Listados Datos'!$P$3</xm:f>
            <x14:dxf>
              <fill>
                <patternFill>
                  <bgColor rgb="FF99CC00"/>
                </patternFill>
              </fill>
            </x14:dxf>
          </x14:cfRule>
          <x14:cfRule type="containsText" priority="893" operator="containsText" id="{0843CF1F-0C4A-430B-9D48-D988865FE2AE}">
            <xm:f>NOT(ISERROR(SEARCH('Listados Datos'!$P$4,AU599)))</xm:f>
            <xm:f>'Listados Datos'!$P$4</xm:f>
            <x14:dxf>
              <fill>
                <patternFill>
                  <bgColor rgb="FF33CC33"/>
                </patternFill>
              </fill>
            </x14:dxf>
          </x14:cfRule>
          <x14:cfRule type="containsText" priority="894" operator="containsText" id="{1C88C0FB-EA9D-4307-B424-F4D459A1286F}">
            <xm:f>NOT(ISERROR(SEARCH('Listados Datos'!$P$5,AU599)))</xm:f>
            <xm:f>'Listados Datos'!$P$5</xm:f>
            <x14:dxf>
              <fill>
                <patternFill>
                  <bgColor rgb="FFFFFF00"/>
                </patternFill>
              </fill>
            </x14:dxf>
          </x14:cfRule>
          <x14:cfRule type="containsText" priority="895" operator="containsText" id="{C973E3B0-075B-4B9B-A657-4DE688E02EBE}">
            <xm:f>NOT(ISERROR(SEARCH('Listados Datos'!$P$6,AU599)))</xm:f>
            <xm:f>'Listados Datos'!$P$6</xm:f>
            <x14:dxf>
              <fill>
                <patternFill>
                  <bgColor rgb="FFFFC000"/>
                </patternFill>
              </fill>
            </x14:dxf>
          </x14:cfRule>
          <x14:cfRule type="containsText" priority="896" operator="containsText" id="{751F60DA-9CFC-41AB-BEE6-F9CB08696F89}">
            <xm:f>NOT(ISERROR(SEARCH('Listados Datos'!$P$7,AU599)))</xm:f>
            <xm:f>'Listados Datos'!$P$7</xm:f>
            <x14:dxf>
              <fill>
                <patternFill>
                  <bgColor rgb="FFFF0000"/>
                </patternFill>
              </fill>
            </x14:dxf>
          </x14:cfRule>
          <xm:sqref>AU599</xm:sqref>
        </x14:conditionalFormatting>
        <x14:conditionalFormatting xmlns:xm="http://schemas.microsoft.com/office/excel/2006/main">
          <x14:cfRule type="containsText" priority="874" operator="containsText" id="{81827932-404A-4CE1-9E13-78DE8E7DD954}">
            <xm:f>NOT(ISERROR(SEARCH('Listados Datos'!$T$3,AE600)))</xm:f>
            <xm:f>'Listados Datos'!$T$3</xm:f>
            <x14:dxf>
              <fill>
                <patternFill patternType="solid">
                  <bgColor rgb="FFC00000"/>
                </patternFill>
              </fill>
            </x14:dxf>
          </x14:cfRule>
          <x14:cfRule type="containsText" priority="875" operator="containsText" id="{284E9512-DA84-4BFF-AA46-32640E0C53B4}">
            <xm:f>NOT(ISERROR(SEARCH('Listados Datos'!$T$4,AE600)))</xm:f>
            <xm:f>'Listados Datos'!$T$4</xm:f>
            <x14:dxf>
              <font>
                <b/>
                <i val="0"/>
                <color theme="0"/>
              </font>
              <fill>
                <patternFill>
                  <bgColor rgb="FFE26B0A"/>
                </patternFill>
              </fill>
            </x14:dxf>
          </x14:cfRule>
          <x14:cfRule type="containsText" priority="876" operator="containsText" id="{81662CDF-FFAB-49B2-A8FD-7304E22EA1D6}">
            <xm:f>NOT(ISERROR(SEARCH('Listados Datos'!$T$5,AE600)))</xm:f>
            <xm:f>'Listados Datos'!$T$5</xm:f>
            <x14:dxf>
              <font>
                <b/>
                <i val="0"/>
                <color auto="1"/>
              </font>
              <fill>
                <patternFill>
                  <bgColor rgb="FFFFFF00"/>
                </patternFill>
              </fill>
            </x14:dxf>
          </x14:cfRule>
          <x14:cfRule type="containsText" priority="877" operator="containsText" id="{06D1CDEC-54B3-462C-ABE9-11738747C082}">
            <xm:f>NOT(ISERROR(SEARCH('Listados Datos'!$T$6,AE600)))</xm:f>
            <xm:f>'Listados Datos'!$T$6</xm:f>
            <x14:dxf>
              <font>
                <b/>
                <i val="0"/>
              </font>
              <fill>
                <patternFill>
                  <bgColor rgb="FF92D050"/>
                </patternFill>
              </fill>
            </x14:dxf>
          </x14:cfRule>
          <xm:sqref>AE600:AF601</xm:sqref>
        </x14:conditionalFormatting>
        <x14:conditionalFormatting xmlns:xm="http://schemas.microsoft.com/office/excel/2006/main">
          <x14:cfRule type="containsText" priority="870" operator="containsText" id="{A69DA6BC-5B56-45C7-BFC8-7B09BA8A9973}">
            <xm:f>NOT(ISERROR(SEARCH('Listados Datos'!$T$3,AA600)))</xm:f>
            <xm:f>'Listados Datos'!$T$3</xm:f>
            <x14:dxf>
              <fill>
                <patternFill patternType="solid">
                  <bgColor rgb="FFC00000"/>
                </patternFill>
              </fill>
            </x14:dxf>
          </x14:cfRule>
          <x14:cfRule type="containsText" priority="871" operator="containsText" id="{6F52C6CC-3914-42E2-AB44-A67B6E8DE502}">
            <xm:f>NOT(ISERROR(SEARCH('Listados Datos'!$T$4,AA600)))</xm:f>
            <xm:f>'Listados Datos'!$T$4</xm:f>
            <x14:dxf>
              <font>
                <b/>
                <i val="0"/>
                <color theme="0"/>
              </font>
              <fill>
                <patternFill>
                  <bgColor rgb="FFE26B0A"/>
                </patternFill>
              </fill>
            </x14:dxf>
          </x14:cfRule>
          <x14:cfRule type="containsText" priority="872" operator="containsText" id="{F04DA558-23B8-45B9-A85E-73AF1FBFD976}">
            <xm:f>NOT(ISERROR(SEARCH('Listados Datos'!$T$5,AA600)))</xm:f>
            <xm:f>'Listados Datos'!$T$5</xm:f>
            <x14:dxf>
              <font>
                <b/>
                <i val="0"/>
                <color auto="1"/>
              </font>
              <fill>
                <patternFill>
                  <bgColor rgb="FFFFFF00"/>
                </patternFill>
              </fill>
            </x14:dxf>
          </x14:cfRule>
          <x14:cfRule type="containsText" priority="873" operator="containsText" id="{A29131CC-51AD-4ADE-B3CA-3E0DBE07F70C}">
            <xm:f>NOT(ISERROR(SEARCH('Listados Datos'!$T$6,AA600)))</xm:f>
            <xm:f>'Listados Datos'!$T$6</xm:f>
            <x14:dxf>
              <font>
                <b/>
                <i val="0"/>
              </font>
              <fill>
                <patternFill>
                  <bgColor rgb="FF92D050"/>
                </patternFill>
              </fill>
            </x14:dxf>
          </x14:cfRule>
          <xm:sqref>AA600:AA601</xm:sqref>
        </x14:conditionalFormatting>
        <x14:conditionalFormatting xmlns:xm="http://schemas.microsoft.com/office/excel/2006/main">
          <x14:cfRule type="containsText" priority="860" operator="containsText" id="{75EF2450-7F73-4F69-B158-AC9989AF3562}">
            <xm:f>NOT(ISERROR(SEARCH('Listados Datos'!$P$3,Y600)))</xm:f>
            <xm:f>'Listados Datos'!$P$3</xm:f>
            <x14:dxf>
              <fill>
                <patternFill>
                  <bgColor rgb="FF99CC00"/>
                </patternFill>
              </fill>
            </x14:dxf>
          </x14:cfRule>
          <x14:cfRule type="containsText" priority="861" operator="containsText" id="{358ED5C2-81EE-467A-A7A1-4FFC11D2F7A4}">
            <xm:f>NOT(ISERROR(SEARCH('Listados Datos'!$P$4,Y600)))</xm:f>
            <xm:f>'Listados Datos'!$P$4</xm:f>
            <x14:dxf>
              <fill>
                <patternFill>
                  <bgColor rgb="FF33CC33"/>
                </patternFill>
              </fill>
            </x14:dxf>
          </x14:cfRule>
          <x14:cfRule type="containsText" priority="862" operator="containsText" id="{E55AEE8F-6E96-4253-B52F-5DB5A18B9051}">
            <xm:f>NOT(ISERROR(SEARCH('Listados Datos'!$P$5,Y600)))</xm:f>
            <xm:f>'Listados Datos'!$P$5</xm:f>
            <x14:dxf>
              <fill>
                <patternFill>
                  <bgColor rgb="FFFFFF00"/>
                </patternFill>
              </fill>
            </x14:dxf>
          </x14:cfRule>
          <x14:cfRule type="containsText" priority="863" operator="containsText" id="{7050D7CA-0187-4C4A-9FA5-CEF999572A60}">
            <xm:f>NOT(ISERROR(SEARCH('Listados Datos'!$P$6,Y600)))</xm:f>
            <xm:f>'Listados Datos'!$P$6</xm:f>
            <x14:dxf>
              <fill>
                <patternFill>
                  <bgColor rgb="FFFFC000"/>
                </patternFill>
              </fill>
            </x14:dxf>
          </x14:cfRule>
          <x14:cfRule type="containsText" priority="864" operator="containsText" id="{18E269AD-E882-4AAE-AF39-6817F3FC56B1}">
            <xm:f>NOT(ISERROR(SEARCH('Listados Datos'!$P$7,Y600)))</xm:f>
            <xm:f>'Listados Datos'!$P$7</xm:f>
            <x14:dxf>
              <fill>
                <patternFill>
                  <bgColor rgb="FFFF0000"/>
                </patternFill>
              </fill>
            </x14:dxf>
          </x14:cfRule>
          <xm:sqref>Y600:Y601</xm:sqref>
        </x14:conditionalFormatting>
        <x14:conditionalFormatting xmlns:xm="http://schemas.microsoft.com/office/excel/2006/main">
          <x14:cfRule type="containsText" priority="832" operator="containsText" id="{2AF2A0A8-81C6-4498-BCA9-6A2E88B74E7C}">
            <xm:f>NOT(ISERROR(SEARCH('Listados Datos'!$T$3,AW601)))</xm:f>
            <xm:f>'Listados Datos'!$T$3</xm:f>
            <x14:dxf>
              <fill>
                <patternFill patternType="solid">
                  <bgColor rgb="FFC00000"/>
                </patternFill>
              </fill>
            </x14:dxf>
          </x14:cfRule>
          <x14:cfRule type="containsText" priority="833" operator="containsText" id="{85DA15AC-82B8-4758-9695-21B8A5F8A5C1}">
            <xm:f>NOT(ISERROR(SEARCH('Listados Datos'!$T$4,AW601)))</xm:f>
            <xm:f>'Listados Datos'!$T$4</xm:f>
            <x14:dxf>
              <font>
                <b/>
                <i val="0"/>
                <color theme="0"/>
              </font>
              <fill>
                <patternFill>
                  <bgColor rgb="FFE26B0A"/>
                </patternFill>
              </fill>
            </x14:dxf>
          </x14:cfRule>
          <x14:cfRule type="containsText" priority="834" operator="containsText" id="{AE417EF7-9FC3-4C01-8406-181A7E48CC5A}">
            <xm:f>NOT(ISERROR(SEARCH('Listados Datos'!$T$5,AW601)))</xm:f>
            <xm:f>'Listados Datos'!$T$5</xm:f>
            <x14:dxf>
              <font>
                <b/>
                <i val="0"/>
                <color auto="1"/>
              </font>
              <fill>
                <patternFill>
                  <bgColor rgb="FFFFFF00"/>
                </patternFill>
              </fill>
            </x14:dxf>
          </x14:cfRule>
          <x14:cfRule type="containsText" priority="835" operator="containsText" id="{190C4475-D500-4B89-A7A6-484DC4BA3CC3}">
            <xm:f>NOT(ISERROR(SEARCH('Listados Datos'!$T$6,AW601)))</xm:f>
            <xm:f>'Listados Datos'!$T$6</xm:f>
            <x14:dxf>
              <font>
                <b/>
                <i val="0"/>
              </font>
              <fill>
                <patternFill>
                  <bgColor rgb="FF92D050"/>
                </patternFill>
              </fill>
            </x14:dxf>
          </x14:cfRule>
          <xm:sqref>AW601</xm:sqref>
        </x14:conditionalFormatting>
        <x14:conditionalFormatting xmlns:xm="http://schemas.microsoft.com/office/excel/2006/main">
          <x14:cfRule type="containsText" priority="780" operator="containsText" id="{6F22D572-3D78-4754-9355-44E31370D5BF}">
            <xm:f>NOT(ISERROR(SEARCH('Listados Datos'!$P$3,AU602)))</xm:f>
            <xm:f>'Listados Datos'!$P$3</xm:f>
            <x14:dxf>
              <fill>
                <patternFill>
                  <bgColor rgb="FF99CC00"/>
                </patternFill>
              </fill>
            </x14:dxf>
          </x14:cfRule>
          <x14:cfRule type="containsText" priority="781" operator="containsText" id="{C13B66B1-053D-4C60-9A3A-DDA3D7D90D40}">
            <xm:f>NOT(ISERROR(SEARCH('Listados Datos'!$P$4,AU602)))</xm:f>
            <xm:f>'Listados Datos'!$P$4</xm:f>
            <x14:dxf>
              <fill>
                <patternFill>
                  <bgColor rgb="FF33CC33"/>
                </patternFill>
              </fill>
            </x14:dxf>
          </x14:cfRule>
          <x14:cfRule type="containsText" priority="782" operator="containsText" id="{CC0D3851-8F62-4118-95CE-278D2B197522}">
            <xm:f>NOT(ISERROR(SEARCH('Listados Datos'!$P$5,AU602)))</xm:f>
            <xm:f>'Listados Datos'!$P$5</xm:f>
            <x14:dxf>
              <fill>
                <patternFill>
                  <bgColor rgb="FFFFFF00"/>
                </patternFill>
              </fill>
            </x14:dxf>
          </x14:cfRule>
          <x14:cfRule type="containsText" priority="783" operator="containsText" id="{8294F36B-385C-43B2-BF8A-73D2D21297E8}">
            <xm:f>NOT(ISERROR(SEARCH('Listados Datos'!$P$6,AU602)))</xm:f>
            <xm:f>'Listados Datos'!$P$6</xm:f>
            <x14:dxf>
              <fill>
                <patternFill>
                  <bgColor rgb="FFFFC000"/>
                </patternFill>
              </fill>
            </x14:dxf>
          </x14:cfRule>
          <x14:cfRule type="containsText" priority="784" operator="containsText" id="{11F59A36-3614-4985-87A1-CB12580FBD5B}">
            <xm:f>NOT(ISERROR(SEARCH('Listados Datos'!$P$7,AU602)))</xm:f>
            <xm:f>'Listados Datos'!$P$7</xm:f>
            <x14:dxf>
              <fill>
                <patternFill>
                  <bgColor rgb="FFFF0000"/>
                </patternFill>
              </fill>
            </x14:dxf>
          </x14:cfRule>
          <xm:sqref>AU602</xm:sqref>
        </x14:conditionalFormatting>
        <x14:conditionalFormatting xmlns:xm="http://schemas.microsoft.com/office/excel/2006/main">
          <x14:cfRule type="containsText" priority="818" operator="containsText" id="{6EDA9514-DBE7-4CC5-BEE9-11238DD0BCDD}">
            <xm:f>NOT(ISERROR(SEARCH('Listados Datos'!$T$3,AE602)))</xm:f>
            <xm:f>'Listados Datos'!$T$3</xm:f>
            <x14:dxf>
              <fill>
                <patternFill patternType="solid">
                  <bgColor rgb="FFC00000"/>
                </patternFill>
              </fill>
            </x14:dxf>
          </x14:cfRule>
          <x14:cfRule type="containsText" priority="819" operator="containsText" id="{07E9E579-997E-4ECD-BA08-8A2C0E8E39C0}">
            <xm:f>NOT(ISERROR(SEARCH('Listados Datos'!$T$4,AE602)))</xm:f>
            <xm:f>'Listados Datos'!$T$4</xm:f>
            <x14:dxf>
              <font>
                <b/>
                <i val="0"/>
                <color theme="0"/>
              </font>
              <fill>
                <patternFill>
                  <bgColor rgb="FFE26B0A"/>
                </patternFill>
              </fill>
            </x14:dxf>
          </x14:cfRule>
          <x14:cfRule type="containsText" priority="820" operator="containsText" id="{CBE4D1B0-6335-4D0D-AFA2-B4211EC8A333}">
            <xm:f>NOT(ISERROR(SEARCH('Listados Datos'!$T$5,AE602)))</xm:f>
            <xm:f>'Listados Datos'!$T$5</xm:f>
            <x14:dxf>
              <font>
                <b/>
                <i val="0"/>
                <color auto="1"/>
              </font>
              <fill>
                <patternFill>
                  <bgColor rgb="FFFFFF00"/>
                </patternFill>
              </fill>
            </x14:dxf>
          </x14:cfRule>
          <x14:cfRule type="containsText" priority="821" operator="containsText" id="{04FE18B0-2BD7-4337-A30B-18A273404ED7}">
            <xm:f>NOT(ISERROR(SEARCH('Listados Datos'!$T$6,AE602)))</xm:f>
            <xm:f>'Listados Datos'!$T$6</xm:f>
            <x14:dxf>
              <font>
                <b/>
                <i val="0"/>
              </font>
              <fill>
                <patternFill>
                  <bgColor rgb="FF92D050"/>
                </patternFill>
              </fill>
            </x14:dxf>
          </x14:cfRule>
          <xm:sqref>AE602:AF602</xm:sqref>
        </x14:conditionalFormatting>
        <x14:conditionalFormatting xmlns:xm="http://schemas.microsoft.com/office/excel/2006/main">
          <x14:cfRule type="containsText" priority="814" operator="containsText" id="{382D0C24-E424-4C02-8BE1-2CE3153B8251}">
            <xm:f>NOT(ISERROR(SEARCH('Listados Datos'!$T$3,AA602)))</xm:f>
            <xm:f>'Listados Datos'!$T$3</xm:f>
            <x14:dxf>
              <fill>
                <patternFill patternType="solid">
                  <bgColor rgb="FFC00000"/>
                </patternFill>
              </fill>
            </x14:dxf>
          </x14:cfRule>
          <x14:cfRule type="containsText" priority="815" operator="containsText" id="{BE013B52-7F57-4615-98F9-0A42BCAC5AC6}">
            <xm:f>NOT(ISERROR(SEARCH('Listados Datos'!$T$4,AA602)))</xm:f>
            <xm:f>'Listados Datos'!$T$4</xm:f>
            <x14:dxf>
              <font>
                <b/>
                <i val="0"/>
                <color theme="0"/>
              </font>
              <fill>
                <patternFill>
                  <bgColor rgb="FFE26B0A"/>
                </patternFill>
              </fill>
            </x14:dxf>
          </x14:cfRule>
          <x14:cfRule type="containsText" priority="816" operator="containsText" id="{43A00F15-82D3-4B99-B766-3FB8B144C68A}">
            <xm:f>NOT(ISERROR(SEARCH('Listados Datos'!$T$5,AA602)))</xm:f>
            <xm:f>'Listados Datos'!$T$5</xm:f>
            <x14:dxf>
              <font>
                <b/>
                <i val="0"/>
                <color auto="1"/>
              </font>
              <fill>
                <patternFill>
                  <bgColor rgb="FFFFFF00"/>
                </patternFill>
              </fill>
            </x14:dxf>
          </x14:cfRule>
          <x14:cfRule type="containsText" priority="817" operator="containsText" id="{B5EDCBEC-B41E-48F6-8016-D2B0D0CD25E6}">
            <xm:f>NOT(ISERROR(SEARCH('Listados Datos'!$T$6,AA602)))</xm:f>
            <xm:f>'Listados Datos'!$T$6</xm:f>
            <x14:dxf>
              <font>
                <b/>
                <i val="0"/>
              </font>
              <fill>
                <patternFill>
                  <bgColor rgb="FF92D050"/>
                </patternFill>
              </fill>
            </x14:dxf>
          </x14:cfRule>
          <xm:sqref>AA602</xm:sqref>
        </x14:conditionalFormatting>
        <x14:conditionalFormatting xmlns:xm="http://schemas.microsoft.com/office/excel/2006/main">
          <x14:cfRule type="containsText" priority="804" operator="containsText" id="{6F505F63-C404-4C5E-A514-7DC87EDF8C68}">
            <xm:f>NOT(ISERROR(SEARCH('Listados Datos'!$P$3,Y602)))</xm:f>
            <xm:f>'Listados Datos'!$P$3</xm:f>
            <x14:dxf>
              <fill>
                <patternFill>
                  <bgColor rgb="FF99CC00"/>
                </patternFill>
              </fill>
            </x14:dxf>
          </x14:cfRule>
          <x14:cfRule type="containsText" priority="805" operator="containsText" id="{AECB11A4-96A4-4829-ACD9-8D7FA071942C}">
            <xm:f>NOT(ISERROR(SEARCH('Listados Datos'!$P$4,Y602)))</xm:f>
            <xm:f>'Listados Datos'!$P$4</xm:f>
            <x14:dxf>
              <fill>
                <patternFill>
                  <bgColor rgb="FF33CC33"/>
                </patternFill>
              </fill>
            </x14:dxf>
          </x14:cfRule>
          <x14:cfRule type="containsText" priority="806" operator="containsText" id="{8949E992-8D9D-4624-91E0-F7FC971962D3}">
            <xm:f>NOT(ISERROR(SEARCH('Listados Datos'!$P$5,Y602)))</xm:f>
            <xm:f>'Listados Datos'!$P$5</xm:f>
            <x14:dxf>
              <fill>
                <patternFill>
                  <bgColor rgb="FFFFFF00"/>
                </patternFill>
              </fill>
            </x14:dxf>
          </x14:cfRule>
          <x14:cfRule type="containsText" priority="807" operator="containsText" id="{003A6D17-1A7B-445A-89EF-FF649182A6B7}">
            <xm:f>NOT(ISERROR(SEARCH('Listados Datos'!$P$6,Y602)))</xm:f>
            <xm:f>'Listados Datos'!$P$6</xm:f>
            <x14:dxf>
              <fill>
                <patternFill>
                  <bgColor rgb="FFFFC000"/>
                </patternFill>
              </fill>
            </x14:dxf>
          </x14:cfRule>
          <x14:cfRule type="containsText" priority="808" operator="containsText" id="{EEE8E9C5-79BD-419B-81BD-65C07FAB9DF4}">
            <xm:f>NOT(ISERROR(SEARCH('Listados Datos'!$P$7,Y602)))</xm:f>
            <xm:f>'Listados Datos'!$P$7</xm:f>
            <x14:dxf>
              <fill>
                <patternFill>
                  <bgColor rgb="FFFF0000"/>
                </patternFill>
              </fill>
            </x14:dxf>
          </x14:cfRule>
          <xm:sqref>Y602</xm:sqref>
        </x14:conditionalFormatting>
        <x14:conditionalFormatting xmlns:xm="http://schemas.microsoft.com/office/excel/2006/main">
          <x14:cfRule type="containsText" priority="790" operator="containsText" id="{4F12BBC4-13F8-4BE2-8225-935EFE07807F}">
            <xm:f>NOT(ISERROR(SEARCH('Listados Datos'!$T$3,AW602)))</xm:f>
            <xm:f>'Listados Datos'!$T$3</xm:f>
            <x14:dxf>
              <fill>
                <patternFill patternType="solid">
                  <bgColor rgb="FFC00000"/>
                </patternFill>
              </fill>
            </x14:dxf>
          </x14:cfRule>
          <x14:cfRule type="containsText" priority="791" operator="containsText" id="{9953F3E7-CB1A-455D-91A6-78A379271BB1}">
            <xm:f>NOT(ISERROR(SEARCH('Listados Datos'!$T$4,AW602)))</xm:f>
            <xm:f>'Listados Datos'!$T$4</xm:f>
            <x14:dxf>
              <font>
                <b/>
                <i val="0"/>
                <color theme="0"/>
              </font>
              <fill>
                <patternFill>
                  <bgColor rgb="FFE26B0A"/>
                </patternFill>
              </fill>
            </x14:dxf>
          </x14:cfRule>
          <x14:cfRule type="containsText" priority="792" operator="containsText" id="{16141DA2-5837-4C3F-A8F4-398A2365DA76}">
            <xm:f>NOT(ISERROR(SEARCH('Listados Datos'!$T$5,AW602)))</xm:f>
            <xm:f>'Listados Datos'!$T$5</xm:f>
            <x14:dxf>
              <font>
                <b/>
                <i val="0"/>
                <color auto="1"/>
              </font>
              <fill>
                <patternFill>
                  <bgColor rgb="FFFFFF00"/>
                </patternFill>
              </fill>
            </x14:dxf>
          </x14:cfRule>
          <x14:cfRule type="containsText" priority="793" operator="containsText" id="{303038DF-F43F-4D7F-9858-D4024ECBC544}">
            <xm:f>NOT(ISERROR(SEARCH('Listados Datos'!$T$6,AW602)))</xm:f>
            <xm:f>'Listados Datos'!$T$6</xm:f>
            <x14:dxf>
              <font>
                <b/>
                <i val="0"/>
              </font>
              <fill>
                <patternFill>
                  <bgColor rgb="FF92D050"/>
                </patternFill>
              </fill>
            </x14:dxf>
          </x14:cfRule>
          <xm:sqref>AW602</xm:sqref>
        </x14:conditionalFormatting>
        <x14:conditionalFormatting xmlns:xm="http://schemas.microsoft.com/office/excel/2006/main">
          <x14:cfRule type="containsText" priority="630" operator="containsText" id="{5FA6BDF4-9751-4BED-90C6-C1001955DD1B}">
            <xm:f>NOT(ISERROR(SEARCH('Listados Datos'!$P$3,AU613)))</xm:f>
            <xm:f>'Listados Datos'!$P$3</xm:f>
            <x14:dxf>
              <fill>
                <patternFill>
                  <bgColor rgb="FF99CC00"/>
                </patternFill>
              </fill>
            </x14:dxf>
          </x14:cfRule>
          <x14:cfRule type="containsText" priority="631" operator="containsText" id="{DCC3030F-2FD1-45EA-822F-AEA7B272FA22}">
            <xm:f>NOT(ISERROR(SEARCH('Listados Datos'!$P$4,AU613)))</xm:f>
            <xm:f>'Listados Datos'!$P$4</xm:f>
            <x14:dxf>
              <fill>
                <patternFill>
                  <bgColor rgb="FF33CC33"/>
                </patternFill>
              </fill>
            </x14:dxf>
          </x14:cfRule>
          <x14:cfRule type="containsText" priority="632" operator="containsText" id="{B10C1537-FFB8-47F4-88ED-ECD445FBD0AB}">
            <xm:f>NOT(ISERROR(SEARCH('Listados Datos'!$P$5,AU613)))</xm:f>
            <xm:f>'Listados Datos'!$P$5</xm:f>
            <x14:dxf>
              <fill>
                <patternFill>
                  <bgColor rgb="FFFFFF00"/>
                </patternFill>
              </fill>
            </x14:dxf>
          </x14:cfRule>
          <x14:cfRule type="containsText" priority="633" operator="containsText" id="{581CB88D-AF46-436C-811B-9F6F4F25A6D2}">
            <xm:f>NOT(ISERROR(SEARCH('Listados Datos'!$P$6,AU613)))</xm:f>
            <xm:f>'Listados Datos'!$P$6</xm:f>
            <x14:dxf>
              <fill>
                <patternFill>
                  <bgColor rgb="FFFFC000"/>
                </patternFill>
              </fill>
            </x14:dxf>
          </x14:cfRule>
          <x14:cfRule type="containsText" priority="634" operator="containsText" id="{5EA4CB8E-82D6-4FDA-9ED3-5D3F54AEA6A5}">
            <xm:f>NOT(ISERROR(SEARCH('Listados Datos'!$P$7,AU613)))</xm:f>
            <xm:f>'Listados Datos'!$P$7</xm:f>
            <x14:dxf>
              <fill>
                <patternFill>
                  <bgColor rgb="FFFF0000"/>
                </patternFill>
              </fill>
            </x14:dxf>
          </x14:cfRule>
          <xm:sqref>AU613</xm:sqref>
        </x14:conditionalFormatting>
        <x14:conditionalFormatting xmlns:xm="http://schemas.microsoft.com/office/excel/2006/main">
          <x14:cfRule type="containsText" priority="696" operator="containsText" id="{9C6F74B7-0551-45BD-8F12-E04E0ADB38AD}">
            <xm:f>NOT(ISERROR(SEARCH('Listados Datos'!$T$3,AW615)))</xm:f>
            <xm:f>'Listados Datos'!$T$3</xm:f>
            <x14:dxf>
              <fill>
                <patternFill patternType="solid">
                  <bgColor rgb="FFC00000"/>
                </patternFill>
              </fill>
            </x14:dxf>
          </x14:cfRule>
          <x14:cfRule type="containsText" priority="697" operator="containsText" id="{93DC9941-71C8-462A-BDF2-764B9E5FA008}">
            <xm:f>NOT(ISERROR(SEARCH('Listados Datos'!$T$4,AW615)))</xm:f>
            <xm:f>'Listados Datos'!$T$4</xm:f>
            <x14:dxf>
              <font>
                <b/>
                <i val="0"/>
                <color theme="0"/>
              </font>
              <fill>
                <patternFill>
                  <bgColor rgb="FFE26B0A"/>
                </patternFill>
              </fill>
            </x14:dxf>
          </x14:cfRule>
          <x14:cfRule type="containsText" priority="698" operator="containsText" id="{44A36709-2AFA-407F-9558-BC32CDF41DB1}">
            <xm:f>NOT(ISERROR(SEARCH('Listados Datos'!$T$5,AW615)))</xm:f>
            <xm:f>'Listados Datos'!$T$5</xm:f>
            <x14:dxf>
              <font>
                <b/>
                <i val="0"/>
                <color auto="1"/>
              </font>
              <fill>
                <patternFill>
                  <bgColor rgb="FFFFFF00"/>
                </patternFill>
              </fill>
            </x14:dxf>
          </x14:cfRule>
          <x14:cfRule type="containsText" priority="699" operator="containsText" id="{07807E9E-91D7-4EF7-B5C9-9D87BC2386DA}">
            <xm:f>NOT(ISERROR(SEARCH('Listados Datos'!$T$6,AW615)))</xm:f>
            <xm:f>'Listados Datos'!$T$6</xm:f>
            <x14:dxf>
              <font>
                <b/>
                <i val="0"/>
              </font>
              <fill>
                <patternFill>
                  <bgColor rgb="FF92D050"/>
                </patternFill>
              </fill>
            </x14:dxf>
          </x14:cfRule>
          <xm:sqref>AW615</xm:sqref>
        </x14:conditionalFormatting>
        <x14:conditionalFormatting xmlns:xm="http://schemas.microsoft.com/office/excel/2006/main">
          <x14:cfRule type="containsText" priority="686" operator="containsText" id="{158BA781-CDB6-4AC0-93D7-CC6B32B6D473}">
            <xm:f>NOT(ISERROR(SEARCH('Listados Datos'!$P$3,AU615)))</xm:f>
            <xm:f>'Listados Datos'!$P$3</xm:f>
            <x14:dxf>
              <fill>
                <patternFill>
                  <bgColor rgb="FF99CC00"/>
                </patternFill>
              </fill>
            </x14:dxf>
          </x14:cfRule>
          <x14:cfRule type="containsText" priority="687" operator="containsText" id="{D82CAB99-6ADB-4AA1-B306-FB7314442735}">
            <xm:f>NOT(ISERROR(SEARCH('Listados Datos'!$P$4,AU615)))</xm:f>
            <xm:f>'Listados Datos'!$P$4</xm:f>
            <x14:dxf>
              <fill>
                <patternFill>
                  <bgColor rgb="FF33CC33"/>
                </patternFill>
              </fill>
            </x14:dxf>
          </x14:cfRule>
          <x14:cfRule type="containsText" priority="688" operator="containsText" id="{02FB0A45-8386-437E-ABB9-7D5AEA3699A9}">
            <xm:f>NOT(ISERROR(SEARCH('Listados Datos'!$P$5,AU615)))</xm:f>
            <xm:f>'Listados Datos'!$P$5</xm:f>
            <x14:dxf>
              <fill>
                <patternFill>
                  <bgColor rgb="FFFFFF00"/>
                </patternFill>
              </fill>
            </x14:dxf>
          </x14:cfRule>
          <x14:cfRule type="containsText" priority="689" operator="containsText" id="{D25F3507-1DE1-46D7-BC2E-89759E7186BA}">
            <xm:f>NOT(ISERROR(SEARCH('Listados Datos'!$P$6,AU615)))</xm:f>
            <xm:f>'Listados Datos'!$P$6</xm:f>
            <x14:dxf>
              <fill>
                <patternFill>
                  <bgColor rgb="FFFFC000"/>
                </patternFill>
              </fill>
            </x14:dxf>
          </x14:cfRule>
          <x14:cfRule type="containsText" priority="690" operator="containsText" id="{322E1D02-F933-40C6-A691-00CE4519E4A7}">
            <xm:f>NOT(ISERROR(SEARCH('Listados Datos'!$P$7,AU615)))</xm:f>
            <xm:f>'Listados Datos'!$P$7</xm:f>
            <x14:dxf>
              <fill>
                <patternFill>
                  <bgColor rgb="FFFF0000"/>
                </patternFill>
              </fill>
            </x14:dxf>
          </x14:cfRule>
          <xm:sqref>AU615</xm:sqref>
        </x14:conditionalFormatting>
        <x14:conditionalFormatting xmlns:xm="http://schemas.microsoft.com/office/excel/2006/main">
          <x14:cfRule type="containsText" priority="654" operator="containsText" id="{1E260533-D1F6-4E47-9929-0C1C4268E9EF}">
            <xm:f>NOT(ISERROR(SEARCH('Listados Datos'!$T$3,AW612)))</xm:f>
            <xm:f>'Listados Datos'!$T$3</xm:f>
            <x14:dxf>
              <fill>
                <patternFill patternType="solid">
                  <bgColor rgb="FFC00000"/>
                </patternFill>
              </fill>
            </x14:dxf>
          </x14:cfRule>
          <x14:cfRule type="containsText" priority="655" operator="containsText" id="{7035A625-1500-48F9-A92A-01CCF9BF1E58}">
            <xm:f>NOT(ISERROR(SEARCH('Listados Datos'!$T$4,AW612)))</xm:f>
            <xm:f>'Listados Datos'!$T$4</xm:f>
            <x14:dxf>
              <font>
                <b/>
                <i val="0"/>
                <color theme="0"/>
              </font>
              <fill>
                <patternFill>
                  <bgColor rgb="FFE26B0A"/>
                </patternFill>
              </fill>
            </x14:dxf>
          </x14:cfRule>
          <x14:cfRule type="containsText" priority="656" operator="containsText" id="{0AD5DC12-6411-49C0-B917-B590248E6277}">
            <xm:f>NOT(ISERROR(SEARCH('Listados Datos'!$T$5,AW612)))</xm:f>
            <xm:f>'Listados Datos'!$T$5</xm:f>
            <x14:dxf>
              <font>
                <b/>
                <i val="0"/>
                <color auto="1"/>
              </font>
              <fill>
                <patternFill>
                  <bgColor rgb="FFFFFF00"/>
                </patternFill>
              </fill>
            </x14:dxf>
          </x14:cfRule>
          <x14:cfRule type="containsText" priority="657" operator="containsText" id="{9EFB6F60-BCCE-4C76-96A2-AF94F0B5628F}">
            <xm:f>NOT(ISERROR(SEARCH('Listados Datos'!$T$6,AW612)))</xm:f>
            <xm:f>'Listados Datos'!$T$6</xm:f>
            <x14:dxf>
              <font>
                <b/>
                <i val="0"/>
              </font>
              <fill>
                <patternFill>
                  <bgColor rgb="FF92D050"/>
                </patternFill>
              </fill>
            </x14:dxf>
          </x14:cfRule>
          <xm:sqref>AW612</xm:sqref>
        </x14:conditionalFormatting>
        <x14:conditionalFormatting xmlns:xm="http://schemas.microsoft.com/office/excel/2006/main">
          <x14:cfRule type="containsText" priority="644" operator="containsText" id="{7C4F6FDE-300E-43B3-8597-5CDD9FFDBAEB}">
            <xm:f>NOT(ISERROR(SEARCH('Listados Datos'!$P$3,AU612)))</xm:f>
            <xm:f>'Listados Datos'!$P$3</xm:f>
            <x14:dxf>
              <fill>
                <patternFill>
                  <bgColor rgb="FF99CC00"/>
                </patternFill>
              </fill>
            </x14:dxf>
          </x14:cfRule>
          <x14:cfRule type="containsText" priority="645" operator="containsText" id="{9777B1A3-B581-476F-8BC7-3A568D2268ED}">
            <xm:f>NOT(ISERROR(SEARCH('Listados Datos'!$P$4,AU612)))</xm:f>
            <xm:f>'Listados Datos'!$P$4</xm:f>
            <x14:dxf>
              <fill>
                <patternFill>
                  <bgColor rgb="FF33CC33"/>
                </patternFill>
              </fill>
            </x14:dxf>
          </x14:cfRule>
          <x14:cfRule type="containsText" priority="646" operator="containsText" id="{30C02FED-0D5C-445D-BDC7-078DCA8865EB}">
            <xm:f>NOT(ISERROR(SEARCH('Listados Datos'!$P$5,AU612)))</xm:f>
            <xm:f>'Listados Datos'!$P$5</xm:f>
            <x14:dxf>
              <fill>
                <patternFill>
                  <bgColor rgb="FFFFFF00"/>
                </patternFill>
              </fill>
            </x14:dxf>
          </x14:cfRule>
          <x14:cfRule type="containsText" priority="647" operator="containsText" id="{438E0F2D-9339-48A7-81F2-38BB507839DB}">
            <xm:f>NOT(ISERROR(SEARCH('Listados Datos'!$P$6,AU612)))</xm:f>
            <xm:f>'Listados Datos'!$P$6</xm:f>
            <x14:dxf>
              <fill>
                <patternFill>
                  <bgColor rgb="FFFFC000"/>
                </patternFill>
              </fill>
            </x14:dxf>
          </x14:cfRule>
          <x14:cfRule type="containsText" priority="648" operator="containsText" id="{A35F6847-990C-47B9-9696-52BCFC872FF2}">
            <xm:f>NOT(ISERROR(SEARCH('Listados Datos'!$P$7,AU612)))</xm:f>
            <xm:f>'Listados Datos'!$P$7</xm:f>
            <x14:dxf>
              <fill>
                <patternFill>
                  <bgColor rgb="FFFF0000"/>
                </patternFill>
              </fill>
            </x14:dxf>
          </x14:cfRule>
          <xm:sqref>AU612</xm:sqref>
        </x14:conditionalFormatting>
        <x14:conditionalFormatting xmlns:xm="http://schemas.microsoft.com/office/excel/2006/main">
          <x14:cfRule type="containsText" priority="762" operator="containsText" id="{8BFF3E50-788B-42A4-85C6-650D70C0A8F6}">
            <xm:f>NOT(ISERROR(SEARCH('Listados Datos'!$T$3,AE610)))</xm:f>
            <xm:f>'Listados Datos'!$T$3</xm:f>
            <x14:dxf>
              <fill>
                <patternFill patternType="solid">
                  <bgColor rgb="FFC00000"/>
                </patternFill>
              </fill>
            </x14:dxf>
          </x14:cfRule>
          <x14:cfRule type="containsText" priority="763" operator="containsText" id="{0744AC7B-561C-4A03-9E20-8F6F6C789B81}">
            <xm:f>NOT(ISERROR(SEARCH('Listados Datos'!$T$4,AE610)))</xm:f>
            <xm:f>'Listados Datos'!$T$4</xm:f>
            <x14:dxf>
              <font>
                <b/>
                <i val="0"/>
                <color theme="0"/>
              </font>
              <fill>
                <patternFill>
                  <bgColor rgb="FFE26B0A"/>
                </patternFill>
              </fill>
            </x14:dxf>
          </x14:cfRule>
          <x14:cfRule type="containsText" priority="764" operator="containsText" id="{03A6A72E-E462-480A-A812-C3DC64394F1F}">
            <xm:f>NOT(ISERROR(SEARCH('Listados Datos'!$T$5,AE610)))</xm:f>
            <xm:f>'Listados Datos'!$T$5</xm:f>
            <x14:dxf>
              <font>
                <b/>
                <i val="0"/>
                <color auto="1"/>
              </font>
              <fill>
                <patternFill>
                  <bgColor rgb="FFFFFF00"/>
                </patternFill>
              </fill>
            </x14:dxf>
          </x14:cfRule>
          <x14:cfRule type="containsText" priority="765" operator="containsText" id="{D0541F19-458D-4234-98B2-0E5748AE423C}">
            <xm:f>NOT(ISERROR(SEARCH('Listados Datos'!$T$6,AE610)))</xm:f>
            <xm:f>'Listados Datos'!$T$6</xm:f>
            <x14:dxf>
              <font>
                <b/>
                <i val="0"/>
              </font>
              <fill>
                <patternFill>
                  <bgColor rgb="FF92D050"/>
                </patternFill>
              </fill>
            </x14:dxf>
          </x14:cfRule>
          <xm:sqref>AE610:AF611 AE615:AF615</xm:sqref>
        </x14:conditionalFormatting>
        <x14:conditionalFormatting xmlns:xm="http://schemas.microsoft.com/office/excel/2006/main">
          <x14:cfRule type="containsText" priority="758" operator="containsText" id="{78160883-1EF9-44A5-B290-6D907B4E8E13}">
            <xm:f>NOT(ISERROR(SEARCH('Listados Datos'!$T$3,AA610)))</xm:f>
            <xm:f>'Listados Datos'!$T$3</xm:f>
            <x14:dxf>
              <fill>
                <patternFill patternType="solid">
                  <bgColor rgb="FFC00000"/>
                </patternFill>
              </fill>
            </x14:dxf>
          </x14:cfRule>
          <x14:cfRule type="containsText" priority="759" operator="containsText" id="{BFD4226E-CB5F-4ED7-81D9-523023C3586D}">
            <xm:f>NOT(ISERROR(SEARCH('Listados Datos'!$T$4,AA610)))</xm:f>
            <xm:f>'Listados Datos'!$T$4</xm:f>
            <x14:dxf>
              <font>
                <b/>
                <i val="0"/>
                <color theme="0"/>
              </font>
              <fill>
                <patternFill>
                  <bgColor rgb="FFE26B0A"/>
                </patternFill>
              </fill>
            </x14:dxf>
          </x14:cfRule>
          <x14:cfRule type="containsText" priority="760" operator="containsText" id="{BF942A62-582B-406A-8B20-C01804DCBCDE}">
            <xm:f>NOT(ISERROR(SEARCH('Listados Datos'!$T$5,AA610)))</xm:f>
            <xm:f>'Listados Datos'!$T$5</xm:f>
            <x14:dxf>
              <font>
                <b/>
                <i val="0"/>
                <color auto="1"/>
              </font>
              <fill>
                <patternFill>
                  <bgColor rgb="FFFFFF00"/>
                </patternFill>
              </fill>
            </x14:dxf>
          </x14:cfRule>
          <x14:cfRule type="containsText" priority="761" operator="containsText" id="{BA5CFA41-738C-42F9-A744-60B02F0FF513}">
            <xm:f>NOT(ISERROR(SEARCH('Listados Datos'!$T$6,AA610)))</xm:f>
            <xm:f>'Listados Datos'!$T$6</xm:f>
            <x14:dxf>
              <font>
                <b/>
                <i val="0"/>
              </font>
              <fill>
                <patternFill>
                  <bgColor rgb="FF92D050"/>
                </patternFill>
              </fill>
            </x14:dxf>
          </x14:cfRule>
          <xm:sqref>AA610:AA611</xm:sqref>
        </x14:conditionalFormatting>
        <x14:conditionalFormatting xmlns:xm="http://schemas.microsoft.com/office/excel/2006/main">
          <x14:cfRule type="containsText" priority="748" operator="containsText" id="{4834E04E-AAC9-4A51-B314-F360F94CE0F9}">
            <xm:f>NOT(ISERROR(SEARCH('Listados Datos'!$P$3,Y610)))</xm:f>
            <xm:f>'Listados Datos'!$P$3</xm:f>
            <x14:dxf>
              <fill>
                <patternFill>
                  <bgColor rgb="FF99CC00"/>
                </patternFill>
              </fill>
            </x14:dxf>
          </x14:cfRule>
          <x14:cfRule type="containsText" priority="749" operator="containsText" id="{45759B6B-B9C6-4F23-B27D-0F2B1D12437D}">
            <xm:f>NOT(ISERROR(SEARCH('Listados Datos'!$P$4,Y610)))</xm:f>
            <xm:f>'Listados Datos'!$P$4</xm:f>
            <x14:dxf>
              <fill>
                <patternFill>
                  <bgColor rgb="FF33CC33"/>
                </patternFill>
              </fill>
            </x14:dxf>
          </x14:cfRule>
          <x14:cfRule type="containsText" priority="750" operator="containsText" id="{920AB149-BD08-4B6F-A249-CE7828993121}">
            <xm:f>NOT(ISERROR(SEARCH('Listados Datos'!$P$5,Y610)))</xm:f>
            <xm:f>'Listados Datos'!$P$5</xm:f>
            <x14:dxf>
              <fill>
                <patternFill>
                  <bgColor rgb="FFFFFF00"/>
                </patternFill>
              </fill>
            </x14:dxf>
          </x14:cfRule>
          <x14:cfRule type="containsText" priority="751" operator="containsText" id="{625DB933-7D95-464D-9564-537D46E3A8D6}">
            <xm:f>NOT(ISERROR(SEARCH('Listados Datos'!$P$6,Y610)))</xm:f>
            <xm:f>'Listados Datos'!$P$6</xm:f>
            <x14:dxf>
              <fill>
                <patternFill>
                  <bgColor rgb="FFFFC000"/>
                </patternFill>
              </fill>
            </x14:dxf>
          </x14:cfRule>
          <x14:cfRule type="containsText" priority="752" operator="containsText" id="{26A7A2B5-1019-45AB-8899-39F21FDA9ADC}">
            <xm:f>NOT(ISERROR(SEARCH('Listados Datos'!$P$7,Y610)))</xm:f>
            <xm:f>'Listados Datos'!$P$7</xm:f>
            <x14:dxf>
              <fill>
                <patternFill>
                  <bgColor rgb="FFFF0000"/>
                </patternFill>
              </fill>
            </x14:dxf>
          </x14:cfRule>
          <xm:sqref>Y610:Y611</xm:sqref>
        </x14:conditionalFormatting>
        <x14:conditionalFormatting xmlns:xm="http://schemas.microsoft.com/office/excel/2006/main">
          <x14:cfRule type="containsText" priority="724" operator="containsText" id="{2309B10D-B031-42B4-AF94-EFC2CFC7714F}">
            <xm:f>NOT(ISERROR(SEARCH('Listados Datos'!$T$3,AW610)))</xm:f>
            <xm:f>'Listados Datos'!$T$3</xm:f>
            <x14:dxf>
              <fill>
                <patternFill patternType="solid">
                  <bgColor rgb="FFC00000"/>
                </patternFill>
              </fill>
            </x14:dxf>
          </x14:cfRule>
          <x14:cfRule type="containsText" priority="725" operator="containsText" id="{C80A11B4-42F3-468F-967A-BBFF4740F710}">
            <xm:f>NOT(ISERROR(SEARCH('Listados Datos'!$T$4,AW610)))</xm:f>
            <xm:f>'Listados Datos'!$T$4</xm:f>
            <x14:dxf>
              <font>
                <b/>
                <i val="0"/>
                <color theme="0"/>
              </font>
              <fill>
                <patternFill>
                  <bgColor rgb="FFE26B0A"/>
                </patternFill>
              </fill>
            </x14:dxf>
          </x14:cfRule>
          <x14:cfRule type="containsText" priority="726" operator="containsText" id="{2EBBE6C1-FFB7-4A75-8E3F-735FFABD3110}">
            <xm:f>NOT(ISERROR(SEARCH('Listados Datos'!$T$5,AW610)))</xm:f>
            <xm:f>'Listados Datos'!$T$5</xm:f>
            <x14:dxf>
              <font>
                <b/>
                <i val="0"/>
                <color auto="1"/>
              </font>
              <fill>
                <patternFill>
                  <bgColor rgb="FFFFFF00"/>
                </patternFill>
              </fill>
            </x14:dxf>
          </x14:cfRule>
          <x14:cfRule type="containsText" priority="727" operator="containsText" id="{DA87CC61-0D66-4F75-951C-CF4C8750E839}">
            <xm:f>NOT(ISERROR(SEARCH('Listados Datos'!$T$6,AW610)))</xm:f>
            <xm:f>'Listados Datos'!$T$6</xm:f>
            <x14:dxf>
              <font>
                <b/>
                <i val="0"/>
              </font>
              <fill>
                <patternFill>
                  <bgColor rgb="FF92D050"/>
                </patternFill>
              </fill>
            </x14:dxf>
          </x14:cfRule>
          <xm:sqref>AW610</xm:sqref>
        </x14:conditionalFormatting>
        <x14:conditionalFormatting xmlns:xm="http://schemas.microsoft.com/office/excel/2006/main">
          <x14:cfRule type="containsText" priority="714" operator="containsText" id="{22963CDE-1432-4A48-862A-B062A8C2E9D5}">
            <xm:f>NOT(ISERROR(SEARCH('Listados Datos'!$P$3,AU610)))</xm:f>
            <xm:f>'Listados Datos'!$P$3</xm:f>
            <x14:dxf>
              <fill>
                <patternFill>
                  <bgColor rgb="FF99CC00"/>
                </patternFill>
              </fill>
            </x14:dxf>
          </x14:cfRule>
          <x14:cfRule type="containsText" priority="715" operator="containsText" id="{F8DAD86B-6FDD-4EF9-A68B-3F72EC7A2725}">
            <xm:f>NOT(ISERROR(SEARCH('Listados Datos'!$P$4,AU610)))</xm:f>
            <xm:f>'Listados Datos'!$P$4</xm:f>
            <x14:dxf>
              <fill>
                <patternFill>
                  <bgColor rgb="FF33CC33"/>
                </patternFill>
              </fill>
            </x14:dxf>
          </x14:cfRule>
          <x14:cfRule type="containsText" priority="716" operator="containsText" id="{584C20B9-7606-44AB-8359-EDABCD362A1C}">
            <xm:f>NOT(ISERROR(SEARCH('Listados Datos'!$P$5,AU610)))</xm:f>
            <xm:f>'Listados Datos'!$P$5</xm:f>
            <x14:dxf>
              <fill>
                <patternFill>
                  <bgColor rgb="FFFFFF00"/>
                </patternFill>
              </fill>
            </x14:dxf>
          </x14:cfRule>
          <x14:cfRule type="containsText" priority="717" operator="containsText" id="{B0B52033-E9AD-40C7-A065-59FBA78F8759}">
            <xm:f>NOT(ISERROR(SEARCH('Listados Datos'!$P$6,AU610)))</xm:f>
            <xm:f>'Listados Datos'!$P$6</xm:f>
            <x14:dxf>
              <fill>
                <patternFill>
                  <bgColor rgb="FFFFC000"/>
                </patternFill>
              </fill>
            </x14:dxf>
          </x14:cfRule>
          <x14:cfRule type="containsText" priority="718" operator="containsText" id="{EA3B7051-4D67-412D-8EC1-2EF02CE3E32D}">
            <xm:f>NOT(ISERROR(SEARCH('Listados Datos'!$P$7,AU610)))</xm:f>
            <xm:f>'Listados Datos'!$P$7</xm:f>
            <x14:dxf>
              <fill>
                <patternFill>
                  <bgColor rgb="FFFF0000"/>
                </patternFill>
              </fill>
            </x14:dxf>
          </x14:cfRule>
          <xm:sqref>AU610</xm:sqref>
        </x14:conditionalFormatting>
        <x14:conditionalFormatting xmlns:xm="http://schemas.microsoft.com/office/excel/2006/main">
          <x14:cfRule type="containsText" priority="710" operator="containsText" id="{C0CC4A35-C715-4EA7-867C-37DA31380AC4}">
            <xm:f>NOT(ISERROR(SEARCH('Listados Datos'!$T$3,AW611)))</xm:f>
            <xm:f>'Listados Datos'!$T$3</xm:f>
            <x14:dxf>
              <fill>
                <patternFill patternType="solid">
                  <bgColor rgb="FFC00000"/>
                </patternFill>
              </fill>
            </x14:dxf>
          </x14:cfRule>
          <x14:cfRule type="containsText" priority="711" operator="containsText" id="{BE4DF37F-C7E6-42B3-8B5E-A45F8ADA6E58}">
            <xm:f>NOT(ISERROR(SEARCH('Listados Datos'!$T$4,AW611)))</xm:f>
            <xm:f>'Listados Datos'!$T$4</xm:f>
            <x14:dxf>
              <font>
                <b/>
                <i val="0"/>
                <color theme="0"/>
              </font>
              <fill>
                <patternFill>
                  <bgColor rgb="FFE26B0A"/>
                </patternFill>
              </fill>
            </x14:dxf>
          </x14:cfRule>
          <x14:cfRule type="containsText" priority="712" operator="containsText" id="{FC1DCF4A-3E21-4929-AF30-B0738DDF3956}">
            <xm:f>NOT(ISERROR(SEARCH('Listados Datos'!$T$5,AW611)))</xm:f>
            <xm:f>'Listados Datos'!$T$5</xm:f>
            <x14:dxf>
              <font>
                <b/>
                <i val="0"/>
                <color auto="1"/>
              </font>
              <fill>
                <patternFill>
                  <bgColor rgb="FFFFFF00"/>
                </patternFill>
              </fill>
            </x14:dxf>
          </x14:cfRule>
          <x14:cfRule type="containsText" priority="713" operator="containsText" id="{970E435E-70DD-4C1D-B6C2-3A99C44CDBB9}">
            <xm:f>NOT(ISERROR(SEARCH('Listados Datos'!$T$6,AW611)))</xm:f>
            <xm:f>'Listados Datos'!$T$6</xm:f>
            <x14:dxf>
              <font>
                <b/>
                <i val="0"/>
              </font>
              <fill>
                <patternFill>
                  <bgColor rgb="FF92D050"/>
                </patternFill>
              </fill>
            </x14:dxf>
          </x14:cfRule>
          <xm:sqref>AW611</xm:sqref>
        </x14:conditionalFormatting>
        <x14:conditionalFormatting xmlns:xm="http://schemas.microsoft.com/office/excel/2006/main">
          <x14:cfRule type="containsText" priority="700" operator="containsText" id="{DD6CC788-BCEA-42F8-9EB4-003DC34AD78B}">
            <xm:f>NOT(ISERROR(SEARCH('Listados Datos'!$P$3,AU611)))</xm:f>
            <xm:f>'Listados Datos'!$P$3</xm:f>
            <x14:dxf>
              <fill>
                <patternFill>
                  <bgColor rgb="FF99CC00"/>
                </patternFill>
              </fill>
            </x14:dxf>
          </x14:cfRule>
          <x14:cfRule type="containsText" priority="701" operator="containsText" id="{CB3C3FB4-E07F-436A-96BE-E2CA02E564B8}">
            <xm:f>NOT(ISERROR(SEARCH('Listados Datos'!$P$4,AU611)))</xm:f>
            <xm:f>'Listados Datos'!$P$4</xm:f>
            <x14:dxf>
              <fill>
                <patternFill>
                  <bgColor rgb="FF33CC33"/>
                </patternFill>
              </fill>
            </x14:dxf>
          </x14:cfRule>
          <x14:cfRule type="containsText" priority="702" operator="containsText" id="{985CBF93-96BA-4CA6-AA7B-07D954E14956}">
            <xm:f>NOT(ISERROR(SEARCH('Listados Datos'!$P$5,AU611)))</xm:f>
            <xm:f>'Listados Datos'!$P$5</xm:f>
            <x14:dxf>
              <fill>
                <patternFill>
                  <bgColor rgb="FFFFFF00"/>
                </patternFill>
              </fill>
            </x14:dxf>
          </x14:cfRule>
          <x14:cfRule type="containsText" priority="703" operator="containsText" id="{C4EE014F-0FE4-492E-AF31-6BBC5BE40373}">
            <xm:f>NOT(ISERROR(SEARCH('Listados Datos'!$P$6,AU611)))</xm:f>
            <xm:f>'Listados Datos'!$P$6</xm:f>
            <x14:dxf>
              <fill>
                <patternFill>
                  <bgColor rgb="FFFFC000"/>
                </patternFill>
              </fill>
            </x14:dxf>
          </x14:cfRule>
          <x14:cfRule type="containsText" priority="704" operator="containsText" id="{1E04BE6D-2897-48F3-B11D-F768B9410915}">
            <xm:f>NOT(ISERROR(SEARCH('Listados Datos'!$P$7,AU611)))</xm:f>
            <xm:f>'Listados Datos'!$P$7</xm:f>
            <x14:dxf>
              <fill>
                <patternFill>
                  <bgColor rgb="FFFF0000"/>
                </patternFill>
              </fill>
            </x14:dxf>
          </x14:cfRule>
          <xm:sqref>AU611</xm:sqref>
        </x14:conditionalFormatting>
        <x14:conditionalFormatting xmlns:xm="http://schemas.microsoft.com/office/excel/2006/main">
          <x14:cfRule type="containsText" priority="682" operator="containsText" id="{26EF3A80-C2C7-4A2B-8AA0-C242470D87E7}">
            <xm:f>NOT(ISERROR(SEARCH('Listados Datos'!$T$3,AE612)))</xm:f>
            <xm:f>'Listados Datos'!$T$3</xm:f>
            <x14:dxf>
              <fill>
                <patternFill patternType="solid">
                  <bgColor rgb="FFC00000"/>
                </patternFill>
              </fill>
            </x14:dxf>
          </x14:cfRule>
          <x14:cfRule type="containsText" priority="683" operator="containsText" id="{E66F4E32-D083-482B-8677-00E74A247214}">
            <xm:f>NOT(ISERROR(SEARCH('Listados Datos'!$T$4,AE612)))</xm:f>
            <xm:f>'Listados Datos'!$T$4</xm:f>
            <x14:dxf>
              <font>
                <b/>
                <i val="0"/>
                <color theme="0"/>
              </font>
              <fill>
                <patternFill>
                  <bgColor rgb="FFE26B0A"/>
                </patternFill>
              </fill>
            </x14:dxf>
          </x14:cfRule>
          <x14:cfRule type="containsText" priority="684" operator="containsText" id="{1C37C589-C70D-47EA-95BC-BD6E5DC8A7AF}">
            <xm:f>NOT(ISERROR(SEARCH('Listados Datos'!$T$5,AE612)))</xm:f>
            <xm:f>'Listados Datos'!$T$5</xm:f>
            <x14:dxf>
              <font>
                <b/>
                <i val="0"/>
                <color auto="1"/>
              </font>
              <fill>
                <patternFill>
                  <bgColor rgb="FFFFFF00"/>
                </patternFill>
              </fill>
            </x14:dxf>
          </x14:cfRule>
          <x14:cfRule type="containsText" priority="685" operator="containsText" id="{393152EF-F165-4EC8-AF6F-0ED848A586F6}">
            <xm:f>NOT(ISERROR(SEARCH('Listados Datos'!$T$6,AE612)))</xm:f>
            <xm:f>'Listados Datos'!$T$6</xm:f>
            <x14:dxf>
              <font>
                <b/>
                <i val="0"/>
              </font>
              <fill>
                <patternFill>
                  <bgColor rgb="FF92D050"/>
                </patternFill>
              </fill>
            </x14:dxf>
          </x14:cfRule>
          <xm:sqref>AE612:AF613</xm:sqref>
        </x14:conditionalFormatting>
        <x14:conditionalFormatting xmlns:xm="http://schemas.microsoft.com/office/excel/2006/main">
          <x14:cfRule type="containsText" priority="678" operator="containsText" id="{2F5E816C-4C84-498F-94B2-CF510D8E19FA}">
            <xm:f>NOT(ISERROR(SEARCH('Listados Datos'!$T$3,AA612)))</xm:f>
            <xm:f>'Listados Datos'!$T$3</xm:f>
            <x14:dxf>
              <fill>
                <patternFill patternType="solid">
                  <bgColor rgb="FFC00000"/>
                </patternFill>
              </fill>
            </x14:dxf>
          </x14:cfRule>
          <x14:cfRule type="containsText" priority="679" operator="containsText" id="{177E9EA9-B15E-46D6-8016-A4A416D76A48}">
            <xm:f>NOT(ISERROR(SEARCH('Listados Datos'!$T$4,AA612)))</xm:f>
            <xm:f>'Listados Datos'!$T$4</xm:f>
            <x14:dxf>
              <font>
                <b/>
                <i val="0"/>
                <color theme="0"/>
              </font>
              <fill>
                <patternFill>
                  <bgColor rgb="FFE26B0A"/>
                </patternFill>
              </fill>
            </x14:dxf>
          </x14:cfRule>
          <x14:cfRule type="containsText" priority="680" operator="containsText" id="{C9CBAA78-851B-4148-AAE3-4038CD00D95C}">
            <xm:f>NOT(ISERROR(SEARCH('Listados Datos'!$T$5,AA612)))</xm:f>
            <xm:f>'Listados Datos'!$T$5</xm:f>
            <x14:dxf>
              <font>
                <b/>
                <i val="0"/>
                <color auto="1"/>
              </font>
              <fill>
                <patternFill>
                  <bgColor rgb="FFFFFF00"/>
                </patternFill>
              </fill>
            </x14:dxf>
          </x14:cfRule>
          <x14:cfRule type="containsText" priority="681" operator="containsText" id="{5BE34DB8-5B33-4F62-9935-082CEE2FC4D5}">
            <xm:f>NOT(ISERROR(SEARCH('Listados Datos'!$T$6,AA612)))</xm:f>
            <xm:f>'Listados Datos'!$T$6</xm:f>
            <x14:dxf>
              <font>
                <b/>
                <i val="0"/>
              </font>
              <fill>
                <patternFill>
                  <bgColor rgb="FF92D050"/>
                </patternFill>
              </fill>
            </x14:dxf>
          </x14:cfRule>
          <xm:sqref>AA612:AA613</xm:sqref>
        </x14:conditionalFormatting>
        <x14:conditionalFormatting xmlns:xm="http://schemas.microsoft.com/office/excel/2006/main">
          <x14:cfRule type="containsText" priority="668" operator="containsText" id="{563A5542-A3EE-46A2-B369-DCA3231F9177}">
            <xm:f>NOT(ISERROR(SEARCH('Listados Datos'!$P$3,Y612)))</xm:f>
            <xm:f>'Listados Datos'!$P$3</xm:f>
            <x14:dxf>
              <fill>
                <patternFill>
                  <bgColor rgb="FF99CC00"/>
                </patternFill>
              </fill>
            </x14:dxf>
          </x14:cfRule>
          <x14:cfRule type="containsText" priority="669" operator="containsText" id="{B237DBDC-7BC8-4C35-8D2C-01EE8B494F29}">
            <xm:f>NOT(ISERROR(SEARCH('Listados Datos'!$P$4,Y612)))</xm:f>
            <xm:f>'Listados Datos'!$P$4</xm:f>
            <x14:dxf>
              <fill>
                <patternFill>
                  <bgColor rgb="FF33CC33"/>
                </patternFill>
              </fill>
            </x14:dxf>
          </x14:cfRule>
          <x14:cfRule type="containsText" priority="670" operator="containsText" id="{E1CFEA4C-DBC2-4DFF-92CE-E13BD5E17AA5}">
            <xm:f>NOT(ISERROR(SEARCH('Listados Datos'!$P$5,Y612)))</xm:f>
            <xm:f>'Listados Datos'!$P$5</xm:f>
            <x14:dxf>
              <fill>
                <patternFill>
                  <bgColor rgb="FFFFFF00"/>
                </patternFill>
              </fill>
            </x14:dxf>
          </x14:cfRule>
          <x14:cfRule type="containsText" priority="671" operator="containsText" id="{1B9A75D9-0E84-46D4-8E25-2D6DB2C8E629}">
            <xm:f>NOT(ISERROR(SEARCH('Listados Datos'!$P$6,Y612)))</xm:f>
            <xm:f>'Listados Datos'!$P$6</xm:f>
            <x14:dxf>
              <fill>
                <patternFill>
                  <bgColor rgb="FFFFC000"/>
                </patternFill>
              </fill>
            </x14:dxf>
          </x14:cfRule>
          <x14:cfRule type="containsText" priority="672" operator="containsText" id="{642D9C39-B21B-4BB9-B501-40158AE8FBBD}">
            <xm:f>NOT(ISERROR(SEARCH('Listados Datos'!$P$7,Y612)))</xm:f>
            <xm:f>'Listados Datos'!$P$7</xm:f>
            <x14:dxf>
              <fill>
                <patternFill>
                  <bgColor rgb="FFFF0000"/>
                </patternFill>
              </fill>
            </x14:dxf>
          </x14:cfRule>
          <xm:sqref>Y612:Y613</xm:sqref>
        </x14:conditionalFormatting>
        <x14:conditionalFormatting xmlns:xm="http://schemas.microsoft.com/office/excel/2006/main">
          <x14:cfRule type="containsText" priority="640" operator="containsText" id="{1D71D07D-D362-4EBF-9399-0190D7723E16}">
            <xm:f>NOT(ISERROR(SEARCH('Listados Datos'!$T$3,AW613)))</xm:f>
            <xm:f>'Listados Datos'!$T$3</xm:f>
            <x14:dxf>
              <fill>
                <patternFill patternType="solid">
                  <bgColor rgb="FFC00000"/>
                </patternFill>
              </fill>
            </x14:dxf>
          </x14:cfRule>
          <x14:cfRule type="containsText" priority="641" operator="containsText" id="{8EDE091F-B449-4A9A-B4F0-6EB0B373EF5C}">
            <xm:f>NOT(ISERROR(SEARCH('Listados Datos'!$T$4,AW613)))</xm:f>
            <xm:f>'Listados Datos'!$T$4</xm:f>
            <x14:dxf>
              <font>
                <b/>
                <i val="0"/>
                <color theme="0"/>
              </font>
              <fill>
                <patternFill>
                  <bgColor rgb="FFE26B0A"/>
                </patternFill>
              </fill>
            </x14:dxf>
          </x14:cfRule>
          <x14:cfRule type="containsText" priority="642" operator="containsText" id="{1B1773A3-05F6-48E8-BD1F-96C58CFA85C7}">
            <xm:f>NOT(ISERROR(SEARCH('Listados Datos'!$T$5,AW613)))</xm:f>
            <xm:f>'Listados Datos'!$T$5</xm:f>
            <x14:dxf>
              <font>
                <b/>
                <i val="0"/>
                <color auto="1"/>
              </font>
              <fill>
                <patternFill>
                  <bgColor rgb="FFFFFF00"/>
                </patternFill>
              </fill>
            </x14:dxf>
          </x14:cfRule>
          <x14:cfRule type="containsText" priority="643" operator="containsText" id="{01397E21-4D56-4DEF-8347-C2B5F95EEE51}">
            <xm:f>NOT(ISERROR(SEARCH('Listados Datos'!$T$6,AW613)))</xm:f>
            <xm:f>'Listados Datos'!$T$6</xm:f>
            <x14:dxf>
              <font>
                <b/>
                <i val="0"/>
              </font>
              <fill>
                <patternFill>
                  <bgColor rgb="FF92D050"/>
                </patternFill>
              </fill>
            </x14:dxf>
          </x14:cfRule>
          <xm:sqref>AW613</xm:sqref>
        </x14:conditionalFormatting>
        <x14:conditionalFormatting xmlns:xm="http://schemas.microsoft.com/office/excel/2006/main">
          <x14:cfRule type="containsText" priority="588" operator="containsText" id="{E403625E-2855-41BC-B774-20C840440F05}">
            <xm:f>NOT(ISERROR(SEARCH('Listados Datos'!$P$3,AU614)))</xm:f>
            <xm:f>'Listados Datos'!$P$3</xm:f>
            <x14:dxf>
              <fill>
                <patternFill>
                  <bgColor rgb="FF99CC00"/>
                </patternFill>
              </fill>
            </x14:dxf>
          </x14:cfRule>
          <x14:cfRule type="containsText" priority="589" operator="containsText" id="{30366993-7F2F-4A4B-AC5F-83BB6036F063}">
            <xm:f>NOT(ISERROR(SEARCH('Listados Datos'!$P$4,AU614)))</xm:f>
            <xm:f>'Listados Datos'!$P$4</xm:f>
            <x14:dxf>
              <fill>
                <patternFill>
                  <bgColor rgb="FF33CC33"/>
                </patternFill>
              </fill>
            </x14:dxf>
          </x14:cfRule>
          <x14:cfRule type="containsText" priority="590" operator="containsText" id="{69CB96E9-C864-4BA1-B03A-62030C4D8644}">
            <xm:f>NOT(ISERROR(SEARCH('Listados Datos'!$P$5,AU614)))</xm:f>
            <xm:f>'Listados Datos'!$P$5</xm:f>
            <x14:dxf>
              <fill>
                <patternFill>
                  <bgColor rgb="FFFFFF00"/>
                </patternFill>
              </fill>
            </x14:dxf>
          </x14:cfRule>
          <x14:cfRule type="containsText" priority="591" operator="containsText" id="{15A4D647-41C7-4ECB-9685-4E494654A620}">
            <xm:f>NOT(ISERROR(SEARCH('Listados Datos'!$P$6,AU614)))</xm:f>
            <xm:f>'Listados Datos'!$P$6</xm:f>
            <x14:dxf>
              <fill>
                <patternFill>
                  <bgColor rgb="FFFFC000"/>
                </patternFill>
              </fill>
            </x14:dxf>
          </x14:cfRule>
          <x14:cfRule type="containsText" priority="592" operator="containsText" id="{2B870687-8AA1-48E8-B7A7-1BD3638F4690}">
            <xm:f>NOT(ISERROR(SEARCH('Listados Datos'!$P$7,AU614)))</xm:f>
            <xm:f>'Listados Datos'!$P$7</xm:f>
            <x14:dxf>
              <fill>
                <patternFill>
                  <bgColor rgb="FFFF0000"/>
                </patternFill>
              </fill>
            </x14:dxf>
          </x14:cfRule>
          <xm:sqref>AU614</xm:sqref>
        </x14:conditionalFormatting>
        <x14:conditionalFormatting xmlns:xm="http://schemas.microsoft.com/office/excel/2006/main">
          <x14:cfRule type="containsText" priority="626" operator="containsText" id="{67E30075-98DC-4267-9D85-4211F1DDC422}">
            <xm:f>NOT(ISERROR(SEARCH('Listados Datos'!$T$3,AE614)))</xm:f>
            <xm:f>'Listados Datos'!$T$3</xm:f>
            <x14:dxf>
              <fill>
                <patternFill patternType="solid">
                  <bgColor rgb="FFC00000"/>
                </patternFill>
              </fill>
            </x14:dxf>
          </x14:cfRule>
          <x14:cfRule type="containsText" priority="627" operator="containsText" id="{859FF3A3-572F-48F2-B8A0-C3740A547FC2}">
            <xm:f>NOT(ISERROR(SEARCH('Listados Datos'!$T$4,AE614)))</xm:f>
            <xm:f>'Listados Datos'!$T$4</xm:f>
            <x14:dxf>
              <font>
                <b/>
                <i val="0"/>
                <color theme="0"/>
              </font>
              <fill>
                <patternFill>
                  <bgColor rgb="FFE26B0A"/>
                </patternFill>
              </fill>
            </x14:dxf>
          </x14:cfRule>
          <x14:cfRule type="containsText" priority="628" operator="containsText" id="{B77C1EB8-8EBB-45B0-BBF6-6C0D63BA45AF}">
            <xm:f>NOT(ISERROR(SEARCH('Listados Datos'!$T$5,AE614)))</xm:f>
            <xm:f>'Listados Datos'!$T$5</xm:f>
            <x14:dxf>
              <font>
                <b/>
                <i val="0"/>
                <color auto="1"/>
              </font>
              <fill>
                <patternFill>
                  <bgColor rgb="FFFFFF00"/>
                </patternFill>
              </fill>
            </x14:dxf>
          </x14:cfRule>
          <x14:cfRule type="containsText" priority="629" operator="containsText" id="{F6E9ABC9-512B-448E-999C-8DBADA539B84}">
            <xm:f>NOT(ISERROR(SEARCH('Listados Datos'!$T$6,AE614)))</xm:f>
            <xm:f>'Listados Datos'!$T$6</xm:f>
            <x14:dxf>
              <font>
                <b/>
                <i val="0"/>
              </font>
              <fill>
                <patternFill>
                  <bgColor rgb="FF92D050"/>
                </patternFill>
              </fill>
            </x14:dxf>
          </x14:cfRule>
          <xm:sqref>AE614:AF614</xm:sqref>
        </x14:conditionalFormatting>
        <x14:conditionalFormatting xmlns:xm="http://schemas.microsoft.com/office/excel/2006/main">
          <x14:cfRule type="containsText" priority="622" operator="containsText" id="{2D2D9AA0-5C44-4E8E-A4A1-DA3485DC2E70}">
            <xm:f>NOT(ISERROR(SEARCH('Listados Datos'!$T$3,AA614)))</xm:f>
            <xm:f>'Listados Datos'!$T$3</xm:f>
            <x14:dxf>
              <fill>
                <patternFill patternType="solid">
                  <bgColor rgb="FFC00000"/>
                </patternFill>
              </fill>
            </x14:dxf>
          </x14:cfRule>
          <x14:cfRule type="containsText" priority="623" operator="containsText" id="{5B802998-E3A7-462F-B1B2-B611AA541C7C}">
            <xm:f>NOT(ISERROR(SEARCH('Listados Datos'!$T$4,AA614)))</xm:f>
            <xm:f>'Listados Datos'!$T$4</xm:f>
            <x14:dxf>
              <font>
                <b/>
                <i val="0"/>
                <color theme="0"/>
              </font>
              <fill>
                <patternFill>
                  <bgColor rgb="FFE26B0A"/>
                </patternFill>
              </fill>
            </x14:dxf>
          </x14:cfRule>
          <x14:cfRule type="containsText" priority="624" operator="containsText" id="{2E6F92C8-7595-487C-970E-178346EC8472}">
            <xm:f>NOT(ISERROR(SEARCH('Listados Datos'!$T$5,AA614)))</xm:f>
            <xm:f>'Listados Datos'!$T$5</xm:f>
            <x14:dxf>
              <font>
                <b/>
                <i val="0"/>
                <color auto="1"/>
              </font>
              <fill>
                <patternFill>
                  <bgColor rgb="FFFFFF00"/>
                </patternFill>
              </fill>
            </x14:dxf>
          </x14:cfRule>
          <x14:cfRule type="containsText" priority="625" operator="containsText" id="{229D6A3D-35E5-4F35-9168-FB4C1ABBFE3A}">
            <xm:f>NOT(ISERROR(SEARCH('Listados Datos'!$T$6,AA614)))</xm:f>
            <xm:f>'Listados Datos'!$T$6</xm:f>
            <x14:dxf>
              <font>
                <b/>
                <i val="0"/>
              </font>
              <fill>
                <patternFill>
                  <bgColor rgb="FF92D050"/>
                </patternFill>
              </fill>
            </x14:dxf>
          </x14:cfRule>
          <xm:sqref>AA614</xm:sqref>
        </x14:conditionalFormatting>
        <x14:conditionalFormatting xmlns:xm="http://schemas.microsoft.com/office/excel/2006/main">
          <x14:cfRule type="containsText" priority="612" operator="containsText" id="{E236D05A-58FE-4581-895F-33C3998B88D4}">
            <xm:f>NOT(ISERROR(SEARCH('Listados Datos'!$P$3,Y614)))</xm:f>
            <xm:f>'Listados Datos'!$P$3</xm:f>
            <x14:dxf>
              <fill>
                <patternFill>
                  <bgColor rgb="FF99CC00"/>
                </patternFill>
              </fill>
            </x14:dxf>
          </x14:cfRule>
          <x14:cfRule type="containsText" priority="613" operator="containsText" id="{46286B7D-76CC-41FF-9D2E-AE40A0167743}">
            <xm:f>NOT(ISERROR(SEARCH('Listados Datos'!$P$4,Y614)))</xm:f>
            <xm:f>'Listados Datos'!$P$4</xm:f>
            <x14:dxf>
              <fill>
                <patternFill>
                  <bgColor rgb="FF33CC33"/>
                </patternFill>
              </fill>
            </x14:dxf>
          </x14:cfRule>
          <x14:cfRule type="containsText" priority="614" operator="containsText" id="{6B91216B-1E39-4E68-AE87-133DBC6143B2}">
            <xm:f>NOT(ISERROR(SEARCH('Listados Datos'!$P$5,Y614)))</xm:f>
            <xm:f>'Listados Datos'!$P$5</xm:f>
            <x14:dxf>
              <fill>
                <patternFill>
                  <bgColor rgb="FFFFFF00"/>
                </patternFill>
              </fill>
            </x14:dxf>
          </x14:cfRule>
          <x14:cfRule type="containsText" priority="615" operator="containsText" id="{CDD01F40-7C9F-4C4A-B46D-7C7D134DB6E5}">
            <xm:f>NOT(ISERROR(SEARCH('Listados Datos'!$P$6,Y614)))</xm:f>
            <xm:f>'Listados Datos'!$P$6</xm:f>
            <x14:dxf>
              <fill>
                <patternFill>
                  <bgColor rgb="FFFFC000"/>
                </patternFill>
              </fill>
            </x14:dxf>
          </x14:cfRule>
          <x14:cfRule type="containsText" priority="616" operator="containsText" id="{467850D9-321D-4611-A41C-605667B950C5}">
            <xm:f>NOT(ISERROR(SEARCH('Listados Datos'!$P$7,Y614)))</xm:f>
            <xm:f>'Listados Datos'!$P$7</xm:f>
            <x14:dxf>
              <fill>
                <patternFill>
                  <bgColor rgb="FFFF0000"/>
                </patternFill>
              </fill>
            </x14:dxf>
          </x14:cfRule>
          <xm:sqref>Y614</xm:sqref>
        </x14:conditionalFormatting>
        <x14:conditionalFormatting xmlns:xm="http://schemas.microsoft.com/office/excel/2006/main">
          <x14:cfRule type="containsText" priority="598" operator="containsText" id="{4D59550C-52E0-4C52-BAB2-E65852DF7D87}">
            <xm:f>NOT(ISERROR(SEARCH('Listados Datos'!$T$3,AW614)))</xm:f>
            <xm:f>'Listados Datos'!$T$3</xm:f>
            <x14:dxf>
              <fill>
                <patternFill patternType="solid">
                  <bgColor rgb="FFC00000"/>
                </patternFill>
              </fill>
            </x14:dxf>
          </x14:cfRule>
          <x14:cfRule type="containsText" priority="599" operator="containsText" id="{353A6651-BB95-4B87-86F2-213E032ABB05}">
            <xm:f>NOT(ISERROR(SEARCH('Listados Datos'!$T$4,AW614)))</xm:f>
            <xm:f>'Listados Datos'!$T$4</xm:f>
            <x14:dxf>
              <font>
                <b/>
                <i val="0"/>
                <color theme="0"/>
              </font>
              <fill>
                <patternFill>
                  <bgColor rgb="FFE26B0A"/>
                </patternFill>
              </fill>
            </x14:dxf>
          </x14:cfRule>
          <x14:cfRule type="containsText" priority="600" operator="containsText" id="{508BED3A-5AC5-4D9C-8BBE-272EE4A1085A}">
            <xm:f>NOT(ISERROR(SEARCH('Listados Datos'!$T$5,AW614)))</xm:f>
            <xm:f>'Listados Datos'!$T$5</xm:f>
            <x14:dxf>
              <font>
                <b/>
                <i val="0"/>
                <color auto="1"/>
              </font>
              <fill>
                <patternFill>
                  <bgColor rgb="FFFFFF00"/>
                </patternFill>
              </fill>
            </x14:dxf>
          </x14:cfRule>
          <x14:cfRule type="containsText" priority="601" operator="containsText" id="{CA35FF86-F9A0-44E5-B67E-0B5B8DC59FAA}">
            <xm:f>NOT(ISERROR(SEARCH('Listados Datos'!$T$6,AW614)))</xm:f>
            <xm:f>'Listados Datos'!$T$6</xm:f>
            <x14:dxf>
              <font>
                <b/>
                <i val="0"/>
              </font>
              <fill>
                <patternFill>
                  <bgColor rgb="FF92D050"/>
                </patternFill>
              </fill>
            </x14:dxf>
          </x14:cfRule>
          <xm:sqref>AW614</xm:sqref>
        </x14:conditionalFormatting>
        <x14:conditionalFormatting xmlns:xm="http://schemas.microsoft.com/office/excel/2006/main">
          <x14:cfRule type="containsText" priority="438" operator="containsText" id="{8E11F22A-EE4F-49CD-A852-B6C2F7B1B9EC}">
            <xm:f>NOT(ISERROR(SEARCH('Listados Datos'!$P$3,AU619)))</xm:f>
            <xm:f>'Listados Datos'!$P$3</xm:f>
            <x14:dxf>
              <fill>
                <patternFill>
                  <bgColor rgb="FF99CC00"/>
                </patternFill>
              </fill>
            </x14:dxf>
          </x14:cfRule>
          <x14:cfRule type="containsText" priority="439" operator="containsText" id="{C0000A85-AD1D-4CD2-BE44-9103026AC9E7}">
            <xm:f>NOT(ISERROR(SEARCH('Listados Datos'!$P$4,AU619)))</xm:f>
            <xm:f>'Listados Datos'!$P$4</xm:f>
            <x14:dxf>
              <fill>
                <patternFill>
                  <bgColor rgb="FF33CC33"/>
                </patternFill>
              </fill>
            </x14:dxf>
          </x14:cfRule>
          <x14:cfRule type="containsText" priority="440" operator="containsText" id="{AA0608D7-D25F-49B8-AC6B-462AE3465D23}">
            <xm:f>NOT(ISERROR(SEARCH('Listados Datos'!$P$5,AU619)))</xm:f>
            <xm:f>'Listados Datos'!$P$5</xm:f>
            <x14:dxf>
              <fill>
                <patternFill>
                  <bgColor rgb="FFFFFF00"/>
                </patternFill>
              </fill>
            </x14:dxf>
          </x14:cfRule>
          <x14:cfRule type="containsText" priority="441" operator="containsText" id="{C0B44B16-7D13-4874-96A8-AB5C41714FBC}">
            <xm:f>NOT(ISERROR(SEARCH('Listados Datos'!$P$6,AU619)))</xm:f>
            <xm:f>'Listados Datos'!$P$6</xm:f>
            <x14:dxf>
              <fill>
                <patternFill>
                  <bgColor rgb="FFFFC000"/>
                </patternFill>
              </fill>
            </x14:dxf>
          </x14:cfRule>
          <x14:cfRule type="containsText" priority="442" operator="containsText" id="{74B4533F-122D-4B16-9C9D-D9FA897B85EA}">
            <xm:f>NOT(ISERROR(SEARCH('Listados Datos'!$P$7,AU619)))</xm:f>
            <xm:f>'Listados Datos'!$P$7</xm:f>
            <x14:dxf>
              <fill>
                <patternFill>
                  <bgColor rgb="FFFF0000"/>
                </patternFill>
              </fill>
            </x14:dxf>
          </x14:cfRule>
          <xm:sqref>AU619</xm:sqref>
        </x14:conditionalFormatting>
        <x14:conditionalFormatting xmlns:xm="http://schemas.microsoft.com/office/excel/2006/main">
          <x14:cfRule type="containsText" priority="504" operator="containsText" id="{272152B0-E9A3-4537-A98D-187CE0BF8BF5}">
            <xm:f>NOT(ISERROR(SEARCH('Listados Datos'!$T$3,AW621)))</xm:f>
            <xm:f>'Listados Datos'!$T$3</xm:f>
            <x14:dxf>
              <fill>
                <patternFill patternType="solid">
                  <bgColor rgb="FFC00000"/>
                </patternFill>
              </fill>
            </x14:dxf>
          </x14:cfRule>
          <x14:cfRule type="containsText" priority="505" operator="containsText" id="{52822185-3064-4763-8CA2-E85316A33FC4}">
            <xm:f>NOT(ISERROR(SEARCH('Listados Datos'!$T$4,AW621)))</xm:f>
            <xm:f>'Listados Datos'!$T$4</xm:f>
            <x14:dxf>
              <font>
                <b/>
                <i val="0"/>
                <color theme="0"/>
              </font>
              <fill>
                <patternFill>
                  <bgColor rgb="FFE26B0A"/>
                </patternFill>
              </fill>
            </x14:dxf>
          </x14:cfRule>
          <x14:cfRule type="containsText" priority="506" operator="containsText" id="{FA3DF511-C11F-492D-BF76-3AF70E4857FE}">
            <xm:f>NOT(ISERROR(SEARCH('Listados Datos'!$T$5,AW621)))</xm:f>
            <xm:f>'Listados Datos'!$T$5</xm:f>
            <x14:dxf>
              <font>
                <b/>
                <i val="0"/>
                <color auto="1"/>
              </font>
              <fill>
                <patternFill>
                  <bgColor rgb="FFFFFF00"/>
                </patternFill>
              </fill>
            </x14:dxf>
          </x14:cfRule>
          <x14:cfRule type="containsText" priority="507" operator="containsText" id="{7B127EA8-3343-4895-ADCD-61F41F588874}">
            <xm:f>NOT(ISERROR(SEARCH('Listados Datos'!$T$6,AW621)))</xm:f>
            <xm:f>'Listados Datos'!$T$6</xm:f>
            <x14:dxf>
              <font>
                <b/>
                <i val="0"/>
              </font>
              <fill>
                <patternFill>
                  <bgColor rgb="FF92D050"/>
                </patternFill>
              </fill>
            </x14:dxf>
          </x14:cfRule>
          <xm:sqref>AW621</xm:sqref>
        </x14:conditionalFormatting>
        <x14:conditionalFormatting xmlns:xm="http://schemas.microsoft.com/office/excel/2006/main">
          <x14:cfRule type="containsText" priority="494" operator="containsText" id="{8B3D0001-81A8-4395-A925-57F15701F7D0}">
            <xm:f>NOT(ISERROR(SEARCH('Listados Datos'!$P$3,AU621)))</xm:f>
            <xm:f>'Listados Datos'!$P$3</xm:f>
            <x14:dxf>
              <fill>
                <patternFill>
                  <bgColor rgb="FF99CC00"/>
                </patternFill>
              </fill>
            </x14:dxf>
          </x14:cfRule>
          <x14:cfRule type="containsText" priority="495" operator="containsText" id="{93875488-8774-4F85-845D-A3B8EF36EBCD}">
            <xm:f>NOT(ISERROR(SEARCH('Listados Datos'!$P$4,AU621)))</xm:f>
            <xm:f>'Listados Datos'!$P$4</xm:f>
            <x14:dxf>
              <fill>
                <patternFill>
                  <bgColor rgb="FF33CC33"/>
                </patternFill>
              </fill>
            </x14:dxf>
          </x14:cfRule>
          <x14:cfRule type="containsText" priority="496" operator="containsText" id="{E50F42D4-1CD9-44C4-A104-E2BDD8DB2645}">
            <xm:f>NOT(ISERROR(SEARCH('Listados Datos'!$P$5,AU621)))</xm:f>
            <xm:f>'Listados Datos'!$P$5</xm:f>
            <x14:dxf>
              <fill>
                <patternFill>
                  <bgColor rgb="FFFFFF00"/>
                </patternFill>
              </fill>
            </x14:dxf>
          </x14:cfRule>
          <x14:cfRule type="containsText" priority="497" operator="containsText" id="{344DBF5C-0B6F-48B8-8382-CB099E424C4C}">
            <xm:f>NOT(ISERROR(SEARCH('Listados Datos'!$P$6,AU621)))</xm:f>
            <xm:f>'Listados Datos'!$P$6</xm:f>
            <x14:dxf>
              <fill>
                <patternFill>
                  <bgColor rgb="FFFFC000"/>
                </patternFill>
              </fill>
            </x14:dxf>
          </x14:cfRule>
          <x14:cfRule type="containsText" priority="498" operator="containsText" id="{038B4DDA-B361-4E73-9B5E-D551A245C28C}">
            <xm:f>NOT(ISERROR(SEARCH('Listados Datos'!$P$7,AU621)))</xm:f>
            <xm:f>'Listados Datos'!$P$7</xm:f>
            <x14:dxf>
              <fill>
                <patternFill>
                  <bgColor rgb="FFFF0000"/>
                </patternFill>
              </fill>
            </x14:dxf>
          </x14:cfRule>
          <xm:sqref>AU621</xm:sqref>
        </x14:conditionalFormatting>
        <x14:conditionalFormatting xmlns:xm="http://schemas.microsoft.com/office/excel/2006/main">
          <x14:cfRule type="containsText" priority="462" operator="containsText" id="{4CE35D4B-F44C-42CB-9D23-DE7B9E9AA4C9}">
            <xm:f>NOT(ISERROR(SEARCH('Listados Datos'!$T$3,AW618)))</xm:f>
            <xm:f>'Listados Datos'!$T$3</xm:f>
            <x14:dxf>
              <fill>
                <patternFill patternType="solid">
                  <bgColor rgb="FFC00000"/>
                </patternFill>
              </fill>
            </x14:dxf>
          </x14:cfRule>
          <x14:cfRule type="containsText" priority="463" operator="containsText" id="{702C0670-7079-4F73-A976-F8E4812126A4}">
            <xm:f>NOT(ISERROR(SEARCH('Listados Datos'!$T$4,AW618)))</xm:f>
            <xm:f>'Listados Datos'!$T$4</xm:f>
            <x14:dxf>
              <font>
                <b/>
                <i val="0"/>
                <color theme="0"/>
              </font>
              <fill>
                <patternFill>
                  <bgColor rgb="FFE26B0A"/>
                </patternFill>
              </fill>
            </x14:dxf>
          </x14:cfRule>
          <x14:cfRule type="containsText" priority="464" operator="containsText" id="{B3069A5F-2E13-4C34-B89D-EC94FAE72FD9}">
            <xm:f>NOT(ISERROR(SEARCH('Listados Datos'!$T$5,AW618)))</xm:f>
            <xm:f>'Listados Datos'!$T$5</xm:f>
            <x14:dxf>
              <font>
                <b/>
                <i val="0"/>
                <color auto="1"/>
              </font>
              <fill>
                <patternFill>
                  <bgColor rgb="FFFFFF00"/>
                </patternFill>
              </fill>
            </x14:dxf>
          </x14:cfRule>
          <x14:cfRule type="containsText" priority="465" operator="containsText" id="{EA53BB6B-8D63-4DA4-A6ED-D01290F3D746}">
            <xm:f>NOT(ISERROR(SEARCH('Listados Datos'!$T$6,AW618)))</xm:f>
            <xm:f>'Listados Datos'!$T$6</xm:f>
            <x14:dxf>
              <font>
                <b/>
                <i val="0"/>
              </font>
              <fill>
                <patternFill>
                  <bgColor rgb="FF92D050"/>
                </patternFill>
              </fill>
            </x14:dxf>
          </x14:cfRule>
          <xm:sqref>AW618</xm:sqref>
        </x14:conditionalFormatting>
        <x14:conditionalFormatting xmlns:xm="http://schemas.microsoft.com/office/excel/2006/main">
          <x14:cfRule type="containsText" priority="452" operator="containsText" id="{7DAD52B3-CA1E-44A7-B91B-8250501B962A}">
            <xm:f>NOT(ISERROR(SEARCH('Listados Datos'!$P$3,AU618)))</xm:f>
            <xm:f>'Listados Datos'!$P$3</xm:f>
            <x14:dxf>
              <fill>
                <patternFill>
                  <bgColor rgb="FF99CC00"/>
                </patternFill>
              </fill>
            </x14:dxf>
          </x14:cfRule>
          <x14:cfRule type="containsText" priority="453" operator="containsText" id="{D4EBA40E-A40A-497D-87CB-456AD4386060}">
            <xm:f>NOT(ISERROR(SEARCH('Listados Datos'!$P$4,AU618)))</xm:f>
            <xm:f>'Listados Datos'!$P$4</xm:f>
            <x14:dxf>
              <fill>
                <patternFill>
                  <bgColor rgb="FF33CC33"/>
                </patternFill>
              </fill>
            </x14:dxf>
          </x14:cfRule>
          <x14:cfRule type="containsText" priority="454" operator="containsText" id="{F267ECEC-EED7-4199-AEF1-C6540A1624E2}">
            <xm:f>NOT(ISERROR(SEARCH('Listados Datos'!$P$5,AU618)))</xm:f>
            <xm:f>'Listados Datos'!$P$5</xm:f>
            <x14:dxf>
              <fill>
                <patternFill>
                  <bgColor rgb="FFFFFF00"/>
                </patternFill>
              </fill>
            </x14:dxf>
          </x14:cfRule>
          <x14:cfRule type="containsText" priority="455" operator="containsText" id="{9D3FCCED-BA1A-499B-83D1-07429182BECA}">
            <xm:f>NOT(ISERROR(SEARCH('Listados Datos'!$P$6,AU618)))</xm:f>
            <xm:f>'Listados Datos'!$P$6</xm:f>
            <x14:dxf>
              <fill>
                <patternFill>
                  <bgColor rgb="FFFFC000"/>
                </patternFill>
              </fill>
            </x14:dxf>
          </x14:cfRule>
          <x14:cfRule type="containsText" priority="456" operator="containsText" id="{4613A361-C73B-4205-82E0-B467C32A077A}">
            <xm:f>NOT(ISERROR(SEARCH('Listados Datos'!$P$7,AU618)))</xm:f>
            <xm:f>'Listados Datos'!$P$7</xm:f>
            <x14:dxf>
              <fill>
                <patternFill>
                  <bgColor rgb="FFFF0000"/>
                </patternFill>
              </fill>
            </x14:dxf>
          </x14:cfRule>
          <xm:sqref>AU618</xm:sqref>
        </x14:conditionalFormatting>
        <x14:conditionalFormatting xmlns:xm="http://schemas.microsoft.com/office/excel/2006/main">
          <x14:cfRule type="containsText" priority="570" operator="containsText" id="{AABD4AD6-0374-40FC-B4CE-EF69BB997CD5}">
            <xm:f>NOT(ISERROR(SEARCH('Listados Datos'!$T$3,AE616)))</xm:f>
            <xm:f>'Listados Datos'!$T$3</xm:f>
            <x14:dxf>
              <fill>
                <patternFill patternType="solid">
                  <bgColor rgb="FFC00000"/>
                </patternFill>
              </fill>
            </x14:dxf>
          </x14:cfRule>
          <x14:cfRule type="containsText" priority="571" operator="containsText" id="{9B5892AC-20BB-46BD-B9CD-68EB558BAD47}">
            <xm:f>NOT(ISERROR(SEARCH('Listados Datos'!$T$4,AE616)))</xm:f>
            <xm:f>'Listados Datos'!$T$4</xm:f>
            <x14:dxf>
              <font>
                <b/>
                <i val="0"/>
                <color theme="0"/>
              </font>
              <fill>
                <patternFill>
                  <bgColor rgb="FFE26B0A"/>
                </patternFill>
              </fill>
            </x14:dxf>
          </x14:cfRule>
          <x14:cfRule type="containsText" priority="572" operator="containsText" id="{38567F6C-D908-4B60-885D-3D926FBDF043}">
            <xm:f>NOT(ISERROR(SEARCH('Listados Datos'!$T$5,AE616)))</xm:f>
            <xm:f>'Listados Datos'!$T$5</xm:f>
            <x14:dxf>
              <font>
                <b/>
                <i val="0"/>
                <color auto="1"/>
              </font>
              <fill>
                <patternFill>
                  <bgColor rgb="FFFFFF00"/>
                </patternFill>
              </fill>
            </x14:dxf>
          </x14:cfRule>
          <x14:cfRule type="containsText" priority="573" operator="containsText" id="{00D89F15-CD0F-4076-B295-8F1E456E4BDE}">
            <xm:f>NOT(ISERROR(SEARCH('Listados Datos'!$T$6,AE616)))</xm:f>
            <xm:f>'Listados Datos'!$T$6</xm:f>
            <x14:dxf>
              <font>
                <b/>
                <i val="0"/>
              </font>
              <fill>
                <patternFill>
                  <bgColor rgb="FF92D050"/>
                </patternFill>
              </fill>
            </x14:dxf>
          </x14:cfRule>
          <xm:sqref>AE616:AF617 AE621:AF621</xm:sqref>
        </x14:conditionalFormatting>
        <x14:conditionalFormatting xmlns:xm="http://schemas.microsoft.com/office/excel/2006/main">
          <x14:cfRule type="containsText" priority="566" operator="containsText" id="{F0CD20C3-22C1-45B4-9C84-FEE7CB09B0BE}">
            <xm:f>NOT(ISERROR(SEARCH('Listados Datos'!$T$3,AA616)))</xm:f>
            <xm:f>'Listados Datos'!$T$3</xm:f>
            <x14:dxf>
              <fill>
                <patternFill patternType="solid">
                  <bgColor rgb="FFC00000"/>
                </patternFill>
              </fill>
            </x14:dxf>
          </x14:cfRule>
          <x14:cfRule type="containsText" priority="567" operator="containsText" id="{87F963B4-A58E-4E3C-967C-C57DDF0E1B3B}">
            <xm:f>NOT(ISERROR(SEARCH('Listados Datos'!$T$4,AA616)))</xm:f>
            <xm:f>'Listados Datos'!$T$4</xm:f>
            <x14:dxf>
              <font>
                <b/>
                <i val="0"/>
                <color theme="0"/>
              </font>
              <fill>
                <patternFill>
                  <bgColor rgb="FFE26B0A"/>
                </patternFill>
              </fill>
            </x14:dxf>
          </x14:cfRule>
          <x14:cfRule type="containsText" priority="568" operator="containsText" id="{180C4A44-C453-4E78-B3D3-D3EF6C6391F5}">
            <xm:f>NOT(ISERROR(SEARCH('Listados Datos'!$T$5,AA616)))</xm:f>
            <xm:f>'Listados Datos'!$T$5</xm:f>
            <x14:dxf>
              <font>
                <b/>
                <i val="0"/>
                <color auto="1"/>
              </font>
              <fill>
                <patternFill>
                  <bgColor rgb="FFFFFF00"/>
                </patternFill>
              </fill>
            </x14:dxf>
          </x14:cfRule>
          <x14:cfRule type="containsText" priority="569" operator="containsText" id="{F7A728F9-8584-44C9-B31B-1D2990E42FE9}">
            <xm:f>NOT(ISERROR(SEARCH('Listados Datos'!$T$6,AA616)))</xm:f>
            <xm:f>'Listados Datos'!$T$6</xm:f>
            <x14:dxf>
              <font>
                <b/>
                <i val="0"/>
              </font>
              <fill>
                <patternFill>
                  <bgColor rgb="FF92D050"/>
                </patternFill>
              </fill>
            </x14:dxf>
          </x14:cfRule>
          <xm:sqref>AA616:AA617</xm:sqref>
        </x14:conditionalFormatting>
        <x14:conditionalFormatting xmlns:xm="http://schemas.microsoft.com/office/excel/2006/main">
          <x14:cfRule type="containsText" priority="556" operator="containsText" id="{9BD7CC23-7E1C-4A4F-ADD9-D46868395A48}">
            <xm:f>NOT(ISERROR(SEARCH('Listados Datos'!$P$3,Y616)))</xm:f>
            <xm:f>'Listados Datos'!$P$3</xm:f>
            <x14:dxf>
              <fill>
                <patternFill>
                  <bgColor rgb="FF99CC00"/>
                </patternFill>
              </fill>
            </x14:dxf>
          </x14:cfRule>
          <x14:cfRule type="containsText" priority="557" operator="containsText" id="{2BD92641-37BE-44EB-AED8-ECCA5467C4D8}">
            <xm:f>NOT(ISERROR(SEARCH('Listados Datos'!$P$4,Y616)))</xm:f>
            <xm:f>'Listados Datos'!$P$4</xm:f>
            <x14:dxf>
              <fill>
                <patternFill>
                  <bgColor rgb="FF33CC33"/>
                </patternFill>
              </fill>
            </x14:dxf>
          </x14:cfRule>
          <x14:cfRule type="containsText" priority="558" operator="containsText" id="{6ABFF192-D733-4FAB-9BDF-16E07AED1060}">
            <xm:f>NOT(ISERROR(SEARCH('Listados Datos'!$P$5,Y616)))</xm:f>
            <xm:f>'Listados Datos'!$P$5</xm:f>
            <x14:dxf>
              <fill>
                <patternFill>
                  <bgColor rgb="FFFFFF00"/>
                </patternFill>
              </fill>
            </x14:dxf>
          </x14:cfRule>
          <x14:cfRule type="containsText" priority="559" operator="containsText" id="{4547BF5F-6B5F-483A-A238-B125D7D33CC9}">
            <xm:f>NOT(ISERROR(SEARCH('Listados Datos'!$P$6,Y616)))</xm:f>
            <xm:f>'Listados Datos'!$P$6</xm:f>
            <x14:dxf>
              <fill>
                <patternFill>
                  <bgColor rgb="FFFFC000"/>
                </patternFill>
              </fill>
            </x14:dxf>
          </x14:cfRule>
          <x14:cfRule type="containsText" priority="560" operator="containsText" id="{1F952D0F-32C0-4D0F-B339-E0695F4F9371}">
            <xm:f>NOT(ISERROR(SEARCH('Listados Datos'!$P$7,Y616)))</xm:f>
            <xm:f>'Listados Datos'!$P$7</xm:f>
            <x14:dxf>
              <fill>
                <patternFill>
                  <bgColor rgb="FFFF0000"/>
                </patternFill>
              </fill>
            </x14:dxf>
          </x14:cfRule>
          <xm:sqref>Y616:Y617</xm:sqref>
        </x14:conditionalFormatting>
        <x14:conditionalFormatting xmlns:xm="http://schemas.microsoft.com/office/excel/2006/main">
          <x14:cfRule type="containsText" priority="532" operator="containsText" id="{4FCE16F4-1C3C-4DB7-BF0B-728C1C52B9BF}">
            <xm:f>NOT(ISERROR(SEARCH('Listados Datos'!$T$3,AW616)))</xm:f>
            <xm:f>'Listados Datos'!$T$3</xm:f>
            <x14:dxf>
              <fill>
                <patternFill patternType="solid">
                  <bgColor rgb="FFC00000"/>
                </patternFill>
              </fill>
            </x14:dxf>
          </x14:cfRule>
          <x14:cfRule type="containsText" priority="533" operator="containsText" id="{3CD42828-AE7D-4444-896A-68AFC58E4EC6}">
            <xm:f>NOT(ISERROR(SEARCH('Listados Datos'!$T$4,AW616)))</xm:f>
            <xm:f>'Listados Datos'!$T$4</xm:f>
            <x14:dxf>
              <font>
                <b/>
                <i val="0"/>
                <color theme="0"/>
              </font>
              <fill>
                <patternFill>
                  <bgColor rgb="FFE26B0A"/>
                </patternFill>
              </fill>
            </x14:dxf>
          </x14:cfRule>
          <x14:cfRule type="containsText" priority="534" operator="containsText" id="{A1C49F57-6C6D-47B1-9C8A-CBEED69AA4B0}">
            <xm:f>NOT(ISERROR(SEARCH('Listados Datos'!$T$5,AW616)))</xm:f>
            <xm:f>'Listados Datos'!$T$5</xm:f>
            <x14:dxf>
              <font>
                <b/>
                <i val="0"/>
                <color auto="1"/>
              </font>
              <fill>
                <patternFill>
                  <bgColor rgb="FFFFFF00"/>
                </patternFill>
              </fill>
            </x14:dxf>
          </x14:cfRule>
          <x14:cfRule type="containsText" priority="535" operator="containsText" id="{3C19F8C3-C4A2-449C-AA7E-3C09B963CB18}">
            <xm:f>NOT(ISERROR(SEARCH('Listados Datos'!$T$6,AW616)))</xm:f>
            <xm:f>'Listados Datos'!$T$6</xm:f>
            <x14:dxf>
              <font>
                <b/>
                <i val="0"/>
              </font>
              <fill>
                <patternFill>
                  <bgColor rgb="FF92D050"/>
                </patternFill>
              </fill>
            </x14:dxf>
          </x14:cfRule>
          <xm:sqref>AW616</xm:sqref>
        </x14:conditionalFormatting>
        <x14:conditionalFormatting xmlns:xm="http://schemas.microsoft.com/office/excel/2006/main">
          <x14:cfRule type="containsText" priority="522" operator="containsText" id="{109C4F28-8A5E-4737-ABF2-06E66813CE7B}">
            <xm:f>NOT(ISERROR(SEARCH('Listados Datos'!$P$3,AU616)))</xm:f>
            <xm:f>'Listados Datos'!$P$3</xm:f>
            <x14:dxf>
              <fill>
                <patternFill>
                  <bgColor rgb="FF99CC00"/>
                </patternFill>
              </fill>
            </x14:dxf>
          </x14:cfRule>
          <x14:cfRule type="containsText" priority="523" operator="containsText" id="{5CF642D5-854B-41FE-B90C-186A4C37F3C2}">
            <xm:f>NOT(ISERROR(SEARCH('Listados Datos'!$P$4,AU616)))</xm:f>
            <xm:f>'Listados Datos'!$P$4</xm:f>
            <x14:dxf>
              <fill>
                <patternFill>
                  <bgColor rgb="FF33CC33"/>
                </patternFill>
              </fill>
            </x14:dxf>
          </x14:cfRule>
          <x14:cfRule type="containsText" priority="524" operator="containsText" id="{AB348D40-9DA7-45CC-93D9-154C669A577B}">
            <xm:f>NOT(ISERROR(SEARCH('Listados Datos'!$P$5,AU616)))</xm:f>
            <xm:f>'Listados Datos'!$P$5</xm:f>
            <x14:dxf>
              <fill>
                <patternFill>
                  <bgColor rgb="FFFFFF00"/>
                </patternFill>
              </fill>
            </x14:dxf>
          </x14:cfRule>
          <x14:cfRule type="containsText" priority="525" operator="containsText" id="{7F8641EF-03F9-46F7-B33F-0EAED251F1DC}">
            <xm:f>NOT(ISERROR(SEARCH('Listados Datos'!$P$6,AU616)))</xm:f>
            <xm:f>'Listados Datos'!$P$6</xm:f>
            <x14:dxf>
              <fill>
                <patternFill>
                  <bgColor rgb="FFFFC000"/>
                </patternFill>
              </fill>
            </x14:dxf>
          </x14:cfRule>
          <x14:cfRule type="containsText" priority="526" operator="containsText" id="{04B41D6B-3B73-4C46-99D7-ADD58CF2507E}">
            <xm:f>NOT(ISERROR(SEARCH('Listados Datos'!$P$7,AU616)))</xm:f>
            <xm:f>'Listados Datos'!$P$7</xm:f>
            <x14:dxf>
              <fill>
                <patternFill>
                  <bgColor rgb="FFFF0000"/>
                </patternFill>
              </fill>
            </x14:dxf>
          </x14:cfRule>
          <xm:sqref>AU616</xm:sqref>
        </x14:conditionalFormatting>
        <x14:conditionalFormatting xmlns:xm="http://schemas.microsoft.com/office/excel/2006/main">
          <x14:cfRule type="containsText" priority="518" operator="containsText" id="{5E9740F7-0591-4ABF-A5AA-1D1F45EA41CD}">
            <xm:f>NOT(ISERROR(SEARCH('Listados Datos'!$T$3,AW617)))</xm:f>
            <xm:f>'Listados Datos'!$T$3</xm:f>
            <x14:dxf>
              <fill>
                <patternFill patternType="solid">
                  <bgColor rgb="FFC00000"/>
                </patternFill>
              </fill>
            </x14:dxf>
          </x14:cfRule>
          <x14:cfRule type="containsText" priority="519" operator="containsText" id="{807E71F3-7157-47A1-90A6-80524BA02EA7}">
            <xm:f>NOT(ISERROR(SEARCH('Listados Datos'!$T$4,AW617)))</xm:f>
            <xm:f>'Listados Datos'!$T$4</xm:f>
            <x14:dxf>
              <font>
                <b/>
                <i val="0"/>
                <color theme="0"/>
              </font>
              <fill>
                <patternFill>
                  <bgColor rgb="FFE26B0A"/>
                </patternFill>
              </fill>
            </x14:dxf>
          </x14:cfRule>
          <x14:cfRule type="containsText" priority="520" operator="containsText" id="{4FD83E4F-9A93-4733-A3A7-CCE401B4DDF5}">
            <xm:f>NOT(ISERROR(SEARCH('Listados Datos'!$T$5,AW617)))</xm:f>
            <xm:f>'Listados Datos'!$T$5</xm:f>
            <x14:dxf>
              <font>
                <b/>
                <i val="0"/>
                <color auto="1"/>
              </font>
              <fill>
                <patternFill>
                  <bgColor rgb="FFFFFF00"/>
                </patternFill>
              </fill>
            </x14:dxf>
          </x14:cfRule>
          <x14:cfRule type="containsText" priority="521" operator="containsText" id="{72286102-9276-4C66-ADE2-B3A3F20A5EFF}">
            <xm:f>NOT(ISERROR(SEARCH('Listados Datos'!$T$6,AW617)))</xm:f>
            <xm:f>'Listados Datos'!$T$6</xm:f>
            <x14:dxf>
              <font>
                <b/>
                <i val="0"/>
              </font>
              <fill>
                <patternFill>
                  <bgColor rgb="FF92D050"/>
                </patternFill>
              </fill>
            </x14:dxf>
          </x14:cfRule>
          <xm:sqref>AW617</xm:sqref>
        </x14:conditionalFormatting>
        <x14:conditionalFormatting xmlns:xm="http://schemas.microsoft.com/office/excel/2006/main">
          <x14:cfRule type="containsText" priority="508" operator="containsText" id="{CF013720-B29C-4F55-9F0E-D02751B8769B}">
            <xm:f>NOT(ISERROR(SEARCH('Listados Datos'!$P$3,AU617)))</xm:f>
            <xm:f>'Listados Datos'!$P$3</xm:f>
            <x14:dxf>
              <fill>
                <patternFill>
                  <bgColor rgb="FF99CC00"/>
                </patternFill>
              </fill>
            </x14:dxf>
          </x14:cfRule>
          <x14:cfRule type="containsText" priority="509" operator="containsText" id="{A40A2AB1-EEDC-4035-92C0-416417030091}">
            <xm:f>NOT(ISERROR(SEARCH('Listados Datos'!$P$4,AU617)))</xm:f>
            <xm:f>'Listados Datos'!$P$4</xm:f>
            <x14:dxf>
              <fill>
                <patternFill>
                  <bgColor rgb="FF33CC33"/>
                </patternFill>
              </fill>
            </x14:dxf>
          </x14:cfRule>
          <x14:cfRule type="containsText" priority="510" operator="containsText" id="{738C6E12-578F-4F1C-A03B-38BCE177BFC3}">
            <xm:f>NOT(ISERROR(SEARCH('Listados Datos'!$P$5,AU617)))</xm:f>
            <xm:f>'Listados Datos'!$P$5</xm:f>
            <x14:dxf>
              <fill>
                <patternFill>
                  <bgColor rgb="FFFFFF00"/>
                </patternFill>
              </fill>
            </x14:dxf>
          </x14:cfRule>
          <x14:cfRule type="containsText" priority="511" operator="containsText" id="{7A8A5042-80C2-43CA-97CF-EFE2A082FD93}">
            <xm:f>NOT(ISERROR(SEARCH('Listados Datos'!$P$6,AU617)))</xm:f>
            <xm:f>'Listados Datos'!$P$6</xm:f>
            <x14:dxf>
              <fill>
                <patternFill>
                  <bgColor rgb="FFFFC000"/>
                </patternFill>
              </fill>
            </x14:dxf>
          </x14:cfRule>
          <x14:cfRule type="containsText" priority="512" operator="containsText" id="{E40F7D12-ACA4-41C8-9E0A-869119A5BE3B}">
            <xm:f>NOT(ISERROR(SEARCH('Listados Datos'!$P$7,AU617)))</xm:f>
            <xm:f>'Listados Datos'!$P$7</xm:f>
            <x14:dxf>
              <fill>
                <patternFill>
                  <bgColor rgb="FFFF0000"/>
                </patternFill>
              </fill>
            </x14:dxf>
          </x14:cfRule>
          <xm:sqref>AU617</xm:sqref>
        </x14:conditionalFormatting>
        <x14:conditionalFormatting xmlns:xm="http://schemas.microsoft.com/office/excel/2006/main">
          <x14:cfRule type="containsText" priority="490" operator="containsText" id="{FFCEBF48-B9FC-49CD-8DD6-FEDC503F4AC1}">
            <xm:f>NOT(ISERROR(SEARCH('Listados Datos'!$T$3,AE618)))</xm:f>
            <xm:f>'Listados Datos'!$T$3</xm:f>
            <x14:dxf>
              <fill>
                <patternFill patternType="solid">
                  <bgColor rgb="FFC00000"/>
                </patternFill>
              </fill>
            </x14:dxf>
          </x14:cfRule>
          <x14:cfRule type="containsText" priority="491" operator="containsText" id="{22104A16-D520-464C-B4A4-77A7DDCADD55}">
            <xm:f>NOT(ISERROR(SEARCH('Listados Datos'!$T$4,AE618)))</xm:f>
            <xm:f>'Listados Datos'!$T$4</xm:f>
            <x14:dxf>
              <font>
                <b/>
                <i val="0"/>
                <color theme="0"/>
              </font>
              <fill>
                <patternFill>
                  <bgColor rgb="FFE26B0A"/>
                </patternFill>
              </fill>
            </x14:dxf>
          </x14:cfRule>
          <x14:cfRule type="containsText" priority="492" operator="containsText" id="{AE985002-1896-4EA0-8D95-CE3004F12DBB}">
            <xm:f>NOT(ISERROR(SEARCH('Listados Datos'!$T$5,AE618)))</xm:f>
            <xm:f>'Listados Datos'!$T$5</xm:f>
            <x14:dxf>
              <font>
                <b/>
                <i val="0"/>
                <color auto="1"/>
              </font>
              <fill>
                <patternFill>
                  <bgColor rgb="FFFFFF00"/>
                </patternFill>
              </fill>
            </x14:dxf>
          </x14:cfRule>
          <x14:cfRule type="containsText" priority="493" operator="containsText" id="{1506BADB-EDF3-4628-8D50-5C855B30841C}">
            <xm:f>NOT(ISERROR(SEARCH('Listados Datos'!$T$6,AE618)))</xm:f>
            <xm:f>'Listados Datos'!$T$6</xm:f>
            <x14:dxf>
              <font>
                <b/>
                <i val="0"/>
              </font>
              <fill>
                <patternFill>
                  <bgColor rgb="FF92D050"/>
                </patternFill>
              </fill>
            </x14:dxf>
          </x14:cfRule>
          <xm:sqref>AE618:AF619</xm:sqref>
        </x14:conditionalFormatting>
        <x14:conditionalFormatting xmlns:xm="http://schemas.microsoft.com/office/excel/2006/main">
          <x14:cfRule type="containsText" priority="486" operator="containsText" id="{64292100-0FDE-40CA-B621-5555CAAA9714}">
            <xm:f>NOT(ISERROR(SEARCH('Listados Datos'!$T$3,AA618)))</xm:f>
            <xm:f>'Listados Datos'!$T$3</xm:f>
            <x14:dxf>
              <fill>
                <patternFill patternType="solid">
                  <bgColor rgb="FFC00000"/>
                </patternFill>
              </fill>
            </x14:dxf>
          </x14:cfRule>
          <x14:cfRule type="containsText" priority="487" operator="containsText" id="{A0C4DC15-199B-4D6A-914B-5774CAEC3786}">
            <xm:f>NOT(ISERROR(SEARCH('Listados Datos'!$T$4,AA618)))</xm:f>
            <xm:f>'Listados Datos'!$T$4</xm:f>
            <x14:dxf>
              <font>
                <b/>
                <i val="0"/>
                <color theme="0"/>
              </font>
              <fill>
                <patternFill>
                  <bgColor rgb="FFE26B0A"/>
                </patternFill>
              </fill>
            </x14:dxf>
          </x14:cfRule>
          <x14:cfRule type="containsText" priority="488" operator="containsText" id="{56A36889-0461-4F48-87B5-708377D1DFAC}">
            <xm:f>NOT(ISERROR(SEARCH('Listados Datos'!$T$5,AA618)))</xm:f>
            <xm:f>'Listados Datos'!$T$5</xm:f>
            <x14:dxf>
              <font>
                <b/>
                <i val="0"/>
                <color auto="1"/>
              </font>
              <fill>
                <patternFill>
                  <bgColor rgb="FFFFFF00"/>
                </patternFill>
              </fill>
            </x14:dxf>
          </x14:cfRule>
          <x14:cfRule type="containsText" priority="489" operator="containsText" id="{6489B125-120A-49FD-8535-EF62B74F39AF}">
            <xm:f>NOT(ISERROR(SEARCH('Listados Datos'!$T$6,AA618)))</xm:f>
            <xm:f>'Listados Datos'!$T$6</xm:f>
            <x14:dxf>
              <font>
                <b/>
                <i val="0"/>
              </font>
              <fill>
                <patternFill>
                  <bgColor rgb="FF92D050"/>
                </patternFill>
              </fill>
            </x14:dxf>
          </x14:cfRule>
          <xm:sqref>AA618:AA619</xm:sqref>
        </x14:conditionalFormatting>
        <x14:conditionalFormatting xmlns:xm="http://schemas.microsoft.com/office/excel/2006/main">
          <x14:cfRule type="containsText" priority="476" operator="containsText" id="{651F115F-ED64-4768-9CD1-F8B4B0782E50}">
            <xm:f>NOT(ISERROR(SEARCH('Listados Datos'!$P$3,Y618)))</xm:f>
            <xm:f>'Listados Datos'!$P$3</xm:f>
            <x14:dxf>
              <fill>
                <patternFill>
                  <bgColor rgb="FF99CC00"/>
                </patternFill>
              </fill>
            </x14:dxf>
          </x14:cfRule>
          <x14:cfRule type="containsText" priority="477" operator="containsText" id="{6074A9D7-074D-45BD-9677-FAFAB4C8EC1E}">
            <xm:f>NOT(ISERROR(SEARCH('Listados Datos'!$P$4,Y618)))</xm:f>
            <xm:f>'Listados Datos'!$P$4</xm:f>
            <x14:dxf>
              <fill>
                <patternFill>
                  <bgColor rgb="FF33CC33"/>
                </patternFill>
              </fill>
            </x14:dxf>
          </x14:cfRule>
          <x14:cfRule type="containsText" priority="478" operator="containsText" id="{31D4BF52-0E3A-43E9-9CC0-8C46F15AAB0C}">
            <xm:f>NOT(ISERROR(SEARCH('Listados Datos'!$P$5,Y618)))</xm:f>
            <xm:f>'Listados Datos'!$P$5</xm:f>
            <x14:dxf>
              <fill>
                <patternFill>
                  <bgColor rgb="FFFFFF00"/>
                </patternFill>
              </fill>
            </x14:dxf>
          </x14:cfRule>
          <x14:cfRule type="containsText" priority="479" operator="containsText" id="{36B5B0B1-100D-433D-96F9-7952CB5D7433}">
            <xm:f>NOT(ISERROR(SEARCH('Listados Datos'!$P$6,Y618)))</xm:f>
            <xm:f>'Listados Datos'!$P$6</xm:f>
            <x14:dxf>
              <fill>
                <patternFill>
                  <bgColor rgb="FFFFC000"/>
                </patternFill>
              </fill>
            </x14:dxf>
          </x14:cfRule>
          <x14:cfRule type="containsText" priority="480" operator="containsText" id="{819F7CBE-EB76-429C-AB53-7986B370E087}">
            <xm:f>NOT(ISERROR(SEARCH('Listados Datos'!$P$7,Y618)))</xm:f>
            <xm:f>'Listados Datos'!$P$7</xm:f>
            <x14:dxf>
              <fill>
                <patternFill>
                  <bgColor rgb="FFFF0000"/>
                </patternFill>
              </fill>
            </x14:dxf>
          </x14:cfRule>
          <xm:sqref>Y618:Y619</xm:sqref>
        </x14:conditionalFormatting>
        <x14:conditionalFormatting xmlns:xm="http://schemas.microsoft.com/office/excel/2006/main">
          <x14:cfRule type="containsText" priority="448" operator="containsText" id="{C15AEBD1-08F2-4A9D-A99D-4B894CCC89D3}">
            <xm:f>NOT(ISERROR(SEARCH('Listados Datos'!$T$3,AW619)))</xm:f>
            <xm:f>'Listados Datos'!$T$3</xm:f>
            <x14:dxf>
              <fill>
                <patternFill patternType="solid">
                  <bgColor rgb="FFC00000"/>
                </patternFill>
              </fill>
            </x14:dxf>
          </x14:cfRule>
          <x14:cfRule type="containsText" priority="449" operator="containsText" id="{C4F64D12-806A-466F-B0D9-7F517592E480}">
            <xm:f>NOT(ISERROR(SEARCH('Listados Datos'!$T$4,AW619)))</xm:f>
            <xm:f>'Listados Datos'!$T$4</xm:f>
            <x14:dxf>
              <font>
                <b/>
                <i val="0"/>
                <color theme="0"/>
              </font>
              <fill>
                <patternFill>
                  <bgColor rgb="FFE26B0A"/>
                </patternFill>
              </fill>
            </x14:dxf>
          </x14:cfRule>
          <x14:cfRule type="containsText" priority="450" operator="containsText" id="{291183D2-00BB-4A2F-B6FE-8578E8406E08}">
            <xm:f>NOT(ISERROR(SEARCH('Listados Datos'!$T$5,AW619)))</xm:f>
            <xm:f>'Listados Datos'!$T$5</xm:f>
            <x14:dxf>
              <font>
                <b/>
                <i val="0"/>
                <color auto="1"/>
              </font>
              <fill>
                <patternFill>
                  <bgColor rgb="FFFFFF00"/>
                </patternFill>
              </fill>
            </x14:dxf>
          </x14:cfRule>
          <x14:cfRule type="containsText" priority="451" operator="containsText" id="{D27683DA-FBA6-4B7E-A73A-DFEE4F002A2B}">
            <xm:f>NOT(ISERROR(SEARCH('Listados Datos'!$T$6,AW619)))</xm:f>
            <xm:f>'Listados Datos'!$T$6</xm:f>
            <x14:dxf>
              <font>
                <b/>
                <i val="0"/>
              </font>
              <fill>
                <patternFill>
                  <bgColor rgb="FF92D050"/>
                </patternFill>
              </fill>
            </x14:dxf>
          </x14:cfRule>
          <xm:sqref>AW619</xm:sqref>
        </x14:conditionalFormatting>
        <x14:conditionalFormatting xmlns:xm="http://schemas.microsoft.com/office/excel/2006/main">
          <x14:cfRule type="containsText" priority="396" operator="containsText" id="{6FEF6553-E116-4B02-A149-75646DAED523}">
            <xm:f>NOT(ISERROR(SEARCH('Listados Datos'!$P$3,AU620)))</xm:f>
            <xm:f>'Listados Datos'!$P$3</xm:f>
            <x14:dxf>
              <fill>
                <patternFill>
                  <bgColor rgb="FF99CC00"/>
                </patternFill>
              </fill>
            </x14:dxf>
          </x14:cfRule>
          <x14:cfRule type="containsText" priority="397" operator="containsText" id="{CF6D2858-DAA5-4E47-AE46-C19630E17236}">
            <xm:f>NOT(ISERROR(SEARCH('Listados Datos'!$P$4,AU620)))</xm:f>
            <xm:f>'Listados Datos'!$P$4</xm:f>
            <x14:dxf>
              <fill>
                <patternFill>
                  <bgColor rgb="FF33CC33"/>
                </patternFill>
              </fill>
            </x14:dxf>
          </x14:cfRule>
          <x14:cfRule type="containsText" priority="398" operator="containsText" id="{44599DFB-CB32-40E3-96E7-82D8DADA2591}">
            <xm:f>NOT(ISERROR(SEARCH('Listados Datos'!$P$5,AU620)))</xm:f>
            <xm:f>'Listados Datos'!$P$5</xm:f>
            <x14:dxf>
              <fill>
                <patternFill>
                  <bgColor rgb="FFFFFF00"/>
                </patternFill>
              </fill>
            </x14:dxf>
          </x14:cfRule>
          <x14:cfRule type="containsText" priority="399" operator="containsText" id="{A9013493-09CB-4570-B5C9-70893D78EDB8}">
            <xm:f>NOT(ISERROR(SEARCH('Listados Datos'!$P$6,AU620)))</xm:f>
            <xm:f>'Listados Datos'!$P$6</xm:f>
            <x14:dxf>
              <fill>
                <patternFill>
                  <bgColor rgb="FFFFC000"/>
                </patternFill>
              </fill>
            </x14:dxf>
          </x14:cfRule>
          <x14:cfRule type="containsText" priority="400" operator="containsText" id="{CD038CE2-DBB4-4B35-A4EE-DF97087EAB69}">
            <xm:f>NOT(ISERROR(SEARCH('Listados Datos'!$P$7,AU620)))</xm:f>
            <xm:f>'Listados Datos'!$P$7</xm:f>
            <x14:dxf>
              <fill>
                <patternFill>
                  <bgColor rgb="FFFF0000"/>
                </patternFill>
              </fill>
            </x14:dxf>
          </x14:cfRule>
          <xm:sqref>AU620</xm:sqref>
        </x14:conditionalFormatting>
        <x14:conditionalFormatting xmlns:xm="http://schemas.microsoft.com/office/excel/2006/main">
          <x14:cfRule type="containsText" priority="434" operator="containsText" id="{14465296-EC04-49AA-B590-A8C124BC9580}">
            <xm:f>NOT(ISERROR(SEARCH('Listados Datos'!$T$3,AE620)))</xm:f>
            <xm:f>'Listados Datos'!$T$3</xm:f>
            <x14:dxf>
              <fill>
                <patternFill patternType="solid">
                  <bgColor rgb="FFC00000"/>
                </patternFill>
              </fill>
            </x14:dxf>
          </x14:cfRule>
          <x14:cfRule type="containsText" priority="435" operator="containsText" id="{ECA244AC-C294-4C79-A948-8A9DB93BD951}">
            <xm:f>NOT(ISERROR(SEARCH('Listados Datos'!$T$4,AE620)))</xm:f>
            <xm:f>'Listados Datos'!$T$4</xm:f>
            <x14:dxf>
              <font>
                <b/>
                <i val="0"/>
                <color theme="0"/>
              </font>
              <fill>
                <patternFill>
                  <bgColor rgb="FFE26B0A"/>
                </patternFill>
              </fill>
            </x14:dxf>
          </x14:cfRule>
          <x14:cfRule type="containsText" priority="436" operator="containsText" id="{6C027334-1938-48DF-AC95-5BB82F2312EF}">
            <xm:f>NOT(ISERROR(SEARCH('Listados Datos'!$T$5,AE620)))</xm:f>
            <xm:f>'Listados Datos'!$T$5</xm:f>
            <x14:dxf>
              <font>
                <b/>
                <i val="0"/>
                <color auto="1"/>
              </font>
              <fill>
                <patternFill>
                  <bgColor rgb="FFFFFF00"/>
                </patternFill>
              </fill>
            </x14:dxf>
          </x14:cfRule>
          <x14:cfRule type="containsText" priority="437" operator="containsText" id="{BF5C2E14-AC71-4B13-A857-B3F173C948FC}">
            <xm:f>NOT(ISERROR(SEARCH('Listados Datos'!$T$6,AE620)))</xm:f>
            <xm:f>'Listados Datos'!$T$6</xm:f>
            <x14:dxf>
              <font>
                <b/>
                <i val="0"/>
              </font>
              <fill>
                <patternFill>
                  <bgColor rgb="FF92D050"/>
                </patternFill>
              </fill>
            </x14:dxf>
          </x14:cfRule>
          <xm:sqref>AE620:AF620</xm:sqref>
        </x14:conditionalFormatting>
        <x14:conditionalFormatting xmlns:xm="http://schemas.microsoft.com/office/excel/2006/main">
          <x14:cfRule type="containsText" priority="430" operator="containsText" id="{493CC850-7DE4-4C42-ACEA-3DC9C77FAD54}">
            <xm:f>NOT(ISERROR(SEARCH('Listados Datos'!$T$3,AA620)))</xm:f>
            <xm:f>'Listados Datos'!$T$3</xm:f>
            <x14:dxf>
              <fill>
                <patternFill patternType="solid">
                  <bgColor rgb="FFC00000"/>
                </patternFill>
              </fill>
            </x14:dxf>
          </x14:cfRule>
          <x14:cfRule type="containsText" priority="431" operator="containsText" id="{38C85054-DC80-4ABF-974D-86089F88E032}">
            <xm:f>NOT(ISERROR(SEARCH('Listados Datos'!$T$4,AA620)))</xm:f>
            <xm:f>'Listados Datos'!$T$4</xm:f>
            <x14:dxf>
              <font>
                <b/>
                <i val="0"/>
                <color theme="0"/>
              </font>
              <fill>
                <patternFill>
                  <bgColor rgb="FFE26B0A"/>
                </patternFill>
              </fill>
            </x14:dxf>
          </x14:cfRule>
          <x14:cfRule type="containsText" priority="432" operator="containsText" id="{89EE44E3-45BE-4D6A-A0F8-C4803447C59C}">
            <xm:f>NOT(ISERROR(SEARCH('Listados Datos'!$T$5,AA620)))</xm:f>
            <xm:f>'Listados Datos'!$T$5</xm:f>
            <x14:dxf>
              <font>
                <b/>
                <i val="0"/>
                <color auto="1"/>
              </font>
              <fill>
                <patternFill>
                  <bgColor rgb="FFFFFF00"/>
                </patternFill>
              </fill>
            </x14:dxf>
          </x14:cfRule>
          <x14:cfRule type="containsText" priority="433" operator="containsText" id="{0375FA41-1DB1-40F0-9AD1-3456E5D1E42E}">
            <xm:f>NOT(ISERROR(SEARCH('Listados Datos'!$T$6,AA620)))</xm:f>
            <xm:f>'Listados Datos'!$T$6</xm:f>
            <x14:dxf>
              <font>
                <b/>
                <i val="0"/>
              </font>
              <fill>
                <patternFill>
                  <bgColor rgb="FF92D050"/>
                </patternFill>
              </fill>
            </x14:dxf>
          </x14:cfRule>
          <xm:sqref>AA620</xm:sqref>
        </x14:conditionalFormatting>
        <x14:conditionalFormatting xmlns:xm="http://schemas.microsoft.com/office/excel/2006/main">
          <x14:cfRule type="containsText" priority="420" operator="containsText" id="{8D112FF4-4F59-45F7-9964-47F5CC4A4867}">
            <xm:f>NOT(ISERROR(SEARCH('Listados Datos'!$P$3,Y620)))</xm:f>
            <xm:f>'Listados Datos'!$P$3</xm:f>
            <x14:dxf>
              <fill>
                <patternFill>
                  <bgColor rgb="FF99CC00"/>
                </patternFill>
              </fill>
            </x14:dxf>
          </x14:cfRule>
          <x14:cfRule type="containsText" priority="421" operator="containsText" id="{C880DDC3-E2B9-49C7-97EF-7CE0B7606998}">
            <xm:f>NOT(ISERROR(SEARCH('Listados Datos'!$P$4,Y620)))</xm:f>
            <xm:f>'Listados Datos'!$P$4</xm:f>
            <x14:dxf>
              <fill>
                <patternFill>
                  <bgColor rgb="FF33CC33"/>
                </patternFill>
              </fill>
            </x14:dxf>
          </x14:cfRule>
          <x14:cfRule type="containsText" priority="422" operator="containsText" id="{1E15BE45-9814-4165-9C71-A6ECF16B956D}">
            <xm:f>NOT(ISERROR(SEARCH('Listados Datos'!$P$5,Y620)))</xm:f>
            <xm:f>'Listados Datos'!$P$5</xm:f>
            <x14:dxf>
              <fill>
                <patternFill>
                  <bgColor rgb="FFFFFF00"/>
                </patternFill>
              </fill>
            </x14:dxf>
          </x14:cfRule>
          <x14:cfRule type="containsText" priority="423" operator="containsText" id="{40CAB100-E505-4A56-A21F-C58D28354CCE}">
            <xm:f>NOT(ISERROR(SEARCH('Listados Datos'!$P$6,Y620)))</xm:f>
            <xm:f>'Listados Datos'!$P$6</xm:f>
            <x14:dxf>
              <fill>
                <patternFill>
                  <bgColor rgb="FFFFC000"/>
                </patternFill>
              </fill>
            </x14:dxf>
          </x14:cfRule>
          <x14:cfRule type="containsText" priority="424" operator="containsText" id="{0B2B10C3-606E-4A22-932F-ABE849C884BE}">
            <xm:f>NOT(ISERROR(SEARCH('Listados Datos'!$P$7,Y620)))</xm:f>
            <xm:f>'Listados Datos'!$P$7</xm:f>
            <x14:dxf>
              <fill>
                <patternFill>
                  <bgColor rgb="FFFF0000"/>
                </patternFill>
              </fill>
            </x14:dxf>
          </x14:cfRule>
          <xm:sqref>Y620</xm:sqref>
        </x14:conditionalFormatting>
        <x14:conditionalFormatting xmlns:xm="http://schemas.microsoft.com/office/excel/2006/main">
          <x14:cfRule type="containsText" priority="406" operator="containsText" id="{91C22C0F-29E1-4F55-856F-176F54425236}">
            <xm:f>NOT(ISERROR(SEARCH('Listados Datos'!$T$3,AW620)))</xm:f>
            <xm:f>'Listados Datos'!$T$3</xm:f>
            <x14:dxf>
              <fill>
                <patternFill patternType="solid">
                  <bgColor rgb="FFC00000"/>
                </patternFill>
              </fill>
            </x14:dxf>
          </x14:cfRule>
          <x14:cfRule type="containsText" priority="407" operator="containsText" id="{B7BF95AD-C055-47DB-8C5B-5B9E62C5B67D}">
            <xm:f>NOT(ISERROR(SEARCH('Listados Datos'!$T$4,AW620)))</xm:f>
            <xm:f>'Listados Datos'!$T$4</xm:f>
            <x14:dxf>
              <font>
                <b/>
                <i val="0"/>
                <color theme="0"/>
              </font>
              <fill>
                <patternFill>
                  <bgColor rgb="FFE26B0A"/>
                </patternFill>
              </fill>
            </x14:dxf>
          </x14:cfRule>
          <x14:cfRule type="containsText" priority="408" operator="containsText" id="{8ECF03A0-0AC1-474B-9DA3-AD5C1043E09E}">
            <xm:f>NOT(ISERROR(SEARCH('Listados Datos'!$T$5,AW620)))</xm:f>
            <xm:f>'Listados Datos'!$T$5</xm:f>
            <x14:dxf>
              <font>
                <b/>
                <i val="0"/>
                <color auto="1"/>
              </font>
              <fill>
                <patternFill>
                  <bgColor rgb="FFFFFF00"/>
                </patternFill>
              </fill>
            </x14:dxf>
          </x14:cfRule>
          <x14:cfRule type="containsText" priority="409" operator="containsText" id="{5CF45E4F-ECD6-4EBA-9B83-011F0F312AE9}">
            <xm:f>NOT(ISERROR(SEARCH('Listados Datos'!$T$6,AW620)))</xm:f>
            <xm:f>'Listados Datos'!$T$6</xm:f>
            <x14:dxf>
              <font>
                <b/>
                <i val="0"/>
              </font>
              <fill>
                <patternFill>
                  <bgColor rgb="FF92D050"/>
                </patternFill>
              </fill>
            </x14:dxf>
          </x14:cfRule>
          <xm:sqref>AW620</xm:sqref>
        </x14:conditionalFormatting>
        <x14:conditionalFormatting xmlns:xm="http://schemas.microsoft.com/office/excel/2006/main">
          <x14:cfRule type="containsText" priority="368" operator="containsText" id="{1AAEC093-1D0F-4589-9BB9-898DA74F32E3}">
            <xm:f>NOT(ISERROR(SEARCH('Listados Datos'!$D$3,B142)))</xm:f>
            <xm:f>'Listados Datos'!$D$3</xm:f>
            <x14:dxf>
              <font>
                <b/>
                <i val="0"/>
                <color theme="0"/>
              </font>
              <fill>
                <patternFill>
                  <bgColor rgb="FFC00000"/>
                </patternFill>
              </fill>
            </x14:dxf>
          </x14:cfRule>
          <x14:cfRule type="containsText" priority="369" operator="containsText" id="{6F04DB78-0AE4-45AA-83D9-4C096FB020C5}">
            <xm:f>NOT(ISERROR(SEARCH('Listados Datos'!$D$4,B142)))</xm:f>
            <xm:f>'Listados Datos'!$D$4</xm:f>
            <x14:dxf>
              <font>
                <b/>
                <i val="0"/>
                <color theme="0"/>
              </font>
              <fill>
                <patternFill>
                  <bgColor rgb="FFC00000"/>
                </patternFill>
              </fill>
            </x14:dxf>
          </x14:cfRule>
          <x14:cfRule type="containsText" priority="370" operator="containsText" id="{CD172CDA-9FB1-4E9C-9817-BB27D2F113A2}">
            <xm:f>NOT(ISERROR(SEARCH('Listados Datos'!$D$5,B142)))</xm:f>
            <xm:f>'Listados Datos'!$D$5</xm:f>
            <x14:dxf>
              <font>
                <b/>
                <i val="0"/>
                <color theme="0"/>
              </font>
              <fill>
                <patternFill>
                  <bgColor rgb="FFC00000"/>
                </patternFill>
              </fill>
            </x14:dxf>
          </x14:cfRule>
          <x14:cfRule type="containsText" priority="371" operator="containsText" id="{34798662-599E-4ED7-A0B1-7DDCB8BCC5B0}">
            <xm:f>NOT(ISERROR(SEARCH('Listados Datos'!$D$6,B142)))</xm:f>
            <xm:f>'Listados Datos'!$D$6</xm:f>
            <x14:dxf>
              <font>
                <b/>
                <i val="0"/>
                <color theme="0"/>
              </font>
              <fill>
                <patternFill>
                  <bgColor rgb="FFE3351F"/>
                </patternFill>
              </fill>
            </x14:dxf>
          </x14:cfRule>
          <x14:cfRule type="containsText" priority="372" operator="containsText" id="{A7D8F1FE-2CA9-44AB-BB72-9FE75756FC35}">
            <xm:f>NOT(ISERROR(SEARCH('Listados Datos'!$D$7,B142)))</xm:f>
            <xm:f>'Listados Datos'!$D$7</xm:f>
            <x14:dxf>
              <font>
                <b/>
                <i val="0"/>
                <color theme="0"/>
              </font>
              <fill>
                <patternFill>
                  <bgColor rgb="FFE3351F"/>
                </patternFill>
              </fill>
            </x14:dxf>
          </x14:cfRule>
          <x14:cfRule type="containsText" priority="373" operator="containsText" id="{5FC3990C-EF16-49F1-9271-5DAA52AD7E65}">
            <xm:f>NOT(ISERROR(SEARCH('Listados Datos'!$D$8,B142)))</xm:f>
            <xm:f>'Listados Datos'!$D$8</xm:f>
            <x14:dxf>
              <font>
                <b/>
                <i val="0"/>
                <color theme="0"/>
              </font>
              <fill>
                <patternFill>
                  <bgColor rgb="FFE3351F"/>
                </patternFill>
              </fill>
            </x14:dxf>
          </x14:cfRule>
          <x14:cfRule type="containsText" priority="374" operator="containsText" id="{70F568C4-A5D9-4C7F-98F2-5DDDA028297E}">
            <xm:f>NOT(ISERROR(SEARCH('Listados Datos'!$D$9,B142)))</xm:f>
            <xm:f>'Listados Datos'!$D$9</xm:f>
            <x14:dxf>
              <font>
                <b/>
                <i val="0"/>
                <color theme="0"/>
              </font>
              <fill>
                <patternFill>
                  <bgColor rgb="FFFFC000"/>
                </patternFill>
              </fill>
            </x14:dxf>
          </x14:cfRule>
          <x14:cfRule type="containsText" priority="375" operator="containsText" id="{B2149F1F-F255-4ACF-ABBE-82C60645ED85}">
            <xm:f>NOT(ISERROR(SEARCH('Listados Datos'!$D$10,B142)))</xm:f>
            <xm:f>'Listados Datos'!$D$10</xm:f>
            <x14:dxf>
              <font>
                <b/>
                <i val="0"/>
                <color theme="0"/>
              </font>
              <fill>
                <patternFill>
                  <bgColor rgb="FFFFC000"/>
                </patternFill>
              </fill>
            </x14:dxf>
          </x14:cfRule>
          <x14:cfRule type="containsText" priority="376" operator="containsText" id="{1F5F35D2-5B2F-47F3-A238-746DC38EBDEC}">
            <xm:f>NOT(ISERROR(SEARCH('Listados Datos'!$D$11,B142)))</xm:f>
            <xm:f>'Listados Datos'!$D$11</xm:f>
            <x14:dxf>
              <font>
                <b/>
                <i val="0"/>
                <color theme="0"/>
              </font>
              <fill>
                <patternFill>
                  <bgColor rgb="FFFFC000"/>
                </patternFill>
              </fill>
            </x14:dxf>
          </x14:cfRule>
          <x14:cfRule type="containsText" priority="377" operator="containsText" id="{907A52C5-6335-4BFA-A327-843EFC7E542B}">
            <xm:f>NOT(ISERROR(SEARCH('Listados Datos'!$D$12,B142)))</xm:f>
            <xm:f>'Listados Datos'!$D$12</xm:f>
            <x14:dxf>
              <font>
                <b/>
                <i val="0"/>
                <color theme="0"/>
              </font>
              <fill>
                <patternFill>
                  <bgColor rgb="FFFFC000"/>
                </patternFill>
              </fill>
            </x14:dxf>
          </x14:cfRule>
          <x14:cfRule type="containsText" priority="378" operator="containsText" id="{BD2D836A-1EEB-4116-BAFC-0688BADD7157}">
            <xm:f>NOT(ISERROR(SEARCH('Listados Datos'!$D$13,B142)))</xm:f>
            <xm:f>'Listados Datos'!$D$13</xm:f>
            <x14:dxf>
              <font>
                <b/>
                <i val="0"/>
                <color theme="0"/>
              </font>
              <fill>
                <patternFill>
                  <bgColor rgb="FFFFC000"/>
                </patternFill>
              </fill>
            </x14:dxf>
          </x14:cfRule>
          <x14:cfRule type="containsText" priority="379" operator="containsText" id="{52DB3254-AE5B-45B1-A405-D2E38113743A}">
            <xm:f>NOT(ISERROR(SEARCH('Listados Datos'!$D$14,B142)))</xm:f>
            <xm:f>'Listados Datos'!$D$14</xm:f>
            <x14:dxf>
              <font>
                <b/>
                <i val="0"/>
                <color theme="0"/>
              </font>
              <fill>
                <patternFill>
                  <bgColor rgb="FFFF0000"/>
                </patternFill>
              </fill>
            </x14:dxf>
          </x14:cfRule>
          <x14:cfRule type="containsText" priority="380" operator="containsText" id="{546C3CB5-7B80-45E3-A519-2CA70A09BC3F}">
            <xm:f>NOT(ISERROR(SEARCH('Listados Datos'!$D$15,B142)))</xm:f>
            <xm:f>'Listados Datos'!$D$15</xm:f>
            <x14:dxf>
              <font>
                <b/>
                <i val="0"/>
                <color theme="0"/>
              </font>
              <fill>
                <patternFill>
                  <bgColor rgb="FFFF0000"/>
                </patternFill>
              </fill>
            </x14:dxf>
          </x14:cfRule>
          <x14:cfRule type="containsText" priority="381" operator="containsText" id="{E83DDE7B-8888-475E-B319-C2B758FF041C}">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354" operator="containsText" id="{B45C487A-A488-4CE0-A954-BE901A70A7AE}">
            <xm:f>NOT(ISERROR(SEARCH('Listados Datos'!$D$3,B190)))</xm:f>
            <xm:f>'Listados Datos'!$D$3</xm:f>
            <x14:dxf>
              <font>
                <b/>
                <i val="0"/>
                <color theme="0"/>
              </font>
              <fill>
                <patternFill>
                  <bgColor rgb="FFC00000"/>
                </patternFill>
              </fill>
            </x14:dxf>
          </x14:cfRule>
          <x14:cfRule type="containsText" priority="355" operator="containsText" id="{97600B28-1312-461C-8EF5-5563559A1E71}">
            <xm:f>NOT(ISERROR(SEARCH('Listados Datos'!$D$4,B190)))</xm:f>
            <xm:f>'Listados Datos'!$D$4</xm:f>
            <x14:dxf>
              <font>
                <b/>
                <i val="0"/>
                <color theme="0"/>
              </font>
              <fill>
                <patternFill>
                  <bgColor rgb="FFC00000"/>
                </patternFill>
              </fill>
            </x14:dxf>
          </x14:cfRule>
          <x14:cfRule type="containsText" priority="356" operator="containsText" id="{B5F33CFD-6A70-400F-9356-C28AE5CCE1EA}">
            <xm:f>NOT(ISERROR(SEARCH('Listados Datos'!$D$5,B190)))</xm:f>
            <xm:f>'Listados Datos'!$D$5</xm:f>
            <x14:dxf>
              <font>
                <b/>
                <i val="0"/>
                <color theme="0"/>
              </font>
              <fill>
                <patternFill>
                  <bgColor rgb="FFC00000"/>
                </patternFill>
              </fill>
            </x14:dxf>
          </x14:cfRule>
          <x14:cfRule type="containsText" priority="357" operator="containsText" id="{9252943F-AD0D-4BD1-8185-FC2AD9F96D67}">
            <xm:f>NOT(ISERROR(SEARCH('Listados Datos'!$D$6,B190)))</xm:f>
            <xm:f>'Listados Datos'!$D$6</xm:f>
            <x14:dxf>
              <font>
                <b/>
                <i val="0"/>
                <color theme="0"/>
              </font>
              <fill>
                <patternFill>
                  <bgColor rgb="FFE3351F"/>
                </patternFill>
              </fill>
            </x14:dxf>
          </x14:cfRule>
          <x14:cfRule type="containsText" priority="358" operator="containsText" id="{C5373EEB-220F-44AC-9F64-A781726C8BEB}">
            <xm:f>NOT(ISERROR(SEARCH('Listados Datos'!$D$7,B190)))</xm:f>
            <xm:f>'Listados Datos'!$D$7</xm:f>
            <x14:dxf>
              <font>
                <b/>
                <i val="0"/>
                <color theme="0"/>
              </font>
              <fill>
                <patternFill>
                  <bgColor rgb="FFE3351F"/>
                </patternFill>
              </fill>
            </x14:dxf>
          </x14:cfRule>
          <x14:cfRule type="containsText" priority="359" operator="containsText" id="{ABE26B72-C54A-40CE-8034-D3BB8390E0FE}">
            <xm:f>NOT(ISERROR(SEARCH('Listados Datos'!$D$8,B190)))</xm:f>
            <xm:f>'Listados Datos'!$D$8</xm:f>
            <x14:dxf>
              <font>
                <b/>
                <i val="0"/>
                <color theme="0"/>
              </font>
              <fill>
                <patternFill>
                  <bgColor rgb="FFE3351F"/>
                </patternFill>
              </fill>
            </x14:dxf>
          </x14:cfRule>
          <x14:cfRule type="containsText" priority="360" operator="containsText" id="{56D96493-C869-4C91-BF1B-847F7DE000B5}">
            <xm:f>NOT(ISERROR(SEARCH('Listados Datos'!$D$9,B190)))</xm:f>
            <xm:f>'Listados Datos'!$D$9</xm:f>
            <x14:dxf>
              <font>
                <b/>
                <i val="0"/>
                <color theme="0"/>
              </font>
              <fill>
                <patternFill>
                  <bgColor rgb="FFFFC000"/>
                </patternFill>
              </fill>
            </x14:dxf>
          </x14:cfRule>
          <x14:cfRule type="containsText" priority="361" operator="containsText" id="{270E6315-41D1-455F-84BE-719F1B3F95BC}">
            <xm:f>NOT(ISERROR(SEARCH('Listados Datos'!$D$10,B190)))</xm:f>
            <xm:f>'Listados Datos'!$D$10</xm:f>
            <x14:dxf>
              <font>
                <b/>
                <i val="0"/>
                <color theme="0"/>
              </font>
              <fill>
                <patternFill>
                  <bgColor rgb="FFFFC000"/>
                </patternFill>
              </fill>
            </x14:dxf>
          </x14:cfRule>
          <x14:cfRule type="containsText" priority="362" operator="containsText" id="{F2496A81-72D5-4FD4-BF6D-D8306781F57D}">
            <xm:f>NOT(ISERROR(SEARCH('Listados Datos'!$D$11,B190)))</xm:f>
            <xm:f>'Listados Datos'!$D$11</xm:f>
            <x14:dxf>
              <font>
                <b/>
                <i val="0"/>
                <color theme="0"/>
              </font>
              <fill>
                <patternFill>
                  <bgColor rgb="FFFFC000"/>
                </patternFill>
              </fill>
            </x14:dxf>
          </x14:cfRule>
          <x14:cfRule type="containsText" priority="363" operator="containsText" id="{99A7D31C-7191-4549-8B98-033BED36D659}">
            <xm:f>NOT(ISERROR(SEARCH('Listados Datos'!$D$12,B190)))</xm:f>
            <xm:f>'Listados Datos'!$D$12</xm:f>
            <x14:dxf>
              <font>
                <b/>
                <i val="0"/>
                <color theme="0"/>
              </font>
              <fill>
                <patternFill>
                  <bgColor rgb="FFFFC000"/>
                </patternFill>
              </fill>
            </x14:dxf>
          </x14:cfRule>
          <x14:cfRule type="containsText" priority="364" operator="containsText" id="{9240D008-EF1D-4148-9AEB-E5D699990E39}">
            <xm:f>NOT(ISERROR(SEARCH('Listados Datos'!$D$13,B190)))</xm:f>
            <xm:f>'Listados Datos'!$D$13</xm:f>
            <x14:dxf>
              <font>
                <b/>
                <i val="0"/>
                <color theme="0"/>
              </font>
              <fill>
                <patternFill>
                  <bgColor rgb="FFFFC000"/>
                </patternFill>
              </fill>
            </x14:dxf>
          </x14:cfRule>
          <x14:cfRule type="containsText" priority="365" operator="containsText" id="{DAF6333E-1750-41F3-93EB-4A540D843B2A}">
            <xm:f>NOT(ISERROR(SEARCH('Listados Datos'!$D$14,B190)))</xm:f>
            <xm:f>'Listados Datos'!$D$14</xm:f>
            <x14:dxf>
              <font>
                <b/>
                <i val="0"/>
                <color theme="0"/>
              </font>
              <fill>
                <patternFill>
                  <bgColor rgb="FFFF0000"/>
                </patternFill>
              </fill>
            </x14:dxf>
          </x14:cfRule>
          <x14:cfRule type="containsText" priority="366" operator="containsText" id="{AFA490B4-63FB-41DE-A7B8-C51DF73194B2}">
            <xm:f>NOT(ISERROR(SEARCH('Listados Datos'!$D$15,B190)))</xm:f>
            <xm:f>'Listados Datos'!$D$15</xm:f>
            <x14:dxf>
              <font>
                <b/>
                <i val="0"/>
                <color theme="0"/>
              </font>
              <fill>
                <patternFill>
                  <bgColor rgb="FFFF0000"/>
                </patternFill>
              </fill>
            </x14:dxf>
          </x14:cfRule>
          <x14:cfRule type="containsText" priority="367" operator="containsText" id="{00EB9749-90AD-4553-ABB6-FEC14500EEBC}">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350" operator="containsText" id="{FA659E46-AC05-4AE7-8227-5ACA97019484}">
            <xm:f>NOT(ISERROR(SEARCH('Listados Datos'!$T$3,AE130)))</xm:f>
            <xm:f>'Listados Datos'!$T$3</xm:f>
            <x14:dxf>
              <fill>
                <patternFill patternType="solid">
                  <bgColor rgb="FFC00000"/>
                </patternFill>
              </fill>
            </x14:dxf>
          </x14:cfRule>
          <x14:cfRule type="containsText" priority="351" operator="containsText" id="{E40D742B-6D78-4B37-9D26-BF6BC7562336}">
            <xm:f>NOT(ISERROR(SEARCH('Listados Datos'!$T$4,AE130)))</xm:f>
            <xm:f>'Listados Datos'!$T$4</xm:f>
            <x14:dxf>
              <font>
                <b/>
                <i val="0"/>
                <color theme="0"/>
              </font>
              <fill>
                <patternFill>
                  <bgColor rgb="FFE26B0A"/>
                </patternFill>
              </fill>
            </x14:dxf>
          </x14:cfRule>
          <x14:cfRule type="containsText" priority="352" operator="containsText" id="{A0A4FD30-07B9-43F8-9758-922772FB45C1}">
            <xm:f>NOT(ISERROR(SEARCH('Listados Datos'!$T$5,AE130)))</xm:f>
            <xm:f>'Listados Datos'!$T$5</xm:f>
            <x14:dxf>
              <font>
                <b/>
                <i val="0"/>
                <color auto="1"/>
              </font>
              <fill>
                <patternFill>
                  <bgColor rgb="FFFFFF00"/>
                </patternFill>
              </fill>
            </x14:dxf>
          </x14:cfRule>
          <x14:cfRule type="containsText" priority="353" operator="containsText" id="{56690541-DBF0-4BFD-AA0D-235E1EF8B0E0}">
            <xm:f>NOT(ISERROR(SEARCH('Listados Datos'!$T$6,AE130)))</xm:f>
            <xm:f>'Listados Datos'!$T$6</xm:f>
            <x14:dxf>
              <font>
                <b/>
                <i val="0"/>
              </font>
              <fill>
                <patternFill>
                  <bgColor rgb="FF92D050"/>
                </patternFill>
              </fill>
            </x14:dxf>
          </x14:cfRule>
          <xm:sqref>AE130:AF131 AE135:AF135</xm:sqref>
        </x14:conditionalFormatting>
        <x14:conditionalFormatting xmlns:xm="http://schemas.microsoft.com/office/excel/2006/main">
          <x14:cfRule type="containsText" priority="346" operator="containsText" id="{A2D211ED-67E6-46A1-9599-640CB450CA72}">
            <xm:f>NOT(ISERROR(SEARCH('Listados Datos'!$T$3,AA130)))</xm:f>
            <xm:f>'Listados Datos'!$T$3</xm:f>
            <x14:dxf>
              <fill>
                <patternFill patternType="solid">
                  <bgColor rgb="FFC00000"/>
                </patternFill>
              </fill>
            </x14:dxf>
          </x14:cfRule>
          <x14:cfRule type="containsText" priority="347" operator="containsText" id="{AC100864-5760-4728-982B-FDCC822EB252}">
            <xm:f>NOT(ISERROR(SEARCH('Listados Datos'!$T$4,AA130)))</xm:f>
            <xm:f>'Listados Datos'!$T$4</xm:f>
            <x14:dxf>
              <font>
                <b/>
                <i val="0"/>
                <color theme="0"/>
              </font>
              <fill>
                <patternFill>
                  <bgColor rgb="FFE26B0A"/>
                </patternFill>
              </fill>
            </x14:dxf>
          </x14:cfRule>
          <x14:cfRule type="containsText" priority="348" operator="containsText" id="{61A95010-CBAE-4656-AE66-8C736231C95E}">
            <xm:f>NOT(ISERROR(SEARCH('Listados Datos'!$T$5,AA130)))</xm:f>
            <xm:f>'Listados Datos'!$T$5</xm:f>
            <x14:dxf>
              <font>
                <b/>
                <i val="0"/>
                <color auto="1"/>
              </font>
              <fill>
                <patternFill>
                  <bgColor rgb="FFFFFF00"/>
                </patternFill>
              </fill>
            </x14:dxf>
          </x14:cfRule>
          <x14:cfRule type="containsText" priority="349" operator="containsText" id="{BE61BF78-1817-41F7-9FEA-0FBD038DA080}">
            <xm:f>NOT(ISERROR(SEARCH('Listados Datos'!$T$6,AA130)))</xm:f>
            <xm:f>'Listados Datos'!$T$6</xm:f>
            <x14:dxf>
              <font>
                <b/>
                <i val="0"/>
              </font>
              <fill>
                <patternFill>
                  <bgColor rgb="FF92D050"/>
                </patternFill>
              </fill>
            </x14:dxf>
          </x14:cfRule>
          <xm:sqref>AA130:AA131</xm:sqref>
        </x14:conditionalFormatting>
        <x14:conditionalFormatting xmlns:xm="http://schemas.microsoft.com/office/excel/2006/main">
          <x14:cfRule type="containsText" priority="336" operator="containsText" id="{EF7D2BA3-0558-45C7-BB64-B8A35965BE74}">
            <xm:f>NOT(ISERROR(SEARCH('Listados Datos'!$P$3,Y130)))</xm:f>
            <xm:f>'Listados Datos'!$P$3</xm:f>
            <x14:dxf>
              <fill>
                <patternFill>
                  <bgColor rgb="FF99CC00"/>
                </patternFill>
              </fill>
            </x14:dxf>
          </x14:cfRule>
          <x14:cfRule type="containsText" priority="337" operator="containsText" id="{D5EBB62E-296C-4026-B2CC-C5AC609F039F}">
            <xm:f>NOT(ISERROR(SEARCH('Listados Datos'!$P$4,Y130)))</xm:f>
            <xm:f>'Listados Datos'!$P$4</xm:f>
            <x14:dxf>
              <fill>
                <patternFill>
                  <bgColor rgb="FF33CC33"/>
                </patternFill>
              </fill>
            </x14:dxf>
          </x14:cfRule>
          <x14:cfRule type="containsText" priority="338" operator="containsText" id="{2834BF86-1511-438F-BE1C-3FEDAF05818F}">
            <xm:f>NOT(ISERROR(SEARCH('Listados Datos'!$P$5,Y130)))</xm:f>
            <xm:f>'Listados Datos'!$P$5</xm:f>
            <x14:dxf>
              <fill>
                <patternFill>
                  <bgColor rgb="FFFFFF00"/>
                </patternFill>
              </fill>
            </x14:dxf>
          </x14:cfRule>
          <x14:cfRule type="containsText" priority="339" operator="containsText" id="{649B32CE-1288-4C78-BE60-D578FBF07651}">
            <xm:f>NOT(ISERROR(SEARCH('Listados Datos'!$P$6,Y130)))</xm:f>
            <xm:f>'Listados Datos'!$P$6</xm:f>
            <x14:dxf>
              <fill>
                <patternFill>
                  <bgColor rgb="FFFFC000"/>
                </patternFill>
              </fill>
            </x14:dxf>
          </x14:cfRule>
          <x14:cfRule type="containsText" priority="340" operator="containsText" id="{1D185A06-D770-4E14-8C75-590A73C0A9B9}">
            <xm:f>NOT(ISERROR(SEARCH('Listados Datos'!$P$7,Y130)))</xm:f>
            <xm:f>'Listados Datos'!$P$7</xm:f>
            <x14:dxf>
              <fill>
                <patternFill>
                  <bgColor rgb="FFFF0000"/>
                </patternFill>
              </fill>
            </x14:dxf>
          </x14:cfRule>
          <xm:sqref>Y130:Y131</xm:sqref>
        </x14:conditionalFormatting>
        <x14:conditionalFormatting xmlns:xm="http://schemas.microsoft.com/office/excel/2006/main">
          <x14:cfRule type="containsText" priority="312" operator="containsText" id="{23C6A646-9C59-4576-B633-F731941671C3}">
            <xm:f>NOT(ISERROR(SEARCH('Listados Datos'!$T$3,AW130)))</xm:f>
            <xm:f>'Listados Datos'!$T$3</xm:f>
            <x14:dxf>
              <fill>
                <patternFill patternType="solid">
                  <bgColor rgb="FFC00000"/>
                </patternFill>
              </fill>
            </x14:dxf>
          </x14:cfRule>
          <x14:cfRule type="containsText" priority="313" operator="containsText" id="{673882D9-A406-449D-8A08-2AB43429A41D}">
            <xm:f>NOT(ISERROR(SEARCH('Listados Datos'!$T$4,AW130)))</xm:f>
            <xm:f>'Listados Datos'!$T$4</xm:f>
            <x14:dxf>
              <font>
                <b/>
                <i val="0"/>
                <color theme="0"/>
              </font>
              <fill>
                <patternFill>
                  <bgColor rgb="FFE26B0A"/>
                </patternFill>
              </fill>
            </x14:dxf>
          </x14:cfRule>
          <x14:cfRule type="containsText" priority="314" operator="containsText" id="{28D6F3C2-7540-42BF-BFC6-AC2E77112DFC}">
            <xm:f>NOT(ISERROR(SEARCH('Listados Datos'!$T$5,AW130)))</xm:f>
            <xm:f>'Listados Datos'!$T$5</xm:f>
            <x14:dxf>
              <font>
                <b/>
                <i val="0"/>
                <color auto="1"/>
              </font>
              <fill>
                <patternFill>
                  <bgColor rgb="FFFFFF00"/>
                </patternFill>
              </fill>
            </x14:dxf>
          </x14:cfRule>
          <x14:cfRule type="containsText" priority="315" operator="containsText" id="{721480D5-EC82-4473-A7DF-04CF1132A7F7}">
            <xm:f>NOT(ISERROR(SEARCH('Listados Datos'!$T$6,AW130)))</xm:f>
            <xm:f>'Listados Datos'!$T$6</xm:f>
            <x14:dxf>
              <font>
                <b/>
                <i val="0"/>
              </font>
              <fill>
                <patternFill>
                  <bgColor rgb="FF92D050"/>
                </patternFill>
              </fill>
            </x14:dxf>
          </x14:cfRule>
          <xm:sqref>AW130</xm:sqref>
        </x14:conditionalFormatting>
        <x14:conditionalFormatting xmlns:xm="http://schemas.microsoft.com/office/excel/2006/main">
          <x14:cfRule type="containsText" priority="302" operator="containsText" id="{D865B5F5-8E88-43FF-A8BC-7E7C6F999C06}">
            <xm:f>NOT(ISERROR(SEARCH('Listados Datos'!$P$3,AU130)))</xm:f>
            <xm:f>'Listados Datos'!$P$3</xm:f>
            <x14:dxf>
              <fill>
                <patternFill>
                  <bgColor rgb="FF99CC00"/>
                </patternFill>
              </fill>
            </x14:dxf>
          </x14:cfRule>
          <x14:cfRule type="containsText" priority="303" operator="containsText" id="{A3A6597E-4B5C-4248-83C1-AAA2B80D9A6B}">
            <xm:f>NOT(ISERROR(SEARCH('Listados Datos'!$P$4,AU130)))</xm:f>
            <xm:f>'Listados Datos'!$P$4</xm:f>
            <x14:dxf>
              <fill>
                <patternFill>
                  <bgColor rgb="FF33CC33"/>
                </patternFill>
              </fill>
            </x14:dxf>
          </x14:cfRule>
          <x14:cfRule type="containsText" priority="304" operator="containsText" id="{8DA172AA-1D19-489E-8114-D625FE9C524C}">
            <xm:f>NOT(ISERROR(SEARCH('Listados Datos'!$P$5,AU130)))</xm:f>
            <xm:f>'Listados Datos'!$P$5</xm:f>
            <x14:dxf>
              <fill>
                <patternFill>
                  <bgColor rgb="FFFFFF00"/>
                </patternFill>
              </fill>
            </x14:dxf>
          </x14:cfRule>
          <x14:cfRule type="containsText" priority="305" operator="containsText" id="{E8BE2741-C276-48B2-87A8-22C2CF87D558}">
            <xm:f>NOT(ISERROR(SEARCH('Listados Datos'!$P$6,AU130)))</xm:f>
            <xm:f>'Listados Datos'!$P$6</xm:f>
            <x14:dxf>
              <fill>
                <patternFill>
                  <bgColor rgb="FFFFC000"/>
                </patternFill>
              </fill>
            </x14:dxf>
          </x14:cfRule>
          <x14:cfRule type="containsText" priority="306" operator="containsText" id="{2867E246-A1AC-4AAB-82B1-15192906340F}">
            <xm:f>NOT(ISERROR(SEARCH('Listados Datos'!$P$7,AU130)))</xm:f>
            <xm:f>'Listados Datos'!$P$7</xm:f>
            <x14:dxf>
              <fill>
                <patternFill>
                  <bgColor rgb="FFFF0000"/>
                </patternFill>
              </fill>
            </x14:dxf>
          </x14:cfRule>
          <xm:sqref>AU130</xm:sqref>
        </x14:conditionalFormatting>
        <x14:conditionalFormatting xmlns:xm="http://schemas.microsoft.com/office/excel/2006/main">
          <x14:cfRule type="containsText" priority="298" operator="containsText" id="{706986A3-2EBD-47BD-A79B-DD3A6DD3DE4E}">
            <xm:f>NOT(ISERROR(SEARCH('Listados Datos'!$T$3,AW131)))</xm:f>
            <xm:f>'Listados Datos'!$T$3</xm:f>
            <x14:dxf>
              <fill>
                <patternFill patternType="solid">
                  <bgColor rgb="FFC00000"/>
                </patternFill>
              </fill>
            </x14:dxf>
          </x14:cfRule>
          <x14:cfRule type="containsText" priority="299" operator="containsText" id="{D0A31FD0-9676-489C-BBB3-AF303B197C60}">
            <xm:f>NOT(ISERROR(SEARCH('Listados Datos'!$T$4,AW131)))</xm:f>
            <xm:f>'Listados Datos'!$T$4</xm:f>
            <x14:dxf>
              <font>
                <b/>
                <i val="0"/>
                <color theme="0"/>
              </font>
              <fill>
                <patternFill>
                  <bgColor rgb="FFE26B0A"/>
                </patternFill>
              </fill>
            </x14:dxf>
          </x14:cfRule>
          <x14:cfRule type="containsText" priority="300" operator="containsText" id="{9AC22164-21F5-49E8-8EB1-84FD228E5FE1}">
            <xm:f>NOT(ISERROR(SEARCH('Listados Datos'!$T$5,AW131)))</xm:f>
            <xm:f>'Listados Datos'!$T$5</xm:f>
            <x14:dxf>
              <font>
                <b/>
                <i val="0"/>
                <color auto="1"/>
              </font>
              <fill>
                <patternFill>
                  <bgColor rgb="FFFFFF00"/>
                </patternFill>
              </fill>
            </x14:dxf>
          </x14:cfRule>
          <x14:cfRule type="containsText" priority="301" operator="containsText" id="{EAF40190-195D-469C-B544-9FA69159A328}">
            <xm:f>NOT(ISERROR(SEARCH('Listados Datos'!$T$6,AW131)))</xm:f>
            <xm:f>'Listados Datos'!$T$6</xm:f>
            <x14:dxf>
              <font>
                <b/>
                <i val="0"/>
              </font>
              <fill>
                <patternFill>
                  <bgColor rgb="FF92D050"/>
                </patternFill>
              </fill>
            </x14:dxf>
          </x14:cfRule>
          <xm:sqref>AW131</xm:sqref>
        </x14:conditionalFormatting>
        <x14:conditionalFormatting xmlns:xm="http://schemas.microsoft.com/office/excel/2006/main">
          <x14:cfRule type="containsText" priority="288" operator="containsText" id="{FFCB9579-B806-4C0C-B59A-CA3DCBDA6763}">
            <xm:f>NOT(ISERROR(SEARCH('Listados Datos'!$P$3,AU131)))</xm:f>
            <xm:f>'Listados Datos'!$P$3</xm:f>
            <x14:dxf>
              <fill>
                <patternFill>
                  <bgColor rgb="FF99CC00"/>
                </patternFill>
              </fill>
            </x14:dxf>
          </x14:cfRule>
          <x14:cfRule type="containsText" priority="289" operator="containsText" id="{980FA9B4-5B01-4F62-A33F-70EE67AD053B}">
            <xm:f>NOT(ISERROR(SEARCH('Listados Datos'!$P$4,AU131)))</xm:f>
            <xm:f>'Listados Datos'!$P$4</xm:f>
            <x14:dxf>
              <fill>
                <patternFill>
                  <bgColor rgb="FF33CC33"/>
                </patternFill>
              </fill>
            </x14:dxf>
          </x14:cfRule>
          <x14:cfRule type="containsText" priority="290" operator="containsText" id="{8B05FF41-ACFE-4C53-983D-F4184523DC95}">
            <xm:f>NOT(ISERROR(SEARCH('Listados Datos'!$P$5,AU131)))</xm:f>
            <xm:f>'Listados Datos'!$P$5</xm:f>
            <x14:dxf>
              <fill>
                <patternFill>
                  <bgColor rgb="FFFFFF00"/>
                </patternFill>
              </fill>
            </x14:dxf>
          </x14:cfRule>
          <x14:cfRule type="containsText" priority="291" operator="containsText" id="{A3CD9B4A-319D-421A-9B4A-661FE1E05097}">
            <xm:f>NOT(ISERROR(SEARCH('Listados Datos'!$P$6,AU131)))</xm:f>
            <xm:f>'Listados Datos'!$P$6</xm:f>
            <x14:dxf>
              <fill>
                <patternFill>
                  <bgColor rgb="FFFFC000"/>
                </patternFill>
              </fill>
            </x14:dxf>
          </x14:cfRule>
          <x14:cfRule type="containsText" priority="292" operator="containsText" id="{4E2D04C7-E5C3-497F-AA26-5F3CB80CACD8}">
            <xm:f>NOT(ISERROR(SEARCH('Listados Datos'!$P$7,AU131)))</xm:f>
            <xm:f>'Listados Datos'!$P$7</xm:f>
            <x14:dxf>
              <fill>
                <patternFill>
                  <bgColor rgb="FFFF0000"/>
                </patternFill>
              </fill>
            </x14:dxf>
          </x14:cfRule>
          <xm:sqref>AU131</xm:sqref>
        </x14:conditionalFormatting>
        <x14:conditionalFormatting xmlns:xm="http://schemas.microsoft.com/office/excel/2006/main">
          <x14:cfRule type="containsText" priority="284" operator="containsText" id="{4E0FC8B9-DE66-4910-907C-92B8957EDB13}">
            <xm:f>NOT(ISERROR(SEARCH('Listados Datos'!$T$3,AW135)))</xm:f>
            <xm:f>'Listados Datos'!$T$3</xm:f>
            <x14:dxf>
              <fill>
                <patternFill patternType="solid">
                  <bgColor rgb="FFC00000"/>
                </patternFill>
              </fill>
            </x14:dxf>
          </x14:cfRule>
          <x14:cfRule type="containsText" priority="285" operator="containsText" id="{5DB21E1E-38F9-46FD-B532-BF857E9A94C6}">
            <xm:f>NOT(ISERROR(SEARCH('Listados Datos'!$T$4,AW135)))</xm:f>
            <xm:f>'Listados Datos'!$T$4</xm:f>
            <x14:dxf>
              <font>
                <b/>
                <i val="0"/>
                <color theme="0"/>
              </font>
              <fill>
                <patternFill>
                  <bgColor rgb="FFE26B0A"/>
                </patternFill>
              </fill>
            </x14:dxf>
          </x14:cfRule>
          <x14:cfRule type="containsText" priority="286" operator="containsText" id="{4111E08E-1D8B-4D8C-A058-16942B7737A7}">
            <xm:f>NOT(ISERROR(SEARCH('Listados Datos'!$T$5,AW135)))</xm:f>
            <xm:f>'Listados Datos'!$T$5</xm:f>
            <x14:dxf>
              <font>
                <b/>
                <i val="0"/>
                <color auto="1"/>
              </font>
              <fill>
                <patternFill>
                  <bgColor rgb="FFFFFF00"/>
                </patternFill>
              </fill>
            </x14:dxf>
          </x14:cfRule>
          <x14:cfRule type="containsText" priority="287" operator="containsText" id="{D8CBCEB2-891A-4604-A0E5-8CD441CA56A3}">
            <xm:f>NOT(ISERROR(SEARCH('Listados Datos'!$T$6,AW135)))</xm:f>
            <xm:f>'Listados Datos'!$T$6</xm:f>
            <x14:dxf>
              <font>
                <b/>
                <i val="0"/>
              </font>
              <fill>
                <patternFill>
                  <bgColor rgb="FF92D050"/>
                </patternFill>
              </fill>
            </x14:dxf>
          </x14:cfRule>
          <xm:sqref>AW135</xm:sqref>
        </x14:conditionalFormatting>
        <x14:conditionalFormatting xmlns:xm="http://schemas.microsoft.com/office/excel/2006/main">
          <x14:cfRule type="containsText" priority="274" operator="containsText" id="{3914CF1C-77BB-44A7-8630-B4BB9B03E8BB}">
            <xm:f>NOT(ISERROR(SEARCH('Listados Datos'!$P$3,AU135)))</xm:f>
            <xm:f>'Listados Datos'!$P$3</xm:f>
            <x14:dxf>
              <fill>
                <patternFill>
                  <bgColor rgb="FF99CC00"/>
                </patternFill>
              </fill>
            </x14:dxf>
          </x14:cfRule>
          <x14:cfRule type="containsText" priority="275" operator="containsText" id="{A3DCB1F8-4833-4943-AFD9-438729BEDB3B}">
            <xm:f>NOT(ISERROR(SEARCH('Listados Datos'!$P$4,AU135)))</xm:f>
            <xm:f>'Listados Datos'!$P$4</xm:f>
            <x14:dxf>
              <fill>
                <patternFill>
                  <bgColor rgb="FF33CC33"/>
                </patternFill>
              </fill>
            </x14:dxf>
          </x14:cfRule>
          <x14:cfRule type="containsText" priority="276" operator="containsText" id="{A9A00384-8E10-45D4-A15A-AB6488243EC2}">
            <xm:f>NOT(ISERROR(SEARCH('Listados Datos'!$P$5,AU135)))</xm:f>
            <xm:f>'Listados Datos'!$P$5</xm:f>
            <x14:dxf>
              <fill>
                <patternFill>
                  <bgColor rgb="FFFFFF00"/>
                </patternFill>
              </fill>
            </x14:dxf>
          </x14:cfRule>
          <x14:cfRule type="containsText" priority="277" operator="containsText" id="{B977A73B-3AAF-4332-BCFF-6345E985B3D7}">
            <xm:f>NOT(ISERROR(SEARCH('Listados Datos'!$P$6,AU135)))</xm:f>
            <xm:f>'Listados Datos'!$P$6</xm:f>
            <x14:dxf>
              <fill>
                <patternFill>
                  <bgColor rgb="FFFFC000"/>
                </patternFill>
              </fill>
            </x14:dxf>
          </x14:cfRule>
          <x14:cfRule type="containsText" priority="278" operator="containsText" id="{69287D77-0461-4359-A703-AE2C1A02A08E}">
            <xm:f>NOT(ISERROR(SEARCH('Listados Datos'!$P$7,AU135)))</xm:f>
            <xm:f>'Listados Datos'!$P$7</xm:f>
            <x14:dxf>
              <fill>
                <patternFill>
                  <bgColor rgb="FFFF0000"/>
                </patternFill>
              </fill>
            </x14:dxf>
          </x14:cfRule>
          <xm:sqref>AU135</xm:sqref>
        </x14:conditionalFormatting>
        <x14:conditionalFormatting xmlns:xm="http://schemas.microsoft.com/office/excel/2006/main">
          <x14:cfRule type="containsText" priority="270" operator="containsText" id="{D462D971-7BD5-4365-AB3D-687716814A2B}">
            <xm:f>NOT(ISERROR(SEARCH('Listados Datos'!$T$3,AE132)))</xm:f>
            <xm:f>'Listados Datos'!$T$3</xm:f>
            <x14:dxf>
              <fill>
                <patternFill patternType="solid">
                  <bgColor rgb="FFC00000"/>
                </patternFill>
              </fill>
            </x14:dxf>
          </x14:cfRule>
          <x14:cfRule type="containsText" priority="271" operator="containsText" id="{E0BB4E59-4645-416C-AF9B-70645CD4E319}">
            <xm:f>NOT(ISERROR(SEARCH('Listados Datos'!$T$4,AE132)))</xm:f>
            <xm:f>'Listados Datos'!$T$4</xm:f>
            <x14:dxf>
              <font>
                <b/>
                <i val="0"/>
                <color theme="0"/>
              </font>
              <fill>
                <patternFill>
                  <bgColor rgb="FFE26B0A"/>
                </patternFill>
              </fill>
            </x14:dxf>
          </x14:cfRule>
          <x14:cfRule type="containsText" priority="272" operator="containsText" id="{EA6BB8F5-92B8-4602-987D-E7C6CFDD0370}">
            <xm:f>NOT(ISERROR(SEARCH('Listados Datos'!$T$5,AE132)))</xm:f>
            <xm:f>'Listados Datos'!$T$5</xm:f>
            <x14:dxf>
              <font>
                <b/>
                <i val="0"/>
                <color auto="1"/>
              </font>
              <fill>
                <patternFill>
                  <bgColor rgb="FFFFFF00"/>
                </patternFill>
              </fill>
            </x14:dxf>
          </x14:cfRule>
          <x14:cfRule type="containsText" priority="273" operator="containsText" id="{16B91C99-0D46-45D6-813A-C1735D6BC7FA}">
            <xm:f>NOT(ISERROR(SEARCH('Listados Datos'!$T$6,AE132)))</xm:f>
            <xm:f>'Listados Datos'!$T$6</xm:f>
            <x14:dxf>
              <font>
                <b/>
                <i val="0"/>
              </font>
              <fill>
                <patternFill>
                  <bgColor rgb="FF92D050"/>
                </patternFill>
              </fill>
            </x14:dxf>
          </x14:cfRule>
          <xm:sqref>AE132:AF133</xm:sqref>
        </x14:conditionalFormatting>
        <x14:conditionalFormatting xmlns:xm="http://schemas.microsoft.com/office/excel/2006/main">
          <x14:cfRule type="containsText" priority="266" operator="containsText" id="{2666B86B-E217-4B23-AB12-183BEAD48569}">
            <xm:f>NOT(ISERROR(SEARCH('Listados Datos'!$T$3,AA132)))</xm:f>
            <xm:f>'Listados Datos'!$T$3</xm:f>
            <x14:dxf>
              <fill>
                <patternFill patternType="solid">
                  <bgColor rgb="FFC00000"/>
                </patternFill>
              </fill>
            </x14:dxf>
          </x14:cfRule>
          <x14:cfRule type="containsText" priority="267" operator="containsText" id="{647C8200-152E-4B1E-9ECF-666F8D644C85}">
            <xm:f>NOT(ISERROR(SEARCH('Listados Datos'!$T$4,AA132)))</xm:f>
            <xm:f>'Listados Datos'!$T$4</xm:f>
            <x14:dxf>
              <font>
                <b/>
                <i val="0"/>
                <color theme="0"/>
              </font>
              <fill>
                <patternFill>
                  <bgColor rgb="FFE26B0A"/>
                </patternFill>
              </fill>
            </x14:dxf>
          </x14:cfRule>
          <x14:cfRule type="containsText" priority="268" operator="containsText" id="{FDCA1AA2-FD80-4A14-AC51-7698D09C6048}">
            <xm:f>NOT(ISERROR(SEARCH('Listados Datos'!$T$5,AA132)))</xm:f>
            <xm:f>'Listados Datos'!$T$5</xm:f>
            <x14:dxf>
              <font>
                <b/>
                <i val="0"/>
                <color auto="1"/>
              </font>
              <fill>
                <patternFill>
                  <bgColor rgb="FFFFFF00"/>
                </patternFill>
              </fill>
            </x14:dxf>
          </x14:cfRule>
          <x14:cfRule type="containsText" priority="269" operator="containsText" id="{D9C7CDDF-B115-4CED-90AF-5276F80FF597}">
            <xm:f>NOT(ISERROR(SEARCH('Listados Datos'!$T$6,AA132)))</xm:f>
            <xm:f>'Listados Datos'!$T$6</xm:f>
            <x14:dxf>
              <font>
                <b/>
                <i val="0"/>
              </font>
              <fill>
                <patternFill>
                  <bgColor rgb="FF92D050"/>
                </patternFill>
              </fill>
            </x14:dxf>
          </x14:cfRule>
          <xm:sqref>AA132:AA133</xm:sqref>
        </x14:conditionalFormatting>
        <x14:conditionalFormatting xmlns:xm="http://schemas.microsoft.com/office/excel/2006/main">
          <x14:cfRule type="containsText" priority="256" operator="containsText" id="{30A200AA-630E-4F0E-A6B8-847E368DAD8C}">
            <xm:f>NOT(ISERROR(SEARCH('Listados Datos'!$P$3,Y132)))</xm:f>
            <xm:f>'Listados Datos'!$P$3</xm:f>
            <x14:dxf>
              <fill>
                <patternFill>
                  <bgColor rgb="FF99CC00"/>
                </patternFill>
              </fill>
            </x14:dxf>
          </x14:cfRule>
          <x14:cfRule type="containsText" priority="257" operator="containsText" id="{217F0131-846E-400B-8E1B-658C86A493AA}">
            <xm:f>NOT(ISERROR(SEARCH('Listados Datos'!$P$4,Y132)))</xm:f>
            <xm:f>'Listados Datos'!$P$4</xm:f>
            <x14:dxf>
              <fill>
                <patternFill>
                  <bgColor rgb="FF33CC33"/>
                </patternFill>
              </fill>
            </x14:dxf>
          </x14:cfRule>
          <x14:cfRule type="containsText" priority="258" operator="containsText" id="{50B40EE9-F70B-4F8E-8297-283F2D3F4AF3}">
            <xm:f>NOT(ISERROR(SEARCH('Listados Datos'!$P$5,Y132)))</xm:f>
            <xm:f>'Listados Datos'!$P$5</xm:f>
            <x14:dxf>
              <fill>
                <patternFill>
                  <bgColor rgb="FFFFFF00"/>
                </patternFill>
              </fill>
            </x14:dxf>
          </x14:cfRule>
          <x14:cfRule type="containsText" priority="259" operator="containsText" id="{A1D485AA-1B33-42E8-8F5E-C3F027EE3491}">
            <xm:f>NOT(ISERROR(SEARCH('Listados Datos'!$P$6,Y132)))</xm:f>
            <xm:f>'Listados Datos'!$P$6</xm:f>
            <x14:dxf>
              <fill>
                <patternFill>
                  <bgColor rgb="FFFFC000"/>
                </patternFill>
              </fill>
            </x14:dxf>
          </x14:cfRule>
          <x14:cfRule type="containsText" priority="260" operator="containsText" id="{9121A76E-BFD0-4F1D-85BC-BC328CB9F78F}">
            <xm:f>NOT(ISERROR(SEARCH('Listados Datos'!$P$7,Y132)))</xm:f>
            <xm:f>'Listados Datos'!$P$7</xm:f>
            <x14:dxf>
              <fill>
                <patternFill>
                  <bgColor rgb="FFFF0000"/>
                </patternFill>
              </fill>
            </x14:dxf>
          </x14:cfRule>
          <xm:sqref>Y132:Y133</xm:sqref>
        </x14:conditionalFormatting>
        <x14:conditionalFormatting xmlns:xm="http://schemas.microsoft.com/office/excel/2006/main">
          <x14:cfRule type="containsText" priority="242" operator="containsText" id="{84C4A1E9-F8B0-4F36-B754-7479BAC65691}">
            <xm:f>NOT(ISERROR(SEARCH('Listados Datos'!$T$3,AW132)))</xm:f>
            <xm:f>'Listados Datos'!$T$3</xm:f>
            <x14:dxf>
              <fill>
                <patternFill patternType="solid">
                  <bgColor rgb="FFC00000"/>
                </patternFill>
              </fill>
            </x14:dxf>
          </x14:cfRule>
          <x14:cfRule type="containsText" priority="243" operator="containsText" id="{4344A97A-593C-4A14-8160-2C342DED21AB}">
            <xm:f>NOT(ISERROR(SEARCH('Listados Datos'!$T$4,AW132)))</xm:f>
            <xm:f>'Listados Datos'!$T$4</xm:f>
            <x14:dxf>
              <font>
                <b/>
                <i val="0"/>
                <color theme="0"/>
              </font>
              <fill>
                <patternFill>
                  <bgColor rgb="FFE26B0A"/>
                </patternFill>
              </fill>
            </x14:dxf>
          </x14:cfRule>
          <x14:cfRule type="containsText" priority="244" operator="containsText" id="{40AB7265-27E8-4696-9AA6-65F62F5E9F16}">
            <xm:f>NOT(ISERROR(SEARCH('Listados Datos'!$T$5,AW132)))</xm:f>
            <xm:f>'Listados Datos'!$T$5</xm:f>
            <x14:dxf>
              <font>
                <b/>
                <i val="0"/>
                <color auto="1"/>
              </font>
              <fill>
                <patternFill>
                  <bgColor rgb="FFFFFF00"/>
                </patternFill>
              </fill>
            </x14:dxf>
          </x14:cfRule>
          <x14:cfRule type="containsText" priority="245" operator="containsText" id="{2DC29FE5-E5BA-4B16-8F36-0421707409C8}">
            <xm:f>NOT(ISERROR(SEARCH('Listados Datos'!$T$6,AW132)))</xm:f>
            <xm:f>'Listados Datos'!$T$6</xm:f>
            <x14:dxf>
              <font>
                <b/>
                <i val="0"/>
              </font>
              <fill>
                <patternFill>
                  <bgColor rgb="FF92D050"/>
                </patternFill>
              </fill>
            </x14:dxf>
          </x14:cfRule>
          <xm:sqref>AW132</xm:sqref>
        </x14:conditionalFormatting>
        <x14:conditionalFormatting xmlns:xm="http://schemas.microsoft.com/office/excel/2006/main">
          <x14:cfRule type="containsText" priority="232" operator="containsText" id="{B52EB996-F285-4107-8535-9FD3359E1E90}">
            <xm:f>NOT(ISERROR(SEARCH('Listados Datos'!$P$3,AU132)))</xm:f>
            <xm:f>'Listados Datos'!$P$3</xm:f>
            <x14:dxf>
              <fill>
                <patternFill>
                  <bgColor rgb="FF99CC00"/>
                </patternFill>
              </fill>
            </x14:dxf>
          </x14:cfRule>
          <x14:cfRule type="containsText" priority="233" operator="containsText" id="{02C75071-FA70-4B2C-8851-66AB1960C575}">
            <xm:f>NOT(ISERROR(SEARCH('Listados Datos'!$P$4,AU132)))</xm:f>
            <xm:f>'Listados Datos'!$P$4</xm:f>
            <x14:dxf>
              <fill>
                <patternFill>
                  <bgColor rgb="FF33CC33"/>
                </patternFill>
              </fill>
            </x14:dxf>
          </x14:cfRule>
          <x14:cfRule type="containsText" priority="234" operator="containsText" id="{2C7398D1-8BE3-4FF4-8FAA-ACC62FD72F44}">
            <xm:f>NOT(ISERROR(SEARCH('Listados Datos'!$P$5,AU132)))</xm:f>
            <xm:f>'Listados Datos'!$P$5</xm:f>
            <x14:dxf>
              <fill>
                <patternFill>
                  <bgColor rgb="FFFFFF00"/>
                </patternFill>
              </fill>
            </x14:dxf>
          </x14:cfRule>
          <x14:cfRule type="containsText" priority="235" operator="containsText" id="{CC8B7E23-A0A8-4795-8ADA-15A211B82214}">
            <xm:f>NOT(ISERROR(SEARCH('Listados Datos'!$P$6,AU132)))</xm:f>
            <xm:f>'Listados Datos'!$P$6</xm:f>
            <x14:dxf>
              <fill>
                <patternFill>
                  <bgColor rgb="FFFFC000"/>
                </patternFill>
              </fill>
            </x14:dxf>
          </x14:cfRule>
          <x14:cfRule type="containsText" priority="236" operator="containsText" id="{D8419587-016D-43D3-8D83-0C77E5029128}">
            <xm:f>NOT(ISERROR(SEARCH('Listados Datos'!$P$7,AU132)))</xm:f>
            <xm:f>'Listados Datos'!$P$7</xm:f>
            <x14:dxf>
              <fill>
                <patternFill>
                  <bgColor rgb="FFFF0000"/>
                </patternFill>
              </fill>
            </x14:dxf>
          </x14:cfRule>
          <xm:sqref>AU132</xm:sqref>
        </x14:conditionalFormatting>
        <x14:conditionalFormatting xmlns:xm="http://schemas.microsoft.com/office/excel/2006/main">
          <x14:cfRule type="containsText" priority="228" operator="containsText" id="{1185DD1A-0B48-480F-9613-4AA451B8244D}">
            <xm:f>NOT(ISERROR(SEARCH('Listados Datos'!$T$3,AW133)))</xm:f>
            <xm:f>'Listados Datos'!$T$3</xm:f>
            <x14:dxf>
              <fill>
                <patternFill patternType="solid">
                  <bgColor rgb="FFC00000"/>
                </patternFill>
              </fill>
            </x14:dxf>
          </x14:cfRule>
          <x14:cfRule type="containsText" priority="229" operator="containsText" id="{C35DA980-9937-4D3C-AEC3-630B24ACF6E6}">
            <xm:f>NOT(ISERROR(SEARCH('Listados Datos'!$T$4,AW133)))</xm:f>
            <xm:f>'Listados Datos'!$T$4</xm:f>
            <x14:dxf>
              <font>
                <b/>
                <i val="0"/>
                <color theme="0"/>
              </font>
              <fill>
                <patternFill>
                  <bgColor rgb="FFE26B0A"/>
                </patternFill>
              </fill>
            </x14:dxf>
          </x14:cfRule>
          <x14:cfRule type="containsText" priority="230" operator="containsText" id="{8B4DCE5B-44B9-4E63-A477-C894B38567C1}">
            <xm:f>NOT(ISERROR(SEARCH('Listados Datos'!$T$5,AW133)))</xm:f>
            <xm:f>'Listados Datos'!$T$5</xm:f>
            <x14:dxf>
              <font>
                <b/>
                <i val="0"/>
                <color auto="1"/>
              </font>
              <fill>
                <patternFill>
                  <bgColor rgb="FFFFFF00"/>
                </patternFill>
              </fill>
            </x14:dxf>
          </x14:cfRule>
          <x14:cfRule type="containsText" priority="231" operator="containsText" id="{7EA083F8-815D-493A-8B59-630FF43EB44E}">
            <xm:f>NOT(ISERROR(SEARCH('Listados Datos'!$T$6,AW133)))</xm:f>
            <xm:f>'Listados Datos'!$T$6</xm:f>
            <x14:dxf>
              <font>
                <b/>
                <i val="0"/>
              </font>
              <fill>
                <patternFill>
                  <bgColor rgb="FF92D050"/>
                </patternFill>
              </fill>
            </x14:dxf>
          </x14:cfRule>
          <xm:sqref>AW133</xm:sqref>
        </x14:conditionalFormatting>
        <x14:conditionalFormatting xmlns:xm="http://schemas.microsoft.com/office/excel/2006/main">
          <x14:cfRule type="containsText" priority="218" operator="containsText" id="{CA757DD6-5ACF-484F-A501-109F622909A0}">
            <xm:f>NOT(ISERROR(SEARCH('Listados Datos'!$P$3,AU133)))</xm:f>
            <xm:f>'Listados Datos'!$P$3</xm:f>
            <x14:dxf>
              <fill>
                <patternFill>
                  <bgColor rgb="FF99CC00"/>
                </patternFill>
              </fill>
            </x14:dxf>
          </x14:cfRule>
          <x14:cfRule type="containsText" priority="219" operator="containsText" id="{8D83E562-34A2-4821-9393-D4070B5F3DEC}">
            <xm:f>NOT(ISERROR(SEARCH('Listados Datos'!$P$4,AU133)))</xm:f>
            <xm:f>'Listados Datos'!$P$4</xm:f>
            <x14:dxf>
              <fill>
                <patternFill>
                  <bgColor rgb="FF33CC33"/>
                </patternFill>
              </fill>
            </x14:dxf>
          </x14:cfRule>
          <x14:cfRule type="containsText" priority="220" operator="containsText" id="{D896E96C-39E3-4B8A-BB1E-DB67A248D568}">
            <xm:f>NOT(ISERROR(SEARCH('Listados Datos'!$P$5,AU133)))</xm:f>
            <xm:f>'Listados Datos'!$P$5</xm:f>
            <x14:dxf>
              <fill>
                <patternFill>
                  <bgColor rgb="FFFFFF00"/>
                </patternFill>
              </fill>
            </x14:dxf>
          </x14:cfRule>
          <x14:cfRule type="containsText" priority="221" operator="containsText" id="{9A61388A-3EBB-4DAF-AE9E-99B3BB90142B}">
            <xm:f>NOT(ISERROR(SEARCH('Listados Datos'!$P$6,AU133)))</xm:f>
            <xm:f>'Listados Datos'!$P$6</xm:f>
            <x14:dxf>
              <fill>
                <patternFill>
                  <bgColor rgb="FFFFC000"/>
                </patternFill>
              </fill>
            </x14:dxf>
          </x14:cfRule>
          <x14:cfRule type="containsText" priority="222" operator="containsText" id="{77ED5124-EADE-447E-A9B2-5DDE357B5528}">
            <xm:f>NOT(ISERROR(SEARCH('Listados Datos'!$P$7,AU133)))</xm:f>
            <xm:f>'Listados Datos'!$P$7</xm:f>
            <x14:dxf>
              <fill>
                <patternFill>
                  <bgColor rgb="FFFF0000"/>
                </patternFill>
              </fill>
            </x14:dxf>
          </x14:cfRule>
          <xm:sqref>AU133</xm:sqref>
        </x14:conditionalFormatting>
        <x14:conditionalFormatting xmlns:xm="http://schemas.microsoft.com/office/excel/2006/main">
          <x14:cfRule type="containsText" priority="214" operator="containsText" id="{DF57E1A2-E01B-4C18-BA13-2F18D5CFDA98}">
            <xm:f>NOT(ISERROR(SEARCH('Listados Datos'!$T$3,AE134)))</xm:f>
            <xm:f>'Listados Datos'!$T$3</xm:f>
            <x14:dxf>
              <fill>
                <patternFill patternType="solid">
                  <bgColor rgb="FFC00000"/>
                </patternFill>
              </fill>
            </x14:dxf>
          </x14:cfRule>
          <x14:cfRule type="containsText" priority="215" operator="containsText" id="{B64D739A-3B72-40C9-A5E7-35E0CB185D4D}">
            <xm:f>NOT(ISERROR(SEARCH('Listados Datos'!$T$4,AE134)))</xm:f>
            <xm:f>'Listados Datos'!$T$4</xm:f>
            <x14:dxf>
              <font>
                <b/>
                <i val="0"/>
                <color theme="0"/>
              </font>
              <fill>
                <patternFill>
                  <bgColor rgb="FFE26B0A"/>
                </patternFill>
              </fill>
            </x14:dxf>
          </x14:cfRule>
          <x14:cfRule type="containsText" priority="216" operator="containsText" id="{3E2A513F-5C37-460E-98B5-63E480CE98FE}">
            <xm:f>NOT(ISERROR(SEARCH('Listados Datos'!$T$5,AE134)))</xm:f>
            <xm:f>'Listados Datos'!$T$5</xm:f>
            <x14:dxf>
              <font>
                <b/>
                <i val="0"/>
                <color auto="1"/>
              </font>
              <fill>
                <patternFill>
                  <bgColor rgb="FFFFFF00"/>
                </patternFill>
              </fill>
            </x14:dxf>
          </x14:cfRule>
          <x14:cfRule type="containsText" priority="217" operator="containsText" id="{61EE44FB-1F72-4A84-BE22-C7B78C7C6595}">
            <xm:f>NOT(ISERROR(SEARCH('Listados Datos'!$T$6,AE134)))</xm:f>
            <xm:f>'Listados Datos'!$T$6</xm:f>
            <x14:dxf>
              <font>
                <b/>
                <i val="0"/>
              </font>
              <fill>
                <patternFill>
                  <bgColor rgb="FF92D050"/>
                </patternFill>
              </fill>
            </x14:dxf>
          </x14:cfRule>
          <xm:sqref>AE134:AF134</xm:sqref>
        </x14:conditionalFormatting>
        <x14:conditionalFormatting xmlns:xm="http://schemas.microsoft.com/office/excel/2006/main">
          <x14:cfRule type="containsText" priority="210" operator="containsText" id="{40EBA851-29C7-4C16-8A43-EB21D2F57184}">
            <xm:f>NOT(ISERROR(SEARCH('Listados Datos'!$T$3,AA134)))</xm:f>
            <xm:f>'Listados Datos'!$T$3</xm:f>
            <x14:dxf>
              <fill>
                <patternFill patternType="solid">
                  <bgColor rgb="FFC00000"/>
                </patternFill>
              </fill>
            </x14:dxf>
          </x14:cfRule>
          <x14:cfRule type="containsText" priority="211" operator="containsText" id="{24AC9232-578C-42CF-A26C-6E7C85179936}">
            <xm:f>NOT(ISERROR(SEARCH('Listados Datos'!$T$4,AA134)))</xm:f>
            <xm:f>'Listados Datos'!$T$4</xm:f>
            <x14:dxf>
              <font>
                <b/>
                <i val="0"/>
                <color theme="0"/>
              </font>
              <fill>
                <patternFill>
                  <bgColor rgb="FFE26B0A"/>
                </patternFill>
              </fill>
            </x14:dxf>
          </x14:cfRule>
          <x14:cfRule type="containsText" priority="212" operator="containsText" id="{F47A2A0C-12F9-4E9C-8D06-5AD0D3363107}">
            <xm:f>NOT(ISERROR(SEARCH('Listados Datos'!$T$5,AA134)))</xm:f>
            <xm:f>'Listados Datos'!$T$5</xm:f>
            <x14:dxf>
              <font>
                <b/>
                <i val="0"/>
                <color auto="1"/>
              </font>
              <fill>
                <patternFill>
                  <bgColor rgb="FFFFFF00"/>
                </patternFill>
              </fill>
            </x14:dxf>
          </x14:cfRule>
          <x14:cfRule type="containsText" priority="213" operator="containsText" id="{5B06B764-AD93-4DE3-B556-0E06443B7BA1}">
            <xm:f>NOT(ISERROR(SEARCH('Listados Datos'!$T$6,AA134)))</xm:f>
            <xm:f>'Listados Datos'!$T$6</xm:f>
            <x14:dxf>
              <font>
                <b/>
                <i val="0"/>
              </font>
              <fill>
                <patternFill>
                  <bgColor rgb="FF92D050"/>
                </patternFill>
              </fill>
            </x14:dxf>
          </x14:cfRule>
          <xm:sqref>AA134</xm:sqref>
        </x14:conditionalFormatting>
        <x14:conditionalFormatting xmlns:xm="http://schemas.microsoft.com/office/excel/2006/main">
          <x14:cfRule type="containsText" priority="200" operator="containsText" id="{1DE755E1-223B-413B-9090-607622C25ADE}">
            <xm:f>NOT(ISERROR(SEARCH('Listados Datos'!$P$3,Y134)))</xm:f>
            <xm:f>'Listados Datos'!$P$3</xm:f>
            <x14:dxf>
              <fill>
                <patternFill>
                  <bgColor rgb="FF99CC00"/>
                </patternFill>
              </fill>
            </x14:dxf>
          </x14:cfRule>
          <x14:cfRule type="containsText" priority="201" operator="containsText" id="{B9CB9D5D-5463-4025-A5F5-13719BC0D2CA}">
            <xm:f>NOT(ISERROR(SEARCH('Listados Datos'!$P$4,Y134)))</xm:f>
            <xm:f>'Listados Datos'!$P$4</xm:f>
            <x14:dxf>
              <fill>
                <patternFill>
                  <bgColor rgb="FF33CC33"/>
                </patternFill>
              </fill>
            </x14:dxf>
          </x14:cfRule>
          <x14:cfRule type="containsText" priority="202" operator="containsText" id="{F4F57E13-BCE2-4B33-997A-61B8F79DA946}">
            <xm:f>NOT(ISERROR(SEARCH('Listados Datos'!$P$5,Y134)))</xm:f>
            <xm:f>'Listados Datos'!$P$5</xm:f>
            <x14:dxf>
              <fill>
                <patternFill>
                  <bgColor rgb="FFFFFF00"/>
                </patternFill>
              </fill>
            </x14:dxf>
          </x14:cfRule>
          <x14:cfRule type="containsText" priority="203" operator="containsText" id="{8477F39D-7C1E-4AE7-B7AD-3D207B72C22D}">
            <xm:f>NOT(ISERROR(SEARCH('Listados Datos'!$P$6,Y134)))</xm:f>
            <xm:f>'Listados Datos'!$P$6</xm:f>
            <x14:dxf>
              <fill>
                <patternFill>
                  <bgColor rgb="FFFFC000"/>
                </patternFill>
              </fill>
            </x14:dxf>
          </x14:cfRule>
          <x14:cfRule type="containsText" priority="204" operator="containsText" id="{D597B945-3C3D-4F2A-A101-140C5A8D1B04}">
            <xm:f>NOT(ISERROR(SEARCH('Listados Datos'!$P$7,Y134)))</xm:f>
            <xm:f>'Listados Datos'!$P$7</xm:f>
            <x14:dxf>
              <fill>
                <patternFill>
                  <bgColor rgb="FFFF0000"/>
                </patternFill>
              </fill>
            </x14:dxf>
          </x14:cfRule>
          <xm:sqref>Y134</xm:sqref>
        </x14:conditionalFormatting>
        <x14:conditionalFormatting xmlns:xm="http://schemas.microsoft.com/office/excel/2006/main">
          <x14:cfRule type="containsText" priority="186" operator="containsText" id="{147A580D-0E73-476D-819B-C3E8E57F0CAD}">
            <xm:f>NOT(ISERROR(SEARCH('Listados Datos'!$T$3,AW134)))</xm:f>
            <xm:f>'Listados Datos'!$T$3</xm:f>
            <x14:dxf>
              <fill>
                <patternFill patternType="solid">
                  <bgColor rgb="FFC00000"/>
                </patternFill>
              </fill>
            </x14:dxf>
          </x14:cfRule>
          <x14:cfRule type="containsText" priority="187" operator="containsText" id="{5E7CA0E5-071B-40BF-9FAD-5474CD157E4C}">
            <xm:f>NOT(ISERROR(SEARCH('Listados Datos'!$T$4,AW134)))</xm:f>
            <xm:f>'Listados Datos'!$T$4</xm:f>
            <x14:dxf>
              <font>
                <b/>
                <i val="0"/>
                <color theme="0"/>
              </font>
              <fill>
                <patternFill>
                  <bgColor rgb="FFE26B0A"/>
                </patternFill>
              </fill>
            </x14:dxf>
          </x14:cfRule>
          <x14:cfRule type="containsText" priority="188" operator="containsText" id="{C5374765-3022-41C8-AF59-EB720478A516}">
            <xm:f>NOT(ISERROR(SEARCH('Listados Datos'!$T$5,AW134)))</xm:f>
            <xm:f>'Listados Datos'!$T$5</xm:f>
            <x14:dxf>
              <font>
                <b/>
                <i val="0"/>
                <color auto="1"/>
              </font>
              <fill>
                <patternFill>
                  <bgColor rgb="FFFFFF00"/>
                </patternFill>
              </fill>
            </x14:dxf>
          </x14:cfRule>
          <x14:cfRule type="containsText" priority="189" operator="containsText" id="{17D52EB7-A16A-487E-95BE-9DCA30A7D646}">
            <xm:f>NOT(ISERROR(SEARCH('Listados Datos'!$T$6,AW134)))</xm:f>
            <xm:f>'Listados Datos'!$T$6</xm:f>
            <x14:dxf>
              <font>
                <b/>
                <i val="0"/>
              </font>
              <fill>
                <patternFill>
                  <bgColor rgb="FF92D050"/>
                </patternFill>
              </fill>
            </x14:dxf>
          </x14:cfRule>
          <xm:sqref>AW134</xm:sqref>
        </x14:conditionalFormatting>
        <x14:conditionalFormatting xmlns:xm="http://schemas.microsoft.com/office/excel/2006/main">
          <x14:cfRule type="containsText" priority="176" operator="containsText" id="{F6639338-DCC6-4E93-A08D-A55F85E6BD92}">
            <xm:f>NOT(ISERROR(SEARCH('Listados Datos'!$P$3,AU134)))</xm:f>
            <xm:f>'Listados Datos'!$P$3</xm:f>
            <x14:dxf>
              <fill>
                <patternFill>
                  <bgColor rgb="FF99CC00"/>
                </patternFill>
              </fill>
            </x14:dxf>
          </x14:cfRule>
          <x14:cfRule type="containsText" priority="177" operator="containsText" id="{ABDE637A-DBA9-475B-AAD4-D0A4A2ABFC0F}">
            <xm:f>NOT(ISERROR(SEARCH('Listados Datos'!$P$4,AU134)))</xm:f>
            <xm:f>'Listados Datos'!$P$4</xm:f>
            <x14:dxf>
              <fill>
                <patternFill>
                  <bgColor rgb="FF33CC33"/>
                </patternFill>
              </fill>
            </x14:dxf>
          </x14:cfRule>
          <x14:cfRule type="containsText" priority="178" operator="containsText" id="{EB3633AB-BC82-49FF-B2D8-C88847BB0E2E}">
            <xm:f>NOT(ISERROR(SEARCH('Listados Datos'!$P$5,AU134)))</xm:f>
            <xm:f>'Listados Datos'!$P$5</xm:f>
            <x14:dxf>
              <fill>
                <patternFill>
                  <bgColor rgb="FFFFFF00"/>
                </patternFill>
              </fill>
            </x14:dxf>
          </x14:cfRule>
          <x14:cfRule type="containsText" priority="179" operator="containsText" id="{418D688A-6877-4C06-A0B5-B336DD5092E5}">
            <xm:f>NOT(ISERROR(SEARCH('Listados Datos'!$P$6,AU134)))</xm:f>
            <xm:f>'Listados Datos'!$P$6</xm:f>
            <x14:dxf>
              <fill>
                <patternFill>
                  <bgColor rgb="FFFFC000"/>
                </patternFill>
              </fill>
            </x14:dxf>
          </x14:cfRule>
          <x14:cfRule type="containsText" priority="180" operator="containsText" id="{C4854AD1-6B8C-4175-9162-BC6EA62F8F44}">
            <xm:f>NOT(ISERROR(SEARCH('Listados Datos'!$P$7,AU134)))</xm:f>
            <xm:f>'Listados Datos'!$P$7</xm:f>
            <x14:dxf>
              <fill>
                <patternFill>
                  <bgColor rgb="FFFF0000"/>
                </patternFill>
              </fill>
            </x14:dxf>
          </x14:cfRule>
          <xm:sqref>AU134</xm:sqref>
        </x14:conditionalFormatting>
        <x14:conditionalFormatting xmlns:xm="http://schemas.microsoft.com/office/excel/2006/main">
          <x14:cfRule type="containsText" priority="82" operator="containsText" id="{412A3628-7959-4D23-8FC7-0FA0C8CA5D3E}">
            <xm:f>NOT(ISERROR(SEARCH('Listados Datos'!$T$3,AW228)))</xm:f>
            <xm:f>'Listados Datos'!$T$3</xm:f>
            <x14:dxf>
              <fill>
                <patternFill patternType="solid">
                  <bgColor rgb="FFC00000"/>
                </patternFill>
              </fill>
            </x14:dxf>
          </x14:cfRule>
          <x14:cfRule type="containsText" priority="83" operator="containsText" id="{83CF6B4F-8ADB-4A1C-BD0A-8D3A00FF7526}">
            <xm:f>NOT(ISERROR(SEARCH('Listados Datos'!$T$4,AW228)))</xm:f>
            <xm:f>'Listados Datos'!$T$4</xm:f>
            <x14:dxf>
              <font>
                <b/>
                <i val="0"/>
                <color theme="0"/>
              </font>
              <fill>
                <patternFill>
                  <bgColor rgb="FFE26B0A"/>
                </patternFill>
              </fill>
            </x14:dxf>
          </x14:cfRule>
          <x14:cfRule type="containsText" priority="84" operator="containsText" id="{ED12B766-9726-4C0B-90EF-C03A00EFD024}">
            <xm:f>NOT(ISERROR(SEARCH('Listados Datos'!$T$5,AW228)))</xm:f>
            <xm:f>'Listados Datos'!$T$5</xm:f>
            <x14:dxf>
              <font>
                <b/>
                <i val="0"/>
                <color auto="1"/>
              </font>
              <fill>
                <patternFill>
                  <bgColor rgb="FFFFFF00"/>
                </patternFill>
              </fill>
            </x14:dxf>
          </x14:cfRule>
          <x14:cfRule type="containsText" priority="85" operator="containsText" id="{A80B5FCB-03FD-4CA6-BF0C-3696F22E1DA2}">
            <xm:f>NOT(ISERROR(SEARCH('Listados Datos'!$T$6,AW228)))</xm:f>
            <xm:f>'Listados Datos'!$T$6</xm:f>
            <x14:dxf>
              <font>
                <b/>
                <i val="0"/>
              </font>
              <fill>
                <patternFill>
                  <bgColor rgb="FF92D050"/>
                </patternFill>
              </fill>
            </x14:dxf>
          </x14:cfRule>
          <xm:sqref>AW228</xm:sqref>
        </x14:conditionalFormatting>
        <x14:conditionalFormatting xmlns:xm="http://schemas.microsoft.com/office/excel/2006/main">
          <x14:cfRule type="containsText" priority="72" operator="containsText" id="{A090D690-E585-4F93-A02A-BF876C21E25A}">
            <xm:f>NOT(ISERROR(SEARCH('Listados Datos'!$P$3,AU228)))</xm:f>
            <xm:f>'Listados Datos'!$P$3</xm:f>
            <x14:dxf>
              <fill>
                <patternFill>
                  <bgColor rgb="FF99CC00"/>
                </patternFill>
              </fill>
            </x14:dxf>
          </x14:cfRule>
          <x14:cfRule type="containsText" priority="73" operator="containsText" id="{2442F4FF-624A-4856-A5AD-238737D64F3E}">
            <xm:f>NOT(ISERROR(SEARCH('Listados Datos'!$P$4,AU228)))</xm:f>
            <xm:f>'Listados Datos'!$P$4</xm:f>
            <x14:dxf>
              <fill>
                <patternFill>
                  <bgColor rgb="FF33CC33"/>
                </patternFill>
              </fill>
            </x14:dxf>
          </x14:cfRule>
          <x14:cfRule type="containsText" priority="74" operator="containsText" id="{4F516777-F1D0-4681-B24C-065A7C9C1292}">
            <xm:f>NOT(ISERROR(SEARCH('Listados Datos'!$P$5,AU228)))</xm:f>
            <xm:f>'Listados Datos'!$P$5</xm:f>
            <x14:dxf>
              <fill>
                <patternFill>
                  <bgColor rgb="FFFFFF00"/>
                </patternFill>
              </fill>
            </x14:dxf>
          </x14:cfRule>
          <x14:cfRule type="containsText" priority="75" operator="containsText" id="{8CD06BBC-A6CC-45C5-A7EB-2CC76C111062}">
            <xm:f>NOT(ISERROR(SEARCH('Listados Datos'!$P$6,AU228)))</xm:f>
            <xm:f>'Listados Datos'!$P$6</xm:f>
            <x14:dxf>
              <fill>
                <patternFill>
                  <bgColor rgb="FFFFC000"/>
                </patternFill>
              </fill>
            </x14:dxf>
          </x14:cfRule>
          <x14:cfRule type="containsText" priority="76" operator="containsText" id="{DBC04FCA-E29E-4BCA-91FD-299AF9D32600}">
            <xm:f>NOT(ISERROR(SEARCH('Listados Datos'!$P$7,AU228)))</xm:f>
            <xm:f>'Listados Datos'!$P$7</xm:f>
            <x14:dxf>
              <fill>
                <patternFill>
                  <bgColor rgb="FFFF0000"/>
                </patternFill>
              </fill>
            </x14:dxf>
          </x14:cfRule>
          <xm:sqref>AU228</xm:sqref>
        </x14:conditionalFormatting>
        <x14:conditionalFormatting xmlns:xm="http://schemas.microsoft.com/office/excel/2006/main">
          <x14:cfRule type="containsText" priority="58" operator="containsText" id="{350B280A-275E-4864-AA65-392BEC41A2B4}">
            <xm:f>NOT(ISERROR(SEARCH('Listados Datos'!$P$3,AU229)))</xm:f>
            <xm:f>'Listados Datos'!$P$3</xm:f>
            <x14:dxf>
              <fill>
                <patternFill>
                  <bgColor rgb="FF99CC00"/>
                </patternFill>
              </fill>
            </x14:dxf>
          </x14:cfRule>
          <x14:cfRule type="containsText" priority="59" operator="containsText" id="{57B7164D-AE4F-4E58-BDD9-980E70847EB5}">
            <xm:f>NOT(ISERROR(SEARCH('Listados Datos'!$P$4,AU229)))</xm:f>
            <xm:f>'Listados Datos'!$P$4</xm:f>
            <x14:dxf>
              <fill>
                <patternFill>
                  <bgColor rgb="FF33CC33"/>
                </patternFill>
              </fill>
            </x14:dxf>
          </x14:cfRule>
          <x14:cfRule type="containsText" priority="60" operator="containsText" id="{BB7B7270-3630-409A-A05D-F73A50DF4468}">
            <xm:f>NOT(ISERROR(SEARCH('Listados Datos'!$P$5,AU229)))</xm:f>
            <xm:f>'Listados Datos'!$P$5</xm:f>
            <x14:dxf>
              <fill>
                <patternFill>
                  <bgColor rgb="FFFFFF00"/>
                </patternFill>
              </fill>
            </x14:dxf>
          </x14:cfRule>
          <x14:cfRule type="containsText" priority="61" operator="containsText" id="{C56FCEDF-ACC0-4BBC-B32A-12001887E736}">
            <xm:f>NOT(ISERROR(SEARCH('Listados Datos'!$P$6,AU229)))</xm:f>
            <xm:f>'Listados Datos'!$P$6</xm:f>
            <x14:dxf>
              <fill>
                <patternFill>
                  <bgColor rgb="FFFFC000"/>
                </patternFill>
              </fill>
            </x14:dxf>
          </x14:cfRule>
          <x14:cfRule type="containsText" priority="62" operator="containsText" id="{B61FC1BC-38FD-4FBF-9E9A-30814089AAF0}">
            <xm:f>NOT(ISERROR(SEARCH('Listados Datos'!$P$7,AU229)))</xm:f>
            <xm:f>'Listados Datos'!$P$7</xm:f>
            <x14:dxf>
              <fill>
                <patternFill>
                  <bgColor rgb="FFFF0000"/>
                </patternFill>
              </fill>
            </x14:dxf>
          </x14:cfRule>
          <xm:sqref>AU229</xm:sqref>
        </x14:conditionalFormatting>
        <x14:conditionalFormatting xmlns:xm="http://schemas.microsoft.com/office/excel/2006/main">
          <x14:cfRule type="containsText" priority="172" operator="containsText" id="{1191B1B6-752E-4BE5-B4EA-079A2404444E}">
            <xm:f>NOT(ISERROR(SEARCH('Listados Datos'!$T$3,AA226)))</xm:f>
            <xm:f>'Listados Datos'!$T$3</xm:f>
            <x14:dxf>
              <fill>
                <patternFill patternType="solid">
                  <bgColor rgb="FFC00000"/>
                </patternFill>
              </fill>
            </x14:dxf>
          </x14:cfRule>
          <x14:cfRule type="containsText" priority="173" operator="containsText" id="{EB6036E0-9143-42CB-8AC6-4F3FC4B563F7}">
            <xm:f>NOT(ISERROR(SEARCH('Listados Datos'!$T$4,AA226)))</xm:f>
            <xm:f>'Listados Datos'!$T$4</xm:f>
            <x14:dxf>
              <font>
                <b/>
                <i val="0"/>
                <color theme="0"/>
              </font>
              <fill>
                <patternFill>
                  <bgColor rgb="FFE26B0A"/>
                </patternFill>
              </fill>
            </x14:dxf>
          </x14:cfRule>
          <x14:cfRule type="containsText" priority="174" operator="containsText" id="{341B59AC-1452-44DD-84E3-B7A15C3CC6F7}">
            <xm:f>NOT(ISERROR(SEARCH('Listados Datos'!$T$5,AA226)))</xm:f>
            <xm:f>'Listados Datos'!$T$5</xm:f>
            <x14:dxf>
              <font>
                <b/>
                <i val="0"/>
                <color auto="1"/>
              </font>
              <fill>
                <patternFill>
                  <bgColor rgb="FFFFFF00"/>
                </patternFill>
              </fill>
            </x14:dxf>
          </x14:cfRule>
          <x14:cfRule type="containsText" priority="175" operator="containsText" id="{143BFF88-B6D1-417C-8ACB-28086FC0F6C7}">
            <xm:f>NOT(ISERROR(SEARCH('Listados Datos'!$T$6,AA226)))</xm:f>
            <xm:f>'Listados Datos'!$T$6</xm:f>
            <x14:dxf>
              <font>
                <b/>
                <i val="0"/>
              </font>
              <fill>
                <patternFill>
                  <bgColor rgb="FF92D050"/>
                </patternFill>
              </fill>
            </x14:dxf>
          </x14:cfRule>
          <xm:sqref>AA226:AA227</xm:sqref>
        </x14:conditionalFormatting>
        <x14:conditionalFormatting xmlns:xm="http://schemas.microsoft.com/office/excel/2006/main">
          <x14:cfRule type="containsText" priority="162" operator="containsText" id="{78338D0A-EBC1-4170-94A2-79BF8B325814}">
            <xm:f>NOT(ISERROR(SEARCH('Listados Datos'!$P$3,Y226)))</xm:f>
            <xm:f>'Listados Datos'!$P$3</xm:f>
            <x14:dxf>
              <fill>
                <patternFill>
                  <bgColor rgb="FF99CC00"/>
                </patternFill>
              </fill>
            </x14:dxf>
          </x14:cfRule>
          <x14:cfRule type="containsText" priority="163" operator="containsText" id="{EF7F1465-6EBE-4BD8-8263-34400CB7BC78}">
            <xm:f>NOT(ISERROR(SEARCH('Listados Datos'!$P$4,Y226)))</xm:f>
            <xm:f>'Listados Datos'!$P$4</xm:f>
            <x14:dxf>
              <fill>
                <patternFill>
                  <bgColor rgb="FF33CC33"/>
                </patternFill>
              </fill>
            </x14:dxf>
          </x14:cfRule>
          <x14:cfRule type="containsText" priority="164" operator="containsText" id="{E2BB13AF-1B04-44C5-8D6A-035C13CECD54}">
            <xm:f>NOT(ISERROR(SEARCH('Listados Datos'!$P$5,Y226)))</xm:f>
            <xm:f>'Listados Datos'!$P$5</xm:f>
            <x14:dxf>
              <fill>
                <patternFill>
                  <bgColor rgb="FFFFFF00"/>
                </patternFill>
              </fill>
            </x14:dxf>
          </x14:cfRule>
          <x14:cfRule type="containsText" priority="165" operator="containsText" id="{1B3E44F3-06AB-49CF-AE44-9B643FA377FC}">
            <xm:f>NOT(ISERROR(SEARCH('Listados Datos'!$P$6,Y226)))</xm:f>
            <xm:f>'Listados Datos'!$P$6</xm:f>
            <x14:dxf>
              <fill>
                <patternFill>
                  <bgColor rgb="FFFFC000"/>
                </patternFill>
              </fill>
            </x14:dxf>
          </x14:cfRule>
          <x14:cfRule type="containsText" priority="166" operator="containsText" id="{88A85A09-2559-4530-907D-DC194F4B6DC3}">
            <xm:f>NOT(ISERROR(SEARCH('Listados Datos'!$P$7,Y226)))</xm:f>
            <xm:f>'Listados Datos'!$P$7</xm:f>
            <x14:dxf>
              <fill>
                <patternFill>
                  <bgColor rgb="FFFF0000"/>
                </patternFill>
              </fill>
            </x14:dxf>
          </x14:cfRule>
          <xm:sqref>Y226:Y227</xm:sqref>
        </x14:conditionalFormatting>
        <x14:conditionalFormatting xmlns:xm="http://schemas.microsoft.com/office/excel/2006/main">
          <x14:cfRule type="containsText" priority="138" operator="containsText" id="{E3F071FB-B456-4CB6-A493-31F122500D8A}">
            <xm:f>NOT(ISERROR(SEARCH('Listados Datos'!$T$3,AW226)))</xm:f>
            <xm:f>'Listados Datos'!$T$3</xm:f>
            <x14:dxf>
              <fill>
                <patternFill patternType="solid">
                  <bgColor rgb="FFC00000"/>
                </patternFill>
              </fill>
            </x14:dxf>
          </x14:cfRule>
          <x14:cfRule type="containsText" priority="139" operator="containsText" id="{54528229-5907-4B13-9006-E26765FC8AA7}">
            <xm:f>NOT(ISERROR(SEARCH('Listados Datos'!$T$4,AW226)))</xm:f>
            <xm:f>'Listados Datos'!$T$4</xm:f>
            <x14:dxf>
              <font>
                <b/>
                <i val="0"/>
                <color theme="0"/>
              </font>
              <fill>
                <patternFill>
                  <bgColor rgb="FFE26B0A"/>
                </patternFill>
              </fill>
            </x14:dxf>
          </x14:cfRule>
          <x14:cfRule type="containsText" priority="140" operator="containsText" id="{CB5CD7DC-68EF-4DCB-B6E1-8C5E0A0E9EF6}">
            <xm:f>NOT(ISERROR(SEARCH('Listados Datos'!$T$5,AW226)))</xm:f>
            <xm:f>'Listados Datos'!$T$5</xm:f>
            <x14:dxf>
              <font>
                <b/>
                <i val="0"/>
                <color auto="1"/>
              </font>
              <fill>
                <patternFill>
                  <bgColor rgb="FFFFFF00"/>
                </patternFill>
              </fill>
            </x14:dxf>
          </x14:cfRule>
          <x14:cfRule type="containsText" priority="141" operator="containsText" id="{FCF5970E-F65C-483C-8D55-0FD0DBA7F320}">
            <xm:f>NOT(ISERROR(SEARCH('Listados Datos'!$T$6,AW226)))</xm:f>
            <xm:f>'Listados Datos'!$T$6</xm:f>
            <x14:dxf>
              <font>
                <b/>
                <i val="0"/>
              </font>
              <fill>
                <patternFill>
                  <bgColor rgb="FF92D050"/>
                </patternFill>
              </fill>
            </x14:dxf>
          </x14:cfRule>
          <xm:sqref>AW226</xm:sqref>
        </x14:conditionalFormatting>
        <x14:conditionalFormatting xmlns:xm="http://schemas.microsoft.com/office/excel/2006/main">
          <x14:cfRule type="containsText" priority="128" operator="containsText" id="{FB9F77CE-A88B-4C75-A757-34746DDD14C5}">
            <xm:f>NOT(ISERROR(SEARCH('Listados Datos'!$P$3,AU226)))</xm:f>
            <xm:f>'Listados Datos'!$P$3</xm:f>
            <x14:dxf>
              <fill>
                <patternFill>
                  <bgColor rgb="FF99CC00"/>
                </patternFill>
              </fill>
            </x14:dxf>
          </x14:cfRule>
          <x14:cfRule type="containsText" priority="129" operator="containsText" id="{72511AC0-8058-49D3-9B34-B272F793F9CC}">
            <xm:f>NOT(ISERROR(SEARCH('Listados Datos'!$P$4,AU226)))</xm:f>
            <xm:f>'Listados Datos'!$P$4</xm:f>
            <x14:dxf>
              <fill>
                <patternFill>
                  <bgColor rgb="FF33CC33"/>
                </patternFill>
              </fill>
            </x14:dxf>
          </x14:cfRule>
          <x14:cfRule type="containsText" priority="130" operator="containsText" id="{CD117858-F5E0-4F8D-A748-66841F0E00DD}">
            <xm:f>NOT(ISERROR(SEARCH('Listados Datos'!$P$5,AU226)))</xm:f>
            <xm:f>'Listados Datos'!$P$5</xm:f>
            <x14:dxf>
              <fill>
                <patternFill>
                  <bgColor rgb="FFFFFF00"/>
                </patternFill>
              </fill>
            </x14:dxf>
          </x14:cfRule>
          <x14:cfRule type="containsText" priority="131" operator="containsText" id="{5C5E19C1-FA34-4A83-B8FD-8AE1ADF17A30}">
            <xm:f>NOT(ISERROR(SEARCH('Listados Datos'!$P$6,AU226)))</xm:f>
            <xm:f>'Listados Datos'!$P$6</xm:f>
            <x14:dxf>
              <fill>
                <patternFill>
                  <bgColor rgb="FFFFC000"/>
                </patternFill>
              </fill>
            </x14:dxf>
          </x14:cfRule>
          <x14:cfRule type="containsText" priority="132" operator="containsText" id="{FE43A9AA-AC1B-409A-B95C-42CBB89CEA2C}">
            <xm:f>NOT(ISERROR(SEARCH('Listados Datos'!$P$7,AU226)))</xm:f>
            <xm:f>'Listados Datos'!$P$7</xm:f>
            <x14:dxf>
              <fill>
                <patternFill>
                  <bgColor rgb="FFFF0000"/>
                </patternFill>
              </fill>
            </x14:dxf>
          </x14:cfRule>
          <xm:sqref>AU226</xm:sqref>
        </x14:conditionalFormatting>
        <x14:conditionalFormatting xmlns:xm="http://schemas.microsoft.com/office/excel/2006/main">
          <x14:cfRule type="containsText" priority="124" operator="containsText" id="{B46D0586-EFDF-4A41-88D8-A74ED96D1713}">
            <xm:f>NOT(ISERROR(SEARCH('Listados Datos'!$T$3,AW227)))</xm:f>
            <xm:f>'Listados Datos'!$T$3</xm:f>
            <x14:dxf>
              <fill>
                <patternFill patternType="solid">
                  <bgColor rgb="FFC00000"/>
                </patternFill>
              </fill>
            </x14:dxf>
          </x14:cfRule>
          <x14:cfRule type="containsText" priority="125" operator="containsText" id="{C822A15F-97E9-48C5-8580-1B95190D5301}">
            <xm:f>NOT(ISERROR(SEARCH('Listados Datos'!$T$4,AW227)))</xm:f>
            <xm:f>'Listados Datos'!$T$4</xm:f>
            <x14:dxf>
              <font>
                <b/>
                <i val="0"/>
                <color theme="0"/>
              </font>
              <fill>
                <patternFill>
                  <bgColor rgb="FFE26B0A"/>
                </patternFill>
              </fill>
            </x14:dxf>
          </x14:cfRule>
          <x14:cfRule type="containsText" priority="126" operator="containsText" id="{28ADC5F7-5171-4EB1-ACCA-61E8BB972566}">
            <xm:f>NOT(ISERROR(SEARCH('Listados Datos'!$T$5,AW227)))</xm:f>
            <xm:f>'Listados Datos'!$T$5</xm:f>
            <x14:dxf>
              <font>
                <b/>
                <i val="0"/>
                <color auto="1"/>
              </font>
              <fill>
                <patternFill>
                  <bgColor rgb="FFFFFF00"/>
                </patternFill>
              </fill>
            </x14:dxf>
          </x14:cfRule>
          <x14:cfRule type="containsText" priority="127" operator="containsText" id="{58287069-ADFB-4671-B597-B6C81B52CC5B}">
            <xm:f>NOT(ISERROR(SEARCH('Listados Datos'!$T$6,AW227)))</xm:f>
            <xm:f>'Listados Datos'!$T$6</xm:f>
            <x14:dxf>
              <font>
                <b/>
                <i val="0"/>
              </font>
              <fill>
                <patternFill>
                  <bgColor rgb="FF92D050"/>
                </patternFill>
              </fill>
            </x14:dxf>
          </x14:cfRule>
          <xm:sqref>AW227</xm:sqref>
        </x14:conditionalFormatting>
        <x14:conditionalFormatting xmlns:xm="http://schemas.microsoft.com/office/excel/2006/main">
          <x14:cfRule type="containsText" priority="114" operator="containsText" id="{7CADEC18-B658-4253-9AA5-E21DD04A8B62}">
            <xm:f>NOT(ISERROR(SEARCH('Listados Datos'!$P$3,AU227)))</xm:f>
            <xm:f>'Listados Datos'!$P$3</xm:f>
            <x14:dxf>
              <fill>
                <patternFill>
                  <bgColor rgb="FF99CC00"/>
                </patternFill>
              </fill>
            </x14:dxf>
          </x14:cfRule>
          <x14:cfRule type="containsText" priority="115" operator="containsText" id="{0A8D82C5-0C14-41CF-8C57-865AC38FBB03}">
            <xm:f>NOT(ISERROR(SEARCH('Listados Datos'!$P$4,AU227)))</xm:f>
            <xm:f>'Listados Datos'!$P$4</xm:f>
            <x14:dxf>
              <fill>
                <patternFill>
                  <bgColor rgb="FF33CC33"/>
                </patternFill>
              </fill>
            </x14:dxf>
          </x14:cfRule>
          <x14:cfRule type="containsText" priority="116" operator="containsText" id="{776C9065-BEDC-4522-A9B0-D8FCB253EF7E}">
            <xm:f>NOT(ISERROR(SEARCH('Listados Datos'!$P$5,AU227)))</xm:f>
            <xm:f>'Listados Datos'!$P$5</xm:f>
            <x14:dxf>
              <fill>
                <patternFill>
                  <bgColor rgb="FFFFFF00"/>
                </patternFill>
              </fill>
            </x14:dxf>
          </x14:cfRule>
          <x14:cfRule type="containsText" priority="117" operator="containsText" id="{EF2992EA-D1F6-43B4-93D3-80649B78CC37}">
            <xm:f>NOT(ISERROR(SEARCH('Listados Datos'!$P$6,AU227)))</xm:f>
            <xm:f>'Listados Datos'!$P$6</xm:f>
            <x14:dxf>
              <fill>
                <patternFill>
                  <bgColor rgb="FFFFC000"/>
                </patternFill>
              </fill>
            </x14:dxf>
          </x14:cfRule>
          <x14:cfRule type="containsText" priority="118" operator="containsText" id="{3B678B08-25D3-463E-9530-113F8298C1B7}">
            <xm:f>NOT(ISERROR(SEARCH('Listados Datos'!$P$7,AU227)))</xm:f>
            <xm:f>'Listados Datos'!$P$7</xm:f>
            <x14:dxf>
              <fill>
                <patternFill>
                  <bgColor rgb="FFFF0000"/>
                </patternFill>
              </fill>
            </x14:dxf>
          </x14:cfRule>
          <xm:sqref>AU227</xm:sqref>
        </x14:conditionalFormatting>
        <x14:conditionalFormatting xmlns:xm="http://schemas.microsoft.com/office/excel/2006/main">
          <x14:cfRule type="containsText" priority="110" operator="containsText" id="{D00A3AAF-394F-4B1E-BE43-0AAA07643371}">
            <xm:f>NOT(ISERROR(SEARCH('Listados Datos'!$T$3,AE228)))</xm:f>
            <xm:f>'Listados Datos'!$T$3</xm:f>
            <x14:dxf>
              <fill>
                <patternFill patternType="solid">
                  <bgColor rgb="FFC00000"/>
                </patternFill>
              </fill>
            </x14:dxf>
          </x14:cfRule>
          <x14:cfRule type="containsText" priority="111" operator="containsText" id="{576CE015-6474-4FA5-B474-AC9E48F42EAD}">
            <xm:f>NOT(ISERROR(SEARCH('Listados Datos'!$T$4,AE228)))</xm:f>
            <xm:f>'Listados Datos'!$T$4</xm:f>
            <x14:dxf>
              <font>
                <b/>
                <i val="0"/>
                <color theme="0"/>
              </font>
              <fill>
                <patternFill>
                  <bgColor rgb="FFE26B0A"/>
                </patternFill>
              </fill>
            </x14:dxf>
          </x14:cfRule>
          <x14:cfRule type="containsText" priority="112" operator="containsText" id="{C92634ED-7384-4166-B8BC-ABADE3B7ED01}">
            <xm:f>NOT(ISERROR(SEARCH('Listados Datos'!$T$5,AE228)))</xm:f>
            <xm:f>'Listados Datos'!$T$5</xm:f>
            <x14:dxf>
              <font>
                <b/>
                <i val="0"/>
                <color auto="1"/>
              </font>
              <fill>
                <patternFill>
                  <bgColor rgb="FFFFFF00"/>
                </patternFill>
              </fill>
            </x14:dxf>
          </x14:cfRule>
          <x14:cfRule type="containsText" priority="113" operator="containsText" id="{8744C786-64E3-46FB-91DC-9FA4DAB357A1}">
            <xm:f>NOT(ISERROR(SEARCH('Listados Datos'!$T$6,AE228)))</xm:f>
            <xm:f>'Listados Datos'!$T$6</xm:f>
            <x14:dxf>
              <font>
                <b/>
                <i val="0"/>
              </font>
              <fill>
                <patternFill>
                  <bgColor rgb="FF92D050"/>
                </patternFill>
              </fill>
            </x14:dxf>
          </x14:cfRule>
          <xm:sqref>AE228:AF229</xm:sqref>
        </x14:conditionalFormatting>
        <x14:conditionalFormatting xmlns:xm="http://schemas.microsoft.com/office/excel/2006/main">
          <x14:cfRule type="containsText" priority="106" operator="containsText" id="{5213DBE3-A5D0-4477-810C-E39C35F82664}">
            <xm:f>NOT(ISERROR(SEARCH('Listados Datos'!$T$3,AA228)))</xm:f>
            <xm:f>'Listados Datos'!$T$3</xm:f>
            <x14:dxf>
              <fill>
                <patternFill patternType="solid">
                  <bgColor rgb="FFC00000"/>
                </patternFill>
              </fill>
            </x14:dxf>
          </x14:cfRule>
          <x14:cfRule type="containsText" priority="107" operator="containsText" id="{1CCE6168-B69D-48F2-AF2F-47F3539245B8}">
            <xm:f>NOT(ISERROR(SEARCH('Listados Datos'!$T$4,AA228)))</xm:f>
            <xm:f>'Listados Datos'!$T$4</xm:f>
            <x14:dxf>
              <font>
                <b/>
                <i val="0"/>
                <color theme="0"/>
              </font>
              <fill>
                <patternFill>
                  <bgColor rgb="FFE26B0A"/>
                </patternFill>
              </fill>
            </x14:dxf>
          </x14:cfRule>
          <x14:cfRule type="containsText" priority="108" operator="containsText" id="{1CB5B697-564E-430D-8A84-00D09F235084}">
            <xm:f>NOT(ISERROR(SEARCH('Listados Datos'!$T$5,AA228)))</xm:f>
            <xm:f>'Listados Datos'!$T$5</xm:f>
            <x14:dxf>
              <font>
                <b/>
                <i val="0"/>
                <color auto="1"/>
              </font>
              <fill>
                <patternFill>
                  <bgColor rgb="FFFFFF00"/>
                </patternFill>
              </fill>
            </x14:dxf>
          </x14:cfRule>
          <x14:cfRule type="containsText" priority="109" operator="containsText" id="{A0BE0AF2-AD0E-4C53-BB3B-79373B475751}">
            <xm:f>NOT(ISERROR(SEARCH('Listados Datos'!$T$6,AA228)))</xm:f>
            <xm:f>'Listados Datos'!$T$6</xm:f>
            <x14:dxf>
              <font>
                <b/>
                <i val="0"/>
              </font>
              <fill>
                <patternFill>
                  <bgColor rgb="FF92D050"/>
                </patternFill>
              </fill>
            </x14:dxf>
          </x14:cfRule>
          <xm:sqref>AA228:AA229</xm:sqref>
        </x14:conditionalFormatting>
        <x14:conditionalFormatting xmlns:xm="http://schemas.microsoft.com/office/excel/2006/main">
          <x14:cfRule type="containsText" priority="96" operator="containsText" id="{37FE4757-6F2F-43E3-96BD-440DC4F39A6A}">
            <xm:f>NOT(ISERROR(SEARCH('Listados Datos'!$P$3,Y228)))</xm:f>
            <xm:f>'Listados Datos'!$P$3</xm:f>
            <x14:dxf>
              <fill>
                <patternFill>
                  <bgColor rgb="FF99CC00"/>
                </patternFill>
              </fill>
            </x14:dxf>
          </x14:cfRule>
          <x14:cfRule type="containsText" priority="97" operator="containsText" id="{1975AC66-664F-4A27-AC46-6B9DEC4E1B75}">
            <xm:f>NOT(ISERROR(SEARCH('Listados Datos'!$P$4,Y228)))</xm:f>
            <xm:f>'Listados Datos'!$P$4</xm:f>
            <x14:dxf>
              <fill>
                <patternFill>
                  <bgColor rgb="FF33CC33"/>
                </patternFill>
              </fill>
            </x14:dxf>
          </x14:cfRule>
          <x14:cfRule type="containsText" priority="98" operator="containsText" id="{5EFF92D2-6A89-4E15-8DF0-D3B97333454B}">
            <xm:f>NOT(ISERROR(SEARCH('Listados Datos'!$P$5,Y228)))</xm:f>
            <xm:f>'Listados Datos'!$P$5</xm:f>
            <x14:dxf>
              <fill>
                <patternFill>
                  <bgColor rgb="FFFFFF00"/>
                </patternFill>
              </fill>
            </x14:dxf>
          </x14:cfRule>
          <x14:cfRule type="containsText" priority="99" operator="containsText" id="{5F79CB38-0132-46C6-BCDF-54E4261B4BB2}">
            <xm:f>NOT(ISERROR(SEARCH('Listados Datos'!$P$6,Y228)))</xm:f>
            <xm:f>'Listados Datos'!$P$6</xm:f>
            <x14:dxf>
              <fill>
                <patternFill>
                  <bgColor rgb="FFFFC000"/>
                </patternFill>
              </fill>
            </x14:dxf>
          </x14:cfRule>
          <x14:cfRule type="containsText" priority="100" operator="containsText" id="{ED6E24E7-A2D3-4553-A89A-E4A1D4AD2294}">
            <xm:f>NOT(ISERROR(SEARCH('Listados Datos'!$P$7,Y228)))</xm:f>
            <xm:f>'Listados Datos'!$P$7</xm:f>
            <x14:dxf>
              <fill>
                <patternFill>
                  <bgColor rgb="FFFF0000"/>
                </patternFill>
              </fill>
            </x14:dxf>
          </x14:cfRule>
          <xm:sqref>Y228:Y229</xm:sqref>
        </x14:conditionalFormatting>
        <x14:conditionalFormatting xmlns:xm="http://schemas.microsoft.com/office/excel/2006/main">
          <x14:cfRule type="containsText" priority="68" operator="containsText" id="{8F44CBF0-AD68-43B4-A37F-B0868A48D3E3}">
            <xm:f>NOT(ISERROR(SEARCH('Listados Datos'!$T$3,AW229)))</xm:f>
            <xm:f>'Listados Datos'!$T$3</xm:f>
            <x14:dxf>
              <fill>
                <patternFill patternType="solid">
                  <bgColor rgb="FFC00000"/>
                </patternFill>
              </fill>
            </x14:dxf>
          </x14:cfRule>
          <x14:cfRule type="containsText" priority="69" operator="containsText" id="{B39B10A3-A2B0-4970-9102-85F3EEF90E20}">
            <xm:f>NOT(ISERROR(SEARCH('Listados Datos'!$T$4,AW229)))</xm:f>
            <xm:f>'Listados Datos'!$T$4</xm:f>
            <x14:dxf>
              <font>
                <b/>
                <i val="0"/>
                <color theme="0"/>
              </font>
              <fill>
                <patternFill>
                  <bgColor rgb="FFE26B0A"/>
                </patternFill>
              </fill>
            </x14:dxf>
          </x14:cfRule>
          <x14:cfRule type="containsText" priority="70" operator="containsText" id="{304795BD-16DA-4B62-AE29-D81AB8A7EE5F}">
            <xm:f>NOT(ISERROR(SEARCH('Listados Datos'!$T$5,AW229)))</xm:f>
            <xm:f>'Listados Datos'!$T$5</xm:f>
            <x14:dxf>
              <font>
                <b/>
                <i val="0"/>
                <color auto="1"/>
              </font>
              <fill>
                <patternFill>
                  <bgColor rgb="FFFFFF00"/>
                </patternFill>
              </fill>
            </x14:dxf>
          </x14:cfRule>
          <x14:cfRule type="containsText" priority="71" operator="containsText" id="{33DF1038-ACB8-4A7D-9A9F-EF8C18C78B0D}">
            <xm:f>NOT(ISERROR(SEARCH('Listados Datos'!$T$6,AW229)))</xm:f>
            <xm:f>'Listados Datos'!$T$6</xm:f>
            <x14:dxf>
              <font>
                <b/>
                <i val="0"/>
              </font>
              <fill>
                <patternFill>
                  <bgColor rgb="FF92D050"/>
                </patternFill>
              </fill>
            </x14:dxf>
          </x14:cfRule>
          <xm:sqref>AW229</xm:sqref>
        </x14:conditionalFormatting>
        <x14:conditionalFormatting xmlns:xm="http://schemas.microsoft.com/office/excel/2006/main">
          <x14:cfRule type="containsText" priority="16" operator="containsText" id="{4768EF4C-A996-48DC-AC66-AC1F6019DFD6}">
            <xm:f>NOT(ISERROR(SEARCH('Listados Datos'!$P$3,AU230)))</xm:f>
            <xm:f>'Listados Datos'!$P$3</xm:f>
            <x14:dxf>
              <fill>
                <patternFill>
                  <bgColor rgb="FF99CC00"/>
                </patternFill>
              </fill>
            </x14:dxf>
          </x14:cfRule>
          <x14:cfRule type="containsText" priority="17" operator="containsText" id="{43DD76DA-88A0-4691-9C81-EB66F85262C3}">
            <xm:f>NOT(ISERROR(SEARCH('Listados Datos'!$P$4,AU230)))</xm:f>
            <xm:f>'Listados Datos'!$P$4</xm:f>
            <x14:dxf>
              <fill>
                <patternFill>
                  <bgColor rgb="FF33CC33"/>
                </patternFill>
              </fill>
            </x14:dxf>
          </x14:cfRule>
          <x14:cfRule type="containsText" priority="18" operator="containsText" id="{EEF37329-F70C-45EE-A484-7C7D201ED45B}">
            <xm:f>NOT(ISERROR(SEARCH('Listados Datos'!$P$5,AU230)))</xm:f>
            <xm:f>'Listados Datos'!$P$5</xm:f>
            <x14:dxf>
              <fill>
                <patternFill>
                  <bgColor rgb="FFFFFF00"/>
                </patternFill>
              </fill>
            </x14:dxf>
          </x14:cfRule>
          <x14:cfRule type="containsText" priority="19" operator="containsText" id="{0218DA80-4B06-49DF-8532-94F1EC9328EA}">
            <xm:f>NOT(ISERROR(SEARCH('Listados Datos'!$P$6,AU230)))</xm:f>
            <xm:f>'Listados Datos'!$P$6</xm:f>
            <x14:dxf>
              <fill>
                <patternFill>
                  <bgColor rgb="FFFFC000"/>
                </patternFill>
              </fill>
            </x14:dxf>
          </x14:cfRule>
          <x14:cfRule type="containsText" priority="20" operator="containsText" id="{927882B2-21F4-4EBD-A4B7-2E43D4884DD0}">
            <xm:f>NOT(ISERROR(SEARCH('Listados Datos'!$P$7,AU230)))</xm:f>
            <xm:f>'Listados Datos'!$P$7</xm:f>
            <x14:dxf>
              <fill>
                <patternFill>
                  <bgColor rgb="FFFF0000"/>
                </patternFill>
              </fill>
            </x14:dxf>
          </x14:cfRule>
          <xm:sqref>AU230</xm:sqref>
        </x14:conditionalFormatting>
        <x14:conditionalFormatting xmlns:xm="http://schemas.microsoft.com/office/excel/2006/main">
          <x14:cfRule type="containsText" priority="54" operator="containsText" id="{BAF43A57-58C7-4E10-BE72-75D902506324}">
            <xm:f>NOT(ISERROR(SEARCH('Listados Datos'!$T$3,AE230)))</xm:f>
            <xm:f>'Listados Datos'!$T$3</xm:f>
            <x14:dxf>
              <fill>
                <patternFill patternType="solid">
                  <bgColor rgb="FFC00000"/>
                </patternFill>
              </fill>
            </x14:dxf>
          </x14:cfRule>
          <x14:cfRule type="containsText" priority="55" operator="containsText" id="{9340F1EE-AA20-450E-9050-C7EB30E196AC}">
            <xm:f>NOT(ISERROR(SEARCH('Listados Datos'!$T$4,AE230)))</xm:f>
            <xm:f>'Listados Datos'!$T$4</xm:f>
            <x14:dxf>
              <font>
                <b/>
                <i val="0"/>
                <color theme="0"/>
              </font>
              <fill>
                <patternFill>
                  <bgColor rgb="FFE26B0A"/>
                </patternFill>
              </fill>
            </x14:dxf>
          </x14:cfRule>
          <x14:cfRule type="containsText" priority="56" operator="containsText" id="{E881650F-5341-4372-8716-4E74499080D4}">
            <xm:f>NOT(ISERROR(SEARCH('Listados Datos'!$T$5,AE230)))</xm:f>
            <xm:f>'Listados Datos'!$T$5</xm:f>
            <x14:dxf>
              <font>
                <b/>
                <i val="0"/>
                <color auto="1"/>
              </font>
              <fill>
                <patternFill>
                  <bgColor rgb="FFFFFF00"/>
                </patternFill>
              </fill>
            </x14:dxf>
          </x14:cfRule>
          <x14:cfRule type="containsText" priority="57" operator="containsText" id="{90CA6125-5517-4A80-84D4-D70661235116}">
            <xm:f>NOT(ISERROR(SEARCH('Listados Datos'!$T$6,AE230)))</xm:f>
            <xm:f>'Listados Datos'!$T$6</xm:f>
            <x14:dxf>
              <font>
                <b/>
                <i val="0"/>
              </font>
              <fill>
                <patternFill>
                  <bgColor rgb="FF92D050"/>
                </patternFill>
              </fill>
            </x14:dxf>
          </x14:cfRule>
          <xm:sqref>AE230:AF230</xm:sqref>
        </x14:conditionalFormatting>
        <x14:conditionalFormatting xmlns:xm="http://schemas.microsoft.com/office/excel/2006/main">
          <x14:cfRule type="containsText" priority="50" operator="containsText" id="{3199AA6B-D342-47DE-AF59-9C72B8B306FC}">
            <xm:f>NOT(ISERROR(SEARCH('Listados Datos'!$T$3,AA230)))</xm:f>
            <xm:f>'Listados Datos'!$T$3</xm:f>
            <x14:dxf>
              <fill>
                <patternFill patternType="solid">
                  <bgColor rgb="FFC00000"/>
                </patternFill>
              </fill>
            </x14:dxf>
          </x14:cfRule>
          <x14:cfRule type="containsText" priority="51" operator="containsText" id="{FF681317-B4C2-467C-A899-EE67682774E1}">
            <xm:f>NOT(ISERROR(SEARCH('Listados Datos'!$T$4,AA230)))</xm:f>
            <xm:f>'Listados Datos'!$T$4</xm:f>
            <x14:dxf>
              <font>
                <b/>
                <i val="0"/>
                <color theme="0"/>
              </font>
              <fill>
                <patternFill>
                  <bgColor rgb="FFE26B0A"/>
                </patternFill>
              </fill>
            </x14:dxf>
          </x14:cfRule>
          <x14:cfRule type="containsText" priority="52" operator="containsText" id="{E63F1BE0-3F76-4272-AD36-3CAF0009E4CB}">
            <xm:f>NOT(ISERROR(SEARCH('Listados Datos'!$T$5,AA230)))</xm:f>
            <xm:f>'Listados Datos'!$T$5</xm:f>
            <x14:dxf>
              <font>
                <b/>
                <i val="0"/>
                <color auto="1"/>
              </font>
              <fill>
                <patternFill>
                  <bgColor rgb="FFFFFF00"/>
                </patternFill>
              </fill>
            </x14:dxf>
          </x14:cfRule>
          <x14:cfRule type="containsText" priority="53" operator="containsText" id="{0BEC961F-677F-4B83-983C-A5B22A304657}">
            <xm:f>NOT(ISERROR(SEARCH('Listados Datos'!$T$6,AA230)))</xm:f>
            <xm:f>'Listados Datos'!$T$6</xm:f>
            <x14:dxf>
              <font>
                <b/>
                <i val="0"/>
              </font>
              <fill>
                <patternFill>
                  <bgColor rgb="FF92D050"/>
                </patternFill>
              </fill>
            </x14:dxf>
          </x14:cfRule>
          <xm:sqref>AA230</xm:sqref>
        </x14:conditionalFormatting>
        <x14:conditionalFormatting xmlns:xm="http://schemas.microsoft.com/office/excel/2006/main">
          <x14:cfRule type="containsText" priority="40" operator="containsText" id="{8B43F057-7ADA-457C-86B9-EC507B0BE587}">
            <xm:f>NOT(ISERROR(SEARCH('Listados Datos'!$P$3,Y230)))</xm:f>
            <xm:f>'Listados Datos'!$P$3</xm:f>
            <x14:dxf>
              <fill>
                <patternFill>
                  <bgColor rgb="FF99CC00"/>
                </patternFill>
              </fill>
            </x14:dxf>
          </x14:cfRule>
          <x14:cfRule type="containsText" priority="41" operator="containsText" id="{C0E75A78-9B74-4FDB-998E-39725E11D5C5}">
            <xm:f>NOT(ISERROR(SEARCH('Listados Datos'!$P$4,Y230)))</xm:f>
            <xm:f>'Listados Datos'!$P$4</xm:f>
            <x14:dxf>
              <fill>
                <patternFill>
                  <bgColor rgb="FF33CC33"/>
                </patternFill>
              </fill>
            </x14:dxf>
          </x14:cfRule>
          <x14:cfRule type="containsText" priority="42" operator="containsText" id="{6F10680C-091E-47E3-AE68-49679BD27A11}">
            <xm:f>NOT(ISERROR(SEARCH('Listados Datos'!$P$5,Y230)))</xm:f>
            <xm:f>'Listados Datos'!$P$5</xm:f>
            <x14:dxf>
              <fill>
                <patternFill>
                  <bgColor rgb="FFFFFF00"/>
                </patternFill>
              </fill>
            </x14:dxf>
          </x14:cfRule>
          <x14:cfRule type="containsText" priority="43" operator="containsText" id="{E66231E8-9C8F-4E9B-869F-D7AE3E7E3223}">
            <xm:f>NOT(ISERROR(SEARCH('Listados Datos'!$P$6,Y230)))</xm:f>
            <xm:f>'Listados Datos'!$P$6</xm:f>
            <x14:dxf>
              <fill>
                <patternFill>
                  <bgColor rgb="FFFFC000"/>
                </patternFill>
              </fill>
            </x14:dxf>
          </x14:cfRule>
          <x14:cfRule type="containsText" priority="44" operator="containsText" id="{C97E6768-12B2-4E4B-86A1-9D2510CFC536}">
            <xm:f>NOT(ISERROR(SEARCH('Listados Datos'!$P$7,Y230)))</xm:f>
            <xm:f>'Listados Datos'!$P$7</xm:f>
            <x14:dxf>
              <fill>
                <patternFill>
                  <bgColor rgb="FFFF0000"/>
                </patternFill>
              </fill>
            </x14:dxf>
          </x14:cfRule>
          <xm:sqref>Y230</xm:sqref>
        </x14:conditionalFormatting>
        <x14:conditionalFormatting xmlns:xm="http://schemas.microsoft.com/office/excel/2006/main">
          <x14:cfRule type="containsText" priority="26" operator="containsText" id="{7CCD40B3-63B3-462C-BDDF-69C17EBE7F83}">
            <xm:f>NOT(ISERROR(SEARCH('Listados Datos'!$T$3,AW230)))</xm:f>
            <xm:f>'Listados Datos'!$T$3</xm:f>
            <x14:dxf>
              <fill>
                <patternFill patternType="solid">
                  <bgColor rgb="FFC00000"/>
                </patternFill>
              </fill>
            </x14:dxf>
          </x14:cfRule>
          <x14:cfRule type="containsText" priority="27" operator="containsText" id="{6B132E3B-C146-4658-A039-3CB03AA0D0EB}">
            <xm:f>NOT(ISERROR(SEARCH('Listados Datos'!$T$4,AW230)))</xm:f>
            <xm:f>'Listados Datos'!$T$4</xm:f>
            <x14:dxf>
              <font>
                <b/>
                <i val="0"/>
                <color theme="0"/>
              </font>
              <fill>
                <patternFill>
                  <bgColor rgb="FFE26B0A"/>
                </patternFill>
              </fill>
            </x14:dxf>
          </x14:cfRule>
          <x14:cfRule type="containsText" priority="28" operator="containsText" id="{C614065E-CD32-4F81-BF49-C732ABC17981}">
            <xm:f>NOT(ISERROR(SEARCH('Listados Datos'!$T$5,AW230)))</xm:f>
            <xm:f>'Listados Datos'!$T$5</xm:f>
            <x14:dxf>
              <font>
                <b/>
                <i val="0"/>
                <color auto="1"/>
              </font>
              <fill>
                <patternFill>
                  <bgColor rgb="FFFFFF00"/>
                </patternFill>
              </fill>
            </x14:dxf>
          </x14:cfRule>
          <x14:cfRule type="containsText" priority="29" operator="containsText" id="{6F121857-6D3F-4544-B963-27050C347160}">
            <xm:f>NOT(ISERROR(SEARCH('Listados Datos'!$T$6,AW230)))</xm:f>
            <xm:f>'Listados Datos'!$T$6</xm:f>
            <x14:dxf>
              <font>
                <b/>
                <i val="0"/>
              </font>
              <fill>
                <patternFill>
                  <bgColor rgb="FF92D050"/>
                </patternFill>
              </fill>
            </x14:dxf>
          </x14:cfRule>
          <xm:sqref>AW230</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E685A3AF-B009-4EF8-94B5-4362CF6386D3}">
          <x14:formula1>
            <xm:f>'\\172.26.1.6\pub\RIESGOS 2023\2do Cuatrimestre 2023\Oficina de Control Interno\[MAPA DE RIESGOS INSTITUCIONAL DADEP 2023 V.6.xlsx]Listados Datos'!#REF!</xm:f>
          </x14:formula1>
          <xm:sqref>BK490 BR490 BK496 BR496 BK502 BR502</xm:sqref>
        </x14:dataValidation>
        <x14:dataValidation type="list" allowBlank="1" showInputMessage="1" showErrorMessage="1" xr:uid="{223A3B58-0096-44C0-9E58-95E5FCB802E4}">
          <x14:formula1>
            <xm:f>'Listados Datos'!$H$3:$H$12</xm:f>
          </x14:formula1>
          <xm:sqref>F10:F621</xm:sqref>
        </x14:dataValidation>
        <x14:dataValidation type="list" allowBlank="1" showInputMessage="1" showErrorMessage="1" xr:uid="{854AFD95-3E83-48F8-86BE-0E1B2C5AF22F}">
          <x14:formula1>
            <xm:f>'Listados Datos'!$D$3:$D$16</xm:f>
          </x14:formula1>
          <xm:sqref>B10 B46 B76 B100 B142 B190 B214:B621</xm:sqref>
        </x14:dataValidation>
        <x14:dataValidation type="list" allowBlank="1" showInputMessage="1" showErrorMessage="1" xr:uid="{8D36AB1D-5F9A-4D14-9C1A-AF171B29FE31}">
          <x14:formula1>
            <xm:f>'Listados Datos'!$K$3:$K$9</xm:f>
          </x14:formula1>
          <xm:sqref>O352:O621 O10:O75 O100:O285</xm:sqref>
        </x14:dataValidation>
        <x14:dataValidation type="list" allowBlank="1" showInputMessage="1" showErrorMessage="1" xr:uid="{6EC91034-CAFC-4FDA-BFBB-8A9BAF113451}">
          <x14:formula1>
            <xm:f>'Listados Datos'!$V$3:$V$7</xm:f>
          </x14:formula1>
          <xm:sqref>AC100:AC104 AC10:AC11 AC88:AC92 AC16:AC20 AC22:AC26 AC28:AC32 AC34:AC38 AC40:AC44 AC46:AC50 AC52:AC56 AC70:AC74 AC58:AC62 AC76:AC80 AC82:AC86 AC94:AC98 AC64:AC68 AC112:AC116 AC106:AC110 AC118:AC122 AC124:AC128 AC166:AC170 AC154:AC158 AC136:AC140 AC142:AC146 AC148:AC152 AC160:AC164 AC178:AC182 AC172:AC176 AC184:AC188 AC190:AC194 AC232:AC236 AC214:AC218 AC196:AC200 AC202:AC206 AC208:AC212 AC220:AC224 AC244:AC248 AC238:AC242 AC250:AC254 AC256:AC260 AC292:AC296 AC280:AC284 AC262:AC266 AC268:AC272 AC274:AC278 AC286:AC290 AC304:AC308 AC298:AC302 AC310:AC314 AC316:AC320 AC352:AC356 AC340:AC344 AC322:AC326 AC328:AC332 AC334:AC338 AC346:AC350 AC364:AC368 AC358:AC362 AC370:AC374 AC376:AC380 AC412:AC416 AC400:AC404 AC382:AC386 AC388:AC392 AC394:AC398 AC406:AC410 AC424:AC428 AC418:AC422 AC430:AC434 AC436:AC440 AC472:AC476 AC460:AC464 AC442:AC446 AC448:AC452 AC454:AC458 AC466:AC470 AC484:AC488 AC478:AC482 AC490:AC494 AC496:AC500 AC532:AC536 AC520:AC524 AC502:AC506 AC508:AC512 AC514:AC518 AC526:AC530 AC544:AC548 AC538:AC542 AC550:AC554 AC556:AC560 AC592:AC596 AC580:AC584 AC562:AC566 AC568:AC572 AC574:AC578 AC586:AC590 AC604:AC608 AC598:AC602 AC610:AC614 AC616:AC620 AC130:AC134 AC226:AC230</xm:sqref>
        </x14:dataValidation>
        <x14:dataValidation type="list" allowBlank="1" showInputMessage="1" showErrorMessage="1" xr:uid="{B6C54CFA-D207-416A-85DE-9EF74B38A073}">
          <x14:formula1>
            <xm:f>'Listados Datos'!$U$3:$U$7</xm:f>
          </x14:formula1>
          <xm:sqref>AX76 AB10:AB11 AB88:AB92 AB16:AB20 AX70 AX34 AX40 AX46 AX52 AX58 AB70:AB74 AX64 AB100:AB104 AX10 AX16 AX22 AX28 AB22:AB26 AB28:AB32 AB34:AB38 AB40:AB44 AB46:AB50 AB52:AB56 AB58:AB62 AX82 AB76:AB80 AX88 AB82:AB86 AX100 AB94:AB98 AX94 AB64:AB68 AB112:AB116 AX112 AB106:AB110 AX106 AB118:AB122 AX118 AB124:AB128 AX124 AX142 AB154:AB158 AX136 AB136:AB140 AB166:AB170 AX148 AB142:AB146 AX154 AB148:AB152 AX166 AB160:AB164 AX160 AB178:AB182 AX178 AB172:AB176 AX172 AB184:AB188 AX184 AB190:AB194 AX190 AX202 AB214:AB218 AX196 AB196:AB200 AB232:AB236 AX208 AB202:AB206 AX214 AB208:AB212 AX232 AB220:AB224 AX220 AB244:AB248 AX244 AB238:AB242 AX238 AB250:AB254 AX250 AB256:AB260 AX256 AX268 AB280:AB284 AX262 AB262:AB266 AB292:AB296 AX274 AB268:AB272 AX280 AB274:AB278 AX292 AB286:AB290 AX286 AB304:AB308 AX304 AB298:AB302 AX298 AB310:AB314 AX310 AB316:AB320 AX316 AX328 AB340:AB344 AX322 AB322:AB326 AB352:AB356 AX334 AB328:AB332 AX340 AB334:AB338 AX352 AB346:AB350 AX346 AB364:AB368 AX364 AB358:AB362 AX358 AB370:AB374 AX370 AB376:AB380 AX376 AX388 AB400:AB404 AX382 AB382:AB386 AB412:AB416 AX394 AB388:AB392 AX400 AB394:AB398 AX412 AB406:AB410 AX406 AB424:AB428 AX424 AB418:AB422 AX418 AB430:AB434 AX430 AB436:AB440 AX436 AX448 AB460:AB464 AX442 AB442:AB446 AB472:AB476 AX454 AB448:AB452 AX460 AB454:AB458 AX472 AB466:AB470 AX466 AB484:AB488 AX484 AB478:AB482 AX478 AB490:AB494 AX490 AB496:AB500 AX496 AX508 AB520:AB524 AX502 AB502:AB506 AB532:AB536 AX514 AB508:AB512 AX520 AB514:AB518 AX532 AB526:AB530 AX526 AB544:AB548 AX544 AB538:AB542 AX538 AB550:AB554 AX550 AB556:AB560 AX556 AX568 AB580:AB584 AX562 AB562:AB566 AB592:AB596 AX574 AB568:AB572 AX580 AB574:AB578 AX592 AB586:AB590 AX586 AB604:AB608 AX604 AB598:AB602 AX598 AB610:AB614 AX610 AB616:AB620 AX616 AX130 AB130:AB134 AB226:AB230 AX226</xm:sqref>
        </x14:dataValidation>
        <x14:dataValidation type="list" allowBlank="1" showInputMessage="1" showErrorMessage="1" xr:uid="{7823AFC3-4E96-4B0B-9BA5-44C04C79779C}">
          <x14:formula1>
            <xm:f>'Listados Datos'!$AC$3:$AC$6</xm:f>
          </x14:formula1>
          <xm:sqref>BA10 BA70 BA52 BA76 BA82 BA88 BA94 BA64 BA58 BA16 BA22 BA28 BA34 BA40 BA46 BA100 BA106 BA112 BA118 BA124 BA136 BA142 BA148 BA154 BA160 BA166 BA172 BA178 BA184 BA190 BA196 BA202 BA208 BA214 BA220 BA232 BA238 BA244 BA250 BA256 BA262 BA268 BA274 BA280 BA286 BA292 BA298 BA304 BA310 BA316 BA322 BA328 BA334 BA340 BA346 BA352 BA358 BA364 BA370 BA376 BA382 BA388 BA394 BA400 BA406 BA412 BA418 BA424 BA430 BA436 BA442 BA448 BA454 BA460 BA466 BA472 BA478 BA484 BA490 BA496 BA502 BA508 BA514 BA520 BA526 BA532 BA538 BA544 BA550 BA556 BA562 BA568 BA574 BA580 BA586 BA592 BA598 BA604 BA610 BA616 BA130 BA226</xm:sqref>
        </x14:dataValidation>
        <x14:dataValidation type="list" allowBlank="1" showInputMessage="1" showErrorMessage="1" xr:uid="{552DCCC4-93FC-4D65-A3C2-266FD3E8CF46}">
          <x14:formula1>
            <xm:f>'Listados Datos'!$AB$3:$AB$4</xm:f>
          </x14:formula1>
          <xm:sqref>AQ10:AQ621</xm:sqref>
        </x14:dataValidation>
        <x14:dataValidation type="list" allowBlank="1" showInputMessage="1" showErrorMessage="1" xr:uid="{4DDC5915-3C65-4D5E-A37A-F882FF10A940}">
          <x14:formula1>
            <xm:f>'Listados Datos'!$AA$3:$AA$4</xm:f>
          </x14:formula1>
          <xm:sqref>AP10:AP621</xm:sqref>
        </x14:dataValidation>
        <x14:dataValidation type="list" allowBlank="1" showInputMessage="1" showErrorMessage="1" xr:uid="{4C6453FC-D8A3-44ED-8405-399138B37309}">
          <x14:formula1>
            <xm:f>'Listados Datos'!$Z$3:$Z$4</xm:f>
          </x14:formula1>
          <xm:sqref>AO10:AO621</xm:sqref>
        </x14:dataValidation>
        <x14:dataValidation type="list" allowBlank="1" showInputMessage="1" showErrorMessage="1" xr:uid="{6D3EBEBA-4363-4EA9-981C-32876165778F}">
          <x14:formula1>
            <xm:f>'Listados Datos'!$Y$3:$Y$4</xm:f>
          </x14:formula1>
          <xm:sqref>AM10:AM621</xm:sqref>
        </x14:dataValidation>
        <x14:dataValidation type="list" allowBlank="1" showInputMessage="1" showErrorMessage="1" xr:uid="{D2DB7C2F-26EA-4118-8054-84A1C03BBFDC}">
          <x14:formula1>
            <xm:f>'Listados Datos'!$O$3:$O$14</xm:f>
          </x14:formula1>
          <xm:sqref>W70:W74 W10:W11 W604:W608 W16:W20 W22:W26 W46:W50 W28:W32 W34:W38 W40:W44 W64:W68 W52:W56 W58:W62 W598:W602 W610:W614 W616:W620 W586:W590 W592:W596 W76:W80 W82:W86 W88:W92 W94:W98 W574:W578 W142:W146 W100:W104 W136:W140 W106:W110 W112:W116 W124:W128 W118:W122 W190:W194 W196:W200 W214:W218 W202:W206 W208:W212 W220:W224 W232:W236 W568:W572 W148:W152 W154:W158 W160:W164 W184:W188 W172:W176 W178:W182 W166:W170 W286:W290 W292:W296 W268:W272 W274:W278 W538:W542 W262:W266 W298:W302 W340:W344 W304:W308 W310:W314 W346:W350 W352:W356 W364:W368 W358:W362 W370:W374 W322:W326 W328:W332 W238:W242 W334:W338 W394:W398 W244:W248 W250:W254 W256:W260 W316:W320 W376:W380 W382:W386 W388:W392 W424:W428 W448:W452 W430:W434 W436:W440 W442:W446 W412:W416 W478:W482 W418:W422 W454:W458 W460:W464 W520:W524 W466:W470 W472:W476 W526:W530 W532:W536 W544:W548 W280:W284 W550:W554 W556:W560 W562:W566 W580:W584 W400:W404 W406:W410 W484:W488 W490:W494 W496:W500 W502:W506 W508:W512 W514:W518 W130:W134 W226:W230</xm:sqref>
        </x14:dataValidation>
        <x14:dataValidation type="list" allowBlank="1" showInputMessage="1" showErrorMessage="1" xr:uid="{723508FD-8CBA-482E-85BB-008F8518260A}">
          <x14:formula1>
            <xm:f>'Listados Datos'!$I$3:$I$5</xm:f>
          </x14:formula1>
          <xm:sqref>J70:J74 J526:J530 J538:J542 J16:J20 J22:J26 J46:J50 J28:J32 J34:J38 J40:J44 J64:J68 J52:J56 J58:J62 J550:J554 J556:J560 J562:J566 J100:J104 J112:J116 J106:J110 J118:J122 J124:J128 J136:J140 J154:J158 J142:J146 J148:J152 J160:J164 J10 J166:J170 J172:J176 J184:J188 J190:J194 J196:J200 J214:J218 J202:J206 J208:J212 J220:J224 J232:J236 J244:J248 J238:J242 J250:J254 J256:J260 J262:J266 J280:J284 J268:J272 J274:J278 J580:J584 J568:J572 J574:J578 J586:J590 J592:J596 J604:J608 J598:J602 J610:J614 J478:J482 J130:J134 J226:J230 J352:J356 J364:J368 J358:J362 J370:J374 J376:J380 J382:J386 J400:J404 J388:J392 J394:J398 J406:J410 J412:J416 J424:J428 J418:J422 J430:J434 J436:J440 J442:J446 J460:J464 J448:J452 J454:J458 J466:J470 J472:J476 J484:J488 J178:J182 J490:J494 J496:J500 J502:J506 J544:J548 J508:J512 J514:J518 J520:J524 J532:J536 J616:J620</xm:sqref>
        </x14:dataValidation>
        <x14:dataValidation type="list" allowBlank="1" showInputMessage="1" showErrorMessage="1" xr:uid="{63ED8104-27BB-4BF5-BBD5-975891E6654B}">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Q232:Q236 Q244:Q248 Q238:Q242 Q250:Q254 Q256:Q260 Q262:Q266 Q280:Q284 Q268:Q272 Q274:Q278 Q286:Q290 Q292:Q296 Q304:Q308 Q298:Q302 Q310:Q314 Q316:Q320 Q322:Q326 Q340:Q344 Q328:Q332 Q334:Q338 Q346:Q350 Q352:Q356 Q364:Q368 Q358:Q362 Q370:Q374 Q376:Q380 Q382:Q386 Q400:Q404 Q388:Q392 Q394:Q398 Q406:Q410 Q412:Q416 Q424:Q428 Q418:Q422 Q430:Q434 Q436:Q440 Q442:Q446 Q460:Q464 Q448:Q452 Q454:Q458 Q466:Q470 Q472:Q476 Q484:Q488 Q478:Q482 Q490:Q494 Q496:Q500 Q502:Q506 Q520:Q524 Q508:Q512 Q514:Q518 Q526:Q530 Q532:Q536 Q544:Q548 Q538:Q542 Q550:Q554 Q556:Q560 Q562:Q566 Q580:Q584 Q568:Q572 Q574:Q578 Q586:Q590 Q592:Q596 Q604:Q608 Q598:Q602 Q610:Q614 Q616:Q620 Q130:Q134 Q226:Q230</xm:sqref>
        </x14:dataValidation>
        <x14:dataValidation type="list" allowBlank="1" showInputMessage="1" showErrorMessage="1" xr:uid="{72A31375-B1EB-4031-9370-7E78B576973C}">
          <x14:formula1>
            <xm:f>'Listados Datos'!$AD$3:$AD$4</xm:f>
          </x14:formula1>
          <xm:sqref>BR80:BR226 BR342:BR376 BK36:BK46 BK342:BK376 BR503:BR621 BK379:BK382 BR379:BR382 BK385:BK388 BR385:BR388 BK391:BK406 BR391:BR406 BK408:BK412 BR408:BR412 BK415:BK418 BR415:BR418 BK420:BK424 BR420:BR424 BK426:BK448 BR426:BR448 BK80:BK232 BR36:BR46 BR228:BR232 BK234:BK250 BK252 BR234:BR250 BR252 BK254:BK257 BR254:BR257 BK259:BK262 BR259:BR262 BK265:BK268 BR265:BR268 BK272:BK274 BR272:BR274 BK278:BK280 BR278:BR280 BK283:BK310 BR283:BR310 BK312:BK340 BR312:BR340 BK10:BK22 BR10:BR22 BK24:BK34 BR24:BR34 BK48:BK78 BR48:BR78 BK491:BK495 BR491:BR495 BR450:BR489 BK450:BK489 BR498:BR501 BK498:BK501 BK503:BK621</xm:sqref>
        </x14:dataValidation>
        <x14:dataValidation type="list" allowBlank="1" showInputMessage="1" showErrorMessage="1" xr:uid="{7251D5D8-32EA-4F48-811C-C851DB40E1B5}">
          <x14:formula1>
            <xm:f>'Listados Datos'!$X$3:$X$5</xm:f>
          </x14:formula1>
          <xm:sqref>AL10:AL621</xm:sqref>
        </x14:dataValidation>
        <x14:dataValidation type="list" allowBlank="1" showInputMessage="1" showErrorMessage="1" xr:uid="{19DD369B-2B64-4C66-9122-DCD2BAAA14F5}">
          <x14:formula1>
            <xm:f>'Listados Datos'!$J$3:$J$5</xm:f>
          </x14:formula1>
          <xm:sqref>N70:N74 N10:N11 N538:N542 N100:N104 N16:N17 N46:N50 N22:N23 N34:N38 N40:N44 N64:N68 N52:N56 N58:N62 N550:N554 N556:N560 N562:N566 N28:N29 N598:N602 N610:N614 N616:N620 N124:N128 N136:N140 N154:N158 N526:N530 N142:N146 N148:N152 N160:N164 N166:N170 N172:N176 N184:N188 N190:N194 N196:N200 N214:N218 N232:N236 N202:N206 N208:N212 N220:N224 N592:N596 N568:N572 N574:N578 N586:N590 N604:N608 N106:N110 N238:N242 N112:N116 N118:N122 N580:N584 N244:N248 N250:N254 N256:N260 N262:N266 N268:N272 N376:N380 N352:N356 N274:N278 N280:N284 N436:N440 N364:N368 N358:N362 N178:N182 N130:N134 N226:N230 N400:N404 N412:N416 N370:N374 N394:N398 N406:N410 N424:N428 N418:N422 N430:N434 N382:N386 N388:N392 N460:N464 N472:N476 N448:N452 N442:N446 N466:N470 N484:N488 N478:N482 N490:N494 N496:N500 N502:N506 N454:N458 N532:N536 N508:N512 N514:N518 N520:N524 N544:N548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8" zoomScaleNormal="100" workbookViewId="0">
      <selection activeCell="E10" sqref="E10"/>
    </sheetView>
  </sheetViews>
  <sheetFormatPr baseColWidth="10" defaultColWidth="17.85546875" defaultRowHeight="15"/>
  <cols>
    <col min="1" max="1" width="10.85546875" style="17" customWidth="1"/>
    <col min="2" max="2" width="13.42578125" style="17" customWidth="1"/>
    <col min="3" max="3" width="10.85546875" style="17" customWidth="1"/>
    <col min="4" max="6" width="17.85546875" style="155"/>
    <col min="7" max="9" width="17.85546875" style="32"/>
    <col min="10" max="36" width="17.85546875" style="17"/>
    <col min="37" max="37" width="24.42578125" style="17" customWidth="1"/>
    <col min="38" max="38" width="17.85546875" style="17"/>
    <col min="39" max="39" width="17.42578125" style="17" customWidth="1"/>
    <col min="40" max="40" width="23" style="17" customWidth="1"/>
    <col min="41" max="41" width="16.7109375" style="17" customWidth="1"/>
    <col min="42" max="42" width="23.85546875" style="17" customWidth="1"/>
    <col min="43" max="43" width="16.5703125" style="17" customWidth="1"/>
    <col min="44" max="44" width="15" style="17" customWidth="1"/>
    <col min="45" max="16384" width="17.85546875" style="17"/>
  </cols>
  <sheetData>
    <row r="1" spans="1:52">
      <c r="A1" s="997" t="s">
        <v>415</v>
      </c>
      <c r="B1" s="997"/>
      <c r="C1" s="997"/>
      <c r="L1" s="995" t="s">
        <v>244</v>
      </c>
      <c r="M1" s="996"/>
      <c r="N1" s="992" t="s">
        <v>337</v>
      </c>
      <c r="O1" s="992"/>
      <c r="P1" s="992"/>
      <c r="Q1" s="992"/>
      <c r="R1" s="992"/>
      <c r="S1" s="992"/>
      <c r="T1" s="992"/>
      <c r="U1" s="993" t="s">
        <v>338</v>
      </c>
      <c r="V1" s="993"/>
      <c r="W1" s="993"/>
    </row>
    <row r="2" spans="1:52" ht="90">
      <c r="A2" s="14" t="s">
        <v>121</v>
      </c>
      <c r="B2" s="84" t="s">
        <v>122</v>
      </c>
      <c r="C2" s="85" t="s">
        <v>123</v>
      </c>
      <c r="D2" s="69" t="s">
        <v>875</v>
      </c>
      <c r="E2" s="69" t="s">
        <v>0</v>
      </c>
      <c r="F2" s="69" t="s">
        <v>837</v>
      </c>
      <c r="G2" s="86" t="s">
        <v>96</v>
      </c>
      <c r="H2" s="86" t="s">
        <v>823</v>
      </c>
      <c r="I2" s="86" t="s">
        <v>2</v>
      </c>
      <c r="J2" s="86" t="s">
        <v>325</v>
      </c>
      <c r="K2" s="86" t="s">
        <v>24</v>
      </c>
      <c r="L2" s="86" t="s">
        <v>95</v>
      </c>
      <c r="M2" s="86" t="s">
        <v>352</v>
      </c>
      <c r="N2" s="992" t="s">
        <v>287</v>
      </c>
      <c r="O2" s="992"/>
      <c r="P2" s="69" t="s">
        <v>28</v>
      </c>
      <c r="Q2" s="69" t="s">
        <v>245</v>
      </c>
      <c r="R2" s="69" t="s">
        <v>266</v>
      </c>
      <c r="S2" s="69" t="s">
        <v>267</v>
      </c>
      <c r="T2" s="69" t="s">
        <v>10</v>
      </c>
      <c r="U2" s="69" t="s">
        <v>76</v>
      </c>
      <c r="V2" s="69" t="s">
        <v>336</v>
      </c>
      <c r="W2" s="69" t="s">
        <v>10</v>
      </c>
      <c r="X2" s="87" t="s">
        <v>308</v>
      </c>
      <c r="Y2" s="69" t="s">
        <v>231</v>
      </c>
      <c r="Z2" s="69" t="s">
        <v>313</v>
      </c>
      <c r="AA2" s="69" t="s">
        <v>316</v>
      </c>
      <c r="AB2" s="69" t="s">
        <v>317</v>
      </c>
      <c r="AC2" s="69" t="s">
        <v>26</v>
      </c>
      <c r="AD2" s="69" t="s">
        <v>73</v>
      </c>
      <c r="AF2" s="39" t="s">
        <v>124</v>
      </c>
      <c r="AH2" s="37" t="s">
        <v>167</v>
      </c>
      <c r="AI2" s="635" t="s">
        <v>165</v>
      </c>
      <c r="AJ2" s="635"/>
      <c r="AK2" s="37" t="s">
        <v>166</v>
      </c>
      <c r="AM2" s="17" t="s">
        <v>125</v>
      </c>
    </row>
    <row r="3" spans="1:52" ht="102" customHeight="1" thickBot="1">
      <c r="A3" s="17" t="s">
        <v>107</v>
      </c>
      <c r="B3" s="118" t="s">
        <v>233</v>
      </c>
      <c r="C3" s="17" t="s">
        <v>127</v>
      </c>
      <c r="D3" s="209" t="s">
        <v>924</v>
      </c>
      <c r="E3" s="209" t="s">
        <v>953</v>
      </c>
      <c r="F3" s="209" t="s">
        <v>954</v>
      </c>
      <c r="G3" s="155" t="s">
        <v>941</v>
      </c>
      <c r="H3" s="155" t="s">
        <v>942</v>
      </c>
      <c r="I3" s="17" t="s">
        <v>235</v>
      </c>
      <c r="J3" s="17" t="s">
        <v>105</v>
      </c>
      <c r="K3" s="17" t="s">
        <v>825</v>
      </c>
      <c r="L3" s="17" t="s">
        <v>85</v>
      </c>
      <c r="M3" s="17" t="s">
        <v>353</v>
      </c>
      <c r="N3" s="32" t="s">
        <v>288</v>
      </c>
      <c r="O3" s="32" t="s">
        <v>288</v>
      </c>
      <c r="P3" s="79" t="s">
        <v>301</v>
      </c>
      <c r="Q3" s="70">
        <v>0.2</v>
      </c>
      <c r="R3" s="17" t="s">
        <v>293</v>
      </c>
      <c r="S3" s="17" t="s">
        <v>298</v>
      </c>
      <c r="T3" s="78" t="s">
        <v>272</v>
      </c>
      <c r="U3" s="60" t="s">
        <v>339</v>
      </c>
      <c r="V3" s="79" t="s">
        <v>1411</v>
      </c>
      <c r="W3" s="17" t="s">
        <v>6</v>
      </c>
      <c r="X3" s="17" t="s">
        <v>305</v>
      </c>
      <c r="Y3" s="17" t="s">
        <v>311</v>
      </c>
      <c r="Z3" s="17" t="s">
        <v>314</v>
      </c>
      <c r="AA3" s="17" t="s">
        <v>318</v>
      </c>
      <c r="AB3" s="17" t="s">
        <v>321</v>
      </c>
      <c r="AC3" s="17" t="s">
        <v>328</v>
      </c>
      <c r="AD3" s="17" t="s">
        <v>110</v>
      </c>
      <c r="AF3" s="17" t="s">
        <v>134</v>
      </c>
      <c r="AH3" s="635" t="s">
        <v>168</v>
      </c>
      <c r="AI3" s="12" t="s">
        <v>156</v>
      </c>
      <c r="AJ3" s="12" t="s">
        <v>134</v>
      </c>
      <c r="AK3" s="12" t="s">
        <v>111</v>
      </c>
      <c r="AM3" s="17" t="s">
        <v>129</v>
      </c>
      <c r="AN3" s="991" t="s">
        <v>130</v>
      </c>
      <c r="AO3" s="991"/>
      <c r="AP3" s="994" t="s">
        <v>131</v>
      </c>
      <c r="AQ3" s="994"/>
      <c r="AR3" s="994"/>
    </row>
    <row r="4" spans="1:52" ht="69.599999999999994" customHeight="1" thickBot="1">
      <c r="A4" s="17" t="s">
        <v>126</v>
      </c>
      <c r="B4" s="118" t="s">
        <v>139</v>
      </c>
      <c r="C4" s="17" t="s">
        <v>133</v>
      </c>
      <c r="D4" s="209" t="s">
        <v>931</v>
      </c>
      <c r="E4" s="209" t="s">
        <v>955</v>
      </c>
      <c r="F4" s="209" t="s">
        <v>956</v>
      </c>
      <c r="G4" s="155" t="s">
        <v>943</v>
      </c>
      <c r="H4" s="155" t="s">
        <v>946</v>
      </c>
      <c r="I4" s="17" t="s">
        <v>236</v>
      </c>
      <c r="J4" s="17" t="s">
        <v>106</v>
      </c>
      <c r="K4" s="17" t="s">
        <v>239</v>
      </c>
      <c r="L4" s="17" t="s">
        <v>115</v>
      </c>
      <c r="M4" s="17" t="s">
        <v>354</v>
      </c>
      <c r="N4" s="32" t="s">
        <v>289</v>
      </c>
      <c r="O4" s="17" t="s">
        <v>293</v>
      </c>
      <c r="P4" s="80" t="s">
        <v>13</v>
      </c>
      <c r="Q4" s="71">
        <v>0.4</v>
      </c>
      <c r="R4" s="17" t="s">
        <v>294</v>
      </c>
      <c r="S4" s="17" t="s">
        <v>1351</v>
      </c>
      <c r="T4" s="75" t="s">
        <v>274</v>
      </c>
      <c r="U4" s="61" t="s">
        <v>340</v>
      </c>
      <c r="V4" s="80" t="s">
        <v>1412</v>
      </c>
      <c r="W4" s="17" t="s">
        <v>7</v>
      </c>
      <c r="X4" s="17" t="s">
        <v>306</v>
      </c>
      <c r="Y4" s="17" t="s">
        <v>310</v>
      </c>
      <c r="Z4" s="17" t="s">
        <v>315</v>
      </c>
      <c r="AA4" s="17" t="s">
        <v>319</v>
      </c>
      <c r="AB4" s="17" t="s">
        <v>320</v>
      </c>
      <c r="AC4" s="17" t="s">
        <v>329</v>
      </c>
      <c r="AD4" s="17" t="s">
        <v>111</v>
      </c>
      <c r="AF4" s="17" t="s">
        <v>12</v>
      </c>
      <c r="AH4" s="635"/>
      <c r="AI4" s="12" t="s">
        <v>157</v>
      </c>
      <c r="AJ4" s="12" t="s">
        <v>12</v>
      </c>
      <c r="AK4" s="12" t="s">
        <v>155</v>
      </c>
      <c r="AM4" s="17" t="s">
        <v>128</v>
      </c>
      <c r="AN4" s="17" t="s">
        <v>135</v>
      </c>
      <c r="AO4" s="17" t="s">
        <v>136</v>
      </c>
      <c r="AP4" s="17" t="s">
        <v>135</v>
      </c>
      <c r="AQ4" s="17" t="s">
        <v>137</v>
      </c>
      <c r="AR4" s="17" t="s">
        <v>136</v>
      </c>
    </row>
    <row r="5" spans="1:52" ht="108.6" customHeight="1" thickBot="1">
      <c r="A5" s="17" t="s">
        <v>132</v>
      </c>
      <c r="B5" s="118" t="s">
        <v>1415</v>
      </c>
      <c r="C5" s="17" t="s">
        <v>140</v>
      </c>
      <c r="D5" s="209" t="s">
        <v>932</v>
      </c>
      <c r="E5" s="209" t="s">
        <v>1413</v>
      </c>
      <c r="F5" s="209" t="s">
        <v>957</v>
      </c>
      <c r="G5" s="155" t="s">
        <v>945</v>
      </c>
      <c r="H5" s="155" t="s">
        <v>2918</v>
      </c>
      <c r="I5" s="17" t="s">
        <v>237</v>
      </c>
      <c r="J5" s="17" t="s">
        <v>917</v>
      </c>
      <c r="K5" s="17" t="s">
        <v>240</v>
      </c>
      <c r="L5" s="17" t="s">
        <v>86</v>
      </c>
      <c r="M5" s="17" t="s">
        <v>355</v>
      </c>
      <c r="N5" s="32"/>
      <c r="O5" s="17" t="s">
        <v>294</v>
      </c>
      <c r="P5" s="81" t="s">
        <v>12</v>
      </c>
      <c r="Q5" s="72">
        <v>0.6</v>
      </c>
      <c r="R5" s="17" t="s">
        <v>295</v>
      </c>
      <c r="S5" s="17" t="s">
        <v>299</v>
      </c>
      <c r="T5" s="76" t="s">
        <v>12</v>
      </c>
      <c r="U5" s="62" t="s">
        <v>341</v>
      </c>
      <c r="V5" s="81" t="s">
        <v>12</v>
      </c>
      <c r="W5" s="17" t="s">
        <v>8</v>
      </c>
      <c r="X5" s="17" t="s">
        <v>307</v>
      </c>
      <c r="AC5" s="17" t="s">
        <v>326</v>
      </c>
      <c r="AD5" s="32"/>
      <c r="AE5" s="32"/>
      <c r="AF5" s="17" t="s">
        <v>143</v>
      </c>
      <c r="AH5" s="635"/>
      <c r="AI5" s="12" t="s">
        <v>158</v>
      </c>
      <c r="AJ5" s="12" t="s">
        <v>143</v>
      </c>
      <c r="AK5" s="12" t="s">
        <v>155</v>
      </c>
      <c r="AL5" s="32"/>
      <c r="AM5" s="17" t="s">
        <v>38</v>
      </c>
      <c r="AN5" s="17" t="s">
        <v>135</v>
      </c>
      <c r="AO5" s="17" t="s">
        <v>136</v>
      </c>
      <c r="AP5" s="17" t="s">
        <v>135</v>
      </c>
      <c r="AQ5" s="17" t="s">
        <v>137</v>
      </c>
      <c r="AR5" s="17" t="s">
        <v>136</v>
      </c>
      <c r="AS5" s="32"/>
      <c r="AT5" s="32"/>
      <c r="AU5" s="32"/>
      <c r="AV5" s="32"/>
      <c r="AW5" s="32"/>
      <c r="AX5" s="32"/>
      <c r="AY5" s="32"/>
      <c r="AZ5" s="32"/>
    </row>
    <row r="6" spans="1:52" ht="64.150000000000006" customHeight="1">
      <c r="A6" s="17" t="s">
        <v>138</v>
      </c>
      <c r="B6" s="118" t="s">
        <v>234</v>
      </c>
      <c r="C6" s="17" t="s">
        <v>142</v>
      </c>
      <c r="D6" s="210" t="s">
        <v>104</v>
      </c>
      <c r="E6" s="210" t="s">
        <v>961</v>
      </c>
      <c r="F6" s="210" t="s">
        <v>958</v>
      </c>
      <c r="G6" s="155" t="s">
        <v>947</v>
      </c>
      <c r="H6" s="32" t="s">
        <v>2917</v>
      </c>
      <c r="J6" s="32"/>
      <c r="K6" s="17" t="s">
        <v>826</v>
      </c>
      <c r="L6" s="17" t="s">
        <v>149</v>
      </c>
      <c r="M6" s="17" t="s">
        <v>356</v>
      </c>
      <c r="N6" s="68" t="s">
        <v>291</v>
      </c>
      <c r="O6" s="17" t="s">
        <v>295</v>
      </c>
      <c r="P6" s="82" t="s">
        <v>11</v>
      </c>
      <c r="Q6" s="73">
        <v>0.8</v>
      </c>
      <c r="R6" s="17" t="s">
        <v>296</v>
      </c>
      <c r="S6" s="17" t="s">
        <v>1405</v>
      </c>
      <c r="T6" s="77" t="s">
        <v>277</v>
      </c>
      <c r="U6" s="63" t="s">
        <v>342</v>
      </c>
      <c r="V6" s="82" t="s">
        <v>11</v>
      </c>
      <c r="W6" s="17" t="s">
        <v>9</v>
      </c>
      <c r="AC6" s="17" t="s">
        <v>327</v>
      </c>
      <c r="AD6" s="32"/>
      <c r="AE6" s="32"/>
      <c r="AF6" s="32"/>
      <c r="AG6" s="32"/>
      <c r="AH6" s="635" t="s">
        <v>169</v>
      </c>
      <c r="AI6" s="12" t="s">
        <v>159</v>
      </c>
      <c r="AJ6" s="12" t="s">
        <v>12</v>
      </c>
      <c r="AK6" s="12" t="s">
        <v>155</v>
      </c>
      <c r="AL6" s="32"/>
      <c r="AN6" s="38" t="s">
        <v>144</v>
      </c>
      <c r="AP6" s="40" t="s">
        <v>145</v>
      </c>
      <c r="AS6" s="32"/>
      <c r="AT6" s="32"/>
      <c r="AU6" s="32"/>
      <c r="AV6" s="32"/>
      <c r="AW6" s="32"/>
      <c r="AX6" s="32"/>
      <c r="AY6" s="32"/>
      <c r="AZ6" s="32"/>
    </row>
    <row r="7" spans="1:52" ht="109.15" customHeight="1">
      <c r="A7" s="17" t="s">
        <v>141</v>
      </c>
      <c r="B7" s="17" t="s">
        <v>108</v>
      </c>
      <c r="C7" s="17" t="s">
        <v>147</v>
      </c>
      <c r="D7" s="210" t="s">
        <v>933</v>
      </c>
      <c r="E7" s="210" t="s">
        <v>960</v>
      </c>
      <c r="F7" s="210" t="s">
        <v>959</v>
      </c>
      <c r="G7" s="155"/>
      <c r="H7" s="155" t="s">
        <v>948</v>
      </c>
      <c r="J7" s="32"/>
      <c r="K7" s="17" t="s">
        <v>242</v>
      </c>
      <c r="L7" s="17" t="s">
        <v>87</v>
      </c>
      <c r="M7" s="17" t="s">
        <v>357</v>
      </c>
      <c r="N7" s="68" t="s">
        <v>292</v>
      </c>
      <c r="O7" s="17" t="s">
        <v>296</v>
      </c>
      <c r="P7" s="83" t="s">
        <v>36</v>
      </c>
      <c r="Q7" s="74">
        <v>1</v>
      </c>
      <c r="R7" s="17" t="s">
        <v>297</v>
      </c>
      <c r="S7" s="17" t="s">
        <v>300</v>
      </c>
      <c r="T7" s="32"/>
      <c r="U7" s="64" t="s">
        <v>343</v>
      </c>
      <c r="V7" s="83" t="s">
        <v>36</v>
      </c>
      <c r="W7" s="32"/>
      <c r="X7" s="32"/>
      <c r="Y7" s="32"/>
      <c r="Z7" s="32"/>
      <c r="AA7" s="32"/>
      <c r="AB7" s="32"/>
      <c r="AD7" s="32"/>
      <c r="AE7" s="32"/>
      <c r="AF7" s="32"/>
      <c r="AG7" s="32"/>
      <c r="AH7" s="635"/>
      <c r="AI7" s="12" t="s">
        <v>160</v>
      </c>
      <c r="AJ7" s="12" t="s">
        <v>12</v>
      </c>
      <c r="AK7" s="12" t="s">
        <v>155</v>
      </c>
      <c r="AL7" s="32"/>
      <c r="AN7" s="17" t="s">
        <v>148</v>
      </c>
      <c r="AO7" s="17">
        <v>2</v>
      </c>
      <c r="AP7" s="17" t="s">
        <v>148</v>
      </c>
      <c r="AQ7" s="17">
        <v>2</v>
      </c>
      <c r="AS7" s="32"/>
      <c r="AT7" s="32"/>
      <c r="AU7" s="32"/>
      <c r="AV7" s="32"/>
      <c r="AW7" s="32"/>
      <c r="AX7" s="32"/>
      <c r="AY7" s="32"/>
      <c r="AZ7" s="32"/>
    </row>
    <row r="8" spans="1:52" ht="130.5" customHeight="1">
      <c r="A8" s="17" t="s">
        <v>146</v>
      </c>
      <c r="B8" s="17" t="s">
        <v>107</v>
      </c>
      <c r="C8" s="17" t="s">
        <v>151</v>
      </c>
      <c r="D8" s="210" t="s">
        <v>934</v>
      </c>
      <c r="E8" s="210" t="s">
        <v>1406</v>
      </c>
      <c r="F8" s="210" t="s">
        <v>968</v>
      </c>
      <c r="G8" s="155"/>
      <c r="H8" s="155" t="s">
        <v>2922</v>
      </c>
      <c r="J8" s="32"/>
      <c r="K8" s="17" t="s">
        <v>827</v>
      </c>
      <c r="L8" s="17" t="s">
        <v>88</v>
      </c>
      <c r="M8" s="17" t="s">
        <v>358</v>
      </c>
      <c r="N8" s="32"/>
      <c r="O8" s="17" t="s">
        <v>297</v>
      </c>
      <c r="T8" s="32"/>
      <c r="V8" s="32"/>
      <c r="W8" s="32"/>
      <c r="X8" s="32"/>
      <c r="Y8" s="32"/>
      <c r="Z8" s="32"/>
      <c r="AA8" s="32"/>
      <c r="AB8" s="32"/>
      <c r="AC8" s="32"/>
      <c r="AD8" s="32"/>
      <c r="AE8" s="32"/>
      <c r="AF8" s="32"/>
      <c r="AG8" s="32"/>
      <c r="AH8" s="635"/>
      <c r="AI8" s="12" t="s">
        <v>161</v>
      </c>
      <c r="AJ8" s="12" t="s">
        <v>143</v>
      </c>
      <c r="AK8" s="12" t="s">
        <v>155</v>
      </c>
      <c r="AL8" s="32"/>
      <c r="AN8" s="17" t="s">
        <v>152</v>
      </c>
      <c r="AO8" s="17">
        <v>1</v>
      </c>
      <c r="AP8" s="17" t="s">
        <v>153</v>
      </c>
      <c r="AQ8" s="17">
        <v>1</v>
      </c>
      <c r="AS8" s="32"/>
      <c r="AT8" s="32"/>
      <c r="AU8" s="32"/>
      <c r="AV8" s="32"/>
      <c r="AW8" s="32"/>
      <c r="AX8" s="32"/>
      <c r="AY8" s="32"/>
      <c r="AZ8" s="32"/>
    </row>
    <row r="9" spans="1:52" ht="131.65" customHeight="1">
      <c r="A9" s="17" t="s">
        <v>150</v>
      </c>
      <c r="B9" s="17" t="s">
        <v>1416</v>
      </c>
      <c r="C9" s="17" t="s">
        <v>154</v>
      </c>
      <c r="D9" s="211" t="s">
        <v>935</v>
      </c>
      <c r="E9" s="211" t="s">
        <v>962</v>
      </c>
      <c r="F9" s="211" t="s">
        <v>1407</v>
      </c>
      <c r="G9" s="155"/>
      <c r="H9" s="155" t="s">
        <v>2921</v>
      </c>
      <c r="K9" s="17" t="s">
        <v>828</v>
      </c>
      <c r="L9" s="17" t="s">
        <v>89</v>
      </c>
      <c r="N9" s="32"/>
      <c r="O9" s="32" t="s">
        <v>289</v>
      </c>
      <c r="P9" s="32"/>
      <c r="Q9" s="32"/>
      <c r="R9" s="32"/>
      <c r="S9" s="32"/>
      <c r="AH9" s="635" t="s">
        <v>170</v>
      </c>
      <c r="AI9" s="12" t="s">
        <v>162</v>
      </c>
      <c r="AJ9" s="12" t="s">
        <v>143</v>
      </c>
      <c r="AK9" s="12" t="s">
        <v>155</v>
      </c>
      <c r="AP9" s="17" t="s">
        <v>152</v>
      </c>
      <c r="AQ9" s="17">
        <v>1</v>
      </c>
    </row>
    <row r="10" spans="1:52" ht="117.6" customHeight="1">
      <c r="D10" s="211" t="s">
        <v>876</v>
      </c>
      <c r="E10" s="211" t="s">
        <v>1408</v>
      </c>
      <c r="F10" s="211" t="s">
        <v>969</v>
      </c>
      <c r="G10" s="155"/>
      <c r="H10" s="155" t="s">
        <v>950</v>
      </c>
      <c r="K10" s="54"/>
      <c r="N10" s="32"/>
      <c r="O10" s="17" t="s">
        <v>298</v>
      </c>
      <c r="AH10" s="635"/>
      <c r="AI10" s="12" t="s">
        <v>163</v>
      </c>
      <c r="AJ10" s="12" t="s">
        <v>143</v>
      </c>
      <c r="AK10" s="12" t="s">
        <v>155</v>
      </c>
    </row>
    <row r="11" spans="1:52" ht="135" customHeight="1">
      <c r="D11" s="211" t="s">
        <v>936</v>
      </c>
      <c r="E11" s="211" t="s">
        <v>963</v>
      </c>
      <c r="F11" s="211" t="s">
        <v>970</v>
      </c>
      <c r="G11" s="155"/>
      <c r="H11" s="155" t="s">
        <v>2919</v>
      </c>
      <c r="K11" s="54"/>
      <c r="N11" s="32"/>
      <c r="O11" s="17" t="s">
        <v>1351</v>
      </c>
      <c r="AH11" s="635"/>
      <c r="AI11" s="12" t="s">
        <v>164</v>
      </c>
      <c r="AJ11" s="12" t="s">
        <v>143</v>
      </c>
      <c r="AK11" s="12" t="s">
        <v>155</v>
      </c>
    </row>
    <row r="12" spans="1:52" ht="121.5" customHeight="1">
      <c r="D12" s="211" t="s">
        <v>937</v>
      </c>
      <c r="E12" s="211" t="s">
        <v>964</v>
      </c>
      <c r="F12" s="211" t="s">
        <v>971</v>
      </c>
      <c r="G12" s="155"/>
      <c r="H12" s="155" t="s">
        <v>2920</v>
      </c>
      <c r="N12" s="32"/>
      <c r="O12" s="17" t="s">
        <v>299</v>
      </c>
    </row>
    <row r="13" spans="1:52" ht="117" customHeight="1">
      <c r="D13" s="211" t="s">
        <v>877</v>
      </c>
      <c r="E13" s="211" t="s">
        <v>965</v>
      </c>
      <c r="F13" s="211" t="s">
        <v>972</v>
      </c>
      <c r="G13" s="155"/>
      <c r="H13" s="155"/>
      <c r="J13" s="32"/>
      <c r="L13" s="32"/>
      <c r="M13" s="32"/>
      <c r="N13" s="32"/>
      <c r="O13" s="17" t="s">
        <v>1405</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 customHeight="1">
      <c r="D14" s="212" t="s">
        <v>939</v>
      </c>
      <c r="E14" s="212" t="s">
        <v>966</v>
      </c>
      <c r="F14" s="212" t="s">
        <v>973</v>
      </c>
      <c r="G14" s="155"/>
      <c r="H14" s="155"/>
      <c r="J14" s="32"/>
      <c r="K14" s="32"/>
      <c r="L14" s="32"/>
      <c r="M14" s="32"/>
      <c r="O14" s="17" t="s">
        <v>300</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65" customHeight="1">
      <c r="D15" s="212" t="s">
        <v>940</v>
      </c>
      <c r="E15" s="212" t="s">
        <v>1414</v>
      </c>
      <c r="F15" s="212" t="s">
        <v>1409</v>
      </c>
      <c r="G15" s="155"/>
      <c r="H15" s="155"/>
      <c r="J15" s="32"/>
      <c r="K15" s="32"/>
      <c r="L15" s="32"/>
      <c r="M15" s="32"/>
      <c r="O15" s="32"/>
      <c r="P15" s="32"/>
      <c r="Q15" s="32"/>
      <c r="R15" s="32"/>
      <c r="S15" s="32"/>
      <c r="T15" s="32"/>
      <c r="U15" s="34"/>
      <c r="V15" s="34"/>
      <c r="W15" s="34"/>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 customHeight="1">
      <c r="D16" s="212" t="s">
        <v>938</v>
      </c>
      <c r="E16" s="212" t="s">
        <v>967</v>
      </c>
      <c r="F16" s="212" t="s">
        <v>1410</v>
      </c>
      <c r="G16" s="155"/>
      <c r="H16" s="155"/>
      <c r="J16" s="34"/>
      <c r="K16" s="34"/>
      <c r="L16" s="34"/>
      <c r="M16" s="34"/>
      <c r="O16" s="34"/>
      <c r="P16" s="34"/>
      <c r="Q16" s="34"/>
      <c r="R16" s="34"/>
      <c r="S16" s="34"/>
      <c r="T16" s="32"/>
      <c r="U16" s="34"/>
      <c r="W16" s="34"/>
      <c r="X16" s="34"/>
      <c r="Y16" s="34"/>
      <c r="Z16" s="34"/>
      <c r="AA16" s="34"/>
      <c r="AB16" s="34"/>
      <c r="AC16" s="34"/>
      <c r="AD16" s="32"/>
      <c r="AE16" s="32"/>
      <c r="AF16" s="32"/>
      <c r="AG16" s="32"/>
      <c r="AH16" s="32"/>
      <c r="AI16" s="32"/>
      <c r="AJ16" s="32"/>
      <c r="AK16" s="32"/>
      <c r="AL16" s="32"/>
      <c r="AS16" s="32"/>
      <c r="AT16" s="32"/>
      <c r="AU16" s="32"/>
      <c r="AV16" s="32"/>
      <c r="AW16" s="32"/>
      <c r="AX16" s="32"/>
      <c r="AY16" s="32"/>
      <c r="AZ16" s="32"/>
    </row>
    <row r="17" spans="4:52" ht="109.15" customHeight="1">
      <c r="D17" s="17"/>
      <c r="E17" s="17"/>
      <c r="F17" s="17"/>
      <c r="G17" s="155"/>
      <c r="H17" s="155"/>
      <c r="J17" s="34"/>
      <c r="K17" s="34"/>
      <c r="L17" s="34"/>
      <c r="M17" s="34"/>
      <c r="N17" s="34"/>
      <c r="T17" s="32"/>
      <c r="U17" s="34"/>
      <c r="W17" s="34"/>
      <c r="X17" s="34"/>
      <c r="Y17" s="34"/>
      <c r="Z17" s="34"/>
      <c r="AA17" s="34"/>
      <c r="AB17" s="34"/>
      <c r="AC17" s="34"/>
      <c r="AD17" s="32"/>
      <c r="AE17" s="32"/>
      <c r="AF17" s="32"/>
      <c r="AG17" s="32"/>
      <c r="AH17" s="32"/>
      <c r="AI17" s="32"/>
      <c r="AJ17" s="32"/>
      <c r="AK17" s="32"/>
      <c r="AL17" s="32"/>
      <c r="AS17" s="32"/>
      <c r="AT17" s="32"/>
      <c r="AU17" s="32"/>
      <c r="AV17" s="32"/>
      <c r="AW17" s="32"/>
      <c r="AX17" s="32"/>
      <c r="AY17" s="32"/>
      <c r="AZ17" s="32"/>
    </row>
    <row r="18" spans="4:52" ht="133.15" customHeight="1">
      <c r="D18" s="17"/>
      <c r="E18" s="17"/>
      <c r="F18" s="17"/>
      <c r="G18" s="155"/>
      <c r="H18" s="155"/>
      <c r="J18" s="34"/>
      <c r="K18" s="34"/>
      <c r="L18" s="34"/>
      <c r="M18" s="34"/>
      <c r="N18" s="34"/>
      <c r="T18" s="32"/>
      <c r="U18" s="34"/>
      <c r="V18" s="34"/>
      <c r="W18" s="34"/>
      <c r="X18" s="34"/>
      <c r="Y18" s="34"/>
      <c r="Z18" s="34"/>
      <c r="AA18" s="34"/>
      <c r="AB18" s="34"/>
      <c r="AC18" s="34"/>
      <c r="AD18" s="32"/>
      <c r="AE18" s="32"/>
      <c r="AF18" s="32"/>
      <c r="AG18" s="32"/>
      <c r="AH18" s="32"/>
      <c r="AI18" s="32"/>
      <c r="AJ18" s="32"/>
      <c r="AK18" s="32"/>
      <c r="AL18" s="32"/>
      <c r="AS18" s="32"/>
      <c r="AT18" s="32"/>
      <c r="AU18" s="32"/>
      <c r="AV18" s="32"/>
      <c r="AW18" s="32"/>
      <c r="AX18" s="32"/>
      <c r="AY18" s="32"/>
      <c r="AZ18" s="32"/>
    </row>
    <row r="19" spans="4:52">
      <c r="D19" s="156"/>
      <c r="E19" s="156"/>
      <c r="F19" s="156"/>
      <c r="G19" s="33"/>
      <c r="H19" s="33"/>
      <c r="I19" s="33"/>
      <c r="J19" s="34"/>
      <c r="K19" s="34"/>
      <c r="L19" s="34"/>
      <c r="M19" s="34"/>
      <c r="N19" s="34"/>
      <c r="O19" s="34"/>
      <c r="P19" s="34"/>
      <c r="Q19" s="34"/>
      <c r="R19" s="34"/>
      <c r="S19" s="34"/>
      <c r="T19" s="32"/>
      <c r="U19" s="34"/>
      <c r="V19" s="34"/>
      <c r="W19" s="34"/>
      <c r="X19" s="34"/>
      <c r="Y19" s="34"/>
      <c r="Z19" s="34"/>
      <c r="AA19" s="34"/>
      <c r="AB19" s="34"/>
      <c r="AC19" s="34"/>
      <c r="AD19" s="32"/>
      <c r="AE19" s="32"/>
      <c r="AF19" s="32"/>
      <c r="AG19" s="32"/>
      <c r="AH19" s="32"/>
      <c r="AI19" s="32"/>
      <c r="AJ19" s="32"/>
      <c r="AK19" s="32"/>
      <c r="AL19" s="32"/>
      <c r="AS19" s="32"/>
      <c r="AT19" s="32"/>
      <c r="AU19" s="32"/>
      <c r="AV19" s="32"/>
      <c r="AW19" s="32"/>
      <c r="AX19" s="32"/>
      <c r="AY19" s="32"/>
      <c r="AZ19" s="32"/>
    </row>
    <row r="20" spans="4:52">
      <c r="J20" s="34"/>
      <c r="K20" s="34"/>
      <c r="L20" s="34"/>
      <c r="M20" s="34"/>
      <c r="N20" s="34"/>
      <c r="O20" s="34"/>
      <c r="P20" s="34"/>
      <c r="Q20" s="34"/>
      <c r="R20" s="34"/>
      <c r="S20" s="34"/>
      <c r="T20" s="32"/>
      <c r="U20" s="34"/>
      <c r="V20" s="34"/>
      <c r="W20" s="34"/>
      <c r="X20" s="34"/>
      <c r="Y20" s="34"/>
      <c r="Z20" s="34"/>
      <c r="AA20" s="34"/>
      <c r="AB20" s="34"/>
      <c r="AC20" s="34"/>
      <c r="AD20" s="32"/>
      <c r="AE20" s="32"/>
      <c r="AF20" s="32"/>
      <c r="AG20" s="32"/>
      <c r="AH20" s="32"/>
      <c r="AI20" s="32"/>
      <c r="AJ20" s="32"/>
      <c r="AK20" s="32"/>
      <c r="AL20" s="32"/>
      <c r="AS20" s="32"/>
      <c r="AT20" s="32"/>
      <c r="AU20" s="32"/>
      <c r="AV20" s="32"/>
      <c r="AW20" s="32"/>
      <c r="AX20" s="32"/>
      <c r="AY20" s="32"/>
      <c r="AZ20" s="32"/>
    </row>
    <row r="21" spans="4:52">
      <c r="J21" s="34"/>
      <c r="K21" s="34"/>
      <c r="L21" s="34"/>
      <c r="M21" s="34"/>
      <c r="N21" s="34"/>
      <c r="O21" s="34"/>
      <c r="P21" s="34"/>
      <c r="Q21" s="34"/>
      <c r="R21" s="34"/>
      <c r="S21" s="34"/>
      <c r="T21" s="32"/>
      <c r="U21" s="34"/>
      <c r="W21" s="34"/>
      <c r="X21" s="34"/>
      <c r="Y21" s="34"/>
      <c r="Z21" s="34"/>
      <c r="AA21" s="34"/>
      <c r="AB21" s="34"/>
      <c r="AC21" s="34"/>
      <c r="AD21" s="32"/>
      <c r="AE21" s="32"/>
      <c r="AF21" s="32"/>
      <c r="AG21" s="32"/>
      <c r="AH21" s="32"/>
      <c r="AI21" s="32"/>
      <c r="AJ21" s="32"/>
      <c r="AK21" s="32"/>
      <c r="AL21" s="32"/>
      <c r="AS21" s="32"/>
      <c r="AT21" s="32"/>
      <c r="AU21" s="32"/>
      <c r="AV21" s="32"/>
      <c r="AW21" s="32"/>
      <c r="AX21" s="32"/>
      <c r="AY21" s="32"/>
      <c r="AZ21" s="32"/>
    </row>
    <row r="22" spans="4:52">
      <c r="J22" s="34"/>
      <c r="K22" s="34"/>
      <c r="L22" s="34"/>
      <c r="M22" s="34"/>
      <c r="N22" s="34"/>
      <c r="T22" s="32"/>
      <c r="U22" s="34"/>
      <c r="V22" s="34"/>
      <c r="W22" s="34"/>
      <c r="X22" s="34"/>
      <c r="Y22" s="34"/>
      <c r="Z22" s="34"/>
      <c r="AA22" s="34"/>
      <c r="AB22" s="34"/>
      <c r="AC22" s="34"/>
      <c r="AD22" s="32"/>
      <c r="AE22" s="32"/>
      <c r="AF22" s="32"/>
      <c r="AG22" s="32"/>
      <c r="AH22" s="32"/>
      <c r="AI22" s="32"/>
      <c r="AJ22" s="32"/>
      <c r="AK22" s="32"/>
      <c r="AL22" s="32"/>
      <c r="AS22" s="32"/>
      <c r="AT22" s="32"/>
      <c r="AU22" s="32"/>
      <c r="AV22" s="32"/>
      <c r="AW22" s="32"/>
      <c r="AX22" s="32"/>
      <c r="AY22" s="32"/>
      <c r="AZ22" s="32"/>
    </row>
    <row r="23" spans="4:52">
      <c r="J23" s="34"/>
      <c r="K23" s="34"/>
      <c r="L23" s="34"/>
      <c r="M23" s="34"/>
      <c r="N23" s="34"/>
      <c r="O23" s="34"/>
      <c r="P23" s="34"/>
      <c r="Q23" s="34"/>
      <c r="R23" s="34"/>
      <c r="S23" s="34"/>
      <c r="T23" s="32"/>
      <c r="U23" s="34"/>
      <c r="V23" s="34"/>
      <c r="W23" s="34"/>
      <c r="X23" s="34"/>
      <c r="Y23" s="34"/>
      <c r="Z23" s="34"/>
      <c r="AA23" s="34"/>
      <c r="AB23" s="34"/>
      <c r="AC23" s="34"/>
      <c r="AD23" s="32"/>
      <c r="AE23" s="32"/>
      <c r="AF23" s="32"/>
      <c r="AG23" s="32"/>
      <c r="AH23" s="32"/>
      <c r="AI23" s="32"/>
      <c r="AJ23" s="32"/>
      <c r="AK23" s="32"/>
      <c r="AL23" s="32"/>
      <c r="AS23" s="32"/>
      <c r="AT23" s="32"/>
      <c r="AU23" s="32"/>
      <c r="AV23" s="32"/>
      <c r="AW23" s="32"/>
      <c r="AX23" s="32"/>
      <c r="AY23" s="32"/>
      <c r="AZ23" s="32"/>
    </row>
    <row r="24" spans="4:52">
      <c r="D24" s="156"/>
      <c r="E24" s="156"/>
      <c r="F24" s="156"/>
      <c r="G24" s="33"/>
      <c r="H24" s="33"/>
      <c r="I24" s="33"/>
      <c r="J24" s="34"/>
      <c r="K24" s="34"/>
      <c r="L24" s="34"/>
      <c r="M24" s="34"/>
      <c r="N24" s="34"/>
      <c r="O24" s="34"/>
      <c r="P24" s="34"/>
      <c r="Q24" s="34"/>
      <c r="R24" s="34"/>
      <c r="S24" s="34"/>
      <c r="T24" s="32"/>
      <c r="U24" s="34"/>
      <c r="V24" s="34"/>
      <c r="W24" s="34"/>
      <c r="X24" s="34"/>
      <c r="Y24" s="34"/>
      <c r="Z24" s="34"/>
      <c r="AA24" s="34"/>
      <c r="AB24" s="34"/>
      <c r="AC24" s="34"/>
      <c r="AD24" s="32"/>
      <c r="AE24" s="32"/>
      <c r="AF24" s="32"/>
      <c r="AG24" s="32"/>
      <c r="AH24" s="32"/>
      <c r="AI24" s="32"/>
      <c r="AJ24" s="32"/>
      <c r="AK24" s="32"/>
      <c r="AL24" s="32"/>
      <c r="AS24" s="32"/>
      <c r="AT24" s="32"/>
      <c r="AU24" s="32"/>
      <c r="AV24" s="32"/>
      <c r="AW24" s="32"/>
      <c r="AX24" s="32"/>
      <c r="AY24" s="32"/>
      <c r="AZ24" s="32"/>
    </row>
    <row r="25" spans="4:52">
      <c r="D25" s="156"/>
      <c r="E25" s="156"/>
      <c r="F25" s="156"/>
      <c r="G25" s="33"/>
      <c r="H25" s="33"/>
      <c r="I25" s="33"/>
      <c r="J25" s="34"/>
      <c r="K25" s="34"/>
      <c r="L25" s="34"/>
      <c r="M25" s="34"/>
      <c r="N25" s="34"/>
      <c r="O25" s="34"/>
      <c r="P25" s="34"/>
      <c r="Q25" s="34"/>
      <c r="R25" s="34"/>
      <c r="S25" s="34"/>
      <c r="T25" s="32"/>
      <c r="U25" s="34"/>
      <c r="V25" s="34"/>
      <c r="W25" s="34"/>
      <c r="X25" s="34"/>
      <c r="Y25" s="34"/>
      <c r="Z25" s="34"/>
      <c r="AA25" s="34"/>
      <c r="AB25" s="34"/>
      <c r="AC25" s="34"/>
      <c r="AD25" s="32"/>
      <c r="AE25" s="32"/>
      <c r="AF25" s="32"/>
      <c r="AG25" s="32"/>
      <c r="AH25" s="32"/>
      <c r="AI25" s="32"/>
      <c r="AJ25" s="32"/>
      <c r="AK25" s="32"/>
      <c r="AL25" s="32"/>
      <c r="AS25" s="32"/>
      <c r="AT25" s="32"/>
      <c r="AU25" s="32"/>
      <c r="AV25" s="32"/>
      <c r="AW25" s="32"/>
      <c r="AX25" s="32"/>
      <c r="AY25" s="32"/>
      <c r="AZ25" s="32"/>
    </row>
    <row r="26" spans="4:52">
      <c r="D26" s="156"/>
      <c r="E26" s="156"/>
      <c r="F26" s="156"/>
      <c r="G26" s="33"/>
      <c r="H26" s="33"/>
      <c r="I26" s="33"/>
      <c r="J26" s="34"/>
      <c r="K26" s="34"/>
      <c r="L26" s="34"/>
      <c r="M26" s="34"/>
      <c r="N26" s="34"/>
      <c r="O26" s="34"/>
      <c r="P26" s="34"/>
      <c r="Q26" s="34"/>
      <c r="R26" s="34"/>
      <c r="S26" s="34"/>
      <c r="T26" s="32"/>
      <c r="U26" s="34"/>
      <c r="V26" s="34"/>
      <c r="W26" s="34"/>
      <c r="X26" s="34"/>
      <c r="Y26" s="34"/>
      <c r="Z26" s="34"/>
      <c r="AA26" s="34"/>
      <c r="AB26" s="34"/>
      <c r="AC26" s="34"/>
      <c r="AD26" s="32"/>
      <c r="AE26" s="32"/>
      <c r="AF26" s="32"/>
      <c r="AG26" s="32"/>
      <c r="AH26" s="32"/>
      <c r="AI26" s="32"/>
      <c r="AJ26" s="32"/>
      <c r="AK26" s="32"/>
      <c r="AL26" s="32"/>
      <c r="AS26" s="32"/>
      <c r="AT26" s="32"/>
      <c r="AU26" s="32"/>
      <c r="AV26" s="32"/>
      <c r="AW26" s="32"/>
      <c r="AX26" s="32"/>
      <c r="AY26" s="32"/>
      <c r="AZ26" s="32"/>
    </row>
    <row r="27" spans="4:52">
      <c r="D27" s="156"/>
      <c r="E27" s="156"/>
      <c r="F27" s="156"/>
      <c r="G27" s="33"/>
      <c r="H27" s="33"/>
      <c r="I27" s="33"/>
      <c r="J27" s="34"/>
      <c r="K27" s="34"/>
      <c r="L27" s="34"/>
      <c r="M27" s="34"/>
      <c r="N27" s="34"/>
      <c r="O27" s="34"/>
      <c r="P27" s="34"/>
      <c r="Q27" s="34"/>
      <c r="R27" s="34"/>
      <c r="S27" s="34"/>
      <c r="T27" s="32"/>
      <c r="U27" s="34"/>
      <c r="V27" s="34"/>
      <c r="W27" s="34"/>
      <c r="X27" s="34"/>
      <c r="Y27" s="34"/>
      <c r="Z27" s="34"/>
      <c r="AA27" s="34"/>
      <c r="AB27" s="34"/>
      <c r="AC27" s="34"/>
      <c r="AD27" s="32"/>
      <c r="AE27" s="32"/>
      <c r="AF27" s="32"/>
      <c r="AG27" s="32"/>
      <c r="AH27" s="32"/>
      <c r="AI27" s="32"/>
      <c r="AJ27" s="32"/>
      <c r="AK27" s="32"/>
      <c r="AL27" s="32"/>
      <c r="AS27" s="32"/>
      <c r="AT27" s="32"/>
      <c r="AU27" s="32"/>
      <c r="AV27" s="32"/>
      <c r="AW27" s="32"/>
      <c r="AX27" s="32"/>
      <c r="AY27" s="32"/>
      <c r="AZ27" s="32"/>
    </row>
    <row r="28" spans="4:52">
      <c r="D28" s="156"/>
      <c r="E28" s="156"/>
      <c r="F28" s="156"/>
      <c r="G28" s="33"/>
      <c r="H28" s="33"/>
      <c r="I28" s="33"/>
      <c r="J28" s="34"/>
      <c r="K28" s="34"/>
      <c r="L28" s="34"/>
      <c r="M28" s="34"/>
      <c r="N28" s="34"/>
      <c r="O28" s="34"/>
      <c r="P28" s="34"/>
      <c r="Q28" s="34"/>
      <c r="R28" s="34"/>
      <c r="S28" s="34"/>
      <c r="T28" s="32"/>
      <c r="U28" s="34"/>
      <c r="V28" s="34"/>
      <c r="W28" s="34"/>
      <c r="X28" s="34"/>
      <c r="Y28" s="34"/>
      <c r="Z28" s="34"/>
      <c r="AA28" s="34"/>
      <c r="AB28" s="34"/>
      <c r="AC28" s="34"/>
      <c r="AD28" s="32"/>
      <c r="AE28" s="32"/>
      <c r="AF28" s="32"/>
      <c r="AG28" s="32"/>
      <c r="AH28" s="32"/>
      <c r="AI28" s="32"/>
      <c r="AJ28" s="32"/>
      <c r="AK28" s="32"/>
      <c r="AL28" s="32"/>
      <c r="AS28" s="32"/>
      <c r="AT28" s="32"/>
      <c r="AU28" s="32"/>
      <c r="AV28" s="32"/>
      <c r="AW28" s="32"/>
      <c r="AX28" s="32"/>
      <c r="AY28" s="32"/>
      <c r="AZ28" s="32"/>
    </row>
    <row r="29" spans="4:52">
      <c r="D29" s="156"/>
      <c r="E29" s="156"/>
      <c r="F29" s="156"/>
      <c r="G29" s="33"/>
      <c r="H29" s="33"/>
      <c r="I29" s="33"/>
      <c r="J29" s="34"/>
      <c r="K29" s="34"/>
      <c r="L29" s="34"/>
      <c r="M29" s="34"/>
      <c r="N29" s="34"/>
      <c r="O29" s="34"/>
      <c r="P29" s="34"/>
      <c r="Q29" s="34"/>
      <c r="R29" s="34"/>
      <c r="S29" s="34"/>
      <c r="T29" s="32"/>
      <c r="U29" s="34"/>
      <c r="V29" s="34"/>
      <c r="W29" s="34"/>
      <c r="X29" s="34"/>
      <c r="Y29" s="34"/>
      <c r="Z29" s="34"/>
      <c r="AA29" s="34"/>
      <c r="AB29" s="34"/>
      <c r="AC29" s="34"/>
      <c r="AD29" s="32"/>
      <c r="AE29" s="32"/>
      <c r="AF29" s="32"/>
      <c r="AG29" s="32"/>
      <c r="AH29" s="32"/>
      <c r="AI29" s="32"/>
      <c r="AJ29" s="32"/>
      <c r="AK29" s="32"/>
      <c r="AL29" s="32"/>
      <c r="AS29" s="32"/>
      <c r="AT29" s="32"/>
      <c r="AU29" s="32"/>
      <c r="AV29" s="32"/>
      <c r="AW29" s="32"/>
      <c r="AX29" s="32"/>
      <c r="AY29" s="32"/>
      <c r="AZ29" s="32"/>
    </row>
    <row r="30" spans="4:52">
      <c r="D30" s="156"/>
      <c r="E30" s="156"/>
      <c r="F30" s="156"/>
      <c r="G30" s="33"/>
      <c r="H30" s="33"/>
      <c r="I30" s="33"/>
      <c r="J30" s="34"/>
      <c r="K30" s="34"/>
      <c r="L30" s="34"/>
      <c r="M30" s="34"/>
      <c r="N30" s="34"/>
      <c r="O30" s="34"/>
      <c r="P30" s="34"/>
      <c r="Q30" s="34"/>
      <c r="R30" s="34"/>
      <c r="S30" s="34"/>
      <c r="T30" s="32"/>
      <c r="U30" s="34"/>
      <c r="V30" s="34"/>
      <c r="W30" s="34"/>
      <c r="X30" s="34"/>
      <c r="Y30" s="34"/>
      <c r="Z30" s="34"/>
      <c r="AA30" s="34"/>
      <c r="AB30" s="34"/>
      <c r="AC30" s="34"/>
      <c r="AD30" s="32"/>
      <c r="AE30" s="32"/>
      <c r="AF30" s="32"/>
      <c r="AG30" s="32"/>
      <c r="AH30" s="32"/>
      <c r="AI30" s="32"/>
      <c r="AJ30" s="32"/>
      <c r="AK30" s="32"/>
      <c r="AL30" s="32"/>
      <c r="AS30" s="32"/>
      <c r="AT30" s="32"/>
      <c r="AU30" s="32"/>
      <c r="AV30" s="32"/>
      <c r="AW30" s="32"/>
      <c r="AX30" s="32"/>
      <c r="AY30" s="32"/>
      <c r="AZ30" s="32"/>
    </row>
    <row r="31" spans="4:52">
      <c r="D31" s="156"/>
      <c r="E31" s="156"/>
      <c r="F31" s="156"/>
      <c r="G31" s="33"/>
      <c r="H31" s="33"/>
      <c r="I31" s="33"/>
      <c r="J31" s="34"/>
      <c r="K31" s="34"/>
      <c r="L31" s="34"/>
      <c r="M31" s="34"/>
      <c r="N31" s="34"/>
      <c r="O31" s="34"/>
      <c r="P31" s="34"/>
      <c r="Q31" s="34"/>
      <c r="R31" s="34"/>
      <c r="S31" s="34"/>
      <c r="T31" s="32"/>
      <c r="U31" s="34"/>
      <c r="V31" s="34"/>
      <c r="W31" s="34"/>
      <c r="X31" s="34"/>
      <c r="Y31" s="34"/>
      <c r="Z31" s="34"/>
      <c r="AA31" s="34"/>
      <c r="AB31" s="34"/>
      <c r="AC31" s="34"/>
      <c r="AD31" s="32"/>
      <c r="AE31" s="32"/>
      <c r="AF31" s="32"/>
      <c r="AG31" s="32"/>
      <c r="AH31" s="32"/>
      <c r="AI31" s="32"/>
      <c r="AJ31" s="32"/>
      <c r="AK31" s="32"/>
      <c r="AL31" s="32"/>
      <c r="AS31" s="32"/>
      <c r="AT31" s="32"/>
      <c r="AU31" s="32"/>
      <c r="AV31" s="32"/>
      <c r="AW31" s="32"/>
      <c r="AX31" s="32"/>
      <c r="AY31" s="32"/>
      <c r="AZ31" s="32"/>
    </row>
    <row r="32" spans="4:52">
      <c r="D32" s="156"/>
      <c r="E32" s="156"/>
      <c r="F32" s="156"/>
      <c r="G32" s="33"/>
      <c r="H32" s="33"/>
      <c r="I32" s="33"/>
      <c r="J32" s="34"/>
      <c r="K32" s="34"/>
      <c r="L32" s="34"/>
      <c r="M32" s="34"/>
      <c r="N32" s="34"/>
      <c r="O32" s="34"/>
      <c r="P32" s="34"/>
      <c r="Q32" s="34"/>
      <c r="R32" s="34"/>
      <c r="S32" s="34"/>
      <c r="T32" s="32"/>
      <c r="U32" s="34"/>
      <c r="V32" s="34"/>
      <c r="W32" s="34"/>
      <c r="X32" s="34"/>
      <c r="Y32" s="34"/>
      <c r="Z32" s="34"/>
      <c r="AA32" s="34"/>
      <c r="AB32" s="34"/>
      <c r="AC32" s="34"/>
      <c r="AD32" s="32"/>
      <c r="AE32" s="32"/>
      <c r="AF32" s="32"/>
      <c r="AG32" s="32"/>
      <c r="AH32" s="32"/>
      <c r="AI32" s="32"/>
      <c r="AJ32" s="32"/>
      <c r="AK32" s="32"/>
      <c r="AL32" s="32"/>
      <c r="AS32" s="32"/>
      <c r="AT32" s="32"/>
      <c r="AU32" s="32"/>
      <c r="AV32" s="32"/>
      <c r="AW32" s="32"/>
      <c r="AX32" s="32"/>
      <c r="AY32" s="32"/>
      <c r="AZ32" s="32"/>
    </row>
    <row r="33" spans="4:52">
      <c r="D33" s="156"/>
      <c r="E33" s="156"/>
      <c r="F33" s="156"/>
      <c r="G33" s="33"/>
      <c r="H33" s="33"/>
      <c r="I33" s="33"/>
      <c r="J33" s="34"/>
      <c r="K33" s="34"/>
      <c r="L33" s="34"/>
      <c r="M33" s="34"/>
      <c r="N33" s="34"/>
      <c r="O33" s="34"/>
      <c r="P33" s="34"/>
      <c r="Q33" s="34"/>
      <c r="R33" s="34"/>
      <c r="S33" s="34"/>
      <c r="T33" s="32"/>
      <c r="U33" s="34"/>
      <c r="V33" s="34"/>
      <c r="W33" s="34"/>
      <c r="X33" s="34"/>
      <c r="Y33" s="34"/>
      <c r="Z33" s="34"/>
      <c r="AA33" s="34"/>
      <c r="AB33" s="34"/>
      <c r="AC33" s="34"/>
      <c r="AD33" s="32"/>
      <c r="AE33" s="32"/>
      <c r="AF33" s="32"/>
      <c r="AG33" s="32"/>
      <c r="AH33" s="32"/>
      <c r="AI33" s="32"/>
      <c r="AJ33" s="32"/>
      <c r="AK33" s="32"/>
      <c r="AL33" s="32"/>
      <c r="AS33" s="32"/>
      <c r="AT33" s="32"/>
      <c r="AU33" s="32"/>
      <c r="AV33" s="32"/>
      <c r="AW33" s="32"/>
      <c r="AX33" s="32"/>
      <c r="AY33" s="32"/>
      <c r="AZ33" s="32"/>
    </row>
    <row r="34" spans="4:52">
      <c r="D34" s="156"/>
      <c r="E34" s="156"/>
      <c r="F34" s="156"/>
      <c r="G34" s="33"/>
      <c r="H34" s="33"/>
      <c r="I34" s="33"/>
      <c r="J34" s="34"/>
      <c r="K34" s="34"/>
      <c r="L34" s="34"/>
      <c r="M34" s="34"/>
      <c r="N34" s="34"/>
      <c r="O34" s="34"/>
      <c r="P34" s="34"/>
      <c r="Q34" s="34"/>
      <c r="R34" s="34"/>
      <c r="S34" s="34"/>
      <c r="T34" s="32"/>
      <c r="U34" s="34"/>
      <c r="V34" s="34"/>
      <c r="W34" s="34"/>
      <c r="X34" s="34"/>
      <c r="Y34" s="34"/>
      <c r="Z34" s="34"/>
      <c r="AA34" s="34"/>
      <c r="AB34" s="34"/>
      <c r="AC34" s="34"/>
      <c r="AD34" s="32"/>
      <c r="AE34" s="32"/>
      <c r="AF34" s="32"/>
      <c r="AG34" s="32"/>
      <c r="AH34" s="32"/>
      <c r="AI34" s="32"/>
      <c r="AJ34" s="32"/>
      <c r="AK34" s="32"/>
      <c r="AL34" s="32"/>
      <c r="AS34" s="32"/>
      <c r="AT34" s="32"/>
      <c r="AU34" s="32"/>
      <c r="AV34" s="32"/>
      <c r="AW34" s="32"/>
      <c r="AX34" s="32"/>
      <c r="AY34" s="32"/>
      <c r="AZ34" s="32"/>
    </row>
    <row r="35" spans="4:52">
      <c r="D35" s="156"/>
      <c r="E35" s="156"/>
      <c r="F35" s="156"/>
      <c r="G35" s="33"/>
      <c r="H35" s="33"/>
      <c r="I35" s="33"/>
      <c r="J35" s="34"/>
      <c r="K35" s="34"/>
      <c r="L35" s="34"/>
      <c r="M35" s="34"/>
      <c r="N35" s="34"/>
      <c r="O35" s="34"/>
      <c r="P35" s="34"/>
      <c r="Q35" s="34"/>
      <c r="R35" s="34"/>
      <c r="S35" s="34"/>
      <c r="T35" s="32"/>
      <c r="U35" s="34"/>
      <c r="V35" s="34"/>
      <c r="W35" s="34"/>
      <c r="X35" s="34"/>
      <c r="Y35" s="34"/>
      <c r="Z35" s="34"/>
      <c r="AA35" s="34"/>
      <c r="AB35" s="34"/>
      <c r="AC35" s="34"/>
      <c r="AD35" s="32"/>
      <c r="AE35" s="32"/>
      <c r="AF35" s="32"/>
      <c r="AG35" s="32"/>
      <c r="AH35" s="32"/>
      <c r="AI35" s="32"/>
      <c r="AJ35" s="32"/>
      <c r="AK35" s="32"/>
      <c r="AL35" s="32"/>
      <c r="AS35" s="32"/>
      <c r="AT35" s="32"/>
      <c r="AU35" s="32"/>
      <c r="AV35" s="32"/>
      <c r="AW35" s="32"/>
      <c r="AX35" s="32"/>
      <c r="AY35" s="32"/>
      <c r="AZ35" s="32"/>
    </row>
    <row r="36" spans="4:52">
      <c r="D36" s="156"/>
      <c r="E36" s="156"/>
      <c r="F36" s="156"/>
      <c r="G36" s="33"/>
      <c r="H36" s="33"/>
      <c r="I36" s="33"/>
      <c r="J36" s="34"/>
      <c r="K36" s="34"/>
      <c r="L36" s="34"/>
      <c r="M36" s="34"/>
      <c r="N36" s="34"/>
      <c r="O36" s="34"/>
      <c r="P36" s="34"/>
      <c r="Q36" s="34"/>
      <c r="R36" s="34"/>
      <c r="S36" s="34"/>
      <c r="T36" s="32"/>
      <c r="U36" s="34"/>
      <c r="V36" s="34"/>
      <c r="W36" s="34"/>
      <c r="X36" s="34"/>
      <c r="Y36" s="34"/>
      <c r="Z36" s="34"/>
      <c r="AA36" s="34"/>
      <c r="AB36" s="34"/>
      <c r="AC36" s="34"/>
      <c r="AD36" s="32"/>
      <c r="AE36" s="32"/>
      <c r="AF36" s="32"/>
      <c r="AG36" s="32"/>
      <c r="AH36" s="32"/>
      <c r="AI36" s="32"/>
      <c r="AJ36" s="32"/>
      <c r="AK36" s="32"/>
      <c r="AL36" s="32"/>
      <c r="AS36" s="32"/>
      <c r="AT36" s="32"/>
      <c r="AU36" s="32"/>
      <c r="AV36" s="32"/>
      <c r="AW36" s="32"/>
      <c r="AX36" s="32"/>
      <c r="AY36" s="32"/>
      <c r="AZ36" s="32"/>
    </row>
    <row r="37" spans="4:52">
      <c r="D37" s="156"/>
      <c r="E37" s="156"/>
      <c r="F37" s="156"/>
      <c r="G37" s="33"/>
      <c r="H37" s="33"/>
      <c r="I37" s="33"/>
      <c r="J37" s="34"/>
      <c r="K37" s="34"/>
      <c r="L37" s="34"/>
      <c r="M37" s="34"/>
      <c r="N37" s="34"/>
      <c r="O37" s="34"/>
      <c r="P37" s="34"/>
      <c r="Q37" s="34"/>
      <c r="R37" s="34"/>
      <c r="S37" s="34"/>
      <c r="T37" s="32"/>
      <c r="U37" s="34"/>
      <c r="V37" s="34"/>
      <c r="W37" s="34"/>
      <c r="X37" s="34"/>
      <c r="Y37" s="34"/>
      <c r="Z37" s="34"/>
      <c r="AA37" s="34"/>
      <c r="AB37" s="34"/>
      <c r="AC37" s="34"/>
      <c r="AD37" s="32"/>
      <c r="AE37" s="32"/>
      <c r="AF37" s="32"/>
      <c r="AG37" s="32"/>
      <c r="AH37" s="32"/>
      <c r="AI37" s="32"/>
      <c r="AJ37" s="32"/>
      <c r="AK37" s="32"/>
      <c r="AL37" s="32"/>
      <c r="AS37" s="32"/>
      <c r="AT37" s="32"/>
      <c r="AU37" s="32"/>
      <c r="AV37" s="32"/>
      <c r="AW37" s="32"/>
      <c r="AX37" s="32"/>
      <c r="AY37" s="32"/>
      <c r="AZ37" s="32"/>
    </row>
    <row r="38" spans="4:52">
      <c r="D38" s="156"/>
      <c r="E38" s="156"/>
      <c r="F38" s="156"/>
      <c r="G38" s="33"/>
      <c r="H38" s="33"/>
      <c r="I38" s="33"/>
      <c r="J38" s="34"/>
      <c r="K38" s="34"/>
      <c r="L38" s="34"/>
      <c r="M38" s="34"/>
      <c r="N38" s="34"/>
      <c r="O38" s="34"/>
      <c r="P38" s="34"/>
      <c r="Q38" s="34"/>
      <c r="R38" s="34"/>
      <c r="S38" s="34"/>
      <c r="T38" s="32"/>
      <c r="U38" s="34"/>
      <c r="V38" s="34"/>
      <c r="W38" s="34"/>
      <c r="X38" s="34"/>
      <c r="Y38" s="34"/>
      <c r="Z38" s="34"/>
      <c r="AA38" s="34"/>
      <c r="AB38" s="34"/>
      <c r="AC38" s="34"/>
      <c r="AD38" s="32"/>
      <c r="AE38" s="32"/>
      <c r="AF38" s="32"/>
      <c r="AG38" s="32"/>
      <c r="AH38" s="32"/>
      <c r="AI38" s="32"/>
      <c r="AJ38" s="32"/>
      <c r="AK38" s="32"/>
      <c r="AL38" s="32"/>
      <c r="AS38" s="32"/>
      <c r="AT38" s="32"/>
      <c r="AU38" s="32"/>
      <c r="AV38" s="32"/>
      <c r="AW38" s="32"/>
      <c r="AX38" s="32"/>
      <c r="AY38" s="32"/>
      <c r="AZ38" s="32"/>
    </row>
    <row r="39" spans="4:52">
      <c r="D39" s="156"/>
      <c r="E39" s="156"/>
      <c r="F39" s="156"/>
      <c r="G39" s="33"/>
      <c r="H39" s="33"/>
      <c r="I39" s="33"/>
      <c r="J39" s="34"/>
      <c r="K39" s="34"/>
      <c r="L39" s="34"/>
      <c r="M39" s="34"/>
      <c r="N39" s="34"/>
      <c r="O39" s="34"/>
      <c r="P39" s="34"/>
      <c r="Q39" s="34"/>
      <c r="R39" s="34"/>
      <c r="S39" s="34"/>
      <c r="T39" s="32"/>
      <c r="U39" s="34"/>
      <c r="V39" s="34"/>
      <c r="W39" s="34"/>
      <c r="X39" s="34"/>
      <c r="Y39" s="34"/>
      <c r="Z39" s="34"/>
      <c r="AA39" s="34"/>
      <c r="AB39" s="34"/>
      <c r="AC39" s="34"/>
      <c r="AD39" s="32"/>
      <c r="AE39" s="32"/>
      <c r="AF39" s="32"/>
      <c r="AG39" s="32"/>
      <c r="AH39" s="32"/>
      <c r="AI39" s="32"/>
      <c r="AJ39" s="32"/>
      <c r="AK39" s="32"/>
      <c r="AL39" s="32"/>
      <c r="AS39" s="32"/>
      <c r="AT39" s="32"/>
      <c r="AU39" s="32"/>
      <c r="AV39" s="32"/>
      <c r="AW39" s="32"/>
      <c r="AX39" s="32"/>
      <c r="AY39" s="32"/>
      <c r="AZ39" s="32"/>
    </row>
    <row r="40" spans="4:52">
      <c r="D40" s="156"/>
      <c r="E40" s="156"/>
      <c r="F40" s="156"/>
      <c r="G40" s="33"/>
      <c r="H40" s="33"/>
      <c r="I40" s="33"/>
      <c r="J40" s="34"/>
      <c r="K40" s="34"/>
      <c r="L40" s="34"/>
      <c r="M40" s="34"/>
      <c r="N40" s="34"/>
      <c r="O40" s="34"/>
      <c r="P40" s="34"/>
      <c r="Q40" s="34"/>
      <c r="R40" s="34"/>
      <c r="S40" s="34"/>
      <c r="T40" s="32"/>
      <c r="U40" s="34"/>
      <c r="V40" s="34"/>
      <c r="W40" s="34"/>
      <c r="X40" s="34"/>
      <c r="Y40" s="34"/>
      <c r="Z40" s="34"/>
      <c r="AA40" s="34"/>
      <c r="AB40" s="34"/>
      <c r="AC40" s="34"/>
      <c r="AD40" s="32"/>
      <c r="AE40" s="32"/>
      <c r="AF40" s="32"/>
      <c r="AG40" s="32"/>
      <c r="AH40" s="32"/>
      <c r="AI40" s="32"/>
      <c r="AJ40" s="32"/>
      <c r="AK40" s="32"/>
      <c r="AL40" s="32"/>
      <c r="AS40" s="32"/>
      <c r="AT40" s="32"/>
      <c r="AU40" s="32"/>
      <c r="AV40" s="32"/>
      <c r="AW40" s="32"/>
      <c r="AX40" s="32"/>
      <c r="AY40" s="32"/>
      <c r="AZ40" s="32"/>
    </row>
    <row r="41" spans="4:52">
      <c r="D41" s="156"/>
      <c r="E41" s="156"/>
      <c r="F41" s="156"/>
      <c r="G41" s="33"/>
      <c r="H41" s="33"/>
      <c r="I41" s="33"/>
      <c r="J41" s="34"/>
      <c r="K41" s="34"/>
      <c r="L41" s="34"/>
      <c r="M41" s="34"/>
      <c r="N41" s="34"/>
      <c r="O41" s="34"/>
      <c r="P41" s="34"/>
      <c r="Q41" s="34"/>
      <c r="R41" s="34"/>
      <c r="S41" s="34"/>
      <c r="T41" s="32"/>
      <c r="U41" s="34"/>
      <c r="V41" s="34"/>
      <c r="W41" s="34"/>
      <c r="X41" s="34"/>
      <c r="Y41" s="34"/>
      <c r="Z41" s="34"/>
      <c r="AA41" s="34"/>
      <c r="AB41" s="34"/>
      <c r="AC41" s="34"/>
      <c r="AD41" s="32"/>
      <c r="AE41" s="32"/>
      <c r="AF41" s="32"/>
      <c r="AG41" s="32"/>
      <c r="AH41" s="32"/>
      <c r="AI41" s="32"/>
      <c r="AJ41" s="32"/>
      <c r="AK41" s="32"/>
      <c r="AL41" s="32"/>
      <c r="AS41" s="32"/>
      <c r="AT41" s="32"/>
      <c r="AU41" s="32"/>
      <c r="AV41" s="32"/>
      <c r="AW41" s="32"/>
      <c r="AX41" s="32"/>
      <c r="AY41" s="32"/>
      <c r="AZ41" s="32"/>
    </row>
    <row r="42" spans="4:52">
      <c r="D42" s="156"/>
      <c r="E42" s="156"/>
      <c r="F42" s="156"/>
      <c r="G42" s="33"/>
      <c r="H42" s="33"/>
      <c r="I42" s="33"/>
      <c r="J42" s="34"/>
      <c r="K42" s="34"/>
      <c r="L42" s="34"/>
      <c r="M42" s="34"/>
      <c r="N42" s="34"/>
      <c r="O42" s="34"/>
      <c r="P42" s="34"/>
      <c r="Q42" s="34"/>
      <c r="R42" s="34"/>
      <c r="S42" s="34"/>
      <c r="T42" s="32"/>
      <c r="U42" s="34"/>
      <c r="V42" s="34"/>
      <c r="W42" s="34"/>
      <c r="X42" s="34"/>
      <c r="Y42" s="34"/>
      <c r="Z42" s="34"/>
      <c r="AA42" s="34"/>
      <c r="AB42" s="34"/>
      <c r="AC42" s="34"/>
      <c r="AD42" s="32"/>
      <c r="AE42" s="32"/>
      <c r="AF42" s="32"/>
      <c r="AG42" s="32"/>
      <c r="AH42" s="32"/>
      <c r="AI42" s="32"/>
      <c r="AJ42" s="32"/>
      <c r="AK42" s="32"/>
      <c r="AL42" s="32"/>
      <c r="AS42" s="32"/>
      <c r="AT42" s="32"/>
      <c r="AU42" s="32"/>
      <c r="AV42" s="32"/>
      <c r="AW42" s="32"/>
      <c r="AX42" s="32"/>
      <c r="AY42" s="32"/>
      <c r="AZ42" s="32"/>
    </row>
    <row r="43" spans="4:52">
      <c r="D43" s="156"/>
      <c r="E43" s="156"/>
      <c r="F43" s="156"/>
      <c r="G43" s="33"/>
      <c r="H43" s="33"/>
      <c r="I43" s="33"/>
      <c r="J43" s="34"/>
      <c r="K43" s="34"/>
      <c r="L43" s="34"/>
      <c r="M43" s="34"/>
      <c r="N43" s="34"/>
      <c r="O43" s="34"/>
      <c r="P43" s="34"/>
      <c r="Q43" s="34"/>
      <c r="R43" s="34"/>
      <c r="S43" s="34"/>
      <c r="T43" s="32"/>
      <c r="U43" s="34"/>
      <c r="V43" s="34"/>
      <c r="W43" s="34"/>
      <c r="X43" s="34"/>
      <c r="Y43" s="34"/>
      <c r="Z43" s="34"/>
      <c r="AA43" s="34"/>
      <c r="AB43" s="34"/>
      <c r="AC43" s="34"/>
      <c r="AD43" s="32"/>
      <c r="AE43" s="32"/>
      <c r="AF43" s="32"/>
      <c r="AG43" s="32"/>
      <c r="AH43" s="32"/>
      <c r="AI43" s="32"/>
      <c r="AJ43" s="32"/>
      <c r="AK43" s="32"/>
      <c r="AL43" s="32"/>
      <c r="AS43" s="32"/>
      <c r="AT43" s="32"/>
      <c r="AU43" s="32"/>
      <c r="AV43" s="32"/>
      <c r="AW43" s="32"/>
      <c r="AX43" s="32"/>
      <c r="AY43" s="32"/>
      <c r="AZ43" s="32"/>
    </row>
    <row r="44" spans="4:52">
      <c r="D44" s="156"/>
      <c r="E44" s="156"/>
      <c r="F44" s="156"/>
      <c r="G44" s="33"/>
      <c r="H44" s="33"/>
      <c r="I44" s="33"/>
      <c r="J44" s="34"/>
      <c r="K44" s="34"/>
      <c r="L44" s="34"/>
      <c r="M44" s="34"/>
      <c r="N44" s="34"/>
      <c r="O44" s="34"/>
      <c r="P44" s="34"/>
      <c r="Q44" s="34"/>
      <c r="R44" s="34"/>
      <c r="S44" s="34"/>
      <c r="T44" s="32"/>
      <c r="U44" s="34"/>
      <c r="V44" s="34"/>
      <c r="W44" s="34"/>
      <c r="X44" s="34"/>
      <c r="Y44" s="34"/>
      <c r="Z44" s="34"/>
      <c r="AA44" s="34"/>
      <c r="AB44" s="34"/>
      <c r="AC44" s="34"/>
      <c r="AD44" s="32"/>
      <c r="AE44" s="32"/>
      <c r="AF44" s="32"/>
      <c r="AG44" s="32"/>
      <c r="AH44" s="32"/>
      <c r="AI44" s="32"/>
      <c r="AJ44" s="32"/>
      <c r="AK44" s="32"/>
      <c r="AL44" s="32"/>
      <c r="AS44" s="32"/>
      <c r="AT44" s="32"/>
      <c r="AU44" s="32"/>
      <c r="AV44" s="32"/>
      <c r="AW44" s="32"/>
      <c r="AX44" s="32"/>
      <c r="AY44" s="32"/>
      <c r="AZ44" s="32"/>
    </row>
    <row r="45" spans="4:52">
      <c r="D45" s="157"/>
      <c r="E45" s="157"/>
      <c r="F45" s="157"/>
      <c r="G45" s="34"/>
      <c r="H45" s="34"/>
      <c r="I45" s="34"/>
      <c r="J45" s="34"/>
      <c r="K45" s="34"/>
      <c r="L45" s="34"/>
      <c r="M45" s="34"/>
      <c r="N45" s="34"/>
      <c r="O45" s="34"/>
      <c r="P45" s="34"/>
      <c r="Q45" s="34"/>
      <c r="R45" s="34"/>
      <c r="S45" s="34"/>
      <c r="T45" s="32"/>
      <c r="U45" s="34"/>
      <c r="V45" s="34"/>
      <c r="W45" s="34"/>
      <c r="X45" s="34"/>
      <c r="Y45" s="34"/>
      <c r="Z45" s="34"/>
      <c r="AA45" s="34"/>
      <c r="AB45" s="34"/>
      <c r="AC45" s="34"/>
      <c r="AD45" s="32"/>
      <c r="AE45" s="32"/>
      <c r="AF45" s="32"/>
      <c r="AG45" s="32"/>
      <c r="AH45" s="32"/>
      <c r="AI45" s="32"/>
      <c r="AJ45" s="32"/>
      <c r="AK45" s="32"/>
      <c r="AL45" s="32"/>
      <c r="AS45" s="32"/>
      <c r="AT45" s="32"/>
      <c r="AU45" s="32"/>
      <c r="AV45" s="32"/>
      <c r="AW45" s="32"/>
      <c r="AX45" s="32"/>
      <c r="AY45" s="32"/>
      <c r="AZ45" s="32"/>
    </row>
    <row r="46" spans="4:52">
      <c r="D46" s="157"/>
      <c r="E46" s="157"/>
      <c r="F46" s="157"/>
      <c r="G46" s="34"/>
      <c r="H46" s="34"/>
      <c r="I46" s="34"/>
      <c r="J46" s="34"/>
      <c r="K46" s="34"/>
      <c r="L46" s="34"/>
      <c r="M46" s="34"/>
      <c r="N46" s="34"/>
      <c r="O46" s="34"/>
      <c r="P46" s="34"/>
      <c r="Q46" s="34"/>
      <c r="R46" s="34"/>
      <c r="S46" s="34"/>
      <c r="T46" s="32"/>
      <c r="U46" s="34"/>
      <c r="V46" s="34"/>
      <c r="W46" s="34"/>
      <c r="X46" s="34"/>
      <c r="Y46" s="34"/>
      <c r="Z46" s="34"/>
      <c r="AA46" s="34"/>
      <c r="AB46" s="34"/>
      <c r="AC46" s="34"/>
      <c r="AD46" s="32"/>
      <c r="AE46" s="32"/>
      <c r="AF46" s="32"/>
      <c r="AG46" s="32"/>
      <c r="AH46" s="32"/>
      <c r="AI46" s="32"/>
      <c r="AJ46" s="32"/>
      <c r="AK46" s="32"/>
      <c r="AL46" s="32"/>
      <c r="AS46" s="32"/>
      <c r="AT46" s="32"/>
      <c r="AU46" s="32"/>
      <c r="AV46" s="32"/>
      <c r="AW46" s="32"/>
      <c r="AX46" s="32"/>
      <c r="AY46" s="32"/>
      <c r="AZ46" s="32"/>
    </row>
    <row r="47" spans="4:52">
      <c r="D47" s="157"/>
      <c r="E47" s="157"/>
      <c r="F47" s="157"/>
      <c r="G47" s="34"/>
      <c r="H47" s="34"/>
      <c r="I47" s="34"/>
      <c r="J47" s="34"/>
      <c r="K47" s="34"/>
      <c r="L47" s="34"/>
      <c r="M47" s="34"/>
      <c r="N47" s="34"/>
      <c r="O47" s="34"/>
      <c r="P47" s="34"/>
      <c r="Q47" s="34"/>
      <c r="R47" s="34"/>
      <c r="S47" s="34"/>
      <c r="T47" s="32"/>
      <c r="U47" s="34"/>
      <c r="V47" s="34"/>
      <c r="W47" s="34"/>
      <c r="X47" s="34"/>
      <c r="Y47" s="34"/>
      <c r="Z47" s="34"/>
      <c r="AA47" s="34"/>
      <c r="AB47" s="34"/>
      <c r="AC47" s="34"/>
      <c r="AD47" s="32"/>
      <c r="AE47" s="32"/>
      <c r="AF47" s="32"/>
      <c r="AG47" s="32"/>
      <c r="AH47" s="32"/>
      <c r="AI47" s="32"/>
      <c r="AJ47" s="32"/>
      <c r="AK47" s="32"/>
      <c r="AL47" s="32"/>
      <c r="AS47" s="32"/>
      <c r="AT47" s="32"/>
      <c r="AU47" s="32"/>
      <c r="AV47" s="32"/>
      <c r="AW47" s="32"/>
      <c r="AX47" s="32"/>
      <c r="AY47" s="32"/>
      <c r="AZ47" s="32"/>
    </row>
    <row r="48" spans="4:52">
      <c r="D48" s="157"/>
      <c r="E48" s="157"/>
      <c r="F48" s="157"/>
      <c r="G48" s="34"/>
      <c r="H48" s="34"/>
      <c r="I48" s="34"/>
      <c r="J48" s="34"/>
      <c r="K48" s="34"/>
      <c r="L48" s="34"/>
      <c r="M48" s="34"/>
      <c r="N48" s="34"/>
      <c r="O48" s="34"/>
      <c r="P48" s="34"/>
      <c r="Q48" s="34"/>
      <c r="R48" s="34"/>
      <c r="S48" s="34"/>
      <c r="T48" s="32"/>
      <c r="U48" s="34"/>
      <c r="V48" s="34"/>
      <c r="W48" s="34"/>
      <c r="X48" s="34"/>
      <c r="Y48" s="34"/>
      <c r="Z48" s="34"/>
      <c r="AA48" s="34"/>
      <c r="AB48" s="34"/>
      <c r="AC48" s="34"/>
      <c r="AD48" s="32"/>
      <c r="AE48" s="32"/>
      <c r="AF48" s="32"/>
      <c r="AG48" s="32"/>
      <c r="AH48" s="32"/>
      <c r="AI48" s="32"/>
      <c r="AJ48" s="32"/>
      <c r="AK48" s="32"/>
      <c r="AL48" s="32"/>
      <c r="AS48" s="32"/>
      <c r="AT48" s="32"/>
      <c r="AU48" s="32"/>
      <c r="AV48" s="32"/>
      <c r="AW48" s="32"/>
      <c r="AX48" s="32"/>
      <c r="AY48" s="32"/>
      <c r="AZ48" s="32"/>
    </row>
    <row r="49" spans="4:52">
      <c r="D49" s="157"/>
      <c r="E49" s="157"/>
      <c r="F49" s="157"/>
      <c r="G49" s="34"/>
      <c r="H49" s="34"/>
      <c r="I49" s="34"/>
      <c r="J49" s="34"/>
      <c r="K49" s="34"/>
      <c r="L49" s="34"/>
      <c r="M49" s="34"/>
      <c r="N49" s="34"/>
      <c r="O49" s="34"/>
      <c r="P49" s="34"/>
      <c r="Q49" s="34"/>
      <c r="R49" s="34"/>
      <c r="S49" s="34"/>
      <c r="T49" s="32"/>
      <c r="U49" s="34"/>
      <c r="V49" s="34"/>
      <c r="W49" s="34"/>
      <c r="X49" s="34"/>
      <c r="Y49" s="34"/>
      <c r="Z49" s="34"/>
      <c r="AA49" s="34"/>
      <c r="AB49" s="34"/>
      <c r="AC49" s="34"/>
      <c r="AD49" s="32"/>
      <c r="AE49" s="32"/>
      <c r="AF49" s="32"/>
      <c r="AG49" s="32"/>
      <c r="AH49" s="32"/>
      <c r="AI49" s="32"/>
      <c r="AJ49" s="32"/>
      <c r="AK49" s="32"/>
      <c r="AL49" s="32"/>
      <c r="AS49" s="32"/>
      <c r="AT49" s="32"/>
      <c r="AU49" s="32"/>
      <c r="AV49" s="32"/>
      <c r="AW49" s="32"/>
      <c r="AX49" s="32"/>
      <c r="AY49" s="32"/>
      <c r="AZ49" s="32"/>
    </row>
    <row r="50" spans="4:52">
      <c r="D50" s="157"/>
      <c r="E50" s="157"/>
      <c r="F50" s="157"/>
      <c r="G50" s="34"/>
      <c r="H50" s="34"/>
      <c r="I50" s="34"/>
      <c r="J50" s="34"/>
      <c r="K50" s="34"/>
      <c r="L50" s="34"/>
      <c r="M50" s="34"/>
      <c r="N50" s="34"/>
      <c r="O50" s="34"/>
      <c r="P50" s="34"/>
      <c r="Q50" s="34"/>
      <c r="R50" s="34"/>
      <c r="S50" s="34"/>
      <c r="T50" s="32"/>
      <c r="U50" s="34"/>
      <c r="V50" s="34"/>
      <c r="W50" s="34"/>
      <c r="X50" s="34"/>
      <c r="Y50" s="34"/>
      <c r="Z50" s="34"/>
      <c r="AA50" s="34"/>
      <c r="AB50" s="34"/>
      <c r="AC50" s="34"/>
      <c r="AD50" s="32"/>
      <c r="AE50" s="32"/>
      <c r="AF50" s="32"/>
      <c r="AG50" s="32"/>
      <c r="AH50" s="32"/>
      <c r="AI50" s="32"/>
      <c r="AJ50" s="32"/>
      <c r="AK50" s="32"/>
      <c r="AL50" s="32"/>
      <c r="AS50" s="32"/>
      <c r="AT50" s="32"/>
      <c r="AU50" s="32"/>
      <c r="AV50" s="32"/>
      <c r="AW50" s="32"/>
      <c r="AX50" s="32"/>
      <c r="AY50" s="32"/>
      <c r="AZ50" s="32"/>
    </row>
    <row r="51" spans="4:52">
      <c r="D51" s="157"/>
      <c r="E51" s="157"/>
      <c r="F51" s="157"/>
      <c r="G51" s="34"/>
      <c r="H51" s="34"/>
      <c r="I51" s="34"/>
      <c r="J51" s="34"/>
      <c r="K51" s="34"/>
      <c r="L51" s="34"/>
      <c r="M51" s="34"/>
      <c r="N51" s="34"/>
      <c r="O51" s="34"/>
      <c r="P51" s="34"/>
      <c r="Q51" s="34"/>
      <c r="R51" s="34"/>
      <c r="S51" s="34"/>
      <c r="T51" s="32"/>
      <c r="U51" s="34"/>
      <c r="V51" s="34"/>
      <c r="W51" s="34"/>
      <c r="X51" s="34"/>
      <c r="Y51" s="34"/>
      <c r="Z51" s="34"/>
      <c r="AA51" s="34"/>
      <c r="AB51" s="34"/>
      <c r="AC51" s="34"/>
      <c r="AD51" s="32"/>
      <c r="AE51" s="32"/>
      <c r="AF51" s="32"/>
      <c r="AG51" s="32"/>
      <c r="AH51" s="32"/>
      <c r="AI51" s="32"/>
      <c r="AJ51" s="32"/>
      <c r="AK51" s="32"/>
      <c r="AL51" s="32"/>
      <c r="AS51" s="32"/>
      <c r="AT51" s="32"/>
      <c r="AU51" s="32"/>
      <c r="AV51" s="32"/>
      <c r="AW51" s="32"/>
      <c r="AX51" s="32"/>
      <c r="AY51" s="32"/>
      <c r="AZ51" s="32"/>
    </row>
    <row r="52" spans="4:52">
      <c r="D52" s="157"/>
      <c r="E52" s="157"/>
      <c r="F52" s="157"/>
      <c r="G52" s="34"/>
      <c r="H52" s="34"/>
      <c r="I52" s="34"/>
      <c r="J52" s="34"/>
      <c r="K52" s="34"/>
      <c r="L52" s="34"/>
      <c r="M52" s="34"/>
      <c r="N52" s="34"/>
      <c r="O52" s="34"/>
      <c r="P52" s="34"/>
      <c r="Q52" s="34"/>
      <c r="R52" s="34"/>
      <c r="S52" s="34"/>
      <c r="T52" s="32"/>
      <c r="U52" s="34"/>
      <c r="V52" s="34"/>
      <c r="W52" s="34"/>
      <c r="X52" s="34"/>
      <c r="Y52" s="34"/>
      <c r="Z52" s="34"/>
      <c r="AA52" s="34"/>
      <c r="AB52" s="34"/>
      <c r="AC52" s="34"/>
      <c r="AD52" s="32"/>
      <c r="AE52" s="32"/>
      <c r="AF52" s="32"/>
      <c r="AG52" s="32"/>
      <c r="AH52" s="32"/>
      <c r="AI52" s="32"/>
      <c r="AJ52" s="32"/>
      <c r="AK52" s="32"/>
      <c r="AL52" s="32"/>
      <c r="AS52" s="32"/>
      <c r="AT52" s="32"/>
      <c r="AU52" s="32"/>
      <c r="AV52" s="32"/>
      <c r="AW52" s="32"/>
      <c r="AX52" s="32"/>
      <c r="AY52" s="32"/>
      <c r="AZ52" s="32"/>
    </row>
    <row r="53" spans="4:52">
      <c r="D53" s="157"/>
      <c r="E53" s="157"/>
      <c r="F53" s="157"/>
      <c r="G53" s="34"/>
      <c r="H53" s="34"/>
      <c r="I53" s="34"/>
      <c r="J53" s="34"/>
      <c r="K53" s="34"/>
      <c r="L53" s="34"/>
      <c r="M53" s="34"/>
      <c r="N53" s="34"/>
      <c r="O53" s="34"/>
      <c r="P53" s="34"/>
      <c r="Q53" s="34"/>
      <c r="R53" s="34"/>
      <c r="S53" s="34"/>
      <c r="T53" s="32"/>
      <c r="U53" s="34"/>
      <c r="V53" s="34"/>
      <c r="W53" s="34"/>
      <c r="X53" s="34"/>
      <c r="Y53" s="34"/>
      <c r="Z53" s="34"/>
      <c r="AA53" s="34"/>
      <c r="AB53" s="34"/>
      <c r="AC53" s="34"/>
      <c r="AD53" s="32"/>
      <c r="AE53" s="32"/>
      <c r="AF53" s="32"/>
      <c r="AG53" s="32"/>
      <c r="AH53" s="32"/>
      <c r="AI53" s="32"/>
      <c r="AJ53" s="32"/>
      <c r="AK53" s="32"/>
      <c r="AL53" s="32"/>
      <c r="AS53" s="32"/>
      <c r="AT53" s="32"/>
      <c r="AU53" s="32"/>
      <c r="AV53" s="32"/>
      <c r="AW53" s="32"/>
      <c r="AX53" s="32"/>
      <c r="AY53" s="32"/>
      <c r="AZ53" s="32"/>
    </row>
    <row r="54" spans="4:52">
      <c r="D54" s="157"/>
      <c r="E54" s="157"/>
      <c r="F54" s="157"/>
      <c r="G54" s="34"/>
      <c r="H54" s="34"/>
      <c r="I54" s="34"/>
      <c r="J54" s="34"/>
      <c r="K54" s="34"/>
      <c r="L54" s="34"/>
      <c r="M54" s="34"/>
      <c r="N54" s="34"/>
      <c r="O54" s="34"/>
      <c r="P54" s="34"/>
      <c r="Q54" s="34"/>
      <c r="R54" s="34"/>
      <c r="S54" s="34"/>
      <c r="T54" s="32"/>
      <c r="U54" s="34"/>
      <c r="V54" s="34"/>
      <c r="W54" s="34"/>
      <c r="X54" s="34"/>
      <c r="Y54" s="34"/>
      <c r="Z54" s="34"/>
      <c r="AA54" s="34"/>
      <c r="AB54" s="34"/>
      <c r="AC54" s="34"/>
      <c r="AD54" s="32"/>
      <c r="AE54" s="32"/>
      <c r="AF54" s="32"/>
      <c r="AG54" s="32"/>
      <c r="AH54" s="32"/>
      <c r="AI54" s="32"/>
      <c r="AJ54" s="32"/>
      <c r="AK54" s="32"/>
      <c r="AL54" s="32"/>
      <c r="AS54" s="32"/>
      <c r="AT54" s="32"/>
      <c r="AU54" s="32"/>
      <c r="AV54" s="32"/>
      <c r="AW54" s="32"/>
      <c r="AX54" s="32"/>
      <c r="AY54" s="32"/>
      <c r="AZ54" s="32"/>
    </row>
    <row r="55" spans="4:52">
      <c r="D55" s="157"/>
      <c r="E55" s="157"/>
      <c r="F55" s="157"/>
      <c r="G55" s="34"/>
      <c r="H55" s="34"/>
      <c r="I55" s="34"/>
      <c r="J55" s="34"/>
      <c r="K55" s="34"/>
      <c r="L55" s="34"/>
      <c r="M55" s="34"/>
      <c r="N55" s="34"/>
      <c r="O55" s="34"/>
      <c r="P55" s="34"/>
      <c r="Q55" s="34"/>
      <c r="R55" s="34"/>
      <c r="S55" s="34"/>
      <c r="T55" s="32"/>
      <c r="U55" s="34"/>
      <c r="V55" s="34"/>
      <c r="W55" s="34"/>
      <c r="X55" s="34"/>
      <c r="Y55" s="34"/>
      <c r="Z55" s="34"/>
      <c r="AA55" s="34"/>
      <c r="AB55" s="34"/>
      <c r="AC55" s="34"/>
      <c r="AD55" s="32"/>
      <c r="AE55" s="32"/>
      <c r="AF55" s="32"/>
      <c r="AG55" s="32"/>
      <c r="AH55" s="32"/>
      <c r="AI55" s="32"/>
      <c r="AJ55" s="32"/>
      <c r="AK55" s="32"/>
      <c r="AL55" s="32"/>
      <c r="AS55" s="32"/>
      <c r="AT55" s="32"/>
      <c r="AU55" s="32"/>
      <c r="AV55" s="32"/>
      <c r="AW55" s="32"/>
      <c r="AX55" s="32"/>
      <c r="AY55" s="32"/>
      <c r="AZ55" s="32"/>
    </row>
    <row r="56" spans="4:52">
      <c r="D56" s="157"/>
      <c r="E56" s="157"/>
      <c r="F56" s="157"/>
      <c r="G56" s="34"/>
      <c r="H56" s="34"/>
      <c r="I56" s="34"/>
      <c r="J56" s="34"/>
      <c r="K56" s="34"/>
      <c r="L56" s="34"/>
      <c r="M56" s="34"/>
      <c r="N56" s="34"/>
      <c r="O56" s="34"/>
      <c r="P56" s="34"/>
      <c r="Q56" s="34"/>
      <c r="R56" s="34"/>
      <c r="S56" s="34"/>
      <c r="T56" s="32"/>
      <c r="U56" s="34"/>
      <c r="V56" s="34"/>
      <c r="W56" s="34"/>
      <c r="X56" s="34"/>
      <c r="Y56" s="34"/>
      <c r="Z56" s="34"/>
      <c r="AA56" s="34"/>
      <c r="AB56" s="34"/>
      <c r="AC56" s="34"/>
      <c r="AD56" s="32"/>
      <c r="AE56" s="32"/>
      <c r="AF56" s="32"/>
      <c r="AG56" s="32"/>
      <c r="AH56" s="32"/>
      <c r="AI56" s="32"/>
      <c r="AJ56" s="32"/>
      <c r="AK56" s="32"/>
      <c r="AL56" s="32"/>
      <c r="AS56" s="32"/>
      <c r="AT56" s="32"/>
      <c r="AU56" s="32"/>
      <c r="AV56" s="32"/>
      <c r="AW56" s="32"/>
      <c r="AX56" s="32"/>
      <c r="AY56" s="32"/>
      <c r="AZ56" s="32"/>
    </row>
    <row r="57" spans="4:52">
      <c r="D57" s="157"/>
      <c r="E57" s="157"/>
      <c r="F57" s="157"/>
      <c r="G57" s="34"/>
      <c r="H57" s="34"/>
      <c r="I57" s="34"/>
      <c r="J57" s="34"/>
      <c r="K57" s="34"/>
      <c r="L57" s="34"/>
      <c r="M57" s="34"/>
      <c r="N57" s="34"/>
      <c r="O57" s="34"/>
      <c r="P57" s="34"/>
      <c r="Q57" s="34"/>
      <c r="R57" s="34"/>
      <c r="S57" s="34"/>
      <c r="T57" s="32"/>
      <c r="U57" s="34"/>
      <c r="V57" s="34"/>
      <c r="W57" s="34"/>
      <c r="X57" s="34"/>
      <c r="Y57" s="34"/>
      <c r="Z57" s="34"/>
      <c r="AA57" s="34"/>
      <c r="AB57" s="34"/>
      <c r="AC57" s="34"/>
      <c r="AD57" s="32"/>
      <c r="AE57" s="32"/>
      <c r="AF57" s="32"/>
      <c r="AG57" s="32"/>
      <c r="AH57" s="32"/>
      <c r="AI57" s="32"/>
      <c r="AJ57" s="32"/>
      <c r="AK57" s="32"/>
      <c r="AL57" s="32"/>
      <c r="AS57" s="32"/>
      <c r="AT57" s="32"/>
      <c r="AU57" s="32"/>
      <c r="AV57" s="32"/>
      <c r="AW57" s="32"/>
      <c r="AX57" s="32"/>
      <c r="AY57" s="32"/>
      <c r="AZ57" s="32"/>
    </row>
    <row r="58" spans="4:52">
      <c r="D58" s="157"/>
      <c r="E58" s="157"/>
      <c r="F58" s="157"/>
      <c r="G58" s="34"/>
      <c r="H58" s="34"/>
      <c r="I58" s="34"/>
      <c r="J58" s="34"/>
      <c r="K58" s="34"/>
      <c r="L58" s="34"/>
      <c r="M58" s="34"/>
      <c r="N58" s="34"/>
      <c r="O58" s="34"/>
      <c r="P58" s="34"/>
      <c r="Q58" s="34"/>
      <c r="R58" s="34"/>
      <c r="S58" s="34"/>
      <c r="T58" s="32"/>
      <c r="U58" s="34"/>
      <c r="V58" s="34"/>
      <c r="W58" s="34"/>
      <c r="X58" s="34"/>
      <c r="Y58" s="34"/>
      <c r="Z58" s="34"/>
      <c r="AA58" s="34"/>
      <c r="AB58" s="34"/>
      <c r="AC58" s="34"/>
      <c r="AD58" s="32"/>
      <c r="AE58" s="32"/>
      <c r="AF58" s="32"/>
      <c r="AG58" s="32"/>
      <c r="AH58" s="32"/>
      <c r="AI58" s="32"/>
      <c r="AJ58" s="32"/>
      <c r="AK58" s="32"/>
      <c r="AL58" s="32"/>
      <c r="AS58" s="32"/>
      <c r="AT58" s="32"/>
      <c r="AU58" s="32"/>
      <c r="AV58" s="32"/>
      <c r="AW58" s="32"/>
      <c r="AX58" s="32"/>
      <c r="AY58" s="32"/>
      <c r="AZ58" s="32"/>
    </row>
    <row r="59" spans="4:52">
      <c r="D59" s="157"/>
      <c r="E59" s="157"/>
      <c r="F59" s="157"/>
      <c r="G59" s="34"/>
      <c r="H59" s="34"/>
      <c r="I59" s="34"/>
      <c r="J59" s="34"/>
      <c r="K59" s="34"/>
      <c r="L59" s="34"/>
      <c r="M59" s="34"/>
      <c r="N59" s="34"/>
      <c r="O59" s="34"/>
      <c r="P59" s="34"/>
      <c r="Q59" s="34"/>
      <c r="R59" s="34"/>
      <c r="S59" s="34"/>
      <c r="T59" s="32"/>
      <c r="U59" s="34"/>
      <c r="V59" s="34"/>
      <c r="W59" s="34"/>
      <c r="X59" s="34"/>
      <c r="Y59" s="34"/>
      <c r="Z59" s="34"/>
      <c r="AA59" s="34"/>
      <c r="AB59" s="34"/>
      <c r="AC59" s="34"/>
      <c r="AD59" s="32"/>
      <c r="AE59" s="32"/>
      <c r="AF59" s="32"/>
      <c r="AG59" s="32"/>
      <c r="AH59" s="32"/>
      <c r="AI59" s="32"/>
      <c r="AJ59" s="32"/>
      <c r="AK59" s="32"/>
      <c r="AL59" s="32"/>
      <c r="AS59" s="32"/>
      <c r="AT59" s="32"/>
      <c r="AU59" s="32"/>
      <c r="AV59" s="32"/>
      <c r="AW59" s="32"/>
      <c r="AX59" s="32"/>
      <c r="AY59" s="32"/>
      <c r="AZ59" s="32"/>
    </row>
    <row r="60" spans="4:52">
      <c r="D60" s="157"/>
      <c r="E60" s="157"/>
      <c r="F60" s="157"/>
      <c r="G60" s="34"/>
      <c r="H60" s="34"/>
      <c r="I60" s="34"/>
      <c r="J60" s="34"/>
      <c r="K60" s="34"/>
      <c r="L60" s="34"/>
      <c r="M60" s="34"/>
      <c r="N60" s="34"/>
      <c r="O60" s="34"/>
      <c r="P60" s="34"/>
      <c r="Q60" s="34"/>
      <c r="R60" s="34"/>
      <c r="S60" s="34"/>
      <c r="T60" s="32"/>
      <c r="U60" s="34"/>
      <c r="V60" s="34"/>
      <c r="W60" s="34"/>
      <c r="X60" s="34"/>
      <c r="Y60" s="34"/>
      <c r="Z60" s="34"/>
      <c r="AA60" s="34"/>
      <c r="AB60" s="34"/>
      <c r="AC60" s="34"/>
      <c r="AD60" s="32"/>
      <c r="AE60" s="32"/>
      <c r="AF60" s="32"/>
      <c r="AG60" s="32"/>
      <c r="AH60" s="32"/>
      <c r="AI60" s="32"/>
      <c r="AJ60" s="32"/>
      <c r="AK60" s="32"/>
      <c r="AL60" s="32"/>
      <c r="AS60" s="32"/>
      <c r="AT60" s="32"/>
      <c r="AU60" s="32"/>
      <c r="AV60" s="32"/>
      <c r="AW60" s="32"/>
      <c r="AX60" s="32"/>
      <c r="AY60" s="32"/>
      <c r="AZ60" s="32"/>
    </row>
    <row r="61" spans="4:52">
      <c r="D61" s="157"/>
      <c r="E61" s="157"/>
      <c r="F61" s="157"/>
      <c r="G61" s="34"/>
      <c r="H61" s="34"/>
      <c r="I61" s="34"/>
      <c r="J61" s="34"/>
      <c r="K61" s="34"/>
      <c r="L61" s="34"/>
      <c r="M61" s="34"/>
      <c r="N61" s="34"/>
      <c r="O61" s="34"/>
      <c r="P61" s="34"/>
      <c r="Q61" s="34"/>
      <c r="R61" s="34"/>
      <c r="S61" s="34"/>
      <c r="T61" s="32"/>
      <c r="U61" s="34"/>
      <c r="V61" s="34"/>
      <c r="W61" s="34"/>
      <c r="X61" s="34"/>
      <c r="Y61" s="34"/>
      <c r="Z61" s="34"/>
      <c r="AA61" s="34"/>
      <c r="AB61" s="34"/>
      <c r="AC61" s="34"/>
      <c r="AD61" s="32"/>
      <c r="AE61" s="32"/>
      <c r="AF61" s="32"/>
      <c r="AG61" s="32"/>
      <c r="AH61" s="32"/>
      <c r="AI61" s="32"/>
      <c r="AJ61" s="32"/>
      <c r="AK61" s="32"/>
      <c r="AL61" s="32"/>
      <c r="AS61" s="32"/>
      <c r="AT61" s="32"/>
      <c r="AU61" s="32"/>
      <c r="AV61" s="32"/>
      <c r="AW61" s="32"/>
      <c r="AX61" s="32"/>
      <c r="AY61" s="32"/>
      <c r="AZ61" s="32"/>
    </row>
    <row r="62" spans="4:52">
      <c r="D62" s="157"/>
      <c r="E62" s="157"/>
      <c r="F62" s="157"/>
      <c r="G62" s="34"/>
      <c r="H62" s="34"/>
      <c r="I62" s="34"/>
      <c r="J62" s="34"/>
      <c r="K62" s="34"/>
      <c r="L62" s="34"/>
      <c r="M62" s="34"/>
      <c r="N62" s="34"/>
      <c r="O62" s="34"/>
      <c r="P62" s="34"/>
      <c r="Q62" s="34"/>
      <c r="R62" s="34"/>
      <c r="S62" s="34"/>
      <c r="T62" s="32"/>
      <c r="U62" s="34"/>
      <c r="V62" s="34"/>
      <c r="W62" s="34"/>
      <c r="X62" s="34"/>
      <c r="Y62" s="34"/>
      <c r="Z62" s="34"/>
      <c r="AA62" s="34"/>
      <c r="AB62" s="34"/>
      <c r="AC62" s="34"/>
      <c r="AD62" s="32"/>
      <c r="AE62" s="32"/>
      <c r="AF62" s="32"/>
      <c r="AG62" s="32"/>
      <c r="AH62" s="32"/>
      <c r="AI62" s="32"/>
      <c r="AJ62" s="32"/>
      <c r="AK62" s="32"/>
      <c r="AL62" s="32"/>
      <c r="AS62" s="32"/>
      <c r="AT62" s="32"/>
      <c r="AU62" s="32"/>
      <c r="AV62" s="32"/>
      <c r="AW62" s="32"/>
      <c r="AX62" s="32"/>
      <c r="AY62" s="32"/>
      <c r="AZ62" s="32"/>
    </row>
    <row r="63" spans="4:52">
      <c r="D63" s="157"/>
      <c r="E63" s="157"/>
      <c r="F63" s="157"/>
      <c r="G63" s="34"/>
      <c r="H63" s="34"/>
      <c r="I63" s="34"/>
      <c r="J63" s="34"/>
      <c r="K63" s="34"/>
      <c r="L63" s="34"/>
      <c r="M63" s="34"/>
      <c r="N63" s="34"/>
      <c r="O63" s="34"/>
      <c r="P63" s="34"/>
      <c r="Q63" s="34"/>
      <c r="R63" s="34"/>
      <c r="S63" s="34"/>
      <c r="T63" s="32"/>
      <c r="U63" s="34"/>
      <c r="V63" s="34"/>
      <c r="W63" s="34"/>
      <c r="X63" s="34"/>
      <c r="Y63" s="34"/>
      <c r="Z63" s="34"/>
      <c r="AA63" s="34"/>
      <c r="AB63" s="34"/>
      <c r="AC63" s="34"/>
      <c r="AD63" s="32"/>
      <c r="AE63" s="32"/>
      <c r="AF63" s="32"/>
      <c r="AG63" s="32"/>
      <c r="AH63" s="32"/>
      <c r="AI63" s="32"/>
      <c r="AJ63" s="32"/>
      <c r="AK63" s="32"/>
      <c r="AL63" s="32"/>
      <c r="AS63" s="32"/>
      <c r="AT63" s="32"/>
      <c r="AU63" s="32"/>
      <c r="AV63" s="32"/>
      <c r="AW63" s="32"/>
      <c r="AX63" s="32"/>
      <c r="AY63" s="32"/>
      <c r="AZ63" s="32"/>
    </row>
    <row r="64" spans="4:52">
      <c r="D64" s="157"/>
      <c r="E64" s="157"/>
      <c r="F64" s="157"/>
      <c r="G64" s="34"/>
      <c r="H64" s="34"/>
      <c r="I64" s="34"/>
      <c r="J64" s="34"/>
      <c r="K64" s="34"/>
      <c r="L64" s="34"/>
      <c r="M64" s="34"/>
      <c r="N64" s="34"/>
      <c r="O64" s="34"/>
      <c r="P64" s="34"/>
      <c r="Q64" s="34"/>
      <c r="R64" s="34"/>
      <c r="S64" s="34"/>
      <c r="T64" s="32"/>
      <c r="U64" s="34"/>
      <c r="V64" s="34"/>
      <c r="W64" s="34"/>
      <c r="X64" s="34"/>
      <c r="Y64" s="34"/>
      <c r="Z64" s="34"/>
      <c r="AA64" s="34"/>
      <c r="AB64" s="34"/>
      <c r="AC64" s="34"/>
      <c r="AD64" s="32"/>
      <c r="AE64" s="32"/>
      <c r="AF64" s="32"/>
      <c r="AG64" s="32"/>
      <c r="AH64" s="32"/>
      <c r="AI64" s="32"/>
      <c r="AJ64" s="32"/>
      <c r="AK64" s="32"/>
      <c r="AL64" s="32"/>
      <c r="AS64" s="32"/>
      <c r="AT64" s="32"/>
      <c r="AU64" s="32"/>
      <c r="AV64" s="32"/>
      <c r="AW64" s="32"/>
      <c r="AX64" s="32"/>
      <c r="AY64" s="32"/>
      <c r="AZ64" s="32"/>
    </row>
    <row r="65" spans="4:52">
      <c r="D65" s="157"/>
      <c r="E65" s="157"/>
      <c r="F65" s="157"/>
      <c r="G65" s="34"/>
      <c r="H65" s="34"/>
      <c r="I65" s="34"/>
      <c r="J65" s="34"/>
      <c r="K65" s="34"/>
      <c r="L65" s="34"/>
      <c r="M65" s="34"/>
      <c r="N65" s="34"/>
      <c r="O65" s="34"/>
      <c r="P65" s="34"/>
      <c r="Q65" s="34"/>
      <c r="R65" s="34"/>
      <c r="S65" s="34"/>
      <c r="T65" s="32"/>
      <c r="U65" s="34"/>
      <c r="V65" s="34"/>
      <c r="W65" s="34"/>
      <c r="X65" s="34"/>
      <c r="Y65" s="34"/>
      <c r="Z65" s="34"/>
      <c r="AA65" s="34"/>
      <c r="AB65" s="34"/>
      <c r="AC65" s="34"/>
      <c r="AD65" s="32"/>
      <c r="AE65" s="32"/>
      <c r="AF65" s="32"/>
      <c r="AG65" s="32"/>
      <c r="AH65" s="32"/>
      <c r="AI65" s="32"/>
      <c r="AJ65" s="32"/>
      <c r="AK65" s="32"/>
      <c r="AL65" s="32"/>
      <c r="AS65" s="32"/>
      <c r="AT65" s="32"/>
      <c r="AU65" s="32"/>
      <c r="AV65" s="32"/>
      <c r="AW65" s="32"/>
      <c r="AX65" s="32"/>
      <c r="AY65" s="32"/>
      <c r="AZ65" s="32"/>
    </row>
    <row r="66" spans="4:52">
      <c r="D66" s="157"/>
      <c r="E66" s="157"/>
      <c r="F66" s="157"/>
      <c r="G66" s="34"/>
      <c r="H66" s="34"/>
      <c r="I66" s="34"/>
      <c r="J66" s="34"/>
      <c r="K66" s="34"/>
      <c r="L66" s="34"/>
      <c r="M66" s="34"/>
      <c r="N66" s="34"/>
      <c r="O66" s="34"/>
      <c r="P66" s="34"/>
      <c r="Q66" s="34"/>
      <c r="R66" s="34"/>
      <c r="S66" s="34"/>
      <c r="T66" s="32"/>
      <c r="U66" s="34"/>
      <c r="V66" s="34"/>
      <c r="W66" s="34"/>
      <c r="X66" s="34"/>
      <c r="Y66" s="34"/>
      <c r="Z66" s="34"/>
      <c r="AA66" s="34"/>
      <c r="AB66" s="34"/>
      <c r="AC66" s="34"/>
      <c r="AD66" s="32"/>
      <c r="AE66" s="32"/>
      <c r="AF66" s="32"/>
      <c r="AG66" s="32"/>
      <c r="AH66" s="32"/>
      <c r="AI66" s="32"/>
      <c r="AJ66" s="32"/>
      <c r="AK66" s="32"/>
      <c r="AL66" s="32"/>
      <c r="AS66" s="32"/>
      <c r="AT66" s="32"/>
      <c r="AU66" s="32"/>
      <c r="AV66" s="32"/>
      <c r="AW66" s="32"/>
      <c r="AX66" s="32"/>
      <c r="AY66" s="32"/>
      <c r="AZ66" s="32"/>
    </row>
    <row r="67" spans="4:52">
      <c r="D67" s="157"/>
      <c r="E67" s="157"/>
      <c r="F67" s="157"/>
      <c r="G67" s="34"/>
      <c r="H67" s="34"/>
      <c r="I67" s="34"/>
      <c r="J67" s="34"/>
      <c r="K67" s="34"/>
      <c r="L67" s="34"/>
      <c r="M67" s="34"/>
      <c r="N67" s="34"/>
      <c r="O67" s="34"/>
      <c r="P67" s="34"/>
      <c r="Q67" s="34"/>
      <c r="R67" s="34"/>
      <c r="S67" s="34"/>
      <c r="T67" s="32"/>
      <c r="U67" s="34"/>
      <c r="V67" s="34"/>
      <c r="W67" s="34"/>
      <c r="X67" s="34"/>
      <c r="Y67" s="34"/>
      <c r="Z67" s="34"/>
      <c r="AA67" s="34"/>
      <c r="AB67" s="34"/>
      <c r="AC67" s="34"/>
      <c r="AD67" s="32"/>
      <c r="AE67" s="32"/>
      <c r="AF67" s="32"/>
      <c r="AG67" s="32"/>
      <c r="AH67" s="32"/>
      <c r="AI67" s="32"/>
      <c r="AJ67" s="32"/>
      <c r="AK67" s="32"/>
      <c r="AL67" s="32"/>
      <c r="AS67" s="32"/>
      <c r="AT67" s="32"/>
      <c r="AU67" s="32"/>
      <c r="AV67" s="32"/>
      <c r="AW67" s="32"/>
      <c r="AX67" s="32"/>
      <c r="AY67" s="32"/>
      <c r="AZ67" s="32"/>
    </row>
    <row r="68" spans="4:52">
      <c r="D68" s="157"/>
      <c r="E68" s="157"/>
      <c r="F68" s="157"/>
      <c r="G68" s="34"/>
      <c r="H68" s="34"/>
      <c r="I68" s="34"/>
      <c r="J68" s="34"/>
      <c r="K68" s="34"/>
      <c r="L68" s="34"/>
      <c r="M68" s="34"/>
      <c r="N68" s="34"/>
      <c r="O68" s="34"/>
      <c r="P68" s="34"/>
      <c r="Q68" s="34"/>
      <c r="R68" s="34"/>
      <c r="S68" s="34"/>
      <c r="T68" s="32"/>
      <c r="U68" s="34"/>
      <c r="V68" s="34"/>
      <c r="W68" s="34"/>
      <c r="X68" s="34"/>
      <c r="Y68" s="34"/>
      <c r="Z68" s="34"/>
      <c r="AA68" s="34"/>
      <c r="AB68" s="34"/>
      <c r="AC68" s="34"/>
      <c r="AD68" s="32"/>
      <c r="AE68" s="32"/>
      <c r="AF68" s="32"/>
      <c r="AG68" s="32"/>
      <c r="AH68" s="32"/>
      <c r="AI68" s="32"/>
      <c r="AJ68" s="32"/>
      <c r="AK68" s="32"/>
      <c r="AL68" s="32"/>
      <c r="AS68" s="32"/>
      <c r="AT68" s="32"/>
      <c r="AU68" s="32"/>
      <c r="AV68" s="32"/>
      <c r="AW68" s="32"/>
      <c r="AX68" s="32"/>
      <c r="AY68" s="32"/>
      <c r="AZ68" s="32"/>
    </row>
    <row r="69" spans="4:52">
      <c r="D69" s="157"/>
      <c r="E69" s="157"/>
      <c r="F69" s="157"/>
      <c r="G69" s="34"/>
      <c r="H69" s="34"/>
      <c r="I69" s="34"/>
      <c r="J69" s="34"/>
      <c r="K69" s="34"/>
      <c r="L69" s="34"/>
      <c r="M69" s="34"/>
      <c r="N69" s="34"/>
      <c r="O69" s="34"/>
      <c r="P69" s="34"/>
      <c r="Q69" s="34"/>
      <c r="R69" s="34"/>
      <c r="S69" s="34"/>
      <c r="T69" s="32"/>
      <c r="U69" s="34"/>
      <c r="V69" s="34"/>
      <c r="W69" s="34"/>
      <c r="X69" s="34"/>
      <c r="Y69" s="34"/>
      <c r="Z69" s="34"/>
      <c r="AA69" s="34"/>
      <c r="AB69" s="34"/>
      <c r="AC69" s="34"/>
      <c r="AD69" s="32"/>
      <c r="AE69" s="32"/>
      <c r="AF69" s="32"/>
      <c r="AG69" s="32"/>
      <c r="AH69" s="32"/>
      <c r="AI69" s="32"/>
      <c r="AJ69" s="32"/>
      <c r="AK69" s="32"/>
      <c r="AL69" s="32"/>
      <c r="AS69" s="32"/>
      <c r="AT69" s="32"/>
      <c r="AU69" s="32"/>
      <c r="AV69" s="32"/>
      <c r="AW69" s="32"/>
      <c r="AX69" s="32"/>
      <c r="AY69" s="32"/>
      <c r="AZ69" s="32"/>
    </row>
    <row r="70" spans="4:52">
      <c r="D70" s="157"/>
      <c r="E70" s="157"/>
      <c r="F70" s="157"/>
      <c r="G70" s="34"/>
      <c r="H70" s="34"/>
      <c r="I70" s="34"/>
      <c r="J70" s="34"/>
      <c r="K70" s="34"/>
      <c r="L70" s="34"/>
      <c r="M70" s="34"/>
      <c r="N70" s="34"/>
      <c r="O70" s="34"/>
      <c r="P70" s="34"/>
      <c r="Q70" s="34"/>
      <c r="R70" s="34"/>
      <c r="S70" s="34"/>
      <c r="T70" s="32"/>
      <c r="U70" s="34"/>
      <c r="V70" s="34"/>
      <c r="W70" s="34"/>
      <c r="X70" s="34"/>
      <c r="Y70" s="34"/>
      <c r="Z70" s="34"/>
      <c r="AA70" s="34"/>
      <c r="AB70" s="34"/>
      <c r="AC70" s="34"/>
      <c r="AD70" s="32"/>
      <c r="AE70" s="32"/>
      <c r="AF70" s="32"/>
      <c r="AG70" s="32"/>
      <c r="AH70" s="32"/>
      <c r="AI70" s="32"/>
      <c r="AJ70" s="32"/>
      <c r="AK70" s="32"/>
      <c r="AL70" s="32"/>
      <c r="AS70" s="32"/>
      <c r="AT70" s="32"/>
      <c r="AU70" s="32"/>
      <c r="AV70" s="32"/>
      <c r="AW70" s="32"/>
      <c r="AX70" s="32"/>
      <c r="AY70" s="32"/>
      <c r="AZ70" s="32"/>
    </row>
    <row r="71" spans="4:52">
      <c r="D71" s="157"/>
      <c r="E71" s="157"/>
      <c r="F71" s="157"/>
      <c r="G71" s="34"/>
      <c r="H71" s="34"/>
      <c r="I71" s="34"/>
      <c r="J71" s="34"/>
      <c r="K71" s="34"/>
      <c r="L71" s="34"/>
      <c r="M71" s="34"/>
      <c r="N71" s="34"/>
      <c r="O71" s="34"/>
      <c r="P71" s="34"/>
      <c r="Q71" s="34"/>
      <c r="R71" s="34"/>
      <c r="S71" s="34"/>
      <c r="T71" s="32"/>
      <c r="U71" s="34"/>
      <c r="V71" s="34"/>
      <c r="W71" s="34"/>
      <c r="X71" s="34"/>
      <c r="Y71" s="34"/>
      <c r="Z71" s="34"/>
      <c r="AA71" s="34"/>
      <c r="AB71" s="34"/>
      <c r="AC71" s="34"/>
      <c r="AD71" s="32"/>
      <c r="AE71" s="32"/>
      <c r="AF71" s="32"/>
      <c r="AG71" s="32"/>
      <c r="AH71" s="32"/>
      <c r="AI71" s="32"/>
      <c r="AJ71" s="32"/>
      <c r="AK71" s="32"/>
      <c r="AL71" s="32"/>
      <c r="AS71" s="32"/>
      <c r="AT71" s="32"/>
      <c r="AU71" s="32"/>
      <c r="AV71" s="32"/>
      <c r="AW71" s="32"/>
      <c r="AX71" s="32"/>
      <c r="AY71" s="32"/>
      <c r="AZ71" s="32"/>
    </row>
    <row r="72" spans="4:52">
      <c r="D72" s="157"/>
      <c r="E72" s="157"/>
      <c r="F72" s="157"/>
      <c r="G72" s="34"/>
      <c r="H72" s="34"/>
      <c r="I72" s="34"/>
      <c r="J72" s="34"/>
      <c r="K72" s="34"/>
      <c r="L72" s="34"/>
      <c r="M72" s="34"/>
      <c r="N72" s="34"/>
      <c r="O72" s="34"/>
      <c r="P72" s="34"/>
      <c r="Q72" s="34"/>
      <c r="R72" s="34"/>
      <c r="S72" s="34"/>
      <c r="T72" s="32"/>
      <c r="U72" s="34"/>
      <c r="V72" s="34"/>
      <c r="W72" s="34"/>
      <c r="X72" s="34"/>
      <c r="Y72" s="34"/>
      <c r="Z72" s="34"/>
      <c r="AA72" s="34"/>
      <c r="AB72" s="34"/>
      <c r="AC72" s="34"/>
      <c r="AD72" s="32"/>
      <c r="AE72" s="32"/>
      <c r="AF72" s="32"/>
      <c r="AG72" s="32"/>
      <c r="AH72" s="32"/>
      <c r="AI72" s="32"/>
      <c r="AJ72" s="32"/>
      <c r="AK72" s="32"/>
      <c r="AL72" s="32"/>
      <c r="AS72" s="32"/>
      <c r="AT72" s="32"/>
      <c r="AU72" s="32"/>
      <c r="AV72" s="32"/>
      <c r="AW72" s="32"/>
      <c r="AX72" s="32"/>
      <c r="AY72" s="32"/>
      <c r="AZ72" s="32"/>
    </row>
    <row r="73" spans="4:52">
      <c r="D73" s="157"/>
      <c r="E73" s="157"/>
      <c r="F73" s="157"/>
      <c r="G73" s="34"/>
      <c r="H73" s="34"/>
      <c r="I73" s="34"/>
      <c r="J73" s="34"/>
      <c r="K73" s="34"/>
      <c r="L73" s="34"/>
      <c r="M73" s="34"/>
      <c r="N73" s="34"/>
      <c r="O73" s="34"/>
      <c r="P73" s="34"/>
      <c r="Q73" s="34"/>
      <c r="R73" s="34"/>
      <c r="S73" s="34"/>
      <c r="T73" s="32"/>
      <c r="U73" s="34"/>
      <c r="V73" s="34"/>
      <c r="W73" s="34"/>
      <c r="X73" s="34"/>
      <c r="Y73" s="34"/>
      <c r="Z73" s="34"/>
      <c r="AA73" s="34"/>
      <c r="AB73" s="34"/>
      <c r="AC73" s="34"/>
      <c r="AD73" s="32"/>
      <c r="AE73" s="32"/>
      <c r="AF73" s="32"/>
      <c r="AG73" s="32"/>
      <c r="AH73" s="32"/>
      <c r="AI73" s="32"/>
      <c r="AJ73" s="32"/>
      <c r="AK73" s="32"/>
      <c r="AL73" s="32"/>
      <c r="AS73" s="32"/>
      <c r="AT73" s="32"/>
      <c r="AU73" s="32"/>
      <c r="AV73" s="32"/>
      <c r="AW73" s="32"/>
      <c r="AX73" s="32"/>
      <c r="AY73" s="32"/>
      <c r="AZ73" s="32"/>
    </row>
    <row r="74" spans="4:52">
      <c r="D74" s="157"/>
      <c r="E74" s="157"/>
      <c r="F74" s="157"/>
      <c r="G74" s="34"/>
      <c r="H74" s="34"/>
      <c r="I74" s="34"/>
      <c r="J74" s="34"/>
      <c r="K74" s="34"/>
      <c r="L74" s="34"/>
      <c r="M74" s="34"/>
      <c r="N74" s="34"/>
      <c r="O74" s="34"/>
      <c r="P74" s="34"/>
      <c r="Q74" s="34"/>
      <c r="R74" s="34"/>
      <c r="S74" s="34"/>
      <c r="T74" s="32"/>
      <c r="U74" s="34"/>
      <c r="V74" s="34"/>
      <c r="W74" s="34"/>
      <c r="X74" s="34"/>
      <c r="Y74" s="34"/>
      <c r="Z74" s="34"/>
      <c r="AA74" s="34"/>
      <c r="AB74" s="34"/>
      <c r="AC74" s="34"/>
      <c r="AD74" s="32"/>
      <c r="AE74" s="32"/>
      <c r="AF74" s="32"/>
      <c r="AG74" s="32"/>
      <c r="AH74" s="32"/>
      <c r="AI74" s="32"/>
      <c r="AJ74" s="32"/>
      <c r="AK74" s="32"/>
      <c r="AL74" s="32"/>
      <c r="AS74" s="32"/>
      <c r="AT74" s="32"/>
      <c r="AU74" s="32"/>
      <c r="AV74" s="32"/>
      <c r="AW74" s="32"/>
      <c r="AX74" s="32"/>
      <c r="AY74" s="32"/>
      <c r="AZ74" s="32"/>
    </row>
    <row r="75" spans="4:52">
      <c r="D75" s="157"/>
      <c r="E75" s="157"/>
      <c r="F75" s="157"/>
      <c r="G75" s="34"/>
      <c r="H75" s="34"/>
      <c r="I75" s="34"/>
      <c r="J75" s="34"/>
      <c r="K75" s="34"/>
      <c r="L75" s="34"/>
      <c r="M75" s="34"/>
      <c r="N75" s="34"/>
      <c r="O75" s="34"/>
      <c r="P75" s="34"/>
      <c r="Q75" s="34"/>
      <c r="R75" s="34"/>
      <c r="S75" s="34"/>
      <c r="T75" s="32"/>
      <c r="U75" s="34"/>
      <c r="V75" s="34"/>
      <c r="W75" s="34"/>
      <c r="X75" s="34"/>
      <c r="Y75" s="34"/>
      <c r="Z75" s="34"/>
      <c r="AA75" s="34"/>
      <c r="AB75" s="34"/>
      <c r="AC75" s="34"/>
      <c r="AD75" s="32"/>
      <c r="AE75" s="32"/>
      <c r="AF75" s="32"/>
      <c r="AG75" s="32"/>
      <c r="AH75" s="32"/>
      <c r="AI75" s="32"/>
      <c r="AJ75" s="32"/>
      <c r="AK75" s="32"/>
      <c r="AL75" s="32"/>
      <c r="AS75" s="32"/>
      <c r="AT75" s="32"/>
      <c r="AU75" s="32"/>
      <c r="AV75" s="32"/>
      <c r="AW75" s="32"/>
      <c r="AX75" s="32"/>
      <c r="AY75" s="32"/>
      <c r="AZ75" s="32"/>
    </row>
    <row r="76" spans="4:52">
      <c r="D76" s="157"/>
      <c r="E76" s="157"/>
      <c r="F76" s="157"/>
      <c r="G76" s="34"/>
      <c r="H76" s="34"/>
      <c r="I76" s="34"/>
      <c r="J76" s="34"/>
      <c r="K76" s="34"/>
      <c r="L76" s="34"/>
      <c r="M76" s="34"/>
      <c r="N76" s="34"/>
      <c r="O76" s="34"/>
      <c r="P76" s="34"/>
      <c r="Q76" s="34"/>
      <c r="R76" s="34"/>
      <c r="S76" s="34"/>
      <c r="T76" s="32"/>
      <c r="U76" s="34"/>
      <c r="V76" s="34"/>
      <c r="W76" s="34"/>
      <c r="X76" s="34"/>
      <c r="Y76" s="34"/>
      <c r="Z76" s="34"/>
      <c r="AA76" s="34"/>
      <c r="AB76" s="34"/>
      <c r="AC76" s="34"/>
      <c r="AD76" s="32"/>
      <c r="AE76" s="32"/>
      <c r="AF76" s="32"/>
      <c r="AG76" s="32"/>
      <c r="AH76" s="32"/>
      <c r="AI76" s="32"/>
      <c r="AJ76" s="32"/>
      <c r="AK76" s="32"/>
      <c r="AL76" s="32"/>
      <c r="AS76" s="32"/>
      <c r="AT76" s="32"/>
      <c r="AU76" s="32"/>
      <c r="AV76" s="32"/>
      <c r="AW76" s="32"/>
      <c r="AX76" s="32"/>
      <c r="AY76" s="32"/>
      <c r="AZ76" s="32"/>
    </row>
    <row r="77" spans="4:52">
      <c r="D77" s="157"/>
      <c r="E77" s="157"/>
      <c r="F77" s="157"/>
      <c r="G77" s="34"/>
      <c r="H77" s="34"/>
      <c r="I77" s="34"/>
      <c r="J77" s="34"/>
      <c r="K77" s="34"/>
      <c r="L77" s="34"/>
      <c r="M77" s="34"/>
      <c r="N77" s="34"/>
      <c r="O77" s="34"/>
      <c r="P77" s="34"/>
      <c r="Q77" s="34"/>
      <c r="R77" s="34"/>
      <c r="S77" s="34"/>
      <c r="T77" s="32"/>
      <c r="U77" s="34"/>
      <c r="V77" s="34"/>
      <c r="W77" s="34"/>
      <c r="X77" s="34"/>
      <c r="Y77" s="34"/>
      <c r="Z77" s="34"/>
      <c r="AA77" s="34"/>
      <c r="AB77" s="34"/>
      <c r="AC77" s="34"/>
      <c r="AD77" s="32"/>
      <c r="AE77" s="32"/>
      <c r="AF77" s="32"/>
      <c r="AG77" s="32"/>
      <c r="AH77" s="32"/>
      <c r="AI77" s="32"/>
      <c r="AJ77" s="32"/>
      <c r="AK77" s="32"/>
      <c r="AL77" s="32"/>
      <c r="AS77" s="32"/>
      <c r="AT77" s="32"/>
      <c r="AU77" s="32"/>
      <c r="AV77" s="32"/>
      <c r="AW77" s="32"/>
      <c r="AX77" s="32"/>
      <c r="AY77" s="32"/>
      <c r="AZ77" s="32"/>
    </row>
    <row r="78" spans="4:52">
      <c r="D78" s="157"/>
      <c r="E78" s="157"/>
      <c r="F78" s="157"/>
      <c r="G78" s="34"/>
      <c r="H78" s="34"/>
      <c r="I78" s="34"/>
      <c r="J78" s="34"/>
      <c r="K78" s="34"/>
      <c r="L78" s="34"/>
      <c r="M78" s="34"/>
      <c r="N78" s="34"/>
      <c r="O78" s="34"/>
      <c r="P78" s="34"/>
      <c r="Q78" s="34"/>
      <c r="R78" s="34"/>
      <c r="S78" s="34"/>
      <c r="T78" s="32"/>
      <c r="U78" s="34"/>
      <c r="V78" s="34"/>
      <c r="W78" s="34"/>
      <c r="X78" s="34"/>
      <c r="Y78" s="34"/>
      <c r="Z78" s="34"/>
      <c r="AA78" s="34"/>
      <c r="AB78" s="34"/>
      <c r="AC78" s="34"/>
      <c r="AD78" s="32"/>
      <c r="AE78" s="32"/>
      <c r="AF78" s="32"/>
      <c r="AG78" s="32"/>
      <c r="AH78" s="32"/>
      <c r="AI78" s="32"/>
      <c r="AJ78" s="32"/>
      <c r="AK78" s="32"/>
      <c r="AL78" s="32"/>
      <c r="AS78" s="32"/>
      <c r="AT78" s="32"/>
      <c r="AU78" s="32"/>
      <c r="AV78" s="32"/>
      <c r="AW78" s="32"/>
      <c r="AX78" s="32"/>
      <c r="AY78" s="32"/>
      <c r="AZ78" s="32"/>
    </row>
    <row r="79" spans="4:52">
      <c r="D79" s="157"/>
      <c r="E79" s="157"/>
      <c r="F79" s="157"/>
      <c r="G79" s="34"/>
      <c r="H79" s="34"/>
      <c r="I79" s="34"/>
      <c r="J79" s="34"/>
      <c r="K79" s="34"/>
      <c r="L79" s="34"/>
      <c r="M79" s="34"/>
      <c r="N79" s="34"/>
      <c r="O79" s="34"/>
      <c r="P79" s="34"/>
      <c r="Q79" s="34"/>
      <c r="R79" s="34"/>
      <c r="S79" s="34"/>
      <c r="T79" s="32"/>
      <c r="U79" s="34"/>
      <c r="V79" s="34"/>
      <c r="W79" s="34"/>
      <c r="X79" s="34"/>
      <c r="Y79" s="34"/>
      <c r="Z79" s="34"/>
      <c r="AA79" s="34"/>
      <c r="AB79" s="34"/>
      <c r="AC79" s="34"/>
      <c r="AD79" s="32"/>
      <c r="AE79" s="32"/>
      <c r="AF79" s="32"/>
      <c r="AG79" s="32"/>
      <c r="AH79" s="32"/>
      <c r="AI79" s="32"/>
      <c r="AJ79" s="32"/>
      <c r="AK79" s="32"/>
      <c r="AL79" s="32"/>
      <c r="AS79" s="32"/>
      <c r="AT79" s="32"/>
      <c r="AU79" s="32"/>
      <c r="AV79" s="32"/>
      <c r="AW79" s="32"/>
      <c r="AX79" s="32"/>
      <c r="AY79" s="32"/>
      <c r="AZ79" s="32"/>
    </row>
    <row r="80" spans="4:52">
      <c r="D80" s="157"/>
      <c r="E80" s="157"/>
      <c r="F80" s="157"/>
      <c r="G80" s="34"/>
      <c r="H80" s="34"/>
      <c r="I80" s="34"/>
      <c r="J80" s="34"/>
      <c r="K80" s="34"/>
      <c r="L80" s="34"/>
      <c r="M80" s="34"/>
      <c r="N80" s="34"/>
      <c r="O80" s="34"/>
      <c r="P80" s="34"/>
      <c r="Q80" s="34"/>
      <c r="R80" s="34"/>
      <c r="S80" s="34"/>
      <c r="T80" s="32"/>
      <c r="U80" s="34"/>
      <c r="V80" s="34"/>
      <c r="W80" s="34"/>
      <c r="X80" s="34"/>
      <c r="Y80" s="34"/>
      <c r="Z80" s="34"/>
      <c r="AA80" s="34"/>
      <c r="AB80" s="34"/>
      <c r="AC80" s="34"/>
      <c r="AD80" s="32"/>
      <c r="AE80" s="32"/>
      <c r="AF80" s="32"/>
      <c r="AG80" s="32"/>
      <c r="AH80" s="32"/>
      <c r="AI80" s="32"/>
      <c r="AJ80" s="32"/>
      <c r="AK80" s="32"/>
      <c r="AL80" s="32"/>
      <c r="AS80" s="32"/>
      <c r="AT80" s="32"/>
      <c r="AU80" s="32"/>
      <c r="AV80" s="32"/>
      <c r="AW80" s="32"/>
      <c r="AX80" s="32"/>
      <c r="AY80" s="32"/>
      <c r="AZ80" s="32"/>
    </row>
    <row r="81" spans="4:52">
      <c r="D81" s="157"/>
      <c r="E81" s="157"/>
      <c r="F81" s="157"/>
      <c r="G81" s="34"/>
      <c r="H81" s="34"/>
      <c r="I81" s="34"/>
      <c r="J81" s="34"/>
      <c r="K81" s="34"/>
      <c r="L81" s="34"/>
      <c r="M81" s="34"/>
      <c r="N81" s="34"/>
      <c r="O81" s="34"/>
      <c r="P81" s="34"/>
      <c r="Q81" s="34"/>
      <c r="R81" s="34"/>
      <c r="S81" s="34"/>
      <c r="T81" s="32"/>
      <c r="U81" s="34"/>
      <c r="V81" s="34"/>
      <c r="W81" s="34"/>
      <c r="X81" s="34"/>
      <c r="Y81" s="34"/>
      <c r="Z81" s="34"/>
      <c r="AA81" s="34"/>
      <c r="AB81" s="34"/>
      <c r="AC81" s="34"/>
      <c r="AD81" s="32"/>
      <c r="AE81" s="32"/>
      <c r="AF81" s="32"/>
      <c r="AG81" s="32"/>
      <c r="AH81" s="32"/>
      <c r="AI81" s="32"/>
      <c r="AJ81" s="32"/>
      <c r="AK81" s="32"/>
      <c r="AL81" s="32"/>
      <c r="AS81" s="32"/>
      <c r="AT81" s="32"/>
      <c r="AU81" s="32"/>
      <c r="AV81" s="32"/>
      <c r="AW81" s="32"/>
      <c r="AX81" s="32"/>
      <c r="AY81" s="32"/>
      <c r="AZ81" s="32"/>
    </row>
    <row r="82" spans="4:52">
      <c r="D82" s="157"/>
      <c r="E82" s="157"/>
      <c r="F82" s="157"/>
      <c r="G82" s="34"/>
      <c r="H82" s="34"/>
      <c r="I82" s="34"/>
      <c r="J82" s="34"/>
      <c r="K82" s="34"/>
      <c r="L82" s="34"/>
      <c r="M82" s="34"/>
      <c r="N82" s="34"/>
      <c r="O82" s="34"/>
      <c r="P82" s="34"/>
      <c r="Q82" s="34"/>
      <c r="R82" s="34"/>
      <c r="S82" s="34"/>
      <c r="T82" s="32"/>
      <c r="U82" s="34"/>
      <c r="V82" s="34"/>
      <c r="W82" s="34"/>
      <c r="X82" s="34"/>
      <c r="Y82" s="34"/>
      <c r="Z82" s="34"/>
      <c r="AA82" s="34"/>
      <c r="AB82" s="34"/>
      <c r="AC82" s="34"/>
      <c r="AD82" s="32"/>
      <c r="AE82" s="32"/>
      <c r="AF82" s="32"/>
      <c r="AG82" s="32"/>
      <c r="AH82" s="32"/>
      <c r="AI82" s="32"/>
      <c r="AJ82" s="32"/>
      <c r="AK82" s="32"/>
      <c r="AL82" s="32"/>
      <c r="AS82" s="32"/>
      <c r="AT82" s="32"/>
      <c r="AU82" s="32"/>
      <c r="AV82" s="32"/>
      <c r="AW82" s="32"/>
      <c r="AX82" s="32"/>
      <c r="AY82" s="32"/>
      <c r="AZ82" s="32"/>
    </row>
    <row r="83" spans="4:52">
      <c r="D83" s="157"/>
      <c r="E83" s="157"/>
      <c r="F83" s="157"/>
      <c r="G83" s="34"/>
      <c r="H83" s="34"/>
      <c r="I83" s="34"/>
      <c r="J83" s="34"/>
      <c r="K83" s="34"/>
      <c r="L83" s="34"/>
      <c r="M83" s="34"/>
      <c r="N83" s="34"/>
      <c r="O83" s="34"/>
      <c r="P83" s="34"/>
      <c r="Q83" s="34"/>
      <c r="R83" s="34"/>
      <c r="S83" s="34"/>
      <c r="T83" s="32"/>
      <c r="U83" s="34"/>
      <c r="V83" s="34"/>
      <c r="W83" s="34"/>
      <c r="X83" s="34"/>
      <c r="Y83" s="34"/>
      <c r="Z83" s="34"/>
      <c r="AA83" s="34"/>
      <c r="AB83" s="34"/>
      <c r="AC83" s="34"/>
      <c r="AD83" s="32"/>
      <c r="AE83" s="32"/>
      <c r="AF83" s="32"/>
      <c r="AG83" s="32"/>
      <c r="AH83" s="32"/>
      <c r="AI83" s="32"/>
      <c r="AJ83" s="32"/>
      <c r="AK83" s="32"/>
      <c r="AL83" s="32"/>
      <c r="AS83" s="32"/>
      <c r="AT83" s="32"/>
      <c r="AU83" s="32"/>
      <c r="AV83" s="32"/>
      <c r="AW83" s="32"/>
      <c r="AX83" s="32"/>
      <c r="AY83" s="32"/>
      <c r="AZ83" s="32"/>
    </row>
    <row r="84" spans="4:52">
      <c r="D84" s="157"/>
      <c r="E84" s="157"/>
      <c r="F84" s="157"/>
      <c r="G84" s="34"/>
      <c r="H84" s="34"/>
      <c r="I84" s="34"/>
      <c r="J84" s="34"/>
      <c r="K84" s="34"/>
      <c r="L84" s="34"/>
      <c r="M84" s="34"/>
      <c r="N84" s="34"/>
      <c r="O84" s="34"/>
      <c r="P84" s="34"/>
      <c r="Q84" s="34"/>
      <c r="R84" s="34"/>
      <c r="S84" s="34"/>
      <c r="T84" s="32"/>
      <c r="U84" s="34"/>
      <c r="V84" s="34"/>
      <c r="W84" s="34"/>
      <c r="X84" s="34"/>
      <c r="Y84" s="34"/>
      <c r="Z84" s="34"/>
      <c r="AA84" s="34"/>
      <c r="AB84" s="34"/>
      <c r="AC84" s="34"/>
      <c r="AD84" s="32"/>
      <c r="AE84" s="32"/>
      <c r="AF84" s="32"/>
      <c r="AG84" s="32"/>
      <c r="AH84" s="32"/>
      <c r="AI84" s="32"/>
      <c r="AJ84" s="32"/>
      <c r="AK84" s="32"/>
      <c r="AL84" s="32"/>
      <c r="AS84" s="32"/>
      <c r="AT84" s="32"/>
      <c r="AU84" s="32"/>
      <c r="AV84" s="32"/>
      <c r="AW84" s="32"/>
      <c r="AX84" s="32"/>
      <c r="AY84" s="32"/>
      <c r="AZ84" s="32"/>
    </row>
    <row r="85" spans="4:52">
      <c r="D85" s="157"/>
      <c r="E85" s="157"/>
      <c r="F85" s="157"/>
      <c r="G85" s="34"/>
      <c r="H85" s="34"/>
      <c r="I85" s="34"/>
      <c r="J85" s="34"/>
      <c r="K85" s="34"/>
      <c r="L85" s="34"/>
      <c r="M85" s="34"/>
      <c r="N85" s="34"/>
      <c r="O85" s="34"/>
      <c r="P85" s="34"/>
      <c r="Q85" s="34"/>
      <c r="R85" s="34"/>
      <c r="S85" s="34"/>
      <c r="T85" s="32"/>
      <c r="U85" s="34"/>
      <c r="V85" s="34"/>
      <c r="W85" s="34"/>
      <c r="X85" s="34"/>
      <c r="Y85" s="34"/>
      <c r="Z85" s="34"/>
      <c r="AA85" s="34"/>
      <c r="AB85" s="34"/>
      <c r="AC85" s="34"/>
      <c r="AD85" s="32"/>
      <c r="AE85" s="32"/>
      <c r="AF85" s="32"/>
      <c r="AG85" s="32"/>
      <c r="AH85" s="32"/>
      <c r="AI85" s="32"/>
      <c r="AJ85" s="32"/>
      <c r="AK85" s="32"/>
      <c r="AL85" s="32"/>
      <c r="AS85" s="32"/>
      <c r="AT85" s="32"/>
      <c r="AU85" s="32"/>
      <c r="AV85" s="32"/>
      <c r="AW85" s="32"/>
      <c r="AX85" s="32"/>
      <c r="AY85" s="32"/>
      <c r="AZ85" s="32"/>
    </row>
    <row r="86" spans="4:52">
      <c r="D86" s="157"/>
      <c r="E86" s="157"/>
      <c r="F86" s="157"/>
      <c r="G86" s="34"/>
      <c r="H86" s="34"/>
      <c r="I86" s="34"/>
      <c r="J86" s="34"/>
      <c r="K86" s="34"/>
      <c r="L86" s="34"/>
      <c r="M86" s="34"/>
      <c r="N86" s="34"/>
      <c r="O86" s="34"/>
      <c r="P86" s="34"/>
      <c r="Q86" s="34"/>
      <c r="R86" s="34"/>
      <c r="S86" s="34"/>
      <c r="T86" s="32"/>
      <c r="U86" s="34"/>
      <c r="V86" s="34"/>
      <c r="W86" s="34"/>
      <c r="X86" s="34"/>
      <c r="Y86" s="34"/>
      <c r="Z86" s="34"/>
      <c r="AA86" s="34"/>
      <c r="AB86" s="34"/>
      <c r="AC86" s="34"/>
      <c r="AD86" s="32"/>
      <c r="AE86" s="32"/>
      <c r="AF86" s="32"/>
      <c r="AG86" s="32"/>
      <c r="AH86" s="32"/>
      <c r="AI86" s="32"/>
      <c r="AJ86" s="32"/>
      <c r="AK86" s="32"/>
      <c r="AL86" s="32"/>
      <c r="AS86" s="32"/>
      <c r="AT86" s="32"/>
      <c r="AU86" s="32"/>
      <c r="AV86" s="32"/>
      <c r="AW86" s="32"/>
      <c r="AX86" s="32"/>
      <c r="AY86" s="32"/>
      <c r="AZ86" s="32"/>
    </row>
    <row r="87" spans="4:52">
      <c r="D87" s="157"/>
      <c r="E87" s="157"/>
      <c r="F87" s="157"/>
      <c r="G87" s="34"/>
      <c r="H87" s="34"/>
      <c r="I87" s="34"/>
      <c r="J87" s="34"/>
      <c r="K87" s="34"/>
      <c r="L87" s="34"/>
      <c r="M87" s="34"/>
      <c r="N87" s="34"/>
      <c r="O87" s="34"/>
      <c r="P87" s="34"/>
      <c r="Q87" s="34"/>
      <c r="R87" s="34"/>
      <c r="S87" s="34"/>
      <c r="T87" s="32"/>
      <c r="U87" s="34"/>
      <c r="V87" s="34"/>
      <c r="W87" s="34"/>
      <c r="X87" s="34"/>
      <c r="Y87" s="34"/>
      <c r="Z87" s="34"/>
      <c r="AA87" s="34"/>
      <c r="AB87" s="34"/>
      <c r="AC87" s="34"/>
      <c r="AD87" s="32"/>
      <c r="AE87" s="32"/>
      <c r="AF87" s="32"/>
      <c r="AG87" s="32"/>
      <c r="AH87" s="32"/>
      <c r="AI87" s="32"/>
      <c r="AJ87" s="32"/>
      <c r="AK87" s="32"/>
      <c r="AL87" s="32"/>
      <c r="AS87" s="32"/>
      <c r="AT87" s="32"/>
      <c r="AU87" s="32"/>
      <c r="AV87" s="32"/>
      <c r="AW87" s="32"/>
      <c r="AX87" s="32"/>
      <c r="AY87" s="32"/>
      <c r="AZ87" s="32"/>
    </row>
    <row r="88" spans="4:52">
      <c r="D88" s="157"/>
      <c r="E88" s="157"/>
      <c r="F88" s="157"/>
      <c r="G88" s="34"/>
      <c r="H88" s="34"/>
      <c r="I88" s="34"/>
      <c r="J88" s="34"/>
      <c r="K88" s="34"/>
      <c r="L88" s="34"/>
      <c r="M88" s="34"/>
      <c r="N88" s="34"/>
      <c r="O88" s="34"/>
      <c r="P88" s="34"/>
      <c r="Q88" s="34"/>
      <c r="R88" s="34"/>
      <c r="S88" s="34"/>
      <c r="T88" s="32"/>
      <c r="U88" s="34"/>
      <c r="V88" s="34"/>
      <c r="W88" s="34"/>
      <c r="X88" s="34"/>
      <c r="Y88" s="34"/>
      <c r="Z88" s="34"/>
      <c r="AA88" s="34"/>
      <c r="AB88" s="34"/>
      <c r="AC88" s="34"/>
      <c r="AD88" s="32"/>
      <c r="AE88" s="32"/>
      <c r="AF88" s="32"/>
      <c r="AG88" s="32"/>
      <c r="AH88" s="32"/>
      <c r="AI88" s="32"/>
      <c r="AJ88" s="32"/>
      <c r="AK88" s="32"/>
      <c r="AL88" s="32"/>
      <c r="AS88" s="32"/>
      <c r="AT88" s="32"/>
      <c r="AU88" s="32"/>
      <c r="AV88" s="32"/>
      <c r="AW88" s="32"/>
      <c r="AX88" s="32"/>
      <c r="AY88" s="32"/>
      <c r="AZ88" s="32"/>
    </row>
    <row r="89" spans="4:52">
      <c r="D89" s="157"/>
      <c r="E89" s="157"/>
      <c r="F89" s="157"/>
      <c r="G89" s="34"/>
      <c r="H89" s="34"/>
      <c r="I89" s="34"/>
      <c r="J89" s="34"/>
      <c r="K89" s="34"/>
      <c r="L89" s="34"/>
      <c r="M89" s="34"/>
      <c r="N89" s="34"/>
      <c r="O89" s="34"/>
      <c r="P89" s="34"/>
      <c r="Q89" s="34"/>
      <c r="R89" s="34"/>
      <c r="S89" s="34"/>
      <c r="T89" s="32"/>
      <c r="U89" s="34"/>
      <c r="V89" s="34"/>
      <c r="W89" s="34"/>
      <c r="X89" s="34"/>
      <c r="Y89" s="34"/>
      <c r="Z89" s="34"/>
      <c r="AA89" s="34"/>
      <c r="AB89" s="34"/>
      <c r="AC89" s="34"/>
      <c r="AD89" s="32"/>
      <c r="AE89" s="32"/>
      <c r="AF89" s="32"/>
      <c r="AG89" s="32"/>
      <c r="AH89" s="32"/>
      <c r="AI89" s="32"/>
      <c r="AJ89" s="32"/>
      <c r="AK89" s="32"/>
      <c r="AL89" s="32"/>
      <c r="AS89" s="32"/>
      <c r="AT89" s="32"/>
      <c r="AU89" s="32"/>
      <c r="AV89" s="32"/>
      <c r="AW89" s="32"/>
      <c r="AX89" s="32"/>
      <c r="AY89" s="32"/>
      <c r="AZ89" s="32"/>
    </row>
    <row r="90" spans="4:52">
      <c r="D90" s="157"/>
      <c r="E90" s="157"/>
      <c r="F90" s="157"/>
      <c r="G90" s="34"/>
      <c r="H90" s="34"/>
      <c r="I90" s="34"/>
      <c r="J90" s="34"/>
      <c r="K90" s="34"/>
      <c r="L90" s="34"/>
      <c r="M90" s="34"/>
      <c r="N90" s="34"/>
      <c r="O90" s="34"/>
      <c r="P90" s="34"/>
      <c r="Q90" s="34"/>
      <c r="R90" s="34"/>
      <c r="S90" s="34"/>
      <c r="T90" s="32"/>
      <c r="U90" s="34"/>
      <c r="V90" s="34"/>
      <c r="W90" s="34"/>
      <c r="X90" s="34"/>
      <c r="Y90" s="34"/>
      <c r="Z90" s="34"/>
      <c r="AA90" s="34"/>
      <c r="AB90" s="34"/>
      <c r="AC90" s="34"/>
      <c r="AD90" s="32"/>
      <c r="AE90" s="32"/>
      <c r="AF90" s="32"/>
      <c r="AG90" s="32"/>
      <c r="AH90" s="32"/>
      <c r="AI90" s="32"/>
      <c r="AJ90" s="32"/>
      <c r="AK90" s="32"/>
      <c r="AL90" s="32"/>
      <c r="AS90" s="32"/>
      <c r="AT90" s="32"/>
      <c r="AU90" s="32"/>
      <c r="AV90" s="32"/>
      <c r="AW90" s="32"/>
      <c r="AX90" s="32"/>
      <c r="AY90" s="32"/>
      <c r="AZ90" s="32"/>
    </row>
    <row r="91" spans="4:52">
      <c r="D91" s="157"/>
      <c r="E91" s="157"/>
      <c r="F91" s="157"/>
      <c r="G91" s="34"/>
      <c r="H91" s="34"/>
      <c r="I91" s="34"/>
      <c r="J91" s="34"/>
      <c r="K91" s="34"/>
      <c r="L91" s="34"/>
      <c r="M91" s="34"/>
      <c r="N91" s="34"/>
      <c r="O91" s="34"/>
      <c r="P91" s="34"/>
      <c r="Q91" s="34"/>
      <c r="R91" s="34"/>
      <c r="S91" s="34"/>
      <c r="T91" s="32"/>
      <c r="U91" s="34"/>
      <c r="V91" s="34"/>
      <c r="W91" s="34"/>
      <c r="X91" s="34"/>
      <c r="Y91" s="34"/>
      <c r="Z91" s="34"/>
      <c r="AA91" s="34"/>
      <c r="AB91" s="34"/>
      <c r="AC91" s="34"/>
      <c r="AD91" s="32"/>
      <c r="AE91" s="32"/>
      <c r="AF91" s="32"/>
      <c r="AG91" s="32"/>
      <c r="AH91" s="32"/>
      <c r="AI91" s="32"/>
      <c r="AJ91" s="32"/>
      <c r="AK91" s="32"/>
      <c r="AL91" s="32"/>
      <c r="AS91" s="32"/>
      <c r="AT91" s="32"/>
      <c r="AU91" s="32"/>
      <c r="AV91" s="32"/>
      <c r="AW91" s="32"/>
      <c r="AX91" s="32"/>
      <c r="AY91" s="32"/>
      <c r="AZ91" s="32"/>
    </row>
    <row r="92" spans="4:52">
      <c r="D92" s="157"/>
      <c r="E92" s="157"/>
      <c r="F92" s="157"/>
      <c r="G92" s="34"/>
      <c r="H92" s="34"/>
      <c r="I92" s="34"/>
      <c r="J92" s="34"/>
      <c r="K92" s="34"/>
      <c r="L92" s="34"/>
      <c r="M92" s="34"/>
      <c r="N92" s="34"/>
      <c r="O92" s="34"/>
      <c r="P92" s="34"/>
      <c r="Q92" s="34"/>
      <c r="R92" s="34"/>
      <c r="S92" s="34"/>
      <c r="T92" s="32"/>
      <c r="U92" s="34"/>
      <c r="V92" s="34"/>
      <c r="W92" s="34"/>
      <c r="X92" s="34"/>
      <c r="Y92" s="34"/>
      <c r="Z92" s="34"/>
      <c r="AA92" s="34"/>
      <c r="AB92" s="34"/>
      <c r="AC92" s="34"/>
      <c r="AD92" s="32"/>
      <c r="AE92" s="32"/>
      <c r="AF92" s="32"/>
      <c r="AG92" s="32"/>
      <c r="AH92" s="32"/>
      <c r="AI92" s="32"/>
      <c r="AJ92" s="32"/>
      <c r="AK92" s="32"/>
      <c r="AL92" s="32"/>
      <c r="AS92" s="32"/>
      <c r="AT92" s="32"/>
      <c r="AU92" s="32"/>
      <c r="AV92" s="32"/>
      <c r="AW92" s="32"/>
      <c r="AX92" s="32"/>
      <c r="AY92" s="32"/>
      <c r="AZ92" s="32"/>
    </row>
    <row r="93" spans="4:52">
      <c r="D93" s="157"/>
      <c r="E93" s="157"/>
      <c r="F93" s="157"/>
      <c r="G93" s="34"/>
      <c r="H93" s="34"/>
      <c r="I93" s="34"/>
      <c r="J93" s="34"/>
      <c r="K93" s="34"/>
      <c r="L93" s="34"/>
      <c r="M93" s="34"/>
      <c r="N93" s="34"/>
      <c r="O93" s="34"/>
      <c r="P93" s="34"/>
      <c r="Q93" s="34"/>
      <c r="R93" s="34"/>
      <c r="S93" s="34"/>
      <c r="T93" s="32"/>
      <c r="U93" s="34"/>
      <c r="V93" s="34"/>
      <c r="W93" s="34"/>
      <c r="X93" s="34"/>
      <c r="Y93" s="34"/>
      <c r="Z93" s="34"/>
      <c r="AA93" s="34"/>
      <c r="AB93" s="34"/>
      <c r="AC93" s="34"/>
      <c r="AD93" s="32"/>
      <c r="AE93" s="32"/>
      <c r="AF93" s="32"/>
      <c r="AG93" s="32"/>
      <c r="AH93" s="32"/>
      <c r="AI93" s="32"/>
      <c r="AJ93" s="32"/>
      <c r="AK93" s="32"/>
      <c r="AL93" s="32"/>
      <c r="AS93" s="32"/>
      <c r="AT93" s="32"/>
      <c r="AU93" s="32"/>
      <c r="AV93" s="32"/>
      <c r="AW93" s="32"/>
      <c r="AX93" s="32"/>
      <c r="AY93" s="32"/>
      <c r="AZ93" s="32"/>
    </row>
    <row r="94" spans="4:52">
      <c r="D94" s="157"/>
      <c r="E94" s="157"/>
      <c r="F94" s="157"/>
      <c r="G94" s="34"/>
      <c r="H94" s="34"/>
      <c r="I94" s="34"/>
      <c r="J94" s="34"/>
      <c r="K94" s="34"/>
      <c r="L94" s="34"/>
      <c r="M94" s="34"/>
      <c r="N94" s="34"/>
      <c r="O94" s="34"/>
      <c r="P94" s="34"/>
      <c r="Q94" s="34"/>
      <c r="R94" s="34"/>
      <c r="S94" s="34"/>
      <c r="T94" s="32"/>
      <c r="U94" s="34"/>
      <c r="V94" s="34"/>
      <c r="W94" s="34"/>
      <c r="X94" s="34"/>
      <c r="Y94" s="34"/>
      <c r="Z94" s="34"/>
      <c r="AA94" s="34"/>
      <c r="AB94" s="34"/>
      <c r="AC94" s="34"/>
      <c r="AD94" s="32"/>
      <c r="AE94" s="32"/>
      <c r="AF94" s="32"/>
      <c r="AG94" s="32"/>
      <c r="AH94" s="32"/>
      <c r="AI94" s="32"/>
      <c r="AJ94" s="32"/>
      <c r="AK94" s="32"/>
      <c r="AL94" s="32"/>
      <c r="AS94" s="32"/>
      <c r="AT94" s="32"/>
      <c r="AU94" s="32"/>
      <c r="AV94" s="32"/>
      <c r="AW94" s="32"/>
      <c r="AX94" s="32"/>
      <c r="AY94" s="32"/>
      <c r="AZ94" s="32"/>
    </row>
    <row r="95" spans="4:52">
      <c r="D95" s="157"/>
      <c r="E95" s="157"/>
      <c r="F95" s="157"/>
      <c r="G95" s="34"/>
      <c r="H95" s="34"/>
      <c r="I95" s="34"/>
      <c r="J95" s="34"/>
      <c r="K95" s="34"/>
      <c r="L95" s="34"/>
      <c r="M95" s="34"/>
      <c r="N95" s="34"/>
      <c r="O95" s="34"/>
      <c r="P95" s="34"/>
      <c r="Q95" s="34"/>
      <c r="R95" s="34"/>
      <c r="S95" s="34"/>
      <c r="T95" s="32"/>
      <c r="U95" s="34"/>
      <c r="V95" s="34"/>
      <c r="W95" s="34"/>
      <c r="X95" s="34"/>
      <c r="Y95" s="34"/>
      <c r="Z95" s="34"/>
      <c r="AA95" s="34"/>
      <c r="AB95" s="34"/>
      <c r="AC95" s="34"/>
      <c r="AD95" s="32"/>
      <c r="AE95" s="32"/>
      <c r="AF95" s="32"/>
      <c r="AG95" s="32"/>
      <c r="AH95" s="32"/>
      <c r="AI95" s="32"/>
      <c r="AJ95" s="32"/>
      <c r="AK95" s="32"/>
      <c r="AL95" s="32"/>
      <c r="AS95" s="32"/>
      <c r="AT95" s="32"/>
      <c r="AU95" s="32"/>
      <c r="AV95" s="32"/>
      <c r="AW95" s="32"/>
      <c r="AX95" s="32"/>
      <c r="AY95" s="32"/>
      <c r="AZ95" s="32"/>
    </row>
    <row r="96" spans="4:52">
      <c r="D96" s="157"/>
      <c r="E96" s="157"/>
      <c r="F96" s="157"/>
      <c r="G96" s="34"/>
      <c r="H96" s="34"/>
      <c r="I96" s="34"/>
      <c r="J96" s="34"/>
      <c r="K96" s="34"/>
      <c r="L96" s="34"/>
      <c r="M96" s="34"/>
      <c r="N96" s="34"/>
      <c r="O96" s="34"/>
      <c r="P96" s="34"/>
      <c r="Q96" s="34"/>
      <c r="R96" s="34"/>
      <c r="S96" s="34"/>
      <c r="T96" s="32"/>
      <c r="U96" s="34"/>
      <c r="V96" s="34"/>
      <c r="W96" s="34"/>
      <c r="X96" s="34"/>
      <c r="Y96" s="34"/>
      <c r="Z96" s="34"/>
      <c r="AA96" s="34"/>
      <c r="AB96" s="34"/>
      <c r="AC96" s="34"/>
      <c r="AD96" s="32"/>
      <c r="AE96" s="32"/>
      <c r="AF96" s="32"/>
      <c r="AG96" s="32"/>
      <c r="AH96" s="32"/>
      <c r="AI96" s="32"/>
      <c r="AJ96" s="32"/>
      <c r="AK96" s="32"/>
      <c r="AL96" s="32"/>
      <c r="AS96" s="32"/>
      <c r="AT96" s="32"/>
      <c r="AU96" s="32"/>
      <c r="AV96" s="32"/>
      <c r="AW96" s="32"/>
      <c r="AX96" s="32"/>
      <c r="AY96" s="32"/>
      <c r="AZ96" s="32"/>
    </row>
    <row r="97" spans="4:52">
      <c r="D97" s="157"/>
      <c r="E97" s="157"/>
      <c r="F97" s="157"/>
      <c r="G97" s="34"/>
      <c r="H97" s="34"/>
      <c r="I97" s="34"/>
      <c r="J97" s="34"/>
      <c r="K97" s="34"/>
      <c r="L97" s="34"/>
      <c r="M97" s="34"/>
      <c r="N97" s="34"/>
      <c r="O97" s="34"/>
      <c r="P97" s="34"/>
      <c r="Q97" s="34"/>
      <c r="R97" s="34"/>
      <c r="S97" s="34"/>
      <c r="T97" s="32"/>
      <c r="U97" s="34"/>
      <c r="V97" s="34"/>
      <c r="W97" s="34"/>
      <c r="X97" s="34"/>
      <c r="Y97" s="34"/>
      <c r="Z97" s="34"/>
      <c r="AA97" s="34"/>
      <c r="AB97" s="34"/>
      <c r="AC97" s="34"/>
      <c r="AD97" s="32"/>
      <c r="AE97" s="32"/>
      <c r="AF97" s="32"/>
      <c r="AG97" s="32"/>
      <c r="AH97" s="32"/>
      <c r="AI97" s="32"/>
      <c r="AJ97" s="32"/>
      <c r="AK97" s="32"/>
      <c r="AL97" s="32"/>
      <c r="AS97" s="32"/>
      <c r="AT97" s="32"/>
      <c r="AU97" s="32"/>
      <c r="AV97" s="32"/>
      <c r="AW97" s="32"/>
      <c r="AX97" s="32"/>
      <c r="AY97" s="32"/>
      <c r="AZ97" s="32"/>
    </row>
    <row r="98" spans="4:52">
      <c r="D98" s="157"/>
      <c r="E98" s="157"/>
      <c r="F98" s="157"/>
      <c r="G98" s="34"/>
      <c r="H98" s="34"/>
      <c r="I98" s="34"/>
      <c r="J98" s="34"/>
      <c r="K98" s="34"/>
      <c r="L98" s="34"/>
      <c r="M98" s="34"/>
      <c r="N98" s="34"/>
      <c r="O98" s="34"/>
      <c r="P98" s="34"/>
      <c r="Q98" s="34"/>
      <c r="R98" s="34"/>
      <c r="S98" s="34"/>
      <c r="T98" s="32"/>
      <c r="U98" s="34"/>
      <c r="V98" s="34"/>
      <c r="W98" s="34"/>
      <c r="X98" s="34"/>
      <c r="Y98" s="34"/>
      <c r="Z98" s="34"/>
      <c r="AA98" s="34"/>
      <c r="AB98" s="34"/>
      <c r="AC98" s="34"/>
      <c r="AD98" s="32"/>
      <c r="AE98" s="32"/>
      <c r="AF98" s="32"/>
      <c r="AG98" s="32"/>
      <c r="AH98" s="32"/>
      <c r="AI98" s="32"/>
      <c r="AJ98" s="32"/>
      <c r="AK98" s="32"/>
      <c r="AL98" s="32"/>
      <c r="AS98" s="32"/>
      <c r="AT98" s="32"/>
      <c r="AU98" s="32"/>
      <c r="AV98" s="32"/>
      <c r="AW98" s="32"/>
      <c r="AX98" s="32"/>
      <c r="AY98" s="32"/>
      <c r="AZ98" s="32"/>
    </row>
    <row r="99" spans="4:52">
      <c r="D99" s="157"/>
      <c r="E99" s="157"/>
      <c r="F99" s="157"/>
      <c r="G99" s="34"/>
      <c r="H99" s="34"/>
      <c r="I99" s="34"/>
      <c r="J99" s="34"/>
      <c r="K99" s="34"/>
      <c r="L99" s="34"/>
      <c r="M99" s="34"/>
      <c r="N99" s="34"/>
      <c r="O99" s="34"/>
      <c r="P99" s="34"/>
      <c r="Q99" s="34"/>
      <c r="R99" s="34"/>
      <c r="S99" s="34"/>
      <c r="T99" s="32"/>
      <c r="U99" s="34"/>
      <c r="V99" s="34"/>
      <c r="W99" s="34"/>
      <c r="X99" s="34"/>
      <c r="Y99" s="34"/>
      <c r="Z99" s="34"/>
      <c r="AA99" s="34"/>
      <c r="AB99" s="34"/>
      <c r="AC99" s="34"/>
      <c r="AD99" s="32"/>
      <c r="AE99" s="32"/>
      <c r="AF99" s="32"/>
      <c r="AG99" s="32"/>
      <c r="AH99" s="32"/>
      <c r="AI99" s="32"/>
      <c r="AJ99" s="32"/>
      <c r="AK99" s="32"/>
      <c r="AL99" s="32"/>
      <c r="AS99" s="32"/>
      <c r="AT99" s="32"/>
      <c r="AU99" s="32"/>
      <c r="AV99" s="32"/>
      <c r="AW99" s="32"/>
      <c r="AX99" s="32"/>
      <c r="AY99" s="32"/>
      <c r="AZ99" s="32"/>
    </row>
    <row r="100" spans="4:52">
      <c r="D100" s="157"/>
      <c r="E100" s="157"/>
      <c r="F100" s="157"/>
      <c r="G100" s="34"/>
      <c r="H100" s="34"/>
      <c r="I100" s="34"/>
      <c r="J100" s="34"/>
      <c r="K100" s="34"/>
      <c r="L100" s="34"/>
      <c r="M100" s="34"/>
      <c r="N100" s="34"/>
      <c r="O100" s="34"/>
      <c r="P100" s="34"/>
      <c r="Q100" s="34"/>
      <c r="R100" s="34"/>
      <c r="S100" s="34"/>
      <c r="T100" s="32"/>
      <c r="U100" s="34"/>
      <c r="V100" s="34"/>
      <c r="W100" s="34"/>
      <c r="X100" s="34"/>
      <c r="Y100" s="34"/>
      <c r="Z100" s="34"/>
      <c r="AA100" s="34"/>
      <c r="AB100" s="34"/>
      <c r="AC100" s="34"/>
      <c r="AD100" s="32"/>
      <c r="AE100" s="32"/>
      <c r="AF100" s="32"/>
      <c r="AG100" s="32"/>
      <c r="AH100" s="32"/>
      <c r="AI100" s="32"/>
      <c r="AJ100" s="32"/>
      <c r="AK100" s="32"/>
      <c r="AL100" s="32"/>
      <c r="AS100" s="32"/>
      <c r="AT100" s="32"/>
      <c r="AU100" s="32"/>
      <c r="AV100" s="32"/>
      <c r="AW100" s="32"/>
      <c r="AX100" s="32"/>
      <c r="AY100" s="32"/>
      <c r="AZ100" s="32"/>
    </row>
    <row r="101" spans="4:52">
      <c r="D101" s="157"/>
      <c r="E101" s="157"/>
      <c r="F101" s="157"/>
      <c r="G101" s="34"/>
      <c r="H101" s="34"/>
      <c r="I101" s="34"/>
      <c r="J101" s="34"/>
      <c r="K101" s="34"/>
      <c r="L101" s="34"/>
      <c r="M101" s="34"/>
      <c r="N101" s="34"/>
      <c r="O101" s="34"/>
      <c r="P101" s="34"/>
      <c r="Q101" s="34"/>
      <c r="R101" s="34"/>
      <c r="S101" s="34"/>
      <c r="T101" s="32"/>
      <c r="U101" s="34"/>
      <c r="V101" s="34"/>
      <c r="W101" s="34"/>
      <c r="X101" s="34"/>
      <c r="Y101" s="34"/>
      <c r="Z101" s="34"/>
      <c r="AA101" s="34"/>
      <c r="AB101" s="34"/>
      <c r="AC101" s="34"/>
      <c r="AD101" s="32"/>
      <c r="AE101" s="32"/>
      <c r="AF101" s="32"/>
      <c r="AG101" s="32"/>
      <c r="AH101" s="32"/>
      <c r="AI101" s="32"/>
      <c r="AJ101" s="32"/>
      <c r="AK101" s="32"/>
      <c r="AL101" s="32"/>
      <c r="AS101" s="32"/>
      <c r="AT101" s="32"/>
      <c r="AU101" s="32"/>
      <c r="AV101" s="32"/>
      <c r="AW101" s="32"/>
      <c r="AX101" s="32"/>
      <c r="AY101" s="32"/>
      <c r="AZ101" s="32"/>
    </row>
    <row r="102" spans="4:52">
      <c r="D102" s="157"/>
      <c r="E102" s="157"/>
      <c r="F102" s="157"/>
      <c r="G102" s="34"/>
      <c r="H102" s="34"/>
      <c r="I102" s="34"/>
      <c r="J102" s="34"/>
      <c r="K102" s="34"/>
      <c r="L102" s="34"/>
      <c r="M102" s="34"/>
      <c r="N102" s="34"/>
      <c r="O102" s="34"/>
      <c r="P102" s="34"/>
      <c r="Q102" s="34"/>
      <c r="R102" s="34"/>
      <c r="S102" s="34"/>
      <c r="T102" s="32"/>
      <c r="U102" s="34"/>
      <c r="V102" s="34"/>
      <c r="W102" s="34"/>
      <c r="X102" s="34"/>
      <c r="Y102" s="34"/>
      <c r="Z102" s="34"/>
      <c r="AA102" s="34"/>
      <c r="AB102" s="34"/>
      <c r="AC102" s="34"/>
      <c r="AD102" s="32"/>
      <c r="AE102" s="32"/>
      <c r="AF102" s="32"/>
      <c r="AG102" s="32"/>
      <c r="AH102" s="32"/>
      <c r="AI102" s="32"/>
      <c r="AJ102" s="32"/>
      <c r="AK102" s="32"/>
      <c r="AL102" s="32"/>
      <c r="AS102" s="32"/>
      <c r="AT102" s="32"/>
      <c r="AU102" s="32"/>
      <c r="AV102" s="32"/>
      <c r="AW102" s="32"/>
      <c r="AX102" s="32"/>
      <c r="AY102" s="32"/>
      <c r="AZ102" s="32"/>
    </row>
    <row r="103" spans="4:52">
      <c r="D103" s="157"/>
      <c r="E103" s="157"/>
      <c r="F103" s="157"/>
      <c r="G103" s="34"/>
      <c r="H103" s="34"/>
      <c r="I103" s="34"/>
      <c r="J103" s="34"/>
      <c r="K103" s="34"/>
      <c r="L103" s="34"/>
      <c r="M103" s="34"/>
      <c r="N103" s="34"/>
      <c r="O103" s="34"/>
      <c r="P103" s="34"/>
      <c r="Q103" s="34"/>
      <c r="R103" s="34"/>
      <c r="S103" s="34"/>
      <c r="T103" s="32"/>
      <c r="U103" s="34"/>
      <c r="V103" s="34"/>
      <c r="W103" s="34"/>
      <c r="X103" s="34"/>
      <c r="Y103" s="34"/>
      <c r="Z103" s="34"/>
      <c r="AA103" s="34"/>
      <c r="AB103" s="34"/>
      <c r="AC103" s="34"/>
      <c r="AD103" s="32"/>
      <c r="AE103" s="32"/>
      <c r="AF103" s="32"/>
      <c r="AG103" s="32"/>
      <c r="AH103" s="32"/>
      <c r="AI103" s="32"/>
      <c r="AJ103" s="32"/>
      <c r="AK103" s="32"/>
      <c r="AL103" s="32"/>
      <c r="AS103" s="32"/>
      <c r="AT103" s="32"/>
      <c r="AU103" s="32"/>
      <c r="AV103" s="32"/>
      <c r="AW103" s="32"/>
      <c r="AX103" s="32"/>
      <c r="AY103" s="32"/>
      <c r="AZ103" s="32"/>
    </row>
    <row r="104" spans="4:52">
      <c r="D104" s="157"/>
      <c r="E104" s="157"/>
      <c r="F104" s="157"/>
      <c r="G104" s="34"/>
      <c r="H104" s="34"/>
      <c r="I104" s="34"/>
      <c r="J104" s="34"/>
      <c r="K104" s="34"/>
      <c r="L104" s="34"/>
      <c r="M104" s="34"/>
      <c r="N104" s="34"/>
      <c r="O104" s="34"/>
      <c r="P104" s="34"/>
      <c r="Q104" s="34"/>
      <c r="R104" s="34"/>
      <c r="S104" s="34"/>
      <c r="T104" s="32"/>
      <c r="U104" s="34"/>
      <c r="V104" s="34"/>
      <c r="W104" s="34"/>
      <c r="X104" s="34"/>
      <c r="Y104" s="34"/>
      <c r="Z104" s="34"/>
      <c r="AA104" s="34"/>
      <c r="AB104" s="34"/>
      <c r="AC104" s="34"/>
      <c r="AD104" s="32"/>
      <c r="AE104" s="32"/>
      <c r="AF104" s="32"/>
      <c r="AG104" s="32"/>
      <c r="AH104" s="32"/>
      <c r="AI104" s="32"/>
      <c r="AJ104" s="32"/>
      <c r="AK104" s="32"/>
      <c r="AL104" s="32"/>
      <c r="AS104" s="32"/>
      <c r="AT104" s="32"/>
      <c r="AU104" s="32"/>
      <c r="AV104" s="32"/>
      <c r="AW104" s="32"/>
      <c r="AX104" s="32"/>
      <c r="AY104" s="32"/>
      <c r="AZ104" s="32"/>
    </row>
    <row r="105" spans="4:52">
      <c r="D105" s="157"/>
      <c r="E105" s="157"/>
      <c r="F105" s="157"/>
      <c r="G105" s="34"/>
      <c r="H105" s="34"/>
      <c r="I105" s="34"/>
      <c r="J105" s="34"/>
      <c r="K105" s="34"/>
      <c r="L105" s="34"/>
      <c r="M105" s="34"/>
      <c r="N105" s="34"/>
      <c r="O105" s="34"/>
      <c r="P105" s="34"/>
      <c r="Q105" s="34"/>
      <c r="R105" s="34"/>
      <c r="S105" s="34"/>
      <c r="T105" s="32"/>
      <c r="U105" s="34"/>
      <c r="V105" s="34"/>
      <c r="W105" s="34"/>
      <c r="X105" s="34"/>
      <c r="Y105" s="34"/>
      <c r="Z105" s="34"/>
      <c r="AA105" s="34"/>
      <c r="AB105" s="34"/>
      <c r="AC105" s="34"/>
      <c r="AD105" s="32"/>
      <c r="AE105" s="32"/>
      <c r="AF105" s="32"/>
      <c r="AG105" s="32"/>
      <c r="AH105" s="32"/>
      <c r="AI105" s="32"/>
      <c r="AJ105" s="32"/>
      <c r="AK105" s="32"/>
      <c r="AL105" s="32"/>
      <c r="AS105" s="32"/>
      <c r="AT105" s="32"/>
      <c r="AU105" s="32"/>
      <c r="AV105" s="32"/>
      <c r="AW105" s="32"/>
      <c r="AX105" s="32"/>
      <c r="AY105" s="32"/>
      <c r="AZ105" s="32"/>
    </row>
    <row r="106" spans="4:52">
      <c r="D106" s="157"/>
      <c r="E106" s="157"/>
      <c r="F106" s="157"/>
      <c r="G106" s="34"/>
      <c r="H106" s="34"/>
      <c r="I106" s="34"/>
      <c r="J106" s="34"/>
      <c r="K106" s="34"/>
      <c r="L106" s="34"/>
      <c r="M106" s="34"/>
      <c r="N106" s="34"/>
      <c r="O106" s="34"/>
      <c r="P106" s="34"/>
      <c r="Q106" s="34"/>
      <c r="R106" s="34"/>
      <c r="S106" s="34"/>
      <c r="T106" s="32"/>
      <c r="U106" s="34"/>
      <c r="V106" s="34"/>
      <c r="W106" s="34"/>
      <c r="X106" s="34"/>
      <c r="Y106" s="34"/>
      <c r="Z106" s="34"/>
      <c r="AA106" s="34"/>
      <c r="AB106" s="34"/>
      <c r="AC106" s="34"/>
      <c r="AD106" s="32"/>
      <c r="AE106" s="32"/>
      <c r="AF106" s="32"/>
      <c r="AG106" s="32"/>
      <c r="AH106" s="32"/>
      <c r="AI106" s="32"/>
      <c r="AJ106" s="32"/>
      <c r="AK106" s="32"/>
      <c r="AL106" s="32"/>
      <c r="AS106" s="32"/>
      <c r="AT106" s="32"/>
      <c r="AU106" s="32"/>
      <c r="AV106" s="32"/>
      <c r="AW106" s="32"/>
      <c r="AX106" s="32"/>
      <c r="AY106" s="32"/>
      <c r="AZ106" s="32"/>
    </row>
    <row r="107" spans="4:52">
      <c r="D107" s="157"/>
      <c r="E107" s="157"/>
      <c r="F107" s="157"/>
      <c r="G107" s="34"/>
      <c r="H107" s="34"/>
      <c r="I107" s="34"/>
      <c r="J107" s="34"/>
      <c r="K107" s="34"/>
      <c r="L107" s="34"/>
      <c r="M107" s="34"/>
      <c r="N107" s="34"/>
      <c r="O107" s="34"/>
      <c r="P107" s="34"/>
      <c r="Q107" s="34"/>
      <c r="R107" s="34"/>
      <c r="S107" s="34"/>
      <c r="T107" s="32"/>
      <c r="U107" s="34"/>
      <c r="V107" s="34"/>
      <c r="W107" s="34"/>
      <c r="X107" s="34"/>
      <c r="Y107" s="34"/>
      <c r="Z107" s="34"/>
      <c r="AA107" s="34"/>
      <c r="AB107" s="34"/>
      <c r="AC107" s="34"/>
      <c r="AD107" s="32"/>
      <c r="AE107" s="32"/>
      <c r="AF107" s="32"/>
      <c r="AG107" s="32"/>
      <c r="AH107" s="32"/>
      <c r="AI107" s="32"/>
      <c r="AJ107" s="32"/>
      <c r="AK107" s="32"/>
      <c r="AL107" s="32"/>
      <c r="AS107" s="32"/>
      <c r="AT107" s="32"/>
      <c r="AU107" s="32"/>
      <c r="AV107" s="32"/>
      <c r="AW107" s="32"/>
      <c r="AX107" s="32"/>
      <c r="AY107" s="32"/>
      <c r="AZ107" s="32"/>
    </row>
    <row r="108" spans="4:52">
      <c r="D108" s="157"/>
      <c r="E108" s="157"/>
      <c r="F108" s="157"/>
      <c r="G108" s="34"/>
      <c r="H108" s="34"/>
      <c r="I108" s="34"/>
      <c r="J108" s="34"/>
      <c r="K108" s="34"/>
      <c r="L108" s="34"/>
      <c r="M108" s="34"/>
      <c r="N108" s="34"/>
      <c r="O108" s="34"/>
      <c r="P108" s="34"/>
      <c r="Q108" s="34"/>
      <c r="R108" s="34"/>
      <c r="S108" s="34"/>
      <c r="T108" s="32"/>
      <c r="U108" s="34"/>
      <c r="V108" s="34"/>
      <c r="W108" s="34"/>
      <c r="X108" s="34"/>
      <c r="Y108" s="34"/>
      <c r="Z108" s="34"/>
      <c r="AA108" s="34"/>
      <c r="AB108" s="34"/>
      <c r="AC108" s="34"/>
      <c r="AD108" s="32"/>
      <c r="AE108" s="32"/>
      <c r="AF108" s="32"/>
      <c r="AG108" s="32"/>
      <c r="AH108" s="32"/>
      <c r="AI108" s="32"/>
      <c r="AJ108" s="32"/>
      <c r="AK108" s="32"/>
      <c r="AL108" s="32"/>
      <c r="AS108" s="32"/>
      <c r="AT108" s="32"/>
      <c r="AU108" s="32"/>
      <c r="AV108" s="32"/>
      <c r="AW108" s="32"/>
      <c r="AX108" s="32"/>
      <c r="AY108" s="32"/>
      <c r="AZ108" s="32"/>
    </row>
    <row r="109" spans="4:52">
      <c r="D109" s="157"/>
      <c r="E109" s="157"/>
      <c r="F109" s="157"/>
      <c r="G109" s="34"/>
      <c r="H109" s="34"/>
      <c r="I109" s="34"/>
      <c r="J109" s="34"/>
      <c r="K109" s="34"/>
      <c r="L109" s="34"/>
      <c r="M109" s="34"/>
      <c r="N109" s="34"/>
      <c r="O109" s="34"/>
      <c r="P109" s="34"/>
      <c r="Q109" s="34"/>
      <c r="R109" s="34"/>
      <c r="S109" s="34"/>
      <c r="T109" s="32"/>
      <c r="U109" s="34"/>
      <c r="V109" s="34"/>
      <c r="W109" s="34"/>
      <c r="X109" s="34"/>
      <c r="Y109" s="34"/>
      <c r="Z109" s="34"/>
      <c r="AA109" s="34"/>
      <c r="AB109" s="34"/>
      <c r="AC109" s="34"/>
      <c r="AD109" s="32"/>
      <c r="AE109" s="32"/>
      <c r="AF109" s="32"/>
      <c r="AG109" s="32"/>
      <c r="AH109" s="32"/>
      <c r="AI109" s="32"/>
      <c r="AJ109" s="32"/>
      <c r="AK109" s="32"/>
      <c r="AL109" s="32"/>
      <c r="AS109" s="32"/>
      <c r="AT109" s="32"/>
      <c r="AU109" s="32"/>
      <c r="AV109" s="32"/>
      <c r="AW109" s="32"/>
      <c r="AX109" s="32"/>
      <c r="AY109" s="32"/>
      <c r="AZ109" s="32"/>
    </row>
    <row r="110" spans="4:52">
      <c r="D110" s="157"/>
      <c r="E110" s="157"/>
      <c r="F110" s="157"/>
      <c r="G110" s="34"/>
      <c r="H110" s="34"/>
      <c r="I110" s="34"/>
      <c r="J110" s="34"/>
      <c r="K110" s="34"/>
      <c r="L110" s="34"/>
      <c r="M110" s="34"/>
      <c r="N110" s="34"/>
      <c r="O110" s="34"/>
      <c r="P110" s="34"/>
      <c r="Q110" s="34"/>
      <c r="R110" s="34"/>
      <c r="S110" s="34"/>
      <c r="T110" s="32"/>
      <c r="U110" s="34"/>
      <c r="V110" s="34"/>
      <c r="W110" s="34"/>
      <c r="X110" s="34"/>
      <c r="Y110" s="34"/>
      <c r="Z110" s="34"/>
      <c r="AA110" s="34"/>
      <c r="AB110" s="34"/>
      <c r="AC110" s="34"/>
      <c r="AD110" s="32"/>
      <c r="AE110" s="32"/>
      <c r="AF110" s="32"/>
      <c r="AG110" s="32"/>
      <c r="AH110" s="32"/>
      <c r="AI110" s="32"/>
      <c r="AJ110" s="32"/>
      <c r="AK110" s="32"/>
      <c r="AL110" s="32"/>
      <c r="AS110" s="32"/>
      <c r="AT110" s="32"/>
      <c r="AU110" s="32"/>
      <c r="AV110" s="32"/>
      <c r="AW110" s="32"/>
      <c r="AX110" s="32"/>
      <c r="AY110" s="32"/>
      <c r="AZ110" s="32"/>
    </row>
    <row r="111" spans="4:52">
      <c r="D111" s="157"/>
      <c r="E111" s="157"/>
      <c r="F111" s="157"/>
      <c r="G111" s="34"/>
      <c r="H111" s="34"/>
      <c r="I111" s="34"/>
      <c r="J111" s="34"/>
      <c r="K111" s="34"/>
      <c r="L111" s="34"/>
      <c r="M111" s="34"/>
      <c r="N111" s="34"/>
      <c r="O111" s="34"/>
      <c r="P111" s="34"/>
      <c r="Q111" s="34"/>
      <c r="R111" s="34"/>
      <c r="S111" s="34"/>
      <c r="T111" s="32"/>
      <c r="U111" s="34"/>
      <c r="V111" s="34"/>
      <c r="W111" s="34"/>
      <c r="X111" s="34"/>
      <c r="Y111" s="34"/>
      <c r="Z111" s="34"/>
      <c r="AA111" s="34"/>
      <c r="AB111" s="34"/>
      <c r="AC111" s="34"/>
      <c r="AD111" s="32"/>
      <c r="AE111" s="32"/>
      <c r="AF111" s="32"/>
      <c r="AG111" s="32"/>
      <c r="AH111" s="32"/>
      <c r="AI111" s="32"/>
      <c r="AJ111" s="32"/>
      <c r="AK111" s="32"/>
      <c r="AL111" s="32"/>
      <c r="AS111" s="32"/>
      <c r="AT111" s="32"/>
      <c r="AU111" s="32"/>
      <c r="AV111" s="32"/>
      <c r="AW111" s="32"/>
      <c r="AX111" s="32"/>
      <c r="AY111" s="32"/>
      <c r="AZ111" s="32"/>
    </row>
    <row r="112" spans="4:52">
      <c r="D112" s="157"/>
      <c r="E112" s="157"/>
      <c r="F112" s="157"/>
      <c r="G112" s="34"/>
      <c r="H112" s="34"/>
      <c r="I112" s="34"/>
      <c r="J112" s="34"/>
      <c r="K112" s="34"/>
      <c r="L112" s="34"/>
      <c r="M112" s="34"/>
      <c r="N112" s="34"/>
      <c r="O112" s="34"/>
      <c r="P112" s="34"/>
      <c r="Q112" s="34"/>
      <c r="R112" s="34"/>
      <c r="S112" s="34"/>
      <c r="T112" s="32"/>
      <c r="U112" s="34"/>
      <c r="V112" s="34"/>
      <c r="W112" s="34"/>
      <c r="X112" s="34"/>
      <c r="Y112" s="34"/>
      <c r="Z112" s="34"/>
      <c r="AA112" s="34"/>
      <c r="AB112" s="34"/>
      <c r="AC112" s="34"/>
      <c r="AD112" s="32"/>
      <c r="AE112" s="32"/>
      <c r="AF112" s="32"/>
      <c r="AG112" s="32"/>
      <c r="AH112" s="32"/>
      <c r="AI112" s="32"/>
      <c r="AJ112" s="32"/>
      <c r="AK112" s="32"/>
      <c r="AL112" s="32"/>
      <c r="AS112" s="32"/>
      <c r="AT112" s="32"/>
      <c r="AU112" s="32"/>
      <c r="AV112" s="32"/>
      <c r="AW112" s="32"/>
      <c r="AX112" s="32"/>
      <c r="AY112" s="32"/>
      <c r="AZ112" s="32"/>
    </row>
    <row r="113" spans="4:52">
      <c r="D113" s="157"/>
      <c r="E113" s="157"/>
      <c r="F113" s="157"/>
      <c r="G113" s="34"/>
      <c r="H113" s="34"/>
      <c r="I113" s="34"/>
      <c r="J113" s="34"/>
      <c r="K113" s="34"/>
      <c r="L113" s="34"/>
      <c r="M113" s="34"/>
      <c r="N113" s="34"/>
      <c r="O113" s="34"/>
      <c r="P113" s="34"/>
      <c r="Q113" s="34"/>
      <c r="R113" s="34"/>
      <c r="S113" s="34"/>
      <c r="T113" s="32"/>
      <c r="U113" s="34"/>
      <c r="V113" s="34"/>
      <c r="W113" s="34"/>
      <c r="X113" s="34"/>
      <c r="Y113" s="34"/>
      <c r="Z113" s="34"/>
      <c r="AA113" s="34"/>
      <c r="AB113" s="34"/>
      <c r="AC113" s="34"/>
      <c r="AD113" s="32"/>
      <c r="AE113" s="32"/>
      <c r="AF113" s="32"/>
      <c r="AG113" s="32"/>
      <c r="AH113" s="32"/>
      <c r="AI113" s="32"/>
      <c r="AJ113" s="32"/>
      <c r="AK113" s="32"/>
      <c r="AL113" s="32"/>
      <c r="AS113" s="32"/>
      <c r="AT113" s="32"/>
      <c r="AU113" s="32"/>
      <c r="AV113" s="32"/>
      <c r="AW113" s="32"/>
      <c r="AX113" s="32"/>
      <c r="AY113" s="32"/>
      <c r="AZ113" s="32"/>
    </row>
    <row r="114" spans="4:52">
      <c r="D114" s="157"/>
      <c r="E114" s="157"/>
      <c r="F114" s="157"/>
      <c r="G114" s="34"/>
      <c r="H114" s="34"/>
      <c r="I114" s="34"/>
      <c r="J114" s="34"/>
      <c r="K114" s="34"/>
      <c r="L114" s="34"/>
      <c r="M114" s="34"/>
      <c r="N114" s="34"/>
      <c r="O114" s="34"/>
      <c r="P114" s="34"/>
      <c r="Q114" s="34"/>
      <c r="R114" s="34"/>
      <c r="S114" s="34"/>
      <c r="T114" s="32"/>
      <c r="U114" s="34"/>
      <c r="V114" s="34"/>
      <c r="W114" s="34"/>
      <c r="X114" s="34"/>
      <c r="Y114" s="34"/>
      <c r="Z114" s="34"/>
      <c r="AA114" s="34"/>
      <c r="AB114" s="34"/>
      <c r="AC114" s="34"/>
      <c r="AD114" s="32"/>
      <c r="AE114" s="32"/>
      <c r="AF114" s="32"/>
      <c r="AG114" s="32"/>
      <c r="AH114" s="32"/>
      <c r="AI114" s="32"/>
      <c r="AJ114" s="32"/>
      <c r="AK114" s="32"/>
      <c r="AL114" s="32"/>
      <c r="AS114" s="32"/>
      <c r="AT114" s="32"/>
      <c r="AU114" s="32"/>
      <c r="AV114" s="32"/>
      <c r="AW114" s="32"/>
      <c r="AX114" s="32"/>
      <c r="AY114" s="32"/>
      <c r="AZ114" s="32"/>
    </row>
    <row r="115" spans="4:52">
      <c r="D115" s="157"/>
      <c r="E115" s="157"/>
      <c r="F115" s="157"/>
      <c r="G115" s="34"/>
      <c r="H115" s="34"/>
      <c r="I115" s="34"/>
      <c r="J115" s="34"/>
      <c r="K115" s="34"/>
      <c r="L115" s="34"/>
      <c r="M115" s="34"/>
      <c r="N115" s="34"/>
      <c r="O115" s="34"/>
      <c r="P115" s="34"/>
      <c r="Q115" s="34"/>
      <c r="R115" s="34"/>
      <c r="S115" s="34"/>
      <c r="T115" s="32"/>
      <c r="U115" s="34"/>
      <c r="V115" s="34"/>
      <c r="W115" s="34"/>
      <c r="X115" s="34"/>
      <c r="Y115" s="34"/>
      <c r="Z115" s="34"/>
      <c r="AA115" s="34"/>
      <c r="AB115" s="34"/>
      <c r="AC115" s="34"/>
      <c r="AD115" s="32"/>
      <c r="AE115" s="32"/>
      <c r="AF115" s="32"/>
      <c r="AG115" s="32"/>
      <c r="AH115" s="32"/>
      <c r="AI115" s="32"/>
      <c r="AJ115" s="32"/>
      <c r="AK115" s="32"/>
      <c r="AL115" s="32"/>
      <c r="AS115" s="32"/>
      <c r="AT115" s="32"/>
      <c r="AU115" s="32"/>
      <c r="AV115" s="32"/>
      <c r="AW115" s="32"/>
      <c r="AX115" s="32"/>
      <c r="AY115" s="32"/>
      <c r="AZ115" s="32"/>
    </row>
    <row r="116" spans="4:52">
      <c r="D116" s="157"/>
      <c r="E116" s="157"/>
      <c r="F116" s="157"/>
      <c r="G116" s="34"/>
      <c r="H116" s="34"/>
      <c r="I116" s="34"/>
      <c r="J116" s="34"/>
      <c r="K116" s="34"/>
      <c r="L116" s="34"/>
      <c r="M116" s="34"/>
      <c r="N116" s="34"/>
      <c r="O116" s="34"/>
      <c r="P116" s="34"/>
      <c r="Q116" s="34"/>
      <c r="R116" s="34"/>
      <c r="S116" s="34"/>
      <c r="T116" s="32"/>
      <c r="U116" s="34"/>
      <c r="V116" s="34"/>
      <c r="W116" s="34"/>
      <c r="X116" s="34"/>
      <c r="Y116" s="34"/>
      <c r="Z116" s="34"/>
      <c r="AA116" s="34"/>
      <c r="AB116" s="34"/>
      <c r="AC116" s="34"/>
      <c r="AD116" s="32"/>
      <c r="AE116" s="32"/>
      <c r="AF116" s="32"/>
      <c r="AG116" s="32"/>
      <c r="AH116" s="32"/>
      <c r="AI116" s="32"/>
      <c r="AJ116" s="32"/>
      <c r="AK116" s="32"/>
      <c r="AL116" s="32"/>
      <c r="AS116" s="32"/>
      <c r="AT116" s="32"/>
      <c r="AU116" s="32"/>
      <c r="AV116" s="32"/>
      <c r="AW116" s="32"/>
      <c r="AX116" s="32"/>
      <c r="AY116" s="32"/>
      <c r="AZ116" s="32"/>
    </row>
    <row r="117" spans="4:52">
      <c r="D117" s="157"/>
      <c r="E117" s="157"/>
      <c r="F117" s="157"/>
      <c r="G117" s="34"/>
      <c r="H117" s="34"/>
      <c r="I117" s="34"/>
      <c r="J117" s="34"/>
      <c r="K117" s="34"/>
      <c r="L117" s="34"/>
      <c r="M117" s="34"/>
      <c r="N117" s="34"/>
      <c r="O117" s="34"/>
      <c r="P117" s="34"/>
      <c r="Q117" s="34"/>
      <c r="R117" s="34"/>
      <c r="S117" s="34"/>
      <c r="T117" s="32"/>
      <c r="U117" s="34"/>
      <c r="V117" s="34"/>
      <c r="W117" s="34"/>
      <c r="X117" s="34"/>
      <c r="Y117" s="34"/>
      <c r="Z117" s="34"/>
      <c r="AA117" s="34"/>
      <c r="AB117" s="34"/>
      <c r="AC117" s="34"/>
      <c r="AD117" s="32"/>
      <c r="AE117" s="32"/>
      <c r="AF117" s="32"/>
      <c r="AG117" s="32"/>
      <c r="AH117" s="32"/>
      <c r="AI117" s="32"/>
      <c r="AJ117" s="32"/>
      <c r="AK117" s="32"/>
      <c r="AL117" s="32"/>
      <c r="AS117" s="32"/>
      <c r="AT117" s="32"/>
      <c r="AU117" s="32"/>
      <c r="AV117" s="32"/>
      <c r="AW117" s="32"/>
      <c r="AX117" s="32"/>
      <c r="AY117" s="32"/>
      <c r="AZ117" s="32"/>
    </row>
    <row r="118" spans="4:52">
      <c r="D118" s="157"/>
      <c r="E118" s="157"/>
      <c r="F118" s="157"/>
      <c r="G118" s="34"/>
      <c r="H118" s="34"/>
      <c r="I118" s="34"/>
      <c r="J118" s="34"/>
      <c r="K118" s="34"/>
      <c r="L118" s="34"/>
      <c r="M118" s="34"/>
      <c r="N118" s="34"/>
      <c r="O118" s="34"/>
      <c r="P118" s="34"/>
      <c r="Q118" s="34"/>
      <c r="R118" s="34"/>
      <c r="S118" s="34"/>
      <c r="T118" s="32"/>
      <c r="U118" s="34"/>
      <c r="V118" s="34"/>
      <c r="W118" s="34"/>
      <c r="X118" s="34"/>
      <c r="Y118" s="34"/>
      <c r="Z118" s="34"/>
      <c r="AA118" s="34"/>
      <c r="AB118" s="34"/>
      <c r="AC118" s="34"/>
      <c r="AD118" s="32"/>
      <c r="AE118" s="32"/>
      <c r="AF118" s="32"/>
      <c r="AG118" s="32"/>
      <c r="AH118" s="32"/>
      <c r="AI118" s="32"/>
      <c r="AJ118" s="32"/>
      <c r="AK118" s="32"/>
      <c r="AL118" s="32"/>
      <c r="AS118" s="32"/>
      <c r="AT118" s="32"/>
      <c r="AU118" s="32"/>
      <c r="AV118" s="32"/>
      <c r="AW118" s="32"/>
      <c r="AX118" s="32"/>
      <c r="AY118" s="32"/>
      <c r="AZ118" s="32"/>
    </row>
    <row r="119" spans="4:52">
      <c r="D119" s="157"/>
      <c r="E119" s="157"/>
      <c r="F119" s="157"/>
      <c r="G119" s="34"/>
      <c r="H119" s="34"/>
      <c r="I119" s="34"/>
      <c r="J119" s="34"/>
      <c r="K119" s="34"/>
      <c r="L119" s="34"/>
      <c r="M119" s="34"/>
      <c r="N119" s="34"/>
      <c r="O119" s="34"/>
      <c r="P119" s="34"/>
      <c r="Q119" s="34"/>
      <c r="R119" s="34"/>
      <c r="S119" s="34"/>
      <c r="T119" s="32"/>
      <c r="U119" s="34"/>
      <c r="V119" s="34"/>
      <c r="W119" s="34"/>
      <c r="X119" s="34"/>
      <c r="Y119" s="34"/>
      <c r="Z119" s="34"/>
      <c r="AA119" s="34"/>
      <c r="AB119" s="34"/>
      <c r="AC119" s="34"/>
      <c r="AD119" s="32"/>
      <c r="AE119" s="32"/>
      <c r="AF119" s="32"/>
      <c r="AG119" s="32"/>
      <c r="AH119" s="32"/>
      <c r="AI119" s="32"/>
      <c r="AJ119" s="32"/>
      <c r="AK119" s="32"/>
      <c r="AL119" s="32"/>
      <c r="AS119" s="32"/>
      <c r="AT119" s="32"/>
      <c r="AU119" s="32"/>
      <c r="AV119" s="32"/>
      <c r="AW119" s="32"/>
      <c r="AX119" s="32"/>
      <c r="AY119" s="32"/>
      <c r="AZ119" s="32"/>
    </row>
    <row r="120" spans="4:52">
      <c r="D120" s="157"/>
      <c r="E120" s="157"/>
      <c r="F120" s="157"/>
      <c r="G120" s="34"/>
      <c r="H120" s="34"/>
      <c r="I120" s="34"/>
      <c r="J120" s="34"/>
      <c r="K120" s="34"/>
      <c r="L120" s="34"/>
      <c r="M120" s="34"/>
      <c r="N120" s="34"/>
      <c r="O120" s="34"/>
      <c r="P120" s="34"/>
      <c r="Q120" s="34"/>
      <c r="R120" s="34"/>
      <c r="S120" s="34"/>
      <c r="T120" s="32"/>
      <c r="U120" s="34"/>
      <c r="V120" s="34"/>
      <c r="W120" s="34"/>
      <c r="X120" s="34"/>
      <c r="Y120" s="34"/>
      <c r="Z120" s="34"/>
      <c r="AA120" s="34"/>
      <c r="AB120" s="34"/>
      <c r="AC120" s="34"/>
      <c r="AD120" s="32"/>
      <c r="AE120" s="32"/>
      <c r="AF120" s="32"/>
      <c r="AG120" s="32"/>
      <c r="AH120" s="32"/>
      <c r="AI120" s="32"/>
      <c r="AJ120" s="32"/>
      <c r="AK120" s="32"/>
      <c r="AL120" s="32"/>
      <c r="AS120" s="32"/>
      <c r="AT120" s="32"/>
      <c r="AU120" s="32"/>
      <c r="AV120" s="32"/>
      <c r="AW120" s="32"/>
      <c r="AX120" s="32"/>
      <c r="AY120" s="32"/>
      <c r="AZ120" s="32"/>
    </row>
    <row r="121" spans="4:52">
      <c r="D121" s="157"/>
      <c r="E121" s="157"/>
      <c r="F121" s="157"/>
      <c r="G121" s="34"/>
      <c r="H121" s="34"/>
      <c r="I121" s="34"/>
      <c r="J121" s="34"/>
      <c r="K121" s="34"/>
      <c r="L121" s="34"/>
      <c r="M121" s="34"/>
      <c r="N121" s="34"/>
      <c r="O121" s="34"/>
      <c r="P121" s="34"/>
      <c r="Q121" s="34"/>
      <c r="R121" s="34"/>
      <c r="S121" s="34"/>
      <c r="T121" s="32"/>
      <c r="U121" s="34"/>
      <c r="V121" s="34"/>
      <c r="W121" s="34"/>
      <c r="X121" s="34"/>
      <c r="Y121" s="34"/>
      <c r="Z121" s="34"/>
      <c r="AA121" s="34"/>
      <c r="AB121" s="34"/>
      <c r="AC121" s="34"/>
      <c r="AD121" s="32"/>
      <c r="AE121" s="32"/>
      <c r="AF121" s="32"/>
      <c r="AG121" s="32"/>
      <c r="AH121" s="32"/>
      <c r="AI121" s="32"/>
      <c r="AJ121" s="32"/>
      <c r="AK121" s="32"/>
      <c r="AL121" s="32"/>
      <c r="AS121" s="32"/>
      <c r="AT121" s="32"/>
      <c r="AU121" s="32"/>
      <c r="AV121" s="32"/>
      <c r="AW121" s="32"/>
      <c r="AX121" s="32"/>
      <c r="AY121" s="32"/>
      <c r="AZ121" s="32"/>
    </row>
    <row r="122" spans="4:52">
      <c r="D122" s="157"/>
      <c r="E122" s="157"/>
      <c r="F122" s="157"/>
      <c r="G122" s="34"/>
      <c r="H122" s="34"/>
      <c r="I122" s="34"/>
      <c r="J122" s="34"/>
      <c r="K122" s="34"/>
      <c r="L122" s="34"/>
      <c r="M122" s="34"/>
      <c r="N122" s="34"/>
      <c r="O122" s="34"/>
      <c r="P122" s="34"/>
      <c r="Q122" s="34"/>
      <c r="R122" s="34"/>
      <c r="S122" s="34"/>
      <c r="T122" s="32"/>
      <c r="U122" s="34"/>
      <c r="V122" s="34"/>
      <c r="W122" s="34"/>
      <c r="X122" s="34"/>
      <c r="Y122" s="34"/>
      <c r="Z122" s="34"/>
      <c r="AA122" s="34"/>
      <c r="AB122" s="34"/>
      <c r="AC122" s="34"/>
      <c r="AD122" s="32"/>
      <c r="AE122" s="32"/>
      <c r="AF122" s="32"/>
      <c r="AG122" s="32"/>
      <c r="AH122" s="32"/>
      <c r="AI122" s="32"/>
      <c r="AJ122" s="32"/>
      <c r="AK122" s="32"/>
      <c r="AL122" s="32"/>
      <c r="AS122" s="32"/>
      <c r="AT122" s="32"/>
      <c r="AU122" s="32"/>
      <c r="AV122" s="32"/>
      <c r="AW122" s="32"/>
      <c r="AX122" s="32"/>
      <c r="AY122" s="32"/>
      <c r="AZ122" s="32"/>
    </row>
    <row r="123" spans="4:52">
      <c r="D123" s="157"/>
      <c r="E123" s="157"/>
      <c r="F123" s="157"/>
      <c r="G123" s="34"/>
      <c r="H123" s="34"/>
      <c r="I123" s="34"/>
      <c r="J123" s="34"/>
      <c r="K123" s="34"/>
      <c r="L123" s="34"/>
      <c r="M123" s="34"/>
      <c r="N123" s="34"/>
      <c r="O123" s="34"/>
      <c r="P123" s="34"/>
      <c r="Q123" s="34"/>
      <c r="R123" s="34"/>
      <c r="S123" s="34"/>
      <c r="T123" s="32"/>
      <c r="U123" s="34"/>
      <c r="V123" s="34"/>
      <c r="W123" s="34"/>
      <c r="X123" s="34"/>
      <c r="Y123" s="34"/>
      <c r="Z123" s="34"/>
      <c r="AA123" s="34"/>
      <c r="AB123" s="34"/>
      <c r="AC123" s="34"/>
      <c r="AD123" s="32"/>
      <c r="AE123" s="32"/>
      <c r="AF123" s="32"/>
      <c r="AG123" s="32"/>
      <c r="AH123" s="32"/>
      <c r="AI123" s="32"/>
      <c r="AJ123" s="32"/>
      <c r="AK123" s="32"/>
      <c r="AL123" s="32"/>
      <c r="AS123" s="32"/>
      <c r="AT123" s="32"/>
      <c r="AU123" s="32"/>
      <c r="AV123" s="32"/>
      <c r="AW123" s="32"/>
      <c r="AX123" s="32"/>
      <c r="AY123" s="32"/>
      <c r="AZ123" s="32"/>
    </row>
    <row r="124" spans="4:52">
      <c r="D124" s="157"/>
      <c r="E124" s="157"/>
      <c r="F124" s="157"/>
      <c r="G124" s="34"/>
      <c r="H124" s="34"/>
      <c r="I124" s="34"/>
      <c r="J124" s="34"/>
      <c r="K124" s="34"/>
      <c r="L124" s="34"/>
      <c r="M124" s="34"/>
      <c r="N124" s="34"/>
      <c r="O124" s="34"/>
      <c r="P124" s="34"/>
      <c r="Q124" s="34"/>
      <c r="R124" s="34"/>
      <c r="S124" s="34"/>
      <c r="T124" s="32"/>
      <c r="U124" s="34"/>
      <c r="V124" s="34"/>
      <c r="W124" s="34"/>
      <c r="X124" s="34"/>
      <c r="Y124" s="34"/>
      <c r="Z124" s="34"/>
      <c r="AA124" s="34"/>
      <c r="AB124" s="34"/>
      <c r="AC124" s="34"/>
      <c r="AD124" s="32"/>
      <c r="AE124" s="32"/>
      <c r="AF124" s="32"/>
      <c r="AG124" s="32"/>
      <c r="AH124" s="32"/>
      <c r="AI124" s="32"/>
      <c r="AJ124" s="32"/>
      <c r="AK124" s="32"/>
      <c r="AL124" s="32"/>
      <c r="AS124" s="32"/>
      <c r="AT124" s="32"/>
      <c r="AU124" s="32"/>
      <c r="AV124" s="32"/>
      <c r="AW124" s="32"/>
      <c r="AX124" s="32"/>
      <c r="AY124" s="32"/>
      <c r="AZ124" s="32"/>
    </row>
    <row r="125" spans="4:52">
      <c r="D125" s="157"/>
      <c r="E125" s="157"/>
      <c r="F125" s="157"/>
      <c r="G125" s="34"/>
      <c r="H125" s="34"/>
      <c r="I125" s="34"/>
      <c r="J125" s="34"/>
      <c r="K125" s="34"/>
      <c r="L125" s="34"/>
      <c r="M125" s="34"/>
      <c r="N125" s="34"/>
      <c r="O125" s="34"/>
      <c r="P125" s="34"/>
      <c r="Q125" s="34"/>
      <c r="R125" s="34"/>
      <c r="S125" s="34"/>
      <c r="T125" s="32"/>
      <c r="U125" s="34"/>
      <c r="V125" s="34"/>
      <c r="W125" s="34"/>
      <c r="X125" s="34"/>
      <c r="Y125" s="34"/>
      <c r="Z125" s="34"/>
      <c r="AA125" s="34"/>
      <c r="AB125" s="34"/>
      <c r="AC125" s="34"/>
      <c r="AD125" s="32"/>
      <c r="AE125" s="32"/>
      <c r="AF125" s="32"/>
      <c r="AG125" s="32"/>
      <c r="AH125" s="32"/>
      <c r="AI125" s="32"/>
      <c r="AJ125" s="32"/>
      <c r="AK125" s="32"/>
      <c r="AL125" s="32"/>
      <c r="AS125" s="32"/>
      <c r="AT125" s="32"/>
      <c r="AU125" s="32"/>
      <c r="AV125" s="32"/>
      <c r="AW125" s="32"/>
      <c r="AX125" s="32"/>
      <c r="AY125" s="32"/>
      <c r="AZ125" s="32"/>
    </row>
    <row r="126" spans="4:52">
      <c r="D126" s="157"/>
      <c r="E126" s="157"/>
      <c r="F126" s="157"/>
      <c r="G126" s="34"/>
      <c r="H126" s="34"/>
      <c r="I126" s="34"/>
      <c r="J126" s="34"/>
      <c r="K126" s="34"/>
      <c r="L126" s="34"/>
      <c r="M126" s="34"/>
      <c r="N126" s="34"/>
      <c r="O126" s="34"/>
      <c r="P126" s="34"/>
      <c r="Q126" s="34"/>
      <c r="R126" s="34"/>
      <c r="S126" s="34"/>
      <c r="T126" s="32"/>
      <c r="U126" s="34"/>
      <c r="V126" s="34"/>
      <c r="W126" s="34"/>
      <c r="X126" s="34"/>
      <c r="Y126" s="34"/>
      <c r="Z126" s="34"/>
      <c r="AA126" s="34"/>
      <c r="AB126" s="34"/>
      <c r="AC126" s="34"/>
      <c r="AD126" s="32"/>
      <c r="AE126" s="32"/>
      <c r="AF126" s="32"/>
      <c r="AG126" s="32"/>
      <c r="AH126" s="32"/>
      <c r="AI126" s="32"/>
      <c r="AJ126" s="32"/>
      <c r="AK126" s="32"/>
      <c r="AL126" s="32"/>
      <c r="AS126" s="32"/>
      <c r="AT126" s="32"/>
      <c r="AU126" s="32"/>
      <c r="AV126" s="32"/>
      <c r="AW126" s="32"/>
      <c r="AX126" s="32"/>
      <c r="AY126" s="32"/>
      <c r="AZ126" s="32"/>
    </row>
    <row r="127" spans="4:52">
      <c r="D127" s="157"/>
      <c r="E127" s="157"/>
      <c r="F127" s="157"/>
      <c r="G127" s="34"/>
      <c r="H127" s="34"/>
      <c r="I127" s="34"/>
      <c r="J127" s="34"/>
      <c r="K127" s="34"/>
      <c r="L127" s="34"/>
      <c r="M127" s="34"/>
      <c r="N127" s="34"/>
      <c r="O127" s="34"/>
      <c r="P127" s="34"/>
      <c r="Q127" s="34"/>
      <c r="R127" s="34"/>
      <c r="S127" s="34"/>
      <c r="T127" s="32"/>
      <c r="U127" s="34"/>
      <c r="V127" s="34"/>
      <c r="W127" s="34"/>
      <c r="X127" s="34"/>
      <c r="Y127" s="34"/>
      <c r="Z127" s="34"/>
      <c r="AA127" s="34"/>
      <c r="AB127" s="34"/>
      <c r="AC127" s="34"/>
      <c r="AD127" s="32"/>
      <c r="AE127" s="32"/>
      <c r="AF127" s="32"/>
      <c r="AG127" s="32"/>
      <c r="AH127" s="32"/>
      <c r="AI127" s="32"/>
      <c r="AJ127" s="32"/>
      <c r="AK127" s="32"/>
      <c r="AL127" s="32"/>
      <c r="AS127" s="32"/>
      <c r="AT127" s="32"/>
      <c r="AU127" s="32"/>
      <c r="AV127" s="32"/>
      <c r="AW127" s="32"/>
      <c r="AX127" s="32"/>
      <c r="AY127" s="32"/>
      <c r="AZ127" s="32"/>
    </row>
    <row r="128" spans="4:52">
      <c r="D128" s="157"/>
      <c r="E128" s="157"/>
      <c r="F128" s="157"/>
      <c r="G128" s="34"/>
      <c r="H128" s="34"/>
      <c r="I128" s="34"/>
      <c r="J128" s="34"/>
      <c r="K128" s="34"/>
      <c r="L128" s="34"/>
      <c r="M128" s="34"/>
      <c r="N128" s="34"/>
      <c r="O128" s="34"/>
      <c r="P128" s="34"/>
      <c r="Q128" s="34"/>
      <c r="R128" s="34"/>
      <c r="S128" s="34"/>
      <c r="T128" s="32"/>
      <c r="U128" s="34"/>
      <c r="V128" s="34"/>
      <c r="W128" s="34"/>
      <c r="X128" s="34"/>
      <c r="Y128" s="34"/>
      <c r="Z128" s="34"/>
      <c r="AA128" s="34"/>
      <c r="AB128" s="34"/>
      <c r="AC128" s="34"/>
      <c r="AD128" s="32"/>
      <c r="AE128" s="32"/>
      <c r="AF128" s="32"/>
      <c r="AG128" s="32"/>
      <c r="AH128" s="32"/>
      <c r="AI128" s="32"/>
      <c r="AJ128" s="32"/>
      <c r="AK128" s="32"/>
      <c r="AL128" s="32"/>
      <c r="AS128" s="32"/>
      <c r="AT128" s="32"/>
      <c r="AU128" s="32"/>
      <c r="AV128" s="32"/>
      <c r="AW128" s="32"/>
      <c r="AX128" s="32"/>
      <c r="AY128" s="32"/>
      <c r="AZ128" s="32"/>
    </row>
    <row r="129" spans="4:52">
      <c r="D129" s="157"/>
      <c r="E129" s="157"/>
      <c r="F129" s="157"/>
      <c r="G129" s="34"/>
      <c r="H129" s="34"/>
      <c r="I129" s="34"/>
      <c r="J129" s="34"/>
      <c r="K129" s="34"/>
      <c r="L129" s="34"/>
      <c r="M129" s="34"/>
      <c r="N129" s="34"/>
      <c r="O129" s="34"/>
      <c r="P129" s="34"/>
      <c r="Q129" s="34"/>
      <c r="R129" s="34"/>
      <c r="S129" s="34"/>
      <c r="T129" s="32"/>
      <c r="U129" s="34"/>
      <c r="V129" s="34"/>
      <c r="W129" s="34"/>
      <c r="X129" s="34"/>
      <c r="Y129" s="34"/>
      <c r="Z129" s="34"/>
      <c r="AA129" s="34"/>
      <c r="AB129" s="34"/>
      <c r="AC129" s="34"/>
      <c r="AD129" s="32"/>
      <c r="AE129" s="32"/>
      <c r="AF129" s="32"/>
      <c r="AG129" s="32"/>
      <c r="AH129" s="32"/>
      <c r="AI129" s="32"/>
      <c r="AJ129" s="32"/>
      <c r="AK129" s="32"/>
      <c r="AL129" s="32"/>
      <c r="AS129" s="32"/>
      <c r="AT129" s="32"/>
      <c r="AU129" s="32"/>
      <c r="AV129" s="32"/>
      <c r="AW129" s="32"/>
      <c r="AX129" s="32"/>
      <c r="AY129" s="32"/>
      <c r="AZ129" s="32"/>
    </row>
    <row r="130" spans="4:52">
      <c r="D130" s="157"/>
      <c r="E130" s="157"/>
      <c r="F130" s="157"/>
      <c r="G130" s="34"/>
      <c r="H130" s="34"/>
      <c r="I130" s="34"/>
      <c r="J130" s="34"/>
      <c r="K130" s="34"/>
      <c r="L130" s="34"/>
      <c r="M130" s="34"/>
      <c r="N130" s="34"/>
      <c r="O130" s="34"/>
      <c r="P130" s="34"/>
      <c r="Q130" s="34"/>
      <c r="R130" s="34"/>
      <c r="S130" s="34"/>
      <c r="T130" s="32"/>
      <c r="U130" s="34"/>
      <c r="V130" s="34"/>
      <c r="W130" s="34"/>
      <c r="X130" s="34"/>
      <c r="Y130" s="34"/>
      <c r="Z130" s="34"/>
      <c r="AA130" s="34"/>
      <c r="AB130" s="34"/>
      <c r="AC130" s="34"/>
      <c r="AD130" s="32"/>
      <c r="AE130" s="32"/>
      <c r="AF130" s="32"/>
      <c r="AG130" s="32"/>
      <c r="AH130" s="32"/>
      <c r="AI130" s="32"/>
      <c r="AJ130" s="32"/>
      <c r="AK130" s="32"/>
      <c r="AL130" s="32"/>
      <c r="AS130" s="32"/>
      <c r="AT130" s="32"/>
      <c r="AU130" s="32"/>
      <c r="AV130" s="32"/>
      <c r="AW130" s="32"/>
      <c r="AX130" s="32"/>
      <c r="AY130" s="32"/>
      <c r="AZ130" s="32"/>
    </row>
    <row r="131" spans="4:52">
      <c r="D131" s="157"/>
      <c r="E131" s="157"/>
      <c r="F131" s="157"/>
      <c r="G131" s="34"/>
      <c r="H131" s="34"/>
      <c r="I131" s="34"/>
      <c r="J131" s="34"/>
      <c r="K131" s="34"/>
      <c r="L131" s="34"/>
      <c r="M131" s="34"/>
      <c r="N131" s="34"/>
      <c r="O131" s="34"/>
      <c r="P131" s="34"/>
      <c r="Q131" s="34"/>
      <c r="R131" s="34"/>
      <c r="S131" s="34"/>
      <c r="T131" s="32"/>
      <c r="U131" s="34"/>
      <c r="V131" s="34"/>
      <c r="W131" s="34"/>
      <c r="X131" s="34"/>
      <c r="Y131" s="34"/>
      <c r="Z131" s="34"/>
      <c r="AA131" s="34"/>
      <c r="AB131" s="34"/>
      <c r="AC131" s="34"/>
      <c r="AD131" s="32"/>
      <c r="AE131" s="32"/>
      <c r="AF131" s="32"/>
      <c r="AG131" s="32"/>
      <c r="AH131" s="32"/>
      <c r="AI131" s="32"/>
      <c r="AJ131" s="32"/>
      <c r="AK131" s="32"/>
      <c r="AL131" s="32"/>
      <c r="AS131" s="32"/>
      <c r="AT131" s="32"/>
      <c r="AU131" s="32"/>
      <c r="AV131" s="32"/>
      <c r="AW131" s="32"/>
      <c r="AX131" s="32"/>
      <c r="AY131" s="32"/>
      <c r="AZ131" s="32"/>
    </row>
    <row r="132" spans="4:52">
      <c r="D132" s="157"/>
      <c r="E132" s="157"/>
      <c r="F132" s="157"/>
      <c r="G132" s="34"/>
      <c r="H132" s="34"/>
      <c r="I132" s="34"/>
      <c r="J132" s="34"/>
      <c r="K132" s="34"/>
      <c r="L132" s="34"/>
      <c r="M132" s="34"/>
      <c r="N132" s="34"/>
      <c r="O132" s="34"/>
      <c r="P132" s="34"/>
      <c r="Q132" s="34"/>
      <c r="R132" s="34"/>
      <c r="S132" s="34"/>
      <c r="T132" s="32"/>
      <c r="U132" s="34"/>
      <c r="V132" s="34"/>
      <c r="W132" s="34"/>
      <c r="X132" s="34"/>
      <c r="Y132" s="34"/>
      <c r="Z132" s="34"/>
      <c r="AA132" s="34"/>
      <c r="AB132" s="34"/>
      <c r="AC132" s="34"/>
      <c r="AD132" s="32"/>
      <c r="AE132" s="32"/>
      <c r="AF132" s="32"/>
      <c r="AG132" s="32"/>
      <c r="AH132" s="32"/>
      <c r="AI132" s="32"/>
      <c r="AJ132" s="32"/>
      <c r="AK132" s="32"/>
      <c r="AL132" s="32"/>
      <c r="AS132" s="32"/>
      <c r="AT132" s="32"/>
      <c r="AU132" s="32"/>
      <c r="AV132" s="32"/>
      <c r="AW132" s="32"/>
      <c r="AX132" s="32"/>
      <c r="AY132" s="32"/>
      <c r="AZ132" s="32"/>
    </row>
    <row r="133" spans="4:52">
      <c r="D133" s="157"/>
      <c r="E133" s="157"/>
      <c r="F133" s="157"/>
      <c r="G133" s="34"/>
      <c r="H133" s="34"/>
      <c r="I133" s="34"/>
      <c r="J133" s="34"/>
      <c r="K133" s="34"/>
      <c r="L133" s="34"/>
      <c r="M133" s="34"/>
      <c r="N133" s="34"/>
      <c r="O133" s="34"/>
      <c r="P133" s="34"/>
      <c r="Q133" s="34"/>
      <c r="R133" s="34"/>
      <c r="S133" s="34"/>
      <c r="T133" s="32"/>
      <c r="U133" s="34"/>
      <c r="V133" s="34"/>
      <c r="W133" s="34"/>
      <c r="X133" s="34"/>
      <c r="Y133" s="34"/>
      <c r="Z133" s="34"/>
      <c r="AA133" s="34"/>
      <c r="AB133" s="34"/>
      <c r="AC133" s="34"/>
      <c r="AD133" s="32"/>
      <c r="AE133" s="32"/>
      <c r="AF133" s="32"/>
      <c r="AG133" s="32"/>
      <c r="AH133" s="32"/>
      <c r="AI133" s="32"/>
      <c r="AJ133" s="32"/>
      <c r="AK133" s="32"/>
      <c r="AL133" s="32"/>
      <c r="AS133" s="32"/>
      <c r="AT133" s="32"/>
      <c r="AU133" s="32"/>
      <c r="AV133" s="32"/>
      <c r="AW133" s="32"/>
      <c r="AX133" s="32"/>
      <c r="AY133" s="32"/>
      <c r="AZ133" s="32"/>
    </row>
    <row r="134" spans="4:52">
      <c r="D134" s="157"/>
      <c r="E134" s="157"/>
      <c r="F134" s="157"/>
      <c r="G134" s="34"/>
      <c r="H134" s="34"/>
      <c r="I134" s="34"/>
      <c r="J134" s="34"/>
      <c r="K134" s="34"/>
      <c r="L134" s="34"/>
      <c r="M134" s="34"/>
      <c r="N134" s="34"/>
      <c r="O134" s="34"/>
      <c r="P134" s="34"/>
      <c r="Q134" s="34"/>
      <c r="R134" s="34"/>
      <c r="S134" s="34"/>
      <c r="T134" s="32"/>
      <c r="U134" s="34"/>
      <c r="V134" s="34"/>
      <c r="W134" s="34"/>
      <c r="X134" s="34"/>
      <c r="Y134" s="34"/>
      <c r="Z134" s="34"/>
      <c r="AA134" s="34"/>
      <c r="AB134" s="34"/>
      <c r="AC134" s="34"/>
      <c r="AD134" s="32"/>
      <c r="AE134" s="32"/>
      <c r="AF134" s="32"/>
      <c r="AG134" s="32"/>
      <c r="AH134" s="32"/>
      <c r="AI134" s="32"/>
      <c r="AJ134" s="32"/>
      <c r="AK134" s="32"/>
      <c r="AL134" s="32"/>
      <c r="AS134" s="32"/>
      <c r="AT134" s="32"/>
      <c r="AU134" s="32"/>
      <c r="AV134" s="32"/>
      <c r="AW134" s="32"/>
      <c r="AX134" s="32"/>
      <c r="AY134" s="32"/>
      <c r="AZ134" s="32"/>
    </row>
    <row r="135" spans="4:52">
      <c r="D135" s="157"/>
      <c r="E135" s="157"/>
      <c r="F135" s="157"/>
      <c r="G135" s="34"/>
      <c r="H135" s="34"/>
      <c r="I135" s="34"/>
      <c r="J135" s="34"/>
      <c r="K135" s="34"/>
      <c r="L135" s="34"/>
      <c r="M135" s="34"/>
      <c r="N135" s="34"/>
      <c r="O135" s="34"/>
      <c r="P135" s="34"/>
      <c r="Q135" s="34"/>
      <c r="R135" s="34"/>
      <c r="S135" s="34"/>
      <c r="T135" s="32"/>
      <c r="X135" s="34"/>
      <c r="Y135" s="34"/>
      <c r="Z135" s="34"/>
      <c r="AA135" s="34"/>
      <c r="AB135" s="34"/>
      <c r="AC135" s="34"/>
      <c r="AD135" s="32"/>
      <c r="AE135" s="32"/>
      <c r="AF135" s="32"/>
      <c r="AG135" s="32"/>
      <c r="AH135" s="32"/>
      <c r="AI135" s="32"/>
      <c r="AJ135" s="32"/>
      <c r="AK135" s="32"/>
      <c r="AL135" s="32"/>
      <c r="AS135" s="32"/>
      <c r="AT135" s="32"/>
      <c r="AU135" s="32"/>
      <c r="AV135" s="32"/>
      <c r="AW135" s="32"/>
      <c r="AX135" s="32"/>
      <c r="AY135" s="32"/>
      <c r="AZ135" s="32"/>
    </row>
  </sheetData>
  <mergeCells count="11">
    <mergeCell ref="AP3:AR3"/>
    <mergeCell ref="AI2:AJ2"/>
    <mergeCell ref="AH3:AH5"/>
    <mergeCell ref="L1:M1"/>
    <mergeCell ref="A1:C1"/>
    <mergeCell ref="AH6:AH8"/>
    <mergeCell ref="AH9:AH11"/>
    <mergeCell ref="AN3:AO3"/>
    <mergeCell ref="N1:T1"/>
    <mergeCell ref="N2:O2"/>
    <mergeCell ref="U1:W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7113C-4095-45D5-BB32-C733B1042956}">
  <sheetPr filterMode="1">
    <tabColor rgb="FFFFC000"/>
    <pageSetUpPr fitToPage="1"/>
  </sheetPr>
  <dimension ref="A1:EU482"/>
  <sheetViews>
    <sheetView showGridLines="0" zoomScale="55" zoomScaleNormal="55" workbookViewId="0">
      <selection activeCell="AE176" sqref="AE176"/>
    </sheetView>
  </sheetViews>
  <sheetFormatPr baseColWidth="10" defaultColWidth="11.5703125" defaultRowHeight="15"/>
  <cols>
    <col min="1" max="1" width="11.42578125" style="309" customWidth="1"/>
    <col min="2" max="2" width="18.28515625" style="309" customWidth="1"/>
    <col min="3" max="3" width="16" style="309" customWidth="1"/>
    <col min="4" max="4" width="18.5703125" style="309" customWidth="1"/>
    <col min="5" max="5" width="43.5703125" style="309" customWidth="1"/>
    <col min="6" max="8" width="18.5703125" style="309" customWidth="1"/>
    <col min="9" max="10" width="16.140625" style="309" customWidth="1"/>
    <col min="11" max="11" width="27.5703125" style="309" customWidth="1"/>
    <col min="12" max="12" width="24.5703125" style="309" customWidth="1"/>
    <col min="13" max="13" width="15.5703125" style="309" customWidth="1"/>
    <col min="14" max="14" width="25.28515625" style="309" customWidth="1"/>
    <col min="15" max="15" width="24" style="309" customWidth="1"/>
    <col min="16" max="16" width="14.5703125" style="309" customWidth="1"/>
    <col min="17" max="17" width="16.5703125" style="309" customWidth="1"/>
    <col min="18" max="18" width="39" style="309" customWidth="1"/>
    <col min="19" max="19" width="11.5703125" style="309"/>
    <col min="20" max="20" width="11.28515625" style="309" customWidth="1"/>
    <col min="21" max="21" width="6.85546875" style="309" hidden="1" customWidth="1"/>
    <col min="22" max="22" width="10" style="309" customWidth="1"/>
    <col min="23" max="23" width="0.28515625" style="309" hidden="1" customWidth="1"/>
    <col min="24" max="24" width="11" style="309" customWidth="1"/>
    <col min="25" max="25" width="13.5703125" style="309" hidden="1" customWidth="1"/>
    <col min="26" max="26" width="7.5703125" style="309" customWidth="1"/>
    <col min="27" max="27" width="14.140625" style="309" customWidth="1"/>
    <col min="28" max="28" width="31.42578125" style="309" customWidth="1"/>
    <col min="29" max="29" width="35.42578125" style="309" customWidth="1"/>
    <col min="30" max="30" width="38.140625" style="309" customWidth="1"/>
    <col min="31" max="31" width="14.28515625" style="309" customWidth="1"/>
    <col min="32" max="32" width="14.42578125" style="309" customWidth="1"/>
    <col min="33" max="33" width="16.85546875" style="309" customWidth="1"/>
    <col min="34" max="34" width="9.140625" style="309" hidden="1" customWidth="1"/>
    <col min="35" max="16384" width="11.5703125" style="309"/>
  </cols>
  <sheetData>
    <row r="1" spans="1:151" s="310" customFormat="1" ht="26.25">
      <c r="A1" s="1007"/>
      <c r="B1" s="306"/>
      <c r="C1" s="306"/>
      <c r="D1" s="306"/>
      <c r="E1" s="306"/>
      <c r="F1" s="306"/>
      <c r="G1" s="306"/>
      <c r="H1" s="306"/>
      <c r="I1" s="306"/>
      <c r="J1" s="306"/>
      <c r="K1" s="306"/>
      <c r="L1" s="307"/>
      <c r="M1" s="307"/>
      <c r="N1" s="307"/>
      <c r="O1" s="307"/>
      <c r="P1" s="307"/>
      <c r="Q1" s="308"/>
      <c r="R1" s="309"/>
      <c r="S1" s="309"/>
      <c r="T1" s="309"/>
      <c r="U1" s="309"/>
      <c r="V1" s="309"/>
      <c r="W1" s="309"/>
      <c r="X1" s="309"/>
      <c r="Y1" s="309"/>
      <c r="Z1" s="309"/>
      <c r="AA1" s="309"/>
      <c r="AB1" s="309"/>
      <c r="AC1" s="309"/>
      <c r="AD1" s="309"/>
      <c r="AE1" s="309"/>
      <c r="AF1" s="309"/>
      <c r="AG1" s="309"/>
      <c r="AH1" s="309"/>
    </row>
    <row r="2" spans="1:151" s="310" customFormat="1" ht="26.25">
      <c r="A2" s="1007"/>
      <c r="B2" s="306"/>
      <c r="C2" s="306"/>
      <c r="D2" s="306"/>
      <c r="E2" s="306"/>
      <c r="F2" s="306"/>
      <c r="G2" s="306"/>
      <c r="H2" s="306"/>
      <c r="I2" s="306"/>
      <c r="J2" s="306"/>
      <c r="K2" s="306"/>
      <c r="L2" s="307"/>
      <c r="M2" s="307"/>
      <c r="N2" s="307"/>
      <c r="O2" s="307"/>
      <c r="P2" s="307"/>
      <c r="Q2" s="308"/>
      <c r="R2" s="309"/>
      <c r="S2" s="309"/>
      <c r="T2" s="309"/>
      <c r="U2" s="309"/>
      <c r="V2" s="309"/>
      <c r="W2" s="309"/>
      <c r="X2" s="309"/>
      <c r="Y2" s="309"/>
      <c r="Z2" s="309"/>
      <c r="AA2" s="309"/>
      <c r="AB2" s="309"/>
      <c r="AC2" s="309"/>
      <c r="AD2" s="309"/>
      <c r="AE2" s="309"/>
      <c r="AF2" s="309"/>
      <c r="AG2" s="309"/>
      <c r="AH2" s="309"/>
    </row>
    <row r="3" spans="1:151" s="310" customFormat="1" ht="27" thickBot="1">
      <c r="A3" s="1007"/>
      <c r="B3" s="311"/>
      <c r="C3" s="311"/>
      <c r="D3" s="311"/>
      <c r="E3" s="311"/>
      <c r="F3" s="311"/>
      <c r="G3" s="311"/>
      <c r="H3" s="311"/>
      <c r="I3" s="311"/>
      <c r="J3" s="311"/>
      <c r="K3" s="311"/>
      <c r="L3" s="312"/>
      <c r="M3" s="307"/>
      <c r="N3" s="307"/>
      <c r="O3" s="307"/>
      <c r="P3" s="307"/>
      <c r="Q3" s="308"/>
      <c r="R3" s="309"/>
      <c r="S3" s="309"/>
      <c r="T3" s="309"/>
      <c r="U3" s="309"/>
      <c r="V3" s="309"/>
      <c r="W3" s="309"/>
      <c r="X3" s="309"/>
      <c r="Y3" s="309"/>
      <c r="Z3" s="309"/>
      <c r="AA3" s="309"/>
      <c r="AB3" s="309"/>
      <c r="AC3" s="309"/>
      <c r="AD3" s="309"/>
      <c r="AE3" s="309"/>
      <c r="AF3" s="309"/>
      <c r="AG3" s="309"/>
      <c r="AH3" s="309"/>
    </row>
    <row r="4" spans="1:151" ht="15.75" thickBot="1">
      <c r="A4" s="313"/>
      <c r="B4" s="314"/>
      <c r="C4" s="314"/>
      <c r="D4" s="314"/>
      <c r="E4" s="314"/>
      <c r="F4" s="314"/>
      <c r="G4" s="314"/>
      <c r="H4" s="314"/>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9"/>
      <c r="AF4" s="1009"/>
      <c r="AG4" s="1009"/>
    </row>
    <row r="5" spans="1:151" ht="15.75" thickBot="1">
      <c r="A5" s="315"/>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9"/>
      <c r="AF5" s="1009"/>
      <c r="AG5" s="1009"/>
    </row>
    <row r="6" spans="1:151" ht="19.899999999999999" customHeight="1" thickBot="1">
      <c r="A6" s="1010" t="s">
        <v>983</v>
      </c>
      <c r="B6" s="1010"/>
      <c r="C6" s="1010"/>
      <c r="D6" s="1010"/>
      <c r="E6" s="1010"/>
      <c r="F6" s="1010"/>
      <c r="G6" s="1010"/>
      <c r="H6" s="1010"/>
      <c r="I6" s="1011" t="s">
        <v>984</v>
      </c>
      <c r="J6" s="1011"/>
      <c r="K6" s="1011"/>
      <c r="L6" s="1011"/>
      <c r="M6" s="1011"/>
      <c r="N6" s="1011"/>
      <c r="O6" s="1011"/>
      <c r="P6" s="1011"/>
      <c r="Q6" s="1011"/>
      <c r="R6" s="1011"/>
      <c r="S6" s="1011"/>
      <c r="T6" s="1012" t="s">
        <v>312</v>
      </c>
      <c r="U6" s="1012"/>
      <c r="V6" s="1012"/>
      <c r="W6" s="1012"/>
      <c r="X6" s="1012"/>
      <c r="Y6" s="1012"/>
      <c r="Z6" s="1012"/>
      <c r="AA6" s="1011" t="s">
        <v>985</v>
      </c>
      <c r="AB6" s="1011"/>
      <c r="AC6" s="1011"/>
      <c r="AD6" s="1011"/>
      <c r="AE6" s="1011"/>
      <c r="AF6" s="1011"/>
      <c r="AG6" s="1011"/>
    </row>
    <row r="7" spans="1:151" ht="22.35" customHeight="1" thickBot="1">
      <c r="A7" s="1013" t="s">
        <v>986</v>
      </c>
      <c r="B7" s="1014" t="s">
        <v>22</v>
      </c>
      <c r="C7" s="1013" t="s">
        <v>987</v>
      </c>
      <c r="D7" s="1003" t="s">
        <v>988</v>
      </c>
      <c r="E7" s="1014" t="s">
        <v>989</v>
      </c>
      <c r="F7" s="1015" t="s">
        <v>925</v>
      </c>
      <c r="G7" s="1015"/>
      <c r="H7" s="1016" t="s">
        <v>990</v>
      </c>
      <c r="I7" s="1013" t="s">
        <v>991</v>
      </c>
      <c r="J7" s="1003" t="s">
        <v>992</v>
      </c>
      <c r="K7" s="1004" t="s">
        <v>993</v>
      </c>
      <c r="L7" s="1005" t="s">
        <v>994</v>
      </c>
      <c r="M7" s="1006" t="s">
        <v>995</v>
      </c>
      <c r="N7" s="1006" t="s">
        <v>996</v>
      </c>
      <c r="O7" s="998" t="s">
        <v>997</v>
      </c>
      <c r="P7" s="998" t="s">
        <v>998</v>
      </c>
      <c r="Q7" s="998" t="s">
        <v>999</v>
      </c>
      <c r="R7" s="999" t="s">
        <v>1000</v>
      </c>
      <c r="S7" s="999"/>
      <c r="T7" s="1012"/>
      <c r="U7" s="1012"/>
      <c r="V7" s="1012"/>
      <c r="W7" s="1012"/>
      <c r="X7" s="1012"/>
      <c r="Y7" s="1012"/>
      <c r="Z7" s="1012"/>
      <c r="AA7" s="1002" t="s">
        <v>1001</v>
      </c>
      <c r="AB7" s="1002" t="s">
        <v>1002</v>
      </c>
      <c r="AC7" s="316" t="s">
        <v>1003</v>
      </c>
      <c r="AD7" s="316" t="s">
        <v>1004</v>
      </c>
      <c r="AE7" s="998" t="s">
        <v>1005</v>
      </c>
      <c r="AF7" s="998" t="s">
        <v>1006</v>
      </c>
      <c r="AG7" s="999" t="s">
        <v>1007</v>
      </c>
      <c r="AH7" s="1000" t="s">
        <v>1417</v>
      </c>
    </row>
    <row r="8" spans="1:151" ht="13.9" customHeight="1" thickBot="1">
      <c r="A8" s="1013"/>
      <c r="B8" s="1014"/>
      <c r="C8" s="1013"/>
      <c r="D8" s="1003"/>
      <c r="E8" s="1014"/>
      <c r="F8" s="998" t="s">
        <v>1008</v>
      </c>
      <c r="G8" s="998" t="s">
        <v>1418</v>
      </c>
      <c r="H8" s="1016"/>
      <c r="I8" s="1013"/>
      <c r="J8" s="1003"/>
      <c r="K8" s="1004"/>
      <c r="L8" s="1005"/>
      <c r="M8" s="1006"/>
      <c r="N8" s="1006"/>
      <c r="O8" s="998"/>
      <c r="P8" s="998"/>
      <c r="Q8" s="998"/>
      <c r="R8" s="998" t="s">
        <v>1009</v>
      </c>
      <c r="S8" s="999" t="s">
        <v>1010</v>
      </c>
      <c r="T8" s="1001" t="s">
        <v>1011</v>
      </c>
      <c r="U8" s="1001"/>
      <c r="V8" s="1001"/>
      <c r="W8" s="1001"/>
      <c r="X8" s="1001"/>
      <c r="Y8" s="316"/>
      <c r="Z8" s="998" t="s">
        <v>176</v>
      </c>
      <c r="AA8" s="1002"/>
      <c r="AB8" s="1002"/>
      <c r="AC8" s="998" t="s">
        <v>1012</v>
      </c>
      <c r="AD8" s="998" t="s">
        <v>1013</v>
      </c>
      <c r="AE8" s="998"/>
      <c r="AF8" s="998"/>
      <c r="AG8" s="999"/>
      <c r="AH8" s="1000"/>
    </row>
    <row r="9" spans="1:151" ht="24">
      <c r="A9" s="1013"/>
      <c r="B9" s="1014"/>
      <c r="C9" s="1013"/>
      <c r="D9" s="1003"/>
      <c r="E9" s="1014"/>
      <c r="F9" s="998"/>
      <c r="G9" s="998"/>
      <c r="H9" s="1016"/>
      <c r="I9" s="1013"/>
      <c r="J9" s="1003"/>
      <c r="K9" s="1004"/>
      <c r="L9" s="1005"/>
      <c r="M9" s="1006"/>
      <c r="N9" s="1006"/>
      <c r="O9" s="317"/>
      <c r="P9" s="317"/>
      <c r="Q9" s="317"/>
      <c r="R9" s="998"/>
      <c r="S9" s="999"/>
      <c r="T9" s="318" t="s">
        <v>1014</v>
      </c>
      <c r="U9" s="318"/>
      <c r="V9" s="318" t="s">
        <v>1015</v>
      </c>
      <c r="W9" s="318"/>
      <c r="X9" s="318" t="s">
        <v>1016</v>
      </c>
      <c r="Y9" s="317"/>
      <c r="Z9" s="998"/>
      <c r="AA9" s="1002"/>
      <c r="AB9" s="1002"/>
      <c r="AC9" s="998"/>
      <c r="AD9" s="998"/>
      <c r="AE9" s="998"/>
      <c r="AF9" s="998"/>
      <c r="AG9" s="999"/>
      <c r="AH9" s="1000"/>
    </row>
    <row r="10" spans="1:151" s="319" customFormat="1" ht="120" hidden="1">
      <c r="A10" s="319" t="s">
        <v>1419</v>
      </c>
      <c r="B10" s="319" t="s">
        <v>931</v>
      </c>
      <c r="C10" s="319" t="s">
        <v>356</v>
      </c>
      <c r="D10" s="320" t="s">
        <v>1420</v>
      </c>
      <c r="E10" s="320" t="s">
        <v>1421</v>
      </c>
      <c r="F10" s="319" t="s">
        <v>31</v>
      </c>
      <c r="G10" s="319">
        <v>130</v>
      </c>
      <c r="H10" s="319" t="s">
        <v>1422</v>
      </c>
      <c r="I10" s="319" t="s">
        <v>1423</v>
      </c>
      <c r="J10" s="321" t="s">
        <v>1424</v>
      </c>
      <c r="K10" s="321" t="s">
        <v>1425</v>
      </c>
      <c r="L10" s="321" t="s">
        <v>1425</v>
      </c>
      <c r="M10" s="319" t="s">
        <v>1426</v>
      </c>
      <c r="N10" s="319" t="s">
        <v>1427</v>
      </c>
      <c r="O10" s="319" t="s">
        <v>1428</v>
      </c>
      <c r="P10" s="319" t="s">
        <v>31</v>
      </c>
      <c r="Q10" s="319" t="s">
        <v>30</v>
      </c>
      <c r="R10" s="319" t="s">
        <v>1429</v>
      </c>
      <c r="S10" s="319" t="s">
        <v>1423</v>
      </c>
      <c r="T10" s="319" t="s">
        <v>1430</v>
      </c>
      <c r="U10" s="322"/>
      <c r="V10" s="319" t="s">
        <v>8</v>
      </c>
      <c r="W10" s="322"/>
      <c r="X10" s="319" t="s">
        <v>1431</v>
      </c>
      <c r="Y10" s="322"/>
      <c r="AA10" s="319" t="s">
        <v>30</v>
      </c>
      <c r="AB10" s="319" t="s">
        <v>1432</v>
      </c>
      <c r="AC10" s="319" t="s">
        <v>1423</v>
      </c>
      <c r="AD10" s="319" t="s">
        <v>1423</v>
      </c>
      <c r="AE10" s="319" t="s">
        <v>1433</v>
      </c>
      <c r="AF10" s="321">
        <v>44819</v>
      </c>
      <c r="AG10" s="319" t="s">
        <v>1423</v>
      </c>
      <c r="AH10" s="319">
        <v>1</v>
      </c>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c r="CL10" s="323"/>
      <c r="CM10" s="323"/>
      <c r="CN10" s="323"/>
      <c r="CO10" s="323"/>
      <c r="CP10" s="323"/>
      <c r="CQ10" s="323"/>
      <c r="CR10" s="323"/>
      <c r="CS10" s="323"/>
      <c r="CT10" s="323"/>
      <c r="CU10" s="323"/>
      <c r="CV10" s="323"/>
      <c r="CW10" s="323"/>
      <c r="CX10" s="323"/>
      <c r="CY10" s="323"/>
      <c r="CZ10" s="323"/>
      <c r="DA10" s="323"/>
      <c r="DB10" s="323"/>
      <c r="DC10" s="323"/>
      <c r="DD10" s="323"/>
      <c r="DE10" s="323"/>
      <c r="DF10" s="323"/>
      <c r="DG10" s="323"/>
      <c r="DH10" s="323"/>
      <c r="DI10" s="323"/>
      <c r="DJ10" s="323"/>
      <c r="DK10" s="323"/>
      <c r="DL10" s="323"/>
      <c r="DM10" s="323"/>
      <c r="DN10" s="323"/>
      <c r="DO10" s="323"/>
      <c r="DP10" s="323"/>
      <c r="DQ10" s="323"/>
      <c r="DR10" s="323"/>
      <c r="DS10" s="323"/>
      <c r="DT10" s="323"/>
      <c r="DU10" s="323"/>
      <c r="DV10" s="323"/>
      <c r="DW10" s="323"/>
      <c r="DX10" s="323"/>
      <c r="DY10" s="323"/>
      <c r="DZ10" s="323"/>
      <c r="EA10" s="323"/>
      <c r="EB10" s="323"/>
      <c r="EC10" s="323"/>
      <c r="ED10" s="323"/>
      <c r="EE10" s="323"/>
      <c r="EF10" s="323"/>
      <c r="EG10" s="323"/>
      <c r="EH10" s="323"/>
      <c r="EI10" s="323"/>
      <c r="EJ10" s="323"/>
      <c r="EK10" s="323"/>
      <c r="EL10" s="323"/>
      <c r="EM10" s="323"/>
      <c r="EN10" s="323"/>
      <c r="EO10" s="323"/>
      <c r="EP10" s="323"/>
      <c r="EQ10" s="323"/>
      <c r="ER10" s="323"/>
      <c r="ES10" s="323"/>
      <c r="ET10" s="323"/>
      <c r="EU10" s="323"/>
    </row>
    <row r="11" spans="1:151" s="319" customFormat="1" ht="60" hidden="1">
      <c r="A11" s="319" t="s">
        <v>1434</v>
      </c>
      <c r="B11" s="319" t="s">
        <v>931</v>
      </c>
      <c r="C11" s="319" t="s">
        <v>356</v>
      </c>
      <c r="D11" s="320" t="s">
        <v>1435</v>
      </c>
      <c r="E11" s="320" t="s">
        <v>1436</v>
      </c>
      <c r="F11" s="319" t="s">
        <v>30</v>
      </c>
      <c r="G11" s="319" t="s">
        <v>1423</v>
      </c>
      <c r="H11" s="319" t="s">
        <v>1422</v>
      </c>
      <c r="I11" s="321">
        <v>36526</v>
      </c>
      <c r="J11" s="321" t="s">
        <v>1424</v>
      </c>
      <c r="K11" s="321" t="s">
        <v>1425</v>
      </c>
      <c r="L11" s="321" t="s">
        <v>1425</v>
      </c>
      <c r="M11" s="319" t="s">
        <v>1426</v>
      </c>
      <c r="N11" s="319" t="s">
        <v>1437</v>
      </c>
      <c r="O11" s="319" t="s">
        <v>1428</v>
      </c>
      <c r="P11" s="319" t="s">
        <v>31</v>
      </c>
      <c r="Q11" s="319" t="s">
        <v>30</v>
      </c>
      <c r="R11" s="319" t="s">
        <v>1429</v>
      </c>
      <c r="S11" s="319" t="s">
        <v>1423</v>
      </c>
      <c r="T11" s="319" t="s">
        <v>1430</v>
      </c>
      <c r="U11" s="322"/>
      <c r="V11" s="319" t="s">
        <v>8</v>
      </c>
      <c r="W11" s="322"/>
      <c r="X11" s="319" t="s">
        <v>1431</v>
      </c>
      <c r="Y11" s="322"/>
      <c r="AA11" s="319" t="s">
        <v>31</v>
      </c>
      <c r="AB11" s="319" t="s">
        <v>1423</v>
      </c>
      <c r="AC11" s="319" t="s">
        <v>1423</v>
      </c>
      <c r="AD11" s="319" t="s">
        <v>1423</v>
      </c>
      <c r="AE11" s="319" t="s">
        <v>1423</v>
      </c>
      <c r="AF11" s="321">
        <v>44819</v>
      </c>
      <c r="AG11" s="319" t="s">
        <v>1423</v>
      </c>
      <c r="AH11" s="319">
        <v>1</v>
      </c>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c r="CK11" s="323"/>
      <c r="CL11" s="323"/>
      <c r="CM11" s="323"/>
      <c r="CN11" s="323"/>
      <c r="CO11" s="323"/>
      <c r="CP11" s="323"/>
      <c r="CQ11" s="323"/>
      <c r="CR11" s="323"/>
      <c r="CS11" s="323"/>
      <c r="CT11" s="323"/>
      <c r="CU11" s="323"/>
      <c r="CV11" s="323"/>
      <c r="CW11" s="323"/>
      <c r="CX11" s="323"/>
      <c r="CY11" s="323"/>
      <c r="CZ11" s="323"/>
      <c r="DA11" s="323"/>
      <c r="DB11" s="323"/>
      <c r="DC11" s="323"/>
      <c r="DD11" s="323"/>
      <c r="DE11" s="323"/>
      <c r="DF11" s="323"/>
      <c r="DG11" s="323"/>
      <c r="DH11" s="323"/>
      <c r="DI11" s="323"/>
      <c r="DJ11" s="323"/>
      <c r="DK11" s="323"/>
      <c r="DL11" s="323"/>
      <c r="DM11" s="323"/>
      <c r="DN11" s="323"/>
      <c r="DO11" s="323"/>
      <c r="DP11" s="323"/>
      <c r="DQ11" s="323"/>
      <c r="DR11" s="323"/>
      <c r="DS11" s="323"/>
      <c r="DT11" s="323"/>
      <c r="DU11" s="323"/>
      <c r="DV11" s="323"/>
      <c r="DW11" s="323"/>
      <c r="DX11" s="323"/>
      <c r="DY11" s="323"/>
      <c r="DZ11" s="323"/>
      <c r="EA11" s="323"/>
      <c r="EB11" s="323"/>
      <c r="EC11" s="323"/>
      <c r="ED11" s="323"/>
      <c r="EE11" s="323"/>
      <c r="EF11" s="323"/>
      <c r="EG11" s="323"/>
      <c r="EH11" s="323"/>
      <c r="EI11" s="323"/>
      <c r="EJ11" s="323"/>
      <c r="EK11" s="323"/>
      <c r="EL11" s="323"/>
      <c r="EM11" s="323"/>
      <c r="EN11" s="323"/>
      <c r="EO11" s="323"/>
      <c r="EP11" s="323"/>
      <c r="EQ11" s="323"/>
      <c r="ER11" s="323"/>
      <c r="ES11" s="323"/>
      <c r="ET11" s="323"/>
      <c r="EU11" s="323"/>
    </row>
    <row r="12" spans="1:151" s="319" customFormat="1" ht="90" hidden="1">
      <c r="A12" s="319" t="s">
        <v>1438</v>
      </c>
      <c r="B12" s="319" t="s">
        <v>931</v>
      </c>
      <c r="C12" s="319" t="s">
        <v>356</v>
      </c>
      <c r="D12" s="320" t="s">
        <v>1439</v>
      </c>
      <c r="E12" s="320" t="s">
        <v>1440</v>
      </c>
      <c r="F12" s="319" t="s">
        <v>31</v>
      </c>
      <c r="G12" s="319">
        <v>130</v>
      </c>
      <c r="H12" s="319" t="s">
        <v>1422</v>
      </c>
      <c r="I12" s="324">
        <v>36526</v>
      </c>
      <c r="J12" s="321" t="s">
        <v>1424</v>
      </c>
      <c r="K12" s="321" t="s">
        <v>1425</v>
      </c>
      <c r="L12" s="321" t="s">
        <v>1425</v>
      </c>
      <c r="M12" s="319" t="s">
        <v>1426</v>
      </c>
      <c r="N12" s="319" t="s">
        <v>1437</v>
      </c>
      <c r="O12" s="319" t="s">
        <v>1441</v>
      </c>
      <c r="P12" s="319" t="s">
        <v>31</v>
      </c>
      <c r="Q12" s="319" t="s">
        <v>30</v>
      </c>
      <c r="R12" s="319" t="s">
        <v>1429</v>
      </c>
      <c r="S12" s="319" t="s">
        <v>1423</v>
      </c>
      <c r="T12" s="319" t="s">
        <v>1442</v>
      </c>
      <c r="U12" s="322"/>
      <c r="V12" s="319" t="s">
        <v>8</v>
      </c>
      <c r="W12" s="322"/>
      <c r="X12" s="319" t="s">
        <v>1431</v>
      </c>
      <c r="Y12" s="322"/>
      <c r="AA12" s="319" t="s">
        <v>31</v>
      </c>
      <c r="AB12" s="319" t="s">
        <v>1443</v>
      </c>
      <c r="AC12" s="319" t="s">
        <v>1443</v>
      </c>
      <c r="AD12" s="319" t="s">
        <v>1444</v>
      </c>
      <c r="AE12" s="319" t="s">
        <v>1433</v>
      </c>
      <c r="AF12" s="321">
        <v>44819</v>
      </c>
      <c r="AG12" s="319" t="s">
        <v>1445</v>
      </c>
      <c r="AH12" s="319">
        <v>1</v>
      </c>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c r="CL12" s="323"/>
      <c r="CM12" s="323"/>
      <c r="CN12" s="323"/>
      <c r="CO12" s="323"/>
      <c r="CP12" s="323"/>
      <c r="CQ12" s="323"/>
      <c r="CR12" s="323"/>
      <c r="CS12" s="323"/>
      <c r="CT12" s="323"/>
      <c r="CU12" s="323"/>
      <c r="CV12" s="323"/>
      <c r="CW12" s="323"/>
      <c r="CX12" s="323"/>
      <c r="CY12" s="323"/>
      <c r="CZ12" s="323"/>
      <c r="DA12" s="323"/>
      <c r="DB12" s="323"/>
      <c r="DC12" s="323"/>
      <c r="DD12" s="323"/>
      <c r="DE12" s="323"/>
      <c r="DF12" s="323"/>
      <c r="DG12" s="323"/>
      <c r="DH12" s="323"/>
      <c r="DI12" s="323"/>
      <c r="DJ12" s="323"/>
      <c r="DK12" s="323"/>
      <c r="DL12" s="323"/>
      <c r="DM12" s="323"/>
      <c r="DN12" s="323"/>
      <c r="DO12" s="323"/>
      <c r="DP12" s="323"/>
      <c r="DQ12" s="323"/>
      <c r="DR12" s="323"/>
      <c r="DS12" s="323"/>
      <c r="DT12" s="323"/>
      <c r="DU12" s="323"/>
      <c r="DV12" s="323"/>
      <c r="DW12" s="323"/>
      <c r="DX12" s="323"/>
      <c r="DY12" s="323"/>
      <c r="DZ12" s="323"/>
      <c r="EA12" s="323"/>
      <c r="EB12" s="323"/>
      <c r="EC12" s="323"/>
      <c r="ED12" s="323"/>
      <c r="EE12" s="323"/>
      <c r="EF12" s="323"/>
      <c r="EG12" s="323"/>
      <c r="EH12" s="323"/>
      <c r="EI12" s="323"/>
      <c r="EJ12" s="323"/>
      <c r="EK12" s="323"/>
      <c r="EL12" s="323"/>
      <c r="EM12" s="323"/>
      <c r="EN12" s="323"/>
      <c r="EO12" s="323"/>
      <c r="EP12" s="323"/>
      <c r="EQ12" s="323"/>
      <c r="ER12" s="323"/>
      <c r="ES12" s="323"/>
      <c r="ET12" s="323"/>
      <c r="EU12" s="323"/>
    </row>
    <row r="13" spans="1:151" s="319" customFormat="1" ht="90" hidden="1">
      <c r="A13" s="319" t="s">
        <v>1446</v>
      </c>
      <c r="B13" s="319" t="s">
        <v>931</v>
      </c>
      <c r="C13" s="319" t="s">
        <v>356</v>
      </c>
      <c r="D13" s="320" t="s">
        <v>1447</v>
      </c>
      <c r="E13" s="320" t="s">
        <v>1448</v>
      </c>
      <c r="F13" s="319" t="s">
        <v>31</v>
      </c>
      <c r="G13" s="319">
        <v>130</v>
      </c>
      <c r="H13" s="319" t="s">
        <v>1422</v>
      </c>
      <c r="I13" s="321">
        <v>36526</v>
      </c>
      <c r="J13" s="321" t="s">
        <v>1424</v>
      </c>
      <c r="K13" s="321" t="s">
        <v>1425</v>
      </c>
      <c r="L13" s="321" t="s">
        <v>1425</v>
      </c>
      <c r="M13" s="319" t="s">
        <v>1426</v>
      </c>
      <c r="N13" s="319" t="s">
        <v>1437</v>
      </c>
      <c r="O13" s="319" t="s">
        <v>1428</v>
      </c>
      <c r="P13" s="319" t="s">
        <v>31</v>
      </c>
      <c r="Q13" s="319" t="s">
        <v>31</v>
      </c>
      <c r="R13" s="319" t="s">
        <v>1429</v>
      </c>
      <c r="S13" s="319" t="s">
        <v>1423</v>
      </c>
      <c r="T13" s="319" t="s">
        <v>1442</v>
      </c>
      <c r="U13" s="322" t="s">
        <v>8</v>
      </c>
      <c r="V13" s="319" t="s">
        <v>8</v>
      </c>
      <c r="W13" s="322"/>
      <c r="X13" s="319" t="s">
        <v>31</v>
      </c>
      <c r="Y13" s="322" t="s">
        <v>1449</v>
      </c>
      <c r="Z13" s="319" t="s">
        <v>1450</v>
      </c>
      <c r="AA13" s="319" t="s">
        <v>31</v>
      </c>
      <c r="AB13" s="319" t="s">
        <v>1443</v>
      </c>
      <c r="AC13" s="319" t="s">
        <v>1443</v>
      </c>
      <c r="AD13" s="319" t="s">
        <v>1444</v>
      </c>
      <c r="AE13" s="319" t="s">
        <v>1433</v>
      </c>
      <c r="AF13" s="321">
        <v>44819</v>
      </c>
      <c r="AG13" s="319" t="s">
        <v>1445</v>
      </c>
      <c r="AH13" s="319">
        <v>1</v>
      </c>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c r="CQ13" s="323"/>
      <c r="CR13" s="323"/>
      <c r="CS13" s="323"/>
      <c r="CT13" s="323"/>
      <c r="CU13" s="323"/>
      <c r="CV13" s="323"/>
      <c r="CW13" s="323"/>
      <c r="CX13" s="323"/>
      <c r="CY13" s="323"/>
      <c r="CZ13" s="323"/>
      <c r="DA13" s="323"/>
      <c r="DB13" s="323"/>
      <c r="DC13" s="323"/>
      <c r="DD13" s="323"/>
      <c r="DE13" s="323"/>
      <c r="DF13" s="323"/>
      <c r="DG13" s="323"/>
      <c r="DH13" s="323"/>
      <c r="DI13" s="323"/>
      <c r="DJ13" s="323"/>
      <c r="DK13" s="323"/>
      <c r="DL13" s="323"/>
      <c r="DM13" s="323"/>
      <c r="DN13" s="323"/>
      <c r="DO13" s="323"/>
      <c r="DP13" s="323"/>
      <c r="DQ13" s="323"/>
      <c r="DR13" s="323"/>
      <c r="DS13" s="323"/>
      <c r="DT13" s="323"/>
      <c r="DU13" s="323"/>
      <c r="DV13" s="323"/>
      <c r="DW13" s="323"/>
      <c r="DX13" s="323"/>
      <c r="DY13" s="323"/>
      <c r="DZ13" s="323"/>
      <c r="EA13" s="323"/>
      <c r="EB13" s="323"/>
      <c r="EC13" s="323"/>
      <c r="ED13" s="323"/>
      <c r="EE13" s="323"/>
      <c r="EF13" s="323"/>
      <c r="EG13" s="323"/>
      <c r="EH13" s="323"/>
      <c r="EI13" s="323"/>
      <c r="EJ13" s="323"/>
      <c r="EK13" s="323"/>
      <c r="EL13" s="323"/>
      <c r="EM13" s="323"/>
      <c r="EN13" s="323"/>
      <c r="EO13" s="323"/>
      <c r="EP13" s="323"/>
      <c r="EQ13" s="323"/>
      <c r="ER13" s="323"/>
      <c r="ES13" s="323"/>
      <c r="ET13" s="323"/>
      <c r="EU13" s="323"/>
    </row>
    <row r="14" spans="1:151" s="319" customFormat="1" ht="90" hidden="1">
      <c r="A14" s="319" t="s">
        <v>1451</v>
      </c>
      <c r="B14" s="319" t="s">
        <v>931</v>
      </c>
      <c r="C14" s="319" t="s">
        <v>356</v>
      </c>
      <c r="D14" s="320" t="s">
        <v>1452</v>
      </c>
      <c r="E14" s="320" t="s">
        <v>1453</v>
      </c>
      <c r="F14" s="319" t="s">
        <v>31</v>
      </c>
      <c r="G14" s="319">
        <v>130</v>
      </c>
      <c r="H14" s="319" t="s">
        <v>1422</v>
      </c>
      <c r="I14" s="321">
        <v>36526</v>
      </c>
      <c r="J14" s="321" t="s">
        <v>1424</v>
      </c>
      <c r="K14" s="321" t="s">
        <v>1425</v>
      </c>
      <c r="L14" s="321" t="s">
        <v>1425</v>
      </c>
      <c r="M14" s="319" t="s">
        <v>1426</v>
      </c>
      <c r="N14" s="319" t="s">
        <v>1437</v>
      </c>
      <c r="O14" s="319" t="s">
        <v>1428</v>
      </c>
      <c r="P14" s="319" t="s">
        <v>31</v>
      </c>
      <c r="Q14" s="319" t="s">
        <v>31</v>
      </c>
      <c r="R14" s="319" t="s">
        <v>1429</v>
      </c>
      <c r="S14" s="319" t="s">
        <v>1423</v>
      </c>
      <c r="T14" s="319" t="s">
        <v>1442</v>
      </c>
      <c r="U14" s="322"/>
      <c r="V14" s="319" t="s">
        <v>8</v>
      </c>
      <c r="W14" s="322"/>
      <c r="X14" s="319" t="s">
        <v>8</v>
      </c>
      <c r="Y14" s="322"/>
      <c r="AA14" s="319" t="s">
        <v>31</v>
      </c>
      <c r="AB14" s="319" t="s">
        <v>1443</v>
      </c>
      <c r="AC14" s="319" t="s">
        <v>1443</v>
      </c>
      <c r="AD14" s="319" t="s">
        <v>1444</v>
      </c>
      <c r="AE14" s="319" t="s">
        <v>1433</v>
      </c>
      <c r="AF14" s="321">
        <v>44819</v>
      </c>
      <c r="AG14" s="319" t="s">
        <v>1445</v>
      </c>
      <c r="AH14" s="319">
        <v>1</v>
      </c>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c r="CQ14" s="323"/>
      <c r="CR14" s="323"/>
      <c r="CS14" s="323"/>
      <c r="CT14" s="323"/>
      <c r="CU14" s="323"/>
      <c r="CV14" s="323"/>
      <c r="CW14" s="323"/>
      <c r="CX14" s="323"/>
      <c r="CY14" s="323"/>
      <c r="CZ14" s="323"/>
      <c r="DA14" s="323"/>
      <c r="DB14" s="323"/>
      <c r="DC14" s="323"/>
      <c r="DD14" s="323"/>
      <c r="DE14" s="323"/>
      <c r="DF14" s="323"/>
      <c r="DG14" s="323"/>
      <c r="DH14" s="323"/>
      <c r="DI14" s="323"/>
      <c r="DJ14" s="323"/>
      <c r="DK14" s="323"/>
      <c r="DL14" s="323"/>
      <c r="DM14" s="323"/>
      <c r="DN14" s="323"/>
      <c r="DO14" s="323"/>
      <c r="DP14" s="323"/>
      <c r="DQ14" s="323"/>
      <c r="DR14" s="323"/>
      <c r="DS14" s="323"/>
      <c r="DT14" s="323"/>
      <c r="DU14" s="323"/>
      <c r="DV14" s="323"/>
      <c r="DW14" s="323"/>
      <c r="DX14" s="323"/>
      <c r="DY14" s="323"/>
      <c r="DZ14" s="323"/>
      <c r="EA14" s="323"/>
      <c r="EB14" s="323"/>
      <c r="EC14" s="323"/>
      <c r="ED14" s="323"/>
      <c r="EE14" s="323"/>
      <c r="EF14" s="323"/>
      <c r="EG14" s="323"/>
      <c r="EH14" s="323"/>
      <c r="EI14" s="323"/>
      <c r="EJ14" s="323"/>
      <c r="EK14" s="323"/>
      <c r="EL14" s="323"/>
      <c r="EM14" s="323"/>
      <c r="EN14" s="323"/>
      <c r="EO14" s="323"/>
      <c r="EP14" s="323"/>
      <c r="EQ14" s="323"/>
      <c r="ER14" s="323"/>
      <c r="ES14" s="323"/>
      <c r="ET14" s="323"/>
      <c r="EU14" s="323"/>
    </row>
    <row r="15" spans="1:151" s="319" customFormat="1" ht="90" hidden="1">
      <c r="A15" s="319" t="s">
        <v>1454</v>
      </c>
      <c r="B15" s="319" t="s">
        <v>931</v>
      </c>
      <c r="C15" s="319" t="s">
        <v>356</v>
      </c>
      <c r="D15" s="320" t="s">
        <v>1455</v>
      </c>
      <c r="E15" s="320" t="s">
        <v>1456</v>
      </c>
      <c r="F15" s="319" t="s">
        <v>31</v>
      </c>
      <c r="G15" s="319">
        <v>45</v>
      </c>
      <c r="H15" s="319" t="s">
        <v>1422</v>
      </c>
      <c r="I15" s="321">
        <v>36526</v>
      </c>
      <c r="J15" s="321" t="s">
        <v>1424</v>
      </c>
      <c r="K15" s="321" t="s">
        <v>1425</v>
      </c>
      <c r="L15" s="321" t="s">
        <v>1425</v>
      </c>
      <c r="M15" s="319" t="s">
        <v>1426</v>
      </c>
      <c r="N15" s="319" t="s">
        <v>1437</v>
      </c>
      <c r="O15" s="319" t="s">
        <v>1428</v>
      </c>
      <c r="P15" s="319" t="s">
        <v>31</v>
      </c>
      <c r="Q15" s="319" t="s">
        <v>30</v>
      </c>
      <c r="R15" s="319" t="s">
        <v>1429</v>
      </c>
      <c r="S15" s="319" t="s">
        <v>1423</v>
      </c>
      <c r="T15" s="319" t="s">
        <v>1430</v>
      </c>
      <c r="U15" s="322"/>
      <c r="V15" s="319" t="s">
        <v>8</v>
      </c>
      <c r="W15" s="322"/>
      <c r="X15" s="319" t="s">
        <v>8</v>
      </c>
      <c r="Y15" s="322"/>
      <c r="AA15" s="319" t="s">
        <v>30</v>
      </c>
      <c r="AB15" s="319" t="s">
        <v>1423</v>
      </c>
      <c r="AC15" s="319" t="s">
        <v>1423</v>
      </c>
      <c r="AD15" s="319" t="s">
        <v>1423</v>
      </c>
      <c r="AE15" s="319" t="s">
        <v>1423</v>
      </c>
      <c r="AF15" s="321">
        <v>44819</v>
      </c>
      <c r="AG15" s="319" t="s">
        <v>1423</v>
      </c>
      <c r="AH15" s="319">
        <v>1</v>
      </c>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c r="CQ15" s="323"/>
      <c r="CR15" s="32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23"/>
      <c r="ET15" s="323"/>
      <c r="EU15" s="323"/>
    </row>
    <row r="16" spans="1:151" s="319" customFormat="1" ht="90" hidden="1">
      <c r="A16" s="319" t="s">
        <v>1457</v>
      </c>
      <c r="B16" s="319" t="s">
        <v>931</v>
      </c>
      <c r="C16" s="319" t="s">
        <v>356</v>
      </c>
      <c r="D16" s="320" t="s">
        <v>1458</v>
      </c>
      <c r="E16" s="320" t="s">
        <v>1459</v>
      </c>
      <c r="F16" s="319" t="s">
        <v>31</v>
      </c>
      <c r="G16" s="319">
        <v>130</v>
      </c>
      <c r="H16" s="319" t="s">
        <v>1422</v>
      </c>
      <c r="I16" s="319" t="s">
        <v>1423</v>
      </c>
      <c r="J16" s="321" t="s">
        <v>1424</v>
      </c>
      <c r="K16" s="321" t="s">
        <v>1425</v>
      </c>
      <c r="L16" s="321" t="s">
        <v>1425</v>
      </c>
      <c r="M16" s="319" t="s">
        <v>1426</v>
      </c>
      <c r="N16" s="319" t="s">
        <v>1437</v>
      </c>
      <c r="O16" s="319" t="s">
        <v>1428</v>
      </c>
      <c r="P16" s="319" t="s">
        <v>31</v>
      </c>
      <c r="Q16" s="319" t="s">
        <v>30</v>
      </c>
      <c r="R16" s="319" t="s">
        <v>1429</v>
      </c>
      <c r="S16" s="319" t="s">
        <v>1423</v>
      </c>
      <c r="T16" s="319" t="s">
        <v>1442</v>
      </c>
      <c r="U16" s="322"/>
      <c r="V16" s="319" t="s">
        <v>8</v>
      </c>
      <c r="W16" s="322"/>
      <c r="X16" s="319" t="s">
        <v>8</v>
      </c>
      <c r="Y16" s="322"/>
      <c r="AA16" s="319" t="s">
        <v>31</v>
      </c>
      <c r="AB16" s="319" t="s">
        <v>1443</v>
      </c>
      <c r="AC16" s="319" t="s">
        <v>1443</v>
      </c>
      <c r="AD16" s="319" t="s">
        <v>1444</v>
      </c>
      <c r="AE16" s="319" t="s">
        <v>1433</v>
      </c>
      <c r="AF16" s="321">
        <v>44819</v>
      </c>
      <c r="AG16" s="319" t="s">
        <v>1445</v>
      </c>
      <c r="AH16" s="319">
        <v>1</v>
      </c>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3"/>
      <c r="DU16" s="323"/>
      <c r="DV16" s="323"/>
      <c r="DW16" s="323"/>
      <c r="DX16" s="323"/>
      <c r="DY16" s="323"/>
      <c r="DZ16" s="323"/>
      <c r="EA16" s="323"/>
      <c r="EB16" s="323"/>
      <c r="EC16" s="323"/>
      <c r="ED16" s="323"/>
      <c r="EE16" s="323"/>
      <c r="EF16" s="323"/>
      <c r="EG16" s="323"/>
      <c r="EH16" s="323"/>
      <c r="EI16" s="323"/>
      <c r="EJ16" s="323"/>
      <c r="EK16" s="323"/>
      <c r="EL16" s="323"/>
      <c r="EM16" s="323"/>
      <c r="EN16" s="323"/>
      <c r="EO16" s="323"/>
      <c r="EP16" s="323"/>
      <c r="EQ16" s="323"/>
      <c r="ER16" s="323"/>
      <c r="ES16" s="323"/>
      <c r="ET16" s="323"/>
      <c r="EU16" s="323"/>
    </row>
    <row r="17" spans="1:151" s="319" customFormat="1" ht="90" hidden="1">
      <c r="A17" s="319" t="s">
        <v>1460</v>
      </c>
      <c r="B17" s="319" t="s">
        <v>931</v>
      </c>
      <c r="C17" s="319" t="s">
        <v>356</v>
      </c>
      <c r="D17" s="320" t="s">
        <v>1461</v>
      </c>
      <c r="E17" s="320" t="s">
        <v>1462</v>
      </c>
      <c r="F17" s="319" t="s">
        <v>31</v>
      </c>
      <c r="G17" s="319">
        <v>130</v>
      </c>
      <c r="H17" s="319" t="s">
        <v>1422</v>
      </c>
      <c r="I17" s="319" t="s">
        <v>1423</v>
      </c>
      <c r="J17" s="321" t="s">
        <v>1424</v>
      </c>
      <c r="K17" s="321" t="s">
        <v>1425</v>
      </c>
      <c r="L17" s="321" t="s">
        <v>1425</v>
      </c>
      <c r="M17" s="319" t="s">
        <v>1426</v>
      </c>
      <c r="N17" s="319" t="s">
        <v>1437</v>
      </c>
      <c r="O17" s="319" t="s">
        <v>1428</v>
      </c>
      <c r="P17" s="319" t="s">
        <v>31</v>
      </c>
      <c r="Q17" s="319" t="s">
        <v>30</v>
      </c>
      <c r="R17" s="319" t="s">
        <v>1429</v>
      </c>
      <c r="S17" s="319" t="s">
        <v>1423</v>
      </c>
      <c r="T17" s="319" t="s">
        <v>1442</v>
      </c>
      <c r="U17" s="322"/>
      <c r="V17" s="319" t="s">
        <v>8</v>
      </c>
      <c r="W17" s="322"/>
      <c r="X17" s="319" t="s">
        <v>8</v>
      </c>
      <c r="Y17" s="322"/>
      <c r="AA17" s="319" t="s">
        <v>31</v>
      </c>
      <c r="AB17" s="319" t="s">
        <v>1443</v>
      </c>
      <c r="AC17" s="319" t="s">
        <v>1443</v>
      </c>
      <c r="AD17" s="319" t="s">
        <v>1444</v>
      </c>
      <c r="AE17" s="319" t="s">
        <v>1433</v>
      </c>
      <c r="AF17" s="321">
        <v>44819</v>
      </c>
      <c r="AG17" s="319" t="s">
        <v>1445</v>
      </c>
      <c r="AH17" s="319">
        <v>1</v>
      </c>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3"/>
      <c r="DU17" s="323"/>
      <c r="DV17" s="323"/>
      <c r="DW17" s="323"/>
      <c r="DX17" s="323"/>
      <c r="DY17" s="323"/>
      <c r="DZ17" s="323"/>
      <c r="EA17" s="323"/>
      <c r="EB17" s="323"/>
      <c r="EC17" s="323"/>
      <c r="ED17" s="323"/>
      <c r="EE17" s="323"/>
      <c r="EF17" s="323"/>
      <c r="EG17" s="323"/>
      <c r="EH17" s="323"/>
      <c r="EI17" s="323"/>
      <c r="EJ17" s="323"/>
      <c r="EK17" s="323"/>
      <c r="EL17" s="323"/>
      <c r="EM17" s="323"/>
      <c r="EN17" s="323"/>
      <c r="EO17" s="323"/>
      <c r="EP17" s="323"/>
      <c r="EQ17" s="323"/>
      <c r="ER17" s="323"/>
      <c r="ES17" s="323"/>
      <c r="ET17" s="323"/>
      <c r="EU17" s="323"/>
    </row>
    <row r="18" spans="1:151" s="319" customFormat="1" ht="90" hidden="1">
      <c r="A18" s="319" t="s">
        <v>1463</v>
      </c>
      <c r="B18" s="319" t="s">
        <v>931</v>
      </c>
      <c r="C18" s="319" t="s">
        <v>356</v>
      </c>
      <c r="D18" s="320" t="s">
        <v>1464</v>
      </c>
      <c r="E18" s="320" t="s">
        <v>1465</v>
      </c>
      <c r="F18" s="319" t="s">
        <v>30</v>
      </c>
      <c r="G18" s="319" t="s">
        <v>1423</v>
      </c>
      <c r="H18" s="319" t="s">
        <v>1422</v>
      </c>
      <c r="I18" s="319" t="s">
        <v>1423</v>
      </c>
      <c r="J18" s="321" t="s">
        <v>1466</v>
      </c>
      <c r="K18" s="321" t="s">
        <v>1425</v>
      </c>
      <c r="L18" s="321" t="s">
        <v>1425</v>
      </c>
      <c r="M18" s="319" t="s">
        <v>1426</v>
      </c>
      <c r="N18" s="319" t="s">
        <v>1427</v>
      </c>
      <c r="O18" s="319" t="s">
        <v>1441</v>
      </c>
      <c r="P18" s="319" t="s">
        <v>31</v>
      </c>
      <c r="Q18" s="319" t="s">
        <v>30</v>
      </c>
      <c r="R18" s="319" t="s">
        <v>1423</v>
      </c>
      <c r="S18" s="319" t="s">
        <v>1423</v>
      </c>
      <c r="T18" s="319" t="s">
        <v>1442</v>
      </c>
      <c r="U18" s="322"/>
      <c r="V18" s="319" t="s">
        <v>1431</v>
      </c>
      <c r="W18" s="322"/>
      <c r="X18" s="319" t="s">
        <v>1431</v>
      </c>
      <c r="Y18" s="322"/>
      <c r="AA18" s="319" t="s">
        <v>31</v>
      </c>
      <c r="AB18" s="319" t="s">
        <v>1443</v>
      </c>
      <c r="AC18" s="319" t="s">
        <v>1443</v>
      </c>
      <c r="AD18" s="319" t="s">
        <v>1444</v>
      </c>
      <c r="AE18" s="319" t="s">
        <v>1433</v>
      </c>
      <c r="AF18" s="321">
        <v>44819</v>
      </c>
      <c r="AG18" s="319" t="s">
        <v>1445</v>
      </c>
      <c r="AH18" s="319">
        <v>1</v>
      </c>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23"/>
      <c r="ET18" s="323"/>
      <c r="EU18" s="323"/>
    </row>
    <row r="19" spans="1:151" s="319" customFormat="1" ht="90" hidden="1">
      <c r="A19" s="319" t="s">
        <v>1467</v>
      </c>
      <c r="B19" s="319" t="s">
        <v>931</v>
      </c>
      <c r="C19" s="319" t="s">
        <v>356</v>
      </c>
      <c r="D19" s="320" t="s">
        <v>1468</v>
      </c>
      <c r="E19" s="320" t="s">
        <v>1469</v>
      </c>
      <c r="F19" s="319" t="s">
        <v>30</v>
      </c>
      <c r="G19" s="319" t="s">
        <v>1423</v>
      </c>
      <c r="H19" s="319" t="s">
        <v>1422</v>
      </c>
      <c r="I19" s="319" t="s">
        <v>1423</v>
      </c>
      <c r="J19" s="321" t="s">
        <v>1466</v>
      </c>
      <c r="K19" s="321" t="s">
        <v>1425</v>
      </c>
      <c r="L19" s="321" t="s">
        <v>1425</v>
      </c>
      <c r="M19" s="319" t="s">
        <v>1426</v>
      </c>
      <c r="N19" s="319" t="s">
        <v>1427</v>
      </c>
      <c r="O19" s="319" t="s">
        <v>1441</v>
      </c>
      <c r="P19" s="319" t="s">
        <v>31</v>
      </c>
      <c r="Q19" s="319" t="s">
        <v>30</v>
      </c>
      <c r="R19" s="319" t="s">
        <v>1423</v>
      </c>
      <c r="S19" s="319" t="s">
        <v>1423</v>
      </c>
      <c r="T19" s="319" t="s">
        <v>1442</v>
      </c>
      <c r="U19" s="322"/>
      <c r="V19" s="319" t="s">
        <v>1431</v>
      </c>
      <c r="W19" s="322"/>
      <c r="X19" s="319" t="s">
        <v>1431</v>
      </c>
      <c r="Y19" s="322"/>
      <c r="AA19" s="319" t="s">
        <v>31</v>
      </c>
      <c r="AB19" s="319" t="s">
        <v>1443</v>
      </c>
      <c r="AC19" s="319" t="s">
        <v>1443</v>
      </c>
      <c r="AD19" s="319" t="s">
        <v>1444</v>
      </c>
      <c r="AE19" s="319" t="s">
        <v>1433</v>
      </c>
      <c r="AF19" s="321">
        <v>44819</v>
      </c>
      <c r="AG19" s="319" t="s">
        <v>1445</v>
      </c>
      <c r="AH19" s="319">
        <v>1</v>
      </c>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23"/>
      <c r="BP19" s="323"/>
      <c r="BQ19" s="323"/>
      <c r="BR19" s="323"/>
      <c r="BS19" s="323"/>
      <c r="BT19" s="323"/>
      <c r="BU19" s="323"/>
      <c r="BV19" s="323"/>
      <c r="BW19" s="323"/>
      <c r="BX19" s="323"/>
      <c r="BY19" s="323"/>
      <c r="BZ19" s="323"/>
      <c r="CA19" s="323"/>
      <c r="CB19" s="323"/>
      <c r="CC19" s="323"/>
      <c r="CD19" s="323"/>
      <c r="CE19" s="323"/>
      <c r="CF19" s="323"/>
      <c r="CG19" s="323"/>
      <c r="CH19" s="323"/>
      <c r="CI19" s="323"/>
      <c r="CJ19" s="323"/>
      <c r="CK19" s="323"/>
      <c r="CL19" s="323"/>
      <c r="CM19" s="323"/>
      <c r="CN19" s="323"/>
      <c r="CO19" s="323"/>
      <c r="CP19" s="323"/>
      <c r="CQ19" s="323"/>
      <c r="CR19" s="323"/>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23"/>
      <c r="ET19" s="323"/>
      <c r="EU19" s="323"/>
    </row>
    <row r="20" spans="1:151" s="319" customFormat="1" ht="90" hidden="1">
      <c r="A20" s="319" t="s">
        <v>1470</v>
      </c>
      <c r="B20" s="319" t="s">
        <v>931</v>
      </c>
      <c r="C20" s="319" t="s">
        <v>356</v>
      </c>
      <c r="D20" s="320" t="s">
        <v>1471</v>
      </c>
      <c r="E20" s="320" t="s">
        <v>1472</v>
      </c>
      <c r="F20" s="319" t="s">
        <v>30</v>
      </c>
      <c r="G20" s="325" t="s">
        <v>1423</v>
      </c>
      <c r="H20" s="319" t="s">
        <v>1422</v>
      </c>
      <c r="I20" s="319" t="s">
        <v>1423</v>
      </c>
      <c r="J20" s="321" t="s">
        <v>1466</v>
      </c>
      <c r="K20" s="321" t="s">
        <v>1425</v>
      </c>
      <c r="L20" s="321" t="s">
        <v>1425</v>
      </c>
      <c r="M20" s="319" t="s">
        <v>1426</v>
      </c>
      <c r="N20" s="319" t="s">
        <v>1427</v>
      </c>
      <c r="O20" s="319" t="s">
        <v>1441</v>
      </c>
      <c r="P20" s="319" t="s">
        <v>31</v>
      </c>
      <c r="Q20" s="319" t="s">
        <v>30</v>
      </c>
      <c r="R20" s="319" t="s">
        <v>1423</v>
      </c>
      <c r="S20" s="319" t="s">
        <v>1423</v>
      </c>
      <c r="T20" s="319" t="s">
        <v>1442</v>
      </c>
      <c r="U20" s="322"/>
      <c r="V20" s="319" t="s">
        <v>1431</v>
      </c>
      <c r="W20" s="322"/>
      <c r="X20" s="319" t="s">
        <v>1431</v>
      </c>
      <c r="Y20" s="322"/>
      <c r="AA20" s="319" t="s">
        <v>31</v>
      </c>
      <c r="AB20" s="319" t="s">
        <v>1443</v>
      </c>
      <c r="AC20" s="319" t="s">
        <v>1443</v>
      </c>
      <c r="AD20" s="319" t="s">
        <v>1444</v>
      </c>
      <c r="AE20" s="319" t="s">
        <v>1433</v>
      </c>
      <c r="AF20" s="321">
        <v>44819</v>
      </c>
      <c r="AG20" s="319" t="s">
        <v>1445</v>
      </c>
      <c r="AH20" s="319">
        <v>1</v>
      </c>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c r="CL20" s="323"/>
      <c r="CM20" s="323"/>
      <c r="CN20" s="323"/>
      <c r="CO20" s="323"/>
      <c r="CP20" s="323"/>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23"/>
      <c r="DW20" s="323"/>
      <c r="DX20" s="323"/>
      <c r="DY20" s="323"/>
      <c r="DZ20" s="323"/>
      <c r="EA20" s="323"/>
      <c r="EB20" s="323"/>
      <c r="EC20" s="323"/>
      <c r="ED20" s="323"/>
      <c r="EE20" s="323"/>
      <c r="EF20" s="323"/>
      <c r="EG20" s="323"/>
      <c r="EH20" s="323"/>
      <c r="EI20" s="323"/>
      <c r="EJ20" s="323"/>
      <c r="EK20" s="323"/>
      <c r="EL20" s="323"/>
      <c r="EM20" s="323"/>
      <c r="EN20" s="323"/>
      <c r="EO20" s="323"/>
      <c r="EP20" s="323"/>
      <c r="EQ20" s="323"/>
      <c r="ER20" s="323"/>
      <c r="ES20" s="323"/>
      <c r="ET20" s="323"/>
      <c r="EU20" s="323"/>
    </row>
    <row r="21" spans="1:151" s="319" customFormat="1" ht="150" hidden="1">
      <c r="A21" s="319" t="s">
        <v>1473</v>
      </c>
      <c r="B21" s="319" t="s">
        <v>931</v>
      </c>
      <c r="C21" s="319" t="s">
        <v>356</v>
      </c>
      <c r="D21" s="320" t="s">
        <v>1474</v>
      </c>
      <c r="E21" s="320" t="s">
        <v>1475</v>
      </c>
      <c r="F21" s="319" t="s">
        <v>30</v>
      </c>
      <c r="G21" s="319" t="s">
        <v>1423</v>
      </c>
      <c r="H21" s="319" t="s">
        <v>1422</v>
      </c>
      <c r="I21" s="319" t="s">
        <v>1423</v>
      </c>
      <c r="J21" s="321" t="s">
        <v>1466</v>
      </c>
      <c r="K21" s="321" t="s">
        <v>1425</v>
      </c>
      <c r="L21" s="321" t="s">
        <v>1425</v>
      </c>
      <c r="M21" s="319" t="s">
        <v>1426</v>
      </c>
      <c r="N21" s="319" t="s">
        <v>1427</v>
      </c>
      <c r="O21" s="319" t="s">
        <v>1441</v>
      </c>
      <c r="P21" s="319" t="s">
        <v>31</v>
      </c>
      <c r="Q21" s="319" t="s">
        <v>30</v>
      </c>
      <c r="R21" s="319" t="s">
        <v>1423</v>
      </c>
      <c r="S21" s="319" t="s">
        <v>1423</v>
      </c>
      <c r="T21" s="319" t="s">
        <v>1442</v>
      </c>
      <c r="U21" s="322"/>
      <c r="V21" s="319" t="s">
        <v>1431</v>
      </c>
      <c r="W21" s="322"/>
      <c r="X21" s="319" t="s">
        <v>1431</v>
      </c>
      <c r="Y21" s="322"/>
      <c r="AA21" s="319" t="s">
        <v>31</v>
      </c>
      <c r="AB21" s="319" t="s">
        <v>1443</v>
      </c>
      <c r="AC21" s="319" t="s">
        <v>1443</v>
      </c>
      <c r="AD21" s="319" t="s">
        <v>1444</v>
      </c>
      <c r="AE21" s="319" t="s">
        <v>1433</v>
      </c>
      <c r="AF21" s="321">
        <v>44819</v>
      </c>
      <c r="AG21" s="319" t="s">
        <v>1445</v>
      </c>
      <c r="AH21" s="319">
        <v>1</v>
      </c>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323"/>
      <c r="BV21" s="323"/>
      <c r="BW21" s="323"/>
      <c r="BX21" s="323"/>
      <c r="BY21" s="323"/>
      <c r="BZ21" s="323"/>
      <c r="CA21" s="323"/>
      <c r="CB21" s="323"/>
      <c r="CC21" s="323"/>
      <c r="CD21" s="323"/>
      <c r="CE21" s="323"/>
      <c r="CF21" s="323"/>
      <c r="CG21" s="323"/>
      <c r="CH21" s="323"/>
      <c r="CI21" s="323"/>
      <c r="CJ21" s="323"/>
      <c r="CK21" s="323"/>
      <c r="CL21" s="323"/>
      <c r="CM21" s="323"/>
      <c r="CN21" s="323"/>
      <c r="CO21" s="323"/>
      <c r="CP21" s="323"/>
      <c r="CQ21" s="323"/>
      <c r="CR21" s="323"/>
      <c r="CS21" s="323"/>
      <c r="CT21" s="323"/>
      <c r="CU21" s="323"/>
      <c r="CV21" s="323"/>
      <c r="CW21" s="323"/>
      <c r="CX21" s="323"/>
      <c r="CY21" s="323"/>
      <c r="CZ21" s="323"/>
      <c r="DA21" s="323"/>
      <c r="DB21" s="323"/>
      <c r="DC21" s="323"/>
      <c r="DD21" s="323"/>
      <c r="DE21" s="323"/>
      <c r="DF21" s="323"/>
      <c r="DG21" s="323"/>
      <c r="DH21" s="323"/>
      <c r="DI21" s="323"/>
      <c r="DJ21" s="323"/>
      <c r="DK21" s="323"/>
      <c r="DL21" s="323"/>
      <c r="DM21" s="323"/>
      <c r="DN21" s="323"/>
      <c r="DO21" s="323"/>
      <c r="DP21" s="323"/>
      <c r="DQ21" s="323"/>
      <c r="DR21" s="323"/>
      <c r="DS21" s="323"/>
      <c r="DT21" s="323"/>
      <c r="DU21" s="323"/>
      <c r="DV21" s="323"/>
      <c r="DW21" s="323"/>
      <c r="DX21" s="323"/>
      <c r="DY21" s="323"/>
      <c r="DZ21" s="323"/>
      <c r="EA21" s="323"/>
      <c r="EB21" s="323"/>
      <c r="EC21" s="323"/>
      <c r="ED21" s="323"/>
      <c r="EE21" s="323"/>
      <c r="EF21" s="323"/>
      <c r="EG21" s="323"/>
      <c r="EH21" s="323"/>
      <c r="EI21" s="323"/>
      <c r="EJ21" s="323"/>
      <c r="EK21" s="323"/>
      <c r="EL21" s="323"/>
      <c r="EM21" s="323"/>
      <c r="EN21" s="323"/>
      <c r="EO21" s="323"/>
      <c r="EP21" s="323"/>
      <c r="EQ21" s="323"/>
      <c r="ER21" s="323"/>
      <c r="ES21" s="323"/>
      <c r="ET21" s="323"/>
      <c r="EU21" s="323"/>
    </row>
    <row r="22" spans="1:151" s="319" customFormat="1" ht="120" hidden="1">
      <c r="A22" s="319" t="s">
        <v>1476</v>
      </c>
      <c r="B22" s="319" t="s">
        <v>931</v>
      </c>
      <c r="C22" s="319" t="s">
        <v>356</v>
      </c>
      <c r="D22" s="320" t="s">
        <v>1477</v>
      </c>
      <c r="E22" s="320" t="s">
        <v>1478</v>
      </c>
      <c r="F22" s="319" t="s">
        <v>30</v>
      </c>
      <c r="G22" s="319" t="s">
        <v>1423</v>
      </c>
      <c r="H22" s="319" t="s">
        <v>1422</v>
      </c>
      <c r="I22" s="321">
        <v>44182</v>
      </c>
      <c r="J22" s="321" t="s">
        <v>1424</v>
      </c>
      <c r="K22" s="321" t="s">
        <v>1479</v>
      </c>
      <c r="L22" s="321" t="s">
        <v>1425</v>
      </c>
      <c r="M22" s="319" t="s">
        <v>1426</v>
      </c>
      <c r="N22" s="319" t="s">
        <v>1427</v>
      </c>
      <c r="O22" s="319" t="s">
        <v>1441</v>
      </c>
      <c r="P22" s="319" t="s">
        <v>31</v>
      </c>
      <c r="Q22" s="319" t="s">
        <v>30</v>
      </c>
      <c r="R22" s="319" t="s">
        <v>1423</v>
      </c>
      <c r="S22" s="319" t="s">
        <v>1423</v>
      </c>
      <c r="T22" s="319" t="s">
        <v>1442</v>
      </c>
      <c r="U22" s="322"/>
      <c r="V22" s="319" t="s">
        <v>1431</v>
      </c>
      <c r="W22" s="322"/>
      <c r="X22" s="319" t="s">
        <v>1431</v>
      </c>
      <c r="Y22" s="322"/>
      <c r="AA22" s="319" t="s">
        <v>31</v>
      </c>
      <c r="AB22" s="319" t="s">
        <v>1443</v>
      </c>
      <c r="AC22" s="319" t="s">
        <v>1443</v>
      </c>
      <c r="AD22" s="319" t="s">
        <v>1444</v>
      </c>
      <c r="AE22" s="319" t="s">
        <v>1433</v>
      </c>
      <c r="AF22" s="321">
        <v>44819</v>
      </c>
      <c r="AG22" s="319" t="s">
        <v>1445</v>
      </c>
      <c r="AH22" s="319">
        <v>1</v>
      </c>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c r="DV22" s="323"/>
      <c r="DW22" s="323"/>
      <c r="DX22" s="323"/>
      <c r="DY22" s="323"/>
      <c r="DZ22" s="323"/>
      <c r="EA22" s="323"/>
      <c r="EB22" s="323"/>
      <c r="EC22" s="323"/>
      <c r="ED22" s="323"/>
      <c r="EE22" s="323"/>
      <c r="EF22" s="323"/>
      <c r="EG22" s="323"/>
      <c r="EH22" s="323"/>
      <c r="EI22" s="323"/>
      <c r="EJ22" s="323"/>
      <c r="EK22" s="323"/>
      <c r="EL22" s="323"/>
      <c r="EM22" s="323"/>
      <c r="EN22" s="323"/>
      <c r="EO22" s="323"/>
      <c r="EP22" s="323"/>
      <c r="EQ22" s="323"/>
      <c r="ER22" s="323"/>
      <c r="ES22" s="323"/>
      <c r="ET22" s="323"/>
      <c r="EU22" s="323"/>
    </row>
    <row r="23" spans="1:151" s="319" customFormat="1" ht="165" hidden="1">
      <c r="A23" s="319" t="s">
        <v>1480</v>
      </c>
      <c r="B23" s="319" t="s">
        <v>931</v>
      </c>
      <c r="C23" s="319" t="s">
        <v>356</v>
      </c>
      <c r="D23" s="320" t="s">
        <v>1481</v>
      </c>
      <c r="E23" s="320" t="s">
        <v>1482</v>
      </c>
      <c r="F23" s="319" t="s">
        <v>31</v>
      </c>
      <c r="G23" s="319">
        <v>130</v>
      </c>
      <c r="H23" s="319" t="s">
        <v>1422</v>
      </c>
      <c r="I23" s="321">
        <v>44280</v>
      </c>
      <c r="J23" s="321" t="s">
        <v>1424</v>
      </c>
      <c r="K23" s="321" t="s">
        <v>1425</v>
      </c>
      <c r="L23" s="321" t="s">
        <v>1425</v>
      </c>
      <c r="M23" s="319" t="s">
        <v>1426</v>
      </c>
      <c r="N23" s="319" t="s">
        <v>1437</v>
      </c>
      <c r="O23" s="319" t="s">
        <v>1441</v>
      </c>
      <c r="P23" s="319" t="s">
        <v>31</v>
      </c>
      <c r="Q23" s="319" t="s">
        <v>30</v>
      </c>
      <c r="R23" s="319" t="s">
        <v>1429</v>
      </c>
      <c r="S23" s="319" t="s">
        <v>1423</v>
      </c>
      <c r="T23" s="319" t="s">
        <v>1442</v>
      </c>
      <c r="U23" s="322"/>
      <c r="V23" s="319" t="s">
        <v>8</v>
      </c>
      <c r="W23" s="322"/>
      <c r="X23" s="319" t="s">
        <v>8</v>
      </c>
      <c r="Y23" s="322"/>
      <c r="AA23" s="319" t="s">
        <v>31</v>
      </c>
      <c r="AB23" s="319" t="s">
        <v>1443</v>
      </c>
      <c r="AC23" s="319" t="s">
        <v>1443</v>
      </c>
      <c r="AD23" s="319" t="s">
        <v>1444</v>
      </c>
      <c r="AE23" s="319" t="s">
        <v>1433</v>
      </c>
      <c r="AF23" s="321">
        <v>44819</v>
      </c>
      <c r="AG23" s="319" t="s">
        <v>1445</v>
      </c>
      <c r="AH23" s="319">
        <v>1</v>
      </c>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c r="CL23" s="323"/>
      <c r="CM23" s="323"/>
      <c r="CN23" s="323"/>
      <c r="CO23" s="323"/>
      <c r="CP23" s="323"/>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c r="EU23" s="323"/>
    </row>
    <row r="24" spans="1:151" s="319" customFormat="1" ht="135" hidden="1">
      <c r="A24" s="319" t="s">
        <v>1483</v>
      </c>
      <c r="B24" s="319" t="s">
        <v>931</v>
      </c>
      <c r="C24" s="319" t="s">
        <v>356</v>
      </c>
      <c r="D24" s="320" t="s">
        <v>1484</v>
      </c>
      <c r="E24" s="320" t="s">
        <v>1485</v>
      </c>
      <c r="F24" s="319" t="s">
        <v>30</v>
      </c>
      <c r="G24" s="319" t="s">
        <v>1423</v>
      </c>
      <c r="H24" s="319" t="s">
        <v>1422</v>
      </c>
      <c r="I24" s="321">
        <v>44280</v>
      </c>
      <c r="J24" s="321" t="s">
        <v>1026</v>
      </c>
      <c r="K24" s="321" t="s">
        <v>1425</v>
      </c>
      <c r="L24" s="321" t="s">
        <v>1425</v>
      </c>
      <c r="M24" s="319" t="s">
        <v>1426</v>
      </c>
      <c r="N24" s="319" t="s">
        <v>1427</v>
      </c>
      <c r="O24" s="319" t="s">
        <v>1441</v>
      </c>
      <c r="P24" s="319" t="s">
        <v>31</v>
      </c>
      <c r="Q24" s="319" t="s">
        <v>30</v>
      </c>
      <c r="R24" s="319" t="s">
        <v>1423</v>
      </c>
      <c r="S24" s="319" t="s">
        <v>1423</v>
      </c>
      <c r="T24" s="319" t="s">
        <v>1430</v>
      </c>
      <c r="U24" s="322"/>
      <c r="V24" s="319" t="s">
        <v>1431</v>
      </c>
      <c r="W24" s="322"/>
      <c r="X24" s="319" t="s">
        <v>6</v>
      </c>
      <c r="Y24" s="322"/>
      <c r="AA24" s="319" t="s">
        <v>30</v>
      </c>
      <c r="AB24" s="319" t="s">
        <v>1443</v>
      </c>
      <c r="AC24" s="319" t="s">
        <v>1443</v>
      </c>
      <c r="AD24" s="319" t="s">
        <v>1444</v>
      </c>
      <c r="AE24" s="319" t="s">
        <v>1433</v>
      </c>
      <c r="AF24" s="321">
        <v>44819</v>
      </c>
      <c r="AG24" s="319" t="s">
        <v>1423</v>
      </c>
      <c r="AH24" s="319">
        <v>1</v>
      </c>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c r="EU24" s="323"/>
    </row>
    <row r="25" spans="1:151" s="319" customFormat="1" ht="135" hidden="1">
      <c r="A25" s="326" t="s">
        <v>1486</v>
      </c>
      <c r="B25" s="326" t="s">
        <v>931</v>
      </c>
      <c r="C25" s="326" t="s">
        <v>356</v>
      </c>
      <c r="D25" s="327" t="s">
        <v>1487</v>
      </c>
      <c r="E25" s="327" t="s">
        <v>1488</v>
      </c>
      <c r="F25" s="326" t="s">
        <v>31</v>
      </c>
      <c r="G25" s="326">
        <v>130</v>
      </c>
      <c r="H25" s="326" t="s">
        <v>1422</v>
      </c>
      <c r="I25" s="328">
        <v>36526</v>
      </c>
      <c r="J25" s="328" t="s">
        <v>1173</v>
      </c>
      <c r="K25" s="328" t="s">
        <v>1425</v>
      </c>
      <c r="L25" s="321" t="s">
        <v>1425</v>
      </c>
      <c r="M25" s="326" t="s">
        <v>1426</v>
      </c>
      <c r="N25" s="326" t="s">
        <v>1427</v>
      </c>
      <c r="O25" s="326" t="s">
        <v>1441</v>
      </c>
      <c r="P25" s="326" t="s">
        <v>31</v>
      </c>
      <c r="Q25" s="326" t="s">
        <v>31</v>
      </c>
      <c r="R25" s="326" t="s">
        <v>1423</v>
      </c>
      <c r="S25" s="326" t="s">
        <v>1423</v>
      </c>
      <c r="T25" s="326" t="s">
        <v>1430</v>
      </c>
      <c r="U25" s="329"/>
      <c r="V25" s="326" t="s">
        <v>8</v>
      </c>
      <c r="W25" s="329"/>
      <c r="X25" s="326" t="s">
        <v>8</v>
      </c>
      <c r="Y25" s="329"/>
      <c r="Z25" s="326"/>
      <c r="AA25" s="326" t="s">
        <v>30</v>
      </c>
      <c r="AB25" s="326" t="s">
        <v>1423</v>
      </c>
      <c r="AC25" s="326" t="s">
        <v>1423</v>
      </c>
      <c r="AD25" s="326" t="s">
        <v>1423</v>
      </c>
      <c r="AE25" s="326" t="s">
        <v>1423</v>
      </c>
      <c r="AF25" s="328">
        <v>44819</v>
      </c>
      <c r="AG25" s="326" t="s">
        <v>1423</v>
      </c>
      <c r="AH25" s="319">
        <v>1</v>
      </c>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c r="EU25" s="323"/>
    </row>
    <row r="26" spans="1:151" s="319" customFormat="1" ht="60" hidden="1">
      <c r="A26" s="326" t="s">
        <v>1489</v>
      </c>
      <c r="B26" s="326" t="s">
        <v>931</v>
      </c>
      <c r="C26" s="326" t="s">
        <v>356</v>
      </c>
      <c r="D26" s="327" t="s">
        <v>1490</v>
      </c>
      <c r="E26" s="327" t="s">
        <v>1491</v>
      </c>
      <c r="F26" s="326" t="s">
        <v>31</v>
      </c>
      <c r="G26" s="326">
        <v>130</v>
      </c>
      <c r="H26" s="326" t="s">
        <v>1422</v>
      </c>
      <c r="I26" s="328">
        <v>36526</v>
      </c>
      <c r="J26" s="328" t="s">
        <v>1173</v>
      </c>
      <c r="K26" s="328" t="s">
        <v>1425</v>
      </c>
      <c r="L26" s="321" t="s">
        <v>1425</v>
      </c>
      <c r="M26" s="326" t="s">
        <v>1426</v>
      </c>
      <c r="N26" s="326" t="s">
        <v>1427</v>
      </c>
      <c r="O26" s="326" t="s">
        <v>1441</v>
      </c>
      <c r="P26" s="326" t="s">
        <v>31</v>
      </c>
      <c r="Q26" s="326" t="s">
        <v>31</v>
      </c>
      <c r="R26" s="326" t="s">
        <v>1423</v>
      </c>
      <c r="S26" s="326" t="s">
        <v>1423</v>
      </c>
      <c r="T26" s="326" t="s">
        <v>1430</v>
      </c>
      <c r="U26" s="329"/>
      <c r="V26" s="326" t="s">
        <v>8</v>
      </c>
      <c r="W26" s="329"/>
      <c r="X26" s="326" t="s">
        <v>8</v>
      </c>
      <c r="Y26" s="329"/>
      <c r="Z26" s="326"/>
      <c r="AA26" s="326" t="s">
        <v>30</v>
      </c>
      <c r="AB26" s="326" t="s">
        <v>1423</v>
      </c>
      <c r="AC26" s="326" t="s">
        <v>1423</v>
      </c>
      <c r="AD26" s="326" t="s">
        <v>1423</v>
      </c>
      <c r="AE26" s="326" t="s">
        <v>1423</v>
      </c>
      <c r="AF26" s="328">
        <v>44819</v>
      </c>
      <c r="AG26" s="326" t="s">
        <v>1423</v>
      </c>
      <c r="AH26" s="319">
        <v>1</v>
      </c>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c r="EU26" s="323"/>
    </row>
    <row r="27" spans="1:151" s="319" customFormat="1" ht="90" hidden="1">
      <c r="A27" s="319" t="s">
        <v>1492</v>
      </c>
      <c r="B27" s="319" t="s">
        <v>931</v>
      </c>
      <c r="C27" s="319" t="s">
        <v>354</v>
      </c>
      <c r="D27" s="320" t="s">
        <v>1493</v>
      </c>
      <c r="E27" s="320" t="s">
        <v>1494</v>
      </c>
      <c r="F27" s="319" t="s">
        <v>1423</v>
      </c>
      <c r="G27" s="319" t="s">
        <v>1423</v>
      </c>
      <c r="H27" s="319" t="s">
        <v>1422</v>
      </c>
      <c r="I27" s="321">
        <v>42292</v>
      </c>
      <c r="J27" s="321" t="s">
        <v>1466</v>
      </c>
      <c r="K27" s="321" t="s">
        <v>1425</v>
      </c>
      <c r="L27" s="321" t="s">
        <v>949</v>
      </c>
      <c r="M27" s="319" t="s">
        <v>1426</v>
      </c>
      <c r="N27" s="319" t="s">
        <v>1427</v>
      </c>
      <c r="O27" s="319" t="s">
        <v>1495</v>
      </c>
      <c r="P27" s="319" t="s">
        <v>31</v>
      </c>
      <c r="Q27" s="319" t="s">
        <v>30</v>
      </c>
      <c r="R27" s="319" t="s">
        <v>1423</v>
      </c>
      <c r="S27" s="319" t="s">
        <v>1423</v>
      </c>
      <c r="T27" s="319" t="s">
        <v>1442</v>
      </c>
      <c r="U27" s="322"/>
      <c r="V27" s="319" t="s">
        <v>8</v>
      </c>
      <c r="W27" s="322"/>
      <c r="X27" s="319" t="s">
        <v>8</v>
      </c>
      <c r="Y27" s="322"/>
      <c r="AA27" s="319" t="s">
        <v>31</v>
      </c>
      <c r="AB27" s="319" t="s">
        <v>1443</v>
      </c>
      <c r="AC27" s="319" t="s">
        <v>1443</v>
      </c>
      <c r="AD27" s="319" t="s">
        <v>1444</v>
      </c>
      <c r="AE27" s="319" t="s">
        <v>1433</v>
      </c>
      <c r="AF27" s="321">
        <v>44819</v>
      </c>
      <c r="AG27" s="319" t="s">
        <v>1445</v>
      </c>
      <c r="AH27" s="319">
        <v>1</v>
      </c>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c r="EU27" s="323"/>
    </row>
    <row r="28" spans="1:151" s="319" customFormat="1" ht="45" hidden="1">
      <c r="A28" s="319" t="s">
        <v>1496</v>
      </c>
      <c r="B28" s="319" t="s">
        <v>1497</v>
      </c>
      <c r="C28" s="319" t="s">
        <v>354</v>
      </c>
      <c r="D28" s="330" t="s">
        <v>1498</v>
      </c>
      <c r="E28" s="331" t="s">
        <v>1499</v>
      </c>
      <c r="F28" s="319" t="s">
        <v>1423</v>
      </c>
      <c r="G28" s="319" t="s">
        <v>1423</v>
      </c>
      <c r="H28" s="319" t="s">
        <v>1422</v>
      </c>
      <c r="I28" s="319" t="s">
        <v>1423</v>
      </c>
      <c r="J28" s="321" t="s">
        <v>1450</v>
      </c>
      <c r="K28" s="321" t="s">
        <v>1425</v>
      </c>
      <c r="L28" s="321" t="s">
        <v>949</v>
      </c>
      <c r="M28" s="319" t="s">
        <v>1426</v>
      </c>
      <c r="N28" s="319" t="s">
        <v>1427</v>
      </c>
      <c r="O28" s="319" t="s">
        <v>1495</v>
      </c>
      <c r="P28" s="319" t="s">
        <v>31</v>
      </c>
      <c r="Q28" s="319" t="s">
        <v>30</v>
      </c>
      <c r="R28" s="319" t="s">
        <v>1423</v>
      </c>
      <c r="S28" s="319" t="s">
        <v>1423</v>
      </c>
      <c r="T28" s="319" t="s">
        <v>1430</v>
      </c>
      <c r="V28" s="319" t="s">
        <v>8</v>
      </c>
      <c r="X28" s="319" t="s">
        <v>8</v>
      </c>
      <c r="AB28" s="319" t="s">
        <v>1423</v>
      </c>
      <c r="AC28" s="319" t="s">
        <v>1423</v>
      </c>
      <c r="AD28" s="319" t="s">
        <v>1423</v>
      </c>
      <c r="AE28" s="319" t="s">
        <v>1423</v>
      </c>
      <c r="AF28" s="321">
        <v>44530</v>
      </c>
      <c r="AG28" s="319" t="s">
        <v>1423</v>
      </c>
      <c r="AH28" s="319">
        <v>1</v>
      </c>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23"/>
      <c r="DI28" s="323"/>
      <c r="DJ28" s="323"/>
      <c r="DK28" s="323"/>
      <c r="DL28" s="323"/>
      <c r="DM28" s="323"/>
      <c r="DN28" s="323"/>
      <c r="DO28" s="323"/>
      <c r="DP28" s="323"/>
      <c r="DQ28" s="323"/>
      <c r="DR28" s="323"/>
      <c r="DS28" s="323"/>
      <c r="DT28" s="323"/>
      <c r="DU28" s="323"/>
      <c r="DV28" s="323"/>
      <c r="DW28" s="323"/>
      <c r="DX28" s="323"/>
      <c r="DY28" s="323"/>
      <c r="DZ28" s="323"/>
      <c r="EA28" s="323"/>
      <c r="EB28" s="323"/>
      <c r="EC28" s="323"/>
      <c r="ED28" s="323"/>
      <c r="EE28" s="323"/>
      <c r="EF28" s="323"/>
      <c r="EG28" s="323"/>
      <c r="EH28" s="323"/>
      <c r="EI28" s="323"/>
      <c r="EJ28" s="323"/>
      <c r="EK28" s="323"/>
      <c r="EL28" s="323"/>
      <c r="EM28" s="323"/>
      <c r="EN28" s="323"/>
      <c r="EO28" s="323"/>
      <c r="EP28" s="323"/>
      <c r="EQ28" s="323"/>
      <c r="ER28" s="323"/>
      <c r="ES28" s="323"/>
      <c r="ET28" s="323"/>
      <c r="EU28" s="323"/>
    </row>
    <row r="29" spans="1:151" s="319" customFormat="1" ht="45" hidden="1">
      <c r="A29" s="319" t="s">
        <v>1500</v>
      </c>
      <c r="B29" s="319" t="s">
        <v>1497</v>
      </c>
      <c r="C29" s="319" t="s">
        <v>354</v>
      </c>
      <c r="D29" s="330" t="s">
        <v>1501</v>
      </c>
      <c r="E29" s="331" t="s">
        <v>1502</v>
      </c>
      <c r="F29" s="319" t="s">
        <v>1423</v>
      </c>
      <c r="G29" s="319" t="s">
        <v>1423</v>
      </c>
      <c r="H29" s="319" t="s">
        <v>1422</v>
      </c>
      <c r="I29" s="319" t="s">
        <v>1423</v>
      </c>
      <c r="J29" s="321" t="s">
        <v>1450</v>
      </c>
      <c r="K29" s="321" t="s">
        <v>1425</v>
      </c>
      <c r="L29" s="321" t="s">
        <v>949</v>
      </c>
      <c r="M29" s="319" t="s">
        <v>1426</v>
      </c>
      <c r="N29" s="319" t="s">
        <v>1427</v>
      </c>
      <c r="O29" s="319" t="s">
        <v>1495</v>
      </c>
      <c r="P29" s="319" t="s">
        <v>31</v>
      </c>
      <c r="Q29" s="319" t="s">
        <v>30</v>
      </c>
      <c r="R29" s="319" t="s">
        <v>1423</v>
      </c>
      <c r="S29" s="319" t="s">
        <v>1423</v>
      </c>
      <c r="T29" s="319" t="s">
        <v>1430</v>
      </c>
      <c r="V29" s="319" t="s">
        <v>8</v>
      </c>
      <c r="X29" s="319" t="s">
        <v>8</v>
      </c>
      <c r="AB29" s="319" t="s">
        <v>1423</v>
      </c>
      <c r="AC29" s="319" t="s">
        <v>1423</v>
      </c>
      <c r="AD29" s="319" t="s">
        <v>1423</v>
      </c>
      <c r="AE29" s="319" t="s">
        <v>1423</v>
      </c>
      <c r="AF29" s="321">
        <v>44530</v>
      </c>
      <c r="AG29" s="319" t="s">
        <v>1423</v>
      </c>
      <c r="AH29" s="319">
        <v>1</v>
      </c>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c r="CL29" s="323"/>
      <c r="CM29" s="323"/>
      <c r="CN29" s="323"/>
      <c r="CO29" s="323"/>
      <c r="CP29" s="323"/>
      <c r="CQ29" s="323"/>
      <c r="CR29" s="323"/>
      <c r="CS29" s="323"/>
      <c r="CT29" s="323"/>
      <c r="CU29" s="323"/>
      <c r="CV29" s="323"/>
      <c r="CW29" s="323"/>
      <c r="CX29" s="323"/>
      <c r="CY29" s="323"/>
      <c r="CZ29" s="323"/>
      <c r="DA29" s="323"/>
      <c r="DB29" s="323"/>
      <c r="DC29" s="323"/>
      <c r="DD29" s="323"/>
      <c r="DE29" s="323"/>
      <c r="DF29" s="323"/>
      <c r="DG29" s="323"/>
      <c r="DH29" s="323"/>
      <c r="DI29" s="323"/>
      <c r="DJ29" s="323"/>
      <c r="DK29" s="323"/>
      <c r="DL29" s="323"/>
      <c r="DM29" s="323"/>
      <c r="DN29" s="323"/>
      <c r="DO29" s="323"/>
      <c r="DP29" s="323"/>
      <c r="DQ29" s="323"/>
      <c r="DR29" s="323"/>
      <c r="DS29" s="323"/>
      <c r="DT29" s="323"/>
      <c r="DU29" s="323"/>
      <c r="DV29" s="323"/>
      <c r="DW29" s="323"/>
      <c r="DX29" s="323"/>
      <c r="DY29" s="323"/>
      <c r="DZ29" s="323"/>
      <c r="EA29" s="323"/>
      <c r="EB29" s="323"/>
      <c r="EC29" s="323"/>
      <c r="ED29" s="323"/>
      <c r="EE29" s="323"/>
      <c r="EF29" s="323"/>
      <c r="EG29" s="323"/>
      <c r="EH29" s="323"/>
      <c r="EI29" s="323"/>
      <c r="EJ29" s="323"/>
      <c r="EK29" s="323"/>
      <c r="EL29" s="323"/>
      <c r="EM29" s="323"/>
      <c r="EN29" s="323"/>
      <c r="EO29" s="323"/>
      <c r="EP29" s="323"/>
      <c r="EQ29" s="323"/>
      <c r="ER29" s="323"/>
      <c r="ES29" s="323"/>
      <c r="ET29" s="323"/>
      <c r="EU29" s="323"/>
    </row>
    <row r="30" spans="1:151" s="319" customFormat="1" ht="60" hidden="1">
      <c r="A30" s="319" t="s">
        <v>1503</v>
      </c>
      <c r="B30" s="319" t="s">
        <v>931</v>
      </c>
      <c r="C30" s="319" t="s">
        <v>356</v>
      </c>
      <c r="D30" s="320" t="s">
        <v>1504</v>
      </c>
      <c r="E30" s="320" t="s">
        <v>1505</v>
      </c>
      <c r="F30" s="319" t="s">
        <v>31</v>
      </c>
      <c r="G30" s="325">
        <v>85</v>
      </c>
      <c r="H30" s="319" t="s">
        <v>1506</v>
      </c>
      <c r="I30" s="321">
        <v>36526</v>
      </c>
      <c r="J30" s="321" t="s">
        <v>1424</v>
      </c>
      <c r="K30" s="321" t="s">
        <v>1425</v>
      </c>
      <c r="L30" s="321" t="s">
        <v>1425</v>
      </c>
      <c r="M30" s="319" t="s">
        <v>1426</v>
      </c>
      <c r="N30" s="319" t="s">
        <v>1437</v>
      </c>
      <c r="O30" s="319" t="s">
        <v>1428</v>
      </c>
      <c r="P30" s="319" t="s">
        <v>31</v>
      </c>
      <c r="Q30" s="319" t="s">
        <v>30</v>
      </c>
      <c r="R30" s="319" t="s">
        <v>1429</v>
      </c>
      <c r="S30" s="319" t="s">
        <v>1423</v>
      </c>
      <c r="T30" s="319" t="s">
        <v>1430</v>
      </c>
      <c r="U30" s="322"/>
      <c r="V30" s="319" t="s">
        <v>8</v>
      </c>
      <c r="W30" s="322"/>
      <c r="X30" s="319" t="s">
        <v>1431</v>
      </c>
      <c r="Y30" s="322"/>
      <c r="AA30" s="319" t="s">
        <v>30</v>
      </c>
      <c r="AB30" s="319" t="s">
        <v>1423</v>
      </c>
      <c r="AC30" s="319" t="s">
        <v>1423</v>
      </c>
      <c r="AD30" s="319" t="s">
        <v>1423</v>
      </c>
      <c r="AE30" s="319" t="s">
        <v>1423</v>
      </c>
      <c r="AF30" s="321">
        <v>44819</v>
      </c>
      <c r="AG30" s="319" t="s">
        <v>1423</v>
      </c>
      <c r="AH30" s="319">
        <v>1</v>
      </c>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DA30" s="323"/>
      <c r="DB30" s="323"/>
      <c r="DC30" s="323"/>
      <c r="DD30" s="323"/>
      <c r="DE30" s="323"/>
      <c r="DF30" s="323"/>
      <c r="DG30" s="323"/>
      <c r="DH30" s="323"/>
      <c r="DI30" s="323"/>
      <c r="DJ30" s="323"/>
      <c r="DK30" s="323"/>
      <c r="DL30" s="323"/>
      <c r="DM30" s="323"/>
      <c r="DN30" s="323"/>
      <c r="DO30" s="323"/>
      <c r="DP30" s="323"/>
      <c r="DQ30" s="323"/>
      <c r="DR30" s="323"/>
      <c r="DS30" s="323"/>
      <c r="DT30" s="323"/>
      <c r="DU30" s="323"/>
      <c r="DV30" s="323"/>
      <c r="DW30" s="323"/>
      <c r="DX30" s="323"/>
      <c r="DY30" s="323"/>
      <c r="DZ30" s="323"/>
      <c r="EA30" s="323"/>
      <c r="EB30" s="323"/>
      <c r="EC30" s="323"/>
      <c r="ED30" s="323"/>
      <c r="EE30" s="323"/>
      <c r="EF30" s="323"/>
      <c r="EG30" s="323"/>
      <c r="EH30" s="323"/>
      <c r="EI30" s="323"/>
      <c r="EJ30" s="323"/>
      <c r="EK30" s="323"/>
      <c r="EL30" s="323"/>
      <c r="EM30" s="323"/>
      <c r="EN30" s="323"/>
      <c r="EO30" s="323"/>
      <c r="EP30" s="323"/>
      <c r="EQ30" s="323"/>
      <c r="ER30" s="323"/>
      <c r="ES30" s="323"/>
      <c r="ET30" s="323"/>
      <c r="EU30" s="323"/>
    </row>
    <row r="31" spans="1:151" s="319" customFormat="1" ht="90" hidden="1">
      <c r="A31" s="319" t="s">
        <v>1507</v>
      </c>
      <c r="B31" s="319" t="s">
        <v>931</v>
      </c>
      <c r="C31" s="319" t="s">
        <v>356</v>
      </c>
      <c r="D31" s="320" t="s">
        <v>1508</v>
      </c>
      <c r="E31" s="320" t="s">
        <v>1509</v>
      </c>
      <c r="F31" s="319" t="s">
        <v>30</v>
      </c>
      <c r="G31" s="319" t="s">
        <v>1423</v>
      </c>
      <c r="H31" s="319" t="s">
        <v>1422</v>
      </c>
      <c r="I31" s="321">
        <v>44182</v>
      </c>
      <c r="J31" s="321" t="s">
        <v>1173</v>
      </c>
      <c r="K31" s="321" t="s">
        <v>1425</v>
      </c>
      <c r="L31" s="321" t="s">
        <v>1425</v>
      </c>
      <c r="M31" s="319" t="s">
        <v>1426</v>
      </c>
      <c r="N31" s="319" t="s">
        <v>1427</v>
      </c>
      <c r="O31" s="319" t="s">
        <v>1441</v>
      </c>
      <c r="P31" s="319" t="s">
        <v>31</v>
      </c>
      <c r="Q31" s="319" t="s">
        <v>30</v>
      </c>
      <c r="R31" s="319" t="s">
        <v>1423</v>
      </c>
      <c r="S31" s="319" t="s">
        <v>1423</v>
      </c>
      <c r="T31" s="319" t="s">
        <v>1430</v>
      </c>
      <c r="U31" s="322"/>
      <c r="V31" s="319" t="s">
        <v>1431</v>
      </c>
      <c r="W31" s="322"/>
      <c r="X31" s="319" t="s">
        <v>1431</v>
      </c>
      <c r="Y31" s="322"/>
      <c r="AA31" s="319" t="s">
        <v>30</v>
      </c>
      <c r="AB31" s="319" t="s">
        <v>1443</v>
      </c>
      <c r="AC31" s="319" t="s">
        <v>1443</v>
      </c>
      <c r="AD31" s="319" t="s">
        <v>1444</v>
      </c>
      <c r="AE31" s="319" t="s">
        <v>1433</v>
      </c>
      <c r="AF31" s="321">
        <v>44819</v>
      </c>
      <c r="AG31" s="319" t="s">
        <v>1423</v>
      </c>
      <c r="AH31" s="319">
        <v>1</v>
      </c>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c r="CL31" s="323"/>
      <c r="CM31" s="323"/>
      <c r="CN31" s="323"/>
      <c r="CO31" s="323"/>
      <c r="CP31" s="323"/>
      <c r="CQ31" s="323"/>
      <c r="CR31" s="323"/>
      <c r="CS31" s="323"/>
      <c r="CT31" s="323"/>
      <c r="CU31" s="323"/>
      <c r="CV31" s="323"/>
      <c r="CW31" s="323"/>
      <c r="CX31" s="323"/>
      <c r="CY31" s="323"/>
      <c r="CZ31" s="323"/>
      <c r="DA31" s="323"/>
      <c r="DB31" s="323"/>
      <c r="DC31" s="323"/>
      <c r="DD31" s="323"/>
      <c r="DE31" s="323"/>
      <c r="DF31" s="323"/>
      <c r="DG31" s="323"/>
      <c r="DH31" s="323"/>
      <c r="DI31" s="323"/>
      <c r="DJ31" s="323"/>
      <c r="DK31" s="323"/>
      <c r="DL31" s="323"/>
      <c r="DM31" s="323"/>
      <c r="DN31" s="323"/>
      <c r="DO31" s="323"/>
      <c r="DP31" s="323"/>
      <c r="DQ31" s="323"/>
      <c r="DR31" s="323"/>
      <c r="DS31" s="323"/>
      <c r="DT31" s="323"/>
      <c r="DU31" s="323"/>
      <c r="DV31" s="323"/>
      <c r="DW31" s="323"/>
      <c r="DX31" s="323"/>
      <c r="DY31" s="323"/>
      <c r="DZ31" s="323"/>
      <c r="EA31" s="323"/>
      <c r="EB31" s="323"/>
      <c r="EC31" s="323"/>
      <c r="ED31" s="323"/>
      <c r="EE31" s="323"/>
      <c r="EF31" s="323"/>
      <c r="EG31" s="323"/>
      <c r="EH31" s="323"/>
      <c r="EI31" s="323"/>
      <c r="EJ31" s="323"/>
      <c r="EK31" s="323"/>
      <c r="EL31" s="323"/>
      <c r="EM31" s="323"/>
      <c r="EN31" s="323"/>
      <c r="EO31" s="323"/>
      <c r="EP31" s="323"/>
      <c r="EQ31" s="323"/>
      <c r="ER31" s="323"/>
      <c r="ES31" s="323"/>
      <c r="ET31" s="323"/>
      <c r="EU31" s="323"/>
    </row>
    <row r="32" spans="1:151" s="319" customFormat="1" ht="90" hidden="1">
      <c r="A32" s="319" t="s">
        <v>1510</v>
      </c>
      <c r="B32" s="319" t="s">
        <v>931</v>
      </c>
      <c r="C32" s="319" t="s">
        <v>356</v>
      </c>
      <c r="D32" s="320" t="s">
        <v>1511</v>
      </c>
      <c r="E32" s="320" t="s">
        <v>1512</v>
      </c>
      <c r="F32" s="319" t="s">
        <v>30</v>
      </c>
      <c r="G32" s="319" t="s">
        <v>1423</v>
      </c>
      <c r="H32" s="319" t="s">
        <v>1422</v>
      </c>
      <c r="I32" s="321">
        <v>43634</v>
      </c>
      <c r="J32" s="321" t="s">
        <v>1424</v>
      </c>
      <c r="K32" s="321" t="s">
        <v>1425</v>
      </c>
      <c r="L32" s="321" t="s">
        <v>1425</v>
      </c>
      <c r="M32" s="319" t="s">
        <v>1426</v>
      </c>
      <c r="N32" s="319" t="s">
        <v>1427</v>
      </c>
      <c r="O32" s="319" t="s">
        <v>1441</v>
      </c>
      <c r="P32" s="319" t="s">
        <v>31</v>
      </c>
      <c r="Q32" s="319" t="s">
        <v>30</v>
      </c>
      <c r="R32" s="319" t="s">
        <v>1423</v>
      </c>
      <c r="S32" s="319" t="s">
        <v>1423</v>
      </c>
      <c r="T32" s="319" t="s">
        <v>1430</v>
      </c>
      <c r="U32" s="322"/>
      <c r="V32" s="319" t="s">
        <v>6</v>
      </c>
      <c r="W32" s="322"/>
      <c r="X32" s="319" t="s">
        <v>1431</v>
      </c>
      <c r="Y32" s="322"/>
      <c r="AA32" s="319" t="s">
        <v>30</v>
      </c>
      <c r="AB32" s="319" t="s">
        <v>1443</v>
      </c>
      <c r="AC32" s="319" t="s">
        <v>1443</v>
      </c>
      <c r="AD32" s="319" t="s">
        <v>1444</v>
      </c>
      <c r="AE32" s="319" t="s">
        <v>1433</v>
      </c>
      <c r="AF32" s="321">
        <v>44819</v>
      </c>
      <c r="AG32" s="319" t="s">
        <v>1423</v>
      </c>
      <c r="AH32" s="319">
        <v>1</v>
      </c>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DA32" s="323"/>
      <c r="DB32" s="323"/>
      <c r="DC32" s="323"/>
      <c r="DD32" s="323"/>
      <c r="DE32" s="323"/>
      <c r="DF32" s="323"/>
      <c r="DG32" s="323"/>
      <c r="DH32" s="323"/>
      <c r="DI32" s="323"/>
      <c r="DJ32" s="323"/>
      <c r="DK32" s="323"/>
      <c r="DL32" s="323"/>
      <c r="DM32" s="323"/>
      <c r="DN32" s="323"/>
      <c r="DO32" s="323"/>
      <c r="DP32" s="323"/>
      <c r="DQ32" s="323"/>
      <c r="DR32" s="323"/>
      <c r="DS32" s="323"/>
      <c r="DT32" s="323"/>
      <c r="DU32" s="323"/>
      <c r="DV32" s="323"/>
      <c r="DW32" s="323"/>
      <c r="DX32" s="323"/>
      <c r="DY32" s="323"/>
      <c r="DZ32" s="323"/>
      <c r="EA32" s="323"/>
      <c r="EB32" s="323"/>
      <c r="EC32" s="323"/>
      <c r="ED32" s="323"/>
      <c r="EE32" s="323"/>
      <c r="EF32" s="323"/>
      <c r="EG32" s="323"/>
      <c r="EH32" s="323"/>
      <c r="EI32" s="323"/>
      <c r="EJ32" s="323"/>
      <c r="EK32" s="323"/>
      <c r="EL32" s="323"/>
      <c r="EM32" s="323"/>
      <c r="EN32" s="323"/>
      <c r="EO32" s="323"/>
      <c r="EP32" s="323"/>
      <c r="EQ32" s="323"/>
      <c r="ER32" s="323"/>
      <c r="ES32" s="323"/>
      <c r="ET32" s="323"/>
      <c r="EU32" s="323"/>
    </row>
    <row r="33" spans="1:151" s="319" customFormat="1" ht="90" hidden="1">
      <c r="A33" s="319" t="s">
        <v>1513</v>
      </c>
      <c r="B33" s="319" t="s">
        <v>931</v>
      </c>
      <c r="C33" s="319" t="s">
        <v>356</v>
      </c>
      <c r="D33" s="320" t="s">
        <v>1514</v>
      </c>
      <c r="E33" s="320" t="s">
        <v>1515</v>
      </c>
      <c r="F33" s="319" t="s">
        <v>31</v>
      </c>
      <c r="G33" s="319">
        <v>130</v>
      </c>
      <c r="H33" s="319" t="s">
        <v>1422</v>
      </c>
      <c r="I33" s="319" t="s">
        <v>1423</v>
      </c>
      <c r="J33" s="321" t="s">
        <v>1173</v>
      </c>
      <c r="K33" s="321" t="s">
        <v>1425</v>
      </c>
      <c r="L33" s="321" t="s">
        <v>1425</v>
      </c>
      <c r="M33" s="319" t="s">
        <v>1426</v>
      </c>
      <c r="N33" s="319" t="s">
        <v>1427</v>
      </c>
      <c r="O33" s="319" t="s">
        <v>1441</v>
      </c>
      <c r="P33" s="319" t="s">
        <v>31</v>
      </c>
      <c r="Q33" s="319" t="s">
        <v>31</v>
      </c>
      <c r="R33" s="319" t="s">
        <v>1423</v>
      </c>
      <c r="S33" s="319" t="s">
        <v>1423</v>
      </c>
      <c r="T33" s="319" t="s">
        <v>1430</v>
      </c>
      <c r="U33" s="322"/>
      <c r="V33" s="319" t="s">
        <v>8</v>
      </c>
      <c r="W33" s="322"/>
      <c r="X33" s="319" t="s">
        <v>8</v>
      </c>
      <c r="Y33" s="322"/>
      <c r="AA33" s="319" t="s">
        <v>30</v>
      </c>
      <c r="AB33" s="319" t="s">
        <v>1423</v>
      </c>
      <c r="AC33" s="319" t="s">
        <v>1423</v>
      </c>
      <c r="AD33" s="319" t="s">
        <v>1423</v>
      </c>
      <c r="AE33" s="319" t="s">
        <v>1423</v>
      </c>
      <c r="AF33" s="321">
        <v>44819</v>
      </c>
      <c r="AG33" s="319" t="s">
        <v>1423</v>
      </c>
      <c r="AH33" s="319">
        <v>1</v>
      </c>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DA33" s="323"/>
      <c r="DB33" s="323"/>
      <c r="DC33" s="323"/>
      <c r="DD33" s="323"/>
      <c r="DE33" s="323"/>
      <c r="DF33" s="323"/>
      <c r="DG33" s="323"/>
      <c r="DH33" s="323"/>
      <c r="DI33" s="323"/>
      <c r="DJ33" s="323"/>
      <c r="DK33" s="323"/>
      <c r="DL33" s="323"/>
      <c r="DM33" s="323"/>
      <c r="DN33" s="323"/>
      <c r="DO33" s="323"/>
      <c r="DP33" s="323"/>
      <c r="DQ33" s="323"/>
      <c r="DR33" s="323"/>
      <c r="DS33" s="323"/>
      <c r="DT33" s="323"/>
      <c r="DU33" s="323"/>
      <c r="DV33" s="323"/>
      <c r="DW33" s="323"/>
      <c r="DX33" s="323"/>
      <c r="DY33" s="323"/>
      <c r="DZ33" s="323"/>
      <c r="EA33" s="323"/>
      <c r="EB33" s="323"/>
      <c r="EC33" s="323"/>
      <c r="ED33" s="323"/>
      <c r="EE33" s="323"/>
      <c r="EF33" s="323"/>
      <c r="EG33" s="323"/>
      <c r="EH33" s="323"/>
      <c r="EI33" s="323"/>
      <c r="EJ33" s="323"/>
      <c r="EK33" s="323"/>
      <c r="EL33" s="323"/>
      <c r="EM33" s="323"/>
      <c r="EN33" s="323"/>
      <c r="EO33" s="323"/>
      <c r="EP33" s="323"/>
      <c r="EQ33" s="323"/>
      <c r="ER33" s="323"/>
      <c r="ES33" s="323"/>
      <c r="ET33" s="323"/>
      <c r="EU33" s="323"/>
    </row>
    <row r="34" spans="1:151" s="319" customFormat="1" ht="105" hidden="1">
      <c r="A34" s="319" t="s">
        <v>1516</v>
      </c>
      <c r="B34" s="319" t="s">
        <v>931</v>
      </c>
      <c r="C34" s="319" t="s">
        <v>356</v>
      </c>
      <c r="D34" s="320" t="s">
        <v>1517</v>
      </c>
      <c r="E34" s="320" t="s">
        <v>1518</v>
      </c>
      <c r="F34" s="319" t="s">
        <v>31</v>
      </c>
      <c r="G34" s="319">
        <v>130</v>
      </c>
      <c r="H34" s="319" t="s">
        <v>1422</v>
      </c>
      <c r="I34" s="319" t="s">
        <v>1423</v>
      </c>
      <c r="J34" s="321" t="s">
        <v>1173</v>
      </c>
      <c r="K34" s="321" t="s">
        <v>1425</v>
      </c>
      <c r="L34" s="321" t="s">
        <v>1425</v>
      </c>
      <c r="M34" s="319" t="s">
        <v>1426</v>
      </c>
      <c r="N34" s="319" t="s">
        <v>1427</v>
      </c>
      <c r="O34" s="319" t="s">
        <v>1441</v>
      </c>
      <c r="P34" s="319" t="s">
        <v>31</v>
      </c>
      <c r="Q34" s="319" t="s">
        <v>31</v>
      </c>
      <c r="R34" s="319" t="s">
        <v>1423</v>
      </c>
      <c r="S34" s="319" t="s">
        <v>1423</v>
      </c>
      <c r="T34" s="319" t="s">
        <v>1430</v>
      </c>
      <c r="U34" s="322"/>
      <c r="V34" s="319" t="s">
        <v>8</v>
      </c>
      <c r="W34" s="322"/>
      <c r="X34" s="319" t="s">
        <v>8</v>
      </c>
      <c r="Y34" s="322"/>
      <c r="AA34" s="319" t="s">
        <v>30</v>
      </c>
      <c r="AB34" s="319" t="s">
        <v>1423</v>
      </c>
      <c r="AC34" s="319" t="s">
        <v>1423</v>
      </c>
      <c r="AD34" s="319" t="s">
        <v>1423</v>
      </c>
      <c r="AE34" s="319" t="s">
        <v>1423</v>
      </c>
      <c r="AF34" s="321">
        <v>44819</v>
      </c>
      <c r="AG34" s="319" t="s">
        <v>1423</v>
      </c>
      <c r="AH34" s="319">
        <v>1</v>
      </c>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DA34" s="323"/>
      <c r="DB34" s="323"/>
      <c r="DC34" s="323"/>
      <c r="DD34" s="323"/>
      <c r="DE34" s="323"/>
      <c r="DF34" s="323"/>
      <c r="DG34" s="323"/>
      <c r="DH34" s="323"/>
      <c r="DI34" s="323"/>
      <c r="DJ34" s="323"/>
      <c r="DK34" s="323"/>
      <c r="DL34" s="323"/>
      <c r="DM34" s="323"/>
      <c r="DN34" s="323"/>
      <c r="DO34" s="323"/>
      <c r="DP34" s="323"/>
      <c r="DQ34" s="323"/>
      <c r="DR34" s="323"/>
      <c r="DS34" s="323"/>
      <c r="DT34" s="323"/>
      <c r="DU34" s="323"/>
      <c r="DV34" s="323"/>
      <c r="DW34" s="323"/>
      <c r="DX34" s="323"/>
      <c r="DY34" s="323"/>
      <c r="DZ34" s="323"/>
      <c r="EA34" s="323"/>
      <c r="EB34" s="323"/>
      <c r="EC34" s="323"/>
      <c r="ED34" s="323"/>
      <c r="EE34" s="323"/>
      <c r="EF34" s="323"/>
      <c r="EG34" s="323"/>
      <c r="EH34" s="323"/>
      <c r="EI34" s="323"/>
      <c r="EJ34" s="323"/>
      <c r="EK34" s="323"/>
      <c r="EL34" s="323"/>
      <c r="EM34" s="323"/>
      <c r="EN34" s="323"/>
      <c r="EO34" s="323"/>
      <c r="EP34" s="323"/>
      <c r="EQ34" s="323"/>
      <c r="ER34" s="323"/>
      <c r="ES34" s="323"/>
      <c r="ET34" s="323"/>
      <c r="EU34" s="323"/>
    </row>
    <row r="35" spans="1:151" s="319" customFormat="1" ht="75" hidden="1">
      <c r="A35" s="319" t="s">
        <v>1519</v>
      </c>
      <c r="B35" s="319" t="s">
        <v>931</v>
      </c>
      <c r="C35" s="319" t="s">
        <v>356</v>
      </c>
      <c r="D35" s="320" t="s">
        <v>1520</v>
      </c>
      <c r="E35" s="320" t="s">
        <v>1521</v>
      </c>
      <c r="F35" s="319" t="s">
        <v>30</v>
      </c>
      <c r="G35" s="319" t="s">
        <v>1423</v>
      </c>
      <c r="H35" s="319" t="s">
        <v>1422</v>
      </c>
      <c r="I35" s="319" t="s">
        <v>1423</v>
      </c>
      <c r="J35" s="321" t="s">
        <v>1173</v>
      </c>
      <c r="K35" s="321" t="s">
        <v>1425</v>
      </c>
      <c r="L35" s="321" t="s">
        <v>1425</v>
      </c>
      <c r="M35" s="319" t="s">
        <v>1426</v>
      </c>
      <c r="N35" s="319" t="s">
        <v>1427</v>
      </c>
      <c r="O35" s="319" t="s">
        <v>1441</v>
      </c>
      <c r="P35" s="319" t="s">
        <v>31</v>
      </c>
      <c r="Q35" s="319" t="s">
        <v>31</v>
      </c>
      <c r="R35" s="319" t="s">
        <v>1423</v>
      </c>
      <c r="S35" s="319" t="s">
        <v>1423</v>
      </c>
      <c r="T35" s="319" t="s">
        <v>1430</v>
      </c>
      <c r="U35" s="322"/>
      <c r="V35" s="319" t="s">
        <v>8</v>
      </c>
      <c r="W35" s="322"/>
      <c r="X35" s="319" t="s">
        <v>8</v>
      </c>
      <c r="Y35" s="322"/>
      <c r="AA35" s="319" t="s">
        <v>30</v>
      </c>
      <c r="AB35" s="319" t="s">
        <v>1423</v>
      </c>
      <c r="AC35" s="319" t="s">
        <v>1423</v>
      </c>
      <c r="AD35" s="319" t="s">
        <v>1423</v>
      </c>
      <c r="AE35" s="319" t="s">
        <v>1423</v>
      </c>
      <c r="AF35" s="321">
        <v>44823</v>
      </c>
      <c r="AG35" s="319" t="s">
        <v>1423</v>
      </c>
      <c r="AH35" s="319">
        <v>1</v>
      </c>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DA35" s="323"/>
      <c r="DB35" s="323"/>
      <c r="DC35" s="323"/>
      <c r="DD35" s="323"/>
      <c r="DE35" s="323"/>
      <c r="DF35" s="323"/>
      <c r="DG35" s="323"/>
      <c r="DH35" s="323"/>
      <c r="DI35" s="323"/>
      <c r="DJ35" s="323"/>
      <c r="DK35" s="323"/>
      <c r="DL35" s="323"/>
      <c r="DM35" s="323"/>
      <c r="DN35" s="323"/>
      <c r="DO35" s="323"/>
      <c r="DP35" s="323"/>
      <c r="DQ35" s="323"/>
      <c r="DR35" s="323"/>
      <c r="DS35" s="323"/>
      <c r="DT35" s="323"/>
      <c r="DU35" s="323"/>
      <c r="DV35" s="323"/>
      <c r="DW35" s="323"/>
      <c r="DX35" s="323"/>
      <c r="DY35" s="323"/>
      <c r="DZ35" s="323"/>
      <c r="EA35" s="323"/>
      <c r="EB35" s="323"/>
      <c r="EC35" s="323"/>
      <c r="ED35" s="323"/>
      <c r="EE35" s="323"/>
      <c r="EF35" s="323"/>
      <c r="EG35" s="323"/>
      <c r="EH35" s="323"/>
      <c r="EI35" s="323"/>
      <c r="EJ35" s="323"/>
      <c r="EK35" s="323"/>
      <c r="EL35" s="323"/>
      <c r="EM35" s="323"/>
      <c r="EN35" s="323"/>
      <c r="EO35" s="323"/>
      <c r="EP35" s="323"/>
      <c r="EQ35" s="323"/>
      <c r="ER35" s="323"/>
      <c r="ES35" s="323"/>
      <c r="ET35" s="323"/>
      <c r="EU35" s="323"/>
    </row>
    <row r="36" spans="1:151" s="319" customFormat="1" ht="60" hidden="1">
      <c r="A36" s="319" t="s">
        <v>1522</v>
      </c>
      <c r="B36" s="319" t="s">
        <v>931</v>
      </c>
      <c r="C36" s="319" t="s">
        <v>356</v>
      </c>
      <c r="D36" s="320" t="s">
        <v>1523</v>
      </c>
      <c r="E36" s="320" t="s">
        <v>1524</v>
      </c>
      <c r="F36" s="319" t="s">
        <v>30</v>
      </c>
      <c r="G36" s="319" t="s">
        <v>1423</v>
      </c>
      <c r="H36" s="319" t="s">
        <v>1422</v>
      </c>
      <c r="I36" s="319" t="s">
        <v>1423</v>
      </c>
      <c r="J36" s="321" t="s">
        <v>1173</v>
      </c>
      <c r="K36" s="321" t="s">
        <v>1425</v>
      </c>
      <c r="L36" s="321" t="s">
        <v>1425</v>
      </c>
      <c r="M36" s="319" t="s">
        <v>1426</v>
      </c>
      <c r="N36" s="319" t="s">
        <v>1427</v>
      </c>
      <c r="O36" s="319" t="s">
        <v>1441</v>
      </c>
      <c r="P36" s="319" t="s">
        <v>31</v>
      </c>
      <c r="Q36" s="319" t="s">
        <v>31</v>
      </c>
      <c r="R36" s="319" t="s">
        <v>1423</v>
      </c>
      <c r="S36" s="319" t="s">
        <v>1423</v>
      </c>
      <c r="T36" s="319" t="s">
        <v>1430</v>
      </c>
      <c r="U36" s="322"/>
      <c r="V36" s="319" t="s">
        <v>8</v>
      </c>
      <c r="W36" s="322"/>
      <c r="X36" s="319" t="s">
        <v>8</v>
      </c>
      <c r="Y36" s="322"/>
      <c r="AA36" s="319" t="s">
        <v>30</v>
      </c>
      <c r="AB36" s="319" t="s">
        <v>1423</v>
      </c>
      <c r="AC36" s="319" t="s">
        <v>1423</v>
      </c>
      <c r="AD36" s="319" t="s">
        <v>1423</v>
      </c>
      <c r="AE36" s="319" t="s">
        <v>1423</v>
      </c>
      <c r="AF36" s="321">
        <v>44823</v>
      </c>
      <c r="AG36" s="319" t="s">
        <v>1423</v>
      </c>
      <c r="AH36" s="319">
        <v>1</v>
      </c>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DA36" s="323"/>
      <c r="DB36" s="323"/>
      <c r="DC36" s="323"/>
      <c r="DD36" s="323"/>
      <c r="DE36" s="323"/>
      <c r="DF36" s="323"/>
      <c r="DG36" s="323"/>
      <c r="DH36" s="323"/>
      <c r="DI36" s="323"/>
      <c r="DJ36" s="323"/>
      <c r="DK36" s="323"/>
      <c r="DL36" s="323"/>
      <c r="DM36" s="323"/>
      <c r="DN36" s="323"/>
      <c r="DO36" s="323"/>
      <c r="DP36" s="323"/>
      <c r="DQ36" s="323"/>
      <c r="DR36" s="323"/>
      <c r="DS36" s="323"/>
      <c r="DT36" s="323"/>
      <c r="DU36" s="323"/>
      <c r="DV36" s="323"/>
      <c r="DW36" s="323"/>
      <c r="DX36" s="323"/>
      <c r="DY36" s="323"/>
      <c r="DZ36" s="323"/>
      <c r="EA36" s="323"/>
      <c r="EB36" s="323"/>
      <c r="EC36" s="323"/>
      <c r="ED36" s="323"/>
      <c r="EE36" s="323"/>
      <c r="EF36" s="323"/>
      <c r="EG36" s="323"/>
      <c r="EH36" s="323"/>
      <c r="EI36" s="323"/>
      <c r="EJ36" s="323"/>
      <c r="EK36" s="323"/>
      <c r="EL36" s="323"/>
      <c r="EM36" s="323"/>
      <c r="EN36" s="323"/>
      <c r="EO36" s="323"/>
      <c r="EP36" s="323"/>
      <c r="EQ36" s="323"/>
      <c r="ER36" s="323"/>
      <c r="ES36" s="323"/>
      <c r="ET36" s="323"/>
      <c r="EU36" s="323"/>
    </row>
    <row r="37" spans="1:151" s="319" customFormat="1" ht="60" hidden="1">
      <c r="A37" s="319" t="s">
        <v>1525</v>
      </c>
      <c r="B37" s="319" t="s">
        <v>931</v>
      </c>
      <c r="C37" s="319" t="s">
        <v>356</v>
      </c>
      <c r="D37" s="320" t="s">
        <v>1526</v>
      </c>
      <c r="E37" s="320" t="s">
        <v>1527</v>
      </c>
      <c r="F37" s="319" t="s">
        <v>30</v>
      </c>
      <c r="G37" s="319" t="s">
        <v>1423</v>
      </c>
      <c r="H37" s="319" t="s">
        <v>1422</v>
      </c>
      <c r="I37" s="319" t="s">
        <v>1423</v>
      </c>
      <c r="J37" s="321" t="s">
        <v>1173</v>
      </c>
      <c r="K37" s="321" t="s">
        <v>1425</v>
      </c>
      <c r="L37" s="321" t="s">
        <v>1425</v>
      </c>
      <c r="M37" s="319" t="s">
        <v>1426</v>
      </c>
      <c r="N37" s="319" t="s">
        <v>1427</v>
      </c>
      <c r="O37" s="319" t="s">
        <v>1441</v>
      </c>
      <c r="P37" s="319" t="s">
        <v>31</v>
      </c>
      <c r="Q37" s="319" t="s">
        <v>31</v>
      </c>
      <c r="R37" s="319" t="s">
        <v>1423</v>
      </c>
      <c r="S37" s="319" t="s">
        <v>1423</v>
      </c>
      <c r="T37" s="319" t="s">
        <v>1430</v>
      </c>
      <c r="U37" s="319" t="s">
        <v>8</v>
      </c>
      <c r="V37" s="319" t="s">
        <v>8</v>
      </c>
      <c r="X37" s="319" t="s">
        <v>30</v>
      </c>
      <c r="Y37" s="319" t="s">
        <v>1423</v>
      </c>
      <c r="Z37" s="319" t="s">
        <v>1423</v>
      </c>
      <c r="AA37" s="319" t="s">
        <v>1423</v>
      </c>
      <c r="AB37" s="319" t="s">
        <v>1423</v>
      </c>
      <c r="AC37" s="321">
        <v>44823</v>
      </c>
      <c r="AD37" s="319" t="s">
        <v>1423</v>
      </c>
      <c r="AE37" s="319" t="s">
        <v>1423</v>
      </c>
      <c r="AF37" s="321">
        <v>44823</v>
      </c>
      <c r="AG37" s="319" t="s">
        <v>1423</v>
      </c>
      <c r="AH37" s="319">
        <v>1</v>
      </c>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c r="CL37" s="323"/>
      <c r="CM37" s="323"/>
      <c r="CN37" s="323"/>
      <c r="CO37" s="323"/>
      <c r="CP37" s="323"/>
      <c r="CQ37" s="323"/>
      <c r="CR37" s="323"/>
      <c r="CS37" s="323"/>
      <c r="CT37" s="323"/>
      <c r="CU37" s="323"/>
      <c r="CV37" s="323"/>
      <c r="CW37" s="323"/>
      <c r="CX37" s="323"/>
      <c r="CY37" s="323"/>
      <c r="CZ37" s="323"/>
      <c r="DA37" s="323"/>
      <c r="DB37" s="323"/>
      <c r="DC37" s="323"/>
      <c r="DD37" s="323"/>
      <c r="DE37" s="323"/>
      <c r="DF37" s="323"/>
      <c r="DG37" s="323"/>
      <c r="DH37" s="323"/>
      <c r="DI37" s="323"/>
      <c r="DJ37" s="323"/>
      <c r="DK37" s="323"/>
      <c r="DL37" s="323"/>
      <c r="DM37" s="323"/>
      <c r="DN37" s="323"/>
      <c r="DO37" s="323"/>
      <c r="DP37" s="323"/>
      <c r="DQ37" s="323"/>
      <c r="DR37" s="323"/>
      <c r="DS37" s="323"/>
      <c r="DT37" s="323"/>
      <c r="DU37" s="323"/>
      <c r="DV37" s="323"/>
      <c r="DW37" s="323"/>
      <c r="DX37" s="323"/>
      <c r="DY37" s="323"/>
      <c r="DZ37" s="323"/>
      <c r="EA37" s="323"/>
      <c r="EB37" s="323"/>
      <c r="EC37" s="323"/>
      <c r="ED37" s="323"/>
      <c r="EE37" s="323"/>
      <c r="EF37" s="323"/>
      <c r="EG37" s="323"/>
      <c r="EH37" s="323"/>
      <c r="EI37" s="323"/>
      <c r="EJ37" s="323"/>
      <c r="EK37" s="323"/>
      <c r="EL37" s="323"/>
      <c r="EM37" s="323"/>
      <c r="EN37" s="323"/>
      <c r="EO37" s="323"/>
      <c r="EP37" s="323"/>
      <c r="EQ37" s="323"/>
      <c r="ER37" s="323"/>
      <c r="ES37" s="323"/>
      <c r="ET37" s="323"/>
      <c r="EU37" s="323"/>
    </row>
    <row r="38" spans="1:151" s="319" customFormat="1" ht="409.5" hidden="1">
      <c r="A38" s="319" t="s">
        <v>1528</v>
      </c>
      <c r="B38" s="319" t="s">
        <v>931</v>
      </c>
      <c r="C38" s="319" t="s">
        <v>356</v>
      </c>
      <c r="D38" s="320" t="s">
        <v>1529</v>
      </c>
      <c r="E38" s="320" t="s">
        <v>1530</v>
      </c>
      <c r="F38" s="319" t="s">
        <v>1423</v>
      </c>
      <c r="G38" s="319" t="s">
        <v>1423</v>
      </c>
      <c r="H38" s="319" t="s">
        <v>1422</v>
      </c>
      <c r="I38" s="321">
        <v>42292</v>
      </c>
      <c r="J38" s="321" t="s">
        <v>1466</v>
      </c>
      <c r="K38" s="321" t="s">
        <v>1425</v>
      </c>
      <c r="L38" s="321" t="s">
        <v>949</v>
      </c>
      <c r="M38" s="319" t="s">
        <v>1426</v>
      </c>
      <c r="N38" s="319" t="s">
        <v>1427</v>
      </c>
      <c r="O38" s="319" t="s">
        <v>1495</v>
      </c>
      <c r="P38" s="319" t="s">
        <v>31</v>
      </c>
      <c r="Q38" s="319" t="s">
        <v>30</v>
      </c>
      <c r="R38" s="319" t="s">
        <v>1423</v>
      </c>
      <c r="S38" s="319" t="s">
        <v>1423</v>
      </c>
      <c r="T38" s="319" t="s">
        <v>1442</v>
      </c>
      <c r="U38" s="319" t="s">
        <v>8</v>
      </c>
      <c r="V38" s="319" t="s">
        <v>31</v>
      </c>
      <c r="W38" s="319" t="s">
        <v>1443</v>
      </c>
      <c r="X38" s="319" t="s">
        <v>1444</v>
      </c>
      <c r="Y38" s="319" t="s">
        <v>1433</v>
      </c>
      <c r="Z38" s="321">
        <v>44819</v>
      </c>
      <c r="AA38" s="319" t="s">
        <v>1445</v>
      </c>
      <c r="AB38" s="319" t="s">
        <v>1423</v>
      </c>
      <c r="AC38" s="321">
        <v>44823</v>
      </c>
      <c r="AD38" s="319" t="s">
        <v>1423</v>
      </c>
      <c r="AE38" s="319" t="s">
        <v>1423</v>
      </c>
      <c r="AF38" s="321">
        <v>44823</v>
      </c>
      <c r="AG38" s="319" t="s">
        <v>1423</v>
      </c>
      <c r="AH38" s="319">
        <v>1</v>
      </c>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c r="CL38" s="323"/>
      <c r="CM38" s="323"/>
      <c r="CN38" s="323"/>
      <c r="CO38" s="323"/>
      <c r="CP38" s="323"/>
      <c r="CQ38" s="323"/>
      <c r="CR38" s="323"/>
      <c r="CS38" s="323"/>
      <c r="CT38" s="323"/>
      <c r="CU38" s="323"/>
      <c r="CV38" s="323"/>
      <c r="CW38" s="323"/>
      <c r="CX38" s="323"/>
      <c r="CY38" s="323"/>
      <c r="CZ38" s="323"/>
      <c r="DA38" s="323"/>
      <c r="DB38" s="323"/>
      <c r="DC38" s="323"/>
      <c r="DD38" s="323"/>
      <c r="DE38" s="323"/>
      <c r="DF38" s="323"/>
      <c r="DG38" s="323"/>
      <c r="DH38" s="323"/>
      <c r="DI38" s="323"/>
      <c r="DJ38" s="323"/>
      <c r="DK38" s="323"/>
      <c r="DL38" s="323"/>
      <c r="DM38" s="323"/>
      <c r="DN38" s="323"/>
      <c r="DO38" s="323"/>
      <c r="DP38" s="323"/>
      <c r="DQ38" s="323"/>
      <c r="DR38" s="323"/>
      <c r="DS38" s="323"/>
      <c r="DT38" s="323"/>
      <c r="DU38" s="323"/>
      <c r="DV38" s="323"/>
      <c r="DW38" s="323"/>
      <c r="DX38" s="323"/>
      <c r="DY38" s="323"/>
      <c r="DZ38" s="323"/>
      <c r="EA38" s="323"/>
      <c r="EB38" s="323"/>
      <c r="EC38" s="323"/>
      <c r="ED38" s="323"/>
      <c r="EE38" s="323"/>
      <c r="EF38" s="323"/>
      <c r="EG38" s="323"/>
      <c r="EH38" s="323"/>
      <c r="EI38" s="323"/>
      <c r="EJ38" s="323"/>
      <c r="EK38" s="323"/>
      <c r="EL38" s="323"/>
      <c r="EM38" s="323"/>
      <c r="EN38" s="323"/>
      <c r="EO38" s="323"/>
      <c r="EP38" s="323"/>
      <c r="EQ38" s="323"/>
      <c r="ER38" s="323"/>
      <c r="ES38" s="323"/>
      <c r="ET38" s="323"/>
      <c r="EU38" s="323"/>
    </row>
    <row r="39" spans="1:151" s="319" customFormat="1" ht="90" hidden="1">
      <c r="A39" s="319" t="s">
        <v>1531</v>
      </c>
      <c r="B39" s="319" t="s">
        <v>931</v>
      </c>
      <c r="C39" s="319" t="s">
        <v>356</v>
      </c>
      <c r="D39" s="320" t="s">
        <v>1532</v>
      </c>
      <c r="E39" s="320" t="s">
        <v>1533</v>
      </c>
      <c r="F39" s="319" t="s">
        <v>30</v>
      </c>
      <c r="G39" s="319" t="s">
        <v>1423</v>
      </c>
      <c r="H39" s="319" t="s">
        <v>1422</v>
      </c>
      <c r="I39" s="319" t="s">
        <v>1423</v>
      </c>
      <c r="J39" s="321" t="s">
        <v>1534</v>
      </c>
      <c r="K39" s="321" t="s">
        <v>1425</v>
      </c>
      <c r="L39" s="321" t="s">
        <v>1425</v>
      </c>
      <c r="M39" s="319" t="s">
        <v>1426</v>
      </c>
      <c r="N39" s="319" t="s">
        <v>1427</v>
      </c>
      <c r="O39" s="319" t="s">
        <v>1441</v>
      </c>
      <c r="P39" s="319" t="s">
        <v>31</v>
      </c>
      <c r="Q39" s="319" t="s">
        <v>30</v>
      </c>
      <c r="R39" s="319" t="s">
        <v>1423</v>
      </c>
      <c r="S39" s="319" t="s">
        <v>1423</v>
      </c>
      <c r="T39" s="319" t="s">
        <v>1430</v>
      </c>
      <c r="U39" s="319" t="s">
        <v>8</v>
      </c>
      <c r="V39" s="319" t="s">
        <v>30</v>
      </c>
      <c r="W39" s="319" t="s">
        <v>1423</v>
      </c>
      <c r="X39" s="319" t="s">
        <v>1423</v>
      </c>
      <c r="Y39" s="319" t="s">
        <v>1423</v>
      </c>
      <c r="Z39" s="321">
        <v>44819</v>
      </c>
      <c r="AA39" s="319" t="s">
        <v>1423</v>
      </c>
      <c r="AB39" s="319" t="s">
        <v>1423</v>
      </c>
      <c r="AC39" s="321">
        <v>44823</v>
      </c>
      <c r="AD39" s="319" t="s">
        <v>1423</v>
      </c>
      <c r="AE39" s="319" t="s">
        <v>1423</v>
      </c>
      <c r="AF39" s="321">
        <v>44823</v>
      </c>
      <c r="AG39" s="319" t="s">
        <v>1423</v>
      </c>
      <c r="AH39" s="319">
        <v>1</v>
      </c>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c r="CL39" s="323"/>
      <c r="CM39" s="323"/>
      <c r="CN39" s="323"/>
      <c r="CO39" s="323"/>
      <c r="CP39" s="323"/>
      <c r="CQ39" s="323"/>
      <c r="CR39" s="323"/>
      <c r="CS39" s="323"/>
      <c r="CT39" s="323"/>
      <c r="CU39" s="323"/>
      <c r="CV39" s="323"/>
      <c r="CW39" s="323"/>
      <c r="CX39" s="323"/>
      <c r="CY39" s="323"/>
      <c r="CZ39" s="323"/>
      <c r="DA39" s="323"/>
      <c r="DB39" s="323"/>
      <c r="DC39" s="323"/>
      <c r="DD39" s="323"/>
      <c r="DE39" s="323"/>
      <c r="DF39" s="323"/>
      <c r="DG39" s="323"/>
      <c r="DH39" s="323"/>
      <c r="DI39" s="323"/>
      <c r="DJ39" s="323"/>
      <c r="DK39" s="323"/>
      <c r="DL39" s="323"/>
      <c r="DM39" s="323"/>
      <c r="DN39" s="323"/>
      <c r="DO39" s="323"/>
      <c r="DP39" s="323"/>
      <c r="DQ39" s="323"/>
      <c r="DR39" s="323"/>
      <c r="DS39" s="323"/>
      <c r="DT39" s="323"/>
      <c r="DU39" s="323"/>
      <c r="DV39" s="323"/>
      <c r="DW39" s="323"/>
      <c r="DX39" s="323"/>
      <c r="DY39" s="323"/>
      <c r="DZ39" s="323"/>
      <c r="EA39" s="323"/>
      <c r="EB39" s="323"/>
      <c r="EC39" s="323"/>
      <c r="ED39" s="323"/>
      <c r="EE39" s="323"/>
      <c r="EF39" s="323"/>
      <c r="EG39" s="323"/>
      <c r="EH39" s="323"/>
      <c r="EI39" s="323"/>
      <c r="EJ39" s="323"/>
      <c r="EK39" s="323"/>
      <c r="EL39" s="323"/>
      <c r="EM39" s="323"/>
      <c r="EN39" s="323"/>
      <c r="EO39" s="323"/>
      <c r="EP39" s="323"/>
      <c r="EQ39" s="323"/>
      <c r="ER39" s="323"/>
      <c r="ES39" s="323"/>
      <c r="ET39" s="323"/>
      <c r="EU39" s="323"/>
    </row>
    <row r="40" spans="1:151" s="319" customFormat="1" ht="60" hidden="1">
      <c r="A40" s="319" t="s">
        <v>1535</v>
      </c>
      <c r="B40" s="319" t="s">
        <v>931</v>
      </c>
      <c r="C40" s="319" t="s">
        <v>356</v>
      </c>
      <c r="D40" s="320" t="s">
        <v>1536</v>
      </c>
      <c r="E40" s="320" t="s">
        <v>1537</v>
      </c>
      <c r="F40" s="319" t="s">
        <v>30</v>
      </c>
      <c r="G40" s="319" t="s">
        <v>1423</v>
      </c>
      <c r="H40" s="319" t="s">
        <v>1422</v>
      </c>
      <c r="I40" s="319" t="s">
        <v>1423</v>
      </c>
      <c r="J40" s="321" t="s">
        <v>1534</v>
      </c>
      <c r="K40" s="321" t="s">
        <v>1425</v>
      </c>
      <c r="L40" s="321" t="s">
        <v>1425</v>
      </c>
      <c r="M40" s="319" t="s">
        <v>1426</v>
      </c>
      <c r="N40" s="319" t="s">
        <v>1427</v>
      </c>
      <c r="O40" s="319" t="s">
        <v>1441</v>
      </c>
      <c r="P40" s="319" t="s">
        <v>31</v>
      </c>
      <c r="Q40" s="319" t="s">
        <v>30</v>
      </c>
      <c r="R40" s="319" t="s">
        <v>1423</v>
      </c>
      <c r="S40" s="319" t="s">
        <v>1423</v>
      </c>
      <c r="T40" s="319" t="s">
        <v>1430</v>
      </c>
      <c r="U40" s="319" t="s">
        <v>30</v>
      </c>
      <c r="V40" s="319" t="s">
        <v>1423</v>
      </c>
      <c r="W40" s="321">
        <v>44819</v>
      </c>
      <c r="X40" s="319" t="s">
        <v>1423</v>
      </c>
      <c r="Y40" s="319" t="s">
        <v>1423</v>
      </c>
      <c r="Z40" s="321">
        <v>44823</v>
      </c>
      <c r="AA40" s="319" t="s">
        <v>1423</v>
      </c>
      <c r="AC40" s="321"/>
      <c r="AE40" s="319" t="s">
        <v>1423</v>
      </c>
      <c r="AF40" s="321">
        <v>44823</v>
      </c>
      <c r="AG40" s="319" t="s">
        <v>1423</v>
      </c>
      <c r="AH40" s="319">
        <v>1</v>
      </c>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DA40" s="323"/>
      <c r="DB40" s="323"/>
      <c r="DC40" s="323"/>
      <c r="DD40" s="323"/>
      <c r="DE40" s="323"/>
      <c r="DF40" s="323"/>
      <c r="DG40" s="323"/>
      <c r="DH40" s="323"/>
      <c r="DI40" s="323"/>
      <c r="DJ40" s="323"/>
      <c r="DK40" s="323"/>
      <c r="DL40" s="323"/>
      <c r="DM40" s="323"/>
      <c r="DN40" s="323"/>
      <c r="DO40" s="323"/>
      <c r="DP40" s="323"/>
      <c r="DQ40" s="323"/>
      <c r="DR40" s="323"/>
      <c r="DS40" s="323"/>
      <c r="DT40" s="323"/>
      <c r="DU40" s="323"/>
      <c r="DV40" s="323"/>
      <c r="DW40" s="323"/>
      <c r="DX40" s="323"/>
      <c r="DY40" s="323"/>
      <c r="DZ40" s="323"/>
      <c r="EA40" s="323"/>
      <c r="EB40" s="323"/>
      <c r="EC40" s="323"/>
      <c r="ED40" s="323"/>
      <c r="EE40" s="323"/>
      <c r="EF40" s="323"/>
      <c r="EG40" s="323"/>
      <c r="EH40" s="323"/>
      <c r="EI40" s="323"/>
      <c r="EJ40" s="323"/>
      <c r="EK40" s="323"/>
      <c r="EL40" s="323"/>
      <c r="EM40" s="323"/>
      <c r="EN40" s="323"/>
      <c r="EO40" s="323"/>
      <c r="EP40" s="323"/>
      <c r="EQ40" s="323"/>
      <c r="ER40" s="323"/>
      <c r="ES40" s="323"/>
      <c r="ET40" s="323"/>
      <c r="EU40" s="323"/>
    </row>
    <row r="41" spans="1:151" s="319" customFormat="1" ht="60" hidden="1">
      <c r="A41" s="319" t="s">
        <v>1538</v>
      </c>
      <c r="B41" s="319" t="s">
        <v>931</v>
      </c>
      <c r="C41" s="319" t="s">
        <v>1539</v>
      </c>
      <c r="D41" s="320" t="s">
        <v>1540</v>
      </c>
      <c r="E41" s="320" t="s">
        <v>1541</v>
      </c>
      <c r="F41" s="319" t="s">
        <v>1423</v>
      </c>
      <c r="G41" s="319" t="s">
        <v>1423</v>
      </c>
      <c r="H41" s="319" t="s">
        <v>1422</v>
      </c>
      <c r="I41" s="321">
        <v>36526</v>
      </c>
      <c r="J41" s="321" t="s">
        <v>1466</v>
      </c>
      <c r="K41" s="321" t="s">
        <v>1425</v>
      </c>
      <c r="L41" s="321" t="s">
        <v>1425</v>
      </c>
      <c r="M41" s="319" t="s">
        <v>1426</v>
      </c>
      <c r="N41" s="319" t="s">
        <v>1437</v>
      </c>
      <c r="O41" s="319" t="s">
        <v>1542</v>
      </c>
      <c r="P41" s="319" t="s">
        <v>111</v>
      </c>
      <c r="Q41" s="319" t="s">
        <v>111</v>
      </c>
      <c r="R41" s="319" t="s">
        <v>1423</v>
      </c>
      <c r="S41" s="319" t="s">
        <v>1423</v>
      </c>
      <c r="T41" s="319" t="s">
        <v>1543</v>
      </c>
      <c r="U41" s="322"/>
      <c r="V41" s="319" t="s">
        <v>1431</v>
      </c>
      <c r="W41" s="322"/>
      <c r="X41" s="319" t="s">
        <v>1431</v>
      </c>
      <c r="Y41" s="322"/>
      <c r="AB41" s="319" t="s">
        <v>1423</v>
      </c>
      <c r="AC41" s="319" t="s">
        <v>1423</v>
      </c>
      <c r="AD41" s="319" t="s">
        <v>1423</v>
      </c>
      <c r="AE41" s="319" t="s">
        <v>1423</v>
      </c>
      <c r="AF41" s="321">
        <v>44819</v>
      </c>
      <c r="AG41" s="319" t="s">
        <v>1423</v>
      </c>
      <c r="AH41" s="319">
        <v>1</v>
      </c>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DA41" s="323"/>
      <c r="DB41" s="323"/>
      <c r="DC41" s="323"/>
      <c r="DD41" s="323"/>
      <c r="DE41" s="323"/>
      <c r="DF41" s="323"/>
      <c r="DG41" s="323"/>
      <c r="DH41" s="323"/>
      <c r="DI41" s="323"/>
      <c r="DJ41" s="323"/>
      <c r="DK41" s="323"/>
      <c r="DL41" s="323"/>
      <c r="DM41" s="323"/>
      <c r="DN41" s="323"/>
      <c r="DO41" s="323"/>
      <c r="DP41" s="323"/>
      <c r="DQ41" s="323"/>
      <c r="DR41" s="323"/>
      <c r="DS41" s="323"/>
      <c r="DT41" s="323"/>
      <c r="DU41" s="323"/>
      <c r="DV41" s="323"/>
      <c r="DW41" s="323"/>
      <c r="DX41" s="323"/>
      <c r="DY41" s="323"/>
      <c r="DZ41" s="323"/>
      <c r="EA41" s="323"/>
      <c r="EB41" s="323"/>
      <c r="EC41" s="323"/>
      <c r="ED41" s="323"/>
      <c r="EE41" s="323"/>
      <c r="EF41" s="323"/>
      <c r="EG41" s="323"/>
      <c r="EH41" s="323"/>
      <c r="EI41" s="323"/>
      <c r="EJ41" s="323"/>
      <c r="EK41" s="323"/>
      <c r="EL41" s="323"/>
      <c r="EM41" s="323"/>
      <c r="EN41" s="323"/>
      <c r="EO41" s="323"/>
      <c r="EP41" s="323"/>
      <c r="EQ41" s="323"/>
      <c r="ER41" s="323"/>
      <c r="ES41" s="323"/>
      <c r="ET41" s="323"/>
      <c r="EU41" s="323"/>
    </row>
    <row r="42" spans="1:151" s="333" customFormat="1" ht="60" hidden="1">
      <c r="A42" s="319" t="s">
        <v>1544</v>
      </c>
      <c r="B42" s="319" t="s">
        <v>931</v>
      </c>
      <c r="C42" s="319" t="s">
        <v>1539</v>
      </c>
      <c r="D42" s="320" t="s">
        <v>1545</v>
      </c>
      <c r="E42" s="320" t="s">
        <v>1546</v>
      </c>
      <c r="F42" s="319" t="s">
        <v>1423</v>
      </c>
      <c r="G42" s="319" t="s">
        <v>1423</v>
      </c>
      <c r="H42" s="319" t="s">
        <v>1422</v>
      </c>
      <c r="I42" s="321">
        <v>36526</v>
      </c>
      <c r="J42" s="321" t="s">
        <v>1424</v>
      </c>
      <c r="K42" s="321" t="s">
        <v>1425</v>
      </c>
      <c r="L42" s="321" t="s">
        <v>1425</v>
      </c>
      <c r="M42" s="319" t="s">
        <v>1426</v>
      </c>
      <c r="N42" s="319" t="s">
        <v>1437</v>
      </c>
      <c r="O42" s="319" t="s">
        <v>1542</v>
      </c>
      <c r="P42" s="319" t="s">
        <v>111</v>
      </c>
      <c r="Q42" s="319" t="s">
        <v>111</v>
      </c>
      <c r="R42" s="319" t="s">
        <v>1423</v>
      </c>
      <c r="S42" s="319" t="s">
        <v>1423</v>
      </c>
      <c r="T42" s="319" t="s">
        <v>1543</v>
      </c>
      <c r="U42" s="332"/>
      <c r="V42" s="333" t="s">
        <v>1431</v>
      </c>
      <c r="W42" s="332"/>
      <c r="X42" s="333" t="s">
        <v>1431</v>
      </c>
      <c r="Y42" s="332"/>
      <c r="AB42" s="333" t="s">
        <v>1423</v>
      </c>
      <c r="AC42" s="333" t="s">
        <v>1423</v>
      </c>
      <c r="AD42" s="333" t="s">
        <v>1423</v>
      </c>
      <c r="AE42" s="333" t="s">
        <v>1423</v>
      </c>
      <c r="AF42" s="334">
        <v>44819</v>
      </c>
      <c r="AG42" s="333" t="s">
        <v>1423</v>
      </c>
      <c r="AH42" s="333">
        <v>1</v>
      </c>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c r="CL42" s="323"/>
      <c r="CM42" s="323"/>
      <c r="CN42" s="323"/>
      <c r="CO42" s="323"/>
      <c r="CP42" s="323"/>
      <c r="CQ42" s="323"/>
      <c r="CR42" s="323"/>
      <c r="CS42" s="323"/>
      <c r="CT42" s="323"/>
      <c r="CU42" s="323"/>
      <c r="CV42" s="323"/>
      <c r="CW42" s="323"/>
      <c r="CX42" s="323"/>
      <c r="CY42" s="323"/>
      <c r="CZ42" s="323"/>
      <c r="DA42" s="323"/>
      <c r="DB42" s="323"/>
      <c r="DC42" s="323"/>
      <c r="DD42" s="323"/>
      <c r="DE42" s="323"/>
      <c r="DF42" s="323"/>
      <c r="DG42" s="323"/>
      <c r="DH42" s="323"/>
      <c r="DI42" s="323"/>
      <c r="DJ42" s="323"/>
      <c r="DK42" s="323"/>
      <c r="DL42" s="323"/>
      <c r="DM42" s="323"/>
      <c r="DN42" s="323"/>
      <c r="DO42" s="323"/>
      <c r="DP42" s="323"/>
      <c r="DQ42" s="323"/>
      <c r="DR42" s="323"/>
      <c r="DS42" s="323"/>
      <c r="DT42" s="323"/>
      <c r="DU42" s="323"/>
      <c r="DV42" s="323"/>
      <c r="DW42" s="323"/>
      <c r="DX42" s="323"/>
      <c r="DY42" s="323"/>
      <c r="DZ42" s="323"/>
      <c r="EA42" s="323"/>
      <c r="EB42" s="323"/>
      <c r="EC42" s="323"/>
      <c r="ED42" s="323"/>
      <c r="EE42" s="323"/>
      <c r="EF42" s="323"/>
      <c r="EG42" s="323"/>
      <c r="EH42" s="323"/>
      <c r="EI42" s="323"/>
      <c r="EJ42" s="323"/>
      <c r="EK42" s="323"/>
      <c r="EL42" s="323"/>
      <c r="EM42" s="323"/>
      <c r="EN42" s="323"/>
      <c r="EO42" s="323"/>
      <c r="EP42" s="323"/>
      <c r="EQ42" s="323"/>
      <c r="ER42" s="323"/>
      <c r="ES42" s="323"/>
      <c r="ET42" s="323"/>
      <c r="EU42" s="323"/>
    </row>
    <row r="43" spans="1:151" s="333" customFormat="1" ht="90" hidden="1">
      <c r="A43" s="333" t="s">
        <v>1547</v>
      </c>
      <c r="B43" s="333" t="s">
        <v>931</v>
      </c>
      <c r="C43" s="333" t="s">
        <v>1539</v>
      </c>
      <c r="D43" s="335" t="s">
        <v>1548</v>
      </c>
      <c r="E43" s="335" t="s">
        <v>1549</v>
      </c>
      <c r="F43" s="333" t="s">
        <v>1423</v>
      </c>
      <c r="G43" s="333" t="s">
        <v>1423</v>
      </c>
      <c r="H43" s="333" t="s">
        <v>1422</v>
      </c>
      <c r="I43" s="334">
        <v>36526</v>
      </c>
      <c r="J43" s="334" t="s">
        <v>1424</v>
      </c>
      <c r="K43" s="334" t="s">
        <v>1425</v>
      </c>
      <c r="L43" s="334" t="s">
        <v>1425</v>
      </c>
      <c r="M43" s="333" t="s">
        <v>1426</v>
      </c>
      <c r="N43" s="333" t="s">
        <v>1437</v>
      </c>
      <c r="O43" s="333" t="s">
        <v>1542</v>
      </c>
      <c r="P43" s="333" t="s">
        <v>111</v>
      </c>
      <c r="Q43" s="333" t="s">
        <v>111</v>
      </c>
      <c r="R43" s="333" t="s">
        <v>1423</v>
      </c>
      <c r="S43" s="333" t="s">
        <v>1423</v>
      </c>
      <c r="T43" s="333" t="s">
        <v>1543</v>
      </c>
      <c r="U43" s="336"/>
      <c r="V43" s="333" t="s">
        <v>1431</v>
      </c>
      <c r="W43" s="336"/>
      <c r="X43" s="333" t="s">
        <v>1431</v>
      </c>
      <c r="Y43" s="336"/>
      <c r="AB43" s="333" t="s">
        <v>1423</v>
      </c>
      <c r="AC43" s="333" t="s">
        <v>1423</v>
      </c>
      <c r="AD43" s="333" t="s">
        <v>1423</v>
      </c>
      <c r="AE43" s="333" t="s">
        <v>1423</v>
      </c>
      <c r="AF43" s="334">
        <v>44819</v>
      </c>
      <c r="AG43" s="333" t="s">
        <v>1423</v>
      </c>
      <c r="AH43" s="333">
        <v>1</v>
      </c>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c r="CL43" s="323"/>
      <c r="CM43" s="323"/>
      <c r="CN43" s="323"/>
      <c r="CO43" s="323"/>
      <c r="CP43" s="323"/>
      <c r="CQ43" s="323"/>
      <c r="CR43" s="323"/>
      <c r="CS43" s="323"/>
      <c r="CT43" s="323"/>
      <c r="CU43" s="323"/>
      <c r="CV43" s="323"/>
      <c r="CW43" s="323"/>
      <c r="CX43" s="323"/>
      <c r="CY43" s="323"/>
      <c r="CZ43" s="323"/>
      <c r="DA43" s="323"/>
      <c r="DB43" s="323"/>
      <c r="DC43" s="323"/>
      <c r="DD43" s="323"/>
      <c r="DE43" s="323"/>
      <c r="DF43" s="323"/>
      <c r="DG43" s="323"/>
      <c r="DH43" s="323"/>
      <c r="DI43" s="323"/>
      <c r="DJ43" s="323"/>
      <c r="DK43" s="323"/>
      <c r="DL43" s="323"/>
      <c r="DM43" s="323"/>
      <c r="DN43" s="323"/>
      <c r="DO43" s="323"/>
      <c r="DP43" s="323"/>
      <c r="DQ43" s="323"/>
      <c r="DR43" s="323"/>
      <c r="DS43" s="323"/>
      <c r="DT43" s="323"/>
      <c r="DU43" s="323"/>
      <c r="DV43" s="323"/>
      <c r="DW43" s="323"/>
      <c r="DX43" s="323"/>
      <c r="DY43" s="323"/>
      <c r="DZ43" s="323"/>
      <c r="EA43" s="323"/>
      <c r="EB43" s="323"/>
      <c r="EC43" s="323"/>
      <c r="ED43" s="323"/>
      <c r="EE43" s="323"/>
      <c r="EF43" s="323"/>
      <c r="EG43" s="323"/>
      <c r="EH43" s="323"/>
      <c r="EI43" s="323"/>
      <c r="EJ43" s="323"/>
      <c r="EK43" s="323"/>
      <c r="EL43" s="323"/>
      <c r="EM43" s="323"/>
      <c r="EN43" s="323"/>
      <c r="EO43" s="323"/>
      <c r="EP43" s="323"/>
      <c r="EQ43" s="323"/>
      <c r="ER43" s="323"/>
      <c r="ES43" s="323"/>
      <c r="ET43" s="323"/>
      <c r="EU43" s="323"/>
    </row>
    <row r="44" spans="1:151" s="333" customFormat="1" ht="60" hidden="1">
      <c r="A44" s="333" t="s">
        <v>1550</v>
      </c>
      <c r="B44" s="333" t="s">
        <v>931</v>
      </c>
      <c r="C44" s="333" t="s">
        <v>1539</v>
      </c>
      <c r="D44" s="335" t="s">
        <v>1551</v>
      </c>
      <c r="E44" s="335" t="s">
        <v>1552</v>
      </c>
      <c r="F44" s="333" t="s">
        <v>1423</v>
      </c>
      <c r="G44" s="333" t="s">
        <v>1423</v>
      </c>
      <c r="H44" s="333" t="s">
        <v>1422</v>
      </c>
      <c r="I44" s="334">
        <v>36526</v>
      </c>
      <c r="J44" s="334" t="s">
        <v>1466</v>
      </c>
      <c r="K44" s="334" t="s">
        <v>1425</v>
      </c>
      <c r="L44" s="334" t="s">
        <v>1425</v>
      </c>
      <c r="M44" s="333" t="s">
        <v>1426</v>
      </c>
      <c r="N44" s="333" t="s">
        <v>1437</v>
      </c>
      <c r="O44" s="333" t="s">
        <v>1542</v>
      </c>
      <c r="P44" s="333" t="s">
        <v>111</v>
      </c>
      <c r="Q44" s="333" t="s">
        <v>111</v>
      </c>
      <c r="R44" s="333" t="s">
        <v>1423</v>
      </c>
      <c r="S44" s="333" t="s">
        <v>1423</v>
      </c>
      <c r="T44" s="333" t="s">
        <v>1543</v>
      </c>
      <c r="U44" s="336"/>
      <c r="V44" s="333" t="s">
        <v>1431</v>
      </c>
      <c r="W44" s="336"/>
      <c r="X44" s="333" t="s">
        <v>1431</v>
      </c>
      <c r="Y44" s="336"/>
      <c r="AB44" s="333" t="s">
        <v>1423</v>
      </c>
      <c r="AC44" s="333" t="s">
        <v>1423</v>
      </c>
      <c r="AD44" s="333" t="s">
        <v>1423</v>
      </c>
      <c r="AE44" s="333" t="s">
        <v>1423</v>
      </c>
      <c r="AF44" s="334">
        <v>44819</v>
      </c>
      <c r="AG44" s="333" t="s">
        <v>1423</v>
      </c>
      <c r="AH44" s="333">
        <v>1</v>
      </c>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DA44" s="323"/>
      <c r="DB44" s="323"/>
      <c r="DC44" s="323"/>
      <c r="DD44" s="323"/>
      <c r="DE44" s="323"/>
      <c r="DF44" s="323"/>
      <c r="DG44" s="323"/>
      <c r="DH44" s="323"/>
      <c r="DI44" s="323"/>
      <c r="DJ44" s="323"/>
      <c r="DK44" s="323"/>
      <c r="DL44" s="323"/>
      <c r="DM44" s="323"/>
      <c r="DN44" s="323"/>
      <c r="DO44" s="323"/>
      <c r="DP44" s="323"/>
      <c r="DQ44" s="323"/>
      <c r="DR44" s="323"/>
      <c r="DS44" s="323"/>
      <c r="DT44" s="323"/>
      <c r="DU44" s="323"/>
      <c r="DV44" s="323"/>
      <c r="DW44" s="323"/>
      <c r="DX44" s="323"/>
      <c r="DY44" s="323"/>
      <c r="DZ44" s="323"/>
      <c r="EA44" s="323"/>
      <c r="EB44" s="323"/>
      <c r="EC44" s="323"/>
      <c r="ED44" s="323"/>
      <c r="EE44" s="323"/>
      <c r="EF44" s="323"/>
      <c r="EG44" s="323"/>
      <c r="EH44" s="323"/>
      <c r="EI44" s="323"/>
      <c r="EJ44" s="323"/>
      <c r="EK44" s="323"/>
      <c r="EL44" s="323"/>
      <c r="EM44" s="323"/>
      <c r="EN44" s="323"/>
      <c r="EO44" s="323"/>
      <c r="EP44" s="323"/>
      <c r="EQ44" s="323"/>
      <c r="ER44" s="323"/>
      <c r="ES44" s="323"/>
      <c r="ET44" s="323"/>
      <c r="EU44" s="323"/>
    </row>
    <row r="45" spans="1:151" s="333" customFormat="1" ht="60" hidden="1">
      <c r="A45" s="333" t="s">
        <v>1553</v>
      </c>
      <c r="B45" s="333" t="s">
        <v>931</v>
      </c>
      <c r="C45" s="333" t="s">
        <v>1539</v>
      </c>
      <c r="D45" s="335" t="s">
        <v>1554</v>
      </c>
      <c r="E45" s="335" t="s">
        <v>1555</v>
      </c>
      <c r="F45" s="333" t="s">
        <v>1423</v>
      </c>
      <c r="G45" s="333" t="s">
        <v>1423</v>
      </c>
      <c r="H45" s="333" t="s">
        <v>1422</v>
      </c>
      <c r="I45" s="334">
        <v>36526</v>
      </c>
      <c r="J45" s="334" t="s">
        <v>1466</v>
      </c>
      <c r="K45" s="334" t="s">
        <v>1425</v>
      </c>
      <c r="L45" s="334" t="s">
        <v>1425</v>
      </c>
      <c r="M45" s="333" t="s">
        <v>1426</v>
      </c>
      <c r="N45" s="333" t="s">
        <v>1437</v>
      </c>
      <c r="O45" s="333" t="s">
        <v>1542</v>
      </c>
      <c r="P45" s="333" t="s">
        <v>111</v>
      </c>
      <c r="Q45" s="333" t="s">
        <v>111</v>
      </c>
      <c r="R45" s="333" t="s">
        <v>1423</v>
      </c>
      <c r="S45" s="333" t="s">
        <v>1423</v>
      </c>
      <c r="T45" s="333" t="s">
        <v>1543</v>
      </c>
      <c r="U45" s="336"/>
      <c r="V45" s="333" t="s">
        <v>1431</v>
      </c>
      <c r="W45" s="336"/>
      <c r="X45" s="333" t="s">
        <v>1431</v>
      </c>
      <c r="Y45" s="336"/>
      <c r="AB45" s="333" t="s">
        <v>1423</v>
      </c>
      <c r="AC45" s="333" t="s">
        <v>1423</v>
      </c>
      <c r="AD45" s="333" t="s">
        <v>1423</v>
      </c>
      <c r="AE45" s="333" t="s">
        <v>1423</v>
      </c>
      <c r="AF45" s="334">
        <v>44819</v>
      </c>
      <c r="AG45" s="333" t="s">
        <v>1423</v>
      </c>
      <c r="AH45" s="333">
        <v>1</v>
      </c>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DA45" s="323"/>
      <c r="DB45" s="323"/>
      <c r="DC45" s="323"/>
      <c r="DD45" s="323"/>
      <c r="DE45" s="323"/>
      <c r="DF45" s="323"/>
      <c r="DG45" s="323"/>
      <c r="DH45" s="323"/>
      <c r="DI45" s="323"/>
      <c r="DJ45" s="323"/>
      <c r="DK45" s="323"/>
      <c r="DL45" s="323"/>
      <c r="DM45" s="323"/>
      <c r="DN45" s="323"/>
      <c r="DO45" s="323"/>
      <c r="DP45" s="323"/>
      <c r="DQ45" s="323"/>
      <c r="DR45" s="323"/>
      <c r="DS45" s="323"/>
      <c r="DT45" s="323"/>
      <c r="DU45" s="323"/>
      <c r="DV45" s="323"/>
      <c r="DW45" s="323"/>
      <c r="DX45" s="323"/>
      <c r="DY45" s="323"/>
      <c r="DZ45" s="323"/>
      <c r="EA45" s="323"/>
      <c r="EB45" s="323"/>
      <c r="EC45" s="323"/>
      <c r="ED45" s="323"/>
      <c r="EE45" s="323"/>
      <c r="EF45" s="323"/>
      <c r="EG45" s="323"/>
      <c r="EH45" s="323"/>
      <c r="EI45" s="323"/>
      <c r="EJ45" s="323"/>
      <c r="EK45" s="323"/>
      <c r="EL45" s="323"/>
      <c r="EM45" s="323"/>
      <c r="EN45" s="323"/>
      <c r="EO45" s="323"/>
      <c r="EP45" s="323"/>
      <c r="EQ45" s="323"/>
      <c r="ER45" s="323"/>
      <c r="ES45" s="323"/>
      <c r="ET45" s="323"/>
      <c r="EU45" s="323"/>
    </row>
    <row r="46" spans="1:151" s="333" customFormat="1" ht="90" hidden="1">
      <c r="A46" s="333" t="s">
        <v>1556</v>
      </c>
      <c r="B46" s="333" t="s">
        <v>1557</v>
      </c>
      <c r="C46" s="333" t="s">
        <v>356</v>
      </c>
      <c r="D46" s="333" t="s">
        <v>1558</v>
      </c>
      <c r="E46" s="333" t="s">
        <v>1559</v>
      </c>
      <c r="F46" s="333" t="s">
        <v>30</v>
      </c>
      <c r="G46" s="333" t="s">
        <v>1423</v>
      </c>
      <c r="H46" s="333" t="s">
        <v>1423</v>
      </c>
      <c r="I46" s="334">
        <v>44058</v>
      </c>
      <c r="J46" s="334" t="s">
        <v>1028</v>
      </c>
      <c r="K46" s="334" t="s">
        <v>1560</v>
      </c>
      <c r="L46" s="334" t="s">
        <v>1560</v>
      </c>
      <c r="M46" s="333" t="s">
        <v>1426</v>
      </c>
      <c r="N46" s="333" t="s">
        <v>1427</v>
      </c>
      <c r="O46" s="333" t="s">
        <v>1441</v>
      </c>
      <c r="P46" s="333" t="s">
        <v>31</v>
      </c>
      <c r="Q46" s="333" t="s">
        <v>30</v>
      </c>
      <c r="R46" s="333" t="s">
        <v>1423</v>
      </c>
      <c r="S46" s="333" t="s">
        <v>1423</v>
      </c>
      <c r="T46" s="333" t="s">
        <v>1442</v>
      </c>
      <c r="V46" s="333" t="s">
        <v>8</v>
      </c>
      <c r="X46" s="333" t="s">
        <v>8</v>
      </c>
      <c r="AA46" s="333" t="s">
        <v>31</v>
      </c>
      <c r="AB46" s="333" t="s">
        <v>1443</v>
      </c>
      <c r="AC46" s="333" t="s">
        <v>1443</v>
      </c>
      <c r="AD46" s="333" t="s">
        <v>1561</v>
      </c>
      <c r="AE46" s="333" t="s">
        <v>1433</v>
      </c>
      <c r="AF46" s="334">
        <v>44530</v>
      </c>
      <c r="AG46" s="333" t="s">
        <v>1445</v>
      </c>
      <c r="AH46" s="333">
        <v>1</v>
      </c>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c r="CT46" s="323"/>
      <c r="CU46" s="323"/>
      <c r="CV46" s="323"/>
      <c r="CW46" s="323"/>
      <c r="CX46" s="323"/>
      <c r="CY46" s="323"/>
      <c r="CZ46" s="323"/>
      <c r="DA46" s="323"/>
      <c r="DB46" s="323"/>
      <c r="DC46" s="323"/>
      <c r="DD46" s="323"/>
      <c r="DE46" s="323"/>
      <c r="DF46" s="323"/>
      <c r="DG46" s="323"/>
      <c r="DH46" s="323"/>
      <c r="DI46" s="323"/>
      <c r="DJ46" s="323"/>
      <c r="DK46" s="323"/>
      <c r="DL46" s="323"/>
      <c r="DM46" s="323"/>
      <c r="DN46" s="323"/>
      <c r="DO46" s="323"/>
      <c r="DP46" s="323"/>
      <c r="DQ46" s="323"/>
      <c r="DR46" s="323"/>
      <c r="DS46" s="323"/>
      <c r="DT46" s="323"/>
      <c r="DU46" s="323"/>
      <c r="DV46" s="323"/>
      <c r="DW46" s="323"/>
      <c r="DX46" s="323"/>
      <c r="DY46" s="323"/>
      <c r="DZ46" s="323"/>
      <c r="EA46" s="323"/>
      <c r="EB46" s="323"/>
      <c r="EC46" s="323"/>
      <c r="ED46" s="323"/>
      <c r="EE46" s="323"/>
      <c r="EF46" s="323"/>
      <c r="EG46" s="323"/>
      <c r="EH46" s="323"/>
      <c r="EI46" s="323"/>
      <c r="EJ46" s="323"/>
      <c r="EK46" s="323"/>
      <c r="EL46" s="323"/>
      <c r="EM46" s="323"/>
      <c r="EN46" s="323"/>
      <c r="EO46" s="323"/>
      <c r="EP46" s="323"/>
      <c r="EQ46" s="323"/>
      <c r="ER46" s="323"/>
      <c r="ES46" s="323"/>
      <c r="ET46" s="323"/>
      <c r="EU46" s="323"/>
    </row>
    <row r="47" spans="1:151" s="333" customFormat="1" ht="90" hidden="1">
      <c r="A47" s="333" t="s">
        <v>1562</v>
      </c>
      <c r="B47" s="333" t="s">
        <v>1557</v>
      </c>
      <c r="C47" s="333" t="s">
        <v>356</v>
      </c>
      <c r="D47" s="333" t="s">
        <v>1563</v>
      </c>
      <c r="E47" s="333" t="s">
        <v>1564</v>
      </c>
      <c r="F47" s="333" t="s">
        <v>30</v>
      </c>
      <c r="G47" s="333" t="s">
        <v>1423</v>
      </c>
      <c r="H47" s="333" t="s">
        <v>1423</v>
      </c>
      <c r="I47" s="334">
        <v>44058</v>
      </c>
      <c r="J47" s="334" t="s">
        <v>1028</v>
      </c>
      <c r="K47" s="334" t="s">
        <v>1560</v>
      </c>
      <c r="L47" s="334" t="s">
        <v>1560</v>
      </c>
      <c r="M47" s="333" t="s">
        <v>1426</v>
      </c>
      <c r="N47" s="333" t="s">
        <v>1427</v>
      </c>
      <c r="O47" s="333" t="s">
        <v>1441</v>
      </c>
      <c r="P47" s="333" t="s">
        <v>31</v>
      </c>
      <c r="Q47" s="333" t="s">
        <v>30</v>
      </c>
      <c r="R47" s="333" t="s">
        <v>1423</v>
      </c>
      <c r="S47" s="333" t="s">
        <v>1423</v>
      </c>
      <c r="T47" s="333" t="s">
        <v>1442</v>
      </c>
      <c r="V47" s="333" t="s">
        <v>8</v>
      </c>
      <c r="X47" s="333" t="s">
        <v>8</v>
      </c>
      <c r="AA47" s="333" t="s">
        <v>31</v>
      </c>
      <c r="AB47" s="333" t="s">
        <v>1443</v>
      </c>
      <c r="AC47" s="333" t="s">
        <v>1443</v>
      </c>
      <c r="AD47" s="333" t="s">
        <v>1565</v>
      </c>
      <c r="AE47" s="333" t="s">
        <v>1433</v>
      </c>
      <c r="AF47" s="334">
        <v>44530</v>
      </c>
      <c r="AG47" s="333" t="s">
        <v>1445</v>
      </c>
      <c r="AH47" s="333">
        <v>1</v>
      </c>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c r="CT47" s="323"/>
      <c r="CU47" s="323"/>
      <c r="CV47" s="323"/>
      <c r="CW47" s="323"/>
      <c r="CX47" s="323"/>
      <c r="CY47" s="323"/>
      <c r="CZ47" s="323"/>
      <c r="DA47" s="323"/>
      <c r="DB47" s="323"/>
      <c r="DC47" s="323"/>
      <c r="DD47" s="323"/>
      <c r="DE47" s="323"/>
      <c r="DF47" s="323"/>
      <c r="DG47" s="323"/>
      <c r="DH47" s="323"/>
      <c r="DI47" s="323"/>
      <c r="DJ47" s="323"/>
      <c r="DK47" s="323"/>
      <c r="DL47" s="323"/>
      <c r="DM47" s="323"/>
      <c r="DN47" s="323"/>
      <c r="DO47" s="323"/>
      <c r="DP47" s="323"/>
      <c r="DQ47" s="323"/>
      <c r="DR47" s="323"/>
      <c r="DS47" s="323"/>
      <c r="DT47" s="323"/>
      <c r="DU47" s="323"/>
      <c r="DV47" s="323"/>
      <c r="DW47" s="323"/>
      <c r="DX47" s="323"/>
      <c r="DY47" s="323"/>
      <c r="DZ47" s="323"/>
      <c r="EA47" s="323"/>
      <c r="EB47" s="323"/>
      <c r="EC47" s="323"/>
      <c r="ED47" s="323"/>
      <c r="EE47" s="323"/>
      <c r="EF47" s="323"/>
      <c r="EG47" s="323"/>
      <c r="EH47" s="323"/>
      <c r="EI47" s="323"/>
      <c r="EJ47" s="323"/>
      <c r="EK47" s="323"/>
      <c r="EL47" s="323"/>
      <c r="EM47" s="323"/>
      <c r="EN47" s="323"/>
      <c r="EO47" s="323"/>
      <c r="EP47" s="323"/>
      <c r="EQ47" s="323"/>
      <c r="ER47" s="323"/>
      <c r="ES47" s="323"/>
      <c r="ET47" s="323"/>
      <c r="EU47" s="323"/>
    </row>
    <row r="48" spans="1:151" s="333" customFormat="1" ht="90" hidden="1">
      <c r="A48" s="333" t="s">
        <v>1566</v>
      </c>
      <c r="B48" s="333" t="s">
        <v>1557</v>
      </c>
      <c r="C48" s="333" t="s">
        <v>356</v>
      </c>
      <c r="D48" s="333" t="s">
        <v>1567</v>
      </c>
      <c r="E48" s="333" t="s">
        <v>1568</v>
      </c>
      <c r="F48" s="333" t="s">
        <v>30</v>
      </c>
      <c r="G48" s="333" t="s">
        <v>1423</v>
      </c>
      <c r="H48" s="333" t="s">
        <v>1423</v>
      </c>
      <c r="I48" s="334">
        <v>44058</v>
      </c>
      <c r="J48" s="334" t="s">
        <v>1028</v>
      </c>
      <c r="K48" s="334" t="s">
        <v>1560</v>
      </c>
      <c r="L48" s="334" t="s">
        <v>1560</v>
      </c>
      <c r="M48" s="333" t="s">
        <v>1426</v>
      </c>
      <c r="N48" s="333" t="s">
        <v>1427</v>
      </c>
      <c r="O48" s="333" t="s">
        <v>1441</v>
      </c>
      <c r="P48" s="333" t="s">
        <v>31</v>
      </c>
      <c r="Q48" s="333" t="s">
        <v>30</v>
      </c>
      <c r="R48" s="333" t="s">
        <v>1423</v>
      </c>
      <c r="S48" s="333" t="s">
        <v>1423</v>
      </c>
      <c r="T48" s="333" t="s">
        <v>1442</v>
      </c>
      <c r="V48" s="333" t="s">
        <v>8</v>
      </c>
      <c r="X48" s="333" t="s">
        <v>8</v>
      </c>
      <c r="AA48" s="333" t="s">
        <v>31</v>
      </c>
      <c r="AB48" s="333" t="s">
        <v>1443</v>
      </c>
      <c r="AC48" s="333" t="s">
        <v>1443</v>
      </c>
      <c r="AD48" s="333" t="s">
        <v>1569</v>
      </c>
      <c r="AE48" s="333" t="s">
        <v>1433</v>
      </c>
      <c r="AF48" s="334">
        <v>44530</v>
      </c>
      <c r="AG48" s="333" t="s">
        <v>1445</v>
      </c>
      <c r="AH48" s="333">
        <v>1</v>
      </c>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c r="BT48" s="323"/>
      <c r="BU48" s="323"/>
      <c r="BV48" s="323"/>
      <c r="BW48" s="323"/>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DA48" s="323"/>
      <c r="DB48" s="323"/>
      <c r="DC48" s="323"/>
      <c r="DD48" s="323"/>
      <c r="DE48" s="323"/>
      <c r="DF48" s="323"/>
      <c r="DG48" s="323"/>
      <c r="DH48" s="323"/>
      <c r="DI48" s="323"/>
      <c r="DJ48" s="323"/>
      <c r="DK48" s="323"/>
      <c r="DL48" s="323"/>
      <c r="DM48" s="323"/>
      <c r="DN48" s="323"/>
      <c r="DO48" s="323"/>
      <c r="DP48" s="323"/>
      <c r="DQ48" s="323"/>
      <c r="DR48" s="323"/>
      <c r="DS48" s="323"/>
      <c r="DT48" s="323"/>
      <c r="DU48" s="323"/>
      <c r="DV48" s="323"/>
      <c r="DW48" s="323"/>
      <c r="DX48" s="323"/>
      <c r="DY48" s="323"/>
      <c r="DZ48" s="323"/>
      <c r="EA48" s="323"/>
      <c r="EB48" s="323"/>
      <c r="EC48" s="323"/>
      <c r="ED48" s="323"/>
      <c r="EE48" s="323"/>
      <c r="EF48" s="323"/>
      <c r="EG48" s="323"/>
      <c r="EH48" s="323"/>
      <c r="EI48" s="323"/>
      <c r="EJ48" s="323"/>
      <c r="EK48" s="323"/>
      <c r="EL48" s="323"/>
      <c r="EM48" s="323"/>
      <c r="EN48" s="323"/>
      <c r="EO48" s="323"/>
      <c r="EP48" s="323"/>
      <c r="EQ48" s="323"/>
      <c r="ER48" s="323"/>
      <c r="ES48" s="323"/>
      <c r="ET48" s="323"/>
      <c r="EU48" s="323"/>
    </row>
    <row r="49" spans="1:151" s="333" customFormat="1" ht="90" hidden="1">
      <c r="A49" s="333" t="s">
        <v>1570</v>
      </c>
      <c r="B49" s="333" t="s">
        <v>1557</v>
      </c>
      <c r="C49" s="333" t="s">
        <v>356</v>
      </c>
      <c r="D49" s="333" t="s">
        <v>1571</v>
      </c>
      <c r="E49" s="333" t="s">
        <v>1572</v>
      </c>
      <c r="F49" s="333" t="s">
        <v>30</v>
      </c>
      <c r="G49" s="333" t="s">
        <v>1423</v>
      </c>
      <c r="H49" s="333" t="s">
        <v>1423</v>
      </c>
      <c r="I49" s="334">
        <v>44301</v>
      </c>
      <c r="J49" s="334" t="s">
        <v>1028</v>
      </c>
      <c r="K49" s="334" t="s">
        <v>1560</v>
      </c>
      <c r="L49" s="334" t="s">
        <v>1560</v>
      </c>
      <c r="M49" s="333" t="s">
        <v>1426</v>
      </c>
      <c r="N49" s="333" t="s">
        <v>1427</v>
      </c>
      <c r="O49" s="333" t="s">
        <v>1441</v>
      </c>
      <c r="P49" s="333" t="s">
        <v>31</v>
      </c>
      <c r="Q49" s="333" t="s">
        <v>30</v>
      </c>
      <c r="R49" s="333" t="s">
        <v>1423</v>
      </c>
      <c r="S49" s="333" t="s">
        <v>1423</v>
      </c>
      <c r="T49" s="333" t="s">
        <v>1442</v>
      </c>
      <c r="V49" s="333" t="s">
        <v>8</v>
      </c>
      <c r="X49" s="333" t="s">
        <v>8</v>
      </c>
      <c r="AA49" s="333" t="s">
        <v>31</v>
      </c>
      <c r="AB49" s="333" t="s">
        <v>1443</v>
      </c>
      <c r="AC49" s="333" t="s">
        <v>1443</v>
      </c>
      <c r="AD49" s="333" t="s">
        <v>1573</v>
      </c>
      <c r="AE49" s="333" t="s">
        <v>1433</v>
      </c>
      <c r="AF49" s="334">
        <v>44530</v>
      </c>
      <c r="AG49" s="333" t="s">
        <v>1445</v>
      </c>
      <c r="AH49" s="333">
        <v>1</v>
      </c>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c r="BR49" s="323"/>
      <c r="BS49" s="323"/>
      <c r="BT49" s="323"/>
      <c r="BU49" s="323"/>
      <c r="BV49" s="323"/>
      <c r="BW49" s="323"/>
      <c r="BX49" s="323"/>
      <c r="BY49" s="323"/>
      <c r="BZ49" s="323"/>
      <c r="CA49" s="323"/>
      <c r="CB49" s="323"/>
      <c r="CC49" s="323"/>
      <c r="CD49" s="323"/>
      <c r="CE49" s="323"/>
      <c r="CF49" s="323"/>
      <c r="CG49" s="323"/>
      <c r="CH49" s="323"/>
      <c r="CI49" s="323"/>
      <c r="CJ49" s="323"/>
      <c r="CK49" s="323"/>
      <c r="CL49" s="323"/>
      <c r="CM49" s="323"/>
      <c r="CN49" s="323"/>
      <c r="CO49" s="323"/>
      <c r="CP49" s="323"/>
      <c r="CQ49" s="323"/>
      <c r="CR49" s="323"/>
      <c r="CS49" s="323"/>
      <c r="CT49" s="323"/>
      <c r="CU49" s="323"/>
      <c r="CV49" s="323"/>
      <c r="CW49" s="323"/>
      <c r="CX49" s="323"/>
      <c r="CY49" s="323"/>
      <c r="CZ49" s="323"/>
      <c r="DA49" s="323"/>
      <c r="DB49" s="323"/>
      <c r="DC49" s="323"/>
      <c r="DD49" s="323"/>
      <c r="DE49" s="323"/>
      <c r="DF49" s="323"/>
      <c r="DG49" s="323"/>
      <c r="DH49" s="323"/>
      <c r="DI49" s="323"/>
      <c r="DJ49" s="323"/>
      <c r="DK49" s="323"/>
      <c r="DL49" s="323"/>
      <c r="DM49" s="323"/>
      <c r="DN49" s="323"/>
      <c r="DO49" s="323"/>
      <c r="DP49" s="323"/>
      <c r="DQ49" s="323"/>
      <c r="DR49" s="323"/>
      <c r="DS49" s="323"/>
      <c r="DT49" s="323"/>
      <c r="DU49" s="323"/>
      <c r="DV49" s="323"/>
      <c r="DW49" s="323"/>
      <c r="DX49" s="323"/>
      <c r="DY49" s="323"/>
      <c r="DZ49" s="323"/>
      <c r="EA49" s="323"/>
      <c r="EB49" s="323"/>
      <c r="EC49" s="323"/>
      <c r="ED49" s="323"/>
      <c r="EE49" s="323"/>
      <c r="EF49" s="323"/>
      <c r="EG49" s="323"/>
      <c r="EH49" s="323"/>
      <c r="EI49" s="323"/>
      <c r="EJ49" s="323"/>
      <c r="EK49" s="323"/>
      <c r="EL49" s="323"/>
      <c r="EM49" s="323"/>
      <c r="EN49" s="323"/>
      <c r="EO49" s="323"/>
      <c r="EP49" s="323"/>
      <c r="EQ49" s="323"/>
      <c r="ER49" s="323"/>
      <c r="ES49" s="323"/>
      <c r="ET49" s="323"/>
      <c r="EU49" s="323"/>
    </row>
    <row r="50" spans="1:151" s="333" customFormat="1" ht="90" hidden="1">
      <c r="A50" s="333" t="s">
        <v>1574</v>
      </c>
      <c r="B50" s="333" t="s">
        <v>1557</v>
      </c>
      <c r="C50" s="333" t="s">
        <v>356</v>
      </c>
      <c r="D50" s="333" t="s">
        <v>1575</v>
      </c>
      <c r="E50" s="333" t="s">
        <v>1576</v>
      </c>
      <c r="F50" s="333" t="s">
        <v>30</v>
      </c>
      <c r="G50" s="333" t="s">
        <v>1423</v>
      </c>
      <c r="H50" s="333" t="s">
        <v>1423</v>
      </c>
      <c r="I50" s="334">
        <v>44228</v>
      </c>
      <c r="J50" s="334" t="s">
        <v>1028</v>
      </c>
      <c r="K50" s="334" t="s">
        <v>1560</v>
      </c>
      <c r="L50" s="334" t="s">
        <v>1560</v>
      </c>
      <c r="M50" s="333" t="s">
        <v>1426</v>
      </c>
      <c r="N50" s="333" t="s">
        <v>1427</v>
      </c>
      <c r="O50" s="333" t="s">
        <v>1441</v>
      </c>
      <c r="P50" s="333" t="s">
        <v>31</v>
      </c>
      <c r="Q50" s="333" t="s">
        <v>30</v>
      </c>
      <c r="R50" s="333" t="s">
        <v>1423</v>
      </c>
      <c r="S50" s="333" t="s">
        <v>1423</v>
      </c>
      <c r="T50" s="333" t="s">
        <v>1442</v>
      </c>
      <c r="V50" s="333" t="s">
        <v>8</v>
      </c>
      <c r="X50" s="333" t="s">
        <v>8</v>
      </c>
      <c r="AA50" s="333" t="s">
        <v>31</v>
      </c>
      <c r="AB50" s="333" t="s">
        <v>1443</v>
      </c>
      <c r="AC50" s="333" t="s">
        <v>1443</v>
      </c>
      <c r="AD50" s="333" t="s">
        <v>1577</v>
      </c>
      <c r="AE50" s="333" t="s">
        <v>1433</v>
      </c>
      <c r="AF50" s="334">
        <v>44530</v>
      </c>
      <c r="AG50" s="333" t="s">
        <v>1445</v>
      </c>
      <c r="AH50" s="333">
        <v>1</v>
      </c>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c r="BQ50" s="323"/>
      <c r="BR50" s="323"/>
      <c r="BS50" s="323"/>
      <c r="BT50" s="323"/>
      <c r="BU50" s="323"/>
      <c r="BV50" s="323"/>
      <c r="BW50" s="323"/>
      <c r="BX50" s="323"/>
      <c r="BY50" s="323"/>
      <c r="BZ50" s="323"/>
      <c r="CA50" s="323"/>
      <c r="CB50" s="323"/>
      <c r="CC50" s="323"/>
      <c r="CD50" s="323"/>
      <c r="CE50" s="323"/>
      <c r="CF50" s="323"/>
      <c r="CG50" s="323"/>
      <c r="CH50" s="323"/>
      <c r="CI50" s="323"/>
      <c r="CJ50" s="323"/>
      <c r="CK50" s="323"/>
      <c r="CL50" s="323"/>
      <c r="CM50" s="323"/>
      <c r="CN50" s="323"/>
      <c r="CO50" s="323"/>
      <c r="CP50" s="323"/>
      <c r="CQ50" s="323"/>
      <c r="CR50" s="323"/>
      <c r="CS50" s="323"/>
      <c r="CT50" s="323"/>
      <c r="CU50" s="323"/>
      <c r="CV50" s="323"/>
      <c r="CW50" s="323"/>
      <c r="CX50" s="323"/>
      <c r="CY50" s="323"/>
      <c r="CZ50" s="323"/>
      <c r="DA50" s="323"/>
      <c r="DB50" s="323"/>
      <c r="DC50" s="323"/>
      <c r="DD50" s="323"/>
      <c r="DE50" s="323"/>
      <c r="DF50" s="323"/>
      <c r="DG50" s="323"/>
      <c r="DH50" s="323"/>
      <c r="DI50" s="323"/>
      <c r="DJ50" s="323"/>
      <c r="DK50" s="323"/>
      <c r="DL50" s="323"/>
      <c r="DM50" s="323"/>
      <c r="DN50" s="323"/>
      <c r="DO50" s="323"/>
      <c r="DP50" s="323"/>
      <c r="DQ50" s="323"/>
      <c r="DR50" s="323"/>
      <c r="DS50" s="323"/>
      <c r="DT50" s="323"/>
      <c r="DU50" s="323"/>
      <c r="DV50" s="323"/>
      <c r="DW50" s="323"/>
      <c r="DX50" s="323"/>
      <c r="DY50" s="323"/>
      <c r="DZ50" s="323"/>
      <c r="EA50" s="323"/>
      <c r="EB50" s="323"/>
      <c r="EC50" s="323"/>
      <c r="ED50" s="323"/>
      <c r="EE50" s="323"/>
      <c r="EF50" s="323"/>
      <c r="EG50" s="323"/>
      <c r="EH50" s="323"/>
      <c r="EI50" s="323"/>
      <c r="EJ50" s="323"/>
      <c r="EK50" s="323"/>
      <c r="EL50" s="323"/>
      <c r="EM50" s="323"/>
      <c r="EN50" s="323"/>
      <c r="EO50" s="323"/>
      <c r="EP50" s="323"/>
      <c r="EQ50" s="323"/>
      <c r="ER50" s="323"/>
      <c r="ES50" s="323"/>
      <c r="ET50" s="323"/>
      <c r="EU50" s="323"/>
    </row>
    <row r="51" spans="1:151" s="333" customFormat="1" ht="75" hidden="1">
      <c r="A51" s="333" t="s">
        <v>1578</v>
      </c>
      <c r="B51" s="333" t="s">
        <v>1557</v>
      </c>
      <c r="C51" s="333" t="s">
        <v>356</v>
      </c>
      <c r="D51" s="333" t="s">
        <v>1579</v>
      </c>
      <c r="E51" s="333" t="s">
        <v>1580</v>
      </c>
      <c r="F51" s="333" t="s">
        <v>30</v>
      </c>
      <c r="G51" s="333" t="s">
        <v>1423</v>
      </c>
      <c r="H51" s="333" t="s">
        <v>1423</v>
      </c>
      <c r="I51" s="334">
        <v>44256</v>
      </c>
      <c r="J51" s="334" t="s">
        <v>1424</v>
      </c>
      <c r="K51" s="334" t="s">
        <v>1560</v>
      </c>
      <c r="L51" s="334" t="s">
        <v>1560</v>
      </c>
      <c r="M51" s="333" t="s">
        <v>1426</v>
      </c>
      <c r="N51" s="333" t="s">
        <v>1427</v>
      </c>
      <c r="O51" s="333" t="s">
        <v>1581</v>
      </c>
      <c r="P51" s="333" t="s">
        <v>31</v>
      </c>
      <c r="Q51" s="333" t="s">
        <v>31</v>
      </c>
      <c r="R51" s="333" t="s">
        <v>1423</v>
      </c>
      <c r="S51" s="333" t="s">
        <v>1582</v>
      </c>
      <c r="T51" s="333" t="s">
        <v>1430</v>
      </c>
      <c r="V51" s="333" t="s">
        <v>1431</v>
      </c>
      <c r="X51" s="333" t="s">
        <v>6</v>
      </c>
      <c r="AA51" s="333" t="s">
        <v>1423</v>
      </c>
      <c r="AB51" s="333" t="s">
        <v>1423</v>
      </c>
      <c r="AC51" s="333" t="s">
        <v>1423</v>
      </c>
      <c r="AD51" s="333" t="s">
        <v>1423</v>
      </c>
      <c r="AE51" s="333" t="s">
        <v>1423</v>
      </c>
      <c r="AF51" s="334">
        <v>44530</v>
      </c>
      <c r="AG51" s="333" t="s">
        <v>1423</v>
      </c>
      <c r="AH51" s="333">
        <v>1</v>
      </c>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c r="BN51" s="323"/>
      <c r="BO51" s="323"/>
      <c r="BP51" s="323"/>
      <c r="BQ51" s="323"/>
      <c r="BR51" s="323"/>
      <c r="BS51" s="323"/>
      <c r="BT51" s="323"/>
      <c r="BU51" s="323"/>
      <c r="BV51" s="323"/>
      <c r="BW51" s="323"/>
      <c r="BX51" s="323"/>
      <c r="BY51" s="323"/>
      <c r="BZ51" s="323"/>
      <c r="CA51" s="323"/>
      <c r="CB51" s="323"/>
      <c r="CC51" s="323"/>
      <c r="CD51" s="323"/>
      <c r="CE51" s="323"/>
      <c r="CF51" s="323"/>
      <c r="CG51" s="323"/>
      <c r="CH51" s="323"/>
      <c r="CI51" s="323"/>
      <c r="CJ51" s="323"/>
      <c r="CK51" s="323"/>
      <c r="CL51" s="323"/>
      <c r="CM51" s="323"/>
      <c r="CN51" s="323"/>
      <c r="CO51" s="323"/>
      <c r="CP51" s="323"/>
      <c r="CQ51" s="323"/>
      <c r="CR51" s="323"/>
      <c r="CS51" s="323"/>
      <c r="CT51" s="323"/>
      <c r="CU51" s="323"/>
      <c r="CV51" s="323"/>
      <c r="CW51" s="323"/>
      <c r="CX51" s="323"/>
      <c r="CY51" s="323"/>
      <c r="CZ51" s="323"/>
      <c r="DA51" s="323"/>
      <c r="DB51" s="323"/>
      <c r="DC51" s="323"/>
      <c r="DD51" s="323"/>
      <c r="DE51" s="323"/>
      <c r="DF51" s="323"/>
      <c r="DG51" s="323"/>
      <c r="DH51" s="323"/>
      <c r="DI51" s="323"/>
      <c r="DJ51" s="323"/>
      <c r="DK51" s="323"/>
      <c r="DL51" s="323"/>
      <c r="DM51" s="323"/>
      <c r="DN51" s="323"/>
      <c r="DO51" s="323"/>
      <c r="DP51" s="323"/>
      <c r="DQ51" s="323"/>
      <c r="DR51" s="323"/>
      <c r="DS51" s="323"/>
      <c r="DT51" s="323"/>
      <c r="DU51" s="323"/>
      <c r="DV51" s="323"/>
      <c r="DW51" s="323"/>
      <c r="DX51" s="323"/>
      <c r="DY51" s="323"/>
      <c r="DZ51" s="323"/>
      <c r="EA51" s="323"/>
      <c r="EB51" s="323"/>
      <c r="EC51" s="323"/>
      <c r="ED51" s="323"/>
      <c r="EE51" s="323"/>
      <c r="EF51" s="323"/>
      <c r="EG51" s="323"/>
      <c r="EH51" s="323"/>
      <c r="EI51" s="323"/>
      <c r="EJ51" s="323"/>
      <c r="EK51" s="323"/>
      <c r="EL51" s="323"/>
      <c r="EM51" s="323"/>
      <c r="EN51" s="323"/>
      <c r="EO51" s="323"/>
      <c r="EP51" s="323"/>
      <c r="EQ51" s="323"/>
      <c r="ER51" s="323"/>
      <c r="ES51" s="323"/>
      <c r="ET51" s="323"/>
      <c r="EU51" s="323"/>
    </row>
    <row r="52" spans="1:151" s="333" customFormat="1" ht="75" hidden="1">
      <c r="A52" s="333" t="s">
        <v>1583</v>
      </c>
      <c r="B52" s="333" t="s">
        <v>1557</v>
      </c>
      <c r="C52" s="333" t="s">
        <v>356</v>
      </c>
      <c r="D52" s="333" t="s">
        <v>1584</v>
      </c>
      <c r="E52" s="333" t="s">
        <v>1585</v>
      </c>
      <c r="F52" s="333" t="s">
        <v>30</v>
      </c>
      <c r="G52" s="333" t="s">
        <v>1423</v>
      </c>
      <c r="H52" s="333" t="s">
        <v>1423</v>
      </c>
      <c r="I52" s="334">
        <v>44377</v>
      </c>
      <c r="J52" s="334" t="s">
        <v>1424</v>
      </c>
      <c r="K52" s="334" t="s">
        <v>1560</v>
      </c>
      <c r="L52" s="334" t="s">
        <v>1560</v>
      </c>
      <c r="M52" s="333" t="s">
        <v>1426</v>
      </c>
      <c r="N52" s="333" t="s">
        <v>1427</v>
      </c>
      <c r="O52" s="333" t="s">
        <v>1495</v>
      </c>
      <c r="P52" s="333" t="s">
        <v>31</v>
      </c>
      <c r="Q52" s="333" t="s">
        <v>31</v>
      </c>
      <c r="R52" s="333" t="s">
        <v>1423</v>
      </c>
      <c r="S52" s="337" t="s">
        <v>1586</v>
      </c>
      <c r="T52" s="333" t="s">
        <v>1430</v>
      </c>
      <c r="V52" s="333" t="s">
        <v>8</v>
      </c>
      <c r="X52" s="333" t="s">
        <v>8</v>
      </c>
      <c r="AA52" s="333" t="s">
        <v>1423</v>
      </c>
      <c r="AB52" s="333" t="s">
        <v>1423</v>
      </c>
      <c r="AC52" s="333" t="s">
        <v>1423</v>
      </c>
      <c r="AD52" s="333" t="s">
        <v>1423</v>
      </c>
      <c r="AE52" s="333" t="s">
        <v>1423</v>
      </c>
      <c r="AF52" s="334">
        <v>44530</v>
      </c>
      <c r="AG52" s="333" t="s">
        <v>1423</v>
      </c>
      <c r="AH52" s="333">
        <v>1</v>
      </c>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323"/>
      <c r="BQ52" s="323"/>
      <c r="BR52" s="323"/>
      <c r="BS52" s="323"/>
      <c r="BT52" s="323"/>
      <c r="BU52" s="323"/>
      <c r="BV52" s="323"/>
      <c r="BW52" s="323"/>
      <c r="BX52" s="323"/>
      <c r="BY52" s="323"/>
      <c r="BZ52" s="323"/>
      <c r="CA52" s="323"/>
      <c r="CB52" s="323"/>
      <c r="CC52" s="323"/>
      <c r="CD52" s="323"/>
      <c r="CE52" s="323"/>
      <c r="CF52" s="323"/>
      <c r="CG52" s="323"/>
      <c r="CH52" s="323"/>
      <c r="CI52" s="323"/>
      <c r="CJ52" s="323"/>
      <c r="CK52" s="323"/>
      <c r="CL52" s="323"/>
      <c r="CM52" s="323"/>
      <c r="CN52" s="323"/>
      <c r="CO52" s="323"/>
      <c r="CP52" s="323"/>
      <c r="CQ52" s="323"/>
      <c r="CR52" s="323"/>
      <c r="CS52" s="323"/>
      <c r="CT52" s="323"/>
      <c r="CU52" s="323"/>
      <c r="CV52" s="323"/>
      <c r="CW52" s="323"/>
      <c r="CX52" s="323"/>
      <c r="CY52" s="323"/>
      <c r="CZ52" s="323"/>
      <c r="DA52" s="323"/>
      <c r="DB52" s="323"/>
      <c r="DC52" s="323"/>
      <c r="DD52" s="323"/>
      <c r="DE52" s="323"/>
      <c r="DF52" s="323"/>
      <c r="DG52" s="323"/>
      <c r="DH52" s="323"/>
      <c r="DI52" s="323"/>
      <c r="DJ52" s="323"/>
      <c r="DK52" s="323"/>
      <c r="DL52" s="323"/>
      <c r="DM52" s="323"/>
      <c r="DN52" s="323"/>
      <c r="DO52" s="323"/>
      <c r="DP52" s="323"/>
      <c r="DQ52" s="323"/>
      <c r="DR52" s="323"/>
      <c r="DS52" s="323"/>
      <c r="DT52" s="323"/>
      <c r="DU52" s="323"/>
      <c r="DV52" s="323"/>
      <c r="DW52" s="323"/>
      <c r="DX52" s="323"/>
      <c r="DY52" s="323"/>
      <c r="DZ52" s="323"/>
      <c r="EA52" s="323"/>
      <c r="EB52" s="323"/>
      <c r="EC52" s="323"/>
      <c r="ED52" s="323"/>
      <c r="EE52" s="323"/>
      <c r="EF52" s="323"/>
      <c r="EG52" s="323"/>
      <c r="EH52" s="323"/>
      <c r="EI52" s="323"/>
      <c r="EJ52" s="323"/>
      <c r="EK52" s="323"/>
      <c r="EL52" s="323"/>
      <c r="EM52" s="323"/>
      <c r="EN52" s="323"/>
      <c r="EO52" s="323"/>
      <c r="EP52" s="323"/>
      <c r="EQ52" s="323"/>
      <c r="ER52" s="323"/>
      <c r="ES52" s="323"/>
      <c r="ET52" s="323"/>
      <c r="EU52" s="323"/>
    </row>
    <row r="53" spans="1:151" s="333" customFormat="1" ht="75" hidden="1">
      <c r="A53" s="333" t="s">
        <v>1587</v>
      </c>
      <c r="B53" s="333" t="s">
        <v>1557</v>
      </c>
      <c r="C53" s="333" t="s">
        <v>356</v>
      </c>
      <c r="D53" s="333" t="s">
        <v>1588</v>
      </c>
      <c r="E53" s="333" t="s">
        <v>1589</v>
      </c>
      <c r="F53" s="333" t="s">
        <v>30</v>
      </c>
      <c r="G53" s="333" t="s">
        <v>1423</v>
      </c>
      <c r="H53" s="333" t="s">
        <v>1423</v>
      </c>
      <c r="I53" s="334">
        <v>44378</v>
      </c>
      <c r="J53" s="334" t="s">
        <v>1026</v>
      </c>
      <c r="K53" s="334" t="s">
        <v>1560</v>
      </c>
      <c r="L53" s="334" t="s">
        <v>1560</v>
      </c>
      <c r="M53" s="333" t="s">
        <v>1426</v>
      </c>
      <c r="N53" s="333" t="s">
        <v>1427</v>
      </c>
      <c r="O53" s="333" t="s">
        <v>1495</v>
      </c>
      <c r="P53" s="333" t="s">
        <v>31</v>
      </c>
      <c r="Q53" s="333" t="s">
        <v>31</v>
      </c>
      <c r="R53" s="333" t="s">
        <v>1423</v>
      </c>
      <c r="S53" s="337" t="s">
        <v>1590</v>
      </c>
      <c r="T53" s="333" t="s">
        <v>1430</v>
      </c>
      <c r="V53" s="333" t="s">
        <v>8</v>
      </c>
      <c r="X53" s="333" t="s">
        <v>8</v>
      </c>
      <c r="AA53" s="333" t="s">
        <v>1423</v>
      </c>
      <c r="AB53" s="333" t="s">
        <v>1423</v>
      </c>
      <c r="AC53" s="333" t="s">
        <v>1423</v>
      </c>
      <c r="AD53" s="333" t="s">
        <v>1423</v>
      </c>
      <c r="AE53" s="333" t="s">
        <v>1423</v>
      </c>
      <c r="AF53" s="334">
        <v>44530</v>
      </c>
      <c r="AG53" s="333" t="s">
        <v>1423</v>
      </c>
      <c r="AH53" s="333">
        <v>1</v>
      </c>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c r="BP53" s="323"/>
      <c r="BQ53" s="323"/>
      <c r="BR53" s="323"/>
      <c r="BS53" s="323"/>
      <c r="BT53" s="323"/>
      <c r="BU53" s="323"/>
      <c r="BV53" s="323"/>
      <c r="BW53" s="323"/>
      <c r="BX53" s="323"/>
      <c r="BY53" s="323"/>
      <c r="BZ53" s="323"/>
      <c r="CA53" s="323"/>
      <c r="CB53" s="323"/>
      <c r="CC53" s="323"/>
      <c r="CD53" s="323"/>
      <c r="CE53" s="323"/>
      <c r="CF53" s="323"/>
      <c r="CG53" s="323"/>
      <c r="CH53" s="323"/>
      <c r="CI53" s="323"/>
      <c r="CJ53" s="323"/>
      <c r="CK53" s="323"/>
      <c r="CL53" s="323"/>
      <c r="CM53" s="323"/>
      <c r="CN53" s="323"/>
      <c r="CO53" s="323"/>
      <c r="CP53" s="323"/>
      <c r="CQ53" s="323"/>
      <c r="CR53" s="323"/>
      <c r="CS53" s="323"/>
      <c r="CT53" s="323"/>
      <c r="CU53" s="323"/>
      <c r="CV53" s="323"/>
      <c r="CW53" s="323"/>
      <c r="CX53" s="323"/>
      <c r="CY53" s="323"/>
      <c r="CZ53" s="323"/>
      <c r="DA53" s="323"/>
      <c r="DB53" s="323"/>
      <c r="DC53" s="323"/>
      <c r="DD53" s="323"/>
      <c r="DE53" s="323"/>
      <c r="DF53" s="323"/>
      <c r="DG53" s="323"/>
      <c r="DH53" s="323"/>
      <c r="DI53" s="323"/>
      <c r="DJ53" s="323"/>
      <c r="DK53" s="323"/>
      <c r="DL53" s="323"/>
      <c r="DM53" s="323"/>
      <c r="DN53" s="323"/>
      <c r="DO53" s="323"/>
      <c r="DP53" s="323"/>
      <c r="DQ53" s="323"/>
      <c r="DR53" s="323"/>
      <c r="DS53" s="323"/>
      <c r="DT53" s="323"/>
      <c r="DU53" s="323"/>
      <c r="DV53" s="323"/>
      <c r="DW53" s="323"/>
      <c r="DX53" s="323"/>
      <c r="DY53" s="323"/>
      <c r="DZ53" s="323"/>
      <c r="EA53" s="323"/>
      <c r="EB53" s="323"/>
      <c r="EC53" s="323"/>
      <c r="ED53" s="323"/>
      <c r="EE53" s="323"/>
      <c r="EF53" s="323"/>
      <c r="EG53" s="323"/>
      <c r="EH53" s="323"/>
      <c r="EI53" s="323"/>
      <c r="EJ53" s="323"/>
      <c r="EK53" s="323"/>
      <c r="EL53" s="323"/>
      <c r="EM53" s="323"/>
      <c r="EN53" s="323"/>
      <c r="EO53" s="323"/>
      <c r="EP53" s="323"/>
      <c r="EQ53" s="323"/>
      <c r="ER53" s="323"/>
      <c r="ES53" s="323"/>
      <c r="ET53" s="323"/>
      <c r="EU53" s="323"/>
    </row>
    <row r="54" spans="1:151" s="333" customFormat="1" ht="75" hidden="1">
      <c r="A54" s="333" t="s">
        <v>1591</v>
      </c>
      <c r="B54" s="333" t="s">
        <v>1557</v>
      </c>
      <c r="C54" s="333" t="s">
        <v>356</v>
      </c>
      <c r="D54" s="333" t="s">
        <v>1060</v>
      </c>
      <c r="E54" s="333" t="s">
        <v>1592</v>
      </c>
      <c r="F54" s="333" t="s">
        <v>30</v>
      </c>
      <c r="G54" s="333" t="s">
        <v>1423</v>
      </c>
      <c r="H54" s="333" t="s">
        <v>1423</v>
      </c>
      <c r="I54" s="334">
        <v>44367</v>
      </c>
      <c r="J54" s="334" t="s">
        <v>1424</v>
      </c>
      <c r="K54" s="334" t="s">
        <v>1560</v>
      </c>
      <c r="L54" s="334" t="s">
        <v>1560</v>
      </c>
      <c r="M54" s="333" t="s">
        <v>1426</v>
      </c>
      <c r="N54" s="333" t="s">
        <v>1427</v>
      </c>
      <c r="O54" s="333" t="s">
        <v>1495</v>
      </c>
      <c r="P54" s="333" t="s">
        <v>31</v>
      </c>
      <c r="Q54" s="333" t="s">
        <v>31</v>
      </c>
      <c r="R54" s="333" t="s">
        <v>1423</v>
      </c>
      <c r="S54" s="337" t="s">
        <v>1593</v>
      </c>
      <c r="T54" s="333" t="s">
        <v>1430</v>
      </c>
      <c r="V54" s="333" t="s">
        <v>8</v>
      </c>
      <c r="X54" s="333" t="s">
        <v>8</v>
      </c>
      <c r="AA54" s="333" t="s">
        <v>1423</v>
      </c>
      <c r="AB54" s="333" t="s">
        <v>1423</v>
      </c>
      <c r="AC54" s="333" t="s">
        <v>1423</v>
      </c>
      <c r="AD54" s="333" t="s">
        <v>1423</v>
      </c>
      <c r="AE54" s="333" t="s">
        <v>1423</v>
      </c>
      <c r="AF54" s="334">
        <v>44530</v>
      </c>
      <c r="AG54" s="333" t="s">
        <v>1423</v>
      </c>
      <c r="AH54" s="333">
        <v>1</v>
      </c>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c r="BP54" s="323"/>
      <c r="BQ54" s="323"/>
      <c r="BR54" s="323"/>
      <c r="BS54" s="323"/>
      <c r="BT54" s="323"/>
      <c r="BU54" s="323"/>
      <c r="BV54" s="323"/>
      <c r="BW54" s="323"/>
      <c r="BX54" s="323"/>
      <c r="BY54" s="323"/>
      <c r="BZ54" s="323"/>
      <c r="CA54" s="323"/>
      <c r="CB54" s="323"/>
      <c r="CC54" s="323"/>
      <c r="CD54" s="323"/>
      <c r="CE54" s="323"/>
      <c r="CF54" s="323"/>
      <c r="CG54" s="323"/>
      <c r="CH54" s="323"/>
      <c r="CI54" s="323"/>
      <c r="CJ54" s="323"/>
      <c r="CK54" s="323"/>
      <c r="CL54" s="323"/>
      <c r="CM54" s="323"/>
      <c r="CN54" s="323"/>
      <c r="CO54" s="323"/>
      <c r="CP54" s="323"/>
      <c r="CQ54" s="323"/>
      <c r="CR54" s="323"/>
      <c r="CS54" s="323"/>
      <c r="CT54" s="323"/>
      <c r="CU54" s="323"/>
      <c r="CV54" s="323"/>
      <c r="CW54" s="323"/>
      <c r="CX54" s="323"/>
      <c r="CY54" s="323"/>
      <c r="CZ54" s="323"/>
      <c r="DA54" s="323"/>
      <c r="DB54" s="323"/>
      <c r="DC54" s="323"/>
      <c r="DD54" s="323"/>
      <c r="DE54" s="323"/>
      <c r="DF54" s="323"/>
      <c r="DG54" s="323"/>
      <c r="DH54" s="323"/>
      <c r="DI54" s="323"/>
      <c r="DJ54" s="323"/>
      <c r="DK54" s="323"/>
      <c r="DL54" s="323"/>
      <c r="DM54" s="323"/>
      <c r="DN54" s="323"/>
      <c r="DO54" s="323"/>
      <c r="DP54" s="323"/>
      <c r="DQ54" s="323"/>
      <c r="DR54" s="323"/>
      <c r="DS54" s="323"/>
      <c r="DT54" s="323"/>
      <c r="DU54" s="323"/>
      <c r="DV54" s="323"/>
      <c r="DW54" s="323"/>
      <c r="DX54" s="323"/>
      <c r="DY54" s="323"/>
      <c r="DZ54" s="323"/>
      <c r="EA54" s="323"/>
      <c r="EB54" s="323"/>
      <c r="EC54" s="323"/>
      <c r="ED54" s="323"/>
      <c r="EE54" s="323"/>
      <c r="EF54" s="323"/>
      <c r="EG54" s="323"/>
      <c r="EH54" s="323"/>
      <c r="EI54" s="323"/>
      <c r="EJ54" s="323"/>
      <c r="EK54" s="323"/>
      <c r="EL54" s="323"/>
      <c r="EM54" s="323"/>
      <c r="EN54" s="323"/>
      <c r="EO54" s="323"/>
      <c r="EP54" s="323"/>
      <c r="EQ54" s="323"/>
      <c r="ER54" s="323"/>
      <c r="ES54" s="323"/>
      <c r="ET54" s="323"/>
      <c r="EU54" s="323"/>
    </row>
    <row r="55" spans="1:151" s="333" customFormat="1" ht="75" hidden="1">
      <c r="A55" s="333" t="s">
        <v>1594</v>
      </c>
      <c r="B55" s="333" t="s">
        <v>1557</v>
      </c>
      <c r="C55" s="333" t="s">
        <v>356</v>
      </c>
      <c r="D55" s="333" t="s">
        <v>1595</v>
      </c>
      <c r="E55" s="333" t="s">
        <v>1596</v>
      </c>
      <c r="F55" s="333" t="s">
        <v>30</v>
      </c>
      <c r="G55" s="333" t="s">
        <v>1423</v>
      </c>
      <c r="H55" s="333" t="s">
        <v>1423</v>
      </c>
      <c r="I55" s="334">
        <v>44377</v>
      </c>
      <c r="J55" s="334" t="s">
        <v>1424</v>
      </c>
      <c r="K55" s="334" t="s">
        <v>1560</v>
      </c>
      <c r="L55" s="334" t="s">
        <v>1560</v>
      </c>
      <c r="M55" s="333" t="s">
        <v>1426</v>
      </c>
      <c r="N55" s="333" t="s">
        <v>1427</v>
      </c>
      <c r="O55" s="333" t="s">
        <v>1495</v>
      </c>
      <c r="P55" s="333" t="s">
        <v>31</v>
      </c>
      <c r="Q55" s="333" t="s">
        <v>31</v>
      </c>
      <c r="R55" s="333" t="s">
        <v>1423</v>
      </c>
      <c r="S55" s="337" t="s">
        <v>1597</v>
      </c>
      <c r="T55" s="333" t="s">
        <v>1430</v>
      </c>
      <c r="V55" s="333" t="s">
        <v>8</v>
      </c>
      <c r="X55" s="333" t="s">
        <v>8</v>
      </c>
      <c r="AA55" s="333" t="s">
        <v>1423</v>
      </c>
      <c r="AB55" s="333" t="s">
        <v>1423</v>
      </c>
      <c r="AC55" s="333" t="s">
        <v>1423</v>
      </c>
      <c r="AD55" s="333" t="s">
        <v>1423</v>
      </c>
      <c r="AE55" s="333" t="s">
        <v>1423</v>
      </c>
      <c r="AF55" s="334">
        <v>44530</v>
      </c>
      <c r="AG55" s="333" t="s">
        <v>1423</v>
      </c>
      <c r="AH55" s="333">
        <v>1</v>
      </c>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3"/>
      <c r="CD55" s="323"/>
      <c r="CE55" s="323"/>
      <c r="CF55" s="323"/>
      <c r="CG55" s="323"/>
      <c r="CH55" s="323"/>
      <c r="CI55" s="323"/>
      <c r="CJ55" s="323"/>
      <c r="CK55" s="323"/>
      <c r="CL55" s="323"/>
      <c r="CM55" s="323"/>
      <c r="CN55" s="323"/>
      <c r="CO55" s="323"/>
      <c r="CP55" s="323"/>
      <c r="CQ55" s="323"/>
      <c r="CR55" s="323"/>
      <c r="CS55" s="323"/>
      <c r="CT55" s="323"/>
      <c r="CU55" s="323"/>
      <c r="CV55" s="323"/>
      <c r="CW55" s="323"/>
      <c r="CX55" s="323"/>
      <c r="CY55" s="323"/>
      <c r="CZ55" s="323"/>
      <c r="DA55" s="323"/>
      <c r="DB55" s="323"/>
      <c r="DC55" s="323"/>
      <c r="DD55" s="323"/>
      <c r="DE55" s="323"/>
      <c r="DF55" s="323"/>
      <c r="DG55" s="323"/>
      <c r="DH55" s="323"/>
      <c r="DI55" s="323"/>
      <c r="DJ55" s="323"/>
      <c r="DK55" s="323"/>
      <c r="DL55" s="323"/>
      <c r="DM55" s="323"/>
      <c r="DN55" s="323"/>
      <c r="DO55" s="323"/>
      <c r="DP55" s="323"/>
      <c r="DQ55" s="323"/>
      <c r="DR55" s="323"/>
      <c r="DS55" s="323"/>
      <c r="DT55" s="323"/>
      <c r="DU55" s="323"/>
      <c r="DV55" s="323"/>
      <c r="DW55" s="323"/>
      <c r="DX55" s="323"/>
      <c r="DY55" s="323"/>
      <c r="DZ55" s="323"/>
      <c r="EA55" s="323"/>
      <c r="EB55" s="323"/>
      <c r="EC55" s="323"/>
      <c r="ED55" s="323"/>
      <c r="EE55" s="323"/>
      <c r="EF55" s="323"/>
      <c r="EG55" s="323"/>
      <c r="EH55" s="323"/>
      <c r="EI55" s="323"/>
      <c r="EJ55" s="323"/>
      <c r="EK55" s="323"/>
      <c r="EL55" s="323"/>
      <c r="EM55" s="323"/>
      <c r="EN55" s="323"/>
      <c r="EO55" s="323"/>
      <c r="EP55" s="323"/>
      <c r="EQ55" s="323"/>
      <c r="ER55" s="323"/>
      <c r="ES55" s="323"/>
      <c r="ET55" s="323"/>
      <c r="EU55" s="323"/>
    </row>
    <row r="56" spans="1:151" s="333" customFormat="1" ht="75" hidden="1">
      <c r="A56" s="333" t="s">
        <v>1598</v>
      </c>
      <c r="B56" s="333" t="s">
        <v>1557</v>
      </c>
      <c r="C56" s="333" t="s">
        <v>356</v>
      </c>
      <c r="D56" s="333" t="s">
        <v>1599</v>
      </c>
      <c r="E56" s="333" t="s">
        <v>1600</v>
      </c>
      <c r="F56" s="333" t="s">
        <v>30</v>
      </c>
      <c r="G56" s="333" t="s">
        <v>1423</v>
      </c>
      <c r="H56" s="333" t="s">
        <v>1423</v>
      </c>
      <c r="I56" s="334">
        <v>44197</v>
      </c>
      <c r="J56" s="334" t="s">
        <v>1037</v>
      </c>
      <c r="K56" s="334" t="s">
        <v>1560</v>
      </c>
      <c r="L56" s="334" t="s">
        <v>1560</v>
      </c>
      <c r="M56" s="333" t="s">
        <v>1426</v>
      </c>
      <c r="N56" s="333" t="s">
        <v>1427</v>
      </c>
      <c r="O56" s="333" t="s">
        <v>1495</v>
      </c>
      <c r="P56" s="333" t="s">
        <v>31</v>
      </c>
      <c r="Q56" s="333" t="s">
        <v>31</v>
      </c>
      <c r="R56" s="333" t="s">
        <v>1423</v>
      </c>
      <c r="S56" s="337" t="s">
        <v>1601</v>
      </c>
      <c r="T56" s="333" t="s">
        <v>1430</v>
      </c>
      <c r="V56" s="333" t="s">
        <v>8</v>
      </c>
      <c r="X56" s="333" t="s">
        <v>8</v>
      </c>
      <c r="AA56" s="333" t="s">
        <v>1423</v>
      </c>
      <c r="AB56" s="333" t="s">
        <v>1423</v>
      </c>
      <c r="AC56" s="333" t="s">
        <v>1423</v>
      </c>
      <c r="AD56" s="333" t="s">
        <v>1423</v>
      </c>
      <c r="AE56" s="333" t="s">
        <v>1423</v>
      </c>
      <c r="AF56" s="334">
        <v>44530</v>
      </c>
      <c r="AG56" s="333" t="s">
        <v>1423</v>
      </c>
      <c r="AH56" s="333">
        <v>1</v>
      </c>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A56" s="323"/>
      <c r="CB56" s="323"/>
      <c r="CC56" s="323"/>
      <c r="CD56" s="323"/>
      <c r="CE56" s="323"/>
      <c r="CF56" s="323"/>
      <c r="CG56" s="323"/>
      <c r="CH56" s="323"/>
      <c r="CI56" s="323"/>
      <c r="CJ56" s="323"/>
      <c r="CK56" s="323"/>
      <c r="CL56" s="323"/>
      <c r="CM56" s="323"/>
      <c r="CN56" s="323"/>
      <c r="CO56" s="323"/>
      <c r="CP56" s="323"/>
      <c r="CQ56" s="323"/>
      <c r="CR56" s="323"/>
      <c r="CS56" s="323"/>
      <c r="CT56" s="323"/>
      <c r="CU56" s="323"/>
      <c r="CV56" s="323"/>
      <c r="CW56" s="323"/>
      <c r="CX56" s="323"/>
      <c r="CY56" s="323"/>
      <c r="CZ56" s="323"/>
      <c r="DA56" s="323"/>
      <c r="DB56" s="323"/>
      <c r="DC56" s="323"/>
      <c r="DD56" s="323"/>
      <c r="DE56" s="323"/>
      <c r="DF56" s="323"/>
      <c r="DG56" s="323"/>
      <c r="DH56" s="323"/>
      <c r="DI56" s="323"/>
      <c r="DJ56" s="323"/>
      <c r="DK56" s="323"/>
      <c r="DL56" s="323"/>
      <c r="DM56" s="323"/>
      <c r="DN56" s="323"/>
      <c r="DO56" s="323"/>
      <c r="DP56" s="323"/>
      <c r="DQ56" s="323"/>
      <c r="DR56" s="323"/>
      <c r="DS56" s="323"/>
      <c r="DT56" s="323"/>
      <c r="DU56" s="323"/>
      <c r="DV56" s="323"/>
      <c r="DW56" s="323"/>
      <c r="DX56" s="323"/>
      <c r="DY56" s="323"/>
      <c r="DZ56" s="323"/>
      <c r="EA56" s="323"/>
      <c r="EB56" s="323"/>
      <c r="EC56" s="323"/>
      <c r="ED56" s="323"/>
      <c r="EE56" s="323"/>
      <c r="EF56" s="323"/>
      <c r="EG56" s="323"/>
      <c r="EH56" s="323"/>
      <c r="EI56" s="323"/>
      <c r="EJ56" s="323"/>
      <c r="EK56" s="323"/>
      <c r="EL56" s="323"/>
      <c r="EM56" s="323"/>
      <c r="EN56" s="323"/>
      <c r="EO56" s="323"/>
      <c r="EP56" s="323"/>
      <c r="EQ56" s="323"/>
      <c r="ER56" s="323"/>
      <c r="ES56" s="323"/>
      <c r="ET56" s="323"/>
      <c r="EU56" s="323"/>
    </row>
    <row r="57" spans="1:151" s="333" customFormat="1" ht="90" hidden="1">
      <c r="A57" s="333" t="s">
        <v>1602</v>
      </c>
      <c r="B57" s="333" t="s">
        <v>933</v>
      </c>
      <c r="C57" s="333" t="s">
        <v>356</v>
      </c>
      <c r="D57" s="333" t="s">
        <v>1603</v>
      </c>
      <c r="E57" s="333" t="s">
        <v>1604</v>
      </c>
      <c r="F57" s="333" t="s">
        <v>30</v>
      </c>
      <c r="G57" s="333" t="s">
        <v>1423</v>
      </c>
      <c r="H57" s="333" t="s">
        <v>1422</v>
      </c>
      <c r="I57" s="333" t="s">
        <v>1423</v>
      </c>
      <c r="J57" s="334" t="s">
        <v>1424</v>
      </c>
      <c r="K57" s="334" t="s">
        <v>1605</v>
      </c>
      <c r="L57" s="334" t="s">
        <v>1605</v>
      </c>
      <c r="M57" s="333" t="s">
        <v>1426</v>
      </c>
      <c r="N57" s="333" t="s">
        <v>1437</v>
      </c>
      <c r="O57" s="333" t="s">
        <v>1428</v>
      </c>
      <c r="P57" s="333" t="s">
        <v>31</v>
      </c>
      <c r="Q57" s="333" t="s">
        <v>30</v>
      </c>
      <c r="R57" s="333" t="s">
        <v>1606</v>
      </c>
      <c r="S57" s="333" t="s">
        <v>1423</v>
      </c>
      <c r="T57" s="333" t="s">
        <v>1442</v>
      </c>
      <c r="V57" s="333" t="s">
        <v>1431</v>
      </c>
      <c r="X57" s="333" t="s">
        <v>1431</v>
      </c>
      <c r="AA57" s="333" t="s">
        <v>30</v>
      </c>
      <c r="AB57" s="333" t="s">
        <v>1443</v>
      </c>
      <c r="AC57" s="333" t="s">
        <v>1443</v>
      </c>
      <c r="AD57" s="333" t="s">
        <v>1444</v>
      </c>
      <c r="AE57" s="333" t="s">
        <v>1433</v>
      </c>
      <c r="AF57" s="334">
        <v>44530</v>
      </c>
      <c r="AG57" s="333" t="s">
        <v>1445</v>
      </c>
      <c r="AH57" s="333">
        <v>1</v>
      </c>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c r="BT57" s="323"/>
      <c r="BU57" s="323"/>
      <c r="BV57" s="323"/>
      <c r="BW57" s="323"/>
      <c r="BX57" s="323"/>
      <c r="BY57" s="323"/>
      <c r="BZ57" s="323"/>
      <c r="CA57" s="323"/>
      <c r="CB57" s="323"/>
      <c r="CC57" s="323"/>
      <c r="CD57" s="323"/>
      <c r="CE57" s="323"/>
      <c r="CF57" s="323"/>
      <c r="CG57" s="323"/>
      <c r="CH57" s="323"/>
      <c r="CI57" s="323"/>
      <c r="CJ57" s="323"/>
      <c r="CK57" s="323"/>
      <c r="CL57" s="323"/>
      <c r="CM57" s="323"/>
      <c r="CN57" s="323"/>
      <c r="CO57" s="323"/>
      <c r="CP57" s="323"/>
      <c r="CQ57" s="323"/>
      <c r="CR57" s="323"/>
      <c r="CS57" s="323"/>
      <c r="CT57" s="323"/>
      <c r="CU57" s="323"/>
      <c r="CV57" s="323"/>
      <c r="CW57" s="323"/>
      <c r="CX57" s="323"/>
      <c r="CY57" s="323"/>
      <c r="CZ57" s="323"/>
      <c r="DA57" s="323"/>
      <c r="DB57" s="323"/>
      <c r="DC57" s="323"/>
      <c r="DD57" s="323"/>
      <c r="DE57" s="323"/>
      <c r="DF57" s="323"/>
      <c r="DG57" s="323"/>
      <c r="DH57" s="323"/>
      <c r="DI57" s="323"/>
      <c r="DJ57" s="323"/>
      <c r="DK57" s="323"/>
      <c r="DL57" s="323"/>
      <c r="DM57" s="323"/>
      <c r="DN57" s="323"/>
      <c r="DO57" s="323"/>
      <c r="DP57" s="323"/>
      <c r="DQ57" s="323"/>
      <c r="DR57" s="323"/>
      <c r="DS57" s="323"/>
      <c r="DT57" s="323"/>
      <c r="DU57" s="323"/>
      <c r="DV57" s="323"/>
      <c r="DW57" s="323"/>
      <c r="DX57" s="323"/>
      <c r="DY57" s="323"/>
      <c r="DZ57" s="323"/>
      <c r="EA57" s="323"/>
      <c r="EB57" s="323"/>
      <c r="EC57" s="323"/>
      <c r="ED57" s="323"/>
      <c r="EE57" s="323"/>
      <c r="EF57" s="323"/>
      <c r="EG57" s="323"/>
      <c r="EH57" s="323"/>
      <c r="EI57" s="323"/>
      <c r="EJ57" s="323"/>
      <c r="EK57" s="323"/>
      <c r="EL57" s="323"/>
      <c r="EM57" s="323"/>
      <c r="EN57" s="323"/>
      <c r="EO57" s="323"/>
      <c r="EP57" s="323"/>
      <c r="EQ57" s="323"/>
      <c r="ER57" s="323"/>
      <c r="ES57" s="323"/>
      <c r="ET57" s="323"/>
      <c r="EU57" s="323"/>
    </row>
    <row r="58" spans="1:151" s="333" customFormat="1" ht="90" hidden="1">
      <c r="A58" s="333" t="s">
        <v>1607</v>
      </c>
      <c r="B58" s="333" t="s">
        <v>933</v>
      </c>
      <c r="C58" s="333" t="s">
        <v>356</v>
      </c>
      <c r="D58" s="333" t="s">
        <v>1608</v>
      </c>
      <c r="E58" s="333" t="s">
        <v>1609</v>
      </c>
      <c r="F58" s="333" t="s">
        <v>31</v>
      </c>
      <c r="G58" s="333" t="s">
        <v>1423</v>
      </c>
      <c r="H58" s="333" t="s">
        <v>1422</v>
      </c>
      <c r="I58" s="333" t="s">
        <v>1423</v>
      </c>
      <c r="J58" s="334" t="s">
        <v>1424</v>
      </c>
      <c r="K58" s="334" t="s">
        <v>1605</v>
      </c>
      <c r="L58" s="334" t="s">
        <v>1605</v>
      </c>
      <c r="M58" s="333" t="s">
        <v>1426</v>
      </c>
      <c r="N58" s="333" t="s">
        <v>1437</v>
      </c>
      <c r="O58" s="333" t="s">
        <v>1428</v>
      </c>
      <c r="P58" s="333" t="s">
        <v>31</v>
      </c>
      <c r="Q58" s="333" t="s">
        <v>31</v>
      </c>
      <c r="R58" s="333" t="s">
        <v>1610</v>
      </c>
      <c r="S58" s="333" t="s">
        <v>1423</v>
      </c>
      <c r="T58" s="333" t="s">
        <v>1442</v>
      </c>
      <c r="V58" s="333" t="s">
        <v>1431</v>
      </c>
      <c r="X58" s="333" t="s">
        <v>1431</v>
      </c>
      <c r="AA58" s="333" t="s">
        <v>30</v>
      </c>
      <c r="AB58" s="333" t="s">
        <v>1443</v>
      </c>
      <c r="AC58" s="333" t="s">
        <v>1443</v>
      </c>
      <c r="AD58" s="333" t="s">
        <v>1444</v>
      </c>
      <c r="AE58" s="333" t="s">
        <v>1433</v>
      </c>
      <c r="AF58" s="334">
        <v>44530</v>
      </c>
      <c r="AG58" s="333" t="s">
        <v>1445</v>
      </c>
      <c r="AH58" s="333">
        <v>1</v>
      </c>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c r="BP58" s="323"/>
      <c r="BQ58" s="323"/>
      <c r="BR58" s="323"/>
      <c r="BS58" s="323"/>
      <c r="BT58" s="323"/>
      <c r="BU58" s="323"/>
      <c r="BV58" s="323"/>
      <c r="BW58" s="323"/>
      <c r="BX58" s="323"/>
      <c r="BY58" s="323"/>
      <c r="BZ58" s="323"/>
      <c r="CA58" s="323"/>
      <c r="CB58" s="323"/>
      <c r="CC58" s="323"/>
      <c r="CD58" s="323"/>
      <c r="CE58" s="323"/>
      <c r="CF58" s="323"/>
      <c r="CG58" s="323"/>
      <c r="CH58" s="323"/>
      <c r="CI58" s="323"/>
      <c r="CJ58" s="323"/>
      <c r="CK58" s="323"/>
      <c r="CL58" s="323"/>
      <c r="CM58" s="323"/>
      <c r="CN58" s="323"/>
      <c r="CO58" s="323"/>
      <c r="CP58" s="323"/>
      <c r="CQ58" s="323"/>
      <c r="CR58" s="323"/>
      <c r="CS58" s="323"/>
      <c r="CT58" s="323"/>
      <c r="CU58" s="323"/>
      <c r="CV58" s="323"/>
      <c r="CW58" s="323"/>
      <c r="CX58" s="323"/>
      <c r="CY58" s="323"/>
      <c r="CZ58" s="323"/>
      <c r="DA58" s="323"/>
      <c r="DB58" s="323"/>
      <c r="DC58" s="323"/>
      <c r="DD58" s="323"/>
      <c r="DE58" s="323"/>
      <c r="DF58" s="323"/>
      <c r="DG58" s="323"/>
      <c r="DH58" s="323"/>
      <c r="DI58" s="323"/>
      <c r="DJ58" s="323"/>
      <c r="DK58" s="323"/>
      <c r="DL58" s="323"/>
      <c r="DM58" s="323"/>
      <c r="DN58" s="323"/>
      <c r="DO58" s="323"/>
      <c r="DP58" s="323"/>
      <c r="DQ58" s="323"/>
      <c r="DR58" s="323"/>
      <c r="DS58" s="323"/>
      <c r="DT58" s="323"/>
      <c r="DU58" s="323"/>
      <c r="DV58" s="323"/>
      <c r="DW58" s="323"/>
      <c r="DX58" s="323"/>
      <c r="DY58" s="323"/>
      <c r="DZ58" s="323"/>
      <c r="EA58" s="323"/>
      <c r="EB58" s="323"/>
      <c r="EC58" s="323"/>
      <c r="ED58" s="323"/>
      <c r="EE58" s="323"/>
      <c r="EF58" s="323"/>
      <c r="EG58" s="323"/>
      <c r="EH58" s="323"/>
      <c r="EI58" s="323"/>
      <c r="EJ58" s="323"/>
      <c r="EK58" s="323"/>
      <c r="EL58" s="323"/>
      <c r="EM58" s="323"/>
      <c r="EN58" s="323"/>
      <c r="EO58" s="323"/>
      <c r="EP58" s="323"/>
      <c r="EQ58" s="323"/>
      <c r="ER58" s="323"/>
      <c r="ES58" s="323"/>
      <c r="ET58" s="323"/>
      <c r="EU58" s="323"/>
    </row>
    <row r="59" spans="1:151" s="333" customFormat="1" ht="90" hidden="1">
      <c r="A59" s="333" t="s">
        <v>1611</v>
      </c>
      <c r="B59" s="333" t="s">
        <v>933</v>
      </c>
      <c r="C59" s="333" t="s">
        <v>356</v>
      </c>
      <c r="D59" s="333" t="s">
        <v>1612</v>
      </c>
      <c r="E59" s="333" t="s">
        <v>1613</v>
      </c>
      <c r="F59" s="333" t="s">
        <v>31</v>
      </c>
      <c r="G59" s="333" t="s">
        <v>1423</v>
      </c>
      <c r="H59" s="333" t="s">
        <v>1422</v>
      </c>
      <c r="I59" s="333" t="s">
        <v>1423</v>
      </c>
      <c r="J59" s="334" t="s">
        <v>1424</v>
      </c>
      <c r="K59" s="334" t="s">
        <v>1605</v>
      </c>
      <c r="L59" s="334" t="s">
        <v>1605</v>
      </c>
      <c r="M59" s="333" t="s">
        <v>1426</v>
      </c>
      <c r="N59" s="333" t="s">
        <v>1437</v>
      </c>
      <c r="O59" s="333" t="s">
        <v>1428</v>
      </c>
      <c r="P59" s="333" t="s">
        <v>31</v>
      </c>
      <c r="Q59" s="333" t="s">
        <v>30</v>
      </c>
      <c r="R59" s="333" t="s">
        <v>1614</v>
      </c>
      <c r="S59" s="333" t="s">
        <v>1423</v>
      </c>
      <c r="T59" s="333" t="s">
        <v>1430</v>
      </c>
      <c r="V59" s="333" t="s">
        <v>8</v>
      </c>
      <c r="X59" s="333" t="s">
        <v>8</v>
      </c>
      <c r="AA59" s="333" t="s">
        <v>31</v>
      </c>
      <c r="AB59" s="333" t="s">
        <v>1423</v>
      </c>
      <c r="AC59" s="333" t="s">
        <v>1423</v>
      </c>
      <c r="AD59" s="333" t="s">
        <v>1423</v>
      </c>
      <c r="AE59" s="333" t="s">
        <v>1423</v>
      </c>
      <c r="AF59" s="334">
        <v>44530</v>
      </c>
      <c r="AG59" s="333" t="s">
        <v>1423</v>
      </c>
      <c r="AH59" s="333">
        <v>1</v>
      </c>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c r="BP59" s="323"/>
      <c r="BQ59" s="323"/>
      <c r="BR59" s="323"/>
      <c r="BS59" s="323"/>
      <c r="BT59" s="323"/>
      <c r="BU59" s="323"/>
      <c r="BV59" s="323"/>
      <c r="BW59" s="323"/>
      <c r="BX59" s="323"/>
      <c r="BY59" s="323"/>
      <c r="BZ59" s="323"/>
      <c r="CA59" s="323"/>
      <c r="CB59" s="323"/>
      <c r="CC59" s="323"/>
      <c r="CD59" s="323"/>
      <c r="CE59" s="323"/>
      <c r="CF59" s="323"/>
      <c r="CG59" s="323"/>
      <c r="CH59" s="323"/>
      <c r="CI59" s="323"/>
      <c r="CJ59" s="323"/>
      <c r="CK59" s="323"/>
      <c r="CL59" s="323"/>
      <c r="CM59" s="323"/>
      <c r="CN59" s="323"/>
      <c r="CO59" s="323"/>
      <c r="CP59" s="323"/>
      <c r="CQ59" s="323"/>
      <c r="CR59" s="323"/>
      <c r="CS59" s="323"/>
      <c r="CT59" s="323"/>
      <c r="CU59" s="323"/>
      <c r="CV59" s="323"/>
      <c r="CW59" s="323"/>
      <c r="CX59" s="323"/>
      <c r="CY59" s="323"/>
      <c r="CZ59" s="323"/>
      <c r="DA59" s="323"/>
      <c r="DB59" s="323"/>
      <c r="DC59" s="323"/>
      <c r="DD59" s="323"/>
      <c r="DE59" s="323"/>
      <c r="DF59" s="323"/>
      <c r="DG59" s="323"/>
      <c r="DH59" s="323"/>
      <c r="DI59" s="323"/>
      <c r="DJ59" s="323"/>
      <c r="DK59" s="323"/>
      <c r="DL59" s="323"/>
      <c r="DM59" s="323"/>
      <c r="DN59" s="323"/>
      <c r="DO59" s="323"/>
      <c r="DP59" s="323"/>
      <c r="DQ59" s="323"/>
      <c r="DR59" s="323"/>
      <c r="DS59" s="323"/>
      <c r="DT59" s="323"/>
      <c r="DU59" s="323"/>
      <c r="DV59" s="323"/>
      <c r="DW59" s="323"/>
      <c r="DX59" s="323"/>
      <c r="DY59" s="323"/>
      <c r="DZ59" s="323"/>
      <c r="EA59" s="323"/>
      <c r="EB59" s="323"/>
      <c r="EC59" s="323"/>
      <c r="ED59" s="323"/>
      <c r="EE59" s="323"/>
      <c r="EF59" s="323"/>
      <c r="EG59" s="323"/>
      <c r="EH59" s="323"/>
      <c r="EI59" s="323"/>
      <c r="EJ59" s="323"/>
      <c r="EK59" s="323"/>
      <c r="EL59" s="323"/>
      <c r="EM59" s="323"/>
      <c r="EN59" s="323"/>
      <c r="EO59" s="323"/>
      <c r="EP59" s="323"/>
      <c r="EQ59" s="323"/>
      <c r="ER59" s="323"/>
      <c r="ES59" s="323"/>
      <c r="ET59" s="323"/>
      <c r="EU59" s="323"/>
    </row>
    <row r="60" spans="1:151" s="333" customFormat="1" ht="90" hidden="1">
      <c r="A60" s="333" t="s">
        <v>1615</v>
      </c>
      <c r="B60" s="333" t="s">
        <v>933</v>
      </c>
      <c r="C60" s="333" t="s">
        <v>356</v>
      </c>
      <c r="D60" s="333" t="s">
        <v>1616</v>
      </c>
      <c r="E60" s="333" t="s">
        <v>1617</v>
      </c>
      <c r="F60" s="333" t="s">
        <v>31</v>
      </c>
      <c r="G60" s="333" t="s">
        <v>1423</v>
      </c>
      <c r="H60" s="333" t="s">
        <v>1422</v>
      </c>
      <c r="I60" s="333" t="s">
        <v>1423</v>
      </c>
      <c r="J60" s="334" t="s">
        <v>1424</v>
      </c>
      <c r="K60" s="334" t="s">
        <v>1605</v>
      </c>
      <c r="L60" s="334" t="s">
        <v>1605</v>
      </c>
      <c r="M60" s="333" t="s">
        <v>1426</v>
      </c>
      <c r="N60" s="333" t="s">
        <v>1437</v>
      </c>
      <c r="O60" s="333" t="s">
        <v>1428</v>
      </c>
      <c r="P60" s="333" t="s">
        <v>31</v>
      </c>
      <c r="Q60" s="333" t="s">
        <v>30</v>
      </c>
      <c r="R60" s="333" t="s">
        <v>1618</v>
      </c>
      <c r="S60" s="333" t="s">
        <v>1423</v>
      </c>
      <c r="T60" s="333" t="s">
        <v>1442</v>
      </c>
      <c r="V60" s="333" t="s">
        <v>1431</v>
      </c>
      <c r="X60" s="333" t="s">
        <v>1431</v>
      </c>
      <c r="AA60" s="333" t="s">
        <v>30</v>
      </c>
      <c r="AB60" s="333" t="s">
        <v>1443</v>
      </c>
      <c r="AC60" s="333" t="s">
        <v>1443</v>
      </c>
      <c r="AD60" s="333" t="s">
        <v>1444</v>
      </c>
      <c r="AE60" s="333" t="s">
        <v>1433</v>
      </c>
      <c r="AF60" s="334">
        <v>44530</v>
      </c>
      <c r="AG60" s="333" t="s">
        <v>1445</v>
      </c>
      <c r="AH60" s="333">
        <v>1</v>
      </c>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c r="BP60" s="323"/>
      <c r="BQ60" s="323"/>
      <c r="BR60" s="323"/>
      <c r="BS60" s="323"/>
      <c r="BT60" s="323"/>
      <c r="BU60" s="323"/>
      <c r="BV60" s="323"/>
      <c r="BW60" s="323"/>
      <c r="BX60" s="323"/>
      <c r="BY60" s="323"/>
      <c r="BZ60" s="323"/>
      <c r="CA60" s="323"/>
      <c r="CB60" s="323"/>
      <c r="CC60" s="323"/>
      <c r="CD60" s="323"/>
      <c r="CE60" s="323"/>
      <c r="CF60" s="323"/>
      <c r="CG60" s="323"/>
      <c r="CH60" s="323"/>
      <c r="CI60" s="323"/>
      <c r="CJ60" s="323"/>
      <c r="CK60" s="323"/>
      <c r="CL60" s="323"/>
      <c r="CM60" s="323"/>
      <c r="CN60" s="323"/>
      <c r="CO60" s="323"/>
      <c r="CP60" s="323"/>
      <c r="CQ60" s="323"/>
      <c r="CR60" s="323"/>
      <c r="CS60" s="323"/>
      <c r="CT60" s="323"/>
      <c r="CU60" s="323"/>
      <c r="CV60" s="323"/>
      <c r="CW60" s="323"/>
      <c r="CX60" s="323"/>
      <c r="CY60" s="323"/>
      <c r="CZ60" s="323"/>
      <c r="DA60" s="323"/>
      <c r="DB60" s="323"/>
      <c r="DC60" s="323"/>
      <c r="DD60" s="323"/>
      <c r="DE60" s="323"/>
      <c r="DF60" s="323"/>
      <c r="DG60" s="323"/>
      <c r="DH60" s="323"/>
      <c r="DI60" s="323"/>
      <c r="DJ60" s="323"/>
      <c r="DK60" s="323"/>
      <c r="DL60" s="323"/>
      <c r="DM60" s="323"/>
      <c r="DN60" s="323"/>
      <c r="DO60" s="323"/>
      <c r="DP60" s="323"/>
      <c r="DQ60" s="323"/>
      <c r="DR60" s="323"/>
      <c r="DS60" s="323"/>
      <c r="DT60" s="323"/>
      <c r="DU60" s="323"/>
      <c r="DV60" s="323"/>
      <c r="DW60" s="323"/>
      <c r="DX60" s="323"/>
      <c r="DY60" s="323"/>
      <c r="DZ60" s="323"/>
      <c r="EA60" s="323"/>
      <c r="EB60" s="323"/>
      <c r="EC60" s="323"/>
      <c r="ED60" s="323"/>
      <c r="EE60" s="323"/>
      <c r="EF60" s="323"/>
      <c r="EG60" s="323"/>
      <c r="EH60" s="323"/>
      <c r="EI60" s="323"/>
      <c r="EJ60" s="323"/>
      <c r="EK60" s="323"/>
      <c r="EL60" s="323"/>
      <c r="EM60" s="323"/>
      <c r="EN60" s="323"/>
      <c r="EO60" s="323"/>
      <c r="EP60" s="323"/>
      <c r="EQ60" s="323"/>
      <c r="ER60" s="323"/>
      <c r="ES60" s="323"/>
      <c r="ET60" s="323"/>
      <c r="EU60" s="323"/>
    </row>
    <row r="61" spans="1:151" s="333" customFormat="1" ht="90" hidden="1">
      <c r="A61" s="333" t="s">
        <v>1619</v>
      </c>
      <c r="B61" s="333" t="s">
        <v>933</v>
      </c>
      <c r="C61" s="333" t="s">
        <v>356</v>
      </c>
      <c r="D61" s="333" t="s">
        <v>1620</v>
      </c>
      <c r="E61" s="333" t="s">
        <v>1621</v>
      </c>
      <c r="F61" s="333" t="s">
        <v>30</v>
      </c>
      <c r="G61" s="333" t="s">
        <v>1423</v>
      </c>
      <c r="H61" s="333" t="s">
        <v>1422</v>
      </c>
      <c r="I61" s="333" t="s">
        <v>1423</v>
      </c>
      <c r="J61" s="334" t="s">
        <v>1424</v>
      </c>
      <c r="K61" s="334" t="s">
        <v>1605</v>
      </c>
      <c r="L61" s="334" t="s">
        <v>1605</v>
      </c>
      <c r="M61" s="333" t="s">
        <v>1426</v>
      </c>
      <c r="N61" s="333" t="s">
        <v>1437</v>
      </c>
      <c r="O61" s="333" t="s">
        <v>1428</v>
      </c>
      <c r="P61" s="333" t="s">
        <v>31</v>
      </c>
      <c r="Q61" s="333" t="s">
        <v>30</v>
      </c>
      <c r="R61" s="333" t="s">
        <v>1614</v>
      </c>
      <c r="S61" s="333" t="s">
        <v>1423</v>
      </c>
      <c r="T61" s="333" t="s">
        <v>1442</v>
      </c>
      <c r="V61" s="333" t="s">
        <v>1431</v>
      </c>
      <c r="X61" s="333" t="s">
        <v>1431</v>
      </c>
      <c r="AA61" s="333" t="s">
        <v>30</v>
      </c>
      <c r="AB61" s="333" t="s">
        <v>1443</v>
      </c>
      <c r="AC61" s="333" t="s">
        <v>1443</v>
      </c>
      <c r="AD61" s="333" t="s">
        <v>1444</v>
      </c>
      <c r="AE61" s="333" t="s">
        <v>1433</v>
      </c>
      <c r="AF61" s="334">
        <v>44530</v>
      </c>
      <c r="AG61" s="333" t="s">
        <v>1445</v>
      </c>
      <c r="AH61" s="333">
        <v>1</v>
      </c>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323"/>
      <c r="CM61" s="323"/>
      <c r="CN61" s="323"/>
      <c r="CO61" s="323"/>
      <c r="CP61" s="323"/>
      <c r="CQ61" s="323"/>
      <c r="CR61" s="323"/>
      <c r="CS61" s="323"/>
      <c r="CT61" s="323"/>
      <c r="CU61" s="323"/>
      <c r="CV61" s="323"/>
      <c r="CW61" s="323"/>
      <c r="CX61" s="323"/>
      <c r="CY61" s="323"/>
      <c r="CZ61" s="323"/>
      <c r="DA61" s="323"/>
      <c r="DB61" s="323"/>
      <c r="DC61" s="323"/>
      <c r="DD61" s="323"/>
      <c r="DE61" s="323"/>
      <c r="DF61" s="323"/>
      <c r="DG61" s="323"/>
      <c r="DH61" s="323"/>
      <c r="DI61" s="323"/>
      <c r="DJ61" s="323"/>
      <c r="DK61" s="323"/>
      <c r="DL61" s="323"/>
      <c r="DM61" s="323"/>
      <c r="DN61" s="323"/>
      <c r="DO61" s="323"/>
      <c r="DP61" s="323"/>
      <c r="DQ61" s="323"/>
      <c r="DR61" s="323"/>
      <c r="DS61" s="323"/>
      <c r="DT61" s="323"/>
      <c r="DU61" s="323"/>
      <c r="DV61" s="323"/>
      <c r="DW61" s="323"/>
      <c r="DX61" s="323"/>
      <c r="DY61" s="323"/>
      <c r="DZ61" s="323"/>
      <c r="EA61" s="323"/>
      <c r="EB61" s="323"/>
      <c r="EC61" s="323"/>
      <c r="ED61" s="323"/>
      <c r="EE61" s="323"/>
      <c r="EF61" s="323"/>
      <c r="EG61" s="323"/>
      <c r="EH61" s="323"/>
      <c r="EI61" s="323"/>
      <c r="EJ61" s="323"/>
      <c r="EK61" s="323"/>
      <c r="EL61" s="323"/>
      <c r="EM61" s="323"/>
      <c r="EN61" s="323"/>
      <c r="EO61" s="323"/>
      <c r="EP61" s="323"/>
      <c r="EQ61" s="323"/>
      <c r="ER61" s="323"/>
      <c r="ES61" s="323"/>
      <c r="ET61" s="323"/>
      <c r="EU61" s="323"/>
    </row>
    <row r="62" spans="1:151" s="333" customFormat="1" ht="75" hidden="1">
      <c r="A62" s="333" t="s">
        <v>1622</v>
      </c>
      <c r="B62" s="333" t="s">
        <v>933</v>
      </c>
      <c r="C62" s="333" t="s">
        <v>356</v>
      </c>
      <c r="D62" s="333" t="s">
        <v>1623</v>
      </c>
      <c r="E62" s="333" t="s">
        <v>1624</v>
      </c>
      <c r="F62" s="333" t="s">
        <v>31</v>
      </c>
      <c r="G62" s="333" t="s">
        <v>1423</v>
      </c>
      <c r="H62" s="333" t="s">
        <v>1422</v>
      </c>
      <c r="I62" s="333" t="s">
        <v>1423</v>
      </c>
      <c r="J62" s="334" t="s">
        <v>1424</v>
      </c>
      <c r="K62" s="334" t="s">
        <v>1605</v>
      </c>
      <c r="L62" s="334" t="s">
        <v>1605</v>
      </c>
      <c r="M62" s="333" t="s">
        <v>1426</v>
      </c>
      <c r="N62" s="333" t="s">
        <v>1437</v>
      </c>
      <c r="O62" s="333" t="s">
        <v>1428</v>
      </c>
      <c r="P62" s="333" t="s">
        <v>31</v>
      </c>
      <c r="Q62" s="333" t="s">
        <v>30</v>
      </c>
      <c r="R62" s="333" t="s">
        <v>1625</v>
      </c>
      <c r="S62" s="333" t="s">
        <v>1423</v>
      </c>
      <c r="T62" s="333" t="s">
        <v>1430</v>
      </c>
      <c r="V62" s="333" t="s">
        <v>8</v>
      </c>
      <c r="X62" s="333" t="s">
        <v>8</v>
      </c>
      <c r="AA62" s="333" t="s">
        <v>31</v>
      </c>
      <c r="AB62" s="333" t="s">
        <v>1423</v>
      </c>
      <c r="AC62" s="333" t="s">
        <v>1423</v>
      </c>
      <c r="AD62" s="333" t="s">
        <v>1423</v>
      </c>
      <c r="AE62" s="333" t="s">
        <v>1423</v>
      </c>
      <c r="AF62" s="334">
        <v>44530</v>
      </c>
      <c r="AG62" s="333" t="s">
        <v>1423</v>
      </c>
      <c r="AH62" s="333">
        <v>1</v>
      </c>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c r="CL62" s="323"/>
      <c r="CM62" s="323"/>
      <c r="CN62" s="323"/>
      <c r="CO62" s="323"/>
      <c r="CP62" s="323"/>
      <c r="CQ62" s="323"/>
      <c r="CR62" s="323"/>
      <c r="CS62" s="323"/>
      <c r="CT62" s="323"/>
      <c r="CU62" s="323"/>
      <c r="CV62" s="323"/>
      <c r="CW62" s="323"/>
      <c r="CX62" s="323"/>
      <c r="CY62" s="323"/>
      <c r="CZ62" s="323"/>
      <c r="DA62" s="323"/>
      <c r="DB62" s="323"/>
      <c r="DC62" s="323"/>
      <c r="DD62" s="323"/>
      <c r="DE62" s="323"/>
      <c r="DF62" s="323"/>
      <c r="DG62" s="323"/>
      <c r="DH62" s="323"/>
      <c r="DI62" s="323"/>
      <c r="DJ62" s="323"/>
      <c r="DK62" s="323"/>
      <c r="DL62" s="323"/>
      <c r="DM62" s="323"/>
      <c r="DN62" s="323"/>
      <c r="DO62" s="323"/>
      <c r="DP62" s="323"/>
      <c r="DQ62" s="323"/>
      <c r="DR62" s="323"/>
      <c r="DS62" s="323"/>
      <c r="DT62" s="323"/>
      <c r="DU62" s="323"/>
      <c r="DV62" s="323"/>
      <c r="DW62" s="323"/>
      <c r="DX62" s="323"/>
      <c r="DY62" s="323"/>
      <c r="DZ62" s="323"/>
      <c r="EA62" s="323"/>
      <c r="EB62" s="323"/>
      <c r="EC62" s="323"/>
      <c r="ED62" s="323"/>
      <c r="EE62" s="323"/>
      <c r="EF62" s="323"/>
      <c r="EG62" s="323"/>
      <c r="EH62" s="323"/>
      <c r="EI62" s="323"/>
      <c r="EJ62" s="323"/>
      <c r="EK62" s="323"/>
      <c r="EL62" s="323"/>
      <c r="EM62" s="323"/>
      <c r="EN62" s="323"/>
      <c r="EO62" s="323"/>
      <c r="EP62" s="323"/>
      <c r="EQ62" s="323"/>
      <c r="ER62" s="323"/>
      <c r="ES62" s="323"/>
      <c r="ET62" s="323"/>
      <c r="EU62" s="323"/>
    </row>
    <row r="63" spans="1:151" s="333" customFormat="1" ht="75" hidden="1">
      <c r="A63" s="333" t="s">
        <v>1626</v>
      </c>
      <c r="B63" s="333" t="s">
        <v>933</v>
      </c>
      <c r="C63" s="333" t="s">
        <v>356</v>
      </c>
      <c r="D63" s="333" t="s">
        <v>1627</v>
      </c>
      <c r="E63" s="333" t="s">
        <v>1628</v>
      </c>
      <c r="F63" s="333" t="s">
        <v>30</v>
      </c>
      <c r="G63" s="333" t="s">
        <v>1423</v>
      </c>
      <c r="H63" s="333" t="s">
        <v>1422</v>
      </c>
      <c r="I63" s="333" t="s">
        <v>1423</v>
      </c>
      <c r="J63" s="334" t="s">
        <v>1424</v>
      </c>
      <c r="K63" s="334" t="s">
        <v>1605</v>
      </c>
      <c r="L63" s="334" t="s">
        <v>1605</v>
      </c>
      <c r="M63" s="333" t="s">
        <v>1426</v>
      </c>
      <c r="N63" s="333" t="s">
        <v>1437</v>
      </c>
      <c r="O63" s="333" t="s">
        <v>1428</v>
      </c>
      <c r="P63" s="333" t="s">
        <v>31</v>
      </c>
      <c r="Q63" s="333" t="s">
        <v>30</v>
      </c>
      <c r="R63" s="333" t="s">
        <v>1629</v>
      </c>
      <c r="S63" s="333" t="s">
        <v>1423</v>
      </c>
      <c r="T63" s="333" t="s">
        <v>1430</v>
      </c>
      <c r="V63" s="333" t="s">
        <v>8</v>
      </c>
      <c r="X63" s="333" t="s">
        <v>8</v>
      </c>
      <c r="AA63" s="333" t="s">
        <v>31</v>
      </c>
      <c r="AB63" s="333" t="s">
        <v>1423</v>
      </c>
      <c r="AC63" s="333" t="s">
        <v>1423</v>
      </c>
      <c r="AD63" s="333" t="s">
        <v>1423</v>
      </c>
      <c r="AE63" s="333" t="s">
        <v>1423</v>
      </c>
      <c r="AF63" s="334">
        <v>44530</v>
      </c>
      <c r="AG63" s="333" t="s">
        <v>1423</v>
      </c>
      <c r="AH63" s="333">
        <v>1</v>
      </c>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c r="CL63" s="323"/>
      <c r="CM63" s="323"/>
      <c r="CN63" s="323"/>
      <c r="CO63" s="323"/>
      <c r="CP63" s="323"/>
      <c r="CQ63" s="323"/>
      <c r="CR63" s="323"/>
      <c r="CS63" s="323"/>
      <c r="CT63" s="323"/>
      <c r="CU63" s="323"/>
      <c r="CV63" s="323"/>
      <c r="CW63" s="323"/>
      <c r="CX63" s="323"/>
      <c r="CY63" s="323"/>
      <c r="CZ63" s="323"/>
      <c r="DA63" s="323"/>
      <c r="DB63" s="323"/>
      <c r="DC63" s="323"/>
      <c r="DD63" s="323"/>
      <c r="DE63" s="323"/>
      <c r="DF63" s="323"/>
      <c r="DG63" s="323"/>
      <c r="DH63" s="323"/>
      <c r="DI63" s="323"/>
      <c r="DJ63" s="323"/>
      <c r="DK63" s="323"/>
      <c r="DL63" s="323"/>
      <c r="DM63" s="323"/>
      <c r="DN63" s="323"/>
      <c r="DO63" s="323"/>
      <c r="DP63" s="323"/>
      <c r="DQ63" s="323"/>
      <c r="DR63" s="323"/>
      <c r="DS63" s="323"/>
      <c r="DT63" s="323"/>
      <c r="DU63" s="323"/>
      <c r="DV63" s="323"/>
      <c r="DW63" s="323"/>
      <c r="DX63" s="323"/>
      <c r="DY63" s="323"/>
      <c r="DZ63" s="323"/>
      <c r="EA63" s="323"/>
      <c r="EB63" s="323"/>
      <c r="EC63" s="323"/>
      <c r="ED63" s="323"/>
      <c r="EE63" s="323"/>
      <c r="EF63" s="323"/>
      <c r="EG63" s="323"/>
      <c r="EH63" s="323"/>
      <c r="EI63" s="323"/>
      <c r="EJ63" s="323"/>
      <c r="EK63" s="323"/>
      <c r="EL63" s="323"/>
      <c r="EM63" s="323"/>
      <c r="EN63" s="323"/>
      <c r="EO63" s="323"/>
      <c r="EP63" s="323"/>
      <c r="EQ63" s="323"/>
      <c r="ER63" s="323"/>
      <c r="ES63" s="323"/>
      <c r="ET63" s="323"/>
      <c r="EU63" s="323"/>
    </row>
    <row r="64" spans="1:151" s="333" customFormat="1" ht="120" hidden="1">
      <c r="A64" s="333" t="s">
        <v>1630</v>
      </c>
      <c r="B64" s="333" t="s">
        <v>933</v>
      </c>
      <c r="C64" s="333" t="s">
        <v>356</v>
      </c>
      <c r="D64" s="333" t="s">
        <v>1631</v>
      </c>
      <c r="E64" s="333" t="s">
        <v>1632</v>
      </c>
      <c r="F64" s="333" t="s">
        <v>30</v>
      </c>
      <c r="G64" s="333" t="s">
        <v>1423</v>
      </c>
      <c r="H64" s="333" t="s">
        <v>1422</v>
      </c>
      <c r="I64" s="333" t="s">
        <v>1423</v>
      </c>
      <c r="J64" s="334" t="s">
        <v>1424</v>
      </c>
      <c r="K64" s="334" t="s">
        <v>1605</v>
      </c>
      <c r="L64" s="334" t="s">
        <v>1605</v>
      </c>
      <c r="M64" s="333" t="s">
        <v>1426</v>
      </c>
      <c r="N64" s="333" t="s">
        <v>1437</v>
      </c>
      <c r="O64" s="333" t="s">
        <v>1428</v>
      </c>
      <c r="P64" s="333" t="s">
        <v>31</v>
      </c>
      <c r="Q64" s="333" t="s">
        <v>30</v>
      </c>
      <c r="R64" s="333" t="s">
        <v>1629</v>
      </c>
      <c r="S64" s="333" t="s">
        <v>1423</v>
      </c>
      <c r="T64" s="333" t="s">
        <v>1430</v>
      </c>
      <c r="V64" s="333" t="s">
        <v>8</v>
      </c>
      <c r="X64" s="333" t="s">
        <v>8</v>
      </c>
      <c r="AA64" s="333" t="s">
        <v>31</v>
      </c>
      <c r="AB64" s="333" t="s">
        <v>1423</v>
      </c>
      <c r="AC64" s="333" t="s">
        <v>1423</v>
      </c>
      <c r="AD64" s="333" t="s">
        <v>1423</v>
      </c>
      <c r="AE64" s="333" t="s">
        <v>1423</v>
      </c>
      <c r="AF64" s="334">
        <v>44530</v>
      </c>
      <c r="AG64" s="333" t="s">
        <v>1423</v>
      </c>
      <c r="AH64" s="333">
        <v>1</v>
      </c>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c r="CL64" s="323"/>
      <c r="CM64" s="323"/>
      <c r="CN64" s="323"/>
      <c r="CO64" s="323"/>
      <c r="CP64" s="323"/>
      <c r="CQ64" s="323"/>
      <c r="CR64" s="323"/>
      <c r="CS64" s="323"/>
      <c r="CT64" s="323"/>
      <c r="CU64" s="323"/>
      <c r="CV64" s="323"/>
      <c r="CW64" s="323"/>
      <c r="CX64" s="323"/>
      <c r="CY64" s="323"/>
      <c r="CZ64" s="323"/>
      <c r="DA64" s="323"/>
      <c r="DB64" s="323"/>
      <c r="DC64" s="323"/>
      <c r="DD64" s="323"/>
      <c r="DE64" s="323"/>
      <c r="DF64" s="323"/>
      <c r="DG64" s="323"/>
      <c r="DH64" s="323"/>
      <c r="DI64" s="323"/>
      <c r="DJ64" s="323"/>
      <c r="DK64" s="323"/>
      <c r="DL64" s="323"/>
      <c r="DM64" s="323"/>
      <c r="DN64" s="323"/>
      <c r="DO64" s="323"/>
      <c r="DP64" s="323"/>
      <c r="DQ64" s="323"/>
      <c r="DR64" s="323"/>
      <c r="DS64" s="323"/>
      <c r="DT64" s="323"/>
      <c r="DU64" s="323"/>
      <c r="DV64" s="323"/>
      <c r="DW64" s="323"/>
      <c r="DX64" s="323"/>
      <c r="DY64" s="323"/>
      <c r="DZ64" s="323"/>
      <c r="EA64" s="323"/>
      <c r="EB64" s="323"/>
      <c r="EC64" s="323"/>
      <c r="ED64" s="323"/>
      <c r="EE64" s="323"/>
      <c r="EF64" s="323"/>
      <c r="EG64" s="323"/>
      <c r="EH64" s="323"/>
      <c r="EI64" s="323"/>
      <c r="EJ64" s="323"/>
      <c r="EK64" s="323"/>
      <c r="EL64" s="323"/>
      <c r="EM64" s="323"/>
      <c r="EN64" s="323"/>
      <c r="EO64" s="323"/>
      <c r="EP64" s="323"/>
      <c r="EQ64" s="323"/>
      <c r="ER64" s="323"/>
      <c r="ES64" s="323"/>
      <c r="ET64" s="323"/>
      <c r="EU64" s="323"/>
    </row>
    <row r="65" spans="1:151" s="333" customFormat="1" ht="75" hidden="1">
      <c r="A65" s="333" t="s">
        <v>1633</v>
      </c>
      <c r="B65" s="333" t="s">
        <v>933</v>
      </c>
      <c r="C65" s="333" t="s">
        <v>356</v>
      </c>
      <c r="D65" s="333" t="s">
        <v>1634</v>
      </c>
      <c r="E65" s="333" t="s">
        <v>1635</v>
      </c>
      <c r="F65" s="333" t="s">
        <v>30</v>
      </c>
      <c r="G65" s="333" t="s">
        <v>1423</v>
      </c>
      <c r="H65" s="333" t="s">
        <v>1422</v>
      </c>
      <c r="I65" s="333" t="s">
        <v>1423</v>
      </c>
      <c r="J65" s="334" t="s">
        <v>1424</v>
      </c>
      <c r="K65" s="334" t="s">
        <v>1605</v>
      </c>
      <c r="L65" s="334" t="s">
        <v>1605</v>
      </c>
      <c r="M65" s="333" t="s">
        <v>1426</v>
      </c>
      <c r="N65" s="333" t="s">
        <v>1437</v>
      </c>
      <c r="O65" s="333" t="s">
        <v>1428</v>
      </c>
      <c r="P65" s="333" t="s">
        <v>31</v>
      </c>
      <c r="Q65" s="333" t="s">
        <v>30</v>
      </c>
      <c r="R65" s="333" t="s">
        <v>1629</v>
      </c>
      <c r="S65" s="333" t="s">
        <v>1423</v>
      </c>
      <c r="T65" s="333" t="s">
        <v>1430</v>
      </c>
      <c r="V65" s="333" t="s">
        <v>8</v>
      </c>
      <c r="X65" s="333" t="s">
        <v>8</v>
      </c>
      <c r="AA65" s="333" t="s">
        <v>31</v>
      </c>
      <c r="AB65" s="333" t="s">
        <v>1423</v>
      </c>
      <c r="AC65" s="333" t="s">
        <v>1423</v>
      </c>
      <c r="AD65" s="333" t="s">
        <v>1423</v>
      </c>
      <c r="AE65" s="333" t="s">
        <v>1423</v>
      </c>
      <c r="AF65" s="334">
        <v>44530</v>
      </c>
      <c r="AG65" s="333" t="s">
        <v>1423</v>
      </c>
      <c r="AH65" s="333">
        <v>1</v>
      </c>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DA65" s="323"/>
      <c r="DB65" s="323"/>
      <c r="DC65" s="323"/>
      <c r="DD65" s="323"/>
      <c r="DE65" s="323"/>
      <c r="DF65" s="323"/>
      <c r="DG65" s="323"/>
      <c r="DH65" s="323"/>
      <c r="DI65" s="323"/>
      <c r="DJ65" s="323"/>
      <c r="DK65" s="323"/>
      <c r="DL65" s="323"/>
      <c r="DM65" s="323"/>
      <c r="DN65" s="323"/>
      <c r="DO65" s="323"/>
      <c r="DP65" s="323"/>
      <c r="DQ65" s="323"/>
      <c r="DR65" s="323"/>
      <c r="DS65" s="323"/>
      <c r="DT65" s="323"/>
      <c r="DU65" s="323"/>
      <c r="DV65" s="323"/>
      <c r="DW65" s="323"/>
      <c r="DX65" s="323"/>
      <c r="DY65" s="323"/>
      <c r="DZ65" s="323"/>
      <c r="EA65" s="323"/>
      <c r="EB65" s="323"/>
      <c r="EC65" s="323"/>
      <c r="ED65" s="323"/>
      <c r="EE65" s="323"/>
      <c r="EF65" s="323"/>
      <c r="EG65" s="323"/>
      <c r="EH65" s="323"/>
      <c r="EI65" s="323"/>
      <c r="EJ65" s="323"/>
      <c r="EK65" s="323"/>
      <c r="EL65" s="323"/>
      <c r="EM65" s="323"/>
      <c r="EN65" s="323"/>
      <c r="EO65" s="323"/>
      <c r="EP65" s="323"/>
      <c r="EQ65" s="323"/>
      <c r="ER65" s="323"/>
      <c r="ES65" s="323"/>
      <c r="ET65" s="323"/>
      <c r="EU65" s="323"/>
    </row>
    <row r="66" spans="1:151" s="333" customFormat="1" ht="105" hidden="1">
      <c r="A66" s="333" t="s">
        <v>1636</v>
      </c>
      <c r="B66" s="333" t="s">
        <v>933</v>
      </c>
      <c r="C66" s="333" t="s">
        <v>356</v>
      </c>
      <c r="D66" s="333" t="s">
        <v>1637</v>
      </c>
      <c r="E66" s="333" t="s">
        <v>1638</v>
      </c>
      <c r="F66" s="333" t="s">
        <v>30</v>
      </c>
      <c r="G66" s="333" t="s">
        <v>1423</v>
      </c>
      <c r="H66" s="333" t="s">
        <v>1422</v>
      </c>
      <c r="I66" s="333" t="s">
        <v>1423</v>
      </c>
      <c r="J66" s="334" t="s">
        <v>1424</v>
      </c>
      <c r="K66" s="334" t="s">
        <v>1605</v>
      </c>
      <c r="L66" s="334" t="s">
        <v>1605</v>
      </c>
      <c r="M66" s="333" t="s">
        <v>1426</v>
      </c>
      <c r="N66" s="333" t="s">
        <v>1437</v>
      </c>
      <c r="O66" s="333" t="s">
        <v>1428</v>
      </c>
      <c r="P66" s="333" t="s">
        <v>31</v>
      </c>
      <c r="Q66" s="333" t="s">
        <v>30</v>
      </c>
      <c r="R66" s="333" t="s">
        <v>1639</v>
      </c>
      <c r="S66" s="333" t="s">
        <v>1423</v>
      </c>
      <c r="T66" s="333" t="s">
        <v>1430</v>
      </c>
      <c r="V66" s="333" t="s">
        <v>8</v>
      </c>
      <c r="X66" s="333" t="s">
        <v>8</v>
      </c>
      <c r="AA66" s="333" t="s">
        <v>31</v>
      </c>
      <c r="AB66" s="333" t="s">
        <v>1423</v>
      </c>
      <c r="AC66" s="333" t="s">
        <v>1423</v>
      </c>
      <c r="AD66" s="333" t="s">
        <v>1423</v>
      </c>
      <c r="AE66" s="333" t="s">
        <v>1423</v>
      </c>
      <c r="AF66" s="334">
        <v>44530</v>
      </c>
      <c r="AG66" s="333" t="s">
        <v>1423</v>
      </c>
      <c r="AH66" s="333">
        <v>1</v>
      </c>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c r="CL66" s="323"/>
      <c r="CM66" s="323"/>
      <c r="CN66" s="323"/>
      <c r="CO66" s="323"/>
      <c r="CP66" s="323"/>
      <c r="CQ66" s="323"/>
      <c r="CR66" s="323"/>
      <c r="CS66" s="323"/>
      <c r="CT66" s="323"/>
      <c r="CU66" s="323"/>
      <c r="CV66" s="323"/>
      <c r="CW66" s="323"/>
      <c r="CX66" s="323"/>
      <c r="CY66" s="323"/>
      <c r="CZ66" s="323"/>
      <c r="DA66" s="323"/>
      <c r="DB66" s="323"/>
      <c r="DC66" s="323"/>
      <c r="DD66" s="323"/>
      <c r="DE66" s="323"/>
      <c r="DF66" s="323"/>
      <c r="DG66" s="323"/>
      <c r="DH66" s="323"/>
      <c r="DI66" s="323"/>
      <c r="DJ66" s="323"/>
      <c r="DK66" s="323"/>
      <c r="DL66" s="323"/>
      <c r="DM66" s="323"/>
      <c r="DN66" s="323"/>
      <c r="DO66" s="323"/>
      <c r="DP66" s="323"/>
      <c r="DQ66" s="323"/>
      <c r="DR66" s="323"/>
      <c r="DS66" s="323"/>
      <c r="DT66" s="323"/>
      <c r="DU66" s="323"/>
      <c r="DV66" s="323"/>
      <c r="DW66" s="323"/>
      <c r="DX66" s="323"/>
      <c r="DY66" s="323"/>
      <c r="DZ66" s="323"/>
      <c r="EA66" s="323"/>
      <c r="EB66" s="323"/>
      <c r="EC66" s="323"/>
      <c r="ED66" s="323"/>
      <c r="EE66" s="323"/>
      <c r="EF66" s="323"/>
      <c r="EG66" s="323"/>
      <c r="EH66" s="323"/>
      <c r="EI66" s="323"/>
      <c r="EJ66" s="323"/>
      <c r="EK66" s="323"/>
      <c r="EL66" s="323"/>
      <c r="EM66" s="323"/>
      <c r="EN66" s="323"/>
      <c r="EO66" s="323"/>
      <c r="EP66" s="323"/>
      <c r="EQ66" s="323"/>
      <c r="ER66" s="323"/>
      <c r="ES66" s="323"/>
      <c r="ET66" s="323"/>
      <c r="EU66" s="323"/>
    </row>
    <row r="67" spans="1:151" s="333" customFormat="1" ht="120" hidden="1">
      <c r="A67" s="333" t="s">
        <v>1640</v>
      </c>
      <c r="B67" s="333" t="s">
        <v>933</v>
      </c>
      <c r="C67" s="333" t="s">
        <v>356</v>
      </c>
      <c r="D67" s="333" t="s">
        <v>1641</v>
      </c>
      <c r="E67" s="333" t="s">
        <v>1642</v>
      </c>
      <c r="F67" s="333" t="s">
        <v>30</v>
      </c>
      <c r="G67" s="333" t="s">
        <v>1423</v>
      </c>
      <c r="H67" s="333" t="s">
        <v>1422</v>
      </c>
      <c r="I67" s="333" t="s">
        <v>1423</v>
      </c>
      <c r="J67" s="334" t="s">
        <v>1424</v>
      </c>
      <c r="K67" s="334" t="s">
        <v>1605</v>
      </c>
      <c r="L67" s="334" t="s">
        <v>1605</v>
      </c>
      <c r="M67" s="333" t="s">
        <v>1426</v>
      </c>
      <c r="N67" s="333" t="s">
        <v>1437</v>
      </c>
      <c r="O67" s="333" t="s">
        <v>1428</v>
      </c>
      <c r="P67" s="333" t="s">
        <v>31</v>
      </c>
      <c r="Q67" s="333" t="s">
        <v>30</v>
      </c>
      <c r="R67" s="333" t="s">
        <v>1639</v>
      </c>
      <c r="S67" s="333" t="s">
        <v>1423</v>
      </c>
      <c r="T67" s="333" t="s">
        <v>1430</v>
      </c>
      <c r="V67" s="333" t="s">
        <v>8</v>
      </c>
      <c r="X67" s="333" t="s">
        <v>8</v>
      </c>
      <c r="AA67" s="333" t="s">
        <v>31</v>
      </c>
      <c r="AB67" s="333" t="s">
        <v>1423</v>
      </c>
      <c r="AC67" s="333" t="s">
        <v>1423</v>
      </c>
      <c r="AD67" s="333" t="s">
        <v>1423</v>
      </c>
      <c r="AE67" s="333" t="s">
        <v>1423</v>
      </c>
      <c r="AF67" s="334">
        <v>44530</v>
      </c>
      <c r="AG67" s="333" t="s">
        <v>1423</v>
      </c>
      <c r="AH67" s="333">
        <v>1</v>
      </c>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c r="CL67" s="323"/>
      <c r="CM67" s="323"/>
      <c r="CN67" s="323"/>
      <c r="CO67" s="323"/>
      <c r="CP67" s="323"/>
      <c r="CQ67" s="323"/>
      <c r="CR67" s="323"/>
      <c r="CS67" s="323"/>
      <c r="CT67" s="323"/>
      <c r="CU67" s="323"/>
      <c r="CV67" s="323"/>
      <c r="CW67" s="323"/>
      <c r="CX67" s="323"/>
      <c r="CY67" s="323"/>
      <c r="CZ67" s="323"/>
      <c r="DA67" s="323"/>
      <c r="DB67" s="323"/>
      <c r="DC67" s="323"/>
      <c r="DD67" s="323"/>
      <c r="DE67" s="323"/>
      <c r="DF67" s="323"/>
      <c r="DG67" s="323"/>
      <c r="DH67" s="323"/>
      <c r="DI67" s="323"/>
      <c r="DJ67" s="323"/>
      <c r="DK67" s="323"/>
      <c r="DL67" s="323"/>
      <c r="DM67" s="323"/>
      <c r="DN67" s="323"/>
      <c r="DO67" s="323"/>
      <c r="DP67" s="323"/>
      <c r="DQ67" s="323"/>
      <c r="DR67" s="323"/>
      <c r="DS67" s="323"/>
      <c r="DT67" s="323"/>
      <c r="DU67" s="323"/>
      <c r="DV67" s="323"/>
      <c r="DW67" s="323"/>
      <c r="DX67" s="323"/>
      <c r="DY67" s="323"/>
      <c r="DZ67" s="323"/>
      <c r="EA67" s="323"/>
      <c r="EB67" s="323"/>
      <c r="EC67" s="323"/>
      <c r="ED67" s="323"/>
      <c r="EE67" s="323"/>
      <c r="EF67" s="323"/>
      <c r="EG67" s="323"/>
      <c r="EH67" s="323"/>
      <c r="EI67" s="323"/>
      <c r="EJ67" s="323"/>
      <c r="EK67" s="323"/>
      <c r="EL67" s="323"/>
      <c r="EM67" s="323"/>
      <c r="EN67" s="323"/>
      <c r="EO67" s="323"/>
      <c r="EP67" s="323"/>
      <c r="EQ67" s="323"/>
      <c r="ER67" s="323"/>
      <c r="ES67" s="323"/>
      <c r="ET67" s="323"/>
      <c r="EU67" s="323"/>
    </row>
    <row r="68" spans="1:151" s="333" customFormat="1" ht="90" hidden="1">
      <c r="A68" s="333" t="s">
        <v>1643</v>
      </c>
      <c r="B68" s="333" t="s">
        <v>933</v>
      </c>
      <c r="C68" s="333" t="s">
        <v>356</v>
      </c>
      <c r="D68" s="333" t="s">
        <v>1644</v>
      </c>
      <c r="E68" s="333" t="s">
        <v>1645</v>
      </c>
      <c r="F68" s="333" t="s">
        <v>30</v>
      </c>
      <c r="G68" s="333" t="s">
        <v>1423</v>
      </c>
      <c r="H68" s="333" t="s">
        <v>1422</v>
      </c>
      <c r="I68" s="333" t="s">
        <v>1423</v>
      </c>
      <c r="J68" s="334" t="s">
        <v>1424</v>
      </c>
      <c r="K68" s="334" t="s">
        <v>1605</v>
      </c>
      <c r="L68" s="334" t="s">
        <v>1605</v>
      </c>
      <c r="M68" s="333" t="s">
        <v>1426</v>
      </c>
      <c r="N68" s="333" t="s">
        <v>1437</v>
      </c>
      <c r="O68" s="333" t="s">
        <v>1428</v>
      </c>
      <c r="P68" s="333" t="s">
        <v>31</v>
      </c>
      <c r="Q68" s="333" t="s">
        <v>30</v>
      </c>
      <c r="R68" s="333" t="s">
        <v>1639</v>
      </c>
      <c r="S68" s="333" t="s">
        <v>1423</v>
      </c>
      <c r="T68" s="333" t="s">
        <v>1430</v>
      </c>
      <c r="V68" s="333" t="s">
        <v>8</v>
      </c>
      <c r="X68" s="333" t="s">
        <v>8</v>
      </c>
      <c r="AA68" s="333" t="s">
        <v>31</v>
      </c>
      <c r="AB68" s="333" t="s">
        <v>1423</v>
      </c>
      <c r="AC68" s="333" t="s">
        <v>1423</v>
      </c>
      <c r="AD68" s="333" t="s">
        <v>1423</v>
      </c>
      <c r="AE68" s="333" t="s">
        <v>1423</v>
      </c>
      <c r="AF68" s="334">
        <v>44530</v>
      </c>
      <c r="AG68" s="333" t="s">
        <v>1423</v>
      </c>
      <c r="AH68" s="333">
        <v>1</v>
      </c>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c r="CF68" s="323"/>
      <c r="CG68" s="323"/>
      <c r="CH68" s="323"/>
      <c r="CI68" s="323"/>
      <c r="CJ68" s="323"/>
      <c r="CK68" s="323"/>
      <c r="CL68" s="323"/>
      <c r="CM68" s="323"/>
      <c r="CN68" s="323"/>
      <c r="CO68" s="323"/>
      <c r="CP68" s="323"/>
      <c r="CQ68" s="323"/>
      <c r="CR68" s="323"/>
      <c r="CS68" s="323"/>
      <c r="CT68" s="323"/>
      <c r="CU68" s="323"/>
      <c r="CV68" s="323"/>
      <c r="CW68" s="323"/>
      <c r="CX68" s="323"/>
      <c r="CY68" s="323"/>
      <c r="CZ68" s="323"/>
      <c r="DA68" s="323"/>
      <c r="DB68" s="323"/>
      <c r="DC68" s="323"/>
      <c r="DD68" s="323"/>
      <c r="DE68" s="323"/>
      <c r="DF68" s="323"/>
      <c r="DG68" s="323"/>
      <c r="DH68" s="323"/>
      <c r="DI68" s="323"/>
      <c r="DJ68" s="323"/>
      <c r="DK68" s="323"/>
      <c r="DL68" s="323"/>
      <c r="DM68" s="323"/>
      <c r="DN68" s="323"/>
      <c r="DO68" s="323"/>
      <c r="DP68" s="323"/>
      <c r="DQ68" s="323"/>
      <c r="DR68" s="323"/>
      <c r="DS68" s="323"/>
      <c r="DT68" s="323"/>
      <c r="DU68" s="323"/>
      <c r="DV68" s="323"/>
      <c r="DW68" s="323"/>
      <c r="DX68" s="323"/>
      <c r="DY68" s="323"/>
      <c r="DZ68" s="323"/>
      <c r="EA68" s="323"/>
      <c r="EB68" s="323"/>
      <c r="EC68" s="323"/>
      <c r="ED68" s="323"/>
      <c r="EE68" s="323"/>
      <c r="EF68" s="323"/>
      <c r="EG68" s="323"/>
      <c r="EH68" s="323"/>
      <c r="EI68" s="323"/>
      <c r="EJ68" s="323"/>
      <c r="EK68" s="323"/>
      <c r="EL68" s="323"/>
      <c r="EM68" s="323"/>
      <c r="EN68" s="323"/>
      <c r="EO68" s="323"/>
      <c r="EP68" s="323"/>
      <c r="EQ68" s="323"/>
      <c r="ER68" s="323"/>
      <c r="ES68" s="323"/>
      <c r="ET68" s="323"/>
      <c r="EU68" s="323"/>
    </row>
    <row r="69" spans="1:151" s="333" customFormat="1" ht="90" hidden="1">
      <c r="A69" s="333" t="s">
        <v>1646</v>
      </c>
      <c r="B69" s="333" t="s">
        <v>933</v>
      </c>
      <c r="C69" s="333" t="s">
        <v>356</v>
      </c>
      <c r="D69" s="333" t="s">
        <v>1647</v>
      </c>
      <c r="E69" s="333" t="s">
        <v>1604</v>
      </c>
      <c r="F69" s="333" t="s">
        <v>30</v>
      </c>
      <c r="G69" s="333" t="s">
        <v>1423</v>
      </c>
      <c r="H69" s="333" t="s">
        <v>1422</v>
      </c>
      <c r="I69" s="333" t="s">
        <v>1423</v>
      </c>
      <c r="J69" s="334" t="s">
        <v>1424</v>
      </c>
      <c r="K69" s="334" t="s">
        <v>1605</v>
      </c>
      <c r="L69" s="334" t="s">
        <v>1605</v>
      </c>
      <c r="M69" s="333" t="s">
        <v>1426</v>
      </c>
      <c r="N69" s="333" t="s">
        <v>1437</v>
      </c>
      <c r="O69" s="333" t="s">
        <v>1428</v>
      </c>
      <c r="P69" s="333" t="s">
        <v>31</v>
      </c>
      <c r="Q69" s="333" t="s">
        <v>30</v>
      </c>
      <c r="R69" s="333" t="s">
        <v>1606</v>
      </c>
      <c r="S69" s="333" t="s">
        <v>1423</v>
      </c>
      <c r="T69" s="333" t="s">
        <v>1442</v>
      </c>
      <c r="V69" s="333" t="s">
        <v>1431</v>
      </c>
      <c r="X69" s="333" t="s">
        <v>1431</v>
      </c>
      <c r="AA69" s="333" t="s">
        <v>30</v>
      </c>
      <c r="AB69" s="333" t="s">
        <v>1443</v>
      </c>
      <c r="AC69" s="333" t="s">
        <v>1443</v>
      </c>
      <c r="AD69" s="333" t="s">
        <v>1444</v>
      </c>
      <c r="AE69" s="333" t="s">
        <v>1433</v>
      </c>
      <c r="AF69" s="334">
        <v>44530</v>
      </c>
      <c r="AG69" s="333" t="s">
        <v>1445</v>
      </c>
      <c r="AH69" s="333">
        <v>1</v>
      </c>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c r="CL69" s="323"/>
      <c r="CM69" s="323"/>
      <c r="CN69" s="323"/>
      <c r="CO69" s="323"/>
      <c r="CP69" s="323"/>
      <c r="CQ69" s="323"/>
      <c r="CR69" s="323"/>
      <c r="CS69" s="323"/>
      <c r="CT69" s="323"/>
      <c r="CU69" s="323"/>
      <c r="CV69" s="323"/>
      <c r="CW69" s="323"/>
      <c r="CX69" s="323"/>
      <c r="CY69" s="323"/>
      <c r="CZ69" s="323"/>
      <c r="DA69" s="323"/>
      <c r="DB69" s="323"/>
      <c r="DC69" s="323"/>
      <c r="DD69" s="323"/>
      <c r="DE69" s="323"/>
      <c r="DF69" s="323"/>
      <c r="DG69" s="323"/>
      <c r="DH69" s="323"/>
      <c r="DI69" s="323"/>
      <c r="DJ69" s="323"/>
      <c r="DK69" s="323"/>
      <c r="DL69" s="323"/>
      <c r="DM69" s="323"/>
      <c r="DN69" s="323"/>
      <c r="DO69" s="323"/>
      <c r="DP69" s="323"/>
      <c r="DQ69" s="323"/>
      <c r="DR69" s="323"/>
      <c r="DS69" s="323"/>
      <c r="DT69" s="323"/>
      <c r="DU69" s="323"/>
      <c r="DV69" s="323"/>
      <c r="DW69" s="323"/>
      <c r="DX69" s="323"/>
      <c r="DY69" s="323"/>
      <c r="DZ69" s="323"/>
      <c r="EA69" s="323"/>
      <c r="EB69" s="323"/>
      <c r="EC69" s="323"/>
      <c r="ED69" s="323"/>
      <c r="EE69" s="323"/>
      <c r="EF69" s="323"/>
      <c r="EG69" s="323"/>
      <c r="EH69" s="323"/>
      <c r="EI69" s="323"/>
      <c r="EJ69" s="323"/>
      <c r="EK69" s="323"/>
      <c r="EL69" s="323"/>
      <c r="EM69" s="323"/>
      <c r="EN69" s="323"/>
      <c r="EO69" s="323"/>
      <c r="EP69" s="323"/>
      <c r="EQ69" s="323"/>
      <c r="ER69" s="323"/>
      <c r="ES69" s="323"/>
      <c r="ET69" s="323"/>
      <c r="EU69" s="323"/>
    </row>
    <row r="70" spans="1:151" s="333" customFormat="1" ht="60" hidden="1">
      <c r="A70" s="333" t="s">
        <v>1648</v>
      </c>
      <c r="B70" s="333" t="s">
        <v>933</v>
      </c>
      <c r="C70" s="333" t="s">
        <v>356</v>
      </c>
      <c r="D70" s="333" t="s">
        <v>1649</v>
      </c>
      <c r="E70" s="333" t="s">
        <v>1613</v>
      </c>
      <c r="F70" s="333" t="s">
        <v>30</v>
      </c>
      <c r="G70" s="333" t="s">
        <v>1423</v>
      </c>
      <c r="H70" s="333" t="s">
        <v>1422</v>
      </c>
      <c r="I70" s="333" t="s">
        <v>1423</v>
      </c>
      <c r="J70" s="334" t="s">
        <v>1424</v>
      </c>
      <c r="K70" s="334" t="s">
        <v>1605</v>
      </c>
      <c r="L70" s="334" t="s">
        <v>1605</v>
      </c>
      <c r="M70" s="333" t="s">
        <v>1426</v>
      </c>
      <c r="N70" s="333" t="s">
        <v>1437</v>
      </c>
      <c r="O70" s="333" t="s">
        <v>1428</v>
      </c>
      <c r="P70" s="333" t="s">
        <v>31</v>
      </c>
      <c r="Q70" s="333" t="s">
        <v>30</v>
      </c>
      <c r="R70" s="333" t="s">
        <v>1650</v>
      </c>
      <c r="S70" s="333" t="s">
        <v>1423</v>
      </c>
      <c r="T70" s="333" t="s">
        <v>1430</v>
      </c>
      <c r="V70" s="333" t="s">
        <v>8</v>
      </c>
      <c r="X70" s="333" t="s">
        <v>8</v>
      </c>
      <c r="AA70" s="333" t="s">
        <v>31</v>
      </c>
      <c r="AB70" s="333" t="s">
        <v>1423</v>
      </c>
      <c r="AC70" s="333" t="s">
        <v>1423</v>
      </c>
      <c r="AD70" s="333" t="s">
        <v>1423</v>
      </c>
      <c r="AE70" s="333" t="s">
        <v>1423</v>
      </c>
      <c r="AF70" s="334">
        <v>44530</v>
      </c>
      <c r="AG70" s="333" t="s">
        <v>1423</v>
      </c>
      <c r="AH70" s="333">
        <v>1</v>
      </c>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c r="CL70" s="323"/>
      <c r="CM70" s="323"/>
      <c r="CN70" s="323"/>
      <c r="CO70" s="323"/>
      <c r="CP70" s="323"/>
      <c r="CQ70" s="323"/>
      <c r="CR70" s="323"/>
      <c r="CS70" s="323"/>
      <c r="CT70" s="323"/>
      <c r="CU70" s="323"/>
      <c r="CV70" s="323"/>
      <c r="CW70" s="323"/>
      <c r="CX70" s="323"/>
      <c r="CY70" s="323"/>
      <c r="CZ70" s="323"/>
      <c r="DA70" s="323"/>
      <c r="DB70" s="323"/>
      <c r="DC70" s="323"/>
      <c r="DD70" s="323"/>
      <c r="DE70" s="323"/>
      <c r="DF70" s="323"/>
      <c r="DG70" s="323"/>
      <c r="DH70" s="323"/>
      <c r="DI70" s="323"/>
      <c r="DJ70" s="323"/>
      <c r="DK70" s="323"/>
      <c r="DL70" s="323"/>
      <c r="DM70" s="323"/>
      <c r="DN70" s="323"/>
      <c r="DO70" s="323"/>
      <c r="DP70" s="323"/>
      <c r="DQ70" s="323"/>
      <c r="DR70" s="323"/>
      <c r="DS70" s="323"/>
      <c r="DT70" s="323"/>
      <c r="DU70" s="323"/>
      <c r="DV70" s="323"/>
      <c r="DW70" s="323"/>
      <c r="DX70" s="323"/>
      <c r="DY70" s="323"/>
      <c r="DZ70" s="323"/>
      <c r="EA70" s="323"/>
      <c r="EB70" s="323"/>
      <c r="EC70" s="323"/>
      <c r="ED70" s="323"/>
      <c r="EE70" s="323"/>
      <c r="EF70" s="323"/>
      <c r="EG70" s="323"/>
      <c r="EH70" s="323"/>
      <c r="EI70" s="323"/>
      <c r="EJ70" s="323"/>
      <c r="EK70" s="323"/>
      <c r="EL70" s="323"/>
      <c r="EM70" s="323"/>
      <c r="EN70" s="323"/>
      <c r="EO70" s="323"/>
      <c r="EP70" s="323"/>
      <c r="EQ70" s="323"/>
      <c r="ER70" s="323"/>
      <c r="ES70" s="323"/>
      <c r="ET70" s="323"/>
      <c r="EU70" s="323"/>
    </row>
    <row r="71" spans="1:151" s="333" customFormat="1" ht="90" hidden="1">
      <c r="A71" s="333" t="s">
        <v>1651</v>
      </c>
      <c r="B71" s="333" t="s">
        <v>933</v>
      </c>
      <c r="C71" s="333" t="s">
        <v>356</v>
      </c>
      <c r="D71" s="333" t="s">
        <v>1652</v>
      </c>
      <c r="E71" s="333" t="s">
        <v>1653</v>
      </c>
      <c r="F71" s="333" t="s">
        <v>30</v>
      </c>
      <c r="G71" s="338" t="s">
        <v>1423</v>
      </c>
      <c r="H71" s="333" t="s">
        <v>1422</v>
      </c>
      <c r="I71" s="333" t="s">
        <v>1423</v>
      </c>
      <c r="J71" s="334" t="s">
        <v>1424</v>
      </c>
      <c r="K71" s="334" t="s">
        <v>1605</v>
      </c>
      <c r="L71" s="334" t="s">
        <v>1605</v>
      </c>
      <c r="M71" s="333" t="s">
        <v>1426</v>
      </c>
      <c r="N71" s="333" t="s">
        <v>1437</v>
      </c>
      <c r="O71" s="333" t="s">
        <v>1428</v>
      </c>
      <c r="P71" s="333" t="s">
        <v>31</v>
      </c>
      <c r="Q71" s="333" t="s">
        <v>30</v>
      </c>
      <c r="R71" s="333" t="s">
        <v>1650</v>
      </c>
      <c r="S71" s="333" t="s">
        <v>1423</v>
      </c>
      <c r="T71" s="333" t="s">
        <v>1442</v>
      </c>
      <c r="V71" s="333" t="s">
        <v>8</v>
      </c>
      <c r="X71" s="333" t="s">
        <v>8</v>
      </c>
      <c r="AA71" s="333" t="s">
        <v>30</v>
      </c>
      <c r="AB71" s="333" t="s">
        <v>1443</v>
      </c>
      <c r="AC71" s="333" t="s">
        <v>1443</v>
      </c>
      <c r="AD71" s="333" t="s">
        <v>1444</v>
      </c>
      <c r="AE71" s="333" t="s">
        <v>1433</v>
      </c>
      <c r="AF71" s="334">
        <v>44530</v>
      </c>
      <c r="AG71" s="333" t="s">
        <v>1445</v>
      </c>
      <c r="AH71" s="333">
        <v>1</v>
      </c>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c r="CL71" s="323"/>
      <c r="CM71" s="323"/>
      <c r="CN71" s="323"/>
      <c r="CO71" s="323"/>
      <c r="CP71" s="323"/>
      <c r="CQ71" s="323"/>
      <c r="CR71" s="323"/>
      <c r="CS71" s="323"/>
      <c r="CT71" s="323"/>
      <c r="CU71" s="323"/>
      <c r="CV71" s="323"/>
      <c r="CW71" s="323"/>
      <c r="CX71" s="323"/>
      <c r="CY71" s="323"/>
      <c r="CZ71" s="323"/>
      <c r="DA71" s="323"/>
      <c r="DB71" s="323"/>
      <c r="DC71" s="323"/>
      <c r="DD71" s="323"/>
      <c r="DE71" s="323"/>
      <c r="DF71" s="323"/>
      <c r="DG71" s="323"/>
      <c r="DH71" s="323"/>
      <c r="DI71" s="323"/>
      <c r="DJ71" s="323"/>
      <c r="DK71" s="323"/>
      <c r="DL71" s="323"/>
      <c r="DM71" s="323"/>
      <c r="DN71" s="323"/>
      <c r="DO71" s="323"/>
      <c r="DP71" s="323"/>
      <c r="DQ71" s="323"/>
      <c r="DR71" s="323"/>
      <c r="DS71" s="323"/>
      <c r="DT71" s="323"/>
      <c r="DU71" s="323"/>
      <c r="DV71" s="323"/>
      <c r="DW71" s="323"/>
      <c r="DX71" s="323"/>
      <c r="DY71" s="323"/>
      <c r="DZ71" s="323"/>
      <c r="EA71" s="323"/>
      <c r="EB71" s="323"/>
      <c r="EC71" s="323"/>
      <c r="ED71" s="323"/>
      <c r="EE71" s="323"/>
      <c r="EF71" s="323"/>
      <c r="EG71" s="323"/>
      <c r="EH71" s="323"/>
      <c r="EI71" s="323"/>
      <c r="EJ71" s="323"/>
      <c r="EK71" s="323"/>
      <c r="EL71" s="323"/>
      <c r="EM71" s="323"/>
      <c r="EN71" s="323"/>
      <c r="EO71" s="323"/>
      <c r="EP71" s="323"/>
      <c r="EQ71" s="323"/>
      <c r="ER71" s="323"/>
      <c r="ES71" s="323"/>
      <c r="ET71" s="323"/>
      <c r="EU71" s="323"/>
    </row>
    <row r="72" spans="1:151" s="333" customFormat="1" ht="90" hidden="1">
      <c r="A72" s="333" t="s">
        <v>1654</v>
      </c>
      <c r="B72" s="333" t="s">
        <v>933</v>
      </c>
      <c r="C72" s="333" t="s">
        <v>356</v>
      </c>
      <c r="D72" s="333" t="s">
        <v>1655</v>
      </c>
      <c r="E72" s="333" t="s">
        <v>1656</v>
      </c>
      <c r="F72" s="333" t="s">
        <v>30</v>
      </c>
      <c r="G72" s="338" t="s">
        <v>1423</v>
      </c>
      <c r="H72" s="333" t="s">
        <v>1422</v>
      </c>
      <c r="I72" s="333" t="s">
        <v>1423</v>
      </c>
      <c r="J72" s="334" t="s">
        <v>1424</v>
      </c>
      <c r="K72" s="334" t="s">
        <v>1605</v>
      </c>
      <c r="L72" s="334" t="s">
        <v>1605</v>
      </c>
      <c r="M72" s="333" t="s">
        <v>1426</v>
      </c>
      <c r="N72" s="333" t="s">
        <v>1437</v>
      </c>
      <c r="O72" s="333" t="s">
        <v>1428</v>
      </c>
      <c r="P72" s="333" t="s">
        <v>31</v>
      </c>
      <c r="Q72" s="333" t="s">
        <v>30</v>
      </c>
      <c r="R72" s="333" t="s">
        <v>1650</v>
      </c>
      <c r="S72" s="333" t="s">
        <v>1423</v>
      </c>
      <c r="T72" s="333" t="s">
        <v>1442</v>
      </c>
      <c r="V72" s="333" t="s">
        <v>8</v>
      </c>
      <c r="X72" s="333" t="s">
        <v>8</v>
      </c>
      <c r="AA72" s="333" t="s">
        <v>30</v>
      </c>
      <c r="AB72" s="333" t="s">
        <v>1443</v>
      </c>
      <c r="AC72" s="333" t="s">
        <v>1443</v>
      </c>
      <c r="AD72" s="333" t="s">
        <v>1444</v>
      </c>
      <c r="AE72" s="333" t="s">
        <v>1433</v>
      </c>
      <c r="AF72" s="334">
        <v>44530</v>
      </c>
      <c r="AG72" s="333" t="s">
        <v>1445</v>
      </c>
      <c r="AH72" s="333">
        <v>1</v>
      </c>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c r="CL72" s="323"/>
      <c r="CM72" s="323"/>
      <c r="CN72" s="323"/>
      <c r="CO72" s="323"/>
      <c r="CP72" s="323"/>
      <c r="CQ72" s="323"/>
      <c r="CR72" s="323"/>
      <c r="CS72" s="323"/>
      <c r="CT72" s="323"/>
      <c r="CU72" s="323"/>
      <c r="CV72" s="323"/>
      <c r="CW72" s="323"/>
      <c r="CX72" s="323"/>
      <c r="CY72" s="323"/>
      <c r="CZ72" s="323"/>
      <c r="DA72" s="323"/>
      <c r="DB72" s="323"/>
      <c r="DC72" s="323"/>
      <c r="DD72" s="323"/>
      <c r="DE72" s="323"/>
      <c r="DF72" s="323"/>
      <c r="DG72" s="323"/>
      <c r="DH72" s="323"/>
      <c r="DI72" s="323"/>
      <c r="DJ72" s="323"/>
      <c r="DK72" s="323"/>
      <c r="DL72" s="323"/>
      <c r="DM72" s="323"/>
      <c r="DN72" s="323"/>
      <c r="DO72" s="323"/>
      <c r="DP72" s="323"/>
      <c r="DQ72" s="323"/>
      <c r="DR72" s="323"/>
      <c r="DS72" s="323"/>
      <c r="DT72" s="323"/>
      <c r="DU72" s="323"/>
      <c r="DV72" s="323"/>
      <c r="DW72" s="323"/>
      <c r="DX72" s="323"/>
      <c r="DY72" s="323"/>
      <c r="DZ72" s="323"/>
      <c r="EA72" s="323"/>
      <c r="EB72" s="323"/>
      <c r="EC72" s="323"/>
      <c r="ED72" s="323"/>
      <c r="EE72" s="323"/>
      <c r="EF72" s="323"/>
      <c r="EG72" s="323"/>
      <c r="EH72" s="323"/>
      <c r="EI72" s="323"/>
      <c r="EJ72" s="323"/>
      <c r="EK72" s="323"/>
      <c r="EL72" s="323"/>
      <c r="EM72" s="323"/>
      <c r="EN72" s="323"/>
      <c r="EO72" s="323"/>
      <c r="EP72" s="323"/>
      <c r="EQ72" s="323"/>
      <c r="ER72" s="323"/>
      <c r="ES72" s="323"/>
      <c r="ET72" s="323"/>
      <c r="EU72" s="323"/>
    </row>
    <row r="73" spans="1:151" s="333" customFormat="1" ht="240" hidden="1">
      <c r="A73" s="333" t="s">
        <v>1657</v>
      </c>
      <c r="B73" s="333" t="s">
        <v>933</v>
      </c>
      <c r="C73" s="333" t="s">
        <v>356</v>
      </c>
      <c r="D73" s="333" t="s">
        <v>1658</v>
      </c>
      <c r="E73" s="333" t="s">
        <v>1659</v>
      </c>
      <c r="F73" s="333" t="s">
        <v>31</v>
      </c>
      <c r="G73" s="338" t="s">
        <v>1423</v>
      </c>
      <c r="H73" s="333" t="s">
        <v>1422</v>
      </c>
      <c r="I73" s="333" t="s">
        <v>1423</v>
      </c>
      <c r="J73" s="334" t="s">
        <v>1424</v>
      </c>
      <c r="K73" s="334" t="s">
        <v>1605</v>
      </c>
      <c r="L73" s="334" t="s">
        <v>1605</v>
      </c>
      <c r="M73" s="333" t="s">
        <v>1426</v>
      </c>
      <c r="N73" s="333" t="s">
        <v>1437</v>
      </c>
      <c r="O73" s="333" t="s">
        <v>1428</v>
      </c>
      <c r="P73" s="333" t="s">
        <v>31</v>
      </c>
      <c r="Q73" s="333" t="s">
        <v>30</v>
      </c>
      <c r="R73" s="333" t="s">
        <v>1650</v>
      </c>
      <c r="S73" s="333" t="s">
        <v>1423</v>
      </c>
      <c r="T73" s="333" t="s">
        <v>1442</v>
      </c>
      <c r="V73" s="333" t="s">
        <v>8</v>
      </c>
      <c r="X73" s="333" t="s">
        <v>8</v>
      </c>
      <c r="AA73" s="333" t="s">
        <v>30</v>
      </c>
      <c r="AB73" s="333" t="s">
        <v>1443</v>
      </c>
      <c r="AC73" s="333" t="s">
        <v>1443</v>
      </c>
      <c r="AD73" s="333" t="s">
        <v>1444</v>
      </c>
      <c r="AE73" s="333" t="s">
        <v>1433</v>
      </c>
      <c r="AF73" s="334">
        <v>44530</v>
      </c>
      <c r="AG73" s="333" t="s">
        <v>1445</v>
      </c>
      <c r="AH73" s="333">
        <v>1</v>
      </c>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c r="CL73" s="323"/>
      <c r="CM73" s="323"/>
      <c r="CN73" s="323"/>
      <c r="CO73" s="323"/>
      <c r="CP73" s="323"/>
      <c r="CQ73" s="323"/>
      <c r="CR73" s="323"/>
      <c r="CS73" s="323"/>
      <c r="CT73" s="323"/>
      <c r="CU73" s="323"/>
      <c r="CV73" s="323"/>
      <c r="CW73" s="323"/>
      <c r="CX73" s="323"/>
      <c r="CY73" s="323"/>
      <c r="CZ73" s="323"/>
      <c r="DA73" s="323"/>
      <c r="DB73" s="323"/>
      <c r="DC73" s="323"/>
      <c r="DD73" s="323"/>
      <c r="DE73" s="323"/>
      <c r="DF73" s="323"/>
      <c r="DG73" s="323"/>
      <c r="DH73" s="323"/>
      <c r="DI73" s="323"/>
      <c r="DJ73" s="323"/>
      <c r="DK73" s="323"/>
      <c r="DL73" s="323"/>
      <c r="DM73" s="323"/>
      <c r="DN73" s="323"/>
      <c r="DO73" s="323"/>
      <c r="DP73" s="323"/>
      <c r="DQ73" s="323"/>
      <c r="DR73" s="323"/>
      <c r="DS73" s="323"/>
      <c r="DT73" s="323"/>
      <c r="DU73" s="323"/>
      <c r="DV73" s="323"/>
      <c r="DW73" s="323"/>
      <c r="DX73" s="323"/>
      <c r="DY73" s="323"/>
      <c r="DZ73" s="323"/>
      <c r="EA73" s="323"/>
      <c r="EB73" s="323"/>
      <c r="EC73" s="323"/>
      <c r="ED73" s="323"/>
      <c r="EE73" s="323"/>
      <c r="EF73" s="323"/>
      <c r="EG73" s="323"/>
      <c r="EH73" s="323"/>
      <c r="EI73" s="323"/>
      <c r="EJ73" s="323"/>
      <c r="EK73" s="323"/>
      <c r="EL73" s="323"/>
      <c r="EM73" s="323"/>
      <c r="EN73" s="323"/>
      <c r="EO73" s="323"/>
      <c r="EP73" s="323"/>
      <c r="EQ73" s="323"/>
      <c r="ER73" s="323"/>
      <c r="ES73" s="323"/>
      <c r="ET73" s="323"/>
      <c r="EU73" s="323"/>
    </row>
    <row r="74" spans="1:151" s="333" customFormat="1" ht="90" hidden="1">
      <c r="A74" s="333" t="s">
        <v>1660</v>
      </c>
      <c r="B74" s="333" t="s">
        <v>933</v>
      </c>
      <c r="C74" s="333" t="s">
        <v>356</v>
      </c>
      <c r="D74" s="333" t="s">
        <v>1661</v>
      </c>
      <c r="E74" s="333" t="s">
        <v>1662</v>
      </c>
      <c r="F74" s="333" t="s">
        <v>30</v>
      </c>
      <c r="G74" s="333" t="s">
        <v>1423</v>
      </c>
      <c r="H74" s="333" t="s">
        <v>1422</v>
      </c>
      <c r="I74" s="333" t="s">
        <v>1423</v>
      </c>
      <c r="J74" s="334" t="s">
        <v>1424</v>
      </c>
      <c r="K74" s="334" t="s">
        <v>1605</v>
      </c>
      <c r="L74" s="334" t="s">
        <v>1605</v>
      </c>
      <c r="M74" s="333" t="s">
        <v>1426</v>
      </c>
      <c r="N74" s="333" t="s">
        <v>1437</v>
      </c>
      <c r="O74" s="333" t="s">
        <v>1428</v>
      </c>
      <c r="P74" s="333" t="s">
        <v>31</v>
      </c>
      <c r="Q74" s="333" t="s">
        <v>30</v>
      </c>
      <c r="R74" s="333" t="s">
        <v>1663</v>
      </c>
      <c r="S74" s="333" t="s">
        <v>1423</v>
      </c>
      <c r="T74" s="333" t="s">
        <v>1442</v>
      </c>
      <c r="V74" s="333" t="s">
        <v>8</v>
      </c>
      <c r="X74" s="333" t="s">
        <v>8</v>
      </c>
      <c r="AA74" s="333" t="s">
        <v>30</v>
      </c>
      <c r="AB74" s="333" t="s">
        <v>1443</v>
      </c>
      <c r="AC74" s="333" t="s">
        <v>1443</v>
      </c>
      <c r="AD74" s="333" t="s">
        <v>1444</v>
      </c>
      <c r="AE74" s="333" t="s">
        <v>1433</v>
      </c>
      <c r="AF74" s="334">
        <v>44530</v>
      </c>
      <c r="AG74" s="333" t="s">
        <v>1445</v>
      </c>
      <c r="AH74" s="333">
        <v>1</v>
      </c>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c r="CL74" s="323"/>
      <c r="CM74" s="323"/>
      <c r="CN74" s="323"/>
      <c r="CO74" s="323"/>
      <c r="CP74" s="323"/>
      <c r="CQ74" s="323"/>
      <c r="CR74" s="323"/>
      <c r="CS74" s="323"/>
      <c r="CT74" s="323"/>
      <c r="CU74" s="323"/>
      <c r="CV74" s="323"/>
      <c r="CW74" s="323"/>
      <c r="CX74" s="323"/>
      <c r="CY74" s="323"/>
      <c r="CZ74" s="323"/>
      <c r="DA74" s="323"/>
      <c r="DB74" s="323"/>
      <c r="DC74" s="323"/>
      <c r="DD74" s="323"/>
      <c r="DE74" s="323"/>
      <c r="DF74" s="323"/>
      <c r="DG74" s="323"/>
      <c r="DH74" s="323"/>
      <c r="DI74" s="323"/>
      <c r="DJ74" s="323"/>
      <c r="DK74" s="323"/>
      <c r="DL74" s="323"/>
      <c r="DM74" s="323"/>
      <c r="DN74" s="323"/>
      <c r="DO74" s="323"/>
      <c r="DP74" s="323"/>
      <c r="DQ74" s="323"/>
      <c r="DR74" s="323"/>
      <c r="DS74" s="323"/>
      <c r="DT74" s="323"/>
      <c r="DU74" s="323"/>
      <c r="DV74" s="323"/>
      <c r="DW74" s="323"/>
      <c r="DX74" s="323"/>
      <c r="DY74" s="323"/>
      <c r="DZ74" s="323"/>
      <c r="EA74" s="323"/>
      <c r="EB74" s="323"/>
      <c r="EC74" s="323"/>
      <c r="ED74" s="323"/>
      <c r="EE74" s="323"/>
      <c r="EF74" s="323"/>
      <c r="EG74" s="323"/>
      <c r="EH74" s="323"/>
      <c r="EI74" s="323"/>
      <c r="EJ74" s="323"/>
      <c r="EK74" s="323"/>
      <c r="EL74" s="323"/>
      <c r="EM74" s="323"/>
      <c r="EN74" s="323"/>
      <c r="EO74" s="323"/>
      <c r="EP74" s="323"/>
      <c r="EQ74" s="323"/>
      <c r="ER74" s="323"/>
      <c r="ES74" s="323"/>
      <c r="ET74" s="323"/>
      <c r="EU74" s="323"/>
    </row>
    <row r="75" spans="1:151" s="333" customFormat="1" ht="105" hidden="1">
      <c r="A75" s="333" t="s">
        <v>1664</v>
      </c>
      <c r="B75" s="333" t="s">
        <v>933</v>
      </c>
      <c r="C75" s="333" t="s">
        <v>356</v>
      </c>
      <c r="D75" s="333" t="s">
        <v>1665</v>
      </c>
      <c r="E75" s="333" t="s">
        <v>1666</v>
      </c>
      <c r="F75" s="333" t="s">
        <v>30</v>
      </c>
      <c r="G75" s="333" t="s">
        <v>1423</v>
      </c>
      <c r="H75" s="333" t="s">
        <v>1422</v>
      </c>
      <c r="I75" s="333" t="s">
        <v>1423</v>
      </c>
      <c r="J75" s="334" t="s">
        <v>1424</v>
      </c>
      <c r="K75" s="334" t="s">
        <v>1605</v>
      </c>
      <c r="L75" s="334" t="s">
        <v>1605</v>
      </c>
      <c r="M75" s="333" t="s">
        <v>1426</v>
      </c>
      <c r="N75" s="333" t="s">
        <v>1437</v>
      </c>
      <c r="O75" s="333" t="s">
        <v>1428</v>
      </c>
      <c r="P75" s="333" t="s">
        <v>31</v>
      </c>
      <c r="Q75" s="333" t="s">
        <v>30</v>
      </c>
      <c r="R75" s="333" t="s">
        <v>1667</v>
      </c>
      <c r="S75" s="333" t="s">
        <v>1423</v>
      </c>
      <c r="T75" s="333" t="s">
        <v>1430</v>
      </c>
      <c r="V75" s="333" t="s">
        <v>8</v>
      </c>
      <c r="X75" s="333" t="s">
        <v>8</v>
      </c>
      <c r="AA75" s="333" t="s">
        <v>30</v>
      </c>
      <c r="AB75" s="333" t="s">
        <v>1423</v>
      </c>
      <c r="AC75" s="333" t="s">
        <v>1423</v>
      </c>
      <c r="AD75" s="333" t="s">
        <v>1423</v>
      </c>
      <c r="AE75" s="333" t="s">
        <v>1423</v>
      </c>
      <c r="AF75" s="334">
        <v>44530</v>
      </c>
      <c r="AG75" s="333" t="s">
        <v>1423</v>
      </c>
      <c r="AH75" s="333">
        <v>1</v>
      </c>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c r="CL75" s="323"/>
      <c r="CM75" s="323"/>
      <c r="CN75" s="323"/>
      <c r="CO75" s="323"/>
      <c r="CP75" s="323"/>
      <c r="CQ75" s="323"/>
      <c r="CR75" s="323"/>
      <c r="CS75" s="323"/>
      <c r="CT75" s="323"/>
      <c r="CU75" s="323"/>
      <c r="CV75" s="323"/>
      <c r="CW75" s="323"/>
      <c r="CX75" s="323"/>
      <c r="CY75" s="323"/>
      <c r="CZ75" s="323"/>
      <c r="DA75" s="323"/>
      <c r="DB75" s="323"/>
      <c r="DC75" s="323"/>
      <c r="DD75" s="323"/>
      <c r="DE75" s="323"/>
      <c r="DF75" s="323"/>
      <c r="DG75" s="323"/>
      <c r="DH75" s="323"/>
      <c r="DI75" s="323"/>
      <c r="DJ75" s="323"/>
      <c r="DK75" s="323"/>
      <c r="DL75" s="323"/>
      <c r="DM75" s="323"/>
      <c r="DN75" s="323"/>
      <c r="DO75" s="323"/>
      <c r="DP75" s="323"/>
      <c r="DQ75" s="323"/>
      <c r="DR75" s="323"/>
      <c r="DS75" s="323"/>
      <c r="DT75" s="323"/>
      <c r="DU75" s="323"/>
      <c r="DV75" s="323"/>
      <c r="DW75" s="323"/>
      <c r="DX75" s="323"/>
      <c r="DY75" s="323"/>
      <c r="DZ75" s="323"/>
      <c r="EA75" s="323"/>
      <c r="EB75" s="323"/>
      <c r="EC75" s="323"/>
      <c r="ED75" s="323"/>
      <c r="EE75" s="323"/>
      <c r="EF75" s="323"/>
      <c r="EG75" s="323"/>
      <c r="EH75" s="323"/>
      <c r="EI75" s="323"/>
      <c r="EJ75" s="323"/>
      <c r="EK75" s="323"/>
      <c r="EL75" s="323"/>
      <c r="EM75" s="323"/>
      <c r="EN75" s="323"/>
      <c r="EO75" s="323"/>
      <c r="EP75" s="323"/>
      <c r="EQ75" s="323"/>
      <c r="ER75" s="323"/>
      <c r="ES75" s="323"/>
      <c r="ET75" s="323"/>
      <c r="EU75" s="323"/>
    </row>
    <row r="76" spans="1:151" s="333" customFormat="1" ht="90" hidden="1">
      <c r="A76" s="333" t="s">
        <v>1668</v>
      </c>
      <c r="B76" s="333" t="s">
        <v>933</v>
      </c>
      <c r="C76" s="333" t="s">
        <v>356</v>
      </c>
      <c r="D76" s="333" t="s">
        <v>1669</v>
      </c>
      <c r="E76" s="333" t="s">
        <v>1670</v>
      </c>
      <c r="F76" s="333" t="s">
        <v>30</v>
      </c>
      <c r="G76" s="338" t="s">
        <v>1423</v>
      </c>
      <c r="H76" s="333" t="s">
        <v>1422</v>
      </c>
      <c r="I76" s="333" t="s">
        <v>1423</v>
      </c>
      <c r="J76" s="334" t="s">
        <v>1424</v>
      </c>
      <c r="K76" s="334" t="s">
        <v>1605</v>
      </c>
      <c r="L76" s="334" t="s">
        <v>1605</v>
      </c>
      <c r="M76" s="333" t="s">
        <v>1426</v>
      </c>
      <c r="N76" s="333" t="s">
        <v>1437</v>
      </c>
      <c r="O76" s="333" t="s">
        <v>1428</v>
      </c>
      <c r="P76" s="333" t="s">
        <v>31</v>
      </c>
      <c r="Q76" s="333" t="s">
        <v>30</v>
      </c>
      <c r="R76" s="333" t="s">
        <v>1671</v>
      </c>
      <c r="S76" s="333" t="s">
        <v>1423</v>
      </c>
      <c r="T76" s="333" t="s">
        <v>1430</v>
      </c>
      <c r="V76" s="333" t="s">
        <v>8</v>
      </c>
      <c r="X76" s="333" t="s">
        <v>8</v>
      </c>
      <c r="AA76" s="333" t="s">
        <v>30</v>
      </c>
      <c r="AB76" s="333" t="s">
        <v>1423</v>
      </c>
      <c r="AC76" s="333" t="s">
        <v>1423</v>
      </c>
      <c r="AD76" s="333" t="s">
        <v>1423</v>
      </c>
      <c r="AE76" s="333" t="s">
        <v>1423</v>
      </c>
      <c r="AF76" s="334">
        <v>44530</v>
      </c>
      <c r="AG76" s="333" t="s">
        <v>1423</v>
      </c>
      <c r="AH76" s="333">
        <v>1</v>
      </c>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c r="CL76" s="323"/>
      <c r="CM76" s="323"/>
      <c r="CN76" s="323"/>
      <c r="CO76" s="323"/>
      <c r="CP76" s="323"/>
      <c r="CQ76" s="323"/>
      <c r="CR76" s="323"/>
      <c r="CS76" s="323"/>
      <c r="CT76" s="323"/>
      <c r="CU76" s="323"/>
      <c r="CV76" s="323"/>
      <c r="CW76" s="323"/>
      <c r="CX76" s="323"/>
      <c r="CY76" s="323"/>
      <c r="CZ76" s="323"/>
      <c r="DA76" s="323"/>
      <c r="DB76" s="323"/>
      <c r="DC76" s="323"/>
      <c r="DD76" s="323"/>
      <c r="DE76" s="323"/>
      <c r="DF76" s="323"/>
      <c r="DG76" s="323"/>
      <c r="DH76" s="323"/>
      <c r="DI76" s="323"/>
      <c r="DJ76" s="323"/>
      <c r="DK76" s="323"/>
      <c r="DL76" s="323"/>
      <c r="DM76" s="323"/>
      <c r="DN76" s="323"/>
      <c r="DO76" s="323"/>
      <c r="DP76" s="323"/>
      <c r="DQ76" s="323"/>
      <c r="DR76" s="323"/>
      <c r="DS76" s="323"/>
      <c r="DT76" s="323"/>
      <c r="DU76" s="323"/>
      <c r="DV76" s="323"/>
      <c r="DW76" s="323"/>
      <c r="DX76" s="323"/>
      <c r="DY76" s="323"/>
      <c r="DZ76" s="323"/>
      <c r="EA76" s="323"/>
      <c r="EB76" s="323"/>
      <c r="EC76" s="323"/>
      <c r="ED76" s="323"/>
      <c r="EE76" s="323"/>
      <c r="EF76" s="323"/>
      <c r="EG76" s="323"/>
      <c r="EH76" s="323"/>
      <c r="EI76" s="323"/>
      <c r="EJ76" s="323"/>
      <c r="EK76" s="323"/>
      <c r="EL76" s="323"/>
      <c r="EM76" s="323"/>
      <c r="EN76" s="323"/>
      <c r="EO76" s="323"/>
      <c r="EP76" s="323"/>
      <c r="EQ76" s="323"/>
      <c r="ER76" s="323"/>
      <c r="ES76" s="323"/>
      <c r="ET76" s="323"/>
      <c r="EU76" s="323"/>
    </row>
    <row r="77" spans="1:151" s="333" customFormat="1" ht="90" hidden="1">
      <c r="A77" s="333" t="s">
        <v>1672</v>
      </c>
      <c r="B77" s="333" t="s">
        <v>933</v>
      </c>
      <c r="C77" s="333" t="s">
        <v>356</v>
      </c>
      <c r="D77" s="333" t="s">
        <v>1673</v>
      </c>
      <c r="E77" s="333" t="s">
        <v>1674</v>
      </c>
      <c r="F77" s="333" t="s">
        <v>30</v>
      </c>
      <c r="G77" s="338" t="s">
        <v>1423</v>
      </c>
      <c r="H77" s="333" t="s">
        <v>1422</v>
      </c>
      <c r="I77" s="333" t="s">
        <v>1423</v>
      </c>
      <c r="J77" s="334" t="s">
        <v>1424</v>
      </c>
      <c r="K77" s="334" t="s">
        <v>1605</v>
      </c>
      <c r="L77" s="334" t="s">
        <v>1605</v>
      </c>
      <c r="M77" s="333" t="s">
        <v>1426</v>
      </c>
      <c r="N77" s="333" t="s">
        <v>1437</v>
      </c>
      <c r="O77" s="333" t="s">
        <v>1428</v>
      </c>
      <c r="P77" s="333" t="s">
        <v>31</v>
      </c>
      <c r="Q77" s="333" t="s">
        <v>30</v>
      </c>
      <c r="R77" s="333" t="s">
        <v>1675</v>
      </c>
      <c r="S77" s="333" t="s">
        <v>1423</v>
      </c>
      <c r="T77" s="333" t="s">
        <v>1442</v>
      </c>
      <c r="V77" s="333" t="s">
        <v>8</v>
      </c>
      <c r="X77" s="333" t="s">
        <v>8</v>
      </c>
      <c r="AA77" s="333" t="s">
        <v>30</v>
      </c>
      <c r="AB77" s="333" t="s">
        <v>1443</v>
      </c>
      <c r="AC77" s="333" t="s">
        <v>1443</v>
      </c>
      <c r="AD77" s="333" t="s">
        <v>1444</v>
      </c>
      <c r="AE77" s="333" t="s">
        <v>1433</v>
      </c>
      <c r="AF77" s="334">
        <v>44530</v>
      </c>
      <c r="AG77" s="333" t="s">
        <v>1445</v>
      </c>
      <c r="AH77" s="333">
        <v>1</v>
      </c>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c r="CL77" s="323"/>
      <c r="CM77" s="323"/>
      <c r="CN77" s="323"/>
      <c r="CO77" s="323"/>
      <c r="CP77" s="323"/>
      <c r="CQ77" s="323"/>
      <c r="CR77" s="323"/>
      <c r="CS77" s="323"/>
      <c r="CT77" s="323"/>
      <c r="CU77" s="323"/>
      <c r="CV77" s="323"/>
      <c r="CW77" s="323"/>
      <c r="CX77" s="323"/>
      <c r="CY77" s="323"/>
      <c r="CZ77" s="323"/>
      <c r="DA77" s="323"/>
      <c r="DB77" s="323"/>
      <c r="DC77" s="323"/>
      <c r="DD77" s="323"/>
      <c r="DE77" s="323"/>
      <c r="DF77" s="323"/>
      <c r="DG77" s="323"/>
      <c r="DH77" s="323"/>
      <c r="DI77" s="323"/>
      <c r="DJ77" s="323"/>
      <c r="DK77" s="323"/>
      <c r="DL77" s="323"/>
      <c r="DM77" s="323"/>
      <c r="DN77" s="323"/>
      <c r="DO77" s="323"/>
      <c r="DP77" s="323"/>
      <c r="DQ77" s="323"/>
      <c r="DR77" s="323"/>
      <c r="DS77" s="323"/>
      <c r="DT77" s="323"/>
      <c r="DU77" s="323"/>
      <c r="DV77" s="323"/>
      <c r="DW77" s="323"/>
      <c r="DX77" s="323"/>
      <c r="DY77" s="323"/>
      <c r="DZ77" s="323"/>
      <c r="EA77" s="323"/>
      <c r="EB77" s="323"/>
      <c r="EC77" s="323"/>
      <c r="ED77" s="323"/>
      <c r="EE77" s="323"/>
      <c r="EF77" s="323"/>
      <c r="EG77" s="323"/>
      <c r="EH77" s="323"/>
      <c r="EI77" s="323"/>
      <c r="EJ77" s="323"/>
      <c r="EK77" s="323"/>
      <c r="EL77" s="323"/>
      <c r="EM77" s="323"/>
      <c r="EN77" s="323"/>
      <c r="EO77" s="323"/>
      <c r="EP77" s="323"/>
      <c r="EQ77" s="323"/>
      <c r="ER77" s="323"/>
      <c r="ES77" s="323"/>
      <c r="ET77" s="323"/>
      <c r="EU77" s="323"/>
    </row>
    <row r="78" spans="1:151" s="333" customFormat="1" ht="105" hidden="1">
      <c r="A78" s="333" t="s">
        <v>1676</v>
      </c>
      <c r="B78" s="333" t="s">
        <v>933</v>
      </c>
      <c r="C78" s="333" t="s">
        <v>356</v>
      </c>
      <c r="D78" s="333" t="s">
        <v>1677</v>
      </c>
      <c r="E78" s="333" t="s">
        <v>1678</v>
      </c>
      <c r="F78" s="333" t="s">
        <v>30</v>
      </c>
      <c r="G78" s="338" t="s">
        <v>1423</v>
      </c>
      <c r="H78" s="333" t="s">
        <v>1422</v>
      </c>
      <c r="I78" s="333" t="s">
        <v>1423</v>
      </c>
      <c r="J78" s="334" t="s">
        <v>1424</v>
      </c>
      <c r="K78" s="334" t="s">
        <v>1605</v>
      </c>
      <c r="L78" s="334" t="s">
        <v>1605</v>
      </c>
      <c r="M78" s="333" t="s">
        <v>1426</v>
      </c>
      <c r="N78" s="333" t="s">
        <v>1437</v>
      </c>
      <c r="O78" s="333" t="s">
        <v>1428</v>
      </c>
      <c r="P78" s="333" t="s">
        <v>31</v>
      </c>
      <c r="Q78" s="333" t="s">
        <v>30</v>
      </c>
      <c r="R78" s="333" t="s">
        <v>1675</v>
      </c>
      <c r="S78" s="333" t="s">
        <v>1423</v>
      </c>
      <c r="T78" s="333" t="s">
        <v>1442</v>
      </c>
      <c r="V78" s="333" t="s">
        <v>8</v>
      </c>
      <c r="X78" s="333" t="s">
        <v>8</v>
      </c>
      <c r="AA78" s="333" t="s">
        <v>30</v>
      </c>
      <c r="AB78" s="333" t="s">
        <v>1443</v>
      </c>
      <c r="AC78" s="333" t="s">
        <v>1443</v>
      </c>
      <c r="AD78" s="333" t="s">
        <v>1444</v>
      </c>
      <c r="AE78" s="333" t="s">
        <v>1433</v>
      </c>
      <c r="AF78" s="334">
        <v>44530</v>
      </c>
      <c r="AG78" s="333" t="s">
        <v>1445</v>
      </c>
      <c r="AH78" s="333">
        <v>1</v>
      </c>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c r="CL78" s="323"/>
      <c r="CM78" s="323"/>
      <c r="CN78" s="323"/>
      <c r="CO78" s="323"/>
      <c r="CP78" s="323"/>
      <c r="CQ78" s="323"/>
      <c r="CR78" s="323"/>
      <c r="CS78" s="323"/>
      <c r="CT78" s="323"/>
      <c r="CU78" s="323"/>
      <c r="CV78" s="323"/>
      <c r="CW78" s="323"/>
      <c r="CX78" s="323"/>
      <c r="CY78" s="323"/>
      <c r="CZ78" s="323"/>
      <c r="DA78" s="323"/>
      <c r="DB78" s="323"/>
      <c r="DC78" s="323"/>
      <c r="DD78" s="323"/>
      <c r="DE78" s="323"/>
      <c r="DF78" s="323"/>
      <c r="DG78" s="323"/>
      <c r="DH78" s="323"/>
      <c r="DI78" s="323"/>
      <c r="DJ78" s="323"/>
      <c r="DK78" s="323"/>
      <c r="DL78" s="323"/>
      <c r="DM78" s="323"/>
      <c r="DN78" s="323"/>
      <c r="DO78" s="323"/>
      <c r="DP78" s="323"/>
      <c r="DQ78" s="323"/>
      <c r="DR78" s="323"/>
      <c r="DS78" s="323"/>
      <c r="DT78" s="323"/>
      <c r="DU78" s="323"/>
      <c r="DV78" s="323"/>
      <c r="DW78" s="323"/>
      <c r="DX78" s="323"/>
      <c r="DY78" s="323"/>
      <c r="DZ78" s="323"/>
      <c r="EA78" s="323"/>
      <c r="EB78" s="323"/>
      <c r="EC78" s="323"/>
      <c r="ED78" s="323"/>
      <c r="EE78" s="323"/>
      <c r="EF78" s="323"/>
      <c r="EG78" s="323"/>
      <c r="EH78" s="323"/>
      <c r="EI78" s="323"/>
      <c r="EJ78" s="323"/>
      <c r="EK78" s="323"/>
      <c r="EL78" s="323"/>
      <c r="EM78" s="323"/>
      <c r="EN78" s="323"/>
      <c r="EO78" s="323"/>
      <c r="EP78" s="323"/>
      <c r="EQ78" s="323"/>
      <c r="ER78" s="323"/>
      <c r="ES78" s="323"/>
      <c r="ET78" s="323"/>
      <c r="EU78" s="323"/>
    </row>
    <row r="79" spans="1:151" s="333" customFormat="1" ht="60" hidden="1">
      <c r="A79" s="333" t="s">
        <v>1679</v>
      </c>
      <c r="B79" s="333" t="s">
        <v>933</v>
      </c>
      <c r="C79" s="333" t="s">
        <v>356</v>
      </c>
      <c r="D79" s="333" t="s">
        <v>1680</v>
      </c>
      <c r="E79" s="333" t="s">
        <v>1681</v>
      </c>
      <c r="F79" s="333" t="s">
        <v>30</v>
      </c>
      <c r="G79" s="333" t="s">
        <v>1423</v>
      </c>
      <c r="H79" s="333" t="s">
        <v>1422</v>
      </c>
      <c r="I79" s="333" t="s">
        <v>1423</v>
      </c>
      <c r="J79" s="334" t="s">
        <v>1424</v>
      </c>
      <c r="K79" s="334" t="s">
        <v>1605</v>
      </c>
      <c r="L79" s="334" t="s">
        <v>1605</v>
      </c>
      <c r="M79" s="333" t="s">
        <v>1426</v>
      </c>
      <c r="N79" s="333" t="s">
        <v>1437</v>
      </c>
      <c r="O79" s="333" t="s">
        <v>1428</v>
      </c>
      <c r="P79" s="333" t="s">
        <v>31</v>
      </c>
      <c r="Q79" s="333" t="s">
        <v>30</v>
      </c>
      <c r="R79" s="333" t="s">
        <v>1675</v>
      </c>
      <c r="S79" s="333" t="s">
        <v>1423</v>
      </c>
      <c r="T79" s="333" t="s">
        <v>1430</v>
      </c>
      <c r="V79" s="333" t="s">
        <v>8</v>
      </c>
      <c r="X79" s="333" t="s">
        <v>8</v>
      </c>
      <c r="AA79" s="333" t="s">
        <v>31</v>
      </c>
      <c r="AB79" s="333" t="s">
        <v>1423</v>
      </c>
      <c r="AC79" s="333" t="s">
        <v>1423</v>
      </c>
      <c r="AD79" s="333" t="s">
        <v>1423</v>
      </c>
      <c r="AE79" s="333" t="s">
        <v>1423</v>
      </c>
      <c r="AF79" s="334">
        <v>44530</v>
      </c>
      <c r="AG79" s="333" t="s">
        <v>1423</v>
      </c>
      <c r="AH79" s="333">
        <v>1</v>
      </c>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c r="CL79" s="323"/>
      <c r="CM79" s="323"/>
      <c r="CN79" s="323"/>
      <c r="CO79" s="323"/>
      <c r="CP79" s="323"/>
      <c r="CQ79" s="323"/>
      <c r="CR79" s="323"/>
      <c r="CS79" s="323"/>
      <c r="CT79" s="323"/>
      <c r="CU79" s="323"/>
      <c r="CV79" s="323"/>
      <c r="CW79" s="323"/>
      <c r="CX79" s="323"/>
      <c r="CY79" s="323"/>
      <c r="CZ79" s="323"/>
      <c r="DA79" s="323"/>
      <c r="DB79" s="323"/>
      <c r="DC79" s="323"/>
      <c r="DD79" s="323"/>
      <c r="DE79" s="323"/>
      <c r="DF79" s="323"/>
      <c r="DG79" s="323"/>
      <c r="DH79" s="323"/>
      <c r="DI79" s="323"/>
      <c r="DJ79" s="323"/>
      <c r="DK79" s="323"/>
      <c r="DL79" s="323"/>
      <c r="DM79" s="323"/>
      <c r="DN79" s="323"/>
      <c r="DO79" s="323"/>
      <c r="DP79" s="323"/>
      <c r="DQ79" s="323"/>
      <c r="DR79" s="323"/>
      <c r="DS79" s="323"/>
      <c r="DT79" s="323"/>
      <c r="DU79" s="323"/>
      <c r="DV79" s="323"/>
      <c r="DW79" s="323"/>
      <c r="DX79" s="323"/>
      <c r="DY79" s="323"/>
      <c r="DZ79" s="323"/>
      <c r="EA79" s="323"/>
      <c r="EB79" s="323"/>
      <c r="EC79" s="323"/>
      <c r="ED79" s="323"/>
      <c r="EE79" s="323"/>
      <c r="EF79" s="323"/>
      <c r="EG79" s="323"/>
      <c r="EH79" s="323"/>
      <c r="EI79" s="323"/>
      <c r="EJ79" s="323"/>
      <c r="EK79" s="323"/>
      <c r="EL79" s="323"/>
      <c r="EM79" s="323"/>
      <c r="EN79" s="323"/>
      <c r="EO79" s="323"/>
      <c r="EP79" s="323"/>
      <c r="EQ79" s="323"/>
      <c r="ER79" s="323"/>
      <c r="ES79" s="323"/>
      <c r="ET79" s="323"/>
      <c r="EU79" s="323"/>
    </row>
    <row r="80" spans="1:151" s="333" customFormat="1" ht="90" hidden="1">
      <c r="A80" s="333" t="s">
        <v>1682</v>
      </c>
      <c r="B80" s="333" t="s">
        <v>933</v>
      </c>
      <c r="C80" s="333" t="s">
        <v>356</v>
      </c>
      <c r="D80" s="333" t="s">
        <v>1683</v>
      </c>
      <c r="E80" s="333" t="s">
        <v>1684</v>
      </c>
      <c r="F80" s="333" t="s">
        <v>30</v>
      </c>
      <c r="G80" s="333" t="s">
        <v>1423</v>
      </c>
      <c r="H80" s="333" t="s">
        <v>1422</v>
      </c>
      <c r="I80" s="333" t="s">
        <v>1423</v>
      </c>
      <c r="J80" s="334" t="s">
        <v>1424</v>
      </c>
      <c r="K80" s="334" t="s">
        <v>1605</v>
      </c>
      <c r="L80" s="334" t="s">
        <v>1605</v>
      </c>
      <c r="M80" s="333" t="s">
        <v>1426</v>
      </c>
      <c r="N80" s="333" t="s">
        <v>1437</v>
      </c>
      <c r="O80" s="333" t="s">
        <v>1428</v>
      </c>
      <c r="P80" s="333" t="s">
        <v>31</v>
      </c>
      <c r="Q80" s="333" t="s">
        <v>30</v>
      </c>
      <c r="R80" s="333" t="s">
        <v>1606</v>
      </c>
      <c r="S80" s="333" t="s">
        <v>1423</v>
      </c>
      <c r="T80" s="333" t="s">
        <v>1442</v>
      </c>
      <c r="V80" s="333" t="s">
        <v>8</v>
      </c>
      <c r="X80" s="333" t="s">
        <v>8</v>
      </c>
      <c r="AA80" s="333" t="s">
        <v>30</v>
      </c>
      <c r="AB80" s="333" t="s">
        <v>1443</v>
      </c>
      <c r="AC80" s="333" t="s">
        <v>1443</v>
      </c>
      <c r="AD80" s="333" t="s">
        <v>1444</v>
      </c>
      <c r="AE80" s="333" t="s">
        <v>1433</v>
      </c>
      <c r="AF80" s="334">
        <v>44530</v>
      </c>
      <c r="AG80" s="333" t="s">
        <v>1445</v>
      </c>
      <c r="AH80" s="333">
        <v>1</v>
      </c>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c r="CL80" s="323"/>
      <c r="CM80" s="323"/>
      <c r="CN80" s="323"/>
      <c r="CO80" s="323"/>
      <c r="CP80" s="323"/>
      <c r="CQ80" s="323"/>
      <c r="CR80" s="323"/>
      <c r="CS80" s="323"/>
      <c r="CT80" s="323"/>
      <c r="CU80" s="323"/>
      <c r="CV80" s="323"/>
      <c r="CW80" s="323"/>
      <c r="CX80" s="323"/>
      <c r="CY80" s="323"/>
      <c r="CZ80" s="323"/>
      <c r="DA80" s="323"/>
      <c r="DB80" s="323"/>
      <c r="DC80" s="323"/>
      <c r="DD80" s="323"/>
      <c r="DE80" s="323"/>
      <c r="DF80" s="323"/>
      <c r="DG80" s="323"/>
      <c r="DH80" s="323"/>
      <c r="DI80" s="323"/>
      <c r="DJ80" s="323"/>
      <c r="DK80" s="323"/>
      <c r="DL80" s="323"/>
      <c r="DM80" s="323"/>
      <c r="DN80" s="323"/>
      <c r="DO80" s="323"/>
      <c r="DP80" s="323"/>
      <c r="DQ80" s="323"/>
      <c r="DR80" s="323"/>
      <c r="DS80" s="323"/>
      <c r="DT80" s="323"/>
      <c r="DU80" s="323"/>
      <c r="DV80" s="323"/>
      <c r="DW80" s="323"/>
      <c r="DX80" s="323"/>
      <c r="DY80" s="323"/>
      <c r="DZ80" s="323"/>
      <c r="EA80" s="323"/>
      <c r="EB80" s="323"/>
      <c r="EC80" s="323"/>
      <c r="ED80" s="323"/>
      <c r="EE80" s="323"/>
      <c r="EF80" s="323"/>
      <c r="EG80" s="323"/>
      <c r="EH80" s="323"/>
      <c r="EI80" s="323"/>
      <c r="EJ80" s="323"/>
      <c r="EK80" s="323"/>
      <c r="EL80" s="323"/>
      <c r="EM80" s="323"/>
      <c r="EN80" s="323"/>
      <c r="EO80" s="323"/>
      <c r="EP80" s="323"/>
      <c r="EQ80" s="323"/>
      <c r="ER80" s="323"/>
      <c r="ES80" s="323"/>
      <c r="ET80" s="323"/>
      <c r="EU80" s="323"/>
    </row>
    <row r="81" spans="1:151" s="333" customFormat="1" ht="90" hidden="1">
      <c r="A81" s="333" t="s">
        <v>1685</v>
      </c>
      <c r="B81" s="333" t="s">
        <v>933</v>
      </c>
      <c r="C81" s="333" t="s">
        <v>356</v>
      </c>
      <c r="D81" s="333" t="s">
        <v>1686</v>
      </c>
      <c r="E81" s="333" t="s">
        <v>1687</v>
      </c>
      <c r="F81" s="333" t="s">
        <v>30</v>
      </c>
      <c r="G81" s="333" t="s">
        <v>1423</v>
      </c>
      <c r="H81" s="333" t="s">
        <v>1422</v>
      </c>
      <c r="I81" s="333" t="s">
        <v>1423</v>
      </c>
      <c r="J81" s="334" t="s">
        <v>1424</v>
      </c>
      <c r="K81" s="334" t="s">
        <v>1605</v>
      </c>
      <c r="L81" s="334" t="s">
        <v>1605</v>
      </c>
      <c r="M81" s="333" t="s">
        <v>1426</v>
      </c>
      <c r="N81" s="333" t="s">
        <v>1437</v>
      </c>
      <c r="O81" s="333" t="s">
        <v>1428</v>
      </c>
      <c r="P81" s="333" t="s">
        <v>31</v>
      </c>
      <c r="Q81" s="333" t="s">
        <v>30</v>
      </c>
      <c r="R81" s="333" t="s">
        <v>1688</v>
      </c>
      <c r="S81" s="333" t="s">
        <v>1423</v>
      </c>
      <c r="T81" s="333" t="s">
        <v>1442</v>
      </c>
      <c r="V81" s="333" t="s">
        <v>1431</v>
      </c>
      <c r="X81" s="333" t="s">
        <v>1431</v>
      </c>
      <c r="AA81" s="333" t="s">
        <v>30</v>
      </c>
      <c r="AB81" s="333" t="s">
        <v>1443</v>
      </c>
      <c r="AC81" s="333" t="s">
        <v>1443</v>
      </c>
      <c r="AD81" s="333" t="s">
        <v>1444</v>
      </c>
      <c r="AE81" s="333" t="s">
        <v>1433</v>
      </c>
      <c r="AF81" s="334">
        <v>44530</v>
      </c>
      <c r="AG81" s="333" t="s">
        <v>1445</v>
      </c>
      <c r="AH81" s="333">
        <v>1</v>
      </c>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c r="CL81" s="323"/>
      <c r="CM81" s="323"/>
      <c r="CN81" s="323"/>
      <c r="CO81" s="323"/>
      <c r="CP81" s="323"/>
      <c r="CQ81" s="323"/>
      <c r="CR81" s="323"/>
      <c r="CS81" s="323"/>
      <c r="CT81" s="323"/>
      <c r="CU81" s="323"/>
      <c r="CV81" s="323"/>
      <c r="CW81" s="323"/>
      <c r="CX81" s="323"/>
      <c r="CY81" s="323"/>
      <c r="CZ81" s="323"/>
      <c r="DA81" s="323"/>
      <c r="DB81" s="323"/>
      <c r="DC81" s="323"/>
      <c r="DD81" s="323"/>
      <c r="DE81" s="323"/>
      <c r="DF81" s="323"/>
      <c r="DG81" s="323"/>
      <c r="DH81" s="323"/>
      <c r="DI81" s="323"/>
      <c r="DJ81" s="323"/>
      <c r="DK81" s="323"/>
      <c r="DL81" s="323"/>
      <c r="DM81" s="323"/>
      <c r="DN81" s="323"/>
      <c r="DO81" s="323"/>
      <c r="DP81" s="323"/>
      <c r="DQ81" s="323"/>
      <c r="DR81" s="323"/>
      <c r="DS81" s="323"/>
      <c r="DT81" s="323"/>
      <c r="DU81" s="323"/>
      <c r="DV81" s="323"/>
      <c r="DW81" s="323"/>
      <c r="DX81" s="323"/>
      <c r="DY81" s="323"/>
      <c r="DZ81" s="323"/>
      <c r="EA81" s="323"/>
      <c r="EB81" s="323"/>
      <c r="EC81" s="323"/>
      <c r="ED81" s="323"/>
      <c r="EE81" s="323"/>
      <c r="EF81" s="323"/>
      <c r="EG81" s="323"/>
      <c r="EH81" s="323"/>
      <c r="EI81" s="323"/>
      <c r="EJ81" s="323"/>
      <c r="EK81" s="323"/>
      <c r="EL81" s="323"/>
      <c r="EM81" s="323"/>
      <c r="EN81" s="323"/>
      <c r="EO81" s="323"/>
      <c r="EP81" s="323"/>
      <c r="EQ81" s="323"/>
      <c r="ER81" s="323"/>
      <c r="ES81" s="323"/>
      <c r="ET81" s="323"/>
      <c r="EU81" s="323"/>
    </row>
    <row r="82" spans="1:151" s="333" customFormat="1" ht="90" hidden="1">
      <c r="A82" s="333" t="s">
        <v>1689</v>
      </c>
      <c r="B82" s="333" t="s">
        <v>933</v>
      </c>
      <c r="C82" s="333" t="s">
        <v>356</v>
      </c>
      <c r="D82" s="333" t="s">
        <v>1690</v>
      </c>
      <c r="E82" s="333" t="s">
        <v>1691</v>
      </c>
      <c r="F82" s="333" t="s">
        <v>30</v>
      </c>
      <c r="G82" s="333" t="s">
        <v>1423</v>
      </c>
      <c r="H82" s="333" t="s">
        <v>1422</v>
      </c>
      <c r="I82" s="333" t="s">
        <v>1423</v>
      </c>
      <c r="J82" s="334" t="s">
        <v>1424</v>
      </c>
      <c r="K82" s="334" t="s">
        <v>1605</v>
      </c>
      <c r="L82" s="334" t="s">
        <v>1605</v>
      </c>
      <c r="M82" s="333" t="s">
        <v>1426</v>
      </c>
      <c r="N82" s="333" t="s">
        <v>1437</v>
      </c>
      <c r="O82" s="333" t="s">
        <v>1428</v>
      </c>
      <c r="P82" s="333" t="s">
        <v>31</v>
      </c>
      <c r="Q82" s="333" t="s">
        <v>30</v>
      </c>
      <c r="R82" s="333" t="s">
        <v>1650</v>
      </c>
      <c r="S82" s="333" t="s">
        <v>1423</v>
      </c>
      <c r="T82" s="333" t="s">
        <v>1442</v>
      </c>
      <c r="V82" s="333" t="s">
        <v>8</v>
      </c>
      <c r="X82" s="333" t="s">
        <v>8</v>
      </c>
      <c r="AA82" s="333" t="s">
        <v>30</v>
      </c>
      <c r="AB82" s="333" t="s">
        <v>1443</v>
      </c>
      <c r="AC82" s="333" t="s">
        <v>1443</v>
      </c>
      <c r="AD82" s="333" t="s">
        <v>1444</v>
      </c>
      <c r="AE82" s="333" t="s">
        <v>1433</v>
      </c>
      <c r="AF82" s="334">
        <v>44530</v>
      </c>
      <c r="AG82" s="333" t="s">
        <v>1445</v>
      </c>
      <c r="AH82" s="333">
        <v>1</v>
      </c>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c r="CL82" s="323"/>
      <c r="CM82" s="323"/>
      <c r="CN82" s="323"/>
      <c r="CO82" s="323"/>
      <c r="CP82" s="323"/>
      <c r="CQ82" s="323"/>
      <c r="CR82" s="323"/>
      <c r="CS82" s="323"/>
      <c r="CT82" s="323"/>
      <c r="CU82" s="323"/>
      <c r="CV82" s="323"/>
      <c r="CW82" s="323"/>
      <c r="CX82" s="323"/>
      <c r="CY82" s="323"/>
      <c r="CZ82" s="323"/>
      <c r="DA82" s="323"/>
      <c r="DB82" s="323"/>
      <c r="DC82" s="323"/>
      <c r="DD82" s="323"/>
      <c r="DE82" s="323"/>
      <c r="DF82" s="323"/>
      <c r="DG82" s="323"/>
      <c r="DH82" s="323"/>
      <c r="DI82" s="323"/>
      <c r="DJ82" s="323"/>
      <c r="DK82" s="323"/>
      <c r="DL82" s="323"/>
      <c r="DM82" s="323"/>
      <c r="DN82" s="323"/>
      <c r="DO82" s="323"/>
      <c r="DP82" s="323"/>
      <c r="DQ82" s="323"/>
      <c r="DR82" s="323"/>
      <c r="DS82" s="323"/>
      <c r="DT82" s="323"/>
      <c r="DU82" s="323"/>
      <c r="DV82" s="323"/>
      <c r="DW82" s="323"/>
      <c r="DX82" s="323"/>
      <c r="DY82" s="323"/>
      <c r="DZ82" s="323"/>
      <c r="EA82" s="323"/>
      <c r="EB82" s="323"/>
      <c r="EC82" s="323"/>
      <c r="ED82" s="323"/>
      <c r="EE82" s="323"/>
      <c r="EF82" s="323"/>
      <c r="EG82" s="323"/>
      <c r="EH82" s="323"/>
      <c r="EI82" s="323"/>
      <c r="EJ82" s="323"/>
      <c r="EK82" s="323"/>
      <c r="EL82" s="323"/>
      <c r="EM82" s="323"/>
      <c r="EN82" s="323"/>
      <c r="EO82" s="323"/>
      <c r="EP82" s="323"/>
      <c r="EQ82" s="323"/>
      <c r="ER82" s="323"/>
      <c r="ES82" s="323"/>
      <c r="ET82" s="323"/>
      <c r="EU82" s="323"/>
    </row>
    <row r="83" spans="1:151" s="333" customFormat="1" ht="90" hidden="1">
      <c r="A83" s="333" t="s">
        <v>1692</v>
      </c>
      <c r="B83" s="333" t="s">
        <v>933</v>
      </c>
      <c r="C83" s="333" t="s">
        <v>356</v>
      </c>
      <c r="D83" s="333" t="s">
        <v>1693</v>
      </c>
      <c r="E83" s="333" t="s">
        <v>1694</v>
      </c>
      <c r="F83" s="333" t="s">
        <v>30</v>
      </c>
      <c r="G83" s="333" t="s">
        <v>1423</v>
      </c>
      <c r="H83" s="333" t="s">
        <v>1422</v>
      </c>
      <c r="I83" s="333" t="s">
        <v>1423</v>
      </c>
      <c r="J83" s="334" t="s">
        <v>1424</v>
      </c>
      <c r="K83" s="334" t="s">
        <v>1605</v>
      </c>
      <c r="L83" s="334" t="s">
        <v>1605</v>
      </c>
      <c r="M83" s="333" t="s">
        <v>1426</v>
      </c>
      <c r="N83" s="333" t="s">
        <v>1437</v>
      </c>
      <c r="O83" s="333" t="s">
        <v>1428</v>
      </c>
      <c r="P83" s="333" t="s">
        <v>31</v>
      </c>
      <c r="Q83" s="333" t="s">
        <v>30</v>
      </c>
      <c r="R83" s="333" t="s">
        <v>1695</v>
      </c>
      <c r="S83" s="333" t="s">
        <v>1423</v>
      </c>
      <c r="T83" s="333" t="s">
        <v>1442</v>
      </c>
      <c r="V83" s="333" t="s">
        <v>8</v>
      </c>
      <c r="X83" s="333" t="s">
        <v>6</v>
      </c>
      <c r="AA83" s="333" t="s">
        <v>30</v>
      </c>
      <c r="AB83" s="333" t="s">
        <v>1443</v>
      </c>
      <c r="AC83" s="333" t="s">
        <v>1443</v>
      </c>
      <c r="AD83" s="333" t="s">
        <v>1444</v>
      </c>
      <c r="AE83" s="333" t="s">
        <v>1433</v>
      </c>
      <c r="AF83" s="334">
        <v>44530</v>
      </c>
      <c r="AG83" s="333" t="s">
        <v>1445</v>
      </c>
      <c r="AH83" s="333">
        <v>1</v>
      </c>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c r="CL83" s="323"/>
      <c r="CM83" s="323"/>
      <c r="CN83" s="323"/>
      <c r="CO83" s="323"/>
      <c r="CP83" s="323"/>
      <c r="CQ83" s="323"/>
      <c r="CR83" s="323"/>
      <c r="CS83" s="323"/>
      <c r="CT83" s="323"/>
      <c r="CU83" s="323"/>
      <c r="CV83" s="323"/>
      <c r="CW83" s="323"/>
      <c r="CX83" s="323"/>
      <c r="CY83" s="323"/>
      <c r="CZ83" s="323"/>
      <c r="DA83" s="323"/>
      <c r="DB83" s="323"/>
      <c r="DC83" s="323"/>
      <c r="DD83" s="323"/>
      <c r="DE83" s="323"/>
      <c r="DF83" s="323"/>
      <c r="DG83" s="323"/>
      <c r="DH83" s="323"/>
      <c r="DI83" s="323"/>
      <c r="DJ83" s="323"/>
      <c r="DK83" s="323"/>
      <c r="DL83" s="323"/>
      <c r="DM83" s="323"/>
      <c r="DN83" s="323"/>
      <c r="DO83" s="323"/>
      <c r="DP83" s="323"/>
      <c r="DQ83" s="323"/>
      <c r="DR83" s="323"/>
      <c r="DS83" s="323"/>
      <c r="DT83" s="323"/>
      <c r="DU83" s="323"/>
      <c r="DV83" s="323"/>
      <c r="DW83" s="323"/>
      <c r="DX83" s="323"/>
      <c r="DY83" s="323"/>
      <c r="DZ83" s="323"/>
      <c r="EA83" s="323"/>
      <c r="EB83" s="323"/>
      <c r="EC83" s="323"/>
      <c r="ED83" s="323"/>
      <c r="EE83" s="323"/>
      <c r="EF83" s="323"/>
      <c r="EG83" s="323"/>
      <c r="EH83" s="323"/>
      <c r="EI83" s="323"/>
      <c r="EJ83" s="323"/>
      <c r="EK83" s="323"/>
      <c r="EL83" s="323"/>
      <c r="EM83" s="323"/>
      <c r="EN83" s="323"/>
      <c r="EO83" s="323"/>
      <c r="EP83" s="323"/>
      <c r="EQ83" s="323"/>
      <c r="ER83" s="323"/>
      <c r="ES83" s="323"/>
      <c r="ET83" s="323"/>
      <c r="EU83" s="323"/>
    </row>
    <row r="84" spans="1:151" s="333" customFormat="1" ht="90" hidden="1">
      <c r="A84" s="333" t="s">
        <v>1696</v>
      </c>
      <c r="B84" s="333" t="s">
        <v>933</v>
      </c>
      <c r="C84" s="333" t="s">
        <v>356</v>
      </c>
      <c r="D84" s="333" t="s">
        <v>1697</v>
      </c>
      <c r="E84" s="333" t="s">
        <v>1698</v>
      </c>
      <c r="F84" s="333" t="s">
        <v>30</v>
      </c>
      <c r="G84" s="333" t="s">
        <v>1423</v>
      </c>
      <c r="H84" s="333" t="s">
        <v>1422</v>
      </c>
      <c r="I84" s="333" t="s">
        <v>1423</v>
      </c>
      <c r="J84" s="334" t="s">
        <v>1424</v>
      </c>
      <c r="K84" s="334" t="s">
        <v>1605</v>
      </c>
      <c r="L84" s="334" t="s">
        <v>1605</v>
      </c>
      <c r="M84" s="333" t="s">
        <v>1426</v>
      </c>
      <c r="N84" s="333" t="s">
        <v>1437</v>
      </c>
      <c r="O84" s="333" t="s">
        <v>1428</v>
      </c>
      <c r="P84" s="333" t="s">
        <v>31</v>
      </c>
      <c r="Q84" s="333" t="s">
        <v>30</v>
      </c>
      <c r="R84" s="333" t="s">
        <v>1695</v>
      </c>
      <c r="S84" s="333" t="s">
        <v>1423</v>
      </c>
      <c r="T84" s="333" t="s">
        <v>1442</v>
      </c>
      <c r="V84" s="333" t="s">
        <v>1431</v>
      </c>
      <c r="X84" s="333" t="s">
        <v>1431</v>
      </c>
      <c r="AA84" s="333" t="s">
        <v>30</v>
      </c>
      <c r="AB84" s="333" t="s">
        <v>1443</v>
      </c>
      <c r="AC84" s="333" t="s">
        <v>1443</v>
      </c>
      <c r="AD84" s="333" t="s">
        <v>1444</v>
      </c>
      <c r="AE84" s="333" t="s">
        <v>1433</v>
      </c>
      <c r="AF84" s="334">
        <v>44530</v>
      </c>
      <c r="AG84" s="333" t="s">
        <v>1445</v>
      </c>
      <c r="AH84" s="333">
        <v>1</v>
      </c>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c r="CL84" s="323"/>
      <c r="CM84" s="323"/>
      <c r="CN84" s="323"/>
      <c r="CO84" s="323"/>
      <c r="CP84" s="323"/>
      <c r="CQ84" s="323"/>
      <c r="CR84" s="323"/>
      <c r="CS84" s="323"/>
      <c r="CT84" s="323"/>
      <c r="CU84" s="323"/>
      <c r="CV84" s="323"/>
      <c r="CW84" s="323"/>
      <c r="CX84" s="323"/>
      <c r="CY84" s="323"/>
      <c r="CZ84" s="323"/>
      <c r="DA84" s="323"/>
      <c r="DB84" s="323"/>
      <c r="DC84" s="323"/>
      <c r="DD84" s="323"/>
      <c r="DE84" s="323"/>
      <c r="DF84" s="323"/>
      <c r="DG84" s="323"/>
      <c r="DH84" s="323"/>
      <c r="DI84" s="323"/>
      <c r="DJ84" s="323"/>
      <c r="DK84" s="323"/>
      <c r="DL84" s="323"/>
      <c r="DM84" s="323"/>
      <c r="DN84" s="323"/>
      <c r="DO84" s="323"/>
      <c r="DP84" s="323"/>
      <c r="DQ84" s="323"/>
      <c r="DR84" s="323"/>
      <c r="DS84" s="323"/>
      <c r="DT84" s="323"/>
      <c r="DU84" s="323"/>
      <c r="DV84" s="323"/>
      <c r="DW84" s="323"/>
      <c r="DX84" s="323"/>
      <c r="DY84" s="323"/>
      <c r="DZ84" s="323"/>
      <c r="EA84" s="323"/>
      <c r="EB84" s="323"/>
      <c r="EC84" s="323"/>
      <c r="ED84" s="323"/>
      <c r="EE84" s="323"/>
      <c r="EF84" s="323"/>
      <c r="EG84" s="323"/>
      <c r="EH84" s="323"/>
      <c r="EI84" s="323"/>
      <c r="EJ84" s="323"/>
      <c r="EK84" s="323"/>
      <c r="EL84" s="323"/>
      <c r="EM84" s="323"/>
      <c r="EN84" s="323"/>
      <c r="EO84" s="323"/>
      <c r="EP84" s="323"/>
      <c r="EQ84" s="323"/>
      <c r="ER84" s="323"/>
      <c r="ES84" s="323"/>
      <c r="ET84" s="323"/>
      <c r="EU84" s="323"/>
    </row>
    <row r="85" spans="1:151" s="333" customFormat="1" ht="90" hidden="1">
      <c r="A85" s="333" t="s">
        <v>1699</v>
      </c>
      <c r="B85" s="333" t="s">
        <v>933</v>
      </c>
      <c r="C85" s="333" t="s">
        <v>356</v>
      </c>
      <c r="D85" s="333" t="s">
        <v>1700</v>
      </c>
      <c r="E85" s="333" t="s">
        <v>1701</v>
      </c>
      <c r="F85" s="333" t="s">
        <v>30</v>
      </c>
      <c r="G85" s="333" t="s">
        <v>1423</v>
      </c>
      <c r="H85" s="333" t="s">
        <v>1422</v>
      </c>
      <c r="I85" s="333" t="s">
        <v>1423</v>
      </c>
      <c r="J85" s="334" t="s">
        <v>1424</v>
      </c>
      <c r="K85" s="334" t="s">
        <v>1605</v>
      </c>
      <c r="L85" s="334" t="s">
        <v>1605</v>
      </c>
      <c r="M85" s="333" t="s">
        <v>1426</v>
      </c>
      <c r="N85" s="333" t="s">
        <v>1437</v>
      </c>
      <c r="O85" s="333" t="s">
        <v>1428</v>
      </c>
      <c r="P85" s="333" t="s">
        <v>31</v>
      </c>
      <c r="Q85" s="333" t="s">
        <v>30</v>
      </c>
      <c r="R85" s="333" t="s">
        <v>1695</v>
      </c>
      <c r="S85" s="333" t="s">
        <v>1423</v>
      </c>
      <c r="T85" s="333" t="s">
        <v>1442</v>
      </c>
      <c r="V85" s="333" t="s">
        <v>1431</v>
      </c>
      <c r="X85" s="333" t="s">
        <v>1431</v>
      </c>
      <c r="AA85" s="333" t="s">
        <v>30</v>
      </c>
      <c r="AB85" s="333" t="s">
        <v>1443</v>
      </c>
      <c r="AC85" s="333" t="s">
        <v>1443</v>
      </c>
      <c r="AD85" s="333" t="s">
        <v>1444</v>
      </c>
      <c r="AE85" s="333" t="s">
        <v>1433</v>
      </c>
      <c r="AF85" s="334">
        <v>44530</v>
      </c>
      <c r="AG85" s="333" t="s">
        <v>1445</v>
      </c>
      <c r="AH85" s="333">
        <v>1</v>
      </c>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c r="CL85" s="323"/>
      <c r="CM85" s="323"/>
      <c r="CN85" s="323"/>
      <c r="CO85" s="323"/>
      <c r="CP85" s="323"/>
      <c r="CQ85" s="323"/>
      <c r="CR85" s="323"/>
      <c r="CS85" s="323"/>
      <c r="CT85" s="323"/>
      <c r="CU85" s="323"/>
      <c r="CV85" s="323"/>
      <c r="CW85" s="323"/>
      <c r="CX85" s="323"/>
      <c r="CY85" s="323"/>
      <c r="CZ85" s="323"/>
      <c r="DA85" s="323"/>
      <c r="DB85" s="323"/>
      <c r="DC85" s="323"/>
      <c r="DD85" s="323"/>
      <c r="DE85" s="323"/>
      <c r="DF85" s="323"/>
      <c r="DG85" s="323"/>
      <c r="DH85" s="323"/>
      <c r="DI85" s="323"/>
      <c r="DJ85" s="323"/>
      <c r="DK85" s="323"/>
      <c r="DL85" s="323"/>
      <c r="DM85" s="323"/>
      <c r="DN85" s="323"/>
      <c r="DO85" s="323"/>
      <c r="DP85" s="323"/>
      <c r="DQ85" s="323"/>
      <c r="DR85" s="323"/>
      <c r="DS85" s="323"/>
      <c r="DT85" s="323"/>
      <c r="DU85" s="323"/>
      <c r="DV85" s="323"/>
      <c r="DW85" s="323"/>
      <c r="DX85" s="323"/>
      <c r="DY85" s="323"/>
      <c r="DZ85" s="323"/>
      <c r="EA85" s="323"/>
      <c r="EB85" s="323"/>
      <c r="EC85" s="323"/>
      <c r="ED85" s="323"/>
      <c r="EE85" s="323"/>
      <c r="EF85" s="323"/>
      <c r="EG85" s="323"/>
      <c r="EH85" s="323"/>
      <c r="EI85" s="323"/>
      <c r="EJ85" s="323"/>
      <c r="EK85" s="323"/>
      <c r="EL85" s="323"/>
      <c r="EM85" s="323"/>
      <c r="EN85" s="323"/>
      <c r="EO85" s="323"/>
      <c r="EP85" s="323"/>
      <c r="EQ85" s="323"/>
      <c r="ER85" s="323"/>
      <c r="ES85" s="323"/>
      <c r="ET85" s="323"/>
      <c r="EU85" s="323"/>
    </row>
    <row r="86" spans="1:151" s="333" customFormat="1" ht="120" hidden="1">
      <c r="A86" s="333" t="s">
        <v>1702</v>
      </c>
      <c r="B86" s="333" t="s">
        <v>933</v>
      </c>
      <c r="C86" s="333" t="s">
        <v>356</v>
      </c>
      <c r="D86" s="333" t="s">
        <v>1703</v>
      </c>
      <c r="E86" s="333" t="s">
        <v>1704</v>
      </c>
      <c r="F86" s="333" t="s">
        <v>30</v>
      </c>
      <c r="G86" s="338" t="s">
        <v>1423</v>
      </c>
      <c r="H86" s="333" t="s">
        <v>1422</v>
      </c>
      <c r="I86" s="333" t="s">
        <v>1423</v>
      </c>
      <c r="J86" s="334" t="s">
        <v>1424</v>
      </c>
      <c r="K86" s="334" t="s">
        <v>1605</v>
      </c>
      <c r="L86" s="334" t="s">
        <v>1605</v>
      </c>
      <c r="M86" s="333" t="s">
        <v>1426</v>
      </c>
      <c r="N86" s="333" t="s">
        <v>1437</v>
      </c>
      <c r="O86" s="333" t="s">
        <v>1428</v>
      </c>
      <c r="P86" s="333" t="s">
        <v>31</v>
      </c>
      <c r="Q86" s="333" t="s">
        <v>30</v>
      </c>
      <c r="R86" s="333" t="s">
        <v>1695</v>
      </c>
      <c r="S86" s="333" t="s">
        <v>1423</v>
      </c>
      <c r="T86" s="333" t="s">
        <v>1442</v>
      </c>
      <c r="V86" s="333" t="s">
        <v>1431</v>
      </c>
      <c r="X86" s="333" t="s">
        <v>1431</v>
      </c>
      <c r="AA86" s="333" t="s">
        <v>30</v>
      </c>
      <c r="AB86" s="333" t="s">
        <v>1443</v>
      </c>
      <c r="AC86" s="333" t="s">
        <v>1443</v>
      </c>
      <c r="AD86" s="333" t="s">
        <v>1444</v>
      </c>
      <c r="AE86" s="333" t="s">
        <v>1433</v>
      </c>
      <c r="AF86" s="334">
        <v>44530</v>
      </c>
      <c r="AG86" s="333" t="s">
        <v>1445</v>
      </c>
      <c r="AH86" s="333">
        <v>1</v>
      </c>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c r="CL86" s="323"/>
      <c r="CM86" s="323"/>
      <c r="CN86" s="323"/>
      <c r="CO86" s="323"/>
      <c r="CP86" s="323"/>
      <c r="CQ86" s="323"/>
      <c r="CR86" s="323"/>
      <c r="CS86" s="323"/>
      <c r="CT86" s="323"/>
      <c r="CU86" s="323"/>
      <c r="CV86" s="323"/>
      <c r="CW86" s="323"/>
      <c r="CX86" s="323"/>
      <c r="CY86" s="323"/>
      <c r="CZ86" s="323"/>
      <c r="DA86" s="323"/>
      <c r="DB86" s="323"/>
      <c r="DC86" s="323"/>
      <c r="DD86" s="323"/>
      <c r="DE86" s="323"/>
      <c r="DF86" s="323"/>
      <c r="DG86" s="323"/>
      <c r="DH86" s="323"/>
      <c r="DI86" s="323"/>
      <c r="DJ86" s="323"/>
      <c r="DK86" s="323"/>
      <c r="DL86" s="323"/>
      <c r="DM86" s="323"/>
      <c r="DN86" s="323"/>
      <c r="DO86" s="323"/>
      <c r="DP86" s="323"/>
      <c r="DQ86" s="323"/>
      <c r="DR86" s="323"/>
      <c r="DS86" s="323"/>
      <c r="DT86" s="323"/>
      <c r="DU86" s="323"/>
      <c r="DV86" s="323"/>
      <c r="DW86" s="323"/>
      <c r="DX86" s="323"/>
      <c r="DY86" s="323"/>
      <c r="DZ86" s="323"/>
      <c r="EA86" s="323"/>
      <c r="EB86" s="323"/>
      <c r="EC86" s="323"/>
      <c r="ED86" s="323"/>
      <c r="EE86" s="323"/>
      <c r="EF86" s="323"/>
      <c r="EG86" s="323"/>
      <c r="EH86" s="323"/>
      <c r="EI86" s="323"/>
      <c r="EJ86" s="323"/>
      <c r="EK86" s="323"/>
      <c r="EL86" s="323"/>
      <c r="EM86" s="323"/>
      <c r="EN86" s="323"/>
      <c r="EO86" s="323"/>
      <c r="EP86" s="323"/>
      <c r="EQ86" s="323"/>
      <c r="ER86" s="323"/>
      <c r="ES86" s="323"/>
      <c r="ET86" s="323"/>
      <c r="EU86" s="323"/>
    </row>
    <row r="87" spans="1:151" s="333" customFormat="1" ht="165" hidden="1">
      <c r="A87" s="333" t="s">
        <v>1705</v>
      </c>
      <c r="B87" s="333" t="s">
        <v>933</v>
      </c>
      <c r="C87" s="333" t="s">
        <v>356</v>
      </c>
      <c r="D87" s="333" t="s">
        <v>1706</v>
      </c>
      <c r="E87" s="333" t="s">
        <v>1707</v>
      </c>
      <c r="F87" s="333" t="s">
        <v>30</v>
      </c>
      <c r="G87" s="333" t="s">
        <v>1423</v>
      </c>
      <c r="H87" s="333" t="s">
        <v>1422</v>
      </c>
      <c r="I87" s="333" t="s">
        <v>1423</v>
      </c>
      <c r="J87" s="334" t="s">
        <v>1424</v>
      </c>
      <c r="K87" s="334" t="s">
        <v>1605</v>
      </c>
      <c r="L87" s="334" t="s">
        <v>1605</v>
      </c>
      <c r="M87" s="333" t="s">
        <v>1426</v>
      </c>
      <c r="N87" s="333" t="s">
        <v>1437</v>
      </c>
      <c r="O87" s="333" t="s">
        <v>1428</v>
      </c>
      <c r="P87" s="333" t="s">
        <v>31</v>
      </c>
      <c r="Q87" s="333" t="s">
        <v>30</v>
      </c>
      <c r="R87" s="333" t="s">
        <v>1695</v>
      </c>
      <c r="S87" s="333" t="s">
        <v>1423</v>
      </c>
      <c r="T87" s="333" t="s">
        <v>1442</v>
      </c>
      <c r="V87" s="333" t="s">
        <v>1431</v>
      </c>
      <c r="X87" s="333" t="s">
        <v>1431</v>
      </c>
      <c r="AA87" s="333" t="s">
        <v>30</v>
      </c>
      <c r="AB87" s="333" t="s">
        <v>1443</v>
      </c>
      <c r="AC87" s="333" t="s">
        <v>1443</v>
      </c>
      <c r="AD87" s="333" t="s">
        <v>1444</v>
      </c>
      <c r="AE87" s="333" t="s">
        <v>1433</v>
      </c>
      <c r="AF87" s="334">
        <v>44530</v>
      </c>
      <c r="AG87" s="333" t="s">
        <v>1445</v>
      </c>
      <c r="AH87" s="333">
        <v>1</v>
      </c>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c r="CL87" s="323"/>
      <c r="CM87" s="323"/>
      <c r="CN87" s="323"/>
      <c r="CO87" s="323"/>
      <c r="CP87" s="323"/>
      <c r="CQ87" s="323"/>
      <c r="CR87" s="323"/>
      <c r="CS87" s="323"/>
      <c r="CT87" s="323"/>
      <c r="CU87" s="323"/>
      <c r="CV87" s="323"/>
      <c r="CW87" s="323"/>
      <c r="CX87" s="323"/>
      <c r="CY87" s="323"/>
      <c r="CZ87" s="323"/>
      <c r="DA87" s="323"/>
      <c r="DB87" s="323"/>
      <c r="DC87" s="323"/>
      <c r="DD87" s="323"/>
      <c r="DE87" s="323"/>
      <c r="DF87" s="323"/>
      <c r="DG87" s="323"/>
      <c r="DH87" s="323"/>
      <c r="DI87" s="323"/>
      <c r="DJ87" s="323"/>
      <c r="DK87" s="323"/>
      <c r="DL87" s="323"/>
      <c r="DM87" s="323"/>
      <c r="DN87" s="323"/>
      <c r="DO87" s="323"/>
      <c r="DP87" s="323"/>
      <c r="DQ87" s="323"/>
      <c r="DR87" s="323"/>
      <c r="DS87" s="323"/>
      <c r="DT87" s="323"/>
      <c r="DU87" s="323"/>
      <c r="DV87" s="323"/>
      <c r="DW87" s="323"/>
      <c r="DX87" s="323"/>
      <c r="DY87" s="323"/>
      <c r="DZ87" s="323"/>
      <c r="EA87" s="323"/>
      <c r="EB87" s="323"/>
      <c r="EC87" s="323"/>
      <c r="ED87" s="323"/>
      <c r="EE87" s="323"/>
      <c r="EF87" s="323"/>
      <c r="EG87" s="323"/>
      <c r="EH87" s="323"/>
      <c r="EI87" s="323"/>
      <c r="EJ87" s="323"/>
      <c r="EK87" s="323"/>
      <c r="EL87" s="323"/>
      <c r="EM87" s="323"/>
      <c r="EN87" s="323"/>
      <c r="EO87" s="323"/>
      <c r="EP87" s="323"/>
      <c r="EQ87" s="323"/>
      <c r="ER87" s="323"/>
      <c r="ES87" s="323"/>
      <c r="ET87" s="323"/>
      <c r="EU87" s="323"/>
    </row>
    <row r="88" spans="1:151" s="333" customFormat="1" ht="90" hidden="1">
      <c r="A88" s="333" t="s">
        <v>1708</v>
      </c>
      <c r="B88" s="333" t="s">
        <v>933</v>
      </c>
      <c r="C88" s="333" t="s">
        <v>356</v>
      </c>
      <c r="D88" s="333" t="s">
        <v>1709</v>
      </c>
      <c r="E88" s="333" t="s">
        <v>1710</v>
      </c>
      <c r="F88" s="333" t="s">
        <v>30</v>
      </c>
      <c r="G88" s="333" t="s">
        <v>1423</v>
      </c>
      <c r="H88" s="333" t="s">
        <v>1422</v>
      </c>
      <c r="I88" s="333" t="s">
        <v>1423</v>
      </c>
      <c r="J88" s="334" t="s">
        <v>1424</v>
      </c>
      <c r="K88" s="334" t="s">
        <v>1605</v>
      </c>
      <c r="L88" s="334" t="s">
        <v>1605</v>
      </c>
      <c r="M88" s="333" t="s">
        <v>1426</v>
      </c>
      <c r="N88" s="333" t="s">
        <v>1437</v>
      </c>
      <c r="O88" s="333" t="s">
        <v>1428</v>
      </c>
      <c r="P88" s="333" t="s">
        <v>31</v>
      </c>
      <c r="Q88" s="333" t="s">
        <v>30</v>
      </c>
      <c r="R88" s="333" t="s">
        <v>1695</v>
      </c>
      <c r="S88" s="333" t="s">
        <v>1423</v>
      </c>
      <c r="T88" s="333" t="s">
        <v>1442</v>
      </c>
      <c r="V88" s="333" t="s">
        <v>1431</v>
      </c>
      <c r="X88" s="333" t="s">
        <v>1431</v>
      </c>
      <c r="AA88" s="333" t="s">
        <v>30</v>
      </c>
      <c r="AB88" s="333" t="s">
        <v>1443</v>
      </c>
      <c r="AC88" s="333" t="s">
        <v>1443</v>
      </c>
      <c r="AD88" s="333" t="s">
        <v>1444</v>
      </c>
      <c r="AE88" s="333" t="s">
        <v>1433</v>
      </c>
      <c r="AF88" s="334">
        <v>44530</v>
      </c>
      <c r="AG88" s="333" t="s">
        <v>1445</v>
      </c>
      <c r="AH88" s="333">
        <v>1</v>
      </c>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c r="BN88" s="323"/>
      <c r="BO88" s="323"/>
      <c r="BP88" s="323"/>
      <c r="BQ88" s="323"/>
      <c r="BR88" s="323"/>
      <c r="BS88" s="323"/>
      <c r="BT88" s="323"/>
      <c r="BU88" s="323"/>
      <c r="BV88" s="323"/>
      <c r="BW88" s="323"/>
      <c r="BX88" s="323"/>
      <c r="BY88" s="323"/>
      <c r="BZ88" s="323"/>
      <c r="CA88" s="323"/>
      <c r="CB88" s="323"/>
      <c r="CC88" s="323"/>
      <c r="CD88" s="323"/>
      <c r="CE88" s="323"/>
      <c r="CF88" s="323"/>
      <c r="CG88" s="323"/>
      <c r="CH88" s="323"/>
      <c r="CI88" s="323"/>
      <c r="CJ88" s="323"/>
      <c r="CK88" s="323"/>
      <c r="CL88" s="323"/>
      <c r="CM88" s="323"/>
      <c r="CN88" s="323"/>
      <c r="CO88" s="323"/>
      <c r="CP88" s="323"/>
      <c r="CQ88" s="323"/>
      <c r="CR88" s="323"/>
      <c r="CS88" s="323"/>
      <c r="CT88" s="323"/>
      <c r="CU88" s="323"/>
      <c r="CV88" s="323"/>
      <c r="CW88" s="323"/>
      <c r="CX88" s="323"/>
      <c r="CY88" s="323"/>
      <c r="CZ88" s="323"/>
      <c r="DA88" s="323"/>
      <c r="DB88" s="323"/>
      <c r="DC88" s="323"/>
      <c r="DD88" s="323"/>
      <c r="DE88" s="323"/>
      <c r="DF88" s="323"/>
      <c r="DG88" s="323"/>
      <c r="DH88" s="323"/>
      <c r="DI88" s="323"/>
      <c r="DJ88" s="323"/>
      <c r="DK88" s="323"/>
      <c r="DL88" s="323"/>
      <c r="DM88" s="323"/>
      <c r="DN88" s="323"/>
      <c r="DO88" s="323"/>
      <c r="DP88" s="323"/>
      <c r="DQ88" s="323"/>
      <c r="DR88" s="323"/>
      <c r="DS88" s="323"/>
      <c r="DT88" s="323"/>
      <c r="DU88" s="323"/>
      <c r="DV88" s="323"/>
      <c r="DW88" s="323"/>
      <c r="DX88" s="323"/>
      <c r="DY88" s="323"/>
      <c r="DZ88" s="323"/>
      <c r="EA88" s="323"/>
      <c r="EB88" s="323"/>
      <c r="EC88" s="323"/>
      <c r="ED88" s="323"/>
      <c r="EE88" s="323"/>
      <c r="EF88" s="323"/>
      <c r="EG88" s="323"/>
      <c r="EH88" s="323"/>
      <c r="EI88" s="323"/>
      <c r="EJ88" s="323"/>
      <c r="EK88" s="323"/>
      <c r="EL88" s="323"/>
      <c r="EM88" s="323"/>
      <c r="EN88" s="323"/>
      <c r="EO88" s="323"/>
      <c r="EP88" s="323"/>
      <c r="EQ88" s="323"/>
      <c r="ER88" s="323"/>
      <c r="ES88" s="323"/>
      <c r="ET88" s="323"/>
      <c r="EU88" s="323"/>
    </row>
    <row r="89" spans="1:151" s="333" customFormat="1" ht="105" hidden="1">
      <c r="A89" s="333" t="s">
        <v>1711</v>
      </c>
      <c r="B89" s="333" t="s">
        <v>933</v>
      </c>
      <c r="C89" s="333" t="s">
        <v>356</v>
      </c>
      <c r="D89" s="333" t="s">
        <v>1712</v>
      </c>
      <c r="E89" s="333" t="s">
        <v>1713</v>
      </c>
      <c r="F89" s="333" t="s">
        <v>30</v>
      </c>
      <c r="G89" s="333" t="s">
        <v>1423</v>
      </c>
      <c r="H89" s="333" t="s">
        <v>1422</v>
      </c>
      <c r="I89" s="333" t="s">
        <v>1423</v>
      </c>
      <c r="J89" s="334" t="s">
        <v>1424</v>
      </c>
      <c r="K89" s="334" t="s">
        <v>1605</v>
      </c>
      <c r="L89" s="334" t="s">
        <v>1605</v>
      </c>
      <c r="M89" s="333" t="s">
        <v>1426</v>
      </c>
      <c r="N89" s="333" t="s">
        <v>1437</v>
      </c>
      <c r="O89" s="333" t="s">
        <v>1428</v>
      </c>
      <c r="P89" s="333" t="s">
        <v>31</v>
      </c>
      <c r="Q89" s="333" t="s">
        <v>30</v>
      </c>
      <c r="R89" s="333" t="s">
        <v>1695</v>
      </c>
      <c r="S89" s="333" t="s">
        <v>1423</v>
      </c>
      <c r="T89" s="333" t="s">
        <v>1442</v>
      </c>
      <c r="V89" s="333" t="s">
        <v>1431</v>
      </c>
      <c r="X89" s="333" t="s">
        <v>1431</v>
      </c>
      <c r="AA89" s="333" t="s">
        <v>30</v>
      </c>
      <c r="AB89" s="333" t="s">
        <v>1443</v>
      </c>
      <c r="AC89" s="333" t="s">
        <v>1443</v>
      </c>
      <c r="AD89" s="333" t="s">
        <v>1444</v>
      </c>
      <c r="AE89" s="333" t="s">
        <v>1433</v>
      </c>
      <c r="AF89" s="334">
        <v>44530</v>
      </c>
      <c r="AG89" s="333" t="s">
        <v>1445</v>
      </c>
      <c r="AH89" s="333">
        <v>1</v>
      </c>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323"/>
      <c r="CC89" s="323"/>
      <c r="CD89" s="323"/>
      <c r="CE89" s="323"/>
      <c r="CF89" s="323"/>
      <c r="CG89" s="323"/>
      <c r="CH89" s="323"/>
      <c r="CI89" s="323"/>
      <c r="CJ89" s="323"/>
      <c r="CK89" s="323"/>
      <c r="CL89" s="323"/>
      <c r="CM89" s="323"/>
      <c r="CN89" s="323"/>
      <c r="CO89" s="323"/>
      <c r="CP89" s="323"/>
      <c r="CQ89" s="323"/>
      <c r="CR89" s="323"/>
      <c r="CS89" s="323"/>
      <c r="CT89" s="323"/>
      <c r="CU89" s="323"/>
      <c r="CV89" s="323"/>
      <c r="CW89" s="323"/>
      <c r="CX89" s="323"/>
      <c r="CY89" s="323"/>
      <c r="CZ89" s="323"/>
      <c r="DA89" s="323"/>
      <c r="DB89" s="323"/>
      <c r="DC89" s="323"/>
      <c r="DD89" s="323"/>
      <c r="DE89" s="323"/>
      <c r="DF89" s="323"/>
      <c r="DG89" s="323"/>
      <c r="DH89" s="323"/>
      <c r="DI89" s="323"/>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row>
    <row r="90" spans="1:151" s="333" customFormat="1" ht="90" hidden="1">
      <c r="A90" s="333" t="s">
        <v>1714</v>
      </c>
      <c r="B90" s="333" t="s">
        <v>933</v>
      </c>
      <c r="C90" s="333" t="s">
        <v>356</v>
      </c>
      <c r="D90" s="333" t="s">
        <v>1715</v>
      </c>
      <c r="E90" s="333" t="s">
        <v>1716</v>
      </c>
      <c r="F90" s="333" t="s">
        <v>30</v>
      </c>
      <c r="G90" s="333" t="s">
        <v>1423</v>
      </c>
      <c r="H90" s="333" t="s">
        <v>1422</v>
      </c>
      <c r="I90" s="333" t="s">
        <v>1423</v>
      </c>
      <c r="J90" s="334" t="s">
        <v>1424</v>
      </c>
      <c r="K90" s="334" t="s">
        <v>1605</v>
      </c>
      <c r="L90" s="334" t="s">
        <v>1605</v>
      </c>
      <c r="M90" s="333" t="s">
        <v>1426</v>
      </c>
      <c r="N90" s="333" t="s">
        <v>1437</v>
      </c>
      <c r="O90" s="333" t="s">
        <v>1428</v>
      </c>
      <c r="P90" s="333" t="s">
        <v>31</v>
      </c>
      <c r="Q90" s="333" t="s">
        <v>30</v>
      </c>
      <c r="R90" s="333" t="s">
        <v>1695</v>
      </c>
      <c r="S90" s="333" t="s">
        <v>1423</v>
      </c>
      <c r="T90" s="333" t="s">
        <v>1442</v>
      </c>
      <c r="V90" s="333" t="s">
        <v>1431</v>
      </c>
      <c r="X90" s="333" t="s">
        <v>1431</v>
      </c>
      <c r="AA90" s="333" t="s">
        <v>30</v>
      </c>
      <c r="AB90" s="333" t="s">
        <v>1443</v>
      </c>
      <c r="AC90" s="333" t="s">
        <v>1443</v>
      </c>
      <c r="AD90" s="333" t="s">
        <v>1444</v>
      </c>
      <c r="AE90" s="333" t="s">
        <v>1433</v>
      </c>
      <c r="AF90" s="334">
        <v>44530</v>
      </c>
      <c r="AG90" s="333" t="s">
        <v>1445</v>
      </c>
      <c r="AH90" s="333">
        <v>1</v>
      </c>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c r="BM90" s="323"/>
      <c r="BN90" s="323"/>
      <c r="BO90" s="323"/>
      <c r="BP90" s="323"/>
      <c r="BQ90" s="323"/>
      <c r="BR90" s="323"/>
      <c r="BS90" s="323"/>
      <c r="BT90" s="323"/>
      <c r="BU90" s="323"/>
      <c r="BV90" s="323"/>
      <c r="BW90" s="323"/>
      <c r="BX90" s="323"/>
      <c r="BY90" s="323"/>
      <c r="BZ90" s="323"/>
      <c r="CA90" s="323"/>
      <c r="CB90" s="323"/>
      <c r="CC90" s="323"/>
      <c r="CD90" s="323"/>
      <c r="CE90" s="323"/>
      <c r="CF90" s="323"/>
      <c r="CG90" s="323"/>
      <c r="CH90" s="323"/>
      <c r="CI90" s="323"/>
      <c r="CJ90" s="323"/>
      <c r="CK90" s="323"/>
      <c r="CL90" s="323"/>
      <c r="CM90" s="323"/>
      <c r="CN90" s="323"/>
      <c r="CO90" s="323"/>
      <c r="CP90" s="323"/>
      <c r="CQ90" s="323"/>
      <c r="CR90" s="323"/>
      <c r="CS90" s="323"/>
      <c r="CT90" s="323"/>
      <c r="CU90" s="323"/>
      <c r="CV90" s="323"/>
      <c r="CW90" s="323"/>
      <c r="CX90" s="323"/>
      <c r="CY90" s="323"/>
      <c r="CZ90" s="323"/>
      <c r="DA90" s="323"/>
      <c r="DB90" s="323"/>
      <c r="DC90" s="323"/>
      <c r="DD90" s="323"/>
      <c r="DE90" s="323"/>
      <c r="DF90" s="323"/>
      <c r="DG90" s="323"/>
      <c r="DH90" s="323"/>
      <c r="DI90" s="323"/>
      <c r="DJ90" s="323"/>
      <c r="DK90" s="323"/>
      <c r="DL90" s="323"/>
      <c r="DM90" s="323"/>
      <c r="DN90" s="323"/>
      <c r="DO90" s="323"/>
      <c r="DP90" s="323"/>
      <c r="DQ90" s="323"/>
      <c r="DR90" s="323"/>
      <c r="DS90" s="323"/>
      <c r="DT90" s="323"/>
      <c r="DU90" s="323"/>
      <c r="DV90" s="323"/>
      <c r="DW90" s="323"/>
      <c r="DX90" s="323"/>
      <c r="DY90" s="323"/>
      <c r="DZ90" s="323"/>
      <c r="EA90" s="323"/>
      <c r="EB90" s="323"/>
      <c r="EC90" s="323"/>
      <c r="ED90" s="323"/>
      <c r="EE90" s="323"/>
      <c r="EF90" s="323"/>
      <c r="EG90" s="323"/>
      <c r="EH90" s="323"/>
      <c r="EI90" s="323"/>
      <c r="EJ90" s="323"/>
      <c r="EK90" s="323"/>
      <c r="EL90" s="323"/>
      <c r="EM90" s="323"/>
      <c r="EN90" s="323"/>
      <c r="EO90" s="323"/>
      <c r="EP90" s="323"/>
      <c r="EQ90" s="323"/>
      <c r="ER90" s="323"/>
      <c r="ES90" s="323"/>
      <c r="ET90" s="323"/>
      <c r="EU90" s="323"/>
    </row>
    <row r="91" spans="1:151" s="333" customFormat="1" ht="90" hidden="1">
      <c r="A91" s="333" t="s">
        <v>1717</v>
      </c>
      <c r="B91" s="333" t="s">
        <v>933</v>
      </c>
      <c r="C91" s="333" t="s">
        <v>356</v>
      </c>
      <c r="D91" s="333" t="s">
        <v>1718</v>
      </c>
      <c r="E91" s="333" t="s">
        <v>1719</v>
      </c>
      <c r="F91" s="333" t="s">
        <v>30</v>
      </c>
      <c r="G91" s="333" t="s">
        <v>1423</v>
      </c>
      <c r="H91" s="333" t="s">
        <v>1422</v>
      </c>
      <c r="I91" s="333" t="s">
        <v>1423</v>
      </c>
      <c r="J91" s="334" t="s">
        <v>1424</v>
      </c>
      <c r="K91" s="334" t="s">
        <v>1605</v>
      </c>
      <c r="L91" s="334" t="s">
        <v>1605</v>
      </c>
      <c r="M91" s="333" t="s">
        <v>1426</v>
      </c>
      <c r="N91" s="333" t="s">
        <v>1437</v>
      </c>
      <c r="O91" s="333" t="s">
        <v>1428</v>
      </c>
      <c r="P91" s="333" t="s">
        <v>31</v>
      </c>
      <c r="Q91" s="333" t="s">
        <v>30</v>
      </c>
      <c r="R91" s="333" t="s">
        <v>1695</v>
      </c>
      <c r="S91" s="333" t="s">
        <v>1423</v>
      </c>
      <c r="T91" s="333" t="s">
        <v>1442</v>
      </c>
      <c r="V91" s="333" t="s">
        <v>8</v>
      </c>
      <c r="X91" s="333" t="s">
        <v>1431</v>
      </c>
      <c r="AA91" s="333" t="s">
        <v>30</v>
      </c>
      <c r="AB91" s="333" t="s">
        <v>1443</v>
      </c>
      <c r="AC91" s="333" t="s">
        <v>1443</v>
      </c>
      <c r="AD91" s="333" t="s">
        <v>1444</v>
      </c>
      <c r="AE91" s="333" t="s">
        <v>1433</v>
      </c>
      <c r="AF91" s="334">
        <v>44530</v>
      </c>
      <c r="AG91" s="333" t="s">
        <v>1445</v>
      </c>
      <c r="AH91" s="333">
        <v>1</v>
      </c>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c r="BM91" s="323"/>
      <c r="BN91" s="323"/>
      <c r="BO91" s="323"/>
      <c r="BP91" s="323"/>
      <c r="BQ91" s="323"/>
      <c r="BR91" s="323"/>
      <c r="BS91" s="323"/>
      <c r="BT91" s="323"/>
      <c r="BU91" s="323"/>
      <c r="BV91" s="323"/>
      <c r="BW91" s="323"/>
      <c r="BX91" s="323"/>
      <c r="BY91" s="323"/>
      <c r="BZ91" s="323"/>
      <c r="CA91" s="323"/>
      <c r="CB91" s="323"/>
      <c r="CC91" s="323"/>
      <c r="CD91" s="323"/>
      <c r="CE91" s="323"/>
      <c r="CF91" s="323"/>
      <c r="CG91" s="323"/>
      <c r="CH91" s="323"/>
      <c r="CI91" s="323"/>
      <c r="CJ91" s="323"/>
      <c r="CK91" s="323"/>
      <c r="CL91" s="323"/>
      <c r="CM91" s="323"/>
      <c r="CN91" s="323"/>
      <c r="CO91" s="323"/>
      <c r="CP91" s="323"/>
      <c r="CQ91" s="323"/>
      <c r="CR91" s="323"/>
      <c r="CS91" s="323"/>
      <c r="CT91" s="323"/>
      <c r="CU91" s="323"/>
      <c r="CV91" s="323"/>
      <c r="CW91" s="323"/>
      <c r="CX91" s="323"/>
      <c r="CY91" s="323"/>
      <c r="CZ91" s="323"/>
      <c r="DA91" s="323"/>
      <c r="DB91" s="323"/>
      <c r="DC91" s="323"/>
      <c r="DD91" s="323"/>
      <c r="DE91" s="323"/>
      <c r="DF91" s="323"/>
      <c r="DG91" s="323"/>
      <c r="DH91" s="323"/>
      <c r="DI91" s="323"/>
      <c r="DJ91" s="323"/>
      <c r="DK91" s="323"/>
      <c r="DL91" s="323"/>
      <c r="DM91" s="323"/>
      <c r="DN91" s="323"/>
      <c r="DO91" s="323"/>
      <c r="DP91" s="323"/>
      <c r="DQ91" s="323"/>
      <c r="DR91" s="323"/>
      <c r="DS91" s="323"/>
      <c r="DT91" s="323"/>
      <c r="DU91" s="323"/>
      <c r="DV91" s="323"/>
      <c r="DW91" s="323"/>
      <c r="DX91" s="323"/>
      <c r="DY91" s="323"/>
      <c r="DZ91" s="323"/>
      <c r="EA91" s="323"/>
      <c r="EB91" s="323"/>
      <c r="EC91" s="323"/>
      <c r="ED91" s="323"/>
      <c r="EE91" s="323"/>
      <c r="EF91" s="323"/>
      <c r="EG91" s="323"/>
      <c r="EH91" s="323"/>
      <c r="EI91" s="323"/>
      <c r="EJ91" s="323"/>
      <c r="EK91" s="323"/>
      <c r="EL91" s="323"/>
      <c r="EM91" s="323"/>
      <c r="EN91" s="323"/>
      <c r="EO91" s="323"/>
      <c r="EP91" s="323"/>
      <c r="EQ91" s="323"/>
      <c r="ER91" s="323"/>
      <c r="ES91" s="323"/>
      <c r="ET91" s="323"/>
      <c r="EU91" s="323"/>
    </row>
    <row r="92" spans="1:151" s="333" customFormat="1" ht="90" hidden="1">
      <c r="A92" s="333" t="s">
        <v>1720</v>
      </c>
      <c r="B92" s="333" t="s">
        <v>933</v>
      </c>
      <c r="C92" s="333" t="s">
        <v>356</v>
      </c>
      <c r="D92" s="333" t="s">
        <v>1721</v>
      </c>
      <c r="E92" s="333" t="s">
        <v>1722</v>
      </c>
      <c r="F92" s="333" t="s">
        <v>30</v>
      </c>
      <c r="G92" s="333" t="s">
        <v>1423</v>
      </c>
      <c r="H92" s="333" t="s">
        <v>1422</v>
      </c>
      <c r="I92" s="333" t="s">
        <v>1423</v>
      </c>
      <c r="J92" s="334" t="s">
        <v>1424</v>
      </c>
      <c r="K92" s="334" t="s">
        <v>1605</v>
      </c>
      <c r="L92" s="334" t="s">
        <v>1605</v>
      </c>
      <c r="M92" s="333" t="s">
        <v>1426</v>
      </c>
      <c r="N92" s="333" t="s">
        <v>1437</v>
      </c>
      <c r="O92" s="333" t="s">
        <v>1428</v>
      </c>
      <c r="P92" s="333" t="s">
        <v>31</v>
      </c>
      <c r="Q92" s="333" t="s">
        <v>30</v>
      </c>
      <c r="R92" s="333" t="s">
        <v>1695</v>
      </c>
      <c r="S92" s="333" t="s">
        <v>1423</v>
      </c>
      <c r="T92" s="333" t="s">
        <v>1442</v>
      </c>
      <c r="V92" s="333" t="s">
        <v>8</v>
      </c>
      <c r="X92" s="333" t="s">
        <v>1431</v>
      </c>
      <c r="AA92" s="333" t="s">
        <v>30</v>
      </c>
      <c r="AB92" s="333" t="s">
        <v>1443</v>
      </c>
      <c r="AC92" s="333" t="s">
        <v>1443</v>
      </c>
      <c r="AD92" s="333" t="s">
        <v>1444</v>
      </c>
      <c r="AE92" s="333" t="s">
        <v>1433</v>
      </c>
      <c r="AF92" s="334">
        <v>44530</v>
      </c>
      <c r="AG92" s="333" t="s">
        <v>1445</v>
      </c>
      <c r="AH92" s="333">
        <v>1</v>
      </c>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c r="CF92" s="323"/>
      <c r="CG92" s="323"/>
      <c r="CH92" s="323"/>
      <c r="CI92" s="323"/>
      <c r="CJ92" s="323"/>
      <c r="CK92" s="323"/>
      <c r="CL92" s="323"/>
      <c r="CM92" s="323"/>
      <c r="CN92" s="323"/>
      <c r="CO92" s="323"/>
      <c r="CP92" s="323"/>
      <c r="CQ92" s="323"/>
      <c r="CR92" s="323"/>
      <c r="CS92" s="323"/>
      <c r="CT92" s="323"/>
      <c r="CU92" s="323"/>
      <c r="CV92" s="323"/>
      <c r="CW92" s="323"/>
      <c r="CX92" s="323"/>
      <c r="CY92" s="323"/>
      <c r="CZ92" s="323"/>
      <c r="DA92" s="323"/>
      <c r="DB92" s="323"/>
      <c r="DC92" s="323"/>
      <c r="DD92" s="323"/>
      <c r="DE92" s="323"/>
      <c r="DF92" s="323"/>
      <c r="DG92" s="323"/>
      <c r="DH92" s="323"/>
      <c r="DI92" s="323"/>
      <c r="DJ92" s="323"/>
      <c r="DK92" s="323"/>
      <c r="DL92" s="323"/>
      <c r="DM92" s="323"/>
      <c r="DN92" s="323"/>
      <c r="DO92" s="323"/>
      <c r="DP92" s="323"/>
      <c r="DQ92" s="323"/>
      <c r="DR92" s="323"/>
      <c r="DS92" s="323"/>
      <c r="DT92" s="323"/>
      <c r="DU92" s="323"/>
      <c r="DV92" s="323"/>
      <c r="DW92" s="323"/>
      <c r="DX92" s="323"/>
      <c r="DY92" s="323"/>
      <c r="DZ92" s="323"/>
      <c r="EA92" s="323"/>
      <c r="EB92" s="323"/>
      <c r="EC92" s="323"/>
      <c r="ED92" s="323"/>
      <c r="EE92" s="323"/>
      <c r="EF92" s="323"/>
      <c r="EG92" s="323"/>
      <c r="EH92" s="323"/>
      <c r="EI92" s="323"/>
      <c r="EJ92" s="323"/>
      <c r="EK92" s="323"/>
      <c r="EL92" s="323"/>
      <c r="EM92" s="323"/>
      <c r="EN92" s="323"/>
      <c r="EO92" s="323"/>
      <c r="EP92" s="323"/>
      <c r="EQ92" s="323"/>
      <c r="ER92" s="323"/>
      <c r="ES92" s="323"/>
      <c r="ET92" s="323"/>
      <c r="EU92" s="323"/>
    </row>
    <row r="93" spans="1:151" s="333" customFormat="1" ht="90" hidden="1">
      <c r="A93" s="333" t="s">
        <v>1723</v>
      </c>
      <c r="B93" s="333" t="s">
        <v>933</v>
      </c>
      <c r="C93" s="333" t="s">
        <v>356</v>
      </c>
      <c r="D93" s="333" t="s">
        <v>1724</v>
      </c>
      <c r="E93" s="333" t="s">
        <v>1725</v>
      </c>
      <c r="F93" s="333" t="s">
        <v>30</v>
      </c>
      <c r="G93" s="333" t="s">
        <v>1423</v>
      </c>
      <c r="H93" s="333" t="s">
        <v>1422</v>
      </c>
      <c r="I93" s="333" t="s">
        <v>1423</v>
      </c>
      <c r="J93" s="334" t="s">
        <v>1424</v>
      </c>
      <c r="K93" s="334" t="s">
        <v>1605</v>
      </c>
      <c r="L93" s="334" t="s">
        <v>1605</v>
      </c>
      <c r="M93" s="333" t="s">
        <v>1426</v>
      </c>
      <c r="N93" s="333" t="s">
        <v>1437</v>
      </c>
      <c r="O93" s="333" t="s">
        <v>1428</v>
      </c>
      <c r="P93" s="333" t="s">
        <v>31</v>
      </c>
      <c r="Q93" s="333" t="s">
        <v>30</v>
      </c>
      <c r="R93" s="333" t="s">
        <v>1695</v>
      </c>
      <c r="S93" s="333" t="s">
        <v>1423</v>
      </c>
      <c r="T93" s="333" t="s">
        <v>1442</v>
      </c>
      <c r="V93" s="333" t="s">
        <v>8</v>
      </c>
      <c r="X93" s="333" t="s">
        <v>1431</v>
      </c>
      <c r="AA93" s="333" t="s">
        <v>30</v>
      </c>
      <c r="AB93" s="333" t="s">
        <v>1443</v>
      </c>
      <c r="AC93" s="333" t="s">
        <v>1443</v>
      </c>
      <c r="AD93" s="333" t="s">
        <v>1444</v>
      </c>
      <c r="AE93" s="333" t="s">
        <v>1433</v>
      </c>
      <c r="AF93" s="334">
        <v>44530</v>
      </c>
      <c r="AG93" s="333" t="s">
        <v>1445</v>
      </c>
      <c r="AH93" s="333">
        <v>1</v>
      </c>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323"/>
      <c r="CD93" s="323"/>
      <c r="CE93" s="323"/>
      <c r="CF93" s="323"/>
      <c r="CG93" s="323"/>
      <c r="CH93" s="323"/>
      <c r="CI93" s="323"/>
      <c r="CJ93" s="323"/>
      <c r="CK93" s="323"/>
      <c r="CL93" s="323"/>
      <c r="CM93" s="323"/>
      <c r="CN93" s="323"/>
      <c r="CO93" s="323"/>
      <c r="CP93" s="323"/>
      <c r="CQ93" s="323"/>
      <c r="CR93" s="323"/>
      <c r="CS93" s="323"/>
      <c r="CT93" s="323"/>
      <c r="CU93" s="323"/>
      <c r="CV93" s="323"/>
      <c r="CW93" s="323"/>
      <c r="CX93" s="323"/>
      <c r="CY93" s="323"/>
      <c r="CZ93" s="323"/>
      <c r="DA93" s="323"/>
      <c r="DB93" s="323"/>
      <c r="DC93" s="323"/>
      <c r="DD93" s="323"/>
      <c r="DE93" s="323"/>
      <c r="DF93" s="323"/>
      <c r="DG93" s="323"/>
      <c r="DH93" s="323"/>
      <c r="DI93" s="323"/>
      <c r="DJ93" s="323"/>
      <c r="DK93" s="323"/>
      <c r="DL93" s="323"/>
      <c r="DM93" s="323"/>
      <c r="DN93" s="323"/>
      <c r="DO93" s="323"/>
      <c r="DP93" s="323"/>
      <c r="DQ93" s="323"/>
      <c r="DR93" s="323"/>
      <c r="DS93" s="323"/>
      <c r="DT93" s="323"/>
      <c r="DU93" s="323"/>
      <c r="DV93" s="323"/>
      <c r="DW93" s="323"/>
      <c r="DX93" s="323"/>
      <c r="DY93" s="323"/>
      <c r="DZ93" s="323"/>
      <c r="EA93" s="323"/>
      <c r="EB93" s="323"/>
      <c r="EC93" s="323"/>
      <c r="ED93" s="323"/>
      <c r="EE93" s="323"/>
      <c r="EF93" s="323"/>
      <c r="EG93" s="323"/>
      <c r="EH93" s="323"/>
      <c r="EI93" s="323"/>
      <c r="EJ93" s="323"/>
      <c r="EK93" s="323"/>
      <c r="EL93" s="323"/>
      <c r="EM93" s="323"/>
      <c r="EN93" s="323"/>
      <c r="EO93" s="323"/>
      <c r="EP93" s="323"/>
      <c r="EQ93" s="323"/>
      <c r="ER93" s="323"/>
      <c r="ES93" s="323"/>
      <c r="ET93" s="323"/>
      <c r="EU93" s="323"/>
    </row>
    <row r="94" spans="1:151" s="333" customFormat="1" ht="225" hidden="1">
      <c r="A94" s="333" t="s">
        <v>1726</v>
      </c>
      <c r="B94" s="333" t="s">
        <v>938</v>
      </c>
      <c r="C94" s="333" t="s">
        <v>356</v>
      </c>
      <c r="D94" s="333" t="s">
        <v>1727</v>
      </c>
      <c r="E94" s="333" t="s">
        <v>1728</v>
      </c>
      <c r="F94" s="333" t="s">
        <v>31</v>
      </c>
      <c r="G94" s="333" t="s">
        <v>1729</v>
      </c>
      <c r="H94" s="333" t="s">
        <v>1422</v>
      </c>
      <c r="I94" s="333" t="s">
        <v>1423</v>
      </c>
      <c r="J94" s="334" t="s">
        <v>1173</v>
      </c>
      <c r="K94" s="334" t="s">
        <v>1425</v>
      </c>
      <c r="L94" s="334" t="s">
        <v>1425</v>
      </c>
      <c r="M94" s="333" t="s">
        <v>1426</v>
      </c>
      <c r="N94" s="333" t="s">
        <v>1437</v>
      </c>
      <c r="O94" s="333" t="s">
        <v>1428</v>
      </c>
      <c r="P94" s="333" t="s">
        <v>30</v>
      </c>
      <c r="Q94" s="333" t="s">
        <v>30</v>
      </c>
      <c r="R94" s="333" t="s">
        <v>1730</v>
      </c>
      <c r="S94" s="337" t="s">
        <v>1731</v>
      </c>
      <c r="T94" s="333" t="s">
        <v>1732</v>
      </c>
      <c r="V94" s="333" t="s">
        <v>8</v>
      </c>
      <c r="X94" s="333" t="s">
        <v>8</v>
      </c>
      <c r="AA94" s="333" t="s">
        <v>31</v>
      </c>
      <c r="AB94" s="333" t="s">
        <v>1733</v>
      </c>
      <c r="AC94" s="333" t="s">
        <v>1734</v>
      </c>
      <c r="AD94" s="333" t="s">
        <v>1735</v>
      </c>
      <c r="AE94" s="333" t="s">
        <v>1433</v>
      </c>
      <c r="AF94" s="334">
        <v>44530</v>
      </c>
      <c r="AG94" s="333" t="s">
        <v>1736</v>
      </c>
      <c r="AH94" s="333">
        <v>1</v>
      </c>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323"/>
      <c r="CQ94" s="323"/>
      <c r="CR94" s="323"/>
      <c r="CS94" s="323"/>
      <c r="CT94" s="323"/>
      <c r="CU94" s="323"/>
      <c r="CV94" s="323"/>
      <c r="CW94" s="323"/>
      <c r="CX94" s="323"/>
      <c r="CY94" s="323"/>
      <c r="CZ94" s="323"/>
      <c r="DA94" s="323"/>
      <c r="DB94" s="323"/>
      <c r="DC94" s="323"/>
      <c r="DD94" s="323"/>
      <c r="DE94" s="323"/>
      <c r="DF94" s="323"/>
      <c r="DG94" s="323"/>
      <c r="DH94" s="323"/>
      <c r="DI94" s="323"/>
      <c r="DJ94" s="323"/>
      <c r="DK94" s="323"/>
      <c r="DL94" s="323"/>
      <c r="DM94" s="323"/>
      <c r="DN94" s="323"/>
      <c r="DO94" s="323"/>
      <c r="DP94" s="323"/>
      <c r="DQ94" s="323"/>
      <c r="DR94" s="323"/>
      <c r="DS94" s="323"/>
      <c r="DT94" s="323"/>
      <c r="DU94" s="323"/>
      <c r="DV94" s="323"/>
      <c r="DW94" s="323"/>
      <c r="DX94" s="323"/>
      <c r="DY94" s="323"/>
      <c r="DZ94" s="323"/>
      <c r="EA94" s="323"/>
      <c r="EB94" s="323"/>
      <c r="EC94" s="323"/>
      <c r="ED94" s="323"/>
      <c r="EE94" s="323"/>
      <c r="EF94" s="323"/>
      <c r="EG94" s="323"/>
      <c r="EH94" s="323"/>
      <c r="EI94" s="323"/>
      <c r="EJ94" s="323"/>
      <c r="EK94" s="323"/>
      <c r="EL94" s="323"/>
      <c r="EM94" s="323"/>
      <c r="EN94" s="323"/>
      <c r="EO94" s="323"/>
      <c r="EP94" s="323"/>
      <c r="EQ94" s="323"/>
      <c r="ER94" s="323"/>
      <c r="ES94" s="323"/>
      <c r="ET94" s="323"/>
      <c r="EU94" s="323"/>
    </row>
    <row r="95" spans="1:151" s="333" customFormat="1" ht="45" hidden="1">
      <c r="A95" s="339" t="s">
        <v>1737</v>
      </c>
      <c r="B95" s="339" t="s">
        <v>924</v>
      </c>
      <c r="C95" s="339" t="s">
        <v>356</v>
      </c>
      <c r="D95" s="339" t="s">
        <v>1738</v>
      </c>
      <c r="E95" s="339" t="s">
        <v>1739</v>
      </c>
      <c r="F95" s="339" t="s">
        <v>31</v>
      </c>
      <c r="G95" s="339" t="s">
        <v>1740</v>
      </c>
      <c r="H95" s="339" t="s">
        <v>1422</v>
      </c>
      <c r="I95" s="340">
        <v>44562</v>
      </c>
      <c r="J95" s="341" t="s">
        <v>1741</v>
      </c>
      <c r="K95" s="341" t="s">
        <v>942</v>
      </c>
      <c r="L95" s="341" t="s">
        <v>942</v>
      </c>
      <c r="M95" s="339" t="s">
        <v>1426</v>
      </c>
      <c r="N95" s="339" t="s">
        <v>1427</v>
      </c>
      <c r="O95" s="342" t="s">
        <v>1742</v>
      </c>
      <c r="P95" s="339" t="s">
        <v>31</v>
      </c>
      <c r="Q95" s="339" t="s">
        <v>31</v>
      </c>
      <c r="R95" s="339" t="s">
        <v>1743</v>
      </c>
      <c r="S95" s="342" t="s">
        <v>1744</v>
      </c>
      <c r="T95" s="339" t="s">
        <v>1430</v>
      </c>
      <c r="U95" s="339"/>
      <c r="V95" s="339" t="s">
        <v>1431</v>
      </c>
      <c r="W95" s="339"/>
      <c r="X95" s="339" t="s">
        <v>8</v>
      </c>
      <c r="Y95" s="339"/>
      <c r="Z95" s="339" t="s">
        <v>30</v>
      </c>
      <c r="AA95" s="339" t="s">
        <v>30</v>
      </c>
      <c r="AB95" s="342" t="s">
        <v>1423</v>
      </c>
      <c r="AC95" s="342" t="s">
        <v>1423</v>
      </c>
      <c r="AD95" s="342" t="s">
        <v>1423</v>
      </c>
      <c r="AE95" s="342" t="s">
        <v>1423</v>
      </c>
      <c r="AF95" s="341">
        <v>44530</v>
      </c>
      <c r="AG95" s="342" t="s">
        <v>1423</v>
      </c>
      <c r="AH95" s="333">
        <v>1</v>
      </c>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c r="CL95" s="323"/>
      <c r="CM95" s="323"/>
      <c r="CN95" s="323"/>
      <c r="CO95" s="323"/>
      <c r="CP95" s="323"/>
      <c r="CQ95" s="323"/>
      <c r="CR95" s="323"/>
      <c r="CS95" s="323"/>
      <c r="CT95" s="323"/>
      <c r="CU95" s="323"/>
      <c r="CV95" s="323"/>
      <c r="CW95" s="323"/>
      <c r="CX95" s="323"/>
      <c r="CY95" s="323"/>
      <c r="CZ95" s="323"/>
      <c r="DA95" s="323"/>
      <c r="DB95" s="323"/>
      <c r="DC95" s="323"/>
      <c r="DD95" s="323"/>
      <c r="DE95" s="323"/>
      <c r="DF95" s="323"/>
      <c r="DG95" s="323"/>
      <c r="DH95" s="323"/>
      <c r="DI95" s="323"/>
      <c r="DJ95" s="323"/>
      <c r="DK95" s="323"/>
      <c r="DL95" s="323"/>
      <c r="DM95" s="323"/>
      <c r="DN95" s="323"/>
      <c r="DO95" s="323"/>
      <c r="DP95" s="323"/>
      <c r="DQ95" s="323"/>
      <c r="DR95" s="323"/>
      <c r="DS95" s="323"/>
      <c r="DT95" s="323"/>
      <c r="DU95" s="323"/>
      <c r="DV95" s="323"/>
      <c r="DW95" s="323"/>
      <c r="DX95" s="323"/>
      <c r="DY95" s="323"/>
      <c r="DZ95" s="323"/>
      <c r="EA95" s="323"/>
      <c r="EB95" s="323"/>
      <c r="EC95" s="323"/>
      <c r="ED95" s="323"/>
      <c r="EE95" s="323"/>
      <c r="EF95" s="323"/>
      <c r="EG95" s="323"/>
      <c r="EH95" s="323"/>
      <c r="EI95" s="323"/>
      <c r="EJ95" s="323"/>
      <c r="EK95" s="323"/>
      <c r="EL95" s="323"/>
      <c r="EM95" s="323"/>
      <c r="EN95" s="323"/>
      <c r="EO95" s="323"/>
      <c r="EP95" s="323"/>
      <c r="EQ95" s="323"/>
      <c r="ER95" s="323"/>
      <c r="ES95" s="323"/>
      <c r="ET95" s="323"/>
      <c r="EU95" s="323"/>
    </row>
    <row r="96" spans="1:151" s="349" customFormat="1" ht="75" hidden="1">
      <c r="A96" s="343" t="s">
        <v>1745</v>
      </c>
      <c r="B96" s="343" t="s">
        <v>924</v>
      </c>
      <c r="C96" s="343" t="s">
        <v>356</v>
      </c>
      <c r="D96" s="343" t="s">
        <v>1746</v>
      </c>
      <c r="E96" s="339" t="s">
        <v>1747</v>
      </c>
      <c r="F96" s="343" t="s">
        <v>30</v>
      </c>
      <c r="G96" s="343" t="s">
        <v>1423</v>
      </c>
      <c r="H96" s="343" t="s">
        <v>1422</v>
      </c>
      <c r="I96" s="344">
        <v>43831</v>
      </c>
      <c r="J96" s="345" t="s">
        <v>1741</v>
      </c>
      <c r="K96" s="341" t="s">
        <v>1748</v>
      </c>
      <c r="L96" s="341" t="s">
        <v>1748</v>
      </c>
      <c r="M96" s="343" t="s">
        <v>1426</v>
      </c>
      <c r="N96" s="343" t="s">
        <v>1427</v>
      </c>
      <c r="O96" s="343" t="s">
        <v>1749</v>
      </c>
      <c r="P96" s="343" t="s">
        <v>31</v>
      </c>
      <c r="Q96" s="343" t="s">
        <v>31</v>
      </c>
      <c r="R96" s="343" t="s">
        <v>1743</v>
      </c>
      <c r="S96" s="346" t="s">
        <v>1750</v>
      </c>
      <c r="T96" s="343" t="s">
        <v>1430</v>
      </c>
      <c r="U96" s="343"/>
      <c r="V96" s="343" t="s">
        <v>1431</v>
      </c>
      <c r="W96" s="343"/>
      <c r="X96" s="343" t="s">
        <v>1431</v>
      </c>
      <c r="Y96" s="343"/>
      <c r="Z96" s="343"/>
      <c r="AA96" s="343" t="s">
        <v>31</v>
      </c>
      <c r="AB96" s="347" t="s">
        <v>1423</v>
      </c>
      <c r="AC96" s="347" t="s">
        <v>1423</v>
      </c>
      <c r="AD96" s="347" t="s">
        <v>1423</v>
      </c>
      <c r="AE96" s="347" t="s">
        <v>1423</v>
      </c>
      <c r="AF96" s="345">
        <v>44530</v>
      </c>
      <c r="AG96" s="347" t="s">
        <v>1423</v>
      </c>
      <c r="AH96" s="333">
        <v>1</v>
      </c>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c r="BI96" s="348"/>
      <c r="BJ96" s="348"/>
      <c r="BK96" s="348"/>
      <c r="BL96" s="348"/>
      <c r="BM96" s="348"/>
      <c r="BN96" s="348"/>
      <c r="BO96" s="348"/>
      <c r="BP96" s="348"/>
      <c r="BQ96" s="348"/>
      <c r="BR96" s="348"/>
      <c r="BS96" s="348"/>
      <c r="BT96" s="348"/>
      <c r="BU96" s="348"/>
      <c r="BV96" s="348"/>
      <c r="BW96" s="348"/>
      <c r="BX96" s="348"/>
      <c r="BY96" s="348"/>
      <c r="BZ96" s="348"/>
      <c r="CA96" s="348"/>
      <c r="CB96" s="348"/>
      <c r="CC96" s="348"/>
      <c r="CD96" s="348"/>
      <c r="CE96" s="348"/>
      <c r="CF96" s="348"/>
      <c r="CG96" s="348"/>
      <c r="CH96" s="348"/>
      <c r="CI96" s="348"/>
      <c r="CJ96" s="348"/>
      <c r="CK96" s="348"/>
      <c r="CL96" s="348"/>
      <c r="CM96" s="348"/>
      <c r="CN96" s="348"/>
      <c r="CO96" s="348"/>
      <c r="CP96" s="348"/>
      <c r="CQ96" s="348"/>
      <c r="CR96" s="348"/>
      <c r="CS96" s="348"/>
      <c r="CT96" s="348"/>
      <c r="CU96" s="348"/>
      <c r="CV96" s="348"/>
      <c r="CW96" s="348"/>
      <c r="CX96" s="348"/>
      <c r="CY96" s="348"/>
      <c r="CZ96" s="348"/>
      <c r="DA96" s="348"/>
      <c r="DB96" s="348"/>
      <c r="DC96" s="348"/>
      <c r="DD96" s="348"/>
      <c r="DE96" s="348"/>
      <c r="DF96" s="348"/>
      <c r="DG96" s="348"/>
      <c r="DH96" s="348"/>
      <c r="DI96" s="348"/>
      <c r="DJ96" s="348"/>
      <c r="DK96" s="348"/>
      <c r="DL96" s="348"/>
      <c r="DM96" s="348"/>
      <c r="DN96" s="348"/>
      <c r="DO96" s="348"/>
      <c r="DP96" s="348"/>
      <c r="DQ96" s="348"/>
      <c r="DR96" s="348"/>
      <c r="DS96" s="348"/>
      <c r="DT96" s="348"/>
      <c r="DU96" s="348"/>
      <c r="DV96" s="348"/>
      <c r="DW96" s="348"/>
      <c r="DX96" s="348"/>
      <c r="DY96" s="348"/>
      <c r="DZ96" s="348"/>
      <c r="EA96" s="348"/>
      <c r="EB96" s="348"/>
      <c r="EC96" s="348"/>
      <c r="ED96" s="348"/>
      <c r="EE96" s="348"/>
      <c r="EF96" s="348"/>
      <c r="EG96" s="348"/>
      <c r="EH96" s="348"/>
      <c r="EI96" s="348"/>
      <c r="EJ96" s="348"/>
      <c r="EK96" s="348"/>
      <c r="EL96" s="348"/>
      <c r="EM96" s="348"/>
      <c r="EN96" s="348"/>
      <c r="EO96" s="348"/>
      <c r="EP96" s="348"/>
      <c r="EQ96" s="348"/>
      <c r="ER96" s="348"/>
      <c r="ES96" s="348"/>
      <c r="ET96" s="348"/>
      <c r="EU96" s="348"/>
    </row>
    <row r="97" spans="1:151" s="333" customFormat="1" ht="90" hidden="1">
      <c r="A97" s="343" t="s">
        <v>1751</v>
      </c>
      <c r="B97" s="347" t="s">
        <v>924</v>
      </c>
      <c r="C97" s="347" t="s">
        <v>356</v>
      </c>
      <c r="D97" s="347" t="s">
        <v>1752</v>
      </c>
      <c r="E97" s="342" t="s">
        <v>1753</v>
      </c>
      <c r="F97" s="347" t="s">
        <v>30</v>
      </c>
      <c r="G97" s="343" t="s">
        <v>1423</v>
      </c>
      <c r="H97" s="347" t="s">
        <v>1422</v>
      </c>
      <c r="I97" s="345">
        <v>43831</v>
      </c>
      <c r="J97" s="345" t="s">
        <v>1741</v>
      </c>
      <c r="K97" s="341" t="s">
        <v>1748</v>
      </c>
      <c r="L97" s="341" t="s">
        <v>1748</v>
      </c>
      <c r="M97" s="347" t="s">
        <v>1426</v>
      </c>
      <c r="N97" s="347" t="s">
        <v>1427</v>
      </c>
      <c r="O97" s="347" t="s">
        <v>1581</v>
      </c>
      <c r="P97" s="347" t="s">
        <v>31</v>
      </c>
      <c r="Q97" s="347" t="s">
        <v>31</v>
      </c>
      <c r="R97" s="347" t="s">
        <v>1743</v>
      </c>
      <c r="S97" s="347" t="s">
        <v>1754</v>
      </c>
      <c r="T97" s="347" t="s">
        <v>1430</v>
      </c>
      <c r="U97" s="347"/>
      <c r="V97" s="343" t="s">
        <v>8</v>
      </c>
      <c r="W97" s="347"/>
      <c r="X97" s="347" t="s">
        <v>1431</v>
      </c>
      <c r="Y97" s="347"/>
      <c r="Z97" s="347"/>
      <c r="AA97" s="343" t="s">
        <v>31</v>
      </c>
      <c r="AB97" s="347" t="s">
        <v>1423</v>
      </c>
      <c r="AC97" s="347" t="s">
        <v>1423</v>
      </c>
      <c r="AD97" s="347" t="s">
        <v>1423</v>
      </c>
      <c r="AE97" s="347" t="s">
        <v>1423</v>
      </c>
      <c r="AF97" s="345">
        <v>44530</v>
      </c>
      <c r="AG97" s="347" t="s">
        <v>1423</v>
      </c>
      <c r="AH97" s="333">
        <v>1</v>
      </c>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c r="BN97" s="323"/>
      <c r="BO97" s="323"/>
      <c r="BP97" s="323"/>
      <c r="BQ97" s="323"/>
      <c r="BR97" s="323"/>
      <c r="BS97" s="323"/>
      <c r="BT97" s="323"/>
      <c r="BU97" s="323"/>
      <c r="BV97" s="323"/>
      <c r="BW97" s="323"/>
      <c r="BX97" s="323"/>
      <c r="BY97" s="323"/>
      <c r="BZ97" s="323"/>
      <c r="CA97" s="323"/>
      <c r="CB97" s="323"/>
      <c r="CC97" s="323"/>
      <c r="CD97" s="323"/>
      <c r="CE97" s="323"/>
      <c r="CF97" s="323"/>
      <c r="CG97" s="323"/>
      <c r="CH97" s="323"/>
      <c r="CI97" s="323"/>
      <c r="CJ97" s="323"/>
      <c r="CK97" s="323"/>
      <c r="CL97" s="323"/>
      <c r="CM97" s="323"/>
      <c r="CN97" s="323"/>
      <c r="CO97" s="323"/>
      <c r="CP97" s="323"/>
      <c r="CQ97" s="323"/>
      <c r="CR97" s="323"/>
      <c r="CS97" s="323"/>
      <c r="CT97" s="323"/>
      <c r="CU97" s="323"/>
      <c r="CV97" s="323"/>
      <c r="CW97" s="323"/>
      <c r="CX97" s="323"/>
      <c r="CY97" s="323"/>
      <c r="CZ97" s="323"/>
      <c r="DA97" s="323"/>
      <c r="DB97" s="323"/>
      <c r="DC97" s="323"/>
      <c r="DD97" s="323"/>
      <c r="DE97" s="323"/>
      <c r="DF97" s="323"/>
      <c r="DG97" s="323"/>
      <c r="DH97" s="323"/>
      <c r="DI97" s="323"/>
      <c r="DJ97" s="323"/>
      <c r="DK97" s="323"/>
      <c r="DL97" s="323"/>
      <c r="DM97" s="323"/>
      <c r="DN97" s="323"/>
      <c r="DO97" s="323"/>
      <c r="DP97" s="323"/>
      <c r="DQ97" s="323"/>
      <c r="DR97" s="323"/>
      <c r="DS97" s="323"/>
      <c r="DT97" s="323"/>
      <c r="DU97" s="323"/>
      <c r="DV97" s="323"/>
      <c r="DW97" s="323"/>
      <c r="DX97" s="323"/>
      <c r="DY97" s="323"/>
      <c r="DZ97" s="323"/>
      <c r="EA97" s="323"/>
      <c r="EB97" s="323"/>
      <c r="EC97" s="323"/>
      <c r="ED97" s="323"/>
      <c r="EE97" s="323"/>
      <c r="EF97" s="323"/>
      <c r="EG97" s="323"/>
      <c r="EH97" s="323"/>
      <c r="EI97" s="323"/>
      <c r="EJ97" s="323"/>
      <c r="EK97" s="323"/>
      <c r="EL97" s="323"/>
      <c r="EM97" s="323"/>
      <c r="EN97" s="323"/>
      <c r="EO97" s="323"/>
      <c r="EP97" s="323"/>
      <c r="EQ97" s="323"/>
      <c r="ER97" s="323"/>
      <c r="ES97" s="323"/>
      <c r="ET97" s="323"/>
      <c r="EU97" s="323"/>
    </row>
    <row r="98" spans="1:151" s="333" customFormat="1" ht="90" hidden="1">
      <c r="A98" s="343" t="s">
        <v>1755</v>
      </c>
      <c r="B98" s="347" t="s">
        <v>924</v>
      </c>
      <c r="C98" s="347" t="s">
        <v>356</v>
      </c>
      <c r="D98" s="347" t="s">
        <v>1756</v>
      </c>
      <c r="E98" s="342" t="s">
        <v>1757</v>
      </c>
      <c r="F98" s="347" t="s">
        <v>30</v>
      </c>
      <c r="G98" s="343" t="s">
        <v>1423</v>
      </c>
      <c r="H98" s="347" t="s">
        <v>1422</v>
      </c>
      <c r="I98" s="345">
        <v>43831</v>
      </c>
      <c r="J98" s="345" t="s">
        <v>1741</v>
      </c>
      <c r="K98" s="341" t="s">
        <v>1748</v>
      </c>
      <c r="L98" s="341" t="s">
        <v>1748</v>
      </c>
      <c r="M98" s="347" t="s">
        <v>1426</v>
      </c>
      <c r="N98" s="347" t="s">
        <v>1427</v>
      </c>
      <c r="O98" s="347" t="s">
        <v>1581</v>
      </c>
      <c r="P98" s="347" t="s">
        <v>31</v>
      </c>
      <c r="Q98" s="347" t="s">
        <v>31</v>
      </c>
      <c r="R98" s="347" t="s">
        <v>1743</v>
      </c>
      <c r="S98" s="347" t="s">
        <v>1758</v>
      </c>
      <c r="T98" s="347" t="s">
        <v>1430</v>
      </c>
      <c r="U98" s="347"/>
      <c r="V98" s="343" t="s">
        <v>1431</v>
      </c>
      <c r="W98" s="347"/>
      <c r="X98" s="347" t="s">
        <v>1431</v>
      </c>
      <c r="Y98" s="347"/>
      <c r="Z98" s="347"/>
      <c r="AA98" s="343" t="s">
        <v>31</v>
      </c>
      <c r="AB98" s="347" t="s">
        <v>1423</v>
      </c>
      <c r="AC98" s="347" t="s">
        <v>1423</v>
      </c>
      <c r="AD98" s="347" t="s">
        <v>1423</v>
      </c>
      <c r="AE98" s="347" t="s">
        <v>1423</v>
      </c>
      <c r="AF98" s="345">
        <v>44530</v>
      </c>
      <c r="AG98" s="347" t="s">
        <v>1423</v>
      </c>
      <c r="AH98" s="333">
        <v>1</v>
      </c>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c r="BM98" s="323"/>
      <c r="BN98" s="323"/>
      <c r="BO98" s="323"/>
      <c r="BP98" s="323"/>
      <c r="BQ98" s="323"/>
      <c r="BR98" s="323"/>
      <c r="BS98" s="323"/>
      <c r="BT98" s="323"/>
      <c r="BU98" s="323"/>
      <c r="BV98" s="323"/>
      <c r="BW98" s="323"/>
      <c r="BX98" s="323"/>
      <c r="BY98" s="323"/>
      <c r="BZ98" s="323"/>
      <c r="CA98" s="323"/>
      <c r="CB98" s="323"/>
      <c r="CC98" s="323"/>
      <c r="CD98" s="323"/>
      <c r="CE98" s="323"/>
      <c r="CF98" s="323"/>
      <c r="CG98" s="323"/>
      <c r="CH98" s="323"/>
      <c r="CI98" s="323"/>
      <c r="CJ98" s="323"/>
      <c r="CK98" s="323"/>
      <c r="CL98" s="323"/>
      <c r="CM98" s="323"/>
      <c r="CN98" s="323"/>
      <c r="CO98" s="323"/>
      <c r="CP98" s="323"/>
      <c r="CQ98" s="323"/>
      <c r="CR98" s="323"/>
      <c r="CS98" s="323"/>
      <c r="CT98" s="323"/>
      <c r="CU98" s="323"/>
      <c r="CV98" s="323"/>
      <c r="CW98" s="323"/>
      <c r="CX98" s="323"/>
      <c r="CY98" s="323"/>
      <c r="CZ98" s="323"/>
      <c r="DA98" s="323"/>
      <c r="DB98" s="323"/>
      <c r="DC98" s="323"/>
      <c r="DD98" s="323"/>
      <c r="DE98" s="323"/>
      <c r="DF98" s="323"/>
      <c r="DG98" s="323"/>
      <c r="DH98" s="323"/>
      <c r="DI98" s="323"/>
      <c r="DJ98" s="323"/>
      <c r="DK98" s="323"/>
      <c r="DL98" s="323"/>
      <c r="DM98" s="323"/>
      <c r="DN98" s="323"/>
      <c r="DO98" s="323"/>
      <c r="DP98" s="323"/>
      <c r="DQ98" s="323"/>
      <c r="DR98" s="323"/>
      <c r="DS98" s="323"/>
      <c r="DT98" s="323"/>
      <c r="DU98" s="323"/>
      <c r="DV98" s="323"/>
      <c r="DW98" s="323"/>
      <c r="DX98" s="323"/>
      <c r="DY98" s="323"/>
      <c r="DZ98" s="323"/>
      <c r="EA98" s="323"/>
      <c r="EB98" s="323"/>
      <c r="EC98" s="323"/>
      <c r="ED98" s="323"/>
      <c r="EE98" s="323"/>
      <c r="EF98" s="323"/>
      <c r="EG98" s="323"/>
      <c r="EH98" s="323"/>
      <c r="EI98" s="323"/>
      <c r="EJ98" s="323"/>
      <c r="EK98" s="323"/>
      <c r="EL98" s="323"/>
      <c r="EM98" s="323"/>
      <c r="EN98" s="323"/>
      <c r="EO98" s="323"/>
      <c r="EP98" s="323"/>
      <c r="EQ98" s="323"/>
      <c r="ER98" s="323"/>
      <c r="ES98" s="323"/>
      <c r="ET98" s="323"/>
      <c r="EU98" s="323"/>
    </row>
    <row r="99" spans="1:151" s="333" customFormat="1" ht="45" hidden="1">
      <c r="A99" s="343" t="s">
        <v>1759</v>
      </c>
      <c r="B99" s="347" t="s">
        <v>924</v>
      </c>
      <c r="C99" s="347" t="s">
        <v>356</v>
      </c>
      <c r="D99" s="347" t="s">
        <v>1760</v>
      </c>
      <c r="E99" s="342" t="s">
        <v>1761</v>
      </c>
      <c r="F99" s="347" t="s">
        <v>30</v>
      </c>
      <c r="G99" s="343" t="s">
        <v>1423</v>
      </c>
      <c r="H99" s="347" t="s">
        <v>1422</v>
      </c>
      <c r="I99" s="345">
        <v>43831</v>
      </c>
      <c r="J99" s="345" t="s">
        <v>1741</v>
      </c>
      <c r="K99" s="341" t="s">
        <v>1748</v>
      </c>
      <c r="L99" s="341" t="s">
        <v>1748</v>
      </c>
      <c r="M99" s="347" t="s">
        <v>1426</v>
      </c>
      <c r="N99" s="347" t="s">
        <v>1427</v>
      </c>
      <c r="O99" s="347" t="s">
        <v>1495</v>
      </c>
      <c r="P99" s="347" t="s">
        <v>31</v>
      </c>
      <c r="Q99" s="347" t="s">
        <v>31</v>
      </c>
      <c r="R99" s="347" t="s">
        <v>1743</v>
      </c>
      <c r="S99" s="347" t="s">
        <v>1744</v>
      </c>
      <c r="T99" s="347" t="s">
        <v>1430</v>
      </c>
      <c r="U99" s="347"/>
      <c r="V99" s="343" t="s">
        <v>1431</v>
      </c>
      <c r="W99" s="347"/>
      <c r="X99" s="347" t="s">
        <v>8</v>
      </c>
      <c r="Y99" s="347"/>
      <c r="Z99" s="347"/>
      <c r="AA99" s="343" t="s">
        <v>31</v>
      </c>
      <c r="AB99" s="347" t="s">
        <v>1423</v>
      </c>
      <c r="AC99" s="347" t="s">
        <v>1423</v>
      </c>
      <c r="AD99" s="347" t="s">
        <v>1423</v>
      </c>
      <c r="AE99" s="347" t="s">
        <v>1423</v>
      </c>
      <c r="AF99" s="345">
        <v>44530</v>
      </c>
      <c r="AG99" s="347" t="s">
        <v>1423</v>
      </c>
      <c r="AH99" s="333">
        <v>1</v>
      </c>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A99" s="323"/>
      <c r="CB99" s="323"/>
      <c r="CC99" s="323"/>
      <c r="CD99" s="323"/>
      <c r="CE99" s="323"/>
      <c r="CF99" s="323"/>
      <c r="CG99" s="323"/>
      <c r="CH99" s="323"/>
      <c r="CI99" s="323"/>
      <c r="CJ99" s="323"/>
      <c r="CK99" s="323"/>
      <c r="CL99" s="323"/>
      <c r="CM99" s="323"/>
      <c r="CN99" s="323"/>
      <c r="CO99" s="323"/>
      <c r="CP99" s="323"/>
      <c r="CQ99" s="323"/>
      <c r="CR99" s="323"/>
      <c r="CS99" s="323"/>
      <c r="CT99" s="323"/>
      <c r="CU99" s="323"/>
      <c r="CV99" s="323"/>
      <c r="CW99" s="323"/>
      <c r="CX99" s="323"/>
      <c r="CY99" s="323"/>
      <c r="CZ99" s="323"/>
      <c r="DA99" s="323"/>
      <c r="DB99" s="323"/>
      <c r="DC99" s="323"/>
      <c r="DD99" s="323"/>
      <c r="DE99" s="323"/>
      <c r="DF99" s="323"/>
      <c r="DG99" s="323"/>
      <c r="DH99" s="323"/>
      <c r="DI99" s="323"/>
      <c r="DJ99" s="323"/>
      <c r="DK99" s="323"/>
      <c r="DL99" s="323"/>
      <c r="DM99" s="323"/>
      <c r="DN99" s="323"/>
      <c r="DO99" s="323"/>
      <c r="DP99" s="323"/>
      <c r="DQ99" s="323"/>
      <c r="DR99" s="323"/>
      <c r="DS99" s="323"/>
      <c r="DT99" s="323"/>
      <c r="DU99" s="323"/>
      <c r="DV99" s="323"/>
      <c r="DW99" s="323"/>
      <c r="DX99" s="323"/>
      <c r="DY99" s="323"/>
      <c r="DZ99" s="323"/>
      <c r="EA99" s="323"/>
      <c r="EB99" s="323"/>
      <c r="EC99" s="323"/>
      <c r="ED99" s="323"/>
      <c r="EE99" s="323"/>
      <c r="EF99" s="323"/>
      <c r="EG99" s="323"/>
      <c r="EH99" s="323"/>
      <c r="EI99" s="323"/>
      <c r="EJ99" s="323"/>
      <c r="EK99" s="323"/>
      <c r="EL99" s="323"/>
      <c r="EM99" s="323"/>
      <c r="EN99" s="323"/>
      <c r="EO99" s="323"/>
      <c r="EP99" s="323"/>
      <c r="EQ99" s="323"/>
      <c r="ER99" s="323"/>
      <c r="ES99" s="323"/>
      <c r="ET99" s="323"/>
      <c r="EU99" s="323"/>
    </row>
    <row r="100" spans="1:151" s="333" customFormat="1" ht="120" hidden="1">
      <c r="A100" s="343" t="s">
        <v>1762</v>
      </c>
      <c r="B100" s="347" t="s">
        <v>924</v>
      </c>
      <c r="C100" s="347" t="s">
        <v>356</v>
      </c>
      <c r="D100" s="347" t="s">
        <v>1763</v>
      </c>
      <c r="E100" s="342" t="s">
        <v>1764</v>
      </c>
      <c r="F100" s="347" t="s">
        <v>30</v>
      </c>
      <c r="G100" s="343" t="s">
        <v>1423</v>
      </c>
      <c r="H100" s="347" t="s">
        <v>1422</v>
      </c>
      <c r="I100" s="345">
        <v>43831</v>
      </c>
      <c r="J100" s="345" t="s">
        <v>1741</v>
      </c>
      <c r="K100" s="341" t="s">
        <v>1748</v>
      </c>
      <c r="L100" s="341" t="s">
        <v>1748</v>
      </c>
      <c r="M100" s="347" t="s">
        <v>1426</v>
      </c>
      <c r="N100" s="347" t="s">
        <v>1427</v>
      </c>
      <c r="O100" s="347" t="s">
        <v>1581</v>
      </c>
      <c r="P100" s="347" t="s">
        <v>31</v>
      </c>
      <c r="Q100" s="347" t="s">
        <v>31</v>
      </c>
      <c r="R100" s="347" t="s">
        <v>1743</v>
      </c>
      <c r="S100" s="347" t="s">
        <v>1423</v>
      </c>
      <c r="T100" s="347" t="s">
        <v>1442</v>
      </c>
      <c r="U100" s="347"/>
      <c r="V100" s="343" t="s">
        <v>6</v>
      </c>
      <c r="W100" s="347"/>
      <c r="X100" s="347" t="s">
        <v>1431</v>
      </c>
      <c r="Y100" s="347"/>
      <c r="Z100" s="347"/>
      <c r="AA100" s="343" t="s">
        <v>31</v>
      </c>
      <c r="AB100" s="347" t="s">
        <v>1432</v>
      </c>
      <c r="AC100" s="347" t="s">
        <v>1432</v>
      </c>
      <c r="AD100" s="347" t="s">
        <v>1765</v>
      </c>
      <c r="AE100" s="347" t="s">
        <v>1433</v>
      </c>
      <c r="AF100" s="345">
        <v>44530</v>
      </c>
      <c r="AG100" s="347" t="s">
        <v>1445</v>
      </c>
      <c r="AH100" s="333">
        <v>1</v>
      </c>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c r="BM100" s="323"/>
      <c r="BN100" s="323"/>
      <c r="BO100" s="323"/>
      <c r="BP100" s="323"/>
      <c r="BQ100" s="323"/>
      <c r="BR100" s="323"/>
      <c r="BS100" s="323"/>
      <c r="BT100" s="323"/>
      <c r="BU100" s="323"/>
      <c r="BV100" s="323"/>
      <c r="BW100" s="323"/>
      <c r="BX100" s="323"/>
      <c r="BY100" s="323"/>
      <c r="BZ100" s="323"/>
      <c r="CA100" s="323"/>
      <c r="CB100" s="323"/>
      <c r="CC100" s="323"/>
      <c r="CD100" s="323"/>
      <c r="CE100" s="323"/>
      <c r="CF100" s="323"/>
      <c r="CG100" s="323"/>
      <c r="CH100" s="323"/>
      <c r="CI100" s="323"/>
      <c r="CJ100" s="323"/>
      <c r="CK100" s="323"/>
      <c r="CL100" s="323"/>
      <c r="CM100" s="323"/>
      <c r="CN100" s="323"/>
      <c r="CO100" s="323"/>
      <c r="CP100" s="323"/>
      <c r="CQ100" s="323"/>
      <c r="CR100" s="323"/>
      <c r="CS100" s="323"/>
      <c r="CT100" s="323"/>
      <c r="CU100" s="323"/>
      <c r="CV100" s="323"/>
      <c r="CW100" s="323"/>
      <c r="CX100" s="323"/>
      <c r="CY100" s="323"/>
      <c r="CZ100" s="323"/>
      <c r="DA100" s="323"/>
      <c r="DB100" s="323"/>
      <c r="DC100" s="323"/>
      <c r="DD100" s="323"/>
      <c r="DE100" s="323"/>
      <c r="DF100" s="323"/>
      <c r="DG100" s="323"/>
      <c r="DH100" s="323"/>
      <c r="DI100" s="323"/>
      <c r="DJ100" s="323"/>
      <c r="DK100" s="323"/>
      <c r="DL100" s="323"/>
      <c r="DM100" s="323"/>
      <c r="DN100" s="323"/>
      <c r="DO100" s="323"/>
      <c r="DP100" s="323"/>
      <c r="DQ100" s="323"/>
      <c r="DR100" s="323"/>
      <c r="DS100" s="323"/>
      <c r="DT100" s="323"/>
      <c r="DU100" s="323"/>
      <c r="DV100" s="323"/>
      <c r="DW100" s="323"/>
      <c r="DX100" s="323"/>
      <c r="DY100" s="323"/>
      <c r="DZ100" s="323"/>
      <c r="EA100" s="323"/>
      <c r="EB100" s="323"/>
      <c r="EC100" s="323"/>
      <c r="ED100" s="323"/>
      <c r="EE100" s="323"/>
      <c r="EF100" s="323"/>
      <c r="EG100" s="323"/>
      <c r="EH100" s="323"/>
      <c r="EI100" s="323"/>
      <c r="EJ100" s="323"/>
      <c r="EK100" s="323"/>
      <c r="EL100" s="323"/>
      <c r="EM100" s="323"/>
      <c r="EN100" s="323"/>
      <c r="EO100" s="323"/>
      <c r="EP100" s="323"/>
      <c r="EQ100" s="323"/>
      <c r="ER100" s="323"/>
      <c r="ES100" s="323"/>
      <c r="ET100" s="323"/>
      <c r="EU100" s="323"/>
    </row>
    <row r="101" spans="1:151" s="333" customFormat="1" ht="165" hidden="1">
      <c r="A101" s="343" t="s">
        <v>1766</v>
      </c>
      <c r="B101" s="347" t="s">
        <v>924</v>
      </c>
      <c r="C101" s="347" t="s">
        <v>356</v>
      </c>
      <c r="D101" s="347" t="s">
        <v>1767</v>
      </c>
      <c r="E101" s="342" t="s">
        <v>1768</v>
      </c>
      <c r="F101" s="347" t="s">
        <v>31</v>
      </c>
      <c r="G101" s="347" t="s">
        <v>1769</v>
      </c>
      <c r="H101" s="347" t="s">
        <v>1422</v>
      </c>
      <c r="I101" s="345">
        <v>43831</v>
      </c>
      <c r="J101" s="345" t="s">
        <v>1037</v>
      </c>
      <c r="K101" s="341" t="s">
        <v>1748</v>
      </c>
      <c r="L101" s="341" t="s">
        <v>1748</v>
      </c>
      <c r="M101" s="347" t="s">
        <v>1426</v>
      </c>
      <c r="N101" s="347" t="s">
        <v>1437</v>
      </c>
      <c r="O101" s="347" t="s">
        <v>1495</v>
      </c>
      <c r="P101" s="347" t="s">
        <v>31</v>
      </c>
      <c r="Q101" s="347" t="s">
        <v>31</v>
      </c>
      <c r="R101" s="347" t="s">
        <v>1770</v>
      </c>
      <c r="S101" s="347" t="s">
        <v>1771</v>
      </c>
      <c r="T101" s="347" t="s">
        <v>1430</v>
      </c>
      <c r="U101" s="347"/>
      <c r="V101" s="343" t="s">
        <v>6</v>
      </c>
      <c r="W101" s="347"/>
      <c r="X101" s="347" t="s">
        <v>1431</v>
      </c>
      <c r="Y101" s="347"/>
      <c r="Z101" s="347"/>
      <c r="AA101" s="343" t="s">
        <v>30</v>
      </c>
      <c r="AB101" s="347" t="s">
        <v>1423</v>
      </c>
      <c r="AC101" s="347" t="s">
        <v>1423</v>
      </c>
      <c r="AD101" s="347" t="s">
        <v>1423</v>
      </c>
      <c r="AE101" s="347" t="s">
        <v>1423</v>
      </c>
      <c r="AF101" s="345">
        <v>44530</v>
      </c>
      <c r="AG101" s="347" t="s">
        <v>1423</v>
      </c>
      <c r="AH101" s="333">
        <v>1</v>
      </c>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D101" s="323"/>
      <c r="CE101" s="323"/>
      <c r="CF101" s="323"/>
      <c r="CG101" s="323"/>
      <c r="CH101" s="323"/>
      <c r="CI101" s="323"/>
      <c r="CJ101" s="323"/>
      <c r="CK101" s="323"/>
      <c r="CL101" s="323"/>
      <c r="CM101" s="323"/>
      <c r="CN101" s="323"/>
      <c r="CO101" s="323"/>
      <c r="CP101" s="323"/>
      <c r="CQ101" s="323"/>
      <c r="CR101" s="323"/>
      <c r="CS101" s="323"/>
      <c r="CT101" s="323"/>
      <c r="CU101" s="323"/>
      <c r="CV101" s="323"/>
      <c r="CW101" s="323"/>
      <c r="CX101" s="323"/>
      <c r="CY101" s="323"/>
      <c r="CZ101" s="323"/>
      <c r="DA101" s="323"/>
      <c r="DB101" s="323"/>
      <c r="DC101" s="323"/>
      <c r="DD101" s="323"/>
      <c r="DE101" s="323"/>
      <c r="DF101" s="323"/>
      <c r="DG101" s="323"/>
      <c r="DH101" s="323"/>
      <c r="DI101" s="323"/>
      <c r="DJ101" s="323"/>
      <c r="DK101" s="323"/>
      <c r="DL101" s="323"/>
      <c r="DM101" s="323"/>
      <c r="DN101" s="323"/>
      <c r="DO101" s="323"/>
      <c r="DP101" s="323"/>
      <c r="DQ101" s="323"/>
      <c r="DR101" s="323"/>
      <c r="DS101" s="323"/>
      <c r="DT101" s="323"/>
      <c r="DU101" s="323"/>
      <c r="DV101" s="323"/>
      <c r="DW101" s="323"/>
      <c r="DX101" s="323"/>
      <c r="DY101" s="323"/>
      <c r="DZ101" s="323"/>
      <c r="EA101" s="323"/>
      <c r="EB101" s="323"/>
      <c r="EC101" s="323"/>
      <c r="ED101" s="323"/>
      <c r="EE101" s="323"/>
      <c r="EF101" s="323"/>
      <c r="EG101" s="323"/>
      <c r="EH101" s="323"/>
      <c r="EI101" s="323"/>
      <c r="EJ101" s="323"/>
      <c r="EK101" s="323"/>
      <c r="EL101" s="323"/>
      <c r="EM101" s="323"/>
      <c r="EN101" s="323"/>
      <c r="EO101" s="323"/>
      <c r="EP101" s="323"/>
      <c r="EQ101" s="323"/>
      <c r="ER101" s="323"/>
      <c r="ES101" s="323"/>
      <c r="ET101" s="323"/>
      <c r="EU101" s="323"/>
    </row>
    <row r="102" spans="1:151" s="349" customFormat="1" ht="60" hidden="1">
      <c r="A102" s="343" t="s">
        <v>1772</v>
      </c>
      <c r="B102" s="347" t="s">
        <v>924</v>
      </c>
      <c r="C102" s="347" t="s">
        <v>356</v>
      </c>
      <c r="D102" s="347" t="s">
        <v>1773</v>
      </c>
      <c r="E102" s="342" t="s">
        <v>1774</v>
      </c>
      <c r="F102" s="347" t="s">
        <v>31</v>
      </c>
      <c r="G102" s="347" t="s">
        <v>1775</v>
      </c>
      <c r="H102" s="347" t="s">
        <v>1422</v>
      </c>
      <c r="I102" s="345">
        <v>43831</v>
      </c>
      <c r="J102" s="345" t="s">
        <v>1741</v>
      </c>
      <c r="K102" s="341" t="s">
        <v>1748</v>
      </c>
      <c r="L102" s="341" t="s">
        <v>1748</v>
      </c>
      <c r="M102" s="347" t="s">
        <v>1426</v>
      </c>
      <c r="N102" s="347" t="s">
        <v>1427</v>
      </c>
      <c r="O102" s="347" t="s">
        <v>1495</v>
      </c>
      <c r="P102" s="347" t="s">
        <v>31</v>
      </c>
      <c r="Q102" s="347" t="s">
        <v>31</v>
      </c>
      <c r="R102" s="347" t="s">
        <v>1770</v>
      </c>
      <c r="S102" s="347" t="s">
        <v>1423</v>
      </c>
      <c r="T102" s="347" t="s">
        <v>1430</v>
      </c>
      <c r="U102" s="347"/>
      <c r="V102" s="343" t="s">
        <v>6</v>
      </c>
      <c r="W102" s="347"/>
      <c r="X102" s="347" t="s">
        <v>1431</v>
      </c>
      <c r="Y102" s="347"/>
      <c r="Z102" s="347"/>
      <c r="AA102" s="343" t="s">
        <v>30</v>
      </c>
      <c r="AB102" s="347" t="s">
        <v>1423</v>
      </c>
      <c r="AC102" s="347" t="s">
        <v>1423</v>
      </c>
      <c r="AD102" s="347" t="s">
        <v>1423</v>
      </c>
      <c r="AE102" s="347" t="s">
        <v>1423</v>
      </c>
      <c r="AF102" s="345">
        <v>44530</v>
      </c>
      <c r="AG102" s="347" t="s">
        <v>1423</v>
      </c>
      <c r="AH102" s="333">
        <v>1</v>
      </c>
      <c r="AI102" s="348"/>
      <c r="AJ102" s="348"/>
      <c r="AK102" s="348"/>
      <c r="AL102" s="348"/>
      <c r="AM102" s="348"/>
      <c r="AN102" s="348"/>
      <c r="AO102" s="348"/>
      <c r="AP102" s="348"/>
      <c r="AQ102" s="348"/>
      <c r="AR102" s="348"/>
      <c r="AS102" s="348"/>
      <c r="AT102" s="348"/>
      <c r="AU102" s="348"/>
      <c r="AV102" s="348"/>
      <c r="AW102" s="348"/>
      <c r="AX102" s="348"/>
      <c r="AY102" s="348"/>
      <c r="AZ102" s="348"/>
      <c r="BA102" s="348"/>
      <c r="BB102" s="348"/>
      <c r="BC102" s="348"/>
      <c r="BD102" s="348"/>
      <c r="BE102" s="348"/>
      <c r="BF102" s="348"/>
      <c r="BG102" s="348"/>
      <c r="BH102" s="348"/>
      <c r="BI102" s="348"/>
      <c r="BJ102" s="348"/>
      <c r="BK102" s="348"/>
      <c r="BL102" s="348"/>
      <c r="BM102" s="348"/>
      <c r="BN102" s="348"/>
      <c r="BO102" s="348"/>
      <c r="BP102" s="348"/>
      <c r="BQ102" s="348"/>
      <c r="BR102" s="348"/>
      <c r="BS102" s="348"/>
      <c r="BT102" s="348"/>
      <c r="BU102" s="348"/>
      <c r="BV102" s="348"/>
      <c r="BW102" s="348"/>
      <c r="BX102" s="348"/>
      <c r="BY102" s="348"/>
      <c r="BZ102" s="348"/>
      <c r="CA102" s="348"/>
      <c r="CB102" s="348"/>
      <c r="CC102" s="348"/>
      <c r="CD102" s="348"/>
      <c r="CE102" s="348"/>
      <c r="CF102" s="348"/>
      <c r="CG102" s="348"/>
      <c r="CH102" s="348"/>
      <c r="CI102" s="348"/>
      <c r="CJ102" s="348"/>
      <c r="CK102" s="348"/>
      <c r="CL102" s="348"/>
      <c r="CM102" s="348"/>
      <c r="CN102" s="348"/>
      <c r="CO102" s="348"/>
      <c r="CP102" s="348"/>
      <c r="CQ102" s="348"/>
      <c r="CR102" s="348"/>
      <c r="CS102" s="348"/>
      <c r="CT102" s="348"/>
      <c r="CU102" s="348"/>
      <c r="CV102" s="348"/>
      <c r="CW102" s="348"/>
      <c r="CX102" s="348"/>
      <c r="CY102" s="348"/>
      <c r="CZ102" s="348"/>
      <c r="DA102" s="348"/>
      <c r="DB102" s="348"/>
      <c r="DC102" s="348"/>
      <c r="DD102" s="348"/>
      <c r="DE102" s="348"/>
      <c r="DF102" s="348"/>
      <c r="DG102" s="348"/>
      <c r="DH102" s="348"/>
      <c r="DI102" s="348"/>
      <c r="DJ102" s="348"/>
      <c r="DK102" s="348"/>
      <c r="DL102" s="348"/>
      <c r="DM102" s="348"/>
      <c r="DN102" s="348"/>
      <c r="DO102" s="348"/>
      <c r="DP102" s="348"/>
      <c r="DQ102" s="348"/>
      <c r="DR102" s="348"/>
      <c r="DS102" s="348"/>
      <c r="DT102" s="348"/>
      <c r="DU102" s="348"/>
      <c r="DV102" s="348"/>
      <c r="DW102" s="348"/>
      <c r="DX102" s="348"/>
      <c r="DY102" s="348"/>
      <c r="DZ102" s="348"/>
      <c r="EA102" s="348"/>
      <c r="EB102" s="348"/>
      <c r="EC102" s="348"/>
      <c r="ED102" s="348"/>
      <c r="EE102" s="348"/>
      <c r="EF102" s="348"/>
      <c r="EG102" s="348"/>
      <c r="EH102" s="348"/>
      <c r="EI102" s="348"/>
      <c r="EJ102" s="348"/>
      <c r="EK102" s="348"/>
      <c r="EL102" s="348"/>
      <c r="EM102" s="348"/>
      <c r="EN102" s="348"/>
      <c r="EO102" s="348"/>
      <c r="EP102" s="348"/>
      <c r="EQ102" s="348"/>
      <c r="ER102" s="348"/>
      <c r="ES102" s="348"/>
      <c r="ET102" s="348"/>
      <c r="EU102" s="348"/>
    </row>
    <row r="103" spans="1:151" s="349" customFormat="1" ht="90" hidden="1">
      <c r="A103" s="343" t="s">
        <v>1776</v>
      </c>
      <c r="B103" s="347" t="s">
        <v>924</v>
      </c>
      <c r="C103" s="347" t="s">
        <v>356</v>
      </c>
      <c r="D103" s="347" t="s">
        <v>1777</v>
      </c>
      <c r="E103" s="342" t="s">
        <v>1778</v>
      </c>
      <c r="F103" s="347" t="s">
        <v>31</v>
      </c>
      <c r="G103" s="347" t="s">
        <v>1779</v>
      </c>
      <c r="H103" s="347" t="s">
        <v>1422</v>
      </c>
      <c r="I103" s="345">
        <v>43831</v>
      </c>
      <c r="J103" s="345" t="s">
        <v>1741</v>
      </c>
      <c r="K103" s="341" t="s">
        <v>1748</v>
      </c>
      <c r="L103" s="341" t="s">
        <v>1748</v>
      </c>
      <c r="M103" s="347" t="s">
        <v>1426</v>
      </c>
      <c r="N103" s="347" t="s">
        <v>1437</v>
      </c>
      <c r="O103" s="347" t="s">
        <v>1495</v>
      </c>
      <c r="P103" s="347" t="s">
        <v>31</v>
      </c>
      <c r="Q103" s="347" t="s">
        <v>31</v>
      </c>
      <c r="R103" s="347" t="s">
        <v>1770</v>
      </c>
      <c r="S103" s="347" t="s">
        <v>1423</v>
      </c>
      <c r="T103" s="347" t="s">
        <v>1442</v>
      </c>
      <c r="U103" s="347"/>
      <c r="V103" s="343" t="s">
        <v>6</v>
      </c>
      <c r="W103" s="347"/>
      <c r="X103" s="347" t="s">
        <v>1431</v>
      </c>
      <c r="Y103" s="347"/>
      <c r="Z103" s="347"/>
      <c r="AA103" s="343" t="s">
        <v>30</v>
      </c>
      <c r="AB103" s="347" t="s">
        <v>1443</v>
      </c>
      <c r="AC103" s="347" t="s">
        <v>1443</v>
      </c>
      <c r="AD103" s="347" t="s">
        <v>1444</v>
      </c>
      <c r="AE103" s="347" t="s">
        <v>1433</v>
      </c>
      <c r="AF103" s="345">
        <v>44530</v>
      </c>
      <c r="AG103" s="347" t="s">
        <v>1445</v>
      </c>
      <c r="AH103" s="333">
        <v>1</v>
      </c>
      <c r="AI103" s="348"/>
      <c r="AJ103" s="348"/>
      <c r="AK103" s="348"/>
      <c r="AL103" s="348"/>
      <c r="AM103" s="348"/>
      <c r="AN103" s="348"/>
      <c r="AO103" s="348"/>
      <c r="AP103" s="348"/>
      <c r="AQ103" s="348"/>
      <c r="AR103" s="348"/>
      <c r="AS103" s="348"/>
      <c r="AT103" s="348"/>
      <c r="AU103" s="348"/>
      <c r="AV103" s="348"/>
      <c r="AW103" s="348"/>
      <c r="AX103" s="348"/>
      <c r="AY103" s="348"/>
      <c r="AZ103" s="348"/>
      <c r="BA103" s="348"/>
      <c r="BB103" s="348"/>
      <c r="BC103" s="348"/>
      <c r="BD103" s="348"/>
      <c r="BE103" s="348"/>
      <c r="BF103" s="348"/>
      <c r="BG103" s="348"/>
      <c r="BH103" s="348"/>
      <c r="BI103" s="348"/>
      <c r="BJ103" s="348"/>
      <c r="BK103" s="348"/>
      <c r="BL103" s="348"/>
      <c r="BM103" s="348"/>
      <c r="BN103" s="348"/>
      <c r="BO103" s="348"/>
      <c r="BP103" s="348"/>
      <c r="BQ103" s="348"/>
      <c r="BR103" s="348"/>
      <c r="BS103" s="348"/>
      <c r="BT103" s="348"/>
      <c r="BU103" s="348"/>
      <c r="BV103" s="348"/>
      <c r="BW103" s="348"/>
      <c r="BX103" s="348"/>
      <c r="BY103" s="348"/>
      <c r="BZ103" s="348"/>
      <c r="CA103" s="348"/>
      <c r="CB103" s="348"/>
      <c r="CC103" s="348"/>
      <c r="CD103" s="348"/>
      <c r="CE103" s="348"/>
      <c r="CF103" s="348"/>
      <c r="CG103" s="348"/>
      <c r="CH103" s="348"/>
      <c r="CI103" s="348"/>
      <c r="CJ103" s="348"/>
      <c r="CK103" s="348"/>
      <c r="CL103" s="348"/>
      <c r="CM103" s="348"/>
      <c r="CN103" s="348"/>
      <c r="CO103" s="348"/>
      <c r="CP103" s="348"/>
      <c r="CQ103" s="348"/>
      <c r="CR103" s="348"/>
      <c r="CS103" s="348"/>
      <c r="CT103" s="348"/>
      <c r="CU103" s="348"/>
      <c r="CV103" s="348"/>
      <c r="CW103" s="348"/>
      <c r="CX103" s="348"/>
      <c r="CY103" s="348"/>
      <c r="CZ103" s="348"/>
      <c r="DA103" s="348"/>
      <c r="DB103" s="348"/>
      <c r="DC103" s="348"/>
      <c r="DD103" s="348"/>
      <c r="DE103" s="348"/>
      <c r="DF103" s="348"/>
      <c r="DG103" s="348"/>
      <c r="DH103" s="348"/>
      <c r="DI103" s="348"/>
      <c r="DJ103" s="348"/>
      <c r="DK103" s="348"/>
      <c r="DL103" s="348"/>
      <c r="DM103" s="348"/>
      <c r="DN103" s="348"/>
      <c r="DO103" s="348"/>
      <c r="DP103" s="348"/>
      <c r="DQ103" s="348"/>
      <c r="DR103" s="348"/>
      <c r="DS103" s="348"/>
      <c r="DT103" s="348"/>
      <c r="DU103" s="348"/>
      <c r="DV103" s="348"/>
      <c r="DW103" s="348"/>
      <c r="DX103" s="348"/>
      <c r="DY103" s="348"/>
      <c r="DZ103" s="348"/>
      <c r="EA103" s="348"/>
      <c r="EB103" s="348"/>
      <c r="EC103" s="348"/>
      <c r="ED103" s="348"/>
      <c r="EE103" s="348"/>
      <c r="EF103" s="348"/>
      <c r="EG103" s="348"/>
      <c r="EH103" s="348"/>
      <c r="EI103" s="348"/>
      <c r="EJ103" s="348"/>
      <c r="EK103" s="348"/>
      <c r="EL103" s="348"/>
      <c r="EM103" s="348"/>
      <c r="EN103" s="348"/>
      <c r="EO103" s="348"/>
      <c r="EP103" s="348"/>
      <c r="EQ103" s="348"/>
      <c r="ER103" s="348"/>
      <c r="ES103" s="348"/>
      <c r="ET103" s="348"/>
      <c r="EU103" s="348"/>
    </row>
    <row r="104" spans="1:151" s="333" customFormat="1" ht="90" hidden="1">
      <c r="A104" s="343" t="s">
        <v>1780</v>
      </c>
      <c r="B104" s="347" t="s">
        <v>924</v>
      </c>
      <c r="C104" s="347" t="s">
        <v>356</v>
      </c>
      <c r="D104" s="347" t="s">
        <v>1781</v>
      </c>
      <c r="E104" s="342" t="s">
        <v>1782</v>
      </c>
      <c r="F104" s="347" t="s">
        <v>31</v>
      </c>
      <c r="G104" s="347" t="s">
        <v>1775</v>
      </c>
      <c r="H104" s="347" t="s">
        <v>1422</v>
      </c>
      <c r="I104" s="345">
        <v>43831</v>
      </c>
      <c r="J104" s="345" t="s">
        <v>1741</v>
      </c>
      <c r="K104" s="341" t="s">
        <v>1748</v>
      </c>
      <c r="L104" s="341" t="s">
        <v>1748</v>
      </c>
      <c r="M104" s="347" t="s">
        <v>1426</v>
      </c>
      <c r="N104" s="347" t="s">
        <v>1427</v>
      </c>
      <c r="O104" s="347" t="s">
        <v>1495</v>
      </c>
      <c r="P104" s="347" t="s">
        <v>31</v>
      </c>
      <c r="Q104" s="347" t="s">
        <v>31</v>
      </c>
      <c r="R104" s="347" t="s">
        <v>1770</v>
      </c>
      <c r="S104" s="347" t="s">
        <v>1423</v>
      </c>
      <c r="T104" s="347" t="s">
        <v>1442</v>
      </c>
      <c r="U104" s="347"/>
      <c r="V104" s="343" t="s">
        <v>6</v>
      </c>
      <c r="W104" s="347"/>
      <c r="X104" s="347" t="s">
        <v>1431</v>
      </c>
      <c r="Y104" s="347"/>
      <c r="Z104" s="347"/>
      <c r="AA104" s="343" t="s">
        <v>30</v>
      </c>
      <c r="AB104" s="347" t="s">
        <v>1443</v>
      </c>
      <c r="AC104" s="347" t="s">
        <v>1443</v>
      </c>
      <c r="AD104" s="347" t="s">
        <v>1444</v>
      </c>
      <c r="AE104" s="347" t="s">
        <v>1433</v>
      </c>
      <c r="AF104" s="345">
        <v>44530</v>
      </c>
      <c r="AG104" s="347" t="s">
        <v>1445</v>
      </c>
      <c r="AH104" s="333">
        <v>1</v>
      </c>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323"/>
      <c r="CQ104" s="323"/>
      <c r="CR104" s="323"/>
      <c r="CS104" s="323"/>
      <c r="CT104" s="323"/>
      <c r="CU104" s="323"/>
      <c r="CV104" s="323"/>
      <c r="CW104" s="323"/>
      <c r="CX104" s="323"/>
      <c r="CY104" s="323"/>
      <c r="CZ104" s="323"/>
      <c r="DA104" s="323"/>
      <c r="DB104" s="323"/>
      <c r="DC104" s="323"/>
      <c r="DD104" s="323"/>
      <c r="DE104" s="323"/>
      <c r="DF104" s="323"/>
      <c r="DG104" s="323"/>
      <c r="DH104" s="323"/>
      <c r="DI104" s="323"/>
      <c r="DJ104" s="323"/>
      <c r="DK104" s="323"/>
      <c r="DL104" s="323"/>
      <c r="DM104" s="323"/>
      <c r="DN104" s="323"/>
      <c r="DO104" s="323"/>
      <c r="DP104" s="323"/>
      <c r="DQ104" s="323"/>
      <c r="DR104" s="323"/>
      <c r="DS104" s="323"/>
      <c r="DT104" s="323"/>
      <c r="DU104" s="323"/>
      <c r="DV104" s="323"/>
      <c r="DW104" s="323"/>
      <c r="DX104" s="323"/>
      <c r="DY104" s="323"/>
      <c r="DZ104" s="323"/>
      <c r="EA104" s="323"/>
      <c r="EB104" s="323"/>
      <c r="EC104" s="323"/>
      <c r="ED104" s="323"/>
      <c r="EE104" s="323"/>
      <c r="EF104" s="323"/>
      <c r="EG104" s="323"/>
      <c r="EH104" s="323"/>
      <c r="EI104" s="323"/>
      <c r="EJ104" s="323"/>
      <c r="EK104" s="323"/>
      <c r="EL104" s="323"/>
      <c r="EM104" s="323"/>
      <c r="EN104" s="323"/>
      <c r="EO104" s="323"/>
      <c r="EP104" s="323"/>
      <c r="EQ104" s="323"/>
      <c r="ER104" s="323"/>
      <c r="ES104" s="323"/>
      <c r="ET104" s="323"/>
      <c r="EU104" s="323"/>
    </row>
    <row r="105" spans="1:151" s="333" customFormat="1" ht="90" hidden="1">
      <c r="A105" s="343" t="s">
        <v>1783</v>
      </c>
      <c r="B105" s="347" t="s">
        <v>924</v>
      </c>
      <c r="C105" s="347" t="s">
        <v>356</v>
      </c>
      <c r="D105" s="347" t="s">
        <v>1784</v>
      </c>
      <c r="E105" s="342" t="s">
        <v>1785</v>
      </c>
      <c r="F105" s="347" t="s">
        <v>31</v>
      </c>
      <c r="G105" s="347" t="s">
        <v>1786</v>
      </c>
      <c r="H105" s="347" t="s">
        <v>1422</v>
      </c>
      <c r="I105" s="345">
        <v>43831</v>
      </c>
      <c r="J105" s="345" t="s">
        <v>1741</v>
      </c>
      <c r="K105" s="341" t="s">
        <v>946</v>
      </c>
      <c r="L105" s="341" t="s">
        <v>946</v>
      </c>
      <c r="M105" s="347" t="s">
        <v>1426</v>
      </c>
      <c r="N105" s="347" t="s">
        <v>1437</v>
      </c>
      <c r="O105" s="347" t="s">
        <v>1495</v>
      </c>
      <c r="P105" s="347" t="s">
        <v>31</v>
      </c>
      <c r="Q105" s="347" t="s">
        <v>31</v>
      </c>
      <c r="R105" s="347" t="s">
        <v>1770</v>
      </c>
      <c r="S105" s="347" t="s">
        <v>1423</v>
      </c>
      <c r="T105" s="347" t="s">
        <v>1442</v>
      </c>
      <c r="U105" s="347"/>
      <c r="V105" s="343" t="s">
        <v>6</v>
      </c>
      <c r="W105" s="347"/>
      <c r="X105" s="347" t="s">
        <v>1431</v>
      </c>
      <c r="Y105" s="347"/>
      <c r="Z105" s="347"/>
      <c r="AA105" s="343" t="s">
        <v>30</v>
      </c>
      <c r="AB105" s="347" t="s">
        <v>1443</v>
      </c>
      <c r="AC105" s="347" t="s">
        <v>1443</v>
      </c>
      <c r="AD105" s="347" t="s">
        <v>1444</v>
      </c>
      <c r="AE105" s="347" t="s">
        <v>1433</v>
      </c>
      <c r="AF105" s="345">
        <v>44530</v>
      </c>
      <c r="AG105" s="347" t="s">
        <v>1445</v>
      </c>
      <c r="AH105" s="333">
        <v>1</v>
      </c>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323"/>
      <c r="CQ105" s="323"/>
      <c r="CR105" s="323"/>
      <c r="CS105" s="323"/>
      <c r="CT105" s="323"/>
      <c r="CU105" s="323"/>
      <c r="CV105" s="323"/>
      <c r="CW105" s="323"/>
      <c r="CX105" s="323"/>
      <c r="CY105" s="323"/>
      <c r="CZ105" s="323"/>
      <c r="DA105" s="323"/>
      <c r="DB105" s="323"/>
      <c r="DC105" s="323"/>
      <c r="DD105" s="323"/>
      <c r="DE105" s="323"/>
      <c r="DF105" s="323"/>
      <c r="DG105" s="323"/>
      <c r="DH105" s="323"/>
      <c r="DI105" s="323"/>
      <c r="DJ105" s="323"/>
      <c r="DK105" s="323"/>
      <c r="DL105" s="323"/>
      <c r="DM105" s="323"/>
      <c r="DN105" s="323"/>
      <c r="DO105" s="323"/>
      <c r="DP105" s="323"/>
      <c r="DQ105" s="323"/>
      <c r="DR105" s="323"/>
      <c r="DS105" s="323"/>
      <c r="DT105" s="323"/>
      <c r="DU105" s="323"/>
      <c r="DV105" s="323"/>
      <c r="DW105" s="323"/>
      <c r="DX105" s="323"/>
      <c r="DY105" s="323"/>
      <c r="DZ105" s="323"/>
      <c r="EA105" s="323"/>
      <c r="EB105" s="323"/>
      <c r="EC105" s="323"/>
      <c r="ED105" s="323"/>
      <c r="EE105" s="323"/>
      <c r="EF105" s="323"/>
      <c r="EG105" s="323"/>
      <c r="EH105" s="323"/>
      <c r="EI105" s="323"/>
      <c r="EJ105" s="323"/>
      <c r="EK105" s="323"/>
      <c r="EL105" s="323"/>
      <c r="EM105" s="323"/>
      <c r="EN105" s="323"/>
      <c r="EO105" s="323"/>
      <c r="EP105" s="323"/>
      <c r="EQ105" s="323"/>
      <c r="ER105" s="323"/>
      <c r="ES105" s="323"/>
      <c r="ET105" s="323"/>
      <c r="EU105" s="323"/>
    </row>
    <row r="106" spans="1:151" s="333" customFormat="1" ht="120" hidden="1">
      <c r="A106" s="343" t="s">
        <v>1787</v>
      </c>
      <c r="B106" s="347" t="s">
        <v>924</v>
      </c>
      <c r="C106" s="347" t="s">
        <v>356</v>
      </c>
      <c r="D106" s="347" t="s">
        <v>1788</v>
      </c>
      <c r="E106" s="342" t="s">
        <v>1789</v>
      </c>
      <c r="F106" s="347" t="s">
        <v>31</v>
      </c>
      <c r="G106" s="347" t="s">
        <v>1775</v>
      </c>
      <c r="H106" s="347" t="s">
        <v>1422</v>
      </c>
      <c r="I106" s="345">
        <v>43831</v>
      </c>
      <c r="J106" s="345" t="s">
        <v>1741</v>
      </c>
      <c r="K106" s="341" t="s">
        <v>1748</v>
      </c>
      <c r="L106" s="341" t="s">
        <v>1748</v>
      </c>
      <c r="M106" s="347" t="s">
        <v>1426</v>
      </c>
      <c r="N106" s="347" t="s">
        <v>1427</v>
      </c>
      <c r="O106" s="347" t="s">
        <v>1495</v>
      </c>
      <c r="P106" s="347" t="s">
        <v>31</v>
      </c>
      <c r="Q106" s="347" t="s">
        <v>31</v>
      </c>
      <c r="R106" s="347" t="s">
        <v>1790</v>
      </c>
      <c r="S106" s="347" t="s">
        <v>1791</v>
      </c>
      <c r="T106" s="347" t="s">
        <v>1442</v>
      </c>
      <c r="U106" s="347"/>
      <c r="V106" s="343" t="s">
        <v>1431</v>
      </c>
      <c r="W106" s="347"/>
      <c r="X106" s="347" t="s">
        <v>1431</v>
      </c>
      <c r="Y106" s="347"/>
      <c r="Z106" s="347"/>
      <c r="AA106" s="343" t="s">
        <v>30</v>
      </c>
      <c r="AB106" s="347" t="s">
        <v>1443</v>
      </c>
      <c r="AC106" s="347" t="s">
        <v>1443</v>
      </c>
      <c r="AD106" s="347" t="s">
        <v>1444</v>
      </c>
      <c r="AE106" s="347" t="s">
        <v>1433</v>
      </c>
      <c r="AF106" s="345">
        <v>44530</v>
      </c>
      <c r="AG106" s="347" t="s">
        <v>1445</v>
      </c>
      <c r="AH106" s="333">
        <v>1</v>
      </c>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323"/>
      <c r="DQ106" s="323"/>
      <c r="DR106" s="323"/>
      <c r="DS106" s="323"/>
      <c r="DT106" s="323"/>
      <c r="DU106" s="323"/>
      <c r="DV106" s="323"/>
      <c r="DW106" s="323"/>
      <c r="DX106" s="323"/>
      <c r="DY106" s="323"/>
      <c r="DZ106" s="323"/>
      <c r="EA106" s="323"/>
      <c r="EB106" s="323"/>
      <c r="EC106" s="323"/>
      <c r="ED106" s="323"/>
      <c r="EE106" s="323"/>
      <c r="EF106" s="323"/>
      <c r="EG106" s="323"/>
      <c r="EH106" s="323"/>
      <c r="EI106" s="323"/>
      <c r="EJ106" s="323"/>
      <c r="EK106" s="323"/>
      <c r="EL106" s="323"/>
      <c r="EM106" s="323"/>
      <c r="EN106" s="323"/>
      <c r="EO106" s="323"/>
      <c r="EP106" s="323"/>
      <c r="EQ106" s="323"/>
      <c r="ER106" s="323"/>
      <c r="ES106" s="323"/>
      <c r="ET106" s="323"/>
      <c r="EU106" s="323"/>
    </row>
    <row r="107" spans="1:151" s="333" customFormat="1" ht="120" hidden="1">
      <c r="A107" s="343" t="s">
        <v>1792</v>
      </c>
      <c r="B107" s="347" t="s">
        <v>924</v>
      </c>
      <c r="C107" s="347" t="s">
        <v>356</v>
      </c>
      <c r="D107" s="347" t="s">
        <v>1793</v>
      </c>
      <c r="E107" s="342" t="s">
        <v>1794</v>
      </c>
      <c r="F107" s="347" t="s">
        <v>31</v>
      </c>
      <c r="G107" s="347" t="s">
        <v>1775</v>
      </c>
      <c r="H107" s="347" t="s">
        <v>1422</v>
      </c>
      <c r="I107" s="345">
        <v>43831</v>
      </c>
      <c r="J107" s="345" t="s">
        <v>1741</v>
      </c>
      <c r="K107" s="341" t="s">
        <v>1748</v>
      </c>
      <c r="L107" s="341" t="s">
        <v>1748</v>
      </c>
      <c r="M107" s="347" t="s">
        <v>1426</v>
      </c>
      <c r="N107" s="347" t="s">
        <v>1427</v>
      </c>
      <c r="O107" s="347" t="s">
        <v>1495</v>
      </c>
      <c r="P107" s="347" t="s">
        <v>31</v>
      </c>
      <c r="Q107" s="347" t="s">
        <v>31</v>
      </c>
      <c r="R107" s="347" t="s">
        <v>1790</v>
      </c>
      <c r="S107" s="347" t="s">
        <v>1791</v>
      </c>
      <c r="T107" s="347" t="s">
        <v>1430</v>
      </c>
      <c r="U107" s="347"/>
      <c r="V107" s="343" t="s">
        <v>1431</v>
      </c>
      <c r="W107" s="347"/>
      <c r="X107" s="347" t="s">
        <v>1431</v>
      </c>
      <c r="Y107" s="347"/>
      <c r="Z107" s="347"/>
      <c r="AA107" s="343" t="s">
        <v>30</v>
      </c>
      <c r="AB107" s="347" t="s">
        <v>1423</v>
      </c>
      <c r="AC107" s="347" t="s">
        <v>1423</v>
      </c>
      <c r="AD107" s="347" t="s">
        <v>1423</v>
      </c>
      <c r="AE107" s="347" t="s">
        <v>1423</v>
      </c>
      <c r="AF107" s="345">
        <v>44530</v>
      </c>
      <c r="AG107" s="347" t="s">
        <v>1423</v>
      </c>
      <c r="AH107" s="333">
        <v>1</v>
      </c>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row>
    <row r="108" spans="1:151" s="333" customFormat="1" ht="30" hidden="1">
      <c r="A108" s="343" t="s">
        <v>1795</v>
      </c>
      <c r="B108" s="347" t="s">
        <v>924</v>
      </c>
      <c r="C108" s="347" t="s">
        <v>356</v>
      </c>
      <c r="D108" s="347" t="s">
        <v>1796</v>
      </c>
      <c r="E108" s="342" t="s">
        <v>1797</v>
      </c>
      <c r="F108" s="347" t="s">
        <v>31</v>
      </c>
      <c r="G108" s="347" t="s">
        <v>1775</v>
      </c>
      <c r="H108" s="347" t="s">
        <v>1422</v>
      </c>
      <c r="I108" s="345">
        <v>43831</v>
      </c>
      <c r="J108" s="345" t="s">
        <v>1037</v>
      </c>
      <c r="K108" s="341" t="s">
        <v>1748</v>
      </c>
      <c r="L108" s="341" t="s">
        <v>1748</v>
      </c>
      <c r="M108" s="347" t="s">
        <v>1426</v>
      </c>
      <c r="N108" s="347" t="s">
        <v>1437</v>
      </c>
      <c r="O108" s="347" t="s">
        <v>1495</v>
      </c>
      <c r="P108" s="347" t="s">
        <v>31</v>
      </c>
      <c r="Q108" s="347" t="s">
        <v>31</v>
      </c>
      <c r="R108" s="347" t="s">
        <v>1770</v>
      </c>
      <c r="S108" s="347" t="s">
        <v>1423</v>
      </c>
      <c r="T108" s="347" t="s">
        <v>1430</v>
      </c>
      <c r="U108" s="347"/>
      <c r="V108" s="343" t="s">
        <v>6</v>
      </c>
      <c r="W108" s="347"/>
      <c r="X108" s="347" t="s">
        <v>1431</v>
      </c>
      <c r="Y108" s="347"/>
      <c r="Z108" s="347"/>
      <c r="AA108" s="343" t="s">
        <v>30</v>
      </c>
      <c r="AB108" s="347" t="s">
        <v>1423</v>
      </c>
      <c r="AC108" s="347" t="s">
        <v>1423</v>
      </c>
      <c r="AD108" s="347" t="s">
        <v>1423</v>
      </c>
      <c r="AE108" s="347" t="s">
        <v>1423</v>
      </c>
      <c r="AF108" s="345">
        <v>44530</v>
      </c>
      <c r="AG108" s="347" t="s">
        <v>1423</v>
      </c>
      <c r="AH108" s="333">
        <v>1</v>
      </c>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323"/>
      <c r="CQ108" s="323"/>
      <c r="CR108" s="323"/>
      <c r="CS108" s="323"/>
      <c r="CT108" s="323"/>
      <c r="CU108" s="323"/>
      <c r="CV108" s="323"/>
      <c r="CW108" s="323"/>
      <c r="CX108" s="323"/>
      <c r="CY108" s="323"/>
      <c r="CZ108" s="323"/>
      <c r="DA108" s="323"/>
      <c r="DB108" s="323"/>
      <c r="DC108" s="323"/>
      <c r="DD108" s="323"/>
      <c r="DE108" s="323"/>
      <c r="DF108" s="323"/>
      <c r="DG108" s="323"/>
      <c r="DH108" s="323"/>
      <c r="DI108" s="323"/>
      <c r="DJ108" s="323"/>
      <c r="DK108" s="323"/>
      <c r="DL108" s="323"/>
      <c r="DM108" s="323"/>
      <c r="DN108" s="323"/>
      <c r="DO108" s="323"/>
      <c r="DP108" s="323"/>
      <c r="DQ108" s="323"/>
      <c r="DR108" s="323"/>
      <c r="DS108" s="323"/>
      <c r="DT108" s="323"/>
      <c r="DU108" s="323"/>
      <c r="DV108" s="323"/>
      <c r="DW108" s="323"/>
      <c r="DX108" s="323"/>
      <c r="DY108" s="323"/>
      <c r="DZ108" s="323"/>
      <c r="EA108" s="323"/>
      <c r="EB108" s="323"/>
      <c r="EC108" s="323"/>
      <c r="ED108" s="323"/>
      <c r="EE108" s="323"/>
      <c r="EF108" s="323"/>
      <c r="EG108" s="323"/>
      <c r="EH108" s="323"/>
      <c r="EI108" s="323"/>
      <c r="EJ108" s="323"/>
      <c r="EK108" s="323"/>
      <c r="EL108" s="323"/>
      <c r="EM108" s="323"/>
      <c r="EN108" s="323"/>
      <c r="EO108" s="323"/>
      <c r="EP108" s="323"/>
      <c r="EQ108" s="323"/>
      <c r="ER108" s="323"/>
      <c r="ES108" s="323"/>
      <c r="ET108" s="323"/>
      <c r="EU108" s="323"/>
    </row>
    <row r="109" spans="1:151" s="333" customFormat="1" ht="180" hidden="1">
      <c r="A109" s="343" t="s">
        <v>1798</v>
      </c>
      <c r="B109" s="347" t="s">
        <v>924</v>
      </c>
      <c r="C109" s="347" t="s">
        <v>356</v>
      </c>
      <c r="D109" s="347" t="s">
        <v>1799</v>
      </c>
      <c r="E109" s="347" t="s">
        <v>1800</v>
      </c>
      <c r="F109" s="347" t="s">
        <v>31</v>
      </c>
      <c r="G109" s="347" t="s">
        <v>1801</v>
      </c>
      <c r="H109" s="347" t="s">
        <v>1422</v>
      </c>
      <c r="I109" s="345">
        <v>43831</v>
      </c>
      <c r="J109" s="345" t="s">
        <v>1037</v>
      </c>
      <c r="K109" s="345" t="s">
        <v>946</v>
      </c>
      <c r="L109" s="345" t="s">
        <v>946</v>
      </c>
      <c r="M109" s="347" t="s">
        <v>1426</v>
      </c>
      <c r="N109" s="347" t="s">
        <v>1427</v>
      </c>
      <c r="O109" s="347" t="s">
        <v>1495</v>
      </c>
      <c r="P109" s="347" t="s">
        <v>31</v>
      </c>
      <c r="Q109" s="347" t="s">
        <v>31</v>
      </c>
      <c r="R109" s="347" t="s">
        <v>1802</v>
      </c>
      <c r="S109" s="347" t="s">
        <v>1803</v>
      </c>
      <c r="T109" s="347" t="s">
        <v>1430</v>
      </c>
      <c r="U109" s="347"/>
      <c r="V109" s="343" t="s">
        <v>8</v>
      </c>
      <c r="W109" s="347"/>
      <c r="X109" s="347" t="s">
        <v>1431</v>
      </c>
      <c r="Y109" s="347"/>
      <c r="Z109" s="347"/>
      <c r="AA109" s="343" t="s">
        <v>30</v>
      </c>
      <c r="AB109" s="347" t="s">
        <v>1423</v>
      </c>
      <c r="AC109" s="347" t="s">
        <v>1423</v>
      </c>
      <c r="AD109" s="347" t="s">
        <v>1423</v>
      </c>
      <c r="AE109" s="347" t="s">
        <v>1423</v>
      </c>
      <c r="AF109" s="345">
        <v>44530</v>
      </c>
      <c r="AG109" s="347" t="s">
        <v>1423</v>
      </c>
      <c r="AH109" s="333">
        <v>1</v>
      </c>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c r="CP109" s="323"/>
      <c r="CQ109" s="323"/>
      <c r="CR109" s="323"/>
      <c r="CS109" s="323"/>
      <c r="CT109" s="323"/>
      <c r="CU109" s="323"/>
      <c r="CV109" s="323"/>
      <c r="CW109" s="323"/>
      <c r="CX109" s="323"/>
      <c r="CY109" s="323"/>
      <c r="CZ109" s="323"/>
      <c r="DA109" s="323"/>
      <c r="DB109" s="323"/>
      <c r="DC109" s="323"/>
      <c r="DD109" s="323"/>
      <c r="DE109" s="323"/>
      <c r="DF109" s="323"/>
      <c r="DG109" s="323"/>
      <c r="DH109" s="323"/>
      <c r="DI109" s="323"/>
      <c r="DJ109" s="323"/>
      <c r="DK109" s="323"/>
      <c r="DL109" s="323"/>
      <c r="DM109" s="323"/>
      <c r="DN109" s="323"/>
      <c r="DO109" s="323"/>
      <c r="DP109" s="323"/>
      <c r="DQ109" s="323"/>
      <c r="DR109" s="323"/>
      <c r="DS109" s="323"/>
      <c r="DT109" s="323"/>
      <c r="DU109" s="323"/>
      <c r="DV109" s="323"/>
      <c r="DW109" s="323"/>
      <c r="DX109" s="323"/>
      <c r="DY109" s="323"/>
      <c r="DZ109" s="323"/>
      <c r="EA109" s="323"/>
      <c r="EB109" s="323"/>
      <c r="EC109" s="323"/>
      <c r="ED109" s="323"/>
      <c r="EE109" s="323"/>
      <c r="EF109" s="323"/>
      <c r="EG109" s="323"/>
      <c r="EH109" s="323"/>
      <c r="EI109" s="323"/>
      <c r="EJ109" s="323"/>
      <c r="EK109" s="323"/>
      <c r="EL109" s="323"/>
      <c r="EM109" s="323"/>
      <c r="EN109" s="323"/>
      <c r="EO109" s="323"/>
      <c r="EP109" s="323"/>
      <c r="EQ109" s="323"/>
      <c r="ER109" s="323"/>
      <c r="ES109" s="323"/>
      <c r="ET109" s="323"/>
      <c r="EU109" s="323"/>
    </row>
    <row r="110" spans="1:151" s="333" customFormat="1" ht="90" hidden="1">
      <c r="A110" s="343" t="s">
        <v>1804</v>
      </c>
      <c r="B110" s="347" t="s">
        <v>924</v>
      </c>
      <c r="C110" s="347" t="s">
        <v>356</v>
      </c>
      <c r="D110" s="347" t="s">
        <v>1805</v>
      </c>
      <c r="E110" s="347" t="s">
        <v>1806</v>
      </c>
      <c r="F110" s="347" t="s">
        <v>31</v>
      </c>
      <c r="G110" s="350" t="s">
        <v>1801</v>
      </c>
      <c r="H110" s="347" t="s">
        <v>1422</v>
      </c>
      <c r="I110" s="345">
        <v>43831</v>
      </c>
      <c r="J110" s="345" t="s">
        <v>1037</v>
      </c>
      <c r="K110" s="345" t="s">
        <v>946</v>
      </c>
      <c r="L110" s="345" t="s">
        <v>946</v>
      </c>
      <c r="M110" s="347" t="s">
        <v>1426</v>
      </c>
      <c r="N110" s="347" t="s">
        <v>1427</v>
      </c>
      <c r="O110" s="347" t="s">
        <v>1495</v>
      </c>
      <c r="P110" s="347" t="s">
        <v>31</v>
      </c>
      <c r="Q110" s="347" t="s">
        <v>31</v>
      </c>
      <c r="R110" s="347" t="s">
        <v>1802</v>
      </c>
      <c r="S110" s="347" t="s">
        <v>1807</v>
      </c>
      <c r="T110" s="347" t="s">
        <v>1430</v>
      </c>
      <c r="U110" s="347"/>
      <c r="V110" s="343" t="s">
        <v>8</v>
      </c>
      <c r="W110" s="347"/>
      <c r="X110" s="347" t="s">
        <v>8</v>
      </c>
      <c r="Y110" s="347"/>
      <c r="Z110" s="347"/>
      <c r="AA110" s="343" t="s">
        <v>30</v>
      </c>
      <c r="AB110" s="347" t="s">
        <v>1423</v>
      </c>
      <c r="AC110" s="347" t="s">
        <v>1423</v>
      </c>
      <c r="AD110" s="347" t="s">
        <v>1423</v>
      </c>
      <c r="AE110" s="347" t="s">
        <v>1423</v>
      </c>
      <c r="AF110" s="345">
        <v>44530</v>
      </c>
      <c r="AG110" s="347" t="s">
        <v>1423</v>
      </c>
      <c r="AH110" s="333">
        <v>1</v>
      </c>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c r="CP110" s="323"/>
      <c r="CQ110" s="323"/>
      <c r="CR110" s="323"/>
      <c r="CS110" s="323"/>
      <c r="CT110" s="323"/>
      <c r="CU110" s="323"/>
      <c r="CV110" s="323"/>
      <c r="CW110" s="323"/>
      <c r="CX110" s="323"/>
      <c r="CY110" s="323"/>
      <c r="CZ110" s="323"/>
      <c r="DA110" s="323"/>
      <c r="DB110" s="323"/>
      <c r="DC110" s="323"/>
      <c r="DD110" s="323"/>
      <c r="DE110" s="323"/>
      <c r="DF110" s="323"/>
      <c r="DG110" s="323"/>
      <c r="DH110" s="323"/>
      <c r="DI110" s="323"/>
      <c r="DJ110" s="323"/>
      <c r="DK110" s="323"/>
      <c r="DL110" s="323"/>
      <c r="DM110" s="323"/>
      <c r="DN110" s="323"/>
      <c r="DO110" s="323"/>
      <c r="DP110" s="323"/>
      <c r="DQ110" s="323"/>
      <c r="DR110" s="323"/>
      <c r="DS110" s="323"/>
      <c r="DT110" s="323"/>
      <c r="DU110" s="323"/>
      <c r="DV110" s="323"/>
      <c r="DW110" s="323"/>
      <c r="DX110" s="323"/>
      <c r="DY110" s="323"/>
      <c r="DZ110" s="323"/>
      <c r="EA110" s="323"/>
      <c r="EB110" s="323"/>
      <c r="EC110" s="323"/>
      <c r="ED110" s="323"/>
      <c r="EE110" s="323"/>
      <c r="EF110" s="323"/>
      <c r="EG110" s="323"/>
      <c r="EH110" s="323"/>
      <c r="EI110" s="323"/>
      <c r="EJ110" s="323"/>
      <c r="EK110" s="323"/>
      <c r="EL110" s="323"/>
      <c r="EM110" s="323"/>
      <c r="EN110" s="323"/>
      <c r="EO110" s="323"/>
      <c r="EP110" s="323"/>
      <c r="EQ110" s="323"/>
      <c r="ER110" s="323"/>
      <c r="ES110" s="323"/>
      <c r="ET110" s="323"/>
      <c r="EU110" s="323"/>
    </row>
    <row r="111" spans="1:151" s="333" customFormat="1" ht="165" hidden="1">
      <c r="A111" s="343" t="s">
        <v>1808</v>
      </c>
      <c r="B111" s="347" t="s">
        <v>924</v>
      </c>
      <c r="C111" s="347" t="s">
        <v>356</v>
      </c>
      <c r="D111" s="347" t="s">
        <v>1809</v>
      </c>
      <c r="E111" s="347" t="s">
        <v>1810</v>
      </c>
      <c r="F111" s="347" t="s">
        <v>31</v>
      </c>
      <c r="G111" s="350" t="s">
        <v>1801</v>
      </c>
      <c r="H111" s="347" t="s">
        <v>1422</v>
      </c>
      <c r="I111" s="345">
        <v>43831</v>
      </c>
      <c r="J111" s="345" t="s">
        <v>1037</v>
      </c>
      <c r="K111" s="345" t="s">
        <v>946</v>
      </c>
      <c r="L111" s="345" t="s">
        <v>946</v>
      </c>
      <c r="M111" s="347" t="s">
        <v>1426</v>
      </c>
      <c r="N111" s="347" t="s">
        <v>1427</v>
      </c>
      <c r="O111" s="347" t="s">
        <v>1495</v>
      </c>
      <c r="P111" s="347" t="s">
        <v>31</v>
      </c>
      <c r="Q111" s="347" t="s">
        <v>31</v>
      </c>
      <c r="R111" s="347" t="s">
        <v>1790</v>
      </c>
      <c r="S111" s="347" t="s">
        <v>1811</v>
      </c>
      <c r="T111" s="347" t="s">
        <v>1430</v>
      </c>
      <c r="U111" s="347"/>
      <c r="V111" s="343" t="s">
        <v>8</v>
      </c>
      <c r="W111" s="347"/>
      <c r="X111" s="347" t="s">
        <v>8</v>
      </c>
      <c r="Y111" s="347"/>
      <c r="Z111" s="347"/>
      <c r="AA111" s="343" t="s">
        <v>30</v>
      </c>
      <c r="AB111" s="347" t="s">
        <v>1423</v>
      </c>
      <c r="AC111" s="347" t="s">
        <v>1423</v>
      </c>
      <c r="AD111" s="347" t="s">
        <v>1423</v>
      </c>
      <c r="AE111" s="347" t="s">
        <v>1423</v>
      </c>
      <c r="AF111" s="345">
        <v>44530</v>
      </c>
      <c r="AG111" s="347" t="s">
        <v>1423</v>
      </c>
      <c r="AH111" s="333">
        <v>1</v>
      </c>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c r="CP111" s="323"/>
      <c r="CQ111" s="323"/>
      <c r="CR111" s="323"/>
      <c r="CS111" s="323"/>
      <c r="CT111" s="323"/>
      <c r="CU111" s="323"/>
      <c r="CV111" s="323"/>
      <c r="CW111" s="323"/>
      <c r="CX111" s="323"/>
      <c r="CY111" s="323"/>
      <c r="CZ111" s="323"/>
      <c r="DA111" s="323"/>
      <c r="DB111" s="323"/>
      <c r="DC111" s="323"/>
      <c r="DD111" s="323"/>
      <c r="DE111" s="323"/>
      <c r="DF111" s="323"/>
      <c r="DG111" s="323"/>
      <c r="DH111" s="323"/>
      <c r="DI111" s="323"/>
      <c r="DJ111" s="323"/>
      <c r="DK111" s="323"/>
      <c r="DL111" s="323"/>
      <c r="DM111" s="323"/>
      <c r="DN111" s="323"/>
      <c r="DO111" s="323"/>
      <c r="DP111" s="323"/>
      <c r="DQ111" s="323"/>
      <c r="DR111" s="323"/>
      <c r="DS111" s="323"/>
      <c r="DT111" s="323"/>
      <c r="DU111" s="323"/>
      <c r="DV111" s="323"/>
      <c r="DW111" s="323"/>
      <c r="DX111" s="323"/>
      <c r="DY111" s="323"/>
      <c r="DZ111" s="323"/>
      <c r="EA111" s="323"/>
      <c r="EB111" s="323"/>
      <c r="EC111" s="323"/>
      <c r="ED111" s="323"/>
      <c r="EE111" s="323"/>
      <c r="EF111" s="323"/>
      <c r="EG111" s="323"/>
      <c r="EH111" s="323"/>
      <c r="EI111" s="323"/>
      <c r="EJ111" s="323"/>
      <c r="EK111" s="323"/>
      <c r="EL111" s="323"/>
      <c r="EM111" s="323"/>
      <c r="EN111" s="323"/>
      <c r="EO111" s="323"/>
      <c r="EP111" s="323"/>
      <c r="EQ111" s="323"/>
      <c r="ER111" s="323"/>
      <c r="ES111" s="323"/>
      <c r="ET111" s="323"/>
      <c r="EU111" s="323"/>
    </row>
    <row r="112" spans="1:151" s="333" customFormat="1" ht="135" hidden="1">
      <c r="A112" s="343" t="s">
        <v>1812</v>
      </c>
      <c r="B112" s="347" t="s">
        <v>924</v>
      </c>
      <c r="C112" s="347" t="s">
        <v>356</v>
      </c>
      <c r="D112" s="347" t="s">
        <v>1813</v>
      </c>
      <c r="E112" s="347" t="s">
        <v>1814</v>
      </c>
      <c r="F112" s="347" t="s">
        <v>31</v>
      </c>
      <c r="G112" s="350" t="s">
        <v>1815</v>
      </c>
      <c r="H112" s="347" t="s">
        <v>1422</v>
      </c>
      <c r="I112" s="345">
        <v>43831</v>
      </c>
      <c r="J112" s="345" t="s">
        <v>1037</v>
      </c>
      <c r="K112" s="345" t="s">
        <v>946</v>
      </c>
      <c r="L112" s="345" t="s">
        <v>946</v>
      </c>
      <c r="M112" s="347" t="s">
        <v>1426</v>
      </c>
      <c r="N112" s="347" t="s">
        <v>1427</v>
      </c>
      <c r="O112" s="347" t="s">
        <v>1441</v>
      </c>
      <c r="P112" s="347" t="s">
        <v>31</v>
      </c>
      <c r="Q112" s="347" t="s">
        <v>31</v>
      </c>
      <c r="R112" s="347" t="s">
        <v>1802</v>
      </c>
      <c r="S112" s="347" t="s">
        <v>1816</v>
      </c>
      <c r="T112" s="347" t="s">
        <v>1430</v>
      </c>
      <c r="U112" s="347"/>
      <c r="V112" s="343" t="s">
        <v>8</v>
      </c>
      <c r="W112" s="347"/>
      <c r="X112" s="347" t="s">
        <v>1431</v>
      </c>
      <c r="Y112" s="347"/>
      <c r="Z112" s="347"/>
      <c r="AA112" s="343" t="s">
        <v>30</v>
      </c>
      <c r="AB112" s="347" t="s">
        <v>1423</v>
      </c>
      <c r="AC112" s="347" t="s">
        <v>1423</v>
      </c>
      <c r="AD112" s="347" t="s">
        <v>1423</v>
      </c>
      <c r="AE112" s="347" t="s">
        <v>1423</v>
      </c>
      <c r="AF112" s="345">
        <v>44530</v>
      </c>
      <c r="AG112" s="347" t="s">
        <v>1423</v>
      </c>
      <c r="AH112" s="333">
        <v>1</v>
      </c>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3"/>
      <c r="CD112" s="323"/>
      <c r="CE112" s="323"/>
      <c r="CF112" s="323"/>
      <c r="CG112" s="323"/>
      <c r="CH112" s="323"/>
      <c r="CI112" s="323"/>
      <c r="CJ112" s="323"/>
      <c r="CK112" s="323"/>
      <c r="CL112" s="323"/>
      <c r="CM112" s="323"/>
      <c r="CN112" s="323"/>
      <c r="CO112" s="323"/>
      <c r="CP112" s="323"/>
      <c r="CQ112" s="323"/>
      <c r="CR112" s="323"/>
      <c r="CS112" s="323"/>
      <c r="CT112" s="323"/>
      <c r="CU112" s="323"/>
      <c r="CV112" s="323"/>
      <c r="CW112" s="323"/>
      <c r="CX112" s="323"/>
      <c r="CY112" s="323"/>
      <c r="CZ112" s="323"/>
      <c r="DA112" s="323"/>
      <c r="DB112" s="323"/>
      <c r="DC112" s="323"/>
      <c r="DD112" s="323"/>
      <c r="DE112" s="323"/>
      <c r="DF112" s="323"/>
      <c r="DG112" s="323"/>
      <c r="DH112" s="323"/>
      <c r="DI112" s="323"/>
      <c r="DJ112" s="323"/>
      <c r="DK112" s="323"/>
      <c r="DL112" s="323"/>
      <c r="DM112" s="323"/>
      <c r="DN112" s="323"/>
      <c r="DO112" s="323"/>
      <c r="DP112" s="323"/>
      <c r="DQ112" s="323"/>
      <c r="DR112" s="323"/>
      <c r="DS112" s="323"/>
      <c r="DT112" s="323"/>
      <c r="DU112" s="323"/>
      <c r="DV112" s="323"/>
      <c r="DW112" s="323"/>
      <c r="DX112" s="323"/>
      <c r="DY112" s="323"/>
      <c r="DZ112" s="323"/>
      <c r="EA112" s="323"/>
      <c r="EB112" s="323"/>
      <c r="EC112" s="323"/>
      <c r="ED112" s="323"/>
      <c r="EE112" s="323"/>
      <c r="EF112" s="323"/>
      <c r="EG112" s="323"/>
      <c r="EH112" s="323"/>
      <c r="EI112" s="323"/>
      <c r="EJ112" s="323"/>
      <c r="EK112" s="323"/>
      <c r="EL112" s="323"/>
      <c r="EM112" s="323"/>
      <c r="EN112" s="323"/>
      <c r="EO112" s="323"/>
      <c r="EP112" s="323"/>
      <c r="EQ112" s="323"/>
      <c r="ER112" s="323"/>
      <c r="ES112" s="323"/>
      <c r="ET112" s="323"/>
      <c r="EU112" s="323"/>
    </row>
    <row r="113" spans="1:151" s="333" customFormat="1" ht="90" hidden="1">
      <c r="A113" s="343" t="s">
        <v>1817</v>
      </c>
      <c r="B113" s="347" t="s">
        <v>924</v>
      </c>
      <c r="C113" s="347" t="s">
        <v>356</v>
      </c>
      <c r="D113" s="347" t="s">
        <v>1818</v>
      </c>
      <c r="E113" s="347" t="s">
        <v>1819</v>
      </c>
      <c r="F113" s="347" t="s">
        <v>31</v>
      </c>
      <c r="G113" s="347" t="s">
        <v>1801</v>
      </c>
      <c r="H113" s="347" t="s">
        <v>1422</v>
      </c>
      <c r="I113" s="345">
        <v>43831</v>
      </c>
      <c r="J113" s="345" t="s">
        <v>1037</v>
      </c>
      <c r="K113" s="345" t="s">
        <v>946</v>
      </c>
      <c r="L113" s="345" t="s">
        <v>946</v>
      </c>
      <c r="M113" s="347" t="s">
        <v>1426</v>
      </c>
      <c r="N113" s="347" t="s">
        <v>1427</v>
      </c>
      <c r="O113" s="347" t="s">
        <v>1441</v>
      </c>
      <c r="P113" s="347" t="s">
        <v>31</v>
      </c>
      <c r="Q113" s="347" t="s">
        <v>31</v>
      </c>
      <c r="R113" s="347" t="s">
        <v>1790</v>
      </c>
      <c r="S113" s="347" t="s">
        <v>1820</v>
      </c>
      <c r="T113" s="347" t="s">
        <v>1430</v>
      </c>
      <c r="U113" s="347"/>
      <c r="V113" s="343" t="s">
        <v>1431</v>
      </c>
      <c r="W113" s="347"/>
      <c r="X113" s="347" t="s">
        <v>1431</v>
      </c>
      <c r="Y113" s="347"/>
      <c r="Z113" s="347"/>
      <c r="AA113" s="343" t="s">
        <v>30</v>
      </c>
      <c r="AB113" s="347" t="s">
        <v>1423</v>
      </c>
      <c r="AC113" s="347" t="s">
        <v>1423</v>
      </c>
      <c r="AD113" s="347" t="s">
        <v>1423</v>
      </c>
      <c r="AE113" s="347" t="s">
        <v>1423</v>
      </c>
      <c r="AF113" s="345">
        <v>44530</v>
      </c>
      <c r="AG113" s="347" t="s">
        <v>1423</v>
      </c>
      <c r="AH113" s="333">
        <v>1</v>
      </c>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c r="CL113" s="323"/>
      <c r="CM113" s="323"/>
      <c r="CN113" s="323"/>
      <c r="CO113" s="323"/>
      <c r="CP113" s="323"/>
      <c r="CQ113" s="323"/>
      <c r="CR113" s="323"/>
      <c r="CS113" s="323"/>
      <c r="CT113" s="323"/>
      <c r="CU113" s="323"/>
      <c r="CV113" s="323"/>
      <c r="CW113" s="323"/>
      <c r="CX113" s="323"/>
      <c r="CY113" s="323"/>
      <c r="CZ113" s="323"/>
      <c r="DA113" s="323"/>
      <c r="DB113" s="323"/>
      <c r="DC113" s="323"/>
      <c r="DD113" s="323"/>
      <c r="DE113" s="323"/>
      <c r="DF113" s="323"/>
      <c r="DG113" s="323"/>
      <c r="DH113" s="323"/>
      <c r="DI113" s="323"/>
      <c r="DJ113" s="323"/>
      <c r="DK113" s="323"/>
      <c r="DL113" s="323"/>
      <c r="DM113" s="323"/>
      <c r="DN113" s="323"/>
      <c r="DO113" s="323"/>
      <c r="DP113" s="323"/>
      <c r="DQ113" s="323"/>
      <c r="DR113" s="323"/>
      <c r="DS113" s="323"/>
      <c r="DT113" s="323"/>
      <c r="DU113" s="323"/>
      <c r="DV113" s="323"/>
      <c r="DW113" s="323"/>
      <c r="DX113" s="323"/>
      <c r="DY113" s="323"/>
      <c r="DZ113" s="323"/>
      <c r="EA113" s="323"/>
      <c r="EB113" s="323"/>
      <c r="EC113" s="323"/>
      <c r="ED113" s="323"/>
      <c r="EE113" s="323"/>
      <c r="EF113" s="323"/>
      <c r="EG113" s="323"/>
      <c r="EH113" s="323"/>
      <c r="EI113" s="323"/>
      <c r="EJ113" s="323"/>
      <c r="EK113" s="323"/>
      <c r="EL113" s="323"/>
      <c r="EM113" s="323"/>
      <c r="EN113" s="323"/>
      <c r="EO113" s="323"/>
      <c r="EP113" s="323"/>
      <c r="EQ113" s="323"/>
      <c r="ER113" s="323"/>
      <c r="ES113" s="323"/>
      <c r="ET113" s="323"/>
      <c r="EU113" s="323"/>
    </row>
    <row r="114" spans="1:151" s="333" customFormat="1" ht="120" hidden="1">
      <c r="A114" s="343" t="s">
        <v>1821</v>
      </c>
      <c r="B114" s="347" t="s">
        <v>924</v>
      </c>
      <c r="C114" s="347" t="s">
        <v>356</v>
      </c>
      <c r="D114" s="347" t="s">
        <v>1822</v>
      </c>
      <c r="E114" s="347" t="s">
        <v>1823</v>
      </c>
      <c r="F114" s="347" t="s">
        <v>31</v>
      </c>
      <c r="G114" s="347" t="s">
        <v>1801</v>
      </c>
      <c r="H114" s="347" t="s">
        <v>1422</v>
      </c>
      <c r="I114" s="345">
        <v>43831</v>
      </c>
      <c r="J114" s="345" t="s">
        <v>1037</v>
      </c>
      <c r="K114" s="345" t="s">
        <v>946</v>
      </c>
      <c r="L114" s="345" t="s">
        <v>946</v>
      </c>
      <c r="M114" s="347" t="s">
        <v>1426</v>
      </c>
      <c r="N114" s="347" t="s">
        <v>1427</v>
      </c>
      <c r="O114" s="347" t="s">
        <v>1441</v>
      </c>
      <c r="P114" s="347" t="s">
        <v>31</v>
      </c>
      <c r="Q114" s="347" t="s">
        <v>31</v>
      </c>
      <c r="R114" s="347" t="s">
        <v>1790</v>
      </c>
      <c r="S114" s="347" t="s">
        <v>1824</v>
      </c>
      <c r="T114" s="347" t="s">
        <v>1430</v>
      </c>
      <c r="U114" s="347"/>
      <c r="V114" s="343" t="s">
        <v>1431</v>
      </c>
      <c r="W114" s="347"/>
      <c r="X114" s="347" t="s">
        <v>1431</v>
      </c>
      <c r="Y114" s="347"/>
      <c r="Z114" s="347"/>
      <c r="AA114" s="343" t="s">
        <v>30</v>
      </c>
      <c r="AB114" s="347" t="s">
        <v>1423</v>
      </c>
      <c r="AC114" s="347" t="s">
        <v>1423</v>
      </c>
      <c r="AD114" s="347" t="s">
        <v>1423</v>
      </c>
      <c r="AE114" s="347" t="s">
        <v>1423</v>
      </c>
      <c r="AF114" s="345">
        <v>44530</v>
      </c>
      <c r="AG114" s="347" t="s">
        <v>1423</v>
      </c>
      <c r="AH114" s="333">
        <v>1</v>
      </c>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c r="CL114" s="323"/>
      <c r="CM114" s="323"/>
      <c r="CN114" s="323"/>
      <c r="CO114" s="323"/>
      <c r="CP114" s="323"/>
      <c r="CQ114" s="323"/>
      <c r="CR114" s="323"/>
      <c r="CS114" s="323"/>
      <c r="CT114" s="323"/>
      <c r="CU114" s="323"/>
      <c r="CV114" s="323"/>
      <c r="CW114" s="323"/>
      <c r="CX114" s="323"/>
      <c r="CY114" s="323"/>
      <c r="CZ114" s="323"/>
      <c r="DA114" s="323"/>
      <c r="DB114" s="323"/>
      <c r="DC114" s="323"/>
      <c r="DD114" s="323"/>
      <c r="DE114" s="323"/>
      <c r="DF114" s="323"/>
      <c r="DG114" s="323"/>
      <c r="DH114" s="323"/>
      <c r="DI114" s="323"/>
      <c r="DJ114" s="323"/>
      <c r="DK114" s="323"/>
      <c r="DL114" s="323"/>
      <c r="DM114" s="323"/>
      <c r="DN114" s="323"/>
      <c r="DO114" s="323"/>
      <c r="DP114" s="323"/>
      <c r="DQ114" s="323"/>
      <c r="DR114" s="323"/>
      <c r="DS114" s="323"/>
      <c r="DT114" s="323"/>
      <c r="DU114" s="323"/>
      <c r="DV114" s="323"/>
      <c r="DW114" s="323"/>
      <c r="DX114" s="323"/>
      <c r="DY114" s="323"/>
      <c r="DZ114" s="323"/>
      <c r="EA114" s="323"/>
      <c r="EB114" s="323"/>
      <c r="EC114" s="323"/>
      <c r="ED114" s="323"/>
      <c r="EE114" s="323"/>
      <c r="EF114" s="323"/>
      <c r="EG114" s="323"/>
      <c r="EH114" s="323"/>
      <c r="EI114" s="323"/>
      <c r="EJ114" s="323"/>
      <c r="EK114" s="323"/>
      <c r="EL114" s="323"/>
      <c r="EM114" s="323"/>
      <c r="EN114" s="323"/>
      <c r="EO114" s="323"/>
      <c r="EP114" s="323"/>
      <c r="EQ114" s="323"/>
      <c r="ER114" s="323"/>
      <c r="ES114" s="323"/>
      <c r="ET114" s="323"/>
      <c r="EU114" s="323"/>
    </row>
    <row r="115" spans="1:151" s="333" customFormat="1" ht="150" hidden="1">
      <c r="A115" s="343" t="s">
        <v>1825</v>
      </c>
      <c r="B115" s="347" t="s">
        <v>924</v>
      </c>
      <c r="C115" s="347" t="s">
        <v>356</v>
      </c>
      <c r="D115" s="347" t="s">
        <v>1826</v>
      </c>
      <c r="E115" s="347" t="s">
        <v>1827</v>
      </c>
      <c r="F115" s="347" t="s">
        <v>30</v>
      </c>
      <c r="G115" s="343" t="s">
        <v>1423</v>
      </c>
      <c r="H115" s="347" t="s">
        <v>1422</v>
      </c>
      <c r="I115" s="345">
        <v>43831</v>
      </c>
      <c r="J115" s="345" t="s">
        <v>1037</v>
      </c>
      <c r="K115" s="345" t="s">
        <v>946</v>
      </c>
      <c r="L115" s="345" t="s">
        <v>946</v>
      </c>
      <c r="M115" s="347" t="s">
        <v>1426</v>
      </c>
      <c r="N115" s="347" t="s">
        <v>1427</v>
      </c>
      <c r="O115" s="347" t="s">
        <v>1441</v>
      </c>
      <c r="P115" s="347" t="s">
        <v>31</v>
      </c>
      <c r="Q115" s="347" t="s">
        <v>31</v>
      </c>
      <c r="R115" s="347" t="s">
        <v>1790</v>
      </c>
      <c r="S115" s="347" t="s">
        <v>1828</v>
      </c>
      <c r="T115" s="347" t="s">
        <v>1430</v>
      </c>
      <c r="U115" s="347"/>
      <c r="V115" s="343" t="s">
        <v>8</v>
      </c>
      <c r="W115" s="347"/>
      <c r="X115" s="347" t="s">
        <v>8</v>
      </c>
      <c r="Y115" s="347"/>
      <c r="Z115" s="347"/>
      <c r="AA115" s="343" t="s">
        <v>30</v>
      </c>
      <c r="AB115" s="347" t="s">
        <v>1423</v>
      </c>
      <c r="AC115" s="347" t="s">
        <v>1423</v>
      </c>
      <c r="AD115" s="347" t="s">
        <v>1423</v>
      </c>
      <c r="AE115" s="347" t="s">
        <v>1423</v>
      </c>
      <c r="AF115" s="345">
        <v>44530</v>
      </c>
      <c r="AG115" s="347" t="s">
        <v>1423</v>
      </c>
      <c r="AH115" s="333">
        <v>1</v>
      </c>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c r="CL115" s="323"/>
      <c r="CM115" s="323"/>
      <c r="CN115" s="323"/>
      <c r="CO115" s="323"/>
      <c r="CP115" s="323"/>
      <c r="CQ115" s="323"/>
      <c r="CR115" s="323"/>
      <c r="CS115" s="323"/>
      <c r="CT115" s="323"/>
      <c r="CU115" s="323"/>
      <c r="CV115" s="323"/>
      <c r="CW115" s="323"/>
      <c r="CX115" s="323"/>
      <c r="CY115" s="323"/>
      <c r="CZ115" s="323"/>
      <c r="DA115" s="323"/>
      <c r="DB115" s="323"/>
      <c r="DC115" s="323"/>
      <c r="DD115" s="323"/>
      <c r="DE115" s="323"/>
      <c r="DF115" s="323"/>
      <c r="DG115" s="323"/>
      <c r="DH115" s="323"/>
      <c r="DI115" s="323"/>
      <c r="DJ115" s="323"/>
      <c r="DK115" s="323"/>
      <c r="DL115" s="323"/>
      <c r="DM115" s="323"/>
      <c r="DN115" s="323"/>
      <c r="DO115" s="323"/>
      <c r="DP115" s="323"/>
      <c r="DQ115" s="323"/>
      <c r="DR115" s="323"/>
      <c r="DS115" s="323"/>
      <c r="DT115" s="323"/>
      <c r="DU115" s="323"/>
      <c r="DV115" s="323"/>
      <c r="DW115" s="323"/>
      <c r="DX115" s="323"/>
      <c r="DY115" s="323"/>
      <c r="DZ115" s="323"/>
      <c r="EA115" s="323"/>
      <c r="EB115" s="323"/>
      <c r="EC115" s="323"/>
      <c r="ED115" s="323"/>
      <c r="EE115" s="323"/>
      <c r="EF115" s="323"/>
      <c r="EG115" s="323"/>
      <c r="EH115" s="323"/>
      <c r="EI115" s="323"/>
      <c r="EJ115" s="323"/>
      <c r="EK115" s="323"/>
      <c r="EL115" s="323"/>
      <c r="EM115" s="323"/>
      <c r="EN115" s="323"/>
      <c r="EO115" s="323"/>
      <c r="EP115" s="323"/>
      <c r="EQ115" s="323"/>
      <c r="ER115" s="323"/>
      <c r="ES115" s="323"/>
      <c r="ET115" s="323"/>
      <c r="EU115" s="323"/>
    </row>
    <row r="116" spans="1:151" s="333" customFormat="1" ht="90" hidden="1">
      <c r="A116" s="343" t="s">
        <v>1829</v>
      </c>
      <c r="B116" s="347" t="s">
        <v>924</v>
      </c>
      <c r="C116" s="347" t="s">
        <v>356</v>
      </c>
      <c r="D116" s="347" t="s">
        <v>1830</v>
      </c>
      <c r="E116" s="347" t="s">
        <v>1831</v>
      </c>
      <c r="F116" s="347" t="s">
        <v>31</v>
      </c>
      <c r="G116" s="350" t="s">
        <v>1801</v>
      </c>
      <c r="H116" s="347" t="s">
        <v>1422</v>
      </c>
      <c r="I116" s="345">
        <v>43831</v>
      </c>
      <c r="J116" s="345" t="s">
        <v>1037</v>
      </c>
      <c r="K116" s="345" t="s">
        <v>946</v>
      </c>
      <c r="L116" s="345" t="s">
        <v>946</v>
      </c>
      <c r="M116" s="347" t="s">
        <v>1426</v>
      </c>
      <c r="N116" s="347" t="s">
        <v>1427</v>
      </c>
      <c r="O116" s="347" t="s">
        <v>1441</v>
      </c>
      <c r="P116" s="347" t="s">
        <v>31</v>
      </c>
      <c r="Q116" s="347" t="s">
        <v>31</v>
      </c>
      <c r="R116" s="347" t="s">
        <v>1790</v>
      </c>
      <c r="S116" s="347" t="s">
        <v>1832</v>
      </c>
      <c r="T116" s="347" t="s">
        <v>1430</v>
      </c>
      <c r="U116" s="347"/>
      <c r="V116" s="343" t="s">
        <v>1431</v>
      </c>
      <c r="W116" s="347"/>
      <c r="X116" s="347" t="s">
        <v>1431</v>
      </c>
      <c r="Y116" s="347"/>
      <c r="Z116" s="347"/>
      <c r="AA116" s="343" t="s">
        <v>30</v>
      </c>
      <c r="AB116" s="347" t="s">
        <v>1423</v>
      </c>
      <c r="AC116" s="347" t="s">
        <v>1423</v>
      </c>
      <c r="AD116" s="347" t="s">
        <v>1423</v>
      </c>
      <c r="AE116" s="347" t="s">
        <v>1423</v>
      </c>
      <c r="AF116" s="345">
        <v>44530</v>
      </c>
      <c r="AG116" s="347" t="s">
        <v>1423</v>
      </c>
      <c r="AH116" s="333">
        <v>1</v>
      </c>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A116" s="323"/>
      <c r="CB116" s="323"/>
      <c r="CC116" s="323"/>
      <c r="CD116" s="323"/>
      <c r="CE116" s="323"/>
      <c r="CF116" s="323"/>
      <c r="CG116" s="323"/>
      <c r="CH116" s="323"/>
      <c r="CI116" s="323"/>
      <c r="CJ116" s="323"/>
      <c r="CK116" s="323"/>
      <c r="CL116" s="323"/>
      <c r="CM116" s="323"/>
      <c r="CN116" s="323"/>
      <c r="CO116" s="323"/>
      <c r="CP116" s="323"/>
      <c r="CQ116" s="323"/>
      <c r="CR116" s="323"/>
      <c r="CS116" s="323"/>
      <c r="CT116" s="323"/>
      <c r="CU116" s="323"/>
      <c r="CV116" s="323"/>
      <c r="CW116" s="323"/>
      <c r="CX116" s="323"/>
      <c r="CY116" s="323"/>
      <c r="CZ116" s="323"/>
      <c r="DA116" s="323"/>
      <c r="DB116" s="323"/>
      <c r="DC116" s="323"/>
      <c r="DD116" s="323"/>
      <c r="DE116" s="323"/>
      <c r="DF116" s="323"/>
      <c r="DG116" s="323"/>
      <c r="DH116" s="323"/>
      <c r="DI116" s="323"/>
      <c r="DJ116" s="323"/>
      <c r="DK116" s="323"/>
      <c r="DL116" s="323"/>
      <c r="DM116" s="323"/>
      <c r="DN116" s="323"/>
      <c r="DO116" s="323"/>
      <c r="DP116" s="323"/>
      <c r="DQ116" s="323"/>
      <c r="DR116" s="323"/>
      <c r="DS116" s="323"/>
      <c r="DT116" s="323"/>
      <c r="DU116" s="323"/>
      <c r="DV116" s="323"/>
      <c r="DW116" s="323"/>
      <c r="DX116" s="323"/>
      <c r="DY116" s="323"/>
      <c r="DZ116" s="323"/>
      <c r="EA116" s="323"/>
      <c r="EB116" s="323"/>
      <c r="EC116" s="323"/>
      <c r="ED116" s="323"/>
      <c r="EE116" s="323"/>
      <c r="EF116" s="323"/>
      <c r="EG116" s="323"/>
      <c r="EH116" s="323"/>
      <c r="EI116" s="323"/>
      <c r="EJ116" s="323"/>
      <c r="EK116" s="323"/>
      <c r="EL116" s="323"/>
      <c r="EM116" s="323"/>
      <c r="EN116" s="323"/>
      <c r="EO116" s="323"/>
      <c r="EP116" s="323"/>
      <c r="EQ116" s="323"/>
      <c r="ER116" s="323"/>
      <c r="ES116" s="323"/>
      <c r="ET116" s="323"/>
      <c r="EU116" s="323"/>
    </row>
    <row r="117" spans="1:151" s="333" customFormat="1" ht="60" hidden="1">
      <c r="A117" s="343" t="s">
        <v>1833</v>
      </c>
      <c r="B117" s="347" t="s">
        <v>924</v>
      </c>
      <c r="C117" s="347" t="s">
        <v>356</v>
      </c>
      <c r="D117" s="347" t="s">
        <v>1834</v>
      </c>
      <c r="E117" s="347" t="s">
        <v>1835</v>
      </c>
      <c r="F117" s="347" t="s">
        <v>31</v>
      </c>
      <c r="G117" s="350" t="s">
        <v>1801</v>
      </c>
      <c r="H117" s="347" t="s">
        <v>1422</v>
      </c>
      <c r="I117" s="345">
        <v>43831</v>
      </c>
      <c r="J117" s="345" t="s">
        <v>1741</v>
      </c>
      <c r="K117" s="345" t="s">
        <v>946</v>
      </c>
      <c r="L117" s="345" t="s">
        <v>946</v>
      </c>
      <c r="M117" s="347" t="s">
        <v>1426</v>
      </c>
      <c r="N117" s="347" t="s">
        <v>1427</v>
      </c>
      <c r="O117" s="347" t="s">
        <v>1495</v>
      </c>
      <c r="P117" s="347" t="s">
        <v>31</v>
      </c>
      <c r="Q117" s="347" t="s">
        <v>31</v>
      </c>
      <c r="R117" s="347" t="s">
        <v>1790</v>
      </c>
      <c r="S117" s="347" t="s">
        <v>1836</v>
      </c>
      <c r="T117" s="347" t="s">
        <v>1430</v>
      </c>
      <c r="U117" s="347"/>
      <c r="V117" s="343" t="s">
        <v>1431</v>
      </c>
      <c r="W117" s="347"/>
      <c r="X117" s="347" t="s">
        <v>1431</v>
      </c>
      <c r="Y117" s="347"/>
      <c r="Z117" s="347"/>
      <c r="AA117" s="343" t="s">
        <v>30</v>
      </c>
      <c r="AB117" s="347" t="s">
        <v>1423</v>
      </c>
      <c r="AC117" s="347" t="s">
        <v>1423</v>
      </c>
      <c r="AD117" s="347" t="s">
        <v>1423</v>
      </c>
      <c r="AE117" s="347" t="s">
        <v>1423</v>
      </c>
      <c r="AF117" s="345">
        <v>44530</v>
      </c>
      <c r="AG117" s="347" t="s">
        <v>1423</v>
      </c>
      <c r="AH117" s="333">
        <v>1</v>
      </c>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c r="BN117" s="323"/>
      <c r="BO117" s="323"/>
      <c r="BP117" s="323"/>
      <c r="BQ117" s="323"/>
      <c r="BR117" s="323"/>
      <c r="BS117" s="323"/>
      <c r="BT117" s="323"/>
      <c r="BU117" s="323"/>
      <c r="BV117" s="323"/>
      <c r="BW117" s="323"/>
      <c r="BX117" s="323"/>
      <c r="BY117" s="323"/>
      <c r="BZ117" s="323"/>
      <c r="CA117" s="323"/>
      <c r="CB117" s="323"/>
      <c r="CC117" s="323"/>
      <c r="CD117" s="323"/>
      <c r="CE117" s="323"/>
      <c r="CF117" s="323"/>
      <c r="CG117" s="323"/>
      <c r="CH117" s="323"/>
      <c r="CI117" s="323"/>
      <c r="CJ117" s="323"/>
      <c r="CK117" s="323"/>
      <c r="CL117" s="323"/>
      <c r="CM117" s="323"/>
      <c r="CN117" s="323"/>
      <c r="CO117" s="323"/>
      <c r="CP117" s="323"/>
      <c r="CQ117" s="323"/>
      <c r="CR117" s="323"/>
      <c r="CS117" s="323"/>
      <c r="CT117" s="323"/>
      <c r="CU117" s="323"/>
      <c r="CV117" s="323"/>
      <c r="CW117" s="323"/>
      <c r="CX117" s="323"/>
      <c r="CY117" s="323"/>
      <c r="CZ117" s="323"/>
      <c r="DA117" s="323"/>
      <c r="DB117" s="323"/>
      <c r="DC117" s="323"/>
      <c r="DD117" s="323"/>
      <c r="DE117" s="323"/>
      <c r="DF117" s="323"/>
      <c r="DG117" s="323"/>
      <c r="DH117" s="323"/>
      <c r="DI117" s="323"/>
      <c r="DJ117" s="323"/>
      <c r="DK117" s="323"/>
      <c r="DL117" s="323"/>
      <c r="DM117" s="323"/>
      <c r="DN117" s="323"/>
      <c r="DO117" s="323"/>
      <c r="DP117" s="323"/>
      <c r="DQ117" s="323"/>
      <c r="DR117" s="323"/>
      <c r="DS117" s="323"/>
      <c r="DT117" s="323"/>
      <c r="DU117" s="323"/>
      <c r="DV117" s="323"/>
      <c r="DW117" s="323"/>
      <c r="DX117" s="323"/>
      <c r="DY117" s="323"/>
      <c r="DZ117" s="323"/>
      <c r="EA117" s="323"/>
      <c r="EB117" s="323"/>
      <c r="EC117" s="323"/>
      <c r="ED117" s="323"/>
      <c r="EE117" s="323"/>
      <c r="EF117" s="323"/>
      <c r="EG117" s="323"/>
      <c r="EH117" s="323"/>
      <c r="EI117" s="323"/>
      <c r="EJ117" s="323"/>
      <c r="EK117" s="323"/>
      <c r="EL117" s="323"/>
      <c r="EM117" s="323"/>
      <c r="EN117" s="323"/>
      <c r="EO117" s="323"/>
      <c r="EP117" s="323"/>
      <c r="EQ117" s="323"/>
      <c r="ER117" s="323"/>
      <c r="ES117" s="323"/>
      <c r="ET117" s="323"/>
      <c r="EU117" s="323"/>
    </row>
    <row r="118" spans="1:151" s="333" customFormat="1" ht="45" hidden="1">
      <c r="A118" s="343" t="s">
        <v>1837</v>
      </c>
      <c r="B118" s="347" t="s">
        <v>924</v>
      </c>
      <c r="C118" s="347" t="s">
        <v>356</v>
      </c>
      <c r="D118" s="347" t="s">
        <v>1838</v>
      </c>
      <c r="E118" s="347" t="s">
        <v>1839</v>
      </c>
      <c r="F118" s="347" t="s">
        <v>31</v>
      </c>
      <c r="G118" s="347" t="s">
        <v>1801</v>
      </c>
      <c r="H118" s="347" t="s">
        <v>1422</v>
      </c>
      <c r="I118" s="345">
        <v>43831</v>
      </c>
      <c r="J118" s="345" t="s">
        <v>1741</v>
      </c>
      <c r="K118" s="345" t="s">
        <v>946</v>
      </c>
      <c r="L118" s="345" t="s">
        <v>946</v>
      </c>
      <c r="M118" s="347" t="s">
        <v>1426</v>
      </c>
      <c r="N118" s="347" t="s">
        <v>1427</v>
      </c>
      <c r="O118" s="347" t="s">
        <v>1495</v>
      </c>
      <c r="P118" s="347" t="s">
        <v>31</v>
      </c>
      <c r="Q118" s="347" t="s">
        <v>31</v>
      </c>
      <c r="R118" s="347" t="s">
        <v>1790</v>
      </c>
      <c r="S118" s="347" t="s">
        <v>1836</v>
      </c>
      <c r="T118" s="347" t="s">
        <v>1430</v>
      </c>
      <c r="U118" s="347"/>
      <c r="V118" s="343" t="s">
        <v>1431</v>
      </c>
      <c r="W118" s="347"/>
      <c r="X118" s="347" t="s">
        <v>1431</v>
      </c>
      <c r="Y118" s="347"/>
      <c r="Z118" s="347"/>
      <c r="AA118" s="343" t="s">
        <v>30</v>
      </c>
      <c r="AB118" s="347" t="s">
        <v>1423</v>
      </c>
      <c r="AC118" s="347" t="s">
        <v>1423</v>
      </c>
      <c r="AD118" s="347" t="s">
        <v>1423</v>
      </c>
      <c r="AE118" s="347" t="s">
        <v>1423</v>
      </c>
      <c r="AF118" s="345">
        <v>44530</v>
      </c>
      <c r="AG118" s="347" t="s">
        <v>1423</v>
      </c>
      <c r="AH118" s="333">
        <v>1</v>
      </c>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c r="BN118" s="323"/>
      <c r="BO118" s="323"/>
      <c r="BP118" s="323"/>
      <c r="BQ118" s="323"/>
      <c r="BR118" s="323"/>
      <c r="BS118" s="323"/>
      <c r="BT118" s="323"/>
      <c r="BU118" s="323"/>
      <c r="BV118" s="323"/>
      <c r="BW118" s="323"/>
      <c r="BX118" s="323"/>
      <c r="BY118" s="323"/>
      <c r="BZ118" s="323"/>
      <c r="CA118" s="323"/>
      <c r="CB118" s="323"/>
      <c r="CC118" s="323"/>
      <c r="CD118" s="323"/>
      <c r="CE118" s="323"/>
      <c r="CF118" s="323"/>
      <c r="CG118" s="323"/>
      <c r="CH118" s="323"/>
      <c r="CI118" s="323"/>
      <c r="CJ118" s="323"/>
      <c r="CK118" s="323"/>
      <c r="CL118" s="323"/>
      <c r="CM118" s="323"/>
      <c r="CN118" s="323"/>
      <c r="CO118" s="323"/>
      <c r="CP118" s="323"/>
      <c r="CQ118" s="323"/>
      <c r="CR118" s="323"/>
      <c r="CS118" s="323"/>
      <c r="CT118" s="323"/>
      <c r="CU118" s="323"/>
      <c r="CV118" s="323"/>
      <c r="CW118" s="323"/>
      <c r="CX118" s="323"/>
      <c r="CY118" s="323"/>
      <c r="CZ118" s="323"/>
      <c r="DA118" s="323"/>
      <c r="DB118" s="323"/>
      <c r="DC118" s="323"/>
      <c r="DD118" s="323"/>
      <c r="DE118" s="323"/>
      <c r="DF118" s="323"/>
      <c r="DG118" s="323"/>
      <c r="DH118" s="323"/>
      <c r="DI118" s="323"/>
      <c r="DJ118" s="323"/>
      <c r="DK118" s="323"/>
      <c r="DL118" s="323"/>
      <c r="DM118" s="323"/>
      <c r="DN118" s="323"/>
      <c r="DO118" s="323"/>
      <c r="DP118" s="323"/>
      <c r="DQ118" s="323"/>
      <c r="DR118" s="323"/>
      <c r="DS118" s="323"/>
      <c r="DT118" s="323"/>
      <c r="DU118" s="323"/>
      <c r="DV118" s="323"/>
      <c r="DW118" s="323"/>
      <c r="DX118" s="323"/>
      <c r="DY118" s="323"/>
      <c r="DZ118" s="323"/>
      <c r="EA118" s="323"/>
      <c r="EB118" s="323"/>
      <c r="EC118" s="323"/>
      <c r="ED118" s="323"/>
      <c r="EE118" s="323"/>
      <c r="EF118" s="323"/>
      <c r="EG118" s="323"/>
      <c r="EH118" s="323"/>
      <c r="EI118" s="323"/>
      <c r="EJ118" s="323"/>
      <c r="EK118" s="323"/>
      <c r="EL118" s="323"/>
      <c r="EM118" s="323"/>
      <c r="EN118" s="323"/>
      <c r="EO118" s="323"/>
      <c r="EP118" s="323"/>
      <c r="EQ118" s="323"/>
      <c r="ER118" s="323"/>
      <c r="ES118" s="323"/>
      <c r="ET118" s="323"/>
      <c r="EU118" s="323"/>
    </row>
    <row r="119" spans="1:151" s="333" customFormat="1" ht="90" hidden="1">
      <c r="A119" s="343" t="s">
        <v>1840</v>
      </c>
      <c r="B119" s="347" t="s">
        <v>924</v>
      </c>
      <c r="C119" s="347" t="s">
        <v>356</v>
      </c>
      <c r="D119" s="347" t="s">
        <v>1841</v>
      </c>
      <c r="E119" s="347" t="s">
        <v>1842</v>
      </c>
      <c r="F119" s="347" t="s">
        <v>31</v>
      </c>
      <c r="G119" s="347" t="s">
        <v>1801</v>
      </c>
      <c r="H119" s="347" t="s">
        <v>1422</v>
      </c>
      <c r="I119" s="345">
        <v>43831</v>
      </c>
      <c r="J119" s="345" t="s">
        <v>1741</v>
      </c>
      <c r="K119" s="345" t="s">
        <v>946</v>
      </c>
      <c r="L119" s="345" t="s">
        <v>946</v>
      </c>
      <c r="M119" s="347" t="s">
        <v>1426</v>
      </c>
      <c r="N119" s="347" t="s">
        <v>1427</v>
      </c>
      <c r="O119" s="347" t="s">
        <v>1441</v>
      </c>
      <c r="P119" s="347" t="s">
        <v>31</v>
      </c>
      <c r="Q119" s="347" t="s">
        <v>31</v>
      </c>
      <c r="R119" s="347" t="s">
        <v>1843</v>
      </c>
      <c r="S119" s="347" t="s">
        <v>1836</v>
      </c>
      <c r="T119" s="347" t="s">
        <v>1430</v>
      </c>
      <c r="U119" s="347"/>
      <c r="V119" s="343" t="s">
        <v>8</v>
      </c>
      <c r="W119" s="347"/>
      <c r="X119" s="347" t="s">
        <v>1431</v>
      </c>
      <c r="Y119" s="347"/>
      <c r="Z119" s="347"/>
      <c r="AA119" s="343" t="s">
        <v>30</v>
      </c>
      <c r="AB119" s="347" t="s">
        <v>1423</v>
      </c>
      <c r="AC119" s="347" t="s">
        <v>1423</v>
      </c>
      <c r="AD119" s="347" t="s">
        <v>1423</v>
      </c>
      <c r="AE119" s="347" t="s">
        <v>1423</v>
      </c>
      <c r="AF119" s="345">
        <v>44530</v>
      </c>
      <c r="AG119" s="347" t="s">
        <v>1423</v>
      </c>
      <c r="AH119" s="333">
        <v>1</v>
      </c>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c r="CL119" s="323"/>
      <c r="CM119" s="323"/>
      <c r="CN119" s="323"/>
      <c r="CO119" s="323"/>
      <c r="CP119" s="323"/>
      <c r="CQ119" s="323"/>
      <c r="CR119" s="323"/>
      <c r="CS119" s="323"/>
      <c r="CT119" s="323"/>
      <c r="CU119" s="323"/>
      <c r="CV119" s="323"/>
      <c r="CW119" s="323"/>
      <c r="CX119" s="323"/>
      <c r="CY119" s="323"/>
      <c r="CZ119" s="323"/>
      <c r="DA119" s="323"/>
      <c r="DB119" s="323"/>
      <c r="DC119" s="323"/>
      <c r="DD119" s="323"/>
      <c r="DE119" s="323"/>
      <c r="DF119" s="323"/>
      <c r="DG119" s="323"/>
      <c r="DH119" s="323"/>
      <c r="DI119" s="323"/>
      <c r="DJ119" s="323"/>
      <c r="DK119" s="323"/>
      <c r="DL119" s="323"/>
      <c r="DM119" s="323"/>
      <c r="DN119" s="323"/>
      <c r="DO119" s="323"/>
      <c r="DP119" s="323"/>
      <c r="DQ119" s="323"/>
      <c r="DR119" s="323"/>
      <c r="DS119" s="323"/>
      <c r="DT119" s="323"/>
      <c r="DU119" s="323"/>
      <c r="DV119" s="323"/>
      <c r="DW119" s="323"/>
      <c r="DX119" s="323"/>
      <c r="DY119" s="323"/>
      <c r="DZ119" s="323"/>
      <c r="EA119" s="323"/>
      <c r="EB119" s="323"/>
      <c r="EC119" s="323"/>
      <c r="ED119" s="323"/>
      <c r="EE119" s="323"/>
      <c r="EF119" s="323"/>
      <c r="EG119" s="323"/>
      <c r="EH119" s="323"/>
      <c r="EI119" s="323"/>
      <c r="EJ119" s="323"/>
      <c r="EK119" s="323"/>
      <c r="EL119" s="323"/>
      <c r="EM119" s="323"/>
      <c r="EN119" s="323"/>
      <c r="EO119" s="323"/>
      <c r="EP119" s="323"/>
      <c r="EQ119" s="323"/>
      <c r="ER119" s="323"/>
      <c r="ES119" s="323"/>
      <c r="ET119" s="323"/>
      <c r="EU119" s="323"/>
    </row>
    <row r="120" spans="1:151" s="333" customFormat="1" ht="45" hidden="1">
      <c r="A120" s="343" t="s">
        <v>1844</v>
      </c>
      <c r="B120" s="347" t="s">
        <v>924</v>
      </c>
      <c r="C120" s="347" t="s">
        <v>356</v>
      </c>
      <c r="D120" s="347" t="s">
        <v>1845</v>
      </c>
      <c r="E120" s="347" t="s">
        <v>1846</v>
      </c>
      <c r="F120" s="347" t="s">
        <v>31</v>
      </c>
      <c r="G120" s="347" t="s">
        <v>1801</v>
      </c>
      <c r="H120" s="347" t="s">
        <v>1422</v>
      </c>
      <c r="I120" s="345">
        <v>43831</v>
      </c>
      <c r="J120" s="345" t="s">
        <v>1037</v>
      </c>
      <c r="K120" s="345" t="s">
        <v>946</v>
      </c>
      <c r="L120" s="345" t="s">
        <v>946</v>
      </c>
      <c r="M120" s="347" t="s">
        <v>1426</v>
      </c>
      <c r="N120" s="347" t="s">
        <v>1427</v>
      </c>
      <c r="O120" s="347" t="s">
        <v>1495</v>
      </c>
      <c r="P120" s="347" t="s">
        <v>31</v>
      </c>
      <c r="Q120" s="347" t="s">
        <v>31</v>
      </c>
      <c r="R120" s="347" t="s">
        <v>1790</v>
      </c>
      <c r="S120" s="347" t="s">
        <v>1836</v>
      </c>
      <c r="T120" s="347" t="s">
        <v>1430</v>
      </c>
      <c r="U120" s="347"/>
      <c r="V120" s="343" t="s">
        <v>1431</v>
      </c>
      <c r="W120" s="347"/>
      <c r="X120" s="347" t="s">
        <v>1431</v>
      </c>
      <c r="Y120" s="347"/>
      <c r="Z120" s="347"/>
      <c r="AA120" s="343" t="s">
        <v>30</v>
      </c>
      <c r="AB120" s="347" t="s">
        <v>1423</v>
      </c>
      <c r="AC120" s="347" t="s">
        <v>1423</v>
      </c>
      <c r="AD120" s="347" t="s">
        <v>1423</v>
      </c>
      <c r="AE120" s="347" t="s">
        <v>1423</v>
      </c>
      <c r="AF120" s="345">
        <v>44530</v>
      </c>
      <c r="AG120" s="347" t="s">
        <v>1423</v>
      </c>
      <c r="AH120" s="333">
        <v>1</v>
      </c>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c r="CL120" s="323"/>
      <c r="CM120" s="323"/>
      <c r="CN120" s="323"/>
      <c r="CO120" s="323"/>
      <c r="CP120" s="323"/>
      <c r="CQ120" s="323"/>
      <c r="CR120" s="323"/>
      <c r="CS120" s="323"/>
      <c r="CT120" s="323"/>
      <c r="CU120" s="323"/>
      <c r="CV120" s="323"/>
      <c r="CW120" s="323"/>
      <c r="CX120" s="323"/>
      <c r="CY120" s="323"/>
      <c r="CZ120" s="323"/>
      <c r="DA120" s="323"/>
      <c r="DB120" s="323"/>
      <c r="DC120" s="323"/>
      <c r="DD120" s="323"/>
      <c r="DE120" s="323"/>
      <c r="DF120" s="323"/>
      <c r="DG120" s="323"/>
      <c r="DH120" s="323"/>
      <c r="DI120" s="323"/>
      <c r="DJ120" s="323"/>
      <c r="DK120" s="323"/>
      <c r="DL120" s="323"/>
      <c r="DM120" s="323"/>
      <c r="DN120" s="323"/>
      <c r="DO120" s="323"/>
      <c r="DP120" s="323"/>
      <c r="DQ120" s="323"/>
      <c r="DR120" s="323"/>
      <c r="DS120" s="323"/>
      <c r="DT120" s="323"/>
      <c r="DU120" s="323"/>
      <c r="DV120" s="323"/>
      <c r="DW120" s="323"/>
      <c r="DX120" s="323"/>
      <c r="DY120" s="323"/>
      <c r="DZ120" s="323"/>
      <c r="EA120" s="323"/>
      <c r="EB120" s="323"/>
      <c r="EC120" s="323"/>
      <c r="ED120" s="323"/>
      <c r="EE120" s="323"/>
      <c r="EF120" s="323"/>
      <c r="EG120" s="323"/>
      <c r="EH120" s="323"/>
      <c r="EI120" s="323"/>
      <c r="EJ120" s="323"/>
      <c r="EK120" s="323"/>
      <c r="EL120" s="323"/>
      <c r="EM120" s="323"/>
      <c r="EN120" s="323"/>
      <c r="EO120" s="323"/>
      <c r="EP120" s="323"/>
      <c r="EQ120" s="323"/>
      <c r="ER120" s="323"/>
      <c r="ES120" s="323"/>
      <c r="ET120" s="323"/>
      <c r="EU120" s="323"/>
    </row>
    <row r="121" spans="1:151" s="333" customFormat="1" ht="45" hidden="1">
      <c r="A121" s="343" t="s">
        <v>1847</v>
      </c>
      <c r="B121" s="347" t="s">
        <v>924</v>
      </c>
      <c r="C121" s="347" t="s">
        <v>356</v>
      </c>
      <c r="D121" s="347" t="s">
        <v>1848</v>
      </c>
      <c r="E121" s="347" t="s">
        <v>1849</v>
      </c>
      <c r="F121" s="347" t="s">
        <v>31</v>
      </c>
      <c r="G121" s="347" t="s">
        <v>1801</v>
      </c>
      <c r="H121" s="347" t="s">
        <v>1422</v>
      </c>
      <c r="I121" s="345">
        <v>43831</v>
      </c>
      <c r="J121" s="345" t="s">
        <v>1037</v>
      </c>
      <c r="K121" s="345" t="s">
        <v>946</v>
      </c>
      <c r="L121" s="345" t="s">
        <v>946</v>
      </c>
      <c r="M121" s="347" t="s">
        <v>1426</v>
      </c>
      <c r="N121" s="347" t="s">
        <v>1427</v>
      </c>
      <c r="O121" s="347" t="s">
        <v>1495</v>
      </c>
      <c r="P121" s="347" t="s">
        <v>31</v>
      </c>
      <c r="Q121" s="347" t="s">
        <v>31</v>
      </c>
      <c r="R121" s="347" t="s">
        <v>1790</v>
      </c>
      <c r="S121" s="347" t="s">
        <v>1836</v>
      </c>
      <c r="T121" s="347" t="s">
        <v>1430</v>
      </c>
      <c r="U121" s="347"/>
      <c r="V121" s="343" t="s">
        <v>1431</v>
      </c>
      <c r="W121" s="347"/>
      <c r="X121" s="347" t="s">
        <v>1431</v>
      </c>
      <c r="Y121" s="347"/>
      <c r="Z121" s="347"/>
      <c r="AA121" s="343" t="s">
        <v>30</v>
      </c>
      <c r="AB121" s="347" t="s">
        <v>1423</v>
      </c>
      <c r="AC121" s="347" t="s">
        <v>1423</v>
      </c>
      <c r="AD121" s="347" t="s">
        <v>1423</v>
      </c>
      <c r="AE121" s="347" t="s">
        <v>1423</v>
      </c>
      <c r="AF121" s="345">
        <v>44530</v>
      </c>
      <c r="AG121" s="347" t="s">
        <v>1423</v>
      </c>
      <c r="AH121" s="333">
        <v>1</v>
      </c>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c r="CM121" s="323"/>
      <c r="CN121" s="323"/>
      <c r="CO121" s="323"/>
      <c r="CP121" s="323"/>
      <c r="CQ121" s="323"/>
      <c r="CR121" s="323"/>
      <c r="CS121" s="323"/>
      <c r="CT121" s="323"/>
      <c r="CU121" s="323"/>
      <c r="CV121" s="323"/>
      <c r="CW121" s="323"/>
      <c r="CX121" s="323"/>
      <c r="CY121" s="323"/>
      <c r="CZ121" s="323"/>
      <c r="DA121" s="323"/>
      <c r="DB121" s="323"/>
      <c r="DC121" s="323"/>
      <c r="DD121" s="323"/>
      <c r="DE121" s="323"/>
      <c r="DF121" s="323"/>
      <c r="DG121" s="323"/>
      <c r="DH121" s="323"/>
      <c r="DI121" s="323"/>
      <c r="DJ121" s="323"/>
      <c r="DK121" s="323"/>
      <c r="DL121" s="323"/>
      <c r="DM121" s="323"/>
      <c r="DN121" s="323"/>
      <c r="DO121" s="323"/>
      <c r="DP121" s="323"/>
      <c r="DQ121" s="323"/>
      <c r="DR121" s="323"/>
      <c r="DS121" s="323"/>
      <c r="DT121" s="323"/>
      <c r="DU121" s="323"/>
      <c r="DV121" s="323"/>
      <c r="DW121" s="323"/>
      <c r="DX121" s="323"/>
      <c r="DY121" s="323"/>
      <c r="DZ121" s="323"/>
      <c r="EA121" s="323"/>
      <c r="EB121" s="323"/>
      <c r="EC121" s="323"/>
      <c r="ED121" s="323"/>
      <c r="EE121" s="323"/>
      <c r="EF121" s="323"/>
      <c r="EG121" s="323"/>
      <c r="EH121" s="323"/>
      <c r="EI121" s="323"/>
      <c r="EJ121" s="323"/>
      <c r="EK121" s="323"/>
      <c r="EL121" s="323"/>
      <c r="EM121" s="323"/>
      <c r="EN121" s="323"/>
      <c r="EO121" s="323"/>
      <c r="EP121" s="323"/>
      <c r="EQ121" s="323"/>
      <c r="ER121" s="323"/>
      <c r="ES121" s="323"/>
      <c r="ET121" s="323"/>
      <c r="EU121" s="323"/>
    </row>
    <row r="122" spans="1:151" s="333" customFormat="1" ht="105" hidden="1">
      <c r="A122" s="343" t="s">
        <v>1850</v>
      </c>
      <c r="B122" s="347" t="s">
        <v>924</v>
      </c>
      <c r="C122" s="347" t="s">
        <v>356</v>
      </c>
      <c r="D122" s="347" t="s">
        <v>1851</v>
      </c>
      <c r="E122" s="347" t="s">
        <v>1852</v>
      </c>
      <c r="F122" s="347" t="s">
        <v>31</v>
      </c>
      <c r="G122" s="347" t="s">
        <v>1801</v>
      </c>
      <c r="H122" s="347" t="s">
        <v>1422</v>
      </c>
      <c r="I122" s="345">
        <v>43831</v>
      </c>
      <c r="J122" s="345" t="s">
        <v>1037</v>
      </c>
      <c r="K122" s="345" t="s">
        <v>946</v>
      </c>
      <c r="L122" s="345" t="s">
        <v>946</v>
      </c>
      <c r="M122" s="347" t="s">
        <v>1426</v>
      </c>
      <c r="N122" s="347" t="s">
        <v>1427</v>
      </c>
      <c r="O122" s="347" t="s">
        <v>1495</v>
      </c>
      <c r="P122" s="347" t="s">
        <v>31</v>
      </c>
      <c r="Q122" s="347" t="s">
        <v>31</v>
      </c>
      <c r="R122" s="347" t="s">
        <v>1790</v>
      </c>
      <c r="S122" s="347" t="s">
        <v>1853</v>
      </c>
      <c r="T122" s="347" t="s">
        <v>1430</v>
      </c>
      <c r="U122" s="347"/>
      <c r="V122" s="343" t="s">
        <v>1431</v>
      </c>
      <c r="W122" s="347"/>
      <c r="X122" s="347" t="s">
        <v>1431</v>
      </c>
      <c r="Y122" s="347"/>
      <c r="Z122" s="347"/>
      <c r="AA122" s="343" t="s">
        <v>30</v>
      </c>
      <c r="AB122" s="347" t="s">
        <v>1423</v>
      </c>
      <c r="AC122" s="347" t="s">
        <v>1423</v>
      </c>
      <c r="AD122" s="347" t="s">
        <v>1423</v>
      </c>
      <c r="AE122" s="347" t="s">
        <v>1423</v>
      </c>
      <c r="AF122" s="345">
        <v>44530</v>
      </c>
      <c r="AG122" s="347" t="s">
        <v>1423</v>
      </c>
      <c r="AH122" s="333">
        <v>1</v>
      </c>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c r="CM122" s="323"/>
      <c r="CN122" s="323"/>
      <c r="CO122" s="323"/>
      <c r="CP122" s="323"/>
      <c r="CQ122" s="323"/>
      <c r="CR122" s="323"/>
      <c r="CS122" s="323"/>
      <c r="CT122" s="323"/>
      <c r="CU122" s="323"/>
      <c r="CV122" s="323"/>
      <c r="CW122" s="323"/>
      <c r="CX122" s="323"/>
      <c r="CY122" s="323"/>
      <c r="CZ122" s="323"/>
      <c r="DA122" s="323"/>
      <c r="DB122" s="323"/>
      <c r="DC122" s="323"/>
      <c r="DD122" s="323"/>
      <c r="DE122" s="323"/>
      <c r="DF122" s="323"/>
      <c r="DG122" s="323"/>
      <c r="DH122" s="323"/>
      <c r="DI122" s="323"/>
      <c r="DJ122" s="323"/>
      <c r="DK122" s="323"/>
      <c r="DL122" s="323"/>
      <c r="DM122" s="323"/>
      <c r="DN122" s="323"/>
      <c r="DO122" s="323"/>
      <c r="DP122" s="323"/>
      <c r="DQ122" s="323"/>
      <c r="DR122" s="323"/>
      <c r="DS122" s="323"/>
      <c r="DT122" s="323"/>
      <c r="DU122" s="323"/>
      <c r="DV122" s="323"/>
      <c r="DW122" s="323"/>
      <c r="DX122" s="323"/>
      <c r="DY122" s="323"/>
      <c r="DZ122" s="323"/>
      <c r="EA122" s="323"/>
      <c r="EB122" s="323"/>
      <c r="EC122" s="323"/>
      <c r="ED122" s="323"/>
      <c r="EE122" s="323"/>
      <c r="EF122" s="323"/>
      <c r="EG122" s="323"/>
      <c r="EH122" s="323"/>
      <c r="EI122" s="323"/>
      <c r="EJ122" s="323"/>
      <c r="EK122" s="323"/>
      <c r="EL122" s="323"/>
      <c r="EM122" s="323"/>
      <c r="EN122" s="323"/>
      <c r="EO122" s="323"/>
      <c r="EP122" s="323"/>
      <c r="EQ122" s="323"/>
      <c r="ER122" s="323"/>
      <c r="ES122" s="323"/>
      <c r="ET122" s="323"/>
      <c r="EU122" s="323"/>
    </row>
    <row r="123" spans="1:151" s="333" customFormat="1" ht="150" hidden="1">
      <c r="A123" s="343" t="s">
        <v>1854</v>
      </c>
      <c r="B123" s="347" t="s">
        <v>924</v>
      </c>
      <c r="C123" s="347" t="s">
        <v>356</v>
      </c>
      <c r="D123" s="347" t="s">
        <v>1855</v>
      </c>
      <c r="E123" s="347" t="s">
        <v>1856</v>
      </c>
      <c r="F123" s="347" t="s">
        <v>31</v>
      </c>
      <c r="G123" s="347" t="s">
        <v>1857</v>
      </c>
      <c r="H123" s="347" t="s">
        <v>1422</v>
      </c>
      <c r="I123" s="345">
        <v>43831</v>
      </c>
      <c r="J123" s="345" t="s">
        <v>1037</v>
      </c>
      <c r="K123" s="345" t="s">
        <v>946</v>
      </c>
      <c r="L123" s="345" t="s">
        <v>946</v>
      </c>
      <c r="M123" s="347" t="s">
        <v>1426</v>
      </c>
      <c r="N123" s="347" t="s">
        <v>1427</v>
      </c>
      <c r="O123" s="347" t="s">
        <v>1495</v>
      </c>
      <c r="P123" s="347" t="s">
        <v>31</v>
      </c>
      <c r="Q123" s="347" t="s">
        <v>31</v>
      </c>
      <c r="R123" s="347" t="s">
        <v>1790</v>
      </c>
      <c r="S123" s="347" t="s">
        <v>1858</v>
      </c>
      <c r="T123" s="347" t="s">
        <v>1430</v>
      </c>
      <c r="U123" s="347"/>
      <c r="V123" s="343" t="s">
        <v>8</v>
      </c>
      <c r="W123" s="347"/>
      <c r="X123" s="347" t="s">
        <v>8</v>
      </c>
      <c r="Y123" s="347"/>
      <c r="Z123" s="347"/>
      <c r="AA123" s="343" t="s">
        <v>30</v>
      </c>
      <c r="AB123" s="347" t="s">
        <v>1423</v>
      </c>
      <c r="AC123" s="347" t="s">
        <v>1423</v>
      </c>
      <c r="AD123" s="347" t="s">
        <v>1423</v>
      </c>
      <c r="AE123" s="347" t="s">
        <v>1423</v>
      </c>
      <c r="AF123" s="345">
        <v>44530</v>
      </c>
      <c r="AG123" s="347" t="s">
        <v>1423</v>
      </c>
      <c r="AH123" s="333">
        <v>1</v>
      </c>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c r="CL123" s="323"/>
      <c r="CM123" s="323"/>
      <c r="CN123" s="323"/>
      <c r="CO123" s="323"/>
      <c r="CP123" s="323"/>
      <c r="CQ123" s="323"/>
      <c r="CR123" s="323"/>
      <c r="CS123" s="323"/>
      <c r="CT123" s="323"/>
      <c r="CU123" s="323"/>
      <c r="CV123" s="323"/>
      <c r="CW123" s="323"/>
      <c r="CX123" s="323"/>
      <c r="CY123" s="323"/>
      <c r="CZ123" s="323"/>
      <c r="DA123" s="323"/>
      <c r="DB123" s="323"/>
      <c r="DC123" s="323"/>
      <c r="DD123" s="323"/>
      <c r="DE123" s="323"/>
      <c r="DF123" s="323"/>
      <c r="DG123" s="323"/>
      <c r="DH123" s="323"/>
      <c r="DI123" s="323"/>
      <c r="DJ123" s="323"/>
      <c r="DK123" s="323"/>
      <c r="DL123" s="323"/>
      <c r="DM123" s="323"/>
      <c r="DN123" s="323"/>
      <c r="DO123" s="323"/>
      <c r="DP123" s="323"/>
      <c r="DQ123" s="323"/>
      <c r="DR123" s="323"/>
      <c r="DS123" s="323"/>
      <c r="DT123" s="323"/>
      <c r="DU123" s="323"/>
      <c r="DV123" s="323"/>
      <c r="DW123" s="323"/>
      <c r="DX123" s="323"/>
      <c r="DY123" s="323"/>
      <c r="DZ123" s="323"/>
      <c r="EA123" s="323"/>
      <c r="EB123" s="323"/>
      <c r="EC123" s="323"/>
      <c r="ED123" s="323"/>
      <c r="EE123" s="323"/>
      <c r="EF123" s="323"/>
      <c r="EG123" s="323"/>
      <c r="EH123" s="323"/>
      <c r="EI123" s="323"/>
      <c r="EJ123" s="323"/>
      <c r="EK123" s="323"/>
      <c r="EL123" s="323"/>
      <c r="EM123" s="323"/>
      <c r="EN123" s="323"/>
      <c r="EO123" s="323"/>
      <c r="EP123" s="323"/>
      <c r="EQ123" s="323"/>
      <c r="ER123" s="323"/>
      <c r="ES123" s="323"/>
      <c r="ET123" s="323"/>
      <c r="EU123" s="323"/>
    </row>
    <row r="124" spans="1:151" s="333" customFormat="1" ht="60" hidden="1">
      <c r="A124" s="343" t="s">
        <v>1859</v>
      </c>
      <c r="B124" s="347" t="s">
        <v>924</v>
      </c>
      <c r="C124" s="347" t="s">
        <v>356</v>
      </c>
      <c r="D124" s="347" t="s">
        <v>1860</v>
      </c>
      <c r="E124" s="347" t="s">
        <v>1861</v>
      </c>
      <c r="F124" s="347" t="s">
        <v>31</v>
      </c>
      <c r="G124" s="347" t="s">
        <v>1862</v>
      </c>
      <c r="H124" s="347" t="s">
        <v>1422</v>
      </c>
      <c r="I124" s="345">
        <v>43831</v>
      </c>
      <c r="J124" s="345" t="s">
        <v>1037</v>
      </c>
      <c r="K124" s="345" t="s">
        <v>946</v>
      </c>
      <c r="L124" s="345" t="s">
        <v>946</v>
      </c>
      <c r="M124" s="347" t="s">
        <v>1426</v>
      </c>
      <c r="N124" s="347" t="s">
        <v>1427</v>
      </c>
      <c r="O124" s="347" t="s">
        <v>1495</v>
      </c>
      <c r="P124" s="347" t="s">
        <v>31</v>
      </c>
      <c r="Q124" s="347" t="s">
        <v>31</v>
      </c>
      <c r="R124" s="347" t="s">
        <v>1770</v>
      </c>
      <c r="S124" s="347" t="s">
        <v>1423</v>
      </c>
      <c r="T124" s="347" t="s">
        <v>1430</v>
      </c>
      <c r="U124" s="347"/>
      <c r="V124" s="343" t="s">
        <v>6</v>
      </c>
      <c r="W124" s="347"/>
      <c r="X124" s="347" t="s">
        <v>1431</v>
      </c>
      <c r="Y124" s="347"/>
      <c r="Z124" s="347"/>
      <c r="AA124" s="343" t="s">
        <v>30</v>
      </c>
      <c r="AB124" s="347" t="s">
        <v>1423</v>
      </c>
      <c r="AC124" s="347" t="s">
        <v>1423</v>
      </c>
      <c r="AD124" s="347" t="s">
        <v>1423</v>
      </c>
      <c r="AE124" s="347" t="s">
        <v>1423</v>
      </c>
      <c r="AF124" s="345">
        <v>44530</v>
      </c>
      <c r="AG124" s="347" t="s">
        <v>1423</v>
      </c>
      <c r="AH124" s="333">
        <v>1</v>
      </c>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c r="CM124" s="323"/>
      <c r="CN124" s="323"/>
      <c r="CO124" s="323"/>
      <c r="CP124" s="323"/>
      <c r="CQ124" s="323"/>
      <c r="CR124" s="323"/>
      <c r="CS124" s="323"/>
      <c r="CT124" s="323"/>
      <c r="CU124" s="323"/>
      <c r="CV124" s="323"/>
      <c r="CW124" s="323"/>
      <c r="CX124" s="323"/>
      <c r="CY124" s="323"/>
      <c r="CZ124" s="323"/>
      <c r="DA124" s="323"/>
      <c r="DB124" s="323"/>
      <c r="DC124" s="323"/>
      <c r="DD124" s="323"/>
      <c r="DE124" s="323"/>
      <c r="DF124" s="323"/>
      <c r="DG124" s="323"/>
      <c r="DH124" s="323"/>
      <c r="DI124" s="323"/>
      <c r="DJ124" s="323"/>
      <c r="DK124" s="323"/>
      <c r="DL124" s="323"/>
      <c r="DM124" s="323"/>
      <c r="DN124" s="323"/>
      <c r="DO124" s="323"/>
      <c r="DP124" s="323"/>
      <c r="DQ124" s="323"/>
      <c r="DR124" s="323"/>
      <c r="DS124" s="323"/>
      <c r="DT124" s="323"/>
      <c r="DU124" s="323"/>
      <c r="DV124" s="323"/>
      <c r="DW124" s="323"/>
      <c r="DX124" s="323"/>
      <c r="DY124" s="323"/>
      <c r="DZ124" s="323"/>
      <c r="EA124" s="323"/>
      <c r="EB124" s="323"/>
      <c r="EC124" s="323"/>
      <c r="ED124" s="323"/>
      <c r="EE124" s="323"/>
      <c r="EF124" s="323"/>
      <c r="EG124" s="323"/>
      <c r="EH124" s="323"/>
      <c r="EI124" s="323"/>
      <c r="EJ124" s="323"/>
      <c r="EK124" s="323"/>
      <c r="EL124" s="323"/>
      <c r="EM124" s="323"/>
      <c r="EN124" s="323"/>
      <c r="EO124" s="323"/>
      <c r="EP124" s="323"/>
      <c r="EQ124" s="323"/>
      <c r="ER124" s="323"/>
      <c r="ES124" s="323"/>
      <c r="ET124" s="323"/>
      <c r="EU124" s="323"/>
    </row>
    <row r="125" spans="1:151" s="333" customFormat="1" ht="45" hidden="1">
      <c r="A125" s="343" t="s">
        <v>1863</v>
      </c>
      <c r="B125" s="347" t="s">
        <v>924</v>
      </c>
      <c r="C125" s="347" t="s">
        <v>356</v>
      </c>
      <c r="D125" s="347" t="s">
        <v>1864</v>
      </c>
      <c r="E125" s="347" t="s">
        <v>1861</v>
      </c>
      <c r="F125" s="347" t="s">
        <v>31</v>
      </c>
      <c r="G125" s="350" t="s">
        <v>1862</v>
      </c>
      <c r="H125" s="347" t="s">
        <v>1422</v>
      </c>
      <c r="I125" s="345">
        <v>43831</v>
      </c>
      <c r="J125" s="345" t="s">
        <v>1037</v>
      </c>
      <c r="K125" s="345" t="s">
        <v>946</v>
      </c>
      <c r="L125" s="345" t="s">
        <v>946</v>
      </c>
      <c r="M125" s="347" t="s">
        <v>1426</v>
      </c>
      <c r="N125" s="347" t="s">
        <v>1427</v>
      </c>
      <c r="O125" s="347" t="s">
        <v>1495</v>
      </c>
      <c r="P125" s="347" t="s">
        <v>31</v>
      </c>
      <c r="Q125" s="347" t="s">
        <v>31</v>
      </c>
      <c r="R125" s="347" t="s">
        <v>1770</v>
      </c>
      <c r="S125" s="347" t="s">
        <v>1423</v>
      </c>
      <c r="T125" s="347" t="s">
        <v>1430</v>
      </c>
      <c r="U125" s="347"/>
      <c r="V125" s="343" t="s">
        <v>6</v>
      </c>
      <c r="W125" s="347"/>
      <c r="X125" s="347" t="s">
        <v>1431</v>
      </c>
      <c r="Y125" s="347"/>
      <c r="Z125" s="347"/>
      <c r="AA125" s="343" t="s">
        <v>30</v>
      </c>
      <c r="AB125" s="347" t="s">
        <v>1423</v>
      </c>
      <c r="AC125" s="347" t="s">
        <v>1423</v>
      </c>
      <c r="AD125" s="347" t="s">
        <v>1423</v>
      </c>
      <c r="AE125" s="347" t="s">
        <v>1423</v>
      </c>
      <c r="AF125" s="345">
        <v>44530</v>
      </c>
      <c r="AG125" s="347" t="s">
        <v>1423</v>
      </c>
      <c r="AH125" s="333">
        <v>1</v>
      </c>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c r="CM125" s="323"/>
      <c r="CN125" s="323"/>
      <c r="CO125" s="323"/>
      <c r="CP125" s="323"/>
      <c r="CQ125" s="323"/>
      <c r="CR125" s="323"/>
      <c r="CS125" s="323"/>
      <c r="CT125" s="323"/>
      <c r="CU125" s="323"/>
      <c r="CV125" s="323"/>
      <c r="CW125" s="323"/>
      <c r="CX125" s="323"/>
      <c r="CY125" s="323"/>
      <c r="CZ125" s="323"/>
      <c r="DA125" s="323"/>
      <c r="DB125" s="323"/>
      <c r="DC125" s="323"/>
      <c r="DD125" s="323"/>
      <c r="DE125" s="323"/>
      <c r="DF125" s="323"/>
      <c r="DG125" s="323"/>
      <c r="DH125" s="323"/>
      <c r="DI125" s="323"/>
      <c r="DJ125" s="323"/>
      <c r="DK125" s="323"/>
      <c r="DL125" s="323"/>
      <c r="DM125" s="323"/>
      <c r="DN125" s="323"/>
      <c r="DO125" s="323"/>
      <c r="DP125" s="323"/>
      <c r="DQ125" s="323"/>
      <c r="DR125" s="323"/>
      <c r="DS125" s="323"/>
      <c r="DT125" s="323"/>
      <c r="DU125" s="323"/>
      <c r="DV125" s="323"/>
      <c r="DW125" s="323"/>
      <c r="DX125" s="323"/>
      <c r="DY125" s="323"/>
      <c r="DZ125" s="323"/>
      <c r="EA125" s="323"/>
      <c r="EB125" s="323"/>
      <c r="EC125" s="323"/>
      <c r="ED125" s="323"/>
      <c r="EE125" s="323"/>
      <c r="EF125" s="323"/>
      <c r="EG125" s="323"/>
      <c r="EH125" s="323"/>
      <c r="EI125" s="323"/>
      <c r="EJ125" s="323"/>
      <c r="EK125" s="323"/>
      <c r="EL125" s="323"/>
      <c r="EM125" s="323"/>
      <c r="EN125" s="323"/>
      <c r="EO125" s="323"/>
      <c r="EP125" s="323"/>
      <c r="EQ125" s="323"/>
      <c r="ER125" s="323"/>
      <c r="ES125" s="323"/>
      <c r="ET125" s="323"/>
      <c r="EU125" s="323"/>
    </row>
    <row r="126" spans="1:151" s="333" customFormat="1" ht="90" hidden="1">
      <c r="A126" s="343" t="s">
        <v>1865</v>
      </c>
      <c r="B126" s="347" t="s">
        <v>924</v>
      </c>
      <c r="C126" s="347" t="s">
        <v>356</v>
      </c>
      <c r="D126" s="347" t="s">
        <v>1866</v>
      </c>
      <c r="E126" s="347" t="s">
        <v>1785</v>
      </c>
      <c r="F126" s="347" t="s">
        <v>31</v>
      </c>
      <c r="G126" s="347" t="s">
        <v>1862</v>
      </c>
      <c r="H126" s="347" t="s">
        <v>1422</v>
      </c>
      <c r="I126" s="345">
        <v>43831</v>
      </c>
      <c r="J126" s="345" t="s">
        <v>1173</v>
      </c>
      <c r="K126" s="345" t="s">
        <v>946</v>
      </c>
      <c r="L126" s="345" t="s">
        <v>946</v>
      </c>
      <c r="M126" s="347" t="s">
        <v>1426</v>
      </c>
      <c r="N126" s="347" t="s">
        <v>1427</v>
      </c>
      <c r="O126" s="347" t="s">
        <v>1495</v>
      </c>
      <c r="P126" s="347" t="s">
        <v>31</v>
      </c>
      <c r="Q126" s="347" t="s">
        <v>31</v>
      </c>
      <c r="R126" s="347" t="s">
        <v>1770</v>
      </c>
      <c r="S126" s="347" t="s">
        <v>1423</v>
      </c>
      <c r="T126" s="347" t="s">
        <v>1543</v>
      </c>
      <c r="U126" s="347"/>
      <c r="V126" s="343" t="s">
        <v>6</v>
      </c>
      <c r="W126" s="347"/>
      <c r="X126" s="347" t="s">
        <v>1431</v>
      </c>
      <c r="Y126" s="347"/>
      <c r="Z126" s="347"/>
      <c r="AA126" s="343" t="s">
        <v>30</v>
      </c>
      <c r="AB126" s="347" t="s">
        <v>1423</v>
      </c>
      <c r="AC126" s="347" t="s">
        <v>1423</v>
      </c>
      <c r="AD126" s="347" t="s">
        <v>1423</v>
      </c>
      <c r="AE126" s="347" t="s">
        <v>1423</v>
      </c>
      <c r="AF126" s="345">
        <v>44530</v>
      </c>
      <c r="AG126" s="347" t="s">
        <v>1423</v>
      </c>
      <c r="AH126" s="333">
        <v>1</v>
      </c>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c r="BW126" s="323"/>
      <c r="BX126" s="323"/>
      <c r="BY126" s="323"/>
      <c r="BZ126" s="323"/>
      <c r="CA126" s="323"/>
      <c r="CB126" s="323"/>
      <c r="CC126" s="323"/>
      <c r="CD126" s="323"/>
      <c r="CE126" s="323"/>
      <c r="CF126" s="323"/>
      <c r="CG126" s="323"/>
      <c r="CH126" s="323"/>
      <c r="CI126" s="323"/>
      <c r="CJ126" s="323"/>
      <c r="CK126" s="323"/>
      <c r="CL126" s="323"/>
      <c r="CM126" s="323"/>
      <c r="CN126" s="323"/>
      <c r="CO126" s="323"/>
      <c r="CP126" s="323"/>
      <c r="CQ126" s="323"/>
      <c r="CR126" s="323"/>
      <c r="CS126" s="323"/>
      <c r="CT126" s="323"/>
      <c r="CU126" s="323"/>
      <c r="CV126" s="323"/>
      <c r="CW126" s="323"/>
      <c r="CX126" s="323"/>
      <c r="CY126" s="323"/>
      <c r="CZ126" s="323"/>
      <c r="DA126" s="323"/>
      <c r="DB126" s="323"/>
      <c r="DC126" s="323"/>
      <c r="DD126" s="323"/>
      <c r="DE126" s="323"/>
      <c r="DF126" s="323"/>
      <c r="DG126" s="323"/>
      <c r="DH126" s="323"/>
      <c r="DI126" s="323"/>
      <c r="DJ126" s="323"/>
      <c r="DK126" s="323"/>
      <c r="DL126" s="323"/>
      <c r="DM126" s="323"/>
      <c r="DN126" s="323"/>
      <c r="DO126" s="323"/>
      <c r="DP126" s="323"/>
      <c r="DQ126" s="323"/>
      <c r="DR126" s="323"/>
      <c r="DS126" s="323"/>
      <c r="DT126" s="323"/>
      <c r="DU126" s="323"/>
      <c r="DV126" s="323"/>
      <c r="DW126" s="323"/>
      <c r="DX126" s="323"/>
      <c r="DY126" s="323"/>
      <c r="DZ126" s="323"/>
      <c r="EA126" s="323"/>
      <c r="EB126" s="323"/>
      <c r="EC126" s="323"/>
      <c r="ED126" s="323"/>
      <c r="EE126" s="323"/>
      <c r="EF126" s="323"/>
      <c r="EG126" s="323"/>
      <c r="EH126" s="323"/>
      <c r="EI126" s="323"/>
      <c r="EJ126" s="323"/>
      <c r="EK126" s="323"/>
      <c r="EL126" s="323"/>
      <c r="EM126" s="323"/>
      <c r="EN126" s="323"/>
      <c r="EO126" s="323"/>
      <c r="EP126" s="323"/>
      <c r="EQ126" s="323"/>
      <c r="ER126" s="323"/>
      <c r="ES126" s="323"/>
      <c r="ET126" s="323"/>
      <c r="EU126" s="323"/>
    </row>
    <row r="127" spans="1:151" s="333" customFormat="1" ht="105" hidden="1">
      <c r="A127" s="343" t="s">
        <v>1867</v>
      </c>
      <c r="B127" s="347" t="s">
        <v>924</v>
      </c>
      <c r="C127" s="347" t="s">
        <v>356</v>
      </c>
      <c r="D127" s="347" t="s">
        <v>47</v>
      </c>
      <c r="E127" s="347" t="s">
        <v>1868</v>
      </c>
      <c r="F127" s="347" t="s">
        <v>31</v>
      </c>
      <c r="G127" s="347" t="s">
        <v>1869</v>
      </c>
      <c r="H127" s="347" t="s">
        <v>1422</v>
      </c>
      <c r="I127" s="345">
        <v>43831</v>
      </c>
      <c r="J127" s="345" t="s">
        <v>1028</v>
      </c>
      <c r="K127" s="345" t="s">
        <v>946</v>
      </c>
      <c r="L127" s="345" t="s">
        <v>946</v>
      </c>
      <c r="M127" s="347" t="s">
        <v>1426</v>
      </c>
      <c r="N127" s="347" t="s">
        <v>1427</v>
      </c>
      <c r="O127" s="347" t="s">
        <v>1495</v>
      </c>
      <c r="P127" s="347" t="s">
        <v>31</v>
      </c>
      <c r="Q127" s="347" t="s">
        <v>31</v>
      </c>
      <c r="R127" s="347" t="s">
        <v>1790</v>
      </c>
      <c r="S127" s="347" t="s">
        <v>1870</v>
      </c>
      <c r="T127" s="347" t="s">
        <v>1430</v>
      </c>
      <c r="U127" s="347"/>
      <c r="V127" s="343" t="s">
        <v>8</v>
      </c>
      <c r="W127" s="347"/>
      <c r="X127" s="347" t="s">
        <v>8</v>
      </c>
      <c r="Y127" s="347"/>
      <c r="Z127" s="347"/>
      <c r="AA127" s="343" t="s">
        <v>30</v>
      </c>
      <c r="AB127" s="347" t="s">
        <v>1423</v>
      </c>
      <c r="AC127" s="347" t="s">
        <v>1423</v>
      </c>
      <c r="AD127" s="347" t="s">
        <v>1423</v>
      </c>
      <c r="AE127" s="347" t="s">
        <v>1423</v>
      </c>
      <c r="AF127" s="345">
        <v>44530</v>
      </c>
      <c r="AG127" s="347" t="s">
        <v>1423</v>
      </c>
      <c r="AH127" s="333">
        <v>1</v>
      </c>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c r="BO127" s="323"/>
      <c r="BP127" s="323"/>
      <c r="BQ127" s="323"/>
      <c r="BR127" s="323"/>
      <c r="BS127" s="323"/>
      <c r="BT127" s="323"/>
      <c r="BU127" s="323"/>
      <c r="BV127" s="323"/>
      <c r="BW127" s="323"/>
      <c r="BX127" s="323"/>
      <c r="BY127" s="323"/>
      <c r="BZ127" s="323"/>
      <c r="CA127" s="323"/>
      <c r="CB127" s="323"/>
      <c r="CC127" s="323"/>
      <c r="CD127" s="323"/>
      <c r="CE127" s="323"/>
      <c r="CF127" s="323"/>
      <c r="CG127" s="323"/>
      <c r="CH127" s="323"/>
      <c r="CI127" s="323"/>
      <c r="CJ127" s="323"/>
      <c r="CK127" s="323"/>
      <c r="CL127" s="323"/>
      <c r="CM127" s="323"/>
      <c r="CN127" s="323"/>
      <c r="CO127" s="323"/>
      <c r="CP127" s="323"/>
      <c r="CQ127" s="323"/>
      <c r="CR127" s="323"/>
      <c r="CS127" s="323"/>
      <c r="CT127" s="323"/>
      <c r="CU127" s="323"/>
      <c r="CV127" s="323"/>
      <c r="CW127" s="323"/>
      <c r="CX127" s="323"/>
      <c r="CY127" s="323"/>
      <c r="CZ127" s="323"/>
      <c r="DA127" s="323"/>
      <c r="DB127" s="323"/>
      <c r="DC127" s="323"/>
      <c r="DD127" s="323"/>
      <c r="DE127" s="323"/>
      <c r="DF127" s="323"/>
      <c r="DG127" s="323"/>
      <c r="DH127" s="323"/>
      <c r="DI127" s="323"/>
      <c r="DJ127" s="323"/>
      <c r="DK127" s="323"/>
      <c r="DL127" s="323"/>
      <c r="DM127" s="323"/>
      <c r="DN127" s="323"/>
      <c r="DO127" s="323"/>
      <c r="DP127" s="323"/>
      <c r="DQ127" s="323"/>
      <c r="DR127" s="323"/>
      <c r="DS127" s="323"/>
      <c r="DT127" s="323"/>
      <c r="DU127" s="323"/>
      <c r="DV127" s="323"/>
      <c r="DW127" s="323"/>
      <c r="DX127" s="323"/>
      <c r="DY127" s="323"/>
      <c r="DZ127" s="323"/>
      <c r="EA127" s="323"/>
      <c r="EB127" s="323"/>
      <c r="EC127" s="323"/>
      <c r="ED127" s="323"/>
      <c r="EE127" s="323"/>
      <c r="EF127" s="323"/>
      <c r="EG127" s="323"/>
      <c r="EH127" s="323"/>
      <c r="EI127" s="323"/>
      <c r="EJ127" s="323"/>
      <c r="EK127" s="323"/>
      <c r="EL127" s="323"/>
      <c r="EM127" s="323"/>
      <c r="EN127" s="323"/>
      <c r="EO127" s="323"/>
      <c r="EP127" s="323"/>
      <c r="EQ127" s="323"/>
      <c r="ER127" s="323"/>
      <c r="ES127" s="323"/>
      <c r="ET127" s="323"/>
      <c r="EU127" s="323"/>
    </row>
    <row r="128" spans="1:151" s="333" customFormat="1" ht="135" hidden="1">
      <c r="A128" s="343" t="s">
        <v>1871</v>
      </c>
      <c r="B128" s="347" t="s">
        <v>924</v>
      </c>
      <c r="C128" s="347" t="s">
        <v>356</v>
      </c>
      <c r="D128" s="347" t="s">
        <v>1872</v>
      </c>
      <c r="E128" s="347" t="s">
        <v>1873</v>
      </c>
      <c r="F128" s="347" t="s">
        <v>31</v>
      </c>
      <c r="G128" s="347" t="s">
        <v>1874</v>
      </c>
      <c r="H128" s="347" t="s">
        <v>1422</v>
      </c>
      <c r="I128" s="345">
        <v>43831</v>
      </c>
      <c r="J128" s="345" t="s">
        <v>1028</v>
      </c>
      <c r="K128" s="345" t="s">
        <v>946</v>
      </c>
      <c r="L128" s="345" t="s">
        <v>946</v>
      </c>
      <c r="M128" s="347" t="s">
        <v>1426</v>
      </c>
      <c r="N128" s="347" t="s">
        <v>1427</v>
      </c>
      <c r="O128" s="347" t="s">
        <v>1441</v>
      </c>
      <c r="P128" s="347" t="s">
        <v>31</v>
      </c>
      <c r="Q128" s="347" t="s">
        <v>31</v>
      </c>
      <c r="R128" s="347" t="s">
        <v>1802</v>
      </c>
      <c r="S128" s="347" t="s">
        <v>1816</v>
      </c>
      <c r="T128" s="347" t="s">
        <v>1430</v>
      </c>
      <c r="U128" s="347"/>
      <c r="V128" s="343" t="s">
        <v>8</v>
      </c>
      <c r="W128" s="347"/>
      <c r="X128" s="347" t="s">
        <v>8</v>
      </c>
      <c r="Y128" s="347"/>
      <c r="Z128" s="347"/>
      <c r="AA128" s="343" t="s">
        <v>30</v>
      </c>
      <c r="AB128" s="347" t="s">
        <v>1423</v>
      </c>
      <c r="AC128" s="347" t="s">
        <v>1423</v>
      </c>
      <c r="AD128" s="347" t="s">
        <v>1423</v>
      </c>
      <c r="AE128" s="347" t="s">
        <v>1423</v>
      </c>
      <c r="AF128" s="345">
        <v>44530</v>
      </c>
      <c r="AG128" s="347" t="s">
        <v>1423</v>
      </c>
      <c r="AH128" s="333">
        <v>1</v>
      </c>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M128" s="323"/>
      <c r="CN128" s="323"/>
      <c r="CO128" s="323"/>
      <c r="CP128" s="323"/>
      <c r="CQ128" s="323"/>
      <c r="CR128" s="323"/>
      <c r="CS128" s="323"/>
      <c r="CT128" s="323"/>
      <c r="CU128" s="323"/>
      <c r="CV128" s="323"/>
      <c r="CW128" s="323"/>
      <c r="CX128" s="323"/>
      <c r="CY128" s="323"/>
      <c r="CZ128" s="323"/>
      <c r="DA128" s="323"/>
      <c r="DB128" s="323"/>
      <c r="DC128" s="323"/>
      <c r="DD128" s="323"/>
      <c r="DE128" s="323"/>
      <c r="DF128" s="323"/>
      <c r="DG128" s="323"/>
      <c r="DH128" s="323"/>
      <c r="DI128" s="323"/>
      <c r="DJ128" s="323"/>
      <c r="DK128" s="323"/>
      <c r="DL128" s="323"/>
      <c r="DM128" s="323"/>
      <c r="DN128" s="323"/>
      <c r="DO128" s="323"/>
      <c r="DP128" s="323"/>
      <c r="DQ128" s="323"/>
      <c r="DR128" s="323"/>
      <c r="DS128" s="323"/>
      <c r="DT128" s="323"/>
      <c r="DU128" s="323"/>
      <c r="DV128" s="323"/>
      <c r="DW128" s="323"/>
      <c r="DX128" s="323"/>
      <c r="DY128" s="323"/>
      <c r="DZ128" s="323"/>
      <c r="EA128" s="323"/>
      <c r="EB128" s="323"/>
      <c r="EC128" s="323"/>
      <c r="ED128" s="323"/>
      <c r="EE128" s="323"/>
      <c r="EF128" s="323"/>
      <c r="EG128" s="323"/>
      <c r="EH128" s="323"/>
      <c r="EI128" s="323"/>
      <c r="EJ128" s="323"/>
      <c r="EK128" s="323"/>
      <c r="EL128" s="323"/>
      <c r="EM128" s="323"/>
      <c r="EN128" s="323"/>
      <c r="EO128" s="323"/>
      <c r="EP128" s="323"/>
      <c r="EQ128" s="323"/>
      <c r="ER128" s="323"/>
      <c r="ES128" s="323"/>
      <c r="ET128" s="323"/>
      <c r="EU128" s="323"/>
    </row>
    <row r="129" spans="1:151" s="333" customFormat="1" ht="120" hidden="1">
      <c r="A129" s="343" t="s">
        <v>1875</v>
      </c>
      <c r="B129" s="347" t="s">
        <v>924</v>
      </c>
      <c r="C129" s="347" t="s">
        <v>356</v>
      </c>
      <c r="D129" s="347" t="s">
        <v>1876</v>
      </c>
      <c r="E129" s="347" t="s">
        <v>1785</v>
      </c>
      <c r="F129" s="347" t="s">
        <v>31</v>
      </c>
      <c r="G129" s="347" t="s">
        <v>1877</v>
      </c>
      <c r="H129" s="347" t="s">
        <v>1422</v>
      </c>
      <c r="I129" s="345">
        <v>43831</v>
      </c>
      <c r="J129" s="345" t="s">
        <v>1741</v>
      </c>
      <c r="K129" s="345" t="s">
        <v>946</v>
      </c>
      <c r="L129" s="345" t="s">
        <v>946</v>
      </c>
      <c r="M129" s="347" t="s">
        <v>1426</v>
      </c>
      <c r="N129" s="347" t="s">
        <v>1427</v>
      </c>
      <c r="O129" s="347" t="s">
        <v>1495</v>
      </c>
      <c r="P129" s="347" t="s">
        <v>31</v>
      </c>
      <c r="Q129" s="347" t="s">
        <v>31</v>
      </c>
      <c r="R129" s="347" t="s">
        <v>1770</v>
      </c>
      <c r="S129" s="347" t="s">
        <v>1423</v>
      </c>
      <c r="T129" s="347" t="s">
        <v>1442</v>
      </c>
      <c r="U129" s="347"/>
      <c r="V129" s="343" t="s">
        <v>6</v>
      </c>
      <c r="W129" s="347"/>
      <c r="X129" s="347" t="s">
        <v>1431</v>
      </c>
      <c r="Y129" s="347"/>
      <c r="Z129" s="347"/>
      <c r="AA129" s="343" t="s">
        <v>31</v>
      </c>
      <c r="AB129" s="347" t="s">
        <v>1432</v>
      </c>
      <c r="AC129" s="347" t="s">
        <v>1432</v>
      </c>
      <c r="AD129" s="347" t="s">
        <v>1765</v>
      </c>
      <c r="AE129" s="347" t="s">
        <v>1433</v>
      </c>
      <c r="AF129" s="345">
        <v>44530</v>
      </c>
      <c r="AG129" s="347" t="s">
        <v>1445</v>
      </c>
      <c r="AH129" s="333">
        <v>1</v>
      </c>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c r="CL129" s="323"/>
      <c r="CM129" s="323"/>
      <c r="CN129" s="323"/>
      <c r="CO129" s="323"/>
      <c r="CP129" s="323"/>
      <c r="CQ129" s="323"/>
      <c r="CR129" s="323"/>
      <c r="CS129" s="323"/>
      <c r="CT129" s="323"/>
      <c r="CU129" s="323"/>
      <c r="CV129" s="323"/>
      <c r="CW129" s="323"/>
      <c r="CX129" s="323"/>
      <c r="CY129" s="323"/>
      <c r="CZ129" s="323"/>
      <c r="DA129" s="323"/>
      <c r="DB129" s="323"/>
      <c r="DC129" s="323"/>
      <c r="DD129" s="323"/>
      <c r="DE129" s="323"/>
      <c r="DF129" s="323"/>
      <c r="DG129" s="323"/>
      <c r="DH129" s="323"/>
      <c r="DI129" s="323"/>
      <c r="DJ129" s="323"/>
      <c r="DK129" s="323"/>
      <c r="DL129" s="323"/>
      <c r="DM129" s="323"/>
      <c r="DN129" s="323"/>
      <c r="DO129" s="323"/>
      <c r="DP129" s="323"/>
      <c r="DQ129" s="323"/>
      <c r="DR129" s="323"/>
      <c r="DS129" s="323"/>
      <c r="DT129" s="323"/>
      <c r="DU129" s="323"/>
      <c r="DV129" s="323"/>
      <c r="DW129" s="323"/>
      <c r="DX129" s="323"/>
      <c r="DY129" s="323"/>
      <c r="DZ129" s="323"/>
      <c r="EA129" s="323"/>
      <c r="EB129" s="323"/>
      <c r="EC129" s="323"/>
      <c r="ED129" s="323"/>
      <c r="EE129" s="323"/>
      <c r="EF129" s="323"/>
      <c r="EG129" s="323"/>
      <c r="EH129" s="323"/>
      <c r="EI129" s="323"/>
      <c r="EJ129" s="323"/>
      <c r="EK129" s="323"/>
      <c r="EL129" s="323"/>
      <c r="EM129" s="323"/>
      <c r="EN129" s="323"/>
      <c r="EO129" s="323"/>
      <c r="EP129" s="323"/>
      <c r="EQ129" s="323"/>
      <c r="ER129" s="323"/>
      <c r="ES129" s="323"/>
      <c r="ET129" s="323"/>
      <c r="EU129" s="323"/>
    </row>
    <row r="130" spans="1:151" s="333" customFormat="1" ht="60" hidden="1">
      <c r="A130" s="343" t="s">
        <v>1878</v>
      </c>
      <c r="B130" s="347" t="s">
        <v>924</v>
      </c>
      <c r="C130" s="347" t="s">
        <v>356</v>
      </c>
      <c r="D130" s="347" t="s">
        <v>1879</v>
      </c>
      <c r="E130" s="347" t="s">
        <v>1880</v>
      </c>
      <c r="F130" s="347" t="s">
        <v>31</v>
      </c>
      <c r="G130" s="347" t="s">
        <v>1881</v>
      </c>
      <c r="H130" s="347" t="s">
        <v>1422</v>
      </c>
      <c r="I130" s="345">
        <v>43831</v>
      </c>
      <c r="J130" s="345" t="s">
        <v>1741</v>
      </c>
      <c r="K130" s="345" t="s">
        <v>946</v>
      </c>
      <c r="L130" s="345" t="s">
        <v>946</v>
      </c>
      <c r="M130" s="347" t="s">
        <v>1426</v>
      </c>
      <c r="N130" s="347" t="s">
        <v>1427</v>
      </c>
      <c r="O130" s="347" t="s">
        <v>1495</v>
      </c>
      <c r="P130" s="347" t="s">
        <v>31</v>
      </c>
      <c r="Q130" s="347" t="s">
        <v>31</v>
      </c>
      <c r="R130" s="347" t="s">
        <v>1770</v>
      </c>
      <c r="S130" s="347" t="s">
        <v>1423</v>
      </c>
      <c r="T130" s="347" t="s">
        <v>1430</v>
      </c>
      <c r="U130" s="347"/>
      <c r="V130" s="343" t="s">
        <v>8</v>
      </c>
      <c r="W130" s="347"/>
      <c r="X130" s="347" t="s">
        <v>1431</v>
      </c>
      <c r="Y130" s="347"/>
      <c r="Z130" s="347"/>
      <c r="AA130" s="343" t="s">
        <v>31</v>
      </c>
      <c r="AB130" s="347" t="s">
        <v>1423</v>
      </c>
      <c r="AC130" s="347" t="s">
        <v>1423</v>
      </c>
      <c r="AD130" s="347" t="s">
        <v>1423</v>
      </c>
      <c r="AE130" s="347" t="s">
        <v>1423</v>
      </c>
      <c r="AF130" s="345">
        <v>44530</v>
      </c>
      <c r="AG130" s="347" t="s">
        <v>1423</v>
      </c>
      <c r="AH130" s="333">
        <v>1</v>
      </c>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c r="BN130" s="323"/>
      <c r="BO130" s="323"/>
      <c r="BP130" s="323"/>
      <c r="BQ130" s="323"/>
      <c r="BR130" s="323"/>
      <c r="BS130" s="323"/>
      <c r="BT130" s="323"/>
      <c r="BU130" s="323"/>
      <c r="BV130" s="323"/>
      <c r="BW130" s="323"/>
      <c r="BX130" s="323"/>
      <c r="BY130" s="323"/>
      <c r="BZ130" s="323"/>
      <c r="CA130" s="323"/>
      <c r="CB130" s="323"/>
      <c r="CC130" s="323"/>
      <c r="CD130" s="323"/>
      <c r="CE130" s="323"/>
      <c r="CF130" s="323"/>
      <c r="CG130" s="323"/>
      <c r="CH130" s="323"/>
      <c r="CI130" s="323"/>
      <c r="CJ130" s="323"/>
      <c r="CK130" s="323"/>
      <c r="CL130" s="323"/>
      <c r="CM130" s="323"/>
      <c r="CN130" s="323"/>
      <c r="CO130" s="323"/>
      <c r="CP130" s="323"/>
      <c r="CQ130" s="323"/>
      <c r="CR130" s="323"/>
      <c r="CS130" s="323"/>
      <c r="CT130" s="323"/>
      <c r="CU130" s="323"/>
      <c r="CV130" s="323"/>
      <c r="CW130" s="323"/>
      <c r="CX130" s="323"/>
      <c r="CY130" s="323"/>
      <c r="CZ130" s="323"/>
      <c r="DA130" s="323"/>
      <c r="DB130" s="323"/>
      <c r="DC130" s="323"/>
      <c r="DD130" s="323"/>
      <c r="DE130" s="323"/>
      <c r="DF130" s="323"/>
      <c r="DG130" s="323"/>
      <c r="DH130" s="323"/>
      <c r="DI130" s="323"/>
      <c r="DJ130" s="323"/>
      <c r="DK130" s="323"/>
      <c r="DL130" s="323"/>
      <c r="DM130" s="323"/>
      <c r="DN130" s="323"/>
      <c r="DO130" s="323"/>
      <c r="DP130" s="323"/>
      <c r="DQ130" s="323"/>
      <c r="DR130" s="323"/>
      <c r="DS130" s="323"/>
      <c r="DT130" s="323"/>
      <c r="DU130" s="323"/>
      <c r="DV130" s="323"/>
      <c r="DW130" s="323"/>
      <c r="DX130" s="323"/>
      <c r="DY130" s="323"/>
      <c r="DZ130" s="323"/>
      <c r="EA130" s="323"/>
      <c r="EB130" s="323"/>
      <c r="EC130" s="323"/>
      <c r="ED130" s="323"/>
      <c r="EE130" s="323"/>
      <c r="EF130" s="323"/>
      <c r="EG130" s="323"/>
      <c r="EH130" s="323"/>
      <c r="EI130" s="323"/>
      <c r="EJ130" s="323"/>
      <c r="EK130" s="323"/>
      <c r="EL130" s="323"/>
      <c r="EM130" s="323"/>
      <c r="EN130" s="323"/>
      <c r="EO130" s="323"/>
      <c r="EP130" s="323"/>
      <c r="EQ130" s="323"/>
      <c r="ER130" s="323"/>
      <c r="ES130" s="323"/>
      <c r="ET130" s="323"/>
      <c r="EU130" s="323"/>
    </row>
    <row r="131" spans="1:151" s="333" customFormat="1" ht="120" hidden="1">
      <c r="A131" s="343" t="s">
        <v>1882</v>
      </c>
      <c r="B131" s="347" t="s">
        <v>924</v>
      </c>
      <c r="C131" s="347" t="s">
        <v>356</v>
      </c>
      <c r="D131" s="347" t="s">
        <v>1612</v>
      </c>
      <c r="E131" s="347" t="s">
        <v>1883</v>
      </c>
      <c r="F131" s="347" t="s">
        <v>31</v>
      </c>
      <c r="G131" s="347" t="s">
        <v>1877</v>
      </c>
      <c r="H131" s="347" t="s">
        <v>1422</v>
      </c>
      <c r="I131" s="345">
        <v>43831</v>
      </c>
      <c r="J131" s="345" t="s">
        <v>1741</v>
      </c>
      <c r="K131" s="345" t="s">
        <v>946</v>
      </c>
      <c r="L131" s="345" t="s">
        <v>946</v>
      </c>
      <c r="M131" s="347" t="s">
        <v>1426</v>
      </c>
      <c r="N131" s="347" t="s">
        <v>1427</v>
      </c>
      <c r="O131" s="347" t="s">
        <v>1495</v>
      </c>
      <c r="P131" s="347" t="s">
        <v>31</v>
      </c>
      <c r="Q131" s="347" t="s">
        <v>31</v>
      </c>
      <c r="R131" s="347" t="s">
        <v>1790</v>
      </c>
      <c r="S131" s="347" t="s">
        <v>1423</v>
      </c>
      <c r="T131" s="347" t="s">
        <v>1442</v>
      </c>
      <c r="U131" s="347"/>
      <c r="V131" s="343" t="s">
        <v>1431</v>
      </c>
      <c r="W131" s="347"/>
      <c r="X131" s="347" t="s">
        <v>1431</v>
      </c>
      <c r="Y131" s="347"/>
      <c r="Z131" s="347"/>
      <c r="AA131" s="343" t="s">
        <v>31</v>
      </c>
      <c r="AB131" s="347" t="s">
        <v>1432</v>
      </c>
      <c r="AC131" s="347" t="s">
        <v>1432</v>
      </c>
      <c r="AD131" s="347" t="s">
        <v>1765</v>
      </c>
      <c r="AE131" s="347" t="s">
        <v>1433</v>
      </c>
      <c r="AF131" s="345">
        <v>44530</v>
      </c>
      <c r="AG131" s="347" t="s">
        <v>1445</v>
      </c>
      <c r="AH131" s="333">
        <v>1</v>
      </c>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c r="BP131" s="323"/>
      <c r="BQ131" s="323"/>
      <c r="BR131" s="323"/>
      <c r="BS131" s="323"/>
      <c r="BT131" s="323"/>
      <c r="BU131" s="323"/>
      <c r="BV131" s="323"/>
      <c r="BW131" s="323"/>
      <c r="BX131" s="323"/>
      <c r="BY131" s="323"/>
      <c r="BZ131" s="323"/>
      <c r="CA131" s="323"/>
      <c r="CB131" s="323"/>
      <c r="CC131" s="323"/>
      <c r="CD131" s="323"/>
      <c r="CE131" s="323"/>
      <c r="CF131" s="323"/>
      <c r="CG131" s="323"/>
      <c r="CH131" s="323"/>
      <c r="CI131" s="323"/>
      <c r="CJ131" s="323"/>
      <c r="CK131" s="323"/>
      <c r="CL131" s="323"/>
      <c r="CM131" s="323"/>
      <c r="CN131" s="323"/>
      <c r="CO131" s="323"/>
      <c r="CP131" s="323"/>
      <c r="CQ131" s="323"/>
      <c r="CR131" s="323"/>
      <c r="CS131" s="323"/>
      <c r="CT131" s="323"/>
      <c r="CU131" s="323"/>
      <c r="CV131" s="323"/>
      <c r="CW131" s="323"/>
      <c r="CX131" s="323"/>
      <c r="CY131" s="323"/>
      <c r="CZ131" s="323"/>
      <c r="DA131" s="323"/>
      <c r="DB131" s="323"/>
      <c r="DC131" s="323"/>
      <c r="DD131" s="323"/>
      <c r="DE131" s="323"/>
      <c r="DF131" s="323"/>
      <c r="DG131" s="323"/>
      <c r="DH131" s="323"/>
      <c r="DI131" s="323"/>
      <c r="DJ131" s="323"/>
      <c r="DK131" s="323"/>
      <c r="DL131" s="323"/>
      <c r="DM131" s="323"/>
      <c r="DN131" s="323"/>
      <c r="DO131" s="323"/>
      <c r="DP131" s="323"/>
      <c r="DQ131" s="323"/>
      <c r="DR131" s="323"/>
      <c r="DS131" s="323"/>
      <c r="DT131" s="323"/>
      <c r="DU131" s="323"/>
      <c r="DV131" s="323"/>
      <c r="DW131" s="323"/>
      <c r="DX131" s="323"/>
      <c r="DY131" s="323"/>
      <c r="DZ131" s="323"/>
      <c r="EA131" s="323"/>
      <c r="EB131" s="323"/>
      <c r="EC131" s="323"/>
      <c r="ED131" s="323"/>
      <c r="EE131" s="323"/>
      <c r="EF131" s="323"/>
      <c r="EG131" s="323"/>
      <c r="EH131" s="323"/>
      <c r="EI131" s="323"/>
      <c r="EJ131" s="323"/>
      <c r="EK131" s="323"/>
      <c r="EL131" s="323"/>
      <c r="EM131" s="323"/>
      <c r="EN131" s="323"/>
      <c r="EO131" s="323"/>
      <c r="EP131" s="323"/>
      <c r="EQ131" s="323"/>
      <c r="ER131" s="323"/>
      <c r="ES131" s="323"/>
      <c r="ET131" s="323"/>
      <c r="EU131" s="323"/>
    </row>
    <row r="132" spans="1:151" s="333" customFormat="1" ht="105" hidden="1">
      <c r="A132" s="343" t="s">
        <v>1884</v>
      </c>
      <c r="B132" s="347" t="s">
        <v>924</v>
      </c>
      <c r="C132" s="347" t="s">
        <v>356</v>
      </c>
      <c r="D132" s="347" t="s">
        <v>1885</v>
      </c>
      <c r="E132" s="347" t="s">
        <v>1886</v>
      </c>
      <c r="F132" s="347" t="s">
        <v>31</v>
      </c>
      <c r="G132" s="347" t="s">
        <v>1801</v>
      </c>
      <c r="H132" s="347" t="s">
        <v>1422</v>
      </c>
      <c r="I132" s="345">
        <v>43831</v>
      </c>
      <c r="J132" s="345" t="s">
        <v>1037</v>
      </c>
      <c r="K132" s="345" t="s">
        <v>946</v>
      </c>
      <c r="L132" s="345" t="s">
        <v>946</v>
      </c>
      <c r="M132" s="347" t="s">
        <v>1426</v>
      </c>
      <c r="N132" s="347" t="s">
        <v>1427</v>
      </c>
      <c r="O132" s="347" t="s">
        <v>1441</v>
      </c>
      <c r="P132" s="347" t="s">
        <v>31</v>
      </c>
      <c r="Q132" s="347" t="s">
        <v>31</v>
      </c>
      <c r="R132" s="347" t="s">
        <v>1843</v>
      </c>
      <c r="S132" s="347" t="s">
        <v>1836</v>
      </c>
      <c r="T132" s="347" t="s">
        <v>1430</v>
      </c>
      <c r="U132" s="347"/>
      <c r="V132" s="343" t="s">
        <v>8</v>
      </c>
      <c r="W132" s="347"/>
      <c r="X132" s="347" t="s">
        <v>8</v>
      </c>
      <c r="Y132" s="347"/>
      <c r="Z132" s="347"/>
      <c r="AA132" s="343" t="s">
        <v>30</v>
      </c>
      <c r="AB132" s="347" t="s">
        <v>1423</v>
      </c>
      <c r="AC132" s="347" t="s">
        <v>1423</v>
      </c>
      <c r="AD132" s="347" t="s">
        <v>1423</v>
      </c>
      <c r="AE132" s="347" t="s">
        <v>1423</v>
      </c>
      <c r="AF132" s="345">
        <v>44530</v>
      </c>
      <c r="AG132" s="347" t="s">
        <v>1423</v>
      </c>
      <c r="AH132" s="333">
        <v>1</v>
      </c>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323"/>
      <c r="CF132" s="323"/>
      <c r="CG132" s="323"/>
      <c r="CH132" s="323"/>
      <c r="CI132" s="323"/>
      <c r="CJ132" s="323"/>
      <c r="CK132" s="323"/>
      <c r="CL132" s="323"/>
      <c r="CM132" s="323"/>
      <c r="CN132" s="323"/>
      <c r="CO132" s="323"/>
      <c r="CP132" s="323"/>
      <c r="CQ132" s="323"/>
      <c r="CR132" s="323"/>
      <c r="CS132" s="323"/>
      <c r="CT132" s="323"/>
      <c r="CU132" s="323"/>
      <c r="CV132" s="323"/>
      <c r="CW132" s="323"/>
      <c r="CX132" s="323"/>
      <c r="CY132" s="323"/>
      <c r="CZ132" s="323"/>
      <c r="DA132" s="323"/>
      <c r="DB132" s="323"/>
      <c r="DC132" s="323"/>
      <c r="DD132" s="323"/>
      <c r="DE132" s="323"/>
      <c r="DF132" s="323"/>
      <c r="DG132" s="323"/>
      <c r="DH132" s="323"/>
      <c r="DI132" s="323"/>
      <c r="DJ132" s="323"/>
      <c r="DK132" s="323"/>
      <c r="DL132" s="323"/>
      <c r="DM132" s="323"/>
      <c r="DN132" s="323"/>
      <c r="DO132" s="323"/>
      <c r="DP132" s="323"/>
      <c r="DQ132" s="323"/>
      <c r="DR132" s="323"/>
      <c r="DS132" s="323"/>
      <c r="DT132" s="323"/>
      <c r="DU132" s="323"/>
      <c r="DV132" s="323"/>
      <c r="DW132" s="323"/>
      <c r="DX132" s="323"/>
      <c r="DY132" s="323"/>
      <c r="DZ132" s="323"/>
      <c r="EA132" s="323"/>
      <c r="EB132" s="323"/>
      <c r="EC132" s="323"/>
      <c r="ED132" s="323"/>
      <c r="EE132" s="323"/>
      <c r="EF132" s="323"/>
      <c r="EG132" s="323"/>
      <c r="EH132" s="323"/>
      <c r="EI132" s="323"/>
      <c r="EJ132" s="323"/>
      <c r="EK132" s="323"/>
      <c r="EL132" s="323"/>
      <c r="EM132" s="323"/>
      <c r="EN132" s="323"/>
      <c r="EO132" s="323"/>
      <c r="EP132" s="323"/>
      <c r="EQ132" s="323"/>
      <c r="ER132" s="323"/>
      <c r="ES132" s="323"/>
      <c r="ET132" s="323"/>
      <c r="EU132" s="323"/>
    </row>
    <row r="133" spans="1:151" s="333" customFormat="1" ht="90" hidden="1">
      <c r="A133" s="333" t="s">
        <v>1887</v>
      </c>
      <c r="B133" s="333" t="s">
        <v>934</v>
      </c>
      <c r="C133" s="333" t="s">
        <v>356</v>
      </c>
      <c r="D133" s="333" t="s">
        <v>1888</v>
      </c>
      <c r="E133" s="333" t="s">
        <v>1889</v>
      </c>
      <c r="F133" s="333" t="s">
        <v>30</v>
      </c>
      <c r="G133" s="333" t="s">
        <v>1423</v>
      </c>
      <c r="H133" s="333" t="s">
        <v>1422</v>
      </c>
      <c r="I133" s="333" t="s">
        <v>1423</v>
      </c>
      <c r="J133" s="334" t="s">
        <v>1424</v>
      </c>
      <c r="K133" s="334" t="s">
        <v>944</v>
      </c>
      <c r="L133" s="334" t="s">
        <v>1605</v>
      </c>
      <c r="M133" s="333" t="s">
        <v>1426</v>
      </c>
      <c r="N133" s="333" t="s">
        <v>1437</v>
      </c>
      <c r="O133" s="333" t="s">
        <v>1428</v>
      </c>
      <c r="P133" s="333" t="s">
        <v>31</v>
      </c>
      <c r="Q133" s="333" t="s">
        <v>30</v>
      </c>
      <c r="R133" s="333" t="s">
        <v>1890</v>
      </c>
      <c r="S133" s="333" t="s">
        <v>1423</v>
      </c>
      <c r="T133" s="333" t="s">
        <v>1442</v>
      </c>
      <c r="V133" s="333" t="s">
        <v>6</v>
      </c>
      <c r="X133" s="333" t="s">
        <v>6</v>
      </c>
      <c r="AA133" s="333" t="s">
        <v>31</v>
      </c>
      <c r="AB133" s="333" t="s">
        <v>1443</v>
      </c>
      <c r="AC133" s="333" t="s">
        <v>1443</v>
      </c>
      <c r="AD133" s="333" t="s">
        <v>1444</v>
      </c>
      <c r="AE133" s="333" t="s">
        <v>1433</v>
      </c>
      <c r="AF133" s="334">
        <v>44530</v>
      </c>
      <c r="AG133" s="333" t="s">
        <v>1445</v>
      </c>
      <c r="AH133" s="333">
        <v>1</v>
      </c>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323"/>
      <c r="CF133" s="323"/>
      <c r="CG133" s="323"/>
      <c r="CH133" s="323"/>
      <c r="CI133" s="323"/>
      <c r="CJ133" s="323"/>
      <c r="CK133" s="323"/>
      <c r="CL133" s="323"/>
      <c r="CM133" s="323"/>
      <c r="CN133" s="323"/>
      <c r="CO133" s="323"/>
      <c r="CP133" s="323"/>
      <c r="CQ133" s="323"/>
      <c r="CR133" s="323"/>
      <c r="CS133" s="323"/>
      <c r="CT133" s="323"/>
      <c r="CU133" s="323"/>
      <c r="CV133" s="323"/>
      <c r="CW133" s="323"/>
      <c r="CX133" s="323"/>
      <c r="CY133" s="323"/>
      <c r="CZ133" s="323"/>
      <c r="DA133" s="323"/>
      <c r="DB133" s="323"/>
      <c r="DC133" s="323"/>
      <c r="DD133" s="323"/>
      <c r="DE133" s="323"/>
      <c r="DF133" s="323"/>
      <c r="DG133" s="323"/>
      <c r="DH133" s="323"/>
      <c r="DI133" s="323"/>
      <c r="DJ133" s="323"/>
      <c r="DK133" s="323"/>
      <c r="DL133" s="323"/>
      <c r="DM133" s="323"/>
      <c r="DN133" s="323"/>
      <c r="DO133" s="323"/>
      <c r="DP133" s="323"/>
      <c r="DQ133" s="323"/>
      <c r="DR133" s="323"/>
      <c r="DS133" s="323"/>
      <c r="DT133" s="323"/>
      <c r="DU133" s="323"/>
      <c r="DV133" s="323"/>
      <c r="DW133" s="323"/>
      <c r="DX133" s="323"/>
      <c r="DY133" s="323"/>
      <c r="DZ133" s="323"/>
      <c r="EA133" s="323"/>
      <c r="EB133" s="323"/>
      <c r="EC133" s="323"/>
      <c r="ED133" s="323"/>
      <c r="EE133" s="323"/>
      <c r="EF133" s="323"/>
      <c r="EG133" s="323"/>
      <c r="EH133" s="323"/>
      <c r="EI133" s="323"/>
      <c r="EJ133" s="323"/>
      <c r="EK133" s="323"/>
      <c r="EL133" s="323"/>
      <c r="EM133" s="323"/>
      <c r="EN133" s="323"/>
      <c r="EO133" s="323"/>
      <c r="EP133" s="323"/>
      <c r="EQ133" s="323"/>
      <c r="ER133" s="323"/>
      <c r="ES133" s="323"/>
      <c r="ET133" s="323"/>
      <c r="EU133" s="323"/>
    </row>
    <row r="134" spans="1:151" s="333" customFormat="1" ht="90" hidden="1">
      <c r="A134" s="333" t="s">
        <v>1891</v>
      </c>
      <c r="B134" s="333" t="s">
        <v>934</v>
      </c>
      <c r="C134" s="333" t="s">
        <v>354</v>
      </c>
      <c r="D134" s="333" t="s">
        <v>1892</v>
      </c>
      <c r="E134" s="333" t="s">
        <v>1893</v>
      </c>
      <c r="F134" s="333" t="s">
        <v>30</v>
      </c>
      <c r="G134" s="338" t="s">
        <v>1423</v>
      </c>
      <c r="H134" s="333" t="s">
        <v>1422</v>
      </c>
      <c r="I134" s="333" t="s">
        <v>1423</v>
      </c>
      <c r="J134" s="334" t="s">
        <v>1424</v>
      </c>
      <c r="K134" s="334" t="s">
        <v>944</v>
      </c>
      <c r="L134" s="334" t="s">
        <v>1605</v>
      </c>
      <c r="M134" s="333" t="s">
        <v>1426</v>
      </c>
      <c r="N134" s="333" t="s">
        <v>1437</v>
      </c>
      <c r="O134" s="333" t="s">
        <v>1894</v>
      </c>
      <c r="P134" s="333" t="s">
        <v>31</v>
      </c>
      <c r="Q134" s="333" t="s">
        <v>30</v>
      </c>
      <c r="R134" s="333" t="s">
        <v>1890</v>
      </c>
      <c r="S134" s="333" t="s">
        <v>1423</v>
      </c>
      <c r="T134" s="333" t="s">
        <v>1442</v>
      </c>
      <c r="V134" s="333" t="s">
        <v>1431</v>
      </c>
      <c r="X134" s="333" t="s">
        <v>1431</v>
      </c>
      <c r="AA134" s="333" t="s">
        <v>31</v>
      </c>
      <c r="AB134" s="333" t="s">
        <v>1443</v>
      </c>
      <c r="AC134" s="333" t="s">
        <v>1443</v>
      </c>
      <c r="AD134" s="333" t="s">
        <v>1444</v>
      </c>
      <c r="AE134" s="333" t="s">
        <v>1433</v>
      </c>
      <c r="AF134" s="334">
        <v>44530</v>
      </c>
      <c r="AG134" s="333" t="s">
        <v>1445</v>
      </c>
      <c r="AH134" s="333">
        <v>1</v>
      </c>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c r="CL134" s="323"/>
      <c r="CM134" s="323"/>
      <c r="CN134" s="323"/>
      <c r="CO134" s="323"/>
      <c r="CP134" s="323"/>
      <c r="CQ134" s="323"/>
      <c r="CR134" s="323"/>
      <c r="CS134" s="323"/>
      <c r="CT134" s="323"/>
      <c r="CU134" s="323"/>
      <c r="CV134" s="323"/>
      <c r="CW134" s="323"/>
      <c r="CX134" s="323"/>
      <c r="CY134" s="323"/>
      <c r="CZ134" s="323"/>
      <c r="DA134" s="323"/>
      <c r="DB134" s="323"/>
      <c r="DC134" s="323"/>
      <c r="DD134" s="323"/>
      <c r="DE134" s="323"/>
      <c r="DF134" s="323"/>
      <c r="DG134" s="323"/>
      <c r="DH134" s="323"/>
      <c r="DI134" s="323"/>
      <c r="DJ134" s="323"/>
      <c r="DK134" s="323"/>
      <c r="DL134" s="323"/>
      <c r="DM134" s="323"/>
      <c r="DN134" s="323"/>
      <c r="DO134" s="323"/>
      <c r="DP134" s="323"/>
      <c r="DQ134" s="323"/>
      <c r="DR134" s="323"/>
      <c r="DS134" s="323"/>
      <c r="DT134" s="323"/>
      <c r="DU134" s="323"/>
      <c r="DV134" s="323"/>
      <c r="DW134" s="323"/>
      <c r="DX134" s="323"/>
      <c r="DY134" s="323"/>
      <c r="DZ134" s="323"/>
      <c r="EA134" s="323"/>
      <c r="EB134" s="323"/>
      <c r="EC134" s="323"/>
      <c r="ED134" s="323"/>
      <c r="EE134" s="323"/>
      <c r="EF134" s="323"/>
      <c r="EG134" s="323"/>
      <c r="EH134" s="323"/>
      <c r="EI134" s="323"/>
      <c r="EJ134" s="323"/>
      <c r="EK134" s="323"/>
      <c r="EL134" s="323"/>
      <c r="EM134" s="323"/>
      <c r="EN134" s="323"/>
      <c r="EO134" s="323"/>
      <c r="EP134" s="323"/>
      <c r="EQ134" s="323"/>
      <c r="ER134" s="323"/>
      <c r="ES134" s="323"/>
      <c r="ET134" s="323"/>
      <c r="EU134" s="323"/>
    </row>
    <row r="135" spans="1:151" s="333" customFormat="1" ht="90" hidden="1">
      <c r="A135" s="333" t="s">
        <v>1895</v>
      </c>
      <c r="B135" s="333" t="s">
        <v>934</v>
      </c>
      <c r="C135" s="333" t="s">
        <v>356</v>
      </c>
      <c r="D135" s="333" t="s">
        <v>1896</v>
      </c>
      <c r="E135" s="333" t="s">
        <v>1897</v>
      </c>
      <c r="F135" s="333" t="s">
        <v>30</v>
      </c>
      <c r="G135" s="333" t="s">
        <v>1423</v>
      </c>
      <c r="H135" s="333" t="s">
        <v>1422</v>
      </c>
      <c r="I135" s="333" t="s">
        <v>1423</v>
      </c>
      <c r="J135" s="334" t="s">
        <v>1424</v>
      </c>
      <c r="K135" s="334" t="s">
        <v>944</v>
      </c>
      <c r="L135" s="334" t="s">
        <v>1605</v>
      </c>
      <c r="M135" s="333" t="s">
        <v>1426</v>
      </c>
      <c r="N135" s="333" t="s">
        <v>1437</v>
      </c>
      <c r="O135" s="333" t="s">
        <v>1428</v>
      </c>
      <c r="P135" s="333" t="s">
        <v>31</v>
      </c>
      <c r="Q135" s="333" t="s">
        <v>30</v>
      </c>
      <c r="R135" s="333" t="s">
        <v>1890</v>
      </c>
      <c r="S135" s="333" t="s">
        <v>1423</v>
      </c>
      <c r="T135" s="333" t="s">
        <v>1442</v>
      </c>
      <c r="V135" s="333" t="s">
        <v>8</v>
      </c>
      <c r="X135" s="333" t="s">
        <v>1431</v>
      </c>
      <c r="AA135" s="333" t="s">
        <v>31</v>
      </c>
      <c r="AB135" s="333" t="s">
        <v>1443</v>
      </c>
      <c r="AC135" s="333" t="s">
        <v>1443</v>
      </c>
      <c r="AD135" s="333" t="s">
        <v>1444</v>
      </c>
      <c r="AE135" s="333" t="s">
        <v>1433</v>
      </c>
      <c r="AF135" s="334">
        <v>44530</v>
      </c>
      <c r="AG135" s="333" t="s">
        <v>1445</v>
      </c>
      <c r="AH135" s="333">
        <v>1</v>
      </c>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c r="BP135" s="323"/>
      <c r="BQ135" s="323"/>
      <c r="BR135" s="323"/>
      <c r="BS135" s="323"/>
      <c r="BT135" s="323"/>
      <c r="BU135" s="323"/>
      <c r="BV135" s="323"/>
      <c r="BW135" s="323"/>
      <c r="BX135" s="323"/>
      <c r="BY135" s="323"/>
      <c r="BZ135" s="323"/>
      <c r="CA135" s="323"/>
      <c r="CB135" s="323"/>
      <c r="CC135" s="323"/>
      <c r="CD135" s="323"/>
      <c r="CE135" s="323"/>
      <c r="CF135" s="323"/>
      <c r="CG135" s="323"/>
      <c r="CH135" s="323"/>
      <c r="CI135" s="323"/>
      <c r="CJ135" s="323"/>
      <c r="CK135" s="323"/>
      <c r="CL135" s="323"/>
      <c r="CM135" s="323"/>
      <c r="CN135" s="323"/>
      <c r="CO135" s="323"/>
      <c r="CP135" s="323"/>
      <c r="CQ135" s="323"/>
      <c r="CR135" s="323"/>
      <c r="CS135" s="323"/>
      <c r="CT135" s="323"/>
      <c r="CU135" s="323"/>
      <c r="CV135" s="323"/>
      <c r="CW135" s="323"/>
      <c r="CX135" s="323"/>
      <c r="CY135" s="323"/>
      <c r="CZ135" s="323"/>
      <c r="DA135" s="323"/>
      <c r="DB135" s="323"/>
      <c r="DC135" s="323"/>
      <c r="DD135" s="323"/>
      <c r="DE135" s="323"/>
      <c r="DF135" s="323"/>
      <c r="DG135" s="323"/>
      <c r="DH135" s="323"/>
      <c r="DI135" s="323"/>
      <c r="DJ135" s="323"/>
      <c r="DK135" s="323"/>
      <c r="DL135" s="323"/>
      <c r="DM135" s="323"/>
      <c r="DN135" s="323"/>
      <c r="DO135" s="323"/>
      <c r="DP135" s="323"/>
      <c r="DQ135" s="323"/>
      <c r="DR135" s="323"/>
      <c r="DS135" s="323"/>
      <c r="DT135" s="323"/>
      <c r="DU135" s="323"/>
      <c r="DV135" s="323"/>
      <c r="DW135" s="323"/>
      <c r="DX135" s="323"/>
      <c r="DY135" s="323"/>
      <c r="DZ135" s="323"/>
      <c r="EA135" s="323"/>
      <c r="EB135" s="323"/>
      <c r="EC135" s="323"/>
      <c r="ED135" s="323"/>
      <c r="EE135" s="323"/>
      <c r="EF135" s="323"/>
      <c r="EG135" s="323"/>
      <c r="EH135" s="323"/>
      <c r="EI135" s="323"/>
      <c r="EJ135" s="323"/>
      <c r="EK135" s="323"/>
      <c r="EL135" s="323"/>
      <c r="EM135" s="323"/>
      <c r="EN135" s="323"/>
      <c r="EO135" s="323"/>
      <c r="EP135" s="323"/>
      <c r="EQ135" s="323"/>
      <c r="ER135" s="323"/>
      <c r="ES135" s="323"/>
      <c r="ET135" s="323"/>
      <c r="EU135" s="323"/>
    </row>
    <row r="136" spans="1:151" s="333" customFormat="1" ht="90" hidden="1">
      <c r="A136" s="333" t="s">
        <v>1898</v>
      </c>
      <c r="B136" s="333" t="s">
        <v>934</v>
      </c>
      <c r="C136" s="333" t="s">
        <v>356</v>
      </c>
      <c r="D136" s="333" t="s">
        <v>1899</v>
      </c>
      <c r="E136" s="333" t="s">
        <v>1900</v>
      </c>
      <c r="F136" s="333" t="s">
        <v>30</v>
      </c>
      <c r="G136" s="338" t="s">
        <v>1423</v>
      </c>
      <c r="H136" s="333" t="s">
        <v>1422</v>
      </c>
      <c r="I136" s="333" t="s">
        <v>1423</v>
      </c>
      <c r="J136" s="334" t="s">
        <v>1424</v>
      </c>
      <c r="K136" s="334" t="s">
        <v>944</v>
      </c>
      <c r="L136" s="334" t="s">
        <v>1605</v>
      </c>
      <c r="M136" s="333" t="s">
        <v>1426</v>
      </c>
      <c r="N136" s="333" t="s">
        <v>1437</v>
      </c>
      <c r="O136" s="333" t="s">
        <v>1428</v>
      </c>
      <c r="P136" s="333" t="s">
        <v>31</v>
      </c>
      <c r="Q136" s="333" t="s">
        <v>30</v>
      </c>
      <c r="R136" s="333" t="s">
        <v>1890</v>
      </c>
      <c r="S136" s="333" t="s">
        <v>1423</v>
      </c>
      <c r="T136" s="333" t="s">
        <v>1442</v>
      </c>
      <c r="V136" s="333" t="s">
        <v>6</v>
      </c>
      <c r="X136" s="333" t="s">
        <v>6</v>
      </c>
      <c r="AA136" s="333" t="s">
        <v>31</v>
      </c>
      <c r="AB136" s="333" t="s">
        <v>1443</v>
      </c>
      <c r="AC136" s="333" t="s">
        <v>1443</v>
      </c>
      <c r="AD136" s="333" t="s">
        <v>1444</v>
      </c>
      <c r="AE136" s="333" t="s">
        <v>1433</v>
      </c>
      <c r="AF136" s="334">
        <v>44530</v>
      </c>
      <c r="AG136" s="333" t="s">
        <v>1445</v>
      </c>
      <c r="AH136" s="333">
        <v>1</v>
      </c>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c r="BP136" s="323"/>
      <c r="BQ136" s="323"/>
      <c r="BR136" s="323"/>
      <c r="BS136" s="323"/>
      <c r="BT136" s="323"/>
      <c r="BU136" s="323"/>
      <c r="BV136" s="323"/>
      <c r="BW136" s="323"/>
      <c r="BX136" s="323"/>
      <c r="BY136" s="323"/>
      <c r="BZ136" s="323"/>
      <c r="CA136" s="323"/>
      <c r="CB136" s="323"/>
      <c r="CC136" s="323"/>
      <c r="CD136" s="323"/>
      <c r="CE136" s="323"/>
      <c r="CF136" s="323"/>
      <c r="CG136" s="323"/>
      <c r="CH136" s="323"/>
      <c r="CI136" s="323"/>
      <c r="CJ136" s="323"/>
      <c r="CK136" s="323"/>
      <c r="CL136" s="323"/>
      <c r="CM136" s="323"/>
      <c r="CN136" s="323"/>
      <c r="CO136" s="323"/>
      <c r="CP136" s="323"/>
      <c r="CQ136" s="323"/>
      <c r="CR136" s="323"/>
      <c r="CS136" s="323"/>
      <c r="CT136" s="323"/>
      <c r="CU136" s="323"/>
      <c r="CV136" s="323"/>
      <c r="CW136" s="323"/>
      <c r="CX136" s="323"/>
      <c r="CY136" s="323"/>
      <c r="CZ136" s="323"/>
      <c r="DA136" s="323"/>
      <c r="DB136" s="323"/>
      <c r="DC136" s="323"/>
      <c r="DD136" s="323"/>
      <c r="DE136" s="323"/>
      <c r="DF136" s="323"/>
      <c r="DG136" s="323"/>
      <c r="DH136" s="323"/>
      <c r="DI136" s="323"/>
      <c r="DJ136" s="323"/>
      <c r="DK136" s="323"/>
      <c r="DL136" s="323"/>
      <c r="DM136" s="323"/>
      <c r="DN136" s="323"/>
      <c r="DO136" s="323"/>
      <c r="DP136" s="323"/>
      <c r="DQ136" s="323"/>
      <c r="DR136" s="323"/>
      <c r="DS136" s="323"/>
      <c r="DT136" s="323"/>
      <c r="DU136" s="323"/>
      <c r="DV136" s="323"/>
      <c r="DW136" s="323"/>
      <c r="DX136" s="323"/>
      <c r="DY136" s="323"/>
      <c r="DZ136" s="323"/>
      <c r="EA136" s="323"/>
      <c r="EB136" s="323"/>
      <c r="EC136" s="323"/>
      <c r="ED136" s="323"/>
      <c r="EE136" s="323"/>
      <c r="EF136" s="323"/>
      <c r="EG136" s="323"/>
      <c r="EH136" s="323"/>
      <c r="EI136" s="323"/>
      <c r="EJ136" s="323"/>
      <c r="EK136" s="323"/>
      <c r="EL136" s="323"/>
      <c r="EM136" s="323"/>
      <c r="EN136" s="323"/>
      <c r="EO136" s="323"/>
      <c r="EP136" s="323"/>
      <c r="EQ136" s="323"/>
      <c r="ER136" s="323"/>
      <c r="ES136" s="323"/>
      <c r="ET136" s="323"/>
      <c r="EU136" s="323"/>
    </row>
    <row r="137" spans="1:151" s="333" customFormat="1" ht="90" hidden="1">
      <c r="A137" s="333" t="s">
        <v>1901</v>
      </c>
      <c r="B137" s="333" t="s">
        <v>934</v>
      </c>
      <c r="C137" s="333" t="s">
        <v>356</v>
      </c>
      <c r="D137" s="333" t="s">
        <v>1902</v>
      </c>
      <c r="E137" s="333" t="s">
        <v>1903</v>
      </c>
      <c r="F137" s="333" t="s">
        <v>30</v>
      </c>
      <c r="G137" s="333" t="s">
        <v>1423</v>
      </c>
      <c r="H137" s="333" t="s">
        <v>1422</v>
      </c>
      <c r="I137" s="333" t="s">
        <v>1423</v>
      </c>
      <c r="J137" s="334" t="s">
        <v>1424</v>
      </c>
      <c r="K137" s="334" t="s">
        <v>944</v>
      </c>
      <c r="L137" s="334" t="s">
        <v>1605</v>
      </c>
      <c r="M137" s="333" t="s">
        <v>1426</v>
      </c>
      <c r="N137" s="333" t="s">
        <v>1437</v>
      </c>
      <c r="O137" s="333" t="s">
        <v>1428</v>
      </c>
      <c r="P137" s="333" t="s">
        <v>31</v>
      </c>
      <c r="Q137" s="333" t="s">
        <v>30</v>
      </c>
      <c r="R137" s="333" t="s">
        <v>1890</v>
      </c>
      <c r="S137" s="333" t="s">
        <v>1423</v>
      </c>
      <c r="T137" s="333" t="s">
        <v>1442</v>
      </c>
      <c r="V137" s="333" t="s">
        <v>6</v>
      </c>
      <c r="X137" s="333" t="s">
        <v>6</v>
      </c>
      <c r="AA137" s="333" t="s">
        <v>31</v>
      </c>
      <c r="AB137" s="333" t="s">
        <v>1443</v>
      </c>
      <c r="AC137" s="333" t="s">
        <v>1443</v>
      </c>
      <c r="AD137" s="333" t="s">
        <v>1444</v>
      </c>
      <c r="AE137" s="333" t="s">
        <v>1433</v>
      </c>
      <c r="AF137" s="334">
        <v>44530</v>
      </c>
      <c r="AG137" s="333" t="s">
        <v>1445</v>
      </c>
      <c r="AH137" s="333">
        <v>1</v>
      </c>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c r="BP137" s="323"/>
      <c r="BQ137" s="323"/>
      <c r="BR137" s="323"/>
      <c r="BS137" s="323"/>
      <c r="BT137" s="323"/>
      <c r="BU137" s="323"/>
      <c r="BV137" s="323"/>
      <c r="BW137" s="323"/>
      <c r="BX137" s="323"/>
      <c r="BY137" s="323"/>
      <c r="BZ137" s="323"/>
      <c r="CA137" s="323"/>
      <c r="CB137" s="323"/>
      <c r="CC137" s="323"/>
      <c r="CD137" s="323"/>
      <c r="CE137" s="323"/>
      <c r="CF137" s="323"/>
      <c r="CG137" s="323"/>
      <c r="CH137" s="323"/>
      <c r="CI137" s="323"/>
      <c r="CJ137" s="323"/>
      <c r="CK137" s="323"/>
      <c r="CL137" s="323"/>
      <c r="CM137" s="323"/>
      <c r="CN137" s="323"/>
      <c r="CO137" s="323"/>
      <c r="CP137" s="323"/>
      <c r="CQ137" s="323"/>
      <c r="CR137" s="323"/>
      <c r="CS137" s="323"/>
      <c r="CT137" s="323"/>
      <c r="CU137" s="323"/>
      <c r="CV137" s="323"/>
      <c r="CW137" s="323"/>
      <c r="CX137" s="323"/>
      <c r="CY137" s="323"/>
      <c r="CZ137" s="323"/>
      <c r="DA137" s="323"/>
      <c r="DB137" s="323"/>
      <c r="DC137" s="323"/>
      <c r="DD137" s="323"/>
      <c r="DE137" s="323"/>
      <c r="DF137" s="323"/>
      <c r="DG137" s="323"/>
      <c r="DH137" s="323"/>
      <c r="DI137" s="323"/>
      <c r="DJ137" s="323"/>
      <c r="DK137" s="323"/>
      <c r="DL137" s="323"/>
      <c r="DM137" s="323"/>
      <c r="DN137" s="323"/>
      <c r="DO137" s="323"/>
      <c r="DP137" s="323"/>
      <c r="DQ137" s="323"/>
      <c r="DR137" s="323"/>
      <c r="DS137" s="323"/>
      <c r="DT137" s="323"/>
      <c r="DU137" s="323"/>
      <c r="DV137" s="323"/>
      <c r="DW137" s="323"/>
      <c r="DX137" s="323"/>
      <c r="DY137" s="323"/>
      <c r="DZ137" s="323"/>
      <c r="EA137" s="323"/>
      <c r="EB137" s="323"/>
      <c r="EC137" s="323"/>
      <c r="ED137" s="323"/>
      <c r="EE137" s="323"/>
      <c r="EF137" s="323"/>
      <c r="EG137" s="323"/>
      <c r="EH137" s="323"/>
      <c r="EI137" s="323"/>
      <c r="EJ137" s="323"/>
      <c r="EK137" s="323"/>
      <c r="EL137" s="323"/>
      <c r="EM137" s="323"/>
      <c r="EN137" s="323"/>
      <c r="EO137" s="323"/>
      <c r="EP137" s="323"/>
      <c r="EQ137" s="323"/>
      <c r="ER137" s="323"/>
      <c r="ES137" s="323"/>
      <c r="ET137" s="323"/>
      <c r="EU137" s="323"/>
    </row>
    <row r="138" spans="1:151" s="333" customFormat="1" ht="90" hidden="1">
      <c r="A138" s="333" t="s">
        <v>1904</v>
      </c>
      <c r="B138" s="333" t="s">
        <v>934</v>
      </c>
      <c r="C138" s="333" t="s">
        <v>356</v>
      </c>
      <c r="D138" s="333" t="s">
        <v>1905</v>
      </c>
      <c r="E138" s="333" t="s">
        <v>1906</v>
      </c>
      <c r="F138" s="333" t="s">
        <v>30</v>
      </c>
      <c r="G138" s="333" t="s">
        <v>1423</v>
      </c>
      <c r="H138" s="333" t="s">
        <v>1422</v>
      </c>
      <c r="I138" s="333" t="s">
        <v>1423</v>
      </c>
      <c r="J138" s="334" t="s">
        <v>1424</v>
      </c>
      <c r="K138" s="334" t="s">
        <v>944</v>
      </c>
      <c r="L138" s="334" t="s">
        <v>1605</v>
      </c>
      <c r="M138" s="333" t="s">
        <v>1426</v>
      </c>
      <c r="N138" s="333" t="s">
        <v>1437</v>
      </c>
      <c r="O138" s="333" t="s">
        <v>1428</v>
      </c>
      <c r="P138" s="333" t="s">
        <v>31</v>
      </c>
      <c r="Q138" s="333" t="s">
        <v>30</v>
      </c>
      <c r="R138" s="333" t="s">
        <v>1890</v>
      </c>
      <c r="S138" s="333" t="s">
        <v>1423</v>
      </c>
      <c r="T138" s="333" t="s">
        <v>1442</v>
      </c>
      <c r="V138" s="333" t="s">
        <v>6</v>
      </c>
      <c r="X138" s="333" t="s">
        <v>6</v>
      </c>
      <c r="AA138" s="333" t="s">
        <v>31</v>
      </c>
      <c r="AB138" s="333" t="s">
        <v>1443</v>
      </c>
      <c r="AC138" s="333" t="s">
        <v>1443</v>
      </c>
      <c r="AD138" s="333" t="s">
        <v>1444</v>
      </c>
      <c r="AE138" s="333" t="s">
        <v>1433</v>
      </c>
      <c r="AF138" s="334">
        <v>44530</v>
      </c>
      <c r="AG138" s="333" t="s">
        <v>1445</v>
      </c>
      <c r="AH138" s="333">
        <v>1</v>
      </c>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c r="CG138" s="323"/>
      <c r="CH138" s="323"/>
      <c r="CI138" s="323"/>
      <c r="CJ138" s="323"/>
      <c r="CK138" s="323"/>
      <c r="CL138" s="323"/>
      <c r="CM138" s="323"/>
      <c r="CN138" s="323"/>
      <c r="CO138" s="323"/>
      <c r="CP138" s="323"/>
      <c r="CQ138" s="323"/>
      <c r="CR138" s="323"/>
      <c r="CS138" s="323"/>
      <c r="CT138" s="323"/>
      <c r="CU138" s="323"/>
      <c r="CV138" s="323"/>
      <c r="CW138" s="323"/>
      <c r="CX138" s="323"/>
      <c r="CY138" s="323"/>
      <c r="CZ138" s="323"/>
      <c r="DA138" s="323"/>
      <c r="DB138" s="323"/>
      <c r="DC138" s="323"/>
      <c r="DD138" s="323"/>
      <c r="DE138" s="323"/>
      <c r="DF138" s="323"/>
      <c r="DG138" s="323"/>
      <c r="DH138" s="323"/>
      <c r="DI138" s="323"/>
      <c r="DJ138" s="323"/>
      <c r="DK138" s="323"/>
      <c r="DL138" s="323"/>
      <c r="DM138" s="323"/>
      <c r="DN138" s="323"/>
      <c r="DO138" s="323"/>
      <c r="DP138" s="323"/>
      <c r="DQ138" s="323"/>
      <c r="DR138" s="323"/>
      <c r="DS138" s="323"/>
      <c r="DT138" s="323"/>
      <c r="DU138" s="323"/>
      <c r="DV138" s="323"/>
      <c r="DW138" s="323"/>
      <c r="DX138" s="323"/>
      <c r="DY138" s="323"/>
      <c r="DZ138" s="323"/>
      <c r="EA138" s="323"/>
      <c r="EB138" s="323"/>
      <c r="EC138" s="323"/>
      <c r="ED138" s="323"/>
      <c r="EE138" s="323"/>
      <c r="EF138" s="323"/>
      <c r="EG138" s="323"/>
      <c r="EH138" s="323"/>
      <c r="EI138" s="323"/>
      <c r="EJ138" s="323"/>
      <c r="EK138" s="323"/>
      <c r="EL138" s="323"/>
      <c r="EM138" s="323"/>
      <c r="EN138" s="323"/>
      <c r="EO138" s="323"/>
      <c r="EP138" s="323"/>
      <c r="EQ138" s="323"/>
      <c r="ER138" s="323"/>
      <c r="ES138" s="323"/>
      <c r="ET138" s="323"/>
      <c r="EU138" s="323"/>
    </row>
    <row r="139" spans="1:151" s="333" customFormat="1" ht="90" hidden="1">
      <c r="A139" s="333" t="s">
        <v>1907</v>
      </c>
      <c r="B139" s="333" t="s">
        <v>934</v>
      </c>
      <c r="C139" s="333" t="s">
        <v>356</v>
      </c>
      <c r="D139" s="333" t="s">
        <v>1612</v>
      </c>
      <c r="E139" s="333" t="s">
        <v>1908</v>
      </c>
      <c r="F139" s="333" t="s">
        <v>31</v>
      </c>
      <c r="G139" s="333">
        <v>15</v>
      </c>
      <c r="H139" s="333" t="s">
        <v>1422</v>
      </c>
      <c r="I139" s="333" t="s">
        <v>1423</v>
      </c>
      <c r="J139" s="334" t="s">
        <v>1424</v>
      </c>
      <c r="K139" s="334" t="s">
        <v>944</v>
      </c>
      <c r="L139" s="334" t="s">
        <v>1605</v>
      </c>
      <c r="M139" s="333" t="s">
        <v>1426</v>
      </c>
      <c r="N139" s="333" t="s">
        <v>1437</v>
      </c>
      <c r="O139" s="333" t="s">
        <v>1428</v>
      </c>
      <c r="P139" s="333" t="s">
        <v>31</v>
      </c>
      <c r="Q139" s="333" t="s">
        <v>30</v>
      </c>
      <c r="R139" s="333" t="s">
        <v>1890</v>
      </c>
      <c r="S139" s="333" t="s">
        <v>1423</v>
      </c>
      <c r="T139" s="333" t="s">
        <v>1442</v>
      </c>
      <c r="V139" s="333" t="s">
        <v>6</v>
      </c>
      <c r="X139" s="333" t="s">
        <v>6</v>
      </c>
      <c r="AA139" s="333" t="s">
        <v>31</v>
      </c>
      <c r="AB139" s="333" t="s">
        <v>1443</v>
      </c>
      <c r="AC139" s="333" t="s">
        <v>1443</v>
      </c>
      <c r="AD139" s="333" t="s">
        <v>1444</v>
      </c>
      <c r="AE139" s="333" t="s">
        <v>1433</v>
      </c>
      <c r="AF139" s="334">
        <v>44530</v>
      </c>
      <c r="AG139" s="333" t="s">
        <v>1445</v>
      </c>
      <c r="AH139" s="333">
        <v>1</v>
      </c>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c r="BN139" s="323"/>
      <c r="BO139" s="323"/>
      <c r="BP139" s="323"/>
      <c r="BQ139" s="323"/>
      <c r="BR139" s="323"/>
      <c r="BS139" s="323"/>
      <c r="BT139" s="323"/>
      <c r="BU139" s="323"/>
      <c r="BV139" s="323"/>
      <c r="BW139" s="323"/>
      <c r="BX139" s="323"/>
      <c r="BY139" s="323"/>
      <c r="BZ139" s="323"/>
      <c r="CA139" s="323"/>
      <c r="CB139" s="323"/>
      <c r="CC139" s="323"/>
      <c r="CD139" s="323"/>
      <c r="CE139" s="323"/>
      <c r="CF139" s="323"/>
      <c r="CG139" s="323"/>
      <c r="CH139" s="323"/>
      <c r="CI139" s="323"/>
      <c r="CJ139" s="323"/>
      <c r="CK139" s="323"/>
      <c r="CL139" s="323"/>
      <c r="CM139" s="323"/>
      <c r="CN139" s="323"/>
      <c r="CO139" s="323"/>
      <c r="CP139" s="323"/>
      <c r="CQ139" s="323"/>
      <c r="CR139" s="323"/>
      <c r="CS139" s="323"/>
      <c r="CT139" s="323"/>
      <c r="CU139" s="323"/>
      <c r="CV139" s="323"/>
      <c r="CW139" s="323"/>
      <c r="CX139" s="323"/>
      <c r="CY139" s="323"/>
      <c r="CZ139" s="323"/>
      <c r="DA139" s="323"/>
      <c r="DB139" s="323"/>
      <c r="DC139" s="323"/>
      <c r="DD139" s="323"/>
      <c r="DE139" s="323"/>
      <c r="DF139" s="323"/>
      <c r="DG139" s="323"/>
      <c r="DH139" s="323"/>
      <c r="DI139" s="323"/>
      <c r="DJ139" s="323"/>
      <c r="DK139" s="323"/>
      <c r="DL139" s="323"/>
      <c r="DM139" s="323"/>
      <c r="DN139" s="323"/>
      <c r="DO139" s="323"/>
      <c r="DP139" s="323"/>
      <c r="DQ139" s="323"/>
      <c r="DR139" s="323"/>
      <c r="DS139" s="323"/>
      <c r="DT139" s="323"/>
      <c r="DU139" s="323"/>
      <c r="DV139" s="323"/>
      <c r="DW139" s="323"/>
      <c r="DX139" s="323"/>
      <c r="DY139" s="323"/>
      <c r="DZ139" s="323"/>
      <c r="EA139" s="323"/>
      <c r="EB139" s="323"/>
      <c r="EC139" s="323"/>
      <c r="ED139" s="323"/>
      <c r="EE139" s="323"/>
      <c r="EF139" s="323"/>
      <c r="EG139" s="323"/>
      <c r="EH139" s="323"/>
      <c r="EI139" s="323"/>
      <c r="EJ139" s="323"/>
      <c r="EK139" s="323"/>
      <c r="EL139" s="323"/>
      <c r="EM139" s="323"/>
      <c r="EN139" s="323"/>
      <c r="EO139" s="323"/>
      <c r="EP139" s="323"/>
      <c r="EQ139" s="323"/>
      <c r="ER139" s="323"/>
      <c r="ES139" s="323"/>
      <c r="ET139" s="323"/>
      <c r="EU139" s="323"/>
    </row>
    <row r="140" spans="1:151" s="333" customFormat="1" ht="90" hidden="1">
      <c r="A140" s="333" t="s">
        <v>1909</v>
      </c>
      <c r="B140" s="333" t="s">
        <v>934</v>
      </c>
      <c r="C140" s="333" t="s">
        <v>356</v>
      </c>
      <c r="D140" s="333" t="s">
        <v>1910</v>
      </c>
      <c r="E140" s="333" t="s">
        <v>1911</v>
      </c>
      <c r="F140" s="333" t="s">
        <v>31</v>
      </c>
      <c r="G140" s="333" t="s">
        <v>1423</v>
      </c>
      <c r="H140" s="333" t="s">
        <v>1422</v>
      </c>
      <c r="I140" s="333" t="s">
        <v>1423</v>
      </c>
      <c r="J140" s="334" t="s">
        <v>1424</v>
      </c>
      <c r="K140" s="334" t="s">
        <v>944</v>
      </c>
      <c r="L140" s="334" t="s">
        <v>1605</v>
      </c>
      <c r="M140" s="333" t="s">
        <v>1426</v>
      </c>
      <c r="N140" s="333" t="s">
        <v>1437</v>
      </c>
      <c r="O140" s="333" t="s">
        <v>1428</v>
      </c>
      <c r="P140" s="333" t="s">
        <v>31</v>
      </c>
      <c r="Q140" s="333" t="s">
        <v>30</v>
      </c>
      <c r="R140" s="333" t="s">
        <v>1890</v>
      </c>
      <c r="S140" s="333" t="s">
        <v>1423</v>
      </c>
      <c r="T140" s="333" t="s">
        <v>1442</v>
      </c>
      <c r="V140" s="333" t="s">
        <v>6</v>
      </c>
      <c r="X140" s="333" t="s">
        <v>6</v>
      </c>
      <c r="AA140" s="333" t="s">
        <v>31</v>
      </c>
      <c r="AB140" s="333" t="s">
        <v>1443</v>
      </c>
      <c r="AC140" s="333" t="s">
        <v>1443</v>
      </c>
      <c r="AD140" s="333" t="s">
        <v>1444</v>
      </c>
      <c r="AE140" s="333" t="s">
        <v>1433</v>
      </c>
      <c r="AF140" s="334">
        <v>44530</v>
      </c>
      <c r="AG140" s="333" t="s">
        <v>1445</v>
      </c>
      <c r="AH140" s="333">
        <v>1</v>
      </c>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c r="BN140" s="323"/>
      <c r="BO140" s="323"/>
      <c r="BP140" s="323"/>
      <c r="BQ140" s="323"/>
      <c r="BR140" s="323"/>
      <c r="BS140" s="323"/>
      <c r="BT140" s="323"/>
      <c r="BU140" s="323"/>
      <c r="BV140" s="323"/>
      <c r="BW140" s="323"/>
      <c r="BX140" s="323"/>
      <c r="BY140" s="323"/>
      <c r="BZ140" s="323"/>
      <c r="CA140" s="323"/>
      <c r="CB140" s="323"/>
      <c r="CC140" s="323"/>
      <c r="CD140" s="323"/>
      <c r="CE140" s="323"/>
      <c r="CF140" s="323"/>
      <c r="CG140" s="323"/>
      <c r="CH140" s="323"/>
      <c r="CI140" s="323"/>
      <c r="CJ140" s="323"/>
      <c r="CK140" s="323"/>
      <c r="CL140" s="323"/>
      <c r="CM140" s="323"/>
      <c r="CN140" s="323"/>
      <c r="CO140" s="323"/>
      <c r="CP140" s="323"/>
      <c r="CQ140" s="323"/>
      <c r="CR140" s="323"/>
      <c r="CS140" s="323"/>
      <c r="CT140" s="323"/>
      <c r="CU140" s="323"/>
      <c r="CV140" s="323"/>
      <c r="CW140" s="323"/>
      <c r="CX140" s="323"/>
      <c r="CY140" s="323"/>
      <c r="CZ140" s="323"/>
      <c r="DA140" s="323"/>
      <c r="DB140" s="323"/>
      <c r="DC140" s="323"/>
      <c r="DD140" s="323"/>
      <c r="DE140" s="323"/>
      <c r="DF140" s="323"/>
      <c r="DG140" s="323"/>
      <c r="DH140" s="323"/>
      <c r="DI140" s="323"/>
      <c r="DJ140" s="323"/>
      <c r="DK140" s="323"/>
      <c r="DL140" s="323"/>
      <c r="DM140" s="323"/>
      <c r="DN140" s="323"/>
      <c r="DO140" s="323"/>
      <c r="DP140" s="323"/>
      <c r="DQ140" s="323"/>
      <c r="DR140" s="323"/>
      <c r="DS140" s="323"/>
      <c r="DT140" s="323"/>
      <c r="DU140" s="323"/>
      <c r="DV140" s="323"/>
      <c r="DW140" s="323"/>
      <c r="DX140" s="323"/>
      <c r="DY140" s="323"/>
      <c r="DZ140" s="323"/>
      <c r="EA140" s="323"/>
      <c r="EB140" s="323"/>
      <c r="EC140" s="323"/>
      <c r="ED140" s="323"/>
      <c r="EE140" s="323"/>
      <c r="EF140" s="323"/>
      <c r="EG140" s="323"/>
      <c r="EH140" s="323"/>
      <c r="EI140" s="323"/>
      <c r="EJ140" s="323"/>
      <c r="EK140" s="323"/>
      <c r="EL140" s="323"/>
      <c r="EM140" s="323"/>
      <c r="EN140" s="323"/>
      <c r="EO140" s="323"/>
      <c r="EP140" s="323"/>
      <c r="EQ140" s="323"/>
      <c r="ER140" s="323"/>
      <c r="ES140" s="323"/>
      <c r="ET140" s="323"/>
      <c r="EU140" s="323"/>
    </row>
    <row r="141" spans="1:151" s="333" customFormat="1" ht="90" hidden="1">
      <c r="A141" s="333" t="s">
        <v>1912</v>
      </c>
      <c r="B141" s="333" t="s">
        <v>934</v>
      </c>
      <c r="C141" s="333" t="s">
        <v>356</v>
      </c>
      <c r="D141" s="333" t="s">
        <v>1913</v>
      </c>
      <c r="E141" s="333" t="s">
        <v>1914</v>
      </c>
      <c r="F141" s="333" t="s">
        <v>30</v>
      </c>
      <c r="G141" s="333" t="s">
        <v>1423</v>
      </c>
      <c r="H141" s="333" t="s">
        <v>1422</v>
      </c>
      <c r="I141" s="333" t="s">
        <v>1423</v>
      </c>
      <c r="J141" s="334" t="s">
        <v>1424</v>
      </c>
      <c r="K141" s="334" t="s">
        <v>1605</v>
      </c>
      <c r="L141" s="334" t="s">
        <v>1605</v>
      </c>
      <c r="M141" s="333" t="s">
        <v>1426</v>
      </c>
      <c r="N141" s="333" t="s">
        <v>1437</v>
      </c>
      <c r="O141" s="333" t="s">
        <v>1428</v>
      </c>
      <c r="P141" s="333" t="s">
        <v>31</v>
      </c>
      <c r="Q141" s="333" t="s">
        <v>30</v>
      </c>
      <c r="R141" s="333" t="s">
        <v>1915</v>
      </c>
      <c r="S141" s="333" t="s">
        <v>1423</v>
      </c>
      <c r="T141" s="333" t="s">
        <v>1442</v>
      </c>
      <c r="V141" s="333" t="s">
        <v>8</v>
      </c>
      <c r="X141" s="333" t="s">
        <v>8</v>
      </c>
      <c r="AA141" s="333" t="s">
        <v>31</v>
      </c>
      <c r="AB141" s="333" t="s">
        <v>1443</v>
      </c>
      <c r="AC141" s="333" t="s">
        <v>1443</v>
      </c>
      <c r="AD141" s="333" t="s">
        <v>1444</v>
      </c>
      <c r="AE141" s="333" t="s">
        <v>1433</v>
      </c>
      <c r="AF141" s="334">
        <v>44530</v>
      </c>
      <c r="AG141" s="333" t="s">
        <v>1445</v>
      </c>
      <c r="AH141" s="333">
        <v>1</v>
      </c>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c r="BM141" s="323"/>
      <c r="BN141" s="323"/>
      <c r="BO141" s="323"/>
      <c r="BP141" s="323"/>
      <c r="BQ141" s="323"/>
      <c r="BR141" s="323"/>
      <c r="BS141" s="323"/>
      <c r="BT141" s="323"/>
      <c r="BU141" s="323"/>
      <c r="BV141" s="323"/>
      <c r="BW141" s="323"/>
      <c r="BX141" s="323"/>
      <c r="BY141" s="323"/>
      <c r="BZ141" s="323"/>
      <c r="CA141" s="323"/>
      <c r="CB141" s="323"/>
      <c r="CC141" s="323"/>
      <c r="CD141" s="323"/>
      <c r="CE141" s="323"/>
      <c r="CF141" s="323"/>
      <c r="CG141" s="323"/>
      <c r="CH141" s="323"/>
      <c r="CI141" s="323"/>
      <c r="CJ141" s="323"/>
      <c r="CK141" s="323"/>
      <c r="CL141" s="323"/>
      <c r="CM141" s="323"/>
      <c r="CN141" s="323"/>
      <c r="CO141" s="323"/>
      <c r="CP141" s="323"/>
      <c r="CQ141" s="323"/>
      <c r="CR141" s="323"/>
      <c r="CS141" s="323"/>
      <c r="CT141" s="323"/>
      <c r="CU141" s="323"/>
      <c r="CV141" s="323"/>
      <c r="CW141" s="323"/>
      <c r="CX141" s="323"/>
      <c r="CY141" s="323"/>
      <c r="CZ141" s="323"/>
      <c r="DA141" s="323"/>
      <c r="DB141" s="323"/>
      <c r="DC141" s="323"/>
      <c r="DD141" s="323"/>
      <c r="DE141" s="323"/>
      <c r="DF141" s="323"/>
      <c r="DG141" s="323"/>
      <c r="DH141" s="323"/>
      <c r="DI141" s="323"/>
      <c r="DJ141" s="323"/>
      <c r="DK141" s="323"/>
      <c r="DL141" s="323"/>
      <c r="DM141" s="323"/>
      <c r="DN141" s="323"/>
      <c r="DO141" s="323"/>
      <c r="DP141" s="323"/>
      <c r="DQ141" s="323"/>
      <c r="DR141" s="323"/>
      <c r="DS141" s="323"/>
      <c r="DT141" s="323"/>
      <c r="DU141" s="323"/>
      <c r="DV141" s="323"/>
      <c r="DW141" s="323"/>
      <c r="DX141" s="323"/>
      <c r="DY141" s="323"/>
      <c r="DZ141" s="323"/>
      <c r="EA141" s="323"/>
      <c r="EB141" s="323"/>
      <c r="EC141" s="323"/>
      <c r="ED141" s="323"/>
      <c r="EE141" s="323"/>
      <c r="EF141" s="323"/>
      <c r="EG141" s="323"/>
      <c r="EH141" s="323"/>
      <c r="EI141" s="323"/>
      <c r="EJ141" s="323"/>
      <c r="EK141" s="323"/>
      <c r="EL141" s="323"/>
      <c r="EM141" s="323"/>
      <c r="EN141" s="323"/>
      <c r="EO141" s="323"/>
      <c r="EP141" s="323"/>
      <c r="EQ141" s="323"/>
      <c r="ER141" s="323"/>
      <c r="ES141" s="323"/>
      <c r="ET141" s="323"/>
      <c r="EU141" s="323"/>
    </row>
    <row r="142" spans="1:151" s="333" customFormat="1" ht="90" hidden="1">
      <c r="A142" s="333" t="s">
        <v>1916</v>
      </c>
      <c r="B142" s="333" t="s">
        <v>934</v>
      </c>
      <c r="C142" s="333" t="s">
        <v>356</v>
      </c>
      <c r="D142" s="333" t="s">
        <v>1917</v>
      </c>
      <c r="E142" s="333" t="s">
        <v>1918</v>
      </c>
      <c r="F142" s="333" t="s">
        <v>31</v>
      </c>
      <c r="G142" s="333" t="s">
        <v>1423</v>
      </c>
      <c r="H142" s="333" t="s">
        <v>1422</v>
      </c>
      <c r="I142" s="333" t="s">
        <v>1423</v>
      </c>
      <c r="J142" s="334" t="s">
        <v>1424</v>
      </c>
      <c r="K142" s="334" t="s">
        <v>1605</v>
      </c>
      <c r="L142" s="334" t="s">
        <v>1605</v>
      </c>
      <c r="M142" s="333" t="s">
        <v>1426</v>
      </c>
      <c r="N142" s="333" t="s">
        <v>1437</v>
      </c>
      <c r="O142" s="333" t="s">
        <v>1428</v>
      </c>
      <c r="P142" s="333" t="s">
        <v>31</v>
      </c>
      <c r="Q142" s="333" t="s">
        <v>30</v>
      </c>
      <c r="R142" s="333" t="s">
        <v>1915</v>
      </c>
      <c r="S142" s="333" t="s">
        <v>1423</v>
      </c>
      <c r="T142" s="333" t="s">
        <v>1442</v>
      </c>
      <c r="V142" s="333" t="s">
        <v>8</v>
      </c>
      <c r="X142" s="333" t="s">
        <v>8</v>
      </c>
      <c r="AA142" s="333" t="s">
        <v>31</v>
      </c>
      <c r="AB142" s="333" t="s">
        <v>1443</v>
      </c>
      <c r="AC142" s="333" t="s">
        <v>1443</v>
      </c>
      <c r="AD142" s="333" t="s">
        <v>1444</v>
      </c>
      <c r="AE142" s="333" t="s">
        <v>1433</v>
      </c>
      <c r="AF142" s="334">
        <v>44530</v>
      </c>
      <c r="AG142" s="333" t="s">
        <v>1445</v>
      </c>
      <c r="AH142" s="333">
        <v>1</v>
      </c>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A142" s="323"/>
      <c r="CB142" s="323"/>
      <c r="CC142" s="323"/>
      <c r="CD142" s="323"/>
      <c r="CE142" s="323"/>
      <c r="CF142" s="323"/>
      <c r="CG142" s="323"/>
      <c r="CH142" s="323"/>
      <c r="CI142" s="323"/>
      <c r="CJ142" s="323"/>
      <c r="CK142" s="323"/>
      <c r="CL142" s="323"/>
      <c r="CM142" s="323"/>
      <c r="CN142" s="323"/>
      <c r="CO142" s="323"/>
      <c r="CP142" s="323"/>
      <c r="CQ142" s="323"/>
      <c r="CR142" s="323"/>
      <c r="CS142" s="323"/>
      <c r="CT142" s="323"/>
      <c r="CU142" s="323"/>
      <c r="CV142" s="323"/>
      <c r="CW142" s="323"/>
      <c r="CX142" s="323"/>
      <c r="CY142" s="323"/>
      <c r="CZ142" s="323"/>
      <c r="DA142" s="323"/>
      <c r="DB142" s="323"/>
      <c r="DC142" s="323"/>
      <c r="DD142" s="323"/>
      <c r="DE142" s="323"/>
      <c r="DF142" s="323"/>
      <c r="DG142" s="323"/>
      <c r="DH142" s="323"/>
      <c r="DI142" s="323"/>
      <c r="DJ142" s="323"/>
      <c r="DK142" s="323"/>
      <c r="DL142" s="323"/>
      <c r="DM142" s="323"/>
      <c r="DN142" s="323"/>
      <c r="DO142" s="323"/>
      <c r="DP142" s="323"/>
      <c r="DQ142" s="323"/>
      <c r="DR142" s="323"/>
      <c r="DS142" s="323"/>
      <c r="DT142" s="323"/>
      <c r="DU142" s="323"/>
      <c r="DV142" s="323"/>
      <c r="DW142" s="323"/>
      <c r="DX142" s="323"/>
      <c r="DY142" s="323"/>
      <c r="DZ142" s="323"/>
      <c r="EA142" s="323"/>
      <c r="EB142" s="323"/>
      <c r="EC142" s="323"/>
      <c r="ED142" s="323"/>
      <c r="EE142" s="323"/>
      <c r="EF142" s="323"/>
      <c r="EG142" s="323"/>
      <c r="EH142" s="323"/>
      <c r="EI142" s="323"/>
      <c r="EJ142" s="323"/>
      <c r="EK142" s="323"/>
      <c r="EL142" s="323"/>
      <c r="EM142" s="323"/>
      <c r="EN142" s="323"/>
      <c r="EO142" s="323"/>
      <c r="EP142" s="323"/>
      <c r="EQ142" s="323"/>
      <c r="ER142" s="323"/>
      <c r="ES142" s="323"/>
      <c r="ET142" s="323"/>
      <c r="EU142" s="323"/>
    </row>
    <row r="143" spans="1:151" s="333" customFormat="1" ht="90" hidden="1">
      <c r="A143" s="333" t="s">
        <v>1919</v>
      </c>
      <c r="B143" s="333" t="s">
        <v>934</v>
      </c>
      <c r="C143" s="333" t="s">
        <v>356</v>
      </c>
      <c r="D143" s="333" t="s">
        <v>1920</v>
      </c>
      <c r="E143" s="333" t="s">
        <v>1921</v>
      </c>
      <c r="F143" s="333" t="s">
        <v>30</v>
      </c>
      <c r="G143" s="333" t="s">
        <v>1423</v>
      </c>
      <c r="H143" s="333" t="s">
        <v>1422</v>
      </c>
      <c r="I143" s="333" t="s">
        <v>1423</v>
      </c>
      <c r="J143" s="334" t="s">
        <v>1424</v>
      </c>
      <c r="K143" s="334" t="s">
        <v>1605</v>
      </c>
      <c r="L143" s="334" t="s">
        <v>1605</v>
      </c>
      <c r="M143" s="333" t="s">
        <v>1426</v>
      </c>
      <c r="N143" s="333" t="s">
        <v>1437</v>
      </c>
      <c r="O143" s="333" t="s">
        <v>1428</v>
      </c>
      <c r="P143" s="333" t="s">
        <v>31</v>
      </c>
      <c r="Q143" s="333" t="s">
        <v>30</v>
      </c>
      <c r="R143" s="333" t="s">
        <v>1922</v>
      </c>
      <c r="S143" s="333" t="s">
        <v>1423</v>
      </c>
      <c r="T143" s="333" t="s">
        <v>1442</v>
      </c>
      <c r="X143" s="333" t="s">
        <v>8</v>
      </c>
      <c r="AA143" s="333" t="s">
        <v>31</v>
      </c>
      <c r="AB143" s="333" t="s">
        <v>1443</v>
      </c>
      <c r="AC143" s="333" t="s">
        <v>1443</v>
      </c>
      <c r="AD143" s="333" t="s">
        <v>1444</v>
      </c>
      <c r="AE143" s="333" t="s">
        <v>1433</v>
      </c>
      <c r="AF143" s="334">
        <v>44530</v>
      </c>
      <c r="AG143" s="333" t="s">
        <v>1445</v>
      </c>
      <c r="AH143" s="333">
        <v>1</v>
      </c>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c r="BM143" s="323"/>
      <c r="BN143" s="323"/>
      <c r="BO143" s="323"/>
      <c r="BP143" s="323"/>
      <c r="BQ143" s="323"/>
      <c r="BR143" s="323"/>
      <c r="BS143" s="323"/>
      <c r="BT143" s="323"/>
      <c r="BU143" s="323"/>
      <c r="BV143" s="323"/>
      <c r="BW143" s="323"/>
      <c r="BX143" s="323"/>
      <c r="BY143" s="323"/>
      <c r="BZ143" s="323"/>
      <c r="CA143" s="323"/>
      <c r="CB143" s="323"/>
      <c r="CC143" s="323"/>
      <c r="CD143" s="323"/>
      <c r="CE143" s="323"/>
      <c r="CF143" s="323"/>
      <c r="CG143" s="323"/>
      <c r="CH143" s="323"/>
      <c r="CI143" s="323"/>
      <c r="CJ143" s="323"/>
      <c r="CK143" s="323"/>
      <c r="CL143" s="323"/>
      <c r="CM143" s="323"/>
      <c r="CN143" s="323"/>
      <c r="CO143" s="323"/>
      <c r="CP143" s="323"/>
      <c r="CQ143" s="323"/>
      <c r="CR143" s="323"/>
      <c r="CS143" s="323"/>
      <c r="CT143" s="323"/>
      <c r="CU143" s="323"/>
      <c r="CV143" s="323"/>
      <c r="CW143" s="323"/>
      <c r="CX143" s="323"/>
      <c r="CY143" s="323"/>
      <c r="CZ143" s="323"/>
      <c r="DA143" s="323"/>
      <c r="DB143" s="323"/>
      <c r="DC143" s="323"/>
      <c r="DD143" s="323"/>
      <c r="DE143" s="323"/>
      <c r="DF143" s="323"/>
      <c r="DG143" s="323"/>
      <c r="DH143" s="323"/>
      <c r="DI143" s="323"/>
      <c r="DJ143" s="323"/>
      <c r="DK143" s="323"/>
      <c r="DL143" s="323"/>
      <c r="DM143" s="323"/>
      <c r="DN143" s="323"/>
      <c r="DO143" s="323"/>
      <c r="DP143" s="323"/>
      <c r="DQ143" s="323"/>
      <c r="DR143" s="323"/>
      <c r="DS143" s="323"/>
      <c r="DT143" s="323"/>
      <c r="DU143" s="323"/>
      <c r="DV143" s="323"/>
      <c r="DW143" s="323"/>
      <c r="DX143" s="323"/>
      <c r="DY143" s="323"/>
      <c r="DZ143" s="323"/>
      <c r="EA143" s="323"/>
      <c r="EB143" s="323"/>
      <c r="EC143" s="323"/>
      <c r="ED143" s="323"/>
      <c r="EE143" s="323"/>
      <c r="EF143" s="323"/>
      <c r="EG143" s="323"/>
      <c r="EH143" s="323"/>
      <c r="EI143" s="323"/>
      <c r="EJ143" s="323"/>
      <c r="EK143" s="323"/>
      <c r="EL143" s="323"/>
      <c r="EM143" s="323"/>
      <c r="EN143" s="323"/>
      <c r="EO143" s="323"/>
      <c r="EP143" s="323"/>
      <c r="EQ143" s="323"/>
      <c r="ER143" s="323"/>
      <c r="ES143" s="323"/>
      <c r="ET143" s="323"/>
      <c r="EU143" s="323"/>
    </row>
    <row r="144" spans="1:151" s="333" customFormat="1" ht="90" hidden="1">
      <c r="A144" s="333" t="s">
        <v>1923</v>
      </c>
      <c r="B144" s="333" t="s">
        <v>934</v>
      </c>
      <c r="C144" s="333" t="s">
        <v>356</v>
      </c>
      <c r="D144" s="333" t="s">
        <v>1924</v>
      </c>
      <c r="E144" s="333" t="s">
        <v>1925</v>
      </c>
      <c r="F144" s="333" t="s">
        <v>30</v>
      </c>
      <c r="G144" s="333" t="s">
        <v>1423</v>
      </c>
      <c r="H144" s="333" t="s">
        <v>1422</v>
      </c>
      <c r="I144" s="333" t="s">
        <v>1423</v>
      </c>
      <c r="J144" s="334" t="s">
        <v>1424</v>
      </c>
      <c r="K144" s="334" t="s">
        <v>1605</v>
      </c>
      <c r="L144" s="334" t="s">
        <v>1605</v>
      </c>
      <c r="M144" s="333" t="s">
        <v>1426</v>
      </c>
      <c r="N144" s="333" t="s">
        <v>1437</v>
      </c>
      <c r="O144" s="333" t="s">
        <v>1428</v>
      </c>
      <c r="P144" s="333" t="s">
        <v>31</v>
      </c>
      <c r="Q144" s="333" t="s">
        <v>30</v>
      </c>
      <c r="R144" s="333" t="s">
        <v>1922</v>
      </c>
      <c r="S144" s="333" t="s">
        <v>1423</v>
      </c>
      <c r="T144" s="333" t="s">
        <v>1442</v>
      </c>
      <c r="X144" s="333" t="s">
        <v>8</v>
      </c>
      <c r="AA144" s="333" t="s">
        <v>31</v>
      </c>
      <c r="AB144" s="333" t="s">
        <v>1443</v>
      </c>
      <c r="AC144" s="333" t="s">
        <v>1443</v>
      </c>
      <c r="AD144" s="333" t="s">
        <v>1444</v>
      </c>
      <c r="AE144" s="333" t="s">
        <v>1433</v>
      </c>
      <c r="AF144" s="334">
        <v>44530</v>
      </c>
      <c r="AG144" s="333" t="s">
        <v>1445</v>
      </c>
      <c r="AH144" s="333">
        <v>1</v>
      </c>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c r="BM144" s="323"/>
      <c r="BN144" s="323"/>
      <c r="BO144" s="323"/>
      <c r="BP144" s="323"/>
      <c r="BQ144" s="323"/>
      <c r="BR144" s="323"/>
      <c r="BS144" s="323"/>
      <c r="BT144" s="323"/>
      <c r="BU144" s="323"/>
      <c r="BV144" s="323"/>
      <c r="BW144" s="323"/>
      <c r="BX144" s="323"/>
      <c r="BY144" s="323"/>
      <c r="BZ144" s="323"/>
      <c r="CA144" s="323"/>
      <c r="CB144" s="323"/>
      <c r="CC144" s="323"/>
      <c r="CD144" s="323"/>
      <c r="CE144" s="323"/>
      <c r="CF144" s="323"/>
      <c r="CG144" s="323"/>
      <c r="CH144" s="323"/>
      <c r="CI144" s="323"/>
      <c r="CJ144" s="323"/>
      <c r="CK144" s="323"/>
      <c r="CL144" s="323"/>
      <c r="CM144" s="323"/>
      <c r="CN144" s="323"/>
      <c r="CO144" s="323"/>
      <c r="CP144" s="323"/>
      <c r="CQ144" s="323"/>
      <c r="CR144" s="323"/>
      <c r="CS144" s="323"/>
      <c r="CT144" s="323"/>
      <c r="CU144" s="323"/>
      <c r="CV144" s="323"/>
      <c r="CW144" s="323"/>
      <c r="CX144" s="323"/>
      <c r="CY144" s="323"/>
      <c r="CZ144" s="323"/>
      <c r="DA144" s="323"/>
      <c r="DB144" s="323"/>
      <c r="DC144" s="323"/>
      <c r="DD144" s="323"/>
      <c r="DE144" s="323"/>
      <c r="DF144" s="323"/>
      <c r="DG144" s="323"/>
      <c r="DH144" s="323"/>
      <c r="DI144" s="323"/>
      <c r="DJ144" s="323"/>
      <c r="DK144" s="323"/>
      <c r="DL144" s="323"/>
      <c r="DM144" s="323"/>
      <c r="DN144" s="323"/>
      <c r="DO144" s="323"/>
      <c r="DP144" s="323"/>
      <c r="DQ144" s="323"/>
      <c r="DR144" s="323"/>
      <c r="DS144" s="323"/>
      <c r="DT144" s="323"/>
      <c r="DU144" s="323"/>
      <c r="DV144" s="323"/>
      <c r="DW144" s="323"/>
      <c r="DX144" s="323"/>
      <c r="DY144" s="323"/>
      <c r="DZ144" s="323"/>
      <c r="EA144" s="323"/>
      <c r="EB144" s="323"/>
      <c r="EC144" s="323"/>
      <c r="ED144" s="323"/>
      <c r="EE144" s="323"/>
      <c r="EF144" s="323"/>
      <c r="EG144" s="323"/>
      <c r="EH144" s="323"/>
      <c r="EI144" s="323"/>
      <c r="EJ144" s="323"/>
      <c r="EK144" s="323"/>
      <c r="EL144" s="323"/>
      <c r="EM144" s="323"/>
      <c r="EN144" s="323"/>
      <c r="EO144" s="323"/>
      <c r="EP144" s="323"/>
      <c r="EQ144" s="323"/>
      <c r="ER144" s="323"/>
      <c r="ES144" s="323"/>
      <c r="ET144" s="323"/>
      <c r="EU144" s="323"/>
    </row>
    <row r="145" spans="1:151" s="333" customFormat="1" ht="90" hidden="1">
      <c r="A145" s="333" t="s">
        <v>1926</v>
      </c>
      <c r="B145" s="333" t="s">
        <v>934</v>
      </c>
      <c r="C145" s="333" t="s">
        <v>356</v>
      </c>
      <c r="D145" s="333" t="s">
        <v>1927</v>
      </c>
      <c r="E145" s="333" t="s">
        <v>1928</v>
      </c>
      <c r="F145" s="333" t="s">
        <v>30</v>
      </c>
      <c r="G145" s="333" t="s">
        <v>1423</v>
      </c>
      <c r="H145" s="333" t="s">
        <v>1422</v>
      </c>
      <c r="I145" s="333" t="s">
        <v>1423</v>
      </c>
      <c r="J145" s="334" t="s">
        <v>1424</v>
      </c>
      <c r="K145" s="334" t="s">
        <v>1605</v>
      </c>
      <c r="L145" s="334" t="s">
        <v>1605</v>
      </c>
      <c r="M145" s="333" t="s">
        <v>1426</v>
      </c>
      <c r="N145" s="333" t="s">
        <v>1437</v>
      </c>
      <c r="O145" s="333" t="s">
        <v>1428</v>
      </c>
      <c r="P145" s="333" t="s">
        <v>31</v>
      </c>
      <c r="Q145" s="333" t="s">
        <v>30</v>
      </c>
      <c r="R145" s="333" t="s">
        <v>1922</v>
      </c>
      <c r="S145" s="333" t="s">
        <v>1423</v>
      </c>
      <c r="T145" s="333" t="s">
        <v>1442</v>
      </c>
      <c r="X145" s="333" t="s">
        <v>8</v>
      </c>
      <c r="AA145" s="333" t="s">
        <v>31</v>
      </c>
      <c r="AB145" s="333" t="s">
        <v>1443</v>
      </c>
      <c r="AC145" s="333" t="s">
        <v>1443</v>
      </c>
      <c r="AD145" s="333" t="s">
        <v>1444</v>
      </c>
      <c r="AE145" s="333" t="s">
        <v>1433</v>
      </c>
      <c r="AF145" s="334">
        <v>44530</v>
      </c>
      <c r="AG145" s="333" t="s">
        <v>1445</v>
      </c>
      <c r="AH145" s="333">
        <v>1</v>
      </c>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323"/>
      <c r="CC145" s="323"/>
      <c r="CD145" s="323"/>
      <c r="CE145" s="323"/>
      <c r="CF145" s="323"/>
      <c r="CG145" s="323"/>
      <c r="CH145" s="323"/>
      <c r="CI145" s="323"/>
      <c r="CJ145" s="323"/>
      <c r="CK145" s="323"/>
      <c r="CL145" s="323"/>
      <c r="CM145" s="323"/>
      <c r="CN145" s="323"/>
      <c r="CO145" s="323"/>
      <c r="CP145" s="323"/>
      <c r="CQ145" s="323"/>
      <c r="CR145" s="323"/>
      <c r="CS145" s="323"/>
      <c r="CT145" s="323"/>
      <c r="CU145" s="323"/>
      <c r="CV145" s="323"/>
      <c r="CW145" s="323"/>
      <c r="CX145" s="323"/>
      <c r="CY145" s="323"/>
      <c r="CZ145" s="323"/>
      <c r="DA145" s="323"/>
      <c r="DB145" s="323"/>
      <c r="DC145" s="323"/>
      <c r="DD145" s="323"/>
      <c r="DE145" s="323"/>
      <c r="DF145" s="323"/>
      <c r="DG145" s="323"/>
      <c r="DH145" s="323"/>
      <c r="DI145" s="323"/>
      <c r="DJ145" s="323"/>
      <c r="DK145" s="323"/>
      <c r="DL145" s="323"/>
      <c r="DM145" s="323"/>
      <c r="DN145" s="323"/>
      <c r="DO145" s="323"/>
      <c r="DP145" s="323"/>
      <c r="DQ145" s="323"/>
      <c r="DR145" s="323"/>
      <c r="DS145" s="323"/>
      <c r="DT145" s="323"/>
      <c r="DU145" s="323"/>
      <c r="DV145" s="323"/>
      <c r="DW145" s="323"/>
      <c r="DX145" s="323"/>
      <c r="DY145" s="323"/>
      <c r="DZ145" s="323"/>
      <c r="EA145" s="323"/>
      <c r="EB145" s="323"/>
      <c r="EC145" s="323"/>
      <c r="ED145" s="323"/>
      <c r="EE145" s="323"/>
      <c r="EF145" s="323"/>
      <c r="EG145" s="323"/>
      <c r="EH145" s="323"/>
      <c r="EI145" s="323"/>
      <c r="EJ145" s="323"/>
      <c r="EK145" s="323"/>
      <c r="EL145" s="323"/>
      <c r="EM145" s="323"/>
      <c r="EN145" s="323"/>
      <c r="EO145" s="323"/>
      <c r="EP145" s="323"/>
      <c r="EQ145" s="323"/>
      <c r="ER145" s="323"/>
      <c r="ES145" s="323"/>
      <c r="ET145" s="323"/>
      <c r="EU145" s="323"/>
    </row>
    <row r="146" spans="1:151" s="333" customFormat="1" ht="90" hidden="1">
      <c r="A146" s="333" t="s">
        <v>1929</v>
      </c>
      <c r="B146" s="333" t="s">
        <v>934</v>
      </c>
      <c r="C146" s="333" t="s">
        <v>356</v>
      </c>
      <c r="D146" s="333" t="s">
        <v>1930</v>
      </c>
      <c r="E146" s="333" t="s">
        <v>1931</v>
      </c>
      <c r="F146" s="333" t="s">
        <v>30</v>
      </c>
      <c r="G146" s="333" t="s">
        <v>1423</v>
      </c>
      <c r="H146" s="333" t="s">
        <v>1422</v>
      </c>
      <c r="I146" s="333" t="s">
        <v>1423</v>
      </c>
      <c r="J146" s="334" t="s">
        <v>1424</v>
      </c>
      <c r="K146" s="334" t="s">
        <v>1605</v>
      </c>
      <c r="L146" s="334" t="s">
        <v>1605</v>
      </c>
      <c r="M146" s="333" t="s">
        <v>1426</v>
      </c>
      <c r="N146" s="333" t="s">
        <v>1437</v>
      </c>
      <c r="O146" s="333" t="s">
        <v>1428</v>
      </c>
      <c r="P146" s="333" t="s">
        <v>31</v>
      </c>
      <c r="Q146" s="333" t="s">
        <v>30</v>
      </c>
      <c r="R146" s="333" t="s">
        <v>1922</v>
      </c>
      <c r="S146" s="333" t="s">
        <v>1423</v>
      </c>
      <c r="T146" s="333" t="s">
        <v>1442</v>
      </c>
      <c r="X146" s="333" t="s">
        <v>8</v>
      </c>
      <c r="AA146" s="333" t="s">
        <v>31</v>
      </c>
      <c r="AB146" s="333" t="s">
        <v>1443</v>
      </c>
      <c r="AC146" s="333" t="s">
        <v>1443</v>
      </c>
      <c r="AD146" s="333" t="s">
        <v>1444</v>
      </c>
      <c r="AE146" s="333" t="s">
        <v>1433</v>
      </c>
      <c r="AF146" s="334">
        <v>44530</v>
      </c>
      <c r="AG146" s="333" t="s">
        <v>1445</v>
      </c>
      <c r="AH146" s="333">
        <v>1</v>
      </c>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c r="BN146" s="323"/>
      <c r="BO146" s="323"/>
      <c r="BP146" s="323"/>
      <c r="BQ146" s="323"/>
      <c r="BR146" s="323"/>
      <c r="BS146" s="323"/>
      <c r="BT146" s="323"/>
      <c r="BU146" s="323"/>
      <c r="BV146" s="323"/>
      <c r="BW146" s="323"/>
      <c r="BX146" s="323"/>
      <c r="BY146" s="323"/>
      <c r="BZ146" s="323"/>
      <c r="CA146" s="323"/>
      <c r="CB146" s="323"/>
      <c r="CC146" s="323"/>
      <c r="CD146" s="323"/>
      <c r="CE146" s="323"/>
      <c r="CF146" s="323"/>
      <c r="CG146" s="323"/>
      <c r="CH146" s="323"/>
      <c r="CI146" s="323"/>
      <c r="CJ146" s="323"/>
      <c r="CK146" s="323"/>
      <c r="CL146" s="323"/>
      <c r="CM146" s="323"/>
      <c r="CN146" s="323"/>
      <c r="CO146" s="323"/>
      <c r="CP146" s="323"/>
      <c r="CQ146" s="323"/>
      <c r="CR146" s="323"/>
      <c r="CS146" s="323"/>
      <c r="CT146" s="323"/>
      <c r="CU146" s="323"/>
      <c r="CV146" s="323"/>
      <c r="CW146" s="323"/>
      <c r="CX146" s="323"/>
      <c r="CY146" s="323"/>
      <c r="CZ146" s="323"/>
      <c r="DA146" s="323"/>
      <c r="DB146" s="323"/>
      <c r="DC146" s="323"/>
      <c r="DD146" s="323"/>
      <c r="DE146" s="323"/>
      <c r="DF146" s="323"/>
      <c r="DG146" s="323"/>
      <c r="DH146" s="323"/>
      <c r="DI146" s="323"/>
      <c r="DJ146" s="323"/>
      <c r="DK146" s="323"/>
      <c r="DL146" s="323"/>
      <c r="DM146" s="323"/>
      <c r="DN146" s="323"/>
      <c r="DO146" s="323"/>
      <c r="DP146" s="323"/>
      <c r="DQ146" s="323"/>
      <c r="DR146" s="323"/>
      <c r="DS146" s="323"/>
      <c r="DT146" s="323"/>
      <c r="DU146" s="323"/>
      <c r="DV146" s="323"/>
      <c r="DW146" s="323"/>
      <c r="DX146" s="323"/>
      <c r="DY146" s="323"/>
      <c r="DZ146" s="323"/>
      <c r="EA146" s="323"/>
      <c r="EB146" s="323"/>
      <c r="EC146" s="323"/>
      <c r="ED146" s="323"/>
      <c r="EE146" s="323"/>
      <c r="EF146" s="323"/>
      <c r="EG146" s="323"/>
      <c r="EH146" s="323"/>
      <c r="EI146" s="323"/>
      <c r="EJ146" s="323"/>
      <c r="EK146" s="323"/>
      <c r="EL146" s="323"/>
      <c r="EM146" s="323"/>
      <c r="EN146" s="323"/>
      <c r="EO146" s="323"/>
      <c r="EP146" s="323"/>
      <c r="EQ146" s="323"/>
      <c r="ER146" s="323"/>
      <c r="ES146" s="323"/>
      <c r="ET146" s="323"/>
      <c r="EU146" s="323"/>
    </row>
    <row r="147" spans="1:151" s="333" customFormat="1" ht="90" hidden="1">
      <c r="A147" s="333" t="s">
        <v>1932</v>
      </c>
      <c r="B147" s="333" t="s">
        <v>934</v>
      </c>
      <c r="C147" s="333" t="s">
        <v>356</v>
      </c>
      <c r="D147" s="333" t="s">
        <v>1913</v>
      </c>
      <c r="E147" s="333" t="s">
        <v>1914</v>
      </c>
      <c r="F147" s="333" t="s">
        <v>30</v>
      </c>
      <c r="G147" s="333" t="s">
        <v>1423</v>
      </c>
      <c r="H147" s="333" t="s">
        <v>1422</v>
      </c>
      <c r="I147" s="333" t="s">
        <v>1423</v>
      </c>
      <c r="J147" s="334" t="s">
        <v>1424</v>
      </c>
      <c r="K147" s="334" t="s">
        <v>1605</v>
      </c>
      <c r="L147" s="334" t="s">
        <v>1605</v>
      </c>
      <c r="M147" s="333" t="s">
        <v>1426</v>
      </c>
      <c r="N147" s="333" t="s">
        <v>1437</v>
      </c>
      <c r="O147" s="333" t="s">
        <v>1428</v>
      </c>
      <c r="P147" s="333" t="s">
        <v>31</v>
      </c>
      <c r="Q147" s="333" t="s">
        <v>30</v>
      </c>
      <c r="R147" s="333" t="s">
        <v>1922</v>
      </c>
      <c r="S147" s="333" t="s">
        <v>1423</v>
      </c>
      <c r="T147" s="333" t="s">
        <v>1442</v>
      </c>
      <c r="X147" s="333" t="s">
        <v>8</v>
      </c>
      <c r="AA147" s="333" t="s">
        <v>31</v>
      </c>
      <c r="AB147" s="333" t="s">
        <v>1443</v>
      </c>
      <c r="AC147" s="333" t="s">
        <v>1443</v>
      </c>
      <c r="AD147" s="333" t="s">
        <v>1444</v>
      </c>
      <c r="AE147" s="333" t="s">
        <v>1433</v>
      </c>
      <c r="AF147" s="334">
        <v>44530</v>
      </c>
      <c r="AG147" s="333" t="s">
        <v>1445</v>
      </c>
      <c r="AH147" s="333">
        <v>1</v>
      </c>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c r="BN147" s="323"/>
      <c r="BO147" s="323"/>
      <c r="BP147" s="323"/>
      <c r="BQ147" s="323"/>
      <c r="BR147" s="323"/>
      <c r="BS147" s="323"/>
      <c r="BT147" s="323"/>
      <c r="BU147" s="323"/>
      <c r="BV147" s="323"/>
      <c r="BW147" s="323"/>
      <c r="BX147" s="323"/>
      <c r="BY147" s="323"/>
      <c r="BZ147" s="323"/>
      <c r="CA147" s="323"/>
      <c r="CB147" s="323"/>
      <c r="CC147" s="323"/>
      <c r="CD147" s="323"/>
      <c r="CE147" s="323"/>
      <c r="CF147" s="323"/>
      <c r="CG147" s="323"/>
      <c r="CH147" s="323"/>
      <c r="CI147" s="323"/>
      <c r="CJ147" s="323"/>
      <c r="CK147" s="323"/>
      <c r="CL147" s="323"/>
      <c r="CM147" s="323"/>
      <c r="CN147" s="323"/>
      <c r="CO147" s="323"/>
      <c r="CP147" s="323"/>
      <c r="CQ147" s="323"/>
      <c r="CR147" s="323"/>
      <c r="CS147" s="323"/>
      <c r="CT147" s="323"/>
      <c r="CU147" s="323"/>
      <c r="CV147" s="323"/>
      <c r="CW147" s="323"/>
      <c r="CX147" s="323"/>
      <c r="CY147" s="323"/>
      <c r="CZ147" s="323"/>
      <c r="DA147" s="323"/>
      <c r="DB147" s="323"/>
      <c r="DC147" s="323"/>
      <c r="DD147" s="323"/>
      <c r="DE147" s="323"/>
      <c r="DF147" s="323"/>
      <c r="DG147" s="323"/>
      <c r="DH147" s="323"/>
      <c r="DI147" s="323"/>
      <c r="DJ147" s="323"/>
      <c r="DK147" s="323"/>
      <c r="DL147" s="323"/>
      <c r="DM147" s="323"/>
      <c r="DN147" s="323"/>
      <c r="DO147" s="323"/>
      <c r="DP147" s="323"/>
      <c r="DQ147" s="323"/>
      <c r="DR147" s="323"/>
      <c r="DS147" s="323"/>
      <c r="DT147" s="323"/>
      <c r="DU147" s="323"/>
      <c r="DV147" s="323"/>
      <c r="DW147" s="323"/>
      <c r="DX147" s="323"/>
      <c r="DY147" s="323"/>
      <c r="DZ147" s="323"/>
      <c r="EA147" s="323"/>
      <c r="EB147" s="323"/>
      <c r="EC147" s="323"/>
      <c r="ED147" s="323"/>
      <c r="EE147" s="323"/>
      <c r="EF147" s="323"/>
      <c r="EG147" s="323"/>
      <c r="EH147" s="323"/>
      <c r="EI147" s="323"/>
      <c r="EJ147" s="323"/>
      <c r="EK147" s="323"/>
      <c r="EL147" s="323"/>
      <c r="EM147" s="323"/>
      <c r="EN147" s="323"/>
      <c r="EO147" s="323"/>
      <c r="EP147" s="323"/>
      <c r="EQ147" s="323"/>
      <c r="ER147" s="323"/>
      <c r="ES147" s="323"/>
      <c r="ET147" s="323"/>
      <c r="EU147" s="323"/>
    </row>
    <row r="148" spans="1:151" s="333" customFormat="1" ht="90" hidden="1">
      <c r="A148" s="333" t="s">
        <v>1933</v>
      </c>
      <c r="B148" s="333" t="s">
        <v>934</v>
      </c>
      <c r="C148" s="333" t="s">
        <v>356</v>
      </c>
      <c r="D148" s="333" t="s">
        <v>1934</v>
      </c>
      <c r="E148" s="333" t="s">
        <v>1935</v>
      </c>
      <c r="F148" s="333" t="s">
        <v>31</v>
      </c>
      <c r="G148" s="338" t="s">
        <v>1423</v>
      </c>
      <c r="H148" s="333" t="s">
        <v>1422</v>
      </c>
      <c r="I148" s="333" t="s">
        <v>1423</v>
      </c>
      <c r="J148" s="334" t="s">
        <v>1424</v>
      </c>
      <c r="K148" s="334" t="s">
        <v>1605</v>
      </c>
      <c r="L148" s="334" t="s">
        <v>1605</v>
      </c>
      <c r="M148" s="333" t="s">
        <v>1426</v>
      </c>
      <c r="N148" s="333" t="s">
        <v>1437</v>
      </c>
      <c r="O148" s="333" t="s">
        <v>1428</v>
      </c>
      <c r="P148" s="333" t="s">
        <v>31</v>
      </c>
      <c r="Q148" s="333" t="s">
        <v>30</v>
      </c>
      <c r="R148" s="333" t="s">
        <v>1922</v>
      </c>
      <c r="S148" s="333" t="s">
        <v>1423</v>
      </c>
      <c r="T148" s="333" t="s">
        <v>1442</v>
      </c>
      <c r="V148" s="333" t="s">
        <v>8</v>
      </c>
      <c r="X148" s="333" t="s">
        <v>8</v>
      </c>
      <c r="AA148" s="333" t="s">
        <v>30</v>
      </c>
      <c r="AB148" s="333" t="s">
        <v>1443</v>
      </c>
      <c r="AC148" s="333" t="s">
        <v>1443</v>
      </c>
      <c r="AD148" s="333" t="s">
        <v>1444</v>
      </c>
      <c r="AE148" s="333" t="s">
        <v>1433</v>
      </c>
      <c r="AF148" s="334">
        <v>44530</v>
      </c>
      <c r="AG148" s="333" t="s">
        <v>1445</v>
      </c>
      <c r="AH148" s="333">
        <v>1</v>
      </c>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c r="BN148" s="323"/>
      <c r="BO148" s="323"/>
      <c r="BP148" s="323"/>
      <c r="BQ148" s="323"/>
      <c r="BR148" s="323"/>
      <c r="BS148" s="323"/>
      <c r="BT148" s="323"/>
      <c r="BU148" s="323"/>
      <c r="BV148" s="323"/>
      <c r="BW148" s="323"/>
      <c r="BX148" s="323"/>
      <c r="BY148" s="323"/>
      <c r="BZ148" s="323"/>
      <c r="CA148" s="323"/>
      <c r="CB148" s="323"/>
      <c r="CC148" s="323"/>
      <c r="CD148" s="323"/>
      <c r="CE148" s="323"/>
      <c r="CF148" s="323"/>
      <c r="CG148" s="323"/>
      <c r="CH148" s="323"/>
      <c r="CI148" s="323"/>
      <c r="CJ148" s="323"/>
      <c r="CK148" s="323"/>
      <c r="CL148" s="323"/>
      <c r="CM148" s="323"/>
      <c r="CN148" s="323"/>
      <c r="CO148" s="323"/>
      <c r="CP148" s="323"/>
      <c r="CQ148" s="323"/>
      <c r="CR148" s="323"/>
      <c r="CS148" s="323"/>
      <c r="CT148" s="323"/>
      <c r="CU148" s="323"/>
      <c r="CV148" s="323"/>
      <c r="CW148" s="323"/>
      <c r="CX148" s="323"/>
      <c r="CY148" s="323"/>
      <c r="CZ148" s="323"/>
      <c r="DA148" s="323"/>
      <c r="DB148" s="323"/>
      <c r="DC148" s="323"/>
      <c r="DD148" s="323"/>
      <c r="DE148" s="323"/>
      <c r="DF148" s="323"/>
      <c r="DG148" s="323"/>
      <c r="DH148" s="323"/>
      <c r="DI148" s="323"/>
      <c r="DJ148" s="323"/>
      <c r="DK148" s="323"/>
      <c r="DL148" s="323"/>
      <c r="DM148" s="323"/>
      <c r="DN148" s="323"/>
      <c r="DO148" s="323"/>
      <c r="DP148" s="323"/>
      <c r="DQ148" s="323"/>
      <c r="DR148" s="323"/>
      <c r="DS148" s="323"/>
      <c r="DT148" s="323"/>
      <c r="DU148" s="323"/>
      <c r="DV148" s="323"/>
      <c r="DW148" s="323"/>
      <c r="DX148" s="323"/>
      <c r="DY148" s="323"/>
      <c r="DZ148" s="323"/>
      <c r="EA148" s="323"/>
      <c r="EB148" s="323"/>
      <c r="EC148" s="323"/>
      <c r="ED148" s="323"/>
      <c r="EE148" s="323"/>
      <c r="EF148" s="323"/>
      <c r="EG148" s="323"/>
      <c r="EH148" s="323"/>
      <c r="EI148" s="323"/>
      <c r="EJ148" s="323"/>
      <c r="EK148" s="323"/>
      <c r="EL148" s="323"/>
      <c r="EM148" s="323"/>
      <c r="EN148" s="323"/>
      <c r="EO148" s="323"/>
      <c r="EP148" s="323"/>
      <c r="EQ148" s="323"/>
      <c r="ER148" s="323"/>
      <c r="ES148" s="323"/>
      <c r="ET148" s="323"/>
      <c r="EU148" s="323"/>
    </row>
    <row r="149" spans="1:151" s="333" customFormat="1" ht="90" hidden="1">
      <c r="A149" s="333" t="s">
        <v>1936</v>
      </c>
      <c r="B149" s="333" t="s">
        <v>934</v>
      </c>
      <c r="C149" s="333" t="s">
        <v>356</v>
      </c>
      <c r="D149" s="333" t="s">
        <v>1937</v>
      </c>
      <c r="E149" s="333" t="s">
        <v>1938</v>
      </c>
      <c r="F149" s="333" t="s">
        <v>30</v>
      </c>
      <c r="G149" s="338" t="s">
        <v>1423</v>
      </c>
      <c r="H149" s="333" t="s">
        <v>1422</v>
      </c>
      <c r="I149" s="333" t="s">
        <v>1423</v>
      </c>
      <c r="J149" s="334" t="s">
        <v>1424</v>
      </c>
      <c r="K149" s="334" t="s">
        <v>1605</v>
      </c>
      <c r="L149" s="334" t="s">
        <v>1605</v>
      </c>
      <c r="M149" s="333" t="s">
        <v>1426</v>
      </c>
      <c r="N149" s="333" t="s">
        <v>1437</v>
      </c>
      <c r="O149" s="333" t="s">
        <v>1428</v>
      </c>
      <c r="P149" s="333" t="s">
        <v>31</v>
      </c>
      <c r="Q149" s="333" t="s">
        <v>30</v>
      </c>
      <c r="R149" s="333" t="s">
        <v>1922</v>
      </c>
      <c r="S149" s="333" t="s">
        <v>1423</v>
      </c>
      <c r="T149" s="333" t="s">
        <v>1442</v>
      </c>
      <c r="V149" s="333" t="s">
        <v>8</v>
      </c>
      <c r="X149" s="333" t="s">
        <v>8</v>
      </c>
      <c r="AA149" s="333" t="s">
        <v>31</v>
      </c>
      <c r="AB149" s="333" t="s">
        <v>1443</v>
      </c>
      <c r="AC149" s="333" t="s">
        <v>1443</v>
      </c>
      <c r="AD149" s="333" t="s">
        <v>1444</v>
      </c>
      <c r="AE149" s="333" t="s">
        <v>1433</v>
      </c>
      <c r="AF149" s="334">
        <v>44530</v>
      </c>
      <c r="AG149" s="333" t="s">
        <v>1445</v>
      </c>
      <c r="AH149" s="333">
        <v>1</v>
      </c>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c r="BO149" s="323"/>
      <c r="BP149" s="323"/>
      <c r="BQ149" s="323"/>
      <c r="BR149" s="323"/>
      <c r="BS149" s="323"/>
      <c r="BT149" s="323"/>
      <c r="BU149" s="323"/>
      <c r="BV149" s="323"/>
      <c r="BW149" s="323"/>
      <c r="BX149" s="323"/>
      <c r="BY149" s="323"/>
      <c r="BZ149" s="323"/>
      <c r="CA149" s="323"/>
      <c r="CB149" s="323"/>
      <c r="CC149" s="323"/>
      <c r="CD149" s="323"/>
      <c r="CE149" s="323"/>
      <c r="CF149" s="323"/>
      <c r="CG149" s="323"/>
      <c r="CH149" s="323"/>
      <c r="CI149" s="323"/>
      <c r="CJ149" s="323"/>
      <c r="CK149" s="323"/>
      <c r="CL149" s="323"/>
      <c r="CM149" s="323"/>
      <c r="CN149" s="323"/>
      <c r="CO149" s="323"/>
      <c r="CP149" s="323"/>
      <c r="CQ149" s="323"/>
      <c r="CR149" s="323"/>
      <c r="CS149" s="323"/>
      <c r="CT149" s="323"/>
      <c r="CU149" s="323"/>
      <c r="CV149" s="323"/>
      <c r="CW149" s="323"/>
      <c r="CX149" s="323"/>
      <c r="CY149" s="323"/>
      <c r="CZ149" s="323"/>
      <c r="DA149" s="323"/>
      <c r="DB149" s="323"/>
      <c r="DC149" s="323"/>
      <c r="DD149" s="323"/>
      <c r="DE149" s="323"/>
      <c r="DF149" s="323"/>
      <c r="DG149" s="323"/>
      <c r="DH149" s="323"/>
      <c r="DI149" s="323"/>
      <c r="DJ149" s="323"/>
      <c r="DK149" s="323"/>
      <c r="DL149" s="323"/>
      <c r="DM149" s="323"/>
      <c r="DN149" s="323"/>
      <c r="DO149" s="323"/>
      <c r="DP149" s="323"/>
      <c r="DQ149" s="323"/>
      <c r="DR149" s="323"/>
      <c r="DS149" s="323"/>
      <c r="DT149" s="323"/>
      <c r="DU149" s="323"/>
      <c r="DV149" s="323"/>
      <c r="DW149" s="323"/>
      <c r="DX149" s="323"/>
      <c r="DY149" s="323"/>
      <c r="DZ149" s="323"/>
      <c r="EA149" s="323"/>
      <c r="EB149" s="323"/>
      <c r="EC149" s="323"/>
      <c r="ED149" s="323"/>
      <c r="EE149" s="323"/>
      <c r="EF149" s="323"/>
      <c r="EG149" s="323"/>
      <c r="EH149" s="323"/>
      <c r="EI149" s="323"/>
      <c r="EJ149" s="323"/>
      <c r="EK149" s="323"/>
      <c r="EL149" s="323"/>
      <c r="EM149" s="323"/>
      <c r="EN149" s="323"/>
      <c r="EO149" s="323"/>
      <c r="EP149" s="323"/>
      <c r="EQ149" s="323"/>
      <c r="ER149" s="323"/>
      <c r="ES149" s="323"/>
      <c r="ET149" s="323"/>
      <c r="EU149" s="323"/>
    </row>
    <row r="150" spans="1:151" s="333" customFormat="1" ht="90" hidden="1">
      <c r="A150" s="333" t="s">
        <v>1939</v>
      </c>
      <c r="B150" s="333" t="s">
        <v>934</v>
      </c>
      <c r="C150" s="333" t="s">
        <v>356</v>
      </c>
      <c r="D150" s="333" t="s">
        <v>1940</v>
      </c>
      <c r="E150" s="333" t="s">
        <v>1941</v>
      </c>
      <c r="F150" s="333" t="s">
        <v>30</v>
      </c>
      <c r="G150" s="333" t="s">
        <v>1423</v>
      </c>
      <c r="H150" s="333" t="s">
        <v>1422</v>
      </c>
      <c r="I150" s="333" t="s">
        <v>1423</v>
      </c>
      <c r="J150" s="334" t="s">
        <v>1424</v>
      </c>
      <c r="K150" s="334" t="s">
        <v>1605</v>
      </c>
      <c r="L150" s="334" t="s">
        <v>1605</v>
      </c>
      <c r="M150" s="333" t="s">
        <v>1426</v>
      </c>
      <c r="N150" s="333" t="s">
        <v>1437</v>
      </c>
      <c r="O150" s="333" t="s">
        <v>1428</v>
      </c>
      <c r="P150" s="333" t="s">
        <v>31</v>
      </c>
      <c r="Q150" s="333" t="s">
        <v>30</v>
      </c>
      <c r="R150" s="333" t="s">
        <v>1922</v>
      </c>
      <c r="S150" s="333" t="s">
        <v>1423</v>
      </c>
      <c r="T150" s="333" t="s">
        <v>1442</v>
      </c>
      <c r="V150" s="333" t="s">
        <v>8</v>
      </c>
      <c r="X150" s="333" t="s">
        <v>8</v>
      </c>
      <c r="AA150" s="333" t="s">
        <v>30</v>
      </c>
      <c r="AB150" s="333" t="s">
        <v>1443</v>
      </c>
      <c r="AC150" s="333" t="s">
        <v>1443</v>
      </c>
      <c r="AD150" s="333" t="s">
        <v>1444</v>
      </c>
      <c r="AE150" s="333" t="s">
        <v>1433</v>
      </c>
      <c r="AF150" s="334">
        <v>44530</v>
      </c>
      <c r="AG150" s="333" t="s">
        <v>1445</v>
      </c>
      <c r="AH150" s="333">
        <v>1</v>
      </c>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c r="BO150" s="323"/>
      <c r="BP150" s="323"/>
      <c r="BQ150" s="323"/>
      <c r="BR150" s="323"/>
      <c r="BS150" s="323"/>
      <c r="BT150" s="323"/>
      <c r="BU150" s="323"/>
      <c r="BV150" s="323"/>
      <c r="BW150" s="323"/>
      <c r="BX150" s="323"/>
      <c r="BY150" s="323"/>
      <c r="BZ150" s="323"/>
      <c r="CA150" s="323"/>
      <c r="CB150" s="323"/>
      <c r="CC150" s="323"/>
      <c r="CD150" s="323"/>
      <c r="CE150" s="323"/>
      <c r="CF150" s="323"/>
      <c r="CG150" s="323"/>
      <c r="CH150" s="323"/>
      <c r="CI150" s="323"/>
      <c r="CJ150" s="323"/>
      <c r="CK150" s="323"/>
      <c r="CL150" s="323"/>
      <c r="CM150" s="323"/>
      <c r="CN150" s="323"/>
      <c r="CO150" s="323"/>
      <c r="CP150" s="323"/>
      <c r="CQ150" s="323"/>
      <c r="CR150" s="323"/>
      <c r="CS150" s="323"/>
      <c r="CT150" s="323"/>
      <c r="CU150" s="323"/>
      <c r="CV150" s="323"/>
      <c r="CW150" s="323"/>
      <c r="CX150" s="323"/>
      <c r="CY150" s="323"/>
      <c r="CZ150" s="323"/>
      <c r="DA150" s="323"/>
      <c r="DB150" s="323"/>
      <c r="DC150" s="323"/>
      <c r="DD150" s="323"/>
      <c r="DE150" s="323"/>
      <c r="DF150" s="323"/>
      <c r="DG150" s="323"/>
      <c r="DH150" s="323"/>
      <c r="DI150" s="323"/>
      <c r="DJ150" s="323"/>
      <c r="DK150" s="323"/>
      <c r="DL150" s="323"/>
      <c r="DM150" s="323"/>
      <c r="DN150" s="323"/>
      <c r="DO150" s="323"/>
      <c r="DP150" s="323"/>
      <c r="DQ150" s="323"/>
      <c r="DR150" s="323"/>
      <c r="DS150" s="323"/>
      <c r="DT150" s="323"/>
      <c r="DU150" s="323"/>
      <c r="DV150" s="323"/>
      <c r="DW150" s="323"/>
      <c r="DX150" s="323"/>
      <c r="DY150" s="323"/>
      <c r="DZ150" s="323"/>
      <c r="EA150" s="323"/>
      <c r="EB150" s="323"/>
      <c r="EC150" s="323"/>
      <c r="ED150" s="323"/>
      <c r="EE150" s="323"/>
      <c r="EF150" s="323"/>
      <c r="EG150" s="323"/>
      <c r="EH150" s="323"/>
      <c r="EI150" s="323"/>
      <c r="EJ150" s="323"/>
      <c r="EK150" s="323"/>
      <c r="EL150" s="323"/>
      <c r="EM150" s="323"/>
      <c r="EN150" s="323"/>
      <c r="EO150" s="323"/>
      <c r="EP150" s="323"/>
      <c r="EQ150" s="323"/>
      <c r="ER150" s="323"/>
      <c r="ES150" s="323"/>
      <c r="ET150" s="323"/>
      <c r="EU150" s="323"/>
    </row>
    <row r="151" spans="1:151" s="333" customFormat="1" ht="90" hidden="1">
      <c r="A151" s="333" t="s">
        <v>1942</v>
      </c>
      <c r="B151" s="333" t="s">
        <v>934</v>
      </c>
      <c r="C151" s="333" t="s">
        <v>356</v>
      </c>
      <c r="D151" s="333" t="s">
        <v>1917</v>
      </c>
      <c r="E151" s="333" t="s">
        <v>1943</v>
      </c>
      <c r="F151" s="333" t="s">
        <v>31</v>
      </c>
      <c r="G151" s="333" t="s">
        <v>1423</v>
      </c>
      <c r="H151" s="333" t="s">
        <v>1422</v>
      </c>
      <c r="I151" s="333" t="s">
        <v>1423</v>
      </c>
      <c r="J151" s="334" t="s">
        <v>1424</v>
      </c>
      <c r="K151" s="334" t="s">
        <v>1605</v>
      </c>
      <c r="L151" s="334" t="s">
        <v>1605</v>
      </c>
      <c r="M151" s="333" t="s">
        <v>1426</v>
      </c>
      <c r="N151" s="333" t="s">
        <v>1437</v>
      </c>
      <c r="O151" s="333" t="s">
        <v>1428</v>
      </c>
      <c r="P151" s="333" t="s">
        <v>31</v>
      </c>
      <c r="Q151" s="333" t="s">
        <v>30</v>
      </c>
      <c r="R151" s="333" t="s">
        <v>1922</v>
      </c>
      <c r="S151" s="333" t="s">
        <v>1423</v>
      </c>
      <c r="T151" s="333" t="s">
        <v>1442</v>
      </c>
      <c r="V151" s="333" t="s">
        <v>8</v>
      </c>
      <c r="X151" s="333" t="s">
        <v>8</v>
      </c>
      <c r="AA151" s="333" t="s">
        <v>30</v>
      </c>
      <c r="AB151" s="333" t="s">
        <v>1443</v>
      </c>
      <c r="AC151" s="333" t="s">
        <v>1443</v>
      </c>
      <c r="AD151" s="333" t="s">
        <v>1444</v>
      </c>
      <c r="AE151" s="333" t="s">
        <v>1433</v>
      </c>
      <c r="AF151" s="334">
        <v>44530</v>
      </c>
      <c r="AG151" s="333" t="s">
        <v>1445</v>
      </c>
      <c r="AH151" s="333">
        <v>1</v>
      </c>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323"/>
      <c r="CE151" s="323"/>
      <c r="CF151" s="323"/>
      <c r="CG151" s="323"/>
      <c r="CH151" s="323"/>
      <c r="CI151" s="323"/>
      <c r="CJ151" s="323"/>
      <c r="CK151" s="323"/>
      <c r="CL151" s="323"/>
      <c r="CM151" s="323"/>
      <c r="CN151" s="323"/>
      <c r="CO151" s="323"/>
      <c r="CP151" s="323"/>
      <c r="CQ151" s="323"/>
      <c r="CR151" s="323"/>
      <c r="CS151" s="323"/>
      <c r="CT151" s="323"/>
      <c r="CU151" s="323"/>
      <c r="CV151" s="323"/>
      <c r="CW151" s="323"/>
      <c r="CX151" s="323"/>
      <c r="CY151" s="323"/>
      <c r="CZ151" s="323"/>
      <c r="DA151" s="323"/>
      <c r="DB151" s="323"/>
      <c r="DC151" s="323"/>
      <c r="DD151" s="323"/>
      <c r="DE151" s="323"/>
      <c r="DF151" s="323"/>
      <c r="DG151" s="323"/>
      <c r="DH151" s="323"/>
      <c r="DI151" s="323"/>
      <c r="DJ151" s="323"/>
      <c r="DK151" s="323"/>
      <c r="DL151" s="323"/>
      <c r="DM151" s="323"/>
      <c r="DN151" s="323"/>
      <c r="DO151" s="323"/>
      <c r="DP151" s="323"/>
      <c r="DQ151" s="323"/>
      <c r="DR151" s="323"/>
      <c r="DS151" s="323"/>
      <c r="DT151" s="323"/>
      <c r="DU151" s="323"/>
      <c r="DV151" s="323"/>
      <c r="DW151" s="323"/>
      <c r="DX151" s="323"/>
      <c r="DY151" s="323"/>
      <c r="DZ151" s="323"/>
      <c r="EA151" s="323"/>
      <c r="EB151" s="323"/>
      <c r="EC151" s="323"/>
      <c r="ED151" s="323"/>
      <c r="EE151" s="323"/>
      <c r="EF151" s="323"/>
      <c r="EG151" s="323"/>
      <c r="EH151" s="323"/>
      <c r="EI151" s="323"/>
      <c r="EJ151" s="323"/>
      <c r="EK151" s="323"/>
      <c r="EL151" s="323"/>
      <c r="EM151" s="323"/>
      <c r="EN151" s="323"/>
      <c r="EO151" s="323"/>
      <c r="EP151" s="323"/>
      <c r="EQ151" s="323"/>
      <c r="ER151" s="323"/>
      <c r="ES151" s="323"/>
      <c r="ET151" s="323"/>
      <c r="EU151" s="323"/>
    </row>
    <row r="152" spans="1:151" s="333" customFormat="1" ht="90" hidden="1">
      <c r="A152" s="333" t="s">
        <v>1944</v>
      </c>
      <c r="B152" s="333" t="s">
        <v>934</v>
      </c>
      <c r="C152" s="333" t="s">
        <v>356</v>
      </c>
      <c r="D152" s="333" t="s">
        <v>1945</v>
      </c>
      <c r="E152" s="333" t="s">
        <v>1946</v>
      </c>
      <c r="F152" s="333" t="s">
        <v>30</v>
      </c>
      <c r="G152" s="333" t="s">
        <v>1423</v>
      </c>
      <c r="H152" s="333" t="s">
        <v>1422</v>
      </c>
      <c r="I152" s="333" t="s">
        <v>1423</v>
      </c>
      <c r="J152" s="334" t="s">
        <v>1424</v>
      </c>
      <c r="K152" s="334" t="s">
        <v>1605</v>
      </c>
      <c r="L152" s="334" t="s">
        <v>1605</v>
      </c>
      <c r="M152" s="333" t="s">
        <v>1426</v>
      </c>
      <c r="N152" s="333" t="s">
        <v>1437</v>
      </c>
      <c r="O152" s="333" t="s">
        <v>1428</v>
      </c>
      <c r="P152" s="333" t="s">
        <v>31</v>
      </c>
      <c r="Q152" s="333" t="s">
        <v>30</v>
      </c>
      <c r="R152" s="333" t="s">
        <v>1922</v>
      </c>
      <c r="S152" s="333" t="s">
        <v>1423</v>
      </c>
      <c r="T152" s="333" t="s">
        <v>1442</v>
      </c>
      <c r="V152" s="333" t="s">
        <v>8</v>
      </c>
      <c r="X152" s="333" t="s">
        <v>8</v>
      </c>
      <c r="AA152" s="333" t="s">
        <v>30</v>
      </c>
      <c r="AB152" s="333" t="s">
        <v>1443</v>
      </c>
      <c r="AC152" s="333" t="s">
        <v>1443</v>
      </c>
      <c r="AD152" s="333" t="s">
        <v>1444</v>
      </c>
      <c r="AE152" s="333" t="s">
        <v>1433</v>
      </c>
      <c r="AF152" s="334">
        <v>44530</v>
      </c>
      <c r="AG152" s="333" t="s">
        <v>1445</v>
      </c>
      <c r="AH152" s="333">
        <v>1</v>
      </c>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3"/>
      <c r="CD152" s="323"/>
      <c r="CE152" s="323"/>
      <c r="CF152" s="323"/>
      <c r="CG152" s="323"/>
      <c r="CH152" s="323"/>
      <c r="CI152" s="323"/>
      <c r="CJ152" s="323"/>
      <c r="CK152" s="323"/>
      <c r="CL152" s="323"/>
      <c r="CM152" s="323"/>
      <c r="CN152" s="323"/>
      <c r="CO152" s="323"/>
      <c r="CP152" s="323"/>
      <c r="CQ152" s="323"/>
      <c r="CR152" s="323"/>
      <c r="CS152" s="323"/>
      <c r="CT152" s="323"/>
      <c r="CU152" s="323"/>
      <c r="CV152" s="323"/>
      <c r="CW152" s="323"/>
      <c r="CX152" s="323"/>
      <c r="CY152" s="323"/>
      <c r="CZ152" s="323"/>
      <c r="DA152" s="323"/>
      <c r="DB152" s="323"/>
      <c r="DC152" s="323"/>
      <c r="DD152" s="323"/>
      <c r="DE152" s="323"/>
      <c r="DF152" s="323"/>
      <c r="DG152" s="323"/>
      <c r="DH152" s="323"/>
      <c r="DI152" s="323"/>
      <c r="DJ152" s="323"/>
      <c r="DK152" s="323"/>
      <c r="DL152" s="323"/>
      <c r="DM152" s="323"/>
      <c r="DN152" s="323"/>
      <c r="DO152" s="323"/>
      <c r="DP152" s="323"/>
      <c r="DQ152" s="323"/>
      <c r="DR152" s="323"/>
      <c r="DS152" s="323"/>
      <c r="DT152" s="323"/>
      <c r="DU152" s="323"/>
      <c r="DV152" s="323"/>
      <c r="DW152" s="323"/>
      <c r="DX152" s="323"/>
      <c r="DY152" s="323"/>
      <c r="DZ152" s="323"/>
      <c r="EA152" s="323"/>
      <c r="EB152" s="323"/>
      <c r="EC152" s="323"/>
      <c r="ED152" s="323"/>
      <c r="EE152" s="323"/>
      <c r="EF152" s="323"/>
      <c r="EG152" s="323"/>
      <c r="EH152" s="323"/>
      <c r="EI152" s="323"/>
      <c r="EJ152" s="323"/>
      <c r="EK152" s="323"/>
      <c r="EL152" s="323"/>
      <c r="EM152" s="323"/>
      <c r="EN152" s="323"/>
      <c r="EO152" s="323"/>
      <c r="EP152" s="323"/>
      <c r="EQ152" s="323"/>
      <c r="ER152" s="323"/>
      <c r="ES152" s="323"/>
      <c r="ET152" s="323"/>
      <c r="EU152" s="323"/>
    </row>
    <row r="153" spans="1:151" s="333" customFormat="1" ht="60" hidden="1">
      <c r="A153" s="333" t="s">
        <v>1947</v>
      </c>
      <c r="B153" s="351" t="s">
        <v>940</v>
      </c>
      <c r="C153" s="333" t="s">
        <v>1948</v>
      </c>
      <c r="D153" s="333" t="s">
        <v>1949</v>
      </c>
      <c r="E153" s="333" t="s">
        <v>1950</v>
      </c>
      <c r="F153" s="334" t="s">
        <v>31</v>
      </c>
      <c r="G153" s="333" t="s">
        <v>1951</v>
      </c>
      <c r="H153" s="333" t="s">
        <v>1952</v>
      </c>
      <c r="I153" s="333" t="s">
        <v>1423</v>
      </c>
      <c r="J153" s="334" t="s">
        <v>1424</v>
      </c>
      <c r="K153" s="334" t="s">
        <v>948</v>
      </c>
      <c r="L153" s="334" t="s">
        <v>948</v>
      </c>
      <c r="M153" s="333" t="s">
        <v>1426</v>
      </c>
      <c r="N153" s="333" t="s">
        <v>1427</v>
      </c>
      <c r="O153" s="337" t="s">
        <v>1953</v>
      </c>
      <c r="P153" s="333" t="s">
        <v>31</v>
      </c>
      <c r="Q153" s="352" t="s">
        <v>1954</v>
      </c>
      <c r="R153" s="333" t="s">
        <v>1955</v>
      </c>
      <c r="S153" s="333" t="s">
        <v>1423</v>
      </c>
      <c r="T153" s="333" t="s">
        <v>1430</v>
      </c>
      <c r="V153" s="333" t="s">
        <v>1431</v>
      </c>
      <c r="X153" s="333" t="s">
        <v>8</v>
      </c>
      <c r="Z153" s="333" t="s">
        <v>30</v>
      </c>
      <c r="AA153" s="333" t="s">
        <v>30</v>
      </c>
      <c r="AB153" s="333" t="s">
        <v>1423</v>
      </c>
      <c r="AC153" s="333" t="s">
        <v>1423</v>
      </c>
      <c r="AD153" s="333" t="s">
        <v>1423</v>
      </c>
      <c r="AE153" s="333" t="s">
        <v>1423</v>
      </c>
      <c r="AF153" s="334">
        <v>44826</v>
      </c>
      <c r="AG153" s="333" t="s">
        <v>1423</v>
      </c>
      <c r="AH153" s="333">
        <v>1</v>
      </c>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3"/>
      <c r="CW153" s="323"/>
      <c r="CX153" s="323"/>
      <c r="CY153" s="323"/>
      <c r="CZ153" s="323"/>
      <c r="DA153" s="323"/>
      <c r="DB153" s="323"/>
      <c r="DC153" s="323"/>
      <c r="DD153" s="323"/>
      <c r="DE153" s="323"/>
      <c r="DF153" s="323"/>
      <c r="DG153" s="323"/>
      <c r="DH153" s="323"/>
      <c r="DI153" s="323"/>
      <c r="DJ153" s="323"/>
      <c r="DK153" s="323"/>
      <c r="DL153" s="323"/>
      <c r="DM153" s="323"/>
      <c r="DN153" s="323"/>
      <c r="DO153" s="323"/>
      <c r="DP153" s="323"/>
      <c r="DQ153" s="323"/>
      <c r="DR153" s="323"/>
      <c r="DS153" s="323"/>
      <c r="DT153" s="323"/>
      <c r="DU153" s="323"/>
      <c r="DV153" s="323"/>
      <c r="DW153" s="323"/>
      <c r="DX153" s="323"/>
      <c r="DY153" s="323"/>
      <c r="DZ153" s="323"/>
      <c r="EA153" s="323"/>
      <c r="EB153" s="323"/>
      <c r="EC153" s="323"/>
      <c r="ED153" s="323"/>
      <c r="EE153" s="323"/>
      <c r="EF153" s="323"/>
      <c r="EG153" s="323"/>
      <c r="EH153" s="323"/>
      <c r="EI153" s="323"/>
      <c r="EJ153" s="323"/>
      <c r="EK153" s="323"/>
      <c r="EL153" s="323"/>
      <c r="EM153" s="323"/>
      <c r="EN153" s="323"/>
      <c r="EO153" s="323"/>
      <c r="EP153" s="323"/>
      <c r="EQ153" s="323"/>
      <c r="ER153" s="323"/>
      <c r="ES153" s="323"/>
      <c r="ET153" s="323"/>
      <c r="EU153" s="323"/>
    </row>
    <row r="154" spans="1:151" s="333" customFormat="1" ht="45" hidden="1">
      <c r="A154" s="333" t="s">
        <v>1956</v>
      </c>
      <c r="B154" s="351" t="s">
        <v>940</v>
      </c>
      <c r="C154" s="333" t="s">
        <v>1948</v>
      </c>
      <c r="D154" s="333" t="s">
        <v>1957</v>
      </c>
      <c r="E154" s="333" t="s">
        <v>1958</v>
      </c>
      <c r="F154" s="334" t="s">
        <v>31</v>
      </c>
      <c r="G154" s="353" t="s">
        <v>1775</v>
      </c>
      <c r="H154" s="333" t="s">
        <v>1959</v>
      </c>
      <c r="I154" s="333" t="s">
        <v>1423</v>
      </c>
      <c r="J154" s="334" t="s">
        <v>1424</v>
      </c>
      <c r="K154" s="334" t="s">
        <v>948</v>
      </c>
      <c r="L154" s="334" t="s">
        <v>948</v>
      </c>
      <c r="M154" s="333" t="s">
        <v>1426</v>
      </c>
      <c r="N154" s="333" t="s">
        <v>1437</v>
      </c>
      <c r="O154" s="333" t="s">
        <v>1542</v>
      </c>
      <c r="P154" s="354" t="s">
        <v>31</v>
      </c>
      <c r="Q154" s="354" t="s">
        <v>111</v>
      </c>
      <c r="R154" s="333" t="s">
        <v>1960</v>
      </c>
      <c r="S154" s="333" t="s">
        <v>1423</v>
      </c>
      <c r="T154" s="333" t="s">
        <v>1430</v>
      </c>
      <c r="V154" s="333" t="s">
        <v>1431</v>
      </c>
      <c r="X154" s="333" t="s">
        <v>8</v>
      </c>
      <c r="Z154" s="333" t="s">
        <v>30</v>
      </c>
      <c r="AA154" s="333" t="s">
        <v>31</v>
      </c>
      <c r="AB154" s="333" t="s">
        <v>1423</v>
      </c>
      <c r="AC154" s="333" t="s">
        <v>1423</v>
      </c>
      <c r="AD154" s="333" t="s">
        <v>1423</v>
      </c>
      <c r="AE154" s="333" t="s">
        <v>1423</v>
      </c>
      <c r="AF154" s="334">
        <v>44826</v>
      </c>
      <c r="AG154" s="333" t="s">
        <v>1423</v>
      </c>
      <c r="AH154" s="333">
        <v>1</v>
      </c>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c r="BO154" s="323"/>
      <c r="BP154" s="323"/>
      <c r="BQ154" s="323"/>
      <c r="BR154" s="323"/>
      <c r="BS154" s="323"/>
      <c r="BT154" s="323"/>
      <c r="BU154" s="323"/>
      <c r="BV154" s="323"/>
      <c r="BW154" s="323"/>
      <c r="BX154" s="323"/>
      <c r="BY154" s="323"/>
      <c r="BZ154" s="323"/>
      <c r="CA154" s="323"/>
      <c r="CB154" s="323"/>
      <c r="CC154" s="323"/>
      <c r="CD154" s="323"/>
      <c r="CE154" s="323"/>
      <c r="CF154" s="323"/>
      <c r="CG154" s="323"/>
      <c r="CH154" s="323"/>
      <c r="CI154" s="323"/>
      <c r="CJ154" s="323"/>
      <c r="CK154" s="323"/>
      <c r="CL154" s="323"/>
      <c r="CM154" s="323"/>
      <c r="CN154" s="323"/>
      <c r="CO154" s="323"/>
      <c r="CP154" s="323"/>
      <c r="CQ154" s="323"/>
      <c r="CR154" s="323"/>
      <c r="CS154" s="323"/>
      <c r="CT154" s="323"/>
      <c r="CU154" s="323"/>
      <c r="CV154" s="323"/>
      <c r="CW154" s="323"/>
      <c r="CX154" s="323"/>
      <c r="CY154" s="323"/>
      <c r="CZ154" s="323"/>
      <c r="DA154" s="323"/>
      <c r="DB154" s="323"/>
      <c r="DC154" s="323"/>
      <c r="DD154" s="323"/>
      <c r="DE154" s="323"/>
      <c r="DF154" s="323"/>
      <c r="DG154" s="323"/>
      <c r="DH154" s="323"/>
      <c r="DI154" s="323"/>
      <c r="DJ154" s="323"/>
      <c r="DK154" s="323"/>
      <c r="DL154" s="323"/>
      <c r="DM154" s="323"/>
      <c r="DN154" s="323"/>
      <c r="DO154" s="323"/>
      <c r="DP154" s="323"/>
      <c r="DQ154" s="323"/>
      <c r="DR154" s="323"/>
      <c r="DS154" s="323"/>
      <c r="DT154" s="323"/>
      <c r="DU154" s="323"/>
      <c r="DV154" s="323"/>
      <c r="DW154" s="323"/>
      <c r="DX154" s="323"/>
      <c r="DY154" s="323"/>
      <c r="DZ154" s="323"/>
      <c r="EA154" s="323"/>
      <c r="EB154" s="323"/>
      <c r="EC154" s="323"/>
      <c r="ED154" s="323"/>
      <c r="EE154" s="323"/>
      <c r="EF154" s="323"/>
      <c r="EG154" s="323"/>
      <c r="EH154" s="323"/>
      <c r="EI154" s="323"/>
      <c r="EJ154" s="323"/>
      <c r="EK154" s="323"/>
      <c r="EL154" s="323"/>
      <c r="EM154" s="323"/>
      <c r="EN154" s="323"/>
      <c r="EO154" s="323"/>
      <c r="EP154" s="323"/>
      <c r="EQ154" s="323"/>
      <c r="ER154" s="323"/>
      <c r="ES154" s="323"/>
      <c r="ET154" s="323"/>
      <c r="EU154" s="323"/>
    </row>
    <row r="155" spans="1:151" s="333" customFormat="1" ht="60" hidden="1">
      <c r="A155" s="333" t="s">
        <v>1961</v>
      </c>
      <c r="B155" s="351" t="s">
        <v>940</v>
      </c>
      <c r="C155" s="333" t="s">
        <v>1948</v>
      </c>
      <c r="D155" s="333" t="s">
        <v>1962</v>
      </c>
      <c r="E155" s="333" t="s">
        <v>1963</v>
      </c>
      <c r="F155" s="334" t="s">
        <v>31</v>
      </c>
      <c r="G155" s="333" t="s">
        <v>1951</v>
      </c>
      <c r="H155" s="333" t="s">
        <v>1952</v>
      </c>
      <c r="I155" s="333" t="s">
        <v>1423</v>
      </c>
      <c r="J155" s="334" t="s">
        <v>1424</v>
      </c>
      <c r="K155" s="334" t="s">
        <v>948</v>
      </c>
      <c r="L155" s="334" t="s">
        <v>948</v>
      </c>
      <c r="M155" s="333" t="s">
        <v>1426</v>
      </c>
      <c r="N155" s="333" t="s">
        <v>1427</v>
      </c>
      <c r="O155" s="333" t="s">
        <v>1964</v>
      </c>
      <c r="P155" s="354" t="s">
        <v>31</v>
      </c>
      <c r="Q155" s="354" t="s">
        <v>111</v>
      </c>
      <c r="R155" s="333" t="s">
        <v>1965</v>
      </c>
      <c r="S155" s="333" t="s">
        <v>1423</v>
      </c>
      <c r="T155" s="333" t="s">
        <v>1430</v>
      </c>
      <c r="V155" s="333" t="s">
        <v>1431</v>
      </c>
      <c r="X155" s="333" t="s">
        <v>8</v>
      </c>
      <c r="Z155" s="333" t="s">
        <v>30</v>
      </c>
      <c r="AA155" s="333" t="s">
        <v>30</v>
      </c>
      <c r="AB155" s="333" t="s">
        <v>1423</v>
      </c>
      <c r="AC155" s="333" t="s">
        <v>1423</v>
      </c>
      <c r="AD155" s="333" t="s">
        <v>1423</v>
      </c>
      <c r="AE155" s="333" t="s">
        <v>1423</v>
      </c>
      <c r="AF155" s="334">
        <v>44826</v>
      </c>
      <c r="AG155" s="333" t="s">
        <v>1423</v>
      </c>
      <c r="AH155" s="333">
        <v>1</v>
      </c>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row>
    <row r="156" spans="1:151" s="333" customFormat="1" ht="45" hidden="1">
      <c r="A156" s="333" t="s">
        <v>1966</v>
      </c>
      <c r="B156" s="351" t="s">
        <v>940</v>
      </c>
      <c r="C156" s="333" t="s">
        <v>1948</v>
      </c>
      <c r="D156" s="333" t="s">
        <v>1967</v>
      </c>
      <c r="E156" s="333" t="s">
        <v>1968</v>
      </c>
      <c r="F156" s="334" t="s">
        <v>31</v>
      </c>
      <c r="G156" s="333" t="s">
        <v>1951</v>
      </c>
      <c r="H156" s="333" t="s">
        <v>1952</v>
      </c>
      <c r="I156" s="333" t="s">
        <v>1423</v>
      </c>
      <c r="J156" s="334" t="s">
        <v>1424</v>
      </c>
      <c r="K156" s="334" t="s">
        <v>948</v>
      </c>
      <c r="L156" s="334" t="s">
        <v>948</v>
      </c>
      <c r="M156" s="333" t="s">
        <v>1426</v>
      </c>
      <c r="N156" s="333" t="s">
        <v>1427</v>
      </c>
      <c r="O156" s="333" t="s">
        <v>1964</v>
      </c>
      <c r="P156" s="354" t="s">
        <v>31</v>
      </c>
      <c r="Q156" s="354" t="s">
        <v>111</v>
      </c>
      <c r="R156" s="333" t="s">
        <v>1965</v>
      </c>
      <c r="S156" s="333" t="s">
        <v>1423</v>
      </c>
      <c r="T156" s="333" t="s">
        <v>1430</v>
      </c>
      <c r="V156" s="333" t="s">
        <v>1431</v>
      </c>
      <c r="X156" s="333" t="s">
        <v>8</v>
      </c>
      <c r="Z156" s="333" t="s">
        <v>31</v>
      </c>
      <c r="AA156" s="333" t="s">
        <v>30</v>
      </c>
      <c r="AB156" s="333" t="s">
        <v>1423</v>
      </c>
      <c r="AC156" s="333" t="s">
        <v>1423</v>
      </c>
      <c r="AD156" s="333" t="s">
        <v>1423</v>
      </c>
      <c r="AE156" s="333" t="s">
        <v>1423</v>
      </c>
      <c r="AF156" s="334">
        <v>44826</v>
      </c>
      <c r="AG156" s="333" t="s">
        <v>1423</v>
      </c>
      <c r="AH156" s="333">
        <v>1</v>
      </c>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c r="BO156" s="323"/>
      <c r="BP156" s="323"/>
      <c r="BQ156" s="323"/>
      <c r="BR156" s="323"/>
      <c r="BS156" s="323"/>
      <c r="BT156" s="323"/>
      <c r="BU156" s="323"/>
      <c r="BV156" s="323"/>
      <c r="BW156" s="323"/>
      <c r="BX156" s="323"/>
      <c r="BY156" s="323"/>
      <c r="BZ156" s="323"/>
      <c r="CA156" s="323"/>
      <c r="CB156" s="323"/>
      <c r="CC156" s="323"/>
      <c r="CD156" s="323"/>
      <c r="CE156" s="323"/>
      <c r="CF156" s="323"/>
      <c r="CG156" s="323"/>
      <c r="CH156" s="323"/>
      <c r="CI156" s="323"/>
      <c r="CJ156" s="323"/>
      <c r="CK156" s="323"/>
      <c r="CL156" s="323"/>
      <c r="CM156" s="323"/>
      <c r="CN156" s="323"/>
      <c r="CO156" s="323"/>
      <c r="CP156" s="323"/>
      <c r="CQ156" s="323"/>
      <c r="CR156" s="323"/>
      <c r="CS156" s="323"/>
      <c r="CT156" s="323"/>
      <c r="CU156" s="323"/>
      <c r="CV156" s="323"/>
      <c r="CW156" s="323"/>
      <c r="CX156" s="323"/>
      <c r="CY156" s="323"/>
      <c r="CZ156" s="323"/>
      <c r="DA156" s="323"/>
      <c r="DB156" s="323"/>
      <c r="DC156" s="323"/>
      <c r="DD156" s="323"/>
      <c r="DE156" s="323"/>
      <c r="DF156" s="323"/>
      <c r="DG156" s="323"/>
      <c r="DH156" s="323"/>
      <c r="DI156" s="323"/>
      <c r="DJ156" s="323"/>
      <c r="DK156" s="323"/>
      <c r="DL156" s="323"/>
      <c r="DM156" s="323"/>
      <c r="DN156" s="323"/>
      <c r="DO156" s="323"/>
      <c r="DP156" s="323"/>
      <c r="DQ156" s="323"/>
      <c r="DR156" s="323"/>
      <c r="DS156" s="323"/>
      <c r="DT156" s="323"/>
      <c r="DU156" s="323"/>
      <c r="DV156" s="323"/>
      <c r="DW156" s="323"/>
      <c r="DX156" s="323"/>
      <c r="DY156" s="323"/>
      <c r="DZ156" s="323"/>
      <c r="EA156" s="323"/>
      <c r="EB156" s="323"/>
      <c r="EC156" s="323"/>
      <c r="ED156" s="323"/>
      <c r="EE156" s="323"/>
      <c r="EF156" s="323"/>
      <c r="EG156" s="323"/>
      <c r="EH156" s="323"/>
      <c r="EI156" s="323"/>
      <c r="EJ156" s="323"/>
      <c r="EK156" s="323"/>
      <c r="EL156" s="323"/>
      <c r="EM156" s="323"/>
      <c r="EN156" s="323"/>
      <c r="EO156" s="323"/>
      <c r="EP156" s="323"/>
      <c r="EQ156" s="323"/>
      <c r="ER156" s="323"/>
      <c r="ES156" s="323"/>
      <c r="ET156" s="323"/>
      <c r="EU156" s="323"/>
    </row>
    <row r="157" spans="1:151" s="333" customFormat="1" ht="135" hidden="1">
      <c r="A157" s="333" t="s">
        <v>1969</v>
      </c>
      <c r="B157" s="351" t="s">
        <v>940</v>
      </c>
      <c r="C157" s="333" t="s">
        <v>1948</v>
      </c>
      <c r="D157" s="333" t="s">
        <v>1970</v>
      </c>
      <c r="E157" s="333" t="s">
        <v>1971</v>
      </c>
      <c r="F157" s="334" t="s">
        <v>31</v>
      </c>
      <c r="G157" s="333" t="s">
        <v>1951</v>
      </c>
      <c r="H157" s="333" t="s">
        <v>1952</v>
      </c>
      <c r="I157" s="333" t="s">
        <v>1423</v>
      </c>
      <c r="J157" s="334" t="s">
        <v>1424</v>
      </c>
      <c r="K157" s="334" t="s">
        <v>948</v>
      </c>
      <c r="L157" s="334" t="s">
        <v>948</v>
      </c>
      <c r="M157" s="333" t="s">
        <v>1426</v>
      </c>
      <c r="N157" s="333" t="s">
        <v>1427</v>
      </c>
      <c r="O157" s="333" t="s">
        <v>1972</v>
      </c>
      <c r="P157" s="354" t="s">
        <v>31</v>
      </c>
      <c r="Q157" s="352" t="s">
        <v>1973</v>
      </c>
      <c r="R157" s="333" t="s">
        <v>1965</v>
      </c>
      <c r="S157" s="333" t="s">
        <v>1423</v>
      </c>
      <c r="T157" s="333" t="s">
        <v>1430</v>
      </c>
      <c r="V157" s="333" t="s">
        <v>1431</v>
      </c>
      <c r="X157" s="333" t="s">
        <v>8</v>
      </c>
      <c r="Z157" s="333" t="s">
        <v>31</v>
      </c>
      <c r="AA157" s="333" t="s">
        <v>30</v>
      </c>
      <c r="AB157" s="333" t="s">
        <v>1423</v>
      </c>
      <c r="AC157" s="333" t="s">
        <v>1423</v>
      </c>
      <c r="AD157" s="333" t="s">
        <v>1423</v>
      </c>
      <c r="AE157" s="333" t="s">
        <v>1423</v>
      </c>
      <c r="AF157" s="334">
        <v>44826</v>
      </c>
      <c r="AG157" s="333" t="s">
        <v>1423</v>
      </c>
      <c r="AH157" s="333">
        <v>1</v>
      </c>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c r="BO157" s="323"/>
      <c r="BP157" s="323"/>
      <c r="BQ157" s="323"/>
      <c r="BR157" s="323"/>
      <c r="BS157" s="323"/>
      <c r="BT157" s="323"/>
      <c r="BU157" s="323"/>
      <c r="BV157" s="323"/>
      <c r="BW157" s="323"/>
      <c r="BX157" s="323"/>
      <c r="BY157" s="323"/>
      <c r="BZ157" s="323"/>
      <c r="CA157" s="323"/>
      <c r="CB157" s="323"/>
      <c r="CC157" s="323"/>
      <c r="CD157" s="323"/>
      <c r="CE157" s="323"/>
      <c r="CF157" s="323"/>
      <c r="CG157" s="323"/>
      <c r="CH157" s="323"/>
      <c r="CI157" s="323"/>
      <c r="CJ157" s="323"/>
      <c r="CK157" s="323"/>
      <c r="CL157" s="323"/>
      <c r="CM157" s="323"/>
      <c r="CN157" s="323"/>
      <c r="CO157" s="323"/>
      <c r="CP157" s="323"/>
      <c r="CQ157" s="323"/>
      <c r="CR157" s="323"/>
      <c r="CS157" s="323"/>
      <c r="CT157" s="323"/>
      <c r="CU157" s="323"/>
      <c r="CV157" s="323"/>
      <c r="CW157" s="323"/>
      <c r="CX157" s="323"/>
      <c r="CY157" s="323"/>
      <c r="CZ157" s="323"/>
      <c r="DA157" s="323"/>
      <c r="DB157" s="323"/>
      <c r="DC157" s="323"/>
      <c r="DD157" s="323"/>
      <c r="DE157" s="323"/>
      <c r="DF157" s="323"/>
      <c r="DG157" s="323"/>
      <c r="DH157" s="323"/>
      <c r="DI157" s="323"/>
      <c r="DJ157" s="323"/>
      <c r="DK157" s="323"/>
      <c r="DL157" s="323"/>
      <c r="DM157" s="323"/>
      <c r="DN157" s="323"/>
      <c r="DO157" s="323"/>
      <c r="DP157" s="323"/>
      <c r="DQ157" s="323"/>
      <c r="DR157" s="323"/>
      <c r="DS157" s="323"/>
      <c r="DT157" s="323"/>
      <c r="DU157" s="323"/>
      <c r="DV157" s="323"/>
      <c r="DW157" s="323"/>
      <c r="DX157" s="323"/>
      <c r="DY157" s="323"/>
      <c r="DZ157" s="323"/>
      <c r="EA157" s="323"/>
      <c r="EB157" s="323"/>
      <c r="EC157" s="323"/>
      <c r="ED157" s="323"/>
      <c r="EE157" s="323"/>
      <c r="EF157" s="323"/>
      <c r="EG157" s="323"/>
      <c r="EH157" s="323"/>
      <c r="EI157" s="323"/>
      <c r="EJ157" s="323"/>
      <c r="EK157" s="323"/>
      <c r="EL157" s="323"/>
      <c r="EM157" s="323"/>
      <c r="EN157" s="323"/>
      <c r="EO157" s="323"/>
      <c r="EP157" s="323"/>
      <c r="EQ157" s="323"/>
      <c r="ER157" s="323"/>
      <c r="ES157" s="323"/>
      <c r="ET157" s="323"/>
      <c r="EU157" s="323"/>
    </row>
    <row r="158" spans="1:151" s="333" customFormat="1" ht="45" hidden="1">
      <c r="A158" s="333" t="s">
        <v>1974</v>
      </c>
      <c r="B158" s="351" t="s">
        <v>940</v>
      </c>
      <c r="C158" s="333" t="s">
        <v>1948</v>
      </c>
      <c r="D158" s="333" t="s">
        <v>1975</v>
      </c>
      <c r="E158" s="333" t="s">
        <v>1976</v>
      </c>
      <c r="F158" s="334" t="s">
        <v>31</v>
      </c>
      <c r="G158" s="333" t="s">
        <v>1951</v>
      </c>
      <c r="H158" s="333" t="s">
        <v>1959</v>
      </c>
      <c r="I158" s="333" t="s">
        <v>1423</v>
      </c>
      <c r="J158" s="334" t="s">
        <v>1424</v>
      </c>
      <c r="K158" s="334" t="s">
        <v>948</v>
      </c>
      <c r="L158" s="334" t="s">
        <v>948</v>
      </c>
      <c r="M158" s="333" t="s">
        <v>1426</v>
      </c>
      <c r="N158" s="333" t="s">
        <v>1427</v>
      </c>
      <c r="O158" s="333" t="s">
        <v>1542</v>
      </c>
      <c r="P158" s="354" t="s">
        <v>31</v>
      </c>
      <c r="Q158" s="355" t="s">
        <v>111</v>
      </c>
      <c r="R158" s="333" t="s">
        <v>1965</v>
      </c>
      <c r="S158" s="333" t="s">
        <v>1423</v>
      </c>
      <c r="T158" s="333" t="s">
        <v>1430</v>
      </c>
      <c r="V158" s="333" t="s">
        <v>1431</v>
      </c>
      <c r="X158" s="333" t="s">
        <v>8</v>
      </c>
      <c r="Z158" s="333" t="s">
        <v>31</v>
      </c>
      <c r="AA158" s="333" t="s">
        <v>31</v>
      </c>
      <c r="AB158" s="333" t="s">
        <v>1423</v>
      </c>
      <c r="AC158" s="333" t="s">
        <v>1423</v>
      </c>
      <c r="AD158" s="333" t="s">
        <v>1423</v>
      </c>
      <c r="AE158" s="333" t="s">
        <v>1423</v>
      </c>
      <c r="AF158" s="334">
        <v>44826</v>
      </c>
      <c r="AG158" s="333" t="s">
        <v>1423</v>
      </c>
      <c r="AH158" s="333">
        <v>1</v>
      </c>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c r="BO158" s="323"/>
      <c r="BP158" s="323"/>
      <c r="BQ158" s="323"/>
      <c r="BR158" s="323"/>
      <c r="BS158" s="323"/>
      <c r="BT158" s="323"/>
      <c r="BU158" s="323"/>
      <c r="BV158" s="323"/>
      <c r="BW158" s="323"/>
      <c r="BX158" s="323"/>
      <c r="BY158" s="323"/>
      <c r="BZ158" s="323"/>
      <c r="CA158" s="323"/>
      <c r="CB158" s="323"/>
      <c r="CC158" s="323"/>
      <c r="CD158" s="323"/>
      <c r="CE158" s="323"/>
      <c r="CF158" s="323"/>
      <c r="CG158" s="323"/>
      <c r="CH158" s="323"/>
      <c r="CI158" s="323"/>
      <c r="CJ158" s="323"/>
      <c r="CK158" s="323"/>
      <c r="CL158" s="323"/>
      <c r="CM158" s="323"/>
      <c r="CN158" s="323"/>
      <c r="CO158" s="323"/>
      <c r="CP158" s="323"/>
      <c r="CQ158" s="323"/>
      <c r="CR158" s="323"/>
      <c r="CS158" s="323"/>
      <c r="CT158" s="323"/>
      <c r="CU158" s="323"/>
      <c r="CV158" s="323"/>
      <c r="CW158" s="323"/>
      <c r="CX158" s="323"/>
      <c r="CY158" s="323"/>
      <c r="CZ158" s="323"/>
      <c r="DA158" s="323"/>
      <c r="DB158" s="323"/>
      <c r="DC158" s="323"/>
      <c r="DD158" s="323"/>
      <c r="DE158" s="323"/>
      <c r="DF158" s="323"/>
      <c r="DG158" s="323"/>
      <c r="DH158" s="323"/>
      <c r="DI158" s="323"/>
      <c r="DJ158" s="323"/>
      <c r="DK158" s="323"/>
      <c r="DL158" s="323"/>
      <c r="DM158" s="323"/>
      <c r="DN158" s="323"/>
      <c r="DO158" s="323"/>
      <c r="DP158" s="323"/>
      <c r="DQ158" s="323"/>
      <c r="DR158" s="323"/>
      <c r="DS158" s="323"/>
      <c r="DT158" s="323"/>
      <c r="DU158" s="323"/>
      <c r="DV158" s="323"/>
      <c r="DW158" s="323"/>
      <c r="DX158" s="323"/>
      <c r="DY158" s="323"/>
      <c r="DZ158" s="323"/>
      <c r="EA158" s="323"/>
      <c r="EB158" s="323"/>
      <c r="EC158" s="323"/>
      <c r="ED158" s="323"/>
      <c r="EE158" s="323"/>
      <c r="EF158" s="323"/>
      <c r="EG158" s="323"/>
      <c r="EH158" s="323"/>
      <c r="EI158" s="323"/>
      <c r="EJ158" s="323"/>
      <c r="EK158" s="323"/>
      <c r="EL158" s="323"/>
      <c r="EM158" s="323"/>
      <c r="EN158" s="323"/>
      <c r="EO158" s="323"/>
      <c r="EP158" s="323"/>
      <c r="EQ158" s="323"/>
      <c r="ER158" s="323"/>
      <c r="ES158" s="323"/>
      <c r="ET158" s="323"/>
      <c r="EU158" s="323"/>
    </row>
    <row r="159" spans="1:151" s="333" customFormat="1" ht="120" hidden="1">
      <c r="A159" s="333" t="s">
        <v>1977</v>
      </c>
      <c r="B159" s="351" t="s">
        <v>940</v>
      </c>
      <c r="C159" s="333" t="s">
        <v>1948</v>
      </c>
      <c r="D159" s="333" t="s">
        <v>1978</v>
      </c>
      <c r="E159" s="333" t="s">
        <v>1979</v>
      </c>
      <c r="F159" s="334" t="s">
        <v>31</v>
      </c>
      <c r="G159" s="333" t="s">
        <v>1775</v>
      </c>
      <c r="H159" s="333" t="s">
        <v>1952</v>
      </c>
      <c r="I159" s="333" t="s">
        <v>1423</v>
      </c>
      <c r="J159" s="334" t="s">
        <v>1424</v>
      </c>
      <c r="K159" s="334" t="s">
        <v>948</v>
      </c>
      <c r="L159" s="334" t="s">
        <v>948</v>
      </c>
      <c r="M159" s="333" t="s">
        <v>1426</v>
      </c>
      <c r="N159" s="333" t="s">
        <v>1437</v>
      </c>
      <c r="O159" s="333" t="s">
        <v>1980</v>
      </c>
      <c r="P159" s="354" t="s">
        <v>31</v>
      </c>
      <c r="Q159" s="355" t="s">
        <v>111</v>
      </c>
      <c r="R159" s="333" t="s">
        <v>1965</v>
      </c>
      <c r="S159" s="333" t="s">
        <v>1423</v>
      </c>
      <c r="T159" s="333" t="s">
        <v>1442</v>
      </c>
      <c r="V159" s="333" t="s">
        <v>1431</v>
      </c>
      <c r="X159" s="333" t="s">
        <v>8</v>
      </c>
      <c r="Z159" s="333" t="s">
        <v>30</v>
      </c>
      <c r="AA159" s="333" t="s">
        <v>31</v>
      </c>
      <c r="AB159" s="333" t="s">
        <v>1981</v>
      </c>
      <c r="AC159" s="333" t="s">
        <v>1982</v>
      </c>
      <c r="AD159" s="333" t="s">
        <v>1983</v>
      </c>
      <c r="AE159" s="333" t="s">
        <v>1433</v>
      </c>
      <c r="AF159" s="334">
        <v>44826</v>
      </c>
      <c r="AG159" s="333" t="s">
        <v>1445</v>
      </c>
      <c r="AH159" s="333">
        <v>1</v>
      </c>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c r="BO159" s="323"/>
      <c r="BP159" s="323"/>
      <c r="BQ159" s="323"/>
      <c r="BR159" s="323"/>
      <c r="BS159" s="323"/>
      <c r="BT159" s="323"/>
      <c r="BU159" s="323"/>
      <c r="BV159" s="323"/>
      <c r="BW159" s="323"/>
      <c r="BX159" s="323"/>
      <c r="BY159" s="323"/>
      <c r="BZ159" s="323"/>
      <c r="CA159" s="323"/>
      <c r="CB159" s="323"/>
      <c r="CC159" s="323"/>
      <c r="CD159" s="323"/>
      <c r="CE159" s="323"/>
      <c r="CF159" s="323"/>
      <c r="CG159" s="323"/>
      <c r="CH159" s="323"/>
      <c r="CI159" s="323"/>
      <c r="CJ159" s="323"/>
      <c r="CK159" s="323"/>
      <c r="CL159" s="323"/>
      <c r="CM159" s="323"/>
      <c r="CN159" s="323"/>
      <c r="CO159" s="323"/>
      <c r="CP159" s="323"/>
      <c r="CQ159" s="323"/>
      <c r="CR159" s="323"/>
      <c r="CS159" s="323"/>
      <c r="CT159" s="323"/>
      <c r="CU159" s="323"/>
      <c r="CV159" s="323"/>
      <c r="CW159" s="323"/>
      <c r="CX159" s="323"/>
      <c r="CY159" s="323"/>
      <c r="CZ159" s="323"/>
      <c r="DA159" s="323"/>
      <c r="DB159" s="323"/>
      <c r="DC159" s="323"/>
      <c r="DD159" s="323"/>
      <c r="DE159" s="323"/>
      <c r="DF159" s="323"/>
      <c r="DG159" s="323"/>
      <c r="DH159" s="323"/>
      <c r="DI159" s="323"/>
      <c r="DJ159" s="323"/>
      <c r="DK159" s="323"/>
      <c r="DL159" s="323"/>
      <c r="DM159" s="323"/>
      <c r="DN159" s="323"/>
      <c r="DO159" s="323"/>
      <c r="DP159" s="323"/>
      <c r="DQ159" s="323"/>
      <c r="DR159" s="323"/>
      <c r="DS159" s="323"/>
      <c r="DT159" s="323"/>
      <c r="DU159" s="323"/>
      <c r="DV159" s="323"/>
      <c r="DW159" s="323"/>
      <c r="DX159" s="323"/>
      <c r="DY159" s="323"/>
      <c r="DZ159" s="323"/>
      <c r="EA159" s="323"/>
      <c r="EB159" s="323"/>
      <c r="EC159" s="323"/>
      <c r="ED159" s="323"/>
      <c r="EE159" s="323"/>
      <c r="EF159" s="323"/>
      <c r="EG159" s="323"/>
      <c r="EH159" s="323"/>
      <c r="EI159" s="323"/>
      <c r="EJ159" s="323"/>
      <c r="EK159" s="323"/>
      <c r="EL159" s="323"/>
      <c r="EM159" s="323"/>
      <c r="EN159" s="323"/>
      <c r="EO159" s="323"/>
      <c r="EP159" s="323"/>
      <c r="EQ159" s="323"/>
      <c r="ER159" s="323"/>
      <c r="ES159" s="323"/>
      <c r="ET159" s="323"/>
      <c r="EU159" s="323"/>
    </row>
    <row r="160" spans="1:151" s="333" customFormat="1" ht="45" hidden="1">
      <c r="A160" s="333" t="s">
        <v>1984</v>
      </c>
      <c r="B160" s="351" t="s">
        <v>940</v>
      </c>
      <c r="C160" s="333" t="s">
        <v>1948</v>
      </c>
      <c r="D160" s="333" t="s">
        <v>1985</v>
      </c>
      <c r="E160" s="333" t="s">
        <v>1986</v>
      </c>
      <c r="F160" s="334" t="s">
        <v>31</v>
      </c>
      <c r="G160" s="333" t="s">
        <v>1775</v>
      </c>
      <c r="H160" s="333" t="s">
        <v>1952</v>
      </c>
      <c r="I160" s="333" t="s">
        <v>1423</v>
      </c>
      <c r="J160" s="334" t="s">
        <v>1424</v>
      </c>
      <c r="K160" s="334" t="s">
        <v>948</v>
      </c>
      <c r="L160" s="334" t="s">
        <v>948</v>
      </c>
      <c r="M160" s="333" t="s">
        <v>1426</v>
      </c>
      <c r="N160" s="333" t="s">
        <v>1427</v>
      </c>
      <c r="O160" s="333" t="s">
        <v>1987</v>
      </c>
      <c r="P160" s="354" t="s">
        <v>31</v>
      </c>
      <c r="Q160" s="355" t="s">
        <v>111</v>
      </c>
      <c r="R160" s="333" t="s">
        <v>1965</v>
      </c>
      <c r="S160" s="333" t="s">
        <v>1423</v>
      </c>
      <c r="T160" s="333" t="s">
        <v>1430</v>
      </c>
      <c r="V160" s="333" t="s">
        <v>1431</v>
      </c>
      <c r="X160" s="333" t="s">
        <v>8</v>
      </c>
      <c r="Z160" s="333" t="s">
        <v>31</v>
      </c>
      <c r="AA160" s="333" t="s">
        <v>30</v>
      </c>
      <c r="AB160" s="333" t="s">
        <v>1423</v>
      </c>
      <c r="AC160" s="333" t="s">
        <v>1423</v>
      </c>
      <c r="AD160" s="333" t="s">
        <v>1423</v>
      </c>
      <c r="AE160" s="333" t="s">
        <v>1423</v>
      </c>
      <c r="AF160" s="334">
        <v>44826</v>
      </c>
      <c r="AG160" s="333" t="s">
        <v>1423</v>
      </c>
      <c r="AH160" s="333">
        <v>1</v>
      </c>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3"/>
      <c r="CL160" s="323"/>
      <c r="CM160" s="323"/>
      <c r="CN160" s="323"/>
      <c r="CO160" s="323"/>
      <c r="CP160" s="323"/>
      <c r="CQ160" s="323"/>
      <c r="CR160" s="323"/>
      <c r="CS160" s="323"/>
      <c r="CT160" s="323"/>
      <c r="CU160" s="323"/>
      <c r="CV160" s="323"/>
      <c r="CW160" s="323"/>
      <c r="CX160" s="323"/>
      <c r="CY160" s="323"/>
      <c r="CZ160" s="323"/>
      <c r="DA160" s="323"/>
      <c r="DB160" s="323"/>
      <c r="DC160" s="323"/>
      <c r="DD160" s="323"/>
      <c r="DE160" s="323"/>
      <c r="DF160" s="323"/>
      <c r="DG160" s="323"/>
      <c r="DH160" s="323"/>
      <c r="DI160" s="323"/>
      <c r="DJ160" s="323"/>
      <c r="DK160" s="323"/>
      <c r="DL160" s="323"/>
      <c r="DM160" s="323"/>
      <c r="DN160" s="323"/>
      <c r="DO160" s="323"/>
      <c r="DP160" s="323"/>
      <c r="DQ160" s="323"/>
      <c r="DR160" s="323"/>
      <c r="DS160" s="323"/>
      <c r="DT160" s="323"/>
      <c r="DU160" s="323"/>
      <c r="DV160" s="323"/>
      <c r="DW160" s="323"/>
      <c r="DX160" s="323"/>
      <c r="DY160" s="323"/>
      <c r="DZ160" s="323"/>
      <c r="EA160" s="323"/>
      <c r="EB160" s="323"/>
      <c r="EC160" s="323"/>
      <c r="ED160" s="323"/>
      <c r="EE160" s="323"/>
      <c r="EF160" s="323"/>
      <c r="EG160" s="323"/>
      <c r="EH160" s="323"/>
      <c r="EI160" s="323"/>
      <c r="EJ160" s="323"/>
      <c r="EK160" s="323"/>
      <c r="EL160" s="323"/>
      <c r="EM160" s="323"/>
      <c r="EN160" s="323"/>
      <c r="EO160" s="323"/>
      <c r="EP160" s="323"/>
      <c r="EQ160" s="323"/>
      <c r="ER160" s="323"/>
      <c r="ES160" s="323"/>
      <c r="ET160" s="323"/>
      <c r="EU160" s="323"/>
    </row>
    <row r="161" spans="1:151" s="333" customFormat="1" ht="120" hidden="1">
      <c r="A161" s="333" t="s">
        <v>1988</v>
      </c>
      <c r="B161" s="351" t="s">
        <v>940</v>
      </c>
      <c r="C161" s="333" t="s">
        <v>1948</v>
      </c>
      <c r="D161" s="333" t="s">
        <v>1989</v>
      </c>
      <c r="E161" s="333" t="s">
        <v>1990</v>
      </c>
      <c r="F161" s="334" t="s">
        <v>31</v>
      </c>
      <c r="G161" s="333" t="s">
        <v>1775</v>
      </c>
      <c r="H161" s="333" t="s">
        <v>1952</v>
      </c>
      <c r="I161" s="333" t="s">
        <v>1423</v>
      </c>
      <c r="J161" s="334" t="s">
        <v>1424</v>
      </c>
      <c r="K161" s="334" t="s">
        <v>948</v>
      </c>
      <c r="L161" s="334" t="s">
        <v>948</v>
      </c>
      <c r="M161" s="333" t="s">
        <v>1426</v>
      </c>
      <c r="N161" s="333" t="s">
        <v>1427</v>
      </c>
      <c r="O161" s="333" t="s">
        <v>1987</v>
      </c>
      <c r="P161" s="354" t="s">
        <v>31</v>
      </c>
      <c r="Q161" s="355" t="s">
        <v>111</v>
      </c>
      <c r="R161" s="333" t="s">
        <v>1965</v>
      </c>
      <c r="S161" s="333" t="s">
        <v>1423</v>
      </c>
      <c r="T161" s="333" t="s">
        <v>1442</v>
      </c>
      <c r="V161" s="333" t="s">
        <v>1431</v>
      </c>
      <c r="X161" s="333" t="s">
        <v>8</v>
      </c>
      <c r="Z161" s="333" t="s">
        <v>30</v>
      </c>
      <c r="AA161" s="333" t="s">
        <v>31</v>
      </c>
      <c r="AB161" s="333" t="s">
        <v>1981</v>
      </c>
      <c r="AC161" s="333" t="s">
        <v>1982</v>
      </c>
      <c r="AD161" s="333" t="s">
        <v>1983</v>
      </c>
      <c r="AE161" s="333" t="s">
        <v>1433</v>
      </c>
      <c r="AF161" s="334">
        <v>44826</v>
      </c>
      <c r="AG161" s="333" t="s">
        <v>1445</v>
      </c>
      <c r="AH161" s="333">
        <v>1</v>
      </c>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3"/>
      <c r="BR161" s="323"/>
      <c r="BS161" s="323"/>
      <c r="BT161" s="323"/>
      <c r="BU161" s="323"/>
      <c r="BV161" s="323"/>
      <c r="BW161" s="323"/>
      <c r="BX161" s="323"/>
      <c r="BY161" s="323"/>
      <c r="BZ161" s="323"/>
      <c r="CA161" s="323"/>
      <c r="CB161" s="323"/>
      <c r="CC161" s="323"/>
      <c r="CD161" s="323"/>
      <c r="CE161" s="323"/>
      <c r="CF161" s="323"/>
      <c r="CG161" s="323"/>
      <c r="CH161" s="323"/>
      <c r="CI161" s="323"/>
      <c r="CJ161" s="323"/>
      <c r="CK161" s="323"/>
      <c r="CL161" s="323"/>
      <c r="CM161" s="323"/>
      <c r="CN161" s="323"/>
      <c r="CO161" s="323"/>
      <c r="CP161" s="323"/>
      <c r="CQ161" s="323"/>
      <c r="CR161" s="323"/>
      <c r="CS161" s="323"/>
      <c r="CT161" s="323"/>
      <c r="CU161" s="323"/>
      <c r="CV161" s="323"/>
      <c r="CW161" s="323"/>
      <c r="CX161" s="323"/>
      <c r="CY161" s="323"/>
      <c r="CZ161" s="323"/>
      <c r="DA161" s="323"/>
      <c r="DB161" s="323"/>
      <c r="DC161" s="323"/>
      <c r="DD161" s="323"/>
      <c r="DE161" s="323"/>
      <c r="DF161" s="323"/>
      <c r="DG161" s="323"/>
      <c r="DH161" s="323"/>
      <c r="DI161" s="323"/>
      <c r="DJ161" s="323"/>
      <c r="DK161" s="323"/>
      <c r="DL161" s="323"/>
      <c r="DM161" s="323"/>
      <c r="DN161" s="323"/>
      <c r="DO161" s="323"/>
      <c r="DP161" s="323"/>
      <c r="DQ161" s="323"/>
      <c r="DR161" s="323"/>
      <c r="DS161" s="323"/>
      <c r="DT161" s="323"/>
      <c r="DU161" s="323"/>
      <c r="DV161" s="323"/>
      <c r="DW161" s="323"/>
      <c r="DX161" s="323"/>
      <c r="DY161" s="323"/>
      <c r="DZ161" s="323"/>
      <c r="EA161" s="323"/>
      <c r="EB161" s="323"/>
      <c r="EC161" s="323"/>
      <c r="ED161" s="323"/>
      <c r="EE161" s="323"/>
      <c r="EF161" s="323"/>
      <c r="EG161" s="323"/>
      <c r="EH161" s="323"/>
      <c r="EI161" s="323"/>
      <c r="EJ161" s="323"/>
      <c r="EK161" s="323"/>
      <c r="EL161" s="323"/>
      <c r="EM161" s="323"/>
      <c r="EN161" s="323"/>
      <c r="EO161" s="323"/>
      <c r="EP161" s="323"/>
      <c r="EQ161" s="323"/>
      <c r="ER161" s="323"/>
      <c r="ES161" s="323"/>
      <c r="ET161" s="323"/>
      <c r="EU161" s="323"/>
    </row>
    <row r="162" spans="1:151" s="333" customFormat="1" ht="60" hidden="1">
      <c r="A162" s="333" t="s">
        <v>1991</v>
      </c>
      <c r="B162" s="351" t="s">
        <v>940</v>
      </c>
      <c r="C162" s="333" t="s">
        <v>1948</v>
      </c>
      <c r="D162" s="333" t="s">
        <v>1992</v>
      </c>
      <c r="E162" s="333" t="s">
        <v>1993</v>
      </c>
      <c r="F162" s="334" t="s">
        <v>31</v>
      </c>
      <c r="G162" s="333" t="s">
        <v>1775</v>
      </c>
      <c r="H162" s="333" t="s">
        <v>1952</v>
      </c>
      <c r="I162" s="333" t="s">
        <v>1423</v>
      </c>
      <c r="J162" s="334" t="s">
        <v>1424</v>
      </c>
      <c r="K162" s="334" t="s">
        <v>948</v>
      </c>
      <c r="L162" s="334" t="s">
        <v>948</v>
      </c>
      <c r="M162" s="333" t="s">
        <v>1426</v>
      </c>
      <c r="N162" s="333" t="s">
        <v>1437</v>
      </c>
      <c r="O162" s="333" t="s">
        <v>1980</v>
      </c>
      <c r="P162" s="354" t="s">
        <v>31</v>
      </c>
      <c r="Q162" s="355" t="s">
        <v>111</v>
      </c>
      <c r="R162" s="333" t="s">
        <v>1965</v>
      </c>
      <c r="S162" s="333" t="s">
        <v>1423</v>
      </c>
      <c r="T162" s="333" t="s">
        <v>1430</v>
      </c>
      <c r="V162" s="333" t="s">
        <v>1431</v>
      </c>
      <c r="X162" s="333" t="s">
        <v>8</v>
      </c>
      <c r="Z162" s="333" t="s">
        <v>30</v>
      </c>
      <c r="AA162" s="333" t="s">
        <v>30</v>
      </c>
      <c r="AB162" s="333" t="s">
        <v>1423</v>
      </c>
      <c r="AC162" s="333" t="s">
        <v>1423</v>
      </c>
      <c r="AD162" s="333" t="s">
        <v>1423</v>
      </c>
      <c r="AE162" s="333" t="s">
        <v>1423</v>
      </c>
      <c r="AF162" s="334">
        <v>44826</v>
      </c>
      <c r="AG162" s="333" t="s">
        <v>1423</v>
      </c>
      <c r="AH162" s="333">
        <v>1</v>
      </c>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3"/>
      <c r="BR162" s="323"/>
      <c r="BS162" s="323"/>
      <c r="BT162" s="323"/>
      <c r="BU162" s="323"/>
      <c r="BV162" s="323"/>
      <c r="BW162" s="323"/>
      <c r="BX162" s="323"/>
      <c r="BY162" s="323"/>
      <c r="BZ162" s="323"/>
      <c r="CA162" s="323"/>
      <c r="CB162" s="323"/>
      <c r="CC162" s="323"/>
      <c r="CD162" s="323"/>
      <c r="CE162" s="323"/>
      <c r="CF162" s="323"/>
      <c r="CG162" s="323"/>
      <c r="CH162" s="323"/>
      <c r="CI162" s="323"/>
      <c r="CJ162" s="323"/>
      <c r="CK162" s="323"/>
      <c r="CL162" s="323"/>
      <c r="CM162" s="323"/>
      <c r="CN162" s="323"/>
      <c r="CO162" s="323"/>
      <c r="CP162" s="323"/>
      <c r="CQ162" s="323"/>
      <c r="CR162" s="323"/>
      <c r="CS162" s="323"/>
      <c r="CT162" s="323"/>
      <c r="CU162" s="323"/>
      <c r="CV162" s="323"/>
      <c r="CW162" s="323"/>
      <c r="CX162" s="323"/>
      <c r="CY162" s="323"/>
      <c r="CZ162" s="323"/>
      <c r="DA162" s="323"/>
      <c r="DB162" s="323"/>
      <c r="DC162" s="323"/>
      <c r="DD162" s="323"/>
      <c r="DE162" s="323"/>
      <c r="DF162" s="323"/>
      <c r="DG162" s="323"/>
      <c r="DH162" s="323"/>
      <c r="DI162" s="323"/>
      <c r="DJ162" s="323"/>
      <c r="DK162" s="323"/>
      <c r="DL162" s="323"/>
      <c r="DM162" s="323"/>
      <c r="DN162" s="323"/>
      <c r="DO162" s="323"/>
      <c r="DP162" s="323"/>
      <c r="DQ162" s="323"/>
      <c r="DR162" s="323"/>
      <c r="DS162" s="323"/>
      <c r="DT162" s="323"/>
      <c r="DU162" s="323"/>
      <c r="DV162" s="323"/>
      <c r="DW162" s="323"/>
      <c r="DX162" s="323"/>
      <c r="DY162" s="323"/>
      <c r="DZ162" s="323"/>
      <c r="EA162" s="323"/>
      <c r="EB162" s="323"/>
      <c r="EC162" s="323"/>
      <c r="ED162" s="323"/>
      <c r="EE162" s="323"/>
      <c r="EF162" s="323"/>
      <c r="EG162" s="323"/>
      <c r="EH162" s="323"/>
      <c r="EI162" s="323"/>
      <c r="EJ162" s="323"/>
      <c r="EK162" s="323"/>
      <c r="EL162" s="323"/>
      <c r="EM162" s="323"/>
      <c r="EN162" s="323"/>
      <c r="EO162" s="323"/>
      <c r="EP162" s="323"/>
      <c r="EQ162" s="323"/>
      <c r="ER162" s="323"/>
      <c r="ES162" s="323"/>
      <c r="ET162" s="323"/>
      <c r="EU162" s="323"/>
    </row>
    <row r="163" spans="1:151" s="333" customFormat="1" ht="120" hidden="1">
      <c r="A163" s="333" t="s">
        <v>1994</v>
      </c>
      <c r="B163" s="351" t="s">
        <v>940</v>
      </c>
      <c r="C163" s="333" t="s">
        <v>1948</v>
      </c>
      <c r="D163" s="333" t="s">
        <v>1995</v>
      </c>
      <c r="E163" s="333" t="s">
        <v>1996</v>
      </c>
      <c r="F163" s="334" t="s">
        <v>31</v>
      </c>
      <c r="G163" s="333" t="s">
        <v>1775</v>
      </c>
      <c r="H163" s="333" t="s">
        <v>1959</v>
      </c>
      <c r="I163" s="333" t="s">
        <v>1423</v>
      </c>
      <c r="J163" s="334" t="s">
        <v>1424</v>
      </c>
      <c r="K163" s="334" t="s">
        <v>948</v>
      </c>
      <c r="L163" s="334" t="s">
        <v>948</v>
      </c>
      <c r="M163" s="333" t="s">
        <v>1426</v>
      </c>
      <c r="N163" s="333" t="s">
        <v>1437</v>
      </c>
      <c r="O163" s="333" t="s">
        <v>1542</v>
      </c>
      <c r="P163" s="354" t="s">
        <v>31</v>
      </c>
      <c r="Q163" s="355" t="s">
        <v>111</v>
      </c>
      <c r="R163" s="333" t="s">
        <v>1965</v>
      </c>
      <c r="S163" s="333" t="s">
        <v>1423</v>
      </c>
      <c r="T163" s="333" t="s">
        <v>1430</v>
      </c>
      <c r="V163" s="333" t="s">
        <v>1431</v>
      </c>
      <c r="X163" s="333" t="s">
        <v>8</v>
      </c>
      <c r="Z163" s="333" t="s">
        <v>30</v>
      </c>
      <c r="AA163" s="333" t="s">
        <v>31</v>
      </c>
      <c r="AB163" s="333" t="s">
        <v>1981</v>
      </c>
      <c r="AC163" s="333" t="s">
        <v>1982</v>
      </c>
      <c r="AD163" s="333" t="s">
        <v>1983</v>
      </c>
      <c r="AE163" s="333" t="s">
        <v>1423</v>
      </c>
      <c r="AF163" s="334">
        <v>44826</v>
      </c>
      <c r="AG163" s="333" t="s">
        <v>1423</v>
      </c>
      <c r="AH163" s="333">
        <v>1</v>
      </c>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3"/>
      <c r="BR163" s="323"/>
      <c r="BS163" s="323"/>
      <c r="BT163" s="323"/>
      <c r="BU163" s="323"/>
      <c r="BV163" s="323"/>
      <c r="BW163" s="323"/>
      <c r="BX163" s="323"/>
      <c r="BY163" s="323"/>
      <c r="BZ163" s="323"/>
      <c r="CA163" s="323"/>
      <c r="CB163" s="323"/>
      <c r="CC163" s="323"/>
      <c r="CD163" s="323"/>
      <c r="CE163" s="323"/>
      <c r="CF163" s="323"/>
      <c r="CG163" s="323"/>
      <c r="CH163" s="323"/>
      <c r="CI163" s="323"/>
      <c r="CJ163" s="323"/>
      <c r="CK163" s="323"/>
      <c r="CL163" s="323"/>
      <c r="CM163" s="323"/>
      <c r="CN163" s="323"/>
      <c r="CO163" s="323"/>
      <c r="CP163" s="323"/>
      <c r="CQ163" s="323"/>
      <c r="CR163" s="323"/>
      <c r="CS163" s="323"/>
      <c r="CT163" s="323"/>
      <c r="CU163" s="323"/>
      <c r="CV163" s="323"/>
      <c r="CW163" s="323"/>
      <c r="CX163" s="323"/>
      <c r="CY163" s="323"/>
      <c r="CZ163" s="323"/>
      <c r="DA163" s="323"/>
      <c r="DB163" s="323"/>
      <c r="DC163" s="323"/>
      <c r="DD163" s="323"/>
      <c r="DE163" s="323"/>
      <c r="DF163" s="323"/>
      <c r="DG163" s="323"/>
      <c r="DH163" s="323"/>
      <c r="DI163" s="323"/>
      <c r="DJ163" s="323"/>
      <c r="DK163" s="323"/>
      <c r="DL163" s="323"/>
      <c r="DM163" s="323"/>
      <c r="DN163" s="323"/>
      <c r="DO163" s="323"/>
      <c r="DP163" s="323"/>
      <c r="DQ163" s="323"/>
      <c r="DR163" s="323"/>
      <c r="DS163" s="323"/>
      <c r="DT163" s="323"/>
      <c r="DU163" s="323"/>
      <c r="DV163" s="323"/>
      <c r="DW163" s="323"/>
      <c r="DX163" s="323"/>
      <c r="DY163" s="323"/>
      <c r="DZ163" s="323"/>
      <c r="EA163" s="323"/>
      <c r="EB163" s="323"/>
      <c r="EC163" s="323"/>
      <c r="ED163" s="323"/>
      <c r="EE163" s="323"/>
      <c r="EF163" s="323"/>
      <c r="EG163" s="323"/>
      <c r="EH163" s="323"/>
      <c r="EI163" s="323"/>
      <c r="EJ163" s="323"/>
      <c r="EK163" s="323"/>
      <c r="EL163" s="323"/>
      <c r="EM163" s="323"/>
      <c r="EN163" s="323"/>
      <c r="EO163" s="323"/>
      <c r="EP163" s="323"/>
      <c r="EQ163" s="323"/>
      <c r="ER163" s="323"/>
      <c r="ES163" s="323"/>
      <c r="ET163" s="323"/>
      <c r="EU163" s="323"/>
    </row>
    <row r="164" spans="1:151" s="333" customFormat="1" ht="135" hidden="1">
      <c r="A164" s="333" t="s">
        <v>1997</v>
      </c>
      <c r="B164" s="351" t="s">
        <v>940</v>
      </c>
      <c r="C164" s="333" t="s">
        <v>1948</v>
      </c>
      <c r="D164" s="333" t="s">
        <v>1998</v>
      </c>
      <c r="E164" s="333" t="s">
        <v>1999</v>
      </c>
      <c r="F164" s="334" t="s">
        <v>31</v>
      </c>
      <c r="G164" s="333" t="s">
        <v>1775</v>
      </c>
      <c r="H164" s="333" t="s">
        <v>1952</v>
      </c>
      <c r="I164" s="333" t="s">
        <v>1423</v>
      </c>
      <c r="J164" s="334" t="s">
        <v>1424</v>
      </c>
      <c r="K164" s="334" t="s">
        <v>948</v>
      </c>
      <c r="L164" s="334" t="s">
        <v>948</v>
      </c>
      <c r="M164" s="333" t="s">
        <v>1426</v>
      </c>
      <c r="N164" s="333" t="s">
        <v>1437</v>
      </c>
      <c r="O164" s="333" t="s">
        <v>1542</v>
      </c>
      <c r="P164" s="354" t="s">
        <v>31</v>
      </c>
      <c r="Q164" s="352" t="s">
        <v>1973</v>
      </c>
      <c r="R164" s="333" t="s">
        <v>1965</v>
      </c>
      <c r="S164" s="333" t="s">
        <v>1423</v>
      </c>
      <c r="T164" s="333" t="s">
        <v>1430</v>
      </c>
      <c r="V164" s="333" t="s">
        <v>1431</v>
      </c>
      <c r="X164" s="333" t="s">
        <v>8</v>
      </c>
      <c r="Z164" s="333" t="s">
        <v>30</v>
      </c>
      <c r="AA164" s="333" t="s">
        <v>30</v>
      </c>
      <c r="AB164" s="333" t="s">
        <v>1423</v>
      </c>
      <c r="AC164" s="333" t="s">
        <v>1423</v>
      </c>
      <c r="AD164" s="333" t="s">
        <v>1423</v>
      </c>
      <c r="AE164" s="333" t="s">
        <v>1423</v>
      </c>
      <c r="AF164" s="334">
        <v>44826</v>
      </c>
      <c r="AG164" s="333" t="s">
        <v>1423</v>
      </c>
      <c r="AH164" s="333">
        <v>1</v>
      </c>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3"/>
      <c r="BR164" s="323"/>
      <c r="BS164" s="323"/>
      <c r="BT164" s="323"/>
      <c r="BU164" s="323"/>
      <c r="BV164" s="323"/>
      <c r="BW164" s="323"/>
      <c r="BX164" s="323"/>
      <c r="BY164" s="323"/>
      <c r="BZ164" s="323"/>
      <c r="CA164" s="323"/>
      <c r="CB164" s="323"/>
      <c r="CC164" s="323"/>
      <c r="CD164" s="323"/>
      <c r="CE164" s="323"/>
      <c r="CF164" s="323"/>
      <c r="CG164" s="323"/>
      <c r="CH164" s="323"/>
      <c r="CI164" s="323"/>
      <c r="CJ164" s="323"/>
      <c r="CK164" s="323"/>
      <c r="CL164" s="323"/>
      <c r="CM164" s="323"/>
      <c r="CN164" s="323"/>
      <c r="CO164" s="323"/>
      <c r="CP164" s="323"/>
      <c r="CQ164" s="323"/>
      <c r="CR164" s="323"/>
      <c r="CS164" s="323"/>
      <c r="CT164" s="323"/>
      <c r="CU164" s="323"/>
      <c r="CV164" s="323"/>
      <c r="CW164" s="323"/>
      <c r="CX164" s="323"/>
      <c r="CY164" s="323"/>
      <c r="CZ164" s="323"/>
      <c r="DA164" s="323"/>
      <c r="DB164" s="323"/>
      <c r="DC164" s="323"/>
      <c r="DD164" s="323"/>
      <c r="DE164" s="323"/>
      <c r="DF164" s="323"/>
      <c r="DG164" s="323"/>
      <c r="DH164" s="323"/>
      <c r="DI164" s="323"/>
      <c r="DJ164" s="323"/>
      <c r="DK164" s="323"/>
      <c r="DL164" s="323"/>
      <c r="DM164" s="323"/>
      <c r="DN164" s="323"/>
      <c r="DO164" s="323"/>
      <c r="DP164" s="323"/>
      <c r="DQ164" s="323"/>
      <c r="DR164" s="323"/>
      <c r="DS164" s="323"/>
      <c r="DT164" s="323"/>
      <c r="DU164" s="323"/>
      <c r="DV164" s="323"/>
      <c r="DW164" s="323"/>
      <c r="DX164" s="323"/>
      <c r="DY164" s="323"/>
      <c r="DZ164" s="323"/>
      <c r="EA164" s="323"/>
      <c r="EB164" s="323"/>
      <c r="EC164" s="323"/>
      <c r="ED164" s="323"/>
      <c r="EE164" s="323"/>
      <c r="EF164" s="323"/>
      <c r="EG164" s="323"/>
      <c r="EH164" s="323"/>
      <c r="EI164" s="323"/>
      <c r="EJ164" s="323"/>
      <c r="EK164" s="323"/>
      <c r="EL164" s="323"/>
      <c r="EM164" s="323"/>
      <c r="EN164" s="323"/>
      <c r="EO164" s="323"/>
      <c r="EP164" s="323"/>
      <c r="EQ164" s="323"/>
      <c r="ER164" s="323"/>
      <c r="ES164" s="323"/>
      <c r="ET164" s="323"/>
      <c r="EU164" s="323"/>
    </row>
    <row r="165" spans="1:151" s="333" customFormat="1" ht="150" hidden="1">
      <c r="A165" s="333" t="s">
        <v>2000</v>
      </c>
      <c r="B165" s="333" t="s">
        <v>876</v>
      </c>
      <c r="C165" s="333" t="s">
        <v>356</v>
      </c>
      <c r="D165" s="333" t="s">
        <v>2001</v>
      </c>
      <c r="E165" s="335" t="s">
        <v>2002</v>
      </c>
      <c r="F165" s="333" t="s">
        <v>30</v>
      </c>
      <c r="G165" s="356" t="s">
        <v>1423</v>
      </c>
      <c r="H165" s="333" t="s">
        <v>1422</v>
      </c>
      <c r="I165" s="334">
        <v>44028</v>
      </c>
      <c r="J165" s="334" t="s">
        <v>1424</v>
      </c>
      <c r="K165" s="334" t="s">
        <v>1425</v>
      </c>
      <c r="L165" s="334" t="s">
        <v>946</v>
      </c>
      <c r="M165" s="333" t="s">
        <v>1426</v>
      </c>
      <c r="N165" s="333" t="s">
        <v>1427</v>
      </c>
      <c r="O165" s="333" t="s">
        <v>1495</v>
      </c>
      <c r="P165" s="333" t="s">
        <v>31</v>
      </c>
      <c r="Q165" s="333" t="s">
        <v>31</v>
      </c>
      <c r="R165" s="333" t="s">
        <v>2003</v>
      </c>
      <c r="S165" s="337" t="s">
        <v>2004</v>
      </c>
      <c r="T165" s="333" t="s">
        <v>1430</v>
      </c>
      <c r="V165" s="333" t="s">
        <v>8</v>
      </c>
      <c r="X165" s="333" t="s">
        <v>8</v>
      </c>
      <c r="AA165" s="333" t="s">
        <v>30</v>
      </c>
      <c r="AB165" s="333" t="s">
        <v>1423</v>
      </c>
      <c r="AC165" s="333" t="s">
        <v>1423</v>
      </c>
      <c r="AD165" s="333" t="s">
        <v>1423</v>
      </c>
      <c r="AE165" s="333" t="s">
        <v>1423</v>
      </c>
      <c r="AF165" s="334" t="s">
        <v>1423</v>
      </c>
      <c r="AG165" s="333" t="s">
        <v>1423</v>
      </c>
      <c r="AH165" s="333">
        <v>1</v>
      </c>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3"/>
      <c r="BR165" s="323"/>
      <c r="BS165" s="323"/>
      <c r="BT165" s="323"/>
      <c r="BU165" s="323"/>
      <c r="BV165" s="323"/>
      <c r="BW165" s="323"/>
      <c r="BX165" s="323"/>
      <c r="BY165" s="323"/>
      <c r="BZ165" s="323"/>
      <c r="CA165" s="323"/>
      <c r="CB165" s="323"/>
      <c r="CC165" s="323"/>
      <c r="CD165" s="323"/>
      <c r="CE165" s="323"/>
      <c r="CF165" s="323"/>
      <c r="CG165" s="323"/>
      <c r="CH165" s="323"/>
      <c r="CI165" s="323"/>
      <c r="CJ165" s="323"/>
      <c r="CK165" s="323"/>
      <c r="CL165" s="323"/>
      <c r="CM165" s="323"/>
      <c r="CN165" s="323"/>
      <c r="CO165" s="323"/>
      <c r="CP165" s="323"/>
      <c r="CQ165" s="323"/>
      <c r="CR165" s="323"/>
      <c r="CS165" s="323"/>
      <c r="CT165" s="323"/>
      <c r="CU165" s="323"/>
      <c r="CV165" s="323"/>
      <c r="CW165" s="323"/>
      <c r="CX165" s="323"/>
      <c r="CY165" s="323"/>
      <c r="CZ165" s="323"/>
      <c r="DA165" s="323"/>
      <c r="DB165" s="323"/>
      <c r="DC165" s="323"/>
      <c r="DD165" s="323"/>
      <c r="DE165" s="323"/>
      <c r="DF165" s="323"/>
      <c r="DG165" s="323"/>
      <c r="DH165" s="323"/>
      <c r="DI165" s="323"/>
      <c r="DJ165" s="323"/>
      <c r="DK165" s="323"/>
      <c r="DL165" s="323"/>
      <c r="DM165" s="323"/>
      <c r="DN165" s="323"/>
      <c r="DO165" s="323"/>
      <c r="DP165" s="323"/>
      <c r="DQ165" s="323"/>
      <c r="DR165" s="323"/>
      <c r="DS165" s="323"/>
      <c r="DT165" s="323"/>
      <c r="DU165" s="323"/>
      <c r="DV165" s="323"/>
      <c r="DW165" s="323"/>
      <c r="DX165" s="323"/>
      <c r="DY165" s="323"/>
      <c r="DZ165" s="323"/>
      <c r="EA165" s="323"/>
      <c r="EB165" s="323"/>
      <c r="EC165" s="323"/>
      <c r="ED165" s="323"/>
      <c r="EE165" s="323"/>
      <c r="EF165" s="323"/>
      <c r="EG165" s="323"/>
      <c r="EH165" s="323"/>
      <c r="EI165" s="323"/>
      <c r="EJ165" s="323"/>
      <c r="EK165" s="323"/>
      <c r="EL165" s="323"/>
      <c r="EM165" s="323"/>
      <c r="EN165" s="323"/>
      <c r="EO165" s="323"/>
      <c r="EP165" s="323"/>
      <c r="EQ165" s="323"/>
      <c r="ER165" s="323"/>
      <c r="ES165" s="323"/>
      <c r="ET165" s="323"/>
      <c r="EU165" s="323"/>
    </row>
    <row r="166" spans="1:151" s="333" customFormat="1" ht="240" hidden="1">
      <c r="A166" s="333" t="s">
        <v>2005</v>
      </c>
      <c r="B166" s="333" t="s">
        <v>876</v>
      </c>
      <c r="C166" s="333" t="s">
        <v>356</v>
      </c>
      <c r="D166" s="357" t="s">
        <v>2006</v>
      </c>
      <c r="E166" s="335" t="s">
        <v>2007</v>
      </c>
      <c r="F166" s="333" t="s">
        <v>30</v>
      </c>
      <c r="G166" s="356" t="s">
        <v>1423</v>
      </c>
      <c r="H166" s="333" t="s">
        <v>1422</v>
      </c>
      <c r="I166" s="334">
        <v>44078</v>
      </c>
      <c r="J166" s="334" t="s">
        <v>1424</v>
      </c>
      <c r="K166" s="334" t="s">
        <v>1425</v>
      </c>
      <c r="L166" s="334" t="s">
        <v>946</v>
      </c>
      <c r="M166" s="333" t="s">
        <v>1426</v>
      </c>
      <c r="N166" s="333" t="s">
        <v>1427</v>
      </c>
      <c r="O166" s="333" t="s">
        <v>1495</v>
      </c>
      <c r="P166" s="333" t="s">
        <v>31</v>
      </c>
      <c r="Q166" s="333" t="s">
        <v>31</v>
      </c>
      <c r="R166" s="333" t="s">
        <v>2003</v>
      </c>
      <c r="S166" s="337" t="s">
        <v>2008</v>
      </c>
      <c r="T166" s="333" t="s">
        <v>1430</v>
      </c>
      <c r="V166" s="333" t="s">
        <v>8</v>
      </c>
      <c r="X166" s="333" t="s">
        <v>8</v>
      </c>
      <c r="AA166" s="333" t="s">
        <v>30</v>
      </c>
      <c r="AB166" s="333" t="s">
        <v>1423</v>
      </c>
      <c r="AC166" s="333" t="s">
        <v>1423</v>
      </c>
      <c r="AD166" s="333" t="s">
        <v>1423</v>
      </c>
      <c r="AE166" s="333" t="s">
        <v>1423</v>
      </c>
      <c r="AF166" s="333" t="s">
        <v>1423</v>
      </c>
      <c r="AG166" s="333" t="s">
        <v>1423</v>
      </c>
      <c r="AH166" s="333">
        <v>1</v>
      </c>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3"/>
      <c r="BR166" s="323"/>
      <c r="BS166" s="323"/>
      <c r="BT166" s="323"/>
      <c r="BU166" s="323"/>
      <c r="BV166" s="323"/>
      <c r="BW166" s="323"/>
      <c r="BX166" s="323"/>
      <c r="BY166" s="323"/>
      <c r="BZ166" s="323"/>
      <c r="CA166" s="323"/>
      <c r="CB166" s="323"/>
      <c r="CC166" s="323"/>
      <c r="CD166" s="323"/>
      <c r="CE166" s="323"/>
      <c r="CF166" s="323"/>
      <c r="CG166" s="323"/>
      <c r="CH166" s="323"/>
      <c r="CI166" s="323"/>
      <c r="CJ166" s="323"/>
      <c r="CK166" s="323"/>
      <c r="CL166" s="323"/>
      <c r="CM166" s="323"/>
      <c r="CN166" s="323"/>
      <c r="CO166" s="323"/>
      <c r="CP166" s="323"/>
      <c r="CQ166" s="323"/>
      <c r="CR166" s="323"/>
      <c r="CS166" s="323"/>
      <c r="CT166" s="323"/>
      <c r="CU166" s="323"/>
      <c r="CV166" s="323"/>
      <c r="CW166" s="323"/>
      <c r="CX166" s="323"/>
      <c r="CY166" s="323"/>
      <c r="CZ166" s="323"/>
      <c r="DA166" s="323"/>
      <c r="DB166" s="323"/>
      <c r="DC166" s="323"/>
      <c r="DD166" s="323"/>
      <c r="DE166" s="323"/>
      <c r="DF166" s="323"/>
      <c r="DG166" s="323"/>
      <c r="DH166" s="323"/>
      <c r="DI166" s="323"/>
      <c r="DJ166" s="323"/>
      <c r="DK166" s="323"/>
      <c r="DL166" s="323"/>
      <c r="DM166" s="323"/>
      <c r="DN166" s="323"/>
      <c r="DO166" s="323"/>
      <c r="DP166" s="323"/>
      <c r="DQ166" s="323"/>
      <c r="DR166" s="323"/>
      <c r="DS166" s="323"/>
      <c r="DT166" s="323"/>
      <c r="DU166" s="323"/>
      <c r="DV166" s="323"/>
      <c r="DW166" s="323"/>
      <c r="DX166" s="323"/>
      <c r="DY166" s="323"/>
      <c r="DZ166" s="323"/>
      <c r="EA166" s="323"/>
      <c r="EB166" s="323"/>
      <c r="EC166" s="323"/>
      <c r="ED166" s="323"/>
      <c r="EE166" s="323"/>
      <c r="EF166" s="323"/>
      <c r="EG166" s="323"/>
      <c r="EH166" s="323"/>
      <c r="EI166" s="323"/>
      <c r="EJ166" s="323"/>
      <c r="EK166" s="323"/>
      <c r="EL166" s="323"/>
      <c r="EM166" s="323"/>
      <c r="EN166" s="323"/>
      <c r="EO166" s="323"/>
      <c r="EP166" s="323"/>
      <c r="EQ166" s="323"/>
      <c r="ER166" s="323"/>
      <c r="ES166" s="323"/>
      <c r="ET166" s="323"/>
      <c r="EU166" s="323"/>
    </row>
    <row r="167" spans="1:151" s="333" customFormat="1" ht="150" hidden="1">
      <c r="A167" s="333" t="s">
        <v>2009</v>
      </c>
      <c r="B167" s="333" t="s">
        <v>876</v>
      </c>
      <c r="C167" s="333" t="s">
        <v>356</v>
      </c>
      <c r="D167" s="357" t="s">
        <v>2010</v>
      </c>
      <c r="E167" s="335" t="s">
        <v>2011</v>
      </c>
      <c r="F167" s="333" t="s">
        <v>30</v>
      </c>
      <c r="G167" s="356" t="s">
        <v>1423</v>
      </c>
      <c r="H167" s="333" t="s">
        <v>1422</v>
      </c>
      <c r="I167" s="334">
        <v>43986</v>
      </c>
      <c r="J167" s="334" t="s">
        <v>1424</v>
      </c>
      <c r="K167" s="334" t="s">
        <v>1425</v>
      </c>
      <c r="L167" s="334" t="s">
        <v>946</v>
      </c>
      <c r="M167" s="333" t="s">
        <v>1426</v>
      </c>
      <c r="N167" s="333" t="s">
        <v>1427</v>
      </c>
      <c r="O167" s="333" t="s">
        <v>1495</v>
      </c>
      <c r="P167" s="333" t="s">
        <v>31</v>
      </c>
      <c r="Q167" s="333" t="s">
        <v>31</v>
      </c>
      <c r="R167" s="333" t="s">
        <v>2003</v>
      </c>
      <c r="S167" s="337" t="s">
        <v>2012</v>
      </c>
      <c r="T167" s="333" t="s">
        <v>1430</v>
      </c>
      <c r="V167" s="333" t="s">
        <v>8</v>
      </c>
      <c r="X167" s="333" t="s">
        <v>8</v>
      </c>
      <c r="AA167" s="333" t="s">
        <v>30</v>
      </c>
      <c r="AB167" s="333" t="s">
        <v>1423</v>
      </c>
      <c r="AC167" s="333" t="s">
        <v>1423</v>
      </c>
      <c r="AD167" s="333" t="s">
        <v>1423</v>
      </c>
      <c r="AE167" s="333" t="s">
        <v>1423</v>
      </c>
      <c r="AF167" s="334" t="s">
        <v>1423</v>
      </c>
      <c r="AG167" s="333" t="s">
        <v>1423</v>
      </c>
      <c r="AH167" s="333">
        <v>1</v>
      </c>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3"/>
      <c r="BR167" s="323"/>
      <c r="BS167" s="323"/>
      <c r="BT167" s="323"/>
      <c r="BU167" s="323"/>
      <c r="BV167" s="323"/>
      <c r="BW167" s="323"/>
      <c r="BX167" s="323"/>
      <c r="BY167" s="323"/>
      <c r="BZ167" s="323"/>
      <c r="CA167" s="323"/>
      <c r="CB167" s="323"/>
      <c r="CC167" s="323"/>
      <c r="CD167" s="323"/>
      <c r="CE167" s="323"/>
      <c r="CF167" s="323"/>
      <c r="CG167" s="323"/>
      <c r="CH167" s="323"/>
      <c r="CI167" s="323"/>
      <c r="CJ167" s="323"/>
      <c r="CK167" s="323"/>
      <c r="CL167" s="323"/>
      <c r="CM167" s="323"/>
      <c r="CN167" s="323"/>
      <c r="CO167" s="323"/>
      <c r="CP167" s="323"/>
      <c r="CQ167" s="323"/>
      <c r="CR167" s="323"/>
      <c r="CS167" s="323"/>
      <c r="CT167" s="323"/>
      <c r="CU167" s="323"/>
      <c r="CV167" s="323"/>
      <c r="CW167" s="323"/>
      <c r="CX167" s="323"/>
      <c r="CY167" s="323"/>
      <c r="CZ167" s="323"/>
      <c r="DA167" s="323"/>
      <c r="DB167" s="323"/>
      <c r="DC167" s="323"/>
      <c r="DD167" s="323"/>
      <c r="DE167" s="323"/>
      <c r="DF167" s="323"/>
      <c r="DG167" s="323"/>
      <c r="DH167" s="323"/>
      <c r="DI167" s="323"/>
      <c r="DJ167" s="323"/>
      <c r="DK167" s="323"/>
      <c r="DL167" s="323"/>
      <c r="DM167" s="323"/>
      <c r="DN167" s="323"/>
      <c r="DO167" s="323"/>
      <c r="DP167" s="323"/>
      <c r="DQ167" s="323"/>
      <c r="DR167" s="323"/>
      <c r="DS167" s="323"/>
      <c r="DT167" s="323"/>
      <c r="DU167" s="323"/>
      <c r="DV167" s="323"/>
      <c r="DW167" s="323"/>
      <c r="DX167" s="323"/>
      <c r="DY167" s="323"/>
      <c r="DZ167" s="323"/>
      <c r="EA167" s="323"/>
      <c r="EB167" s="323"/>
      <c r="EC167" s="323"/>
      <c r="ED167" s="323"/>
      <c r="EE167" s="323"/>
      <c r="EF167" s="323"/>
      <c r="EG167" s="323"/>
      <c r="EH167" s="323"/>
      <c r="EI167" s="323"/>
      <c r="EJ167" s="323"/>
      <c r="EK167" s="323"/>
      <c r="EL167" s="323"/>
      <c r="EM167" s="323"/>
      <c r="EN167" s="323"/>
      <c r="EO167" s="323"/>
      <c r="EP167" s="323"/>
      <c r="EQ167" s="323"/>
      <c r="ER167" s="323"/>
      <c r="ES167" s="323"/>
      <c r="ET167" s="323"/>
      <c r="EU167" s="323"/>
    </row>
    <row r="168" spans="1:151" s="333" customFormat="1" ht="225" hidden="1">
      <c r="A168" s="333" t="s">
        <v>2013</v>
      </c>
      <c r="B168" s="333" t="s">
        <v>876</v>
      </c>
      <c r="C168" s="333" t="s">
        <v>356</v>
      </c>
      <c r="D168" s="357" t="s">
        <v>2014</v>
      </c>
      <c r="E168" s="335" t="s">
        <v>2015</v>
      </c>
      <c r="F168" s="333" t="s">
        <v>30</v>
      </c>
      <c r="G168" s="356" t="s">
        <v>1423</v>
      </c>
      <c r="H168" s="333" t="s">
        <v>1422</v>
      </c>
      <c r="I168" s="334">
        <v>43843</v>
      </c>
      <c r="J168" s="334" t="s">
        <v>1424</v>
      </c>
      <c r="K168" s="334" t="s">
        <v>1425</v>
      </c>
      <c r="L168" s="334" t="s">
        <v>946</v>
      </c>
      <c r="M168" s="333" t="s">
        <v>1426</v>
      </c>
      <c r="N168" s="333" t="s">
        <v>1427</v>
      </c>
      <c r="O168" s="333" t="s">
        <v>1495</v>
      </c>
      <c r="P168" s="333" t="s">
        <v>31</v>
      </c>
      <c r="Q168" s="333" t="s">
        <v>31</v>
      </c>
      <c r="R168" s="333" t="s">
        <v>2003</v>
      </c>
      <c r="S168" s="337" t="s">
        <v>2016</v>
      </c>
      <c r="T168" s="333" t="s">
        <v>1430</v>
      </c>
      <c r="V168" s="333" t="s">
        <v>8</v>
      </c>
      <c r="X168" s="333" t="s">
        <v>8</v>
      </c>
      <c r="AA168" s="333" t="s">
        <v>30</v>
      </c>
      <c r="AB168" s="333" t="s">
        <v>1423</v>
      </c>
      <c r="AC168" s="333" t="s">
        <v>1423</v>
      </c>
      <c r="AD168" s="333" t="s">
        <v>1423</v>
      </c>
      <c r="AE168" s="333" t="s">
        <v>1423</v>
      </c>
      <c r="AF168" s="334" t="s">
        <v>1423</v>
      </c>
      <c r="AG168" s="333" t="s">
        <v>1423</v>
      </c>
      <c r="AH168" s="333">
        <v>1</v>
      </c>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A168" s="323"/>
      <c r="CB168" s="323"/>
      <c r="CC168" s="323"/>
      <c r="CD168" s="323"/>
      <c r="CE168" s="323"/>
      <c r="CF168" s="323"/>
      <c r="CG168" s="323"/>
      <c r="CH168" s="323"/>
      <c r="CI168" s="323"/>
      <c r="CJ168" s="323"/>
      <c r="CK168" s="323"/>
      <c r="CL168" s="323"/>
      <c r="CM168" s="323"/>
      <c r="CN168" s="323"/>
      <c r="CO168" s="323"/>
      <c r="CP168" s="323"/>
      <c r="CQ168" s="323"/>
      <c r="CR168" s="323"/>
      <c r="CS168" s="323"/>
      <c r="CT168" s="323"/>
      <c r="CU168" s="323"/>
      <c r="CV168" s="323"/>
      <c r="CW168" s="323"/>
      <c r="CX168" s="323"/>
      <c r="CY168" s="323"/>
      <c r="CZ168" s="323"/>
      <c r="DA168" s="323"/>
      <c r="DB168" s="323"/>
      <c r="DC168" s="323"/>
      <c r="DD168" s="323"/>
      <c r="DE168" s="323"/>
      <c r="DF168" s="323"/>
      <c r="DG168" s="323"/>
      <c r="DH168" s="323"/>
      <c r="DI168" s="323"/>
      <c r="DJ168" s="323"/>
      <c r="DK168" s="323"/>
      <c r="DL168" s="323"/>
      <c r="DM168" s="323"/>
      <c r="DN168" s="323"/>
      <c r="DO168" s="323"/>
      <c r="DP168" s="323"/>
      <c r="DQ168" s="323"/>
      <c r="DR168" s="323"/>
      <c r="DS168" s="323"/>
      <c r="DT168" s="323"/>
      <c r="DU168" s="323"/>
      <c r="DV168" s="323"/>
      <c r="DW168" s="323"/>
      <c r="DX168" s="323"/>
      <c r="DY168" s="323"/>
      <c r="DZ168" s="323"/>
      <c r="EA168" s="323"/>
      <c r="EB168" s="323"/>
      <c r="EC168" s="323"/>
      <c r="ED168" s="323"/>
      <c r="EE168" s="323"/>
      <c r="EF168" s="323"/>
      <c r="EG168" s="323"/>
      <c r="EH168" s="323"/>
      <c r="EI168" s="323"/>
      <c r="EJ168" s="323"/>
      <c r="EK168" s="323"/>
      <c r="EL168" s="323"/>
      <c r="EM168" s="323"/>
      <c r="EN168" s="323"/>
      <c r="EO168" s="323"/>
      <c r="EP168" s="323"/>
      <c r="EQ168" s="323"/>
      <c r="ER168" s="323"/>
      <c r="ES168" s="323"/>
      <c r="ET168" s="323"/>
      <c r="EU168" s="323"/>
    </row>
    <row r="169" spans="1:151" s="333" customFormat="1" ht="210" hidden="1">
      <c r="A169" s="333" t="s">
        <v>2017</v>
      </c>
      <c r="B169" s="333" t="s">
        <v>876</v>
      </c>
      <c r="C169" s="333" t="s">
        <v>356</v>
      </c>
      <c r="D169" s="357" t="s">
        <v>2018</v>
      </c>
      <c r="E169" s="335" t="s">
        <v>2019</v>
      </c>
      <c r="F169" s="333" t="s">
        <v>31</v>
      </c>
      <c r="G169" s="333" t="s">
        <v>2020</v>
      </c>
      <c r="H169" s="333" t="s">
        <v>1422</v>
      </c>
      <c r="I169" s="334">
        <v>43843</v>
      </c>
      <c r="J169" s="334" t="s">
        <v>1424</v>
      </c>
      <c r="K169" s="334" t="s">
        <v>1425</v>
      </c>
      <c r="L169" s="334" t="s">
        <v>946</v>
      </c>
      <c r="M169" s="333" t="s">
        <v>1426</v>
      </c>
      <c r="N169" s="333" t="s">
        <v>1427</v>
      </c>
      <c r="O169" s="333" t="s">
        <v>1495</v>
      </c>
      <c r="P169" s="333" t="s">
        <v>31</v>
      </c>
      <c r="Q169" s="333" t="s">
        <v>31</v>
      </c>
      <c r="R169" s="333" t="s">
        <v>2003</v>
      </c>
      <c r="S169" s="337" t="s">
        <v>2021</v>
      </c>
      <c r="T169" s="333" t="s">
        <v>1430</v>
      </c>
      <c r="V169" s="333" t="s">
        <v>8</v>
      </c>
      <c r="X169" s="333" t="s">
        <v>8</v>
      </c>
      <c r="AA169" s="333" t="s">
        <v>30</v>
      </c>
      <c r="AB169" s="333" t="s">
        <v>1423</v>
      </c>
      <c r="AC169" s="333" t="s">
        <v>1423</v>
      </c>
      <c r="AD169" s="333" t="s">
        <v>1423</v>
      </c>
      <c r="AE169" s="333" t="s">
        <v>1423</v>
      </c>
      <c r="AF169" s="333" t="s">
        <v>1423</v>
      </c>
      <c r="AG169" s="333" t="s">
        <v>1423</v>
      </c>
      <c r="AH169" s="333">
        <v>1</v>
      </c>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3"/>
      <c r="BR169" s="323"/>
      <c r="BS169" s="323"/>
      <c r="BT169" s="323"/>
      <c r="BU169" s="323"/>
      <c r="BV169" s="323"/>
      <c r="BW169" s="323"/>
      <c r="BX169" s="323"/>
      <c r="BY169" s="323"/>
      <c r="BZ169" s="323"/>
      <c r="CA169" s="323"/>
      <c r="CB169" s="323"/>
      <c r="CC169" s="323"/>
      <c r="CD169" s="323"/>
      <c r="CE169" s="323"/>
      <c r="CF169" s="323"/>
      <c r="CG169" s="323"/>
      <c r="CH169" s="323"/>
      <c r="CI169" s="323"/>
      <c r="CJ169" s="323"/>
      <c r="CK169" s="323"/>
      <c r="CL169" s="323"/>
      <c r="CM169" s="323"/>
      <c r="CN169" s="323"/>
      <c r="CO169" s="323"/>
      <c r="CP169" s="323"/>
      <c r="CQ169" s="323"/>
      <c r="CR169" s="323"/>
      <c r="CS169" s="323"/>
      <c r="CT169" s="323"/>
      <c r="CU169" s="323"/>
      <c r="CV169" s="323"/>
      <c r="CW169" s="323"/>
      <c r="CX169" s="323"/>
      <c r="CY169" s="323"/>
      <c r="CZ169" s="323"/>
      <c r="DA169" s="323"/>
      <c r="DB169" s="323"/>
      <c r="DC169" s="323"/>
      <c r="DD169" s="323"/>
      <c r="DE169" s="323"/>
      <c r="DF169" s="323"/>
      <c r="DG169" s="323"/>
      <c r="DH169" s="323"/>
      <c r="DI169" s="323"/>
      <c r="DJ169" s="323"/>
      <c r="DK169" s="323"/>
      <c r="DL169" s="323"/>
      <c r="DM169" s="323"/>
      <c r="DN169" s="323"/>
      <c r="DO169" s="323"/>
      <c r="DP169" s="323"/>
      <c r="DQ169" s="323"/>
      <c r="DR169" s="323"/>
      <c r="DS169" s="323"/>
      <c r="DT169" s="323"/>
      <c r="DU169" s="323"/>
      <c r="DV169" s="323"/>
      <c r="DW169" s="323"/>
      <c r="DX169" s="323"/>
      <c r="DY169" s="323"/>
      <c r="DZ169" s="323"/>
      <c r="EA169" s="323"/>
      <c r="EB169" s="323"/>
      <c r="EC169" s="323"/>
      <c r="ED169" s="323"/>
      <c r="EE169" s="323"/>
      <c r="EF169" s="323"/>
      <c r="EG169" s="323"/>
      <c r="EH169" s="323"/>
      <c r="EI169" s="323"/>
      <c r="EJ169" s="323"/>
      <c r="EK169" s="323"/>
      <c r="EL169" s="323"/>
      <c r="EM169" s="323"/>
      <c r="EN169" s="323"/>
      <c r="EO169" s="323"/>
      <c r="EP169" s="323"/>
      <c r="EQ169" s="323"/>
      <c r="ER169" s="323"/>
      <c r="ES169" s="323"/>
      <c r="ET169" s="323"/>
      <c r="EU169" s="323"/>
    </row>
    <row r="170" spans="1:151" s="333" customFormat="1" ht="165" hidden="1">
      <c r="A170" s="333" t="s">
        <v>2022</v>
      </c>
      <c r="B170" s="333" t="s">
        <v>876</v>
      </c>
      <c r="C170" s="333" t="s">
        <v>356</v>
      </c>
      <c r="D170" s="357" t="s">
        <v>2023</v>
      </c>
      <c r="E170" s="335" t="s">
        <v>2024</v>
      </c>
      <c r="F170" s="333" t="s">
        <v>31</v>
      </c>
      <c r="G170" s="333" t="s">
        <v>2025</v>
      </c>
      <c r="H170" s="333" t="s">
        <v>1422</v>
      </c>
      <c r="I170" s="334">
        <v>43614</v>
      </c>
      <c r="J170" s="334" t="s">
        <v>1424</v>
      </c>
      <c r="K170" s="334" t="s">
        <v>1425</v>
      </c>
      <c r="L170" s="334" t="s">
        <v>946</v>
      </c>
      <c r="M170" s="333" t="s">
        <v>1426</v>
      </c>
      <c r="N170" s="333" t="s">
        <v>1427</v>
      </c>
      <c r="O170" s="333" t="s">
        <v>1495</v>
      </c>
      <c r="P170" s="333" t="s">
        <v>31</v>
      </c>
      <c r="Q170" s="333" t="s">
        <v>31</v>
      </c>
      <c r="R170" s="333" t="s">
        <v>2003</v>
      </c>
      <c r="S170" s="337" t="s">
        <v>2026</v>
      </c>
      <c r="T170" s="333" t="s">
        <v>1430</v>
      </c>
      <c r="V170" s="333" t="s">
        <v>8</v>
      </c>
      <c r="X170" s="333" t="s">
        <v>8</v>
      </c>
      <c r="AA170" s="333" t="s">
        <v>30</v>
      </c>
      <c r="AB170" s="333" t="s">
        <v>1423</v>
      </c>
      <c r="AC170" s="333" t="s">
        <v>1423</v>
      </c>
      <c r="AD170" s="333" t="s">
        <v>1423</v>
      </c>
      <c r="AE170" s="333" t="s">
        <v>1423</v>
      </c>
      <c r="AF170" s="333" t="s">
        <v>1423</v>
      </c>
      <c r="AG170" s="333" t="s">
        <v>1423</v>
      </c>
      <c r="AH170" s="333">
        <v>1</v>
      </c>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c r="CA170" s="323"/>
      <c r="CB170" s="323"/>
      <c r="CC170" s="323"/>
      <c r="CD170" s="323"/>
      <c r="CE170" s="323"/>
      <c r="CF170" s="323"/>
      <c r="CG170" s="323"/>
      <c r="CH170" s="323"/>
      <c r="CI170" s="323"/>
      <c r="CJ170" s="323"/>
      <c r="CK170" s="323"/>
      <c r="CL170" s="323"/>
      <c r="CM170" s="323"/>
      <c r="CN170" s="323"/>
      <c r="CO170" s="323"/>
      <c r="CP170" s="323"/>
      <c r="CQ170" s="323"/>
      <c r="CR170" s="323"/>
      <c r="CS170" s="323"/>
      <c r="CT170" s="323"/>
      <c r="CU170" s="323"/>
      <c r="CV170" s="323"/>
      <c r="CW170" s="323"/>
      <c r="CX170" s="323"/>
      <c r="CY170" s="323"/>
      <c r="CZ170" s="323"/>
      <c r="DA170" s="323"/>
      <c r="DB170" s="323"/>
      <c r="DC170" s="323"/>
      <c r="DD170" s="323"/>
      <c r="DE170" s="323"/>
      <c r="DF170" s="323"/>
      <c r="DG170" s="323"/>
      <c r="DH170" s="323"/>
      <c r="DI170" s="323"/>
      <c r="DJ170" s="323"/>
      <c r="DK170" s="323"/>
      <c r="DL170" s="323"/>
      <c r="DM170" s="323"/>
      <c r="DN170" s="323"/>
      <c r="DO170" s="323"/>
      <c r="DP170" s="323"/>
      <c r="DQ170" s="323"/>
      <c r="DR170" s="323"/>
      <c r="DS170" s="323"/>
      <c r="DT170" s="323"/>
      <c r="DU170" s="323"/>
      <c r="DV170" s="323"/>
      <c r="DW170" s="323"/>
      <c r="DX170" s="323"/>
      <c r="DY170" s="323"/>
      <c r="DZ170" s="323"/>
      <c r="EA170" s="323"/>
      <c r="EB170" s="323"/>
      <c r="EC170" s="323"/>
      <c r="ED170" s="323"/>
      <c r="EE170" s="323"/>
      <c r="EF170" s="323"/>
      <c r="EG170" s="323"/>
      <c r="EH170" s="323"/>
      <c r="EI170" s="323"/>
      <c r="EJ170" s="323"/>
      <c r="EK170" s="323"/>
      <c r="EL170" s="323"/>
      <c r="EM170" s="323"/>
      <c r="EN170" s="323"/>
      <c r="EO170" s="323"/>
      <c r="EP170" s="323"/>
      <c r="EQ170" s="323"/>
      <c r="ER170" s="323"/>
      <c r="ES170" s="323"/>
      <c r="ET170" s="323"/>
      <c r="EU170" s="323"/>
    </row>
    <row r="171" spans="1:151" s="333" customFormat="1" ht="180" hidden="1">
      <c r="A171" s="333" t="s">
        <v>2027</v>
      </c>
      <c r="B171" s="333" t="s">
        <v>876</v>
      </c>
      <c r="C171" s="333" t="s">
        <v>356</v>
      </c>
      <c r="D171" s="357" t="s">
        <v>2028</v>
      </c>
      <c r="E171" s="335" t="s">
        <v>2029</v>
      </c>
      <c r="F171" s="333" t="s">
        <v>30</v>
      </c>
      <c r="G171" s="356" t="s">
        <v>1423</v>
      </c>
      <c r="H171" s="333" t="s">
        <v>1422</v>
      </c>
      <c r="I171" s="334">
        <v>44225</v>
      </c>
      <c r="J171" s="334" t="s">
        <v>1424</v>
      </c>
      <c r="K171" s="334" t="s">
        <v>1425</v>
      </c>
      <c r="L171" s="334" t="s">
        <v>946</v>
      </c>
      <c r="M171" s="333" t="s">
        <v>1426</v>
      </c>
      <c r="N171" s="333" t="s">
        <v>1427</v>
      </c>
      <c r="O171" s="333" t="s">
        <v>1495</v>
      </c>
      <c r="P171" s="333" t="s">
        <v>31</v>
      </c>
      <c r="Q171" s="333" t="s">
        <v>31</v>
      </c>
      <c r="R171" s="333" t="s">
        <v>2003</v>
      </c>
      <c r="S171" s="337" t="s">
        <v>2030</v>
      </c>
      <c r="T171" s="333" t="s">
        <v>1430</v>
      </c>
      <c r="V171" s="333" t="s">
        <v>8</v>
      </c>
      <c r="X171" s="333" t="s">
        <v>8</v>
      </c>
      <c r="AA171" s="333" t="s">
        <v>30</v>
      </c>
      <c r="AB171" s="333" t="s">
        <v>1423</v>
      </c>
      <c r="AC171" s="333" t="s">
        <v>1423</v>
      </c>
      <c r="AD171" s="333" t="s">
        <v>1423</v>
      </c>
      <c r="AE171" s="333" t="s">
        <v>1423</v>
      </c>
      <c r="AF171" s="333" t="s">
        <v>1423</v>
      </c>
      <c r="AG171" s="333" t="s">
        <v>1423</v>
      </c>
      <c r="AH171" s="333">
        <v>1</v>
      </c>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3"/>
      <c r="BR171" s="323"/>
      <c r="BS171" s="323"/>
      <c r="BT171" s="323"/>
      <c r="BU171" s="323"/>
      <c r="BV171" s="323"/>
      <c r="BW171" s="323"/>
      <c r="BX171" s="323"/>
      <c r="BY171" s="323"/>
      <c r="BZ171" s="323"/>
      <c r="CA171" s="323"/>
      <c r="CB171" s="323"/>
      <c r="CC171" s="323"/>
      <c r="CD171" s="323"/>
      <c r="CE171" s="323"/>
      <c r="CF171" s="323"/>
      <c r="CG171" s="323"/>
      <c r="CH171" s="323"/>
      <c r="CI171" s="323"/>
      <c r="CJ171" s="323"/>
      <c r="CK171" s="323"/>
      <c r="CL171" s="323"/>
      <c r="CM171" s="323"/>
      <c r="CN171" s="323"/>
      <c r="CO171" s="323"/>
      <c r="CP171" s="323"/>
      <c r="CQ171" s="323"/>
      <c r="CR171" s="323"/>
      <c r="CS171" s="323"/>
      <c r="CT171" s="323"/>
      <c r="CU171" s="323"/>
      <c r="CV171" s="323"/>
      <c r="CW171" s="323"/>
      <c r="CX171" s="323"/>
      <c r="CY171" s="323"/>
      <c r="CZ171" s="323"/>
      <c r="DA171" s="323"/>
      <c r="DB171" s="323"/>
      <c r="DC171" s="323"/>
      <c r="DD171" s="323"/>
      <c r="DE171" s="323"/>
      <c r="DF171" s="323"/>
      <c r="DG171" s="323"/>
      <c r="DH171" s="323"/>
      <c r="DI171" s="323"/>
      <c r="DJ171" s="323"/>
      <c r="DK171" s="323"/>
      <c r="DL171" s="323"/>
      <c r="DM171" s="323"/>
      <c r="DN171" s="323"/>
      <c r="DO171" s="323"/>
      <c r="DP171" s="323"/>
      <c r="DQ171" s="323"/>
      <c r="DR171" s="323"/>
      <c r="DS171" s="323"/>
      <c r="DT171" s="323"/>
      <c r="DU171" s="323"/>
      <c r="DV171" s="323"/>
      <c r="DW171" s="323"/>
      <c r="DX171" s="323"/>
      <c r="DY171" s="323"/>
      <c r="DZ171" s="323"/>
      <c r="EA171" s="323"/>
      <c r="EB171" s="323"/>
      <c r="EC171" s="323"/>
      <c r="ED171" s="323"/>
      <c r="EE171" s="323"/>
      <c r="EF171" s="323"/>
      <c r="EG171" s="323"/>
      <c r="EH171" s="323"/>
      <c r="EI171" s="323"/>
      <c r="EJ171" s="323"/>
      <c r="EK171" s="323"/>
      <c r="EL171" s="323"/>
      <c r="EM171" s="323"/>
      <c r="EN171" s="323"/>
      <c r="EO171" s="323"/>
      <c r="EP171" s="323"/>
      <c r="EQ171" s="323"/>
      <c r="ER171" s="323"/>
      <c r="ES171" s="323"/>
      <c r="ET171" s="323"/>
      <c r="EU171" s="323"/>
    </row>
    <row r="172" spans="1:151" s="333" customFormat="1" ht="165" hidden="1">
      <c r="A172" s="333" t="s">
        <v>2031</v>
      </c>
      <c r="B172" s="333" t="s">
        <v>876</v>
      </c>
      <c r="C172" s="333" t="s">
        <v>356</v>
      </c>
      <c r="D172" s="333" t="s">
        <v>2032</v>
      </c>
      <c r="E172" s="335" t="s">
        <v>2033</v>
      </c>
      <c r="F172" s="333" t="s">
        <v>30</v>
      </c>
      <c r="G172" s="356" t="s">
        <v>1423</v>
      </c>
      <c r="H172" s="333" t="s">
        <v>1422</v>
      </c>
      <c r="I172" s="334">
        <v>42005</v>
      </c>
      <c r="J172" s="334" t="s">
        <v>1424</v>
      </c>
      <c r="K172" s="334" t="s">
        <v>1425</v>
      </c>
      <c r="L172" s="334" t="s">
        <v>946</v>
      </c>
      <c r="M172" s="333" t="s">
        <v>1426</v>
      </c>
      <c r="N172" s="333" t="s">
        <v>1427</v>
      </c>
      <c r="O172" s="333" t="s">
        <v>1441</v>
      </c>
      <c r="P172" s="333" t="s">
        <v>31</v>
      </c>
      <c r="Q172" s="333" t="s">
        <v>31</v>
      </c>
      <c r="R172" s="333" t="s">
        <v>2003</v>
      </c>
      <c r="S172" s="337" t="s">
        <v>2026</v>
      </c>
      <c r="T172" s="333" t="s">
        <v>1430</v>
      </c>
      <c r="V172" s="333" t="s">
        <v>8</v>
      </c>
      <c r="X172" s="333" t="s">
        <v>8</v>
      </c>
      <c r="AA172" s="333" t="s">
        <v>30</v>
      </c>
      <c r="AB172" s="333" t="s">
        <v>1423</v>
      </c>
      <c r="AC172" s="333" t="s">
        <v>1423</v>
      </c>
      <c r="AD172" s="333" t="s">
        <v>1423</v>
      </c>
      <c r="AE172" s="333" t="s">
        <v>1423</v>
      </c>
      <c r="AF172" s="333" t="s">
        <v>1423</v>
      </c>
      <c r="AG172" s="333" t="s">
        <v>1423</v>
      </c>
      <c r="AH172" s="333">
        <v>1</v>
      </c>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A172" s="323"/>
      <c r="CB172" s="323"/>
      <c r="CC172" s="323"/>
      <c r="CD172" s="323"/>
      <c r="CE172" s="323"/>
      <c r="CF172" s="323"/>
      <c r="CG172" s="323"/>
      <c r="CH172" s="323"/>
      <c r="CI172" s="323"/>
      <c r="CJ172" s="323"/>
      <c r="CK172" s="323"/>
      <c r="CL172" s="323"/>
      <c r="CM172" s="323"/>
      <c r="CN172" s="323"/>
      <c r="CO172" s="323"/>
      <c r="CP172" s="323"/>
      <c r="CQ172" s="323"/>
      <c r="CR172" s="323"/>
      <c r="CS172" s="323"/>
      <c r="CT172" s="323"/>
      <c r="CU172" s="323"/>
      <c r="CV172" s="323"/>
      <c r="CW172" s="323"/>
      <c r="CX172" s="323"/>
      <c r="CY172" s="323"/>
      <c r="CZ172" s="323"/>
      <c r="DA172" s="323"/>
      <c r="DB172" s="323"/>
      <c r="DC172" s="323"/>
      <c r="DD172" s="323"/>
      <c r="DE172" s="323"/>
      <c r="DF172" s="323"/>
      <c r="DG172" s="323"/>
      <c r="DH172" s="323"/>
      <c r="DI172" s="323"/>
      <c r="DJ172" s="323"/>
      <c r="DK172" s="323"/>
      <c r="DL172" s="323"/>
      <c r="DM172" s="323"/>
      <c r="DN172" s="323"/>
      <c r="DO172" s="323"/>
      <c r="DP172" s="323"/>
      <c r="DQ172" s="323"/>
      <c r="DR172" s="323"/>
      <c r="DS172" s="323"/>
      <c r="DT172" s="323"/>
      <c r="DU172" s="323"/>
      <c r="DV172" s="323"/>
      <c r="DW172" s="323"/>
      <c r="DX172" s="323"/>
      <c r="DY172" s="323"/>
      <c r="DZ172" s="323"/>
      <c r="EA172" s="323"/>
      <c r="EB172" s="323"/>
      <c r="EC172" s="323"/>
      <c r="ED172" s="323"/>
      <c r="EE172" s="323"/>
      <c r="EF172" s="323"/>
      <c r="EG172" s="323"/>
      <c r="EH172" s="323"/>
      <c r="EI172" s="323"/>
      <c r="EJ172" s="323"/>
      <c r="EK172" s="323"/>
      <c r="EL172" s="323"/>
      <c r="EM172" s="323"/>
      <c r="EN172" s="323"/>
      <c r="EO172" s="323"/>
      <c r="EP172" s="323"/>
      <c r="EQ172" s="323"/>
      <c r="ER172" s="323"/>
      <c r="ES172" s="323"/>
      <c r="ET172" s="323"/>
      <c r="EU172" s="323"/>
    </row>
    <row r="173" spans="1:151" s="333" customFormat="1" ht="90" hidden="1">
      <c r="A173" s="333" t="s">
        <v>2034</v>
      </c>
      <c r="B173" s="333" t="s">
        <v>876</v>
      </c>
      <c r="C173" s="333" t="s">
        <v>356</v>
      </c>
      <c r="D173" s="333" t="s">
        <v>2035</v>
      </c>
      <c r="E173" s="335" t="s">
        <v>2036</v>
      </c>
      <c r="F173" s="333" t="s">
        <v>31</v>
      </c>
      <c r="G173" s="333" t="s">
        <v>2037</v>
      </c>
      <c r="H173" s="333" t="s">
        <v>1422</v>
      </c>
      <c r="I173" s="334">
        <v>44153</v>
      </c>
      <c r="J173" s="334" t="s">
        <v>1424</v>
      </c>
      <c r="K173" s="334" t="s">
        <v>1425</v>
      </c>
      <c r="L173" s="334" t="s">
        <v>1425</v>
      </c>
      <c r="M173" s="333" t="s">
        <v>1426</v>
      </c>
      <c r="N173" s="333" t="s">
        <v>1428</v>
      </c>
      <c r="O173" s="333" t="s">
        <v>1495</v>
      </c>
      <c r="P173" s="333" t="s">
        <v>31</v>
      </c>
      <c r="Q173" s="333" t="s">
        <v>30</v>
      </c>
      <c r="R173" s="333" t="s">
        <v>2038</v>
      </c>
      <c r="S173" s="333" t="s">
        <v>1423</v>
      </c>
      <c r="T173" s="333" t="s">
        <v>1442</v>
      </c>
      <c r="V173" s="333" t="s">
        <v>8</v>
      </c>
      <c r="X173" s="333" t="s">
        <v>8</v>
      </c>
      <c r="AA173" s="333" t="s">
        <v>30</v>
      </c>
      <c r="AB173" s="333" t="s">
        <v>1443</v>
      </c>
      <c r="AC173" s="333" t="s">
        <v>1443</v>
      </c>
      <c r="AD173" s="333" t="s">
        <v>2039</v>
      </c>
      <c r="AE173" s="333" t="s">
        <v>1433</v>
      </c>
      <c r="AF173" s="334">
        <v>44530</v>
      </c>
      <c r="AG173" s="333" t="s">
        <v>1445</v>
      </c>
      <c r="AH173" s="333">
        <v>1</v>
      </c>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c r="CL173" s="323"/>
      <c r="CM173" s="323"/>
      <c r="CN173" s="323"/>
      <c r="CO173" s="323"/>
      <c r="CP173" s="323"/>
      <c r="CQ173" s="323"/>
      <c r="CR173" s="323"/>
      <c r="CS173" s="323"/>
      <c r="CT173" s="323"/>
      <c r="CU173" s="323"/>
      <c r="CV173" s="323"/>
      <c r="CW173" s="323"/>
      <c r="CX173" s="323"/>
      <c r="CY173" s="323"/>
      <c r="CZ173" s="323"/>
      <c r="DA173" s="323"/>
      <c r="DB173" s="323"/>
      <c r="DC173" s="323"/>
      <c r="DD173" s="323"/>
      <c r="DE173" s="323"/>
      <c r="DF173" s="323"/>
      <c r="DG173" s="323"/>
      <c r="DH173" s="323"/>
      <c r="DI173" s="323"/>
      <c r="DJ173" s="323"/>
      <c r="DK173" s="323"/>
      <c r="DL173" s="323"/>
      <c r="DM173" s="323"/>
      <c r="DN173" s="323"/>
      <c r="DO173" s="323"/>
      <c r="DP173" s="323"/>
      <c r="DQ173" s="323"/>
      <c r="DR173" s="323"/>
      <c r="DS173" s="323"/>
      <c r="DT173" s="323"/>
      <c r="DU173" s="323"/>
      <c r="DV173" s="323"/>
      <c r="DW173" s="323"/>
      <c r="DX173" s="323"/>
      <c r="DY173" s="323"/>
      <c r="DZ173" s="323"/>
      <c r="EA173" s="323"/>
      <c r="EB173" s="323"/>
      <c r="EC173" s="323"/>
      <c r="ED173" s="323"/>
      <c r="EE173" s="323"/>
      <c r="EF173" s="323"/>
      <c r="EG173" s="323"/>
      <c r="EH173" s="323"/>
      <c r="EI173" s="323"/>
      <c r="EJ173" s="323"/>
      <c r="EK173" s="323"/>
      <c r="EL173" s="323"/>
      <c r="EM173" s="323"/>
      <c r="EN173" s="323"/>
      <c r="EO173" s="323"/>
      <c r="EP173" s="323"/>
      <c r="EQ173" s="323"/>
      <c r="ER173" s="323"/>
      <c r="ES173" s="323"/>
      <c r="ET173" s="323"/>
      <c r="EU173" s="323"/>
    </row>
    <row r="174" spans="1:151" s="333" customFormat="1" ht="75" hidden="1">
      <c r="A174" s="333" t="s">
        <v>2040</v>
      </c>
      <c r="B174" s="333" t="s">
        <v>876</v>
      </c>
      <c r="C174" s="333" t="s">
        <v>1539</v>
      </c>
      <c r="D174" s="333" t="s">
        <v>2041</v>
      </c>
      <c r="E174" s="333" t="s">
        <v>2042</v>
      </c>
      <c r="F174" s="333" t="s">
        <v>30</v>
      </c>
      <c r="G174" s="333" t="s">
        <v>1423</v>
      </c>
      <c r="H174" s="333" t="s">
        <v>1422</v>
      </c>
      <c r="I174" s="334">
        <v>44426</v>
      </c>
      <c r="J174" s="334" t="s">
        <v>1424</v>
      </c>
      <c r="K174" s="334" t="s">
        <v>1425</v>
      </c>
      <c r="L174" s="334" t="s">
        <v>1425</v>
      </c>
      <c r="M174" s="333" t="s">
        <v>1426</v>
      </c>
      <c r="N174" s="333" t="s">
        <v>1437</v>
      </c>
      <c r="O174" s="333" t="s">
        <v>1441</v>
      </c>
      <c r="P174" s="333" t="s">
        <v>31</v>
      </c>
      <c r="Q174" s="333" t="s">
        <v>30</v>
      </c>
      <c r="R174" s="333" t="s">
        <v>2043</v>
      </c>
      <c r="S174" s="333" t="s">
        <v>2044</v>
      </c>
      <c r="T174" s="333" t="s">
        <v>1430</v>
      </c>
      <c r="U174" s="333" t="s">
        <v>2045</v>
      </c>
      <c r="V174" s="333" t="s">
        <v>1431</v>
      </c>
      <c r="X174" s="333" t="s">
        <v>1431</v>
      </c>
      <c r="AA174" s="333" t="s">
        <v>30</v>
      </c>
      <c r="AB174" s="333" t="s">
        <v>1423</v>
      </c>
      <c r="AC174" s="334" t="s">
        <v>1423</v>
      </c>
      <c r="AD174" s="334" t="s">
        <v>1423</v>
      </c>
      <c r="AE174" s="333" t="s">
        <v>1423</v>
      </c>
      <c r="AF174" s="333" t="s">
        <v>1423</v>
      </c>
      <c r="AG174" s="334" t="s">
        <v>1423</v>
      </c>
      <c r="AH174" s="333">
        <v>1</v>
      </c>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3"/>
      <c r="BR174" s="323"/>
      <c r="BS174" s="323"/>
      <c r="BT174" s="323"/>
      <c r="BU174" s="323"/>
      <c r="BV174" s="323"/>
      <c r="BW174" s="323"/>
      <c r="BX174" s="323"/>
      <c r="BY174" s="323"/>
      <c r="BZ174" s="323"/>
      <c r="CA174" s="323"/>
      <c r="CB174" s="323"/>
      <c r="CC174" s="323"/>
      <c r="CD174" s="323"/>
      <c r="CE174" s="323"/>
      <c r="CF174" s="323"/>
      <c r="CG174" s="323"/>
      <c r="CH174" s="323"/>
      <c r="CI174" s="323"/>
      <c r="CJ174" s="323"/>
      <c r="CK174" s="323"/>
      <c r="CL174" s="323"/>
      <c r="CM174" s="323"/>
      <c r="CN174" s="323"/>
      <c r="CO174" s="323"/>
      <c r="CP174" s="323"/>
      <c r="CQ174" s="323"/>
      <c r="CR174" s="323"/>
      <c r="CS174" s="323"/>
      <c r="CT174" s="323"/>
      <c r="CU174" s="323"/>
      <c r="CV174" s="323"/>
      <c r="CW174" s="323"/>
      <c r="CX174" s="323"/>
      <c r="CY174" s="323"/>
      <c r="CZ174" s="323"/>
      <c r="DA174" s="323"/>
      <c r="DB174" s="323"/>
      <c r="DC174" s="323"/>
      <c r="DD174" s="323"/>
      <c r="DE174" s="323"/>
      <c r="DF174" s="323"/>
      <c r="DG174" s="323"/>
      <c r="DH174" s="323"/>
      <c r="DI174" s="323"/>
      <c r="DJ174" s="323"/>
      <c r="DK174" s="323"/>
      <c r="DL174" s="323"/>
      <c r="DM174" s="323"/>
      <c r="DN174" s="323"/>
      <c r="DO174" s="323"/>
      <c r="DP174" s="323"/>
      <c r="DQ174" s="323"/>
      <c r="DR174" s="323"/>
      <c r="DS174" s="323"/>
      <c r="DT174" s="323"/>
      <c r="DU174" s="323"/>
      <c r="DV174" s="323"/>
      <c r="DW174" s="323"/>
      <c r="DX174" s="323"/>
      <c r="DY174" s="323"/>
      <c r="DZ174" s="323"/>
      <c r="EA174" s="323"/>
      <c r="EB174" s="323"/>
      <c r="EC174" s="323"/>
      <c r="ED174" s="323"/>
      <c r="EE174" s="323"/>
      <c r="EF174" s="323"/>
      <c r="EG174" s="323"/>
      <c r="EH174" s="323"/>
      <c r="EI174" s="323"/>
      <c r="EJ174" s="323"/>
      <c r="EK174" s="323"/>
      <c r="EL174" s="323"/>
      <c r="EM174" s="323"/>
      <c r="EN174" s="323"/>
      <c r="EO174" s="323"/>
      <c r="EP174" s="323"/>
      <c r="EQ174" s="323"/>
      <c r="ER174" s="323"/>
      <c r="ES174" s="323"/>
      <c r="ET174" s="323"/>
      <c r="EU174" s="323"/>
    </row>
    <row r="175" spans="1:151" s="333" customFormat="1" ht="255" hidden="1">
      <c r="A175" s="333" t="s">
        <v>2046</v>
      </c>
      <c r="B175" s="333" t="s">
        <v>876</v>
      </c>
      <c r="C175" s="333" t="s">
        <v>1539</v>
      </c>
      <c r="D175" s="333" t="s">
        <v>2047</v>
      </c>
      <c r="E175" s="333" t="s">
        <v>2048</v>
      </c>
      <c r="F175" s="358" t="s">
        <v>31</v>
      </c>
      <c r="G175" s="333" t="s">
        <v>2049</v>
      </c>
      <c r="H175" s="333" t="s">
        <v>1422</v>
      </c>
      <c r="I175" s="333" t="s">
        <v>2050</v>
      </c>
      <c r="J175" s="334" t="s">
        <v>1424</v>
      </c>
      <c r="K175" s="333" t="s">
        <v>2051</v>
      </c>
      <c r="L175" s="334" t="s">
        <v>1425</v>
      </c>
      <c r="M175" s="333" t="s">
        <v>1426</v>
      </c>
      <c r="N175" s="333" t="s">
        <v>2052</v>
      </c>
      <c r="O175" s="358" t="s">
        <v>1495</v>
      </c>
      <c r="P175" s="358" t="s">
        <v>110</v>
      </c>
      <c r="Q175" s="358" t="s">
        <v>111</v>
      </c>
      <c r="R175" s="358" t="s">
        <v>2053</v>
      </c>
      <c r="S175" s="358" t="s">
        <v>2054</v>
      </c>
      <c r="T175" s="333" t="s">
        <v>1442</v>
      </c>
      <c r="U175" s="309"/>
      <c r="V175" s="358" t="s">
        <v>8</v>
      </c>
      <c r="W175" s="358" t="s">
        <v>8</v>
      </c>
      <c r="X175" s="358" t="s">
        <v>8</v>
      </c>
      <c r="Y175" s="309"/>
      <c r="Z175" s="359"/>
      <c r="AA175" s="358" t="s">
        <v>31</v>
      </c>
      <c r="AB175" s="333" t="s">
        <v>2055</v>
      </c>
      <c r="AC175" s="333" t="s">
        <v>2056</v>
      </c>
      <c r="AD175" s="333" t="s">
        <v>2057</v>
      </c>
      <c r="AE175" s="358" t="s">
        <v>1433</v>
      </c>
      <c r="AF175" s="334" t="s">
        <v>2058</v>
      </c>
      <c r="AG175" s="333" t="s">
        <v>2059</v>
      </c>
      <c r="AH175" s="333">
        <v>1</v>
      </c>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A175" s="323"/>
      <c r="CB175" s="323"/>
      <c r="CC175" s="323"/>
      <c r="CD175" s="323"/>
      <c r="CE175" s="323"/>
      <c r="CF175" s="323"/>
      <c r="CG175" s="323"/>
      <c r="CH175" s="323"/>
      <c r="CI175" s="323"/>
      <c r="CJ175" s="323"/>
      <c r="CK175" s="323"/>
      <c r="CL175" s="323"/>
      <c r="CM175" s="323"/>
      <c r="CN175" s="323"/>
      <c r="CO175" s="323"/>
      <c r="CP175" s="323"/>
      <c r="CQ175" s="323"/>
      <c r="CR175" s="323"/>
      <c r="CS175" s="323"/>
      <c r="CT175" s="323"/>
      <c r="CU175" s="323"/>
      <c r="CV175" s="323"/>
      <c r="CW175" s="323"/>
      <c r="CX175" s="323"/>
      <c r="CY175" s="323"/>
      <c r="CZ175" s="323"/>
      <c r="DA175" s="323"/>
      <c r="DB175" s="323"/>
      <c r="DC175" s="323"/>
      <c r="DD175" s="323"/>
      <c r="DE175" s="323"/>
      <c r="DF175" s="323"/>
      <c r="DG175" s="323"/>
      <c r="DH175" s="323"/>
      <c r="DI175" s="323"/>
      <c r="DJ175" s="323"/>
      <c r="DK175" s="323"/>
      <c r="DL175" s="323"/>
      <c r="DM175" s="323"/>
      <c r="DN175" s="323"/>
      <c r="DO175" s="323"/>
      <c r="DP175" s="323"/>
      <c r="DQ175" s="323"/>
      <c r="DR175" s="323"/>
      <c r="DS175" s="323"/>
      <c r="DT175" s="323"/>
      <c r="DU175" s="323"/>
      <c r="DV175" s="323"/>
      <c r="DW175" s="323"/>
      <c r="DX175" s="323"/>
      <c r="DY175" s="323"/>
      <c r="DZ175" s="323"/>
      <c r="EA175" s="323"/>
      <c r="EB175" s="323"/>
      <c r="EC175" s="323"/>
      <c r="ED175" s="323"/>
      <c r="EE175" s="323"/>
      <c r="EF175" s="323"/>
      <c r="EG175" s="323"/>
      <c r="EH175" s="323"/>
      <c r="EI175" s="323"/>
      <c r="EJ175" s="323"/>
      <c r="EK175" s="323"/>
      <c r="EL175" s="323"/>
      <c r="EM175" s="323"/>
      <c r="EN175" s="323"/>
      <c r="EO175" s="323"/>
      <c r="EP175" s="323"/>
      <c r="EQ175" s="323"/>
      <c r="ER175" s="323"/>
      <c r="ES175" s="323"/>
      <c r="ET175" s="323"/>
      <c r="EU175" s="323"/>
    </row>
    <row r="176" spans="1:151" s="333" customFormat="1" ht="180">
      <c r="A176" s="333" t="s">
        <v>2060</v>
      </c>
      <c r="B176" s="333" t="s">
        <v>2061</v>
      </c>
      <c r="C176" s="333" t="s">
        <v>356</v>
      </c>
      <c r="D176" s="333" t="s">
        <v>2062</v>
      </c>
      <c r="E176" s="335" t="s">
        <v>2063</v>
      </c>
      <c r="F176" s="333" t="s">
        <v>30</v>
      </c>
      <c r="G176" s="356" t="s">
        <v>1423</v>
      </c>
      <c r="H176" s="333" t="s">
        <v>1422</v>
      </c>
      <c r="I176" s="334">
        <v>44300</v>
      </c>
      <c r="J176" s="334" t="s">
        <v>1424</v>
      </c>
      <c r="K176" s="334" t="s">
        <v>949</v>
      </c>
      <c r="L176" s="334" t="s">
        <v>949</v>
      </c>
      <c r="M176" s="333" t="s">
        <v>1426</v>
      </c>
      <c r="N176" s="333" t="s">
        <v>1427</v>
      </c>
      <c r="O176" s="333" t="s">
        <v>1441</v>
      </c>
      <c r="P176" s="333" t="s">
        <v>31</v>
      </c>
      <c r="Q176" s="333" t="s">
        <v>31</v>
      </c>
      <c r="R176" s="333" t="s">
        <v>2003</v>
      </c>
      <c r="S176" s="337" t="s">
        <v>2064</v>
      </c>
      <c r="T176" s="333" t="s">
        <v>1430</v>
      </c>
      <c r="V176" s="333" t="s">
        <v>8</v>
      </c>
      <c r="X176" s="333" t="s">
        <v>8</v>
      </c>
      <c r="AA176" s="333" t="s">
        <v>30</v>
      </c>
      <c r="AB176" s="333" t="s">
        <v>1423</v>
      </c>
      <c r="AC176" s="333" t="s">
        <v>1423</v>
      </c>
      <c r="AD176" s="333" t="s">
        <v>1423</v>
      </c>
      <c r="AE176" s="333" t="s">
        <v>1423</v>
      </c>
      <c r="AF176" s="334">
        <v>44530</v>
      </c>
      <c r="AG176" s="333" t="s">
        <v>1423</v>
      </c>
      <c r="AH176" s="333">
        <v>1</v>
      </c>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3"/>
      <c r="BR176" s="323"/>
      <c r="BS176" s="323"/>
      <c r="BT176" s="323"/>
      <c r="BU176" s="323"/>
      <c r="BV176" s="323"/>
      <c r="BW176" s="323"/>
      <c r="BX176" s="323"/>
      <c r="BY176" s="323"/>
      <c r="BZ176" s="323"/>
      <c r="CA176" s="323"/>
      <c r="CB176" s="323"/>
      <c r="CC176" s="323"/>
      <c r="CD176" s="323"/>
      <c r="CE176" s="323"/>
      <c r="CF176" s="323"/>
      <c r="CG176" s="323"/>
      <c r="CH176" s="323"/>
      <c r="CI176" s="323"/>
      <c r="CJ176" s="323"/>
      <c r="CK176" s="323"/>
      <c r="CL176" s="323"/>
      <c r="CM176" s="323"/>
      <c r="CN176" s="323"/>
      <c r="CO176" s="323"/>
      <c r="CP176" s="323"/>
      <c r="CQ176" s="323"/>
      <c r="CR176" s="323"/>
      <c r="CS176" s="323"/>
      <c r="CT176" s="323"/>
      <c r="CU176" s="323"/>
      <c r="CV176" s="323"/>
      <c r="CW176" s="323"/>
      <c r="CX176" s="323"/>
      <c r="CY176" s="323"/>
      <c r="CZ176" s="323"/>
      <c r="DA176" s="323"/>
      <c r="DB176" s="323"/>
      <c r="DC176" s="323"/>
      <c r="DD176" s="323"/>
      <c r="DE176" s="323"/>
      <c r="DF176" s="323"/>
      <c r="DG176" s="323"/>
      <c r="DH176" s="323"/>
      <c r="DI176" s="323"/>
      <c r="DJ176" s="323"/>
      <c r="DK176" s="323"/>
      <c r="DL176" s="323"/>
      <c r="DM176" s="323"/>
      <c r="DN176" s="323"/>
      <c r="DO176" s="323"/>
      <c r="DP176" s="323"/>
      <c r="DQ176" s="323"/>
      <c r="DR176" s="323"/>
      <c r="DS176" s="323"/>
      <c r="DT176" s="323"/>
      <c r="DU176" s="323"/>
      <c r="DV176" s="323"/>
      <c r="DW176" s="323"/>
      <c r="DX176" s="323"/>
      <c r="DY176" s="323"/>
      <c r="DZ176" s="323"/>
      <c r="EA176" s="323"/>
      <c r="EB176" s="323"/>
      <c r="EC176" s="323"/>
      <c r="ED176" s="323"/>
      <c r="EE176" s="323"/>
      <c r="EF176" s="323"/>
      <c r="EG176" s="323"/>
      <c r="EH176" s="323"/>
      <c r="EI176" s="323"/>
      <c r="EJ176" s="323"/>
      <c r="EK176" s="323"/>
      <c r="EL176" s="323"/>
      <c r="EM176" s="323"/>
      <c r="EN176" s="323"/>
      <c r="EO176" s="323"/>
      <c r="EP176" s="323"/>
      <c r="EQ176" s="323"/>
      <c r="ER176" s="323"/>
      <c r="ES176" s="323"/>
      <c r="ET176" s="323"/>
      <c r="EU176" s="323"/>
    </row>
    <row r="177" spans="1:151" s="333" customFormat="1" ht="60">
      <c r="A177" s="333" t="s">
        <v>2065</v>
      </c>
      <c r="B177" s="333" t="s">
        <v>2061</v>
      </c>
      <c r="C177" s="333" t="s">
        <v>1539</v>
      </c>
      <c r="D177" s="333" t="s">
        <v>2066</v>
      </c>
      <c r="E177" s="333" t="s">
        <v>2067</v>
      </c>
      <c r="F177" s="333" t="s">
        <v>1423</v>
      </c>
      <c r="G177" s="333" t="s">
        <v>1423</v>
      </c>
      <c r="H177" s="333" t="s">
        <v>1422</v>
      </c>
      <c r="I177" s="333" t="s">
        <v>1423</v>
      </c>
      <c r="J177" s="334" t="s">
        <v>1424</v>
      </c>
      <c r="K177" s="334" t="s">
        <v>2068</v>
      </c>
      <c r="L177" s="334" t="s">
        <v>949</v>
      </c>
      <c r="M177" s="333" t="s">
        <v>2069</v>
      </c>
      <c r="N177" s="333" t="s">
        <v>1427</v>
      </c>
      <c r="O177" s="333" t="s">
        <v>1423</v>
      </c>
      <c r="P177" s="333" t="s">
        <v>30</v>
      </c>
      <c r="Q177" s="333" t="s">
        <v>30</v>
      </c>
      <c r="R177" s="333" t="s">
        <v>1423</v>
      </c>
      <c r="S177" s="333" t="s">
        <v>1423</v>
      </c>
      <c r="T177" s="333" t="s">
        <v>8</v>
      </c>
      <c r="V177" s="333" t="s">
        <v>8</v>
      </c>
      <c r="AC177" s="334"/>
      <c r="AF177" s="334"/>
      <c r="AH177" s="333">
        <v>1</v>
      </c>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3"/>
      <c r="BR177" s="323"/>
      <c r="BS177" s="323"/>
      <c r="BT177" s="323"/>
      <c r="BU177" s="323"/>
      <c r="BV177" s="323"/>
      <c r="BW177" s="323"/>
      <c r="BX177" s="323"/>
      <c r="BY177" s="323"/>
      <c r="BZ177" s="323"/>
      <c r="CA177" s="323"/>
      <c r="CB177" s="323"/>
      <c r="CC177" s="323"/>
      <c r="CD177" s="323"/>
      <c r="CE177" s="323"/>
      <c r="CF177" s="323"/>
      <c r="CG177" s="323"/>
      <c r="CH177" s="323"/>
      <c r="CI177" s="323"/>
      <c r="CJ177" s="323"/>
      <c r="CK177" s="323"/>
      <c r="CL177" s="323"/>
      <c r="CM177" s="323"/>
      <c r="CN177" s="323"/>
      <c r="CO177" s="323"/>
      <c r="CP177" s="323"/>
      <c r="CQ177" s="323"/>
      <c r="CR177" s="323"/>
      <c r="CS177" s="323"/>
      <c r="CT177" s="323"/>
      <c r="CU177" s="323"/>
      <c r="CV177" s="323"/>
      <c r="CW177" s="323"/>
      <c r="CX177" s="323"/>
      <c r="CY177" s="323"/>
      <c r="CZ177" s="323"/>
      <c r="DA177" s="323"/>
      <c r="DB177" s="323"/>
      <c r="DC177" s="323"/>
      <c r="DD177" s="323"/>
      <c r="DE177" s="323"/>
      <c r="DF177" s="323"/>
      <c r="DG177" s="323"/>
      <c r="DH177" s="323"/>
      <c r="DI177" s="323"/>
      <c r="DJ177" s="323"/>
      <c r="DK177" s="323"/>
      <c r="DL177" s="323"/>
      <c r="DM177" s="323"/>
      <c r="DN177" s="323"/>
      <c r="DO177" s="323"/>
      <c r="DP177" s="323"/>
      <c r="DQ177" s="323"/>
      <c r="DR177" s="323"/>
      <c r="DS177" s="323"/>
      <c r="DT177" s="323"/>
      <c r="DU177" s="323"/>
      <c r="DV177" s="323"/>
      <c r="DW177" s="323"/>
      <c r="DX177" s="323"/>
      <c r="DY177" s="323"/>
      <c r="DZ177" s="323"/>
      <c r="EA177" s="323"/>
      <c r="EB177" s="323"/>
      <c r="EC177" s="323"/>
      <c r="ED177" s="323"/>
      <c r="EE177" s="323"/>
      <c r="EF177" s="323"/>
      <c r="EG177" s="323"/>
      <c r="EH177" s="323"/>
      <c r="EI177" s="323"/>
      <c r="EJ177" s="323"/>
      <c r="EK177" s="323"/>
      <c r="EL177" s="323"/>
      <c r="EM177" s="323"/>
      <c r="EN177" s="323"/>
      <c r="EO177" s="323"/>
      <c r="EP177" s="323"/>
      <c r="EQ177" s="323"/>
      <c r="ER177" s="323"/>
      <c r="ES177" s="323"/>
      <c r="ET177" s="323"/>
      <c r="EU177" s="323"/>
    </row>
    <row r="178" spans="1:151" s="333" customFormat="1" ht="45">
      <c r="A178" s="333" t="s">
        <v>2070</v>
      </c>
      <c r="B178" s="333" t="s">
        <v>2061</v>
      </c>
      <c r="C178" s="333" t="s">
        <v>2071</v>
      </c>
      <c r="D178" s="333" t="s">
        <v>2072</v>
      </c>
      <c r="E178" s="333" t="s">
        <v>2073</v>
      </c>
      <c r="F178" s="333" t="s">
        <v>1423</v>
      </c>
      <c r="G178" s="333" t="s">
        <v>1423</v>
      </c>
      <c r="H178" s="333" t="s">
        <v>1422</v>
      </c>
      <c r="I178" s="333" t="s">
        <v>1423</v>
      </c>
      <c r="J178" s="334" t="s">
        <v>1424</v>
      </c>
      <c r="K178" s="334" t="s">
        <v>2068</v>
      </c>
      <c r="L178" s="334" t="s">
        <v>949</v>
      </c>
      <c r="M178" s="333" t="s">
        <v>1426</v>
      </c>
      <c r="N178" s="333" t="s">
        <v>1428</v>
      </c>
      <c r="O178" s="333" t="s">
        <v>1428</v>
      </c>
      <c r="P178" s="333" t="s">
        <v>30</v>
      </c>
      <c r="Q178" s="333" t="s">
        <v>30</v>
      </c>
      <c r="R178" s="333" t="s">
        <v>1423</v>
      </c>
      <c r="S178" s="333" t="s">
        <v>1423</v>
      </c>
      <c r="T178" s="333" t="s">
        <v>6</v>
      </c>
      <c r="V178" s="333" t="s">
        <v>6</v>
      </c>
      <c r="AC178" s="334"/>
      <c r="AF178" s="334"/>
      <c r="AH178" s="333">
        <v>1</v>
      </c>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A178" s="323"/>
      <c r="CB178" s="323"/>
      <c r="CC178" s="323"/>
      <c r="CD178" s="323"/>
      <c r="CE178" s="323"/>
      <c r="CF178" s="323"/>
      <c r="CG178" s="323"/>
      <c r="CH178" s="323"/>
      <c r="CI178" s="323"/>
      <c r="CJ178" s="323"/>
      <c r="CK178" s="323"/>
      <c r="CL178" s="323"/>
      <c r="CM178" s="323"/>
      <c r="CN178" s="323"/>
      <c r="CO178" s="323"/>
      <c r="CP178" s="323"/>
      <c r="CQ178" s="323"/>
      <c r="CR178" s="323"/>
      <c r="CS178" s="323"/>
      <c r="CT178" s="323"/>
      <c r="CU178" s="323"/>
      <c r="CV178" s="323"/>
      <c r="CW178" s="323"/>
      <c r="CX178" s="323"/>
      <c r="CY178" s="323"/>
      <c r="CZ178" s="323"/>
      <c r="DA178" s="323"/>
      <c r="DB178" s="323"/>
      <c r="DC178" s="323"/>
      <c r="DD178" s="323"/>
      <c r="DE178" s="323"/>
      <c r="DF178" s="323"/>
      <c r="DG178" s="323"/>
      <c r="DH178" s="323"/>
      <c r="DI178" s="323"/>
      <c r="DJ178" s="323"/>
      <c r="DK178" s="323"/>
      <c r="DL178" s="323"/>
      <c r="DM178" s="323"/>
      <c r="DN178" s="323"/>
      <c r="DO178" s="323"/>
      <c r="DP178" s="323"/>
      <c r="DQ178" s="323"/>
      <c r="DR178" s="323"/>
      <c r="DS178" s="323"/>
      <c r="DT178" s="323"/>
      <c r="DU178" s="323"/>
      <c r="DV178" s="323"/>
      <c r="DW178" s="323"/>
      <c r="DX178" s="323"/>
      <c r="DY178" s="323"/>
      <c r="DZ178" s="323"/>
      <c r="EA178" s="323"/>
      <c r="EB178" s="323"/>
      <c r="EC178" s="323"/>
      <c r="ED178" s="323"/>
      <c r="EE178" s="323"/>
      <c r="EF178" s="323"/>
      <c r="EG178" s="323"/>
      <c r="EH178" s="323"/>
      <c r="EI178" s="323"/>
      <c r="EJ178" s="323"/>
      <c r="EK178" s="323"/>
      <c r="EL178" s="323"/>
      <c r="EM178" s="323"/>
      <c r="EN178" s="323"/>
      <c r="EO178" s="323"/>
      <c r="EP178" s="323"/>
      <c r="EQ178" s="323"/>
      <c r="ER178" s="323"/>
      <c r="ES178" s="323"/>
      <c r="ET178" s="323"/>
      <c r="EU178" s="323"/>
    </row>
    <row r="179" spans="1:151" s="333" customFormat="1" ht="45">
      <c r="A179" s="333" t="s">
        <v>2074</v>
      </c>
      <c r="B179" s="333" t="s">
        <v>2061</v>
      </c>
      <c r="C179" s="333" t="s">
        <v>353</v>
      </c>
      <c r="D179" s="333" t="s">
        <v>2075</v>
      </c>
      <c r="E179" s="333" t="s">
        <v>2076</v>
      </c>
      <c r="F179" s="333" t="s">
        <v>1423</v>
      </c>
      <c r="G179" s="333" t="s">
        <v>1423</v>
      </c>
      <c r="H179" s="333" t="s">
        <v>1422</v>
      </c>
      <c r="I179" s="333" t="s">
        <v>1423</v>
      </c>
      <c r="J179" s="334" t="s">
        <v>1424</v>
      </c>
      <c r="K179" s="334" t="s">
        <v>2068</v>
      </c>
      <c r="L179" s="334" t="s">
        <v>949</v>
      </c>
      <c r="M179" s="333" t="s">
        <v>1426</v>
      </c>
      <c r="N179" s="333" t="s">
        <v>1427</v>
      </c>
      <c r="O179" s="333" t="s">
        <v>1423</v>
      </c>
      <c r="P179" s="333" t="s">
        <v>30</v>
      </c>
      <c r="Q179" s="333" t="s">
        <v>30</v>
      </c>
      <c r="R179" s="333" t="s">
        <v>1423</v>
      </c>
      <c r="S179" s="333" t="s">
        <v>1423</v>
      </c>
      <c r="T179" s="333" t="s">
        <v>6</v>
      </c>
      <c r="V179" s="333" t="s">
        <v>6</v>
      </c>
      <c r="AC179" s="334"/>
      <c r="AF179" s="334"/>
      <c r="AH179" s="333">
        <v>1</v>
      </c>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323"/>
      <c r="CE179" s="323"/>
      <c r="CF179" s="323"/>
      <c r="CG179" s="323"/>
      <c r="CH179" s="323"/>
      <c r="CI179" s="323"/>
      <c r="CJ179" s="323"/>
      <c r="CK179" s="323"/>
      <c r="CL179" s="323"/>
      <c r="CM179" s="323"/>
      <c r="CN179" s="323"/>
      <c r="CO179" s="323"/>
      <c r="CP179" s="323"/>
      <c r="CQ179" s="323"/>
      <c r="CR179" s="323"/>
      <c r="CS179" s="323"/>
      <c r="CT179" s="323"/>
      <c r="CU179" s="323"/>
      <c r="CV179" s="323"/>
      <c r="CW179" s="323"/>
      <c r="CX179" s="323"/>
      <c r="CY179" s="323"/>
      <c r="CZ179" s="323"/>
      <c r="DA179" s="323"/>
      <c r="DB179" s="323"/>
      <c r="DC179" s="323"/>
      <c r="DD179" s="323"/>
      <c r="DE179" s="323"/>
      <c r="DF179" s="323"/>
      <c r="DG179" s="323"/>
      <c r="DH179" s="323"/>
      <c r="DI179" s="323"/>
      <c r="DJ179" s="323"/>
      <c r="DK179" s="323"/>
      <c r="DL179" s="323"/>
      <c r="DM179" s="323"/>
      <c r="DN179" s="323"/>
      <c r="DO179" s="323"/>
      <c r="DP179" s="323"/>
      <c r="DQ179" s="323"/>
      <c r="DR179" s="323"/>
      <c r="DS179" s="323"/>
      <c r="DT179" s="323"/>
      <c r="DU179" s="323"/>
      <c r="DV179" s="323"/>
      <c r="DW179" s="323"/>
      <c r="DX179" s="323"/>
      <c r="DY179" s="323"/>
      <c r="DZ179" s="323"/>
      <c r="EA179" s="323"/>
      <c r="EB179" s="323"/>
      <c r="EC179" s="323"/>
      <c r="ED179" s="323"/>
      <c r="EE179" s="323"/>
      <c r="EF179" s="323"/>
      <c r="EG179" s="323"/>
      <c r="EH179" s="323"/>
      <c r="EI179" s="323"/>
      <c r="EJ179" s="323"/>
      <c r="EK179" s="323"/>
      <c r="EL179" s="323"/>
      <c r="EM179" s="323"/>
      <c r="EN179" s="323"/>
      <c r="EO179" s="323"/>
      <c r="EP179" s="323"/>
      <c r="EQ179" s="323"/>
      <c r="ER179" s="323"/>
      <c r="ES179" s="323"/>
      <c r="ET179" s="323"/>
      <c r="EU179" s="323"/>
    </row>
    <row r="180" spans="1:151" s="333" customFormat="1" ht="60">
      <c r="A180" s="333" t="s">
        <v>2077</v>
      </c>
      <c r="B180" s="333" t="s">
        <v>2061</v>
      </c>
      <c r="C180" s="333" t="s">
        <v>1539</v>
      </c>
      <c r="D180" s="333" t="s">
        <v>2078</v>
      </c>
      <c r="E180" s="333" t="s">
        <v>2079</v>
      </c>
      <c r="F180" s="333" t="s">
        <v>1423</v>
      </c>
      <c r="G180" s="333" t="s">
        <v>1423</v>
      </c>
      <c r="H180" s="333" t="s">
        <v>1422</v>
      </c>
      <c r="I180" s="333" t="s">
        <v>1423</v>
      </c>
      <c r="J180" s="334" t="s">
        <v>1424</v>
      </c>
      <c r="K180" s="334" t="s">
        <v>2068</v>
      </c>
      <c r="L180" s="334" t="s">
        <v>949</v>
      </c>
      <c r="M180" s="333" t="s">
        <v>1426</v>
      </c>
      <c r="N180" s="333" t="s">
        <v>1427</v>
      </c>
      <c r="O180" s="333" t="s">
        <v>1423</v>
      </c>
      <c r="P180" s="333" t="s">
        <v>30</v>
      </c>
      <c r="Q180" s="333" t="s">
        <v>30</v>
      </c>
      <c r="R180" s="333" t="s">
        <v>1423</v>
      </c>
      <c r="S180" s="333" t="s">
        <v>1423</v>
      </c>
      <c r="T180" s="333" t="s">
        <v>8</v>
      </c>
      <c r="V180" s="333" t="s">
        <v>8</v>
      </c>
      <c r="AC180" s="334"/>
      <c r="AF180" s="334"/>
      <c r="AH180" s="333">
        <v>1</v>
      </c>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c r="BM180" s="323"/>
      <c r="BN180" s="323"/>
      <c r="BO180" s="323"/>
      <c r="BP180" s="323"/>
      <c r="BQ180" s="323"/>
      <c r="BR180" s="323"/>
      <c r="BS180" s="323"/>
      <c r="BT180" s="323"/>
      <c r="BU180" s="323"/>
      <c r="BV180" s="323"/>
      <c r="BW180" s="323"/>
      <c r="BX180" s="323"/>
      <c r="BY180" s="323"/>
      <c r="BZ180" s="323"/>
      <c r="CA180" s="323"/>
      <c r="CB180" s="323"/>
      <c r="CC180" s="323"/>
      <c r="CD180" s="323"/>
      <c r="CE180" s="323"/>
      <c r="CF180" s="323"/>
      <c r="CG180" s="323"/>
      <c r="CH180" s="323"/>
      <c r="CI180" s="323"/>
      <c r="CJ180" s="323"/>
      <c r="CK180" s="323"/>
      <c r="CL180" s="323"/>
      <c r="CM180" s="323"/>
      <c r="CN180" s="323"/>
      <c r="CO180" s="323"/>
      <c r="CP180" s="323"/>
      <c r="CQ180" s="323"/>
      <c r="CR180" s="323"/>
      <c r="CS180" s="323"/>
      <c r="CT180" s="323"/>
      <c r="CU180" s="323"/>
      <c r="CV180" s="323"/>
      <c r="CW180" s="323"/>
      <c r="CX180" s="323"/>
      <c r="CY180" s="323"/>
      <c r="CZ180" s="323"/>
      <c r="DA180" s="323"/>
      <c r="DB180" s="323"/>
      <c r="DC180" s="323"/>
      <c r="DD180" s="323"/>
      <c r="DE180" s="323"/>
      <c r="DF180" s="323"/>
      <c r="DG180" s="323"/>
      <c r="DH180" s="323"/>
      <c r="DI180" s="323"/>
      <c r="DJ180" s="323"/>
      <c r="DK180" s="323"/>
      <c r="DL180" s="323"/>
      <c r="DM180" s="323"/>
      <c r="DN180" s="323"/>
      <c r="DO180" s="323"/>
      <c r="DP180" s="323"/>
      <c r="DQ180" s="323"/>
      <c r="DR180" s="323"/>
      <c r="DS180" s="323"/>
      <c r="DT180" s="323"/>
      <c r="DU180" s="323"/>
      <c r="DV180" s="323"/>
      <c r="DW180" s="323"/>
      <c r="DX180" s="323"/>
      <c r="DY180" s="323"/>
      <c r="DZ180" s="323"/>
      <c r="EA180" s="323"/>
      <c r="EB180" s="323"/>
      <c r="EC180" s="323"/>
      <c r="ED180" s="323"/>
      <c r="EE180" s="323"/>
      <c r="EF180" s="323"/>
      <c r="EG180" s="323"/>
      <c r="EH180" s="323"/>
      <c r="EI180" s="323"/>
      <c r="EJ180" s="323"/>
      <c r="EK180" s="323"/>
      <c r="EL180" s="323"/>
      <c r="EM180" s="323"/>
      <c r="EN180" s="323"/>
      <c r="EO180" s="323"/>
      <c r="EP180" s="323"/>
      <c r="EQ180" s="323"/>
      <c r="ER180" s="323"/>
      <c r="ES180" s="323"/>
      <c r="ET180" s="323"/>
      <c r="EU180" s="323"/>
    </row>
    <row r="181" spans="1:151" s="333" customFormat="1" ht="45">
      <c r="A181" s="333" t="s">
        <v>2080</v>
      </c>
      <c r="B181" s="333" t="s">
        <v>2061</v>
      </c>
      <c r="C181" s="333" t="s">
        <v>353</v>
      </c>
      <c r="D181" s="333" t="s">
        <v>2081</v>
      </c>
      <c r="E181" s="333" t="s">
        <v>2082</v>
      </c>
      <c r="F181" s="333" t="s">
        <v>1423</v>
      </c>
      <c r="G181" s="333" t="s">
        <v>1423</v>
      </c>
      <c r="H181" s="333" t="s">
        <v>1422</v>
      </c>
      <c r="I181" s="333" t="s">
        <v>1423</v>
      </c>
      <c r="J181" s="334" t="s">
        <v>1424</v>
      </c>
      <c r="K181" s="334" t="s">
        <v>2068</v>
      </c>
      <c r="L181" s="334" t="s">
        <v>949</v>
      </c>
      <c r="M181" s="333" t="s">
        <v>2083</v>
      </c>
      <c r="N181" s="333" t="s">
        <v>1427</v>
      </c>
      <c r="O181" s="333" t="s">
        <v>1423</v>
      </c>
      <c r="P181" s="333" t="s">
        <v>30</v>
      </c>
      <c r="Q181" s="333" t="s">
        <v>30</v>
      </c>
      <c r="R181" s="333" t="s">
        <v>1423</v>
      </c>
      <c r="S181" s="333" t="s">
        <v>1423</v>
      </c>
      <c r="T181" s="333" t="s">
        <v>6</v>
      </c>
      <c r="V181" s="333" t="s">
        <v>6</v>
      </c>
      <c r="X181" s="333" t="s">
        <v>30</v>
      </c>
      <c r="AC181" s="334"/>
      <c r="AD181" s="334"/>
      <c r="AF181" s="334"/>
      <c r="AG181" s="334"/>
      <c r="AH181" s="333">
        <v>1</v>
      </c>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c r="BM181" s="323"/>
      <c r="BN181" s="323"/>
      <c r="BO181" s="323"/>
      <c r="BP181" s="323"/>
      <c r="BQ181" s="323"/>
      <c r="BR181" s="323"/>
      <c r="BS181" s="323"/>
      <c r="BT181" s="323"/>
      <c r="BU181" s="323"/>
      <c r="BV181" s="323"/>
      <c r="BW181" s="323"/>
      <c r="BX181" s="323"/>
      <c r="BY181" s="323"/>
      <c r="BZ181" s="323"/>
      <c r="CA181" s="323"/>
      <c r="CB181" s="323"/>
      <c r="CC181" s="323"/>
      <c r="CD181" s="323"/>
      <c r="CE181" s="323"/>
      <c r="CF181" s="323"/>
      <c r="CG181" s="323"/>
      <c r="CH181" s="323"/>
      <c r="CI181" s="323"/>
      <c r="CJ181" s="323"/>
      <c r="CK181" s="323"/>
      <c r="CL181" s="323"/>
      <c r="CM181" s="323"/>
      <c r="CN181" s="323"/>
      <c r="CO181" s="323"/>
      <c r="CP181" s="323"/>
      <c r="CQ181" s="323"/>
      <c r="CR181" s="323"/>
      <c r="CS181" s="323"/>
      <c r="CT181" s="323"/>
      <c r="CU181" s="323"/>
      <c r="CV181" s="323"/>
      <c r="CW181" s="323"/>
      <c r="CX181" s="323"/>
      <c r="CY181" s="323"/>
      <c r="CZ181" s="323"/>
      <c r="DA181" s="323"/>
      <c r="DB181" s="323"/>
      <c r="DC181" s="323"/>
      <c r="DD181" s="323"/>
      <c r="DE181" s="323"/>
      <c r="DF181" s="323"/>
      <c r="DG181" s="323"/>
      <c r="DH181" s="323"/>
      <c r="DI181" s="323"/>
      <c r="DJ181" s="323"/>
      <c r="DK181" s="323"/>
      <c r="DL181" s="323"/>
      <c r="DM181" s="323"/>
      <c r="DN181" s="323"/>
      <c r="DO181" s="323"/>
      <c r="DP181" s="323"/>
      <c r="DQ181" s="323"/>
      <c r="DR181" s="323"/>
      <c r="DS181" s="323"/>
      <c r="DT181" s="323"/>
      <c r="DU181" s="323"/>
      <c r="DV181" s="323"/>
      <c r="DW181" s="323"/>
      <c r="DX181" s="323"/>
      <c r="DY181" s="323"/>
      <c r="DZ181" s="323"/>
      <c r="EA181" s="323"/>
      <c r="EB181" s="323"/>
      <c r="EC181" s="323"/>
      <c r="ED181" s="323"/>
      <c r="EE181" s="323"/>
      <c r="EF181" s="323"/>
      <c r="EG181" s="323"/>
      <c r="EH181" s="323"/>
      <c r="EI181" s="323"/>
      <c r="EJ181" s="323"/>
      <c r="EK181" s="323"/>
      <c r="EL181" s="323"/>
      <c r="EM181" s="323"/>
      <c r="EN181" s="323"/>
      <c r="EO181" s="323"/>
      <c r="EP181" s="323"/>
      <c r="EQ181" s="323"/>
      <c r="ER181" s="323"/>
      <c r="ES181" s="323"/>
      <c r="ET181" s="323"/>
      <c r="EU181" s="323"/>
    </row>
    <row r="182" spans="1:151" s="333" customFormat="1" ht="45">
      <c r="A182" s="333" t="s">
        <v>2084</v>
      </c>
      <c r="B182" s="333" t="s">
        <v>2061</v>
      </c>
      <c r="C182" s="333" t="s">
        <v>1539</v>
      </c>
      <c r="D182" s="333" t="s">
        <v>2085</v>
      </c>
      <c r="E182" s="333" t="s">
        <v>2086</v>
      </c>
      <c r="F182" s="333" t="s">
        <v>1423</v>
      </c>
      <c r="G182" s="333" t="s">
        <v>1423</v>
      </c>
      <c r="H182" s="333" t="s">
        <v>1422</v>
      </c>
      <c r="I182" s="333" t="s">
        <v>1423</v>
      </c>
      <c r="J182" s="334" t="s">
        <v>1424</v>
      </c>
      <c r="K182" s="334" t="s">
        <v>2068</v>
      </c>
      <c r="L182" s="334" t="s">
        <v>949</v>
      </c>
      <c r="M182" s="333" t="s">
        <v>1426</v>
      </c>
      <c r="N182" s="333" t="s">
        <v>1427</v>
      </c>
      <c r="O182" s="333" t="s">
        <v>1423</v>
      </c>
      <c r="P182" s="333" t="s">
        <v>30</v>
      </c>
      <c r="Q182" s="333" t="s">
        <v>30</v>
      </c>
      <c r="R182" s="333" t="s">
        <v>1423</v>
      </c>
      <c r="S182" s="333" t="s">
        <v>1423</v>
      </c>
      <c r="T182" s="333" t="s">
        <v>8</v>
      </c>
      <c r="V182" s="333" t="s">
        <v>8</v>
      </c>
      <c r="AC182" s="334"/>
      <c r="AD182" s="334"/>
      <c r="AF182" s="334"/>
      <c r="AG182" s="334"/>
      <c r="AH182" s="333">
        <v>1</v>
      </c>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c r="BN182" s="323"/>
      <c r="BO182" s="323"/>
      <c r="BP182" s="323"/>
      <c r="BQ182" s="323"/>
      <c r="BR182" s="323"/>
      <c r="BS182" s="323"/>
      <c r="BT182" s="323"/>
      <c r="BU182" s="323"/>
      <c r="BV182" s="323"/>
      <c r="BW182" s="323"/>
      <c r="BX182" s="323"/>
      <c r="BY182" s="323"/>
      <c r="BZ182" s="323"/>
      <c r="CA182" s="323"/>
      <c r="CB182" s="323"/>
      <c r="CC182" s="323"/>
      <c r="CD182" s="323"/>
      <c r="CE182" s="323"/>
      <c r="CF182" s="323"/>
      <c r="CG182" s="323"/>
      <c r="CH182" s="323"/>
      <c r="CI182" s="323"/>
      <c r="CJ182" s="323"/>
      <c r="CK182" s="323"/>
      <c r="CL182" s="323"/>
      <c r="CM182" s="323"/>
      <c r="CN182" s="323"/>
      <c r="CO182" s="323"/>
      <c r="CP182" s="323"/>
      <c r="CQ182" s="323"/>
      <c r="CR182" s="323"/>
      <c r="CS182" s="323"/>
      <c r="CT182" s="323"/>
      <c r="CU182" s="323"/>
      <c r="CV182" s="323"/>
      <c r="CW182" s="323"/>
      <c r="CX182" s="323"/>
      <c r="CY182" s="323"/>
      <c r="CZ182" s="323"/>
      <c r="DA182" s="323"/>
      <c r="DB182" s="323"/>
      <c r="DC182" s="323"/>
      <c r="DD182" s="323"/>
      <c r="DE182" s="323"/>
      <c r="DF182" s="323"/>
      <c r="DG182" s="323"/>
      <c r="DH182" s="323"/>
      <c r="DI182" s="323"/>
      <c r="DJ182" s="323"/>
      <c r="DK182" s="323"/>
      <c r="DL182" s="323"/>
      <c r="DM182" s="323"/>
      <c r="DN182" s="323"/>
      <c r="DO182" s="323"/>
      <c r="DP182" s="323"/>
      <c r="DQ182" s="323"/>
      <c r="DR182" s="323"/>
      <c r="DS182" s="323"/>
      <c r="DT182" s="323"/>
      <c r="DU182" s="323"/>
      <c r="DV182" s="323"/>
      <c r="DW182" s="323"/>
      <c r="DX182" s="323"/>
      <c r="DY182" s="323"/>
      <c r="DZ182" s="323"/>
      <c r="EA182" s="323"/>
      <c r="EB182" s="323"/>
      <c r="EC182" s="323"/>
      <c r="ED182" s="323"/>
      <c r="EE182" s="323"/>
      <c r="EF182" s="323"/>
      <c r="EG182" s="323"/>
      <c r="EH182" s="323"/>
      <c r="EI182" s="323"/>
      <c r="EJ182" s="323"/>
      <c r="EK182" s="323"/>
      <c r="EL182" s="323"/>
      <c r="EM182" s="323"/>
      <c r="EN182" s="323"/>
      <c r="EO182" s="323"/>
      <c r="EP182" s="323"/>
      <c r="EQ182" s="323"/>
      <c r="ER182" s="323"/>
      <c r="ES182" s="323"/>
      <c r="ET182" s="323"/>
      <c r="EU182" s="323"/>
    </row>
    <row r="183" spans="1:151" s="333" customFormat="1" ht="45">
      <c r="A183" s="333" t="s">
        <v>2087</v>
      </c>
      <c r="B183" s="333" t="s">
        <v>2061</v>
      </c>
      <c r="C183" s="333" t="s">
        <v>2071</v>
      </c>
      <c r="D183" s="333" t="s">
        <v>2088</v>
      </c>
      <c r="E183" s="333" t="s">
        <v>2089</v>
      </c>
      <c r="F183" s="333" t="s">
        <v>1423</v>
      </c>
      <c r="G183" s="333" t="s">
        <v>1423</v>
      </c>
      <c r="H183" s="333" t="s">
        <v>1422</v>
      </c>
      <c r="I183" s="333" t="s">
        <v>1423</v>
      </c>
      <c r="J183" s="334" t="s">
        <v>1424</v>
      </c>
      <c r="K183" s="334" t="s">
        <v>2068</v>
      </c>
      <c r="L183" s="334" t="s">
        <v>949</v>
      </c>
      <c r="M183" s="333" t="s">
        <v>1426</v>
      </c>
      <c r="N183" s="333" t="s">
        <v>1428</v>
      </c>
      <c r="O183" s="333" t="s">
        <v>1428</v>
      </c>
      <c r="P183" s="333" t="s">
        <v>30</v>
      </c>
      <c r="Q183" s="333" t="s">
        <v>30</v>
      </c>
      <c r="R183" s="333" t="s">
        <v>1423</v>
      </c>
      <c r="S183" s="333" t="s">
        <v>1423</v>
      </c>
      <c r="T183" s="333" t="s">
        <v>6</v>
      </c>
      <c r="V183" s="333" t="s">
        <v>6</v>
      </c>
      <c r="AC183" s="334"/>
      <c r="AF183" s="334"/>
      <c r="AH183" s="333">
        <v>1</v>
      </c>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c r="BN183" s="323"/>
      <c r="BO183" s="323"/>
      <c r="BP183" s="323"/>
      <c r="BQ183" s="323"/>
      <c r="BR183" s="323"/>
      <c r="BS183" s="323"/>
      <c r="BT183" s="323"/>
      <c r="BU183" s="323"/>
      <c r="BV183" s="323"/>
      <c r="BW183" s="323"/>
      <c r="BX183" s="323"/>
      <c r="BY183" s="323"/>
      <c r="BZ183" s="323"/>
      <c r="CA183" s="323"/>
      <c r="CB183" s="323"/>
      <c r="CC183" s="323"/>
      <c r="CD183" s="323"/>
      <c r="CE183" s="323"/>
      <c r="CF183" s="323"/>
      <c r="CG183" s="323"/>
      <c r="CH183" s="323"/>
      <c r="CI183" s="323"/>
      <c r="CJ183" s="323"/>
      <c r="CK183" s="323"/>
      <c r="CL183" s="323"/>
      <c r="CM183" s="323"/>
      <c r="CN183" s="323"/>
      <c r="CO183" s="323"/>
      <c r="CP183" s="323"/>
      <c r="CQ183" s="323"/>
      <c r="CR183" s="323"/>
      <c r="CS183" s="323"/>
      <c r="CT183" s="323"/>
      <c r="CU183" s="323"/>
      <c r="CV183" s="323"/>
      <c r="CW183" s="323"/>
      <c r="CX183" s="323"/>
      <c r="CY183" s="323"/>
      <c r="CZ183" s="323"/>
      <c r="DA183" s="323"/>
      <c r="DB183" s="323"/>
      <c r="DC183" s="323"/>
      <c r="DD183" s="323"/>
      <c r="DE183" s="323"/>
      <c r="DF183" s="323"/>
      <c r="DG183" s="323"/>
      <c r="DH183" s="323"/>
      <c r="DI183" s="323"/>
      <c r="DJ183" s="323"/>
      <c r="DK183" s="323"/>
      <c r="DL183" s="323"/>
      <c r="DM183" s="323"/>
      <c r="DN183" s="323"/>
      <c r="DO183" s="323"/>
      <c r="DP183" s="323"/>
      <c r="DQ183" s="323"/>
      <c r="DR183" s="323"/>
      <c r="DS183" s="323"/>
      <c r="DT183" s="323"/>
      <c r="DU183" s="323"/>
      <c r="DV183" s="323"/>
      <c r="DW183" s="323"/>
      <c r="DX183" s="323"/>
      <c r="DY183" s="323"/>
      <c r="DZ183" s="323"/>
      <c r="EA183" s="323"/>
      <c r="EB183" s="323"/>
      <c r="EC183" s="323"/>
      <c r="ED183" s="323"/>
      <c r="EE183" s="323"/>
      <c r="EF183" s="323"/>
      <c r="EG183" s="323"/>
      <c r="EH183" s="323"/>
      <c r="EI183" s="323"/>
      <c r="EJ183" s="323"/>
      <c r="EK183" s="323"/>
      <c r="EL183" s="323"/>
      <c r="EM183" s="323"/>
      <c r="EN183" s="323"/>
      <c r="EO183" s="323"/>
      <c r="EP183" s="323"/>
      <c r="EQ183" s="323"/>
      <c r="ER183" s="323"/>
      <c r="ES183" s="323"/>
      <c r="ET183" s="323"/>
      <c r="EU183" s="323"/>
    </row>
    <row r="184" spans="1:151" s="333" customFormat="1" ht="45">
      <c r="A184" s="333" t="s">
        <v>2090</v>
      </c>
      <c r="B184" s="333" t="s">
        <v>2061</v>
      </c>
      <c r="C184" s="333" t="s">
        <v>354</v>
      </c>
      <c r="D184" s="333" t="s">
        <v>2091</v>
      </c>
      <c r="E184" s="333" t="s">
        <v>2092</v>
      </c>
      <c r="F184" s="333" t="s">
        <v>1423</v>
      </c>
      <c r="G184" s="333" t="s">
        <v>1423</v>
      </c>
      <c r="H184" s="333" t="s">
        <v>1422</v>
      </c>
      <c r="I184" s="333" t="s">
        <v>1423</v>
      </c>
      <c r="J184" s="334" t="s">
        <v>1424</v>
      </c>
      <c r="K184" s="334" t="s">
        <v>2068</v>
      </c>
      <c r="L184" s="334" t="s">
        <v>949</v>
      </c>
      <c r="M184" s="333" t="s">
        <v>1426</v>
      </c>
      <c r="N184" s="333" t="s">
        <v>1437</v>
      </c>
      <c r="O184" s="333" t="s">
        <v>1423</v>
      </c>
      <c r="P184" s="333" t="s">
        <v>30</v>
      </c>
      <c r="Q184" s="333" t="s">
        <v>30</v>
      </c>
      <c r="R184" s="333" t="s">
        <v>1423</v>
      </c>
      <c r="S184" s="333" t="s">
        <v>1423</v>
      </c>
      <c r="T184" s="333" t="s">
        <v>6</v>
      </c>
      <c r="V184" s="333" t="s">
        <v>6</v>
      </c>
      <c r="AC184" s="334"/>
      <c r="AF184" s="334"/>
      <c r="AH184" s="333">
        <v>1</v>
      </c>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c r="BN184" s="323"/>
      <c r="BO184" s="323"/>
      <c r="BP184" s="323"/>
      <c r="BQ184" s="323"/>
      <c r="BR184" s="323"/>
      <c r="BS184" s="323"/>
      <c r="BT184" s="323"/>
      <c r="BU184" s="323"/>
      <c r="BV184" s="323"/>
      <c r="BW184" s="323"/>
      <c r="BX184" s="323"/>
      <c r="BY184" s="323"/>
      <c r="BZ184" s="323"/>
      <c r="CA184" s="323"/>
      <c r="CB184" s="323"/>
      <c r="CC184" s="323"/>
      <c r="CD184" s="323"/>
      <c r="CE184" s="323"/>
      <c r="CF184" s="323"/>
      <c r="CG184" s="323"/>
      <c r="CH184" s="323"/>
      <c r="CI184" s="323"/>
      <c r="CJ184" s="323"/>
      <c r="CK184" s="323"/>
      <c r="CL184" s="323"/>
      <c r="CM184" s="323"/>
      <c r="CN184" s="323"/>
      <c r="CO184" s="323"/>
      <c r="CP184" s="323"/>
      <c r="CQ184" s="323"/>
      <c r="CR184" s="323"/>
      <c r="CS184" s="323"/>
      <c r="CT184" s="323"/>
      <c r="CU184" s="323"/>
      <c r="CV184" s="323"/>
      <c r="CW184" s="323"/>
      <c r="CX184" s="323"/>
      <c r="CY184" s="323"/>
      <c r="CZ184" s="323"/>
      <c r="DA184" s="323"/>
      <c r="DB184" s="323"/>
      <c r="DC184" s="323"/>
      <c r="DD184" s="323"/>
      <c r="DE184" s="323"/>
      <c r="DF184" s="323"/>
      <c r="DG184" s="323"/>
      <c r="DH184" s="323"/>
      <c r="DI184" s="323"/>
      <c r="DJ184" s="323"/>
      <c r="DK184" s="323"/>
      <c r="DL184" s="323"/>
      <c r="DM184" s="323"/>
      <c r="DN184" s="323"/>
      <c r="DO184" s="323"/>
      <c r="DP184" s="323"/>
      <c r="DQ184" s="323"/>
      <c r="DR184" s="323"/>
      <c r="DS184" s="323"/>
      <c r="DT184" s="323"/>
      <c r="DU184" s="323"/>
      <c r="DV184" s="323"/>
      <c r="DW184" s="323"/>
      <c r="DX184" s="323"/>
      <c r="DY184" s="323"/>
      <c r="DZ184" s="323"/>
      <c r="EA184" s="323"/>
      <c r="EB184" s="323"/>
      <c r="EC184" s="323"/>
      <c r="ED184" s="323"/>
      <c r="EE184" s="323"/>
      <c r="EF184" s="323"/>
      <c r="EG184" s="323"/>
      <c r="EH184" s="323"/>
      <c r="EI184" s="323"/>
      <c r="EJ184" s="323"/>
      <c r="EK184" s="323"/>
      <c r="EL184" s="323"/>
      <c r="EM184" s="323"/>
      <c r="EN184" s="323"/>
      <c r="EO184" s="323"/>
      <c r="EP184" s="323"/>
      <c r="EQ184" s="323"/>
      <c r="ER184" s="323"/>
      <c r="ES184" s="323"/>
      <c r="ET184" s="323"/>
      <c r="EU184" s="323"/>
    </row>
    <row r="185" spans="1:151" s="333" customFormat="1" ht="75">
      <c r="A185" s="333" t="s">
        <v>2093</v>
      </c>
      <c r="B185" s="333" t="s">
        <v>2061</v>
      </c>
      <c r="C185" s="333" t="s">
        <v>1539</v>
      </c>
      <c r="D185" s="333" t="s">
        <v>2094</v>
      </c>
      <c r="E185" s="333" t="s">
        <v>2095</v>
      </c>
      <c r="F185" s="333" t="s">
        <v>1423</v>
      </c>
      <c r="G185" s="333" t="s">
        <v>1423</v>
      </c>
      <c r="H185" s="333" t="s">
        <v>1422</v>
      </c>
      <c r="I185" s="333" t="s">
        <v>1423</v>
      </c>
      <c r="J185" s="334" t="s">
        <v>1424</v>
      </c>
      <c r="K185" s="334" t="s">
        <v>2068</v>
      </c>
      <c r="L185" s="334" t="s">
        <v>949</v>
      </c>
      <c r="M185" s="333" t="s">
        <v>1426</v>
      </c>
      <c r="N185" s="333" t="s">
        <v>1437</v>
      </c>
      <c r="O185" s="333" t="s">
        <v>1423</v>
      </c>
      <c r="P185" s="333" t="s">
        <v>30</v>
      </c>
      <c r="Q185" s="333" t="s">
        <v>30</v>
      </c>
      <c r="R185" s="333" t="s">
        <v>1423</v>
      </c>
      <c r="S185" s="333" t="s">
        <v>1423</v>
      </c>
      <c r="T185" s="333" t="s">
        <v>6</v>
      </c>
      <c r="V185" s="333" t="s">
        <v>6</v>
      </c>
      <c r="AC185" s="334"/>
      <c r="AF185" s="334"/>
      <c r="AH185" s="333">
        <v>1</v>
      </c>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c r="BN185" s="323"/>
      <c r="BO185" s="323"/>
      <c r="BP185" s="323"/>
      <c r="BQ185" s="323"/>
      <c r="BR185" s="323"/>
      <c r="BS185" s="323"/>
      <c r="BT185" s="323"/>
      <c r="BU185" s="323"/>
      <c r="BV185" s="323"/>
      <c r="BW185" s="323"/>
      <c r="BX185" s="323"/>
      <c r="BY185" s="323"/>
      <c r="BZ185" s="323"/>
      <c r="CA185" s="323"/>
      <c r="CB185" s="323"/>
      <c r="CC185" s="323"/>
      <c r="CD185" s="323"/>
      <c r="CE185" s="323"/>
      <c r="CF185" s="323"/>
      <c r="CG185" s="323"/>
      <c r="CH185" s="323"/>
      <c r="CI185" s="323"/>
      <c r="CJ185" s="323"/>
      <c r="CK185" s="323"/>
      <c r="CL185" s="323"/>
      <c r="CM185" s="323"/>
      <c r="CN185" s="323"/>
      <c r="CO185" s="323"/>
      <c r="CP185" s="323"/>
      <c r="CQ185" s="323"/>
      <c r="CR185" s="323"/>
      <c r="CS185" s="323"/>
      <c r="CT185" s="323"/>
      <c r="CU185" s="323"/>
      <c r="CV185" s="323"/>
      <c r="CW185" s="323"/>
      <c r="CX185" s="323"/>
      <c r="CY185" s="323"/>
      <c r="CZ185" s="323"/>
      <c r="DA185" s="323"/>
      <c r="DB185" s="323"/>
      <c r="DC185" s="323"/>
      <c r="DD185" s="323"/>
      <c r="DE185" s="323"/>
      <c r="DF185" s="323"/>
      <c r="DG185" s="323"/>
      <c r="DH185" s="323"/>
      <c r="DI185" s="323"/>
      <c r="DJ185" s="323"/>
      <c r="DK185" s="323"/>
      <c r="DL185" s="323"/>
      <c r="DM185" s="323"/>
      <c r="DN185" s="323"/>
      <c r="DO185" s="323"/>
      <c r="DP185" s="323"/>
      <c r="DQ185" s="323"/>
      <c r="DR185" s="323"/>
      <c r="DS185" s="323"/>
      <c r="DT185" s="323"/>
      <c r="DU185" s="323"/>
      <c r="DV185" s="323"/>
      <c r="DW185" s="323"/>
      <c r="DX185" s="323"/>
      <c r="DY185" s="323"/>
      <c r="DZ185" s="323"/>
      <c r="EA185" s="323"/>
      <c r="EB185" s="323"/>
      <c r="EC185" s="323"/>
      <c r="ED185" s="323"/>
      <c r="EE185" s="323"/>
      <c r="EF185" s="323"/>
      <c r="EG185" s="323"/>
      <c r="EH185" s="323"/>
      <c r="EI185" s="323"/>
      <c r="EJ185" s="323"/>
      <c r="EK185" s="323"/>
      <c r="EL185" s="323"/>
      <c r="EM185" s="323"/>
      <c r="EN185" s="323"/>
      <c r="EO185" s="323"/>
      <c r="EP185" s="323"/>
      <c r="EQ185" s="323"/>
      <c r="ER185" s="323"/>
      <c r="ES185" s="323"/>
      <c r="ET185" s="323"/>
      <c r="EU185" s="323"/>
    </row>
    <row r="186" spans="1:151" s="333" customFormat="1" ht="45">
      <c r="A186" s="333" t="s">
        <v>2096</v>
      </c>
      <c r="B186" s="333" t="s">
        <v>2061</v>
      </c>
      <c r="C186" s="333" t="s">
        <v>353</v>
      </c>
      <c r="D186" s="333" t="s">
        <v>2097</v>
      </c>
      <c r="E186" s="333" t="s">
        <v>2092</v>
      </c>
      <c r="F186" s="333" t="s">
        <v>1423</v>
      </c>
      <c r="G186" s="333" t="s">
        <v>1423</v>
      </c>
      <c r="H186" s="333" t="s">
        <v>1422</v>
      </c>
      <c r="I186" s="333" t="s">
        <v>1423</v>
      </c>
      <c r="J186" s="334" t="s">
        <v>1424</v>
      </c>
      <c r="K186" s="334" t="s">
        <v>2068</v>
      </c>
      <c r="L186" s="334" t="s">
        <v>949</v>
      </c>
      <c r="M186" s="333" t="s">
        <v>1426</v>
      </c>
      <c r="N186" s="333" t="s">
        <v>1428</v>
      </c>
      <c r="O186" s="333" t="s">
        <v>1428</v>
      </c>
      <c r="P186" s="333" t="s">
        <v>30</v>
      </c>
      <c r="Q186" s="333" t="s">
        <v>30</v>
      </c>
      <c r="R186" s="333" t="s">
        <v>1423</v>
      </c>
      <c r="S186" s="333" t="s">
        <v>1423</v>
      </c>
      <c r="T186" s="333" t="s">
        <v>6</v>
      </c>
      <c r="V186" s="333" t="s">
        <v>6</v>
      </c>
      <c r="AC186" s="334"/>
      <c r="AF186" s="334"/>
      <c r="AH186" s="333">
        <v>1</v>
      </c>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c r="BN186" s="323"/>
      <c r="BO186" s="323"/>
      <c r="BP186" s="323"/>
      <c r="BQ186" s="323"/>
      <c r="BR186" s="323"/>
      <c r="BS186" s="323"/>
      <c r="BT186" s="323"/>
      <c r="BU186" s="323"/>
      <c r="BV186" s="323"/>
      <c r="BW186" s="323"/>
      <c r="BX186" s="323"/>
      <c r="BY186" s="323"/>
      <c r="BZ186" s="323"/>
      <c r="CA186" s="323"/>
      <c r="CB186" s="323"/>
      <c r="CC186" s="323"/>
      <c r="CD186" s="323"/>
      <c r="CE186" s="323"/>
      <c r="CF186" s="323"/>
      <c r="CG186" s="323"/>
      <c r="CH186" s="323"/>
      <c r="CI186" s="323"/>
      <c r="CJ186" s="323"/>
      <c r="CK186" s="323"/>
      <c r="CL186" s="323"/>
      <c r="CM186" s="323"/>
      <c r="CN186" s="323"/>
      <c r="CO186" s="323"/>
      <c r="CP186" s="323"/>
      <c r="CQ186" s="323"/>
      <c r="CR186" s="323"/>
      <c r="CS186" s="323"/>
      <c r="CT186" s="323"/>
      <c r="CU186" s="323"/>
      <c r="CV186" s="323"/>
      <c r="CW186" s="323"/>
      <c r="CX186" s="323"/>
      <c r="CY186" s="323"/>
      <c r="CZ186" s="323"/>
      <c r="DA186" s="323"/>
      <c r="DB186" s="323"/>
      <c r="DC186" s="323"/>
      <c r="DD186" s="323"/>
      <c r="DE186" s="323"/>
      <c r="DF186" s="323"/>
      <c r="DG186" s="323"/>
      <c r="DH186" s="323"/>
      <c r="DI186" s="323"/>
      <c r="DJ186" s="323"/>
      <c r="DK186" s="323"/>
      <c r="DL186" s="323"/>
      <c r="DM186" s="323"/>
      <c r="DN186" s="323"/>
      <c r="DO186" s="323"/>
      <c r="DP186" s="323"/>
      <c r="DQ186" s="323"/>
      <c r="DR186" s="323"/>
      <c r="DS186" s="323"/>
      <c r="DT186" s="323"/>
      <c r="DU186" s="323"/>
      <c r="DV186" s="323"/>
      <c r="DW186" s="323"/>
      <c r="DX186" s="323"/>
      <c r="DY186" s="323"/>
      <c r="DZ186" s="323"/>
      <c r="EA186" s="323"/>
      <c r="EB186" s="323"/>
      <c r="EC186" s="323"/>
      <c r="ED186" s="323"/>
      <c r="EE186" s="323"/>
      <c r="EF186" s="323"/>
      <c r="EG186" s="323"/>
      <c r="EH186" s="323"/>
      <c r="EI186" s="323"/>
      <c r="EJ186" s="323"/>
      <c r="EK186" s="323"/>
      <c r="EL186" s="323"/>
      <c r="EM186" s="323"/>
      <c r="EN186" s="323"/>
      <c r="EO186" s="323"/>
      <c r="EP186" s="323"/>
      <c r="EQ186" s="323"/>
      <c r="ER186" s="323"/>
      <c r="ES186" s="323"/>
      <c r="ET186" s="323"/>
      <c r="EU186" s="323"/>
    </row>
    <row r="187" spans="1:151" s="333" customFormat="1" ht="45">
      <c r="A187" s="333" t="s">
        <v>2098</v>
      </c>
      <c r="B187" s="333" t="s">
        <v>2061</v>
      </c>
      <c r="C187" s="333" t="s">
        <v>353</v>
      </c>
      <c r="D187" s="333" t="s">
        <v>2099</v>
      </c>
      <c r="E187" s="333" t="s">
        <v>2100</v>
      </c>
      <c r="F187" s="333" t="s">
        <v>1423</v>
      </c>
      <c r="G187" s="333" t="s">
        <v>1423</v>
      </c>
      <c r="H187" s="333" t="s">
        <v>1422</v>
      </c>
      <c r="I187" s="333" t="s">
        <v>1423</v>
      </c>
      <c r="J187" s="334" t="s">
        <v>1424</v>
      </c>
      <c r="K187" s="334" t="s">
        <v>2068</v>
      </c>
      <c r="L187" s="334" t="s">
        <v>949</v>
      </c>
      <c r="M187" s="333" t="s">
        <v>1426</v>
      </c>
      <c r="N187" s="333" t="s">
        <v>1428</v>
      </c>
      <c r="O187" s="333" t="s">
        <v>1428</v>
      </c>
      <c r="P187" s="333" t="s">
        <v>30</v>
      </c>
      <c r="Q187" s="333" t="s">
        <v>30</v>
      </c>
      <c r="R187" s="333" t="s">
        <v>1423</v>
      </c>
      <c r="S187" s="333" t="s">
        <v>1423</v>
      </c>
      <c r="T187" s="333" t="s">
        <v>6</v>
      </c>
      <c r="V187" s="333" t="s">
        <v>6</v>
      </c>
      <c r="AC187" s="334"/>
      <c r="AF187" s="334"/>
      <c r="AH187" s="333">
        <v>1</v>
      </c>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c r="BN187" s="323"/>
      <c r="BO187" s="323"/>
      <c r="BP187" s="323"/>
      <c r="BQ187" s="323"/>
      <c r="BR187" s="323"/>
      <c r="BS187" s="323"/>
      <c r="BT187" s="323"/>
      <c r="BU187" s="323"/>
      <c r="BV187" s="323"/>
      <c r="BW187" s="323"/>
      <c r="BX187" s="323"/>
      <c r="BY187" s="323"/>
      <c r="BZ187" s="323"/>
      <c r="CA187" s="323"/>
      <c r="CB187" s="323"/>
      <c r="CC187" s="323"/>
      <c r="CD187" s="323"/>
      <c r="CE187" s="323"/>
      <c r="CF187" s="323"/>
      <c r="CG187" s="323"/>
      <c r="CH187" s="323"/>
      <c r="CI187" s="323"/>
      <c r="CJ187" s="323"/>
      <c r="CK187" s="323"/>
      <c r="CL187" s="323"/>
      <c r="CM187" s="323"/>
      <c r="CN187" s="323"/>
      <c r="CO187" s="323"/>
      <c r="CP187" s="323"/>
      <c r="CQ187" s="323"/>
      <c r="CR187" s="323"/>
      <c r="CS187" s="323"/>
      <c r="CT187" s="323"/>
      <c r="CU187" s="323"/>
      <c r="CV187" s="323"/>
      <c r="CW187" s="323"/>
      <c r="CX187" s="323"/>
      <c r="CY187" s="323"/>
      <c r="CZ187" s="323"/>
      <c r="DA187" s="323"/>
      <c r="DB187" s="323"/>
      <c r="DC187" s="323"/>
      <c r="DD187" s="323"/>
      <c r="DE187" s="323"/>
      <c r="DF187" s="323"/>
      <c r="DG187" s="323"/>
      <c r="DH187" s="323"/>
      <c r="DI187" s="323"/>
      <c r="DJ187" s="323"/>
      <c r="DK187" s="323"/>
      <c r="DL187" s="323"/>
      <c r="DM187" s="323"/>
      <c r="DN187" s="323"/>
      <c r="DO187" s="323"/>
      <c r="DP187" s="323"/>
      <c r="DQ187" s="323"/>
      <c r="DR187" s="323"/>
      <c r="DS187" s="323"/>
      <c r="DT187" s="323"/>
      <c r="DU187" s="323"/>
      <c r="DV187" s="323"/>
      <c r="DW187" s="323"/>
      <c r="DX187" s="323"/>
      <c r="DY187" s="323"/>
      <c r="DZ187" s="323"/>
      <c r="EA187" s="323"/>
      <c r="EB187" s="323"/>
      <c r="EC187" s="323"/>
      <c r="ED187" s="323"/>
      <c r="EE187" s="323"/>
      <c r="EF187" s="323"/>
      <c r="EG187" s="323"/>
      <c r="EH187" s="323"/>
      <c r="EI187" s="323"/>
      <c r="EJ187" s="323"/>
      <c r="EK187" s="323"/>
      <c r="EL187" s="323"/>
      <c r="EM187" s="323"/>
      <c r="EN187" s="323"/>
      <c r="EO187" s="323"/>
      <c r="EP187" s="323"/>
      <c r="EQ187" s="323"/>
      <c r="ER187" s="323"/>
      <c r="ES187" s="323"/>
      <c r="ET187" s="323"/>
      <c r="EU187" s="323"/>
    </row>
    <row r="188" spans="1:151" s="333" customFormat="1" ht="45">
      <c r="A188" s="333" t="s">
        <v>2101</v>
      </c>
      <c r="B188" s="333" t="s">
        <v>2061</v>
      </c>
      <c r="C188" s="333" t="s">
        <v>1539</v>
      </c>
      <c r="D188" s="333" t="s">
        <v>2102</v>
      </c>
      <c r="E188" s="333" t="s">
        <v>2103</v>
      </c>
      <c r="F188" s="333" t="s">
        <v>1423</v>
      </c>
      <c r="G188" s="333" t="s">
        <v>1423</v>
      </c>
      <c r="H188" s="333" t="s">
        <v>1422</v>
      </c>
      <c r="I188" s="333" t="s">
        <v>1423</v>
      </c>
      <c r="J188" s="334" t="s">
        <v>1424</v>
      </c>
      <c r="K188" s="334" t="s">
        <v>2068</v>
      </c>
      <c r="L188" s="334" t="s">
        <v>949</v>
      </c>
      <c r="M188" s="333" t="s">
        <v>1426</v>
      </c>
      <c r="N188" s="333" t="s">
        <v>1427</v>
      </c>
      <c r="O188" s="333" t="s">
        <v>1423</v>
      </c>
      <c r="P188" s="333" t="s">
        <v>30</v>
      </c>
      <c r="Q188" s="333" t="s">
        <v>30</v>
      </c>
      <c r="R188" s="333" t="s">
        <v>1423</v>
      </c>
      <c r="S188" s="333" t="s">
        <v>1423</v>
      </c>
      <c r="T188" s="333" t="s">
        <v>8</v>
      </c>
      <c r="V188" s="333" t="s">
        <v>8</v>
      </c>
      <c r="AC188" s="334"/>
      <c r="AF188" s="334"/>
      <c r="AH188" s="333">
        <v>1</v>
      </c>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c r="BM188" s="323"/>
      <c r="BN188" s="323"/>
      <c r="BO188" s="323"/>
      <c r="BP188" s="323"/>
      <c r="BQ188" s="323"/>
      <c r="BR188" s="323"/>
      <c r="BS188" s="323"/>
      <c r="BT188" s="323"/>
      <c r="BU188" s="323"/>
      <c r="BV188" s="323"/>
      <c r="BW188" s="323"/>
      <c r="BX188" s="323"/>
      <c r="BY188" s="323"/>
      <c r="BZ188" s="323"/>
      <c r="CA188" s="323"/>
      <c r="CB188" s="323"/>
      <c r="CC188" s="323"/>
      <c r="CD188" s="323"/>
      <c r="CE188" s="323"/>
      <c r="CF188" s="323"/>
      <c r="CG188" s="323"/>
      <c r="CH188" s="323"/>
      <c r="CI188" s="323"/>
      <c r="CJ188" s="323"/>
      <c r="CK188" s="323"/>
      <c r="CL188" s="323"/>
      <c r="CM188" s="323"/>
      <c r="CN188" s="323"/>
      <c r="CO188" s="323"/>
      <c r="CP188" s="323"/>
      <c r="CQ188" s="323"/>
      <c r="CR188" s="323"/>
      <c r="CS188" s="323"/>
      <c r="CT188" s="323"/>
      <c r="CU188" s="323"/>
      <c r="CV188" s="323"/>
      <c r="CW188" s="323"/>
      <c r="CX188" s="323"/>
      <c r="CY188" s="323"/>
      <c r="CZ188" s="323"/>
      <c r="DA188" s="323"/>
      <c r="DB188" s="323"/>
      <c r="DC188" s="323"/>
      <c r="DD188" s="323"/>
      <c r="DE188" s="323"/>
      <c r="DF188" s="323"/>
      <c r="DG188" s="323"/>
      <c r="DH188" s="323"/>
      <c r="DI188" s="323"/>
      <c r="DJ188" s="323"/>
      <c r="DK188" s="323"/>
      <c r="DL188" s="323"/>
      <c r="DM188" s="323"/>
      <c r="DN188" s="323"/>
      <c r="DO188" s="323"/>
      <c r="DP188" s="323"/>
      <c r="DQ188" s="323"/>
      <c r="DR188" s="323"/>
      <c r="DS188" s="323"/>
      <c r="DT188" s="323"/>
      <c r="DU188" s="323"/>
      <c r="DV188" s="323"/>
      <c r="DW188" s="323"/>
      <c r="DX188" s="323"/>
      <c r="DY188" s="323"/>
      <c r="DZ188" s="323"/>
      <c r="EA188" s="323"/>
      <c r="EB188" s="323"/>
      <c r="EC188" s="323"/>
      <c r="ED188" s="323"/>
      <c r="EE188" s="323"/>
      <c r="EF188" s="323"/>
      <c r="EG188" s="323"/>
      <c r="EH188" s="323"/>
      <c r="EI188" s="323"/>
      <c r="EJ188" s="323"/>
      <c r="EK188" s="323"/>
      <c r="EL188" s="323"/>
      <c r="EM188" s="323"/>
      <c r="EN188" s="323"/>
      <c r="EO188" s="323"/>
      <c r="EP188" s="323"/>
      <c r="EQ188" s="323"/>
      <c r="ER188" s="323"/>
      <c r="ES188" s="323"/>
      <c r="ET188" s="323"/>
      <c r="EU188" s="323"/>
    </row>
    <row r="189" spans="1:151" s="333" customFormat="1" ht="45">
      <c r="A189" s="333" t="s">
        <v>2104</v>
      </c>
      <c r="B189" s="333" t="s">
        <v>2061</v>
      </c>
      <c r="C189" s="333" t="s">
        <v>353</v>
      </c>
      <c r="D189" s="333" t="s">
        <v>2105</v>
      </c>
      <c r="E189" s="333" t="s">
        <v>2106</v>
      </c>
      <c r="F189" s="333" t="s">
        <v>1423</v>
      </c>
      <c r="G189" s="333" t="s">
        <v>1423</v>
      </c>
      <c r="H189" s="333" t="s">
        <v>1422</v>
      </c>
      <c r="I189" s="333" t="s">
        <v>1423</v>
      </c>
      <c r="J189" s="334" t="s">
        <v>1424</v>
      </c>
      <c r="K189" s="334" t="s">
        <v>2068</v>
      </c>
      <c r="L189" s="334" t="s">
        <v>949</v>
      </c>
      <c r="M189" s="333" t="s">
        <v>1426</v>
      </c>
      <c r="N189" s="333" t="s">
        <v>1428</v>
      </c>
      <c r="O189" s="333" t="s">
        <v>1428</v>
      </c>
      <c r="P189" s="333" t="s">
        <v>30</v>
      </c>
      <c r="Q189" s="333" t="s">
        <v>30</v>
      </c>
      <c r="R189" s="333" t="s">
        <v>1423</v>
      </c>
      <c r="S189" s="333" t="s">
        <v>1423</v>
      </c>
      <c r="T189" s="333" t="s">
        <v>6</v>
      </c>
      <c r="V189" s="333" t="s">
        <v>6</v>
      </c>
      <c r="AC189" s="334"/>
      <c r="AF189" s="334"/>
      <c r="AH189" s="333">
        <v>1</v>
      </c>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323"/>
      <c r="CQ189" s="323"/>
      <c r="CR189" s="323"/>
      <c r="CS189" s="323"/>
      <c r="CT189" s="323"/>
      <c r="CU189" s="323"/>
      <c r="CV189" s="323"/>
      <c r="CW189" s="323"/>
      <c r="CX189" s="323"/>
      <c r="CY189" s="323"/>
      <c r="CZ189" s="323"/>
      <c r="DA189" s="323"/>
      <c r="DB189" s="323"/>
      <c r="DC189" s="323"/>
      <c r="DD189" s="323"/>
      <c r="DE189" s="323"/>
      <c r="DF189" s="323"/>
      <c r="DG189" s="323"/>
      <c r="DH189" s="323"/>
      <c r="DI189" s="323"/>
      <c r="DJ189" s="323"/>
      <c r="DK189" s="323"/>
      <c r="DL189" s="323"/>
      <c r="DM189" s="323"/>
      <c r="DN189" s="323"/>
      <c r="DO189" s="323"/>
      <c r="DP189" s="323"/>
      <c r="DQ189" s="323"/>
      <c r="DR189" s="323"/>
      <c r="DS189" s="323"/>
      <c r="DT189" s="323"/>
      <c r="DU189" s="323"/>
      <c r="DV189" s="323"/>
      <c r="DW189" s="323"/>
      <c r="DX189" s="323"/>
      <c r="DY189" s="323"/>
      <c r="DZ189" s="323"/>
      <c r="EA189" s="323"/>
      <c r="EB189" s="323"/>
      <c r="EC189" s="323"/>
      <c r="ED189" s="323"/>
      <c r="EE189" s="323"/>
      <c r="EF189" s="323"/>
      <c r="EG189" s="323"/>
      <c r="EH189" s="323"/>
      <c r="EI189" s="323"/>
      <c r="EJ189" s="323"/>
      <c r="EK189" s="323"/>
      <c r="EL189" s="323"/>
      <c r="EM189" s="323"/>
      <c r="EN189" s="323"/>
      <c r="EO189" s="323"/>
      <c r="EP189" s="323"/>
      <c r="EQ189" s="323"/>
      <c r="ER189" s="323"/>
      <c r="ES189" s="323"/>
      <c r="ET189" s="323"/>
      <c r="EU189" s="323"/>
    </row>
    <row r="190" spans="1:151" s="333" customFormat="1" ht="45">
      <c r="A190" s="333" t="s">
        <v>2107</v>
      </c>
      <c r="B190" s="333" t="s">
        <v>2061</v>
      </c>
      <c r="C190" s="333" t="s">
        <v>1539</v>
      </c>
      <c r="D190" s="333" t="s">
        <v>2108</v>
      </c>
      <c r="E190" s="333" t="s">
        <v>2109</v>
      </c>
      <c r="F190" s="333" t="s">
        <v>1423</v>
      </c>
      <c r="G190" s="333" t="s">
        <v>1423</v>
      </c>
      <c r="H190" s="333" t="s">
        <v>1422</v>
      </c>
      <c r="I190" s="333" t="s">
        <v>1423</v>
      </c>
      <c r="J190" s="334" t="s">
        <v>1424</v>
      </c>
      <c r="K190" s="334" t="s">
        <v>2068</v>
      </c>
      <c r="L190" s="334" t="s">
        <v>949</v>
      </c>
      <c r="M190" s="333" t="s">
        <v>1426</v>
      </c>
      <c r="N190" s="333" t="s">
        <v>1427</v>
      </c>
      <c r="O190" s="333" t="s">
        <v>1423</v>
      </c>
      <c r="P190" s="333" t="s">
        <v>30</v>
      </c>
      <c r="Q190" s="333" t="s">
        <v>30</v>
      </c>
      <c r="R190" s="333" t="s">
        <v>1423</v>
      </c>
      <c r="S190" s="333" t="s">
        <v>1423</v>
      </c>
      <c r="T190" s="333" t="s">
        <v>8</v>
      </c>
      <c r="V190" s="333" t="s">
        <v>8</v>
      </c>
      <c r="AC190" s="334"/>
      <c r="AF190" s="334"/>
      <c r="AH190" s="333">
        <v>1</v>
      </c>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c r="BM190" s="323"/>
      <c r="BN190" s="323"/>
      <c r="BO190" s="323"/>
      <c r="BP190" s="323"/>
      <c r="BQ190" s="323"/>
      <c r="BR190" s="323"/>
      <c r="BS190" s="323"/>
      <c r="BT190" s="323"/>
      <c r="BU190" s="323"/>
      <c r="BV190" s="323"/>
      <c r="BW190" s="323"/>
      <c r="BX190" s="323"/>
      <c r="BY190" s="323"/>
      <c r="BZ190" s="323"/>
      <c r="CA190" s="323"/>
      <c r="CB190" s="323"/>
      <c r="CC190" s="323"/>
      <c r="CD190" s="323"/>
      <c r="CE190" s="323"/>
      <c r="CF190" s="323"/>
      <c r="CG190" s="323"/>
      <c r="CH190" s="323"/>
      <c r="CI190" s="323"/>
      <c r="CJ190" s="323"/>
      <c r="CK190" s="323"/>
      <c r="CL190" s="323"/>
      <c r="CM190" s="323"/>
      <c r="CN190" s="323"/>
      <c r="CO190" s="323"/>
      <c r="CP190" s="323"/>
      <c r="CQ190" s="323"/>
      <c r="CR190" s="323"/>
      <c r="CS190" s="323"/>
      <c r="CT190" s="323"/>
      <c r="CU190" s="323"/>
      <c r="CV190" s="323"/>
      <c r="CW190" s="323"/>
      <c r="CX190" s="323"/>
      <c r="CY190" s="323"/>
      <c r="CZ190" s="323"/>
      <c r="DA190" s="323"/>
      <c r="DB190" s="323"/>
      <c r="DC190" s="323"/>
      <c r="DD190" s="323"/>
      <c r="DE190" s="323"/>
      <c r="DF190" s="323"/>
      <c r="DG190" s="323"/>
      <c r="DH190" s="323"/>
      <c r="DI190" s="323"/>
      <c r="DJ190" s="323"/>
      <c r="DK190" s="323"/>
      <c r="DL190" s="323"/>
      <c r="DM190" s="323"/>
      <c r="DN190" s="323"/>
      <c r="DO190" s="323"/>
      <c r="DP190" s="323"/>
      <c r="DQ190" s="323"/>
      <c r="DR190" s="323"/>
      <c r="DS190" s="323"/>
      <c r="DT190" s="323"/>
      <c r="DU190" s="323"/>
      <c r="DV190" s="323"/>
      <c r="DW190" s="323"/>
      <c r="DX190" s="323"/>
      <c r="DY190" s="323"/>
      <c r="DZ190" s="323"/>
      <c r="EA190" s="323"/>
      <c r="EB190" s="323"/>
      <c r="EC190" s="323"/>
      <c r="ED190" s="323"/>
      <c r="EE190" s="323"/>
      <c r="EF190" s="323"/>
      <c r="EG190" s="323"/>
      <c r="EH190" s="323"/>
      <c r="EI190" s="323"/>
      <c r="EJ190" s="323"/>
      <c r="EK190" s="323"/>
      <c r="EL190" s="323"/>
      <c r="EM190" s="323"/>
      <c r="EN190" s="323"/>
      <c r="EO190" s="323"/>
      <c r="EP190" s="323"/>
      <c r="EQ190" s="323"/>
      <c r="ER190" s="323"/>
      <c r="ES190" s="323"/>
      <c r="ET190" s="323"/>
      <c r="EU190" s="323"/>
    </row>
    <row r="191" spans="1:151" s="333" customFormat="1" ht="45">
      <c r="A191" s="333" t="s">
        <v>2110</v>
      </c>
      <c r="B191" s="333" t="s">
        <v>2061</v>
      </c>
      <c r="C191" s="333" t="s">
        <v>354</v>
      </c>
      <c r="D191" s="333" t="s">
        <v>2111</v>
      </c>
      <c r="E191" s="333" t="s">
        <v>2112</v>
      </c>
      <c r="F191" s="333" t="s">
        <v>1423</v>
      </c>
      <c r="G191" s="333" t="s">
        <v>1423</v>
      </c>
      <c r="H191" s="333" t="s">
        <v>1422</v>
      </c>
      <c r="I191" s="333" t="s">
        <v>1423</v>
      </c>
      <c r="J191" s="334" t="s">
        <v>1424</v>
      </c>
      <c r="K191" s="334" t="s">
        <v>2068</v>
      </c>
      <c r="L191" s="334" t="s">
        <v>949</v>
      </c>
      <c r="M191" s="333" t="s">
        <v>2069</v>
      </c>
      <c r="N191" s="333" t="s">
        <v>1427</v>
      </c>
      <c r="O191" s="333" t="s">
        <v>1423</v>
      </c>
      <c r="P191" s="333" t="s">
        <v>30</v>
      </c>
      <c r="Q191" s="333" t="s">
        <v>30</v>
      </c>
      <c r="R191" s="333" t="s">
        <v>1423</v>
      </c>
      <c r="S191" s="333" t="s">
        <v>1423</v>
      </c>
      <c r="T191" s="333" t="s">
        <v>8</v>
      </c>
      <c r="V191" s="333" t="s">
        <v>8</v>
      </c>
      <c r="X191" s="333" t="s">
        <v>31</v>
      </c>
      <c r="AC191" s="334"/>
      <c r="AF191" s="334"/>
      <c r="AH191" s="333">
        <v>1</v>
      </c>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c r="BM191" s="323"/>
      <c r="BN191" s="323"/>
      <c r="BO191" s="323"/>
      <c r="BP191" s="323"/>
      <c r="BQ191" s="323"/>
      <c r="BR191" s="323"/>
      <c r="BS191" s="323"/>
      <c r="BT191" s="323"/>
      <c r="BU191" s="323"/>
      <c r="BV191" s="323"/>
      <c r="BW191" s="323"/>
      <c r="BX191" s="323"/>
      <c r="BY191" s="323"/>
      <c r="BZ191" s="323"/>
      <c r="CA191" s="323"/>
      <c r="CB191" s="323"/>
      <c r="CC191" s="323"/>
      <c r="CD191" s="323"/>
      <c r="CE191" s="323"/>
      <c r="CF191" s="323"/>
      <c r="CG191" s="323"/>
      <c r="CH191" s="323"/>
      <c r="CI191" s="323"/>
      <c r="CJ191" s="323"/>
      <c r="CK191" s="323"/>
      <c r="CL191" s="323"/>
      <c r="CM191" s="323"/>
      <c r="CN191" s="323"/>
      <c r="CO191" s="323"/>
      <c r="CP191" s="323"/>
      <c r="CQ191" s="323"/>
      <c r="CR191" s="323"/>
      <c r="CS191" s="323"/>
      <c r="CT191" s="323"/>
      <c r="CU191" s="323"/>
      <c r="CV191" s="323"/>
      <c r="CW191" s="323"/>
      <c r="CX191" s="323"/>
      <c r="CY191" s="323"/>
      <c r="CZ191" s="323"/>
      <c r="DA191" s="323"/>
      <c r="DB191" s="323"/>
      <c r="DC191" s="323"/>
      <c r="DD191" s="323"/>
      <c r="DE191" s="323"/>
      <c r="DF191" s="323"/>
      <c r="DG191" s="323"/>
      <c r="DH191" s="323"/>
      <c r="DI191" s="323"/>
      <c r="DJ191" s="323"/>
      <c r="DK191" s="323"/>
      <c r="DL191" s="323"/>
      <c r="DM191" s="323"/>
      <c r="DN191" s="323"/>
      <c r="DO191" s="323"/>
      <c r="DP191" s="323"/>
      <c r="DQ191" s="323"/>
      <c r="DR191" s="323"/>
      <c r="DS191" s="323"/>
      <c r="DT191" s="323"/>
      <c r="DU191" s="323"/>
      <c r="DV191" s="323"/>
      <c r="DW191" s="323"/>
      <c r="DX191" s="323"/>
      <c r="DY191" s="323"/>
      <c r="DZ191" s="323"/>
      <c r="EA191" s="323"/>
      <c r="EB191" s="323"/>
      <c r="EC191" s="323"/>
      <c r="ED191" s="323"/>
      <c r="EE191" s="323"/>
      <c r="EF191" s="323"/>
      <c r="EG191" s="323"/>
      <c r="EH191" s="323"/>
      <c r="EI191" s="323"/>
      <c r="EJ191" s="323"/>
      <c r="EK191" s="323"/>
      <c r="EL191" s="323"/>
      <c r="EM191" s="323"/>
      <c r="EN191" s="323"/>
      <c r="EO191" s="323"/>
      <c r="EP191" s="323"/>
      <c r="EQ191" s="323"/>
      <c r="ER191" s="323"/>
      <c r="ES191" s="323"/>
      <c r="ET191" s="323"/>
      <c r="EU191" s="323"/>
    </row>
    <row r="192" spans="1:151" s="333" customFormat="1" ht="75">
      <c r="A192" s="333" t="s">
        <v>2113</v>
      </c>
      <c r="B192" s="333" t="s">
        <v>2061</v>
      </c>
      <c r="C192" s="333" t="s">
        <v>1539</v>
      </c>
      <c r="D192" s="333" t="s">
        <v>2114</v>
      </c>
      <c r="E192" s="333" t="s">
        <v>2115</v>
      </c>
      <c r="F192" s="333" t="s">
        <v>1423</v>
      </c>
      <c r="G192" s="333" t="s">
        <v>1423</v>
      </c>
      <c r="H192" s="333" t="s">
        <v>1422</v>
      </c>
      <c r="I192" s="333" t="s">
        <v>1423</v>
      </c>
      <c r="J192" s="334" t="s">
        <v>1424</v>
      </c>
      <c r="K192" s="334" t="s">
        <v>2068</v>
      </c>
      <c r="L192" s="334" t="s">
        <v>949</v>
      </c>
      <c r="M192" s="333" t="s">
        <v>2069</v>
      </c>
      <c r="N192" s="333" t="s">
        <v>1427</v>
      </c>
      <c r="O192" s="333" t="s">
        <v>1423</v>
      </c>
      <c r="P192" s="333" t="s">
        <v>30</v>
      </c>
      <c r="Q192" s="333" t="s">
        <v>30</v>
      </c>
      <c r="R192" s="333" t="s">
        <v>1423</v>
      </c>
      <c r="S192" s="333" t="s">
        <v>1423</v>
      </c>
      <c r="T192" s="333" t="s">
        <v>8</v>
      </c>
      <c r="V192" s="333" t="s">
        <v>8</v>
      </c>
      <c r="X192" s="333" t="s">
        <v>31</v>
      </c>
      <c r="AC192" s="334"/>
      <c r="AF192" s="334"/>
      <c r="AH192" s="333">
        <v>1</v>
      </c>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c r="BM192" s="323"/>
      <c r="BN192" s="323"/>
      <c r="BO192" s="323"/>
      <c r="BP192" s="323"/>
      <c r="BQ192" s="323"/>
      <c r="BR192" s="323"/>
      <c r="BS192" s="323"/>
      <c r="BT192" s="323"/>
      <c r="BU192" s="323"/>
      <c r="BV192" s="323"/>
      <c r="BW192" s="323"/>
      <c r="BX192" s="323"/>
      <c r="BY192" s="323"/>
      <c r="BZ192" s="323"/>
      <c r="CA192" s="323"/>
      <c r="CB192" s="323"/>
      <c r="CC192" s="323"/>
      <c r="CD192" s="323"/>
      <c r="CE192" s="323"/>
      <c r="CF192" s="323"/>
      <c r="CG192" s="323"/>
      <c r="CH192" s="323"/>
      <c r="CI192" s="323"/>
      <c r="CJ192" s="323"/>
      <c r="CK192" s="323"/>
      <c r="CL192" s="323"/>
      <c r="CM192" s="323"/>
      <c r="CN192" s="323"/>
      <c r="CO192" s="323"/>
      <c r="CP192" s="323"/>
      <c r="CQ192" s="323"/>
      <c r="CR192" s="323"/>
      <c r="CS192" s="323"/>
      <c r="CT192" s="323"/>
      <c r="CU192" s="323"/>
      <c r="CV192" s="323"/>
      <c r="CW192" s="323"/>
      <c r="CX192" s="323"/>
      <c r="CY192" s="323"/>
      <c r="CZ192" s="323"/>
      <c r="DA192" s="323"/>
      <c r="DB192" s="323"/>
      <c r="DC192" s="323"/>
      <c r="DD192" s="323"/>
      <c r="DE192" s="323"/>
      <c r="DF192" s="323"/>
      <c r="DG192" s="323"/>
      <c r="DH192" s="323"/>
      <c r="DI192" s="323"/>
      <c r="DJ192" s="323"/>
      <c r="DK192" s="323"/>
      <c r="DL192" s="323"/>
      <c r="DM192" s="323"/>
      <c r="DN192" s="323"/>
      <c r="DO192" s="323"/>
      <c r="DP192" s="323"/>
      <c r="DQ192" s="323"/>
      <c r="DR192" s="323"/>
      <c r="DS192" s="323"/>
      <c r="DT192" s="323"/>
      <c r="DU192" s="323"/>
      <c r="DV192" s="323"/>
      <c r="DW192" s="323"/>
      <c r="DX192" s="323"/>
      <c r="DY192" s="323"/>
      <c r="DZ192" s="323"/>
      <c r="EA192" s="323"/>
      <c r="EB192" s="323"/>
      <c r="EC192" s="323"/>
      <c r="ED192" s="323"/>
      <c r="EE192" s="323"/>
      <c r="EF192" s="323"/>
      <c r="EG192" s="323"/>
      <c r="EH192" s="323"/>
      <c r="EI192" s="323"/>
      <c r="EJ192" s="323"/>
      <c r="EK192" s="323"/>
      <c r="EL192" s="323"/>
      <c r="EM192" s="323"/>
      <c r="EN192" s="323"/>
      <c r="EO192" s="323"/>
      <c r="EP192" s="323"/>
      <c r="EQ192" s="323"/>
      <c r="ER192" s="323"/>
      <c r="ES192" s="323"/>
      <c r="ET192" s="323"/>
      <c r="EU192" s="323"/>
    </row>
    <row r="193" spans="1:151" s="333" customFormat="1" ht="60">
      <c r="A193" s="333" t="s">
        <v>2116</v>
      </c>
      <c r="B193" s="333" t="s">
        <v>2061</v>
      </c>
      <c r="C193" s="333" t="s">
        <v>2071</v>
      </c>
      <c r="D193" s="333" t="s">
        <v>2117</v>
      </c>
      <c r="E193" s="333" t="s">
        <v>2118</v>
      </c>
      <c r="F193" s="333" t="s">
        <v>1423</v>
      </c>
      <c r="G193" s="333" t="s">
        <v>1423</v>
      </c>
      <c r="H193" s="333" t="s">
        <v>1422</v>
      </c>
      <c r="I193" s="333" t="s">
        <v>1423</v>
      </c>
      <c r="J193" s="334" t="s">
        <v>1424</v>
      </c>
      <c r="K193" s="334" t="s">
        <v>2068</v>
      </c>
      <c r="L193" s="334" t="s">
        <v>949</v>
      </c>
      <c r="M193" s="333" t="s">
        <v>1426</v>
      </c>
      <c r="N193" s="333" t="s">
        <v>1428</v>
      </c>
      <c r="O193" s="333" t="s">
        <v>1428</v>
      </c>
      <c r="P193" s="333" t="s">
        <v>30</v>
      </c>
      <c r="Q193" s="333" t="s">
        <v>30</v>
      </c>
      <c r="R193" s="333" t="s">
        <v>1423</v>
      </c>
      <c r="S193" s="333" t="s">
        <v>1423</v>
      </c>
      <c r="T193" s="333" t="s">
        <v>6</v>
      </c>
      <c r="V193" s="333" t="s">
        <v>6</v>
      </c>
      <c r="AC193" s="334"/>
      <c r="AF193" s="334"/>
      <c r="AH193" s="333">
        <v>1</v>
      </c>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c r="BN193" s="323"/>
      <c r="BO193" s="323"/>
      <c r="BP193" s="323"/>
      <c r="BQ193" s="323"/>
      <c r="BR193" s="323"/>
      <c r="BS193" s="323"/>
      <c r="BT193" s="323"/>
      <c r="BU193" s="323"/>
      <c r="BV193" s="323"/>
      <c r="BW193" s="323"/>
      <c r="BX193" s="323"/>
      <c r="BY193" s="323"/>
      <c r="BZ193" s="323"/>
      <c r="CA193" s="323"/>
      <c r="CB193" s="323"/>
      <c r="CC193" s="323"/>
      <c r="CD193" s="323"/>
      <c r="CE193" s="323"/>
      <c r="CF193" s="323"/>
      <c r="CG193" s="323"/>
      <c r="CH193" s="323"/>
      <c r="CI193" s="323"/>
      <c r="CJ193" s="323"/>
      <c r="CK193" s="323"/>
      <c r="CL193" s="323"/>
      <c r="CM193" s="323"/>
      <c r="CN193" s="323"/>
      <c r="CO193" s="323"/>
      <c r="CP193" s="323"/>
      <c r="CQ193" s="323"/>
      <c r="CR193" s="323"/>
      <c r="CS193" s="323"/>
      <c r="CT193" s="323"/>
      <c r="CU193" s="323"/>
      <c r="CV193" s="323"/>
      <c r="CW193" s="323"/>
      <c r="CX193" s="323"/>
      <c r="CY193" s="323"/>
      <c r="CZ193" s="323"/>
      <c r="DA193" s="323"/>
      <c r="DB193" s="323"/>
      <c r="DC193" s="323"/>
      <c r="DD193" s="323"/>
      <c r="DE193" s="323"/>
      <c r="DF193" s="323"/>
      <c r="DG193" s="323"/>
      <c r="DH193" s="323"/>
      <c r="DI193" s="323"/>
      <c r="DJ193" s="323"/>
      <c r="DK193" s="323"/>
      <c r="DL193" s="323"/>
      <c r="DM193" s="323"/>
      <c r="DN193" s="323"/>
      <c r="DO193" s="323"/>
      <c r="DP193" s="323"/>
      <c r="DQ193" s="323"/>
      <c r="DR193" s="323"/>
      <c r="DS193" s="323"/>
      <c r="DT193" s="323"/>
      <c r="DU193" s="323"/>
      <c r="DV193" s="323"/>
      <c r="DW193" s="323"/>
      <c r="DX193" s="323"/>
      <c r="DY193" s="323"/>
      <c r="DZ193" s="323"/>
      <c r="EA193" s="323"/>
      <c r="EB193" s="323"/>
      <c r="EC193" s="323"/>
      <c r="ED193" s="323"/>
      <c r="EE193" s="323"/>
      <c r="EF193" s="323"/>
      <c r="EG193" s="323"/>
      <c r="EH193" s="323"/>
      <c r="EI193" s="323"/>
      <c r="EJ193" s="323"/>
      <c r="EK193" s="323"/>
      <c r="EL193" s="323"/>
      <c r="EM193" s="323"/>
      <c r="EN193" s="323"/>
      <c r="EO193" s="323"/>
      <c r="EP193" s="323"/>
      <c r="EQ193" s="323"/>
      <c r="ER193" s="323"/>
      <c r="ES193" s="323"/>
      <c r="ET193" s="323"/>
      <c r="EU193" s="323"/>
    </row>
    <row r="194" spans="1:151" s="333" customFormat="1" ht="45">
      <c r="A194" s="333" t="s">
        <v>2119</v>
      </c>
      <c r="B194" s="333" t="s">
        <v>2061</v>
      </c>
      <c r="C194" s="333" t="s">
        <v>354</v>
      </c>
      <c r="D194" s="333" t="s">
        <v>2120</v>
      </c>
      <c r="E194" s="333" t="s">
        <v>2121</v>
      </c>
      <c r="F194" s="333" t="s">
        <v>1423</v>
      </c>
      <c r="G194" s="333" t="s">
        <v>1423</v>
      </c>
      <c r="H194" s="333" t="s">
        <v>1422</v>
      </c>
      <c r="I194" s="333" t="s">
        <v>1423</v>
      </c>
      <c r="J194" s="334" t="s">
        <v>1424</v>
      </c>
      <c r="K194" s="334" t="s">
        <v>2068</v>
      </c>
      <c r="L194" s="334" t="s">
        <v>949</v>
      </c>
      <c r="M194" s="333" t="s">
        <v>2069</v>
      </c>
      <c r="N194" s="333" t="s">
        <v>1427</v>
      </c>
      <c r="O194" s="333" t="s">
        <v>1423</v>
      </c>
      <c r="P194" s="333" t="s">
        <v>30</v>
      </c>
      <c r="Q194" s="333" t="s">
        <v>30</v>
      </c>
      <c r="R194" s="333" t="s">
        <v>1423</v>
      </c>
      <c r="S194" s="333" t="s">
        <v>1423</v>
      </c>
      <c r="T194" s="333" t="s">
        <v>8</v>
      </c>
      <c r="V194" s="333" t="s">
        <v>8</v>
      </c>
      <c r="X194" s="333" t="s">
        <v>31</v>
      </c>
      <c r="AC194" s="334"/>
      <c r="AF194" s="334"/>
      <c r="AH194" s="333">
        <v>1</v>
      </c>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c r="BN194" s="323"/>
      <c r="BO194" s="323"/>
      <c r="BP194" s="323"/>
      <c r="BQ194" s="323"/>
      <c r="BR194" s="323"/>
      <c r="BS194" s="323"/>
      <c r="BT194" s="323"/>
      <c r="BU194" s="323"/>
      <c r="BV194" s="323"/>
      <c r="BW194" s="323"/>
      <c r="BX194" s="323"/>
      <c r="BY194" s="323"/>
      <c r="BZ194" s="323"/>
      <c r="CA194" s="323"/>
      <c r="CB194" s="323"/>
      <c r="CC194" s="323"/>
      <c r="CD194" s="323"/>
      <c r="CE194" s="323"/>
      <c r="CF194" s="323"/>
      <c r="CG194" s="323"/>
      <c r="CH194" s="323"/>
      <c r="CI194" s="323"/>
      <c r="CJ194" s="323"/>
      <c r="CK194" s="323"/>
      <c r="CL194" s="323"/>
      <c r="CM194" s="323"/>
      <c r="CN194" s="323"/>
      <c r="CO194" s="323"/>
      <c r="CP194" s="323"/>
      <c r="CQ194" s="323"/>
      <c r="CR194" s="323"/>
      <c r="CS194" s="323"/>
      <c r="CT194" s="323"/>
      <c r="CU194" s="323"/>
      <c r="CV194" s="323"/>
      <c r="CW194" s="323"/>
      <c r="CX194" s="323"/>
      <c r="CY194" s="323"/>
      <c r="CZ194" s="323"/>
      <c r="DA194" s="323"/>
      <c r="DB194" s="323"/>
      <c r="DC194" s="323"/>
      <c r="DD194" s="323"/>
      <c r="DE194" s="323"/>
      <c r="DF194" s="323"/>
      <c r="DG194" s="323"/>
      <c r="DH194" s="323"/>
      <c r="DI194" s="323"/>
      <c r="DJ194" s="323"/>
      <c r="DK194" s="323"/>
      <c r="DL194" s="323"/>
      <c r="DM194" s="323"/>
      <c r="DN194" s="323"/>
      <c r="DO194" s="323"/>
      <c r="DP194" s="323"/>
      <c r="DQ194" s="323"/>
      <c r="DR194" s="323"/>
      <c r="DS194" s="323"/>
      <c r="DT194" s="323"/>
      <c r="DU194" s="323"/>
      <c r="DV194" s="323"/>
      <c r="DW194" s="323"/>
      <c r="DX194" s="323"/>
      <c r="DY194" s="323"/>
      <c r="DZ194" s="323"/>
      <c r="EA194" s="323"/>
      <c r="EB194" s="323"/>
      <c r="EC194" s="323"/>
      <c r="ED194" s="323"/>
      <c r="EE194" s="323"/>
      <c r="EF194" s="323"/>
      <c r="EG194" s="323"/>
      <c r="EH194" s="323"/>
      <c r="EI194" s="323"/>
      <c r="EJ194" s="323"/>
      <c r="EK194" s="323"/>
      <c r="EL194" s="323"/>
      <c r="EM194" s="323"/>
      <c r="EN194" s="323"/>
      <c r="EO194" s="323"/>
      <c r="EP194" s="323"/>
      <c r="EQ194" s="323"/>
      <c r="ER194" s="323"/>
      <c r="ES194" s="323"/>
      <c r="ET194" s="323"/>
      <c r="EU194" s="323"/>
    </row>
    <row r="195" spans="1:151" s="333" customFormat="1" ht="45">
      <c r="A195" s="333" t="s">
        <v>2122</v>
      </c>
      <c r="B195" s="333" t="s">
        <v>2061</v>
      </c>
      <c r="C195" s="333" t="s">
        <v>1539</v>
      </c>
      <c r="D195" s="333" t="s">
        <v>2123</v>
      </c>
      <c r="E195" s="333" t="s">
        <v>2124</v>
      </c>
      <c r="F195" s="333" t="s">
        <v>1423</v>
      </c>
      <c r="G195" s="333" t="s">
        <v>1423</v>
      </c>
      <c r="H195" s="333" t="s">
        <v>1422</v>
      </c>
      <c r="I195" s="333" t="s">
        <v>1423</v>
      </c>
      <c r="J195" s="334" t="s">
        <v>1424</v>
      </c>
      <c r="K195" s="334" t="s">
        <v>1479</v>
      </c>
      <c r="L195" s="334" t="s">
        <v>949</v>
      </c>
      <c r="M195" s="333" t="s">
        <v>1426</v>
      </c>
      <c r="N195" s="333" t="s">
        <v>1427</v>
      </c>
      <c r="O195" s="333" t="s">
        <v>1423</v>
      </c>
      <c r="P195" s="333" t="s">
        <v>30</v>
      </c>
      <c r="Q195" s="333" t="s">
        <v>30</v>
      </c>
      <c r="R195" s="333" t="s">
        <v>1423</v>
      </c>
      <c r="S195" s="333" t="s">
        <v>1423</v>
      </c>
      <c r="T195" s="333" t="s">
        <v>1430</v>
      </c>
      <c r="V195" s="333" t="s">
        <v>1431</v>
      </c>
      <c r="X195" s="333" t="s">
        <v>30</v>
      </c>
      <c r="AC195" s="334"/>
      <c r="AF195" s="334"/>
      <c r="AH195" s="333">
        <v>1</v>
      </c>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c r="BN195" s="323"/>
      <c r="BO195" s="323"/>
      <c r="BP195" s="323"/>
      <c r="BQ195" s="323"/>
      <c r="BR195" s="323"/>
      <c r="BS195" s="323"/>
      <c r="BT195" s="323"/>
      <c r="BU195" s="323"/>
      <c r="BV195" s="323"/>
      <c r="BW195" s="323"/>
      <c r="BX195" s="323"/>
      <c r="BY195" s="323"/>
      <c r="BZ195" s="323"/>
      <c r="CA195" s="323"/>
      <c r="CB195" s="323"/>
      <c r="CC195" s="323"/>
      <c r="CD195" s="323"/>
      <c r="CE195" s="323"/>
      <c r="CF195" s="323"/>
      <c r="CG195" s="323"/>
      <c r="CH195" s="323"/>
      <c r="CI195" s="323"/>
      <c r="CJ195" s="323"/>
      <c r="CK195" s="323"/>
      <c r="CL195" s="323"/>
      <c r="CM195" s="323"/>
      <c r="CN195" s="323"/>
      <c r="CO195" s="323"/>
      <c r="CP195" s="323"/>
      <c r="CQ195" s="323"/>
      <c r="CR195" s="323"/>
      <c r="CS195" s="323"/>
      <c r="CT195" s="323"/>
      <c r="CU195" s="323"/>
      <c r="CV195" s="323"/>
      <c r="CW195" s="323"/>
      <c r="CX195" s="323"/>
      <c r="CY195" s="323"/>
      <c r="CZ195" s="323"/>
      <c r="DA195" s="323"/>
      <c r="DB195" s="323"/>
      <c r="DC195" s="323"/>
      <c r="DD195" s="323"/>
      <c r="DE195" s="323"/>
      <c r="DF195" s="323"/>
      <c r="DG195" s="323"/>
      <c r="DH195" s="323"/>
      <c r="DI195" s="323"/>
      <c r="DJ195" s="323"/>
      <c r="DK195" s="323"/>
      <c r="DL195" s="323"/>
      <c r="DM195" s="323"/>
      <c r="DN195" s="323"/>
      <c r="DO195" s="323"/>
      <c r="DP195" s="323"/>
      <c r="DQ195" s="323"/>
      <c r="DR195" s="323"/>
      <c r="DS195" s="323"/>
      <c r="DT195" s="323"/>
      <c r="DU195" s="323"/>
      <c r="DV195" s="323"/>
      <c r="DW195" s="323"/>
      <c r="DX195" s="323"/>
      <c r="DY195" s="323"/>
      <c r="DZ195" s="323"/>
      <c r="EA195" s="323"/>
      <c r="EB195" s="323"/>
      <c r="EC195" s="323"/>
      <c r="ED195" s="323"/>
      <c r="EE195" s="323"/>
      <c r="EF195" s="323"/>
      <c r="EG195" s="323"/>
      <c r="EH195" s="323"/>
      <c r="EI195" s="323"/>
      <c r="EJ195" s="323"/>
      <c r="EK195" s="323"/>
      <c r="EL195" s="323"/>
      <c r="EM195" s="323"/>
      <c r="EN195" s="323"/>
      <c r="EO195" s="323"/>
      <c r="EP195" s="323"/>
      <c r="EQ195" s="323"/>
      <c r="ER195" s="323"/>
      <c r="ES195" s="323"/>
      <c r="ET195" s="323"/>
      <c r="EU195" s="323"/>
    </row>
    <row r="196" spans="1:151" s="333" customFormat="1" ht="45">
      <c r="A196" s="333" t="s">
        <v>2125</v>
      </c>
      <c r="B196" s="333" t="s">
        <v>2061</v>
      </c>
      <c r="C196" s="333" t="s">
        <v>1539</v>
      </c>
      <c r="D196" s="333" t="s">
        <v>2126</v>
      </c>
      <c r="E196" s="333" t="s">
        <v>2127</v>
      </c>
      <c r="F196" s="333" t="s">
        <v>1423</v>
      </c>
      <c r="G196" s="333" t="s">
        <v>1423</v>
      </c>
      <c r="H196" s="333" t="s">
        <v>1422</v>
      </c>
      <c r="I196" s="333" t="s">
        <v>1423</v>
      </c>
      <c r="J196" s="334" t="s">
        <v>1424</v>
      </c>
      <c r="K196" s="334" t="s">
        <v>2068</v>
      </c>
      <c r="L196" s="334" t="s">
        <v>949</v>
      </c>
      <c r="M196" s="333" t="s">
        <v>1426</v>
      </c>
      <c r="N196" s="333" t="s">
        <v>1427</v>
      </c>
      <c r="O196" s="333" t="s">
        <v>1423</v>
      </c>
      <c r="P196" s="333" t="s">
        <v>30</v>
      </c>
      <c r="Q196" s="333" t="s">
        <v>30</v>
      </c>
      <c r="R196" s="333" t="s">
        <v>1423</v>
      </c>
      <c r="S196" s="333" t="s">
        <v>1423</v>
      </c>
      <c r="T196" s="333" t="s">
        <v>1430</v>
      </c>
      <c r="V196" s="333" t="s">
        <v>1431</v>
      </c>
      <c r="X196" s="333" t="s">
        <v>30</v>
      </c>
      <c r="AC196" s="334"/>
      <c r="AF196" s="334"/>
      <c r="AH196" s="333">
        <v>1</v>
      </c>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c r="BN196" s="323"/>
      <c r="BO196" s="323"/>
      <c r="BP196" s="323"/>
      <c r="BQ196" s="323"/>
      <c r="BR196" s="323"/>
      <c r="BS196" s="323"/>
      <c r="BT196" s="323"/>
      <c r="BU196" s="323"/>
      <c r="BV196" s="323"/>
      <c r="BW196" s="323"/>
      <c r="BX196" s="323"/>
      <c r="BY196" s="323"/>
      <c r="BZ196" s="323"/>
      <c r="CA196" s="323"/>
      <c r="CB196" s="323"/>
      <c r="CC196" s="323"/>
      <c r="CD196" s="323"/>
      <c r="CE196" s="323"/>
      <c r="CF196" s="323"/>
      <c r="CG196" s="323"/>
      <c r="CH196" s="323"/>
      <c r="CI196" s="323"/>
      <c r="CJ196" s="323"/>
      <c r="CK196" s="323"/>
      <c r="CL196" s="323"/>
      <c r="CM196" s="323"/>
      <c r="CN196" s="323"/>
      <c r="CO196" s="323"/>
      <c r="CP196" s="323"/>
      <c r="CQ196" s="323"/>
      <c r="CR196" s="323"/>
      <c r="CS196" s="323"/>
      <c r="CT196" s="323"/>
      <c r="CU196" s="323"/>
      <c r="CV196" s="323"/>
      <c r="CW196" s="323"/>
      <c r="CX196" s="323"/>
      <c r="CY196" s="323"/>
      <c r="CZ196" s="323"/>
      <c r="DA196" s="323"/>
      <c r="DB196" s="323"/>
      <c r="DC196" s="323"/>
      <c r="DD196" s="323"/>
      <c r="DE196" s="323"/>
      <c r="DF196" s="323"/>
      <c r="DG196" s="323"/>
      <c r="DH196" s="323"/>
      <c r="DI196" s="323"/>
      <c r="DJ196" s="323"/>
      <c r="DK196" s="323"/>
      <c r="DL196" s="323"/>
      <c r="DM196" s="323"/>
      <c r="DN196" s="323"/>
      <c r="DO196" s="323"/>
      <c r="DP196" s="323"/>
      <c r="DQ196" s="323"/>
      <c r="DR196" s="323"/>
      <c r="DS196" s="323"/>
      <c r="DT196" s="323"/>
      <c r="DU196" s="323"/>
      <c r="DV196" s="323"/>
      <c r="DW196" s="323"/>
      <c r="DX196" s="323"/>
      <c r="DY196" s="323"/>
      <c r="DZ196" s="323"/>
      <c r="EA196" s="323"/>
      <c r="EB196" s="323"/>
      <c r="EC196" s="323"/>
      <c r="ED196" s="323"/>
      <c r="EE196" s="323"/>
      <c r="EF196" s="323"/>
      <c r="EG196" s="323"/>
      <c r="EH196" s="323"/>
      <c r="EI196" s="323"/>
      <c r="EJ196" s="323"/>
      <c r="EK196" s="323"/>
      <c r="EL196" s="323"/>
      <c r="EM196" s="323"/>
      <c r="EN196" s="323"/>
      <c r="EO196" s="323"/>
      <c r="EP196" s="323"/>
      <c r="EQ196" s="323"/>
      <c r="ER196" s="323"/>
      <c r="ES196" s="323"/>
      <c r="ET196" s="323"/>
      <c r="EU196" s="323"/>
    </row>
    <row r="197" spans="1:151" s="333" customFormat="1" ht="45">
      <c r="A197" s="333" t="s">
        <v>2128</v>
      </c>
      <c r="B197" s="333" t="s">
        <v>2061</v>
      </c>
      <c r="C197" s="333" t="s">
        <v>1539</v>
      </c>
      <c r="D197" s="333" t="s">
        <v>2129</v>
      </c>
      <c r="E197" s="333" t="s">
        <v>2130</v>
      </c>
      <c r="F197" s="333" t="s">
        <v>1423</v>
      </c>
      <c r="G197" s="333" t="s">
        <v>1423</v>
      </c>
      <c r="H197" s="333" t="s">
        <v>1422</v>
      </c>
      <c r="I197" s="333" t="s">
        <v>1423</v>
      </c>
      <c r="J197" s="334" t="s">
        <v>1424</v>
      </c>
      <c r="K197" s="334" t="s">
        <v>1479</v>
      </c>
      <c r="L197" s="334" t="s">
        <v>949</v>
      </c>
      <c r="M197" s="333" t="s">
        <v>1426</v>
      </c>
      <c r="N197" s="333" t="s">
        <v>1427</v>
      </c>
      <c r="O197" s="333" t="s">
        <v>1423</v>
      </c>
      <c r="P197" s="333" t="s">
        <v>30</v>
      </c>
      <c r="Q197" s="333" t="s">
        <v>30</v>
      </c>
      <c r="R197" s="333" t="s">
        <v>1423</v>
      </c>
      <c r="S197" s="333" t="s">
        <v>1423</v>
      </c>
      <c r="T197" s="333" t="s">
        <v>1430</v>
      </c>
      <c r="V197" s="333" t="s">
        <v>1431</v>
      </c>
      <c r="X197" s="333" t="s">
        <v>30</v>
      </c>
      <c r="AC197" s="334"/>
      <c r="AF197" s="334"/>
      <c r="AH197" s="333">
        <v>1</v>
      </c>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c r="BN197" s="323"/>
      <c r="BO197" s="323"/>
      <c r="BP197" s="323"/>
      <c r="BQ197" s="323"/>
      <c r="BR197" s="323"/>
      <c r="BS197" s="323"/>
      <c r="BT197" s="323"/>
      <c r="BU197" s="323"/>
      <c r="BV197" s="323"/>
      <c r="BW197" s="323"/>
      <c r="BX197" s="323"/>
      <c r="BY197" s="323"/>
      <c r="BZ197" s="323"/>
      <c r="CA197" s="323"/>
      <c r="CB197" s="323"/>
      <c r="CC197" s="323"/>
      <c r="CD197" s="323"/>
      <c r="CE197" s="323"/>
      <c r="CF197" s="323"/>
      <c r="CG197" s="323"/>
      <c r="CH197" s="323"/>
      <c r="CI197" s="323"/>
      <c r="CJ197" s="323"/>
      <c r="CK197" s="323"/>
      <c r="CL197" s="323"/>
      <c r="CM197" s="323"/>
      <c r="CN197" s="323"/>
      <c r="CO197" s="323"/>
      <c r="CP197" s="323"/>
      <c r="CQ197" s="323"/>
      <c r="CR197" s="323"/>
      <c r="CS197" s="323"/>
      <c r="CT197" s="323"/>
      <c r="CU197" s="323"/>
      <c r="CV197" s="323"/>
      <c r="CW197" s="323"/>
      <c r="CX197" s="323"/>
      <c r="CY197" s="323"/>
      <c r="CZ197" s="323"/>
      <c r="DA197" s="323"/>
      <c r="DB197" s="323"/>
      <c r="DC197" s="323"/>
      <c r="DD197" s="323"/>
      <c r="DE197" s="323"/>
      <c r="DF197" s="323"/>
      <c r="DG197" s="323"/>
      <c r="DH197" s="323"/>
      <c r="DI197" s="323"/>
      <c r="DJ197" s="323"/>
      <c r="DK197" s="323"/>
      <c r="DL197" s="323"/>
      <c r="DM197" s="323"/>
      <c r="DN197" s="323"/>
      <c r="DO197" s="323"/>
      <c r="DP197" s="323"/>
      <c r="DQ197" s="323"/>
      <c r="DR197" s="323"/>
      <c r="DS197" s="323"/>
      <c r="DT197" s="323"/>
      <c r="DU197" s="323"/>
      <c r="DV197" s="323"/>
      <c r="DW197" s="323"/>
      <c r="DX197" s="323"/>
      <c r="DY197" s="323"/>
      <c r="DZ197" s="323"/>
      <c r="EA197" s="323"/>
      <c r="EB197" s="323"/>
      <c r="EC197" s="323"/>
      <c r="ED197" s="323"/>
      <c r="EE197" s="323"/>
      <c r="EF197" s="323"/>
      <c r="EG197" s="323"/>
      <c r="EH197" s="323"/>
      <c r="EI197" s="323"/>
      <c r="EJ197" s="323"/>
      <c r="EK197" s="323"/>
      <c r="EL197" s="323"/>
      <c r="EM197" s="323"/>
      <c r="EN197" s="323"/>
      <c r="EO197" s="323"/>
      <c r="EP197" s="323"/>
      <c r="EQ197" s="323"/>
      <c r="ER197" s="323"/>
      <c r="ES197" s="323"/>
      <c r="ET197" s="323"/>
      <c r="EU197" s="323"/>
    </row>
    <row r="198" spans="1:151" s="333" customFormat="1" ht="45">
      <c r="A198" s="333" t="s">
        <v>2131</v>
      </c>
      <c r="B198" s="333" t="s">
        <v>2061</v>
      </c>
      <c r="C198" s="333" t="s">
        <v>1539</v>
      </c>
      <c r="D198" s="333" t="s">
        <v>2132</v>
      </c>
      <c r="E198" s="333" t="s">
        <v>2133</v>
      </c>
      <c r="F198" s="333" t="s">
        <v>1423</v>
      </c>
      <c r="G198" s="333" t="s">
        <v>1423</v>
      </c>
      <c r="H198" s="333" t="s">
        <v>1422</v>
      </c>
      <c r="I198" s="333" t="s">
        <v>1423</v>
      </c>
      <c r="J198" s="334" t="s">
        <v>1424</v>
      </c>
      <c r="K198" s="334" t="s">
        <v>946</v>
      </c>
      <c r="L198" s="334" t="s">
        <v>949</v>
      </c>
      <c r="M198" s="333" t="s">
        <v>1426</v>
      </c>
      <c r="N198" s="333" t="s">
        <v>1427</v>
      </c>
      <c r="O198" s="333" t="s">
        <v>1423</v>
      </c>
      <c r="P198" s="333" t="s">
        <v>30</v>
      </c>
      <c r="Q198" s="333" t="s">
        <v>30</v>
      </c>
      <c r="R198" s="333" t="s">
        <v>1423</v>
      </c>
      <c r="S198" s="333" t="s">
        <v>1423</v>
      </c>
      <c r="T198" s="333" t="s">
        <v>1430</v>
      </c>
      <c r="V198" s="333" t="s">
        <v>1431</v>
      </c>
      <c r="X198" s="333" t="s">
        <v>30</v>
      </c>
      <c r="AH198" s="333">
        <v>1</v>
      </c>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c r="BN198" s="323"/>
      <c r="BO198" s="323"/>
      <c r="BP198" s="323"/>
      <c r="BQ198" s="323"/>
      <c r="BR198" s="323"/>
      <c r="BS198" s="323"/>
      <c r="BT198" s="323"/>
      <c r="BU198" s="323"/>
      <c r="BV198" s="323"/>
      <c r="BW198" s="323"/>
      <c r="BX198" s="323"/>
      <c r="BY198" s="323"/>
      <c r="BZ198" s="323"/>
      <c r="CA198" s="323"/>
      <c r="CB198" s="323"/>
      <c r="CC198" s="323"/>
      <c r="CD198" s="323"/>
      <c r="CE198" s="323"/>
      <c r="CF198" s="323"/>
      <c r="CG198" s="323"/>
      <c r="CH198" s="323"/>
      <c r="CI198" s="323"/>
      <c r="CJ198" s="323"/>
      <c r="CK198" s="323"/>
      <c r="CL198" s="323"/>
      <c r="CM198" s="323"/>
      <c r="CN198" s="323"/>
      <c r="CO198" s="323"/>
      <c r="CP198" s="323"/>
      <c r="CQ198" s="323"/>
      <c r="CR198" s="323"/>
      <c r="CS198" s="323"/>
      <c r="CT198" s="323"/>
      <c r="CU198" s="323"/>
      <c r="CV198" s="323"/>
      <c r="CW198" s="323"/>
      <c r="CX198" s="323"/>
      <c r="CY198" s="323"/>
      <c r="CZ198" s="323"/>
      <c r="DA198" s="323"/>
      <c r="DB198" s="323"/>
      <c r="DC198" s="323"/>
      <c r="DD198" s="323"/>
      <c r="DE198" s="323"/>
      <c r="DF198" s="323"/>
      <c r="DG198" s="323"/>
      <c r="DH198" s="323"/>
      <c r="DI198" s="323"/>
      <c r="DJ198" s="323"/>
      <c r="DK198" s="323"/>
      <c r="DL198" s="323"/>
      <c r="DM198" s="323"/>
      <c r="DN198" s="323"/>
      <c r="DO198" s="323"/>
      <c r="DP198" s="323"/>
      <c r="DQ198" s="323"/>
      <c r="DR198" s="323"/>
      <c r="DS198" s="323"/>
      <c r="DT198" s="323"/>
      <c r="DU198" s="323"/>
      <c r="DV198" s="323"/>
      <c r="DW198" s="323"/>
      <c r="DX198" s="323"/>
      <c r="DY198" s="323"/>
      <c r="DZ198" s="323"/>
      <c r="EA198" s="323"/>
      <c r="EB198" s="323"/>
      <c r="EC198" s="323"/>
      <c r="ED198" s="323"/>
      <c r="EE198" s="323"/>
      <c r="EF198" s="323"/>
      <c r="EG198" s="323"/>
      <c r="EH198" s="323"/>
      <c r="EI198" s="323"/>
      <c r="EJ198" s="323"/>
      <c r="EK198" s="323"/>
      <c r="EL198" s="323"/>
      <c r="EM198" s="323"/>
      <c r="EN198" s="323"/>
      <c r="EO198" s="323"/>
      <c r="EP198" s="323"/>
      <c r="EQ198" s="323"/>
      <c r="ER198" s="323"/>
      <c r="ES198" s="323"/>
      <c r="ET198" s="323"/>
      <c r="EU198" s="323"/>
    </row>
    <row r="199" spans="1:151" s="333" customFormat="1" ht="45">
      <c r="A199" s="333" t="s">
        <v>2134</v>
      </c>
      <c r="B199" s="333" t="s">
        <v>2061</v>
      </c>
      <c r="C199" s="333" t="s">
        <v>1539</v>
      </c>
      <c r="D199" s="333" t="s">
        <v>2135</v>
      </c>
      <c r="E199" s="333" t="s">
        <v>2136</v>
      </c>
      <c r="F199" s="333" t="s">
        <v>1423</v>
      </c>
      <c r="G199" s="333" t="s">
        <v>1423</v>
      </c>
      <c r="H199" s="333" t="s">
        <v>1422</v>
      </c>
      <c r="I199" s="333" t="s">
        <v>1423</v>
      </c>
      <c r="J199" s="334" t="s">
        <v>1424</v>
      </c>
      <c r="K199" s="334" t="s">
        <v>948</v>
      </c>
      <c r="L199" s="334" t="s">
        <v>949</v>
      </c>
      <c r="M199" s="333" t="s">
        <v>1426</v>
      </c>
      <c r="N199" s="333" t="s">
        <v>1427</v>
      </c>
      <c r="O199" s="333" t="s">
        <v>1423</v>
      </c>
      <c r="P199" s="333" t="s">
        <v>30</v>
      </c>
      <c r="Q199" s="333" t="s">
        <v>30</v>
      </c>
      <c r="R199" s="333" t="s">
        <v>1423</v>
      </c>
      <c r="S199" s="333" t="s">
        <v>1423</v>
      </c>
      <c r="T199" s="333" t="s">
        <v>1430</v>
      </c>
      <c r="V199" s="333" t="s">
        <v>1431</v>
      </c>
      <c r="X199" s="333" t="s">
        <v>30</v>
      </c>
      <c r="AH199" s="333">
        <v>1</v>
      </c>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c r="BN199" s="323"/>
      <c r="BO199" s="323"/>
      <c r="BP199" s="323"/>
      <c r="BQ199" s="323"/>
      <c r="BR199" s="323"/>
      <c r="BS199" s="323"/>
      <c r="BT199" s="323"/>
      <c r="BU199" s="323"/>
      <c r="BV199" s="323"/>
      <c r="BW199" s="323"/>
      <c r="BX199" s="323"/>
      <c r="BY199" s="323"/>
      <c r="BZ199" s="323"/>
      <c r="CA199" s="323"/>
      <c r="CB199" s="323"/>
      <c r="CC199" s="323"/>
      <c r="CD199" s="323"/>
      <c r="CE199" s="323"/>
      <c r="CF199" s="323"/>
      <c r="CG199" s="323"/>
      <c r="CH199" s="323"/>
      <c r="CI199" s="323"/>
      <c r="CJ199" s="323"/>
      <c r="CK199" s="323"/>
      <c r="CL199" s="323"/>
      <c r="CM199" s="323"/>
      <c r="CN199" s="323"/>
      <c r="CO199" s="323"/>
      <c r="CP199" s="323"/>
      <c r="CQ199" s="323"/>
      <c r="CR199" s="323"/>
      <c r="CS199" s="323"/>
      <c r="CT199" s="323"/>
      <c r="CU199" s="323"/>
      <c r="CV199" s="323"/>
      <c r="CW199" s="323"/>
      <c r="CX199" s="323"/>
      <c r="CY199" s="323"/>
      <c r="CZ199" s="323"/>
      <c r="DA199" s="323"/>
      <c r="DB199" s="323"/>
      <c r="DC199" s="323"/>
      <c r="DD199" s="323"/>
      <c r="DE199" s="323"/>
      <c r="DF199" s="323"/>
      <c r="DG199" s="323"/>
      <c r="DH199" s="323"/>
      <c r="DI199" s="323"/>
      <c r="DJ199" s="323"/>
      <c r="DK199" s="323"/>
      <c r="DL199" s="323"/>
      <c r="DM199" s="323"/>
      <c r="DN199" s="323"/>
      <c r="DO199" s="323"/>
      <c r="DP199" s="323"/>
      <c r="DQ199" s="323"/>
      <c r="DR199" s="323"/>
      <c r="DS199" s="323"/>
      <c r="DT199" s="323"/>
      <c r="DU199" s="323"/>
      <c r="DV199" s="323"/>
      <c r="DW199" s="323"/>
      <c r="DX199" s="323"/>
      <c r="DY199" s="323"/>
      <c r="DZ199" s="323"/>
      <c r="EA199" s="323"/>
      <c r="EB199" s="323"/>
      <c r="EC199" s="323"/>
      <c r="ED199" s="323"/>
      <c r="EE199" s="323"/>
      <c r="EF199" s="323"/>
      <c r="EG199" s="323"/>
      <c r="EH199" s="323"/>
      <c r="EI199" s="323"/>
      <c r="EJ199" s="323"/>
      <c r="EK199" s="323"/>
      <c r="EL199" s="323"/>
      <c r="EM199" s="323"/>
      <c r="EN199" s="323"/>
      <c r="EO199" s="323"/>
      <c r="EP199" s="323"/>
      <c r="EQ199" s="323"/>
      <c r="ER199" s="323"/>
      <c r="ES199" s="323"/>
      <c r="ET199" s="323"/>
      <c r="EU199" s="323"/>
    </row>
    <row r="200" spans="1:151" s="333" customFormat="1" ht="45">
      <c r="A200" s="333" t="s">
        <v>2137</v>
      </c>
      <c r="B200" s="333" t="s">
        <v>2061</v>
      </c>
      <c r="C200" s="333" t="s">
        <v>353</v>
      </c>
      <c r="D200" s="333" t="s">
        <v>2138</v>
      </c>
      <c r="E200" s="333" t="s">
        <v>2139</v>
      </c>
      <c r="F200" s="333" t="s">
        <v>1423</v>
      </c>
      <c r="G200" s="333" t="s">
        <v>1423</v>
      </c>
      <c r="H200" s="333" t="s">
        <v>1422</v>
      </c>
      <c r="I200" s="333" t="s">
        <v>1423</v>
      </c>
      <c r="J200" s="334" t="s">
        <v>1424</v>
      </c>
      <c r="K200" s="334" t="s">
        <v>2068</v>
      </c>
      <c r="L200" s="334" t="s">
        <v>949</v>
      </c>
      <c r="M200" s="333" t="s">
        <v>2083</v>
      </c>
      <c r="N200" s="333" t="s">
        <v>1428</v>
      </c>
      <c r="O200" s="333" t="s">
        <v>1428</v>
      </c>
      <c r="P200" s="333" t="s">
        <v>30</v>
      </c>
      <c r="Q200" s="333" t="s">
        <v>30</v>
      </c>
      <c r="R200" s="333" t="s">
        <v>1423</v>
      </c>
      <c r="S200" s="333" t="s">
        <v>1423</v>
      </c>
      <c r="T200" s="333" t="s">
        <v>6</v>
      </c>
      <c r="V200" s="333" t="s">
        <v>6</v>
      </c>
      <c r="AC200" s="334"/>
      <c r="AF200" s="334"/>
      <c r="AH200" s="333">
        <v>1</v>
      </c>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c r="BN200" s="323"/>
      <c r="BO200" s="323"/>
      <c r="BP200" s="323"/>
      <c r="BQ200" s="323"/>
      <c r="BR200" s="323"/>
      <c r="BS200" s="323"/>
      <c r="BT200" s="323"/>
      <c r="BU200" s="323"/>
      <c r="BV200" s="323"/>
      <c r="BW200" s="323"/>
      <c r="BX200" s="323"/>
      <c r="BY200" s="323"/>
      <c r="BZ200" s="323"/>
      <c r="CA200" s="323"/>
      <c r="CB200" s="323"/>
      <c r="CC200" s="323"/>
      <c r="CD200" s="323"/>
      <c r="CE200" s="323"/>
      <c r="CF200" s="323"/>
      <c r="CG200" s="323"/>
      <c r="CH200" s="323"/>
      <c r="CI200" s="323"/>
      <c r="CJ200" s="323"/>
      <c r="CK200" s="323"/>
      <c r="CL200" s="323"/>
      <c r="CM200" s="323"/>
      <c r="CN200" s="323"/>
      <c r="CO200" s="323"/>
      <c r="CP200" s="323"/>
      <c r="CQ200" s="323"/>
      <c r="CR200" s="323"/>
      <c r="CS200" s="323"/>
      <c r="CT200" s="323"/>
      <c r="CU200" s="323"/>
      <c r="CV200" s="323"/>
      <c r="CW200" s="323"/>
      <c r="CX200" s="323"/>
      <c r="CY200" s="323"/>
      <c r="CZ200" s="323"/>
      <c r="DA200" s="323"/>
      <c r="DB200" s="323"/>
      <c r="DC200" s="323"/>
      <c r="DD200" s="323"/>
      <c r="DE200" s="323"/>
      <c r="DF200" s="323"/>
      <c r="DG200" s="323"/>
      <c r="DH200" s="323"/>
      <c r="DI200" s="323"/>
      <c r="DJ200" s="323"/>
      <c r="DK200" s="323"/>
      <c r="DL200" s="323"/>
      <c r="DM200" s="323"/>
      <c r="DN200" s="323"/>
      <c r="DO200" s="323"/>
      <c r="DP200" s="323"/>
      <c r="DQ200" s="323"/>
      <c r="DR200" s="323"/>
      <c r="DS200" s="323"/>
      <c r="DT200" s="323"/>
      <c r="DU200" s="323"/>
      <c r="DV200" s="323"/>
      <c r="DW200" s="323"/>
      <c r="DX200" s="323"/>
      <c r="DY200" s="323"/>
      <c r="DZ200" s="323"/>
      <c r="EA200" s="323"/>
      <c r="EB200" s="323"/>
      <c r="EC200" s="323"/>
      <c r="ED200" s="323"/>
      <c r="EE200" s="323"/>
      <c r="EF200" s="323"/>
      <c r="EG200" s="323"/>
      <c r="EH200" s="323"/>
      <c r="EI200" s="323"/>
      <c r="EJ200" s="323"/>
      <c r="EK200" s="323"/>
      <c r="EL200" s="323"/>
      <c r="EM200" s="323"/>
      <c r="EN200" s="323"/>
      <c r="EO200" s="323"/>
      <c r="EP200" s="323"/>
      <c r="EQ200" s="323"/>
      <c r="ER200" s="323"/>
      <c r="ES200" s="323"/>
      <c r="ET200" s="323"/>
      <c r="EU200" s="323"/>
    </row>
    <row r="201" spans="1:151" s="333" customFormat="1" ht="45">
      <c r="A201" s="333" t="s">
        <v>2140</v>
      </c>
      <c r="B201" s="333" t="s">
        <v>2061</v>
      </c>
      <c r="C201" s="333" t="s">
        <v>354</v>
      </c>
      <c r="D201" s="333" t="s">
        <v>2141</v>
      </c>
      <c r="E201" s="333" t="s">
        <v>2142</v>
      </c>
      <c r="F201" s="333" t="s">
        <v>1423</v>
      </c>
      <c r="G201" s="333" t="s">
        <v>1423</v>
      </c>
      <c r="H201" s="333" t="s">
        <v>1422</v>
      </c>
      <c r="I201" s="333" t="s">
        <v>1423</v>
      </c>
      <c r="J201" s="334" t="s">
        <v>1424</v>
      </c>
      <c r="K201" s="334" t="s">
        <v>2068</v>
      </c>
      <c r="L201" s="334" t="s">
        <v>949</v>
      </c>
      <c r="M201" s="333" t="s">
        <v>2083</v>
      </c>
      <c r="N201" s="333" t="s">
        <v>1437</v>
      </c>
      <c r="O201" s="333" t="s">
        <v>1423</v>
      </c>
      <c r="P201" s="333" t="s">
        <v>30</v>
      </c>
      <c r="Q201" s="333" t="s">
        <v>30</v>
      </c>
      <c r="R201" s="333" t="s">
        <v>1423</v>
      </c>
      <c r="S201" s="333" t="s">
        <v>1423</v>
      </c>
      <c r="T201" s="333" t="s">
        <v>6</v>
      </c>
      <c r="V201" s="333" t="s">
        <v>6</v>
      </c>
      <c r="AC201" s="334"/>
      <c r="AF201" s="334"/>
      <c r="AH201" s="333">
        <v>1</v>
      </c>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c r="BN201" s="323"/>
      <c r="BO201" s="323"/>
      <c r="BP201" s="323"/>
      <c r="BQ201" s="323"/>
      <c r="BR201" s="323"/>
      <c r="BS201" s="323"/>
      <c r="BT201" s="323"/>
      <c r="BU201" s="323"/>
      <c r="BV201" s="323"/>
      <c r="BW201" s="323"/>
      <c r="BX201" s="323"/>
      <c r="BY201" s="323"/>
      <c r="BZ201" s="323"/>
      <c r="CA201" s="323"/>
      <c r="CB201" s="323"/>
      <c r="CC201" s="323"/>
      <c r="CD201" s="323"/>
      <c r="CE201" s="323"/>
      <c r="CF201" s="323"/>
      <c r="CG201" s="323"/>
      <c r="CH201" s="323"/>
      <c r="CI201" s="323"/>
      <c r="CJ201" s="323"/>
      <c r="CK201" s="323"/>
      <c r="CL201" s="323"/>
      <c r="CM201" s="323"/>
      <c r="CN201" s="323"/>
      <c r="CO201" s="323"/>
      <c r="CP201" s="323"/>
      <c r="CQ201" s="323"/>
      <c r="CR201" s="323"/>
      <c r="CS201" s="323"/>
      <c r="CT201" s="323"/>
      <c r="CU201" s="323"/>
      <c r="CV201" s="323"/>
      <c r="CW201" s="323"/>
      <c r="CX201" s="323"/>
      <c r="CY201" s="323"/>
      <c r="CZ201" s="323"/>
      <c r="DA201" s="323"/>
      <c r="DB201" s="323"/>
      <c r="DC201" s="323"/>
      <c r="DD201" s="323"/>
      <c r="DE201" s="323"/>
      <c r="DF201" s="323"/>
      <c r="DG201" s="323"/>
      <c r="DH201" s="323"/>
      <c r="DI201" s="323"/>
      <c r="DJ201" s="323"/>
      <c r="DK201" s="323"/>
      <c r="DL201" s="323"/>
      <c r="DM201" s="323"/>
      <c r="DN201" s="323"/>
      <c r="DO201" s="323"/>
      <c r="DP201" s="323"/>
      <c r="DQ201" s="323"/>
      <c r="DR201" s="323"/>
      <c r="DS201" s="323"/>
      <c r="DT201" s="323"/>
      <c r="DU201" s="323"/>
      <c r="DV201" s="323"/>
      <c r="DW201" s="323"/>
      <c r="DX201" s="323"/>
      <c r="DY201" s="323"/>
      <c r="DZ201" s="323"/>
      <c r="EA201" s="323"/>
      <c r="EB201" s="323"/>
      <c r="EC201" s="323"/>
      <c r="ED201" s="323"/>
      <c r="EE201" s="323"/>
      <c r="EF201" s="323"/>
      <c r="EG201" s="323"/>
      <c r="EH201" s="323"/>
      <c r="EI201" s="323"/>
      <c r="EJ201" s="323"/>
      <c r="EK201" s="323"/>
      <c r="EL201" s="323"/>
      <c r="EM201" s="323"/>
      <c r="EN201" s="323"/>
      <c r="EO201" s="323"/>
      <c r="EP201" s="323"/>
      <c r="EQ201" s="323"/>
      <c r="ER201" s="323"/>
      <c r="ES201" s="323"/>
      <c r="ET201" s="323"/>
      <c r="EU201" s="323"/>
    </row>
    <row r="202" spans="1:151" s="333" customFormat="1" ht="45">
      <c r="A202" s="333" t="s">
        <v>2143</v>
      </c>
      <c r="B202" s="333" t="s">
        <v>2061</v>
      </c>
      <c r="C202" s="333" t="s">
        <v>1539</v>
      </c>
      <c r="D202" s="333" t="s">
        <v>2144</v>
      </c>
      <c r="E202" s="333" t="s">
        <v>2145</v>
      </c>
      <c r="F202" s="333" t="s">
        <v>1423</v>
      </c>
      <c r="G202" s="333" t="s">
        <v>1423</v>
      </c>
      <c r="H202" s="333" t="s">
        <v>1422</v>
      </c>
      <c r="I202" s="333" t="s">
        <v>1423</v>
      </c>
      <c r="J202" s="334" t="s">
        <v>1424</v>
      </c>
      <c r="K202" s="334" t="s">
        <v>2068</v>
      </c>
      <c r="L202" s="334" t="s">
        <v>949</v>
      </c>
      <c r="M202" s="333" t="s">
        <v>2069</v>
      </c>
      <c r="N202" s="333" t="s">
        <v>1427</v>
      </c>
      <c r="O202" s="333" t="s">
        <v>1423</v>
      </c>
      <c r="P202" s="333" t="s">
        <v>30</v>
      </c>
      <c r="Q202" s="333" t="s">
        <v>30</v>
      </c>
      <c r="R202" s="333" t="s">
        <v>1423</v>
      </c>
      <c r="S202" s="333" t="s">
        <v>1423</v>
      </c>
      <c r="T202" s="333" t="s">
        <v>8</v>
      </c>
      <c r="V202" s="333" t="s">
        <v>8</v>
      </c>
      <c r="AC202" s="334"/>
      <c r="AF202" s="334"/>
      <c r="AH202" s="333">
        <v>1</v>
      </c>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c r="BN202" s="323"/>
      <c r="BO202" s="323"/>
      <c r="BP202" s="323"/>
      <c r="BQ202" s="323"/>
      <c r="BR202" s="323"/>
      <c r="BS202" s="323"/>
      <c r="BT202" s="323"/>
      <c r="BU202" s="323"/>
      <c r="BV202" s="323"/>
      <c r="BW202" s="323"/>
      <c r="BX202" s="323"/>
      <c r="BY202" s="323"/>
      <c r="BZ202" s="323"/>
      <c r="CA202" s="323"/>
      <c r="CB202" s="323"/>
      <c r="CC202" s="323"/>
      <c r="CD202" s="323"/>
      <c r="CE202" s="323"/>
      <c r="CF202" s="323"/>
      <c r="CG202" s="323"/>
      <c r="CH202" s="323"/>
      <c r="CI202" s="323"/>
      <c r="CJ202" s="323"/>
      <c r="CK202" s="323"/>
      <c r="CL202" s="323"/>
      <c r="CM202" s="323"/>
      <c r="CN202" s="323"/>
      <c r="CO202" s="323"/>
      <c r="CP202" s="323"/>
      <c r="CQ202" s="323"/>
      <c r="CR202" s="323"/>
      <c r="CS202" s="323"/>
      <c r="CT202" s="323"/>
      <c r="CU202" s="323"/>
      <c r="CV202" s="323"/>
      <c r="CW202" s="323"/>
      <c r="CX202" s="323"/>
      <c r="CY202" s="323"/>
      <c r="CZ202" s="323"/>
      <c r="DA202" s="323"/>
      <c r="DB202" s="323"/>
      <c r="DC202" s="323"/>
      <c r="DD202" s="323"/>
      <c r="DE202" s="323"/>
      <c r="DF202" s="323"/>
      <c r="DG202" s="323"/>
      <c r="DH202" s="323"/>
      <c r="DI202" s="323"/>
      <c r="DJ202" s="323"/>
      <c r="DK202" s="323"/>
      <c r="DL202" s="323"/>
      <c r="DM202" s="323"/>
      <c r="DN202" s="323"/>
      <c r="DO202" s="323"/>
      <c r="DP202" s="323"/>
      <c r="DQ202" s="323"/>
      <c r="DR202" s="323"/>
      <c r="DS202" s="323"/>
      <c r="DT202" s="323"/>
      <c r="DU202" s="323"/>
      <c r="DV202" s="323"/>
      <c r="DW202" s="323"/>
      <c r="DX202" s="323"/>
      <c r="DY202" s="323"/>
      <c r="DZ202" s="323"/>
      <c r="EA202" s="323"/>
      <c r="EB202" s="323"/>
      <c r="EC202" s="323"/>
      <c r="ED202" s="323"/>
      <c r="EE202" s="323"/>
      <c r="EF202" s="323"/>
      <c r="EG202" s="323"/>
      <c r="EH202" s="323"/>
      <c r="EI202" s="323"/>
      <c r="EJ202" s="323"/>
      <c r="EK202" s="323"/>
      <c r="EL202" s="323"/>
      <c r="EM202" s="323"/>
      <c r="EN202" s="323"/>
      <c r="EO202" s="323"/>
      <c r="EP202" s="323"/>
      <c r="EQ202" s="323"/>
      <c r="ER202" s="323"/>
      <c r="ES202" s="323"/>
      <c r="ET202" s="323"/>
      <c r="EU202" s="323"/>
    </row>
    <row r="203" spans="1:151" s="333" customFormat="1" ht="60">
      <c r="A203" s="333" t="s">
        <v>2146</v>
      </c>
      <c r="B203" s="333" t="s">
        <v>2061</v>
      </c>
      <c r="C203" s="333" t="s">
        <v>353</v>
      </c>
      <c r="D203" s="333" t="s">
        <v>2147</v>
      </c>
      <c r="E203" s="333" t="s">
        <v>2148</v>
      </c>
      <c r="F203" s="333" t="s">
        <v>1423</v>
      </c>
      <c r="G203" s="333" t="s">
        <v>1423</v>
      </c>
      <c r="H203" s="333" t="s">
        <v>1422</v>
      </c>
      <c r="I203" s="333" t="s">
        <v>1423</v>
      </c>
      <c r="J203" s="334" t="s">
        <v>1424</v>
      </c>
      <c r="K203" s="334" t="s">
        <v>2068</v>
      </c>
      <c r="L203" s="334" t="s">
        <v>949</v>
      </c>
      <c r="M203" s="333" t="s">
        <v>2069</v>
      </c>
      <c r="N203" s="333" t="s">
        <v>1427</v>
      </c>
      <c r="O203" s="333" t="s">
        <v>1423</v>
      </c>
      <c r="P203" s="333" t="s">
        <v>30</v>
      </c>
      <c r="Q203" s="333" t="s">
        <v>30</v>
      </c>
      <c r="R203" s="333" t="s">
        <v>1423</v>
      </c>
      <c r="S203" s="333" t="s">
        <v>1423</v>
      </c>
      <c r="T203" s="333" t="s">
        <v>8</v>
      </c>
      <c r="V203" s="333" t="s">
        <v>1431</v>
      </c>
      <c r="AC203" s="334"/>
      <c r="AE203" s="309"/>
      <c r="AF203" s="309"/>
      <c r="AG203" s="309"/>
      <c r="AH203" s="333">
        <v>1</v>
      </c>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c r="BM203" s="323"/>
      <c r="BN203" s="323"/>
      <c r="BO203" s="323"/>
      <c r="BP203" s="323"/>
      <c r="BQ203" s="323"/>
      <c r="BR203" s="323"/>
      <c r="BS203" s="323"/>
      <c r="BT203" s="323"/>
      <c r="BU203" s="323"/>
      <c r="BV203" s="323"/>
      <c r="BW203" s="323"/>
      <c r="BX203" s="323"/>
      <c r="BY203" s="323"/>
      <c r="BZ203" s="323"/>
      <c r="CA203" s="323"/>
      <c r="CB203" s="323"/>
      <c r="CC203" s="323"/>
      <c r="CD203" s="323"/>
      <c r="CE203" s="323"/>
      <c r="CF203" s="323"/>
      <c r="CG203" s="323"/>
      <c r="CH203" s="323"/>
      <c r="CI203" s="323"/>
      <c r="CJ203" s="323"/>
      <c r="CK203" s="323"/>
      <c r="CL203" s="323"/>
      <c r="CM203" s="323"/>
      <c r="CN203" s="323"/>
      <c r="CO203" s="323"/>
      <c r="CP203" s="323"/>
      <c r="CQ203" s="323"/>
      <c r="CR203" s="323"/>
      <c r="CS203" s="323"/>
      <c r="CT203" s="323"/>
      <c r="CU203" s="323"/>
      <c r="CV203" s="323"/>
      <c r="CW203" s="323"/>
      <c r="CX203" s="323"/>
      <c r="CY203" s="323"/>
      <c r="CZ203" s="323"/>
      <c r="DA203" s="323"/>
      <c r="DB203" s="323"/>
      <c r="DC203" s="323"/>
      <c r="DD203" s="323"/>
      <c r="DE203" s="323"/>
      <c r="DF203" s="323"/>
      <c r="DG203" s="323"/>
      <c r="DH203" s="323"/>
      <c r="DI203" s="323"/>
      <c r="DJ203" s="323"/>
      <c r="DK203" s="323"/>
      <c r="DL203" s="323"/>
      <c r="DM203" s="323"/>
      <c r="DN203" s="323"/>
      <c r="DO203" s="323"/>
      <c r="DP203" s="323"/>
      <c r="DQ203" s="323"/>
      <c r="DR203" s="323"/>
      <c r="DS203" s="323"/>
      <c r="DT203" s="323"/>
      <c r="DU203" s="323"/>
      <c r="DV203" s="323"/>
      <c r="DW203" s="323"/>
      <c r="DX203" s="323"/>
      <c r="DY203" s="323"/>
      <c r="DZ203" s="323"/>
      <c r="EA203" s="323"/>
      <c r="EB203" s="323"/>
      <c r="EC203" s="323"/>
      <c r="ED203" s="323"/>
      <c r="EE203" s="323"/>
      <c r="EF203" s="323"/>
      <c r="EG203" s="323"/>
      <c r="EH203" s="323"/>
      <c r="EI203" s="323"/>
      <c r="EJ203" s="323"/>
      <c r="EK203" s="323"/>
      <c r="EL203" s="323"/>
      <c r="EM203" s="323"/>
      <c r="EN203" s="323"/>
      <c r="EO203" s="323"/>
      <c r="EP203" s="323"/>
      <c r="EQ203" s="323"/>
      <c r="ER203" s="323"/>
      <c r="ES203" s="323"/>
      <c r="ET203" s="323"/>
      <c r="EU203" s="323"/>
    </row>
    <row r="204" spans="1:151" s="333" customFormat="1" ht="45">
      <c r="A204" s="333" t="s">
        <v>2149</v>
      </c>
      <c r="B204" s="333" t="s">
        <v>2061</v>
      </c>
      <c r="C204" s="333" t="s">
        <v>353</v>
      </c>
      <c r="D204" s="333" t="s">
        <v>2150</v>
      </c>
      <c r="E204" s="333" t="s">
        <v>2151</v>
      </c>
      <c r="F204" s="333" t="s">
        <v>1423</v>
      </c>
      <c r="G204" s="333" t="s">
        <v>1423</v>
      </c>
      <c r="H204" s="333" t="s">
        <v>1422</v>
      </c>
      <c r="I204" s="333" t="s">
        <v>1423</v>
      </c>
      <c r="J204" s="334" t="s">
        <v>1424</v>
      </c>
      <c r="K204" s="334" t="s">
        <v>2068</v>
      </c>
      <c r="L204" s="334" t="s">
        <v>949</v>
      </c>
      <c r="M204" s="333" t="s">
        <v>2069</v>
      </c>
      <c r="N204" s="333" t="s">
        <v>1427</v>
      </c>
      <c r="O204" s="333" t="s">
        <v>1423</v>
      </c>
      <c r="P204" s="333" t="s">
        <v>30</v>
      </c>
      <c r="Q204" s="333" t="s">
        <v>30</v>
      </c>
      <c r="R204" s="333" t="s">
        <v>1423</v>
      </c>
      <c r="S204" s="333" t="s">
        <v>1423</v>
      </c>
      <c r="T204" s="333" t="s">
        <v>8</v>
      </c>
      <c r="V204" s="333" t="s">
        <v>1431</v>
      </c>
      <c r="AC204" s="334"/>
      <c r="AF204" s="334"/>
      <c r="AH204" s="333">
        <v>1</v>
      </c>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c r="BM204" s="323"/>
      <c r="BN204" s="323"/>
      <c r="BO204" s="323"/>
      <c r="BP204" s="323"/>
      <c r="BQ204" s="323"/>
      <c r="BR204" s="323"/>
      <c r="BS204" s="323"/>
      <c r="BT204" s="323"/>
      <c r="BU204" s="323"/>
      <c r="BV204" s="323"/>
      <c r="BW204" s="323"/>
      <c r="BX204" s="323"/>
      <c r="BY204" s="323"/>
      <c r="BZ204" s="323"/>
      <c r="CA204" s="323"/>
      <c r="CB204" s="323"/>
      <c r="CC204" s="323"/>
      <c r="CD204" s="323"/>
      <c r="CE204" s="323"/>
      <c r="CF204" s="323"/>
      <c r="CG204" s="323"/>
      <c r="CH204" s="323"/>
      <c r="CI204" s="323"/>
      <c r="CJ204" s="323"/>
      <c r="CK204" s="323"/>
      <c r="CL204" s="323"/>
      <c r="CM204" s="323"/>
      <c r="CN204" s="323"/>
      <c r="CO204" s="323"/>
      <c r="CP204" s="323"/>
      <c r="CQ204" s="323"/>
      <c r="CR204" s="323"/>
      <c r="CS204" s="323"/>
      <c r="CT204" s="323"/>
      <c r="CU204" s="323"/>
      <c r="CV204" s="323"/>
      <c r="CW204" s="323"/>
      <c r="CX204" s="323"/>
      <c r="CY204" s="323"/>
      <c r="CZ204" s="323"/>
      <c r="DA204" s="323"/>
      <c r="DB204" s="323"/>
      <c r="DC204" s="323"/>
      <c r="DD204" s="323"/>
      <c r="DE204" s="323"/>
      <c r="DF204" s="323"/>
      <c r="DG204" s="323"/>
      <c r="DH204" s="323"/>
      <c r="DI204" s="323"/>
      <c r="DJ204" s="323"/>
      <c r="DK204" s="323"/>
      <c r="DL204" s="323"/>
      <c r="DM204" s="323"/>
      <c r="DN204" s="323"/>
      <c r="DO204" s="323"/>
      <c r="DP204" s="323"/>
      <c r="DQ204" s="323"/>
      <c r="DR204" s="323"/>
      <c r="DS204" s="323"/>
      <c r="DT204" s="323"/>
      <c r="DU204" s="323"/>
      <c r="DV204" s="323"/>
      <c r="DW204" s="323"/>
      <c r="DX204" s="323"/>
      <c r="DY204" s="323"/>
      <c r="DZ204" s="323"/>
      <c r="EA204" s="323"/>
      <c r="EB204" s="323"/>
      <c r="EC204" s="323"/>
      <c r="ED204" s="323"/>
      <c r="EE204" s="323"/>
      <c r="EF204" s="323"/>
      <c r="EG204" s="323"/>
      <c r="EH204" s="323"/>
      <c r="EI204" s="323"/>
      <c r="EJ204" s="323"/>
      <c r="EK204" s="323"/>
      <c r="EL204" s="323"/>
      <c r="EM204" s="323"/>
      <c r="EN204" s="323"/>
      <c r="EO204" s="323"/>
      <c r="EP204" s="323"/>
      <c r="EQ204" s="323"/>
      <c r="ER204" s="323"/>
      <c r="ES204" s="323"/>
      <c r="ET204" s="323"/>
      <c r="EU204" s="323"/>
    </row>
    <row r="205" spans="1:151" s="333" customFormat="1" ht="60">
      <c r="A205" s="333" t="s">
        <v>2152</v>
      </c>
      <c r="B205" s="333" t="s">
        <v>2061</v>
      </c>
      <c r="C205" s="333" t="s">
        <v>1539</v>
      </c>
      <c r="D205" s="333" t="s">
        <v>2153</v>
      </c>
      <c r="E205" s="333" t="s">
        <v>2154</v>
      </c>
      <c r="F205" s="333" t="s">
        <v>1423</v>
      </c>
      <c r="G205" s="333" t="s">
        <v>1423</v>
      </c>
      <c r="H205" s="333" t="s">
        <v>1422</v>
      </c>
      <c r="I205" s="333" t="s">
        <v>1423</v>
      </c>
      <c r="J205" s="334" t="s">
        <v>1424</v>
      </c>
      <c r="K205" s="334" t="s">
        <v>2068</v>
      </c>
      <c r="L205" s="334" t="s">
        <v>949</v>
      </c>
      <c r="M205" s="333" t="s">
        <v>1426</v>
      </c>
      <c r="N205" s="333" t="s">
        <v>1427</v>
      </c>
      <c r="O205" s="333" t="s">
        <v>1423</v>
      </c>
      <c r="P205" s="333" t="s">
        <v>30</v>
      </c>
      <c r="Q205" s="333" t="s">
        <v>30</v>
      </c>
      <c r="R205" s="333" t="s">
        <v>1423</v>
      </c>
      <c r="S205" s="333" t="s">
        <v>1423</v>
      </c>
      <c r="T205" s="333" t="s">
        <v>8</v>
      </c>
      <c r="V205" s="333" t="s">
        <v>8</v>
      </c>
      <c r="AC205" s="334"/>
      <c r="AD205" s="334"/>
      <c r="AF205" s="334"/>
      <c r="AH205" s="333">
        <v>1</v>
      </c>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c r="BO205" s="323"/>
      <c r="BP205" s="323"/>
      <c r="BQ205" s="323"/>
      <c r="BR205" s="323"/>
      <c r="BS205" s="323"/>
      <c r="BT205" s="323"/>
      <c r="BU205" s="323"/>
      <c r="BV205" s="323"/>
      <c r="BW205" s="323"/>
      <c r="BX205" s="323"/>
      <c r="BY205" s="323"/>
      <c r="BZ205" s="323"/>
      <c r="CA205" s="323"/>
      <c r="CB205" s="323"/>
      <c r="CC205" s="323"/>
      <c r="CD205" s="323"/>
      <c r="CE205" s="323"/>
      <c r="CF205" s="323"/>
      <c r="CG205" s="323"/>
      <c r="CH205" s="323"/>
      <c r="CI205" s="323"/>
      <c r="CJ205" s="323"/>
      <c r="CK205" s="323"/>
      <c r="CL205" s="323"/>
      <c r="CM205" s="323"/>
      <c r="CN205" s="323"/>
      <c r="CO205" s="323"/>
      <c r="CP205" s="323"/>
      <c r="CQ205" s="323"/>
      <c r="CR205" s="323"/>
      <c r="CS205" s="323"/>
      <c r="CT205" s="323"/>
      <c r="CU205" s="323"/>
      <c r="CV205" s="323"/>
      <c r="CW205" s="323"/>
      <c r="CX205" s="323"/>
      <c r="CY205" s="323"/>
      <c r="CZ205" s="323"/>
      <c r="DA205" s="323"/>
      <c r="DB205" s="323"/>
      <c r="DC205" s="323"/>
      <c r="DD205" s="323"/>
      <c r="DE205" s="323"/>
      <c r="DF205" s="323"/>
      <c r="DG205" s="323"/>
      <c r="DH205" s="323"/>
      <c r="DI205" s="323"/>
      <c r="DJ205" s="323"/>
      <c r="DK205" s="323"/>
      <c r="DL205" s="323"/>
      <c r="DM205" s="323"/>
      <c r="DN205" s="323"/>
      <c r="DO205" s="323"/>
      <c r="DP205" s="323"/>
      <c r="DQ205" s="323"/>
      <c r="DR205" s="323"/>
      <c r="DS205" s="323"/>
      <c r="DT205" s="323"/>
      <c r="DU205" s="323"/>
      <c r="DV205" s="323"/>
      <c r="DW205" s="323"/>
      <c r="DX205" s="323"/>
      <c r="DY205" s="323"/>
      <c r="DZ205" s="323"/>
      <c r="EA205" s="323"/>
      <c r="EB205" s="323"/>
      <c r="EC205" s="323"/>
      <c r="ED205" s="323"/>
      <c r="EE205" s="323"/>
      <c r="EF205" s="323"/>
      <c r="EG205" s="323"/>
      <c r="EH205" s="323"/>
      <c r="EI205" s="323"/>
      <c r="EJ205" s="323"/>
      <c r="EK205" s="323"/>
      <c r="EL205" s="323"/>
      <c r="EM205" s="323"/>
      <c r="EN205" s="323"/>
      <c r="EO205" s="323"/>
      <c r="EP205" s="323"/>
      <c r="EQ205" s="323"/>
      <c r="ER205" s="323"/>
      <c r="ES205" s="323"/>
      <c r="ET205" s="323"/>
      <c r="EU205" s="323"/>
    </row>
    <row r="206" spans="1:151" s="333" customFormat="1" ht="45">
      <c r="A206" s="333" t="s">
        <v>2155</v>
      </c>
      <c r="B206" s="333" t="s">
        <v>2061</v>
      </c>
      <c r="C206" s="333" t="s">
        <v>354</v>
      </c>
      <c r="D206" s="333" t="s">
        <v>2156</v>
      </c>
      <c r="E206" s="333" t="s">
        <v>2157</v>
      </c>
      <c r="F206" s="333" t="s">
        <v>1423</v>
      </c>
      <c r="G206" s="333" t="s">
        <v>1423</v>
      </c>
      <c r="H206" s="333" t="s">
        <v>1422</v>
      </c>
      <c r="I206" s="333" t="s">
        <v>1423</v>
      </c>
      <c r="J206" s="334" t="s">
        <v>1466</v>
      </c>
      <c r="K206" s="334" t="s">
        <v>2158</v>
      </c>
      <c r="L206" s="334" t="s">
        <v>949</v>
      </c>
      <c r="M206" s="333" t="s">
        <v>1426</v>
      </c>
      <c r="N206" s="333" t="s">
        <v>1427</v>
      </c>
      <c r="O206" s="333" t="s">
        <v>1423</v>
      </c>
      <c r="P206" s="333" t="s">
        <v>30</v>
      </c>
      <c r="Q206" s="333" t="s">
        <v>30</v>
      </c>
      <c r="R206" s="333" t="s">
        <v>1423</v>
      </c>
      <c r="S206" s="333" t="s">
        <v>1423</v>
      </c>
      <c r="T206" s="333" t="s">
        <v>6</v>
      </c>
      <c r="V206" s="333" t="s">
        <v>6</v>
      </c>
      <c r="AB206" s="334"/>
      <c r="AC206" s="334"/>
      <c r="AF206" s="334"/>
      <c r="AG206" s="334"/>
      <c r="AH206" s="333">
        <v>1</v>
      </c>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c r="BO206" s="323"/>
      <c r="BP206" s="323"/>
      <c r="BQ206" s="323"/>
      <c r="BR206" s="323"/>
      <c r="BS206" s="323"/>
      <c r="BT206" s="323"/>
      <c r="BU206" s="323"/>
      <c r="BV206" s="323"/>
      <c r="BW206" s="323"/>
      <c r="BX206" s="323"/>
      <c r="BY206" s="323"/>
      <c r="BZ206" s="323"/>
      <c r="CA206" s="323"/>
      <c r="CB206" s="323"/>
      <c r="CC206" s="323"/>
      <c r="CD206" s="323"/>
      <c r="CE206" s="323"/>
      <c r="CF206" s="323"/>
      <c r="CG206" s="323"/>
      <c r="CH206" s="323"/>
      <c r="CI206" s="323"/>
      <c r="CJ206" s="323"/>
      <c r="CK206" s="323"/>
      <c r="CL206" s="323"/>
      <c r="CM206" s="323"/>
      <c r="CN206" s="323"/>
      <c r="CO206" s="323"/>
      <c r="CP206" s="323"/>
      <c r="CQ206" s="323"/>
      <c r="CR206" s="323"/>
      <c r="CS206" s="323"/>
      <c r="CT206" s="323"/>
      <c r="CU206" s="323"/>
      <c r="CV206" s="323"/>
      <c r="CW206" s="323"/>
      <c r="CX206" s="323"/>
      <c r="CY206" s="323"/>
      <c r="CZ206" s="323"/>
      <c r="DA206" s="323"/>
      <c r="DB206" s="323"/>
      <c r="DC206" s="323"/>
      <c r="DD206" s="323"/>
      <c r="DE206" s="323"/>
      <c r="DF206" s="323"/>
      <c r="DG206" s="323"/>
      <c r="DH206" s="323"/>
      <c r="DI206" s="323"/>
      <c r="DJ206" s="323"/>
      <c r="DK206" s="323"/>
      <c r="DL206" s="323"/>
      <c r="DM206" s="323"/>
      <c r="DN206" s="323"/>
      <c r="DO206" s="323"/>
      <c r="DP206" s="323"/>
      <c r="DQ206" s="323"/>
      <c r="DR206" s="323"/>
      <c r="DS206" s="323"/>
      <c r="DT206" s="323"/>
      <c r="DU206" s="323"/>
      <c r="DV206" s="323"/>
      <c r="DW206" s="323"/>
      <c r="DX206" s="323"/>
      <c r="DY206" s="323"/>
      <c r="DZ206" s="323"/>
      <c r="EA206" s="323"/>
      <c r="EB206" s="323"/>
      <c r="EC206" s="323"/>
      <c r="ED206" s="323"/>
      <c r="EE206" s="323"/>
      <c r="EF206" s="323"/>
      <c r="EG206" s="323"/>
      <c r="EH206" s="323"/>
      <c r="EI206" s="323"/>
      <c r="EJ206" s="323"/>
      <c r="EK206" s="323"/>
      <c r="EL206" s="323"/>
      <c r="EM206" s="323"/>
      <c r="EN206" s="323"/>
      <c r="EO206" s="323"/>
      <c r="EP206" s="323"/>
      <c r="EQ206" s="323"/>
      <c r="ER206" s="323"/>
      <c r="ES206" s="323"/>
      <c r="ET206" s="323"/>
      <c r="EU206" s="323"/>
    </row>
    <row r="207" spans="1:151" s="333" customFormat="1" ht="90">
      <c r="A207" s="333" t="s">
        <v>2159</v>
      </c>
      <c r="B207" s="333" t="s">
        <v>2061</v>
      </c>
      <c r="C207" s="333" t="s">
        <v>354</v>
      </c>
      <c r="D207" s="333" t="s">
        <v>2160</v>
      </c>
      <c r="E207" s="333" t="s">
        <v>2161</v>
      </c>
      <c r="F207" s="333" t="s">
        <v>1423</v>
      </c>
      <c r="G207" s="333" t="s">
        <v>1423</v>
      </c>
      <c r="H207" s="333" t="s">
        <v>1422</v>
      </c>
      <c r="I207" s="333" t="s">
        <v>1423</v>
      </c>
      <c r="J207" s="334" t="s">
        <v>1466</v>
      </c>
      <c r="K207" s="334" t="s">
        <v>2162</v>
      </c>
      <c r="L207" s="334" t="s">
        <v>949</v>
      </c>
      <c r="M207" s="333" t="s">
        <v>1426</v>
      </c>
      <c r="N207" s="333" t="s">
        <v>1427</v>
      </c>
      <c r="O207" s="333" t="s">
        <v>1423</v>
      </c>
      <c r="P207" s="333" t="s">
        <v>30</v>
      </c>
      <c r="Q207" s="333" t="s">
        <v>30</v>
      </c>
      <c r="R207" s="333" t="s">
        <v>1423</v>
      </c>
      <c r="S207" s="333" t="s">
        <v>1423</v>
      </c>
      <c r="T207" s="333" t="s">
        <v>8</v>
      </c>
      <c r="V207" s="333" t="s">
        <v>2045</v>
      </c>
      <c r="X207" s="333" t="s">
        <v>2163</v>
      </c>
      <c r="AC207" s="334"/>
      <c r="AD207" s="334"/>
      <c r="AE207" s="334"/>
      <c r="AF207" s="334"/>
      <c r="AH207" s="333">
        <v>1</v>
      </c>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323"/>
      <c r="CE207" s="323"/>
      <c r="CF207" s="323"/>
      <c r="CG207" s="323"/>
      <c r="CH207" s="323"/>
      <c r="CI207" s="323"/>
      <c r="CJ207" s="323"/>
      <c r="CK207" s="323"/>
      <c r="CL207" s="323"/>
      <c r="CM207" s="323"/>
      <c r="CN207" s="323"/>
      <c r="CO207" s="323"/>
      <c r="CP207" s="323"/>
      <c r="CQ207" s="323"/>
      <c r="CR207" s="323"/>
      <c r="CS207" s="323"/>
      <c r="CT207" s="323"/>
      <c r="CU207" s="323"/>
      <c r="CV207" s="323"/>
      <c r="CW207" s="323"/>
      <c r="CX207" s="323"/>
      <c r="CY207" s="323"/>
      <c r="CZ207" s="323"/>
      <c r="DA207" s="323"/>
      <c r="DB207" s="323"/>
      <c r="DC207" s="323"/>
      <c r="DD207" s="323"/>
      <c r="DE207" s="323"/>
      <c r="DF207" s="323"/>
      <c r="DG207" s="323"/>
      <c r="DH207" s="323"/>
      <c r="DI207" s="323"/>
      <c r="DJ207" s="323"/>
      <c r="DK207" s="323"/>
      <c r="DL207" s="323"/>
      <c r="DM207" s="323"/>
      <c r="DN207" s="323"/>
      <c r="DO207" s="323"/>
      <c r="DP207" s="323"/>
      <c r="DQ207" s="323"/>
      <c r="DR207" s="323"/>
      <c r="DS207" s="323"/>
      <c r="DT207" s="323"/>
      <c r="DU207" s="323"/>
      <c r="DV207" s="323"/>
      <c r="DW207" s="323"/>
      <c r="DX207" s="323"/>
      <c r="DY207" s="323"/>
      <c r="DZ207" s="323"/>
      <c r="EA207" s="323"/>
      <c r="EB207" s="323"/>
      <c r="EC207" s="323"/>
      <c r="ED207" s="323"/>
      <c r="EE207" s="323"/>
      <c r="EF207" s="323"/>
      <c r="EG207" s="323"/>
      <c r="EH207" s="323"/>
      <c r="EI207" s="323"/>
      <c r="EJ207" s="323"/>
      <c r="EK207" s="323"/>
      <c r="EL207" s="323"/>
      <c r="EM207" s="323"/>
      <c r="EN207" s="323"/>
      <c r="EO207" s="323"/>
      <c r="EP207" s="323"/>
      <c r="EQ207" s="323"/>
      <c r="ER207" s="323"/>
      <c r="ES207" s="323"/>
      <c r="ET207" s="323"/>
      <c r="EU207" s="323"/>
    </row>
    <row r="208" spans="1:151" s="333" customFormat="1" ht="45">
      <c r="A208" s="333" t="s">
        <v>2164</v>
      </c>
      <c r="B208" s="333" t="s">
        <v>2061</v>
      </c>
      <c r="C208" s="333" t="s">
        <v>354</v>
      </c>
      <c r="D208" s="333" t="s">
        <v>2165</v>
      </c>
      <c r="E208" s="333" t="s">
        <v>2166</v>
      </c>
      <c r="F208" s="333" t="s">
        <v>1423</v>
      </c>
      <c r="G208" s="333" t="s">
        <v>1423</v>
      </c>
      <c r="H208" s="333" t="s">
        <v>1422</v>
      </c>
      <c r="I208" s="333" t="s">
        <v>1423</v>
      </c>
      <c r="J208" s="334" t="s">
        <v>1466</v>
      </c>
      <c r="K208" s="334" t="s">
        <v>2158</v>
      </c>
      <c r="L208" s="334" t="s">
        <v>949</v>
      </c>
      <c r="M208" s="333" t="s">
        <v>1426</v>
      </c>
      <c r="N208" s="333" t="s">
        <v>1427</v>
      </c>
      <c r="O208" s="333" t="s">
        <v>1423</v>
      </c>
      <c r="P208" s="333" t="s">
        <v>30</v>
      </c>
      <c r="Q208" s="333" t="s">
        <v>30</v>
      </c>
      <c r="R208" s="333" t="s">
        <v>1423</v>
      </c>
      <c r="S208" s="333" t="s">
        <v>1423</v>
      </c>
      <c r="T208" s="333" t="s">
        <v>8</v>
      </c>
      <c r="V208" s="333" t="s">
        <v>2045</v>
      </c>
      <c r="X208" s="333" t="s">
        <v>2163</v>
      </c>
      <c r="AC208" s="334"/>
      <c r="AD208" s="334"/>
      <c r="AF208" s="334"/>
      <c r="AG208" s="334"/>
      <c r="AH208" s="333">
        <v>1</v>
      </c>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3"/>
      <c r="BR208" s="323"/>
      <c r="BS208" s="323"/>
      <c r="BT208" s="323"/>
      <c r="BU208" s="323"/>
      <c r="BV208" s="323"/>
      <c r="BW208" s="323"/>
      <c r="BX208" s="323"/>
      <c r="BY208" s="323"/>
      <c r="BZ208" s="323"/>
      <c r="CA208" s="323"/>
      <c r="CB208" s="323"/>
      <c r="CC208" s="323"/>
      <c r="CD208" s="323"/>
      <c r="CE208" s="323"/>
      <c r="CF208" s="323"/>
      <c r="CG208" s="323"/>
      <c r="CH208" s="323"/>
      <c r="CI208" s="323"/>
      <c r="CJ208" s="323"/>
      <c r="CK208" s="323"/>
      <c r="CL208" s="323"/>
      <c r="CM208" s="323"/>
      <c r="CN208" s="323"/>
      <c r="CO208" s="323"/>
      <c r="CP208" s="323"/>
      <c r="CQ208" s="323"/>
      <c r="CR208" s="323"/>
      <c r="CS208" s="323"/>
      <c r="CT208" s="323"/>
      <c r="CU208" s="323"/>
      <c r="CV208" s="323"/>
      <c r="CW208" s="323"/>
      <c r="CX208" s="323"/>
      <c r="CY208" s="323"/>
      <c r="CZ208" s="323"/>
      <c r="DA208" s="323"/>
      <c r="DB208" s="323"/>
      <c r="DC208" s="323"/>
      <c r="DD208" s="323"/>
      <c r="DE208" s="323"/>
      <c r="DF208" s="323"/>
      <c r="DG208" s="323"/>
      <c r="DH208" s="323"/>
      <c r="DI208" s="323"/>
      <c r="DJ208" s="323"/>
      <c r="DK208" s="323"/>
      <c r="DL208" s="323"/>
      <c r="DM208" s="323"/>
      <c r="DN208" s="323"/>
      <c r="DO208" s="323"/>
      <c r="DP208" s="323"/>
      <c r="DQ208" s="323"/>
      <c r="DR208" s="323"/>
      <c r="DS208" s="323"/>
      <c r="DT208" s="323"/>
      <c r="DU208" s="323"/>
      <c r="DV208" s="323"/>
      <c r="DW208" s="323"/>
      <c r="DX208" s="323"/>
      <c r="DY208" s="323"/>
      <c r="DZ208" s="323"/>
      <c r="EA208" s="323"/>
      <c r="EB208" s="323"/>
      <c r="EC208" s="323"/>
      <c r="ED208" s="323"/>
      <c r="EE208" s="323"/>
      <c r="EF208" s="323"/>
      <c r="EG208" s="323"/>
      <c r="EH208" s="323"/>
      <c r="EI208" s="323"/>
      <c r="EJ208" s="323"/>
      <c r="EK208" s="323"/>
      <c r="EL208" s="323"/>
      <c r="EM208" s="323"/>
      <c r="EN208" s="323"/>
      <c r="EO208" s="323"/>
      <c r="EP208" s="323"/>
      <c r="EQ208" s="323"/>
      <c r="ER208" s="323"/>
      <c r="ES208" s="323"/>
      <c r="ET208" s="323"/>
      <c r="EU208" s="323"/>
    </row>
    <row r="209" spans="1:151" s="333" customFormat="1" ht="45">
      <c r="A209" s="333" t="s">
        <v>2167</v>
      </c>
      <c r="B209" s="333" t="s">
        <v>2061</v>
      </c>
      <c r="C209" s="333" t="s">
        <v>354</v>
      </c>
      <c r="D209" s="333" t="s">
        <v>2168</v>
      </c>
      <c r="E209" s="333" t="s">
        <v>2169</v>
      </c>
      <c r="F209" s="333" t="s">
        <v>1423</v>
      </c>
      <c r="G209" s="333" t="s">
        <v>1423</v>
      </c>
      <c r="H209" s="333" t="s">
        <v>1422</v>
      </c>
      <c r="I209" s="333" t="s">
        <v>1423</v>
      </c>
      <c r="J209" s="334" t="s">
        <v>1466</v>
      </c>
      <c r="K209" s="334" t="s">
        <v>2068</v>
      </c>
      <c r="L209" s="334" t="s">
        <v>949</v>
      </c>
      <c r="M209" s="333" t="s">
        <v>1426</v>
      </c>
      <c r="N209" s="333" t="s">
        <v>1427</v>
      </c>
      <c r="O209" s="333" t="s">
        <v>1423</v>
      </c>
      <c r="P209" s="333" t="s">
        <v>30</v>
      </c>
      <c r="Q209" s="333" t="s">
        <v>30</v>
      </c>
      <c r="R209" s="333" t="s">
        <v>1423</v>
      </c>
      <c r="S209" s="333" t="s">
        <v>1423</v>
      </c>
      <c r="T209" s="333" t="s">
        <v>8</v>
      </c>
      <c r="V209" s="333" t="s">
        <v>2045</v>
      </c>
      <c r="X209" s="333" t="s">
        <v>2163</v>
      </c>
      <c r="AC209" s="334"/>
      <c r="AD209" s="334"/>
      <c r="AF209" s="334"/>
      <c r="AG209" s="334"/>
      <c r="AH209" s="333">
        <v>1</v>
      </c>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c r="BP209" s="323"/>
      <c r="BQ209" s="323"/>
      <c r="BR209" s="323"/>
      <c r="BS209" s="323"/>
      <c r="BT209" s="323"/>
      <c r="BU209" s="323"/>
      <c r="BV209" s="323"/>
      <c r="BW209" s="323"/>
      <c r="BX209" s="323"/>
      <c r="BY209" s="323"/>
      <c r="BZ209" s="323"/>
      <c r="CA209" s="323"/>
      <c r="CB209" s="323"/>
      <c r="CC209" s="323"/>
      <c r="CD209" s="323"/>
      <c r="CE209" s="323"/>
      <c r="CF209" s="323"/>
      <c r="CG209" s="323"/>
      <c r="CH209" s="323"/>
      <c r="CI209" s="323"/>
      <c r="CJ209" s="323"/>
      <c r="CK209" s="323"/>
      <c r="CL209" s="323"/>
      <c r="CM209" s="323"/>
      <c r="CN209" s="323"/>
      <c r="CO209" s="323"/>
      <c r="CP209" s="323"/>
      <c r="CQ209" s="323"/>
      <c r="CR209" s="323"/>
      <c r="CS209" s="323"/>
      <c r="CT209" s="323"/>
      <c r="CU209" s="323"/>
      <c r="CV209" s="323"/>
      <c r="CW209" s="323"/>
      <c r="CX209" s="323"/>
      <c r="CY209" s="323"/>
      <c r="CZ209" s="323"/>
      <c r="DA209" s="323"/>
      <c r="DB209" s="323"/>
      <c r="DC209" s="323"/>
      <c r="DD209" s="323"/>
      <c r="DE209" s="323"/>
      <c r="DF209" s="323"/>
      <c r="DG209" s="323"/>
      <c r="DH209" s="323"/>
      <c r="DI209" s="323"/>
      <c r="DJ209" s="323"/>
      <c r="DK209" s="323"/>
      <c r="DL209" s="323"/>
      <c r="DM209" s="323"/>
      <c r="DN209" s="323"/>
      <c r="DO209" s="323"/>
      <c r="DP209" s="323"/>
      <c r="DQ209" s="323"/>
      <c r="DR209" s="323"/>
      <c r="DS209" s="323"/>
      <c r="DT209" s="323"/>
      <c r="DU209" s="323"/>
      <c r="DV209" s="323"/>
      <c r="DW209" s="323"/>
      <c r="DX209" s="323"/>
      <c r="DY209" s="323"/>
      <c r="DZ209" s="323"/>
      <c r="EA209" s="323"/>
      <c r="EB209" s="323"/>
      <c r="EC209" s="323"/>
      <c r="ED209" s="323"/>
      <c r="EE209" s="323"/>
      <c r="EF209" s="323"/>
      <c r="EG209" s="323"/>
      <c r="EH209" s="323"/>
      <c r="EI209" s="323"/>
      <c r="EJ209" s="323"/>
      <c r="EK209" s="323"/>
      <c r="EL209" s="323"/>
      <c r="EM209" s="323"/>
      <c r="EN209" s="323"/>
      <c r="EO209" s="323"/>
      <c r="EP209" s="323"/>
      <c r="EQ209" s="323"/>
      <c r="ER209" s="323"/>
      <c r="ES209" s="323"/>
      <c r="ET209" s="323"/>
      <c r="EU209" s="323"/>
    </row>
    <row r="210" spans="1:151" s="333" customFormat="1" ht="45">
      <c r="A210" s="333" t="s">
        <v>2170</v>
      </c>
      <c r="B210" s="333" t="s">
        <v>2061</v>
      </c>
      <c r="C210" s="333" t="s">
        <v>1539</v>
      </c>
      <c r="D210" s="333" t="s">
        <v>2171</v>
      </c>
      <c r="E210" s="333" t="s">
        <v>2172</v>
      </c>
      <c r="F210" s="333" t="s">
        <v>1423</v>
      </c>
      <c r="G210" s="333" t="s">
        <v>1423</v>
      </c>
      <c r="H210" s="333" t="s">
        <v>1422</v>
      </c>
      <c r="I210" s="333" t="s">
        <v>1423</v>
      </c>
      <c r="J210" s="334" t="s">
        <v>1466</v>
      </c>
      <c r="K210" s="334" t="s">
        <v>2068</v>
      </c>
      <c r="L210" s="334" t="s">
        <v>949</v>
      </c>
      <c r="M210" s="333" t="s">
        <v>1426</v>
      </c>
      <c r="N210" s="333" t="s">
        <v>1427</v>
      </c>
      <c r="O210" s="333" t="s">
        <v>1423</v>
      </c>
      <c r="P210" s="333" t="s">
        <v>30</v>
      </c>
      <c r="Q210" s="333" t="s">
        <v>30</v>
      </c>
      <c r="R210" s="333" t="s">
        <v>1423</v>
      </c>
      <c r="S210" s="333" t="s">
        <v>1423</v>
      </c>
      <c r="T210" s="333" t="s">
        <v>8</v>
      </c>
      <c r="V210" s="333" t="s">
        <v>2045</v>
      </c>
      <c r="X210" s="333" t="s">
        <v>2163</v>
      </c>
      <c r="AC210" s="334"/>
      <c r="AD210" s="334"/>
      <c r="AF210" s="334"/>
      <c r="AG210" s="334"/>
      <c r="AH210" s="333">
        <v>1</v>
      </c>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c r="BN210" s="323"/>
      <c r="BO210" s="323"/>
      <c r="BP210" s="323"/>
      <c r="BQ210" s="323"/>
      <c r="BR210" s="323"/>
      <c r="BS210" s="323"/>
      <c r="BT210" s="323"/>
      <c r="BU210" s="323"/>
      <c r="BV210" s="323"/>
      <c r="BW210" s="323"/>
      <c r="BX210" s="323"/>
      <c r="BY210" s="323"/>
      <c r="BZ210" s="323"/>
      <c r="CA210" s="323"/>
      <c r="CB210" s="323"/>
      <c r="CC210" s="323"/>
      <c r="CD210" s="323"/>
      <c r="CE210" s="323"/>
      <c r="CF210" s="323"/>
      <c r="CG210" s="323"/>
      <c r="CH210" s="323"/>
      <c r="CI210" s="323"/>
      <c r="CJ210" s="323"/>
      <c r="CK210" s="323"/>
      <c r="CL210" s="323"/>
      <c r="CM210" s="323"/>
      <c r="CN210" s="323"/>
      <c r="CO210" s="323"/>
      <c r="CP210" s="323"/>
      <c r="CQ210" s="323"/>
      <c r="CR210" s="323"/>
      <c r="CS210" s="323"/>
      <c r="CT210" s="323"/>
      <c r="CU210" s="323"/>
      <c r="CV210" s="323"/>
      <c r="CW210" s="323"/>
      <c r="CX210" s="323"/>
      <c r="CY210" s="323"/>
      <c r="CZ210" s="323"/>
      <c r="DA210" s="323"/>
      <c r="DB210" s="323"/>
      <c r="DC210" s="323"/>
      <c r="DD210" s="323"/>
      <c r="DE210" s="323"/>
      <c r="DF210" s="323"/>
      <c r="DG210" s="323"/>
      <c r="DH210" s="323"/>
      <c r="DI210" s="323"/>
      <c r="DJ210" s="323"/>
      <c r="DK210" s="323"/>
      <c r="DL210" s="323"/>
      <c r="DM210" s="323"/>
      <c r="DN210" s="323"/>
      <c r="DO210" s="323"/>
      <c r="DP210" s="323"/>
      <c r="DQ210" s="323"/>
      <c r="DR210" s="323"/>
      <c r="DS210" s="323"/>
      <c r="DT210" s="323"/>
      <c r="DU210" s="323"/>
      <c r="DV210" s="323"/>
      <c r="DW210" s="323"/>
      <c r="DX210" s="323"/>
      <c r="DY210" s="323"/>
      <c r="DZ210" s="323"/>
      <c r="EA210" s="323"/>
      <c r="EB210" s="323"/>
      <c r="EC210" s="323"/>
      <c r="ED210" s="323"/>
      <c r="EE210" s="323"/>
      <c r="EF210" s="323"/>
      <c r="EG210" s="323"/>
      <c r="EH210" s="323"/>
      <c r="EI210" s="323"/>
      <c r="EJ210" s="323"/>
      <c r="EK210" s="323"/>
      <c r="EL210" s="323"/>
      <c r="EM210" s="323"/>
      <c r="EN210" s="323"/>
      <c r="EO210" s="323"/>
      <c r="EP210" s="323"/>
      <c r="EQ210" s="323"/>
      <c r="ER210" s="323"/>
      <c r="ES210" s="323"/>
      <c r="ET210" s="323"/>
      <c r="EU210" s="323"/>
    </row>
    <row r="211" spans="1:151" s="333" customFormat="1" ht="45" hidden="1">
      <c r="A211" s="333" t="s">
        <v>2173</v>
      </c>
      <c r="B211" s="333" t="s">
        <v>876</v>
      </c>
      <c r="C211" s="333" t="s">
        <v>1539</v>
      </c>
      <c r="D211" s="333" t="s">
        <v>2171</v>
      </c>
      <c r="E211" s="333" t="s">
        <v>2174</v>
      </c>
      <c r="F211" s="333" t="s">
        <v>1423</v>
      </c>
      <c r="G211" s="333" t="s">
        <v>1423</v>
      </c>
      <c r="H211" s="333" t="s">
        <v>1422</v>
      </c>
      <c r="I211" s="333" t="s">
        <v>1423</v>
      </c>
      <c r="J211" s="334" t="s">
        <v>1424</v>
      </c>
      <c r="K211" s="334" t="s">
        <v>2068</v>
      </c>
      <c r="L211" s="334" t="s">
        <v>949</v>
      </c>
      <c r="M211" s="333" t="s">
        <v>2083</v>
      </c>
      <c r="N211" s="333" t="s">
        <v>1437</v>
      </c>
      <c r="O211" s="333" t="s">
        <v>1423</v>
      </c>
      <c r="P211" s="333" t="s">
        <v>30</v>
      </c>
      <c r="Q211" s="333" t="s">
        <v>30</v>
      </c>
      <c r="R211" s="333" t="s">
        <v>1423</v>
      </c>
      <c r="S211" s="333" t="s">
        <v>1423</v>
      </c>
      <c r="T211" s="333" t="s">
        <v>8</v>
      </c>
      <c r="U211" s="333" t="s">
        <v>2045</v>
      </c>
      <c r="V211" s="333" t="s">
        <v>2045</v>
      </c>
      <c r="X211" s="333" t="s">
        <v>2163</v>
      </c>
      <c r="AC211" s="334"/>
      <c r="AD211" s="334"/>
      <c r="AF211" s="334"/>
      <c r="AG211" s="334"/>
      <c r="AH211" s="333">
        <v>1</v>
      </c>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c r="BN211" s="323"/>
      <c r="BO211" s="323"/>
      <c r="BP211" s="323"/>
      <c r="BQ211" s="323"/>
      <c r="BR211" s="323"/>
      <c r="BS211" s="323"/>
      <c r="BT211" s="323"/>
      <c r="BU211" s="323"/>
      <c r="BV211" s="323"/>
      <c r="BW211" s="323"/>
      <c r="BX211" s="323"/>
      <c r="BY211" s="323"/>
      <c r="BZ211" s="323"/>
      <c r="CA211" s="323"/>
      <c r="CB211" s="323"/>
      <c r="CC211" s="323"/>
      <c r="CD211" s="323"/>
      <c r="CE211" s="323"/>
      <c r="CF211" s="323"/>
      <c r="CG211" s="323"/>
      <c r="CH211" s="323"/>
      <c r="CI211" s="323"/>
      <c r="CJ211" s="323"/>
      <c r="CK211" s="323"/>
      <c r="CL211" s="323"/>
      <c r="CM211" s="323"/>
      <c r="CN211" s="323"/>
      <c r="CO211" s="323"/>
      <c r="CP211" s="323"/>
      <c r="CQ211" s="323"/>
      <c r="CR211" s="323"/>
      <c r="CS211" s="323"/>
      <c r="CT211" s="323"/>
      <c r="CU211" s="323"/>
      <c r="CV211" s="323"/>
      <c r="CW211" s="323"/>
      <c r="CX211" s="323"/>
      <c r="CY211" s="323"/>
      <c r="CZ211" s="323"/>
      <c r="DA211" s="323"/>
      <c r="DB211" s="323"/>
      <c r="DC211" s="323"/>
      <c r="DD211" s="323"/>
      <c r="DE211" s="323"/>
      <c r="DF211" s="323"/>
      <c r="DG211" s="323"/>
      <c r="DH211" s="323"/>
      <c r="DI211" s="323"/>
      <c r="DJ211" s="323"/>
      <c r="DK211" s="323"/>
      <c r="DL211" s="323"/>
      <c r="DM211" s="323"/>
      <c r="DN211" s="323"/>
      <c r="DO211" s="323"/>
      <c r="DP211" s="323"/>
      <c r="DQ211" s="323"/>
      <c r="DR211" s="323"/>
      <c r="DS211" s="323"/>
      <c r="DT211" s="323"/>
      <c r="DU211" s="323"/>
      <c r="DV211" s="323"/>
      <c r="DW211" s="323"/>
      <c r="DX211" s="323"/>
      <c r="DY211" s="323"/>
      <c r="DZ211" s="323"/>
      <c r="EA211" s="323"/>
      <c r="EB211" s="323"/>
      <c r="EC211" s="323"/>
      <c r="ED211" s="323"/>
      <c r="EE211" s="323"/>
      <c r="EF211" s="323"/>
      <c r="EG211" s="323"/>
      <c r="EH211" s="323"/>
      <c r="EI211" s="323"/>
      <c r="EJ211" s="323"/>
      <c r="EK211" s="323"/>
      <c r="EL211" s="323"/>
      <c r="EM211" s="323"/>
      <c r="EN211" s="323"/>
      <c r="EO211" s="323"/>
      <c r="EP211" s="323"/>
      <c r="EQ211" s="323"/>
      <c r="ER211" s="323"/>
      <c r="ES211" s="323"/>
      <c r="ET211" s="323"/>
      <c r="EU211" s="323"/>
    </row>
    <row r="212" spans="1:151" s="333" customFormat="1" ht="60">
      <c r="A212" s="333" t="s">
        <v>2175</v>
      </c>
      <c r="B212" s="333" t="s">
        <v>2061</v>
      </c>
      <c r="C212" s="333" t="s">
        <v>1539</v>
      </c>
      <c r="D212" s="333" t="s">
        <v>2176</v>
      </c>
      <c r="E212" s="333" t="s">
        <v>2177</v>
      </c>
      <c r="F212" s="333" t="s">
        <v>1423</v>
      </c>
      <c r="G212" s="333" t="s">
        <v>1423</v>
      </c>
      <c r="H212" s="333" t="s">
        <v>1422</v>
      </c>
      <c r="I212" s="333" t="s">
        <v>1423</v>
      </c>
      <c r="J212" s="334" t="s">
        <v>1466</v>
      </c>
      <c r="K212" s="334" t="s">
        <v>2158</v>
      </c>
      <c r="L212" s="334" t="s">
        <v>949</v>
      </c>
      <c r="M212" s="333" t="s">
        <v>1426</v>
      </c>
      <c r="N212" s="333" t="s">
        <v>1427</v>
      </c>
      <c r="O212" s="333" t="s">
        <v>1423</v>
      </c>
      <c r="P212" s="333" t="s">
        <v>30</v>
      </c>
      <c r="Q212" s="333" t="s">
        <v>30</v>
      </c>
      <c r="R212" s="333" t="s">
        <v>1423</v>
      </c>
      <c r="S212" s="333" t="s">
        <v>1423</v>
      </c>
      <c r="T212" s="333" t="s">
        <v>8</v>
      </c>
      <c r="V212" s="333" t="s">
        <v>2045</v>
      </c>
      <c r="X212" s="333" t="s">
        <v>2178</v>
      </c>
      <c r="AC212" s="334"/>
      <c r="AD212" s="334"/>
      <c r="AF212" s="334"/>
      <c r="AG212" s="334"/>
      <c r="AH212" s="333">
        <v>1</v>
      </c>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c r="BN212" s="323"/>
      <c r="BO212" s="323"/>
      <c r="BP212" s="323"/>
      <c r="BQ212" s="323"/>
      <c r="BR212" s="323"/>
      <c r="BS212" s="323"/>
      <c r="BT212" s="323"/>
      <c r="BU212" s="323"/>
      <c r="BV212" s="323"/>
      <c r="BW212" s="323"/>
      <c r="BX212" s="323"/>
      <c r="BY212" s="323"/>
      <c r="BZ212" s="323"/>
      <c r="CA212" s="323"/>
      <c r="CB212" s="323"/>
      <c r="CC212" s="323"/>
      <c r="CD212" s="323"/>
      <c r="CE212" s="323"/>
      <c r="CF212" s="323"/>
      <c r="CG212" s="323"/>
      <c r="CH212" s="323"/>
      <c r="CI212" s="323"/>
      <c r="CJ212" s="323"/>
      <c r="CK212" s="323"/>
      <c r="CL212" s="323"/>
      <c r="CM212" s="323"/>
      <c r="CN212" s="323"/>
      <c r="CO212" s="323"/>
      <c r="CP212" s="323"/>
      <c r="CQ212" s="323"/>
      <c r="CR212" s="323"/>
      <c r="CS212" s="323"/>
      <c r="CT212" s="323"/>
      <c r="CU212" s="323"/>
      <c r="CV212" s="323"/>
      <c r="CW212" s="323"/>
      <c r="CX212" s="323"/>
      <c r="CY212" s="323"/>
      <c r="CZ212" s="323"/>
      <c r="DA212" s="323"/>
      <c r="DB212" s="323"/>
      <c r="DC212" s="323"/>
      <c r="DD212" s="323"/>
      <c r="DE212" s="323"/>
      <c r="DF212" s="323"/>
      <c r="DG212" s="323"/>
      <c r="DH212" s="323"/>
      <c r="DI212" s="323"/>
      <c r="DJ212" s="323"/>
      <c r="DK212" s="323"/>
      <c r="DL212" s="323"/>
      <c r="DM212" s="323"/>
      <c r="DN212" s="323"/>
      <c r="DO212" s="323"/>
      <c r="DP212" s="323"/>
      <c r="DQ212" s="323"/>
      <c r="DR212" s="323"/>
      <c r="DS212" s="323"/>
      <c r="DT212" s="323"/>
      <c r="DU212" s="323"/>
      <c r="DV212" s="323"/>
      <c r="DW212" s="323"/>
      <c r="DX212" s="323"/>
      <c r="DY212" s="323"/>
      <c r="DZ212" s="323"/>
      <c r="EA212" s="323"/>
      <c r="EB212" s="323"/>
      <c r="EC212" s="323"/>
      <c r="ED212" s="323"/>
      <c r="EE212" s="323"/>
      <c r="EF212" s="323"/>
      <c r="EG212" s="323"/>
      <c r="EH212" s="323"/>
      <c r="EI212" s="323"/>
      <c r="EJ212" s="323"/>
      <c r="EK212" s="323"/>
      <c r="EL212" s="323"/>
      <c r="EM212" s="323"/>
      <c r="EN212" s="323"/>
      <c r="EO212" s="323"/>
      <c r="EP212" s="323"/>
      <c r="EQ212" s="323"/>
      <c r="ER212" s="323"/>
      <c r="ES212" s="323"/>
      <c r="ET212" s="323"/>
      <c r="EU212" s="323"/>
    </row>
    <row r="213" spans="1:151" s="333" customFormat="1" ht="45">
      <c r="A213" s="333" t="s">
        <v>2179</v>
      </c>
      <c r="B213" s="333" t="s">
        <v>2061</v>
      </c>
      <c r="C213" s="333" t="s">
        <v>354</v>
      </c>
      <c r="D213" s="333" t="s">
        <v>2180</v>
      </c>
      <c r="E213" s="333" t="s">
        <v>2181</v>
      </c>
      <c r="F213" s="333" t="s">
        <v>1423</v>
      </c>
      <c r="G213" s="333" t="s">
        <v>1423</v>
      </c>
      <c r="H213" s="333" t="s">
        <v>1422</v>
      </c>
      <c r="I213" s="333" t="s">
        <v>1423</v>
      </c>
      <c r="J213" s="334" t="s">
        <v>1466</v>
      </c>
      <c r="K213" s="334" t="s">
        <v>2158</v>
      </c>
      <c r="L213" s="334" t="s">
        <v>949</v>
      </c>
      <c r="M213" s="333" t="s">
        <v>1426</v>
      </c>
      <c r="N213" s="333" t="s">
        <v>1427</v>
      </c>
      <c r="O213" s="333" t="s">
        <v>1423</v>
      </c>
      <c r="P213" s="333" t="s">
        <v>30</v>
      </c>
      <c r="Q213" s="333" t="s">
        <v>30</v>
      </c>
      <c r="R213" s="333" t="s">
        <v>1423</v>
      </c>
      <c r="S213" s="333" t="s">
        <v>1423</v>
      </c>
      <c r="T213" s="333" t="s">
        <v>8</v>
      </c>
      <c r="V213" s="333" t="s">
        <v>2045</v>
      </c>
      <c r="X213" s="333" t="s">
        <v>2182</v>
      </c>
      <c r="AC213" s="334"/>
      <c r="AD213" s="334"/>
      <c r="AF213" s="334"/>
      <c r="AG213" s="334"/>
      <c r="AH213" s="333">
        <v>1</v>
      </c>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c r="BN213" s="323"/>
      <c r="BO213" s="323"/>
      <c r="BP213" s="323"/>
      <c r="BQ213" s="323"/>
      <c r="BR213" s="323"/>
      <c r="BS213" s="323"/>
      <c r="BT213" s="323"/>
      <c r="BU213" s="323"/>
      <c r="BV213" s="323"/>
      <c r="BW213" s="323"/>
      <c r="BX213" s="323"/>
      <c r="BY213" s="323"/>
      <c r="BZ213" s="323"/>
      <c r="CA213" s="323"/>
      <c r="CB213" s="323"/>
      <c r="CC213" s="323"/>
      <c r="CD213" s="323"/>
      <c r="CE213" s="323"/>
      <c r="CF213" s="323"/>
      <c r="CG213" s="323"/>
      <c r="CH213" s="323"/>
      <c r="CI213" s="323"/>
      <c r="CJ213" s="323"/>
      <c r="CK213" s="323"/>
      <c r="CL213" s="323"/>
      <c r="CM213" s="323"/>
      <c r="CN213" s="323"/>
      <c r="CO213" s="323"/>
      <c r="CP213" s="323"/>
      <c r="CQ213" s="323"/>
      <c r="CR213" s="323"/>
      <c r="CS213" s="323"/>
      <c r="CT213" s="323"/>
      <c r="CU213" s="323"/>
      <c r="CV213" s="323"/>
      <c r="CW213" s="323"/>
      <c r="CX213" s="323"/>
      <c r="CY213" s="323"/>
      <c r="CZ213" s="323"/>
      <c r="DA213" s="323"/>
      <c r="DB213" s="323"/>
      <c r="DC213" s="323"/>
      <c r="DD213" s="323"/>
      <c r="DE213" s="323"/>
      <c r="DF213" s="323"/>
      <c r="DG213" s="323"/>
      <c r="DH213" s="323"/>
      <c r="DI213" s="323"/>
      <c r="DJ213" s="323"/>
      <c r="DK213" s="323"/>
      <c r="DL213" s="323"/>
      <c r="DM213" s="323"/>
      <c r="DN213" s="323"/>
      <c r="DO213" s="323"/>
      <c r="DP213" s="323"/>
      <c r="DQ213" s="323"/>
      <c r="DR213" s="323"/>
      <c r="DS213" s="323"/>
      <c r="DT213" s="323"/>
      <c r="DU213" s="323"/>
      <c r="DV213" s="323"/>
      <c r="DW213" s="323"/>
      <c r="DX213" s="323"/>
      <c r="DY213" s="323"/>
      <c r="DZ213" s="323"/>
      <c r="EA213" s="323"/>
      <c r="EB213" s="323"/>
      <c r="EC213" s="323"/>
      <c r="ED213" s="323"/>
      <c r="EE213" s="323"/>
      <c r="EF213" s="323"/>
      <c r="EG213" s="323"/>
      <c r="EH213" s="323"/>
      <c r="EI213" s="323"/>
      <c r="EJ213" s="323"/>
      <c r="EK213" s="323"/>
      <c r="EL213" s="323"/>
      <c r="EM213" s="323"/>
      <c r="EN213" s="323"/>
      <c r="EO213" s="323"/>
      <c r="EP213" s="323"/>
      <c r="EQ213" s="323"/>
      <c r="ER213" s="323"/>
      <c r="ES213" s="323"/>
      <c r="ET213" s="323"/>
      <c r="EU213" s="323"/>
    </row>
    <row r="214" spans="1:151" s="333" customFormat="1" ht="45">
      <c r="A214" s="333" t="s">
        <v>2183</v>
      </c>
      <c r="B214" s="333" t="s">
        <v>2061</v>
      </c>
      <c r="C214" s="333" t="s">
        <v>354</v>
      </c>
      <c r="D214" s="358" t="s">
        <v>2184</v>
      </c>
      <c r="E214" s="333" t="s">
        <v>2185</v>
      </c>
      <c r="F214" s="333" t="s">
        <v>1423</v>
      </c>
      <c r="G214" s="333" t="s">
        <v>1423</v>
      </c>
      <c r="H214" s="333" t="s">
        <v>1422</v>
      </c>
      <c r="I214" s="333" t="s">
        <v>1423</v>
      </c>
      <c r="J214" s="334" t="s">
        <v>1466</v>
      </c>
      <c r="K214" s="334" t="s">
        <v>2158</v>
      </c>
      <c r="L214" s="334" t="s">
        <v>949</v>
      </c>
      <c r="M214" s="333" t="s">
        <v>1426</v>
      </c>
      <c r="N214" s="333" t="s">
        <v>1427</v>
      </c>
      <c r="O214" s="333" t="s">
        <v>1423</v>
      </c>
      <c r="P214" s="333" t="s">
        <v>30</v>
      </c>
      <c r="Q214" s="333" t="s">
        <v>30</v>
      </c>
      <c r="R214" s="333" t="s">
        <v>1423</v>
      </c>
      <c r="S214" s="333" t="s">
        <v>1423</v>
      </c>
      <c r="T214" s="333" t="s">
        <v>8</v>
      </c>
      <c r="V214" s="333" t="s">
        <v>2045</v>
      </c>
      <c r="X214" s="333" t="s">
        <v>2182</v>
      </c>
      <c r="AC214" s="334"/>
      <c r="AD214" s="334"/>
      <c r="AF214" s="334"/>
      <c r="AG214" s="334"/>
      <c r="AH214" s="333">
        <v>1</v>
      </c>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c r="BM214" s="323"/>
      <c r="BN214" s="323"/>
      <c r="BO214" s="323"/>
      <c r="BP214" s="323"/>
      <c r="BQ214" s="323"/>
      <c r="BR214" s="323"/>
      <c r="BS214" s="323"/>
      <c r="BT214" s="323"/>
      <c r="BU214" s="323"/>
      <c r="BV214" s="323"/>
      <c r="BW214" s="323"/>
      <c r="BX214" s="323"/>
      <c r="BY214" s="323"/>
      <c r="BZ214" s="323"/>
      <c r="CA214" s="323"/>
      <c r="CB214" s="323"/>
      <c r="CC214" s="323"/>
      <c r="CD214" s="323"/>
      <c r="CE214" s="323"/>
      <c r="CF214" s="323"/>
      <c r="CG214" s="323"/>
      <c r="CH214" s="323"/>
      <c r="CI214" s="323"/>
      <c r="CJ214" s="323"/>
      <c r="CK214" s="323"/>
      <c r="CL214" s="323"/>
      <c r="CM214" s="323"/>
      <c r="CN214" s="323"/>
      <c r="CO214" s="323"/>
      <c r="CP214" s="323"/>
      <c r="CQ214" s="323"/>
      <c r="CR214" s="323"/>
      <c r="CS214" s="323"/>
      <c r="CT214" s="323"/>
      <c r="CU214" s="323"/>
      <c r="CV214" s="323"/>
      <c r="CW214" s="323"/>
      <c r="CX214" s="323"/>
      <c r="CY214" s="323"/>
      <c r="CZ214" s="323"/>
      <c r="DA214" s="323"/>
      <c r="DB214" s="323"/>
      <c r="DC214" s="323"/>
      <c r="DD214" s="323"/>
      <c r="DE214" s="323"/>
      <c r="DF214" s="323"/>
      <c r="DG214" s="323"/>
      <c r="DH214" s="323"/>
      <c r="DI214" s="323"/>
      <c r="DJ214" s="323"/>
      <c r="DK214" s="323"/>
      <c r="DL214" s="323"/>
      <c r="DM214" s="323"/>
      <c r="DN214" s="323"/>
      <c r="DO214" s="323"/>
      <c r="DP214" s="323"/>
      <c r="DQ214" s="323"/>
      <c r="DR214" s="323"/>
      <c r="DS214" s="323"/>
      <c r="DT214" s="323"/>
      <c r="DU214" s="323"/>
      <c r="DV214" s="323"/>
      <c r="DW214" s="323"/>
      <c r="DX214" s="323"/>
      <c r="DY214" s="323"/>
      <c r="DZ214" s="323"/>
      <c r="EA214" s="323"/>
      <c r="EB214" s="323"/>
      <c r="EC214" s="323"/>
      <c r="ED214" s="323"/>
      <c r="EE214" s="323"/>
      <c r="EF214" s="323"/>
      <c r="EG214" s="323"/>
      <c r="EH214" s="323"/>
      <c r="EI214" s="323"/>
      <c r="EJ214" s="323"/>
      <c r="EK214" s="323"/>
      <c r="EL214" s="323"/>
      <c r="EM214" s="323"/>
      <c r="EN214" s="323"/>
      <c r="EO214" s="323"/>
      <c r="EP214" s="323"/>
      <c r="EQ214" s="323"/>
      <c r="ER214" s="323"/>
      <c r="ES214" s="323"/>
      <c r="ET214" s="323"/>
      <c r="EU214" s="323"/>
    </row>
    <row r="215" spans="1:151" s="333" customFormat="1" ht="45">
      <c r="A215" s="333" t="s">
        <v>2186</v>
      </c>
      <c r="B215" s="333" t="s">
        <v>2061</v>
      </c>
      <c r="C215" s="333" t="s">
        <v>354</v>
      </c>
      <c r="D215" s="358" t="s">
        <v>2187</v>
      </c>
      <c r="E215" s="333" t="s">
        <v>2188</v>
      </c>
      <c r="F215" s="333" t="s">
        <v>1423</v>
      </c>
      <c r="G215" s="333" t="s">
        <v>1423</v>
      </c>
      <c r="H215" s="333" t="s">
        <v>1422</v>
      </c>
      <c r="I215" s="333" t="s">
        <v>1423</v>
      </c>
      <c r="J215" s="334" t="s">
        <v>1466</v>
      </c>
      <c r="K215" s="334" t="s">
        <v>2189</v>
      </c>
      <c r="L215" s="334" t="s">
        <v>949</v>
      </c>
      <c r="M215" s="333" t="s">
        <v>1426</v>
      </c>
      <c r="N215" s="333" t="s">
        <v>1427</v>
      </c>
      <c r="O215" s="333" t="s">
        <v>1423</v>
      </c>
      <c r="P215" s="333" t="s">
        <v>30</v>
      </c>
      <c r="Q215" s="333" t="s">
        <v>30</v>
      </c>
      <c r="R215" s="333" t="s">
        <v>1423</v>
      </c>
      <c r="S215" s="333" t="s">
        <v>1423</v>
      </c>
      <c r="T215" s="333" t="s">
        <v>8</v>
      </c>
      <c r="V215" s="333" t="s">
        <v>2045</v>
      </c>
      <c r="X215" s="333" t="s">
        <v>2182</v>
      </c>
      <c r="AC215" s="334"/>
      <c r="AD215" s="334"/>
      <c r="AF215" s="334"/>
      <c r="AG215" s="334"/>
      <c r="AH215" s="333">
        <v>1</v>
      </c>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c r="BM215" s="323"/>
      <c r="BN215" s="323"/>
      <c r="BO215" s="323"/>
      <c r="BP215" s="323"/>
      <c r="BQ215" s="323"/>
      <c r="BR215" s="323"/>
      <c r="BS215" s="323"/>
      <c r="BT215" s="323"/>
      <c r="BU215" s="323"/>
      <c r="BV215" s="323"/>
      <c r="BW215" s="323"/>
      <c r="BX215" s="323"/>
      <c r="BY215" s="323"/>
      <c r="BZ215" s="323"/>
      <c r="CA215" s="323"/>
      <c r="CB215" s="323"/>
      <c r="CC215" s="323"/>
      <c r="CD215" s="323"/>
      <c r="CE215" s="323"/>
      <c r="CF215" s="323"/>
      <c r="CG215" s="323"/>
      <c r="CH215" s="323"/>
      <c r="CI215" s="323"/>
      <c r="CJ215" s="323"/>
      <c r="CK215" s="323"/>
      <c r="CL215" s="323"/>
      <c r="CM215" s="323"/>
      <c r="CN215" s="323"/>
      <c r="CO215" s="323"/>
      <c r="CP215" s="323"/>
      <c r="CQ215" s="323"/>
      <c r="CR215" s="323"/>
      <c r="CS215" s="323"/>
      <c r="CT215" s="323"/>
      <c r="CU215" s="323"/>
      <c r="CV215" s="323"/>
      <c r="CW215" s="323"/>
      <c r="CX215" s="323"/>
      <c r="CY215" s="323"/>
      <c r="CZ215" s="323"/>
      <c r="DA215" s="323"/>
      <c r="DB215" s="323"/>
      <c r="DC215" s="323"/>
      <c r="DD215" s="323"/>
      <c r="DE215" s="323"/>
      <c r="DF215" s="323"/>
      <c r="DG215" s="323"/>
      <c r="DH215" s="323"/>
      <c r="DI215" s="323"/>
      <c r="DJ215" s="323"/>
      <c r="DK215" s="323"/>
      <c r="DL215" s="323"/>
      <c r="DM215" s="323"/>
      <c r="DN215" s="323"/>
      <c r="DO215" s="323"/>
      <c r="DP215" s="323"/>
      <c r="DQ215" s="323"/>
      <c r="DR215" s="323"/>
      <c r="DS215" s="323"/>
      <c r="DT215" s="323"/>
      <c r="DU215" s="323"/>
      <c r="DV215" s="323"/>
      <c r="DW215" s="323"/>
      <c r="DX215" s="323"/>
      <c r="DY215" s="323"/>
      <c r="DZ215" s="323"/>
      <c r="EA215" s="323"/>
      <c r="EB215" s="323"/>
      <c r="EC215" s="323"/>
      <c r="ED215" s="323"/>
      <c r="EE215" s="323"/>
      <c r="EF215" s="323"/>
      <c r="EG215" s="323"/>
      <c r="EH215" s="323"/>
      <c r="EI215" s="323"/>
      <c r="EJ215" s="323"/>
      <c r="EK215" s="323"/>
      <c r="EL215" s="323"/>
      <c r="EM215" s="323"/>
      <c r="EN215" s="323"/>
      <c r="EO215" s="323"/>
      <c r="EP215" s="323"/>
      <c r="EQ215" s="323"/>
      <c r="ER215" s="323"/>
      <c r="ES215" s="323"/>
      <c r="ET215" s="323"/>
      <c r="EU215" s="323"/>
    </row>
    <row r="216" spans="1:151" s="333" customFormat="1" ht="45">
      <c r="A216" s="333" t="s">
        <v>2190</v>
      </c>
      <c r="B216" s="333" t="s">
        <v>2061</v>
      </c>
      <c r="C216" s="333" t="s">
        <v>354</v>
      </c>
      <c r="D216" s="358" t="s">
        <v>2191</v>
      </c>
      <c r="E216" s="333" t="s">
        <v>2192</v>
      </c>
      <c r="F216" s="333" t="s">
        <v>1423</v>
      </c>
      <c r="G216" s="333" t="s">
        <v>1423</v>
      </c>
      <c r="H216" s="333" t="s">
        <v>1422</v>
      </c>
      <c r="I216" s="333" t="s">
        <v>1423</v>
      </c>
      <c r="J216" s="334" t="s">
        <v>1466</v>
      </c>
      <c r="K216" s="334" t="s">
        <v>2158</v>
      </c>
      <c r="L216" s="334" t="s">
        <v>949</v>
      </c>
      <c r="M216" s="333" t="s">
        <v>1426</v>
      </c>
      <c r="N216" s="333" t="s">
        <v>1427</v>
      </c>
      <c r="O216" s="333" t="s">
        <v>1423</v>
      </c>
      <c r="P216" s="333" t="s">
        <v>30</v>
      </c>
      <c r="Q216" s="333" t="s">
        <v>30</v>
      </c>
      <c r="R216" s="333" t="s">
        <v>1423</v>
      </c>
      <c r="S216" s="333" t="s">
        <v>1423</v>
      </c>
      <c r="T216" s="333" t="s">
        <v>8</v>
      </c>
      <c r="V216" s="333" t="s">
        <v>2045</v>
      </c>
      <c r="X216" s="333" t="s">
        <v>2182</v>
      </c>
      <c r="AC216" s="334"/>
      <c r="AD216" s="334"/>
      <c r="AF216" s="334"/>
      <c r="AG216" s="334"/>
      <c r="AH216" s="333">
        <v>1</v>
      </c>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3"/>
      <c r="CB216" s="323"/>
      <c r="CC216" s="323"/>
      <c r="CD216" s="323"/>
      <c r="CE216" s="323"/>
      <c r="CF216" s="323"/>
      <c r="CG216" s="323"/>
      <c r="CH216" s="323"/>
      <c r="CI216" s="323"/>
      <c r="CJ216" s="323"/>
      <c r="CK216" s="323"/>
      <c r="CL216" s="323"/>
      <c r="CM216" s="323"/>
      <c r="CN216" s="323"/>
      <c r="CO216" s="323"/>
      <c r="CP216" s="323"/>
      <c r="CQ216" s="323"/>
      <c r="CR216" s="323"/>
      <c r="CS216" s="323"/>
      <c r="CT216" s="323"/>
      <c r="CU216" s="323"/>
      <c r="CV216" s="323"/>
      <c r="CW216" s="323"/>
      <c r="CX216" s="323"/>
      <c r="CY216" s="323"/>
      <c r="CZ216" s="323"/>
      <c r="DA216" s="323"/>
      <c r="DB216" s="323"/>
      <c r="DC216" s="323"/>
      <c r="DD216" s="323"/>
      <c r="DE216" s="323"/>
      <c r="DF216" s="323"/>
      <c r="DG216" s="323"/>
      <c r="DH216" s="323"/>
      <c r="DI216" s="323"/>
      <c r="DJ216" s="323"/>
      <c r="DK216" s="323"/>
      <c r="DL216" s="323"/>
      <c r="DM216" s="323"/>
      <c r="DN216" s="323"/>
      <c r="DO216" s="323"/>
      <c r="DP216" s="323"/>
      <c r="DQ216" s="323"/>
      <c r="DR216" s="323"/>
      <c r="DS216" s="323"/>
      <c r="DT216" s="323"/>
      <c r="DU216" s="323"/>
      <c r="DV216" s="323"/>
      <c r="DW216" s="323"/>
      <c r="DX216" s="323"/>
      <c r="DY216" s="323"/>
      <c r="DZ216" s="323"/>
      <c r="EA216" s="323"/>
      <c r="EB216" s="323"/>
      <c r="EC216" s="323"/>
      <c r="ED216" s="323"/>
      <c r="EE216" s="323"/>
      <c r="EF216" s="323"/>
      <c r="EG216" s="323"/>
      <c r="EH216" s="323"/>
      <c r="EI216" s="323"/>
      <c r="EJ216" s="323"/>
      <c r="EK216" s="323"/>
      <c r="EL216" s="323"/>
      <c r="EM216" s="323"/>
      <c r="EN216" s="323"/>
      <c r="EO216" s="323"/>
      <c r="EP216" s="323"/>
      <c r="EQ216" s="323"/>
      <c r="ER216" s="323"/>
      <c r="ES216" s="323"/>
      <c r="ET216" s="323"/>
      <c r="EU216" s="323"/>
    </row>
    <row r="217" spans="1:151" s="333" customFormat="1" ht="45">
      <c r="A217" s="333" t="s">
        <v>2193</v>
      </c>
      <c r="B217" s="333" t="s">
        <v>2061</v>
      </c>
      <c r="C217" s="333" t="s">
        <v>354</v>
      </c>
      <c r="D217" s="333" t="s">
        <v>2194</v>
      </c>
      <c r="E217" s="333" t="s">
        <v>2195</v>
      </c>
      <c r="F217" s="333" t="s">
        <v>1423</v>
      </c>
      <c r="G217" s="333" t="s">
        <v>1423</v>
      </c>
      <c r="H217" s="333" t="s">
        <v>1422</v>
      </c>
      <c r="I217" s="333" t="s">
        <v>1423</v>
      </c>
      <c r="J217" s="334" t="s">
        <v>1424</v>
      </c>
      <c r="K217" s="334" t="s">
        <v>2196</v>
      </c>
      <c r="L217" s="334" t="s">
        <v>949</v>
      </c>
      <c r="M217" s="333" t="s">
        <v>1426</v>
      </c>
      <c r="N217" s="333" t="s">
        <v>1427</v>
      </c>
      <c r="O217" s="333" t="s">
        <v>1423</v>
      </c>
      <c r="P217" s="333" t="s">
        <v>30</v>
      </c>
      <c r="Q217" s="333" t="s">
        <v>30</v>
      </c>
      <c r="R217" s="333" t="s">
        <v>1423</v>
      </c>
      <c r="S217" s="333" t="s">
        <v>1423</v>
      </c>
      <c r="T217" s="333" t="s">
        <v>8</v>
      </c>
      <c r="V217" s="333" t="s">
        <v>2045</v>
      </c>
      <c r="X217" s="333" t="s">
        <v>2163</v>
      </c>
      <c r="AC217" s="334"/>
      <c r="AD217" s="334"/>
      <c r="AF217" s="334"/>
      <c r="AG217" s="334"/>
      <c r="AH217" s="333">
        <v>1</v>
      </c>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c r="BM217" s="323"/>
      <c r="BN217" s="323"/>
      <c r="BO217" s="323"/>
      <c r="BP217" s="323"/>
      <c r="BQ217" s="323"/>
      <c r="BR217" s="323"/>
      <c r="BS217" s="323"/>
      <c r="BT217" s="323"/>
      <c r="BU217" s="323"/>
      <c r="BV217" s="323"/>
      <c r="BW217" s="323"/>
      <c r="BX217" s="323"/>
      <c r="BY217" s="323"/>
      <c r="BZ217" s="323"/>
      <c r="CA217" s="323"/>
      <c r="CB217" s="323"/>
      <c r="CC217" s="323"/>
      <c r="CD217" s="323"/>
      <c r="CE217" s="323"/>
      <c r="CF217" s="323"/>
      <c r="CG217" s="323"/>
      <c r="CH217" s="323"/>
      <c r="CI217" s="323"/>
      <c r="CJ217" s="323"/>
      <c r="CK217" s="323"/>
      <c r="CL217" s="323"/>
      <c r="CM217" s="323"/>
      <c r="CN217" s="323"/>
      <c r="CO217" s="323"/>
      <c r="CP217" s="323"/>
      <c r="CQ217" s="323"/>
      <c r="CR217" s="323"/>
      <c r="CS217" s="323"/>
      <c r="CT217" s="323"/>
      <c r="CU217" s="323"/>
      <c r="CV217" s="323"/>
      <c r="CW217" s="323"/>
      <c r="CX217" s="323"/>
      <c r="CY217" s="323"/>
      <c r="CZ217" s="323"/>
      <c r="DA217" s="323"/>
      <c r="DB217" s="323"/>
      <c r="DC217" s="323"/>
      <c r="DD217" s="323"/>
      <c r="DE217" s="323"/>
      <c r="DF217" s="323"/>
      <c r="DG217" s="323"/>
      <c r="DH217" s="323"/>
      <c r="DI217" s="323"/>
      <c r="DJ217" s="323"/>
      <c r="DK217" s="323"/>
      <c r="DL217" s="323"/>
      <c r="DM217" s="323"/>
      <c r="DN217" s="323"/>
      <c r="DO217" s="323"/>
      <c r="DP217" s="323"/>
      <c r="DQ217" s="323"/>
      <c r="DR217" s="323"/>
      <c r="DS217" s="323"/>
      <c r="DT217" s="323"/>
      <c r="DU217" s="323"/>
      <c r="DV217" s="323"/>
      <c r="DW217" s="323"/>
      <c r="DX217" s="323"/>
      <c r="DY217" s="323"/>
      <c r="DZ217" s="323"/>
      <c r="EA217" s="323"/>
      <c r="EB217" s="323"/>
      <c r="EC217" s="323"/>
      <c r="ED217" s="323"/>
      <c r="EE217" s="323"/>
      <c r="EF217" s="323"/>
      <c r="EG217" s="323"/>
      <c r="EH217" s="323"/>
      <c r="EI217" s="323"/>
      <c r="EJ217" s="323"/>
      <c r="EK217" s="323"/>
      <c r="EL217" s="323"/>
      <c r="EM217" s="323"/>
      <c r="EN217" s="323"/>
      <c r="EO217" s="323"/>
      <c r="EP217" s="323"/>
      <c r="EQ217" s="323"/>
      <c r="ER217" s="323"/>
      <c r="ES217" s="323"/>
      <c r="ET217" s="323"/>
      <c r="EU217" s="323"/>
    </row>
    <row r="218" spans="1:151" s="333" customFormat="1" ht="45">
      <c r="A218" s="333" t="s">
        <v>2197</v>
      </c>
      <c r="B218" s="333" t="s">
        <v>2061</v>
      </c>
      <c r="C218" s="333" t="s">
        <v>1539</v>
      </c>
      <c r="D218" s="333" t="s">
        <v>2198</v>
      </c>
      <c r="E218" s="333" t="s">
        <v>2199</v>
      </c>
      <c r="F218" s="333" t="s">
        <v>1423</v>
      </c>
      <c r="G218" s="333" t="s">
        <v>1423</v>
      </c>
      <c r="H218" s="333" t="s">
        <v>1422</v>
      </c>
      <c r="I218" s="333" t="s">
        <v>1423</v>
      </c>
      <c r="J218" s="334" t="s">
        <v>1466</v>
      </c>
      <c r="K218" s="334" t="s">
        <v>2200</v>
      </c>
      <c r="L218" s="334" t="s">
        <v>949</v>
      </c>
      <c r="M218" s="333" t="s">
        <v>1426</v>
      </c>
      <c r="N218" s="333" t="s">
        <v>1427</v>
      </c>
      <c r="O218" s="333" t="s">
        <v>1423</v>
      </c>
      <c r="P218" s="333" t="s">
        <v>30</v>
      </c>
      <c r="Q218" s="333" t="s">
        <v>30</v>
      </c>
      <c r="R218" s="333" t="s">
        <v>1423</v>
      </c>
      <c r="S218" s="333" t="s">
        <v>1423</v>
      </c>
      <c r="T218" s="333" t="s">
        <v>1430</v>
      </c>
      <c r="V218" s="333" t="s">
        <v>2045</v>
      </c>
      <c r="X218" s="333" t="s">
        <v>2163</v>
      </c>
      <c r="AC218" s="334"/>
      <c r="AD218" s="334"/>
      <c r="AF218" s="334"/>
      <c r="AG218" s="334"/>
      <c r="AH218" s="333">
        <v>1</v>
      </c>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c r="BM218" s="323"/>
      <c r="BN218" s="323"/>
      <c r="BO218" s="323"/>
      <c r="BP218" s="323"/>
      <c r="BQ218" s="323"/>
      <c r="BR218" s="323"/>
      <c r="BS218" s="323"/>
      <c r="BT218" s="323"/>
      <c r="BU218" s="323"/>
      <c r="BV218" s="323"/>
      <c r="BW218" s="323"/>
      <c r="BX218" s="323"/>
      <c r="BY218" s="323"/>
      <c r="BZ218" s="323"/>
      <c r="CA218" s="323"/>
      <c r="CB218" s="323"/>
      <c r="CC218" s="323"/>
      <c r="CD218" s="323"/>
      <c r="CE218" s="323"/>
      <c r="CF218" s="323"/>
      <c r="CG218" s="323"/>
      <c r="CH218" s="323"/>
      <c r="CI218" s="323"/>
      <c r="CJ218" s="323"/>
      <c r="CK218" s="323"/>
      <c r="CL218" s="323"/>
      <c r="CM218" s="323"/>
      <c r="CN218" s="323"/>
      <c r="CO218" s="323"/>
      <c r="CP218" s="323"/>
      <c r="CQ218" s="323"/>
      <c r="CR218" s="323"/>
      <c r="CS218" s="323"/>
      <c r="CT218" s="323"/>
      <c r="CU218" s="323"/>
      <c r="CV218" s="323"/>
      <c r="CW218" s="323"/>
      <c r="CX218" s="323"/>
      <c r="CY218" s="323"/>
      <c r="CZ218" s="323"/>
      <c r="DA218" s="323"/>
      <c r="DB218" s="323"/>
      <c r="DC218" s="323"/>
      <c r="DD218" s="323"/>
      <c r="DE218" s="323"/>
      <c r="DF218" s="323"/>
      <c r="DG218" s="323"/>
      <c r="DH218" s="323"/>
      <c r="DI218" s="323"/>
      <c r="DJ218" s="323"/>
      <c r="DK218" s="323"/>
      <c r="DL218" s="323"/>
      <c r="DM218" s="323"/>
      <c r="DN218" s="323"/>
      <c r="DO218" s="323"/>
      <c r="DP218" s="323"/>
      <c r="DQ218" s="323"/>
      <c r="DR218" s="323"/>
      <c r="DS218" s="323"/>
      <c r="DT218" s="323"/>
      <c r="DU218" s="323"/>
      <c r="DV218" s="323"/>
      <c r="DW218" s="323"/>
      <c r="DX218" s="323"/>
      <c r="DY218" s="323"/>
      <c r="DZ218" s="323"/>
      <c r="EA218" s="323"/>
      <c r="EB218" s="323"/>
      <c r="EC218" s="323"/>
      <c r="ED218" s="323"/>
      <c r="EE218" s="323"/>
      <c r="EF218" s="323"/>
      <c r="EG218" s="323"/>
      <c r="EH218" s="323"/>
      <c r="EI218" s="323"/>
      <c r="EJ218" s="323"/>
      <c r="EK218" s="323"/>
      <c r="EL218" s="323"/>
      <c r="EM218" s="323"/>
      <c r="EN218" s="323"/>
      <c r="EO218" s="323"/>
      <c r="EP218" s="323"/>
      <c r="EQ218" s="323"/>
      <c r="ER218" s="323"/>
      <c r="ES218" s="323"/>
      <c r="ET218" s="323"/>
      <c r="EU218" s="323"/>
    </row>
    <row r="219" spans="1:151" s="333" customFormat="1" ht="45">
      <c r="A219" s="333" t="s">
        <v>2201</v>
      </c>
      <c r="B219" s="333" t="s">
        <v>2061</v>
      </c>
      <c r="C219" s="333" t="s">
        <v>354</v>
      </c>
      <c r="D219" s="358" t="s">
        <v>2202</v>
      </c>
      <c r="E219" s="333" t="s">
        <v>2203</v>
      </c>
      <c r="F219" s="333" t="s">
        <v>1423</v>
      </c>
      <c r="G219" s="333" t="s">
        <v>1423</v>
      </c>
      <c r="H219" s="333" t="s">
        <v>1422</v>
      </c>
      <c r="I219" s="333" t="s">
        <v>1423</v>
      </c>
      <c r="J219" s="334" t="s">
        <v>1037</v>
      </c>
      <c r="K219" s="334" t="s">
        <v>2068</v>
      </c>
      <c r="L219" s="334" t="s">
        <v>949</v>
      </c>
      <c r="M219" s="333" t="s">
        <v>1426</v>
      </c>
      <c r="N219" s="333" t="s">
        <v>1427</v>
      </c>
      <c r="O219" s="333" t="s">
        <v>1423</v>
      </c>
      <c r="P219" s="333" t="s">
        <v>30</v>
      </c>
      <c r="Q219" s="333" t="s">
        <v>30</v>
      </c>
      <c r="R219" s="333" t="s">
        <v>1423</v>
      </c>
      <c r="S219" s="333" t="s">
        <v>1423</v>
      </c>
      <c r="T219" s="333" t="s">
        <v>8</v>
      </c>
      <c r="V219" s="333" t="s">
        <v>2045</v>
      </c>
      <c r="X219" s="333" t="s">
        <v>2163</v>
      </c>
      <c r="AC219" s="334"/>
      <c r="AD219" s="334"/>
      <c r="AF219" s="334"/>
      <c r="AG219" s="334"/>
      <c r="AH219" s="333">
        <v>1</v>
      </c>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c r="BM219" s="323"/>
      <c r="BN219" s="323"/>
      <c r="BO219" s="323"/>
      <c r="BP219" s="323"/>
      <c r="BQ219" s="323"/>
      <c r="BR219" s="323"/>
      <c r="BS219" s="323"/>
      <c r="BT219" s="323"/>
      <c r="BU219" s="323"/>
      <c r="BV219" s="323"/>
      <c r="BW219" s="323"/>
      <c r="BX219" s="323"/>
      <c r="BY219" s="323"/>
      <c r="BZ219" s="323"/>
      <c r="CA219" s="323"/>
      <c r="CB219" s="323"/>
      <c r="CC219" s="323"/>
      <c r="CD219" s="323"/>
      <c r="CE219" s="323"/>
      <c r="CF219" s="323"/>
      <c r="CG219" s="323"/>
      <c r="CH219" s="323"/>
      <c r="CI219" s="323"/>
      <c r="CJ219" s="323"/>
      <c r="CK219" s="323"/>
      <c r="CL219" s="323"/>
      <c r="CM219" s="323"/>
      <c r="CN219" s="323"/>
      <c r="CO219" s="323"/>
      <c r="CP219" s="323"/>
      <c r="CQ219" s="323"/>
      <c r="CR219" s="323"/>
      <c r="CS219" s="323"/>
      <c r="CT219" s="323"/>
      <c r="CU219" s="323"/>
      <c r="CV219" s="323"/>
      <c r="CW219" s="323"/>
      <c r="CX219" s="323"/>
      <c r="CY219" s="323"/>
      <c r="CZ219" s="323"/>
      <c r="DA219" s="323"/>
      <c r="DB219" s="323"/>
      <c r="DC219" s="323"/>
      <c r="DD219" s="323"/>
      <c r="DE219" s="323"/>
      <c r="DF219" s="323"/>
      <c r="DG219" s="323"/>
      <c r="DH219" s="323"/>
      <c r="DI219" s="323"/>
      <c r="DJ219" s="323"/>
      <c r="DK219" s="323"/>
      <c r="DL219" s="323"/>
      <c r="DM219" s="323"/>
      <c r="DN219" s="323"/>
      <c r="DO219" s="323"/>
      <c r="DP219" s="323"/>
      <c r="DQ219" s="323"/>
      <c r="DR219" s="323"/>
      <c r="DS219" s="323"/>
      <c r="DT219" s="323"/>
      <c r="DU219" s="323"/>
      <c r="DV219" s="323"/>
      <c r="DW219" s="323"/>
      <c r="DX219" s="323"/>
      <c r="DY219" s="323"/>
      <c r="DZ219" s="323"/>
      <c r="EA219" s="323"/>
      <c r="EB219" s="323"/>
      <c r="EC219" s="323"/>
      <c r="ED219" s="323"/>
      <c r="EE219" s="323"/>
      <c r="EF219" s="323"/>
      <c r="EG219" s="323"/>
      <c r="EH219" s="323"/>
      <c r="EI219" s="323"/>
      <c r="EJ219" s="323"/>
      <c r="EK219" s="323"/>
      <c r="EL219" s="323"/>
      <c r="EM219" s="323"/>
      <c r="EN219" s="323"/>
      <c r="EO219" s="323"/>
      <c r="EP219" s="323"/>
      <c r="EQ219" s="323"/>
      <c r="ER219" s="323"/>
      <c r="ES219" s="323"/>
      <c r="ET219" s="323"/>
      <c r="EU219" s="323"/>
    </row>
    <row r="220" spans="1:151" s="333" customFormat="1" ht="45">
      <c r="A220" s="333" t="s">
        <v>2204</v>
      </c>
      <c r="B220" s="333" t="s">
        <v>2061</v>
      </c>
      <c r="C220" s="333" t="s">
        <v>354</v>
      </c>
      <c r="D220" s="358" t="s">
        <v>2205</v>
      </c>
      <c r="E220" s="333" t="s">
        <v>2206</v>
      </c>
      <c r="F220" s="333" t="s">
        <v>1423</v>
      </c>
      <c r="G220" s="333" t="s">
        <v>1423</v>
      </c>
      <c r="H220" s="333" t="s">
        <v>1422</v>
      </c>
      <c r="I220" s="333" t="s">
        <v>1423</v>
      </c>
      <c r="J220" s="334" t="s">
        <v>1466</v>
      </c>
      <c r="K220" s="334" t="s">
        <v>2207</v>
      </c>
      <c r="L220" s="334" t="s">
        <v>949</v>
      </c>
      <c r="M220" s="333" t="s">
        <v>1426</v>
      </c>
      <c r="N220" s="333" t="s">
        <v>1427</v>
      </c>
      <c r="O220" s="333" t="s">
        <v>1423</v>
      </c>
      <c r="P220" s="333" t="s">
        <v>30</v>
      </c>
      <c r="Q220" s="333" t="s">
        <v>30</v>
      </c>
      <c r="R220" s="333" t="s">
        <v>1423</v>
      </c>
      <c r="S220" s="333" t="s">
        <v>1423</v>
      </c>
      <c r="T220" s="333" t="s">
        <v>8</v>
      </c>
      <c r="V220" s="333" t="s">
        <v>2045</v>
      </c>
      <c r="X220" s="333" t="s">
        <v>2182</v>
      </c>
      <c r="AC220" s="334"/>
      <c r="AD220" s="334"/>
      <c r="AF220" s="334"/>
      <c r="AG220" s="334"/>
      <c r="AH220" s="333">
        <v>1</v>
      </c>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c r="BM220" s="323"/>
      <c r="BN220" s="323"/>
      <c r="BO220" s="323"/>
      <c r="BP220" s="323"/>
      <c r="BQ220" s="323"/>
      <c r="BR220" s="323"/>
      <c r="BS220" s="323"/>
      <c r="BT220" s="323"/>
      <c r="BU220" s="323"/>
      <c r="BV220" s="323"/>
      <c r="BW220" s="323"/>
      <c r="BX220" s="323"/>
      <c r="BY220" s="323"/>
      <c r="BZ220" s="323"/>
      <c r="CA220" s="323"/>
      <c r="CB220" s="323"/>
      <c r="CC220" s="323"/>
      <c r="CD220" s="323"/>
      <c r="CE220" s="323"/>
      <c r="CF220" s="323"/>
      <c r="CG220" s="323"/>
      <c r="CH220" s="323"/>
      <c r="CI220" s="323"/>
      <c r="CJ220" s="323"/>
      <c r="CK220" s="323"/>
      <c r="CL220" s="323"/>
      <c r="CM220" s="323"/>
      <c r="CN220" s="323"/>
      <c r="CO220" s="323"/>
      <c r="CP220" s="323"/>
      <c r="CQ220" s="323"/>
      <c r="CR220" s="323"/>
      <c r="CS220" s="323"/>
      <c r="CT220" s="323"/>
      <c r="CU220" s="323"/>
      <c r="CV220" s="323"/>
      <c r="CW220" s="323"/>
      <c r="CX220" s="323"/>
      <c r="CY220" s="323"/>
      <c r="CZ220" s="323"/>
      <c r="DA220" s="323"/>
      <c r="DB220" s="323"/>
      <c r="DC220" s="323"/>
      <c r="DD220" s="323"/>
      <c r="DE220" s="323"/>
      <c r="DF220" s="323"/>
      <c r="DG220" s="323"/>
      <c r="DH220" s="323"/>
      <c r="DI220" s="323"/>
      <c r="DJ220" s="323"/>
      <c r="DK220" s="323"/>
      <c r="DL220" s="323"/>
      <c r="DM220" s="323"/>
      <c r="DN220" s="323"/>
      <c r="DO220" s="323"/>
      <c r="DP220" s="323"/>
      <c r="DQ220" s="323"/>
      <c r="DR220" s="323"/>
      <c r="DS220" s="323"/>
      <c r="DT220" s="323"/>
      <c r="DU220" s="323"/>
      <c r="DV220" s="323"/>
      <c r="DW220" s="323"/>
      <c r="DX220" s="323"/>
      <c r="DY220" s="323"/>
      <c r="DZ220" s="323"/>
      <c r="EA220" s="323"/>
      <c r="EB220" s="323"/>
      <c r="EC220" s="323"/>
      <c r="ED220" s="323"/>
      <c r="EE220" s="323"/>
      <c r="EF220" s="323"/>
      <c r="EG220" s="323"/>
      <c r="EH220" s="323"/>
      <c r="EI220" s="323"/>
      <c r="EJ220" s="323"/>
      <c r="EK220" s="323"/>
      <c r="EL220" s="323"/>
      <c r="EM220" s="323"/>
      <c r="EN220" s="323"/>
      <c r="EO220" s="323"/>
      <c r="EP220" s="323"/>
      <c r="EQ220" s="323"/>
      <c r="ER220" s="323"/>
      <c r="ES220" s="323"/>
      <c r="ET220" s="323"/>
      <c r="EU220" s="323"/>
    </row>
    <row r="221" spans="1:151" s="333" customFormat="1" ht="45">
      <c r="A221" s="333" t="s">
        <v>2208</v>
      </c>
      <c r="B221" s="333" t="s">
        <v>2061</v>
      </c>
      <c r="C221" s="333" t="s">
        <v>354</v>
      </c>
      <c r="D221" s="358" t="s">
        <v>2209</v>
      </c>
      <c r="E221" s="333" t="s">
        <v>2210</v>
      </c>
      <c r="F221" s="333" t="s">
        <v>1423</v>
      </c>
      <c r="G221" s="333" t="s">
        <v>1423</v>
      </c>
      <c r="H221" s="333" t="s">
        <v>1422</v>
      </c>
      <c r="I221" s="333" t="s">
        <v>1423</v>
      </c>
      <c r="J221" s="334" t="s">
        <v>1466</v>
      </c>
      <c r="K221" s="334" t="s">
        <v>2068</v>
      </c>
      <c r="L221" s="334" t="s">
        <v>949</v>
      </c>
      <c r="M221" s="333" t="s">
        <v>1426</v>
      </c>
      <c r="N221" s="333" t="s">
        <v>1427</v>
      </c>
      <c r="O221" s="333" t="s">
        <v>1423</v>
      </c>
      <c r="P221" s="333" t="s">
        <v>30</v>
      </c>
      <c r="Q221" s="333" t="s">
        <v>30</v>
      </c>
      <c r="R221" s="333" t="s">
        <v>1423</v>
      </c>
      <c r="S221" s="333" t="s">
        <v>1423</v>
      </c>
      <c r="T221" s="333" t="s">
        <v>8</v>
      </c>
      <c r="V221" s="333" t="s">
        <v>2045</v>
      </c>
      <c r="X221" s="333" t="s">
        <v>2163</v>
      </c>
      <c r="AC221" s="334"/>
      <c r="AD221" s="334"/>
      <c r="AF221" s="334"/>
      <c r="AG221" s="334"/>
      <c r="AH221" s="333">
        <v>1</v>
      </c>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c r="BM221" s="323"/>
      <c r="BN221" s="323"/>
      <c r="BO221" s="323"/>
      <c r="BP221" s="323"/>
      <c r="BQ221" s="323"/>
      <c r="BR221" s="323"/>
      <c r="BS221" s="323"/>
      <c r="BT221" s="323"/>
      <c r="BU221" s="323"/>
      <c r="BV221" s="323"/>
      <c r="BW221" s="323"/>
      <c r="BX221" s="323"/>
      <c r="BY221" s="323"/>
      <c r="BZ221" s="323"/>
      <c r="CA221" s="323"/>
      <c r="CB221" s="323"/>
      <c r="CC221" s="323"/>
      <c r="CD221" s="323"/>
      <c r="CE221" s="323"/>
      <c r="CF221" s="323"/>
      <c r="CG221" s="323"/>
      <c r="CH221" s="323"/>
      <c r="CI221" s="323"/>
      <c r="CJ221" s="323"/>
      <c r="CK221" s="323"/>
      <c r="CL221" s="323"/>
      <c r="CM221" s="323"/>
      <c r="CN221" s="323"/>
      <c r="CO221" s="323"/>
      <c r="CP221" s="323"/>
      <c r="CQ221" s="323"/>
      <c r="CR221" s="323"/>
      <c r="CS221" s="323"/>
      <c r="CT221" s="323"/>
      <c r="CU221" s="323"/>
      <c r="CV221" s="323"/>
      <c r="CW221" s="323"/>
      <c r="CX221" s="323"/>
      <c r="CY221" s="323"/>
      <c r="CZ221" s="323"/>
      <c r="DA221" s="323"/>
      <c r="DB221" s="323"/>
      <c r="DC221" s="323"/>
      <c r="DD221" s="323"/>
      <c r="DE221" s="323"/>
      <c r="DF221" s="323"/>
      <c r="DG221" s="323"/>
      <c r="DH221" s="323"/>
      <c r="DI221" s="323"/>
      <c r="DJ221" s="323"/>
      <c r="DK221" s="323"/>
      <c r="DL221" s="323"/>
      <c r="DM221" s="323"/>
      <c r="DN221" s="323"/>
      <c r="DO221" s="323"/>
      <c r="DP221" s="323"/>
      <c r="DQ221" s="323"/>
      <c r="DR221" s="323"/>
      <c r="DS221" s="323"/>
      <c r="DT221" s="323"/>
      <c r="DU221" s="323"/>
      <c r="DV221" s="323"/>
      <c r="DW221" s="323"/>
      <c r="DX221" s="323"/>
      <c r="DY221" s="323"/>
      <c r="DZ221" s="323"/>
      <c r="EA221" s="323"/>
      <c r="EB221" s="323"/>
      <c r="EC221" s="323"/>
      <c r="ED221" s="323"/>
      <c r="EE221" s="323"/>
      <c r="EF221" s="323"/>
      <c r="EG221" s="323"/>
      <c r="EH221" s="323"/>
      <c r="EI221" s="323"/>
      <c r="EJ221" s="323"/>
      <c r="EK221" s="323"/>
      <c r="EL221" s="323"/>
      <c r="EM221" s="323"/>
      <c r="EN221" s="323"/>
      <c r="EO221" s="323"/>
      <c r="EP221" s="323"/>
      <c r="EQ221" s="323"/>
      <c r="ER221" s="323"/>
      <c r="ES221" s="323"/>
      <c r="ET221" s="323"/>
      <c r="EU221" s="323"/>
    </row>
    <row r="222" spans="1:151" s="333" customFormat="1" ht="45">
      <c r="A222" s="333" t="s">
        <v>2211</v>
      </c>
      <c r="B222" s="333" t="s">
        <v>2061</v>
      </c>
      <c r="C222" s="333" t="s">
        <v>354</v>
      </c>
      <c r="D222" s="358" t="s">
        <v>2212</v>
      </c>
      <c r="E222" s="333" t="s">
        <v>2213</v>
      </c>
      <c r="F222" s="333" t="s">
        <v>1423</v>
      </c>
      <c r="G222" s="333" t="s">
        <v>1423</v>
      </c>
      <c r="H222" s="333" t="s">
        <v>1422</v>
      </c>
      <c r="I222" s="333" t="s">
        <v>1423</v>
      </c>
      <c r="J222" s="334" t="s">
        <v>1424</v>
      </c>
      <c r="K222" s="334" t="s">
        <v>2068</v>
      </c>
      <c r="L222" s="334" t="s">
        <v>949</v>
      </c>
      <c r="M222" s="333" t="s">
        <v>1426</v>
      </c>
      <c r="N222" s="333" t="s">
        <v>1427</v>
      </c>
      <c r="O222" s="333" t="s">
        <v>1423</v>
      </c>
      <c r="P222" s="333" t="s">
        <v>30</v>
      </c>
      <c r="Q222" s="333" t="s">
        <v>30</v>
      </c>
      <c r="R222" s="333" t="s">
        <v>1423</v>
      </c>
      <c r="S222" s="333" t="s">
        <v>1423</v>
      </c>
      <c r="T222" s="333" t="s">
        <v>8</v>
      </c>
      <c r="V222" s="333" t="s">
        <v>2045</v>
      </c>
      <c r="X222" s="333" t="s">
        <v>2163</v>
      </c>
      <c r="AC222" s="334"/>
      <c r="AF222" s="334"/>
      <c r="AG222" s="334"/>
      <c r="AH222" s="333">
        <v>1</v>
      </c>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c r="BM222" s="323"/>
      <c r="BN222" s="323"/>
      <c r="BO222" s="323"/>
      <c r="BP222" s="323"/>
      <c r="BQ222" s="323"/>
      <c r="BR222" s="323"/>
      <c r="BS222" s="323"/>
      <c r="BT222" s="323"/>
      <c r="BU222" s="323"/>
      <c r="BV222" s="323"/>
      <c r="BW222" s="323"/>
      <c r="BX222" s="323"/>
      <c r="BY222" s="323"/>
      <c r="BZ222" s="323"/>
      <c r="CA222" s="323"/>
      <c r="CB222" s="323"/>
      <c r="CC222" s="323"/>
      <c r="CD222" s="323"/>
      <c r="CE222" s="323"/>
      <c r="CF222" s="323"/>
      <c r="CG222" s="323"/>
      <c r="CH222" s="323"/>
      <c r="CI222" s="323"/>
      <c r="CJ222" s="323"/>
      <c r="CK222" s="323"/>
      <c r="CL222" s="323"/>
      <c r="CM222" s="323"/>
      <c r="CN222" s="323"/>
      <c r="CO222" s="323"/>
      <c r="CP222" s="323"/>
      <c r="CQ222" s="323"/>
      <c r="CR222" s="323"/>
      <c r="CS222" s="323"/>
      <c r="CT222" s="323"/>
      <c r="CU222" s="323"/>
      <c r="CV222" s="323"/>
      <c r="CW222" s="323"/>
      <c r="CX222" s="323"/>
      <c r="CY222" s="323"/>
      <c r="CZ222" s="323"/>
      <c r="DA222" s="323"/>
      <c r="DB222" s="323"/>
      <c r="DC222" s="323"/>
      <c r="DD222" s="323"/>
      <c r="DE222" s="323"/>
      <c r="DF222" s="323"/>
      <c r="DG222" s="323"/>
      <c r="DH222" s="323"/>
      <c r="DI222" s="323"/>
      <c r="DJ222" s="323"/>
      <c r="DK222" s="323"/>
      <c r="DL222" s="323"/>
      <c r="DM222" s="323"/>
      <c r="DN222" s="323"/>
      <c r="DO222" s="323"/>
      <c r="DP222" s="323"/>
      <c r="DQ222" s="323"/>
      <c r="DR222" s="323"/>
      <c r="DS222" s="323"/>
      <c r="DT222" s="323"/>
      <c r="DU222" s="323"/>
      <c r="DV222" s="323"/>
      <c r="DW222" s="323"/>
      <c r="DX222" s="323"/>
      <c r="DY222" s="323"/>
      <c r="DZ222" s="323"/>
      <c r="EA222" s="323"/>
      <c r="EB222" s="323"/>
      <c r="EC222" s="323"/>
      <c r="ED222" s="323"/>
      <c r="EE222" s="323"/>
      <c r="EF222" s="323"/>
      <c r="EG222" s="323"/>
      <c r="EH222" s="323"/>
      <c r="EI222" s="323"/>
      <c r="EJ222" s="323"/>
      <c r="EK222" s="323"/>
      <c r="EL222" s="323"/>
      <c r="EM222" s="323"/>
      <c r="EN222" s="323"/>
      <c r="EO222" s="323"/>
      <c r="EP222" s="323"/>
      <c r="EQ222" s="323"/>
      <c r="ER222" s="323"/>
      <c r="ES222" s="323"/>
      <c r="ET222" s="323"/>
      <c r="EU222" s="323"/>
    </row>
    <row r="223" spans="1:151" s="333" customFormat="1" ht="45">
      <c r="A223" s="333" t="s">
        <v>2214</v>
      </c>
      <c r="B223" s="333" t="s">
        <v>2061</v>
      </c>
      <c r="C223" s="333" t="s">
        <v>354</v>
      </c>
      <c r="D223" s="358" t="s">
        <v>2215</v>
      </c>
      <c r="E223" s="333" t="s">
        <v>2216</v>
      </c>
      <c r="F223" s="333" t="s">
        <v>1423</v>
      </c>
      <c r="G223" s="333" t="s">
        <v>1423</v>
      </c>
      <c r="H223" s="333" t="s">
        <v>1422</v>
      </c>
      <c r="I223" s="333" t="s">
        <v>1423</v>
      </c>
      <c r="J223" s="334" t="s">
        <v>1424</v>
      </c>
      <c r="K223" s="334" t="s">
        <v>2068</v>
      </c>
      <c r="L223" s="334" t="s">
        <v>949</v>
      </c>
      <c r="M223" s="333" t="s">
        <v>1426</v>
      </c>
      <c r="N223" s="333" t="s">
        <v>1427</v>
      </c>
      <c r="O223" s="333" t="s">
        <v>1423</v>
      </c>
      <c r="P223" s="333" t="s">
        <v>30</v>
      </c>
      <c r="Q223" s="333" t="s">
        <v>30</v>
      </c>
      <c r="R223" s="333" t="s">
        <v>1423</v>
      </c>
      <c r="S223" s="333" t="s">
        <v>1423</v>
      </c>
      <c r="T223" s="333" t="s">
        <v>8</v>
      </c>
      <c r="V223" s="333" t="s">
        <v>2045</v>
      </c>
      <c r="X223" s="333" t="s">
        <v>2163</v>
      </c>
      <c r="AC223" s="334"/>
      <c r="AF223" s="334"/>
      <c r="AH223" s="333">
        <v>1</v>
      </c>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c r="BM223" s="323"/>
      <c r="BN223" s="323"/>
      <c r="BO223" s="323"/>
      <c r="BP223" s="323"/>
      <c r="BQ223" s="323"/>
      <c r="BR223" s="323"/>
      <c r="BS223" s="323"/>
      <c r="BT223" s="323"/>
      <c r="BU223" s="323"/>
      <c r="BV223" s="323"/>
      <c r="BW223" s="323"/>
      <c r="BX223" s="323"/>
      <c r="BY223" s="323"/>
      <c r="BZ223" s="323"/>
      <c r="CA223" s="323"/>
      <c r="CB223" s="323"/>
      <c r="CC223" s="323"/>
      <c r="CD223" s="323"/>
      <c r="CE223" s="323"/>
      <c r="CF223" s="323"/>
      <c r="CG223" s="323"/>
      <c r="CH223" s="323"/>
      <c r="CI223" s="323"/>
      <c r="CJ223" s="323"/>
      <c r="CK223" s="323"/>
      <c r="CL223" s="323"/>
      <c r="CM223" s="323"/>
      <c r="CN223" s="323"/>
      <c r="CO223" s="323"/>
      <c r="CP223" s="323"/>
      <c r="CQ223" s="323"/>
      <c r="CR223" s="323"/>
      <c r="CS223" s="323"/>
      <c r="CT223" s="323"/>
      <c r="CU223" s="323"/>
      <c r="CV223" s="323"/>
      <c r="CW223" s="323"/>
      <c r="CX223" s="323"/>
      <c r="CY223" s="323"/>
      <c r="CZ223" s="323"/>
      <c r="DA223" s="323"/>
      <c r="DB223" s="323"/>
      <c r="DC223" s="323"/>
      <c r="DD223" s="323"/>
      <c r="DE223" s="323"/>
      <c r="DF223" s="323"/>
      <c r="DG223" s="323"/>
      <c r="DH223" s="323"/>
      <c r="DI223" s="323"/>
      <c r="DJ223" s="323"/>
      <c r="DK223" s="323"/>
      <c r="DL223" s="323"/>
      <c r="DM223" s="323"/>
      <c r="DN223" s="323"/>
      <c r="DO223" s="323"/>
      <c r="DP223" s="323"/>
      <c r="DQ223" s="323"/>
      <c r="DR223" s="323"/>
      <c r="DS223" s="323"/>
      <c r="DT223" s="323"/>
      <c r="DU223" s="323"/>
      <c r="DV223" s="323"/>
      <c r="DW223" s="323"/>
      <c r="DX223" s="323"/>
      <c r="DY223" s="323"/>
      <c r="DZ223" s="323"/>
      <c r="EA223" s="323"/>
      <c r="EB223" s="323"/>
      <c r="EC223" s="323"/>
      <c r="ED223" s="323"/>
      <c r="EE223" s="323"/>
      <c r="EF223" s="323"/>
      <c r="EG223" s="323"/>
      <c r="EH223" s="323"/>
      <c r="EI223" s="323"/>
      <c r="EJ223" s="323"/>
      <c r="EK223" s="323"/>
      <c r="EL223" s="323"/>
      <c r="EM223" s="323"/>
      <c r="EN223" s="323"/>
      <c r="EO223" s="323"/>
      <c r="EP223" s="323"/>
      <c r="EQ223" s="323"/>
      <c r="ER223" s="323"/>
      <c r="ES223" s="323"/>
      <c r="ET223" s="323"/>
      <c r="EU223" s="323"/>
    </row>
    <row r="224" spans="1:151" s="333" customFormat="1" ht="45">
      <c r="A224" s="333" t="s">
        <v>2217</v>
      </c>
      <c r="B224" s="333" t="s">
        <v>2061</v>
      </c>
      <c r="C224" s="333" t="s">
        <v>354</v>
      </c>
      <c r="D224" s="358" t="s">
        <v>2218</v>
      </c>
      <c r="E224" s="333" t="s">
        <v>2219</v>
      </c>
      <c r="F224" s="333" t="s">
        <v>1423</v>
      </c>
      <c r="G224" s="333" t="s">
        <v>1423</v>
      </c>
      <c r="H224" s="333" t="s">
        <v>1422</v>
      </c>
      <c r="I224" s="333" t="s">
        <v>1423</v>
      </c>
      <c r="J224" s="334" t="s">
        <v>1466</v>
      </c>
      <c r="K224" s="334" t="s">
        <v>2189</v>
      </c>
      <c r="L224" s="334" t="s">
        <v>949</v>
      </c>
      <c r="M224" s="333" t="s">
        <v>1426</v>
      </c>
      <c r="N224" s="333" t="s">
        <v>1427</v>
      </c>
      <c r="O224" s="333" t="s">
        <v>1423</v>
      </c>
      <c r="P224" s="333" t="s">
        <v>30</v>
      </c>
      <c r="Q224" s="333" t="s">
        <v>30</v>
      </c>
      <c r="R224" s="333" t="s">
        <v>1423</v>
      </c>
      <c r="S224" s="333" t="s">
        <v>1423</v>
      </c>
      <c r="T224" s="333" t="s">
        <v>8</v>
      </c>
      <c r="V224" s="333" t="s">
        <v>2045</v>
      </c>
      <c r="X224" s="333" t="s">
        <v>2163</v>
      </c>
      <c r="AC224" s="334"/>
      <c r="AF224" s="334"/>
      <c r="AH224" s="333">
        <v>1</v>
      </c>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A224" s="323"/>
      <c r="CB224" s="323"/>
      <c r="CC224" s="323"/>
      <c r="CD224" s="323"/>
      <c r="CE224" s="323"/>
      <c r="CF224" s="323"/>
      <c r="CG224" s="323"/>
      <c r="CH224" s="323"/>
      <c r="CI224" s="323"/>
      <c r="CJ224" s="323"/>
      <c r="CK224" s="323"/>
      <c r="CL224" s="323"/>
      <c r="CM224" s="323"/>
      <c r="CN224" s="323"/>
      <c r="CO224" s="323"/>
      <c r="CP224" s="323"/>
      <c r="CQ224" s="323"/>
      <c r="CR224" s="323"/>
      <c r="CS224" s="323"/>
      <c r="CT224" s="323"/>
      <c r="CU224" s="323"/>
      <c r="CV224" s="323"/>
      <c r="CW224" s="323"/>
      <c r="CX224" s="323"/>
      <c r="CY224" s="323"/>
      <c r="CZ224" s="323"/>
      <c r="DA224" s="323"/>
      <c r="DB224" s="323"/>
      <c r="DC224" s="323"/>
      <c r="DD224" s="323"/>
      <c r="DE224" s="323"/>
      <c r="DF224" s="323"/>
      <c r="DG224" s="323"/>
      <c r="DH224" s="323"/>
      <c r="DI224" s="323"/>
      <c r="DJ224" s="323"/>
      <c r="DK224" s="323"/>
      <c r="DL224" s="323"/>
      <c r="DM224" s="323"/>
      <c r="DN224" s="323"/>
      <c r="DO224" s="323"/>
      <c r="DP224" s="323"/>
      <c r="DQ224" s="323"/>
      <c r="DR224" s="323"/>
      <c r="DS224" s="323"/>
      <c r="DT224" s="323"/>
      <c r="DU224" s="323"/>
      <c r="DV224" s="323"/>
      <c r="DW224" s="323"/>
      <c r="DX224" s="323"/>
      <c r="DY224" s="323"/>
      <c r="DZ224" s="323"/>
      <c r="EA224" s="323"/>
      <c r="EB224" s="323"/>
      <c r="EC224" s="323"/>
      <c r="ED224" s="323"/>
      <c r="EE224" s="323"/>
      <c r="EF224" s="323"/>
      <c r="EG224" s="323"/>
      <c r="EH224" s="323"/>
      <c r="EI224" s="323"/>
      <c r="EJ224" s="323"/>
      <c r="EK224" s="323"/>
      <c r="EL224" s="323"/>
      <c r="EM224" s="323"/>
      <c r="EN224" s="323"/>
      <c r="EO224" s="323"/>
      <c r="EP224" s="323"/>
      <c r="EQ224" s="323"/>
      <c r="ER224" s="323"/>
      <c r="ES224" s="323"/>
      <c r="ET224" s="323"/>
      <c r="EU224" s="323"/>
    </row>
    <row r="225" spans="1:151" s="333" customFormat="1" ht="45">
      <c r="A225" s="333" t="s">
        <v>2220</v>
      </c>
      <c r="B225" s="333" t="s">
        <v>2061</v>
      </c>
      <c r="C225" s="333" t="s">
        <v>354</v>
      </c>
      <c r="D225" s="358" t="s">
        <v>2221</v>
      </c>
      <c r="E225" s="333" t="s">
        <v>2222</v>
      </c>
      <c r="F225" s="333" t="s">
        <v>1423</v>
      </c>
      <c r="G225" s="333" t="s">
        <v>1423</v>
      </c>
      <c r="H225" s="333" t="s">
        <v>1422</v>
      </c>
      <c r="I225" s="333" t="s">
        <v>1423</v>
      </c>
      <c r="J225" s="334" t="s">
        <v>2223</v>
      </c>
      <c r="K225" s="334" t="s">
        <v>2158</v>
      </c>
      <c r="L225" s="334" t="s">
        <v>949</v>
      </c>
      <c r="M225" s="333" t="s">
        <v>1426</v>
      </c>
      <c r="N225" s="333" t="s">
        <v>1427</v>
      </c>
      <c r="O225" s="333" t="s">
        <v>1423</v>
      </c>
      <c r="P225" s="333" t="s">
        <v>30</v>
      </c>
      <c r="Q225" s="333" t="s">
        <v>30</v>
      </c>
      <c r="R225" s="333" t="s">
        <v>1423</v>
      </c>
      <c r="S225" s="333" t="s">
        <v>1423</v>
      </c>
      <c r="T225" s="333" t="s">
        <v>8</v>
      </c>
      <c r="V225" s="333" t="s">
        <v>2045</v>
      </c>
      <c r="X225" s="333" t="s">
        <v>110</v>
      </c>
      <c r="AC225" s="334"/>
      <c r="AF225" s="334"/>
      <c r="AH225" s="333">
        <v>1</v>
      </c>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323"/>
      <c r="CD225" s="323"/>
      <c r="CE225" s="323"/>
      <c r="CF225" s="323"/>
      <c r="CG225" s="323"/>
      <c r="CH225" s="323"/>
      <c r="CI225" s="323"/>
      <c r="CJ225" s="323"/>
      <c r="CK225" s="323"/>
      <c r="CL225" s="323"/>
      <c r="CM225" s="323"/>
      <c r="CN225" s="323"/>
      <c r="CO225" s="323"/>
      <c r="CP225" s="323"/>
      <c r="CQ225" s="323"/>
      <c r="CR225" s="323"/>
      <c r="CS225" s="323"/>
      <c r="CT225" s="323"/>
      <c r="CU225" s="323"/>
      <c r="CV225" s="323"/>
      <c r="CW225" s="323"/>
      <c r="CX225" s="323"/>
      <c r="CY225" s="323"/>
      <c r="CZ225" s="323"/>
      <c r="DA225" s="323"/>
      <c r="DB225" s="323"/>
      <c r="DC225" s="323"/>
      <c r="DD225" s="323"/>
      <c r="DE225" s="323"/>
      <c r="DF225" s="323"/>
      <c r="DG225" s="323"/>
      <c r="DH225" s="323"/>
      <c r="DI225" s="323"/>
      <c r="DJ225" s="323"/>
      <c r="DK225" s="323"/>
      <c r="DL225" s="323"/>
      <c r="DM225" s="323"/>
      <c r="DN225" s="323"/>
      <c r="DO225" s="323"/>
      <c r="DP225" s="323"/>
      <c r="DQ225" s="323"/>
      <c r="DR225" s="323"/>
      <c r="DS225" s="323"/>
      <c r="DT225" s="323"/>
      <c r="DU225" s="323"/>
      <c r="DV225" s="323"/>
      <c r="DW225" s="323"/>
      <c r="DX225" s="323"/>
      <c r="DY225" s="323"/>
      <c r="DZ225" s="323"/>
      <c r="EA225" s="323"/>
      <c r="EB225" s="323"/>
      <c r="EC225" s="323"/>
      <c r="ED225" s="323"/>
      <c r="EE225" s="323"/>
      <c r="EF225" s="323"/>
      <c r="EG225" s="323"/>
      <c r="EH225" s="323"/>
      <c r="EI225" s="323"/>
      <c r="EJ225" s="323"/>
      <c r="EK225" s="323"/>
      <c r="EL225" s="323"/>
      <c r="EM225" s="323"/>
      <c r="EN225" s="323"/>
      <c r="EO225" s="323"/>
      <c r="EP225" s="323"/>
      <c r="EQ225" s="323"/>
      <c r="ER225" s="323"/>
      <c r="ES225" s="323"/>
      <c r="ET225" s="323"/>
      <c r="EU225" s="323"/>
    </row>
    <row r="226" spans="1:151" s="333" customFormat="1" ht="45">
      <c r="A226" s="333" t="s">
        <v>2224</v>
      </c>
      <c r="B226" s="333" t="s">
        <v>2061</v>
      </c>
      <c r="C226" s="333" t="s">
        <v>354</v>
      </c>
      <c r="D226" s="358" t="s">
        <v>2225</v>
      </c>
      <c r="E226" s="333" t="s">
        <v>2226</v>
      </c>
      <c r="F226" s="333" t="s">
        <v>1423</v>
      </c>
      <c r="G226" s="333" t="s">
        <v>1423</v>
      </c>
      <c r="H226" s="333" t="s">
        <v>1422</v>
      </c>
      <c r="I226" s="333" t="s">
        <v>1423</v>
      </c>
      <c r="J226" s="334" t="s">
        <v>1466</v>
      </c>
      <c r="K226" s="334" t="s">
        <v>2068</v>
      </c>
      <c r="L226" s="334" t="s">
        <v>949</v>
      </c>
      <c r="M226" s="333" t="s">
        <v>1426</v>
      </c>
      <c r="N226" s="333" t="s">
        <v>1427</v>
      </c>
      <c r="O226" s="333" t="s">
        <v>1423</v>
      </c>
      <c r="P226" s="333" t="s">
        <v>30</v>
      </c>
      <c r="Q226" s="333" t="s">
        <v>30</v>
      </c>
      <c r="R226" s="333" t="s">
        <v>1423</v>
      </c>
      <c r="S226" s="333" t="s">
        <v>1423</v>
      </c>
      <c r="T226" s="333" t="s">
        <v>8</v>
      </c>
      <c r="V226" s="333" t="s">
        <v>2045</v>
      </c>
      <c r="X226" s="333" t="s">
        <v>2163</v>
      </c>
      <c r="AC226" s="334"/>
      <c r="AF226" s="334"/>
      <c r="AH226" s="333">
        <v>1</v>
      </c>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c r="BM226" s="323"/>
      <c r="BN226" s="323"/>
      <c r="BO226" s="323"/>
      <c r="BP226" s="323"/>
      <c r="BQ226" s="323"/>
      <c r="BR226" s="323"/>
      <c r="BS226" s="323"/>
      <c r="BT226" s="323"/>
      <c r="BU226" s="323"/>
      <c r="BV226" s="323"/>
      <c r="BW226" s="323"/>
      <c r="BX226" s="323"/>
      <c r="BY226" s="323"/>
      <c r="BZ226" s="323"/>
      <c r="CA226" s="323"/>
      <c r="CB226" s="323"/>
      <c r="CC226" s="323"/>
      <c r="CD226" s="323"/>
      <c r="CE226" s="323"/>
      <c r="CF226" s="323"/>
      <c r="CG226" s="323"/>
      <c r="CH226" s="323"/>
      <c r="CI226" s="323"/>
      <c r="CJ226" s="323"/>
      <c r="CK226" s="323"/>
      <c r="CL226" s="323"/>
      <c r="CM226" s="323"/>
      <c r="CN226" s="323"/>
      <c r="CO226" s="323"/>
      <c r="CP226" s="323"/>
      <c r="CQ226" s="323"/>
      <c r="CR226" s="323"/>
      <c r="CS226" s="323"/>
      <c r="CT226" s="323"/>
      <c r="CU226" s="323"/>
      <c r="CV226" s="323"/>
      <c r="CW226" s="323"/>
      <c r="CX226" s="323"/>
      <c r="CY226" s="323"/>
      <c r="CZ226" s="323"/>
      <c r="DA226" s="323"/>
      <c r="DB226" s="323"/>
      <c r="DC226" s="323"/>
      <c r="DD226" s="323"/>
      <c r="DE226" s="323"/>
      <c r="DF226" s="323"/>
      <c r="DG226" s="323"/>
      <c r="DH226" s="323"/>
      <c r="DI226" s="323"/>
      <c r="DJ226" s="323"/>
      <c r="DK226" s="323"/>
      <c r="DL226" s="323"/>
      <c r="DM226" s="323"/>
      <c r="DN226" s="323"/>
      <c r="DO226" s="323"/>
      <c r="DP226" s="323"/>
      <c r="DQ226" s="323"/>
      <c r="DR226" s="323"/>
      <c r="DS226" s="323"/>
      <c r="DT226" s="323"/>
      <c r="DU226" s="323"/>
      <c r="DV226" s="323"/>
      <c r="DW226" s="323"/>
      <c r="DX226" s="323"/>
      <c r="DY226" s="323"/>
      <c r="DZ226" s="323"/>
      <c r="EA226" s="323"/>
      <c r="EB226" s="323"/>
      <c r="EC226" s="323"/>
      <c r="ED226" s="323"/>
      <c r="EE226" s="323"/>
      <c r="EF226" s="323"/>
      <c r="EG226" s="323"/>
      <c r="EH226" s="323"/>
      <c r="EI226" s="323"/>
      <c r="EJ226" s="323"/>
      <c r="EK226" s="323"/>
      <c r="EL226" s="323"/>
      <c r="EM226" s="323"/>
      <c r="EN226" s="323"/>
      <c r="EO226" s="323"/>
      <c r="EP226" s="323"/>
      <c r="EQ226" s="323"/>
      <c r="ER226" s="323"/>
      <c r="ES226" s="323"/>
      <c r="ET226" s="323"/>
      <c r="EU226" s="323"/>
    </row>
    <row r="227" spans="1:151" s="333" customFormat="1" ht="75">
      <c r="A227" s="333" t="s">
        <v>2227</v>
      </c>
      <c r="B227" s="333" t="s">
        <v>2061</v>
      </c>
      <c r="C227" s="333" t="s">
        <v>354</v>
      </c>
      <c r="D227" s="333" t="s">
        <v>2228</v>
      </c>
      <c r="E227" s="333" t="s">
        <v>2229</v>
      </c>
      <c r="F227" s="333" t="s">
        <v>1423</v>
      </c>
      <c r="G227" s="333" t="s">
        <v>1423</v>
      </c>
      <c r="H227" s="333" t="s">
        <v>1506</v>
      </c>
      <c r="I227" s="334">
        <v>44069</v>
      </c>
      <c r="J227" s="334" t="s">
        <v>1028</v>
      </c>
      <c r="K227" s="334" t="s">
        <v>2068</v>
      </c>
      <c r="L227" s="334" t="s">
        <v>949</v>
      </c>
      <c r="M227" s="333" t="s">
        <v>1426</v>
      </c>
      <c r="N227" s="333" t="s">
        <v>1427</v>
      </c>
      <c r="O227" s="333" t="s">
        <v>1423</v>
      </c>
      <c r="P227" s="333" t="s">
        <v>30</v>
      </c>
      <c r="Q227" s="333" t="s">
        <v>30</v>
      </c>
      <c r="R227" s="333" t="s">
        <v>1423</v>
      </c>
      <c r="S227" s="333" t="s">
        <v>1423</v>
      </c>
      <c r="T227" s="333" t="s">
        <v>8</v>
      </c>
      <c r="V227" s="333" t="s">
        <v>8</v>
      </c>
      <c r="X227" s="333" t="s">
        <v>31</v>
      </c>
      <c r="AC227" s="334"/>
      <c r="AF227" s="334"/>
      <c r="AH227" s="333">
        <v>1</v>
      </c>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c r="BQ227" s="323"/>
      <c r="BR227" s="323"/>
      <c r="BS227" s="323"/>
      <c r="BT227" s="323"/>
      <c r="BU227" s="323"/>
      <c r="BV227" s="323"/>
      <c r="BW227" s="323"/>
      <c r="BX227" s="323"/>
      <c r="BY227" s="323"/>
      <c r="BZ227" s="323"/>
      <c r="CA227" s="323"/>
      <c r="CB227" s="323"/>
      <c r="CC227" s="323"/>
      <c r="CD227" s="323"/>
      <c r="CE227" s="323"/>
      <c r="CF227" s="323"/>
      <c r="CG227" s="323"/>
      <c r="CH227" s="323"/>
      <c r="CI227" s="323"/>
      <c r="CJ227" s="323"/>
      <c r="CK227" s="323"/>
      <c r="CL227" s="323"/>
      <c r="CM227" s="323"/>
      <c r="CN227" s="323"/>
      <c r="CO227" s="323"/>
      <c r="CP227" s="323"/>
      <c r="CQ227" s="323"/>
      <c r="CR227" s="323"/>
      <c r="CS227" s="323"/>
      <c r="CT227" s="323"/>
      <c r="CU227" s="323"/>
      <c r="CV227" s="323"/>
      <c r="CW227" s="323"/>
      <c r="CX227" s="323"/>
      <c r="CY227" s="323"/>
      <c r="CZ227" s="323"/>
      <c r="DA227" s="323"/>
      <c r="DB227" s="323"/>
      <c r="DC227" s="323"/>
      <c r="DD227" s="323"/>
      <c r="DE227" s="323"/>
      <c r="DF227" s="323"/>
      <c r="DG227" s="323"/>
      <c r="DH227" s="323"/>
      <c r="DI227" s="323"/>
      <c r="DJ227" s="323"/>
      <c r="DK227" s="323"/>
      <c r="DL227" s="323"/>
      <c r="DM227" s="323"/>
      <c r="DN227" s="323"/>
      <c r="DO227" s="323"/>
      <c r="DP227" s="323"/>
      <c r="DQ227" s="323"/>
      <c r="DR227" s="323"/>
      <c r="DS227" s="323"/>
      <c r="DT227" s="323"/>
      <c r="DU227" s="323"/>
      <c r="DV227" s="323"/>
      <c r="DW227" s="323"/>
      <c r="DX227" s="323"/>
      <c r="DY227" s="323"/>
      <c r="DZ227" s="323"/>
      <c r="EA227" s="323"/>
      <c r="EB227" s="323"/>
      <c r="EC227" s="323"/>
      <c r="ED227" s="323"/>
      <c r="EE227" s="323"/>
      <c r="EF227" s="323"/>
      <c r="EG227" s="323"/>
      <c r="EH227" s="323"/>
      <c r="EI227" s="323"/>
      <c r="EJ227" s="323"/>
      <c r="EK227" s="323"/>
      <c r="EL227" s="323"/>
      <c r="EM227" s="323"/>
      <c r="EN227" s="323"/>
      <c r="EO227" s="323"/>
      <c r="EP227" s="323"/>
      <c r="EQ227" s="323"/>
      <c r="ER227" s="323"/>
      <c r="ES227" s="323"/>
      <c r="ET227" s="323"/>
      <c r="EU227" s="323"/>
    </row>
    <row r="228" spans="1:151" s="333" customFormat="1" ht="60">
      <c r="A228" s="333" t="s">
        <v>2230</v>
      </c>
      <c r="B228" s="333" t="s">
        <v>2061</v>
      </c>
      <c r="C228" s="333" t="s">
        <v>353</v>
      </c>
      <c r="D228" s="333" t="s">
        <v>2231</v>
      </c>
      <c r="E228" s="333" t="s">
        <v>2232</v>
      </c>
      <c r="F228" s="333" t="s">
        <v>1423</v>
      </c>
      <c r="G228" s="333" t="s">
        <v>1423</v>
      </c>
      <c r="H228" s="333" t="s">
        <v>1506</v>
      </c>
      <c r="I228" s="334">
        <v>44312</v>
      </c>
      <c r="J228" s="334" t="s">
        <v>1028</v>
      </c>
      <c r="K228" s="334" t="s">
        <v>2068</v>
      </c>
      <c r="L228" s="334" t="s">
        <v>949</v>
      </c>
      <c r="M228" s="333" t="s">
        <v>1426</v>
      </c>
      <c r="N228" s="333" t="s">
        <v>1427</v>
      </c>
      <c r="O228" s="333" t="s">
        <v>1423</v>
      </c>
      <c r="P228" s="333" t="s">
        <v>30</v>
      </c>
      <c r="Q228" s="333" t="s">
        <v>30</v>
      </c>
      <c r="R228" s="333" t="s">
        <v>1423</v>
      </c>
      <c r="S228" s="333" t="s">
        <v>1423</v>
      </c>
      <c r="T228" s="333" t="s">
        <v>8</v>
      </c>
      <c r="V228" s="333" t="s">
        <v>1431</v>
      </c>
      <c r="AC228" s="334"/>
      <c r="AF228" s="334"/>
      <c r="AH228" s="333">
        <v>1</v>
      </c>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c r="BQ228" s="323"/>
      <c r="BR228" s="323"/>
      <c r="BS228" s="323"/>
      <c r="BT228" s="323"/>
      <c r="BU228" s="323"/>
      <c r="BV228" s="323"/>
      <c r="BW228" s="323"/>
      <c r="BX228" s="323"/>
      <c r="BY228" s="323"/>
      <c r="BZ228" s="323"/>
      <c r="CA228" s="323"/>
      <c r="CB228" s="323"/>
      <c r="CC228" s="323"/>
      <c r="CD228" s="323"/>
      <c r="CE228" s="323"/>
      <c r="CF228" s="323"/>
      <c r="CG228" s="323"/>
      <c r="CH228" s="323"/>
      <c r="CI228" s="323"/>
      <c r="CJ228" s="323"/>
      <c r="CK228" s="323"/>
      <c r="CL228" s="323"/>
      <c r="CM228" s="323"/>
      <c r="CN228" s="323"/>
      <c r="CO228" s="323"/>
      <c r="CP228" s="323"/>
      <c r="CQ228" s="323"/>
      <c r="CR228" s="323"/>
      <c r="CS228" s="323"/>
      <c r="CT228" s="323"/>
      <c r="CU228" s="323"/>
      <c r="CV228" s="323"/>
      <c r="CW228" s="323"/>
      <c r="CX228" s="323"/>
      <c r="CY228" s="323"/>
      <c r="CZ228" s="323"/>
      <c r="DA228" s="323"/>
      <c r="DB228" s="323"/>
      <c r="DC228" s="323"/>
      <c r="DD228" s="323"/>
      <c r="DE228" s="323"/>
      <c r="DF228" s="323"/>
      <c r="DG228" s="323"/>
      <c r="DH228" s="323"/>
      <c r="DI228" s="323"/>
      <c r="DJ228" s="323"/>
      <c r="DK228" s="323"/>
      <c r="DL228" s="323"/>
      <c r="DM228" s="323"/>
      <c r="DN228" s="323"/>
      <c r="DO228" s="323"/>
      <c r="DP228" s="323"/>
      <c r="DQ228" s="323"/>
      <c r="DR228" s="323"/>
      <c r="DS228" s="323"/>
      <c r="DT228" s="323"/>
      <c r="DU228" s="323"/>
      <c r="DV228" s="323"/>
      <c r="DW228" s="323"/>
      <c r="DX228" s="323"/>
      <c r="DY228" s="323"/>
      <c r="DZ228" s="323"/>
      <c r="EA228" s="323"/>
      <c r="EB228" s="323"/>
      <c r="EC228" s="323"/>
      <c r="ED228" s="323"/>
      <c r="EE228" s="323"/>
      <c r="EF228" s="323"/>
      <c r="EG228" s="323"/>
      <c r="EH228" s="323"/>
      <c r="EI228" s="323"/>
      <c r="EJ228" s="323"/>
      <c r="EK228" s="323"/>
      <c r="EL228" s="323"/>
      <c r="EM228" s="323"/>
      <c r="EN228" s="323"/>
      <c r="EO228" s="323"/>
      <c r="EP228" s="323"/>
      <c r="EQ228" s="323"/>
      <c r="ER228" s="323"/>
      <c r="ES228" s="323"/>
      <c r="ET228" s="323"/>
      <c r="EU228" s="323"/>
    </row>
    <row r="229" spans="1:151" s="333" customFormat="1" ht="45">
      <c r="A229" s="333" t="s">
        <v>2233</v>
      </c>
      <c r="B229" s="333" t="s">
        <v>2061</v>
      </c>
      <c r="C229" s="333" t="s">
        <v>354</v>
      </c>
      <c r="D229" s="333" t="s">
        <v>2234</v>
      </c>
      <c r="E229" s="333" t="s">
        <v>2235</v>
      </c>
      <c r="F229" s="333" t="s">
        <v>1423</v>
      </c>
      <c r="G229" s="333" t="s">
        <v>1423</v>
      </c>
      <c r="H229" s="333" t="s">
        <v>1506</v>
      </c>
      <c r="I229" s="334">
        <v>43971</v>
      </c>
      <c r="J229" s="334" t="s">
        <v>1028</v>
      </c>
      <c r="K229" s="334" t="s">
        <v>2068</v>
      </c>
      <c r="L229" s="334" t="s">
        <v>949</v>
      </c>
      <c r="M229" s="333" t="s">
        <v>1426</v>
      </c>
      <c r="N229" s="333" t="s">
        <v>1427</v>
      </c>
      <c r="O229" s="333" t="s">
        <v>1423</v>
      </c>
      <c r="P229" s="333" t="s">
        <v>30</v>
      </c>
      <c r="Q229" s="333" t="s">
        <v>30</v>
      </c>
      <c r="R229" s="333" t="s">
        <v>1423</v>
      </c>
      <c r="S229" s="333" t="s">
        <v>1423</v>
      </c>
      <c r="T229" s="333" t="s">
        <v>8</v>
      </c>
      <c r="V229" s="333" t="s">
        <v>8</v>
      </c>
      <c r="AC229" s="334"/>
      <c r="AF229" s="334"/>
      <c r="AH229" s="333">
        <v>1</v>
      </c>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c r="BQ229" s="323"/>
      <c r="BR229" s="323"/>
      <c r="BS229" s="323"/>
      <c r="BT229" s="323"/>
      <c r="BU229" s="323"/>
      <c r="BV229" s="323"/>
      <c r="BW229" s="323"/>
      <c r="BX229" s="323"/>
      <c r="BY229" s="323"/>
      <c r="BZ229" s="323"/>
      <c r="CA229" s="323"/>
      <c r="CB229" s="323"/>
      <c r="CC229" s="323"/>
      <c r="CD229" s="323"/>
      <c r="CE229" s="323"/>
      <c r="CF229" s="323"/>
      <c r="CG229" s="323"/>
      <c r="CH229" s="323"/>
      <c r="CI229" s="323"/>
      <c r="CJ229" s="323"/>
      <c r="CK229" s="323"/>
      <c r="CL229" s="323"/>
      <c r="CM229" s="323"/>
      <c r="CN229" s="323"/>
      <c r="CO229" s="323"/>
      <c r="CP229" s="323"/>
      <c r="CQ229" s="323"/>
      <c r="CR229" s="323"/>
      <c r="CS229" s="323"/>
      <c r="CT229" s="323"/>
      <c r="CU229" s="323"/>
      <c r="CV229" s="323"/>
      <c r="CW229" s="323"/>
      <c r="CX229" s="323"/>
      <c r="CY229" s="323"/>
      <c r="CZ229" s="323"/>
      <c r="DA229" s="323"/>
      <c r="DB229" s="323"/>
      <c r="DC229" s="323"/>
      <c r="DD229" s="323"/>
      <c r="DE229" s="323"/>
      <c r="DF229" s="323"/>
      <c r="DG229" s="323"/>
      <c r="DH229" s="323"/>
      <c r="DI229" s="323"/>
      <c r="DJ229" s="323"/>
      <c r="DK229" s="323"/>
      <c r="DL229" s="323"/>
      <c r="DM229" s="323"/>
      <c r="DN229" s="323"/>
      <c r="DO229" s="323"/>
      <c r="DP229" s="323"/>
      <c r="DQ229" s="323"/>
      <c r="DR229" s="323"/>
      <c r="DS229" s="323"/>
      <c r="DT229" s="323"/>
      <c r="DU229" s="323"/>
      <c r="DV229" s="323"/>
      <c r="DW229" s="323"/>
      <c r="DX229" s="323"/>
      <c r="DY229" s="323"/>
      <c r="DZ229" s="323"/>
      <c r="EA229" s="323"/>
      <c r="EB229" s="323"/>
      <c r="EC229" s="323"/>
      <c r="ED229" s="323"/>
      <c r="EE229" s="323"/>
      <c r="EF229" s="323"/>
      <c r="EG229" s="323"/>
      <c r="EH229" s="323"/>
      <c r="EI229" s="323"/>
      <c r="EJ229" s="323"/>
      <c r="EK229" s="323"/>
      <c r="EL229" s="323"/>
      <c r="EM229" s="323"/>
      <c r="EN229" s="323"/>
      <c r="EO229" s="323"/>
      <c r="EP229" s="323"/>
      <c r="EQ229" s="323"/>
      <c r="ER229" s="323"/>
      <c r="ES229" s="323"/>
      <c r="ET229" s="323"/>
      <c r="EU229" s="323"/>
    </row>
    <row r="230" spans="1:151" s="333" customFormat="1" ht="60">
      <c r="A230" s="333" t="s">
        <v>2236</v>
      </c>
      <c r="B230" s="333" t="s">
        <v>2061</v>
      </c>
      <c r="C230" s="333" t="s">
        <v>354</v>
      </c>
      <c r="D230" s="333" t="s">
        <v>2237</v>
      </c>
      <c r="E230" s="333" t="s">
        <v>2238</v>
      </c>
      <c r="F230" s="333" t="s">
        <v>1423</v>
      </c>
      <c r="G230" s="333" t="s">
        <v>1423</v>
      </c>
      <c r="H230" s="333" t="s">
        <v>1506</v>
      </c>
      <c r="I230" s="334">
        <v>43879</v>
      </c>
      <c r="J230" s="334" t="s">
        <v>1028</v>
      </c>
      <c r="K230" s="334" t="s">
        <v>2068</v>
      </c>
      <c r="L230" s="334" t="s">
        <v>949</v>
      </c>
      <c r="M230" s="333" t="s">
        <v>1426</v>
      </c>
      <c r="N230" s="333" t="s">
        <v>1427</v>
      </c>
      <c r="O230" s="333" t="s">
        <v>1423</v>
      </c>
      <c r="P230" s="333" t="s">
        <v>30</v>
      </c>
      <c r="Q230" s="333" t="s">
        <v>30</v>
      </c>
      <c r="R230" s="333" t="s">
        <v>1423</v>
      </c>
      <c r="S230" s="333" t="s">
        <v>1423</v>
      </c>
      <c r="T230" s="333" t="s">
        <v>8</v>
      </c>
      <c r="V230" s="333" t="s">
        <v>1431</v>
      </c>
      <c r="AC230" s="334"/>
      <c r="AF230" s="334"/>
      <c r="AH230" s="333">
        <v>1</v>
      </c>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3"/>
      <c r="CN230" s="323"/>
      <c r="CO230" s="323"/>
      <c r="CP230" s="323"/>
      <c r="CQ230" s="323"/>
      <c r="CR230" s="323"/>
      <c r="CS230" s="323"/>
      <c r="CT230" s="323"/>
      <c r="CU230" s="323"/>
      <c r="CV230" s="323"/>
      <c r="CW230" s="323"/>
      <c r="CX230" s="323"/>
      <c r="CY230" s="323"/>
      <c r="CZ230" s="323"/>
      <c r="DA230" s="323"/>
      <c r="DB230" s="323"/>
      <c r="DC230" s="323"/>
      <c r="DD230" s="323"/>
      <c r="DE230" s="323"/>
      <c r="DF230" s="323"/>
      <c r="DG230" s="323"/>
      <c r="DH230" s="323"/>
      <c r="DI230" s="323"/>
      <c r="DJ230" s="323"/>
      <c r="DK230" s="323"/>
      <c r="DL230" s="323"/>
      <c r="DM230" s="323"/>
      <c r="DN230" s="323"/>
      <c r="DO230" s="323"/>
      <c r="DP230" s="323"/>
      <c r="DQ230" s="323"/>
      <c r="DR230" s="323"/>
      <c r="DS230" s="323"/>
      <c r="DT230" s="323"/>
      <c r="DU230" s="323"/>
      <c r="DV230" s="323"/>
      <c r="DW230" s="323"/>
      <c r="DX230" s="323"/>
      <c r="DY230" s="323"/>
      <c r="DZ230" s="323"/>
      <c r="EA230" s="323"/>
      <c r="EB230" s="323"/>
      <c r="EC230" s="323"/>
      <c r="ED230" s="323"/>
      <c r="EE230" s="323"/>
      <c r="EF230" s="323"/>
      <c r="EG230" s="323"/>
      <c r="EH230" s="323"/>
      <c r="EI230" s="323"/>
      <c r="EJ230" s="323"/>
      <c r="EK230" s="323"/>
      <c r="EL230" s="323"/>
      <c r="EM230" s="323"/>
      <c r="EN230" s="323"/>
      <c r="EO230" s="323"/>
      <c r="EP230" s="323"/>
      <c r="EQ230" s="323"/>
      <c r="ER230" s="323"/>
      <c r="ES230" s="323"/>
      <c r="ET230" s="323"/>
      <c r="EU230" s="323"/>
    </row>
    <row r="231" spans="1:151" s="333" customFormat="1" ht="45">
      <c r="A231" s="333" t="s">
        <v>2239</v>
      </c>
      <c r="B231" s="333" t="s">
        <v>2061</v>
      </c>
      <c r="C231" s="333" t="s">
        <v>354</v>
      </c>
      <c r="D231" s="333" t="s">
        <v>2240</v>
      </c>
      <c r="E231" s="333" t="s">
        <v>2241</v>
      </c>
      <c r="F231" s="333" t="s">
        <v>1423</v>
      </c>
      <c r="G231" s="333" t="s">
        <v>1423</v>
      </c>
      <c r="H231" s="333" t="s">
        <v>1506</v>
      </c>
      <c r="I231" s="334">
        <v>44069</v>
      </c>
      <c r="J231" s="334" t="s">
        <v>1028</v>
      </c>
      <c r="K231" s="334" t="s">
        <v>2068</v>
      </c>
      <c r="L231" s="334" t="s">
        <v>949</v>
      </c>
      <c r="M231" s="333" t="s">
        <v>1426</v>
      </c>
      <c r="N231" s="333" t="s">
        <v>1427</v>
      </c>
      <c r="O231" s="333" t="s">
        <v>1423</v>
      </c>
      <c r="P231" s="333" t="s">
        <v>30</v>
      </c>
      <c r="Q231" s="333" t="s">
        <v>30</v>
      </c>
      <c r="R231" s="333" t="s">
        <v>1423</v>
      </c>
      <c r="S231" s="333" t="s">
        <v>1423</v>
      </c>
      <c r="T231" s="333" t="s">
        <v>8</v>
      </c>
      <c r="V231" s="333" t="s">
        <v>8</v>
      </c>
      <c r="X231" s="333" t="s">
        <v>31</v>
      </c>
      <c r="AC231" s="334"/>
      <c r="AF231" s="334"/>
      <c r="AH231" s="333">
        <v>1</v>
      </c>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323"/>
      <c r="CQ231" s="323"/>
      <c r="CR231" s="323"/>
      <c r="CS231" s="323"/>
      <c r="CT231" s="323"/>
      <c r="CU231" s="323"/>
      <c r="CV231" s="323"/>
      <c r="CW231" s="323"/>
      <c r="CX231" s="323"/>
      <c r="CY231" s="323"/>
      <c r="CZ231" s="323"/>
      <c r="DA231" s="323"/>
      <c r="DB231" s="323"/>
      <c r="DC231" s="323"/>
      <c r="DD231" s="323"/>
      <c r="DE231" s="323"/>
      <c r="DF231" s="323"/>
      <c r="DG231" s="323"/>
      <c r="DH231" s="323"/>
      <c r="DI231" s="323"/>
      <c r="DJ231" s="323"/>
      <c r="DK231" s="323"/>
      <c r="DL231" s="323"/>
      <c r="DM231" s="323"/>
      <c r="DN231" s="323"/>
      <c r="DO231" s="323"/>
      <c r="DP231" s="323"/>
      <c r="DQ231" s="323"/>
      <c r="DR231" s="323"/>
      <c r="DS231" s="323"/>
      <c r="DT231" s="323"/>
      <c r="DU231" s="323"/>
      <c r="DV231" s="323"/>
      <c r="DW231" s="323"/>
      <c r="DX231" s="323"/>
      <c r="DY231" s="323"/>
      <c r="DZ231" s="323"/>
      <c r="EA231" s="323"/>
      <c r="EB231" s="323"/>
      <c r="EC231" s="323"/>
      <c r="ED231" s="323"/>
      <c r="EE231" s="323"/>
      <c r="EF231" s="323"/>
      <c r="EG231" s="323"/>
      <c r="EH231" s="323"/>
      <c r="EI231" s="323"/>
      <c r="EJ231" s="323"/>
      <c r="EK231" s="323"/>
      <c r="EL231" s="323"/>
      <c r="EM231" s="323"/>
      <c r="EN231" s="323"/>
      <c r="EO231" s="323"/>
      <c r="EP231" s="323"/>
      <c r="EQ231" s="323"/>
      <c r="ER231" s="323"/>
      <c r="ES231" s="323"/>
      <c r="ET231" s="323"/>
      <c r="EU231" s="323"/>
    </row>
    <row r="232" spans="1:151" s="333" customFormat="1" ht="45">
      <c r="A232" s="333" t="s">
        <v>2242</v>
      </c>
      <c r="B232" s="333" t="s">
        <v>2061</v>
      </c>
      <c r="C232" s="333" t="s">
        <v>354</v>
      </c>
      <c r="D232" s="333" t="s">
        <v>2243</v>
      </c>
      <c r="E232" s="333" t="s">
        <v>2244</v>
      </c>
      <c r="F232" s="333" t="s">
        <v>1423</v>
      </c>
      <c r="G232" s="333" t="s">
        <v>1423</v>
      </c>
      <c r="H232" s="333" t="s">
        <v>1506</v>
      </c>
      <c r="I232" s="334">
        <v>44070</v>
      </c>
      <c r="J232" s="334" t="s">
        <v>1028</v>
      </c>
      <c r="K232" s="334" t="s">
        <v>2068</v>
      </c>
      <c r="L232" s="334" t="s">
        <v>949</v>
      </c>
      <c r="M232" s="333" t="s">
        <v>1426</v>
      </c>
      <c r="N232" s="333" t="s">
        <v>1427</v>
      </c>
      <c r="O232" s="333" t="s">
        <v>1423</v>
      </c>
      <c r="P232" s="333" t="s">
        <v>30</v>
      </c>
      <c r="Q232" s="333" t="s">
        <v>30</v>
      </c>
      <c r="R232" s="333" t="s">
        <v>1423</v>
      </c>
      <c r="S232" s="333" t="s">
        <v>1423</v>
      </c>
      <c r="T232" s="333" t="s">
        <v>8</v>
      </c>
      <c r="V232" s="333" t="s">
        <v>8</v>
      </c>
      <c r="X232" s="333" t="s">
        <v>31</v>
      </c>
      <c r="AC232" s="334"/>
      <c r="AD232" s="334"/>
      <c r="AF232" s="334"/>
      <c r="AH232" s="333">
        <v>1</v>
      </c>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323"/>
      <c r="CR232" s="323"/>
      <c r="CS232" s="323"/>
      <c r="CT232" s="323"/>
      <c r="CU232" s="323"/>
      <c r="CV232" s="323"/>
      <c r="CW232" s="323"/>
      <c r="CX232" s="323"/>
      <c r="CY232" s="323"/>
      <c r="CZ232" s="323"/>
      <c r="DA232" s="323"/>
      <c r="DB232" s="323"/>
      <c r="DC232" s="323"/>
      <c r="DD232" s="323"/>
      <c r="DE232" s="323"/>
      <c r="DF232" s="323"/>
      <c r="DG232" s="323"/>
      <c r="DH232" s="323"/>
      <c r="DI232" s="323"/>
      <c r="DJ232" s="323"/>
      <c r="DK232" s="323"/>
      <c r="DL232" s="323"/>
      <c r="DM232" s="323"/>
      <c r="DN232" s="323"/>
      <c r="DO232" s="323"/>
      <c r="DP232" s="323"/>
      <c r="DQ232" s="323"/>
      <c r="DR232" s="323"/>
      <c r="DS232" s="323"/>
      <c r="DT232" s="323"/>
      <c r="DU232" s="323"/>
      <c r="DV232" s="323"/>
      <c r="DW232" s="323"/>
      <c r="DX232" s="323"/>
      <c r="DY232" s="323"/>
      <c r="DZ232" s="323"/>
      <c r="EA232" s="323"/>
      <c r="EB232" s="323"/>
      <c r="EC232" s="323"/>
      <c r="ED232" s="323"/>
      <c r="EE232" s="323"/>
      <c r="EF232" s="323"/>
      <c r="EG232" s="323"/>
      <c r="EH232" s="323"/>
      <c r="EI232" s="323"/>
      <c r="EJ232" s="323"/>
      <c r="EK232" s="323"/>
      <c r="EL232" s="323"/>
      <c r="EM232" s="323"/>
      <c r="EN232" s="323"/>
      <c r="EO232" s="323"/>
      <c r="EP232" s="323"/>
      <c r="EQ232" s="323"/>
      <c r="ER232" s="323"/>
      <c r="ES232" s="323"/>
      <c r="ET232" s="323"/>
      <c r="EU232" s="323"/>
    </row>
    <row r="233" spans="1:151" s="333" customFormat="1" ht="45">
      <c r="A233" s="333" t="s">
        <v>2245</v>
      </c>
      <c r="B233" s="333" t="s">
        <v>2061</v>
      </c>
      <c r="C233" s="333" t="s">
        <v>354</v>
      </c>
      <c r="D233" s="333" t="s">
        <v>2246</v>
      </c>
      <c r="E233" s="333" t="s">
        <v>2247</v>
      </c>
      <c r="F233" s="333" t="s">
        <v>1423</v>
      </c>
      <c r="G233" s="333" t="s">
        <v>1423</v>
      </c>
      <c r="H233" s="333" t="s">
        <v>1506</v>
      </c>
      <c r="I233" s="334">
        <v>44312</v>
      </c>
      <c r="J233" s="334" t="s">
        <v>1028</v>
      </c>
      <c r="K233" s="334" t="s">
        <v>2068</v>
      </c>
      <c r="L233" s="334" t="s">
        <v>949</v>
      </c>
      <c r="M233" s="333" t="s">
        <v>1426</v>
      </c>
      <c r="N233" s="333" t="s">
        <v>1427</v>
      </c>
      <c r="O233" s="333" t="s">
        <v>1423</v>
      </c>
      <c r="P233" s="333" t="s">
        <v>30</v>
      </c>
      <c r="Q233" s="333" t="s">
        <v>30</v>
      </c>
      <c r="R233" s="333" t="s">
        <v>1423</v>
      </c>
      <c r="S233" s="333" t="s">
        <v>1423</v>
      </c>
      <c r="T233" s="333" t="s">
        <v>8</v>
      </c>
      <c r="V233" s="333" t="s">
        <v>1431</v>
      </c>
      <c r="AC233" s="334"/>
      <c r="AD233" s="334"/>
      <c r="AF233" s="334"/>
      <c r="AG233" s="334"/>
      <c r="AH233" s="333">
        <v>1</v>
      </c>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323"/>
      <c r="CQ233" s="323"/>
      <c r="CR233" s="323"/>
      <c r="CS233" s="323"/>
      <c r="CT233" s="323"/>
      <c r="CU233" s="323"/>
      <c r="CV233" s="323"/>
      <c r="CW233" s="323"/>
      <c r="CX233" s="323"/>
      <c r="CY233" s="323"/>
      <c r="CZ233" s="323"/>
      <c r="DA233" s="323"/>
      <c r="DB233" s="323"/>
      <c r="DC233" s="323"/>
      <c r="DD233" s="323"/>
      <c r="DE233" s="323"/>
      <c r="DF233" s="323"/>
      <c r="DG233" s="323"/>
      <c r="DH233" s="323"/>
      <c r="DI233" s="323"/>
      <c r="DJ233" s="323"/>
      <c r="DK233" s="323"/>
      <c r="DL233" s="323"/>
      <c r="DM233" s="323"/>
      <c r="DN233" s="323"/>
      <c r="DO233" s="323"/>
      <c r="DP233" s="323"/>
      <c r="DQ233" s="323"/>
      <c r="DR233" s="323"/>
      <c r="DS233" s="323"/>
      <c r="DT233" s="323"/>
      <c r="DU233" s="323"/>
      <c r="DV233" s="323"/>
      <c r="DW233" s="323"/>
      <c r="DX233" s="323"/>
      <c r="DY233" s="323"/>
      <c r="DZ233" s="323"/>
      <c r="EA233" s="323"/>
      <c r="EB233" s="323"/>
      <c r="EC233" s="323"/>
      <c r="ED233" s="323"/>
      <c r="EE233" s="323"/>
      <c r="EF233" s="323"/>
      <c r="EG233" s="323"/>
      <c r="EH233" s="323"/>
      <c r="EI233" s="323"/>
      <c r="EJ233" s="323"/>
      <c r="EK233" s="323"/>
      <c r="EL233" s="323"/>
      <c r="EM233" s="323"/>
      <c r="EN233" s="323"/>
      <c r="EO233" s="323"/>
      <c r="EP233" s="323"/>
      <c r="EQ233" s="323"/>
      <c r="ER233" s="323"/>
      <c r="ES233" s="323"/>
      <c r="ET233" s="323"/>
      <c r="EU233" s="323"/>
    </row>
    <row r="234" spans="1:151" s="333" customFormat="1" ht="45">
      <c r="A234" s="333" t="s">
        <v>2248</v>
      </c>
      <c r="B234" s="333" t="s">
        <v>2061</v>
      </c>
      <c r="C234" s="333" t="s">
        <v>354</v>
      </c>
      <c r="D234" s="333" t="s">
        <v>2249</v>
      </c>
      <c r="E234" s="333" t="s">
        <v>2250</v>
      </c>
      <c r="F234" s="333" t="s">
        <v>1423</v>
      </c>
      <c r="G234" s="333" t="s">
        <v>1423</v>
      </c>
      <c r="H234" s="333" t="s">
        <v>1506</v>
      </c>
      <c r="I234" s="334">
        <v>43971</v>
      </c>
      <c r="J234" s="334" t="s">
        <v>1028</v>
      </c>
      <c r="K234" s="334" t="s">
        <v>2068</v>
      </c>
      <c r="L234" s="334" t="s">
        <v>949</v>
      </c>
      <c r="M234" s="333" t="s">
        <v>1426</v>
      </c>
      <c r="N234" s="333" t="s">
        <v>1427</v>
      </c>
      <c r="O234" s="333" t="s">
        <v>1423</v>
      </c>
      <c r="P234" s="333" t="s">
        <v>30</v>
      </c>
      <c r="Q234" s="333" t="s">
        <v>30</v>
      </c>
      <c r="R234" s="333" t="s">
        <v>1423</v>
      </c>
      <c r="S234" s="333" t="s">
        <v>1423</v>
      </c>
      <c r="T234" s="333" t="s">
        <v>8</v>
      </c>
      <c r="V234" s="333" t="s">
        <v>8</v>
      </c>
      <c r="AC234" s="334"/>
      <c r="AD234" s="334"/>
      <c r="AF234" s="334"/>
      <c r="AG234" s="334"/>
      <c r="AH234" s="333">
        <v>1</v>
      </c>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c r="BQ234" s="323"/>
      <c r="BR234" s="323"/>
      <c r="BS234" s="323"/>
      <c r="BT234" s="323"/>
      <c r="BU234" s="323"/>
      <c r="BV234" s="323"/>
      <c r="BW234" s="323"/>
      <c r="BX234" s="323"/>
      <c r="BY234" s="323"/>
      <c r="BZ234" s="323"/>
      <c r="CA234" s="323"/>
      <c r="CB234" s="323"/>
      <c r="CC234" s="323"/>
      <c r="CD234" s="323"/>
      <c r="CE234" s="323"/>
      <c r="CF234" s="323"/>
      <c r="CG234" s="323"/>
      <c r="CH234" s="323"/>
      <c r="CI234" s="323"/>
      <c r="CJ234" s="323"/>
      <c r="CK234" s="323"/>
      <c r="CL234" s="323"/>
      <c r="CM234" s="323"/>
      <c r="CN234" s="323"/>
      <c r="CO234" s="323"/>
      <c r="CP234" s="323"/>
      <c r="CQ234" s="323"/>
      <c r="CR234" s="323"/>
      <c r="CS234" s="323"/>
      <c r="CT234" s="323"/>
      <c r="CU234" s="323"/>
      <c r="CV234" s="323"/>
      <c r="CW234" s="323"/>
      <c r="CX234" s="323"/>
      <c r="CY234" s="323"/>
      <c r="CZ234" s="323"/>
      <c r="DA234" s="323"/>
      <c r="DB234" s="323"/>
      <c r="DC234" s="323"/>
      <c r="DD234" s="323"/>
      <c r="DE234" s="323"/>
      <c r="DF234" s="323"/>
      <c r="DG234" s="323"/>
      <c r="DH234" s="323"/>
      <c r="DI234" s="323"/>
      <c r="DJ234" s="323"/>
      <c r="DK234" s="323"/>
      <c r="DL234" s="323"/>
      <c r="DM234" s="323"/>
      <c r="DN234" s="323"/>
      <c r="DO234" s="323"/>
      <c r="DP234" s="323"/>
      <c r="DQ234" s="323"/>
      <c r="DR234" s="323"/>
      <c r="DS234" s="323"/>
      <c r="DT234" s="323"/>
      <c r="DU234" s="323"/>
      <c r="DV234" s="323"/>
      <c r="DW234" s="323"/>
      <c r="DX234" s="323"/>
      <c r="DY234" s="323"/>
      <c r="DZ234" s="323"/>
      <c r="EA234" s="323"/>
      <c r="EB234" s="323"/>
      <c r="EC234" s="323"/>
      <c r="ED234" s="323"/>
      <c r="EE234" s="323"/>
      <c r="EF234" s="323"/>
      <c r="EG234" s="323"/>
      <c r="EH234" s="323"/>
      <c r="EI234" s="323"/>
      <c r="EJ234" s="323"/>
      <c r="EK234" s="323"/>
      <c r="EL234" s="323"/>
      <c r="EM234" s="323"/>
      <c r="EN234" s="323"/>
      <c r="EO234" s="323"/>
      <c r="EP234" s="323"/>
      <c r="EQ234" s="323"/>
      <c r="ER234" s="323"/>
      <c r="ES234" s="323"/>
      <c r="ET234" s="323"/>
      <c r="EU234" s="323"/>
    </row>
    <row r="235" spans="1:151" s="333" customFormat="1" ht="45">
      <c r="A235" s="333" t="s">
        <v>2251</v>
      </c>
      <c r="B235" s="333" t="s">
        <v>2061</v>
      </c>
      <c r="C235" s="333" t="s">
        <v>354</v>
      </c>
      <c r="D235" s="333" t="s">
        <v>2252</v>
      </c>
      <c r="E235" s="333" t="s">
        <v>2253</v>
      </c>
      <c r="F235" s="333" t="s">
        <v>1423</v>
      </c>
      <c r="G235" s="333" t="s">
        <v>1423</v>
      </c>
      <c r="H235" s="333" t="s">
        <v>1506</v>
      </c>
      <c r="I235" s="334">
        <v>44058</v>
      </c>
      <c r="J235" s="334" t="s">
        <v>1037</v>
      </c>
      <c r="K235" s="334" t="s">
        <v>2068</v>
      </c>
      <c r="L235" s="334" t="s">
        <v>949</v>
      </c>
      <c r="M235" s="333" t="s">
        <v>1426</v>
      </c>
      <c r="N235" s="333" t="s">
        <v>1427</v>
      </c>
      <c r="O235" s="333" t="s">
        <v>1423</v>
      </c>
      <c r="P235" s="333" t="s">
        <v>30</v>
      </c>
      <c r="Q235" s="333" t="s">
        <v>30</v>
      </c>
      <c r="R235" s="333" t="s">
        <v>1423</v>
      </c>
      <c r="S235" s="333" t="s">
        <v>1423</v>
      </c>
      <c r="T235" s="333" t="s">
        <v>8</v>
      </c>
      <c r="V235" s="333" t="s">
        <v>1431</v>
      </c>
      <c r="AC235" s="334"/>
      <c r="AF235" s="334"/>
      <c r="AG235" s="334"/>
      <c r="AH235" s="333">
        <v>1</v>
      </c>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3"/>
      <c r="CL235" s="323"/>
      <c r="CM235" s="323"/>
      <c r="CN235" s="323"/>
      <c r="CO235" s="323"/>
      <c r="CP235" s="323"/>
      <c r="CQ235" s="323"/>
      <c r="CR235" s="323"/>
      <c r="CS235" s="323"/>
      <c r="CT235" s="323"/>
      <c r="CU235" s="323"/>
      <c r="CV235" s="323"/>
      <c r="CW235" s="323"/>
      <c r="CX235" s="323"/>
      <c r="CY235" s="323"/>
      <c r="CZ235" s="323"/>
      <c r="DA235" s="323"/>
      <c r="DB235" s="323"/>
      <c r="DC235" s="323"/>
      <c r="DD235" s="323"/>
      <c r="DE235" s="323"/>
      <c r="DF235" s="323"/>
      <c r="DG235" s="323"/>
      <c r="DH235" s="323"/>
      <c r="DI235" s="323"/>
      <c r="DJ235" s="323"/>
      <c r="DK235" s="323"/>
      <c r="DL235" s="323"/>
      <c r="DM235" s="323"/>
      <c r="DN235" s="323"/>
      <c r="DO235" s="323"/>
      <c r="DP235" s="323"/>
      <c r="DQ235" s="323"/>
      <c r="DR235" s="323"/>
      <c r="DS235" s="323"/>
      <c r="DT235" s="323"/>
      <c r="DU235" s="323"/>
      <c r="DV235" s="323"/>
      <c r="DW235" s="323"/>
      <c r="DX235" s="323"/>
      <c r="DY235" s="323"/>
      <c r="DZ235" s="323"/>
      <c r="EA235" s="323"/>
      <c r="EB235" s="323"/>
      <c r="EC235" s="323"/>
      <c r="ED235" s="323"/>
      <c r="EE235" s="323"/>
      <c r="EF235" s="323"/>
      <c r="EG235" s="323"/>
      <c r="EH235" s="323"/>
      <c r="EI235" s="323"/>
      <c r="EJ235" s="323"/>
      <c r="EK235" s="323"/>
      <c r="EL235" s="323"/>
      <c r="EM235" s="323"/>
      <c r="EN235" s="323"/>
      <c r="EO235" s="323"/>
      <c r="EP235" s="323"/>
      <c r="EQ235" s="323"/>
      <c r="ER235" s="323"/>
      <c r="ES235" s="323"/>
      <c r="ET235" s="323"/>
      <c r="EU235" s="323"/>
    </row>
    <row r="236" spans="1:151" s="333" customFormat="1" ht="45">
      <c r="A236" s="333" t="s">
        <v>2254</v>
      </c>
      <c r="B236" s="333" t="s">
        <v>2061</v>
      </c>
      <c r="C236" s="333" t="s">
        <v>354</v>
      </c>
      <c r="D236" s="333" t="s">
        <v>2255</v>
      </c>
      <c r="E236" s="333" t="s">
        <v>2256</v>
      </c>
      <c r="F236" s="333" t="s">
        <v>1423</v>
      </c>
      <c r="G236" s="333" t="s">
        <v>1423</v>
      </c>
      <c r="H236" s="333" t="s">
        <v>1506</v>
      </c>
      <c r="I236" s="334">
        <v>44362</v>
      </c>
      <c r="J236" s="334" t="s">
        <v>1037</v>
      </c>
      <c r="K236" s="334" t="s">
        <v>2068</v>
      </c>
      <c r="L236" s="334" t="s">
        <v>949</v>
      </c>
      <c r="M236" s="333" t="s">
        <v>1426</v>
      </c>
      <c r="N236" s="333" t="s">
        <v>1427</v>
      </c>
      <c r="O236" s="333" t="s">
        <v>1423</v>
      </c>
      <c r="P236" s="333" t="s">
        <v>30</v>
      </c>
      <c r="Q236" s="333" t="s">
        <v>30</v>
      </c>
      <c r="R236" s="333" t="s">
        <v>1423</v>
      </c>
      <c r="S236" s="333" t="s">
        <v>1423</v>
      </c>
      <c r="T236" s="333" t="s">
        <v>8</v>
      </c>
      <c r="V236" s="333" t="s">
        <v>1431</v>
      </c>
      <c r="AC236" s="334"/>
      <c r="AD236" s="334"/>
      <c r="AF236" s="334"/>
      <c r="AH236" s="333">
        <v>1</v>
      </c>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c r="BQ236" s="323"/>
      <c r="BR236" s="323"/>
      <c r="BS236" s="323"/>
      <c r="BT236" s="323"/>
      <c r="BU236" s="323"/>
      <c r="BV236" s="323"/>
      <c r="BW236" s="323"/>
      <c r="BX236" s="323"/>
      <c r="BY236" s="323"/>
      <c r="BZ236" s="323"/>
      <c r="CA236" s="323"/>
      <c r="CB236" s="323"/>
      <c r="CC236" s="323"/>
      <c r="CD236" s="323"/>
      <c r="CE236" s="323"/>
      <c r="CF236" s="323"/>
      <c r="CG236" s="323"/>
      <c r="CH236" s="323"/>
      <c r="CI236" s="323"/>
      <c r="CJ236" s="323"/>
      <c r="CK236" s="323"/>
      <c r="CL236" s="323"/>
      <c r="CM236" s="323"/>
      <c r="CN236" s="323"/>
      <c r="CO236" s="323"/>
      <c r="CP236" s="323"/>
      <c r="CQ236" s="323"/>
      <c r="CR236" s="323"/>
      <c r="CS236" s="323"/>
      <c r="CT236" s="323"/>
      <c r="CU236" s="323"/>
      <c r="CV236" s="323"/>
      <c r="CW236" s="323"/>
      <c r="CX236" s="323"/>
      <c r="CY236" s="323"/>
      <c r="CZ236" s="323"/>
      <c r="DA236" s="323"/>
      <c r="DB236" s="323"/>
      <c r="DC236" s="323"/>
      <c r="DD236" s="323"/>
      <c r="DE236" s="323"/>
      <c r="DF236" s="323"/>
      <c r="DG236" s="323"/>
      <c r="DH236" s="323"/>
      <c r="DI236" s="323"/>
      <c r="DJ236" s="323"/>
      <c r="DK236" s="323"/>
      <c r="DL236" s="323"/>
      <c r="DM236" s="323"/>
      <c r="DN236" s="323"/>
      <c r="DO236" s="323"/>
      <c r="DP236" s="323"/>
      <c r="DQ236" s="323"/>
      <c r="DR236" s="323"/>
      <c r="DS236" s="323"/>
      <c r="DT236" s="323"/>
      <c r="DU236" s="323"/>
      <c r="DV236" s="323"/>
      <c r="DW236" s="323"/>
      <c r="DX236" s="323"/>
      <c r="DY236" s="323"/>
      <c r="DZ236" s="323"/>
      <c r="EA236" s="323"/>
      <c r="EB236" s="323"/>
      <c r="EC236" s="323"/>
      <c r="ED236" s="323"/>
      <c r="EE236" s="323"/>
      <c r="EF236" s="323"/>
      <c r="EG236" s="323"/>
      <c r="EH236" s="323"/>
      <c r="EI236" s="323"/>
      <c r="EJ236" s="323"/>
      <c r="EK236" s="323"/>
      <c r="EL236" s="323"/>
      <c r="EM236" s="323"/>
      <c r="EN236" s="323"/>
      <c r="EO236" s="323"/>
      <c r="EP236" s="323"/>
      <c r="EQ236" s="323"/>
      <c r="ER236" s="323"/>
      <c r="ES236" s="323"/>
      <c r="ET236" s="323"/>
      <c r="EU236" s="323"/>
    </row>
    <row r="237" spans="1:151" s="333" customFormat="1" ht="45">
      <c r="A237" s="333" t="s">
        <v>2257</v>
      </c>
      <c r="B237" s="333" t="s">
        <v>2061</v>
      </c>
      <c r="C237" s="333" t="s">
        <v>354</v>
      </c>
      <c r="D237" s="333" t="s">
        <v>2258</v>
      </c>
      <c r="E237" s="333" t="s">
        <v>2256</v>
      </c>
      <c r="F237" s="333" t="s">
        <v>1423</v>
      </c>
      <c r="G237" s="333" t="s">
        <v>1423</v>
      </c>
      <c r="H237" s="333" t="s">
        <v>1506</v>
      </c>
      <c r="I237" s="334">
        <v>44363</v>
      </c>
      <c r="J237" s="334" t="s">
        <v>1037</v>
      </c>
      <c r="K237" s="334" t="s">
        <v>2068</v>
      </c>
      <c r="L237" s="334" t="s">
        <v>949</v>
      </c>
      <c r="M237" s="333" t="s">
        <v>1426</v>
      </c>
      <c r="N237" s="333" t="s">
        <v>1427</v>
      </c>
      <c r="O237" s="333" t="s">
        <v>1423</v>
      </c>
      <c r="P237" s="333" t="s">
        <v>30</v>
      </c>
      <c r="Q237" s="333" t="s">
        <v>30</v>
      </c>
      <c r="R237" s="333" t="s">
        <v>1423</v>
      </c>
      <c r="S237" s="333" t="s">
        <v>1423</v>
      </c>
      <c r="T237" s="333" t="s">
        <v>8</v>
      </c>
      <c r="V237" s="333" t="s">
        <v>1431</v>
      </c>
      <c r="AC237" s="334"/>
      <c r="AF237" s="334"/>
      <c r="AG237" s="334"/>
      <c r="AH237" s="333">
        <v>1</v>
      </c>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c r="BQ237" s="323"/>
      <c r="BR237" s="323"/>
      <c r="BS237" s="323"/>
      <c r="BT237" s="323"/>
      <c r="BU237" s="323"/>
      <c r="BV237" s="323"/>
      <c r="BW237" s="323"/>
      <c r="BX237" s="323"/>
      <c r="BY237" s="323"/>
      <c r="BZ237" s="323"/>
      <c r="CA237" s="323"/>
      <c r="CB237" s="323"/>
      <c r="CC237" s="323"/>
      <c r="CD237" s="323"/>
      <c r="CE237" s="323"/>
      <c r="CF237" s="323"/>
      <c r="CG237" s="323"/>
      <c r="CH237" s="323"/>
      <c r="CI237" s="323"/>
      <c r="CJ237" s="323"/>
      <c r="CK237" s="323"/>
      <c r="CL237" s="323"/>
      <c r="CM237" s="323"/>
      <c r="CN237" s="323"/>
      <c r="CO237" s="323"/>
      <c r="CP237" s="323"/>
      <c r="CQ237" s="323"/>
      <c r="CR237" s="323"/>
      <c r="CS237" s="323"/>
      <c r="CT237" s="323"/>
      <c r="CU237" s="323"/>
      <c r="CV237" s="323"/>
      <c r="CW237" s="323"/>
      <c r="CX237" s="323"/>
      <c r="CY237" s="323"/>
      <c r="CZ237" s="323"/>
      <c r="DA237" s="323"/>
      <c r="DB237" s="323"/>
      <c r="DC237" s="323"/>
      <c r="DD237" s="323"/>
      <c r="DE237" s="323"/>
      <c r="DF237" s="323"/>
      <c r="DG237" s="323"/>
      <c r="DH237" s="323"/>
      <c r="DI237" s="323"/>
      <c r="DJ237" s="323"/>
      <c r="DK237" s="323"/>
      <c r="DL237" s="323"/>
      <c r="DM237" s="323"/>
      <c r="DN237" s="323"/>
      <c r="DO237" s="323"/>
      <c r="DP237" s="323"/>
      <c r="DQ237" s="323"/>
      <c r="DR237" s="323"/>
      <c r="DS237" s="323"/>
      <c r="DT237" s="323"/>
      <c r="DU237" s="323"/>
      <c r="DV237" s="323"/>
      <c r="DW237" s="323"/>
      <c r="DX237" s="323"/>
      <c r="DY237" s="323"/>
      <c r="DZ237" s="323"/>
      <c r="EA237" s="323"/>
      <c r="EB237" s="323"/>
      <c r="EC237" s="323"/>
      <c r="ED237" s="323"/>
      <c r="EE237" s="323"/>
      <c r="EF237" s="323"/>
      <c r="EG237" s="323"/>
      <c r="EH237" s="323"/>
      <c r="EI237" s="323"/>
      <c r="EJ237" s="323"/>
      <c r="EK237" s="323"/>
      <c r="EL237" s="323"/>
      <c r="EM237" s="323"/>
      <c r="EN237" s="323"/>
      <c r="EO237" s="323"/>
      <c r="EP237" s="323"/>
      <c r="EQ237" s="323"/>
      <c r="ER237" s="323"/>
      <c r="ES237" s="323"/>
      <c r="ET237" s="323"/>
      <c r="EU237" s="323"/>
    </row>
    <row r="238" spans="1:151" s="333" customFormat="1" ht="45">
      <c r="A238" s="333" t="s">
        <v>2259</v>
      </c>
      <c r="B238" s="333" t="s">
        <v>2061</v>
      </c>
      <c r="C238" s="333" t="s">
        <v>354</v>
      </c>
      <c r="D238" s="333" t="s">
        <v>2260</v>
      </c>
      <c r="E238" s="333" t="s">
        <v>2261</v>
      </c>
      <c r="F238" s="333" t="s">
        <v>1423</v>
      </c>
      <c r="G238" s="333" t="s">
        <v>1423</v>
      </c>
      <c r="H238" s="333" t="s">
        <v>1506</v>
      </c>
      <c r="I238" s="334">
        <v>44362</v>
      </c>
      <c r="J238" s="334" t="s">
        <v>1037</v>
      </c>
      <c r="K238" s="334" t="s">
        <v>2068</v>
      </c>
      <c r="L238" s="334" t="s">
        <v>949</v>
      </c>
      <c r="M238" s="333" t="s">
        <v>1426</v>
      </c>
      <c r="N238" s="333" t="s">
        <v>1427</v>
      </c>
      <c r="O238" s="333" t="s">
        <v>1423</v>
      </c>
      <c r="P238" s="333" t="s">
        <v>30</v>
      </c>
      <c r="Q238" s="333" t="s">
        <v>30</v>
      </c>
      <c r="R238" s="333" t="s">
        <v>1423</v>
      </c>
      <c r="S238" s="333" t="s">
        <v>1423</v>
      </c>
      <c r="T238" s="333" t="s">
        <v>8</v>
      </c>
      <c r="V238" s="333" t="s">
        <v>1431</v>
      </c>
      <c r="AC238" s="334"/>
      <c r="AF238" s="334"/>
      <c r="AH238" s="333">
        <v>1</v>
      </c>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3"/>
      <c r="CL238" s="323"/>
      <c r="CM238" s="323"/>
      <c r="CN238" s="323"/>
      <c r="CO238" s="323"/>
      <c r="CP238" s="323"/>
      <c r="CQ238" s="323"/>
      <c r="CR238" s="323"/>
      <c r="CS238" s="323"/>
      <c r="CT238" s="323"/>
      <c r="CU238" s="323"/>
      <c r="CV238" s="323"/>
      <c r="CW238" s="323"/>
      <c r="CX238" s="323"/>
      <c r="CY238" s="323"/>
      <c r="CZ238" s="323"/>
      <c r="DA238" s="323"/>
      <c r="DB238" s="323"/>
      <c r="DC238" s="323"/>
      <c r="DD238" s="323"/>
      <c r="DE238" s="323"/>
      <c r="DF238" s="323"/>
      <c r="DG238" s="323"/>
      <c r="DH238" s="323"/>
      <c r="DI238" s="323"/>
      <c r="DJ238" s="323"/>
      <c r="DK238" s="323"/>
      <c r="DL238" s="323"/>
      <c r="DM238" s="323"/>
      <c r="DN238" s="323"/>
      <c r="DO238" s="323"/>
      <c r="DP238" s="323"/>
      <c r="DQ238" s="323"/>
      <c r="DR238" s="323"/>
      <c r="DS238" s="323"/>
      <c r="DT238" s="323"/>
      <c r="DU238" s="323"/>
      <c r="DV238" s="323"/>
      <c r="DW238" s="323"/>
      <c r="DX238" s="323"/>
      <c r="DY238" s="323"/>
      <c r="DZ238" s="323"/>
      <c r="EA238" s="323"/>
      <c r="EB238" s="323"/>
      <c r="EC238" s="323"/>
      <c r="ED238" s="323"/>
      <c r="EE238" s="323"/>
      <c r="EF238" s="323"/>
      <c r="EG238" s="323"/>
      <c r="EH238" s="323"/>
      <c r="EI238" s="323"/>
      <c r="EJ238" s="323"/>
      <c r="EK238" s="323"/>
      <c r="EL238" s="323"/>
      <c r="EM238" s="323"/>
      <c r="EN238" s="323"/>
      <c r="EO238" s="323"/>
      <c r="EP238" s="323"/>
      <c r="EQ238" s="323"/>
      <c r="ER238" s="323"/>
      <c r="ES238" s="323"/>
      <c r="ET238" s="323"/>
      <c r="EU238" s="323"/>
    </row>
    <row r="239" spans="1:151" s="333" customFormat="1" ht="45">
      <c r="A239" s="333" t="s">
        <v>2262</v>
      </c>
      <c r="B239" s="333" t="s">
        <v>2061</v>
      </c>
      <c r="C239" s="333" t="s">
        <v>354</v>
      </c>
      <c r="D239" s="333" t="s">
        <v>2260</v>
      </c>
      <c r="E239" s="333" t="s">
        <v>2263</v>
      </c>
      <c r="F239" s="333" t="s">
        <v>1423</v>
      </c>
      <c r="G239" s="333" t="s">
        <v>1423</v>
      </c>
      <c r="H239" s="333" t="s">
        <v>1506</v>
      </c>
      <c r="I239" s="334">
        <v>44362</v>
      </c>
      <c r="J239" s="334" t="s">
        <v>1037</v>
      </c>
      <c r="K239" s="334" t="s">
        <v>2068</v>
      </c>
      <c r="L239" s="334" t="s">
        <v>949</v>
      </c>
      <c r="M239" s="333" t="s">
        <v>1426</v>
      </c>
      <c r="N239" s="333" t="s">
        <v>1427</v>
      </c>
      <c r="O239" s="333" t="s">
        <v>1423</v>
      </c>
      <c r="P239" s="333" t="s">
        <v>30</v>
      </c>
      <c r="Q239" s="333" t="s">
        <v>30</v>
      </c>
      <c r="R239" s="333" t="s">
        <v>1423</v>
      </c>
      <c r="S239" s="333" t="s">
        <v>1423</v>
      </c>
      <c r="T239" s="333" t="s">
        <v>8</v>
      </c>
      <c r="V239" s="333" t="s">
        <v>1431</v>
      </c>
      <c r="AC239" s="334"/>
      <c r="AF239" s="334"/>
      <c r="AH239" s="333">
        <v>1</v>
      </c>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c r="BQ239" s="323"/>
      <c r="BR239" s="323"/>
      <c r="BS239" s="323"/>
      <c r="BT239" s="323"/>
      <c r="BU239" s="323"/>
      <c r="BV239" s="323"/>
      <c r="BW239" s="323"/>
      <c r="BX239" s="323"/>
      <c r="BY239" s="323"/>
      <c r="BZ239" s="323"/>
      <c r="CA239" s="323"/>
      <c r="CB239" s="323"/>
      <c r="CC239" s="323"/>
      <c r="CD239" s="323"/>
      <c r="CE239" s="323"/>
      <c r="CF239" s="323"/>
      <c r="CG239" s="323"/>
      <c r="CH239" s="323"/>
      <c r="CI239" s="323"/>
      <c r="CJ239" s="323"/>
      <c r="CK239" s="323"/>
      <c r="CL239" s="323"/>
      <c r="CM239" s="323"/>
      <c r="CN239" s="323"/>
      <c r="CO239" s="323"/>
      <c r="CP239" s="323"/>
      <c r="CQ239" s="323"/>
      <c r="CR239" s="323"/>
      <c r="CS239" s="323"/>
      <c r="CT239" s="323"/>
      <c r="CU239" s="323"/>
      <c r="CV239" s="323"/>
      <c r="CW239" s="323"/>
      <c r="CX239" s="323"/>
      <c r="CY239" s="323"/>
      <c r="CZ239" s="323"/>
      <c r="DA239" s="323"/>
      <c r="DB239" s="323"/>
      <c r="DC239" s="323"/>
      <c r="DD239" s="323"/>
      <c r="DE239" s="323"/>
      <c r="DF239" s="323"/>
      <c r="DG239" s="323"/>
      <c r="DH239" s="323"/>
      <c r="DI239" s="323"/>
      <c r="DJ239" s="323"/>
      <c r="DK239" s="323"/>
      <c r="DL239" s="323"/>
      <c r="DM239" s="323"/>
      <c r="DN239" s="323"/>
      <c r="DO239" s="323"/>
      <c r="DP239" s="323"/>
      <c r="DQ239" s="323"/>
      <c r="DR239" s="323"/>
      <c r="DS239" s="323"/>
      <c r="DT239" s="323"/>
      <c r="DU239" s="323"/>
      <c r="DV239" s="323"/>
      <c r="DW239" s="323"/>
      <c r="DX239" s="323"/>
      <c r="DY239" s="323"/>
      <c r="DZ239" s="323"/>
      <c r="EA239" s="323"/>
      <c r="EB239" s="323"/>
      <c r="EC239" s="323"/>
      <c r="ED239" s="323"/>
      <c r="EE239" s="323"/>
      <c r="EF239" s="323"/>
      <c r="EG239" s="323"/>
      <c r="EH239" s="323"/>
      <c r="EI239" s="323"/>
      <c r="EJ239" s="323"/>
      <c r="EK239" s="323"/>
      <c r="EL239" s="323"/>
      <c r="EM239" s="323"/>
      <c r="EN239" s="323"/>
      <c r="EO239" s="323"/>
      <c r="EP239" s="323"/>
      <c r="EQ239" s="323"/>
      <c r="ER239" s="323"/>
      <c r="ES239" s="323"/>
      <c r="ET239" s="323"/>
      <c r="EU239" s="323"/>
    </row>
    <row r="240" spans="1:151" s="333" customFormat="1" ht="60">
      <c r="A240" s="333" t="s">
        <v>2264</v>
      </c>
      <c r="B240" s="333" t="s">
        <v>2061</v>
      </c>
      <c r="C240" s="333" t="s">
        <v>354</v>
      </c>
      <c r="D240" s="333" t="s">
        <v>2265</v>
      </c>
      <c r="E240" s="333" t="s">
        <v>2266</v>
      </c>
      <c r="F240" s="333" t="s">
        <v>1423</v>
      </c>
      <c r="G240" s="333" t="s">
        <v>1423</v>
      </c>
      <c r="H240" s="333" t="s">
        <v>1506</v>
      </c>
      <c r="I240" s="334">
        <v>44058</v>
      </c>
      <c r="J240" s="334" t="s">
        <v>1037</v>
      </c>
      <c r="K240" s="334" t="s">
        <v>2068</v>
      </c>
      <c r="L240" s="334" t="s">
        <v>949</v>
      </c>
      <c r="M240" s="333" t="s">
        <v>1426</v>
      </c>
      <c r="N240" s="333" t="s">
        <v>1427</v>
      </c>
      <c r="O240" s="333" t="s">
        <v>1423</v>
      </c>
      <c r="P240" s="333" t="s">
        <v>30</v>
      </c>
      <c r="Q240" s="333" t="s">
        <v>30</v>
      </c>
      <c r="R240" s="333" t="s">
        <v>1423</v>
      </c>
      <c r="S240" s="333" t="s">
        <v>1423</v>
      </c>
      <c r="T240" s="333" t="s">
        <v>8</v>
      </c>
      <c r="V240" s="333" t="s">
        <v>1431</v>
      </c>
      <c r="AC240" s="334"/>
      <c r="AF240" s="334"/>
      <c r="AH240" s="333">
        <v>1</v>
      </c>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c r="BQ240" s="323"/>
      <c r="BR240" s="323"/>
      <c r="BS240" s="323"/>
      <c r="BT240" s="323"/>
      <c r="BU240" s="323"/>
      <c r="BV240" s="323"/>
      <c r="BW240" s="323"/>
      <c r="BX240" s="323"/>
      <c r="BY240" s="323"/>
      <c r="BZ240" s="323"/>
      <c r="CA240" s="323"/>
      <c r="CB240" s="323"/>
      <c r="CC240" s="323"/>
      <c r="CD240" s="323"/>
      <c r="CE240" s="323"/>
      <c r="CF240" s="323"/>
      <c r="CG240" s="323"/>
      <c r="CH240" s="323"/>
      <c r="CI240" s="323"/>
      <c r="CJ240" s="323"/>
      <c r="CK240" s="323"/>
      <c r="CL240" s="323"/>
      <c r="CM240" s="323"/>
      <c r="CN240" s="323"/>
      <c r="CO240" s="323"/>
      <c r="CP240" s="323"/>
      <c r="CQ240" s="323"/>
      <c r="CR240" s="323"/>
      <c r="CS240" s="323"/>
      <c r="CT240" s="323"/>
      <c r="CU240" s="323"/>
      <c r="CV240" s="323"/>
      <c r="CW240" s="323"/>
      <c r="CX240" s="323"/>
      <c r="CY240" s="323"/>
      <c r="CZ240" s="323"/>
      <c r="DA240" s="323"/>
      <c r="DB240" s="323"/>
      <c r="DC240" s="323"/>
      <c r="DD240" s="323"/>
      <c r="DE240" s="323"/>
      <c r="DF240" s="323"/>
      <c r="DG240" s="323"/>
      <c r="DH240" s="323"/>
      <c r="DI240" s="323"/>
      <c r="DJ240" s="323"/>
      <c r="DK240" s="323"/>
      <c r="DL240" s="323"/>
      <c r="DM240" s="323"/>
      <c r="DN240" s="323"/>
      <c r="DO240" s="323"/>
      <c r="DP240" s="323"/>
      <c r="DQ240" s="323"/>
      <c r="DR240" s="323"/>
      <c r="DS240" s="323"/>
      <c r="DT240" s="323"/>
      <c r="DU240" s="323"/>
      <c r="DV240" s="323"/>
      <c r="DW240" s="323"/>
      <c r="DX240" s="323"/>
      <c r="DY240" s="323"/>
      <c r="DZ240" s="323"/>
      <c r="EA240" s="323"/>
      <c r="EB240" s="323"/>
      <c r="EC240" s="323"/>
      <c r="ED240" s="323"/>
      <c r="EE240" s="323"/>
      <c r="EF240" s="323"/>
      <c r="EG240" s="323"/>
      <c r="EH240" s="323"/>
      <c r="EI240" s="323"/>
      <c r="EJ240" s="323"/>
      <c r="EK240" s="323"/>
      <c r="EL240" s="323"/>
      <c r="EM240" s="323"/>
      <c r="EN240" s="323"/>
      <c r="EO240" s="323"/>
      <c r="EP240" s="323"/>
      <c r="EQ240" s="323"/>
      <c r="ER240" s="323"/>
      <c r="ES240" s="323"/>
      <c r="ET240" s="323"/>
      <c r="EU240" s="323"/>
    </row>
    <row r="241" spans="1:151" s="333" customFormat="1" ht="45">
      <c r="A241" s="333" t="s">
        <v>2267</v>
      </c>
      <c r="B241" s="333" t="s">
        <v>2061</v>
      </c>
      <c r="C241" s="333" t="s">
        <v>354</v>
      </c>
      <c r="D241" s="333" t="s">
        <v>2268</v>
      </c>
      <c r="E241" s="333" t="s">
        <v>2269</v>
      </c>
      <c r="F241" s="333" t="s">
        <v>1423</v>
      </c>
      <c r="G241" s="333" t="s">
        <v>1423</v>
      </c>
      <c r="H241" s="333" t="s">
        <v>1506</v>
      </c>
      <c r="I241" s="334">
        <v>44058</v>
      </c>
      <c r="J241" s="334" t="s">
        <v>1037</v>
      </c>
      <c r="K241" s="334" t="s">
        <v>2068</v>
      </c>
      <c r="L241" s="334" t="s">
        <v>949</v>
      </c>
      <c r="M241" s="333" t="s">
        <v>1426</v>
      </c>
      <c r="N241" s="333" t="s">
        <v>1427</v>
      </c>
      <c r="O241" s="333" t="s">
        <v>1423</v>
      </c>
      <c r="P241" s="333" t="s">
        <v>30</v>
      </c>
      <c r="Q241" s="333" t="s">
        <v>30</v>
      </c>
      <c r="R241" s="333" t="s">
        <v>1423</v>
      </c>
      <c r="S241" s="333" t="s">
        <v>1423</v>
      </c>
      <c r="T241" s="333" t="s">
        <v>8</v>
      </c>
      <c r="V241" s="333" t="s">
        <v>1431</v>
      </c>
      <c r="AC241" s="334"/>
      <c r="AF241" s="334"/>
      <c r="AH241" s="333">
        <v>1</v>
      </c>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c r="BQ241" s="323"/>
      <c r="BR241" s="323"/>
      <c r="BS241" s="323"/>
      <c r="BT241" s="323"/>
      <c r="BU241" s="323"/>
      <c r="BV241" s="323"/>
      <c r="BW241" s="323"/>
      <c r="BX241" s="323"/>
      <c r="BY241" s="323"/>
      <c r="BZ241" s="323"/>
      <c r="CA241" s="323"/>
      <c r="CB241" s="323"/>
      <c r="CC241" s="323"/>
      <c r="CD241" s="323"/>
      <c r="CE241" s="323"/>
      <c r="CF241" s="323"/>
      <c r="CG241" s="323"/>
      <c r="CH241" s="323"/>
      <c r="CI241" s="323"/>
      <c r="CJ241" s="323"/>
      <c r="CK241" s="323"/>
      <c r="CL241" s="323"/>
      <c r="CM241" s="323"/>
      <c r="CN241" s="323"/>
      <c r="CO241" s="323"/>
      <c r="CP241" s="323"/>
      <c r="CQ241" s="323"/>
      <c r="CR241" s="323"/>
      <c r="CS241" s="323"/>
      <c r="CT241" s="323"/>
      <c r="CU241" s="323"/>
      <c r="CV241" s="323"/>
      <c r="CW241" s="323"/>
      <c r="CX241" s="323"/>
      <c r="CY241" s="323"/>
      <c r="CZ241" s="323"/>
      <c r="DA241" s="323"/>
      <c r="DB241" s="323"/>
      <c r="DC241" s="323"/>
      <c r="DD241" s="323"/>
      <c r="DE241" s="323"/>
      <c r="DF241" s="323"/>
      <c r="DG241" s="323"/>
      <c r="DH241" s="323"/>
      <c r="DI241" s="323"/>
      <c r="DJ241" s="323"/>
      <c r="DK241" s="323"/>
      <c r="DL241" s="323"/>
      <c r="DM241" s="323"/>
      <c r="DN241" s="323"/>
      <c r="DO241" s="323"/>
      <c r="DP241" s="323"/>
      <c r="DQ241" s="323"/>
      <c r="DR241" s="323"/>
      <c r="DS241" s="323"/>
      <c r="DT241" s="323"/>
      <c r="DU241" s="323"/>
      <c r="DV241" s="323"/>
      <c r="DW241" s="323"/>
      <c r="DX241" s="323"/>
      <c r="DY241" s="323"/>
      <c r="DZ241" s="323"/>
      <c r="EA241" s="323"/>
      <c r="EB241" s="323"/>
      <c r="EC241" s="323"/>
      <c r="ED241" s="323"/>
      <c r="EE241" s="323"/>
      <c r="EF241" s="323"/>
      <c r="EG241" s="323"/>
      <c r="EH241" s="323"/>
      <c r="EI241" s="323"/>
      <c r="EJ241" s="323"/>
      <c r="EK241" s="323"/>
      <c r="EL241" s="323"/>
      <c r="EM241" s="323"/>
      <c r="EN241" s="323"/>
      <c r="EO241" s="323"/>
      <c r="EP241" s="323"/>
      <c r="EQ241" s="323"/>
      <c r="ER241" s="323"/>
      <c r="ES241" s="323"/>
      <c r="ET241" s="323"/>
      <c r="EU241" s="323"/>
    </row>
    <row r="242" spans="1:151" s="333" customFormat="1" ht="60">
      <c r="A242" s="333" t="s">
        <v>2270</v>
      </c>
      <c r="B242" s="333" t="s">
        <v>2061</v>
      </c>
      <c r="C242" s="333" t="s">
        <v>1539</v>
      </c>
      <c r="D242" s="333" t="s">
        <v>2271</v>
      </c>
      <c r="E242" s="333" t="s">
        <v>2272</v>
      </c>
      <c r="F242" s="333" t="s">
        <v>1423</v>
      </c>
      <c r="G242" s="333" t="s">
        <v>1423</v>
      </c>
      <c r="H242" s="333" t="s">
        <v>1422</v>
      </c>
      <c r="I242" s="333" t="s">
        <v>1423</v>
      </c>
      <c r="J242" s="334" t="s">
        <v>1424</v>
      </c>
      <c r="K242" s="334" t="s">
        <v>2068</v>
      </c>
      <c r="L242" s="334" t="s">
        <v>949</v>
      </c>
      <c r="M242" s="333" t="s">
        <v>1426</v>
      </c>
      <c r="N242" s="333" t="s">
        <v>1428</v>
      </c>
      <c r="O242" s="333" t="s">
        <v>1428</v>
      </c>
      <c r="P242" s="333" t="s">
        <v>30</v>
      </c>
      <c r="Q242" s="333" t="s">
        <v>30</v>
      </c>
      <c r="R242" s="333" t="s">
        <v>1423</v>
      </c>
      <c r="S242" s="333" t="s">
        <v>1423</v>
      </c>
      <c r="T242" s="333" t="s">
        <v>8</v>
      </c>
      <c r="V242" s="333" t="s">
        <v>1431</v>
      </c>
      <c r="AC242" s="334"/>
      <c r="AF242" s="334"/>
      <c r="AH242" s="333">
        <v>1</v>
      </c>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c r="BO242" s="323"/>
      <c r="BP242" s="323"/>
      <c r="BQ242" s="323"/>
      <c r="BR242" s="323"/>
      <c r="BS242" s="323"/>
      <c r="BT242" s="323"/>
      <c r="BU242" s="323"/>
      <c r="BV242" s="323"/>
      <c r="BW242" s="323"/>
      <c r="BX242" s="323"/>
      <c r="BY242" s="323"/>
      <c r="BZ242" s="323"/>
      <c r="CA242" s="323"/>
      <c r="CB242" s="323"/>
      <c r="CC242" s="323"/>
      <c r="CD242" s="323"/>
      <c r="CE242" s="323"/>
      <c r="CF242" s="323"/>
      <c r="CG242" s="323"/>
      <c r="CH242" s="323"/>
      <c r="CI242" s="323"/>
      <c r="CJ242" s="323"/>
      <c r="CK242" s="323"/>
      <c r="CL242" s="323"/>
      <c r="CM242" s="323"/>
      <c r="CN242" s="323"/>
      <c r="CO242" s="323"/>
      <c r="CP242" s="323"/>
      <c r="CQ242" s="323"/>
      <c r="CR242" s="323"/>
      <c r="CS242" s="323"/>
      <c r="CT242" s="323"/>
      <c r="CU242" s="323"/>
      <c r="CV242" s="323"/>
      <c r="CW242" s="323"/>
      <c r="CX242" s="323"/>
      <c r="CY242" s="323"/>
      <c r="CZ242" s="323"/>
      <c r="DA242" s="323"/>
      <c r="DB242" s="323"/>
      <c r="DC242" s="323"/>
      <c r="DD242" s="323"/>
      <c r="DE242" s="323"/>
      <c r="DF242" s="323"/>
      <c r="DG242" s="323"/>
      <c r="DH242" s="323"/>
      <c r="DI242" s="323"/>
      <c r="DJ242" s="323"/>
      <c r="DK242" s="323"/>
      <c r="DL242" s="323"/>
      <c r="DM242" s="323"/>
      <c r="DN242" s="323"/>
      <c r="DO242" s="323"/>
      <c r="DP242" s="323"/>
      <c r="DQ242" s="323"/>
      <c r="DR242" s="323"/>
      <c r="DS242" s="323"/>
      <c r="DT242" s="323"/>
      <c r="DU242" s="323"/>
      <c r="DV242" s="323"/>
      <c r="DW242" s="323"/>
      <c r="DX242" s="323"/>
      <c r="DY242" s="323"/>
      <c r="DZ242" s="323"/>
      <c r="EA242" s="323"/>
      <c r="EB242" s="323"/>
      <c r="EC242" s="323"/>
      <c r="ED242" s="323"/>
      <c r="EE242" s="323"/>
      <c r="EF242" s="323"/>
      <c r="EG242" s="323"/>
      <c r="EH242" s="323"/>
      <c r="EI242" s="323"/>
      <c r="EJ242" s="323"/>
      <c r="EK242" s="323"/>
      <c r="EL242" s="323"/>
      <c r="EM242" s="323"/>
      <c r="EN242" s="323"/>
      <c r="EO242" s="323"/>
      <c r="EP242" s="323"/>
      <c r="EQ242" s="323"/>
      <c r="ER242" s="323"/>
      <c r="ES242" s="323"/>
      <c r="ET242" s="323"/>
      <c r="EU242" s="323"/>
    </row>
    <row r="243" spans="1:151" s="333" customFormat="1" ht="45">
      <c r="A243" s="333" t="s">
        <v>2273</v>
      </c>
      <c r="B243" s="333" t="s">
        <v>2061</v>
      </c>
      <c r="C243" s="333" t="s">
        <v>1539</v>
      </c>
      <c r="D243" s="333" t="s">
        <v>2274</v>
      </c>
      <c r="E243" s="333" t="s">
        <v>2275</v>
      </c>
      <c r="F243" s="333" t="s">
        <v>1423</v>
      </c>
      <c r="G243" s="333" t="s">
        <v>1423</v>
      </c>
      <c r="H243" s="333" t="s">
        <v>1422</v>
      </c>
      <c r="I243" s="333" t="s">
        <v>1423</v>
      </c>
      <c r="J243" s="334" t="s">
        <v>1424</v>
      </c>
      <c r="K243" s="334" t="s">
        <v>2068</v>
      </c>
      <c r="L243" s="334" t="s">
        <v>949</v>
      </c>
      <c r="M243" s="333" t="s">
        <v>1426</v>
      </c>
      <c r="N243" s="333" t="s">
        <v>1427</v>
      </c>
      <c r="O243" s="333" t="s">
        <v>1423</v>
      </c>
      <c r="P243" s="333" t="s">
        <v>30</v>
      </c>
      <c r="Q243" s="333" t="s">
        <v>30</v>
      </c>
      <c r="R243" s="333" t="s">
        <v>1423</v>
      </c>
      <c r="S243" s="333" t="s">
        <v>1423</v>
      </c>
      <c r="T243" s="333" t="s">
        <v>8</v>
      </c>
      <c r="V243" s="333" t="s">
        <v>8</v>
      </c>
      <c r="AC243" s="334"/>
      <c r="AF243" s="334"/>
      <c r="AH243" s="333">
        <v>1</v>
      </c>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c r="BO243" s="323"/>
      <c r="BP243" s="323"/>
      <c r="BQ243" s="323"/>
      <c r="BR243" s="323"/>
      <c r="BS243" s="323"/>
      <c r="BT243" s="323"/>
      <c r="BU243" s="323"/>
      <c r="BV243" s="323"/>
      <c r="BW243" s="323"/>
      <c r="BX243" s="323"/>
      <c r="BY243" s="323"/>
      <c r="BZ243" s="323"/>
      <c r="CA243" s="323"/>
      <c r="CB243" s="323"/>
      <c r="CC243" s="323"/>
      <c r="CD243" s="323"/>
      <c r="CE243" s="323"/>
      <c r="CF243" s="323"/>
      <c r="CG243" s="323"/>
      <c r="CH243" s="323"/>
      <c r="CI243" s="323"/>
      <c r="CJ243" s="323"/>
      <c r="CK243" s="323"/>
      <c r="CL243" s="323"/>
      <c r="CM243" s="323"/>
      <c r="CN243" s="323"/>
      <c r="CO243" s="323"/>
      <c r="CP243" s="323"/>
      <c r="CQ243" s="323"/>
      <c r="CR243" s="323"/>
      <c r="CS243" s="323"/>
      <c r="CT243" s="323"/>
      <c r="CU243" s="323"/>
      <c r="CV243" s="323"/>
      <c r="CW243" s="323"/>
      <c r="CX243" s="323"/>
      <c r="CY243" s="323"/>
      <c r="CZ243" s="323"/>
      <c r="DA243" s="323"/>
      <c r="DB243" s="323"/>
      <c r="DC243" s="323"/>
      <c r="DD243" s="323"/>
      <c r="DE243" s="323"/>
      <c r="DF243" s="323"/>
      <c r="DG243" s="323"/>
      <c r="DH243" s="323"/>
      <c r="DI243" s="323"/>
      <c r="DJ243" s="323"/>
      <c r="DK243" s="323"/>
      <c r="DL243" s="323"/>
      <c r="DM243" s="323"/>
      <c r="DN243" s="323"/>
      <c r="DO243" s="323"/>
      <c r="DP243" s="323"/>
      <c r="DQ243" s="323"/>
      <c r="DR243" s="323"/>
      <c r="DS243" s="323"/>
      <c r="DT243" s="323"/>
      <c r="DU243" s="323"/>
      <c r="DV243" s="323"/>
      <c r="DW243" s="323"/>
      <c r="DX243" s="323"/>
      <c r="DY243" s="323"/>
      <c r="DZ243" s="323"/>
      <c r="EA243" s="323"/>
      <c r="EB243" s="323"/>
      <c r="EC243" s="323"/>
      <c r="ED243" s="323"/>
      <c r="EE243" s="323"/>
      <c r="EF243" s="323"/>
      <c r="EG243" s="323"/>
      <c r="EH243" s="323"/>
      <c r="EI243" s="323"/>
      <c r="EJ243" s="323"/>
      <c r="EK243" s="323"/>
      <c r="EL243" s="323"/>
      <c r="EM243" s="323"/>
      <c r="EN243" s="323"/>
      <c r="EO243" s="323"/>
      <c r="EP243" s="323"/>
      <c r="EQ243" s="323"/>
      <c r="ER243" s="323"/>
      <c r="ES243" s="323"/>
      <c r="ET243" s="323"/>
      <c r="EU243" s="323"/>
    </row>
    <row r="244" spans="1:151" s="333" customFormat="1" ht="45">
      <c r="A244" s="333" t="s">
        <v>2276</v>
      </c>
      <c r="B244" s="333" t="s">
        <v>2061</v>
      </c>
      <c r="C244" s="333" t="s">
        <v>1539</v>
      </c>
      <c r="D244" s="333" t="s">
        <v>2274</v>
      </c>
      <c r="E244" s="333" t="s">
        <v>2275</v>
      </c>
      <c r="F244" s="333" t="s">
        <v>1423</v>
      </c>
      <c r="G244" s="333" t="s">
        <v>1423</v>
      </c>
      <c r="H244" s="333" t="s">
        <v>1422</v>
      </c>
      <c r="I244" s="334"/>
      <c r="J244" s="334" t="s">
        <v>1424</v>
      </c>
      <c r="K244" s="334" t="s">
        <v>2068</v>
      </c>
      <c r="L244" s="334" t="s">
        <v>949</v>
      </c>
      <c r="M244" s="333" t="s">
        <v>1426</v>
      </c>
      <c r="N244" s="333" t="s">
        <v>1427</v>
      </c>
      <c r="O244" s="333" t="s">
        <v>1495</v>
      </c>
      <c r="P244" s="333" t="s">
        <v>31</v>
      </c>
      <c r="Q244" s="333" t="s">
        <v>30</v>
      </c>
      <c r="S244" s="360" t="s">
        <v>2277</v>
      </c>
      <c r="T244" s="333" t="s">
        <v>1732</v>
      </c>
      <c r="V244" s="333" t="s">
        <v>8</v>
      </c>
      <c r="X244" s="333" t="s">
        <v>8</v>
      </c>
      <c r="AF244" s="334"/>
      <c r="AH244" s="333">
        <v>1</v>
      </c>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c r="BO244" s="323"/>
      <c r="BP244" s="323"/>
      <c r="BQ244" s="323"/>
      <c r="BR244" s="323"/>
      <c r="BS244" s="323"/>
      <c r="BT244" s="323"/>
      <c r="BU244" s="323"/>
      <c r="BV244" s="323"/>
      <c r="BW244" s="323"/>
      <c r="BX244" s="323"/>
      <c r="BY244" s="323"/>
      <c r="BZ244" s="323"/>
      <c r="CA244" s="323"/>
      <c r="CB244" s="323"/>
      <c r="CC244" s="323"/>
      <c r="CD244" s="323"/>
      <c r="CE244" s="323"/>
      <c r="CF244" s="323"/>
      <c r="CG244" s="323"/>
      <c r="CH244" s="323"/>
      <c r="CI244" s="323"/>
      <c r="CJ244" s="323"/>
      <c r="CK244" s="323"/>
      <c r="CL244" s="323"/>
      <c r="CM244" s="323"/>
      <c r="CN244" s="323"/>
      <c r="CO244" s="323"/>
      <c r="CP244" s="323"/>
      <c r="CQ244" s="323"/>
      <c r="CR244" s="323"/>
      <c r="CS244" s="323"/>
      <c r="CT244" s="323"/>
      <c r="CU244" s="323"/>
      <c r="CV244" s="323"/>
      <c r="CW244" s="323"/>
      <c r="CX244" s="323"/>
      <c r="CY244" s="323"/>
      <c r="CZ244" s="323"/>
      <c r="DA244" s="323"/>
      <c r="DB244" s="323"/>
      <c r="DC244" s="323"/>
      <c r="DD244" s="323"/>
      <c r="DE244" s="323"/>
      <c r="DF244" s="323"/>
      <c r="DG244" s="323"/>
      <c r="DH244" s="323"/>
      <c r="DI244" s="323"/>
      <c r="DJ244" s="323"/>
      <c r="DK244" s="323"/>
      <c r="DL244" s="323"/>
      <c r="DM244" s="323"/>
      <c r="DN244" s="323"/>
      <c r="DO244" s="323"/>
      <c r="DP244" s="323"/>
      <c r="DQ244" s="323"/>
      <c r="DR244" s="323"/>
      <c r="DS244" s="323"/>
      <c r="DT244" s="323"/>
      <c r="DU244" s="323"/>
      <c r="DV244" s="323"/>
      <c r="DW244" s="323"/>
      <c r="DX244" s="323"/>
      <c r="DY244" s="323"/>
      <c r="DZ244" s="323"/>
      <c r="EA244" s="323"/>
      <c r="EB244" s="323"/>
      <c r="EC244" s="323"/>
      <c r="ED244" s="323"/>
      <c r="EE244" s="323"/>
      <c r="EF244" s="323"/>
      <c r="EG244" s="323"/>
      <c r="EH244" s="323"/>
      <c r="EI244" s="323"/>
      <c r="EJ244" s="323"/>
      <c r="EK244" s="323"/>
      <c r="EL244" s="323"/>
      <c r="EM244" s="323"/>
      <c r="EN244" s="323"/>
      <c r="EO244" s="323"/>
      <c r="EP244" s="323"/>
      <c r="EQ244" s="323"/>
      <c r="ER244" s="323"/>
      <c r="ES244" s="323"/>
      <c r="ET244" s="323"/>
      <c r="EU244" s="323"/>
    </row>
    <row r="245" spans="1:151" s="333" customFormat="1" ht="71.25">
      <c r="A245" s="333" t="s">
        <v>2278</v>
      </c>
      <c r="B245" s="333" t="s">
        <v>2061</v>
      </c>
      <c r="C245" s="333" t="s">
        <v>356</v>
      </c>
      <c r="D245" s="333" t="s">
        <v>2279</v>
      </c>
      <c r="E245" s="333" t="s">
        <v>2280</v>
      </c>
      <c r="F245" s="333" t="s">
        <v>30</v>
      </c>
      <c r="G245" s="333" t="s">
        <v>1423</v>
      </c>
      <c r="H245" s="333" t="s">
        <v>1422</v>
      </c>
      <c r="I245" s="334">
        <v>44099</v>
      </c>
      <c r="J245" s="334" t="s">
        <v>1037</v>
      </c>
      <c r="K245" s="334" t="s">
        <v>2068</v>
      </c>
      <c r="L245" s="334" t="s">
        <v>949</v>
      </c>
      <c r="M245" s="333" t="s">
        <v>1426</v>
      </c>
      <c r="N245" s="333" t="s">
        <v>1427</v>
      </c>
      <c r="O245" s="333" t="s">
        <v>1495</v>
      </c>
      <c r="P245" s="333" t="s">
        <v>31</v>
      </c>
      <c r="Q245" s="333" t="s">
        <v>31</v>
      </c>
      <c r="R245" s="333" t="s">
        <v>1423</v>
      </c>
      <c r="S245" s="361" t="s">
        <v>2281</v>
      </c>
      <c r="T245" s="333" t="s">
        <v>1430</v>
      </c>
      <c r="V245" s="333" t="s">
        <v>8</v>
      </c>
      <c r="X245" s="333" t="s">
        <v>8</v>
      </c>
      <c r="AA245" s="333" t="s">
        <v>1423</v>
      </c>
      <c r="AB245" s="333" t="s">
        <v>1423</v>
      </c>
      <c r="AC245" s="333" t="s">
        <v>1423</v>
      </c>
      <c r="AD245" s="333" t="s">
        <v>1423</v>
      </c>
      <c r="AE245" s="333" t="s">
        <v>1423</v>
      </c>
      <c r="AF245" s="334">
        <v>44530</v>
      </c>
      <c r="AG245" s="333" t="s">
        <v>1423</v>
      </c>
      <c r="AH245" s="333">
        <v>1</v>
      </c>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c r="BN245" s="323"/>
      <c r="BO245" s="323"/>
      <c r="BP245" s="323"/>
      <c r="BQ245" s="323"/>
      <c r="BR245" s="323"/>
      <c r="BS245" s="323"/>
      <c r="BT245" s="323"/>
      <c r="BU245" s="323"/>
      <c r="BV245" s="323"/>
      <c r="BW245" s="323"/>
      <c r="BX245" s="323"/>
      <c r="BY245" s="323"/>
      <c r="BZ245" s="323"/>
      <c r="CA245" s="323"/>
      <c r="CB245" s="323"/>
      <c r="CC245" s="323"/>
      <c r="CD245" s="323"/>
      <c r="CE245" s="323"/>
      <c r="CF245" s="323"/>
      <c r="CG245" s="323"/>
      <c r="CH245" s="323"/>
      <c r="CI245" s="323"/>
      <c r="CJ245" s="323"/>
      <c r="CK245" s="323"/>
      <c r="CL245" s="323"/>
      <c r="CM245" s="323"/>
      <c r="CN245" s="323"/>
      <c r="CO245" s="323"/>
      <c r="CP245" s="323"/>
      <c r="CQ245" s="323"/>
      <c r="CR245" s="323"/>
      <c r="CS245" s="323"/>
      <c r="CT245" s="323"/>
      <c r="CU245" s="323"/>
      <c r="CV245" s="323"/>
      <c r="CW245" s="323"/>
      <c r="CX245" s="323"/>
      <c r="CY245" s="323"/>
      <c r="CZ245" s="323"/>
      <c r="DA245" s="323"/>
      <c r="DB245" s="323"/>
      <c r="DC245" s="323"/>
      <c r="DD245" s="323"/>
      <c r="DE245" s="323"/>
      <c r="DF245" s="323"/>
      <c r="DG245" s="323"/>
      <c r="DH245" s="323"/>
      <c r="DI245" s="323"/>
      <c r="DJ245" s="323"/>
      <c r="DK245" s="323"/>
      <c r="DL245" s="323"/>
      <c r="DM245" s="323"/>
      <c r="DN245" s="323"/>
      <c r="DO245" s="323"/>
      <c r="DP245" s="323"/>
      <c r="DQ245" s="323"/>
      <c r="DR245" s="323"/>
      <c r="DS245" s="323"/>
      <c r="DT245" s="323"/>
      <c r="DU245" s="323"/>
      <c r="DV245" s="323"/>
      <c r="DW245" s="323"/>
      <c r="DX245" s="323"/>
      <c r="DY245" s="323"/>
      <c r="DZ245" s="323"/>
      <c r="EA245" s="323"/>
      <c r="EB245" s="323"/>
      <c r="EC245" s="323"/>
      <c r="ED245" s="323"/>
      <c r="EE245" s="323"/>
      <c r="EF245" s="323"/>
      <c r="EG245" s="323"/>
      <c r="EH245" s="323"/>
      <c r="EI245" s="323"/>
      <c r="EJ245" s="323"/>
      <c r="EK245" s="323"/>
      <c r="EL245" s="323"/>
      <c r="EM245" s="323"/>
      <c r="EN245" s="323"/>
      <c r="EO245" s="323"/>
      <c r="EP245" s="323"/>
      <c r="EQ245" s="323"/>
      <c r="ER245" s="323"/>
      <c r="ES245" s="323"/>
      <c r="ET245" s="323"/>
      <c r="EU245" s="323"/>
    </row>
    <row r="246" spans="1:151" s="333" customFormat="1" ht="75">
      <c r="A246" s="333" t="s">
        <v>2282</v>
      </c>
      <c r="B246" s="333" t="s">
        <v>2061</v>
      </c>
      <c r="C246" s="333" t="s">
        <v>356</v>
      </c>
      <c r="D246" s="333" t="s">
        <v>2283</v>
      </c>
      <c r="E246" s="333" t="s">
        <v>2284</v>
      </c>
      <c r="F246" s="333" t="s">
        <v>1423</v>
      </c>
      <c r="G246" s="333" t="s">
        <v>1423</v>
      </c>
      <c r="H246" s="333" t="s">
        <v>1422</v>
      </c>
      <c r="I246" s="334">
        <v>44223</v>
      </c>
      <c r="J246" s="334" t="s">
        <v>1037</v>
      </c>
      <c r="K246" s="334" t="s">
        <v>2068</v>
      </c>
      <c r="L246" s="334" t="s">
        <v>949</v>
      </c>
      <c r="M246" s="333" t="s">
        <v>1426</v>
      </c>
      <c r="N246" s="333" t="s">
        <v>1427</v>
      </c>
      <c r="O246" s="333" t="s">
        <v>1495</v>
      </c>
      <c r="P246" s="333" t="s">
        <v>31</v>
      </c>
      <c r="Q246" s="333" t="s">
        <v>31</v>
      </c>
      <c r="R246" s="333" t="s">
        <v>1423</v>
      </c>
      <c r="S246" s="333" t="s">
        <v>2285</v>
      </c>
      <c r="T246" s="333" t="s">
        <v>1430</v>
      </c>
      <c r="V246" s="333" t="s">
        <v>8</v>
      </c>
      <c r="X246" s="333" t="s">
        <v>8</v>
      </c>
      <c r="AA246" s="333" t="s">
        <v>1423</v>
      </c>
      <c r="AB246" s="333" t="s">
        <v>1423</v>
      </c>
      <c r="AC246" s="333" t="s">
        <v>1423</v>
      </c>
      <c r="AD246" s="333" t="s">
        <v>1423</v>
      </c>
      <c r="AE246" s="333" t="s">
        <v>1423</v>
      </c>
      <c r="AF246" s="334">
        <v>44530</v>
      </c>
      <c r="AG246" s="333" t="s">
        <v>1423</v>
      </c>
      <c r="AH246" s="333">
        <v>1</v>
      </c>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c r="BN246" s="323"/>
      <c r="BO246" s="323"/>
      <c r="BP246" s="323"/>
      <c r="BQ246" s="323"/>
      <c r="BR246" s="323"/>
      <c r="BS246" s="323"/>
      <c r="BT246" s="323"/>
      <c r="BU246" s="323"/>
      <c r="BV246" s="323"/>
      <c r="BW246" s="323"/>
      <c r="BX246" s="323"/>
      <c r="BY246" s="323"/>
      <c r="BZ246" s="323"/>
      <c r="CA246" s="323"/>
      <c r="CB246" s="323"/>
      <c r="CC246" s="323"/>
      <c r="CD246" s="323"/>
      <c r="CE246" s="323"/>
      <c r="CF246" s="323"/>
      <c r="CG246" s="323"/>
      <c r="CH246" s="323"/>
      <c r="CI246" s="323"/>
      <c r="CJ246" s="323"/>
      <c r="CK246" s="323"/>
      <c r="CL246" s="323"/>
      <c r="CM246" s="323"/>
      <c r="CN246" s="323"/>
      <c r="CO246" s="323"/>
      <c r="CP246" s="323"/>
      <c r="CQ246" s="323"/>
      <c r="CR246" s="323"/>
      <c r="CS246" s="323"/>
      <c r="CT246" s="323"/>
      <c r="CU246" s="323"/>
      <c r="CV246" s="323"/>
      <c r="CW246" s="323"/>
      <c r="CX246" s="323"/>
      <c r="CY246" s="323"/>
      <c r="CZ246" s="323"/>
      <c r="DA246" s="323"/>
      <c r="DB246" s="323"/>
      <c r="DC246" s="323"/>
      <c r="DD246" s="323"/>
      <c r="DE246" s="323"/>
      <c r="DF246" s="323"/>
      <c r="DG246" s="323"/>
      <c r="DH246" s="323"/>
      <c r="DI246" s="323"/>
      <c r="DJ246" s="323"/>
      <c r="DK246" s="323"/>
      <c r="DL246" s="323"/>
      <c r="DM246" s="323"/>
      <c r="DN246" s="323"/>
      <c r="DO246" s="323"/>
      <c r="DP246" s="323"/>
      <c r="DQ246" s="323"/>
      <c r="DR246" s="323"/>
      <c r="DS246" s="323"/>
      <c r="DT246" s="323"/>
      <c r="DU246" s="323"/>
      <c r="DV246" s="323"/>
      <c r="DW246" s="323"/>
      <c r="DX246" s="323"/>
      <c r="DY246" s="323"/>
      <c r="DZ246" s="323"/>
      <c r="EA246" s="323"/>
      <c r="EB246" s="323"/>
      <c r="EC246" s="323"/>
      <c r="ED246" s="323"/>
      <c r="EE246" s="323"/>
      <c r="EF246" s="323"/>
      <c r="EG246" s="323"/>
      <c r="EH246" s="323"/>
      <c r="EI246" s="323"/>
      <c r="EJ246" s="323"/>
      <c r="EK246" s="323"/>
      <c r="EL246" s="323"/>
      <c r="EM246" s="323"/>
      <c r="EN246" s="323"/>
      <c r="EO246" s="323"/>
      <c r="EP246" s="323"/>
      <c r="EQ246" s="323"/>
      <c r="ER246" s="323"/>
      <c r="ES246" s="323"/>
      <c r="ET246" s="323"/>
      <c r="EU246" s="323"/>
    </row>
    <row r="247" spans="1:151" s="333" customFormat="1" ht="105">
      <c r="A247" s="333" t="s">
        <v>2286</v>
      </c>
      <c r="B247" s="333" t="s">
        <v>2061</v>
      </c>
      <c r="C247" s="333" t="s">
        <v>356</v>
      </c>
      <c r="D247" s="333" t="s">
        <v>2287</v>
      </c>
      <c r="E247" s="333" t="s">
        <v>2288</v>
      </c>
      <c r="F247" s="333" t="s">
        <v>1423</v>
      </c>
      <c r="G247" s="333" t="s">
        <v>1423</v>
      </c>
      <c r="H247" s="333" t="s">
        <v>1422</v>
      </c>
      <c r="I247" s="334">
        <v>43859</v>
      </c>
      <c r="J247" s="334" t="s">
        <v>1037</v>
      </c>
      <c r="K247" s="334" t="s">
        <v>2068</v>
      </c>
      <c r="L247" s="334" t="s">
        <v>949</v>
      </c>
      <c r="M247" s="333" t="s">
        <v>1426</v>
      </c>
      <c r="N247" s="333" t="s">
        <v>1427</v>
      </c>
      <c r="O247" s="333" t="s">
        <v>1495</v>
      </c>
      <c r="P247" s="333" t="s">
        <v>31</v>
      </c>
      <c r="Q247" s="333" t="s">
        <v>31</v>
      </c>
      <c r="R247" s="333" t="s">
        <v>1423</v>
      </c>
      <c r="S247" s="333" t="s">
        <v>2289</v>
      </c>
      <c r="T247" s="333" t="s">
        <v>1430</v>
      </c>
      <c r="V247" s="333" t="s">
        <v>8</v>
      </c>
      <c r="X247" s="333" t="s">
        <v>8</v>
      </c>
      <c r="AA247" s="333" t="s">
        <v>1423</v>
      </c>
      <c r="AB247" s="333" t="s">
        <v>1423</v>
      </c>
      <c r="AC247" s="333" t="s">
        <v>1423</v>
      </c>
      <c r="AD247" s="333" t="s">
        <v>1423</v>
      </c>
      <c r="AE247" s="333" t="s">
        <v>1423</v>
      </c>
      <c r="AF247" s="334">
        <v>44530</v>
      </c>
      <c r="AG247" s="333" t="s">
        <v>1423</v>
      </c>
      <c r="AH247" s="333">
        <v>1</v>
      </c>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c r="BN247" s="323"/>
      <c r="BO247" s="323"/>
      <c r="BP247" s="323"/>
      <c r="BQ247" s="323"/>
      <c r="BR247" s="323"/>
      <c r="BS247" s="323"/>
      <c r="BT247" s="323"/>
      <c r="BU247" s="323"/>
      <c r="BV247" s="323"/>
      <c r="BW247" s="323"/>
      <c r="BX247" s="323"/>
      <c r="BY247" s="323"/>
      <c r="BZ247" s="323"/>
      <c r="CA247" s="323"/>
      <c r="CB247" s="323"/>
      <c r="CC247" s="323"/>
      <c r="CD247" s="323"/>
      <c r="CE247" s="323"/>
      <c r="CF247" s="323"/>
      <c r="CG247" s="323"/>
      <c r="CH247" s="323"/>
      <c r="CI247" s="323"/>
      <c r="CJ247" s="323"/>
      <c r="CK247" s="323"/>
      <c r="CL247" s="323"/>
      <c r="CM247" s="323"/>
      <c r="CN247" s="323"/>
      <c r="CO247" s="323"/>
      <c r="CP247" s="323"/>
      <c r="CQ247" s="323"/>
      <c r="CR247" s="323"/>
      <c r="CS247" s="323"/>
      <c r="CT247" s="323"/>
      <c r="CU247" s="323"/>
      <c r="CV247" s="323"/>
      <c r="CW247" s="323"/>
      <c r="CX247" s="323"/>
      <c r="CY247" s="323"/>
      <c r="CZ247" s="323"/>
      <c r="DA247" s="323"/>
      <c r="DB247" s="323"/>
      <c r="DC247" s="323"/>
      <c r="DD247" s="323"/>
      <c r="DE247" s="323"/>
      <c r="DF247" s="323"/>
      <c r="DG247" s="323"/>
      <c r="DH247" s="323"/>
      <c r="DI247" s="323"/>
      <c r="DJ247" s="323"/>
      <c r="DK247" s="323"/>
      <c r="DL247" s="323"/>
      <c r="DM247" s="323"/>
      <c r="DN247" s="323"/>
      <c r="DO247" s="323"/>
      <c r="DP247" s="323"/>
      <c r="DQ247" s="323"/>
      <c r="DR247" s="323"/>
      <c r="DS247" s="323"/>
      <c r="DT247" s="323"/>
      <c r="DU247" s="323"/>
      <c r="DV247" s="323"/>
      <c r="DW247" s="323"/>
      <c r="DX247" s="323"/>
      <c r="DY247" s="323"/>
      <c r="DZ247" s="323"/>
      <c r="EA247" s="323"/>
      <c r="EB247" s="323"/>
      <c r="EC247" s="323"/>
      <c r="ED247" s="323"/>
      <c r="EE247" s="323"/>
      <c r="EF247" s="323"/>
      <c r="EG247" s="323"/>
      <c r="EH247" s="323"/>
      <c r="EI247" s="323"/>
      <c r="EJ247" s="323"/>
      <c r="EK247" s="323"/>
      <c r="EL247" s="323"/>
      <c r="EM247" s="323"/>
      <c r="EN247" s="323"/>
      <c r="EO247" s="323"/>
      <c r="EP247" s="323"/>
      <c r="EQ247" s="323"/>
      <c r="ER247" s="323"/>
      <c r="ES247" s="323"/>
      <c r="ET247" s="323"/>
      <c r="EU247" s="323"/>
    </row>
    <row r="248" spans="1:151" s="333" customFormat="1" ht="75">
      <c r="A248" s="333" t="s">
        <v>2290</v>
      </c>
      <c r="B248" s="333" t="s">
        <v>2061</v>
      </c>
      <c r="C248" s="333" t="s">
        <v>356</v>
      </c>
      <c r="D248" s="333" t="s">
        <v>2291</v>
      </c>
      <c r="E248" s="333" t="s">
        <v>2292</v>
      </c>
      <c r="F248" s="333" t="s">
        <v>1423</v>
      </c>
      <c r="G248" s="333" t="s">
        <v>1423</v>
      </c>
      <c r="H248" s="333" t="s">
        <v>1422</v>
      </c>
      <c r="I248" s="334">
        <v>44377</v>
      </c>
      <c r="J248" s="334" t="s">
        <v>1037</v>
      </c>
      <c r="K248" s="334" t="s">
        <v>2068</v>
      </c>
      <c r="L248" s="334" t="s">
        <v>949</v>
      </c>
      <c r="M248" s="333" t="s">
        <v>1426</v>
      </c>
      <c r="N248" s="333" t="s">
        <v>1427</v>
      </c>
      <c r="O248" s="333" t="s">
        <v>1495</v>
      </c>
      <c r="P248" s="333" t="s">
        <v>31</v>
      </c>
      <c r="Q248" s="333" t="s">
        <v>30</v>
      </c>
      <c r="R248" s="333" t="s">
        <v>1423</v>
      </c>
      <c r="S248" s="333" t="s">
        <v>2293</v>
      </c>
      <c r="T248" s="333" t="s">
        <v>1430</v>
      </c>
      <c r="V248" s="333" t="s">
        <v>8</v>
      </c>
      <c r="X248" s="333" t="s">
        <v>8</v>
      </c>
      <c r="AA248" s="333" t="s">
        <v>1423</v>
      </c>
      <c r="AB248" s="333" t="s">
        <v>1423</v>
      </c>
      <c r="AC248" s="333" t="s">
        <v>1423</v>
      </c>
      <c r="AD248" s="333" t="s">
        <v>1423</v>
      </c>
      <c r="AE248" s="333" t="s">
        <v>1423</v>
      </c>
      <c r="AF248" s="334">
        <v>44530</v>
      </c>
      <c r="AG248" s="333" t="s">
        <v>1423</v>
      </c>
      <c r="AH248" s="333">
        <v>1</v>
      </c>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c r="BN248" s="323"/>
      <c r="BO248" s="323"/>
      <c r="BP248" s="323"/>
      <c r="BQ248" s="323"/>
      <c r="BR248" s="323"/>
      <c r="BS248" s="323"/>
      <c r="BT248" s="323"/>
      <c r="BU248" s="323"/>
      <c r="BV248" s="323"/>
      <c r="BW248" s="323"/>
      <c r="BX248" s="323"/>
      <c r="BY248" s="323"/>
      <c r="BZ248" s="323"/>
      <c r="CA248" s="323"/>
      <c r="CB248" s="323"/>
      <c r="CC248" s="323"/>
      <c r="CD248" s="323"/>
      <c r="CE248" s="323"/>
      <c r="CF248" s="323"/>
      <c r="CG248" s="323"/>
      <c r="CH248" s="323"/>
      <c r="CI248" s="323"/>
      <c r="CJ248" s="323"/>
      <c r="CK248" s="323"/>
      <c r="CL248" s="323"/>
      <c r="CM248" s="323"/>
      <c r="CN248" s="323"/>
      <c r="CO248" s="323"/>
      <c r="CP248" s="323"/>
      <c r="CQ248" s="323"/>
      <c r="CR248" s="323"/>
      <c r="CS248" s="323"/>
      <c r="CT248" s="323"/>
      <c r="CU248" s="323"/>
      <c r="CV248" s="323"/>
      <c r="CW248" s="323"/>
      <c r="CX248" s="323"/>
      <c r="CY248" s="323"/>
      <c r="CZ248" s="323"/>
      <c r="DA248" s="323"/>
      <c r="DB248" s="323"/>
      <c r="DC248" s="323"/>
      <c r="DD248" s="323"/>
      <c r="DE248" s="323"/>
      <c r="DF248" s="323"/>
      <c r="DG248" s="323"/>
      <c r="DH248" s="323"/>
      <c r="DI248" s="323"/>
      <c r="DJ248" s="323"/>
      <c r="DK248" s="323"/>
      <c r="DL248" s="323"/>
      <c r="DM248" s="323"/>
      <c r="DN248" s="323"/>
      <c r="DO248" s="323"/>
      <c r="DP248" s="323"/>
      <c r="DQ248" s="323"/>
      <c r="DR248" s="323"/>
      <c r="DS248" s="323"/>
      <c r="DT248" s="323"/>
      <c r="DU248" s="323"/>
      <c r="DV248" s="323"/>
      <c r="DW248" s="323"/>
      <c r="DX248" s="323"/>
      <c r="DY248" s="323"/>
      <c r="DZ248" s="323"/>
      <c r="EA248" s="323"/>
      <c r="EB248" s="323"/>
      <c r="EC248" s="323"/>
      <c r="ED248" s="323"/>
      <c r="EE248" s="323"/>
      <c r="EF248" s="323"/>
      <c r="EG248" s="323"/>
      <c r="EH248" s="323"/>
      <c r="EI248" s="323"/>
      <c r="EJ248" s="323"/>
      <c r="EK248" s="323"/>
      <c r="EL248" s="323"/>
      <c r="EM248" s="323"/>
      <c r="EN248" s="323"/>
      <c r="EO248" s="323"/>
      <c r="EP248" s="323"/>
      <c r="EQ248" s="323"/>
      <c r="ER248" s="323"/>
      <c r="ES248" s="323"/>
      <c r="ET248" s="323"/>
      <c r="EU248" s="323"/>
    </row>
    <row r="249" spans="1:151" s="333" customFormat="1" ht="90">
      <c r="A249" s="333" t="s">
        <v>2294</v>
      </c>
      <c r="B249" s="333" t="s">
        <v>2061</v>
      </c>
      <c r="C249" s="333" t="s">
        <v>356</v>
      </c>
      <c r="D249" s="333" t="s">
        <v>2295</v>
      </c>
      <c r="E249" s="333" t="s">
        <v>2296</v>
      </c>
      <c r="F249" s="333" t="s">
        <v>1423</v>
      </c>
      <c r="G249" s="333" t="s">
        <v>1423</v>
      </c>
      <c r="H249" s="333" t="s">
        <v>1422</v>
      </c>
      <c r="I249" s="362">
        <v>44194</v>
      </c>
      <c r="J249" s="334" t="s">
        <v>1037</v>
      </c>
      <c r="K249" s="334" t="s">
        <v>2068</v>
      </c>
      <c r="L249" s="334" t="s">
        <v>949</v>
      </c>
      <c r="M249" s="333" t="s">
        <v>1426</v>
      </c>
      <c r="N249" s="333" t="s">
        <v>1427</v>
      </c>
      <c r="O249" s="333" t="s">
        <v>1495</v>
      </c>
      <c r="P249" s="333" t="s">
        <v>31</v>
      </c>
      <c r="Q249" s="333" t="s">
        <v>31</v>
      </c>
      <c r="R249" s="333" t="s">
        <v>1423</v>
      </c>
      <c r="S249" s="333" t="s">
        <v>2297</v>
      </c>
      <c r="T249" s="333" t="s">
        <v>1430</v>
      </c>
      <c r="V249" s="333" t="s">
        <v>8</v>
      </c>
      <c r="X249" s="333" t="s">
        <v>8</v>
      </c>
      <c r="AA249" s="333" t="s">
        <v>1423</v>
      </c>
      <c r="AB249" s="333" t="s">
        <v>1423</v>
      </c>
      <c r="AC249" s="333" t="s">
        <v>1423</v>
      </c>
      <c r="AD249" s="333" t="s">
        <v>1423</v>
      </c>
      <c r="AE249" s="333" t="s">
        <v>1423</v>
      </c>
      <c r="AF249" s="334">
        <v>44530</v>
      </c>
      <c r="AG249" s="333" t="s">
        <v>1423</v>
      </c>
      <c r="AH249" s="333">
        <v>1</v>
      </c>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c r="BQ249" s="323"/>
      <c r="BR249" s="323"/>
      <c r="BS249" s="323"/>
      <c r="BT249" s="323"/>
      <c r="BU249" s="323"/>
      <c r="BV249" s="323"/>
      <c r="BW249" s="323"/>
      <c r="BX249" s="323"/>
      <c r="BY249" s="323"/>
      <c r="BZ249" s="323"/>
      <c r="CA249" s="323"/>
      <c r="CB249" s="323"/>
      <c r="CC249" s="323"/>
      <c r="CD249" s="323"/>
      <c r="CE249" s="323"/>
      <c r="CF249" s="323"/>
      <c r="CG249" s="323"/>
      <c r="CH249" s="323"/>
      <c r="CI249" s="323"/>
      <c r="CJ249" s="323"/>
      <c r="CK249" s="323"/>
      <c r="CL249" s="323"/>
      <c r="CM249" s="323"/>
      <c r="CN249" s="323"/>
      <c r="CO249" s="323"/>
      <c r="CP249" s="323"/>
      <c r="CQ249" s="323"/>
      <c r="CR249" s="323"/>
      <c r="CS249" s="323"/>
      <c r="CT249" s="323"/>
      <c r="CU249" s="323"/>
      <c r="CV249" s="323"/>
      <c r="CW249" s="323"/>
      <c r="CX249" s="323"/>
      <c r="CY249" s="323"/>
      <c r="CZ249" s="323"/>
      <c r="DA249" s="323"/>
      <c r="DB249" s="323"/>
      <c r="DC249" s="323"/>
      <c r="DD249" s="323"/>
      <c r="DE249" s="323"/>
      <c r="DF249" s="323"/>
      <c r="DG249" s="323"/>
      <c r="DH249" s="323"/>
      <c r="DI249" s="323"/>
      <c r="DJ249" s="323"/>
      <c r="DK249" s="323"/>
      <c r="DL249" s="323"/>
      <c r="DM249" s="323"/>
      <c r="DN249" s="323"/>
      <c r="DO249" s="323"/>
      <c r="DP249" s="323"/>
      <c r="DQ249" s="323"/>
      <c r="DR249" s="323"/>
      <c r="DS249" s="323"/>
      <c r="DT249" s="323"/>
      <c r="DU249" s="323"/>
      <c r="DV249" s="323"/>
      <c r="DW249" s="323"/>
      <c r="DX249" s="323"/>
      <c r="DY249" s="323"/>
      <c r="DZ249" s="323"/>
      <c r="EA249" s="323"/>
      <c r="EB249" s="323"/>
      <c r="EC249" s="323"/>
      <c r="ED249" s="323"/>
      <c r="EE249" s="323"/>
      <c r="EF249" s="323"/>
      <c r="EG249" s="323"/>
      <c r="EH249" s="323"/>
      <c r="EI249" s="323"/>
      <c r="EJ249" s="323"/>
      <c r="EK249" s="323"/>
      <c r="EL249" s="323"/>
      <c r="EM249" s="323"/>
      <c r="EN249" s="323"/>
      <c r="EO249" s="323"/>
      <c r="EP249" s="323"/>
      <c r="EQ249" s="323"/>
      <c r="ER249" s="323"/>
      <c r="ES249" s="323"/>
      <c r="ET249" s="323"/>
      <c r="EU249" s="323"/>
    </row>
    <row r="250" spans="1:151" s="333" customFormat="1" ht="45" hidden="1">
      <c r="A250" s="333" t="s">
        <v>2298</v>
      </c>
      <c r="B250" s="333" t="s">
        <v>877</v>
      </c>
      <c r="C250" s="333" t="s">
        <v>356</v>
      </c>
      <c r="D250" s="333" t="s">
        <v>2299</v>
      </c>
      <c r="E250" s="333" t="s">
        <v>2300</v>
      </c>
      <c r="F250" s="333" t="s">
        <v>31</v>
      </c>
      <c r="G250" s="333" t="s">
        <v>2301</v>
      </c>
      <c r="H250" s="333" t="s">
        <v>1506</v>
      </c>
      <c r="I250" s="333" t="s">
        <v>1423</v>
      </c>
      <c r="J250" s="334" t="s">
        <v>1424</v>
      </c>
      <c r="K250" s="334" t="s">
        <v>944</v>
      </c>
      <c r="L250" s="334" t="s">
        <v>944</v>
      </c>
      <c r="M250" s="333" t="s">
        <v>1426</v>
      </c>
      <c r="N250" s="333" t="s">
        <v>1437</v>
      </c>
      <c r="O250" s="333" t="s">
        <v>1495</v>
      </c>
      <c r="P250" s="333" t="s">
        <v>31</v>
      </c>
      <c r="Q250" s="333" t="s">
        <v>30</v>
      </c>
      <c r="R250" s="334" t="str">
        <f t="shared" ref="R250:R255" si="0">+L250</f>
        <v>Oficina Asesora Jurídica</v>
      </c>
      <c r="S250" s="333" t="s">
        <v>1423</v>
      </c>
      <c r="T250" s="333" t="s">
        <v>1430</v>
      </c>
      <c r="V250" s="333" t="s">
        <v>6</v>
      </c>
      <c r="X250" s="333" t="s">
        <v>1431</v>
      </c>
      <c r="AA250" s="333" t="s">
        <v>1423</v>
      </c>
      <c r="AB250" s="333" t="s">
        <v>1423</v>
      </c>
      <c r="AC250" s="333" t="s">
        <v>1423</v>
      </c>
      <c r="AD250" s="333" t="s">
        <v>1423</v>
      </c>
      <c r="AE250" s="333" t="s">
        <v>1423</v>
      </c>
      <c r="AF250" s="334">
        <v>44530</v>
      </c>
      <c r="AG250" s="333" t="s">
        <v>1423</v>
      </c>
      <c r="AH250" s="333">
        <v>1</v>
      </c>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323"/>
      <c r="BU250" s="323"/>
      <c r="BV250" s="323"/>
      <c r="BW250" s="323"/>
      <c r="BX250" s="323"/>
      <c r="BY250" s="323"/>
      <c r="BZ250" s="323"/>
      <c r="CA250" s="323"/>
      <c r="CB250" s="323"/>
      <c r="CC250" s="323"/>
      <c r="CD250" s="323"/>
      <c r="CE250" s="323"/>
      <c r="CF250" s="323"/>
      <c r="CG250" s="323"/>
      <c r="CH250" s="323"/>
      <c r="CI250" s="323"/>
      <c r="CJ250" s="323"/>
      <c r="CK250" s="323"/>
      <c r="CL250" s="323"/>
      <c r="CM250" s="323"/>
      <c r="CN250" s="323"/>
      <c r="CO250" s="323"/>
      <c r="CP250" s="323"/>
      <c r="CQ250" s="323"/>
      <c r="CR250" s="323"/>
      <c r="CS250" s="323"/>
      <c r="CT250" s="323"/>
      <c r="CU250" s="323"/>
      <c r="CV250" s="323"/>
      <c r="CW250" s="323"/>
      <c r="CX250" s="323"/>
      <c r="CY250" s="323"/>
      <c r="CZ250" s="323"/>
      <c r="DA250" s="323"/>
      <c r="DB250" s="323"/>
      <c r="DC250" s="323"/>
      <c r="DD250" s="323"/>
      <c r="DE250" s="323"/>
      <c r="DF250" s="323"/>
      <c r="DG250" s="323"/>
      <c r="DH250" s="323"/>
      <c r="DI250" s="323"/>
      <c r="DJ250" s="323"/>
      <c r="DK250" s="323"/>
      <c r="DL250" s="323"/>
      <c r="DM250" s="323"/>
      <c r="DN250" s="323"/>
      <c r="DO250" s="323"/>
      <c r="DP250" s="323"/>
      <c r="DQ250" s="323"/>
      <c r="DR250" s="323"/>
      <c r="DS250" s="323"/>
      <c r="DT250" s="323"/>
      <c r="DU250" s="323"/>
      <c r="DV250" s="323"/>
      <c r="DW250" s="323"/>
      <c r="DX250" s="323"/>
      <c r="DY250" s="323"/>
      <c r="DZ250" s="323"/>
      <c r="EA250" s="323"/>
      <c r="EB250" s="323"/>
      <c r="EC250" s="323"/>
      <c r="ED250" s="323"/>
      <c r="EE250" s="323"/>
      <c r="EF250" s="323"/>
      <c r="EG250" s="323"/>
      <c r="EH250" s="323"/>
      <c r="EI250" s="323"/>
      <c r="EJ250" s="323"/>
      <c r="EK250" s="323"/>
      <c r="EL250" s="323"/>
      <c r="EM250" s="323"/>
      <c r="EN250" s="323"/>
      <c r="EO250" s="323"/>
      <c r="EP250" s="323"/>
      <c r="EQ250" s="323"/>
      <c r="ER250" s="323"/>
      <c r="ES250" s="323"/>
      <c r="ET250" s="323"/>
      <c r="EU250" s="323"/>
    </row>
    <row r="251" spans="1:151" s="333" customFormat="1" ht="60" hidden="1">
      <c r="A251" s="333" t="s">
        <v>2302</v>
      </c>
      <c r="B251" s="333" t="s">
        <v>877</v>
      </c>
      <c r="C251" s="333" t="s">
        <v>356</v>
      </c>
      <c r="D251" s="333" t="s">
        <v>2303</v>
      </c>
      <c r="E251" s="333" t="s">
        <v>2304</v>
      </c>
      <c r="F251" s="333" t="s">
        <v>31</v>
      </c>
      <c r="G251" s="333" t="s">
        <v>2301</v>
      </c>
      <c r="H251" s="333" t="s">
        <v>1506</v>
      </c>
      <c r="I251" s="333" t="s">
        <v>1423</v>
      </c>
      <c r="J251" s="334" t="s">
        <v>1424</v>
      </c>
      <c r="K251" s="334" t="s">
        <v>944</v>
      </c>
      <c r="L251" s="334" t="s">
        <v>944</v>
      </c>
      <c r="M251" s="333" t="s">
        <v>1426</v>
      </c>
      <c r="N251" s="333" t="s">
        <v>1437</v>
      </c>
      <c r="O251" s="333" t="s">
        <v>1495</v>
      </c>
      <c r="P251" s="333" t="s">
        <v>31</v>
      </c>
      <c r="Q251" s="333" t="s">
        <v>30</v>
      </c>
      <c r="R251" s="334" t="str">
        <f t="shared" si="0"/>
        <v>Oficina Asesora Jurídica</v>
      </c>
      <c r="S251" s="333" t="s">
        <v>1423</v>
      </c>
      <c r="T251" s="333" t="s">
        <v>1430</v>
      </c>
      <c r="V251" s="333" t="s">
        <v>6</v>
      </c>
      <c r="X251" s="333" t="s">
        <v>1431</v>
      </c>
      <c r="AA251" s="333" t="s">
        <v>1423</v>
      </c>
      <c r="AB251" s="333" t="s">
        <v>1423</v>
      </c>
      <c r="AC251" s="333" t="s">
        <v>1423</v>
      </c>
      <c r="AD251" s="333" t="s">
        <v>1423</v>
      </c>
      <c r="AE251" s="333" t="s">
        <v>1423</v>
      </c>
      <c r="AF251" s="334">
        <v>44530</v>
      </c>
      <c r="AG251" s="333" t="s">
        <v>1423</v>
      </c>
      <c r="AH251" s="333">
        <v>1</v>
      </c>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323"/>
      <c r="BU251" s="323"/>
      <c r="BV251" s="323"/>
      <c r="BW251" s="323"/>
      <c r="BX251" s="323"/>
      <c r="BY251" s="323"/>
      <c r="BZ251" s="323"/>
      <c r="CA251" s="323"/>
      <c r="CB251" s="323"/>
      <c r="CC251" s="323"/>
      <c r="CD251" s="323"/>
      <c r="CE251" s="323"/>
      <c r="CF251" s="323"/>
      <c r="CG251" s="323"/>
      <c r="CH251" s="323"/>
      <c r="CI251" s="323"/>
      <c r="CJ251" s="323"/>
      <c r="CK251" s="323"/>
      <c r="CL251" s="323"/>
      <c r="CM251" s="323"/>
      <c r="CN251" s="323"/>
      <c r="CO251" s="323"/>
      <c r="CP251" s="323"/>
      <c r="CQ251" s="323"/>
      <c r="CR251" s="323"/>
      <c r="CS251" s="323"/>
      <c r="CT251" s="323"/>
      <c r="CU251" s="323"/>
      <c r="CV251" s="323"/>
      <c r="CW251" s="323"/>
      <c r="CX251" s="323"/>
      <c r="CY251" s="323"/>
      <c r="CZ251" s="323"/>
      <c r="DA251" s="323"/>
      <c r="DB251" s="323"/>
      <c r="DC251" s="323"/>
      <c r="DD251" s="323"/>
      <c r="DE251" s="323"/>
      <c r="DF251" s="323"/>
      <c r="DG251" s="323"/>
      <c r="DH251" s="323"/>
      <c r="DI251" s="323"/>
      <c r="DJ251" s="323"/>
      <c r="DK251" s="323"/>
      <c r="DL251" s="323"/>
      <c r="DM251" s="323"/>
      <c r="DN251" s="323"/>
      <c r="DO251" s="323"/>
      <c r="DP251" s="323"/>
      <c r="DQ251" s="323"/>
      <c r="DR251" s="323"/>
      <c r="DS251" s="323"/>
      <c r="DT251" s="323"/>
      <c r="DU251" s="323"/>
      <c r="DV251" s="323"/>
      <c r="DW251" s="323"/>
      <c r="DX251" s="323"/>
      <c r="DY251" s="323"/>
      <c r="DZ251" s="323"/>
      <c r="EA251" s="323"/>
      <c r="EB251" s="323"/>
      <c r="EC251" s="323"/>
      <c r="ED251" s="323"/>
      <c r="EE251" s="323"/>
      <c r="EF251" s="323"/>
      <c r="EG251" s="323"/>
      <c r="EH251" s="323"/>
      <c r="EI251" s="323"/>
      <c r="EJ251" s="323"/>
      <c r="EK251" s="323"/>
      <c r="EL251" s="323"/>
      <c r="EM251" s="323"/>
      <c r="EN251" s="323"/>
      <c r="EO251" s="323"/>
      <c r="EP251" s="323"/>
      <c r="EQ251" s="323"/>
      <c r="ER251" s="323"/>
      <c r="ES251" s="323"/>
      <c r="ET251" s="323"/>
      <c r="EU251" s="323"/>
    </row>
    <row r="252" spans="1:151" s="333" customFormat="1" ht="120" hidden="1">
      <c r="A252" s="333" t="s">
        <v>2305</v>
      </c>
      <c r="B252" s="333" t="s">
        <v>877</v>
      </c>
      <c r="C252" s="333" t="s">
        <v>356</v>
      </c>
      <c r="D252" s="333" t="s">
        <v>2306</v>
      </c>
      <c r="E252" s="333" t="s">
        <v>2307</v>
      </c>
      <c r="F252" s="333" t="s">
        <v>31</v>
      </c>
      <c r="G252" s="333" t="s">
        <v>2301</v>
      </c>
      <c r="H252" s="333" t="s">
        <v>1506</v>
      </c>
      <c r="I252" s="333" t="s">
        <v>1423</v>
      </c>
      <c r="J252" s="334" t="s">
        <v>1424</v>
      </c>
      <c r="K252" s="334" t="s">
        <v>944</v>
      </c>
      <c r="L252" s="334" t="s">
        <v>944</v>
      </c>
      <c r="M252" s="333" t="s">
        <v>1426</v>
      </c>
      <c r="N252" s="333" t="s">
        <v>1437</v>
      </c>
      <c r="O252" s="333" t="s">
        <v>1495</v>
      </c>
      <c r="P252" s="333" t="s">
        <v>31</v>
      </c>
      <c r="Q252" s="333" t="s">
        <v>30</v>
      </c>
      <c r="R252" s="334" t="str">
        <f t="shared" si="0"/>
        <v>Oficina Asesora Jurídica</v>
      </c>
      <c r="S252" s="333" t="s">
        <v>1423</v>
      </c>
      <c r="T252" s="333" t="s">
        <v>1430</v>
      </c>
      <c r="V252" s="333" t="s">
        <v>6</v>
      </c>
      <c r="X252" s="333" t="s">
        <v>1431</v>
      </c>
      <c r="AA252" s="333" t="s">
        <v>1423</v>
      </c>
      <c r="AB252" s="333" t="s">
        <v>1423</v>
      </c>
      <c r="AC252" s="333" t="s">
        <v>1423</v>
      </c>
      <c r="AD252" s="333" t="s">
        <v>1423</v>
      </c>
      <c r="AE252" s="333" t="s">
        <v>1423</v>
      </c>
      <c r="AF252" s="334">
        <v>44530</v>
      </c>
      <c r="AG252" s="333" t="s">
        <v>1423</v>
      </c>
      <c r="AH252" s="333">
        <v>1</v>
      </c>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c r="BM252" s="323"/>
      <c r="BN252" s="323"/>
      <c r="BO252" s="323"/>
      <c r="BP252" s="323"/>
      <c r="BQ252" s="323"/>
      <c r="BR252" s="323"/>
      <c r="BS252" s="323"/>
      <c r="BT252" s="323"/>
      <c r="BU252" s="323"/>
      <c r="BV252" s="323"/>
      <c r="BW252" s="323"/>
      <c r="BX252" s="323"/>
      <c r="BY252" s="323"/>
      <c r="BZ252" s="323"/>
      <c r="CA252" s="323"/>
      <c r="CB252" s="323"/>
      <c r="CC252" s="323"/>
      <c r="CD252" s="323"/>
      <c r="CE252" s="323"/>
      <c r="CF252" s="323"/>
      <c r="CG252" s="323"/>
      <c r="CH252" s="323"/>
      <c r="CI252" s="323"/>
      <c r="CJ252" s="323"/>
      <c r="CK252" s="323"/>
      <c r="CL252" s="323"/>
      <c r="CM252" s="323"/>
      <c r="CN252" s="323"/>
      <c r="CO252" s="323"/>
      <c r="CP252" s="323"/>
      <c r="CQ252" s="323"/>
      <c r="CR252" s="323"/>
      <c r="CS252" s="323"/>
      <c r="CT252" s="323"/>
      <c r="CU252" s="323"/>
      <c r="CV252" s="323"/>
      <c r="CW252" s="323"/>
      <c r="CX252" s="323"/>
      <c r="CY252" s="323"/>
      <c r="CZ252" s="323"/>
      <c r="DA252" s="323"/>
      <c r="DB252" s="323"/>
      <c r="DC252" s="323"/>
      <c r="DD252" s="323"/>
      <c r="DE252" s="323"/>
      <c r="DF252" s="323"/>
      <c r="DG252" s="323"/>
      <c r="DH252" s="323"/>
      <c r="DI252" s="323"/>
      <c r="DJ252" s="323"/>
      <c r="DK252" s="323"/>
      <c r="DL252" s="323"/>
      <c r="DM252" s="323"/>
      <c r="DN252" s="323"/>
      <c r="DO252" s="323"/>
      <c r="DP252" s="323"/>
      <c r="DQ252" s="323"/>
      <c r="DR252" s="323"/>
      <c r="DS252" s="323"/>
      <c r="DT252" s="323"/>
      <c r="DU252" s="323"/>
      <c r="DV252" s="323"/>
      <c r="DW252" s="323"/>
      <c r="DX252" s="323"/>
      <c r="DY252" s="323"/>
      <c r="DZ252" s="323"/>
      <c r="EA252" s="323"/>
      <c r="EB252" s="323"/>
      <c r="EC252" s="323"/>
      <c r="ED252" s="323"/>
      <c r="EE252" s="323"/>
      <c r="EF252" s="323"/>
      <c r="EG252" s="323"/>
      <c r="EH252" s="323"/>
      <c r="EI252" s="323"/>
      <c r="EJ252" s="323"/>
      <c r="EK252" s="323"/>
      <c r="EL252" s="323"/>
      <c r="EM252" s="323"/>
      <c r="EN252" s="323"/>
      <c r="EO252" s="323"/>
      <c r="EP252" s="323"/>
      <c r="EQ252" s="323"/>
      <c r="ER252" s="323"/>
      <c r="ES252" s="323"/>
      <c r="ET252" s="323"/>
      <c r="EU252" s="323"/>
    </row>
    <row r="253" spans="1:151" s="333" customFormat="1" ht="60" hidden="1">
      <c r="A253" s="333" t="s">
        <v>2308</v>
      </c>
      <c r="B253" s="333" t="s">
        <v>877</v>
      </c>
      <c r="C253" s="333" t="s">
        <v>356</v>
      </c>
      <c r="D253" s="333" t="s">
        <v>2309</v>
      </c>
      <c r="E253" s="333" t="s">
        <v>2310</v>
      </c>
      <c r="F253" s="333" t="s">
        <v>31</v>
      </c>
      <c r="G253" s="333" t="s">
        <v>2311</v>
      </c>
      <c r="H253" s="333" t="s">
        <v>1506</v>
      </c>
      <c r="I253" s="333" t="s">
        <v>1423</v>
      </c>
      <c r="J253" s="334" t="s">
        <v>1424</v>
      </c>
      <c r="K253" s="334" t="s">
        <v>944</v>
      </c>
      <c r="L253" s="334" t="s">
        <v>944</v>
      </c>
      <c r="M253" s="333" t="s">
        <v>1426</v>
      </c>
      <c r="N253" s="333" t="s">
        <v>1428</v>
      </c>
      <c r="O253" s="333" t="s">
        <v>1495</v>
      </c>
      <c r="P253" s="333" t="s">
        <v>31</v>
      </c>
      <c r="Q253" s="333" t="s">
        <v>30</v>
      </c>
      <c r="R253" s="334" t="str">
        <f t="shared" si="0"/>
        <v>Oficina Asesora Jurídica</v>
      </c>
      <c r="S253" s="333" t="s">
        <v>1423</v>
      </c>
      <c r="T253" s="333" t="s">
        <v>1430</v>
      </c>
      <c r="V253" s="333" t="s">
        <v>6</v>
      </c>
      <c r="X253" s="333" t="s">
        <v>1431</v>
      </c>
      <c r="AA253" s="333" t="s">
        <v>1423</v>
      </c>
      <c r="AB253" s="333" t="s">
        <v>1423</v>
      </c>
      <c r="AC253" s="333" t="s">
        <v>1423</v>
      </c>
      <c r="AD253" s="333" t="s">
        <v>1423</v>
      </c>
      <c r="AE253" s="333" t="s">
        <v>1423</v>
      </c>
      <c r="AF253" s="334">
        <v>44530</v>
      </c>
      <c r="AG253" s="333" t="s">
        <v>1423</v>
      </c>
      <c r="AH253" s="333">
        <v>1</v>
      </c>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323"/>
      <c r="BU253" s="323"/>
      <c r="BV253" s="323"/>
      <c r="BW253" s="323"/>
      <c r="BX253" s="323"/>
      <c r="BY253" s="323"/>
      <c r="BZ253" s="323"/>
      <c r="CA253" s="323"/>
      <c r="CB253" s="323"/>
      <c r="CC253" s="323"/>
      <c r="CD253" s="323"/>
      <c r="CE253" s="323"/>
      <c r="CF253" s="323"/>
      <c r="CG253" s="323"/>
      <c r="CH253" s="323"/>
      <c r="CI253" s="323"/>
      <c r="CJ253" s="323"/>
      <c r="CK253" s="323"/>
      <c r="CL253" s="323"/>
      <c r="CM253" s="323"/>
      <c r="CN253" s="323"/>
      <c r="CO253" s="323"/>
      <c r="CP253" s="323"/>
      <c r="CQ253" s="323"/>
      <c r="CR253" s="323"/>
      <c r="CS253" s="323"/>
      <c r="CT253" s="323"/>
      <c r="CU253" s="323"/>
      <c r="CV253" s="323"/>
      <c r="CW253" s="323"/>
      <c r="CX253" s="323"/>
      <c r="CY253" s="323"/>
      <c r="CZ253" s="323"/>
      <c r="DA253" s="323"/>
      <c r="DB253" s="323"/>
      <c r="DC253" s="323"/>
      <c r="DD253" s="323"/>
      <c r="DE253" s="323"/>
      <c r="DF253" s="323"/>
      <c r="DG253" s="323"/>
      <c r="DH253" s="323"/>
      <c r="DI253" s="323"/>
      <c r="DJ253" s="323"/>
      <c r="DK253" s="323"/>
      <c r="DL253" s="323"/>
      <c r="DM253" s="323"/>
      <c r="DN253" s="323"/>
      <c r="DO253" s="323"/>
      <c r="DP253" s="323"/>
      <c r="DQ253" s="323"/>
      <c r="DR253" s="323"/>
      <c r="DS253" s="323"/>
      <c r="DT253" s="323"/>
      <c r="DU253" s="323"/>
      <c r="DV253" s="323"/>
      <c r="DW253" s="323"/>
      <c r="DX253" s="323"/>
      <c r="DY253" s="323"/>
      <c r="DZ253" s="323"/>
      <c r="EA253" s="323"/>
      <c r="EB253" s="323"/>
      <c r="EC253" s="323"/>
      <c r="ED253" s="323"/>
      <c r="EE253" s="323"/>
      <c r="EF253" s="323"/>
      <c r="EG253" s="323"/>
      <c r="EH253" s="323"/>
      <c r="EI253" s="323"/>
      <c r="EJ253" s="323"/>
      <c r="EK253" s="323"/>
      <c r="EL253" s="323"/>
      <c r="EM253" s="323"/>
      <c r="EN253" s="323"/>
      <c r="EO253" s="323"/>
      <c r="EP253" s="323"/>
      <c r="EQ253" s="323"/>
      <c r="ER253" s="323"/>
      <c r="ES253" s="323"/>
      <c r="ET253" s="323"/>
      <c r="EU253" s="323"/>
    </row>
    <row r="254" spans="1:151" s="333" customFormat="1" ht="60" hidden="1">
      <c r="A254" s="333" t="s">
        <v>2312</v>
      </c>
      <c r="B254" s="333" t="s">
        <v>877</v>
      </c>
      <c r="C254" s="333" t="s">
        <v>356</v>
      </c>
      <c r="D254" s="333" t="s">
        <v>2309</v>
      </c>
      <c r="E254" s="333" t="s">
        <v>2313</v>
      </c>
      <c r="F254" s="333" t="s">
        <v>31</v>
      </c>
      <c r="G254" s="333" t="s">
        <v>2311</v>
      </c>
      <c r="H254" s="333" t="s">
        <v>1422</v>
      </c>
      <c r="I254" s="333" t="s">
        <v>1423</v>
      </c>
      <c r="J254" s="334" t="s">
        <v>1424</v>
      </c>
      <c r="K254" s="334" t="s">
        <v>944</v>
      </c>
      <c r="L254" s="334" t="s">
        <v>944</v>
      </c>
      <c r="M254" s="333" t="s">
        <v>1426</v>
      </c>
      <c r="N254" s="333" t="s">
        <v>1428</v>
      </c>
      <c r="O254" s="333" t="s">
        <v>1495</v>
      </c>
      <c r="P254" s="333" t="s">
        <v>31</v>
      </c>
      <c r="Q254" s="333" t="s">
        <v>30</v>
      </c>
      <c r="R254" s="334" t="str">
        <f t="shared" si="0"/>
        <v>Oficina Asesora Jurídica</v>
      </c>
      <c r="S254" s="333" t="s">
        <v>1423</v>
      </c>
      <c r="T254" s="333" t="s">
        <v>1430</v>
      </c>
      <c r="V254" s="333" t="s">
        <v>6</v>
      </c>
      <c r="X254" s="333" t="s">
        <v>1431</v>
      </c>
      <c r="AA254" s="333" t="s">
        <v>1423</v>
      </c>
      <c r="AB254" s="333" t="s">
        <v>1423</v>
      </c>
      <c r="AC254" s="333" t="s">
        <v>1423</v>
      </c>
      <c r="AD254" s="333" t="s">
        <v>1423</v>
      </c>
      <c r="AE254" s="333" t="s">
        <v>1423</v>
      </c>
      <c r="AF254" s="334">
        <v>44530</v>
      </c>
      <c r="AG254" s="333" t="s">
        <v>1423</v>
      </c>
      <c r="AH254" s="333">
        <v>1</v>
      </c>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c r="BM254" s="323"/>
      <c r="BN254" s="323"/>
      <c r="BO254" s="323"/>
      <c r="BP254" s="323"/>
      <c r="BQ254" s="323"/>
      <c r="BR254" s="323"/>
      <c r="BS254" s="323"/>
      <c r="BT254" s="323"/>
      <c r="BU254" s="323"/>
      <c r="BV254" s="323"/>
      <c r="BW254" s="323"/>
      <c r="BX254" s="323"/>
      <c r="BY254" s="323"/>
      <c r="BZ254" s="323"/>
      <c r="CA254" s="323"/>
      <c r="CB254" s="323"/>
      <c r="CC254" s="323"/>
      <c r="CD254" s="323"/>
      <c r="CE254" s="323"/>
      <c r="CF254" s="323"/>
      <c r="CG254" s="323"/>
      <c r="CH254" s="323"/>
      <c r="CI254" s="323"/>
      <c r="CJ254" s="323"/>
      <c r="CK254" s="323"/>
      <c r="CL254" s="323"/>
      <c r="CM254" s="323"/>
      <c r="CN254" s="323"/>
      <c r="CO254" s="323"/>
      <c r="CP254" s="323"/>
      <c r="CQ254" s="323"/>
      <c r="CR254" s="323"/>
      <c r="CS254" s="323"/>
      <c r="CT254" s="323"/>
      <c r="CU254" s="323"/>
      <c r="CV254" s="323"/>
      <c r="CW254" s="323"/>
      <c r="CX254" s="323"/>
      <c r="CY254" s="323"/>
      <c r="CZ254" s="323"/>
      <c r="DA254" s="323"/>
      <c r="DB254" s="323"/>
      <c r="DC254" s="323"/>
      <c r="DD254" s="323"/>
      <c r="DE254" s="323"/>
      <c r="DF254" s="323"/>
      <c r="DG254" s="323"/>
      <c r="DH254" s="323"/>
      <c r="DI254" s="323"/>
      <c r="DJ254" s="323"/>
      <c r="DK254" s="323"/>
      <c r="DL254" s="323"/>
      <c r="DM254" s="323"/>
      <c r="DN254" s="323"/>
      <c r="DO254" s="323"/>
      <c r="DP254" s="323"/>
      <c r="DQ254" s="323"/>
      <c r="DR254" s="323"/>
      <c r="DS254" s="323"/>
      <c r="DT254" s="323"/>
      <c r="DU254" s="323"/>
      <c r="DV254" s="323"/>
      <c r="DW254" s="323"/>
      <c r="DX254" s="323"/>
      <c r="DY254" s="323"/>
      <c r="DZ254" s="323"/>
      <c r="EA254" s="323"/>
      <c r="EB254" s="323"/>
      <c r="EC254" s="323"/>
      <c r="ED254" s="323"/>
      <c r="EE254" s="323"/>
      <c r="EF254" s="323"/>
      <c r="EG254" s="323"/>
      <c r="EH254" s="323"/>
      <c r="EI254" s="323"/>
      <c r="EJ254" s="323"/>
      <c r="EK254" s="323"/>
      <c r="EL254" s="323"/>
      <c r="EM254" s="323"/>
      <c r="EN254" s="323"/>
      <c r="EO254" s="323"/>
      <c r="EP254" s="323"/>
      <c r="EQ254" s="323"/>
      <c r="ER254" s="323"/>
      <c r="ES254" s="323"/>
      <c r="ET254" s="323"/>
      <c r="EU254" s="323"/>
    </row>
    <row r="255" spans="1:151" s="333" customFormat="1" ht="75" hidden="1">
      <c r="A255" s="333" t="s">
        <v>2314</v>
      </c>
      <c r="B255" s="333" t="s">
        <v>877</v>
      </c>
      <c r="C255" s="333" t="s">
        <v>356</v>
      </c>
      <c r="D255" s="333" t="s">
        <v>2315</v>
      </c>
      <c r="E255" s="333" t="s">
        <v>2316</v>
      </c>
      <c r="F255" s="333" t="s">
        <v>31</v>
      </c>
      <c r="G255" s="333" t="s">
        <v>2311</v>
      </c>
      <c r="H255" s="333" t="s">
        <v>1422</v>
      </c>
      <c r="I255" s="333" t="s">
        <v>1423</v>
      </c>
      <c r="J255" s="334" t="s">
        <v>1424</v>
      </c>
      <c r="K255" s="334" t="s">
        <v>944</v>
      </c>
      <c r="L255" s="334" t="s">
        <v>944</v>
      </c>
      <c r="M255" s="333" t="s">
        <v>1426</v>
      </c>
      <c r="N255" s="333" t="s">
        <v>1428</v>
      </c>
      <c r="O255" s="333" t="s">
        <v>1495</v>
      </c>
      <c r="P255" s="333" t="s">
        <v>31</v>
      </c>
      <c r="Q255" s="333" t="s">
        <v>30</v>
      </c>
      <c r="R255" s="334" t="str">
        <f t="shared" si="0"/>
        <v>Oficina Asesora Jurídica</v>
      </c>
      <c r="S255" s="333" t="s">
        <v>1423</v>
      </c>
      <c r="T255" s="333" t="s">
        <v>1430</v>
      </c>
      <c r="V255" s="333" t="s">
        <v>6</v>
      </c>
      <c r="X255" s="333" t="s">
        <v>1431</v>
      </c>
      <c r="AA255" s="333" t="s">
        <v>1423</v>
      </c>
      <c r="AB255" s="333" t="s">
        <v>1423</v>
      </c>
      <c r="AC255" s="333" t="s">
        <v>1423</v>
      </c>
      <c r="AD255" s="333" t="s">
        <v>1423</v>
      </c>
      <c r="AE255" s="333" t="s">
        <v>1423</v>
      </c>
      <c r="AF255" s="334">
        <v>44530</v>
      </c>
      <c r="AG255" s="333" t="s">
        <v>1423</v>
      </c>
      <c r="AH255" s="333">
        <v>1</v>
      </c>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c r="BM255" s="323"/>
      <c r="BN255" s="323"/>
      <c r="BO255" s="323"/>
      <c r="BP255" s="323"/>
      <c r="BQ255" s="323"/>
      <c r="BR255" s="323"/>
      <c r="BS255" s="323"/>
      <c r="BT255" s="323"/>
      <c r="BU255" s="323"/>
      <c r="BV255" s="323"/>
      <c r="BW255" s="323"/>
      <c r="BX255" s="323"/>
      <c r="BY255" s="323"/>
      <c r="BZ255" s="323"/>
      <c r="CA255" s="323"/>
      <c r="CB255" s="323"/>
      <c r="CC255" s="323"/>
      <c r="CD255" s="323"/>
      <c r="CE255" s="323"/>
      <c r="CF255" s="323"/>
      <c r="CG255" s="323"/>
      <c r="CH255" s="323"/>
      <c r="CI255" s="323"/>
      <c r="CJ255" s="323"/>
      <c r="CK255" s="323"/>
      <c r="CL255" s="323"/>
      <c r="CM255" s="323"/>
      <c r="CN255" s="323"/>
      <c r="CO255" s="323"/>
      <c r="CP255" s="323"/>
      <c r="CQ255" s="323"/>
      <c r="CR255" s="323"/>
      <c r="CS255" s="323"/>
      <c r="CT255" s="323"/>
      <c r="CU255" s="323"/>
      <c r="CV255" s="323"/>
      <c r="CW255" s="323"/>
      <c r="CX255" s="323"/>
      <c r="CY255" s="323"/>
      <c r="CZ255" s="323"/>
      <c r="DA255" s="323"/>
      <c r="DB255" s="323"/>
      <c r="DC255" s="323"/>
      <c r="DD255" s="323"/>
      <c r="DE255" s="323"/>
      <c r="DF255" s="323"/>
      <c r="DG255" s="323"/>
      <c r="DH255" s="323"/>
      <c r="DI255" s="323"/>
      <c r="DJ255" s="323"/>
      <c r="DK255" s="323"/>
      <c r="DL255" s="323"/>
      <c r="DM255" s="323"/>
      <c r="DN255" s="323"/>
      <c r="DO255" s="323"/>
      <c r="DP255" s="323"/>
      <c r="DQ255" s="323"/>
      <c r="DR255" s="323"/>
      <c r="DS255" s="323"/>
      <c r="DT255" s="323"/>
      <c r="DU255" s="323"/>
      <c r="DV255" s="323"/>
      <c r="DW255" s="323"/>
      <c r="DX255" s="323"/>
      <c r="DY255" s="323"/>
      <c r="DZ255" s="323"/>
      <c r="EA255" s="323"/>
      <c r="EB255" s="323"/>
      <c r="EC255" s="323"/>
      <c r="ED255" s="323"/>
      <c r="EE255" s="323"/>
      <c r="EF255" s="323"/>
      <c r="EG255" s="323"/>
      <c r="EH255" s="323"/>
      <c r="EI255" s="323"/>
      <c r="EJ255" s="323"/>
      <c r="EK255" s="323"/>
      <c r="EL255" s="323"/>
      <c r="EM255" s="323"/>
      <c r="EN255" s="323"/>
      <c r="EO255" s="323"/>
      <c r="EP255" s="323"/>
      <c r="EQ255" s="323"/>
      <c r="ER255" s="323"/>
      <c r="ES255" s="323"/>
      <c r="ET255" s="323"/>
      <c r="EU255" s="323"/>
    </row>
    <row r="256" spans="1:151" s="333" customFormat="1" ht="150" hidden="1">
      <c r="A256" s="333" t="s">
        <v>2317</v>
      </c>
      <c r="B256" s="333" t="s">
        <v>877</v>
      </c>
      <c r="C256" s="363" t="s">
        <v>356</v>
      </c>
      <c r="D256" s="333" t="s">
        <v>2318</v>
      </c>
      <c r="E256" s="336" t="s">
        <v>2319</v>
      </c>
      <c r="F256" s="333" t="s">
        <v>31</v>
      </c>
      <c r="G256" s="333" t="s">
        <v>2301</v>
      </c>
      <c r="H256" s="333" t="s">
        <v>1422</v>
      </c>
      <c r="I256" s="333" t="s">
        <v>1423</v>
      </c>
      <c r="J256" s="334" t="s">
        <v>1424</v>
      </c>
      <c r="K256" s="334" t="s">
        <v>944</v>
      </c>
      <c r="L256" s="334" t="s">
        <v>944</v>
      </c>
      <c r="M256" s="333" t="s">
        <v>1426</v>
      </c>
      <c r="N256" s="333" t="s">
        <v>1428</v>
      </c>
      <c r="O256" s="333" t="s">
        <v>1495</v>
      </c>
      <c r="P256" s="333" t="s">
        <v>31</v>
      </c>
      <c r="Q256" s="333" t="s">
        <v>30</v>
      </c>
      <c r="R256" s="333" t="s">
        <v>944</v>
      </c>
      <c r="S256" s="333" t="s">
        <v>1423</v>
      </c>
      <c r="T256" s="333" t="s">
        <v>1430</v>
      </c>
      <c r="V256" s="333" t="s">
        <v>6</v>
      </c>
      <c r="X256" s="333" t="s">
        <v>6</v>
      </c>
      <c r="AA256" s="333" t="s">
        <v>1423</v>
      </c>
      <c r="AB256" s="333" t="s">
        <v>1423</v>
      </c>
      <c r="AC256" s="333" t="s">
        <v>1423</v>
      </c>
      <c r="AD256" s="333" t="s">
        <v>1423</v>
      </c>
      <c r="AE256" s="333" t="s">
        <v>1423</v>
      </c>
      <c r="AF256" s="334">
        <v>44530</v>
      </c>
      <c r="AG256" s="333" t="s">
        <v>1423</v>
      </c>
      <c r="AH256" s="333">
        <v>1</v>
      </c>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c r="BM256" s="323"/>
      <c r="BN256" s="323"/>
      <c r="BO256" s="323"/>
      <c r="BP256" s="323"/>
      <c r="BQ256" s="323"/>
      <c r="BR256" s="323"/>
      <c r="BS256" s="323"/>
      <c r="BT256" s="323"/>
      <c r="BU256" s="323"/>
      <c r="BV256" s="323"/>
      <c r="BW256" s="323"/>
      <c r="BX256" s="323"/>
      <c r="BY256" s="323"/>
      <c r="BZ256" s="323"/>
      <c r="CA256" s="323"/>
      <c r="CB256" s="323"/>
      <c r="CC256" s="323"/>
      <c r="CD256" s="323"/>
      <c r="CE256" s="323"/>
      <c r="CF256" s="323"/>
      <c r="CG256" s="323"/>
      <c r="CH256" s="323"/>
      <c r="CI256" s="323"/>
      <c r="CJ256" s="323"/>
      <c r="CK256" s="323"/>
      <c r="CL256" s="323"/>
      <c r="CM256" s="323"/>
      <c r="CN256" s="323"/>
      <c r="CO256" s="323"/>
      <c r="CP256" s="323"/>
      <c r="CQ256" s="323"/>
      <c r="CR256" s="323"/>
      <c r="CS256" s="323"/>
      <c r="CT256" s="323"/>
      <c r="CU256" s="323"/>
      <c r="CV256" s="323"/>
      <c r="CW256" s="323"/>
      <c r="CX256" s="323"/>
      <c r="CY256" s="323"/>
      <c r="CZ256" s="323"/>
      <c r="DA256" s="323"/>
      <c r="DB256" s="323"/>
      <c r="DC256" s="323"/>
      <c r="DD256" s="323"/>
      <c r="DE256" s="323"/>
      <c r="DF256" s="323"/>
      <c r="DG256" s="323"/>
      <c r="DH256" s="323"/>
      <c r="DI256" s="323"/>
      <c r="DJ256" s="323"/>
      <c r="DK256" s="323"/>
      <c r="DL256" s="323"/>
      <c r="DM256" s="323"/>
      <c r="DN256" s="323"/>
      <c r="DO256" s="323"/>
      <c r="DP256" s="323"/>
      <c r="DQ256" s="323"/>
      <c r="DR256" s="323"/>
      <c r="DS256" s="323"/>
      <c r="DT256" s="323"/>
      <c r="DU256" s="323"/>
      <c r="DV256" s="323"/>
      <c r="DW256" s="323"/>
      <c r="DX256" s="323"/>
      <c r="DY256" s="323"/>
      <c r="DZ256" s="323"/>
      <c r="EA256" s="323"/>
      <c r="EB256" s="323"/>
      <c r="EC256" s="323"/>
      <c r="ED256" s="323"/>
      <c r="EE256" s="323"/>
      <c r="EF256" s="323"/>
      <c r="EG256" s="323"/>
      <c r="EH256" s="323"/>
      <c r="EI256" s="323"/>
      <c r="EJ256" s="323"/>
      <c r="EK256" s="323"/>
      <c r="EL256" s="323"/>
      <c r="EM256" s="323"/>
      <c r="EN256" s="323"/>
      <c r="EO256" s="323"/>
      <c r="EP256" s="323"/>
      <c r="EQ256" s="323"/>
      <c r="ER256" s="323"/>
      <c r="ES256" s="323"/>
      <c r="ET256" s="323"/>
      <c r="EU256" s="323"/>
    </row>
    <row r="257" spans="1:151" s="333" customFormat="1" ht="30" hidden="1">
      <c r="A257" s="333" t="s">
        <v>2320</v>
      </c>
      <c r="B257" s="333" t="s">
        <v>877</v>
      </c>
      <c r="C257" s="363" t="s">
        <v>356</v>
      </c>
      <c r="D257" s="333" t="s">
        <v>2321</v>
      </c>
      <c r="E257" s="333" t="s">
        <v>2322</v>
      </c>
      <c r="F257" s="333" t="s">
        <v>31</v>
      </c>
      <c r="G257" s="333" t="s">
        <v>2323</v>
      </c>
      <c r="H257" s="333" t="s">
        <v>1422</v>
      </c>
      <c r="I257" s="333" t="s">
        <v>1423</v>
      </c>
      <c r="J257" s="334" t="s">
        <v>1424</v>
      </c>
      <c r="K257" s="334" t="s">
        <v>944</v>
      </c>
      <c r="L257" s="334" t="s">
        <v>944</v>
      </c>
      <c r="M257" s="333" t="s">
        <v>1426</v>
      </c>
      <c r="N257" s="333" t="s">
        <v>1437</v>
      </c>
      <c r="O257" s="333" t="s">
        <v>1495</v>
      </c>
      <c r="P257" s="333" t="s">
        <v>31</v>
      </c>
      <c r="Q257" s="333" t="s">
        <v>30</v>
      </c>
      <c r="R257" s="333" t="s">
        <v>944</v>
      </c>
      <c r="S257" s="333" t="s">
        <v>1423</v>
      </c>
      <c r="T257" s="333" t="s">
        <v>1430</v>
      </c>
      <c r="V257" s="333" t="s">
        <v>6</v>
      </c>
      <c r="X257" s="333" t="s">
        <v>6</v>
      </c>
      <c r="AA257" s="333" t="s">
        <v>1423</v>
      </c>
      <c r="AB257" s="333" t="s">
        <v>1423</v>
      </c>
      <c r="AC257" s="333" t="s">
        <v>1423</v>
      </c>
      <c r="AD257" s="333" t="s">
        <v>1423</v>
      </c>
      <c r="AE257" s="333" t="s">
        <v>1423</v>
      </c>
      <c r="AF257" s="334">
        <v>44530</v>
      </c>
      <c r="AG257" s="333" t="s">
        <v>1423</v>
      </c>
      <c r="AH257" s="333">
        <v>1</v>
      </c>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c r="BQ257" s="323"/>
      <c r="BR257" s="323"/>
      <c r="BS257" s="323"/>
      <c r="BT257" s="323"/>
      <c r="BU257" s="323"/>
      <c r="BV257" s="323"/>
      <c r="BW257" s="323"/>
      <c r="BX257" s="323"/>
      <c r="BY257" s="323"/>
      <c r="BZ257" s="323"/>
      <c r="CA257" s="323"/>
      <c r="CB257" s="323"/>
      <c r="CC257" s="323"/>
      <c r="CD257" s="323"/>
      <c r="CE257" s="323"/>
      <c r="CF257" s="323"/>
      <c r="CG257" s="323"/>
      <c r="CH257" s="323"/>
      <c r="CI257" s="323"/>
      <c r="CJ257" s="323"/>
      <c r="CK257" s="323"/>
      <c r="CL257" s="323"/>
      <c r="CM257" s="323"/>
      <c r="CN257" s="323"/>
      <c r="CO257" s="323"/>
      <c r="CP257" s="323"/>
      <c r="CQ257" s="323"/>
      <c r="CR257" s="323"/>
      <c r="CS257" s="323"/>
      <c r="CT257" s="323"/>
      <c r="CU257" s="323"/>
      <c r="CV257" s="323"/>
      <c r="CW257" s="323"/>
      <c r="CX257" s="323"/>
      <c r="CY257" s="323"/>
      <c r="CZ257" s="323"/>
      <c r="DA257" s="323"/>
      <c r="DB257" s="323"/>
      <c r="DC257" s="323"/>
      <c r="DD257" s="323"/>
      <c r="DE257" s="323"/>
      <c r="DF257" s="323"/>
      <c r="DG257" s="323"/>
      <c r="DH257" s="323"/>
      <c r="DI257" s="323"/>
      <c r="DJ257" s="323"/>
      <c r="DK257" s="323"/>
      <c r="DL257" s="323"/>
      <c r="DM257" s="323"/>
      <c r="DN257" s="323"/>
      <c r="DO257" s="323"/>
      <c r="DP257" s="323"/>
      <c r="DQ257" s="323"/>
      <c r="DR257" s="323"/>
      <c r="DS257" s="323"/>
      <c r="DT257" s="323"/>
      <c r="DU257" s="323"/>
      <c r="DV257" s="323"/>
      <c r="DW257" s="323"/>
      <c r="DX257" s="323"/>
      <c r="DY257" s="323"/>
      <c r="DZ257" s="323"/>
      <c r="EA257" s="323"/>
      <c r="EB257" s="323"/>
      <c r="EC257" s="323"/>
      <c r="ED257" s="323"/>
      <c r="EE257" s="323"/>
      <c r="EF257" s="323"/>
      <c r="EG257" s="323"/>
      <c r="EH257" s="323"/>
      <c r="EI257" s="323"/>
      <c r="EJ257" s="323"/>
      <c r="EK257" s="323"/>
      <c r="EL257" s="323"/>
      <c r="EM257" s="323"/>
      <c r="EN257" s="323"/>
      <c r="EO257" s="323"/>
      <c r="EP257" s="323"/>
      <c r="EQ257" s="323"/>
      <c r="ER257" s="323"/>
      <c r="ES257" s="323"/>
      <c r="ET257" s="323"/>
      <c r="EU257" s="323"/>
    </row>
    <row r="258" spans="1:151" s="333" customFormat="1" ht="30" hidden="1">
      <c r="A258" s="333" t="s">
        <v>2324</v>
      </c>
      <c r="B258" s="333" t="s">
        <v>877</v>
      </c>
      <c r="C258" s="363" t="s">
        <v>356</v>
      </c>
      <c r="D258" s="333" t="s">
        <v>2325</v>
      </c>
      <c r="E258" s="333" t="s">
        <v>2326</v>
      </c>
      <c r="F258" s="333" t="s">
        <v>31</v>
      </c>
      <c r="G258" s="333" t="s">
        <v>2323</v>
      </c>
      <c r="H258" s="333" t="s">
        <v>1422</v>
      </c>
      <c r="I258" s="333" t="s">
        <v>1423</v>
      </c>
      <c r="J258" s="334" t="s">
        <v>1424</v>
      </c>
      <c r="K258" s="334" t="s">
        <v>944</v>
      </c>
      <c r="L258" s="334" t="s">
        <v>944</v>
      </c>
      <c r="M258" s="333" t="s">
        <v>1426</v>
      </c>
      <c r="N258" s="333" t="s">
        <v>1437</v>
      </c>
      <c r="O258" s="333" t="s">
        <v>1495</v>
      </c>
      <c r="P258" s="333" t="s">
        <v>31</v>
      </c>
      <c r="Q258" s="333" t="s">
        <v>30</v>
      </c>
      <c r="R258" s="333" t="s">
        <v>944</v>
      </c>
      <c r="S258" s="333" t="s">
        <v>1423</v>
      </c>
      <c r="T258" s="333" t="s">
        <v>1430</v>
      </c>
      <c r="V258" s="333" t="s">
        <v>6</v>
      </c>
      <c r="X258" s="333" t="s">
        <v>6</v>
      </c>
      <c r="AA258" s="333" t="s">
        <v>1423</v>
      </c>
      <c r="AB258" s="333" t="s">
        <v>1423</v>
      </c>
      <c r="AC258" s="333" t="s">
        <v>1423</v>
      </c>
      <c r="AD258" s="333" t="s">
        <v>1423</v>
      </c>
      <c r="AE258" s="333" t="s">
        <v>1423</v>
      </c>
      <c r="AF258" s="334">
        <v>44530</v>
      </c>
      <c r="AG258" s="333" t="s">
        <v>1423</v>
      </c>
      <c r="AH258" s="333">
        <v>1</v>
      </c>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c r="BM258" s="323"/>
      <c r="BN258" s="323"/>
      <c r="BO258" s="323"/>
      <c r="BP258" s="323"/>
      <c r="BQ258" s="323"/>
      <c r="BR258" s="323"/>
      <c r="BS258" s="323"/>
      <c r="BT258" s="323"/>
      <c r="BU258" s="323"/>
      <c r="BV258" s="323"/>
      <c r="BW258" s="323"/>
      <c r="BX258" s="323"/>
      <c r="BY258" s="323"/>
      <c r="BZ258" s="323"/>
      <c r="CA258" s="323"/>
      <c r="CB258" s="323"/>
      <c r="CC258" s="323"/>
      <c r="CD258" s="323"/>
      <c r="CE258" s="323"/>
      <c r="CF258" s="323"/>
      <c r="CG258" s="323"/>
      <c r="CH258" s="323"/>
      <c r="CI258" s="323"/>
      <c r="CJ258" s="323"/>
      <c r="CK258" s="323"/>
      <c r="CL258" s="323"/>
      <c r="CM258" s="323"/>
      <c r="CN258" s="323"/>
      <c r="CO258" s="323"/>
      <c r="CP258" s="323"/>
      <c r="CQ258" s="323"/>
      <c r="CR258" s="323"/>
      <c r="CS258" s="323"/>
      <c r="CT258" s="323"/>
      <c r="CU258" s="323"/>
      <c r="CV258" s="323"/>
      <c r="CW258" s="323"/>
      <c r="CX258" s="323"/>
      <c r="CY258" s="323"/>
      <c r="CZ258" s="323"/>
      <c r="DA258" s="323"/>
      <c r="DB258" s="323"/>
      <c r="DC258" s="323"/>
      <c r="DD258" s="323"/>
      <c r="DE258" s="323"/>
      <c r="DF258" s="323"/>
      <c r="DG258" s="323"/>
      <c r="DH258" s="323"/>
      <c r="DI258" s="323"/>
      <c r="DJ258" s="323"/>
      <c r="DK258" s="323"/>
      <c r="DL258" s="323"/>
      <c r="DM258" s="323"/>
      <c r="DN258" s="323"/>
      <c r="DO258" s="323"/>
      <c r="DP258" s="323"/>
      <c r="DQ258" s="323"/>
      <c r="DR258" s="323"/>
      <c r="DS258" s="323"/>
      <c r="DT258" s="323"/>
      <c r="DU258" s="323"/>
      <c r="DV258" s="323"/>
      <c r="DW258" s="323"/>
      <c r="DX258" s="323"/>
      <c r="DY258" s="323"/>
      <c r="DZ258" s="323"/>
      <c r="EA258" s="323"/>
      <c r="EB258" s="323"/>
      <c r="EC258" s="323"/>
      <c r="ED258" s="323"/>
      <c r="EE258" s="323"/>
      <c r="EF258" s="323"/>
      <c r="EG258" s="323"/>
      <c r="EH258" s="323"/>
      <c r="EI258" s="323"/>
      <c r="EJ258" s="323"/>
      <c r="EK258" s="323"/>
      <c r="EL258" s="323"/>
      <c r="EM258" s="323"/>
      <c r="EN258" s="323"/>
      <c r="EO258" s="323"/>
      <c r="EP258" s="323"/>
      <c r="EQ258" s="323"/>
      <c r="ER258" s="323"/>
      <c r="ES258" s="323"/>
      <c r="ET258" s="323"/>
      <c r="EU258" s="323"/>
    </row>
    <row r="259" spans="1:151" s="333" customFormat="1" ht="45" hidden="1">
      <c r="A259" s="333" t="s">
        <v>2327</v>
      </c>
      <c r="B259" s="333" t="s">
        <v>877</v>
      </c>
      <c r="C259" s="363" t="s">
        <v>356</v>
      </c>
      <c r="D259" s="333" t="s">
        <v>2328</v>
      </c>
      <c r="E259" s="333" t="s">
        <v>2329</v>
      </c>
      <c r="F259" s="333" t="s">
        <v>31</v>
      </c>
      <c r="G259" s="333" t="s">
        <v>2323</v>
      </c>
      <c r="H259" s="333" t="s">
        <v>1422</v>
      </c>
      <c r="I259" s="333" t="s">
        <v>1423</v>
      </c>
      <c r="J259" s="334" t="s">
        <v>1424</v>
      </c>
      <c r="K259" s="334" t="s">
        <v>944</v>
      </c>
      <c r="L259" s="334" t="s">
        <v>944</v>
      </c>
      <c r="M259" s="333" t="s">
        <v>1426</v>
      </c>
      <c r="N259" s="333" t="s">
        <v>1437</v>
      </c>
      <c r="O259" s="333" t="s">
        <v>1495</v>
      </c>
      <c r="P259" s="333" t="s">
        <v>31</v>
      </c>
      <c r="Q259" s="333" t="s">
        <v>30</v>
      </c>
      <c r="R259" s="333" t="s">
        <v>944</v>
      </c>
      <c r="S259" s="333" t="s">
        <v>1423</v>
      </c>
      <c r="T259" s="333" t="s">
        <v>1430</v>
      </c>
      <c r="V259" s="333" t="s">
        <v>6</v>
      </c>
      <c r="X259" s="333" t="s">
        <v>6</v>
      </c>
      <c r="AA259" s="333" t="s">
        <v>1423</v>
      </c>
      <c r="AB259" s="333" t="s">
        <v>1423</v>
      </c>
      <c r="AC259" s="333" t="s">
        <v>1423</v>
      </c>
      <c r="AD259" s="333" t="s">
        <v>1423</v>
      </c>
      <c r="AE259" s="333" t="s">
        <v>1423</v>
      </c>
      <c r="AF259" s="334">
        <v>44530</v>
      </c>
      <c r="AG259" s="333" t="s">
        <v>1423</v>
      </c>
      <c r="AH259" s="333">
        <v>1</v>
      </c>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c r="BM259" s="323"/>
      <c r="BN259" s="323"/>
      <c r="BO259" s="323"/>
      <c r="BP259" s="323"/>
      <c r="BQ259" s="323"/>
      <c r="BR259" s="323"/>
      <c r="BS259" s="323"/>
      <c r="BT259" s="323"/>
      <c r="BU259" s="323"/>
      <c r="BV259" s="323"/>
      <c r="BW259" s="323"/>
      <c r="BX259" s="323"/>
      <c r="BY259" s="323"/>
      <c r="BZ259" s="323"/>
      <c r="CA259" s="323"/>
      <c r="CB259" s="323"/>
      <c r="CC259" s="323"/>
      <c r="CD259" s="323"/>
      <c r="CE259" s="323"/>
      <c r="CF259" s="323"/>
      <c r="CG259" s="323"/>
      <c r="CH259" s="323"/>
      <c r="CI259" s="323"/>
      <c r="CJ259" s="323"/>
      <c r="CK259" s="323"/>
      <c r="CL259" s="323"/>
      <c r="CM259" s="323"/>
      <c r="CN259" s="323"/>
      <c r="CO259" s="323"/>
      <c r="CP259" s="323"/>
      <c r="CQ259" s="323"/>
      <c r="CR259" s="323"/>
      <c r="CS259" s="323"/>
      <c r="CT259" s="323"/>
      <c r="CU259" s="323"/>
      <c r="CV259" s="323"/>
      <c r="CW259" s="323"/>
      <c r="CX259" s="323"/>
      <c r="CY259" s="323"/>
      <c r="CZ259" s="323"/>
      <c r="DA259" s="323"/>
      <c r="DB259" s="323"/>
      <c r="DC259" s="323"/>
      <c r="DD259" s="323"/>
      <c r="DE259" s="323"/>
      <c r="DF259" s="323"/>
      <c r="DG259" s="323"/>
      <c r="DH259" s="323"/>
      <c r="DI259" s="323"/>
      <c r="DJ259" s="323"/>
      <c r="DK259" s="323"/>
      <c r="DL259" s="323"/>
      <c r="DM259" s="323"/>
      <c r="DN259" s="323"/>
      <c r="DO259" s="323"/>
      <c r="DP259" s="323"/>
      <c r="DQ259" s="323"/>
      <c r="DR259" s="323"/>
      <c r="DS259" s="323"/>
      <c r="DT259" s="323"/>
      <c r="DU259" s="323"/>
      <c r="DV259" s="323"/>
      <c r="DW259" s="323"/>
      <c r="DX259" s="323"/>
      <c r="DY259" s="323"/>
      <c r="DZ259" s="323"/>
      <c r="EA259" s="323"/>
      <c r="EB259" s="323"/>
      <c r="EC259" s="323"/>
      <c r="ED259" s="323"/>
      <c r="EE259" s="323"/>
      <c r="EF259" s="323"/>
      <c r="EG259" s="323"/>
      <c r="EH259" s="323"/>
      <c r="EI259" s="323"/>
      <c r="EJ259" s="323"/>
      <c r="EK259" s="323"/>
      <c r="EL259" s="323"/>
      <c r="EM259" s="323"/>
      <c r="EN259" s="323"/>
      <c r="EO259" s="323"/>
      <c r="EP259" s="323"/>
      <c r="EQ259" s="323"/>
      <c r="ER259" s="323"/>
      <c r="ES259" s="323"/>
      <c r="ET259" s="323"/>
      <c r="EU259" s="323"/>
    </row>
    <row r="260" spans="1:151" s="333" customFormat="1" ht="58.5" hidden="1" customHeight="1">
      <c r="A260" s="333" t="s">
        <v>2330</v>
      </c>
      <c r="B260" s="333" t="s">
        <v>877</v>
      </c>
      <c r="C260" s="363" t="s">
        <v>356</v>
      </c>
      <c r="D260" s="333" t="s">
        <v>2331</v>
      </c>
      <c r="E260" s="333" t="s">
        <v>2332</v>
      </c>
      <c r="F260" s="333" t="s">
        <v>31</v>
      </c>
      <c r="G260" s="333" t="s">
        <v>2323</v>
      </c>
      <c r="H260" s="333" t="s">
        <v>1422</v>
      </c>
      <c r="I260" s="333" t="s">
        <v>1423</v>
      </c>
      <c r="J260" s="334" t="s">
        <v>1424</v>
      </c>
      <c r="K260" s="334" t="s">
        <v>944</v>
      </c>
      <c r="L260" s="334" t="s">
        <v>944</v>
      </c>
      <c r="M260" s="333" t="s">
        <v>1426</v>
      </c>
      <c r="N260" s="333" t="s">
        <v>1437</v>
      </c>
      <c r="O260" s="333" t="s">
        <v>1495</v>
      </c>
      <c r="P260" s="333" t="s">
        <v>31</v>
      </c>
      <c r="Q260" s="333" t="s">
        <v>30</v>
      </c>
      <c r="R260" s="333" t="s">
        <v>944</v>
      </c>
      <c r="S260" s="333" t="s">
        <v>1423</v>
      </c>
      <c r="T260" s="333" t="s">
        <v>1430</v>
      </c>
      <c r="V260" s="333" t="s">
        <v>6</v>
      </c>
      <c r="X260" s="333" t="s">
        <v>6</v>
      </c>
      <c r="AA260" s="333" t="s">
        <v>1423</v>
      </c>
      <c r="AB260" s="333" t="s">
        <v>1423</v>
      </c>
      <c r="AC260" s="333" t="s">
        <v>1423</v>
      </c>
      <c r="AD260" s="333" t="s">
        <v>1423</v>
      </c>
      <c r="AE260" s="333" t="s">
        <v>1423</v>
      </c>
      <c r="AF260" s="334">
        <v>44530</v>
      </c>
      <c r="AG260" s="333" t="s">
        <v>1423</v>
      </c>
      <c r="AH260" s="333">
        <v>1</v>
      </c>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c r="BN260" s="323"/>
      <c r="BO260" s="323"/>
      <c r="BP260" s="323"/>
      <c r="BQ260" s="323"/>
      <c r="BR260" s="323"/>
      <c r="BS260" s="323"/>
      <c r="BT260" s="323"/>
      <c r="BU260" s="323"/>
      <c r="BV260" s="323"/>
      <c r="BW260" s="323"/>
      <c r="BX260" s="323"/>
      <c r="BY260" s="323"/>
      <c r="BZ260" s="323"/>
      <c r="CA260" s="323"/>
      <c r="CB260" s="323"/>
      <c r="CC260" s="323"/>
      <c r="CD260" s="323"/>
      <c r="CE260" s="323"/>
      <c r="CF260" s="323"/>
      <c r="CG260" s="323"/>
      <c r="CH260" s="323"/>
      <c r="CI260" s="323"/>
      <c r="CJ260" s="323"/>
      <c r="CK260" s="323"/>
      <c r="CL260" s="323"/>
      <c r="CM260" s="323"/>
      <c r="CN260" s="323"/>
      <c r="CO260" s="323"/>
      <c r="CP260" s="323"/>
      <c r="CQ260" s="323"/>
      <c r="CR260" s="323"/>
      <c r="CS260" s="323"/>
      <c r="CT260" s="323"/>
      <c r="CU260" s="323"/>
      <c r="CV260" s="323"/>
      <c r="CW260" s="323"/>
      <c r="CX260" s="323"/>
      <c r="CY260" s="323"/>
      <c r="CZ260" s="323"/>
      <c r="DA260" s="323"/>
      <c r="DB260" s="323"/>
      <c r="DC260" s="323"/>
      <c r="DD260" s="323"/>
      <c r="DE260" s="323"/>
      <c r="DF260" s="323"/>
      <c r="DG260" s="323"/>
      <c r="DH260" s="323"/>
      <c r="DI260" s="323"/>
      <c r="DJ260" s="323"/>
      <c r="DK260" s="323"/>
      <c r="DL260" s="323"/>
      <c r="DM260" s="323"/>
      <c r="DN260" s="323"/>
      <c r="DO260" s="323"/>
      <c r="DP260" s="323"/>
      <c r="DQ260" s="323"/>
      <c r="DR260" s="323"/>
      <c r="DS260" s="323"/>
      <c r="DT260" s="323"/>
      <c r="DU260" s="323"/>
      <c r="DV260" s="323"/>
      <c r="DW260" s="323"/>
      <c r="DX260" s="323"/>
      <c r="DY260" s="323"/>
      <c r="DZ260" s="323"/>
      <c r="EA260" s="323"/>
      <c r="EB260" s="323"/>
      <c r="EC260" s="323"/>
      <c r="ED260" s="323"/>
      <c r="EE260" s="323"/>
      <c r="EF260" s="323"/>
      <c r="EG260" s="323"/>
      <c r="EH260" s="323"/>
      <c r="EI260" s="323"/>
      <c r="EJ260" s="323"/>
      <c r="EK260" s="323"/>
      <c r="EL260" s="323"/>
      <c r="EM260" s="323"/>
      <c r="EN260" s="323"/>
      <c r="EO260" s="323"/>
      <c r="EP260" s="323"/>
      <c r="EQ260" s="323"/>
      <c r="ER260" s="323"/>
      <c r="ES260" s="323"/>
      <c r="ET260" s="323"/>
      <c r="EU260" s="323"/>
    </row>
    <row r="261" spans="1:151" s="333" customFormat="1" ht="45" hidden="1">
      <c r="A261" s="333" t="s">
        <v>2333</v>
      </c>
      <c r="B261" s="333" t="s">
        <v>877</v>
      </c>
      <c r="C261" s="363" t="s">
        <v>356</v>
      </c>
      <c r="D261" s="333" t="s">
        <v>2334</v>
      </c>
      <c r="E261" s="333" t="s">
        <v>2335</v>
      </c>
      <c r="F261" s="333" t="s">
        <v>31</v>
      </c>
      <c r="G261" s="333" t="s">
        <v>2323</v>
      </c>
      <c r="H261" s="333" t="s">
        <v>1422</v>
      </c>
      <c r="I261" s="333" t="s">
        <v>1423</v>
      </c>
      <c r="J261" s="334" t="s">
        <v>1424</v>
      </c>
      <c r="K261" s="334" t="s">
        <v>944</v>
      </c>
      <c r="L261" s="334" t="s">
        <v>944</v>
      </c>
      <c r="M261" s="333" t="s">
        <v>1426</v>
      </c>
      <c r="N261" s="333" t="s">
        <v>1437</v>
      </c>
      <c r="O261" s="333" t="s">
        <v>1495</v>
      </c>
      <c r="P261" s="333" t="s">
        <v>31</v>
      </c>
      <c r="Q261" s="333" t="s">
        <v>30</v>
      </c>
      <c r="R261" s="333" t="s">
        <v>944</v>
      </c>
      <c r="S261" s="333" t="s">
        <v>1423</v>
      </c>
      <c r="T261" s="333" t="s">
        <v>1430</v>
      </c>
      <c r="V261" s="333" t="s">
        <v>6</v>
      </c>
      <c r="X261" s="333" t="s">
        <v>6</v>
      </c>
      <c r="AA261" s="333" t="s">
        <v>1423</v>
      </c>
      <c r="AB261" s="333" t="s">
        <v>1423</v>
      </c>
      <c r="AC261" s="333" t="s">
        <v>1423</v>
      </c>
      <c r="AD261" s="333" t="s">
        <v>1423</v>
      </c>
      <c r="AE261" s="333" t="s">
        <v>1423</v>
      </c>
      <c r="AF261" s="334">
        <v>44530</v>
      </c>
      <c r="AG261" s="333" t="s">
        <v>1423</v>
      </c>
      <c r="AH261" s="333">
        <v>1</v>
      </c>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c r="BN261" s="323"/>
      <c r="BO261" s="323"/>
      <c r="BP261" s="323"/>
      <c r="BQ261" s="323"/>
      <c r="BR261" s="323"/>
      <c r="BS261" s="323"/>
      <c r="BT261" s="323"/>
      <c r="BU261" s="323"/>
      <c r="BV261" s="323"/>
      <c r="BW261" s="323"/>
      <c r="BX261" s="323"/>
      <c r="BY261" s="323"/>
      <c r="BZ261" s="323"/>
      <c r="CA261" s="323"/>
      <c r="CB261" s="323"/>
      <c r="CC261" s="323"/>
      <c r="CD261" s="323"/>
      <c r="CE261" s="323"/>
      <c r="CF261" s="323"/>
      <c r="CG261" s="323"/>
      <c r="CH261" s="323"/>
      <c r="CI261" s="323"/>
      <c r="CJ261" s="323"/>
      <c r="CK261" s="323"/>
      <c r="CL261" s="323"/>
      <c r="CM261" s="323"/>
      <c r="CN261" s="323"/>
      <c r="CO261" s="323"/>
      <c r="CP261" s="323"/>
      <c r="CQ261" s="323"/>
      <c r="CR261" s="323"/>
      <c r="CS261" s="323"/>
      <c r="CT261" s="323"/>
      <c r="CU261" s="323"/>
      <c r="CV261" s="323"/>
      <c r="CW261" s="323"/>
      <c r="CX261" s="323"/>
      <c r="CY261" s="323"/>
      <c r="CZ261" s="323"/>
      <c r="DA261" s="323"/>
      <c r="DB261" s="323"/>
      <c r="DC261" s="323"/>
      <c r="DD261" s="323"/>
      <c r="DE261" s="323"/>
      <c r="DF261" s="323"/>
      <c r="DG261" s="323"/>
      <c r="DH261" s="323"/>
      <c r="DI261" s="323"/>
      <c r="DJ261" s="323"/>
      <c r="DK261" s="323"/>
      <c r="DL261" s="323"/>
      <c r="DM261" s="323"/>
      <c r="DN261" s="323"/>
      <c r="DO261" s="323"/>
      <c r="DP261" s="323"/>
      <c r="DQ261" s="323"/>
      <c r="DR261" s="323"/>
      <c r="DS261" s="323"/>
      <c r="DT261" s="323"/>
      <c r="DU261" s="323"/>
      <c r="DV261" s="323"/>
      <c r="DW261" s="323"/>
      <c r="DX261" s="323"/>
      <c r="DY261" s="323"/>
      <c r="DZ261" s="323"/>
      <c r="EA261" s="323"/>
      <c r="EB261" s="323"/>
      <c r="EC261" s="323"/>
      <c r="ED261" s="323"/>
      <c r="EE261" s="323"/>
      <c r="EF261" s="323"/>
      <c r="EG261" s="323"/>
      <c r="EH261" s="323"/>
      <c r="EI261" s="323"/>
      <c r="EJ261" s="323"/>
      <c r="EK261" s="323"/>
      <c r="EL261" s="323"/>
      <c r="EM261" s="323"/>
      <c r="EN261" s="323"/>
      <c r="EO261" s="323"/>
      <c r="EP261" s="323"/>
      <c r="EQ261" s="323"/>
      <c r="ER261" s="323"/>
      <c r="ES261" s="323"/>
      <c r="ET261" s="323"/>
      <c r="EU261" s="323"/>
    </row>
    <row r="262" spans="1:151" s="333" customFormat="1" ht="30" hidden="1">
      <c r="A262" s="333" t="s">
        <v>2336</v>
      </c>
      <c r="B262" s="333" t="s">
        <v>877</v>
      </c>
      <c r="C262" s="363" t="s">
        <v>356</v>
      </c>
      <c r="D262" s="333" t="s">
        <v>2337</v>
      </c>
      <c r="E262" s="333" t="s">
        <v>2338</v>
      </c>
      <c r="F262" s="333" t="s">
        <v>31</v>
      </c>
      <c r="G262" s="333" t="s">
        <v>2339</v>
      </c>
      <c r="H262" s="333" t="s">
        <v>1422</v>
      </c>
      <c r="I262" s="333" t="s">
        <v>1423</v>
      </c>
      <c r="J262" s="334" t="s">
        <v>1424</v>
      </c>
      <c r="K262" s="334" t="s">
        <v>944</v>
      </c>
      <c r="L262" s="334" t="s">
        <v>944</v>
      </c>
      <c r="M262" s="333" t="s">
        <v>1426</v>
      </c>
      <c r="N262" s="333" t="s">
        <v>1437</v>
      </c>
      <c r="O262" s="333" t="s">
        <v>1495</v>
      </c>
      <c r="P262" s="333" t="s">
        <v>31</v>
      </c>
      <c r="Q262" s="333" t="s">
        <v>30</v>
      </c>
      <c r="R262" s="333" t="s">
        <v>944</v>
      </c>
      <c r="S262" s="333" t="s">
        <v>1423</v>
      </c>
      <c r="T262" s="333" t="s">
        <v>1430</v>
      </c>
      <c r="V262" s="333" t="s">
        <v>6</v>
      </c>
      <c r="X262" s="333" t="s">
        <v>6</v>
      </c>
      <c r="AA262" s="333" t="s">
        <v>1423</v>
      </c>
      <c r="AB262" s="333" t="s">
        <v>1423</v>
      </c>
      <c r="AC262" s="333" t="s">
        <v>1423</v>
      </c>
      <c r="AD262" s="333" t="s">
        <v>1423</v>
      </c>
      <c r="AE262" s="333" t="s">
        <v>1423</v>
      </c>
      <c r="AF262" s="334">
        <v>44530</v>
      </c>
      <c r="AG262" s="333" t="s">
        <v>1423</v>
      </c>
      <c r="AH262" s="333">
        <v>1</v>
      </c>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c r="BQ262" s="323"/>
      <c r="BR262" s="323"/>
      <c r="BS262" s="323"/>
      <c r="BT262" s="323"/>
      <c r="BU262" s="323"/>
      <c r="BV262" s="323"/>
      <c r="BW262" s="323"/>
      <c r="BX262" s="323"/>
      <c r="BY262" s="323"/>
      <c r="BZ262" s="323"/>
      <c r="CA262" s="323"/>
      <c r="CB262" s="323"/>
      <c r="CC262" s="323"/>
      <c r="CD262" s="323"/>
      <c r="CE262" s="323"/>
      <c r="CF262" s="323"/>
      <c r="CG262" s="323"/>
      <c r="CH262" s="323"/>
      <c r="CI262" s="323"/>
      <c r="CJ262" s="323"/>
      <c r="CK262" s="323"/>
      <c r="CL262" s="323"/>
      <c r="CM262" s="323"/>
      <c r="CN262" s="323"/>
      <c r="CO262" s="323"/>
      <c r="CP262" s="323"/>
      <c r="CQ262" s="323"/>
      <c r="CR262" s="323"/>
      <c r="CS262" s="323"/>
      <c r="CT262" s="323"/>
      <c r="CU262" s="323"/>
      <c r="CV262" s="323"/>
      <c r="CW262" s="323"/>
      <c r="CX262" s="323"/>
      <c r="CY262" s="323"/>
      <c r="CZ262" s="323"/>
      <c r="DA262" s="323"/>
      <c r="DB262" s="323"/>
      <c r="DC262" s="323"/>
      <c r="DD262" s="323"/>
      <c r="DE262" s="323"/>
      <c r="DF262" s="323"/>
      <c r="DG262" s="323"/>
      <c r="DH262" s="323"/>
      <c r="DI262" s="323"/>
      <c r="DJ262" s="323"/>
      <c r="DK262" s="323"/>
      <c r="DL262" s="323"/>
      <c r="DM262" s="323"/>
      <c r="DN262" s="323"/>
      <c r="DO262" s="323"/>
      <c r="DP262" s="323"/>
      <c r="DQ262" s="323"/>
      <c r="DR262" s="323"/>
      <c r="DS262" s="323"/>
      <c r="DT262" s="323"/>
      <c r="DU262" s="323"/>
      <c r="DV262" s="323"/>
      <c r="DW262" s="323"/>
      <c r="DX262" s="323"/>
      <c r="DY262" s="323"/>
      <c r="DZ262" s="323"/>
      <c r="EA262" s="323"/>
      <c r="EB262" s="323"/>
      <c r="EC262" s="323"/>
      <c r="ED262" s="323"/>
      <c r="EE262" s="323"/>
      <c r="EF262" s="323"/>
      <c r="EG262" s="323"/>
      <c r="EH262" s="323"/>
      <c r="EI262" s="323"/>
      <c r="EJ262" s="323"/>
      <c r="EK262" s="323"/>
      <c r="EL262" s="323"/>
      <c r="EM262" s="323"/>
      <c r="EN262" s="323"/>
      <c r="EO262" s="323"/>
      <c r="EP262" s="323"/>
      <c r="EQ262" s="323"/>
      <c r="ER262" s="323"/>
      <c r="ES262" s="323"/>
      <c r="ET262" s="323"/>
      <c r="EU262" s="323"/>
    </row>
    <row r="263" spans="1:151" s="333" customFormat="1" ht="30" hidden="1">
      <c r="A263" s="333" t="s">
        <v>2340</v>
      </c>
      <c r="B263" s="333" t="s">
        <v>877</v>
      </c>
      <c r="C263" s="363" t="s">
        <v>356</v>
      </c>
      <c r="D263" s="333" t="s">
        <v>2341</v>
      </c>
      <c r="E263" s="333" t="s">
        <v>2342</v>
      </c>
      <c r="F263" s="333" t="s">
        <v>31</v>
      </c>
      <c r="G263" s="333" t="s">
        <v>2339</v>
      </c>
      <c r="H263" s="333" t="s">
        <v>1422</v>
      </c>
      <c r="I263" s="333" t="s">
        <v>1423</v>
      </c>
      <c r="J263" s="334" t="s">
        <v>1424</v>
      </c>
      <c r="K263" s="334" t="s">
        <v>944</v>
      </c>
      <c r="L263" s="334" t="s">
        <v>944</v>
      </c>
      <c r="M263" s="333" t="s">
        <v>1426</v>
      </c>
      <c r="N263" s="333" t="s">
        <v>1437</v>
      </c>
      <c r="O263" s="333" t="s">
        <v>1495</v>
      </c>
      <c r="P263" s="333" t="s">
        <v>31</v>
      </c>
      <c r="Q263" s="333" t="s">
        <v>30</v>
      </c>
      <c r="R263" s="333" t="s">
        <v>944</v>
      </c>
      <c r="S263" s="333" t="s">
        <v>1423</v>
      </c>
      <c r="T263" s="333" t="s">
        <v>1430</v>
      </c>
      <c r="V263" s="333" t="s">
        <v>6</v>
      </c>
      <c r="X263" s="333" t="s">
        <v>6</v>
      </c>
      <c r="AA263" s="333" t="s">
        <v>1423</v>
      </c>
      <c r="AB263" s="333" t="s">
        <v>1423</v>
      </c>
      <c r="AC263" s="333" t="s">
        <v>1423</v>
      </c>
      <c r="AD263" s="333" t="s">
        <v>1423</v>
      </c>
      <c r="AE263" s="333" t="s">
        <v>1423</v>
      </c>
      <c r="AF263" s="334">
        <v>44530</v>
      </c>
      <c r="AG263" s="333" t="s">
        <v>1423</v>
      </c>
      <c r="AH263" s="333">
        <v>1</v>
      </c>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323"/>
      <c r="CE263" s="323"/>
      <c r="CF263" s="323"/>
      <c r="CG263" s="323"/>
      <c r="CH263" s="323"/>
      <c r="CI263" s="323"/>
      <c r="CJ263" s="323"/>
      <c r="CK263" s="323"/>
      <c r="CL263" s="323"/>
      <c r="CM263" s="323"/>
      <c r="CN263" s="323"/>
      <c r="CO263" s="323"/>
      <c r="CP263" s="323"/>
      <c r="CQ263" s="323"/>
      <c r="CR263" s="323"/>
      <c r="CS263" s="323"/>
      <c r="CT263" s="323"/>
      <c r="CU263" s="323"/>
      <c r="CV263" s="323"/>
      <c r="CW263" s="323"/>
      <c r="CX263" s="323"/>
      <c r="CY263" s="323"/>
      <c r="CZ263" s="323"/>
      <c r="DA263" s="323"/>
      <c r="DB263" s="323"/>
      <c r="DC263" s="323"/>
      <c r="DD263" s="323"/>
      <c r="DE263" s="323"/>
      <c r="DF263" s="323"/>
      <c r="DG263" s="323"/>
      <c r="DH263" s="323"/>
      <c r="DI263" s="323"/>
      <c r="DJ263" s="323"/>
      <c r="DK263" s="323"/>
      <c r="DL263" s="323"/>
      <c r="DM263" s="323"/>
      <c r="DN263" s="323"/>
      <c r="DO263" s="323"/>
      <c r="DP263" s="323"/>
      <c r="DQ263" s="323"/>
      <c r="DR263" s="323"/>
      <c r="DS263" s="323"/>
      <c r="DT263" s="323"/>
      <c r="DU263" s="323"/>
      <c r="DV263" s="323"/>
      <c r="DW263" s="323"/>
      <c r="DX263" s="323"/>
      <c r="DY263" s="323"/>
      <c r="DZ263" s="323"/>
      <c r="EA263" s="323"/>
      <c r="EB263" s="323"/>
      <c r="EC263" s="323"/>
      <c r="ED263" s="323"/>
      <c r="EE263" s="323"/>
      <c r="EF263" s="323"/>
      <c r="EG263" s="323"/>
      <c r="EH263" s="323"/>
      <c r="EI263" s="323"/>
      <c r="EJ263" s="323"/>
      <c r="EK263" s="323"/>
      <c r="EL263" s="323"/>
      <c r="EM263" s="323"/>
      <c r="EN263" s="323"/>
      <c r="EO263" s="323"/>
      <c r="EP263" s="323"/>
      <c r="EQ263" s="323"/>
      <c r="ER263" s="323"/>
      <c r="ES263" s="323"/>
      <c r="ET263" s="323"/>
      <c r="EU263" s="323"/>
    </row>
    <row r="264" spans="1:151" s="333" customFormat="1" ht="45" hidden="1">
      <c r="A264" s="333" t="s">
        <v>2343</v>
      </c>
      <c r="B264" s="333" t="s">
        <v>877</v>
      </c>
      <c r="C264" s="363" t="s">
        <v>356</v>
      </c>
      <c r="D264" s="333" t="s">
        <v>2344</v>
      </c>
      <c r="E264" s="333" t="s">
        <v>2345</v>
      </c>
      <c r="F264" s="333" t="s">
        <v>31</v>
      </c>
      <c r="G264" s="333" t="s">
        <v>2339</v>
      </c>
      <c r="H264" s="333" t="s">
        <v>1422</v>
      </c>
      <c r="I264" s="333" t="s">
        <v>1423</v>
      </c>
      <c r="J264" s="334" t="s">
        <v>1424</v>
      </c>
      <c r="K264" s="334" t="s">
        <v>944</v>
      </c>
      <c r="L264" s="334" t="s">
        <v>944</v>
      </c>
      <c r="M264" s="333" t="s">
        <v>1426</v>
      </c>
      <c r="N264" s="333" t="s">
        <v>1437</v>
      </c>
      <c r="O264" s="333" t="s">
        <v>1495</v>
      </c>
      <c r="P264" s="333" t="s">
        <v>31</v>
      </c>
      <c r="Q264" s="333" t="s">
        <v>30</v>
      </c>
      <c r="R264" s="333" t="s">
        <v>944</v>
      </c>
      <c r="S264" s="333" t="s">
        <v>1423</v>
      </c>
      <c r="T264" s="333" t="s">
        <v>1430</v>
      </c>
      <c r="V264" s="333" t="s">
        <v>6</v>
      </c>
      <c r="X264" s="333" t="s">
        <v>6</v>
      </c>
      <c r="AA264" s="333" t="s">
        <v>1423</v>
      </c>
      <c r="AB264" s="333" t="s">
        <v>1423</v>
      </c>
      <c r="AC264" s="333" t="s">
        <v>1423</v>
      </c>
      <c r="AD264" s="333" t="s">
        <v>1423</v>
      </c>
      <c r="AE264" s="333" t="s">
        <v>1423</v>
      </c>
      <c r="AF264" s="334">
        <v>44530</v>
      </c>
      <c r="AG264" s="333" t="s">
        <v>1423</v>
      </c>
      <c r="AH264" s="333">
        <v>1</v>
      </c>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c r="BQ264" s="323"/>
      <c r="BR264" s="323"/>
      <c r="BS264" s="323"/>
      <c r="BT264" s="323"/>
      <c r="BU264" s="323"/>
      <c r="BV264" s="323"/>
      <c r="BW264" s="323"/>
      <c r="BX264" s="323"/>
      <c r="BY264" s="323"/>
      <c r="BZ264" s="323"/>
      <c r="CA264" s="323"/>
      <c r="CB264" s="323"/>
      <c r="CC264" s="323"/>
      <c r="CD264" s="323"/>
      <c r="CE264" s="323"/>
      <c r="CF264" s="323"/>
      <c r="CG264" s="323"/>
      <c r="CH264" s="323"/>
      <c r="CI264" s="323"/>
      <c r="CJ264" s="323"/>
      <c r="CK264" s="323"/>
      <c r="CL264" s="323"/>
      <c r="CM264" s="323"/>
      <c r="CN264" s="323"/>
      <c r="CO264" s="323"/>
      <c r="CP264" s="323"/>
      <c r="CQ264" s="323"/>
      <c r="CR264" s="323"/>
      <c r="CS264" s="323"/>
      <c r="CT264" s="323"/>
      <c r="CU264" s="323"/>
      <c r="CV264" s="323"/>
      <c r="CW264" s="323"/>
      <c r="CX264" s="323"/>
      <c r="CY264" s="323"/>
      <c r="CZ264" s="323"/>
      <c r="DA264" s="323"/>
      <c r="DB264" s="323"/>
      <c r="DC264" s="323"/>
      <c r="DD264" s="323"/>
      <c r="DE264" s="323"/>
      <c r="DF264" s="323"/>
      <c r="DG264" s="323"/>
      <c r="DH264" s="323"/>
      <c r="DI264" s="323"/>
      <c r="DJ264" s="323"/>
      <c r="DK264" s="323"/>
      <c r="DL264" s="323"/>
      <c r="DM264" s="323"/>
      <c r="DN264" s="323"/>
      <c r="DO264" s="323"/>
      <c r="DP264" s="323"/>
      <c r="DQ264" s="323"/>
      <c r="DR264" s="323"/>
      <c r="DS264" s="323"/>
      <c r="DT264" s="323"/>
      <c r="DU264" s="323"/>
      <c r="DV264" s="323"/>
      <c r="DW264" s="323"/>
      <c r="DX264" s="323"/>
      <c r="DY264" s="323"/>
      <c r="DZ264" s="323"/>
      <c r="EA264" s="323"/>
      <c r="EB264" s="323"/>
      <c r="EC264" s="323"/>
      <c r="ED264" s="323"/>
      <c r="EE264" s="323"/>
      <c r="EF264" s="323"/>
      <c r="EG264" s="323"/>
      <c r="EH264" s="323"/>
      <c r="EI264" s="323"/>
      <c r="EJ264" s="323"/>
      <c r="EK264" s="323"/>
      <c r="EL264" s="323"/>
      <c r="EM264" s="323"/>
      <c r="EN264" s="323"/>
      <c r="EO264" s="323"/>
      <c r="EP264" s="323"/>
      <c r="EQ264" s="323"/>
      <c r="ER264" s="323"/>
      <c r="ES264" s="323"/>
      <c r="ET264" s="323"/>
      <c r="EU264" s="323"/>
    </row>
    <row r="265" spans="1:151" s="333" customFormat="1" ht="45" hidden="1">
      <c r="A265" s="333" t="s">
        <v>2346</v>
      </c>
      <c r="B265" s="333" t="s">
        <v>877</v>
      </c>
      <c r="C265" s="363" t="s">
        <v>356</v>
      </c>
      <c r="D265" s="333" t="s">
        <v>2347</v>
      </c>
      <c r="E265" s="333" t="s">
        <v>2348</v>
      </c>
      <c r="F265" s="333" t="s">
        <v>31</v>
      </c>
      <c r="G265" s="333" t="s">
        <v>2339</v>
      </c>
      <c r="H265" s="333" t="s">
        <v>1422</v>
      </c>
      <c r="I265" s="333" t="s">
        <v>1423</v>
      </c>
      <c r="J265" s="334" t="s">
        <v>1424</v>
      </c>
      <c r="K265" s="334" t="s">
        <v>944</v>
      </c>
      <c r="L265" s="334" t="s">
        <v>944</v>
      </c>
      <c r="M265" s="333" t="s">
        <v>1426</v>
      </c>
      <c r="N265" s="333" t="s">
        <v>1437</v>
      </c>
      <c r="O265" s="333" t="s">
        <v>1495</v>
      </c>
      <c r="P265" s="333" t="s">
        <v>31</v>
      </c>
      <c r="Q265" s="333" t="s">
        <v>30</v>
      </c>
      <c r="R265" s="333" t="s">
        <v>944</v>
      </c>
      <c r="S265" s="333" t="s">
        <v>1423</v>
      </c>
      <c r="T265" s="333" t="s">
        <v>1430</v>
      </c>
      <c r="V265" s="333" t="s">
        <v>6</v>
      </c>
      <c r="X265" s="333" t="s">
        <v>6</v>
      </c>
      <c r="AA265" s="333" t="s">
        <v>1423</v>
      </c>
      <c r="AB265" s="333" t="s">
        <v>1423</v>
      </c>
      <c r="AC265" s="333" t="s">
        <v>1423</v>
      </c>
      <c r="AD265" s="333" t="s">
        <v>1423</v>
      </c>
      <c r="AE265" s="333" t="s">
        <v>1423</v>
      </c>
      <c r="AF265" s="334">
        <v>44530</v>
      </c>
      <c r="AG265" s="333" t="s">
        <v>1423</v>
      </c>
      <c r="AH265" s="333">
        <v>1</v>
      </c>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c r="BM265" s="323"/>
      <c r="BN265" s="323"/>
      <c r="BO265" s="323"/>
      <c r="BP265" s="323"/>
      <c r="BQ265" s="323"/>
      <c r="BR265" s="323"/>
      <c r="BS265" s="323"/>
      <c r="BT265" s="323"/>
      <c r="BU265" s="323"/>
      <c r="BV265" s="323"/>
      <c r="BW265" s="323"/>
      <c r="BX265" s="323"/>
      <c r="BY265" s="323"/>
      <c r="BZ265" s="323"/>
      <c r="CA265" s="323"/>
      <c r="CB265" s="323"/>
      <c r="CC265" s="323"/>
      <c r="CD265" s="323"/>
      <c r="CE265" s="323"/>
      <c r="CF265" s="323"/>
      <c r="CG265" s="323"/>
      <c r="CH265" s="323"/>
      <c r="CI265" s="323"/>
      <c r="CJ265" s="323"/>
      <c r="CK265" s="323"/>
      <c r="CL265" s="323"/>
      <c r="CM265" s="323"/>
      <c r="CN265" s="323"/>
      <c r="CO265" s="323"/>
      <c r="CP265" s="323"/>
      <c r="CQ265" s="323"/>
      <c r="CR265" s="323"/>
      <c r="CS265" s="323"/>
      <c r="CT265" s="323"/>
      <c r="CU265" s="323"/>
      <c r="CV265" s="323"/>
      <c r="CW265" s="323"/>
      <c r="CX265" s="323"/>
      <c r="CY265" s="323"/>
      <c r="CZ265" s="323"/>
      <c r="DA265" s="323"/>
      <c r="DB265" s="323"/>
      <c r="DC265" s="323"/>
      <c r="DD265" s="323"/>
      <c r="DE265" s="323"/>
      <c r="DF265" s="323"/>
      <c r="DG265" s="323"/>
      <c r="DH265" s="323"/>
      <c r="DI265" s="323"/>
      <c r="DJ265" s="323"/>
      <c r="DK265" s="323"/>
      <c r="DL265" s="323"/>
      <c r="DM265" s="323"/>
      <c r="DN265" s="323"/>
      <c r="DO265" s="323"/>
      <c r="DP265" s="323"/>
      <c r="DQ265" s="323"/>
      <c r="DR265" s="323"/>
      <c r="DS265" s="323"/>
      <c r="DT265" s="323"/>
      <c r="DU265" s="323"/>
      <c r="DV265" s="323"/>
      <c r="DW265" s="323"/>
      <c r="DX265" s="323"/>
      <c r="DY265" s="323"/>
      <c r="DZ265" s="323"/>
      <c r="EA265" s="323"/>
      <c r="EB265" s="323"/>
      <c r="EC265" s="323"/>
      <c r="ED265" s="323"/>
      <c r="EE265" s="323"/>
      <c r="EF265" s="323"/>
      <c r="EG265" s="323"/>
      <c r="EH265" s="323"/>
      <c r="EI265" s="323"/>
      <c r="EJ265" s="323"/>
      <c r="EK265" s="323"/>
      <c r="EL265" s="323"/>
      <c r="EM265" s="323"/>
      <c r="EN265" s="323"/>
      <c r="EO265" s="323"/>
      <c r="EP265" s="323"/>
      <c r="EQ265" s="323"/>
      <c r="ER265" s="323"/>
      <c r="ES265" s="323"/>
      <c r="ET265" s="323"/>
      <c r="EU265" s="323"/>
    </row>
    <row r="266" spans="1:151" s="333" customFormat="1" ht="75" hidden="1">
      <c r="A266" s="333" t="s">
        <v>2349</v>
      </c>
      <c r="B266" s="333" t="s">
        <v>877</v>
      </c>
      <c r="C266" s="363" t="s">
        <v>356</v>
      </c>
      <c r="D266" s="333" t="s">
        <v>2350</v>
      </c>
      <c r="E266" s="333" t="s">
        <v>2351</v>
      </c>
      <c r="F266" s="333" t="s">
        <v>31</v>
      </c>
      <c r="G266" s="333" t="s">
        <v>2339</v>
      </c>
      <c r="H266" s="333" t="s">
        <v>1422</v>
      </c>
      <c r="I266" s="333" t="s">
        <v>1423</v>
      </c>
      <c r="J266" s="334" t="s">
        <v>1424</v>
      </c>
      <c r="K266" s="334" t="s">
        <v>944</v>
      </c>
      <c r="L266" s="334" t="s">
        <v>944</v>
      </c>
      <c r="M266" s="333" t="s">
        <v>1426</v>
      </c>
      <c r="N266" s="333" t="s">
        <v>1437</v>
      </c>
      <c r="O266" s="333" t="s">
        <v>1495</v>
      </c>
      <c r="P266" s="333" t="s">
        <v>31</v>
      </c>
      <c r="Q266" s="333" t="s">
        <v>30</v>
      </c>
      <c r="R266" s="333" t="s">
        <v>944</v>
      </c>
      <c r="S266" s="333" t="s">
        <v>1423</v>
      </c>
      <c r="T266" s="333" t="s">
        <v>1430</v>
      </c>
      <c r="V266" s="333" t="s">
        <v>6</v>
      </c>
      <c r="X266" s="333" t="s">
        <v>6</v>
      </c>
      <c r="AA266" s="333" t="s">
        <v>1423</v>
      </c>
      <c r="AB266" s="333" t="s">
        <v>1423</v>
      </c>
      <c r="AC266" s="333" t="s">
        <v>1423</v>
      </c>
      <c r="AD266" s="333" t="s">
        <v>1423</v>
      </c>
      <c r="AE266" s="333" t="s">
        <v>1423</v>
      </c>
      <c r="AF266" s="334">
        <v>44530</v>
      </c>
      <c r="AG266" s="333" t="s">
        <v>1423</v>
      </c>
      <c r="AH266" s="333">
        <v>1</v>
      </c>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c r="BM266" s="323"/>
      <c r="BN266" s="323"/>
      <c r="BO266" s="323"/>
      <c r="BP266" s="323"/>
      <c r="BQ266" s="323"/>
      <c r="BR266" s="323"/>
      <c r="BS266" s="323"/>
      <c r="BT266" s="323"/>
      <c r="BU266" s="323"/>
      <c r="BV266" s="323"/>
      <c r="BW266" s="323"/>
      <c r="BX266" s="323"/>
      <c r="BY266" s="323"/>
      <c r="BZ266" s="323"/>
      <c r="CA266" s="323"/>
      <c r="CB266" s="323"/>
      <c r="CC266" s="323"/>
      <c r="CD266" s="323"/>
      <c r="CE266" s="323"/>
      <c r="CF266" s="323"/>
      <c r="CG266" s="323"/>
      <c r="CH266" s="323"/>
      <c r="CI266" s="323"/>
      <c r="CJ266" s="323"/>
      <c r="CK266" s="323"/>
      <c r="CL266" s="323"/>
      <c r="CM266" s="323"/>
      <c r="CN266" s="323"/>
      <c r="CO266" s="323"/>
      <c r="CP266" s="323"/>
      <c r="CQ266" s="323"/>
      <c r="CR266" s="323"/>
      <c r="CS266" s="323"/>
      <c r="CT266" s="323"/>
      <c r="CU266" s="323"/>
      <c r="CV266" s="323"/>
      <c r="CW266" s="323"/>
      <c r="CX266" s="323"/>
      <c r="CY266" s="323"/>
      <c r="CZ266" s="323"/>
      <c r="DA266" s="323"/>
      <c r="DB266" s="323"/>
      <c r="DC266" s="323"/>
      <c r="DD266" s="323"/>
      <c r="DE266" s="323"/>
      <c r="DF266" s="323"/>
      <c r="DG266" s="323"/>
      <c r="DH266" s="323"/>
      <c r="DI266" s="323"/>
      <c r="DJ266" s="323"/>
      <c r="DK266" s="323"/>
      <c r="DL266" s="323"/>
      <c r="DM266" s="323"/>
      <c r="DN266" s="323"/>
      <c r="DO266" s="323"/>
      <c r="DP266" s="323"/>
      <c r="DQ266" s="323"/>
      <c r="DR266" s="323"/>
      <c r="DS266" s="323"/>
      <c r="DT266" s="323"/>
      <c r="DU266" s="323"/>
      <c r="DV266" s="323"/>
      <c r="DW266" s="323"/>
      <c r="DX266" s="323"/>
      <c r="DY266" s="323"/>
      <c r="DZ266" s="323"/>
      <c r="EA266" s="323"/>
      <c r="EB266" s="323"/>
      <c r="EC266" s="323"/>
      <c r="ED266" s="323"/>
      <c r="EE266" s="323"/>
      <c r="EF266" s="323"/>
      <c r="EG266" s="323"/>
      <c r="EH266" s="323"/>
      <c r="EI266" s="323"/>
      <c r="EJ266" s="323"/>
      <c r="EK266" s="323"/>
      <c r="EL266" s="323"/>
      <c r="EM266" s="323"/>
      <c r="EN266" s="323"/>
      <c r="EO266" s="323"/>
      <c r="EP266" s="323"/>
      <c r="EQ266" s="323"/>
      <c r="ER266" s="323"/>
      <c r="ES266" s="323"/>
      <c r="ET266" s="323"/>
      <c r="EU266" s="323"/>
    </row>
    <row r="267" spans="1:151" s="333" customFormat="1" ht="30" hidden="1">
      <c r="A267" s="333" t="s">
        <v>2352</v>
      </c>
      <c r="B267" s="333" t="s">
        <v>877</v>
      </c>
      <c r="C267" s="363" t="s">
        <v>356</v>
      </c>
      <c r="D267" s="333" t="s">
        <v>2353</v>
      </c>
      <c r="E267" s="333" t="s">
        <v>2354</v>
      </c>
      <c r="F267" s="333" t="s">
        <v>31</v>
      </c>
      <c r="G267" s="333" t="s">
        <v>2339</v>
      </c>
      <c r="H267" s="333" t="s">
        <v>1422</v>
      </c>
      <c r="I267" s="333" t="s">
        <v>1423</v>
      </c>
      <c r="J267" s="334" t="s">
        <v>1424</v>
      </c>
      <c r="K267" s="334" t="s">
        <v>944</v>
      </c>
      <c r="L267" s="334" t="s">
        <v>944</v>
      </c>
      <c r="M267" s="333" t="s">
        <v>1426</v>
      </c>
      <c r="N267" s="333" t="s">
        <v>1437</v>
      </c>
      <c r="O267" s="333" t="s">
        <v>1495</v>
      </c>
      <c r="P267" s="333" t="s">
        <v>31</v>
      </c>
      <c r="Q267" s="333" t="s">
        <v>30</v>
      </c>
      <c r="R267" s="333" t="s">
        <v>944</v>
      </c>
      <c r="S267" s="333" t="s">
        <v>1423</v>
      </c>
      <c r="T267" s="333" t="s">
        <v>1430</v>
      </c>
      <c r="V267" s="333" t="s">
        <v>6</v>
      </c>
      <c r="X267" s="333" t="s">
        <v>6</v>
      </c>
      <c r="AA267" s="333" t="s">
        <v>1423</v>
      </c>
      <c r="AB267" s="333" t="s">
        <v>1423</v>
      </c>
      <c r="AC267" s="333" t="s">
        <v>1423</v>
      </c>
      <c r="AD267" s="333" t="s">
        <v>1423</v>
      </c>
      <c r="AE267" s="333" t="s">
        <v>1423</v>
      </c>
      <c r="AF267" s="334">
        <v>44530</v>
      </c>
      <c r="AG267" s="333" t="s">
        <v>1423</v>
      </c>
      <c r="AH267" s="333">
        <v>1</v>
      </c>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c r="BM267" s="323"/>
      <c r="BN267" s="323"/>
      <c r="BO267" s="323"/>
      <c r="BP267" s="323"/>
      <c r="BQ267" s="323"/>
      <c r="BR267" s="323"/>
      <c r="BS267" s="323"/>
      <c r="BT267" s="323"/>
      <c r="BU267" s="323"/>
      <c r="BV267" s="323"/>
      <c r="BW267" s="323"/>
      <c r="BX267" s="323"/>
      <c r="BY267" s="323"/>
      <c r="BZ267" s="323"/>
      <c r="CA267" s="323"/>
      <c r="CB267" s="323"/>
      <c r="CC267" s="323"/>
      <c r="CD267" s="323"/>
      <c r="CE267" s="323"/>
      <c r="CF267" s="323"/>
      <c r="CG267" s="323"/>
      <c r="CH267" s="323"/>
      <c r="CI267" s="323"/>
      <c r="CJ267" s="323"/>
      <c r="CK267" s="323"/>
      <c r="CL267" s="323"/>
      <c r="CM267" s="323"/>
      <c r="CN267" s="323"/>
      <c r="CO267" s="323"/>
      <c r="CP267" s="323"/>
      <c r="CQ267" s="323"/>
      <c r="CR267" s="323"/>
      <c r="CS267" s="323"/>
      <c r="CT267" s="323"/>
      <c r="CU267" s="323"/>
      <c r="CV267" s="323"/>
      <c r="CW267" s="323"/>
      <c r="CX267" s="323"/>
      <c r="CY267" s="323"/>
      <c r="CZ267" s="323"/>
      <c r="DA267" s="323"/>
      <c r="DB267" s="323"/>
      <c r="DC267" s="323"/>
      <c r="DD267" s="323"/>
      <c r="DE267" s="323"/>
      <c r="DF267" s="323"/>
      <c r="DG267" s="323"/>
      <c r="DH267" s="323"/>
      <c r="DI267" s="323"/>
      <c r="DJ267" s="323"/>
      <c r="DK267" s="323"/>
      <c r="DL267" s="323"/>
      <c r="DM267" s="323"/>
      <c r="DN267" s="323"/>
      <c r="DO267" s="323"/>
      <c r="DP267" s="323"/>
      <c r="DQ267" s="323"/>
      <c r="DR267" s="323"/>
      <c r="DS267" s="323"/>
      <c r="DT267" s="323"/>
      <c r="DU267" s="323"/>
      <c r="DV267" s="323"/>
      <c r="DW267" s="323"/>
      <c r="DX267" s="323"/>
      <c r="DY267" s="323"/>
      <c r="DZ267" s="323"/>
      <c r="EA267" s="323"/>
      <c r="EB267" s="323"/>
      <c r="EC267" s="323"/>
      <c r="ED267" s="323"/>
      <c r="EE267" s="323"/>
      <c r="EF267" s="323"/>
      <c r="EG267" s="323"/>
      <c r="EH267" s="323"/>
      <c r="EI267" s="323"/>
      <c r="EJ267" s="323"/>
      <c r="EK267" s="323"/>
      <c r="EL267" s="323"/>
      <c r="EM267" s="323"/>
      <c r="EN267" s="323"/>
      <c r="EO267" s="323"/>
      <c r="EP267" s="323"/>
      <c r="EQ267" s="323"/>
      <c r="ER267" s="323"/>
      <c r="ES267" s="323"/>
      <c r="ET267" s="323"/>
      <c r="EU267" s="323"/>
    </row>
    <row r="268" spans="1:151" s="333" customFormat="1" ht="45" hidden="1">
      <c r="A268" s="333" t="s">
        <v>2355</v>
      </c>
      <c r="B268" s="333" t="s">
        <v>877</v>
      </c>
      <c r="C268" s="363" t="s">
        <v>356</v>
      </c>
      <c r="D268" s="333" t="s">
        <v>2356</v>
      </c>
      <c r="E268" s="333" t="s">
        <v>2326</v>
      </c>
      <c r="F268" s="333" t="s">
        <v>31</v>
      </c>
      <c r="G268" s="333" t="s">
        <v>2357</v>
      </c>
      <c r="H268" s="333" t="s">
        <v>1422</v>
      </c>
      <c r="I268" s="333" t="s">
        <v>1423</v>
      </c>
      <c r="J268" s="334" t="s">
        <v>1424</v>
      </c>
      <c r="K268" s="334" t="s">
        <v>944</v>
      </c>
      <c r="L268" s="334" t="s">
        <v>944</v>
      </c>
      <c r="M268" s="333" t="s">
        <v>1426</v>
      </c>
      <c r="N268" s="333" t="s">
        <v>1437</v>
      </c>
      <c r="O268" s="333" t="s">
        <v>1495</v>
      </c>
      <c r="P268" s="333" t="s">
        <v>31</v>
      </c>
      <c r="Q268" s="333" t="s">
        <v>30</v>
      </c>
      <c r="R268" s="333" t="s">
        <v>944</v>
      </c>
      <c r="S268" s="333" t="s">
        <v>1423</v>
      </c>
      <c r="T268" s="333" t="s">
        <v>1430</v>
      </c>
      <c r="V268" s="333" t="s">
        <v>6</v>
      </c>
      <c r="X268" s="333" t="s">
        <v>6</v>
      </c>
      <c r="AA268" s="333" t="s">
        <v>1423</v>
      </c>
      <c r="AB268" s="333" t="s">
        <v>1423</v>
      </c>
      <c r="AC268" s="333" t="s">
        <v>1423</v>
      </c>
      <c r="AD268" s="333" t="s">
        <v>1423</v>
      </c>
      <c r="AE268" s="333" t="s">
        <v>1423</v>
      </c>
      <c r="AF268" s="334">
        <v>44530</v>
      </c>
      <c r="AG268" s="333" t="s">
        <v>1423</v>
      </c>
      <c r="AH268" s="333">
        <v>1</v>
      </c>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c r="BM268" s="323"/>
      <c r="BN268" s="323"/>
      <c r="BO268" s="323"/>
      <c r="BP268" s="323"/>
      <c r="BQ268" s="323"/>
      <c r="BR268" s="323"/>
      <c r="BS268" s="323"/>
      <c r="BT268" s="323"/>
      <c r="BU268" s="323"/>
      <c r="BV268" s="323"/>
      <c r="BW268" s="323"/>
      <c r="BX268" s="323"/>
      <c r="BY268" s="323"/>
      <c r="BZ268" s="323"/>
      <c r="CA268" s="323"/>
      <c r="CB268" s="323"/>
      <c r="CC268" s="323"/>
      <c r="CD268" s="323"/>
      <c r="CE268" s="323"/>
      <c r="CF268" s="323"/>
      <c r="CG268" s="323"/>
      <c r="CH268" s="323"/>
      <c r="CI268" s="323"/>
      <c r="CJ268" s="323"/>
      <c r="CK268" s="323"/>
      <c r="CL268" s="323"/>
      <c r="CM268" s="323"/>
      <c r="CN268" s="323"/>
      <c r="CO268" s="323"/>
      <c r="CP268" s="323"/>
      <c r="CQ268" s="323"/>
      <c r="CR268" s="323"/>
      <c r="CS268" s="323"/>
      <c r="CT268" s="323"/>
      <c r="CU268" s="323"/>
      <c r="CV268" s="323"/>
      <c r="CW268" s="323"/>
      <c r="CX268" s="323"/>
      <c r="CY268" s="323"/>
      <c r="CZ268" s="323"/>
      <c r="DA268" s="323"/>
      <c r="DB268" s="323"/>
      <c r="DC268" s="323"/>
      <c r="DD268" s="323"/>
      <c r="DE268" s="323"/>
      <c r="DF268" s="323"/>
      <c r="DG268" s="323"/>
      <c r="DH268" s="323"/>
      <c r="DI268" s="323"/>
      <c r="DJ268" s="323"/>
      <c r="DK268" s="323"/>
      <c r="DL268" s="323"/>
      <c r="DM268" s="323"/>
      <c r="DN268" s="323"/>
      <c r="DO268" s="323"/>
      <c r="DP268" s="323"/>
      <c r="DQ268" s="323"/>
      <c r="DR268" s="323"/>
      <c r="DS268" s="323"/>
      <c r="DT268" s="323"/>
      <c r="DU268" s="323"/>
      <c r="DV268" s="323"/>
      <c r="DW268" s="323"/>
      <c r="DX268" s="323"/>
      <c r="DY268" s="323"/>
      <c r="DZ268" s="323"/>
      <c r="EA268" s="323"/>
      <c r="EB268" s="323"/>
      <c r="EC268" s="323"/>
      <c r="ED268" s="323"/>
      <c r="EE268" s="323"/>
      <c r="EF268" s="323"/>
      <c r="EG268" s="323"/>
      <c r="EH268" s="323"/>
      <c r="EI268" s="323"/>
      <c r="EJ268" s="323"/>
      <c r="EK268" s="323"/>
      <c r="EL268" s="323"/>
      <c r="EM268" s="323"/>
      <c r="EN268" s="323"/>
      <c r="EO268" s="323"/>
      <c r="EP268" s="323"/>
      <c r="EQ268" s="323"/>
      <c r="ER268" s="323"/>
      <c r="ES268" s="323"/>
      <c r="ET268" s="323"/>
      <c r="EU268" s="323"/>
    </row>
    <row r="269" spans="1:151" s="333" customFormat="1" ht="45" hidden="1">
      <c r="A269" s="333" t="s">
        <v>2358</v>
      </c>
      <c r="B269" s="333" t="s">
        <v>877</v>
      </c>
      <c r="C269" s="363" t="s">
        <v>356</v>
      </c>
      <c r="D269" s="333" t="s">
        <v>2359</v>
      </c>
      <c r="E269" s="333" t="s">
        <v>2322</v>
      </c>
      <c r="F269" s="333" t="s">
        <v>31</v>
      </c>
      <c r="G269" s="333" t="s">
        <v>2357</v>
      </c>
      <c r="H269" s="333" t="s">
        <v>1422</v>
      </c>
      <c r="I269" s="333" t="s">
        <v>1423</v>
      </c>
      <c r="J269" s="334" t="s">
        <v>1424</v>
      </c>
      <c r="K269" s="334" t="s">
        <v>944</v>
      </c>
      <c r="L269" s="334" t="s">
        <v>944</v>
      </c>
      <c r="M269" s="333" t="s">
        <v>1426</v>
      </c>
      <c r="N269" s="333" t="s">
        <v>1437</v>
      </c>
      <c r="O269" s="333" t="s">
        <v>1495</v>
      </c>
      <c r="P269" s="333" t="s">
        <v>31</v>
      </c>
      <c r="Q269" s="333" t="s">
        <v>30</v>
      </c>
      <c r="R269" s="333" t="s">
        <v>944</v>
      </c>
      <c r="S269" s="333" t="s">
        <v>1423</v>
      </c>
      <c r="T269" s="333" t="s">
        <v>1430</v>
      </c>
      <c r="V269" s="333" t="s">
        <v>6</v>
      </c>
      <c r="X269" s="333" t="s">
        <v>6</v>
      </c>
      <c r="AA269" s="333" t="s">
        <v>1423</v>
      </c>
      <c r="AB269" s="333" t="s">
        <v>1423</v>
      </c>
      <c r="AC269" s="333" t="s">
        <v>1423</v>
      </c>
      <c r="AD269" s="333" t="s">
        <v>1423</v>
      </c>
      <c r="AE269" s="333" t="s">
        <v>1423</v>
      </c>
      <c r="AF269" s="334">
        <v>44530</v>
      </c>
      <c r="AG269" s="333" t="s">
        <v>1423</v>
      </c>
      <c r="AH269" s="333">
        <v>1</v>
      </c>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c r="BQ269" s="323"/>
      <c r="BR269" s="323"/>
      <c r="BS269" s="323"/>
      <c r="BT269" s="323"/>
      <c r="BU269" s="323"/>
      <c r="BV269" s="323"/>
      <c r="BW269" s="323"/>
      <c r="BX269" s="323"/>
      <c r="BY269" s="323"/>
      <c r="BZ269" s="323"/>
      <c r="CA269" s="323"/>
      <c r="CB269" s="323"/>
      <c r="CC269" s="323"/>
      <c r="CD269" s="323"/>
      <c r="CE269" s="323"/>
      <c r="CF269" s="323"/>
      <c r="CG269" s="323"/>
      <c r="CH269" s="323"/>
      <c r="CI269" s="323"/>
      <c r="CJ269" s="323"/>
      <c r="CK269" s="323"/>
      <c r="CL269" s="323"/>
      <c r="CM269" s="323"/>
      <c r="CN269" s="323"/>
      <c r="CO269" s="323"/>
      <c r="CP269" s="323"/>
      <c r="CQ269" s="323"/>
      <c r="CR269" s="323"/>
      <c r="CS269" s="323"/>
      <c r="CT269" s="323"/>
      <c r="CU269" s="323"/>
      <c r="CV269" s="323"/>
      <c r="CW269" s="323"/>
      <c r="CX269" s="323"/>
      <c r="CY269" s="323"/>
      <c r="CZ269" s="323"/>
      <c r="DA269" s="323"/>
      <c r="DB269" s="323"/>
      <c r="DC269" s="323"/>
      <c r="DD269" s="323"/>
      <c r="DE269" s="323"/>
      <c r="DF269" s="323"/>
      <c r="DG269" s="323"/>
      <c r="DH269" s="323"/>
      <c r="DI269" s="323"/>
      <c r="DJ269" s="323"/>
      <c r="DK269" s="323"/>
      <c r="DL269" s="323"/>
      <c r="DM269" s="323"/>
      <c r="DN269" s="323"/>
      <c r="DO269" s="323"/>
      <c r="DP269" s="323"/>
      <c r="DQ269" s="323"/>
      <c r="DR269" s="323"/>
      <c r="DS269" s="323"/>
      <c r="DT269" s="323"/>
      <c r="DU269" s="323"/>
      <c r="DV269" s="323"/>
      <c r="DW269" s="323"/>
      <c r="DX269" s="323"/>
      <c r="DY269" s="323"/>
      <c r="DZ269" s="323"/>
      <c r="EA269" s="323"/>
      <c r="EB269" s="323"/>
      <c r="EC269" s="323"/>
      <c r="ED269" s="323"/>
      <c r="EE269" s="323"/>
      <c r="EF269" s="323"/>
      <c r="EG269" s="323"/>
      <c r="EH269" s="323"/>
      <c r="EI269" s="323"/>
      <c r="EJ269" s="323"/>
      <c r="EK269" s="323"/>
      <c r="EL269" s="323"/>
      <c r="EM269" s="323"/>
      <c r="EN269" s="323"/>
      <c r="EO269" s="323"/>
      <c r="EP269" s="323"/>
      <c r="EQ269" s="323"/>
      <c r="ER269" s="323"/>
      <c r="ES269" s="323"/>
      <c r="ET269" s="323"/>
      <c r="EU269" s="323"/>
    </row>
    <row r="270" spans="1:151" s="333" customFormat="1" ht="60" hidden="1">
      <c r="A270" s="333" t="s">
        <v>2360</v>
      </c>
      <c r="B270" s="333" t="s">
        <v>877</v>
      </c>
      <c r="C270" s="363" t="s">
        <v>356</v>
      </c>
      <c r="D270" s="333" t="s">
        <v>2361</v>
      </c>
      <c r="E270" s="333" t="s">
        <v>2362</v>
      </c>
      <c r="F270" s="333" t="s">
        <v>31</v>
      </c>
      <c r="G270" s="333" t="s">
        <v>2357</v>
      </c>
      <c r="H270" s="333" t="s">
        <v>1422</v>
      </c>
      <c r="I270" s="333" t="s">
        <v>1423</v>
      </c>
      <c r="J270" s="334" t="s">
        <v>1424</v>
      </c>
      <c r="K270" s="334" t="s">
        <v>944</v>
      </c>
      <c r="L270" s="334" t="s">
        <v>944</v>
      </c>
      <c r="M270" s="333" t="s">
        <v>1426</v>
      </c>
      <c r="N270" s="333" t="s">
        <v>1437</v>
      </c>
      <c r="O270" s="333" t="s">
        <v>1495</v>
      </c>
      <c r="P270" s="333" t="s">
        <v>31</v>
      </c>
      <c r="Q270" s="333" t="s">
        <v>30</v>
      </c>
      <c r="R270" s="333" t="s">
        <v>944</v>
      </c>
      <c r="S270" s="333" t="s">
        <v>1423</v>
      </c>
      <c r="T270" s="333" t="s">
        <v>1430</v>
      </c>
      <c r="V270" s="333" t="s">
        <v>6</v>
      </c>
      <c r="X270" s="333" t="s">
        <v>6</v>
      </c>
      <c r="AA270" s="333" t="s">
        <v>1423</v>
      </c>
      <c r="AB270" s="333" t="s">
        <v>1423</v>
      </c>
      <c r="AC270" s="333" t="s">
        <v>1423</v>
      </c>
      <c r="AD270" s="333" t="s">
        <v>1423</v>
      </c>
      <c r="AE270" s="333" t="s">
        <v>1423</v>
      </c>
      <c r="AF270" s="334">
        <v>44530</v>
      </c>
      <c r="AG270" s="333" t="s">
        <v>1423</v>
      </c>
      <c r="AH270" s="333">
        <v>1</v>
      </c>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c r="BQ270" s="323"/>
      <c r="BR270" s="323"/>
      <c r="BS270" s="323"/>
      <c r="BT270" s="323"/>
      <c r="BU270" s="323"/>
      <c r="BV270" s="323"/>
      <c r="BW270" s="323"/>
      <c r="BX270" s="323"/>
      <c r="BY270" s="323"/>
      <c r="BZ270" s="323"/>
      <c r="CA270" s="323"/>
      <c r="CB270" s="323"/>
      <c r="CC270" s="323"/>
      <c r="CD270" s="323"/>
      <c r="CE270" s="323"/>
      <c r="CF270" s="323"/>
      <c r="CG270" s="323"/>
      <c r="CH270" s="323"/>
      <c r="CI270" s="323"/>
      <c r="CJ270" s="323"/>
      <c r="CK270" s="323"/>
      <c r="CL270" s="323"/>
      <c r="CM270" s="323"/>
      <c r="CN270" s="323"/>
      <c r="CO270" s="323"/>
      <c r="CP270" s="323"/>
      <c r="CQ270" s="323"/>
      <c r="CR270" s="323"/>
      <c r="CS270" s="323"/>
      <c r="CT270" s="323"/>
      <c r="CU270" s="323"/>
      <c r="CV270" s="323"/>
      <c r="CW270" s="323"/>
      <c r="CX270" s="323"/>
      <c r="CY270" s="323"/>
      <c r="CZ270" s="323"/>
      <c r="DA270" s="323"/>
      <c r="DB270" s="323"/>
      <c r="DC270" s="323"/>
      <c r="DD270" s="323"/>
      <c r="DE270" s="323"/>
      <c r="DF270" s="323"/>
      <c r="DG270" s="323"/>
      <c r="DH270" s="323"/>
      <c r="DI270" s="323"/>
      <c r="DJ270" s="323"/>
      <c r="DK270" s="323"/>
      <c r="DL270" s="323"/>
      <c r="DM270" s="323"/>
      <c r="DN270" s="323"/>
      <c r="DO270" s="323"/>
      <c r="DP270" s="323"/>
      <c r="DQ270" s="323"/>
      <c r="DR270" s="323"/>
      <c r="DS270" s="323"/>
      <c r="DT270" s="323"/>
      <c r="DU270" s="323"/>
      <c r="DV270" s="323"/>
      <c r="DW270" s="323"/>
      <c r="DX270" s="323"/>
      <c r="DY270" s="323"/>
      <c r="DZ270" s="323"/>
      <c r="EA270" s="323"/>
      <c r="EB270" s="323"/>
      <c r="EC270" s="323"/>
      <c r="ED270" s="323"/>
      <c r="EE270" s="323"/>
      <c r="EF270" s="323"/>
      <c r="EG270" s="323"/>
      <c r="EH270" s="323"/>
      <c r="EI270" s="323"/>
      <c r="EJ270" s="323"/>
      <c r="EK270" s="323"/>
      <c r="EL270" s="323"/>
      <c r="EM270" s="323"/>
      <c r="EN270" s="323"/>
      <c r="EO270" s="323"/>
      <c r="EP270" s="323"/>
      <c r="EQ270" s="323"/>
      <c r="ER270" s="323"/>
      <c r="ES270" s="323"/>
      <c r="ET270" s="323"/>
      <c r="EU270" s="323"/>
    </row>
    <row r="271" spans="1:151" s="333" customFormat="1" ht="75" hidden="1">
      <c r="A271" s="333" t="s">
        <v>2363</v>
      </c>
      <c r="B271" s="333" t="s">
        <v>877</v>
      </c>
      <c r="C271" s="363" t="s">
        <v>356</v>
      </c>
      <c r="D271" s="333" t="s">
        <v>2364</v>
      </c>
      <c r="E271" s="333" t="s">
        <v>2329</v>
      </c>
      <c r="F271" s="333" t="s">
        <v>31</v>
      </c>
      <c r="G271" s="333" t="s">
        <v>2357</v>
      </c>
      <c r="H271" s="333" t="s">
        <v>1422</v>
      </c>
      <c r="I271" s="333" t="s">
        <v>1423</v>
      </c>
      <c r="J271" s="334" t="s">
        <v>1424</v>
      </c>
      <c r="K271" s="334" t="s">
        <v>944</v>
      </c>
      <c r="L271" s="334" t="s">
        <v>944</v>
      </c>
      <c r="M271" s="333" t="s">
        <v>1426</v>
      </c>
      <c r="N271" s="333" t="s">
        <v>1437</v>
      </c>
      <c r="O271" s="333" t="s">
        <v>1495</v>
      </c>
      <c r="P271" s="333" t="s">
        <v>31</v>
      </c>
      <c r="Q271" s="333" t="s">
        <v>30</v>
      </c>
      <c r="R271" s="333" t="s">
        <v>944</v>
      </c>
      <c r="S271" s="333" t="s">
        <v>1423</v>
      </c>
      <c r="T271" s="333" t="s">
        <v>1430</v>
      </c>
      <c r="V271" s="333" t="s">
        <v>6</v>
      </c>
      <c r="X271" s="333" t="s">
        <v>6</v>
      </c>
      <c r="AA271" s="333" t="s">
        <v>1423</v>
      </c>
      <c r="AB271" s="333" t="s">
        <v>1423</v>
      </c>
      <c r="AC271" s="333" t="s">
        <v>1423</v>
      </c>
      <c r="AD271" s="333" t="s">
        <v>1423</v>
      </c>
      <c r="AE271" s="333" t="s">
        <v>1423</v>
      </c>
      <c r="AF271" s="334">
        <v>44530</v>
      </c>
      <c r="AG271" s="333" t="s">
        <v>1423</v>
      </c>
      <c r="AH271" s="333">
        <v>1</v>
      </c>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c r="BN271" s="323"/>
      <c r="BO271" s="323"/>
      <c r="BP271" s="323"/>
      <c r="BQ271" s="323"/>
      <c r="BR271" s="323"/>
      <c r="BS271" s="323"/>
      <c r="BT271" s="323"/>
      <c r="BU271" s="323"/>
      <c r="BV271" s="323"/>
      <c r="BW271" s="323"/>
      <c r="BX271" s="323"/>
      <c r="BY271" s="323"/>
      <c r="BZ271" s="323"/>
      <c r="CA271" s="323"/>
      <c r="CB271" s="323"/>
      <c r="CC271" s="323"/>
      <c r="CD271" s="323"/>
      <c r="CE271" s="323"/>
      <c r="CF271" s="323"/>
      <c r="CG271" s="323"/>
      <c r="CH271" s="323"/>
      <c r="CI271" s="323"/>
      <c r="CJ271" s="323"/>
      <c r="CK271" s="323"/>
      <c r="CL271" s="323"/>
      <c r="CM271" s="323"/>
      <c r="CN271" s="323"/>
      <c r="CO271" s="323"/>
      <c r="CP271" s="323"/>
      <c r="CQ271" s="323"/>
      <c r="CR271" s="323"/>
      <c r="CS271" s="323"/>
      <c r="CT271" s="323"/>
      <c r="CU271" s="323"/>
      <c r="CV271" s="323"/>
      <c r="CW271" s="323"/>
      <c r="CX271" s="323"/>
      <c r="CY271" s="323"/>
      <c r="CZ271" s="323"/>
      <c r="DA271" s="323"/>
      <c r="DB271" s="323"/>
      <c r="DC271" s="323"/>
      <c r="DD271" s="323"/>
      <c r="DE271" s="323"/>
      <c r="DF271" s="323"/>
      <c r="DG271" s="323"/>
      <c r="DH271" s="323"/>
      <c r="DI271" s="323"/>
      <c r="DJ271" s="323"/>
      <c r="DK271" s="323"/>
      <c r="DL271" s="323"/>
      <c r="DM271" s="323"/>
      <c r="DN271" s="323"/>
      <c r="DO271" s="323"/>
      <c r="DP271" s="323"/>
      <c r="DQ271" s="323"/>
      <c r="DR271" s="323"/>
      <c r="DS271" s="323"/>
      <c r="DT271" s="323"/>
      <c r="DU271" s="323"/>
      <c r="DV271" s="323"/>
      <c r="DW271" s="323"/>
      <c r="DX271" s="323"/>
      <c r="DY271" s="323"/>
      <c r="DZ271" s="323"/>
      <c r="EA271" s="323"/>
      <c r="EB271" s="323"/>
      <c r="EC271" s="323"/>
      <c r="ED271" s="323"/>
      <c r="EE271" s="323"/>
      <c r="EF271" s="323"/>
      <c r="EG271" s="323"/>
      <c r="EH271" s="323"/>
      <c r="EI271" s="323"/>
      <c r="EJ271" s="323"/>
      <c r="EK271" s="323"/>
      <c r="EL271" s="323"/>
      <c r="EM271" s="323"/>
      <c r="EN271" s="323"/>
      <c r="EO271" s="323"/>
      <c r="EP271" s="323"/>
      <c r="EQ271" s="323"/>
      <c r="ER271" s="323"/>
      <c r="ES271" s="323"/>
      <c r="ET271" s="323"/>
      <c r="EU271" s="323"/>
    </row>
    <row r="272" spans="1:151" s="333" customFormat="1" ht="60" hidden="1">
      <c r="A272" s="333" t="s">
        <v>2365</v>
      </c>
      <c r="B272" s="333" t="s">
        <v>877</v>
      </c>
      <c r="C272" s="363" t="s">
        <v>356</v>
      </c>
      <c r="D272" s="333" t="s">
        <v>2366</v>
      </c>
      <c r="E272" s="333" t="s">
        <v>2332</v>
      </c>
      <c r="F272" s="333" t="s">
        <v>31</v>
      </c>
      <c r="G272" s="333" t="s">
        <v>2357</v>
      </c>
      <c r="H272" s="333" t="s">
        <v>1422</v>
      </c>
      <c r="I272" s="333" t="s">
        <v>1423</v>
      </c>
      <c r="J272" s="334" t="s">
        <v>1424</v>
      </c>
      <c r="K272" s="334" t="s">
        <v>944</v>
      </c>
      <c r="L272" s="334" t="s">
        <v>944</v>
      </c>
      <c r="M272" s="333" t="s">
        <v>1426</v>
      </c>
      <c r="N272" s="333" t="s">
        <v>1437</v>
      </c>
      <c r="O272" s="333" t="s">
        <v>1495</v>
      </c>
      <c r="P272" s="333" t="s">
        <v>31</v>
      </c>
      <c r="Q272" s="333" t="s">
        <v>30</v>
      </c>
      <c r="R272" s="333" t="s">
        <v>944</v>
      </c>
      <c r="S272" s="333" t="s">
        <v>1423</v>
      </c>
      <c r="T272" s="333" t="s">
        <v>1430</v>
      </c>
      <c r="V272" s="333" t="s">
        <v>6</v>
      </c>
      <c r="X272" s="333" t="s">
        <v>6</v>
      </c>
      <c r="AA272" s="333" t="s">
        <v>1423</v>
      </c>
      <c r="AB272" s="333" t="s">
        <v>1423</v>
      </c>
      <c r="AC272" s="333" t="s">
        <v>1423</v>
      </c>
      <c r="AD272" s="333" t="s">
        <v>1423</v>
      </c>
      <c r="AE272" s="333" t="s">
        <v>1423</v>
      </c>
      <c r="AF272" s="334">
        <v>44530</v>
      </c>
      <c r="AG272" s="333" t="s">
        <v>1423</v>
      </c>
      <c r="AH272" s="333">
        <v>1</v>
      </c>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c r="BN272" s="323"/>
      <c r="BO272" s="323"/>
      <c r="BP272" s="323"/>
      <c r="BQ272" s="323"/>
      <c r="BR272" s="323"/>
      <c r="BS272" s="323"/>
      <c r="BT272" s="323"/>
      <c r="BU272" s="323"/>
      <c r="BV272" s="323"/>
      <c r="BW272" s="323"/>
      <c r="BX272" s="323"/>
      <c r="BY272" s="323"/>
      <c r="BZ272" s="323"/>
      <c r="CA272" s="323"/>
      <c r="CB272" s="323"/>
      <c r="CC272" s="323"/>
      <c r="CD272" s="323"/>
      <c r="CE272" s="323"/>
      <c r="CF272" s="323"/>
      <c r="CG272" s="323"/>
      <c r="CH272" s="323"/>
      <c r="CI272" s="323"/>
      <c r="CJ272" s="323"/>
      <c r="CK272" s="323"/>
      <c r="CL272" s="323"/>
      <c r="CM272" s="323"/>
      <c r="CN272" s="323"/>
      <c r="CO272" s="323"/>
      <c r="CP272" s="323"/>
      <c r="CQ272" s="323"/>
      <c r="CR272" s="323"/>
      <c r="CS272" s="323"/>
      <c r="CT272" s="323"/>
      <c r="CU272" s="323"/>
      <c r="CV272" s="323"/>
      <c r="CW272" s="323"/>
      <c r="CX272" s="323"/>
      <c r="CY272" s="323"/>
      <c r="CZ272" s="323"/>
      <c r="DA272" s="323"/>
      <c r="DB272" s="323"/>
      <c r="DC272" s="323"/>
      <c r="DD272" s="323"/>
      <c r="DE272" s="323"/>
      <c r="DF272" s="323"/>
      <c r="DG272" s="323"/>
      <c r="DH272" s="323"/>
      <c r="DI272" s="323"/>
      <c r="DJ272" s="323"/>
      <c r="DK272" s="323"/>
      <c r="DL272" s="323"/>
      <c r="DM272" s="323"/>
      <c r="DN272" s="323"/>
      <c r="DO272" s="323"/>
      <c r="DP272" s="323"/>
      <c r="DQ272" s="323"/>
      <c r="DR272" s="323"/>
      <c r="DS272" s="323"/>
      <c r="DT272" s="323"/>
      <c r="DU272" s="323"/>
      <c r="DV272" s="323"/>
      <c r="DW272" s="323"/>
      <c r="DX272" s="323"/>
      <c r="DY272" s="323"/>
      <c r="DZ272" s="323"/>
      <c r="EA272" s="323"/>
      <c r="EB272" s="323"/>
      <c r="EC272" s="323"/>
      <c r="ED272" s="323"/>
      <c r="EE272" s="323"/>
      <c r="EF272" s="323"/>
      <c r="EG272" s="323"/>
      <c r="EH272" s="323"/>
      <c r="EI272" s="323"/>
      <c r="EJ272" s="323"/>
      <c r="EK272" s="323"/>
      <c r="EL272" s="323"/>
      <c r="EM272" s="323"/>
      <c r="EN272" s="323"/>
      <c r="EO272" s="323"/>
      <c r="EP272" s="323"/>
      <c r="EQ272" s="323"/>
      <c r="ER272" s="323"/>
      <c r="ES272" s="323"/>
      <c r="ET272" s="323"/>
      <c r="EU272" s="323"/>
    </row>
    <row r="273" spans="1:151" s="333" customFormat="1" ht="90" hidden="1">
      <c r="A273" s="333" t="s">
        <v>2367</v>
      </c>
      <c r="B273" s="333" t="s">
        <v>877</v>
      </c>
      <c r="C273" s="363" t="s">
        <v>356</v>
      </c>
      <c r="D273" s="333" t="s">
        <v>2368</v>
      </c>
      <c r="E273" s="333" t="s">
        <v>2369</v>
      </c>
      <c r="F273" s="333" t="s">
        <v>31</v>
      </c>
      <c r="G273" s="333" t="s">
        <v>2357</v>
      </c>
      <c r="H273" s="333" t="s">
        <v>1422</v>
      </c>
      <c r="I273" s="333" t="s">
        <v>1423</v>
      </c>
      <c r="J273" s="334" t="s">
        <v>1424</v>
      </c>
      <c r="K273" s="334" t="s">
        <v>944</v>
      </c>
      <c r="L273" s="334" t="s">
        <v>944</v>
      </c>
      <c r="M273" s="333" t="s">
        <v>1426</v>
      </c>
      <c r="N273" s="333" t="s">
        <v>1437</v>
      </c>
      <c r="O273" s="333" t="s">
        <v>1495</v>
      </c>
      <c r="P273" s="333" t="s">
        <v>31</v>
      </c>
      <c r="Q273" s="333" t="s">
        <v>30</v>
      </c>
      <c r="R273" s="333" t="s">
        <v>944</v>
      </c>
      <c r="S273" s="333" t="s">
        <v>1423</v>
      </c>
      <c r="T273" s="333" t="s">
        <v>1430</v>
      </c>
      <c r="V273" s="333" t="s">
        <v>6</v>
      </c>
      <c r="X273" s="333" t="s">
        <v>6</v>
      </c>
      <c r="AA273" s="333" t="s">
        <v>1423</v>
      </c>
      <c r="AB273" s="333" t="s">
        <v>1423</v>
      </c>
      <c r="AC273" s="333" t="s">
        <v>1423</v>
      </c>
      <c r="AD273" s="333" t="s">
        <v>1423</v>
      </c>
      <c r="AE273" s="333" t="s">
        <v>1423</v>
      </c>
      <c r="AF273" s="334">
        <v>44530</v>
      </c>
      <c r="AG273" s="333" t="s">
        <v>1423</v>
      </c>
      <c r="AH273" s="333">
        <v>1</v>
      </c>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c r="BM273" s="323"/>
      <c r="BN273" s="323"/>
      <c r="BO273" s="323"/>
      <c r="BP273" s="323"/>
      <c r="BQ273" s="323"/>
      <c r="BR273" s="323"/>
      <c r="BS273" s="323"/>
      <c r="BT273" s="323"/>
      <c r="BU273" s="323"/>
      <c r="BV273" s="323"/>
      <c r="BW273" s="323"/>
      <c r="BX273" s="323"/>
      <c r="BY273" s="323"/>
      <c r="BZ273" s="323"/>
      <c r="CA273" s="323"/>
      <c r="CB273" s="323"/>
      <c r="CC273" s="323"/>
      <c r="CD273" s="323"/>
      <c r="CE273" s="323"/>
      <c r="CF273" s="323"/>
      <c r="CG273" s="323"/>
      <c r="CH273" s="323"/>
      <c r="CI273" s="323"/>
      <c r="CJ273" s="323"/>
      <c r="CK273" s="323"/>
      <c r="CL273" s="323"/>
      <c r="CM273" s="323"/>
      <c r="CN273" s="323"/>
      <c r="CO273" s="323"/>
      <c r="CP273" s="323"/>
      <c r="CQ273" s="323"/>
      <c r="CR273" s="323"/>
      <c r="CS273" s="323"/>
      <c r="CT273" s="323"/>
      <c r="CU273" s="323"/>
      <c r="CV273" s="323"/>
      <c r="CW273" s="323"/>
      <c r="CX273" s="323"/>
      <c r="CY273" s="323"/>
      <c r="CZ273" s="323"/>
      <c r="DA273" s="323"/>
      <c r="DB273" s="323"/>
      <c r="DC273" s="323"/>
      <c r="DD273" s="323"/>
      <c r="DE273" s="323"/>
      <c r="DF273" s="323"/>
      <c r="DG273" s="323"/>
      <c r="DH273" s="323"/>
      <c r="DI273" s="323"/>
      <c r="DJ273" s="323"/>
      <c r="DK273" s="323"/>
      <c r="DL273" s="323"/>
      <c r="DM273" s="323"/>
      <c r="DN273" s="323"/>
      <c r="DO273" s="323"/>
      <c r="DP273" s="323"/>
      <c r="DQ273" s="323"/>
      <c r="DR273" s="323"/>
      <c r="DS273" s="323"/>
      <c r="DT273" s="323"/>
      <c r="DU273" s="323"/>
      <c r="DV273" s="323"/>
      <c r="DW273" s="323"/>
      <c r="DX273" s="323"/>
      <c r="DY273" s="323"/>
      <c r="DZ273" s="323"/>
      <c r="EA273" s="323"/>
      <c r="EB273" s="323"/>
      <c r="EC273" s="323"/>
      <c r="ED273" s="323"/>
      <c r="EE273" s="323"/>
      <c r="EF273" s="323"/>
      <c r="EG273" s="323"/>
      <c r="EH273" s="323"/>
      <c r="EI273" s="323"/>
      <c r="EJ273" s="323"/>
      <c r="EK273" s="323"/>
      <c r="EL273" s="323"/>
      <c r="EM273" s="323"/>
      <c r="EN273" s="323"/>
      <c r="EO273" s="323"/>
      <c r="EP273" s="323"/>
      <c r="EQ273" s="323"/>
      <c r="ER273" s="323"/>
      <c r="ES273" s="323"/>
      <c r="ET273" s="323"/>
      <c r="EU273" s="323"/>
    </row>
    <row r="274" spans="1:151" s="333" customFormat="1" ht="60" hidden="1">
      <c r="A274" s="333" t="s">
        <v>2370</v>
      </c>
      <c r="B274" s="333" t="s">
        <v>877</v>
      </c>
      <c r="C274" s="363" t="s">
        <v>356</v>
      </c>
      <c r="D274" s="333" t="s">
        <v>2371</v>
      </c>
      <c r="E274" s="333" t="s">
        <v>2335</v>
      </c>
      <c r="F274" s="333" t="s">
        <v>31</v>
      </c>
      <c r="G274" s="333" t="s">
        <v>2357</v>
      </c>
      <c r="H274" s="333" t="s">
        <v>1422</v>
      </c>
      <c r="I274" s="333" t="s">
        <v>1423</v>
      </c>
      <c r="J274" s="334" t="s">
        <v>1424</v>
      </c>
      <c r="K274" s="334" t="s">
        <v>944</v>
      </c>
      <c r="L274" s="334" t="s">
        <v>944</v>
      </c>
      <c r="M274" s="333" t="s">
        <v>1426</v>
      </c>
      <c r="N274" s="333" t="s">
        <v>1437</v>
      </c>
      <c r="O274" s="333" t="s">
        <v>1495</v>
      </c>
      <c r="P274" s="333" t="s">
        <v>31</v>
      </c>
      <c r="Q274" s="333" t="s">
        <v>30</v>
      </c>
      <c r="R274" s="333" t="s">
        <v>944</v>
      </c>
      <c r="S274" s="333" t="s">
        <v>1423</v>
      </c>
      <c r="T274" s="333" t="s">
        <v>1430</v>
      </c>
      <c r="V274" s="333" t="s">
        <v>6</v>
      </c>
      <c r="X274" s="333" t="s">
        <v>6</v>
      </c>
      <c r="AA274" s="333" t="s">
        <v>1423</v>
      </c>
      <c r="AB274" s="333" t="s">
        <v>1423</v>
      </c>
      <c r="AC274" s="333" t="s">
        <v>1423</v>
      </c>
      <c r="AD274" s="333" t="s">
        <v>1423</v>
      </c>
      <c r="AE274" s="333" t="s">
        <v>1423</v>
      </c>
      <c r="AF274" s="334">
        <v>44530</v>
      </c>
      <c r="AG274" s="333" t="s">
        <v>1423</v>
      </c>
      <c r="AH274" s="333">
        <v>1</v>
      </c>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c r="BM274" s="323"/>
      <c r="BN274" s="323"/>
      <c r="BO274" s="323"/>
      <c r="BP274" s="323"/>
      <c r="BQ274" s="323"/>
      <c r="BR274" s="323"/>
      <c r="BS274" s="323"/>
      <c r="BT274" s="323"/>
      <c r="BU274" s="323"/>
      <c r="BV274" s="323"/>
      <c r="BW274" s="323"/>
      <c r="BX274" s="323"/>
      <c r="BY274" s="323"/>
      <c r="BZ274" s="323"/>
      <c r="CA274" s="323"/>
      <c r="CB274" s="323"/>
      <c r="CC274" s="323"/>
      <c r="CD274" s="323"/>
      <c r="CE274" s="323"/>
      <c r="CF274" s="323"/>
      <c r="CG274" s="323"/>
      <c r="CH274" s="323"/>
      <c r="CI274" s="323"/>
      <c r="CJ274" s="323"/>
      <c r="CK274" s="323"/>
      <c r="CL274" s="323"/>
      <c r="CM274" s="323"/>
      <c r="CN274" s="323"/>
      <c r="CO274" s="323"/>
      <c r="CP274" s="323"/>
      <c r="CQ274" s="323"/>
      <c r="CR274" s="323"/>
      <c r="CS274" s="323"/>
      <c r="CT274" s="323"/>
      <c r="CU274" s="323"/>
      <c r="CV274" s="323"/>
      <c r="CW274" s="323"/>
      <c r="CX274" s="323"/>
      <c r="CY274" s="323"/>
      <c r="CZ274" s="323"/>
      <c r="DA274" s="323"/>
      <c r="DB274" s="323"/>
      <c r="DC274" s="323"/>
      <c r="DD274" s="323"/>
      <c r="DE274" s="323"/>
      <c r="DF274" s="323"/>
      <c r="DG274" s="323"/>
      <c r="DH274" s="323"/>
      <c r="DI274" s="323"/>
      <c r="DJ274" s="323"/>
      <c r="DK274" s="323"/>
      <c r="DL274" s="323"/>
      <c r="DM274" s="323"/>
      <c r="DN274" s="323"/>
      <c r="DO274" s="323"/>
      <c r="DP274" s="323"/>
      <c r="DQ274" s="323"/>
      <c r="DR274" s="323"/>
      <c r="DS274" s="323"/>
      <c r="DT274" s="323"/>
      <c r="DU274" s="323"/>
      <c r="DV274" s="323"/>
      <c r="DW274" s="323"/>
      <c r="DX274" s="323"/>
      <c r="DY274" s="323"/>
      <c r="DZ274" s="323"/>
      <c r="EA274" s="323"/>
      <c r="EB274" s="323"/>
      <c r="EC274" s="323"/>
      <c r="ED274" s="323"/>
      <c r="EE274" s="323"/>
      <c r="EF274" s="323"/>
      <c r="EG274" s="323"/>
      <c r="EH274" s="323"/>
      <c r="EI274" s="323"/>
      <c r="EJ274" s="323"/>
      <c r="EK274" s="323"/>
      <c r="EL274" s="323"/>
      <c r="EM274" s="323"/>
      <c r="EN274" s="323"/>
      <c r="EO274" s="323"/>
      <c r="EP274" s="323"/>
      <c r="EQ274" s="323"/>
      <c r="ER274" s="323"/>
      <c r="ES274" s="323"/>
      <c r="ET274" s="323"/>
      <c r="EU274" s="323"/>
    </row>
    <row r="275" spans="1:151" s="333" customFormat="1" ht="30" hidden="1">
      <c r="A275" s="333" t="s">
        <v>2372</v>
      </c>
      <c r="B275" s="333" t="s">
        <v>877</v>
      </c>
      <c r="C275" s="363" t="s">
        <v>356</v>
      </c>
      <c r="D275" s="333" t="s">
        <v>2373</v>
      </c>
      <c r="E275" s="333" t="s">
        <v>2326</v>
      </c>
      <c r="F275" s="333" t="s">
        <v>31</v>
      </c>
      <c r="G275" s="333" t="s">
        <v>2374</v>
      </c>
      <c r="H275" s="333" t="s">
        <v>1422</v>
      </c>
      <c r="I275" s="333" t="s">
        <v>1423</v>
      </c>
      <c r="J275" s="334" t="s">
        <v>1424</v>
      </c>
      <c r="K275" s="334" t="s">
        <v>944</v>
      </c>
      <c r="L275" s="334" t="s">
        <v>944</v>
      </c>
      <c r="M275" s="333" t="s">
        <v>1426</v>
      </c>
      <c r="N275" s="333" t="s">
        <v>1437</v>
      </c>
      <c r="O275" s="333" t="s">
        <v>1495</v>
      </c>
      <c r="P275" s="333" t="s">
        <v>31</v>
      </c>
      <c r="Q275" s="333" t="s">
        <v>30</v>
      </c>
      <c r="R275" s="333" t="s">
        <v>944</v>
      </c>
      <c r="S275" s="333" t="s">
        <v>1423</v>
      </c>
      <c r="T275" s="333" t="s">
        <v>1430</v>
      </c>
      <c r="V275" s="333" t="s">
        <v>6</v>
      </c>
      <c r="X275" s="333" t="s">
        <v>6</v>
      </c>
      <c r="AA275" s="333" t="s">
        <v>1423</v>
      </c>
      <c r="AB275" s="333" t="s">
        <v>1423</v>
      </c>
      <c r="AC275" s="333" t="s">
        <v>1423</v>
      </c>
      <c r="AD275" s="333" t="s">
        <v>1423</v>
      </c>
      <c r="AE275" s="333" t="s">
        <v>1423</v>
      </c>
      <c r="AF275" s="334">
        <v>44530</v>
      </c>
      <c r="AG275" s="333" t="s">
        <v>1423</v>
      </c>
      <c r="AH275" s="333">
        <v>1</v>
      </c>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c r="BM275" s="323"/>
      <c r="BN275" s="323"/>
      <c r="BO275" s="323"/>
      <c r="BP275" s="323"/>
      <c r="BQ275" s="323"/>
      <c r="BR275" s="323"/>
      <c r="BS275" s="323"/>
      <c r="BT275" s="323"/>
      <c r="BU275" s="323"/>
      <c r="BV275" s="323"/>
      <c r="BW275" s="323"/>
      <c r="BX275" s="323"/>
      <c r="BY275" s="323"/>
      <c r="BZ275" s="323"/>
      <c r="CA275" s="323"/>
      <c r="CB275" s="323"/>
      <c r="CC275" s="323"/>
      <c r="CD275" s="323"/>
      <c r="CE275" s="323"/>
      <c r="CF275" s="323"/>
      <c r="CG275" s="323"/>
      <c r="CH275" s="323"/>
      <c r="CI275" s="323"/>
      <c r="CJ275" s="323"/>
      <c r="CK275" s="323"/>
      <c r="CL275" s="323"/>
      <c r="CM275" s="323"/>
      <c r="CN275" s="323"/>
      <c r="CO275" s="323"/>
      <c r="CP275" s="323"/>
      <c r="CQ275" s="323"/>
      <c r="CR275" s="323"/>
      <c r="CS275" s="323"/>
      <c r="CT275" s="323"/>
      <c r="CU275" s="323"/>
      <c r="CV275" s="323"/>
      <c r="CW275" s="323"/>
      <c r="CX275" s="323"/>
      <c r="CY275" s="323"/>
      <c r="CZ275" s="323"/>
      <c r="DA275" s="323"/>
      <c r="DB275" s="323"/>
      <c r="DC275" s="323"/>
      <c r="DD275" s="323"/>
      <c r="DE275" s="323"/>
      <c r="DF275" s="323"/>
      <c r="DG275" s="323"/>
      <c r="DH275" s="323"/>
      <c r="DI275" s="323"/>
      <c r="DJ275" s="323"/>
      <c r="DK275" s="323"/>
      <c r="DL275" s="323"/>
      <c r="DM275" s="323"/>
      <c r="DN275" s="323"/>
      <c r="DO275" s="323"/>
      <c r="DP275" s="323"/>
      <c r="DQ275" s="323"/>
      <c r="DR275" s="323"/>
      <c r="DS275" s="323"/>
      <c r="DT275" s="323"/>
      <c r="DU275" s="323"/>
      <c r="DV275" s="323"/>
      <c r="DW275" s="323"/>
      <c r="DX275" s="323"/>
      <c r="DY275" s="323"/>
      <c r="DZ275" s="323"/>
      <c r="EA275" s="323"/>
      <c r="EB275" s="323"/>
      <c r="EC275" s="323"/>
      <c r="ED275" s="323"/>
      <c r="EE275" s="323"/>
      <c r="EF275" s="323"/>
      <c r="EG275" s="323"/>
      <c r="EH275" s="323"/>
      <c r="EI275" s="323"/>
      <c r="EJ275" s="323"/>
      <c r="EK275" s="323"/>
      <c r="EL275" s="323"/>
      <c r="EM275" s="323"/>
      <c r="EN275" s="323"/>
      <c r="EO275" s="323"/>
      <c r="EP275" s="323"/>
      <c r="EQ275" s="323"/>
      <c r="ER275" s="323"/>
      <c r="ES275" s="323"/>
      <c r="ET275" s="323"/>
      <c r="EU275" s="323"/>
    </row>
    <row r="276" spans="1:151" s="333" customFormat="1" ht="30" hidden="1">
      <c r="A276" s="333" t="s">
        <v>2375</v>
      </c>
      <c r="B276" s="333" t="s">
        <v>877</v>
      </c>
      <c r="C276" s="363" t="s">
        <v>356</v>
      </c>
      <c r="D276" s="333" t="s">
        <v>2376</v>
      </c>
      <c r="E276" s="333" t="s">
        <v>2322</v>
      </c>
      <c r="F276" s="333" t="s">
        <v>31</v>
      </c>
      <c r="G276" s="333" t="s">
        <v>2374</v>
      </c>
      <c r="H276" s="333" t="s">
        <v>1422</v>
      </c>
      <c r="I276" s="333" t="s">
        <v>1423</v>
      </c>
      <c r="J276" s="334" t="s">
        <v>1424</v>
      </c>
      <c r="K276" s="334" t="s">
        <v>944</v>
      </c>
      <c r="L276" s="334" t="s">
        <v>944</v>
      </c>
      <c r="M276" s="333" t="s">
        <v>1426</v>
      </c>
      <c r="N276" s="333" t="s">
        <v>1437</v>
      </c>
      <c r="O276" s="333" t="s">
        <v>1495</v>
      </c>
      <c r="P276" s="333" t="s">
        <v>31</v>
      </c>
      <c r="Q276" s="333" t="s">
        <v>30</v>
      </c>
      <c r="R276" s="333" t="s">
        <v>944</v>
      </c>
      <c r="S276" s="333" t="s">
        <v>1423</v>
      </c>
      <c r="T276" s="333" t="s">
        <v>1430</v>
      </c>
      <c r="V276" s="333" t="s">
        <v>6</v>
      </c>
      <c r="X276" s="333" t="s">
        <v>6</v>
      </c>
      <c r="AA276" s="333" t="s">
        <v>1423</v>
      </c>
      <c r="AB276" s="333" t="s">
        <v>1423</v>
      </c>
      <c r="AC276" s="333" t="s">
        <v>1423</v>
      </c>
      <c r="AD276" s="333" t="s">
        <v>1423</v>
      </c>
      <c r="AE276" s="333" t="s">
        <v>1423</v>
      </c>
      <c r="AF276" s="334">
        <v>44530</v>
      </c>
      <c r="AG276" s="333" t="s">
        <v>1423</v>
      </c>
      <c r="AH276" s="333">
        <v>1</v>
      </c>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c r="BM276" s="323"/>
      <c r="BN276" s="323"/>
      <c r="BO276" s="323"/>
      <c r="BP276" s="323"/>
      <c r="BQ276" s="323"/>
      <c r="BR276" s="323"/>
      <c r="BS276" s="323"/>
      <c r="BT276" s="323"/>
      <c r="BU276" s="323"/>
      <c r="BV276" s="323"/>
      <c r="BW276" s="323"/>
      <c r="BX276" s="323"/>
      <c r="BY276" s="323"/>
      <c r="BZ276" s="323"/>
      <c r="CA276" s="323"/>
      <c r="CB276" s="323"/>
      <c r="CC276" s="323"/>
      <c r="CD276" s="323"/>
      <c r="CE276" s="323"/>
      <c r="CF276" s="323"/>
      <c r="CG276" s="323"/>
      <c r="CH276" s="323"/>
      <c r="CI276" s="323"/>
      <c r="CJ276" s="323"/>
      <c r="CK276" s="323"/>
      <c r="CL276" s="323"/>
      <c r="CM276" s="323"/>
      <c r="CN276" s="323"/>
      <c r="CO276" s="323"/>
      <c r="CP276" s="323"/>
      <c r="CQ276" s="323"/>
      <c r="CR276" s="323"/>
      <c r="CS276" s="323"/>
      <c r="CT276" s="323"/>
      <c r="CU276" s="323"/>
      <c r="CV276" s="323"/>
      <c r="CW276" s="323"/>
      <c r="CX276" s="323"/>
      <c r="CY276" s="323"/>
      <c r="CZ276" s="323"/>
      <c r="DA276" s="323"/>
      <c r="DB276" s="323"/>
      <c r="DC276" s="323"/>
      <c r="DD276" s="323"/>
      <c r="DE276" s="323"/>
      <c r="DF276" s="323"/>
      <c r="DG276" s="323"/>
      <c r="DH276" s="323"/>
      <c r="DI276" s="323"/>
      <c r="DJ276" s="323"/>
      <c r="DK276" s="323"/>
      <c r="DL276" s="323"/>
      <c r="DM276" s="323"/>
      <c r="DN276" s="323"/>
      <c r="DO276" s="323"/>
      <c r="DP276" s="323"/>
      <c r="DQ276" s="323"/>
      <c r="DR276" s="323"/>
      <c r="DS276" s="323"/>
      <c r="DT276" s="323"/>
      <c r="DU276" s="323"/>
      <c r="DV276" s="323"/>
      <c r="DW276" s="323"/>
      <c r="DX276" s="323"/>
      <c r="DY276" s="323"/>
      <c r="DZ276" s="323"/>
      <c r="EA276" s="323"/>
      <c r="EB276" s="323"/>
      <c r="EC276" s="323"/>
      <c r="ED276" s="323"/>
      <c r="EE276" s="323"/>
      <c r="EF276" s="323"/>
      <c r="EG276" s="323"/>
      <c r="EH276" s="323"/>
      <c r="EI276" s="323"/>
      <c r="EJ276" s="323"/>
      <c r="EK276" s="323"/>
      <c r="EL276" s="323"/>
      <c r="EM276" s="323"/>
      <c r="EN276" s="323"/>
      <c r="EO276" s="323"/>
      <c r="EP276" s="323"/>
      <c r="EQ276" s="323"/>
      <c r="ER276" s="323"/>
      <c r="ES276" s="323"/>
      <c r="ET276" s="323"/>
      <c r="EU276" s="323"/>
    </row>
    <row r="277" spans="1:151" s="333" customFormat="1" ht="45" hidden="1">
      <c r="A277" s="333" t="s">
        <v>2377</v>
      </c>
      <c r="B277" s="333" t="s">
        <v>877</v>
      </c>
      <c r="C277" s="363" t="s">
        <v>356</v>
      </c>
      <c r="D277" s="333" t="s">
        <v>2378</v>
      </c>
      <c r="E277" s="333" t="s">
        <v>2362</v>
      </c>
      <c r="F277" s="333" t="s">
        <v>31</v>
      </c>
      <c r="G277" s="333" t="s">
        <v>2374</v>
      </c>
      <c r="H277" s="333" t="s">
        <v>1422</v>
      </c>
      <c r="I277" s="333" t="s">
        <v>1423</v>
      </c>
      <c r="J277" s="334" t="s">
        <v>1424</v>
      </c>
      <c r="K277" s="334" t="s">
        <v>944</v>
      </c>
      <c r="L277" s="334" t="s">
        <v>944</v>
      </c>
      <c r="M277" s="333" t="s">
        <v>1426</v>
      </c>
      <c r="N277" s="333" t="s">
        <v>1437</v>
      </c>
      <c r="O277" s="333" t="s">
        <v>1495</v>
      </c>
      <c r="P277" s="333" t="s">
        <v>31</v>
      </c>
      <c r="Q277" s="333" t="s">
        <v>30</v>
      </c>
      <c r="R277" s="333" t="s">
        <v>944</v>
      </c>
      <c r="S277" s="333" t="s">
        <v>1423</v>
      </c>
      <c r="T277" s="333" t="s">
        <v>1430</v>
      </c>
      <c r="V277" s="333" t="s">
        <v>6</v>
      </c>
      <c r="X277" s="333" t="s">
        <v>6</v>
      </c>
      <c r="AA277" s="333" t="s">
        <v>1423</v>
      </c>
      <c r="AB277" s="333" t="s">
        <v>1423</v>
      </c>
      <c r="AC277" s="333" t="s">
        <v>1423</v>
      </c>
      <c r="AD277" s="333" t="s">
        <v>1423</v>
      </c>
      <c r="AE277" s="333" t="s">
        <v>1423</v>
      </c>
      <c r="AF277" s="334">
        <v>44530</v>
      </c>
      <c r="AG277" s="333" t="s">
        <v>1423</v>
      </c>
      <c r="AH277" s="333">
        <v>1</v>
      </c>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c r="BM277" s="323"/>
      <c r="BN277" s="323"/>
      <c r="BO277" s="323"/>
      <c r="BP277" s="323"/>
      <c r="BQ277" s="323"/>
      <c r="BR277" s="323"/>
      <c r="BS277" s="323"/>
      <c r="BT277" s="323"/>
      <c r="BU277" s="323"/>
      <c r="BV277" s="323"/>
      <c r="BW277" s="323"/>
      <c r="BX277" s="323"/>
      <c r="BY277" s="323"/>
      <c r="BZ277" s="323"/>
      <c r="CA277" s="323"/>
      <c r="CB277" s="323"/>
      <c r="CC277" s="323"/>
      <c r="CD277" s="323"/>
      <c r="CE277" s="323"/>
      <c r="CF277" s="323"/>
      <c r="CG277" s="323"/>
      <c r="CH277" s="323"/>
      <c r="CI277" s="323"/>
      <c r="CJ277" s="323"/>
      <c r="CK277" s="323"/>
      <c r="CL277" s="323"/>
      <c r="CM277" s="323"/>
      <c r="CN277" s="323"/>
      <c r="CO277" s="323"/>
      <c r="CP277" s="323"/>
      <c r="CQ277" s="323"/>
      <c r="CR277" s="323"/>
      <c r="CS277" s="323"/>
      <c r="CT277" s="323"/>
      <c r="CU277" s="323"/>
      <c r="CV277" s="323"/>
      <c r="CW277" s="323"/>
      <c r="CX277" s="323"/>
      <c r="CY277" s="323"/>
      <c r="CZ277" s="323"/>
      <c r="DA277" s="323"/>
      <c r="DB277" s="323"/>
      <c r="DC277" s="323"/>
      <c r="DD277" s="323"/>
      <c r="DE277" s="323"/>
      <c r="DF277" s="323"/>
      <c r="DG277" s="323"/>
      <c r="DH277" s="323"/>
      <c r="DI277" s="323"/>
      <c r="DJ277" s="323"/>
      <c r="DK277" s="323"/>
      <c r="DL277" s="323"/>
      <c r="DM277" s="323"/>
      <c r="DN277" s="323"/>
      <c r="DO277" s="323"/>
      <c r="DP277" s="323"/>
      <c r="DQ277" s="323"/>
      <c r="DR277" s="323"/>
      <c r="DS277" s="323"/>
      <c r="DT277" s="323"/>
      <c r="DU277" s="323"/>
      <c r="DV277" s="323"/>
      <c r="DW277" s="323"/>
      <c r="DX277" s="323"/>
      <c r="DY277" s="323"/>
      <c r="DZ277" s="323"/>
      <c r="EA277" s="323"/>
      <c r="EB277" s="323"/>
      <c r="EC277" s="323"/>
      <c r="ED277" s="323"/>
      <c r="EE277" s="323"/>
      <c r="EF277" s="323"/>
      <c r="EG277" s="323"/>
      <c r="EH277" s="323"/>
      <c r="EI277" s="323"/>
      <c r="EJ277" s="323"/>
      <c r="EK277" s="323"/>
      <c r="EL277" s="323"/>
      <c r="EM277" s="323"/>
      <c r="EN277" s="323"/>
      <c r="EO277" s="323"/>
      <c r="EP277" s="323"/>
      <c r="EQ277" s="323"/>
      <c r="ER277" s="323"/>
      <c r="ES277" s="323"/>
      <c r="ET277" s="323"/>
      <c r="EU277" s="323"/>
    </row>
    <row r="278" spans="1:151" s="333" customFormat="1" ht="45" hidden="1">
      <c r="A278" s="333" t="s">
        <v>2379</v>
      </c>
      <c r="B278" s="333" t="s">
        <v>877</v>
      </c>
      <c r="C278" s="363" t="s">
        <v>356</v>
      </c>
      <c r="D278" s="333" t="s">
        <v>2380</v>
      </c>
      <c r="E278" s="333" t="s">
        <v>2329</v>
      </c>
      <c r="F278" s="333" t="s">
        <v>31</v>
      </c>
      <c r="G278" s="333" t="s">
        <v>2374</v>
      </c>
      <c r="H278" s="333" t="s">
        <v>1422</v>
      </c>
      <c r="I278" s="333" t="s">
        <v>1423</v>
      </c>
      <c r="J278" s="334" t="s">
        <v>1424</v>
      </c>
      <c r="K278" s="334" t="s">
        <v>944</v>
      </c>
      <c r="L278" s="334" t="s">
        <v>944</v>
      </c>
      <c r="M278" s="333" t="s">
        <v>1426</v>
      </c>
      <c r="N278" s="333" t="s">
        <v>1437</v>
      </c>
      <c r="O278" s="333" t="s">
        <v>1495</v>
      </c>
      <c r="P278" s="333" t="s">
        <v>31</v>
      </c>
      <c r="Q278" s="333" t="s">
        <v>30</v>
      </c>
      <c r="R278" s="333" t="s">
        <v>944</v>
      </c>
      <c r="S278" s="333" t="s">
        <v>1423</v>
      </c>
      <c r="T278" s="333" t="s">
        <v>1430</v>
      </c>
      <c r="V278" s="333" t="s">
        <v>6</v>
      </c>
      <c r="X278" s="333" t="s">
        <v>6</v>
      </c>
      <c r="AA278" s="333" t="s">
        <v>1423</v>
      </c>
      <c r="AB278" s="333" t="s">
        <v>1423</v>
      </c>
      <c r="AC278" s="333" t="s">
        <v>1423</v>
      </c>
      <c r="AD278" s="333" t="s">
        <v>1423</v>
      </c>
      <c r="AE278" s="333" t="s">
        <v>1423</v>
      </c>
      <c r="AF278" s="334">
        <v>44530</v>
      </c>
      <c r="AG278" s="333" t="s">
        <v>1423</v>
      </c>
      <c r="AH278" s="333">
        <v>1</v>
      </c>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c r="BM278" s="323"/>
      <c r="BN278" s="323"/>
      <c r="BO278" s="323"/>
      <c r="BP278" s="323"/>
      <c r="BQ278" s="323"/>
      <c r="BR278" s="323"/>
      <c r="BS278" s="323"/>
      <c r="BT278" s="323"/>
      <c r="BU278" s="323"/>
      <c r="BV278" s="323"/>
      <c r="BW278" s="323"/>
      <c r="BX278" s="323"/>
      <c r="BY278" s="323"/>
      <c r="BZ278" s="323"/>
      <c r="CA278" s="323"/>
      <c r="CB278" s="323"/>
      <c r="CC278" s="323"/>
      <c r="CD278" s="323"/>
      <c r="CE278" s="323"/>
      <c r="CF278" s="323"/>
      <c r="CG278" s="323"/>
      <c r="CH278" s="323"/>
      <c r="CI278" s="323"/>
      <c r="CJ278" s="323"/>
      <c r="CK278" s="323"/>
      <c r="CL278" s="323"/>
      <c r="CM278" s="323"/>
      <c r="CN278" s="323"/>
      <c r="CO278" s="323"/>
      <c r="CP278" s="323"/>
      <c r="CQ278" s="323"/>
      <c r="CR278" s="323"/>
      <c r="CS278" s="323"/>
      <c r="CT278" s="323"/>
      <c r="CU278" s="323"/>
      <c r="CV278" s="323"/>
      <c r="CW278" s="323"/>
      <c r="CX278" s="323"/>
      <c r="CY278" s="323"/>
      <c r="CZ278" s="323"/>
      <c r="DA278" s="323"/>
      <c r="DB278" s="323"/>
      <c r="DC278" s="323"/>
      <c r="DD278" s="323"/>
      <c r="DE278" s="323"/>
      <c r="DF278" s="323"/>
      <c r="DG278" s="323"/>
      <c r="DH278" s="323"/>
      <c r="DI278" s="323"/>
      <c r="DJ278" s="323"/>
      <c r="DK278" s="323"/>
      <c r="DL278" s="323"/>
      <c r="DM278" s="323"/>
      <c r="DN278" s="323"/>
      <c r="DO278" s="323"/>
      <c r="DP278" s="323"/>
      <c r="DQ278" s="323"/>
      <c r="DR278" s="323"/>
      <c r="DS278" s="323"/>
      <c r="DT278" s="323"/>
      <c r="DU278" s="323"/>
      <c r="DV278" s="323"/>
      <c r="DW278" s="323"/>
      <c r="DX278" s="323"/>
      <c r="DY278" s="323"/>
      <c r="DZ278" s="323"/>
      <c r="EA278" s="323"/>
      <c r="EB278" s="323"/>
      <c r="EC278" s="323"/>
      <c r="ED278" s="323"/>
      <c r="EE278" s="323"/>
      <c r="EF278" s="323"/>
      <c r="EG278" s="323"/>
      <c r="EH278" s="323"/>
      <c r="EI278" s="323"/>
      <c r="EJ278" s="323"/>
      <c r="EK278" s="323"/>
      <c r="EL278" s="323"/>
      <c r="EM278" s="323"/>
      <c r="EN278" s="323"/>
      <c r="EO278" s="323"/>
      <c r="EP278" s="323"/>
      <c r="EQ278" s="323"/>
      <c r="ER278" s="323"/>
      <c r="ES278" s="323"/>
      <c r="ET278" s="323"/>
      <c r="EU278" s="323"/>
    </row>
    <row r="279" spans="1:151" s="333" customFormat="1" ht="60" hidden="1">
      <c r="A279" s="333" t="s">
        <v>2381</v>
      </c>
      <c r="B279" s="333" t="s">
        <v>877</v>
      </c>
      <c r="C279" s="363" t="s">
        <v>356</v>
      </c>
      <c r="D279" s="333" t="s">
        <v>2382</v>
      </c>
      <c r="E279" s="333" t="s">
        <v>2369</v>
      </c>
      <c r="F279" s="333" t="s">
        <v>31</v>
      </c>
      <c r="G279" s="333" t="s">
        <v>2374</v>
      </c>
      <c r="H279" s="333" t="s">
        <v>1422</v>
      </c>
      <c r="I279" s="333" t="s">
        <v>1423</v>
      </c>
      <c r="J279" s="334" t="s">
        <v>1424</v>
      </c>
      <c r="K279" s="334" t="s">
        <v>944</v>
      </c>
      <c r="L279" s="334" t="s">
        <v>944</v>
      </c>
      <c r="M279" s="333" t="s">
        <v>1426</v>
      </c>
      <c r="N279" s="333" t="s">
        <v>1437</v>
      </c>
      <c r="O279" s="333" t="s">
        <v>1495</v>
      </c>
      <c r="P279" s="333" t="s">
        <v>31</v>
      </c>
      <c r="Q279" s="333" t="s">
        <v>30</v>
      </c>
      <c r="R279" s="333" t="s">
        <v>944</v>
      </c>
      <c r="S279" s="333" t="s">
        <v>1423</v>
      </c>
      <c r="T279" s="333" t="s">
        <v>1430</v>
      </c>
      <c r="V279" s="333" t="s">
        <v>6</v>
      </c>
      <c r="X279" s="333" t="s">
        <v>6</v>
      </c>
      <c r="AA279" s="333" t="s">
        <v>1423</v>
      </c>
      <c r="AB279" s="333" t="s">
        <v>1423</v>
      </c>
      <c r="AC279" s="333" t="s">
        <v>1423</v>
      </c>
      <c r="AD279" s="333" t="s">
        <v>1423</v>
      </c>
      <c r="AE279" s="333" t="s">
        <v>1423</v>
      </c>
      <c r="AF279" s="334">
        <v>44530</v>
      </c>
      <c r="AG279" s="333" t="s">
        <v>1423</v>
      </c>
      <c r="AH279" s="333">
        <v>1</v>
      </c>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c r="BM279" s="323"/>
      <c r="BN279" s="323"/>
      <c r="BO279" s="323"/>
      <c r="BP279" s="323"/>
      <c r="BQ279" s="323"/>
      <c r="BR279" s="323"/>
      <c r="BS279" s="323"/>
      <c r="BT279" s="323"/>
      <c r="BU279" s="323"/>
      <c r="BV279" s="323"/>
      <c r="BW279" s="323"/>
      <c r="BX279" s="323"/>
      <c r="BY279" s="323"/>
      <c r="BZ279" s="323"/>
      <c r="CA279" s="323"/>
      <c r="CB279" s="323"/>
      <c r="CC279" s="323"/>
      <c r="CD279" s="323"/>
      <c r="CE279" s="323"/>
      <c r="CF279" s="323"/>
      <c r="CG279" s="323"/>
      <c r="CH279" s="323"/>
      <c r="CI279" s="323"/>
      <c r="CJ279" s="323"/>
      <c r="CK279" s="323"/>
      <c r="CL279" s="323"/>
      <c r="CM279" s="323"/>
      <c r="CN279" s="323"/>
      <c r="CO279" s="323"/>
      <c r="CP279" s="323"/>
      <c r="CQ279" s="323"/>
      <c r="CR279" s="323"/>
      <c r="CS279" s="323"/>
      <c r="CT279" s="323"/>
      <c r="CU279" s="323"/>
      <c r="CV279" s="323"/>
      <c r="CW279" s="323"/>
      <c r="CX279" s="323"/>
      <c r="CY279" s="323"/>
      <c r="CZ279" s="323"/>
      <c r="DA279" s="323"/>
      <c r="DB279" s="323"/>
      <c r="DC279" s="323"/>
      <c r="DD279" s="323"/>
      <c r="DE279" s="323"/>
      <c r="DF279" s="323"/>
      <c r="DG279" s="323"/>
      <c r="DH279" s="323"/>
      <c r="DI279" s="323"/>
      <c r="DJ279" s="323"/>
      <c r="DK279" s="323"/>
      <c r="DL279" s="323"/>
      <c r="DM279" s="323"/>
      <c r="DN279" s="323"/>
      <c r="DO279" s="323"/>
      <c r="DP279" s="323"/>
      <c r="DQ279" s="323"/>
      <c r="DR279" s="323"/>
      <c r="DS279" s="323"/>
      <c r="DT279" s="323"/>
      <c r="DU279" s="323"/>
      <c r="DV279" s="323"/>
      <c r="DW279" s="323"/>
      <c r="DX279" s="323"/>
      <c r="DY279" s="323"/>
      <c r="DZ279" s="323"/>
      <c r="EA279" s="323"/>
      <c r="EB279" s="323"/>
      <c r="EC279" s="323"/>
      <c r="ED279" s="323"/>
      <c r="EE279" s="323"/>
      <c r="EF279" s="323"/>
      <c r="EG279" s="323"/>
      <c r="EH279" s="323"/>
      <c r="EI279" s="323"/>
      <c r="EJ279" s="323"/>
      <c r="EK279" s="323"/>
      <c r="EL279" s="323"/>
      <c r="EM279" s="323"/>
      <c r="EN279" s="323"/>
      <c r="EO279" s="323"/>
      <c r="EP279" s="323"/>
      <c r="EQ279" s="323"/>
      <c r="ER279" s="323"/>
      <c r="ES279" s="323"/>
      <c r="ET279" s="323"/>
      <c r="EU279" s="323"/>
    </row>
    <row r="280" spans="1:151" s="333" customFormat="1" ht="30" hidden="1">
      <c r="A280" s="333" t="s">
        <v>2383</v>
      </c>
      <c r="B280" s="333" t="s">
        <v>877</v>
      </c>
      <c r="C280" s="363" t="s">
        <v>356</v>
      </c>
      <c r="D280" s="333" t="s">
        <v>2384</v>
      </c>
      <c r="E280" s="333" t="s">
        <v>2332</v>
      </c>
      <c r="F280" s="333" t="s">
        <v>31</v>
      </c>
      <c r="G280" s="333" t="s">
        <v>2374</v>
      </c>
      <c r="H280" s="333" t="s">
        <v>1422</v>
      </c>
      <c r="I280" s="333" t="s">
        <v>1423</v>
      </c>
      <c r="J280" s="334" t="s">
        <v>1424</v>
      </c>
      <c r="K280" s="334" t="s">
        <v>944</v>
      </c>
      <c r="L280" s="334" t="s">
        <v>944</v>
      </c>
      <c r="M280" s="333" t="s">
        <v>1426</v>
      </c>
      <c r="N280" s="333" t="s">
        <v>1437</v>
      </c>
      <c r="O280" s="333" t="s">
        <v>1495</v>
      </c>
      <c r="P280" s="333" t="s">
        <v>31</v>
      </c>
      <c r="Q280" s="333" t="s">
        <v>30</v>
      </c>
      <c r="R280" s="333" t="s">
        <v>944</v>
      </c>
      <c r="S280" s="333" t="s">
        <v>1423</v>
      </c>
      <c r="T280" s="333" t="s">
        <v>1430</v>
      </c>
      <c r="V280" s="333" t="s">
        <v>6</v>
      </c>
      <c r="X280" s="333" t="s">
        <v>6</v>
      </c>
      <c r="AA280" s="333" t="s">
        <v>1423</v>
      </c>
      <c r="AB280" s="333" t="s">
        <v>1423</v>
      </c>
      <c r="AC280" s="333" t="s">
        <v>1423</v>
      </c>
      <c r="AD280" s="333" t="s">
        <v>1423</v>
      </c>
      <c r="AE280" s="333" t="s">
        <v>1423</v>
      </c>
      <c r="AF280" s="334">
        <v>44530</v>
      </c>
      <c r="AG280" s="333" t="s">
        <v>1423</v>
      </c>
      <c r="AH280" s="333">
        <v>1</v>
      </c>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c r="BM280" s="323"/>
      <c r="BN280" s="323"/>
      <c r="BO280" s="323"/>
      <c r="BP280" s="323"/>
      <c r="BQ280" s="323"/>
      <c r="BR280" s="323"/>
      <c r="BS280" s="323"/>
      <c r="BT280" s="323"/>
      <c r="BU280" s="323"/>
      <c r="BV280" s="323"/>
      <c r="BW280" s="323"/>
      <c r="BX280" s="323"/>
      <c r="BY280" s="323"/>
      <c r="BZ280" s="323"/>
      <c r="CA280" s="323"/>
      <c r="CB280" s="323"/>
      <c r="CC280" s="323"/>
      <c r="CD280" s="323"/>
      <c r="CE280" s="323"/>
      <c r="CF280" s="323"/>
      <c r="CG280" s="323"/>
      <c r="CH280" s="323"/>
      <c r="CI280" s="323"/>
      <c r="CJ280" s="323"/>
      <c r="CK280" s="323"/>
      <c r="CL280" s="323"/>
      <c r="CM280" s="323"/>
      <c r="CN280" s="323"/>
      <c r="CO280" s="323"/>
      <c r="CP280" s="323"/>
      <c r="CQ280" s="323"/>
      <c r="CR280" s="323"/>
      <c r="CS280" s="323"/>
      <c r="CT280" s="323"/>
      <c r="CU280" s="323"/>
      <c r="CV280" s="323"/>
      <c r="CW280" s="323"/>
      <c r="CX280" s="323"/>
      <c r="CY280" s="323"/>
      <c r="CZ280" s="323"/>
      <c r="DA280" s="323"/>
      <c r="DB280" s="323"/>
      <c r="DC280" s="323"/>
      <c r="DD280" s="323"/>
      <c r="DE280" s="323"/>
      <c r="DF280" s="323"/>
      <c r="DG280" s="323"/>
      <c r="DH280" s="323"/>
      <c r="DI280" s="323"/>
      <c r="DJ280" s="323"/>
      <c r="DK280" s="323"/>
      <c r="DL280" s="323"/>
      <c r="DM280" s="323"/>
      <c r="DN280" s="323"/>
      <c r="DO280" s="323"/>
      <c r="DP280" s="323"/>
      <c r="DQ280" s="323"/>
      <c r="DR280" s="323"/>
      <c r="DS280" s="323"/>
      <c r="DT280" s="323"/>
      <c r="DU280" s="323"/>
      <c r="DV280" s="323"/>
      <c r="DW280" s="323"/>
      <c r="DX280" s="323"/>
      <c r="DY280" s="323"/>
      <c r="DZ280" s="323"/>
      <c r="EA280" s="323"/>
      <c r="EB280" s="323"/>
      <c r="EC280" s="323"/>
      <c r="ED280" s="323"/>
      <c r="EE280" s="323"/>
      <c r="EF280" s="323"/>
      <c r="EG280" s="323"/>
      <c r="EH280" s="323"/>
      <c r="EI280" s="323"/>
      <c r="EJ280" s="323"/>
      <c r="EK280" s="323"/>
      <c r="EL280" s="323"/>
      <c r="EM280" s="323"/>
      <c r="EN280" s="323"/>
      <c r="EO280" s="323"/>
      <c r="EP280" s="323"/>
      <c r="EQ280" s="323"/>
      <c r="ER280" s="323"/>
      <c r="ES280" s="323"/>
      <c r="ET280" s="323"/>
      <c r="EU280" s="323"/>
    </row>
    <row r="281" spans="1:151" s="333" customFormat="1" ht="45" hidden="1">
      <c r="A281" s="333" t="s">
        <v>2385</v>
      </c>
      <c r="B281" s="333" t="s">
        <v>877</v>
      </c>
      <c r="C281" s="363" t="s">
        <v>356</v>
      </c>
      <c r="D281" s="333" t="s">
        <v>2386</v>
      </c>
      <c r="E281" s="333" t="s">
        <v>2387</v>
      </c>
      <c r="F281" s="333" t="s">
        <v>31</v>
      </c>
      <c r="G281" s="333" t="s">
        <v>2374</v>
      </c>
      <c r="H281" s="333" t="s">
        <v>1422</v>
      </c>
      <c r="I281" s="333" t="s">
        <v>1423</v>
      </c>
      <c r="J281" s="334" t="s">
        <v>1424</v>
      </c>
      <c r="K281" s="334" t="s">
        <v>944</v>
      </c>
      <c r="L281" s="334" t="s">
        <v>944</v>
      </c>
      <c r="M281" s="333" t="s">
        <v>1426</v>
      </c>
      <c r="N281" s="333" t="s">
        <v>1437</v>
      </c>
      <c r="O281" s="333" t="s">
        <v>1495</v>
      </c>
      <c r="P281" s="333" t="s">
        <v>31</v>
      </c>
      <c r="Q281" s="333" t="s">
        <v>30</v>
      </c>
      <c r="R281" s="333" t="s">
        <v>944</v>
      </c>
      <c r="S281" s="333" t="s">
        <v>1423</v>
      </c>
      <c r="T281" s="333" t="s">
        <v>1430</v>
      </c>
      <c r="V281" s="333" t="s">
        <v>6</v>
      </c>
      <c r="X281" s="333" t="s">
        <v>6</v>
      </c>
      <c r="AA281" s="333" t="s">
        <v>1423</v>
      </c>
      <c r="AB281" s="333" t="s">
        <v>1423</v>
      </c>
      <c r="AC281" s="333" t="s">
        <v>1423</v>
      </c>
      <c r="AD281" s="333" t="s">
        <v>1423</v>
      </c>
      <c r="AE281" s="333" t="s">
        <v>1423</v>
      </c>
      <c r="AF281" s="334">
        <v>44530</v>
      </c>
      <c r="AG281" s="333" t="s">
        <v>1423</v>
      </c>
      <c r="AH281" s="333">
        <v>1</v>
      </c>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c r="BQ281" s="323"/>
      <c r="BR281" s="323"/>
      <c r="BS281" s="323"/>
      <c r="BT281" s="323"/>
      <c r="BU281" s="323"/>
      <c r="BV281" s="323"/>
      <c r="BW281" s="323"/>
      <c r="BX281" s="323"/>
      <c r="BY281" s="323"/>
      <c r="BZ281" s="323"/>
      <c r="CA281" s="323"/>
      <c r="CB281" s="323"/>
      <c r="CC281" s="323"/>
      <c r="CD281" s="323"/>
      <c r="CE281" s="323"/>
      <c r="CF281" s="323"/>
      <c r="CG281" s="323"/>
      <c r="CH281" s="323"/>
      <c r="CI281" s="323"/>
      <c r="CJ281" s="323"/>
      <c r="CK281" s="323"/>
      <c r="CL281" s="323"/>
      <c r="CM281" s="323"/>
      <c r="CN281" s="323"/>
      <c r="CO281" s="323"/>
      <c r="CP281" s="323"/>
      <c r="CQ281" s="323"/>
      <c r="CR281" s="323"/>
      <c r="CS281" s="323"/>
      <c r="CT281" s="323"/>
      <c r="CU281" s="323"/>
      <c r="CV281" s="323"/>
      <c r="CW281" s="323"/>
      <c r="CX281" s="323"/>
      <c r="CY281" s="323"/>
      <c r="CZ281" s="323"/>
      <c r="DA281" s="323"/>
      <c r="DB281" s="323"/>
      <c r="DC281" s="323"/>
      <c r="DD281" s="323"/>
      <c r="DE281" s="323"/>
      <c r="DF281" s="323"/>
      <c r="DG281" s="323"/>
      <c r="DH281" s="323"/>
      <c r="DI281" s="323"/>
      <c r="DJ281" s="323"/>
      <c r="DK281" s="323"/>
      <c r="DL281" s="323"/>
      <c r="DM281" s="323"/>
      <c r="DN281" s="323"/>
      <c r="DO281" s="323"/>
      <c r="DP281" s="323"/>
      <c r="DQ281" s="323"/>
      <c r="DR281" s="323"/>
      <c r="DS281" s="323"/>
      <c r="DT281" s="323"/>
      <c r="DU281" s="323"/>
      <c r="DV281" s="323"/>
      <c r="DW281" s="323"/>
      <c r="DX281" s="323"/>
      <c r="DY281" s="323"/>
      <c r="DZ281" s="323"/>
      <c r="EA281" s="323"/>
      <c r="EB281" s="323"/>
      <c r="EC281" s="323"/>
      <c r="ED281" s="323"/>
      <c r="EE281" s="323"/>
      <c r="EF281" s="323"/>
      <c r="EG281" s="323"/>
      <c r="EH281" s="323"/>
      <c r="EI281" s="323"/>
      <c r="EJ281" s="323"/>
      <c r="EK281" s="323"/>
      <c r="EL281" s="323"/>
      <c r="EM281" s="323"/>
      <c r="EN281" s="323"/>
      <c r="EO281" s="323"/>
      <c r="EP281" s="323"/>
      <c r="EQ281" s="323"/>
      <c r="ER281" s="323"/>
      <c r="ES281" s="323"/>
      <c r="ET281" s="323"/>
      <c r="EU281" s="323"/>
    </row>
    <row r="282" spans="1:151" s="333" customFormat="1" ht="60" hidden="1">
      <c r="A282" s="333" t="s">
        <v>2388</v>
      </c>
      <c r="B282" s="333" t="s">
        <v>877</v>
      </c>
      <c r="C282" s="363" t="s">
        <v>356</v>
      </c>
      <c r="D282" s="333" t="s">
        <v>2389</v>
      </c>
      <c r="E282" s="333" t="s">
        <v>2390</v>
      </c>
      <c r="F282" s="333" t="s">
        <v>31</v>
      </c>
      <c r="G282" s="333" t="s">
        <v>2374</v>
      </c>
      <c r="H282" s="333" t="s">
        <v>1422</v>
      </c>
      <c r="I282" s="333" t="s">
        <v>1423</v>
      </c>
      <c r="J282" s="334" t="s">
        <v>1424</v>
      </c>
      <c r="K282" s="334" t="s">
        <v>944</v>
      </c>
      <c r="L282" s="334" t="s">
        <v>944</v>
      </c>
      <c r="M282" s="333" t="s">
        <v>1426</v>
      </c>
      <c r="N282" s="333" t="s">
        <v>1437</v>
      </c>
      <c r="O282" s="333" t="s">
        <v>1495</v>
      </c>
      <c r="P282" s="333" t="s">
        <v>31</v>
      </c>
      <c r="Q282" s="333" t="s">
        <v>30</v>
      </c>
      <c r="R282" s="333" t="s">
        <v>944</v>
      </c>
      <c r="S282" s="333" t="s">
        <v>1423</v>
      </c>
      <c r="T282" s="333" t="s">
        <v>1430</v>
      </c>
      <c r="V282" s="333" t="s">
        <v>6</v>
      </c>
      <c r="X282" s="333" t="s">
        <v>6</v>
      </c>
      <c r="AA282" s="333" t="s">
        <v>1423</v>
      </c>
      <c r="AB282" s="333" t="s">
        <v>1423</v>
      </c>
      <c r="AC282" s="333" t="s">
        <v>1423</v>
      </c>
      <c r="AD282" s="333" t="s">
        <v>1423</v>
      </c>
      <c r="AE282" s="333" t="s">
        <v>1423</v>
      </c>
      <c r="AF282" s="334">
        <v>44530</v>
      </c>
      <c r="AG282" s="333" t="s">
        <v>1423</v>
      </c>
      <c r="AH282" s="333">
        <v>1</v>
      </c>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c r="BM282" s="323"/>
      <c r="BN282" s="323"/>
      <c r="BO282" s="323"/>
      <c r="BP282" s="323"/>
      <c r="BQ282" s="323"/>
      <c r="BR282" s="323"/>
      <c r="BS282" s="323"/>
      <c r="BT282" s="323"/>
      <c r="BU282" s="323"/>
      <c r="BV282" s="323"/>
      <c r="BW282" s="323"/>
      <c r="BX282" s="323"/>
      <c r="BY282" s="323"/>
      <c r="BZ282" s="323"/>
      <c r="CA282" s="323"/>
      <c r="CB282" s="323"/>
      <c r="CC282" s="323"/>
      <c r="CD282" s="323"/>
      <c r="CE282" s="323"/>
      <c r="CF282" s="323"/>
      <c r="CG282" s="323"/>
      <c r="CH282" s="323"/>
      <c r="CI282" s="323"/>
      <c r="CJ282" s="323"/>
      <c r="CK282" s="323"/>
      <c r="CL282" s="323"/>
      <c r="CM282" s="323"/>
      <c r="CN282" s="323"/>
      <c r="CO282" s="323"/>
      <c r="CP282" s="323"/>
      <c r="CQ282" s="323"/>
      <c r="CR282" s="323"/>
      <c r="CS282" s="323"/>
      <c r="CT282" s="323"/>
      <c r="CU282" s="323"/>
      <c r="CV282" s="323"/>
      <c r="CW282" s="323"/>
      <c r="CX282" s="323"/>
      <c r="CY282" s="323"/>
      <c r="CZ282" s="323"/>
      <c r="DA282" s="323"/>
      <c r="DB282" s="323"/>
      <c r="DC282" s="323"/>
      <c r="DD282" s="323"/>
      <c r="DE282" s="323"/>
      <c r="DF282" s="323"/>
      <c r="DG282" s="323"/>
      <c r="DH282" s="323"/>
      <c r="DI282" s="323"/>
      <c r="DJ282" s="323"/>
      <c r="DK282" s="323"/>
      <c r="DL282" s="323"/>
      <c r="DM282" s="323"/>
      <c r="DN282" s="323"/>
      <c r="DO282" s="323"/>
      <c r="DP282" s="323"/>
      <c r="DQ282" s="323"/>
      <c r="DR282" s="323"/>
      <c r="DS282" s="323"/>
      <c r="DT282" s="323"/>
      <c r="DU282" s="323"/>
      <c r="DV282" s="323"/>
      <c r="DW282" s="323"/>
      <c r="DX282" s="323"/>
      <c r="DY282" s="323"/>
      <c r="DZ282" s="323"/>
      <c r="EA282" s="323"/>
      <c r="EB282" s="323"/>
      <c r="EC282" s="323"/>
      <c r="ED282" s="323"/>
      <c r="EE282" s="323"/>
      <c r="EF282" s="323"/>
      <c r="EG282" s="323"/>
      <c r="EH282" s="323"/>
      <c r="EI282" s="323"/>
      <c r="EJ282" s="323"/>
      <c r="EK282" s="323"/>
      <c r="EL282" s="323"/>
      <c r="EM282" s="323"/>
      <c r="EN282" s="323"/>
      <c r="EO282" s="323"/>
      <c r="EP282" s="323"/>
      <c r="EQ282" s="323"/>
      <c r="ER282" s="323"/>
      <c r="ES282" s="323"/>
      <c r="ET282" s="323"/>
      <c r="EU282" s="323"/>
    </row>
    <row r="283" spans="1:151" s="333" customFormat="1" ht="45" hidden="1">
      <c r="A283" s="333" t="s">
        <v>2391</v>
      </c>
      <c r="B283" s="333" t="s">
        <v>877</v>
      </c>
      <c r="C283" s="363" t="s">
        <v>356</v>
      </c>
      <c r="D283" s="333" t="s">
        <v>2392</v>
      </c>
      <c r="E283" s="333" t="s">
        <v>2393</v>
      </c>
      <c r="F283" s="333" t="s">
        <v>31</v>
      </c>
      <c r="G283" s="333" t="s">
        <v>2374</v>
      </c>
      <c r="H283" s="333" t="s">
        <v>1422</v>
      </c>
      <c r="I283" s="333" t="s">
        <v>1423</v>
      </c>
      <c r="J283" s="334" t="s">
        <v>1424</v>
      </c>
      <c r="K283" s="334" t="s">
        <v>944</v>
      </c>
      <c r="L283" s="334" t="s">
        <v>944</v>
      </c>
      <c r="M283" s="333" t="s">
        <v>1426</v>
      </c>
      <c r="N283" s="333" t="s">
        <v>1437</v>
      </c>
      <c r="O283" s="333" t="s">
        <v>1495</v>
      </c>
      <c r="P283" s="333" t="s">
        <v>31</v>
      </c>
      <c r="Q283" s="333" t="s">
        <v>30</v>
      </c>
      <c r="R283" s="333" t="s">
        <v>944</v>
      </c>
      <c r="S283" s="333" t="s">
        <v>1423</v>
      </c>
      <c r="T283" s="333" t="s">
        <v>1430</v>
      </c>
      <c r="V283" s="333" t="s">
        <v>6</v>
      </c>
      <c r="X283" s="333" t="s">
        <v>6</v>
      </c>
      <c r="AA283" s="333" t="s">
        <v>1423</v>
      </c>
      <c r="AB283" s="333" t="s">
        <v>1423</v>
      </c>
      <c r="AC283" s="333" t="s">
        <v>1423</v>
      </c>
      <c r="AD283" s="333" t="s">
        <v>1423</v>
      </c>
      <c r="AE283" s="333" t="s">
        <v>1423</v>
      </c>
      <c r="AF283" s="334">
        <v>44530</v>
      </c>
      <c r="AG283" s="333" t="s">
        <v>1423</v>
      </c>
      <c r="AH283" s="333">
        <v>1</v>
      </c>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c r="BM283" s="323"/>
      <c r="BN283" s="323"/>
      <c r="BO283" s="323"/>
      <c r="BP283" s="323"/>
      <c r="BQ283" s="323"/>
      <c r="BR283" s="323"/>
      <c r="BS283" s="323"/>
      <c r="BT283" s="323"/>
      <c r="BU283" s="323"/>
      <c r="BV283" s="323"/>
      <c r="BW283" s="323"/>
      <c r="BX283" s="323"/>
      <c r="BY283" s="323"/>
      <c r="BZ283" s="323"/>
      <c r="CA283" s="323"/>
      <c r="CB283" s="323"/>
      <c r="CC283" s="323"/>
      <c r="CD283" s="323"/>
      <c r="CE283" s="323"/>
      <c r="CF283" s="323"/>
      <c r="CG283" s="323"/>
      <c r="CH283" s="323"/>
      <c r="CI283" s="323"/>
      <c r="CJ283" s="323"/>
      <c r="CK283" s="323"/>
      <c r="CL283" s="323"/>
      <c r="CM283" s="323"/>
      <c r="CN283" s="323"/>
      <c r="CO283" s="323"/>
      <c r="CP283" s="323"/>
      <c r="CQ283" s="323"/>
      <c r="CR283" s="323"/>
      <c r="CS283" s="323"/>
      <c r="CT283" s="323"/>
      <c r="CU283" s="323"/>
      <c r="CV283" s="323"/>
      <c r="CW283" s="323"/>
      <c r="CX283" s="323"/>
      <c r="CY283" s="323"/>
      <c r="CZ283" s="323"/>
      <c r="DA283" s="323"/>
      <c r="DB283" s="323"/>
      <c r="DC283" s="323"/>
      <c r="DD283" s="323"/>
      <c r="DE283" s="323"/>
      <c r="DF283" s="323"/>
      <c r="DG283" s="323"/>
      <c r="DH283" s="323"/>
      <c r="DI283" s="323"/>
      <c r="DJ283" s="323"/>
      <c r="DK283" s="323"/>
      <c r="DL283" s="323"/>
      <c r="DM283" s="323"/>
      <c r="DN283" s="323"/>
      <c r="DO283" s="323"/>
      <c r="DP283" s="323"/>
      <c r="DQ283" s="323"/>
      <c r="DR283" s="323"/>
      <c r="DS283" s="323"/>
      <c r="DT283" s="323"/>
      <c r="DU283" s="323"/>
      <c r="DV283" s="323"/>
      <c r="DW283" s="323"/>
      <c r="DX283" s="323"/>
      <c r="DY283" s="323"/>
      <c r="DZ283" s="323"/>
      <c r="EA283" s="323"/>
      <c r="EB283" s="323"/>
      <c r="EC283" s="323"/>
      <c r="ED283" s="323"/>
      <c r="EE283" s="323"/>
      <c r="EF283" s="323"/>
      <c r="EG283" s="323"/>
      <c r="EH283" s="323"/>
      <c r="EI283" s="323"/>
      <c r="EJ283" s="323"/>
      <c r="EK283" s="323"/>
      <c r="EL283" s="323"/>
      <c r="EM283" s="323"/>
      <c r="EN283" s="323"/>
      <c r="EO283" s="323"/>
      <c r="EP283" s="323"/>
      <c r="EQ283" s="323"/>
      <c r="ER283" s="323"/>
      <c r="ES283" s="323"/>
      <c r="ET283" s="323"/>
      <c r="EU283" s="323"/>
    </row>
    <row r="284" spans="1:151" s="333" customFormat="1" ht="45" hidden="1">
      <c r="A284" s="333" t="s">
        <v>2394</v>
      </c>
      <c r="B284" s="333" t="s">
        <v>877</v>
      </c>
      <c r="C284" s="363" t="s">
        <v>356</v>
      </c>
      <c r="D284" s="333" t="s">
        <v>2395</v>
      </c>
      <c r="E284" s="333" t="s">
        <v>2335</v>
      </c>
      <c r="F284" s="333" t="s">
        <v>31</v>
      </c>
      <c r="G284" s="333" t="s">
        <v>2374</v>
      </c>
      <c r="H284" s="333" t="s">
        <v>1422</v>
      </c>
      <c r="I284" s="333" t="s">
        <v>1423</v>
      </c>
      <c r="J284" s="334" t="s">
        <v>1424</v>
      </c>
      <c r="K284" s="334" t="s">
        <v>944</v>
      </c>
      <c r="L284" s="334" t="s">
        <v>944</v>
      </c>
      <c r="M284" s="333" t="s">
        <v>1426</v>
      </c>
      <c r="N284" s="333" t="s">
        <v>1437</v>
      </c>
      <c r="O284" s="333" t="s">
        <v>1495</v>
      </c>
      <c r="P284" s="333" t="s">
        <v>31</v>
      </c>
      <c r="Q284" s="333" t="s">
        <v>30</v>
      </c>
      <c r="R284" s="333" t="s">
        <v>944</v>
      </c>
      <c r="S284" s="333" t="s">
        <v>1423</v>
      </c>
      <c r="T284" s="333" t="s">
        <v>1430</v>
      </c>
      <c r="V284" s="333" t="s">
        <v>6</v>
      </c>
      <c r="X284" s="333" t="s">
        <v>6</v>
      </c>
      <c r="AA284" s="333" t="s">
        <v>1423</v>
      </c>
      <c r="AB284" s="333" t="s">
        <v>1423</v>
      </c>
      <c r="AC284" s="333" t="s">
        <v>1423</v>
      </c>
      <c r="AD284" s="333" t="s">
        <v>1423</v>
      </c>
      <c r="AE284" s="333" t="s">
        <v>1423</v>
      </c>
      <c r="AF284" s="334">
        <v>44530</v>
      </c>
      <c r="AG284" s="333" t="s">
        <v>1423</v>
      </c>
      <c r="AH284" s="333">
        <v>1</v>
      </c>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c r="BM284" s="323"/>
      <c r="BN284" s="323"/>
      <c r="BO284" s="323"/>
      <c r="BP284" s="323"/>
      <c r="BQ284" s="323"/>
      <c r="BR284" s="323"/>
      <c r="BS284" s="323"/>
      <c r="BT284" s="323"/>
      <c r="BU284" s="323"/>
      <c r="BV284" s="323"/>
      <c r="BW284" s="323"/>
      <c r="BX284" s="323"/>
      <c r="BY284" s="323"/>
      <c r="BZ284" s="323"/>
      <c r="CA284" s="323"/>
      <c r="CB284" s="323"/>
      <c r="CC284" s="323"/>
      <c r="CD284" s="323"/>
      <c r="CE284" s="323"/>
      <c r="CF284" s="323"/>
      <c r="CG284" s="323"/>
      <c r="CH284" s="323"/>
      <c r="CI284" s="323"/>
      <c r="CJ284" s="323"/>
      <c r="CK284" s="323"/>
      <c r="CL284" s="323"/>
      <c r="CM284" s="323"/>
      <c r="CN284" s="323"/>
      <c r="CO284" s="323"/>
      <c r="CP284" s="323"/>
      <c r="CQ284" s="323"/>
      <c r="CR284" s="323"/>
      <c r="CS284" s="323"/>
      <c r="CT284" s="323"/>
      <c r="CU284" s="323"/>
      <c r="CV284" s="323"/>
      <c r="CW284" s="323"/>
      <c r="CX284" s="323"/>
      <c r="CY284" s="323"/>
      <c r="CZ284" s="323"/>
      <c r="DA284" s="323"/>
      <c r="DB284" s="323"/>
      <c r="DC284" s="323"/>
      <c r="DD284" s="323"/>
      <c r="DE284" s="323"/>
      <c r="DF284" s="323"/>
      <c r="DG284" s="323"/>
      <c r="DH284" s="323"/>
      <c r="DI284" s="323"/>
      <c r="DJ284" s="323"/>
      <c r="DK284" s="323"/>
      <c r="DL284" s="323"/>
      <c r="DM284" s="323"/>
      <c r="DN284" s="323"/>
      <c r="DO284" s="323"/>
      <c r="DP284" s="323"/>
      <c r="DQ284" s="323"/>
      <c r="DR284" s="323"/>
      <c r="DS284" s="323"/>
      <c r="DT284" s="323"/>
      <c r="DU284" s="323"/>
      <c r="DV284" s="323"/>
      <c r="DW284" s="323"/>
      <c r="DX284" s="323"/>
      <c r="DY284" s="323"/>
      <c r="DZ284" s="323"/>
      <c r="EA284" s="323"/>
      <c r="EB284" s="323"/>
      <c r="EC284" s="323"/>
      <c r="ED284" s="323"/>
      <c r="EE284" s="323"/>
      <c r="EF284" s="323"/>
      <c r="EG284" s="323"/>
      <c r="EH284" s="323"/>
      <c r="EI284" s="323"/>
      <c r="EJ284" s="323"/>
      <c r="EK284" s="323"/>
      <c r="EL284" s="323"/>
      <c r="EM284" s="323"/>
      <c r="EN284" s="323"/>
      <c r="EO284" s="323"/>
      <c r="EP284" s="323"/>
      <c r="EQ284" s="323"/>
      <c r="ER284" s="323"/>
      <c r="ES284" s="323"/>
      <c r="ET284" s="323"/>
      <c r="EU284" s="323"/>
    </row>
    <row r="285" spans="1:151" s="333" customFormat="1" ht="30" hidden="1">
      <c r="A285" s="333" t="s">
        <v>2396</v>
      </c>
      <c r="B285" s="333" t="s">
        <v>877</v>
      </c>
      <c r="C285" s="363" t="s">
        <v>356</v>
      </c>
      <c r="D285" s="333" t="s">
        <v>2397</v>
      </c>
      <c r="E285" s="333" t="s">
        <v>2326</v>
      </c>
      <c r="F285" s="333" t="s">
        <v>31</v>
      </c>
      <c r="G285" s="333" t="s">
        <v>2398</v>
      </c>
      <c r="H285" s="333" t="s">
        <v>1422</v>
      </c>
      <c r="I285" s="333" t="s">
        <v>1423</v>
      </c>
      <c r="J285" s="334" t="s">
        <v>1424</v>
      </c>
      <c r="K285" s="334" t="s">
        <v>944</v>
      </c>
      <c r="L285" s="334" t="s">
        <v>944</v>
      </c>
      <c r="M285" s="333" t="s">
        <v>1426</v>
      </c>
      <c r="N285" s="333" t="s">
        <v>1437</v>
      </c>
      <c r="O285" s="333" t="s">
        <v>1495</v>
      </c>
      <c r="P285" s="333" t="s">
        <v>31</v>
      </c>
      <c r="Q285" s="333" t="s">
        <v>30</v>
      </c>
      <c r="R285" s="333" t="s">
        <v>944</v>
      </c>
      <c r="S285" s="333" t="s">
        <v>1423</v>
      </c>
      <c r="T285" s="333" t="s">
        <v>1430</v>
      </c>
      <c r="V285" s="333" t="s">
        <v>6</v>
      </c>
      <c r="X285" s="333" t="s">
        <v>6</v>
      </c>
      <c r="AA285" s="333" t="s">
        <v>1423</v>
      </c>
      <c r="AB285" s="333" t="s">
        <v>1423</v>
      </c>
      <c r="AC285" s="333" t="s">
        <v>1423</v>
      </c>
      <c r="AD285" s="333" t="s">
        <v>1423</v>
      </c>
      <c r="AE285" s="333" t="s">
        <v>1423</v>
      </c>
      <c r="AF285" s="334">
        <v>44530</v>
      </c>
      <c r="AG285" s="333" t="s">
        <v>1423</v>
      </c>
      <c r="AH285" s="333">
        <v>1</v>
      </c>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c r="BM285" s="323"/>
      <c r="BN285" s="323"/>
      <c r="BO285" s="323"/>
      <c r="BP285" s="323"/>
      <c r="BQ285" s="323"/>
      <c r="BR285" s="323"/>
      <c r="BS285" s="323"/>
      <c r="BT285" s="323"/>
      <c r="BU285" s="323"/>
      <c r="BV285" s="323"/>
      <c r="BW285" s="323"/>
      <c r="BX285" s="323"/>
      <c r="BY285" s="323"/>
      <c r="BZ285" s="323"/>
      <c r="CA285" s="323"/>
      <c r="CB285" s="323"/>
      <c r="CC285" s="323"/>
      <c r="CD285" s="323"/>
      <c r="CE285" s="323"/>
      <c r="CF285" s="323"/>
      <c r="CG285" s="323"/>
      <c r="CH285" s="323"/>
      <c r="CI285" s="323"/>
      <c r="CJ285" s="323"/>
      <c r="CK285" s="323"/>
      <c r="CL285" s="323"/>
      <c r="CM285" s="323"/>
      <c r="CN285" s="323"/>
      <c r="CO285" s="323"/>
      <c r="CP285" s="323"/>
      <c r="CQ285" s="323"/>
      <c r="CR285" s="323"/>
      <c r="CS285" s="323"/>
      <c r="CT285" s="323"/>
      <c r="CU285" s="323"/>
      <c r="CV285" s="323"/>
      <c r="CW285" s="323"/>
      <c r="CX285" s="323"/>
      <c r="CY285" s="323"/>
      <c r="CZ285" s="323"/>
      <c r="DA285" s="323"/>
      <c r="DB285" s="323"/>
      <c r="DC285" s="323"/>
      <c r="DD285" s="323"/>
      <c r="DE285" s="323"/>
      <c r="DF285" s="323"/>
      <c r="DG285" s="323"/>
      <c r="DH285" s="323"/>
      <c r="DI285" s="323"/>
      <c r="DJ285" s="323"/>
      <c r="DK285" s="323"/>
      <c r="DL285" s="323"/>
      <c r="DM285" s="323"/>
      <c r="DN285" s="323"/>
      <c r="DO285" s="323"/>
      <c r="DP285" s="323"/>
      <c r="DQ285" s="323"/>
      <c r="DR285" s="323"/>
      <c r="DS285" s="323"/>
      <c r="DT285" s="323"/>
      <c r="DU285" s="323"/>
      <c r="DV285" s="323"/>
      <c r="DW285" s="323"/>
      <c r="DX285" s="323"/>
      <c r="DY285" s="323"/>
      <c r="DZ285" s="323"/>
      <c r="EA285" s="323"/>
      <c r="EB285" s="323"/>
      <c r="EC285" s="323"/>
      <c r="ED285" s="323"/>
      <c r="EE285" s="323"/>
      <c r="EF285" s="323"/>
      <c r="EG285" s="323"/>
      <c r="EH285" s="323"/>
      <c r="EI285" s="323"/>
      <c r="EJ285" s="323"/>
      <c r="EK285" s="323"/>
      <c r="EL285" s="323"/>
      <c r="EM285" s="323"/>
      <c r="EN285" s="323"/>
      <c r="EO285" s="323"/>
      <c r="EP285" s="323"/>
      <c r="EQ285" s="323"/>
      <c r="ER285" s="323"/>
      <c r="ES285" s="323"/>
      <c r="ET285" s="323"/>
      <c r="EU285" s="323"/>
    </row>
    <row r="286" spans="1:151" s="333" customFormat="1" ht="30" hidden="1">
      <c r="A286" s="333" t="s">
        <v>2399</v>
      </c>
      <c r="B286" s="333" t="s">
        <v>877</v>
      </c>
      <c r="C286" s="363" t="s">
        <v>356</v>
      </c>
      <c r="D286" s="333" t="s">
        <v>2400</v>
      </c>
      <c r="E286" s="333" t="s">
        <v>2322</v>
      </c>
      <c r="F286" s="333" t="s">
        <v>31</v>
      </c>
      <c r="G286" s="333" t="s">
        <v>2398</v>
      </c>
      <c r="H286" s="333" t="s">
        <v>1422</v>
      </c>
      <c r="I286" s="333" t="s">
        <v>1423</v>
      </c>
      <c r="J286" s="334" t="s">
        <v>1424</v>
      </c>
      <c r="K286" s="334" t="s">
        <v>944</v>
      </c>
      <c r="L286" s="334" t="s">
        <v>944</v>
      </c>
      <c r="M286" s="333" t="s">
        <v>1426</v>
      </c>
      <c r="N286" s="333" t="s">
        <v>1437</v>
      </c>
      <c r="O286" s="333" t="s">
        <v>1495</v>
      </c>
      <c r="P286" s="333" t="s">
        <v>31</v>
      </c>
      <c r="Q286" s="333" t="s">
        <v>30</v>
      </c>
      <c r="R286" s="333" t="s">
        <v>944</v>
      </c>
      <c r="S286" s="333" t="s">
        <v>1423</v>
      </c>
      <c r="T286" s="333" t="s">
        <v>1430</v>
      </c>
      <c r="V286" s="333" t="s">
        <v>6</v>
      </c>
      <c r="X286" s="333" t="s">
        <v>6</v>
      </c>
      <c r="AA286" s="333" t="s">
        <v>1423</v>
      </c>
      <c r="AB286" s="333" t="s">
        <v>1423</v>
      </c>
      <c r="AC286" s="333" t="s">
        <v>1423</v>
      </c>
      <c r="AD286" s="333" t="s">
        <v>1423</v>
      </c>
      <c r="AE286" s="333" t="s">
        <v>1423</v>
      </c>
      <c r="AF286" s="334">
        <v>44530</v>
      </c>
      <c r="AG286" s="333" t="s">
        <v>1423</v>
      </c>
      <c r="AH286" s="333">
        <v>1</v>
      </c>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c r="BM286" s="323"/>
      <c r="BN286" s="323"/>
      <c r="BO286" s="323"/>
      <c r="BP286" s="323"/>
      <c r="BQ286" s="323"/>
      <c r="BR286" s="323"/>
      <c r="BS286" s="323"/>
      <c r="BT286" s="323"/>
      <c r="BU286" s="323"/>
      <c r="BV286" s="323"/>
      <c r="BW286" s="323"/>
      <c r="BX286" s="323"/>
      <c r="BY286" s="323"/>
      <c r="BZ286" s="323"/>
      <c r="CA286" s="323"/>
      <c r="CB286" s="323"/>
      <c r="CC286" s="323"/>
      <c r="CD286" s="323"/>
      <c r="CE286" s="323"/>
      <c r="CF286" s="323"/>
      <c r="CG286" s="323"/>
      <c r="CH286" s="323"/>
      <c r="CI286" s="323"/>
      <c r="CJ286" s="323"/>
      <c r="CK286" s="323"/>
      <c r="CL286" s="323"/>
      <c r="CM286" s="323"/>
      <c r="CN286" s="323"/>
      <c r="CO286" s="323"/>
      <c r="CP286" s="323"/>
      <c r="CQ286" s="323"/>
      <c r="CR286" s="323"/>
      <c r="CS286" s="323"/>
      <c r="CT286" s="323"/>
      <c r="CU286" s="323"/>
      <c r="CV286" s="323"/>
      <c r="CW286" s="323"/>
      <c r="CX286" s="323"/>
      <c r="CY286" s="323"/>
      <c r="CZ286" s="323"/>
      <c r="DA286" s="323"/>
      <c r="DB286" s="323"/>
      <c r="DC286" s="323"/>
      <c r="DD286" s="323"/>
      <c r="DE286" s="323"/>
      <c r="DF286" s="323"/>
      <c r="DG286" s="323"/>
      <c r="DH286" s="323"/>
      <c r="DI286" s="323"/>
      <c r="DJ286" s="323"/>
      <c r="DK286" s="323"/>
      <c r="DL286" s="323"/>
      <c r="DM286" s="323"/>
      <c r="DN286" s="323"/>
      <c r="DO286" s="323"/>
      <c r="DP286" s="323"/>
      <c r="DQ286" s="323"/>
      <c r="DR286" s="323"/>
      <c r="DS286" s="323"/>
      <c r="DT286" s="323"/>
      <c r="DU286" s="323"/>
      <c r="DV286" s="323"/>
      <c r="DW286" s="323"/>
      <c r="DX286" s="323"/>
      <c r="DY286" s="323"/>
      <c r="DZ286" s="323"/>
      <c r="EA286" s="323"/>
      <c r="EB286" s="323"/>
      <c r="EC286" s="323"/>
      <c r="ED286" s="323"/>
      <c r="EE286" s="323"/>
      <c r="EF286" s="323"/>
      <c r="EG286" s="323"/>
      <c r="EH286" s="323"/>
      <c r="EI286" s="323"/>
      <c r="EJ286" s="323"/>
      <c r="EK286" s="323"/>
      <c r="EL286" s="323"/>
      <c r="EM286" s="323"/>
      <c r="EN286" s="323"/>
      <c r="EO286" s="323"/>
      <c r="EP286" s="323"/>
      <c r="EQ286" s="323"/>
      <c r="ER286" s="323"/>
      <c r="ES286" s="323"/>
      <c r="ET286" s="323"/>
      <c r="EU286" s="323"/>
    </row>
    <row r="287" spans="1:151" s="333" customFormat="1" ht="45" hidden="1">
      <c r="A287" s="333" t="s">
        <v>2401</v>
      </c>
      <c r="B287" s="333" t="s">
        <v>877</v>
      </c>
      <c r="C287" s="363" t="s">
        <v>356</v>
      </c>
      <c r="D287" s="333" t="s">
        <v>2402</v>
      </c>
      <c r="E287" s="333" t="s">
        <v>2362</v>
      </c>
      <c r="F287" s="333" t="s">
        <v>31</v>
      </c>
      <c r="G287" s="333" t="s">
        <v>2398</v>
      </c>
      <c r="H287" s="333" t="s">
        <v>1422</v>
      </c>
      <c r="I287" s="333" t="s">
        <v>1423</v>
      </c>
      <c r="J287" s="334" t="s">
        <v>1424</v>
      </c>
      <c r="K287" s="334" t="s">
        <v>944</v>
      </c>
      <c r="L287" s="334" t="s">
        <v>944</v>
      </c>
      <c r="M287" s="333" t="s">
        <v>1426</v>
      </c>
      <c r="N287" s="333" t="s">
        <v>1437</v>
      </c>
      <c r="O287" s="333" t="s">
        <v>1495</v>
      </c>
      <c r="P287" s="333" t="s">
        <v>31</v>
      </c>
      <c r="Q287" s="333" t="s">
        <v>30</v>
      </c>
      <c r="R287" s="333" t="s">
        <v>944</v>
      </c>
      <c r="S287" s="333" t="s">
        <v>1423</v>
      </c>
      <c r="T287" s="333" t="s">
        <v>1430</v>
      </c>
      <c r="V287" s="333" t="s">
        <v>6</v>
      </c>
      <c r="X287" s="333" t="s">
        <v>6</v>
      </c>
      <c r="AA287" s="333" t="s">
        <v>1423</v>
      </c>
      <c r="AB287" s="333" t="s">
        <v>1423</v>
      </c>
      <c r="AC287" s="333" t="s">
        <v>1423</v>
      </c>
      <c r="AD287" s="333" t="s">
        <v>1423</v>
      </c>
      <c r="AE287" s="333" t="s">
        <v>1423</v>
      </c>
      <c r="AF287" s="334">
        <v>44530</v>
      </c>
      <c r="AG287" s="333" t="s">
        <v>1423</v>
      </c>
      <c r="AH287" s="333">
        <v>1</v>
      </c>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c r="BM287" s="323"/>
      <c r="BN287" s="323"/>
      <c r="BO287" s="323"/>
      <c r="BP287" s="323"/>
      <c r="BQ287" s="323"/>
      <c r="BR287" s="323"/>
      <c r="BS287" s="323"/>
      <c r="BT287" s="323"/>
      <c r="BU287" s="323"/>
      <c r="BV287" s="323"/>
      <c r="BW287" s="323"/>
      <c r="BX287" s="323"/>
      <c r="BY287" s="323"/>
      <c r="BZ287" s="323"/>
      <c r="CA287" s="323"/>
      <c r="CB287" s="323"/>
      <c r="CC287" s="323"/>
      <c r="CD287" s="323"/>
      <c r="CE287" s="323"/>
      <c r="CF287" s="323"/>
      <c r="CG287" s="323"/>
      <c r="CH287" s="323"/>
      <c r="CI287" s="323"/>
      <c r="CJ287" s="323"/>
      <c r="CK287" s="323"/>
      <c r="CL287" s="323"/>
      <c r="CM287" s="323"/>
      <c r="CN287" s="323"/>
      <c r="CO287" s="323"/>
      <c r="CP287" s="323"/>
      <c r="CQ287" s="323"/>
      <c r="CR287" s="323"/>
      <c r="CS287" s="323"/>
      <c r="CT287" s="323"/>
      <c r="CU287" s="323"/>
      <c r="CV287" s="323"/>
      <c r="CW287" s="323"/>
      <c r="CX287" s="323"/>
      <c r="CY287" s="323"/>
      <c r="CZ287" s="323"/>
      <c r="DA287" s="323"/>
      <c r="DB287" s="323"/>
      <c r="DC287" s="323"/>
      <c r="DD287" s="323"/>
      <c r="DE287" s="323"/>
      <c r="DF287" s="323"/>
      <c r="DG287" s="323"/>
      <c r="DH287" s="323"/>
      <c r="DI287" s="323"/>
      <c r="DJ287" s="323"/>
      <c r="DK287" s="323"/>
      <c r="DL287" s="323"/>
      <c r="DM287" s="323"/>
      <c r="DN287" s="323"/>
      <c r="DO287" s="323"/>
      <c r="DP287" s="323"/>
      <c r="DQ287" s="323"/>
      <c r="DR287" s="323"/>
      <c r="DS287" s="323"/>
      <c r="DT287" s="323"/>
      <c r="DU287" s="323"/>
      <c r="DV287" s="323"/>
      <c r="DW287" s="323"/>
      <c r="DX287" s="323"/>
      <c r="DY287" s="323"/>
      <c r="DZ287" s="323"/>
      <c r="EA287" s="323"/>
      <c r="EB287" s="323"/>
      <c r="EC287" s="323"/>
      <c r="ED287" s="323"/>
      <c r="EE287" s="323"/>
      <c r="EF287" s="323"/>
      <c r="EG287" s="323"/>
      <c r="EH287" s="323"/>
      <c r="EI287" s="323"/>
      <c r="EJ287" s="323"/>
      <c r="EK287" s="323"/>
      <c r="EL287" s="323"/>
      <c r="EM287" s="323"/>
      <c r="EN287" s="323"/>
      <c r="EO287" s="323"/>
      <c r="EP287" s="323"/>
      <c r="EQ287" s="323"/>
      <c r="ER287" s="323"/>
      <c r="ES287" s="323"/>
      <c r="ET287" s="323"/>
      <c r="EU287" s="323"/>
    </row>
    <row r="288" spans="1:151" s="333" customFormat="1" ht="45" hidden="1">
      <c r="A288" s="333" t="s">
        <v>2403</v>
      </c>
      <c r="B288" s="333" t="s">
        <v>877</v>
      </c>
      <c r="C288" s="363" t="s">
        <v>356</v>
      </c>
      <c r="D288" s="333" t="s">
        <v>2404</v>
      </c>
      <c r="E288" s="333" t="s">
        <v>2329</v>
      </c>
      <c r="F288" s="333" t="s">
        <v>31</v>
      </c>
      <c r="G288" s="333" t="s">
        <v>2398</v>
      </c>
      <c r="H288" s="333" t="s">
        <v>1422</v>
      </c>
      <c r="I288" s="333" t="s">
        <v>1423</v>
      </c>
      <c r="J288" s="334" t="s">
        <v>1424</v>
      </c>
      <c r="K288" s="334" t="s">
        <v>944</v>
      </c>
      <c r="L288" s="334" t="s">
        <v>944</v>
      </c>
      <c r="M288" s="333" t="s">
        <v>1426</v>
      </c>
      <c r="N288" s="333" t="s">
        <v>1437</v>
      </c>
      <c r="O288" s="333" t="s">
        <v>1495</v>
      </c>
      <c r="P288" s="333" t="s">
        <v>31</v>
      </c>
      <c r="Q288" s="333" t="s">
        <v>30</v>
      </c>
      <c r="R288" s="333" t="s">
        <v>944</v>
      </c>
      <c r="S288" s="333" t="s">
        <v>1423</v>
      </c>
      <c r="T288" s="333" t="s">
        <v>1430</v>
      </c>
      <c r="V288" s="333" t="s">
        <v>6</v>
      </c>
      <c r="X288" s="333" t="s">
        <v>6</v>
      </c>
      <c r="AA288" s="333" t="s">
        <v>1423</v>
      </c>
      <c r="AB288" s="333" t="s">
        <v>1423</v>
      </c>
      <c r="AC288" s="333" t="s">
        <v>1423</v>
      </c>
      <c r="AD288" s="333" t="s">
        <v>1423</v>
      </c>
      <c r="AE288" s="333" t="s">
        <v>1423</v>
      </c>
      <c r="AF288" s="334">
        <v>44530</v>
      </c>
      <c r="AG288" s="333" t="s">
        <v>1423</v>
      </c>
      <c r="AH288" s="333">
        <v>1</v>
      </c>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c r="BM288" s="323"/>
      <c r="BN288" s="323"/>
      <c r="BO288" s="323"/>
      <c r="BP288" s="323"/>
      <c r="BQ288" s="323"/>
      <c r="BR288" s="323"/>
      <c r="BS288" s="323"/>
      <c r="BT288" s="323"/>
      <c r="BU288" s="323"/>
      <c r="BV288" s="323"/>
      <c r="BW288" s="323"/>
      <c r="BX288" s="323"/>
      <c r="BY288" s="323"/>
      <c r="BZ288" s="323"/>
      <c r="CA288" s="323"/>
      <c r="CB288" s="323"/>
      <c r="CC288" s="323"/>
      <c r="CD288" s="323"/>
      <c r="CE288" s="323"/>
      <c r="CF288" s="323"/>
      <c r="CG288" s="323"/>
      <c r="CH288" s="323"/>
      <c r="CI288" s="323"/>
      <c r="CJ288" s="323"/>
      <c r="CK288" s="323"/>
      <c r="CL288" s="323"/>
      <c r="CM288" s="323"/>
      <c r="CN288" s="323"/>
      <c r="CO288" s="323"/>
      <c r="CP288" s="323"/>
      <c r="CQ288" s="323"/>
      <c r="CR288" s="323"/>
      <c r="CS288" s="323"/>
      <c r="CT288" s="323"/>
      <c r="CU288" s="323"/>
      <c r="CV288" s="323"/>
      <c r="CW288" s="323"/>
      <c r="CX288" s="323"/>
      <c r="CY288" s="323"/>
      <c r="CZ288" s="323"/>
      <c r="DA288" s="323"/>
      <c r="DB288" s="323"/>
      <c r="DC288" s="323"/>
      <c r="DD288" s="323"/>
      <c r="DE288" s="323"/>
      <c r="DF288" s="323"/>
      <c r="DG288" s="323"/>
      <c r="DH288" s="323"/>
      <c r="DI288" s="323"/>
      <c r="DJ288" s="323"/>
      <c r="DK288" s="323"/>
      <c r="DL288" s="323"/>
      <c r="DM288" s="323"/>
      <c r="DN288" s="323"/>
      <c r="DO288" s="323"/>
      <c r="DP288" s="323"/>
      <c r="DQ288" s="323"/>
      <c r="DR288" s="323"/>
      <c r="DS288" s="323"/>
      <c r="DT288" s="323"/>
      <c r="DU288" s="323"/>
      <c r="DV288" s="323"/>
      <c r="DW288" s="323"/>
      <c r="DX288" s="323"/>
      <c r="DY288" s="323"/>
      <c r="DZ288" s="323"/>
      <c r="EA288" s="323"/>
      <c r="EB288" s="323"/>
      <c r="EC288" s="323"/>
      <c r="ED288" s="323"/>
      <c r="EE288" s="323"/>
      <c r="EF288" s="323"/>
      <c r="EG288" s="323"/>
      <c r="EH288" s="323"/>
      <c r="EI288" s="323"/>
      <c r="EJ288" s="323"/>
      <c r="EK288" s="323"/>
      <c r="EL288" s="323"/>
      <c r="EM288" s="323"/>
      <c r="EN288" s="323"/>
      <c r="EO288" s="323"/>
      <c r="EP288" s="323"/>
      <c r="EQ288" s="323"/>
      <c r="ER288" s="323"/>
      <c r="ES288" s="323"/>
      <c r="ET288" s="323"/>
      <c r="EU288" s="323"/>
    </row>
    <row r="289" spans="1:151" s="333" customFormat="1" ht="75" hidden="1">
      <c r="A289" s="333" t="s">
        <v>2405</v>
      </c>
      <c r="B289" s="333" t="s">
        <v>877</v>
      </c>
      <c r="C289" s="363" t="s">
        <v>356</v>
      </c>
      <c r="D289" s="333" t="s">
        <v>2406</v>
      </c>
      <c r="E289" s="333" t="s">
        <v>2369</v>
      </c>
      <c r="F289" s="333" t="s">
        <v>31</v>
      </c>
      <c r="G289" s="333" t="s">
        <v>2398</v>
      </c>
      <c r="H289" s="333" t="s">
        <v>1422</v>
      </c>
      <c r="I289" s="333" t="s">
        <v>1423</v>
      </c>
      <c r="J289" s="334" t="s">
        <v>1424</v>
      </c>
      <c r="K289" s="334" t="s">
        <v>944</v>
      </c>
      <c r="L289" s="334" t="s">
        <v>944</v>
      </c>
      <c r="M289" s="333" t="s">
        <v>1426</v>
      </c>
      <c r="N289" s="333" t="s">
        <v>1437</v>
      </c>
      <c r="O289" s="333" t="s">
        <v>1495</v>
      </c>
      <c r="P289" s="333" t="s">
        <v>31</v>
      </c>
      <c r="Q289" s="333" t="s">
        <v>30</v>
      </c>
      <c r="R289" s="333" t="s">
        <v>944</v>
      </c>
      <c r="S289" s="333" t="s">
        <v>1423</v>
      </c>
      <c r="T289" s="333" t="s">
        <v>1430</v>
      </c>
      <c r="V289" s="333" t="s">
        <v>6</v>
      </c>
      <c r="X289" s="333" t="s">
        <v>6</v>
      </c>
      <c r="AA289" s="333" t="s">
        <v>1423</v>
      </c>
      <c r="AB289" s="333" t="s">
        <v>1423</v>
      </c>
      <c r="AC289" s="333" t="s">
        <v>1423</v>
      </c>
      <c r="AD289" s="333" t="s">
        <v>1423</v>
      </c>
      <c r="AE289" s="333" t="s">
        <v>1423</v>
      </c>
      <c r="AF289" s="334">
        <v>44530</v>
      </c>
      <c r="AG289" s="333" t="s">
        <v>1423</v>
      </c>
      <c r="AH289" s="333">
        <v>1</v>
      </c>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c r="BN289" s="323"/>
      <c r="BO289" s="323"/>
      <c r="BP289" s="323"/>
      <c r="BQ289" s="323"/>
      <c r="BR289" s="323"/>
      <c r="BS289" s="323"/>
      <c r="BT289" s="323"/>
      <c r="BU289" s="323"/>
      <c r="BV289" s="323"/>
      <c r="BW289" s="323"/>
      <c r="BX289" s="323"/>
      <c r="BY289" s="323"/>
      <c r="BZ289" s="323"/>
      <c r="CA289" s="323"/>
      <c r="CB289" s="323"/>
      <c r="CC289" s="323"/>
      <c r="CD289" s="323"/>
      <c r="CE289" s="323"/>
      <c r="CF289" s="323"/>
      <c r="CG289" s="323"/>
      <c r="CH289" s="323"/>
      <c r="CI289" s="323"/>
      <c r="CJ289" s="323"/>
      <c r="CK289" s="323"/>
      <c r="CL289" s="323"/>
      <c r="CM289" s="323"/>
      <c r="CN289" s="323"/>
      <c r="CO289" s="323"/>
      <c r="CP289" s="323"/>
      <c r="CQ289" s="323"/>
      <c r="CR289" s="323"/>
      <c r="CS289" s="323"/>
      <c r="CT289" s="323"/>
      <c r="CU289" s="323"/>
      <c r="CV289" s="323"/>
      <c r="CW289" s="323"/>
      <c r="CX289" s="323"/>
      <c r="CY289" s="323"/>
      <c r="CZ289" s="323"/>
      <c r="DA289" s="323"/>
      <c r="DB289" s="323"/>
      <c r="DC289" s="323"/>
      <c r="DD289" s="323"/>
      <c r="DE289" s="323"/>
      <c r="DF289" s="323"/>
      <c r="DG289" s="323"/>
      <c r="DH289" s="323"/>
      <c r="DI289" s="323"/>
      <c r="DJ289" s="323"/>
      <c r="DK289" s="323"/>
      <c r="DL289" s="323"/>
      <c r="DM289" s="323"/>
      <c r="DN289" s="323"/>
      <c r="DO289" s="323"/>
      <c r="DP289" s="323"/>
      <c r="DQ289" s="323"/>
      <c r="DR289" s="323"/>
      <c r="DS289" s="323"/>
      <c r="DT289" s="323"/>
      <c r="DU289" s="323"/>
      <c r="DV289" s="323"/>
      <c r="DW289" s="323"/>
      <c r="DX289" s="323"/>
      <c r="DY289" s="323"/>
      <c r="DZ289" s="323"/>
      <c r="EA289" s="323"/>
      <c r="EB289" s="323"/>
      <c r="EC289" s="323"/>
      <c r="ED289" s="323"/>
      <c r="EE289" s="323"/>
      <c r="EF289" s="323"/>
      <c r="EG289" s="323"/>
      <c r="EH289" s="323"/>
      <c r="EI289" s="323"/>
      <c r="EJ289" s="323"/>
      <c r="EK289" s="323"/>
      <c r="EL289" s="323"/>
      <c r="EM289" s="323"/>
      <c r="EN289" s="323"/>
      <c r="EO289" s="323"/>
      <c r="EP289" s="323"/>
      <c r="EQ289" s="323"/>
      <c r="ER289" s="323"/>
      <c r="ES289" s="323"/>
      <c r="ET289" s="323"/>
      <c r="EU289" s="323"/>
    </row>
    <row r="290" spans="1:151" s="333" customFormat="1" ht="60" hidden="1">
      <c r="A290" s="333" t="s">
        <v>2407</v>
      </c>
      <c r="B290" s="333" t="s">
        <v>877</v>
      </c>
      <c r="C290" s="363" t="s">
        <v>356</v>
      </c>
      <c r="D290" s="333" t="s">
        <v>2408</v>
      </c>
      <c r="E290" s="333" t="s">
        <v>2409</v>
      </c>
      <c r="F290" s="333" t="s">
        <v>31</v>
      </c>
      <c r="G290" s="333" t="s">
        <v>2398</v>
      </c>
      <c r="H290" s="333" t="s">
        <v>1422</v>
      </c>
      <c r="I290" s="333" t="s">
        <v>1423</v>
      </c>
      <c r="J290" s="334" t="s">
        <v>1424</v>
      </c>
      <c r="K290" s="334" t="s">
        <v>944</v>
      </c>
      <c r="L290" s="334" t="s">
        <v>944</v>
      </c>
      <c r="M290" s="333" t="s">
        <v>1426</v>
      </c>
      <c r="N290" s="333" t="s">
        <v>1437</v>
      </c>
      <c r="O290" s="333" t="s">
        <v>1495</v>
      </c>
      <c r="P290" s="333" t="s">
        <v>31</v>
      </c>
      <c r="Q290" s="333" t="s">
        <v>30</v>
      </c>
      <c r="R290" s="333" t="s">
        <v>944</v>
      </c>
      <c r="S290" s="333" t="s">
        <v>1423</v>
      </c>
      <c r="T290" s="333" t="s">
        <v>1430</v>
      </c>
      <c r="V290" s="333" t="s">
        <v>6</v>
      </c>
      <c r="X290" s="333" t="s">
        <v>6</v>
      </c>
      <c r="AA290" s="333" t="s">
        <v>1423</v>
      </c>
      <c r="AB290" s="333" t="s">
        <v>1423</v>
      </c>
      <c r="AC290" s="333" t="s">
        <v>1423</v>
      </c>
      <c r="AD290" s="333" t="s">
        <v>1423</v>
      </c>
      <c r="AE290" s="333" t="s">
        <v>1423</v>
      </c>
      <c r="AF290" s="334">
        <v>44530</v>
      </c>
      <c r="AG290" s="333" t="s">
        <v>1423</v>
      </c>
      <c r="AH290" s="333">
        <v>1</v>
      </c>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c r="BN290" s="323"/>
      <c r="BO290" s="323"/>
      <c r="BP290" s="323"/>
      <c r="BQ290" s="323"/>
      <c r="BR290" s="323"/>
      <c r="BS290" s="323"/>
      <c r="BT290" s="323"/>
      <c r="BU290" s="323"/>
      <c r="BV290" s="323"/>
      <c r="BW290" s="323"/>
      <c r="BX290" s="323"/>
      <c r="BY290" s="323"/>
      <c r="BZ290" s="323"/>
      <c r="CA290" s="323"/>
      <c r="CB290" s="323"/>
      <c r="CC290" s="323"/>
      <c r="CD290" s="323"/>
      <c r="CE290" s="323"/>
      <c r="CF290" s="323"/>
      <c r="CG290" s="323"/>
      <c r="CH290" s="323"/>
      <c r="CI290" s="323"/>
      <c r="CJ290" s="323"/>
      <c r="CK290" s="323"/>
      <c r="CL290" s="323"/>
      <c r="CM290" s="323"/>
      <c r="CN290" s="323"/>
      <c r="CO290" s="323"/>
      <c r="CP290" s="323"/>
      <c r="CQ290" s="323"/>
      <c r="CR290" s="323"/>
      <c r="CS290" s="323"/>
      <c r="CT290" s="323"/>
      <c r="CU290" s="323"/>
      <c r="CV290" s="323"/>
      <c r="CW290" s="323"/>
      <c r="CX290" s="323"/>
      <c r="CY290" s="323"/>
      <c r="CZ290" s="323"/>
      <c r="DA290" s="323"/>
      <c r="DB290" s="323"/>
      <c r="DC290" s="323"/>
      <c r="DD290" s="323"/>
      <c r="DE290" s="323"/>
      <c r="DF290" s="323"/>
      <c r="DG290" s="323"/>
      <c r="DH290" s="323"/>
      <c r="DI290" s="323"/>
      <c r="DJ290" s="323"/>
      <c r="DK290" s="323"/>
      <c r="DL290" s="323"/>
      <c r="DM290" s="323"/>
      <c r="DN290" s="323"/>
      <c r="DO290" s="323"/>
      <c r="DP290" s="323"/>
      <c r="DQ290" s="323"/>
      <c r="DR290" s="323"/>
      <c r="DS290" s="323"/>
      <c r="DT290" s="323"/>
      <c r="DU290" s="323"/>
      <c r="DV290" s="323"/>
      <c r="DW290" s="323"/>
      <c r="DX290" s="323"/>
      <c r="DY290" s="323"/>
      <c r="DZ290" s="323"/>
      <c r="EA290" s="323"/>
      <c r="EB290" s="323"/>
      <c r="EC290" s="323"/>
      <c r="ED290" s="323"/>
      <c r="EE290" s="323"/>
      <c r="EF290" s="323"/>
      <c r="EG290" s="323"/>
      <c r="EH290" s="323"/>
      <c r="EI290" s="323"/>
      <c r="EJ290" s="323"/>
      <c r="EK290" s="323"/>
      <c r="EL290" s="323"/>
      <c r="EM290" s="323"/>
      <c r="EN290" s="323"/>
      <c r="EO290" s="323"/>
      <c r="EP290" s="323"/>
      <c r="EQ290" s="323"/>
      <c r="ER290" s="323"/>
      <c r="ES290" s="323"/>
      <c r="ET290" s="323"/>
      <c r="EU290" s="323"/>
    </row>
    <row r="291" spans="1:151" s="333" customFormat="1" ht="45" hidden="1">
      <c r="A291" s="333" t="s">
        <v>2410</v>
      </c>
      <c r="B291" s="333" t="s">
        <v>877</v>
      </c>
      <c r="C291" s="363" t="s">
        <v>356</v>
      </c>
      <c r="D291" s="333" t="s">
        <v>2411</v>
      </c>
      <c r="E291" s="333" t="s">
        <v>2335</v>
      </c>
      <c r="F291" s="333" t="s">
        <v>31</v>
      </c>
      <c r="G291" s="333" t="s">
        <v>2398</v>
      </c>
      <c r="H291" s="333" t="s">
        <v>1422</v>
      </c>
      <c r="I291" s="333" t="s">
        <v>1423</v>
      </c>
      <c r="J291" s="334" t="s">
        <v>1424</v>
      </c>
      <c r="K291" s="334" t="s">
        <v>944</v>
      </c>
      <c r="L291" s="334" t="s">
        <v>944</v>
      </c>
      <c r="M291" s="333" t="s">
        <v>1426</v>
      </c>
      <c r="N291" s="333" t="s">
        <v>1437</v>
      </c>
      <c r="O291" s="333" t="s">
        <v>1495</v>
      </c>
      <c r="P291" s="333" t="s">
        <v>31</v>
      </c>
      <c r="Q291" s="333" t="s">
        <v>30</v>
      </c>
      <c r="R291" s="333" t="s">
        <v>944</v>
      </c>
      <c r="S291" s="333" t="s">
        <v>1423</v>
      </c>
      <c r="T291" s="333" t="s">
        <v>1430</v>
      </c>
      <c r="V291" s="333" t="s">
        <v>6</v>
      </c>
      <c r="X291" s="333" t="s">
        <v>6</v>
      </c>
      <c r="AA291" s="333" t="s">
        <v>1423</v>
      </c>
      <c r="AB291" s="333" t="s">
        <v>1423</v>
      </c>
      <c r="AC291" s="333" t="s">
        <v>1423</v>
      </c>
      <c r="AD291" s="333" t="s">
        <v>1423</v>
      </c>
      <c r="AE291" s="333" t="s">
        <v>1423</v>
      </c>
      <c r="AF291" s="334">
        <v>44530</v>
      </c>
      <c r="AG291" s="333" t="s">
        <v>1423</v>
      </c>
      <c r="AH291" s="333">
        <v>1</v>
      </c>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c r="BN291" s="323"/>
      <c r="BO291" s="323"/>
      <c r="BP291" s="323"/>
      <c r="BQ291" s="323"/>
      <c r="BR291" s="323"/>
      <c r="BS291" s="323"/>
      <c r="BT291" s="323"/>
      <c r="BU291" s="323"/>
      <c r="BV291" s="323"/>
      <c r="BW291" s="323"/>
      <c r="BX291" s="323"/>
      <c r="BY291" s="323"/>
      <c r="BZ291" s="323"/>
      <c r="CA291" s="323"/>
      <c r="CB291" s="323"/>
      <c r="CC291" s="323"/>
      <c r="CD291" s="323"/>
      <c r="CE291" s="323"/>
      <c r="CF291" s="323"/>
      <c r="CG291" s="323"/>
      <c r="CH291" s="323"/>
      <c r="CI291" s="323"/>
      <c r="CJ291" s="323"/>
      <c r="CK291" s="323"/>
      <c r="CL291" s="323"/>
      <c r="CM291" s="323"/>
      <c r="CN291" s="323"/>
      <c r="CO291" s="323"/>
      <c r="CP291" s="323"/>
      <c r="CQ291" s="323"/>
      <c r="CR291" s="323"/>
      <c r="CS291" s="323"/>
      <c r="CT291" s="323"/>
      <c r="CU291" s="323"/>
      <c r="CV291" s="323"/>
      <c r="CW291" s="323"/>
      <c r="CX291" s="323"/>
      <c r="CY291" s="323"/>
      <c r="CZ291" s="323"/>
      <c r="DA291" s="323"/>
      <c r="DB291" s="323"/>
      <c r="DC291" s="323"/>
      <c r="DD291" s="323"/>
      <c r="DE291" s="323"/>
      <c r="DF291" s="323"/>
      <c r="DG291" s="323"/>
      <c r="DH291" s="323"/>
      <c r="DI291" s="323"/>
      <c r="DJ291" s="323"/>
      <c r="DK291" s="323"/>
      <c r="DL291" s="323"/>
      <c r="DM291" s="323"/>
      <c r="DN291" s="323"/>
      <c r="DO291" s="323"/>
      <c r="DP291" s="323"/>
      <c r="DQ291" s="323"/>
      <c r="DR291" s="323"/>
      <c r="DS291" s="323"/>
      <c r="DT291" s="323"/>
      <c r="DU291" s="323"/>
      <c r="DV291" s="323"/>
      <c r="DW291" s="323"/>
      <c r="DX291" s="323"/>
      <c r="DY291" s="323"/>
      <c r="DZ291" s="323"/>
      <c r="EA291" s="323"/>
      <c r="EB291" s="323"/>
      <c r="EC291" s="323"/>
      <c r="ED291" s="323"/>
      <c r="EE291" s="323"/>
      <c r="EF291" s="323"/>
      <c r="EG291" s="323"/>
      <c r="EH291" s="323"/>
      <c r="EI291" s="323"/>
      <c r="EJ291" s="323"/>
      <c r="EK291" s="323"/>
      <c r="EL291" s="323"/>
      <c r="EM291" s="323"/>
      <c r="EN291" s="323"/>
      <c r="EO291" s="323"/>
      <c r="EP291" s="323"/>
      <c r="EQ291" s="323"/>
      <c r="ER291" s="323"/>
      <c r="ES291" s="323"/>
      <c r="ET291" s="323"/>
      <c r="EU291" s="323"/>
    </row>
    <row r="292" spans="1:151" s="333" customFormat="1" ht="45" hidden="1">
      <c r="A292" s="333" t="s">
        <v>2412</v>
      </c>
      <c r="B292" s="333" t="s">
        <v>877</v>
      </c>
      <c r="C292" s="363" t="s">
        <v>356</v>
      </c>
      <c r="D292" s="333" t="s">
        <v>2413</v>
      </c>
      <c r="E292" s="333" t="s">
        <v>2387</v>
      </c>
      <c r="F292" s="333" t="s">
        <v>31</v>
      </c>
      <c r="G292" s="364" t="s">
        <v>2414</v>
      </c>
      <c r="H292" s="333" t="s">
        <v>1422</v>
      </c>
      <c r="I292" s="333" t="s">
        <v>1423</v>
      </c>
      <c r="J292" s="334" t="s">
        <v>1424</v>
      </c>
      <c r="K292" s="334" t="s">
        <v>944</v>
      </c>
      <c r="L292" s="334" t="s">
        <v>944</v>
      </c>
      <c r="M292" s="333" t="s">
        <v>1426</v>
      </c>
      <c r="N292" s="333" t="s">
        <v>1437</v>
      </c>
      <c r="O292" s="333" t="s">
        <v>1495</v>
      </c>
      <c r="P292" s="333" t="s">
        <v>31</v>
      </c>
      <c r="Q292" s="333" t="s">
        <v>30</v>
      </c>
      <c r="R292" s="333" t="s">
        <v>944</v>
      </c>
      <c r="S292" s="333" t="s">
        <v>1423</v>
      </c>
      <c r="T292" s="333" t="s">
        <v>1430</v>
      </c>
      <c r="V292" s="333" t="s">
        <v>6</v>
      </c>
      <c r="X292" s="333" t="s">
        <v>1431</v>
      </c>
      <c r="AA292" s="333" t="s">
        <v>1423</v>
      </c>
      <c r="AB292" s="333" t="s">
        <v>1423</v>
      </c>
      <c r="AC292" s="333" t="s">
        <v>1423</v>
      </c>
      <c r="AD292" s="333" t="s">
        <v>1423</v>
      </c>
      <c r="AE292" s="333" t="s">
        <v>1423</v>
      </c>
      <c r="AF292" s="334">
        <v>44530</v>
      </c>
      <c r="AG292" s="333" t="s">
        <v>1423</v>
      </c>
      <c r="AH292" s="333">
        <v>1</v>
      </c>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c r="BN292" s="323"/>
      <c r="BO292" s="323"/>
      <c r="BP292" s="323"/>
      <c r="BQ292" s="323"/>
      <c r="BR292" s="323"/>
      <c r="BS292" s="323"/>
      <c r="BT292" s="323"/>
      <c r="BU292" s="323"/>
      <c r="BV292" s="323"/>
      <c r="BW292" s="323"/>
      <c r="BX292" s="323"/>
      <c r="BY292" s="323"/>
      <c r="BZ292" s="323"/>
      <c r="CA292" s="323"/>
      <c r="CB292" s="323"/>
      <c r="CC292" s="323"/>
      <c r="CD292" s="323"/>
      <c r="CE292" s="323"/>
      <c r="CF292" s="323"/>
      <c r="CG292" s="323"/>
      <c r="CH292" s="323"/>
      <c r="CI292" s="323"/>
      <c r="CJ292" s="323"/>
      <c r="CK292" s="323"/>
      <c r="CL292" s="323"/>
      <c r="CM292" s="323"/>
      <c r="CN292" s="323"/>
      <c r="CO292" s="323"/>
      <c r="CP292" s="323"/>
      <c r="CQ292" s="323"/>
      <c r="CR292" s="323"/>
      <c r="CS292" s="323"/>
      <c r="CT292" s="323"/>
      <c r="CU292" s="323"/>
      <c r="CV292" s="323"/>
      <c r="CW292" s="323"/>
      <c r="CX292" s="323"/>
      <c r="CY292" s="323"/>
      <c r="CZ292" s="323"/>
      <c r="DA292" s="323"/>
      <c r="DB292" s="323"/>
      <c r="DC292" s="323"/>
      <c r="DD292" s="323"/>
      <c r="DE292" s="323"/>
      <c r="DF292" s="323"/>
      <c r="DG292" s="323"/>
      <c r="DH292" s="323"/>
      <c r="DI292" s="323"/>
      <c r="DJ292" s="323"/>
      <c r="DK292" s="323"/>
      <c r="DL292" s="323"/>
      <c r="DM292" s="323"/>
      <c r="DN292" s="323"/>
      <c r="DO292" s="323"/>
      <c r="DP292" s="323"/>
      <c r="DQ292" s="323"/>
      <c r="DR292" s="323"/>
      <c r="DS292" s="323"/>
      <c r="DT292" s="323"/>
      <c r="DU292" s="323"/>
      <c r="DV292" s="323"/>
      <c r="DW292" s="323"/>
      <c r="DX292" s="323"/>
      <c r="DY292" s="323"/>
      <c r="DZ292" s="323"/>
      <c r="EA292" s="323"/>
      <c r="EB292" s="323"/>
      <c r="EC292" s="323"/>
      <c r="ED292" s="323"/>
      <c r="EE292" s="323"/>
      <c r="EF292" s="323"/>
      <c r="EG292" s="323"/>
      <c r="EH292" s="323"/>
      <c r="EI292" s="323"/>
      <c r="EJ292" s="323"/>
      <c r="EK292" s="323"/>
      <c r="EL292" s="323"/>
      <c r="EM292" s="323"/>
      <c r="EN292" s="323"/>
      <c r="EO292" s="323"/>
      <c r="EP292" s="323"/>
      <c r="EQ292" s="323"/>
      <c r="ER292" s="323"/>
      <c r="ES292" s="323"/>
      <c r="ET292" s="323"/>
      <c r="EU292" s="323"/>
    </row>
    <row r="293" spans="1:151" s="333" customFormat="1" ht="30" hidden="1">
      <c r="A293" s="333" t="s">
        <v>2415</v>
      </c>
      <c r="B293" s="333" t="s">
        <v>877</v>
      </c>
      <c r="C293" s="363" t="s">
        <v>356</v>
      </c>
      <c r="D293" s="333" t="s">
        <v>2416</v>
      </c>
      <c r="E293" s="333" t="s">
        <v>2322</v>
      </c>
      <c r="F293" s="333" t="s">
        <v>31</v>
      </c>
      <c r="G293" s="364" t="s">
        <v>2414</v>
      </c>
      <c r="H293" s="333" t="s">
        <v>1422</v>
      </c>
      <c r="I293" s="333" t="s">
        <v>1423</v>
      </c>
      <c r="J293" s="334" t="s">
        <v>1424</v>
      </c>
      <c r="K293" s="334" t="s">
        <v>944</v>
      </c>
      <c r="L293" s="334" t="s">
        <v>944</v>
      </c>
      <c r="M293" s="333" t="s">
        <v>1426</v>
      </c>
      <c r="N293" s="333" t="s">
        <v>1437</v>
      </c>
      <c r="O293" s="333" t="s">
        <v>1495</v>
      </c>
      <c r="P293" s="333" t="s">
        <v>31</v>
      </c>
      <c r="Q293" s="333" t="s">
        <v>30</v>
      </c>
      <c r="R293" s="333" t="s">
        <v>944</v>
      </c>
      <c r="S293" s="333" t="s">
        <v>1423</v>
      </c>
      <c r="T293" s="333" t="s">
        <v>1430</v>
      </c>
      <c r="V293" s="333" t="s">
        <v>6</v>
      </c>
      <c r="X293" s="333" t="s">
        <v>1431</v>
      </c>
      <c r="AA293" s="333" t="s">
        <v>1423</v>
      </c>
      <c r="AB293" s="333" t="s">
        <v>1423</v>
      </c>
      <c r="AC293" s="333" t="s">
        <v>1423</v>
      </c>
      <c r="AD293" s="333" t="s">
        <v>1423</v>
      </c>
      <c r="AE293" s="333" t="s">
        <v>1423</v>
      </c>
      <c r="AF293" s="334">
        <v>44530</v>
      </c>
      <c r="AG293" s="333" t="s">
        <v>1423</v>
      </c>
      <c r="AH293" s="333">
        <v>1</v>
      </c>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c r="BM293" s="323"/>
      <c r="BN293" s="323"/>
      <c r="BO293" s="323"/>
      <c r="BP293" s="323"/>
      <c r="BQ293" s="323"/>
      <c r="BR293" s="323"/>
      <c r="BS293" s="323"/>
      <c r="BT293" s="323"/>
      <c r="BU293" s="323"/>
      <c r="BV293" s="323"/>
      <c r="BW293" s="323"/>
      <c r="BX293" s="323"/>
      <c r="BY293" s="323"/>
      <c r="BZ293" s="323"/>
      <c r="CA293" s="323"/>
      <c r="CB293" s="323"/>
      <c r="CC293" s="323"/>
      <c r="CD293" s="323"/>
      <c r="CE293" s="323"/>
      <c r="CF293" s="323"/>
      <c r="CG293" s="323"/>
      <c r="CH293" s="323"/>
      <c r="CI293" s="323"/>
      <c r="CJ293" s="323"/>
      <c r="CK293" s="323"/>
      <c r="CL293" s="323"/>
      <c r="CM293" s="323"/>
      <c r="CN293" s="323"/>
      <c r="CO293" s="323"/>
      <c r="CP293" s="323"/>
      <c r="CQ293" s="323"/>
      <c r="CR293" s="323"/>
      <c r="CS293" s="323"/>
      <c r="CT293" s="323"/>
      <c r="CU293" s="323"/>
      <c r="CV293" s="323"/>
      <c r="CW293" s="323"/>
      <c r="CX293" s="323"/>
      <c r="CY293" s="323"/>
      <c r="CZ293" s="323"/>
      <c r="DA293" s="323"/>
      <c r="DB293" s="323"/>
      <c r="DC293" s="323"/>
      <c r="DD293" s="323"/>
      <c r="DE293" s="323"/>
      <c r="DF293" s="323"/>
      <c r="DG293" s="323"/>
      <c r="DH293" s="323"/>
      <c r="DI293" s="323"/>
      <c r="DJ293" s="323"/>
      <c r="DK293" s="323"/>
      <c r="DL293" s="323"/>
      <c r="DM293" s="323"/>
      <c r="DN293" s="323"/>
      <c r="DO293" s="323"/>
      <c r="DP293" s="323"/>
      <c r="DQ293" s="323"/>
      <c r="DR293" s="323"/>
      <c r="DS293" s="323"/>
      <c r="DT293" s="323"/>
      <c r="DU293" s="323"/>
      <c r="DV293" s="323"/>
      <c r="DW293" s="323"/>
      <c r="DX293" s="323"/>
      <c r="DY293" s="323"/>
      <c r="DZ293" s="323"/>
      <c r="EA293" s="323"/>
      <c r="EB293" s="323"/>
      <c r="EC293" s="323"/>
      <c r="ED293" s="323"/>
      <c r="EE293" s="323"/>
      <c r="EF293" s="323"/>
      <c r="EG293" s="323"/>
      <c r="EH293" s="323"/>
      <c r="EI293" s="323"/>
      <c r="EJ293" s="323"/>
      <c r="EK293" s="323"/>
      <c r="EL293" s="323"/>
      <c r="EM293" s="323"/>
      <c r="EN293" s="323"/>
      <c r="EO293" s="323"/>
      <c r="EP293" s="323"/>
      <c r="EQ293" s="323"/>
      <c r="ER293" s="323"/>
      <c r="ES293" s="323"/>
      <c r="ET293" s="323"/>
      <c r="EU293" s="323"/>
    </row>
    <row r="294" spans="1:151" s="333" customFormat="1" ht="60" hidden="1">
      <c r="A294" s="333" t="s">
        <v>2417</v>
      </c>
      <c r="B294" s="333" t="s">
        <v>877</v>
      </c>
      <c r="C294" s="363" t="s">
        <v>356</v>
      </c>
      <c r="D294" s="333" t="s">
        <v>2418</v>
      </c>
      <c r="E294" s="333" t="s">
        <v>2329</v>
      </c>
      <c r="F294" s="333" t="s">
        <v>31</v>
      </c>
      <c r="G294" s="364" t="s">
        <v>2414</v>
      </c>
      <c r="H294" s="333" t="s">
        <v>1422</v>
      </c>
      <c r="I294" s="333" t="s">
        <v>1423</v>
      </c>
      <c r="J294" s="334" t="s">
        <v>1424</v>
      </c>
      <c r="K294" s="334" t="s">
        <v>944</v>
      </c>
      <c r="L294" s="334" t="s">
        <v>944</v>
      </c>
      <c r="M294" s="333" t="s">
        <v>1426</v>
      </c>
      <c r="N294" s="333" t="s">
        <v>1437</v>
      </c>
      <c r="O294" s="333" t="s">
        <v>1495</v>
      </c>
      <c r="P294" s="333" t="s">
        <v>31</v>
      </c>
      <c r="Q294" s="333" t="s">
        <v>30</v>
      </c>
      <c r="R294" s="333" t="s">
        <v>944</v>
      </c>
      <c r="S294" s="333" t="s">
        <v>1423</v>
      </c>
      <c r="T294" s="333" t="s">
        <v>1430</v>
      </c>
      <c r="V294" s="333" t="s">
        <v>6</v>
      </c>
      <c r="X294" s="333" t="s">
        <v>1431</v>
      </c>
      <c r="AA294" s="333" t="s">
        <v>1423</v>
      </c>
      <c r="AB294" s="333" t="s">
        <v>1423</v>
      </c>
      <c r="AC294" s="333" t="s">
        <v>1423</v>
      </c>
      <c r="AD294" s="333" t="s">
        <v>1423</v>
      </c>
      <c r="AE294" s="333" t="s">
        <v>1423</v>
      </c>
      <c r="AF294" s="334">
        <v>44530</v>
      </c>
      <c r="AG294" s="333" t="s">
        <v>1423</v>
      </c>
      <c r="AH294" s="333">
        <v>1</v>
      </c>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c r="BM294" s="323"/>
      <c r="BN294" s="323"/>
      <c r="BO294" s="323"/>
      <c r="BP294" s="323"/>
      <c r="BQ294" s="323"/>
      <c r="BR294" s="323"/>
      <c r="BS294" s="323"/>
      <c r="BT294" s="323"/>
      <c r="BU294" s="323"/>
      <c r="BV294" s="323"/>
      <c r="BW294" s="323"/>
      <c r="BX294" s="323"/>
      <c r="BY294" s="323"/>
      <c r="BZ294" s="323"/>
      <c r="CA294" s="323"/>
      <c r="CB294" s="323"/>
      <c r="CC294" s="323"/>
      <c r="CD294" s="323"/>
      <c r="CE294" s="323"/>
      <c r="CF294" s="323"/>
      <c r="CG294" s="323"/>
      <c r="CH294" s="323"/>
      <c r="CI294" s="323"/>
      <c r="CJ294" s="323"/>
      <c r="CK294" s="323"/>
      <c r="CL294" s="323"/>
      <c r="CM294" s="323"/>
      <c r="CN294" s="323"/>
      <c r="CO294" s="323"/>
      <c r="CP294" s="323"/>
      <c r="CQ294" s="323"/>
      <c r="CR294" s="323"/>
      <c r="CS294" s="323"/>
      <c r="CT294" s="323"/>
      <c r="CU294" s="323"/>
      <c r="CV294" s="323"/>
      <c r="CW294" s="323"/>
      <c r="CX294" s="323"/>
      <c r="CY294" s="323"/>
      <c r="CZ294" s="323"/>
      <c r="DA294" s="323"/>
      <c r="DB294" s="323"/>
      <c r="DC294" s="323"/>
      <c r="DD294" s="323"/>
      <c r="DE294" s="323"/>
      <c r="DF294" s="323"/>
      <c r="DG294" s="323"/>
      <c r="DH294" s="323"/>
      <c r="DI294" s="323"/>
      <c r="DJ294" s="323"/>
      <c r="DK294" s="323"/>
      <c r="DL294" s="323"/>
      <c r="DM294" s="323"/>
      <c r="DN294" s="323"/>
      <c r="DO294" s="323"/>
      <c r="DP294" s="323"/>
      <c r="DQ294" s="323"/>
      <c r="DR294" s="323"/>
      <c r="DS294" s="323"/>
      <c r="DT294" s="323"/>
      <c r="DU294" s="323"/>
      <c r="DV294" s="323"/>
      <c r="DW294" s="323"/>
      <c r="DX294" s="323"/>
      <c r="DY294" s="323"/>
      <c r="DZ294" s="323"/>
      <c r="EA294" s="323"/>
      <c r="EB294" s="323"/>
      <c r="EC294" s="323"/>
      <c r="ED294" s="323"/>
      <c r="EE294" s="323"/>
      <c r="EF294" s="323"/>
      <c r="EG294" s="323"/>
      <c r="EH294" s="323"/>
      <c r="EI294" s="323"/>
      <c r="EJ294" s="323"/>
      <c r="EK294" s="323"/>
      <c r="EL294" s="323"/>
      <c r="EM294" s="323"/>
      <c r="EN294" s="323"/>
      <c r="EO294" s="323"/>
      <c r="EP294" s="323"/>
      <c r="EQ294" s="323"/>
      <c r="ER294" s="323"/>
      <c r="ES294" s="323"/>
      <c r="ET294" s="323"/>
      <c r="EU294" s="323"/>
    </row>
    <row r="295" spans="1:151" s="333" customFormat="1" ht="75" hidden="1">
      <c r="A295" s="333" t="s">
        <v>2419</v>
      </c>
      <c r="B295" s="333" t="s">
        <v>877</v>
      </c>
      <c r="C295" s="363" t="s">
        <v>356</v>
      </c>
      <c r="D295" s="333" t="s">
        <v>2420</v>
      </c>
      <c r="E295" s="333" t="s">
        <v>2369</v>
      </c>
      <c r="F295" s="333" t="s">
        <v>31</v>
      </c>
      <c r="G295" s="364" t="s">
        <v>2414</v>
      </c>
      <c r="H295" s="333" t="s">
        <v>1422</v>
      </c>
      <c r="I295" s="333" t="s">
        <v>1423</v>
      </c>
      <c r="J295" s="334" t="s">
        <v>1424</v>
      </c>
      <c r="K295" s="334" t="s">
        <v>944</v>
      </c>
      <c r="L295" s="334" t="s">
        <v>944</v>
      </c>
      <c r="M295" s="333" t="s">
        <v>1426</v>
      </c>
      <c r="N295" s="333" t="s">
        <v>1437</v>
      </c>
      <c r="O295" s="333" t="s">
        <v>1495</v>
      </c>
      <c r="P295" s="333" t="s">
        <v>31</v>
      </c>
      <c r="Q295" s="333" t="s">
        <v>30</v>
      </c>
      <c r="R295" s="333" t="s">
        <v>944</v>
      </c>
      <c r="S295" s="333" t="s">
        <v>1423</v>
      </c>
      <c r="T295" s="333" t="s">
        <v>1430</v>
      </c>
      <c r="V295" s="333" t="s">
        <v>6</v>
      </c>
      <c r="X295" s="333" t="s">
        <v>1431</v>
      </c>
      <c r="AA295" s="333" t="s">
        <v>1423</v>
      </c>
      <c r="AB295" s="333" t="s">
        <v>1423</v>
      </c>
      <c r="AC295" s="333" t="s">
        <v>1423</v>
      </c>
      <c r="AD295" s="333" t="s">
        <v>1423</v>
      </c>
      <c r="AE295" s="333" t="s">
        <v>1423</v>
      </c>
      <c r="AF295" s="334">
        <v>44530</v>
      </c>
      <c r="AG295" s="333" t="s">
        <v>1423</v>
      </c>
      <c r="AH295" s="333">
        <v>1</v>
      </c>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c r="BM295" s="323"/>
      <c r="BN295" s="323"/>
      <c r="BO295" s="323"/>
      <c r="BP295" s="323"/>
      <c r="BQ295" s="323"/>
      <c r="BR295" s="323"/>
      <c r="BS295" s="323"/>
      <c r="BT295" s="323"/>
      <c r="BU295" s="323"/>
      <c r="BV295" s="323"/>
      <c r="BW295" s="323"/>
      <c r="BX295" s="323"/>
      <c r="BY295" s="323"/>
      <c r="BZ295" s="323"/>
      <c r="CA295" s="323"/>
      <c r="CB295" s="323"/>
      <c r="CC295" s="323"/>
      <c r="CD295" s="323"/>
      <c r="CE295" s="323"/>
      <c r="CF295" s="323"/>
      <c r="CG295" s="323"/>
      <c r="CH295" s="323"/>
      <c r="CI295" s="323"/>
      <c r="CJ295" s="323"/>
      <c r="CK295" s="323"/>
      <c r="CL295" s="323"/>
      <c r="CM295" s="323"/>
      <c r="CN295" s="323"/>
      <c r="CO295" s="323"/>
      <c r="CP295" s="323"/>
      <c r="CQ295" s="323"/>
      <c r="CR295" s="323"/>
      <c r="CS295" s="323"/>
      <c r="CT295" s="323"/>
      <c r="CU295" s="323"/>
      <c r="CV295" s="323"/>
      <c r="CW295" s="323"/>
      <c r="CX295" s="323"/>
      <c r="CY295" s="323"/>
      <c r="CZ295" s="323"/>
      <c r="DA295" s="323"/>
      <c r="DB295" s="323"/>
      <c r="DC295" s="323"/>
      <c r="DD295" s="323"/>
      <c r="DE295" s="323"/>
      <c r="DF295" s="323"/>
      <c r="DG295" s="323"/>
      <c r="DH295" s="323"/>
      <c r="DI295" s="323"/>
      <c r="DJ295" s="323"/>
      <c r="DK295" s="323"/>
      <c r="DL295" s="323"/>
      <c r="DM295" s="323"/>
      <c r="DN295" s="323"/>
      <c r="DO295" s="323"/>
      <c r="DP295" s="323"/>
      <c r="DQ295" s="323"/>
      <c r="DR295" s="323"/>
      <c r="DS295" s="323"/>
      <c r="DT295" s="323"/>
      <c r="DU295" s="323"/>
      <c r="DV295" s="323"/>
      <c r="DW295" s="323"/>
      <c r="DX295" s="323"/>
      <c r="DY295" s="323"/>
      <c r="DZ295" s="323"/>
      <c r="EA295" s="323"/>
      <c r="EB295" s="323"/>
      <c r="EC295" s="323"/>
      <c r="ED295" s="323"/>
      <c r="EE295" s="323"/>
      <c r="EF295" s="323"/>
      <c r="EG295" s="323"/>
      <c r="EH295" s="323"/>
      <c r="EI295" s="323"/>
      <c r="EJ295" s="323"/>
      <c r="EK295" s="323"/>
      <c r="EL295" s="323"/>
      <c r="EM295" s="323"/>
      <c r="EN295" s="323"/>
      <c r="EO295" s="323"/>
      <c r="EP295" s="323"/>
      <c r="EQ295" s="323"/>
      <c r="ER295" s="323"/>
      <c r="ES295" s="323"/>
      <c r="ET295" s="323"/>
      <c r="EU295" s="323"/>
    </row>
    <row r="296" spans="1:151" s="333" customFormat="1" ht="45" hidden="1">
      <c r="A296" s="333" t="s">
        <v>2421</v>
      </c>
      <c r="B296" s="333" t="s">
        <v>877</v>
      </c>
      <c r="C296" s="363" t="s">
        <v>356</v>
      </c>
      <c r="D296" s="333" t="s">
        <v>2422</v>
      </c>
      <c r="E296" s="333" t="s">
        <v>2335</v>
      </c>
      <c r="F296" s="333" t="s">
        <v>31</v>
      </c>
      <c r="G296" s="364" t="s">
        <v>2414</v>
      </c>
      <c r="H296" s="333" t="s">
        <v>1422</v>
      </c>
      <c r="I296" s="333" t="s">
        <v>1423</v>
      </c>
      <c r="J296" s="334" t="s">
        <v>1424</v>
      </c>
      <c r="K296" s="334" t="s">
        <v>944</v>
      </c>
      <c r="L296" s="334" t="s">
        <v>944</v>
      </c>
      <c r="M296" s="333" t="s">
        <v>1426</v>
      </c>
      <c r="N296" s="333" t="s">
        <v>1437</v>
      </c>
      <c r="O296" s="333" t="s">
        <v>1495</v>
      </c>
      <c r="P296" s="333" t="s">
        <v>31</v>
      </c>
      <c r="Q296" s="333" t="s">
        <v>30</v>
      </c>
      <c r="R296" s="333" t="s">
        <v>944</v>
      </c>
      <c r="S296" s="333" t="s">
        <v>1423</v>
      </c>
      <c r="T296" s="333" t="s">
        <v>1430</v>
      </c>
      <c r="V296" s="333" t="s">
        <v>6</v>
      </c>
      <c r="X296" s="333" t="s">
        <v>1431</v>
      </c>
      <c r="AA296" s="333" t="s">
        <v>1423</v>
      </c>
      <c r="AB296" s="333" t="s">
        <v>1423</v>
      </c>
      <c r="AC296" s="333" t="s">
        <v>1423</v>
      </c>
      <c r="AD296" s="333" t="s">
        <v>1423</v>
      </c>
      <c r="AE296" s="333" t="s">
        <v>1423</v>
      </c>
      <c r="AF296" s="334">
        <v>44530</v>
      </c>
      <c r="AG296" s="333" t="s">
        <v>1423</v>
      </c>
      <c r="AH296" s="333">
        <v>1</v>
      </c>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c r="BM296" s="323"/>
      <c r="BN296" s="323"/>
      <c r="BO296" s="323"/>
      <c r="BP296" s="323"/>
      <c r="BQ296" s="323"/>
      <c r="BR296" s="323"/>
      <c r="BS296" s="323"/>
      <c r="BT296" s="323"/>
      <c r="BU296" s="323"/>
      <c r="BV296" s="323"/>
      <c r="BW296" s="323"/>
      <c r="BX296" s="323"/>
      <c r="BY296" s="323"/>
      <c r="BZ296" s="323"/>
      <c r="CA296" s="323"/>
      <c r="CB296" s="323"/>
      <c r="CC296" s="323"/>
      <c r="CD296" s="323"/>
      <c r="CE296" s="323"/>
      <c r="CF296" s="323"/>
      <c r="CG296" s="323"/>
      <c r="CH296" s="323"/>
      <c r="CI296" s="323"/>
      <c r="CJ296" s="323"/>
      <c r="CK296" s="323"/>
      <c r="CL296" s="323"/>
      <c r="CM296" s="323"/>
      <c r="CN296" s="323"/>
      <c r="CO296" s="323"/>
      <c r="CP296" s="323"/>
      <c r="CQ296" s="323"/>
      <c r="CR296" s="323"/>
      <c r="CS296" s="323"/>
      <c r="CT296" s="323"/>
      <c r="CU296" s="323"/>
      <c r="CV296" s="323"/>
      <c r="CW296" s="323"/>
      <c r="CX296" s="323"/>
      <c r="CY296" s="323"/>
      <c r="CZ296" s="323"/>
      <c r="DA296" s="323"/>
      <c r="DB296" s="323"/>
      <c r="DC296" s="323"/>
      <c r="DD296" s="323"/>
      <c r="DE296" s="323"/>
      <c r="DF296" s="323"/>
      <c r="DG296" s="323"/>
      <c r="DH296" s="323"/>
      <c r="DI296" s="323"/>
      <c r="DJ296" s="323"/>
      <c r="DK296" s="323"/>
      <c r="DL296" s="323"/>
      <c r="DM296" s="323"/>
      <c r="DN296" s="323"/>
      <c r="DO296" s="323"/>
      <c r="DP296" s="323"/>
      <c r="DQ296" s="323"/>
      <c r="DR296" s="323"/>
      <c r="DS296" s="323"/>
      <c r="DT296" s="323"/>
      <c r="DU296" s="323"/>
      <c r="DV296" s="323"/>
      <c r="DW296" s="323"/>
      <c r="DX296" s="323"/>
      <c r="DY296" s="323"/>
      <c r="DZ296" s="323"/>
      <c r="EA296" s="323"/>
      <c r="EB296" s="323"/>
      <c r="EC296" s="323"/>
      <c r="ED296" s="323"/>
      <c r="EE296" s="323"/>
      <c r="EF296" s="323"/>
      <c r="EG296" s="323"/>
      <c r="EH296" s="323"/>
      <c r="EI296" s="323"/>
      <c r="EJ296" s="323"/>
      <c r="EK296" s="323"/>
      <c r="EL296" s="323"/>
      <c r="EM296" s="323"/>
      <c r="EN296" s="323"/>
      <c r="EO296" s="323"/>
      <c r="EP296" s="323"/>
      <c r="EQ296" s="323"/>
      <c r="ER296" s="323"/>
      <c r="ES296" s="323"/>
      <c r="ET296" s="323"/>
      <c r="EU296" s="323"/>
    </row>
    <row r="297" spans="1:151" s="333" customFormat="1" ht="60" hidden="1">
      <c r="A297" s="333" t="s">
        <v>2423</v>
      </c>
      <c r="B297" s="333" t="s">
        <v>877</v>
      </c>
      <c r="C297" s="363" t="s">
        <v>356</v>
      </c>
      <c r="D297" s="333" t="s">
        <v>2424</v>
      </c>
      <c r="E297" s="333" t="s">
        <v>2425</v>
      </c>
      <c r="F297" s="333" t="s">
        <v>31</v>
      </c>
      <c r="G297" s="364" t="s">
        <v>2414</v>
      </c>
      <c r="H297" s="333" t="s">
        <v>1422</v>
      </c>
      <c r="I297" s="333" t="s">
        <v>1423</v>
      </c>
      <c r="J297" s="334" t="s">
        <v>1424</v>
      </c>
      <c r="K297" s="334" t="s">
        <v>944</v>
      </c>
      <c r="L297" s="334" t="s">
        <v>944</v>
      </c>
      <c r="M297" s="333" t="s">
        <v>1426</v>
      </c>
      <c r="N297" s="333" t="s">
        <v>1437</v>
      </c>
      <c r="O297" s="333" t="s">
        <v>1495</v>
      </c>
      <c r="P297" s="333" t="s">
        <v>31</v>
      </c>
      <c r="Q297" s="333" t="s">
        <v>30</v>
      </c>
      <c r="R297" s="333" t="s">
        <v>944</v>
      </c>
      <c r="S297" s="333" t="s">
        <v>1423</v>
      </c>
      <c r="T297" s="333" t="s">
        <v>1430</v>
      </c>
      <c r="V297" s="333" t="s">
        <v>6</v>
      </c>
      <c r="X297" s="333" t="s">
        <v>1431</v>
      </c>
      <c r="AA297" s="333" t="s">
        <v>1423</v>
      </c>
      <c r="AB297" s="333" t="s">
        <v>1423</v>
      </c>
      <c r="AC297" s="333" t="s">
        <v>1423</v>
      </c>
      <c r="AD297" s="333" t="s">
        <v>1423</v>
      </c>
      <c r="AE297" s="333" t="s">
        <v>1423</v>
      </c>
      <c r="AF297" s="334">
        <v>44530</v>
      </c>
      <c r="AG297" s="333" t="s">
        <v>1423</v>
      </c>
      <c r="AH297" s="333">
        <v>1</v>
      </c>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c r="BM297" s="323"/>
      <c r="BN297" s="323"/>
      <c r="BO297" s="323"/>
      <c r="BP297" s="323"/>
      <c r="BQ297" s="323"/>
      <c r="BR297" s="323"/>
      <c r="BS297" s="323"/>
      <c r="BT297" s="323"/>
      <c r="BU297" s="323"/>
      <c r="BV297" s="323"/>
      <c r="BW297" s="323"/>
      <c r="BX297" s="323"/>
      <c r="BY297" s="323"/>
      <c r="BZ297" s="323"/>
      <c r="CA297" s="323"/>
      <c r="CB297" s="323"/>
      <c r="CC297" s="323"/>
      <c r="CD297" s="323"/>
      <c r="CE297" s="323"/>
      <c r="CF297" s="323"/>
      <c r="CG297" s="323"/>
      <c r="CH297" s="323"/>
      <c r="CI297" s="323"/>
      <c r="CJ297" s="323"/>
      <c r="CK297" s="323"/>
      <c r="CL297" s="323"/>
      <c r="CM297" s="323"/>
      <c r="CN297" s="323"/>
      <c r="CO297" s="323"/>
      <c r="CP297" s="323"/>
      <c r="CQ297" s="323"/>
      <c r="CR297" s="323"/>
      <c r="CS297" s="323"/>
      <c r="CT297" s="323"/>
      <c r="CU297" s="323"/>
      <c r="CV297" s="323"/>
      <c r="CW297" s="323"/>
      <c r="CX297" s="323"/>
      <c r="CY297" s="323"/>
      <c r="CZ297" s="323"/>
      <c r="DA297" s="323"/>
      <c r="DB297" s="323"/>
      <c r="DC297" s="323"/>
      <c r="DD297" s="323"/>
      <c r="DE297" s="323"/>
      <c r="DF297" s="323"/>
      <c r="DG297" s="323"/>
      <c r="DH297" s="323"/>
      <c r="DI297" s="323"/>
      <c r="DJ297" s="323"/>
      <c r="DK297" s="323"/>
      <c r="DL297" s="323"/>
      <c r="DM297" s="323"/>
      <c r="DN297" s="323"/>
      <c r="DO297" s="323"/>
      <c r="DP297" s="323"/>
      <c r="DQ297" s="323"/>
      <c r="DR297" s="323"/>
      <c r="DS297" s="323"/>
      <c r="DT297" s="323"/>
      <c r="DU297" s="323"/>
      <c r="DV297" s="323"/>
      <c r="DW297" s="323"/>
      <c r="DX297" s="323"/>
      <c r="DY297" s="323"/>
      <c r="DZ297" s="323"/>
      <c r="EA297" s="323"/>
      <c r="EB297" s="323"/>
      <c r="EC297" s="323"/>
      <c r="ED297" s="323"/>
      <c r="EE297" s="323"/>
      <c r="EF297" s="323"/>
      <c r="EG297" s="323"/>
      <c r="EH297" s="323"/>
      <c r="EI297" s="323"/>
      <c r="EJ297" s="323"/>
      <c r="EK297" s="323"/>
      <c r="EL297" s="323"/>
      <c r="EM297" s="323"/>
      <c r="EN297" s="323"/>
      <c r="EO297" s="323"/>
      <c r="EP297" s="323"/>
      <c r="EQ297" s="323"/>
      <c r="ER297" s="323"/>
      <c r="ES297" s="323"/>
      <c r="ET297" s="323"/>
      <c r="EU297" s="323"/>
    </row>
    <row r="298" spans="1:151" s="333" customFormat="1" ht="45" hidden="1">
      <c r="A298" s="333" t="s">
        <v>2426</v>
      </c>
      <c r="B298" s="333" t="s">
        <v>877</v>
      </c>
      <c r="C298" s="363" t="s">
        <v>356</v>
      </c>
      <c r="D298" s="333" t="s">
        <v>2427</v>
      </c>
      <c r="E298" s="333" t="s">
        <v>2428</v>
      </c>
      <c r="F298" s="333" t="s">
        <v>31</v>
      </c>
      <c r="G298" s="364" t="s">
        <v>2414</v>
      </c>
      <c r="H298" s="333" t="s">
        <v>1422</v>
      </c>
      <c r="I298" s="333" t="s">
        <v>1423</v>
      </c>
      <c r="J298" s="334" t="s">
        <v>1424</v>
      </c>
      <c r="K298" s="334" t="s">
        <v>944</v>
      </c>
      <c r="L298" s="334" t="s">
        <v>944</v>
      </c>
      <c r="M298" s="333" t="s">
        <v>1426</v>
      </c>
      <c r="N298" s="333" t="s">
        <v>1437</v>
      </c>
      <c r="O298" s="333" t="s">
        <v>1495</v>
      </c>
      <c r="P298" s="333" t="s">
        <v>31</v>
      </c>
      <c r="Q298" s="333" t="s">
        <v>30</v>
      </c>
      <c r="R298" s="333" t="s">
        <v>944</v>
      </c>
      <c r="S298" s="333" t="s">
        <v>1423</v>
      </c>
      <c r="T298" s="333" t="s">
        <v>1430</v>
      </c>
      <c r="V298" s="333" t="s">
        <v>6</v>
      </c>
      <c r="X298" s="333" t="s">
        <v>1431</v>
      </c>
      <c r="AA298" s="333" t="s">
        <v>1423</v>
      </c>
      <c r="AB298" s="333" t="s">
        <v>1423</v>
      </c>
      <c r="AC298" s="333" t="s">
        <v>1423</v>
      </c>
      <c r="AD298" s="333" t="s">
        <v>1423</v>
      </c>
      <c r="AE298" s="333" t="s">
        <v>1423</v>
      </c>
      <c r="AF298" s="334">
        <v>44530</v>
      </c>
      <c r="AG298" s="333" t="s">
        <v>1423</v>
      </c>
      <c r="AH298" s="333">
        <v>1</v>
      </c>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c r="BM298" s="323"/>
      <c r="BN298" s="323"/>
      <c r="BO298" s="323"/>
      <c r="BP298" s="323"/>
      <c r="BQ298" s="323"/>
      <c r="BR298" s="323"/>
      <c r="BS298" s="323"/>
      <c r="BT298" s="323"/>
      <c r="BU298" s="323"/>
      <c r="BV298" s="323"/>
      <c r="BW298" s="323"/>
      <c r="BX298" s="323"/>
      <c r="BY298" s="323"/>
      <c r="BZ298" s="323"/>
      <c r="CA298" s="323"/>
      <c r="CB298" s="323"/>
      <c r="CC298" s="323"/>
      <c r="CD298" s="323"/>
      <c r="CE298" s="323"/>
      <c r="CF298" s="323"/>
      <c r="CG298" s="323"/>
      <c r="CH298" s="323"/>
      <c r="CI298" s="323"/>
      <c r="CJ298" s="323"/>
      <c r="CK298" s="323"/>
      <c r="CL298" s="323"/>
      <c r="CM298" s="323"/>
      <c r="CN298" s="323"/>
      <c r="CO298" s="323"/>
      <c r="CP298" s="323"/>
      <c r="CQ298" s="323"/>
      <c r="CR298" s="323"/>
      <c r="CS298" s="323"/>
      <c r="CT298" s="323"/>
      <c r="CU298" s="323"/>
      <c r="CV298" s="323"/>
      <c r="CW298" s="323"/>
      <c r="CX298" s="323"/>
      <c r="CY298" s="323"/>
      <c r="CZ298" s="323"/>
      <c r="DA298" s="323"/>
      <c r="DB298" s="323"/>
      <c r="DC298" s="323"/>
      <c r="DD298" s="323"/>
      <c r="DE298" s="323"/>
      <c r="DF298" s="323"/>
      <c r="DG298" s="323"/>
      <c r="DH298" s="323"/>
      <c r="DI298" s="323"/>
      <c r="DJ298" s="323"/>
      <c r="DK298" s="323"/>
      <c r="DL298" s="323"/>
      <c r="DM298" s="323"/>
      <c r="DN298" s="323"/>
      <c r="DO298" s="323"/>
      <c r="DP298" s="323"/>
      <c r="DQ298" s="323"/>
      <c r="DR298" s="323"/>
      <c r="DS298" s="323"/>
      <c r="DT298" s="323"/>
      <c r="DU298" s="323"/>
      <c r="DV298" s="323"/>
      <c r="DW298" s="323"/>
      <c r="DX298" s="323"/>
      <c r="DY298" s="323"/>
      <c r="DZ298" s="323"/>
      <c r="EA298" s="323"/>
      <c r="EB298" s="323"/>
      <c r="EC298" s="323"/>
      <c r="ED298" s="323"/>
      <c r="EE298" s="323"/>
      <c r="EF298" s="323"/>
      <c r="EG298" s="323"/>
      <c r="EH298" s="323"/>
      <c r="EI298" s="323"/>
      <c r="EJ298" s="323"/>
      <c r="EK298" s="323"/>
      <c r="EL298" s="323"/>
      <c r="EM298" s="323"/>
      <c r="EN298" s="323"/>
      <c r="EO298" s="323"/>
      <c r="EP298" s="323"/>
      <c r="EQ298" s="323"/>
      <c r="ER298" s="323"/>
      <c r="ES298" s="323"/>
      <c r="ET298" s="323"/>
      <c r="EU298" s="323"/>
    </row>
    <row r="299" spans="1:151" s="333" customFormat="1" ht="45" hidden="1">
      <c r="A299" s="333" t="s">
        <v>2429</v>
      </c>
      <c r="B299" s="333" t="s">
        <v>877</v>
      </c>
      <c r="C299" s="363" t="s">
        <v>356</v>
      </c>
      <c r="D299" s="333" t="s">
        <v>2430</v>
      </c>
      <c r="E299" s="333" t="s">
        <v>2362</v>
      </c>
      <c r="F299" s="333" t="s">
        <v>31</v>
      </c>
      <c r="G299" s="364" t="s">
        <v>2414</v>
      </c>
      <c r="H299" s="333" t="s">
        <v>1422</v>
      </c>
      <c r="I299" s="333" t="s">
        <v>1423</v>
      </c>
      <c r="J299" s="334" t="s">
        <v>1424</v>
      </c>
      <c r="K299" s="334" t="s">
        <v>944</v>
      </c>
      <c r="L299" s="334" t="s">
        <v>944</v>
      </c>
      <c r="M299" s="333" t="s">
        <v>1426</v>
      </c>
      <c r="N299" s="333" t="s">
        <v>1437</v>
      </c>
      <c r="O299" s="333" t="s">
        <v>1495</v>
      </c>
      <c r="P299" s="333" t="s">
        <v>31</v>
      </c>
      <c r="Q299" s="333" t="s">
        <v>30</v>
      </c>
      <c r="R299" s="333" t="s">
        <v>944</v>
      </c>
      <c r="S299" s="333" t="s">
        <v>1423</v>
      </c>
      <c r="T299" s="333" t="s">
        <v>1430</v>
      </c>
      <c r="V299" s="333" t="s">
        <v>6</v>
      </c>
      <c r="X299" s="333" t="s">
        <v>1431</v>
      </c>
      <c r="AA299" s="333" t="s">
        <v>1423</v>
      </c>
      <c r="AB299" s="333" t="s">
        <v>1423</v>
      </c>
      <c r="AC299" s="333" t="s">
        <v>1423</v>
      </c>
      <c r="AD299" s="333" t="s">
        <v>1423</v>
      </c>
      <c r="AE299" s="333" t="s">
        <v>1423</v>
      </c>
      <c r="AF299" s="334">
        <v>44530</v>
      </c>
      <c r="AG299" s="333" t="s">
        <v>1423</v>
      </c>
      <c r="AH299" s="333">
        <v>1</v>
      </c>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c r="BM299" s="323"/>
      <c r="BN299" s="323"/>
      <c r="BO299" s="323"/>
      <c r="BP299" s="323"/>
      <c r="BQ299" s="323"/>
      <c r="BR299" s="323"/>
      <c r="BS299" s="323"/>
      <c r="BT299" s="323"/>
      <c r="BU299" s="323"/>
      <c r="BV299" s="323"/>
      <c r="BW299" s="323"/>
      <c r="BX299" s="323"/>
      <c r="BY299" s="323"/>
      <c r="BZ299" s="323"/>
      <c r="CA299" s="323"/>
      <c r="CB299" s="323"/>
      <c r="CC299" s="323"/>
      <c r="CD299" s="323"/>
      <c r="CE299" s="323"/>
      <c r="CF299" s="323"/>
      <c r="CG299" s="323"/>
      <c r="CH299" s="323"/>
      <c r="CI299" s="323"/>
      <c r="CJ299" s="323"/>
      <c r="CK299" s="323"/>
      <c r="CL299" s="323"/>
      <c r="CM299" s="323"/>
      <c r="CN299" s="323"/>
      <c r="CO299" s="323"/>
      <c r="CP299" s="323"/>
      <c r="CQ299" s="323"/>
      <c r="CR299" s="323"/>
      <c r="CS299" s="323"/>
      <c r="CT299" s="323"/>
      <c r="CU299" s="323"/>
      <c r="CV299" s="323"/>
      <c r="CW299" s="323"/>
      <c r="CX299" s="323"/>
      <c r="CY299" s="323"/>
      <c r="CZ299" s="323"/>
      <c r="DA299" s="323"/>
      <c r="DB299" s="323"/>
      <c r="DC299" s="323"/>
      <c r="DD299" s="323"/>
      <c r="DE299" s="323"/>
      <c r="DF299" s="323"/>
      <c r="DG299" s="323"/>
      <c r="DH299" s="323"/>
      <c r="DI299" s="323"/>
      <c r="DJ299" s="323"/>
      <c r="DK299" s="323"/>
      <c r="DL299" s="323"/>
      <c r="DM299" s="323"/>
      <c r="DN299" s="323"/>
      <c r="DO299" s="323"/>
      <c r="DP299" s="323"/>
      <c r="DQ299" s="323"/>
      <c r="DR299" s="323"/>
      <c r="DS299" s="323"/>
      <c r="DT299" s="323"/>
      <c r="DU299" s="323"/>
      <c r="DV299" s="323"/>
      <c r="DW299" s="323"/>
      <c r="DX299" s="323"/>
      <c r="DY299" s="323"/>
      <c r="DZ299" s="323"/>
      <c r="EA299" s="323"/>
      <c r="EB299" s="323"/>
      <c r="EC299" s="323"/>
      <c r="ED299" s="323"/>
      <c r="EE299" s="323"/>
      <c r="EF299" s="323"/>
      <c r="EG299" s="323"/>
      <c r="EH299" s="323"/>
      <c r="EI299" s="323"/>
      <c r="EJ299" s="323"/>
      <c r="EK299" s="323"/>
      <c r="EL299" s="323"/>
      <c r="EM299" s="323"/>
      <c r="EN299" s="323"/>
      <c r="EO299" s="323"/>
      <c r="EP299" s="323"/>
      <c r="EQ299" s="323"/>
      <c r="ER299" s="323"/>
      <c r="ES299" s="323"/>
      <c r="ET299" s="323"/>
      <c r="EU299" s="323"/>
    </row>
    <row r="300" spans="1:151" s="333" customFormat="1" ht="60" hidden="1">
      <c r="A300" s="333" t="s">
        <v>2431</v>
      </c>
      <c r="B300" s="333" t="s">
        <v>877</v>
      </c>
      <c r="C300" s="363" t="s">
        <v>356</v>
      </c>
      <c r="D300" s="333" t="s">
        <v>2432</v>
      </c>
      <c r="E300" s="333" t="s">
        <v>2433</v>
      </c>
      <c r="F300" s="333" t="s">
        <v>31</v>
      </c>
      <c r="G300" s="364" t="s">
        <v>2414</v>
      </c>
      <c r="H300" s="333" t="s">
        <v>1422</v>
      </c>
      <c r="I300" s="333" t="s">
        <v>1423</v>
      </c>
      <c r="J300" s="334" t="s">
        <v>1424</v>
      </c>
      <c r="K300" s="334" t="s">
        <v>944</v>
      </c>
      <c r="L300" s="334" t="s">
        <v>944</v>
      </c>
      <c r="M300" s="333" t="s">
        <v>1426</v>
      </c>
      <c r="N300" s="333" t="s">
        <v>1437</v>
      </c>
      <c r="O300" s="333" t="s">
        <v>1495</v>
      </c>
      <c r="P300" s="333" t="s">
        <v>31</v>
      </c>
      <c r="Q300" s="333" t="s">
        <v>30</v>
      </c>
      <c r="R300" s="333" t="s">
        <v>944</v>
      </c>
      <c r="S300" s="333" t="s">
        <v>1423</v>
      </c>
      <c r="T300" s="333" t="s">
        <v>1430</v>
      </c>
      <c r="V300" s="333" t="s">
        <v>6</v>
      </c>
      <c r="X300" s="333" t="s">
        <v>1431</v>
      </c>
      <c r="AA300" s="333" t="s">
        <v>1423</v>
      </c>
      <c r="AB300" s="333" t="s">
        <v>1423</v>
      </c>
      <c r="AC300" s="333" t="s">
        <v>1423</v>
      </c>
      <c r="AD300" s="333" t="s">
        <v>1423</v>
      </c>
      <c r="AE300" s="333" t="s">
        <v>1423</v>
      </c>
      <c r="AF300" s="334">
        <v>44530</v>
      </c>
      <c r="AG300" s="333" t="s">
        <v>1423</v>
      </c>
      <c r="AH300" s="333">
        <v>1</v>
      </c>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c r="BN300" s="323"/>
      <c r="BO300" s="323"/>
      <c r="BP300" s="323"/>
      <c r="BQ300" s="323"/>
      <c r="BR300" s="323"/>
      <c r="BS300" s="323"/>
      <c r="BT300" s="323"/>
      <c r="BU300" s="323"/>
      <c r="BV300" s="323"/>
      <c r="BW300" s="323"/>
      <c r="BX300" s="323"/>
      <c r="BY300" s="323"/>
      <c r="BZ300" s="323"/>
      <c r="CA300" s="323"/>
      <c r="CB300" s="323"/>
      <c r="CC300" s="323"/>
      <c r="CD300" s="323"/>
      <c r="CE300" s="323"/>
      <c r="CF300" s="323"/>
      <c r="CG300" s="323"/>
      <c r="CH300" s="323"/>
      <c r="CI300" s="323"/>
      <c r="CJ300" s="323"/>
      <c r="CK300" s="323"/>
      <c r="CL300" s="323"/>
      <c r="CM300" s="323"/>
      <c r="CN300" s="323"/>
      <c r="CO300" s="323"/>
      <c r="CP300" s="323"/>
      <c r="CQ300" s="323"/>
      <c r="CR300" s="323"/>
      <c r="CS300" s="323"/>
      <c r="CT300" s="323"/>
      <c r="CU300" s="323"/>
      <c r="CV300" s="323"/>
      <c r="CW300" s="323"/>
      <c r="CX300" s="323"/>
      <c r="CY300" s="323"/>
      <c r="CZ300" s="323"/>
      <c r="DA300" s="323"/>
      <c r="DB300" s="323"/>
      <c r="DC300" s="323"/>
      <c r="DD300" s="323"/>
      <c r="DE300" s="323"/>
      <c r="DF300" s="323"/>
      <c r="DG300" s="323"/>
      <c r="DH300" s="323"/>
      <c r="DI300" s="323"/>
      <c r="DJ300" s="323"/>
      <c r="DK300" s="323"/>
      <c r="DL300" s="323"/>
      <c r="DM300" s="323"/>
      <c r="DN300" s="323"/>
      <c r="DO300" s="323"/>
      <c r="DP300" s="323"/>
      <c r="DQ300" s="323"/>
      <c r="DR300" s="323"/>
      <c r="DS300" s="323"/>
      <c r="DT300" s="323"/>
      <c r="DU300" s="323"/>
      <c r="DV300" s="323"/>
      <c r="DW300" s="323"/>
      <c r="DX300" s="323"/>
      <c r="DY300" s="323"/>
      <c r="DZ300" s="323"/>
      <c r="EA300" s="323"/>
      <c r="EB300" s="323"/>
      <c r="EC300" s="323"/>
      <c r="ED300" s="323"/>
      <c r="EE300" s="323"/>
      <c r="EF300" s="323"/>
      <c r="EG300" s="323"/>
      <c r="EH300" s="323"/>
      <c r="EI300" s="323"/>
      <c r="EJ300" s="323"/>
      <c r="EK300" s="323"/>
      <c r="EL300" s="323"/>
      <c r="EM300" s="323"/>
      <c r="EN300" s="323"/>
      <c r="EO300" s="323"/>
      <c r="EP300" s="323"/>
      <c r="EQ300" s="323"/>
      <c r="ER300" s="323"/>
      <c r="ES300" s="323"/>
      <c r="ET300" s="323"/>
      <c r="EU300" s="323"/>
    </row>
    <row r="301" spans="1:151" s="333" customFormat="1" ht="45" hidden="1">
      <c r="A301" s="333" t="s">
        <v>2434</v>
      </c>
      <c r="B301" s="333" t="s">
        <v>877</v>
      </c>
      <c r="C301" s="363" t="s">
        <v>356</v>
      </c>
      <c r="D301" s="333" t="s">
        <v>2435</v>
      </c>
      <c r="E301" s="333" t="s">
        <v>2387</v>
      </c>
      <c r="F301" s="333" t="s">
        <v>31</v>
      </c>
      <c r="G301" s="364" t="s">
        <v>2436</v>
      </c>
      <c r="H301" s="333" t="s">
        <v>1422</v>
      </c>
      <c r="I301" s="333" t="s">
        <v>1423</v>
      </c>
      <c r="J301" s="334" t="s">
        <v>1424</v>
      </c>
      <c r="K301" s="334" t="s">
        <v>944</v>
      </c>
      <c r="L301" s="334" t="s">
        <v>944</v>
      </c>
      <c r="M301" s="333" t="s">
        <v>1426</v>
      </c>
      <c r="N301" s="333" t="s">
        <v>1437</v>
      </c>
      <c r="O301" s="333" t="s">
        <v>1495</v>
      </c>
      <c r="P301" s="333" t="s">
        <v>31</v>
      </c>
      <c r="Q301" s="333" t="s">
        <v>30</v>
      </c>
      <c r="R301" s="333" t="s">
        <v>944</v>
      </c>
      <c r="S301" s="333" t="s">
        <v>1423</v>
      </c>
      <c r="T301" s="333" t="s">
        <v>1430</v>
      </c>
      <c r="V301" s="333" t="s">
        <v>6</v>
      </c>
      <c r="X301" s="333" t="s">
        <v>1431</v>
      </c>
      <c r="AA301" s="333" t="s">
        <v>1423</v>
      </c>
      <c r="AB301" s="333" t="s">
        <v>1423</v>
      </c>
      <c r="AC301" s="333" t="s">
        <v>1423</v>
      </c>
      <c r="AD301" s="333" t="s">
        <v>1423</v>
      </c>
      <c r="AE301" s="333" t="s">
        <v>1423</v>
      </c>
      <c r="AF301" s="334">
        <v>44530</v>
      </c>
      <c r="AG301" s="333" t="s">
        <v>1423</v>
      </c>
      <c r="AH301" s="333">
        <v>1</v>
      </c>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c r="BN301" s="323"/>
      <c r="BO301" s="323"/>
      <c r="BP301" s="323"/>
      <c r="BQ301" s="323"/>
      <c r="BR301" s="323"/>
      <c r="BS301" s="323"/>
      <c r="BT301" s="323"/>
      <c r="BU301" s="323"/>
      <c r="BV301" s="323"/>
      <c r="BW301" s="323"/>
      <c r="BX301" s="323"/>
      <c r="BY301" s="323"/>
      <c r="BZ301" s="323"/>
      <c r="CA301" s="323"/>
      <c r="CB301" s="323"/>
      <c r="CC301" s="323"/>
      <c r="CD301" s="323"/>
      <c r="CE301" s="323"/>
      <c r="CF301" s="323"/>
      <c r="CG301" s="323"/>
      <c r="CH301" s="323"/>
      <c r="CI301" s="323"/>
      <c r="CJ301" s="323"/>
      <c r="CK301" s="323"/>
      <c r="CL301" s="323"/>
      <c r="CM301" s="323"/>
      <c r="CN301" s="323"/>
      <c r="CO301" s="323"/>
      <c r="CP301" s="323"/>
      <c r="CQ301" s="323"/>
      <c r="CR301" s="323"/>
      <c r="CS301" s="323"/>
      <c r="CT301" s="323"/>
      <c r="CU301" s="323"/>
      <c r="CV301" s="323"/>
      <c r="CW301" s="323"/>
      <c r="CX301" s="323"/>
      <c r="CY301" s="323"/>
      <c r="CZ301" s="323"/>
      <c r="DA301" s="323"/>
      <c r="DB301" s="323"/>
      <c r="DC301" s="323"/>
      <c r="DD301" s="323"/>
      <c r="DE301" s="323"/>
      <c r="DF301" s="323"/>
      <c r="DG301" s="323"/>
      <c r="DH301" s="323"/>
      <c r="DI301" s="323"/>
      <c r="DJ301" s="323"/>
      <c r="DK301" s="323"/>
      <c r="DL301" s="323"/>
      <c r="DM301" s="323"/>
      <c r="DN301" s="323"/>
      <c r="DO301" s="323"/>
      <c r="DP301" s="323"/>
      <c r="DQ301" s="323"/>
      <c r="DR301" s="323"/>
      <c r="DS301" s="323"/>
      <c r="DT301" s="323"/>
      <c r="DU301" s="323"/>
      <c r="DV301" s="323"/>
      <c r="DW301" s="323"/>
      <c r="DX301" s="323"/>
      <c r="DY301" s="323"/>
      <c r="DZ301" s="323"/>
      <c r="EA301" s="323"/>
      <c r="EB301" s="323"/>
      <c r="EC301" s="323"/>
      <c r="ED301" s="323"/>
      <c r="EE301" s="323"/>
      <c r="EF301" s="323"/>
      <c r="EG301" s="323"/>
      <c r="EH301" s="323"/>
      <c r="EI301" s="323"/>
      <c r="EJ301" s="323"/>
      <c r="EK301" s="323"/>
      <c r="EL301" s="323"/>
      <c r="EM301" s="323"/>
      <c r="EN301" s="323"/>
      <c r="EO301" s="323"/>
      <c r="EP301" s="323"/>
      <c r="EQ301" s="323"/>
      <c r="ER301" s="323"/>
      <c r="ES301" s="323"/>
      <c r="ET301" s="323"/>
      <c r="EU301" s="323"/>
    </row>
    <row r="302" spans="1:151" s="333" customFormat="1" ht="30" hidden="1">
      <c r="A302" s="333" t="s">
        <v>2437</v>
      </c>
      <c r="B302" s="333" t="s">
        <v>877</v>
      </c>
      <c r="C302" s="363" t="s">
        <v>356</v>
      </c>
      <c r="D302" s="333" t="s">
        <v>2438</v>
      </c>
      <c r="E302" s="333" t="s">
        <v>2322</v>
      </c>
      <c r="F302" s="333" t="s">
        <v>31</v>
      </c>
      <c r="G302" s="364" t="s">
        <v>2436</v>
      </c>
      <c r="H302" s="333" t="s">
        <v>1422</v>
      </c>
      <c r="I302" s="333" t="s">
        <v>1423</v>
      </c>
      <c r="J302" s="334" t="s">
        <v>1424</v>
      </c>
      <c r="K302" s="334" t="s">
        <v>944</v>
      </c>
      <c r="L302" s="334" t="s">
        <v>944</v>
      </c>
      <c r="M302" s="333" t="s">
        <v>1426</v>
      </c>
      <c r="N302" s="333" t="s">
        <v>1437</v>
      </c>
      <c r="O302" s="333" t="s">
        <v>1495</v>
      </c>
      <c r="P302" s="333" t="s">
        <v>31</v>
      </c>
      <c r="Q302" s="333" t="s">
        <v>30</v>
      </c>
      <c r="R302" s="333" t="s">
        <v>944</v>
      </c>
      <c r="S302" s="333" t="s">
        <v>1423</v>
      </c>
      <c r="T302" s="333" t="s">
        <v>1430</v>
      </c>
      <c r="V302" s="333" t="s">
        <v>6</v>
      </c>
      <c r="X302" s="333" t="s">
        <v>1431</v>
      </c>
      <c r="AA302" s="333" t="s">
        <v>1423</v>
      </c>
      <c r="AB302" s="333" t="s">
        <v>1423</v>
      </c>
      <c r="AC302" s="333" t="s">
        <v>1423</v>
      </c>
      <c r="AD302" s="333" t="s">
        <v>1423</v>
      </c>
      <c r="AE302" s="333" t="s">
        <v>1423</v>
      </c>
      <c r="AF302" s="334">
        <v>44530</v>
      </c>
      <c r="AG302" s="333" t="s">
        <v>1423</v>
      </c>
      <c r="AH302" s="333">
        <v>1</v>
      </c>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c r="BN302" s="323"/>
      <c r="BO302" s="323"/>
      <c r="BP302" s="323"/>
      <c r="BQ302" s="323"/>
      <c r="BR302" s="323"/>
      <c r="BS302" s="323"/>
      <c r="BT302" s="323"/>
      <c r="BU302" s="323"/>
      <c r="BV302" s="323"/>
      <c r="BW302" s="323"/>
      <c r="BX302" s="323"/>
      <c r="BY302" s="323"/>
      <c r="BZ302" s="323"/>
      <c r="CA302" s="323"/>
      <c r="CB302" s="323"/>
      <c r="CC302" s="323"/>
      <c r="CD302" s="323"/>
      <c r="CE302" s="323"/>
      <c r="CF302" s="323"/>
      <c r="CG302" s="323"/>
      <c r="CH302" s="323"/>
      <c r="CI302" s="323"/>
      <c r="CJ302" s="323"/>
      <c r="CK302" s="323"/>
      <c r="CL302" s="323"/>
      <c r="CM302" s="323"/>
      <c r="CN302" s="323"/>
      <c r="CO302" s="323"/>
      <c r="CP302" s="323"/>
      <c r="CQ302" s="323"/>
      <c r="CR302" s="323"/>
      <c r="CS302" s="323"/>
      <c r="CT302" s="323"/>
      <c r="CU302" s="323"/>
      <c r="CV302" s="323"/>
      <c r="CW302" s="323"/>
      <c r="CX302" s="323"/>
      <c r="CY302" s="323"/>
      <c r="CZ302" s="323"/>
      <c r="DA302" s="323"/>
      <c r="DB302" s="323"/>
      <c r="DC302" s="323"/>
      <c r="DD302" s="323"/>
      <c r="DE302" s="323"/>
      <c r="DF302" s="323"/>
      <c r="DG302" s="323"/>
      <c r="DH302" s="323"/>
      <c r="DI302" s="323"/>
      <c r="DJ302" s="323"/>
      <c r="DK302" s="323"/>
      <c r="DL302" s="323"/>
      <c r="DM302" s="323"/>
      <c r="DN302" s="323"/>
      <c r="DO302" s="323"/>
      <c r="DP302" s="323"/>
      <c r="DQ302" s="323"/>
      <c r="DR302" s="323"/>
      <c r="DS302" s="323"/>
      <c r="DT302" s="323"/>
      <c r="DU302" s="323"/>
      <c r="DV302" s="323"/>
      <c r="DW302" s="323"/>
      <c r="DX302" s="323"/>
      <c r="DY302" s="323"/>
      <c r="DZ302" s="323"/>
      <c r="EA302" s="323"/>
      <c r="EB302" s="323"/>
      <c r="EC302" s="323"/>
      <c r="ED302" s="323"/>
      <c r="EE302" s="323"/>
      <c r="EF302" s="323"/>
      <c r="EG302" s="323"/>
      <c r="EH302" s="323"/>
      <c r="EI302" s="323"/>
      <c r="EJ302" s="323"/>
      <c r="EK302" s="323"/>
      <c r="EL302" s="323"/>
      <c r="EM302" s="323"/>
      <c r="EN302" s="323"/>
      <c r="EO302" s="323"/>
      <c r="EP302" s="323"/>
      <c r="EQ302" s="323"/>
      <c r="ER302" s="323"/>
      <c r="ES302" s="323"/>
      <c r="ET302" s="323"/>
      <c r="EU302" s="323"/>
    </row>
    <row r="303" spans="1:151" s="333" customFormat="1" ht="45" hidden="1">
      <c r="A303" s="333" t="s">
        <v>2439</v>
      </c>
      <c r="B303" s="333" t="s">
        <v>877</v>
      </c>
      <c r="C303" s="363" t="s">
        <v>356</v>
      </c>
      <c r="D303" s="333" t="s">
        <v>2440</v>
      </c>
      <c r="E303" s="333" t="s">
        <v>2362</v>
      </c>
      <c r="F303" s="333" t="s">
        <v>31</v>
      </c>
      <c r="G303" s="364" t="s">
        <v>2436</v>
      </c>
      <c r="H303" s="333" t="s">
        <v>1422</v>
      </c>
      <c r="I303" s="333" t="s">
        <v>1423</v>
      </c>
      <c r="J303" s="334" t="s">
        <v>1424</v>
      </c>
      <c r="K303" s="334" t="s">
        <v>944</v>
      </c>
      <c r="L303" s="334" t="s">
        <v>944</v>
      </c>
      <c r="M303" s="333" t="s">
        <v>1426</v>
      </c>
      <c r="N303" s="333" t="s">
        <v>1437</v>
      </c>
      <c r="O303" s="333" t="s">
        <v>1495</v>
      </c>
      <c r="P303" s="333" t="s">
        <v>31</v>
      </c>
      <c r="Q303" s="333" t="s">
        <v>30</v>
      </c>
      <c r="R303" s="333" t="s">
        <v>944</v>
      </c>
      <c r="S303" s="333" t="s">
        <v>1423</v>
      </c>
      <c r="T303" s="333" t="s">
        <v>1430</v>
      </c>
      <c r="V303" s="333" t="s">
        <v>6</v>
      </c>
      <c r="X303" s="333" t="s">
        <v>1431</v>
      </c>
      <c r="AA303" s="333" t="s">
        <v>1423</v>
      </c>
      <c r="AB303" s="333" t="s">
        <v>1423</v>
      </c>
      <c r="AC303" s="333" t="s">
        <v>1423</v>
      </c>
      <c r="AD303" s="333" t="s">
        <v>1423</v>
      </c>
      <c r="AE303" s="333" t="s">
        <v>1423</v>
      </c>
      <c r="AF303" s="334">
        <v>44530</v>
      </c>
      <c r="AG303" s="333" t="s">
        <v>1423</v>
      </c>
      <c r="AH303" s="333">
        <v>1</v>
      </c>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c r="BN303" s="323"/>
      <c r="BO303" s="323"/>
      <c r="BP303" s="323"/>
      <c r="BQ303" s="323"/>
      <c r="BR303" s="323"/>
      <c r="BS303" s="323"/>
      <c r="BT303" s="323"/>
      <c r="BU303" s="323"/>
      <c r="BV303" s="323"/>
      <c r="BW303" s="323"/>
      <c r="BX303" s="323"/>
      <c r="BY303" s="323"/>
      <c r="BZ303" s="323"/>
      <c r="CA303" s="323"/>
      <c r="CB303" s="323"/>
      <c r="CC303" s="323"/>
      <c r="CD303" s="323"/>
      <c r="CE303" s="323"/>
      <c r="CF303" s="323"/>
      <c r="CG303" s="323"/>
      <c r="CH303" s="323"/>
      <c r="CI303" s="323"/>
      <c r="CJ303" s="323"/>
      <c r="CK303" s="323"/>
      <c r="CL303" s="323"/>
      <c r="CM303" s="323"/>
      <c r="CN303" s="323"/>
      <c r="CO303" s="323"/>
      <c r="CP303" s="323"/>
      <c r="CQ303" s="323"/>
      <c r="CR303" s="323"/>
      <c r="CS303" s="323"/>
      <c r="CT303" s="323"/>
      <c r="CU303" s="323"/>
      <c r="CV303" s="323"/>
      <c r="CW303" s="323"/>
      <c r="CX303" s="323"/>
      <c r="CY303" s="323"/>
      <c r="CZ303" s="323"/>
      <c r="DA303" s="323"/>
      <c r="DB303" s="323"/>
      <c r="DC303" s="323"/>
      <c r="DD303" s="323"/>
      <c r="DE303" s="323"/>
      <c r="DF303" s="323"/>
      <c r="DG303" s="323"/>
      <c r="DH303" s="323"/>
      <c r="DI303" s="323"/>
      <c r="DJ303" s="323"/>
      <c r="DK303" s="323"/>
      <c r="DL303" s="323"/>
      <c r="DM303" s="323"/>
      <c r="DN303" s="323"/>
      <c r="DO303" s="323"/>
      <c r="DP303" s="323"/>
      <c r="DQ303" s="323"/>
      <c r="DR303" s="323"/>
      <c r="DS303" s="323"/>
      <c r="DT303" s="323"/>
      <c r="DU303" s="323"/>
      <c r="DV303" s="323"/>
      <c r="DW303" s="323"/>
      <c r="DX303" s="323"/>
      <c r="DY303" s="323"/>
      <c r="DZ303" s="323"/>
      <c r="EA303" s="323"/>
      <c r="EB303" s="323"/>
      <c r="EC303" s="323"/>
      <c r="ED303" s="323"/>
      <c r="EE303" s="323"/>
      <c r="EF303" s="323"/>
      <c r="EG303" s="323"/>
      <c r="EH303" s="323"/>
      <c r="EI303" s="323"/>
      <c r="EJ303" s="323"/>
      <c r="EK303" s="323"/>
      <c r="EL303" s="323"/>
      <c r="EM303" s="323"/>
      <c r="EN303" s="323"/>
      <c r="EO303" s="323"/>
      <c r="EP303" s="323"/>
      <c r="EQ303" s="323"/>
      <c r="ER303" s="323"/>
      <c r="ES303" s="323"/>
      <c r="ET303" s="323"/>
      <c r="EU303" s="323"/>
    </row>
    <row r="304" spans="1:151" s="333" customFormat="1" ht="45" hidden="1">
      <c r="A304" s="333" t="s">
        <v>2441</v>
      </c>
      <c r="B304" s="333" t="s">
        <v>877</v>
      </c>
      <c r="C304" s="363" t="s">
        <v>356</v>
      </c>
      <c r="D304" s="333" t="s">
        <v>2442</v>
      </c>
      <c r="E304" s="333" t="s">
        <v>2329</v>
      </c>
      <c r="F304" s="333" t="s">
        <v>31</v>
      </c>
      <c r="G304" s="364" t="s">
        <v>2436</v>
      </c>
      <c r="H304" s="333" t="s">
        <v>1422</v>
      </c>
      <c r="I304" s="333" t="s">
        <v>1423</v>
      </c>
      <c r="J304" s="334" t="s">
        <v>1424</v>
      </c>
      <c r="K304" s="334" t="s">
        <v>944</v>
      </c>
      <c r="L304" s="334" t="s">
        <v>944</v>
      </c>
      <c r="M304" s="333" t="s">
        <v>1426</v>
      </c>
      <c r="N304" s="333" t="s">
        <v>1437</v>
      </c>
      <c r="O304" s="333" t="s">
        <v>1495</v>
      </c>
      <c r="P304" s="333" t="s">
        <v>31</v>
      </c>
      <c r="Q304" s="333" t="s">
        <v>30</v>
      </c>
      <c r="R304" s="333" t="s">
        <v>944</v>
      </c>
      <c r="S304" s="333" t="s">
        <v>1423</v>
      </c>
      <c r="T304" s="333" t="s">
        <v>1430</v>
      </c>
      <c r="V304" s="333" t="s">
        <v>6</v>
      </c>
      <c r="X304" s="333" t="s">
        <v>1431</v>
      </c>
      <c r="AA304" s="333" t="s">
        <v>1423</v>
      </c>
      <c r="AB304" s="333" t="s">
        <v>1423</v>
      </c>
      <c r="AC304" s="333" t="s">
        <v>1423</v>
      </c>
      <c r="AD304" s="333" t="s">
        <v>1423</v>
      </c>
      <c r="AE304" s="333" t="s">
        <v>1423</v>
      </c>
      <c r="AF304" s="334">
        <v>44530</v>
      </c>
      <c r="AG304" s="333" t="s">
        <v>1423</v>
      </c>
      <c r="AH304" s="333">
        <v>1</v>
      </c>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c r="BM304" s="323"/>
      <c r="BN304" s="323"/>
      <c r="BO304" s="323"/>
      <c r="BP304" s="323"/>
      <c r="BQ304" s="323"/>
      <c r="BR304" s="323"/>
      <c r="BS304" s="323"/>
      <c r="BT304" s="323"/>
      <c r="BU304" s="323"/>
      <c r="BV304" s="323"/>
      <c r="BW304" s="323"/>
      <c r="BX304" s="323"/>
      <c r="BY304" s="323"/>
      <c r="BZ304" s="323"/>
      <c r="CA304" s="323"/>
      <c r="CB304" s="323"/>
      <c r="CC304" s="323"/>
      <c r="CD304" s="323"/>
      <c r="CE304" s="323"/>
      <c r="CF304" s="323"/>
      <c r="CG304" s="323"/>
      <c r="CH304" s="323"/>
      <c r="CI304" s="323"/>
      <c r="CJ304" s="323"/>
      <c r="CK304" s="323"/>
      <c r="CL304" s="323"/>
      <c r="CM304" s="323"/>
      <c r="CN304" s="323"/>
      <c r="CO304" s="323"/>
      <c r="CP304" s="323"/>
      <c r="CQ304" s="323"/>
      <c r="CR304" s="323"/>
      <c r="CS304" s="323"/>
      <c r="CT304" s="323"/>
      <c r="CU304" s="323"/>
      <c r="CV304" s="323"/>
      <c r="CW304" s="323"/>
      <c r="CX304" s="323"/>
      <c r="CY304" s="323"/>
      <c r="CZ304" s="323"/>
      <c r="DA304" s="323"/>
      <c r="DB304" s="323"/>
      <c r="DC304" s="323"/>
      <c r="DD304" s="323"/>
      <c r="DE304" s="323"/>
      <c r="DF304" s="323"/>
      <c r="DG304" s="323"/>
      <c r="DH304" s="323"/>
      <c r="DI304" s="323"/>
      <c r="DJ304" s="323"/>
      <c r="DK304" s="323"/>
      <c r="DL304" s="323"/>
      <c r="DM304" s="323"/>
      <c r="DN304" s="323"/>
      <c r="DO304" s="323"/>
      <c r="DP304" s="323"/>
      <c r="DQ304" s="323"/>
      <c r="DR304" s="323"/>
      <c r="DS304" s="323"/>
      <c r="DT304" s="323"/>
      <c r="DU304" s="323"/>
      <c r="DV304" s="323"/>
      <c r="DW304" s="323"/>
      <c r="DX304" s="323"/>
      <c r="DY304" s="323"/>
      <c r="DZ304" s="323"/>
      <c r="EA304" s="323"/>
      <c r="EB304" s="323"/>
      <c r="EC304" s="323"/>
      <c r="ED304" s="323"/>
      <c r="EE304" s="323"/>
      <c r="EF304" s="323"/>
      <c r="EG304" s="323"/>
      <c r="EH304" s="323"/>
      <c r="EI304" s="323"/>
      <c r="EJ304" s="323"/>
      <c r="EK304" s="323"/>
      <c r="EL304" s="323"/>
      <c r="EM304" s="323"/>
      <c r="EN304" s="323"/>
      <c r="EO304" s="323"/>
      <c r="EP304" s="323"/>
      <c r="EQ304" s="323"/>
      <c r="ER304" s="323"/>
      <c r="ES304" s="323"/>
      <c r="ET304" s="323"/>
      <c r="EU304" s="323"/>
    </row>
    <row r="305" spans="1:151" s="333" customFormat="1" ht="75" hidden="1">
      <c r="A305" s="333" t="s">
        <v>2443</v>
      </c>
      <c r="B305" s="333" t="s">
        <v>877</v>
      </c>
      <c r="C305" s="363" t="s">
        <v>356</v>
      </c>
      <c r="D305" s="333" t="s">
        <v>2444</v>
      </c>
      <c r="E305" s="333" t="s">
        <v>2369</v>
      </c>
      <c r="F305" s="333" t="s">
        <v>31</v>
      </c>
      <c r="G305" s="364" t="s">
        <v>2436</v>
      </c>
      <c r="H305" s="333" t="s">
        <v>1422</v>
      </c>
      <c r="I305" s="333" t="s">
        <v>1423</v>
      </c>
      <c r="J305" s="334" t="s">
        <v>1424</v>
      </c>
      <c r="K305" s="334" t="s">
        <v>944</v>
      </c>
      <c r="L305" s="334" t="s">
        <v>944</v>
      </c>
      <c r="M305" s="333" t="s">
        <v>1426</v>
      </c>
      <c r="N305" s="333" t="s">
        <v>1437</v>
      </c>
      <c r="O305" s="333" t="s">
        <v>1495</v>
      </c>
      <c r="P305" s="333" t="s">
        <v>31</v>
      </c>
      <c r="Q305" s="333" t="s">
        <v>30</v>
      </c>
      <c r="R305" s="333" t="s">
        <v>944</v>
      </c>
      <c r="S305" s="333" t="s">
        <v>1423</v>
      </c>
      <c r="T305" s="333" t="s">
        <v>1430</v>
      </c>
      <c r="V305" s="333" t="s">
        <v>6</v>
      </c>
      <c r="X305" s="333" t="s">
        <v>1431</v>
      </c>
      <c r="AA305" s="333" t="s">
        <v>1423</v>
      </c>
      <c r="AB305" s="333" t="s">
        <v>1423</v>
      </c>
      <c r="AC305" s="333" t="s">
        <v>1423</v>
      </c>
      <c r="AD305" s="333" t="s">
        <v>1423</v>
      </c>
      <c r="AE305" s="333" t="s">
        <v>1423</v>
      </c>
      <c r="AF305" s="334">
        <v>44530</v>
      </c>
      <c r="AG305" s="333" t="s">
        <v>1423</v>
      </c>
      <c r="AH305" s="333">
        <v>1</v>
      </c>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c r="BM305" s="323"/>
      <c r="BN305" s="323"/>
      <c r="BO305" s="323"/>
      <c r="BP305" s="323"/>
      <c r="BQ305" s="323"/>
      <c r="BR305" s="323"/>
      <c r="BS305" s="323"/>
      <c r="BT305" s="323"/>
      <c r="BU305" s="323"/>
      <c r="BV305" s="323"/>
      <c r="BW305" s="323"/>
      <c r="BX305" s="323"/>
      <c r="BY305" s="323"/>
      <c r="BZ305" s="323"/>
      <c r="CA305" s="323"/>
      <c r="CB305" s="323"/>
      <c r="CC305" s="323"/>
      <c r="CD305" s="323"/>
      <c r="CE305" s="323"/>
      <c r="CF305" s="323"/>
      <c r="CG305" s="323"/>
      <c r="CH305" s="323"/>
      <c r="CI305" s="323"/>
      <c r="CJ305" s="323"/>
      <c r="CK305" s="323"/>
      <c r="CL305" s="323"/>
      <c r="CM305" s="323"/>
      <c r="CN305" s="323"/>
      <c r="CO305" s="323"/>
      <c r="CP305" s="323"/>
      <c r="CQ305" s="323"/>
      <c r="CR305" s="323"/>
      <c r="CS305" s="323"/>
      <c r="CT305" s="323"/>
      <c r="CU305" s="323"/>
      <c r="CV305" s="323"/>
      <c r="CW305" s="323"/>
      <c r="CX305" s="323"/>
      <c r="CY305" s="323"/>
      <c r="CZ305" s="323"/>
      <c r="DA305" s="323"/>
      <c r="DB305" s="323"/>
      <c r="DC305" s="323"/>
      <c r="DD305" s="323"/>
      <c r="DE305" s="323"/>
      <c r="DF305" s="323"/>
      <c r="DG305" s="323"/>
      <c r="DH305" s="323"/>
      <c r="DI305" s="323"/>
      <c r="DJ305" s="323"/>
      <c r="DK305" s="323"/>
      <c r="DL305" s="323"/>
      <c r="DM305" s="323"/>
      <c r="DN305" s="323"/>
      <c r="DO305" s="323"/>
      <c r="DP305" s="323"/>
      <c r="DQ305" s="323"/>
      <c r="DR305" s="323"/>
      <c r="DS305" s="323"/>
      <c r="DT305" s="323"/>
      <c r="DU305" s="323"/>
      <c r="DV305" s="323"/>
      <c r="DW305" s="323"/>
      <c r="DX305" s="323"/>
      <c r="DY305" s="323"/>
      <c r="DZ305" s="323"/>
      <c r="EA305" s="323"/>
      <c r="EB305" s="323"/>
      <c r="EC305" s="323"/>
      <c r="ED305" s="323"/>
      <c r="EE305" s="323"/>
      <c r="EF305" s="323"/>
      <c r="EG305" s="323"/>
      <c r="EH305" s="323"/>
      <c r="EI305" s="323"/>
      <c r="EJ305" s="323"/>
      <c r="EK305" s="323"/>
      <c r="EL305" s="323"/>
      <c r="EM305" s="323"/>
      <c r="EN305" s="323"/>
      <c r="EO305" s="323"/>
      <c r="EP305" s="323"/>
      <c r="EQ305" s="323"/>
      <c r="ER305" s="323"/>
      <c r="ES305" s="323"/>
      <c r="ET305" s="323"/>
      <c r="EU305" s="323"/>
    </row>
    <row r="306" spans="1:151" s="333" customFormat="1" ht="45" hidden="1">
      <c r="A306" s="333" t="s">
        <v>2445</v>
      </c>
      <c r="B306" s="333" t="s">
        <v>877</v>
      </c>
      <c r="C306" s="363" t="s">
        <v>356</v>
      </c>
      <c r="D306" s="333" t="s">
        <v>2446</v>
      </c>
      <c r="E306" s="333" t="s">
        <v>2335</v>
      </c>
      <c r="F306" s="333" t="s">
        <v>31</v>
      </c>
      <c r="G306" s="364" t="s">
        <v>2436</v>
      </c>
      <c r="H306" s="333" t="s">
        <v>1422</v>
      </c>
      <c r="I306" s="333" t="s">
        <v>1423</v>
      </c>
      <c r="J306" s="334" t="s">
        <v>1424</v>
      </c>
      <c r="K306" s="334" t="s">
        <v>944</v>
      </c>
      <c r="L306" s="334" t="s">
        <v>944</v>
      </c>
      <c r="M306" s="333" t="s">
        <v>1426</v>
      </c>
      <c r="N306" s="333" t="s">
        <v>1437</v>
      </c>
      <c r="O306" s="333" t="s">
        <v>1495</v>
      </c>
      <c r="P306" s="333" t="s">
        <v>31</v>
      </c>
      <c r="Q306" s="333" t="s">
        <v>30</v>
      </c>
      <c r="R306" s="333" t="s">
        <v>944</v>
      </c>
      <c r="S306" s="333" t="s">
        <v>1423</v>
      </c>
      <c r="T306" s="333" t="s">
        <v>1430</v>
      </c>
      <c r="V306" s="333" t="s">
        <v>6</v>
      </c>
      <c r="X306" s="333" t="s">
        <v>1431</v>
      </c>
      <c r="AA306" s="333" t="s">
        <v>1423</v>
      </c>
      <c r="AB306" s="333" t="s">
        <v>1423</v>
      </c>
      <c r="AC306" s="333" t="s">
        <v>1423</v>
      </c>
      <c r="AD306" s="333" t="s">
        <v>1423</v>
      </c>
      <c r="AE306" s="333" t="s">
        <v>1423</v>
      </c>
      <c r="AF306" s="334">
        <v>44530</v>
      </c>
      <c r="AG306" s="333" t="s">
        <v>1423</v>
      </c>
      <c r="AH306" s="333">
        <v>1</v>
      </c>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c r="BM306" s="323"/>
      <c r="BN306" s="323"/>
      <c r="BO306" s="323"/>
      <c r="BP306" s="323"/>
      <c r="BQ306" s="323"/>
      <c r="BR306" s="323"/>
      <c r="BS306" s="323"/>
      <c r="BT306" s="323"/>
      <c r="BU306" s="323"/>
      <c r="BV306" s="323"/>
      <c r="BW306" s="323"/>
      <c r="BX306" s="323"/>
      <c r="BY306" s="323"/>
      <c r="BZ306" s="323"/>
      <c r="CA306" s="323"/>
      <c r="CB306" s="323"/>
      <c r="CC306" s="323"/>
      <c r="CD306" s="323"/>
      <c r="CE306" s="323"/>
      <c r="CF306" s="323"/>
      <c r="CG306" s="323"/>
      <c r="CH306" s="323"/>
      <c r="CI306" s="323"/>
      <c r="CJ306" s="323"/>
      <c r="CK306" s="323"/>
      <c r="CL306" s="323"/>
      <c r="CM306" s="323"/>
      <c r="CN306" s="323"/>
      <c r="CO306" s="323"/>
      <c r="CP306" s="323"/>
      <c r="CQ306" s="323"/>
      <c r="CR306" s="323"/>
      <c r="CS306" s="323"/>
      <c r="CT306" s="323"/>
      <c r="CU306" s="323"/>
      <c r="CV306" s="323"/>
      <c r="CW306" s="323"/>
      <c r="CX306" s="323"/>
      <c r="CY306" s="323"/>
      <c r="CZ306" s="323"/>
      <c r="DA306" s="323"/>
      <c r="DB306" s="323"/>
      <c r="DC306" s="323"/>
      <c r="DD306" s="323"/>
      <c r="DE306" s="323"/>
      <c r="DF306" s="323"/>
      <c r="DG306" s="323"/>
      <c r="DH306" s="323"/>
      <c r="DI306" s="323"/>
      <c r="DJ306" s="323"/>
      <c r="DK306" s="323"/>
      <c r="DL306" s="323"/>
      <c r="DM306" s="323"/>
      <c r="DN306" s="323"/>
      <c r="DO306" s="323"/>
      <c r="DP306" s="323"/>
      <c r="DQ306" s="323"/>
      <c r="DR306" s="323"/>
      <c r="DS306" s="323"/>
      <c r="DT306" s="323"/>
      <c r="DU306" s="323"/>
      <c r="DV306" s="323"/>
      <c r="DW306" s="323"/>
      <c r="DX306" s="323"/>
      <c r="DY306" s="323"/>
      <c r="DZ306" s="323"/>
      <c r="EA306" s="323"/>
      <c r="EB306" s="323"/>
      <c r="EC306" s="323"/>
      <c r="ED306" s="323"/>
      <c r="EE306" s="323"/>
      <c r="EF306" s="323"/>
      <c r="EG306" s="323"/>
      <c r="EH306" s="323"/>
      <c r="EI306" s="323"/>
      <c r="EJ306" s="323"/>
      <c r="EK306" s="323"/>
      <c r="EL306" s="323"/>
      <c r="EM306" s="323"/>
      <c r="EN306" s="323"/>
      <c r="EO306" s="323"/>
      <c r="EP306" s="323"/>
      <c r="EQ306" s="323"/>
      <c r="ER306" s="323"/>
      <c r="ES306" s="323"/>
      <c r="ET306" s="323"/>
      <c r="EU306" s="323"/>
    </row>
    <row r="307" spans="1:151" s="333" customFormat="1" ht="60" hidden="1">
      <c r="A307" s="333" t="s">
        <v>2447</v>
      </c>
      <c r="B307" s="333" t="s">
        <v>877</v>
      </c>
      <c r="C307" s="363" t="s">
        <v>356</v>
      </c>
      <c r="D307" s="333" t="s">
        <v>2448</v>
      </c>
      <c r="E307" s="333" t="s">
        <v>2449</v>
      </c>
      <c r="F307" s="333" t="s">
        <v>31</v>
      </c>
      <c r="G307" s="364" t="s">
        <v>2436</v>
      </c>
      <c r="H307" s="333" t="s">
        <v>1422</v>
      </c>
      <c r="I307" s="333" t="s">
        <v>1423</v>
      </c>
      <c r="J307" s="334" t="s">
        <v>1424</v>
      </c>
      <c r="K307" s="334" t="s">
        <v>944</v>
      </c>
      <c r="L307" s="334" t="s">
        <v>944</v>
      </c>
      <c r="M307" s="333" t="s">
        <v>1426</v>
      </c>
      <c r="N307" s="333" t="s">
        <v>1437</v>
      </c>
      <c r="O307" s="333" t="s">
        <v>1495</v>
      </c>
      <c r="P307" s="333" t="s">
        <v>31</v>
      </c>
      <c r="Q307" s="333" t="s">
        <v>30</v>
      </c>
      <c r="R307" s="333" t="s">
        <v>944</v>
      </c>
      <c r="S307" s="333" t="s">
        <v>1423</v>
      </c>
      <c r="T307" s="333" t="s">
        <v>1430</v>
      </c>
      <c r="V307" s="333" t="s">
        <v>6</v>
      </c>
      <c r="X307" s="333" t="s">
        <v>1431</v>
      </c>
      <c r="AA307" s="333" t="s">
        <v>1423</v>
      </c>
      <c r="AB307" s="333" t="s">
        <v>1423</v>
      </c>
      <c r="AC307" s="333" t="s">
        <v>1423</v>
      </c>
      <c r="AD307" s="333" t="s">
        <v>1423</v>
      </c>
      <c r="AE307" s="333" t="s">
        <v>1423</v>
      </c>
      <c r="AF307" s="334">
        <v>44530</v>
      </c>
      <c r="AG307" s="333" t="s">
        <v>1423</v>
      </c>
      <c r="AH307" s="333">
        <v>1</v>
      </c>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c r="BM307" s="323"/>
      <c r="BN307" s="323"/>
      <c r="BO307" s="323"/>
      <c r="BP307" s="323"/>
      <c r="BQ307" s="323"/>
      <c r="BR307" s="323"/>
      <c r="BS307" s="323"/>
      <c r="BT307" s="323"/>
      <c r="BU307" s="323"/>
      <c r="BV307" s="323"/>
      <c r="BW307" s="323"/>
      <c r="BX307" s="323"/>
      <c r="BY307" s="323"/>
      <c r="BZ307" s="323"/>
      <c r="CA307" s="323"/>
      <c r="CB307" s="323"/>
      <c r="CC307" s="323"/>
      <c r="CD307" s="323"/>
      <c r="CE307" s="323"/>
      <c r="CF307" s="323"/>
      <c r="CG307" s="323"/>
      <c r="CH307" s="323"/>
      <c r="CI307" s="323"/>
      <c r="CJ307" s="323"/>
      <c r="CK307" s="323"/>
      <c r="CL307" s="323"/>
      <c r="CM307" s="323"/>
      <c r="CN307" s="323"/>
      <c r="CO307" s="323"/>
      <c r="CP307" s="323"/>
      <c r="CQ307" s="323"/>
      <c r="CR307" s="323"/>
      <c r="CS307" s="323"/>
      <c r="CT307" s="323"/>
      <c r="CU307" s="323"/>
      <c r="CV307" s="323"/>
      <c r="CW307" s="323"/>
      <c r="CX307" s="323"/>
      <c r="CY307" s="323"/>
      <c r="CZ307" s="323"/>
      <c r="DA307" s="323"/>
      <c r="DB307" s="323"/>
      <c r="DC307" s="323"/>
      <c r="DD307" s="323"/>
      <c r="DE307" s="323"/>
      <c r="DF307" s="323"/>
      <c r="DG307" s="323"/>
      <c r="DH307" s="323"/>
      <c r="DI307" s="323"/>
      <c r="DJ307" s="323"/>
      <c r="DK307" s="323"/>
      <c r="DL307" s="323"/>
      <c r="DM307" s="323"/>
      <c r="DN307" s="323"/>
      <c r="DO307" s="323"/>
      <c r="DP307" s="323"/>
      <c r="DQ307" s="323"/>
      <c r="DR307" s="323"/>
      <c r="DS307" s="323"/>
      <c r="DT307" s="323"/>
      <c r="DU307" s="323"/>
      <c r="DV307" s="323"/>
      <c r="DW307" s="323"/>
      <c r="DX307" s="323"/>
      <c r="DY307" s="323"/>
      <c r="DZ307" s="323"/>
      <c r="EA307" s="323"/>
      <c r="EB307" s="323"/>
      <c r="EC307" s="323"/>
      <c r="ED307" s="323"/>
      <c r="EE307" s="323"/>
      <c r="EF307" s="323"/>
      <c r="EG307" s="323"/>
      <c r="EH307" s="323"/>
      <c r="EI307" s="323"/>
      <c r="EJ307" s="323"/>
      <c r="EK307" s="323"/>
      <c r="EL307" s="323"/>
      <c r="EM307" s="323"/>
      <c r="EN307" s="323"/>
      <c r="EO307" s="323"/>
      <c r="EP307" s="323"/>
      <c r="EQ307" s="323"/>
      <c r="ER307" s="323"/>
      <c r="ES307" s="323"/>
      <c r="ET307" s="323"/>
      <c r="EU307" s="323"/>
    </row>
    <row r="308" spans="1:151" s="333" customFormat="1" ht="45" hidden="1">
      <c r="A308" s="333" t="s">
        <v>2450</v>
      </c>
      <c r="B308" s="333" t="s">
        <v>877</v>
      </c>
      <c r="C308" s="363" t="s">
        <v>356</v>
      </c>
      <c r="D308" s="333" t="s">
        <v>2451</v>
      </c>
      <c r="E308" s="333" t="s">
        <v>2409</v>
      </c>
      <c r="F308" s="333" t="s">
        <v>31</v>
      </c>
      <c r="G308" s="364" t="s">
        <v>2436</v>
      </c>
      <c r="H308" s="333" t="s">
        <v>1422</v>
      </c>
      <c r="I308" s="333" t="s">
        <v>1423</v>
      </c>
      <c r="J308" s="334" t="s">
        <v>1424</v>
      </c>
      <c r="K308" s="334" t="s">
        <v>944</v>
      </c>
      <c r="L308" s="334" t="s">
        <v>944</v>
      </c>
      <c r="M308" s="333" t="s">
        <v>1426</v>
      </c>
      <c r="N308" s="333" t="s">
        <v>1437</v>
      </c>
      <c r="O308" s="333" t="s">
        <v>1495</v>
      </c>
      <c r="P308" s="333" t="s">
        <v>31</v>
      </c>
      <c r="Q308" s="333" t="s">
        <v>30</v>
      </c>
      <c r="R308" s="333" t="s">
        <v>944</v>
      </c>
      <c r="S308" s="333" t="s">
        <v>1423</v>
      </c>
      <c r="T308" s="333" t="s">
        <v>1430</v>
      </c>
      <c r="V308" s="333" t="s">
        <v>6</v>
      </c>
      <c r="X308" s="333" t="s">
        <v>1431</v>
      </c>
      <c r="AA308" s="333" t="s">
        <v>1423</v>
      </c>
      <c r="AB308" s="333" t="s">
        <v>1423</v>
      </c>
      <c r="AC308" s="333" t="s">
        <v>1423</v>
      </c>
      <c r="AD308" s="333" t="s">
        <v>1423</v>
      </c>
      <c r="AE308" s="333" t="s">
        <v>1423</v>
      </c>
      <c r="AF308" s="334">
        <v>44530</v>
      </c>
      <c r="AG308" s="333" t="s">
        <v>1423</v>
      </c>
      <c r="AH308" s="333">
        <v>1</v>
      </c>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c r="BM308" s="323"/>
      <c r="BN308" s="323"/>
      <c r="BO308" s="323"/>
      <c r="BP308" s="323"/>
      <c r="BQ308" s="323"/>
      <c r="BR308" s="323"/>
      <c r="BS308" s="323"/>
      <c r="BT308" s="323"/>
      <c r="BU308" s="323"/>
      <c r="BV308" s="323"/>
      <c r="BW308" s="323"/>
      <c r="BX308" s="323"/>
      <c r="BY308" s="323"/>
      <c r="BZ308" s="323"/>
      <c r="CA308" s="323"/>
      <c r="CB308" s="323"/>
      <c r="CC308" s="323"/>
      <c r="CD308" s="323"/>
      <c r="CE308" s="323"/>
      <c r="CF308" s="323"/>
      <c r="CG308" s="323"/>
      <c r="CH308" s="323"/>
      <c r="CI308" s="323"/>
      <c r="CJ308" s="323"/>
      <c r="CK308" s="323"/>
      <c r="CL308" s="323"/>
      <c r="CM308" s="323"/>
      <c r="CN308" s="323"/>
      <c r="CO308" s="323"/>
      <c r="CP308" s="323"/>
      <c r="CQ308" s="323"/>
      <c r="CR308" s="323"/>
      <c r="CS308" s="323"/>
      <c r="CT308" s="323"/>
      <c r="CU308" s="323"/>
      <c r="CV308" s="323"/>
      <c r="CW308" s="323"/>
      <c r="CX308" s="323"/>
      <c r="CY308" s="323"/>
      <c r="CZ308" s="323"/>
      <c r="DA308" s="323"/>
      <c r="DB308" s="323"/>
      <c r="DC308" s="323"/>
      <c r="DD308" s="323"/>
      <c r="DE308" s="323"/>
      <c r="DF308" s="323"/>
      <c r="DG308" s="323"/>
      <c r="DH308" s="323"/>
      <c r="DI308" s="323"/>
      <c r="DJ308" s="323"/>
      <c r="DK308" s="323"/>
      <c r="DL308" s="323"/>
      <c r="DM308" s="323"/>
      <c r="DN308" s="323"/>
      <c r="DO308" s="323"/>
      <c r="DP308" s="323"/>
      <c r="DQ308" s="323"/>
      <c r="DR308" s="323"/>
      <c r="DS308" s="323"/>
      <c r="DT308" s="323"/>
      <c r="DU308" s="323"/>
      <c r="DV308" s="323"/>
      <c r="DW308" s="323"/>
      <c r="DX308" s="323"/>
      <c r="DY308" s="323"/>
      <c r="DZ308" s="323"/>
      <c r="EA308" s="323"/>
      <c r="EB308" s="323"/>
      <c r="EC308" s="323"/>
      <c r="ED308" s="323"/>
      <c r="EE308" s="323"/>
      <c r="EF308" s="323"/>
      <c r="EG308" s="323"/>
      <c r="EH308" s="323"/>
      <c r="EI308" s="323"/>
      <c r="EJ308" s="323"/>
      <c r="EK308" s="323"/>
      <c r="EL308" s="323"/>
      <c r="EM308" s="323"/>
      <c r="EN308" s="323"/>
      <c r="EO308" s="323"/>
      <c r="EP308" s="323"/>
      <c r="EQ308" s="323"/>
      <c r="ER308" s="323"/>
      <c r="ES308" s="323"/>
      <c r="ET308" s="323"/>
      <c r="EU308" s="323"/>
    </row>
    <row r="309" spans="1:151" s="333" customFormat="1" ht="45" hidden="1">
      <c r="A309" s="333" t="s">
        <v>2452</v>
      </c>
      <c r="B309" s="333" t="s">
        <v>877</v>
      </c>
      <c r="C309" s="363" t="s">
        <v>356</v>
      </c>
      <c r="D309" s="333" t="s">
        <v>2453</v>
      </c>
      <c r="E309" s="333" t="s">
        <v>2387</v>
      </c>
      <c r="F309" s="333" t="s">
        <v>31</v>
      </c>
      <c r="G309" s="364" t="s">
        <v>2454</v>
      </c>
      <c r="H309" s="333" t="s">
        <v>1422</v>
      </c>
      <c r="I309" s="333" t="s">
        <v>1423</v>
      </c>
      <c r="J309" s="334" t="s">
        <v>1424</v>
      </c>
      <c r="K309" s="334" t="s">
        <v>944</v>
      </c>
      <c r="L309" s="334" t="s">
        <v>944</v>
      </c>
      <c r="M309" s="333" t="s">
        <v>1426</v>
      </c>
      <c r="N309" s="333" t="s">
        <v>1437</v>
      </c>
      <c r="O309" s="333" t="s">
        <v>1495</v>
      </c>
      <c r="P309" s="333" t="s">
        <v>31</v>
      </c>
      <c r="Q309" s="333" t="s">
        <v>30</v>
      </c>
      <c r="R309" s="333" t="s">
        <v>944</v>
      </c>
      <c r="S309" s="333" t="s">
        <v>1423</v>
      </c>
      <c r="T309" s="333" t="s">
        <v>1430</v>
      </c>
      <c r="V309" s="333" t="s">
        <v>6</v>
      </c>
      <c r="X309" s="333" t="s">
        <v>1431</v>
      </c>
      <c r="AA309" s="333" t="s">
        <v>1423</v>
      </c>
      <c r="AB309" s="333" t="s">
        <v>1423</v>
      </c>
      <c r="AC309" s="333" t="s">
        <v>1423</v>
      </c>
      <c r="AD309" s="333" t="s">
        <v>1423</v>
      </c>
      <c r="AE309" s="333" t="s">
        <v>1423</v>
      </c>
      <c r="AF309" s="334">
        <v>44530</v>
      </c>
      <c r="AG309" s="333" t="s">
        <v>1423</v>
      </c>
      <c r="AH309" s="333">
        <v>1</v>
      </c>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c r="BM309" s="323"/>
      <c r="BN309" s="323"/>
      <c r="BO309" s="323"/>
      <c r="BP309" s="323"/>
      <c r="BQ309" s="323"/>
      <c r="BR309" s="323"/>
      <c r="BS309" s="323"/>
      <c r="BT309" s="323"/>
      <c r="BU309" s="323"/>
      <c r="BV309" s="323"/>
      <c r="BW309" s="323"/>
      <c r="BX309" s="323"/>
      <c r="BY309" s="323"/>
      <c r="BZ309" s="323"/>
      <c r="CA309" s="323"/>
      <c r="CB309" s="323"/>
      <c r="CC309" s="323"/>
      <c r="CD309" s="323"/>
      <c r="CE309" s="323"/>
      <c r="CF309" s="323"/>
      <c r="CG309" s="323"/>
      <c r="CH309" s="323"/>
      <c r="CI309" s="323"/>
      <c r="CJ309" s="323"/>
      <c r="CK309" s="323"/>
      <c r="CL309" s="323"/>
      <c r="CM309" s="323"/>
      <c r="CN309" s="323"/>
      <c r="CO309" s="323"/>
      <c r="CP309" s="323"/>
      <c r="CQ309" s="323"/>
      <c r="CR309" s="323"/>
      <c r="CS309" s="323"/>
      <c r="CT309" s="323"/>
      <c r="CU309" s="323"/>
      <c r="CV309" s="323"/>
      <c r="CW309" s="323"/>
      <c r="CX309" s="323"/>
      <c r="CY309" s="323"/>
      <c r="CZ309" s="323"/>
      <c r="DA309" s="323"/>
      <c r="DB309" s="323"/>
      <c r="DC309" s="323"/>
      <c r="DD309" s="323"/>
      <c r="DE309" s="323"/>
      <c r="DF309" s="323"/>
      <c r="DG309" s="323"/>
      <c r="DH309" s="323"/>
      <c r="DI309" s="323"/>
      <c r="DJ309" s="323"/>
      <c r="DK309" s="323"/>
      <c r="DL309" s="323"/>
      <c r="DM309" s="323"/>
      <c r="DN309" s="323"/>
      <c r="DO309" s="323"/>
      <c r="DP309" s="323"/>
      <c r="DQ309" s="323"/>
      <c r="DR309" s="323"/>
      <c r="DS309" s="323"/>
      <c r="DT309" s="323"/>
      <c r="DU309" s="323"/>
      <c r="DV309" s="323"/>
      <c r="DW309" s="323"/>
      <c r="DX309" s="323"/>
      <c r="DY309" s="323"/>
      <c r="DZ309" s="323"/>
      <c r="EA309" s="323"/>
      <c r="EB309" s="323"/>
      <c r="EC309" s="323"/>
      <c r="ED309" s="323"/>
      <c r="EE309" s="323"/>
      <c r="EF309" s="323"/>
      <c r="EG309" s="323"/>
      <c r="EH309" s="323"/>
      <c r="EI309" s="323"/>
      <c r="EJ309" s="323"/>
      <c r="EK309" s="323"/>
      <c r="EL309" s="323"/>
      <c r="EM309" s="323"/>
      <c r="EN309" s="323"/>
      <c r="EO309" s="323"/>
      <c r="EP309" s="323"/>
      <c r="EQ309" s="323"/>
      <c r="ER309" s="323"/>
      <c r="ES309" s="323"/>
      <c r="ET309" s="323"/>
      <c r="EU309" s="323"/>
    </row>
    <row r="310" spans="1:151" s="333" customFormat="1" ht="30" hidden="1">
      <c r="A310" s="333" t="s">
        <v>2455</v>
      </c>
      <c r="B310" s="333" t="s">
        <v>877</v>
      </c>
      <c r="C310" s="363" t="s">
        <v>356</v>
      </c>
      <c r="D310" s="333" t="s">
        <v>2456</v>
      </c>
      <c r="E310" s="333" t="s">
        <v>2322</v>
      </c>
      <c r="F310" s="333" t="s">
        <v>31</v>
      </c>
      <c r="G310" s="364" t="s">
        <v>2454</v>
      </c>
      <c r="H310" s="333" t="s">
        <v>1422</v>
      </c>
      <c r="I310" s="333" t="s">
        <v>1423</v>
      </c>
      <c r="J310" s="334" t="s">
        <v>1424</v>
      </c>
      <c r="K310" s="334" t="s">
        <v>944</v>
      </c>
      <c r="L310" s="334" t="s">
        <v>944</v>
      </c>
      <c r="M310" s="333" t="s">
        <v>1426</v>
      </c>
      <c r="N310" s="333" t="s">
        <v>1437</v>
      </c>
      <c r="O310" s="333" t="s">
        <v>1495</v>
      </c>
      <c r="P310" s="333" t="s">
        <v>31</v>
      </c>
      <c r="Q310" s="333" t="s">
        <v>30</v>
      </c>
      <c r="R310" s="333" t="s">
        <v>944</v>
      </c>
      <c r="S310" s="333" t="s">
        <v>1423</v>
      </c>
      <c r="T310" s="333" t="s">
        <v>1430</v>
      </c>
      <c r="V310" s="333" t="s">
        <v>6</v>
      </c>
      <c r="X310" s="333" t="s">
        <v>1431</v>
      </c>
      <c r="AA310" s="333" t="s">
        <v>1423</v>
      </c>
      <c r="AB310" s="333" t="s">
        <v>1423</v>
      </c>
      <c r="AC310" s="333" t="s">
        <v>1423</v>
      </c>
      <c r="AD310" s="333" t="s">
        <v>1423</v>
      </c>
      <c r="AE310" s="333" t="s">
        <v>1423</v>
      </c>
      <c r="AF310" s="334">
        <v>44530</v>
      </c>
      <c r="AG310" s="333" t="s">
        <v>1423</v>
      </c>
      <c r="AH310" s="333">
        <v>1</v>
      </c>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c r="BM310" s="323"/>
      <c r="BN310" s="323"/>
      <c r="BO310" s="323"/>
      <c r="BP310" s="323"/>
      <c r="BQ310" s="323"/>
      <c r="BR310" s="323"/>
      <c r="BS310" s="323"/>
      <c r="BT310" s="323"/>
      <c r="BU310" s="323"/>
      <c r="BV310" s="323"/>
      <c r="BW310" s="323"/>
      <c r="BX310" s="323"/>
      <c r="BY310" s="323"/>
      <c r="BZ310" s="323"/>
      <c r="CA310" s="323"/>
      <c r="CB310" s="323"/>
      <c r="CC310" s="323"/>
      <c r="CD310" s="323"/>
      <c r="CE310" s="323"/>
      <c r="CF310" s="323"/>
      <c r="CG310" s="323"/>
      <c r="CH310" s="323"/>
      <c r="CI310" s="323"/>
      <c r="CJ310" s="323"/>
      <c r="CK310" s="323"/>
      <c r="CL310" s="323"/>
      <c r="CM310" s="323"/>
      <c r="CN310" s="323"/>
      <c r="CO310" s="323"/>
      <c r="CP310" s="323"/>
      <c r="CQ310" s="323"/>
      <c r="CR310" s="323"/>
      <c r="CS310" s="323"/>
      <c r="CT310" s="323"/>
      <c r="CU310" s="323"/>
      <c r="CV310" s="323"/>
      <c r="CW310" s="323"/>
      <c r="CX310" s="323"/>
      <c r="CY310" s="323"/>
      <c r="CZ310" s="323"/>
      <c r="DA310" s="323"/>
      <c r="DB310" s="323"/>
      <c r="DC310" s="323"/>
      <c r="DD310" s="323"/>
      <c r="DE310" s="323"/>
      <c r="DF310" s="323"/>
      <c r="DG310" s="323"/>
      <c r="DH310" s="323"/>
      <c r="DI310" s="323"/>
      <c r="DJ310" s="323"/>
      <c r="DK310" s="323"/>
      <c r="DL310" s="323"/>
      <c r="DM310" s="323"/>
      <c r="DN310" s="323"/>
      <c r="DO310" s="323"/>
      <c r="DP310" s="323"/>
      <c r="DQ310" s="323"/>
      <c r="DR310" s="323"/>
      <c r="DS310" s="323"/>
      <c r="DT310" s="323"/>
      <c r="DU310" s="323"/>
      <c r="DV310" s="323"/>
      <c r="DW310" s="323"/>
      <c r="DX310" s="323"/>
      <c r="DY310" s="323"/>
      <c r="DZ310" s="323"/>
      <c r="EA310" s="323"/>
      <c r="EB310" s="323"/>
      <c r="EC310" s="323"/>
      <c r="ED310" s="323"/>
      <c r="EE310" s="323"/>
      <c r="EF310" s="323"/>
      <c r="EG310" s="323"/>
      <c r="EH310" s="323"/>
      <c r="EI310" s="323"/>
      <c r="EJ310" s="323"/>
      <c r="EK310" s="323"/>
      <c r="EL310" s="323"/>
      <c r="EM310" s="323"/>
      <c r="EN310" s="323"/>
      <c r="EO310" s="323"/>
      <c r="EP310" s="323"/>
      <c r="EQ310" s="323"/>
      <c r="ER310" s="323"/>
      <c r="ES310" s="323"/>
      <c r="ET310" s="323"/>
      <c r="EU310" s="323"/>
    </row>
    <row r="311" spans="1:151" s="333" customFormat="1" ht="45" hidden="1">
      <c r="A311" s="333" t="s">
        <v>2457</v>
      </c>
      <c r="B311" s="333" t="s">
        <v>877</v>
      </c>
      <c r="C311" s="363" t="s">
        <v>356</v>
      </c>
      <c r="D311" s="333" t="s">
        <v>2458</v>
      </c>
      <c r="E311" s="333" t="s">
        <v>2362</v>
      </c>
      <c r="F311" s="333" t="s">
        <v>31</v>
      </c>
      <c r="G311" s="364" t="s">
        <v>2454</v>
      </c>
      <c r="H311" s="333" t="s">
        <v>1422</v>
      </c>
      <c r="I311" s="333" t="s">
        <v>1423</v>
      </c>
      <c r="J311" s="334" t="s">
        <v>1424</v>
      </c>
      <c r="K311" s="334" t="s">
        <v>944</v>
      </c>
      <c r="L311" s="334" t="s">
        <v>944</v>
      </c>
      <c r="M311" s="333" t="s">
        <v>1426</v>
      </c>
      <c r="N311" s="333" t="s">
        <v>1437</v>
      </c>
      <c r="O311" s="333" t="s">
        <v>1495</v>
      </c>
      <c r="P311" s="333" t="s">
        <v>31</v>
      </c>
      <c r="Q311" s="333" t="s">
        <v>30</v>
      </c>
      <c r="R311" s="333" t="s">
        <v>944</v>
      </c>
      <c r="S311" s="333" t="s">
        <v>1423</v>
      </c>
      <c r="T311" s="333" t="s">
        <v>1430</v>
      </c>
      <c r="V311" s="333" t="s">
        <v>6</v>
      </c>
      <c r="X311" s="333" t="s">
        <v>1431</v>
      </c>
      <c r="AA311" s="333" t="s">
        <v>1423</v>
      </c>
      <c r="AB311" s="333" t="s">
        <v>1423</v>
      </c>
      <c r="AC311" s="333" t="s">
        <v>1423</v>
      </c>
      <c r="AD311" s="333" t="s">
        <v>1423</v>
      </c>
      <c r="AE311" s="333" t="s">
        <v>1423</v>
      </c>
      <c r="AF311" s="334">
        <v>44530</v>
      </c>
      <c r="AG311" s="333" t="s">
        <v>1423</v>
      </c>
      <c r="AH311" s="333">
        <v>1</v>
      </c>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c r="BM311" s="323"/>
      <c r="BN311" s="323"/>
      <c r="BO311" s="323"/>
      <c r="BP311" s="323"/>
      <c r="BQ311" s="323"/>
      <c r="BR311" s="323"/>
      <c r="BS311" s="323"/>
      <c r="BT311" s="323"/>
      <c r="BU311" s="323"/>
      <c r="BV311" s="323"/>
      <c r="BW311" s="323"/>
      <c r="BX311" s="323"/>
      <c r="BY311" s="323"/>
      <c r="BZ311" s="323"/>
      <c r="CA311" s="323"/>
      <c r="CB311" s="323"/>
      <c r="CC311" s="323"/>
      <c r="CD311" s="323"/>
      <c r="CE311" s="323"/>
      <c r="CF311" s="323"/>
      <c r="CG311" s="323"/>
      <c r="CH311" s="323"/>
      <c r="CI311" s="323"/>
      <c r="CJ311" s="323"/>
      <c r="CK311" s="323"/>
      <c r="CL311" s="323"/>
      <c r="CM311" s="323"/>
      <c r="CN311" s="323"/>
      <c r="CO311" s="323"/>
      <c r="CP311" s="323"/>
      <c r="CQ311" s="323"/>
      <c r="CR311" s="323"/>
      <c r="CS311" s="323"/>
      <c r="CT311" s="323"/>
      <c r="CU311" s="323"/>
      <c r="CV311" s="323"/>
      <c r="CW311" s="323"/>
      <c r="CX311" s="323"/>
      <c r="CY311" s="323"/>
      <c r="CZ311" s="323"/>
      <c r="DA311" s="323"/>
      <c r="DB311" s="323"/>
      <c r="DC311" s="323"/>
      <c r="DD311" s="323"/>
      <c r="DE311" s="323"/>
      <c r="DF311" s="323"/>
      <c r="DG311" s="323"/>
      <c r="DH311" s="323"/>
      <c r="DI311" s="323"/>
      <c r="DJ311" s="323"/>
      <c r="DK311" s="323"/>
      <c r="DL311" s="323"/>
      <c r="DM311" s="323"/>
      <c r="DN311" s="323"/>
      <c r="DO311" s="323"/>
      <c r="DP311" s="323"/>
      <c r="DQ311" s="323"/>
      <c r="DR311" s="323"/>
      <c r="DS311" s="323"/>
      <c r="DT311" s="323"/>
      <c r="DU311" s="323"/>
      <c r="DV311" s="323"/>
      <c r="DW311" s="323"/>
      <c r="DX311" s="323"/>
      <c r="DY311" s="323"/>
      <c r="DZ311" s="323"/>
      <c r="EA311" s="323"/>
      <c r="EB311" s="323"/>
      <c r="EC311" s="323"/>
      <c r="ED311" s="323"/>
      <c r="EE311" s="323"/>
      <c r="EF311" s="323"/>
      <c r="EG311" s="323"/>
      <c r="EH311" s="323"/>
      <c r="EI311" s="323"/>
      <c r="EJ311" s="323"/>
      <c r="EK311" s="323"/>
      <c r="EL311" s="323"/>
      <c r="EM311" s="323"/>
      <c r="EN311" s="323"/>
      <c r="EO311" s="323"/>
      <c r="EP311" s="323"/>
      <c r="EQ311" s="323"/>
      <c r="ER311" s="323"/>
      <c r="ES311" s="323"/>
      <c r="ET311" s="323"/>
      <c r="EU311" s="323"/>
    </row>
    <row r="312" spans="1:151" s="333" customFormat="1" ht="45" hidden="1">
      <c r="A312" s="333" t="s">
        <v>2459</v>
      </c>
      <c r="B312" s="333" t="s">
        <v>877</v>
      </c>
      <c r="C312" s="363" t="s">
        <v>356</v>
      </c>
      <c r="D312" s="333" t="s">
        <v>2460</v>
      </c>
      <c r="E312" s="333" t="s">
        <v>2329</v>
      </c>
      <c r="F312" s="333" t="s">
        <v>31</v>
      </c>
      <c r="G312" s="364" t="s">
        <v>2454</v>
      </c>
      <c r="H312" s="333" t="s">
        <v>1422</v>
      </c>
      <c r="I312" s="333" t="s">
        <v>1423</v>
      </c>
      <c r="J312" s="334" t="s">
        <v>1424</v>
      </c>
      <c r="K312" s="334" t="s">
        <v>944</v>
      </c>
      <c r="L312" s="334" t="s">
        <v>944</v>
      </c>
      <c r="M312" s="333" t="s">
        <v>1426</v>
      </c>
      <c r="N312" s="333" t="s">
        <v>1437</v>
      </c>
      <c r="O312" s="333" t="s">
        <v>1495</v>
      </c>
      <c r="P312" s="333" t="s">
        <v>31</v>
      </c>
      <c r="Q312" s="333" t="s">
        <v>30</v>
      </c>
      <c r="R312" s="333" t="s">
        <v>944</v>
      </c>
      <c r="S312" s="333" t="s">
        <v>1423</v>
      </c>
      <c r="T312" s="333" t="s">
        <v>1430</v>
      </c>
      <c r="V312" s="333" t="s">
        <v>6</v>
      </c>
      <c r="X312" s="333" t="s">
        <v>1431</v>
      </c>
      <c r="AA312" s="333" t="s">
        <v>1423</v>
      </c>
      <c r="AB312" s="333" t="s">
        <v>1423</v>
      </c>
      <c r="AC312" s="333" t="s">
        <v>1423</v>
      </c>
      <c r="AD312" s="333" t="s">
        <v>1423</v>
      </c>
      <c r="AE312" s="333" t="s">
        <v>1423</v>
      </c>
      <c r="AF312" s="334">
        <v>44530</v>
      </c>
      <c r="AG312" s="333" t="s">
        <v>1423</v>
      </c>
      <c r="AH312" s="333">
        <v>1</v>
      </c>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c r="BM312" s="323"/>
      <c r="BN312" s="323"/>
      <c r="BO312" s="323"/>
      <c r="BP312" s="323"/>
      <c r="BQ312" s="323"/>
      <c r="BR312" s="323"/>
      <c r="BS312" s="323"/>
      <c r="BT312" s="323"/>
      <c r="BU312" s="323"/>
      <c r="BV312" s="323"/>
      <c r="BW312" s="323"/>
      <c r="BX312" s="323"/>
      <c r="BY312" s="323"/>
      <c r="BZ312" s="323"/>
      <c r="CA312" s="323"/>
      <c r="CB312" s="323"/>
      <c r="CC312" s="323"/>
      <c r="CD312" s="323"/>
      <c r="CE312" s="323"/>
      <c r="CF312" s="323"/>
      <c r="CG312" s="323"/>
      <c r="CH312" s="323"/>
      <c r="CI312" s="323"/>
      <c r="CJ312" s="323"/>
      <c r="CK312" s="323"/>
      <c r="CL312" s="323"/>
      <c r="CM312" s="323"/>
      <c r="CN312" s="323"/>
      <c r="CO312" s="323"/>
      <c r="CP312" s="323"/>
      <c r="CQ312" s="323"/>
      <c r="CR312" s="323"/>
      <c r="CS312" s="323"/>
      <c r="CT312" s="323"/>
      <c r="CU312" s="323"/>
      <c r="CV312" s="323"/>
      <c r="CW312" s="323"/>
      <c r="CX312" s="323"/>
      <c r="CY312" s="323"/>
      <c r="CZ312" s="323"/>
      <c r="DA312" s="323"/>
      <c r="DB312" s="323"/>
      <c r="DC312" s="323"/>
      <c r="DD312" s="323"/>
      <c r="DE312" s="323"/>
      <c r="DF312" s="323"/>
      <c r="DG312" s="323"/>
      <c r="DH312" s="323"/>
      <c r="DI312" s="323"/>
      <c r="DJ312" s="323"/>
      <c r="DK312" s="323"/>
      <c r="DL312" s="323"/>
      <c r="DM312" s="323"/>
      <c r="DN312" s="323"/>
      <c r="DO312" s="323"/>
      <c r="DP312" s="323"/>
      <c r="DQ312" s="323"/>
      <c r="DR312" s="323"/>
      <c r="DS312" s="323"/>
      <c r="DT312" s="323"/>
      <c r="DU312" s="323"/>
      <c r="DV312" s="323"/>
      <c r="DW312" s="323"/>
      <c r="DX312" s="323"/>
      <c r="DY312" s="323"/>
      <c r="DZ312" s="323"/>
      <c r="EA312" s="323"/>
      <c r="EB312" s="323"/>
      <c r="EC312" s="323"/>
      <c r="ED312" s="323"/>
      <c r="EE312" s="323"/>
      <c r="EF312" s="323"/>
      <c r="EG312" s="323"/>
      <c r="EH312" s="323"/>
      <c r="EI312" s="323"/>
      <c r="EJ312" s="323"/>
      <c r="EK312" s="323"/>
      <c r="EL312" s="323"/>
      <c r="EM312" s="323"/>
      <c r="EN312" s="323"/>
      <c r="EO312" s="323"/>
      <c r="EP312" s="323"/>
      <c r="EQ312" s="323"/>
      <c r="ER312" s="323"/>
      <c r="ES312" s="323"/>
      <c r="ET312" s="323"/>
      <c r="EU312" s="323"/>
    </row>
    <row r="313" spans="1:151" s="333" customFormat="1" ht="75" hidden="1">
      <c r="A313" s="333" t="s">
        <v>2461</v>
      </c>
      <c r="B313" s="333" t="s">
        <v>877</v>
      </c>
      <c r="C313" s="363" t="s">
        <v>356</v>
      </c>
      <c r="D313" s="333" t="s">
        <v>2462</v>
      </c>
      <c r="E313" s="333" t="s">
        <v>2369</v>
      </c>
      <c r="F313" s="333" t="s">
        <v>31</v>
      </c>
      <c r="G313" s="364" t="s">
        <v>2454</v>
      </c>
      <c r="H313" s="333" t="s">
        <v>1422</v>
      </c>
      <c r="I313" s="333" t="s">
        <v>1423</v>
      </c>
      <c r="J313" s="334" t="s">
        <v>1424</v>
      </c>
      <c r="K313" s="334" t="s">
        <v>944</v>
      </c>
      <c r="L313" s="334" t="s">
        <v>944</v>
      </c>
      <c r="M313" s="333" t="s">
        <v>1426</v>
      </c>
      <c r="N313" s="333" t="s">
        <v>1437</v>
      </c>
      <c r="O313" s="333" t="s">
        <v>1495</v>
      </c>
      <c r="P313" s="333" t="s">
        <v>31</v>
      </c>
      <c r="Q313" s="333" t="s">
        <v>30</v>
      </c>
      <c r="R313" s="333" t="s">
        <v>944</v>
      </c>
      <c r="S313" s="333" t="s">
        <v>1423</v>
      </c>
      <c r="T313" s="333" t="s">
        <v>1430</v>
      </c>
      <c r="V313" s="333" t="s">
        <v>6</v>
      </c>
      <c r="X313" s="333" t="s">
        <v>1431</v>
      </c>
      <c r="AA313" s="333" t="s">
        <v>1423</v>
      </c>
      <c r="AB313" s="333" t="s">
        <v>1423</v>
      </c>
      <c r="AC313" s="333" t="s">
        <v>1423</v>
      </c>
      <c r="AD313" s="333" t="s">
        <v>1423</v>
      </c>
      <c r="AE313" s="333" t="s">
        <v>1423</v>
      </c>
      <c r="AF313" s="334">
        <v>44530</v>
      </c>
      <c r="AG313" s="333" t="s">
        <v>1423</v>
      </c>
      <c r="AH313" s="333">
        <v>1</v>
      </c>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c r="BM313" s="323"/>
      <c r="BN313" s="323"/>
      <c r="BO313" s="323"/>
      <c r="BP313" s="323"/>
      <c r="BQ313" s="323"/>
      <c r="BR313" s="323"/>
      <c r="BS313" s="323"/>
      <c r="BT313" s="323"/>
      <c r="BU313" s="323"/>
      <c r="BV313" s="323"/>
      <c r="BW313" s="323"/>
      <c r="BX313" s="323"/>
      <c r="BY313" s="323"/>
      <c r="BZ313" s="323"/>
      <c r="CA313" s="323"/>
      <c r="CB313" s="323"/>
      <c r="CC313" s="323"/>
      <c r="CD313" s="323"/>
      <c r="CE313" s="323"/>
      <c r="CF313" s="323"/>
      <c r="CG313" s="323"/>
      <c r="CH313" s="323"/>
      <c r="CI313" s="323"/>
      <c r="CJ313" s="323"/>
      <c r="CK313" s="323"/>
      <c r="CL313" s="323"/>
      <c r="CM313" s="323"/>
      <c r="CN313" s="323"/>
      <c r="CO313" s="323"/>
      <c r="CP313" s="323"/>
      <c r="CQ313" s="323"/>
      <c r="CR313" s="323"/>
      <c r="CS313" s="323"/>
      <c r="CT313" s="323"/>
      <c r="CU313" s="323"/>
      <c r="CV313" s="323"/>
      <c r="CW313" s="323"/>
      <c r="CX313" s="323"/>
      <c r="CY313" s="323"/>
      <c r="CZ313" s="323"/>
      <c r="DA313" s="323"/>
      <c r="DB313" s="323"/>
      <c r="DC313" s="323"/>
      <c r="DD313" s="323"/>
      <c r="DE313" s="323"/>
      <c r="DF313" s="323"/>
      <c r="DG313" s="323"/>
      <c r="DH313" s="323"/>
      <c r="DI313" s="323"/>
      <c r="DJ313" s="323"/>
      <c r="DK313" s="323"/>
      <c r="DL313" s="323"/>
      <c r="DM313" s="323"/>
      <c r="DN313" s="323"/>
      <c r="DO313" s="323"/>
      <c r="DP313" s="323"/>
      <c r="DQ313" s="323"/>
      <c r="DR313" s="323"/>
      <c r="DS313" s="323"/>
      <c r="DT313" s="323"/>
      <c r="DU313" s="323"/>
      <c r="DV313" s="323"/>
      <c r="DW313" s="323"/>
      <c r="DX313" s="323"/>
      <c r="DY313" s="323"/>
      <c r="DZ313" s="323"/>
      <c r="EA313" s="323"/>
      <c r="EB313" s="323"/>
      <c r="EC313" s="323"/>
      <c r="ED313" s="323"/>
      <c r="EE313" s="323"/>
      <c r="EF313" s="323"/>
      <c r="EG313" s="323"/>
      <c r="EH313" s="323"/>
      <c r="EI313" s="323"/>
      <c r="EJ313" s="323"/>
      <c r="EK313" s="323"/>
      <c r="EL313" s="323"/>
      <c r="EM313" s="323"/>
      <c r="EN313" s="323"/>
      <c r="EO313" s="323"/>
      <c r="EP313" s="323"/>
      <c r="EQ313" s="323"/>
      <c r="ER313" s="323"/>
      <c r="ES313" s="323"/>
      <c r="ET313" s="323"/>
      <c r="EU313" s="323"/>
    </row>
    <row r="314" spans="1:151" s="333" customFormat="1" ht="45" hidden="1">
      <c r="A314" s="333" t="s">
        <v>2463</v>
      </c>
      <c r="B314" s="333" t="s">
        <v>877</v>
      </c>
      <c r="C314" s="363" t="s">
        <v>356</v>
      </c>
      <c r="D314" s="333" t="s">
        <v>2464</v>
      </c>
      <c r="E314" s="333" t="s">
        <v>2335</v>
      </c>
      <c r="F314" s="333" t="s">
        <v>31</v>
      </c>
      <c r="G314" s="364" t="s">
        <v>2454</v>
      </c>
      <c r="H314" s="333" t="s">
        <v>1422</v>
      </c>
      <c r="I314" s="333" t="s">
        <v>1423</v>
      </c>
      <c r="J314" s="334" t="s">
        <v>1424</v>
      </c>
      <c r="K314" s="334" t="s">
        <v>944</v>
      </c>
      <c r="L314" s="334" t="s">
        <v>944</v>
      </c>
      <c r="M314" s="333" t="s">
        <v>1426</v>
      </c>
      <c r="N314" s="333" t="s">
        <v>1437</v>
      </c>
      <c r="O314" s="333" t="s">
        <v>1495</v>
      </c>
      <c r="P314" s="333" t="s">
        <v>31</v>
      </c>
      <c r="Q314" s="333" t="s">
        <v>30</v>
      </c>
      <c r="R314" s="333" t="s">
        <v>944</v>
      </c>
      <c r="S314" s="333" t="s">
        <v>1423</v>
      </c>
      <c r="T314" s="333" t="s">
        <v>1430</v>
      </c>
      <c r="V314" s="333" t="s">
        <v>6</v>
      </c>
      <c r="X314" s="333" t="s">
        <v>1431</v>
      </c>
      <c r="AA314" s="333" t="s">
        <v>1423</v>
      </c>
      <c r="AB314" s="333" t="s">
        <v>1423</v>
      </c>
      <c r="AC314" s="333" t="s">
        <v>1423</v>
      </c>
      <c r="AD314" s="333" t="s">
        <v>1423</v>
      </c>
      <c r="AE314" s="333" t="s">
        <v>1423</v>
      </c>
      <c r="AF314" s="334">
        <v>44530</v>
      </c>
      <c r="AG314" s="333" t="s">
        <v>1423</v>
      </c>
      <c r="AH314" s="333">
        <v>1</v>
      </c>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c r="BM314" s="323"/>
      <c r="BN314" s="323"/>
      <c r="BO314" s="323"/>
      <c r="BP314" s="323"/>
      <c r="BQ314" s="323"/>
      <c r="BR314" s="323"/>
      <c r="BS314" s="323"/>
      <c r="BT314" s="323"/>
      <c r="BU314" s="323"/>
      <c r="BV314" s="323"/>
      <c r="BW314" s="323"/>
      <c r="BX314" s="323"/>
      <c r="BY314" s="323"/>
      <c r="BZ314" s="323"/>
      <c r="CA314" s="323"/>
      <c r="CB314" s="323"/>
      <c r="CC314" s="323"/>
      <c r="CD314" s="323"/>
      <c r="CE314" s="323"/>
      <c r="CF314" s="323"/>
      <c r="CG314" s="323"/>
      <c r="CH314" s="323"/>
      <c r="CI314" s="323"/>
      <c r="CJ314" s="323"/>
      <c r="CK314" s="323"/>
      <c r="CL314" s="323"/>
      <c r="CM314" s="323"/>
      <c r="CN314" s="323"/>
      <c r="CO314" s="323"/>
      <c r="CP314" s="323"/>
      <c r="CQ314" s="323"/>
      <c r="CR314" s="323"/>
      <c r="CS314" s="323"/>
      <c r="CT314" s="323"/>
      <c r="CU314" s="323"/>
      <c r="CV314" s="323"/>
      <c r="CW314" s="323"/>
      <c r="CX314" s="323"/>
      <c r="CY314" s="323"/>
      <c r="CZ314" s="323"/>
      <c r="DA314" s="323"/>
      <c r="DB314" s="323"/>
      <c r="DC314" s="323"/>
      <c r="DD314" s="323"/>
      <c r="DE314" s="323"/>
      <c r="DF314" s="323"/>
      <c r="DG314" s="323"/>
      <c r="DH314" s="323"/>
      <c r="DI314" s="323"/>
      <c r="DJ314" s="323"/>
      <c r="DK314" s="323"/>
      <c r="DL314" s="323"/>
      <c r="DM314" s="323"/>
      <c r="DN314" s="323"/>
      <c r="DO314" s="323"/>
      <c r="DP314" s="323"/>
      <c r="DQ314" s="323"/>
      <c r="DR314" s="323"/>
      <c r="DS314" s="323"/>
      <c r="DT314" s="323"/>
      <c r="DU314" s="323"/>
      <c r="DV314" s="323"/>
      <c r="DW314" s="323"/>
      <c r="DX314" s="323"/>
      <c r="DY314" s="323"/>
      <c r="DZ314" s="323"/>
      <c r="EA314" s="323"/>
      <c r="EB314" s="323"/>
      <c r="EC314" s="323"/>
      <c r="ED314" s="323"/>
      <c r="EE314" s="323"/>
      <c r="EF314" s="323"/>
      <c r="EG314" s="323"/>
      <c r="EH314" s="323"/>
      <c r="EI314" s="323"/>
      <c r="EJ314" s="323"/>
      <c r="EK314" s="323"/>
      <c r="EL314" s="323"/>
      <c r="EM314" s="323"/>
      <c r="EN314" s="323"/>
      <c r="EO314" s="323"/>
      <c r="EP314" s="323"/>
      <c r="EQ314" s="323"/>
      <c r="ER314" s="323"/>
      <c r="ES314" s="323"/>
      <c r="ET314" s="323"/>
      <c r="EU314" s="323"/>
    </row>
    <row r="315" spans="1:151" s="333" customFormat="1" ht="60" hidden="1">
      <c r="A315" s="333" t="s">
        <v>2465</v>
      </c>
      <c r="B315" s="333" t="s">
        <v>877</v>
      </c>
      <c r="C315" s="363" t="s">
        <v>356</v>
      </c>
      <c r="D315" s="333" t="s">
        <v>2466</v>
      </c>
      <c r="E315" s="333" t="s">
        <v>2425</v>
      </c>
      <c r="F315" s="333" t="s">
        <v>31</v>
      </c>
      <c r="G315" s="364" t="s">
        <v>2454</v>
      </c>
      <c r="H315" s="333" t="s">
        <v>1422</v>
      </c>
      <c r="I315" s="333" t="s">
        <v>1423</v>
      </c>
      <c r="J315" s="334" t="s">
        <v>1424</v>
      </c>
      <c r="K315" s="334" t="s">
        <v>944</v>
      </c>
      <c r="L315" s="334" t="s">
        <v>944</v>
      </c>
      <c r="M315" s="333" t="s">
        <v>1426</v>
      </c>
      <c r="N315" s="333" t="s">
        <v>1437</v>
      </c>
      <c r="O315" s="333" t="s">
        <v>1495</v>
      </c>
      <c r="P315" s="333" t="s">
        <v>31</v>
      </c>
      <c r="Q315" s="333" t="s">
        <v>30</v>
      </c>
      <c r="R315" s="333" t="s">
        <v>944</v>
      </c>
      <c r="S315" s="333" t="s">
        <v>1423</v>
      </c>
      <c r="T315" s="333" t="s">
        <v>1430</v>
      </c>
      <c r="V315" s="333" t="s">
        <v>6</v>
      </c>
      <c r="X315" s="333" t="s">
        <v>1431</v>
      </c>
      <c r="AA315" s="333" t="s">
        <v>1423</v>
      </c>
      <c r="AB315" s="333" t="s">
        <v>1423</v>
      </c>
      <c r="AC315" s="333" t="s">
        <v>1423</v>
      </c>
      <c r="AD315" s="333" t="s">
        <v>1423</v>
      </c>
      <c r="AE315" s="333" t="s">
        <v>1423</v>
      </c>
      <c r="AF315" s="334">
        <v>44530</v>
      </c>
      <c r="AG315" s="333" t="s">
        <v>1423</v>
      </c>
      <c r="AH315" s="333">
        <v>1</v>
      </c>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c r="BM315" s="323"/>
      <c r="BN315" s="323"/>
      <c r="BO315" s="323"/>
      <c r="BP315" s="323"/>
      <c r="BQ315" s="323"/>
      <c r="BR315" s="323"/>
      <c r="BS315" s="323"/>
      <c r="BT315" s="323"/>
      <c r="BU315" s="323"/>
      <c r="BV315" s="323"/>
      <c r="BW315" s="323"/>
      <c r="BX315" s="323"/>
      <c r="BY315" s="323"/>
      <c r="BZ315" s="323"/>
      <c r="CA315" s="323"/>
      <c r="CB315" s="323"/>
      <c r="CC315" s="323"/>
      <c r="CD315" s="323"/>
      <c r="CE315" s="323"/>
      <c r="CF315" s="323"/>
      <c r="CG315" s="323"/>
      <c r="CH315" s="323"/>
      <c r="CI315" s="323"/>
      <c r="CJ315" s="323"/>
      <c r="CK315" s="323"/>
      <c r="CL315" s="323"/>
      <c r="CM315" s="323"/>
      <c r="CN315" s="323"/>
      <c r="CO315" s="323"/>
      <c r="CP315" s="323"/>
      <c r="CQ315" s="323"/>
      <c r="CR315" s="323"/>
      <c r="CS315" s="323"/>
      <c r="CT315" s="323"/>
      <c r="CU315" s="323"/>
      <c r="CV315" s="323"/>
      <c r="CW315" s="323"/>
      <c r="CX315" s="323"/>
      <c r="CY315" s="323"/>
      <c r="CZ315" s="323"/>
      <c r="DA315" s="323"/>
      <c r="DB315" s="323"/>
      <c r="DC315" s="323"/>
      <c r="DD315" s="323"/>
      <c r="DE315" s="323"/>
      <c r="DF315" s="323"/>
      <c r="DG315" s="323"/>
      <c r="DH315" s="323"/>
      <c r="DI315" s="323"/>
      <c r="DJ315" s="323"/>
      <c r="DK315" s="323"/>
      <c r="DL315" s="323"/>
      <c r="DM315" s="323"/>
      <c r="DN315" s="323"/>
      <c r="DO315" s="323"/>
      <c r="DP315" s="323"/>
      <c r="DQ315" s="323"/>
      <c r="DR315" s="323"/>
      <c r="DS315" s="323"/>
      <c r="DT315" s="323"/>
      <c r="DU315" s="323"/>
      <c r="DV315" s="323"/>
      <c r="DW315" s="323"/>
      <c r="DX315" s="323"/>
      <c r="DY315" s="323"/>
      <c r="DZ315" s="323"/>
      <c r="EA315" s="323"/>
      <c r="EB315" s="323"/>
      <c r="EC315" s="323"/>
      <c r="ED315" s="323"/>
      <c r="EE315" s="323"/>
      <c r="EF315" s="323"/>
      <c r="EG315" s="323"/>
      <c r="EH315" s="323"/>
      <c r="EI315" s="323"/>
      <c r="EJ315" s="323"/>
      <c r="EK315" s="323"/>
      <c r="EL315" s="323"/>
      <c r="EM315" s="323"/>
      <c r="EN315" s="323"/>
      <c r="EO315" s="323"/>
      <c r="EP315" s="323"/>
      <c r="EQ315" s="323"/>
      <c r="ER315" s="323"/>
      <c r="ES315" s="323"/>
      <c r="ET315" s="323"/>
      <c r="EU315" s="323"/>
    </row>
    <row r="316" spans="1:151" s="333" customFormat="1" ht="45" hidden="1">
      <c r="A316" s="333" t="s">
        <v>2467</v>
      </c>
      <c r="B316" s="333" t="s">
        <v>877</v>
      </c>
      <c r="C316" s="363" t="s">
        <v>356</v>
      </c>
      <c r="D316" s="333" t="s">
        <v>2458</v>
      </c>
      <c r="E316" s="333" t="s">
        <v>2362</v>
      </c>
      <c r="F316" s="333" t="s">
        <v>31</v>
      </c>
      <c r="G316" s="364" t="s">
        <v>2454</v>
      </c>
      <c r="H316" s="333" t="s">
        <v>1422</v>
      </c>
      <c r="I316" s="333" t="s">
        <v>1423</v>
      </c>
      <c r="J316" s="334" t="s">
        <v>1424</v>
      </c>
      <c r="K316" s="334" t="s">
        <v>944</v>
      </c>
      <c r="L316" s="334" t="s">
        <v>944</v>
      </c>
      <c r="M316" s="333" t="s">
        <v>1426</v>
      </c>
      <c r="N316" s="333" t="s">
        <v>1437</v>
      </c>
      <c r="O316" s="333" t="s">
        <v>1495</v>
      </c>
      <c r="P316" s="333" t="s">
        <v>31</v>
      </c>
      <c r="Q316" s="333" t="s">
        <v>30</v>
      </c>
      <c r="R316" s="333" t="s">
        <v>944</v>
      </c>
      <c r="S316" s="333" t="s">
        <v>1423</v>
      </c>
      <c r="T316" s="333" t="s">
        <v>1430</v>
      </c>
      <c r="V316" s="333" t="s">
        <v>6</v>
      </c>
      <c r="X316" s="333" t="s">
        <v>1431</v>
      </c>
      <c r="AA316" s="333" t="s">
        <v>1423</v>
      </c>
      <c r="AB316" s="333" t="s">
        <v>1423</v>
      </c>
      <c r="AC316" s="333" t="s">
        <v>1423</v>
      </c>
      <c r="AD316" s="333" t="s">
        <v>1423</v>
      </c>
      <c r="AE316" s="333" t="s">
        <v>1423</v>
      </c>
      <c r="AF316" s="334">
        <v>44530</v>
      </c>
      <c r="AG316" s="333" t="s">
        <v>1423</v>
      </c>
      <c r="AH316" s="333">
        <v>1</v>
      </c>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c r="BM316" s="323"/>
      <c r="BN316" s="323"/>
      <c r="BO316" s="323"/>
      <c r="BP316" s="323"/>
      <c r="BQ316" s="323"/>
      <c r="BR316" s="323"/>
      <c r="BS316" s="323"/>
      <c r="BT316" s="323"/>
      <c r="BU316" s="323"/>
      <c r="BV316" s="323"/>
      <c r="BW316" s="323"/>
      <c r="BX316" s="323"/>
      <c r="BY316" s="323"/>
      <c r="BZ316" s="323"/>
      <c r="CA316" s="323"/>
      <c r="CB316" s="323"/>
      <c r="CC316" s="323"/>
      <c r="CD316" s="323"/>
      <c r="CE316" s="323"/>
      <c r="CF316" s="323"/>
      <c r="CG316" s="323"/>
      <c r="CH316" s="323"/>
      <c r="CI316" s="323"/>
      <c r="CJ316" s="323"/>
      <c r="CK316" s="323"/>
      <c r="CL316" s="323"/>
      <c r="CM316" s="323"/>
      <c r="CN316" s="323"/>
      <c r="CO316" s="323"/>
      <c r="CP316" s="323"/>
      <c r="CQ316" s="323"/>
      <c r="CR316" s="323"/>
      <c r="CS316" s="323"/>
      <c r="CT316" s="323"/>
      <c r="CU316" s="323"/>
      <c r="CV316" s="323"/>
      <c r="CW316" s="323"/>
      <c r="CX316" s="323"/>
      <c r="CY316" s="323"/>
      <c r="CZ316" s="323"/>
      <c r="DA316" s="323"/>
      <c r="DB316" s="323"/>
      <c r="DC316" s="323"/>
      <c r="DD316" s="323"/>
      <c r="DE316" s="323"/>
      <c r="DF316" s="323"/>
      <c r="DG316" s="323"/>
      <c r="DH316" s="323"/>
      <c r="DI316" s="323"/>
      <c r="DJ316" s="323"/>
      <c r="DK316" s="323"/>
      <c r="DL316" s="323"/>
      <c r="DM316" s="323"/>
      <c r="DN316" s="323"/>
      <c r="DO316" s="323"/>
      <c r="DP316" s="323"/>
      <c r="DQ316" s="323"/>
      <c r="DR316" s="323"/>
      <c r="DS316" s="323"/>
      <c r="DT316" s="323"/>
      <c r="DU316" s="323"/>
      <c r="DV316" s="323"/>
      <c r="DW316" s="323"/>
      <c r="DX316" s="323"/>
      <c r="DY316" s="323"/>
      <c r="DZ316" s="323"/>
      <c r="EA316" s="323"/>
      <c r="EB316" s="323"/>
      <c r="EC316" s="323"/>
      <c r="ED316" s="323"/>
      <c r="EE316" s="323"/>
      <c r="EF316" s="323"/>
      <c r="EG316" s="323"/>
      <c r="EH316" s="323"/>
      <c r="EI316" s="323"/>
      <c r="EJ316" s="323"/>
      <c r="EK316" s="323"/>
      <c r="EL316" s="323"/>
      <c r="EM316" s="323"/>
      <c r="EN316" s="323"/>
      <c r="EO316" s="323"/>
      <c r="EP316" s="323"/>
      <c r="EQ316" s="323"/>
      <c r="ER316" s="323"/>
      <c r="ES316" s="323"/>
      <c r="ET316" s="323"/>
      <c r="EU316" s="323"/>
    </row>
    <row r="317" spans="1:151" s="333" customFormat="1" ht="45" hidden="1">
      <c r="A317" s="333" t="s">
        <v>2468</v>
      </c>
      <c r="B317" s="333" t="s">
        <v>877</v>
      </c>
      <c r="C317" s="363" t="s">
        <v>356</v>
      </c>
      <c r="D317" s="333" t="s">
        <v>2469</v>
      </c>
      <c r="E317" s="333" t="s">
        <v>2449</v>
      </c>
      <c r="F317" s="333" t="s">
        <v>31</v>
      </c>
      <c r="G317" s="364" t="s">
        <v>2454</v>
      </c>
      <c r="H317" s="333" t="s">
        <v>1422</v>
      </c>
      <c r="I317" s="333" t="s">
        <v>1423</v>
      </c>
      <c r="J317" s="334" t="s">
        <v>1424</v>
      </c>
      <c r="K317" s="334" t="s">
        <v>944</v>
      </c>
      <c r="L317" s="334" t="s">
        <v>944</v>
      </c>
      <c r="M317" s="333" t="s">
        <v>1426</v>
      </c>
      <c r="N317" s="333" t="s">
        <v>1437</v>
      </c>
      <c r="O317" s="333" t="s">
        <v>1495</v>
      </c>
      <c r="P317" s="333" t="s">
        <v>31</v>
      </c>
      <c r="Q317" s="333" t="s">
        <v>30</v>
      </c>
      <c r="R317" s="333" t="s">
        <v>944</v>
      </c>
      <c r="S317" s="333" t="s">
        <v>1423</v>
      </c>
      <c r="T317" s="333" t="s">
        <v>1430</v>
      </c>
      <c r="V317" s="333" t="s">
        <v>6</v>
      </c>
      <c r="X317" s="333" t="s">
        <v>1431</v>
      </c>
      <c r="AA317" s="333" t="s">
        <v>1423</v>
      </c>
      <c r="AB317" s="333" t="s">
        <v>1423</v>
      </c>
      <c r="AC317" s="333" t="s">
        <v>1423</v>
      </c>
      <c r="AD317" s="333" t="s">
        <v>1423</v>
      </c>
      <c r="AE317" s="333" t="s">
        <v>1423</v>
      </c>
      <c r="AF317" s="334">
        <v>44530</v>
      </c>
      <c r="AG317" s="333" t="s">
        <v>1423</v>
      </c>
      <c r="AH317" s="333">
        <v>1</v>
      </c>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c r="BM317" s="323"/>
      <c r="BN317" s="323"/>
      <c r="BO317" s="323"/>
      <c r="BP317" s="323"/>
      <c r="BQ317" s="323"/>
      <c r="BR317" s="323"/>
      <c r="BS317" s="323"/>
      <c r="BT317" s="323"/>
      <c r="BU317" s="323"/>
      <c r="BV317" s="323"/>
      <c r="BW317" s="323"/>
      <c r="BX317" s="323"/>
      <c r="BY317" s="323"/>
      <c r="BZ317" s="323"/>
      <c r="CA317" s="323"/>
      <c r="CB317" s="323"/>
      <c r="CC317" s="323"/>
      <c r="CD317" s="323"/>
      <c r="CE317" s="323"/>
      <c r="CF317" s="323"/>
      <c r="CG317" s="323"/>
      <c r="CH317" s="323"/>
      <c r="CI317" s="323"/>
      <c r="CJ317" s="323"/>
      <c r="CK317" s="323"/>
      <c r="CL317" s="323"/>
      <c r="CM317" s="323"/>
      <c r="CN317" s="323"/>
      <c r="CO317" s="323"/>
      <c r="CP317" s="323"/>
      <c r="CQ317" s="323"/>
      <c r="CR317" s="323"/>
      <c r="CS317" s="323"/>
      <c r="CT317" s="323"/>
      <c r="CU317" s="323"/>
      <c r="CV317" s="323"/>
      <c r="CW317" s="323"/>
      <c r="CX317" s="323"/>
      <c r="CY317" s="323"/>
      <c r="CZ317" s="323"/>
      <c r="DA317" s="323"/>
      <c r="DB317" s="323"/>
      <c r="DC317" s="323"/>
      <c r="DD317" s="323"/>
      <c r="DE317" s="323"/>
      <c r="DF317" s="323"/>
      <c r="DG317" s="323"/>
      <c r="DH317" s="323"/>
      <c r="DI317" s="323"/>
      <c r="DJ317" s="323"/>
      <c r="DK317" s="323"/>
      <c r="DL317" s="323"/>
      <c r="DM317" s="323"/>
      <c r="DN317" s="323"/>
      <c r="DO317" s="323"/>
      <c r="DP317" s="323"/>
      <c r="DQ317" s="323"/>
      <c r="DR317" s="323"/>
      <c r="DS317" s="323"/>
      <c r="DT317" s="323"/>
      <c r="DU317" s="323"/>
      <c r="DV317" s="323"/>
      <c r="DW317" s="323"/>
      <c r="DX317" s="323"/>
      <c r="DY317" s="323"/>
      <c r="DZ317" s="323"/>
      <c r="EA317" s="323"/>
      <c r="EB317" s="323"/>
      <c r="EC317" s="323"/>
      <c r="ED317" s="323"/>
      <c r="EE317" s="323"/>
      <c r="EF317" s="323"/>
      <c r="EG317" s="323"/>
      <c r="EH317" s="323"/>
      <c r="EI317" s="323"/>
      <c r="EJ317" s="323"/>
      <c r="EK317" s="323"/>
      <c r="EL317" s="323"/>
      <c r="EM317" s="323"/>
      <c r="EN317" s="323"/>
      <c r="EO317" s="323"/>
      <c r="EP317" s="323"/>
      <c r="EQ317" s="323"/>
      <c r="ER317" s="323"/>
      <c r="ES317" s="323"/>
      <c r="ET317" s="323"/>
      <c r="EU317" s="323"/>
    </row>
    <row r="318" spans="1:151" s="333" customFormat="1" ht="60" hidden="1">
      <c r="A318" s="333" t="s">
        <v>2470</v>
      </c>
      <c r="B318" s="333" t="s">
        <v>877</v>
      </c>
      <c r="C318" s="363" t="s">
        <v>356</v>
      </c>
      <c r="D318" s="333" t="s">
        <v>2471</v>
      </c>
      <c r="E318" s="333" t="s">
        <v>2409</v>
      </c>
      <c r="F318" s="333" t="s">
        <v>31</v>
      </c>
      <c r="G318" s="364" t="s">
        <v>2454</v>
      </c>
      <c r="H318" s="333" t="s">
        <v>1422</v>
      </c>
      <c r="I318" s="333" t="s">
        <v>1423</v>
      </c>
      <c r="J318" s="334" t="s">
        <v>1424</v>
      </c>
      <c r="K318" s="334" t="s">
        <v>944</v>
      </c>
      <c r="L318" s="334" t="s">
        <v>944</v>
      </c>
      <c r="M318" s="333" t="s">
        <v>1426</v>
      </c>
      <c r="N318" s="333" t="s">
        <v>1437</v>
      </c>
      <c r="O318" s="333" t="s">
        <v>1495</v>
      </c>
      <c r="P318" s="333" t="s">
        <v>31</v>
      </c>
      <c r="Q318" s="333" t="s">
        <v>30</v>
      </c>
      <c r="R318" s="333" t="s">
        <v>944</v>
      </c>
      <c r="S318" s="333" t="s">
        <v>1423</v>
      </c>
      <c r="T318" s="333" t="s">
        <v>1430</v>
      </c>
      <c r="V318" s="333" t="s">
        <v>6</v>
      </c>
      <c r="X318" s="333" t="s">
        <v>1431</v>
      </c>
      <c r="AA318" s="333" t="s">
        <v>1423</v>
      </c>
      <c r="AB318" s="333" t="s">
        <v>1423</v>
      </c>
      <c r="AC318" s="333" t="s">
        <v>1423</v>
      </c>
      <c r="AD318" s="333" t="s">
        <v>1423</v>
      </c>
      <c r="AE318" s="333" t="s">
        <v>1423</v>
      </c>
      <c r="AF318" s="334">
        <v>44530</v>
      </c>
      <c r="AG318" s="333" t="s">
        <v>1423</v>
      </c>
      <c r="AH318" s="333">
        <v>1</v>
      </c>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c r="BM318" s="323"/>
      <c r="BN318" s="323"/>
      <c r="BO318" s="323"/>
      <c r="BP318" s="323"/>
      <c r="BQ318" s="323"/>
      <c r="BR318" s="323"/>
      <c r="BS318" s="323"/>
      <c r="BT318" s="323"/>
      <c r="BU318" s="323"/>
      <c r="BV318" s="323"/>
      <c r="BW318" s="323"/>
      <c r="BX318" s="323"/>
      <c r="BY318" s="323"/>
      <c r="BZ318" s="323"/>
      <c r="CA318" s="323"/>
      <c r="CB318" s="323"/>
      <c r="CC318" s="323"/>
      <c r="CD318" s="323"/>
      <c r="CE318" s="323"/>
      <c r="CF318" s="323"/>
      <c r="CG318" s="323"/>
      <c r="CH318" s="323"/>
      <c r="CI318" s="323"/>
      <c r="CJ318" s="323"/>
      <c r="CK318" s="323"/>
      <c r="CL318" s="323"/>
      <c r="CM318" s="323"/>
      <c r="CN318" s="323"/>
      <c r="CO318" s="323"/>
      <c r="CP318" s="323"/>
      <c r="CQ318" s="323"/>
      <c r="CR318" s="323"/>
      <c r="CS318" s="323"/>
      <c r="CT318" s="323"/>
      <c r="CU318" s="323"/>
      <c r="CV318" s="323"/>
      <c r="CW318" s="323"/>
      <c r="CX318" s="323"/>
      <c r="CY318" s="323"/>
      <c r="CZ318" s="323"/>
      <c r="DA318" s="323"/>
      <c r="DB318" s="323"/>
      <c r="DC318" s="323"/>
      <c r="DD318" s="323"/>
      <c r="DE318" s="323"/>
      <c r="DF318" s="323"/>
      <c r="DG318" s="323"/>
      <c r="DH318" s="323"/>
      <c r="DI318" s="323"/>
      <c r="DJ318" s="323"/>
      <c r="DK318" s="323"/>
      <c r="DL318" s="323"/>
      <c r="DM318" s="323"/>
      <c r="DN318" s="323"/>
      <c r="DO318" s="323"/>
      <c r="DP318" s="323"/>
      <c r="DQ318" s="323"/>
      <c r="DR318" s="323"/>
      <c r="DS318" s="323"/>
      <c r="DT318" s="323"/>
      <c r="DU318" s="323"/>
      <c r="DV318" s="323"/>
      <c r="DW318" s="323"/>
      <c r="DX318" s="323"/>
      <c r="DY318" s="323"/>
      <c r="DZ318" s="323"/>
      <c r="EA318" s="323"/>
      <c r="EB318" s="323"/>
      <c r="EC318" s="323"/>
      <c r="ED318" s="323"/>
      <c r="EE318" s="323"/>
      <c r="EF318" s="323"/>
      <c r="EG318" s="323"/>
      <c r="EH318" s="323"/>
      <c r="EI318" s="323"/>
      <c r="EJ318" s="323"/>
      <c r="EK318" s="323"/>
      <c r="EL318" s="323"/>
      <c r="EM318" s="323"/>
      <c r="EN318" s="323"/>
      <c r="EO318" s="323"/>
      <c r="EP318" s="323"/>
      <c r="EQ318" s="323"/>
      <c r="ER318" s="323"/>
      <c r="ES318" s="323"/>
      <c r="ET318" s="323"/>
      <c r="EU318" s="323"/>
    </row>
    <row r="319" spans="1:151" s="333" customFormat="1" ht="75" hidden="1">
      <c r="A319" s="333" t="s">
        <v>2472</v>
      </c>
      <c r="B319" s="333" t="s">
        <v>877</v>
      </c>
      <c r="C319" s="363" t="s">
        <v>356</v>
      </c>
      <c r="D319" s="333" t="s">
        <v>2473</v>
      </c>
      <c r="E319" s="333" t="s">
        <v>2425</v>
      </c>
      <c r="F319" s="333" t="s">
        <v>31</v>
      </c>
      <c r="G319" s="364" t="s">
        <v>2454</v>
      </c>
      <c r="H319" s="333" t="s">
        <v>1422</v>
      </c>
      <c r="I319" s="333" t="s">
        <v>1423</v>
      </c>
      <c r="J319" s="334" t="s">
        <v>1424</v>
      </c>
      <c r="K319" s="334" t="s">
        <v>944</v>
      </c>
      <c r="L319" s="334" t="s">
        <v>944</v>
      </c>
      <c r="M319" s="333" t="s">
        <v>1426</v>
      </c>
      <c r="N319" s="333" t="s">
        <v>1437</v>
      </c>
      <c r="O319" s="333" t="s">
        <v>1495</v>
      </c>
      <c r="P319" s="333" t="s">
        <v>31</v>
      </c>
      <c r="Q319" s="333" t="s">
        <v>30</v>
      </c>
      <c r="R319" s="333" t="s">
        <v>944</v>
      </c>
      <c r="S319" s="333" t="s">
        <v>1423</v>
      </c>
      <c r="T319" s="333" t="s">
        <v>1430</v>
      </c>
      <c r="V319" s="333" t="s">
        <v>6</v>
      </c>
      <c r="X319" s="333" t="s">
        <v>1431</v>
      </c>
      <c r="AA319" s="333" t="s">
        <v>1423</v>
      </c>
      <c r="AB319" s="333" t="s">
        <v>1423</v>
      </c>
      <c r="AC319" s="333" t="s">
        <v>1423</v>
      </c>
      <c r="AD319" s="333" t="s">
        <v>1423</v>
      </c>
      <c r="AE319" s="333" t="s">
        <v>1423</v>
      </c>
      <c r="AF319" s="334">
        <v>44530</v>
      </c>
      <c r="AG319" s="333" t="s">
        <v>1423</v>
      </c>
      <c r="AH319" s="333">
        <v>1</v>
      </c>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c r="BM319" s="323"/>
      <c r="BN319" s="323"/>
      <c r="BO319" s="323"/>
      <c r="BP319" s="323"/>
      <c r="BQ319" s="323"/>
      <c r="BR319" s="323"/>
      <c r="BS319" s="323"/>
      <c r="BT319" s="323"/>
      <c r="BU319" s="323"/>
      <c r="BV319" s="323"/>
      <c r="BW319" s="323"/>
      <c r="BX319" s="323"/>
      <c r="BY319" s="323"/>
      <c r="BZ319" s="323"/>
      <c r="CA319" s="323"/>
      <c r="CB319" s="323"/>
      <c r="CC319" s="323"/>
      <c r="CD319" s="323"/>
      <c r="CE319" s="323"/>
      <c r="CF319" s="323"/>
      <c r="CG319" s="323"/>
      <c r="CH319" s="323"/>
      <c r="CI319" s="323"/>
      <c r="CJ319" s="323"/>
      <c r="CK319" s="323"/>
      <c r="CL319" s="323"/>
      <c r="CM319" s="323"/>
      <c r="CN319" s="323"/>
      <c r="CO319" s="323"/>
      <c r="CP319" s="323"/>
      <c r="CQ319" s="323"/>
      <c r="CR319" s="323"/>
      <c r="CS319" s="323"/>
      <c r="CT319" s="323"/>
      <c r="CU319" s="323"/>
      <c r="CV319" s="323"/>
      <c r="CW319" s="323"/>
      <c r="CX319" s="323"/>
      <c r="CY319" s="323"/>
      <c r="CZ319" s="323"/>
      <c r="DA319" s="323"/>
      <c r="DB319" s="323"/>
      <c r="DC319" s="323"/>
      <c r="DD319" s="323"/>
      <c r="DE319" s="323"/>
      <c r="DF319" s="323"/>
      <c r="DG319" s="323"/>
      <c r="DH319" s="323"/>
      <c r="DI319" s="323"/>
      <c r="DJ319" s="323"/>
      <c r="DK319" s="323"/>
      <c r="DL319" s="323"/>
      <c r="DM319" s="323"/>
      <c r="DN319" s="323"/>
      <c r="DO319" s="323"/>
      <c r="DP319" s="323"/>
      <c r="DQ319" s="323"/>
      <c r="DR319" s="323"/>
      <c r="DS319" s="323"/>
      <c r="DT319" s="323"/>
      <c r="DU319" s="323"/>
      <c r="DV319" s="323"/>
      <c r="DW319" s="323"/>
      <c r="DX319" s="323"/>
      <c r="DY319" s="323"/>
      <c r="DZ319" s="323"/>
      <c r="EA319" s="323"/>
      <c r="EB319" s="323"/>
      <c r="EC319" s="323"/>
      <c r="ED319" s="323"/>
      <c r="EE319" s="323"/>
      <c r="EF319" s="323"/>
      <c r="EG319" s="323"/>
      <c r="EH319" s="323"/>
      <c r="EI319" s="323"/>
      <c r="EJ319" s="323"/>
      <c r="EK319" s="323"/>
      <c r="EL319" s="323"/>
      <c r="EM319" s="323"/>
      <c r="EN319" s="323"/>
      <c r="EO319" s="323"/>
      <c r="EP319" s="323"/>
      <c r="EQ319" s="323"/>
      <c r="ER319" s="323"/>
      <c r="ES319" s="323"/>
      <c r="ET319" s="323"/>
      <c r="EU319" s="323"/>
    </row>
    <row r="320" spans="1:151" s="333" customFormat="1" ht="45" hidden="1">
      <c r="A320" s="333" t="s">
        <v>2474</v>
      </c>
      <c r="B320" s="333" t="s">
        <v>877</v>
      </c>
      <c r="C320" s="363" t="s">
        <v>356</v>
      </c>
      <c r="D320" s="333" t="s">
        <v>2475</v>
      </c>
      <c r="E320" s="333" t="s">
        <v>2476</v>
      </c>
      <c r="F320" s="333" t="s">
        <v>31</v>
      </c>
      <c r="G320" s="364" t="s">
        <v>2454</v>
      </c>
      <c r="H320" s="333" t="s">
        <v>1422</v>
      </c>
      <c r="I320" s="333" t="s">
        <v>1423</v>
      </c>
      <c r="J320" s="334" t="s">
        <v>1424</v>
      </c>
      <c r="K320" s="334" t="s">
        <v>944</v>
      </c>
      <c r="L320" s="334" t="s">
        <v>944</v>
      </c>
      <c r="M320" s="333" t="s">
        <v>1426</v>
      </c>
      <c r="N320" s="333" t="s">
        <v>1437</v>
      </c>
      <c r="O320" s="333" t="s">
        <v>1495</v>
      </c>
      <c r="P320" s="333" t="s">
        <v>31</v>
      </c>
      <c r="Q320" s="333" t="s">
        <v>30</v>
      </c>
      <c r="R320" s="333" t="s">
        <v>944</v>
      </c>
      <c r="S320" s="333" t="s">
        <v>1423</v>
      </c>
      <c r="T320" s="333" t="s">
        <v>1430</v>
      </c>
      <c r="V320" s="333" t="s">
        <v>6</v>
      </c>
      <c r="X320" s="333" t="s">
        <v>1431</v>
      </c>
      <c r="AA320" s="333" t="s">
        <v>1423</v>
      </c>
      <c r="AB320" s="333" t="s">
        <v>1423</v>
      </c>
      <c r="AC320" s="333" t="s">
        <v>1423</v>
      </c>
      <c r="AD320" s="333" t="s">
        <v>1423</v>
      </c>
      <c r="AE320" s="333" t="s">
        <v>1423</v>
      </c>
      <c r="AF320" s="334">
        <v>44530</v>
      </c>
      <c r="AG320" s="333" t="s">
        <v>1423</v>
      </c>
      <c r="AH320" s="333">
        <v>1</v>
      </c>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c r="BM320" s="323"/>
      <c r="BN320" s="323"/>
      <c r="BO320" s="323"/>
      <c r="BP320" s="323"/>
      <c r="BQ320" s="323"/>
      <c r="BR320" s="323"/>
      <c r="BS320" s="323"/>
      <c r="BT320" s="323"/>
      <c r="BU320" s="323"/>
      <c r="BV320" s="323"/>
      <c r="BW320" s="323"/>
      <c r="BX320" s="323"/>
      <c r="BY320" s="323"/>
      <c r="BZ320" s="323"/>
      <c r="CA320" s="323"/>
      <c r="CB320" s="323"/>
      <c r="CC320" s="323"/>
      <c r="CD320" s="323"/>
      <c r="CE320" s="323"/>
      <c r="CF320" s="323"/>
      <c r="CG320" s="323"/>
      <c r="CH320" s="323"/>
      <c r="CI320" s="323"/>
      <c r="CJ320" s="323"/>
      <c r="CK320" s="323"/>
      <c r="CL320" s="323"/>
      <c r="CM320" s="323"/>
      <c r="CN320" s="323"/>
      <c r="CO320" s="323"/>
      <c r="CP320" s="323"/>
      <c r="CQ320" s="323"/>
      <c r="CR320" s="323"/>
      <c r="CS320" s="323"/>
      <c r="CT320" s="323"/>
      <c r="CU320" s="323"/>
      <c r="CV320" s="323"/>
      <c r="CW320" s="323"/>
      <c r="CX320" s="323"/>
      <c r="CY320" s="323"/>
      <c r="CZ320" s="323"/>
      <c r="DA320" s="323"/>
      <c r="DB320" s="323"/>
      <c r="DC320" s="323"/>
      <c r="DD320" s="323"/>
      <c r="DE320" s="323"/>
      <c r="DF320" s="323"/>
      <c r="DG320" s="323"/>
      <c r="DH320" s="323"/>
      <c r="DI320" s="323"/>
      <c r="DJ320" s="323"/>
      <c r="DK320" s="323"/>
      <c r="DL320" s="323"/>
      <c r="DM320" s="323"/>
      <c r="DN320" s="323"/>
      <c r="DO320" s="323"/>
      <c r="DP320" s="323"/>
      <c r="DQ320" s="323"/>
      <c r="DR320" s="323"/>
      <c r="DS320" s="323"/>
      <c r="DT320" s="323"/>
      <c r="DU320" s="323"/>
      <c r="DV320" s="323"/>
      <c r="DW320" s="323"/>
      <c r="DX320" s="323"/>
      <c r="DY320" s="323"/>
      <c r="DZ320" s="323"/>
      <c r="EA320" s="323"/>
      <c r="EB320" s="323"/>
      <c r="EC320" s="323"/>
      <c r="ED320" s="323"/>
      <c r="EE320" s="323"/>
      <c r="EF320" s="323"/>
      <c r="EG320" s="323"/>
      <c r="EH320" s="323"/>
      <c r="EI320" s="323"/>
      <c r="EJ320" s="323"/>
      <c r="EK320" s="323"/>
      <c r="EL320" s="323"/>
      <c r="EM320" s="323"/>
      <c r="EN320" s="323"/>
      <c r="EO320" s="323"/>
      <c r="EP320" s="323"/>
      <c r="EQ320" s="323"/>
      <c r="ER320" s="323"/>
      <c r="ES320" s="323"/>
      <c r="ET320" s="323"/>
      <c r="EU320" s="323"/>
    </row>
    <row r="321" spans="1:151" s="333" customFormat="1" ht="90" hidden="1">
      <c r="A321" s="333" t="s">
        <v>2477</v>
      </c>
      <c r="B321" s="333" t="s">
        <v>877</v>
      </c>
      <c r="C321" s="363" t="s">
        <v>356</v>
      </c>
      <c r="D321" s="333" t="s">
        <v>2478</v>
      </c>
      <c r="E321" s="333" t="s">
        <v>2479</v>
      </c>
      <c r="F321" s="333" t="s">
        <v>31</v>
      </c>
      <c r="G321" s="364" t="s">
        <v>2480</v>
      </c>
      <c r="H321" s="333" t="s">
        <v>1422</v>
      </c>
      <c r="I321" s="333" t="s">
        <v>1423</v>
      </c>
      <c r="J321" s="334" t="s">
        <v>1424</v>
      </c>
      <c r="K321" s="334" t="s">
        <v>944</v>
      </c>
      <c r="L321" s="334" t="s">
        <v>944</v>
      </c>
      <c r="M321" s="333" t="s">
        <v>1426</v>
      </c>
      <c r="N321" s="333" t="s">
        <v>1437</v>
      </c>
      <c r="O321" s="333" t="s">
        <v>1495</v>
      </c>
      <c r="P321" s="333" t="s">
        <v>31</v>
      </c>
      <c r="Q321" s="333" t="s">
        <v>30</v>
      </c>
      <c r="R321" s="333" t="s">
        <v>944</v>
      </c>
      <c r="S321" s="333" t="s">
        <v>1423</v>
      </c>
      <c r="T321" s="333" t="s">
        <v>1430</v>
      </c>
      <c r="V321" s="333" t="s">
        <v>6</v>
      </c>
      <c r="X321" s="333" t="s">
        <v>1431</v>
      </c>
      <c r="AA321" s="333" t="s">
        <v>1423</v>
      </c>
      <c r="AB321" s="333" t="s">
        <v>1423</v>
      </c>
      <c r="AC321" s="333" t="s">
        <v>1423</v>
      </c>
      <c r="AD321" s="333" t="s">
        <v>1423</v>
      </c>
      <c r="AE321" s="333" t="s">
        <v>1423</v>
      </c>
      <c r="AF321" s="334">
        <v>44530</v>
      </c>
      <c r="AG321" s="333" t="s">
        <v>1423</v>
      </c>
      <c r="AH321" s="333">
        <v>1</v>
      </c>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c r="BM321" s="323"/>
      <c r="BN321" s="323"/>
      <c r="BO321" s="323"/>
      <c r="BP321" s="323"/>
      <c r="BQ321" s="323"/>
      <c r="BR321" s="323"/>
      <c r="BS321" s="323"/>
      <c r="BT321" s="323"/>
      <c r="BU321" s="323"/>
      <c r="BV321" s="323"/>
      <c r="BW321" s="323"/>
      <c r="BX321" s="323"/>
      <c r="BY321" s="323"/>
      <c r="BZ321" s="323"/>
      <c r="CA321" s="323"/>
      <c r="CB321" s="323"/>
      <c r="CC321" s="323"/>
      <c r="CD321" s="323"/>
      <c r="CE321" s="323"/>
      <c r="CF321" s="323"/>
      <c r="CG321" s="323"/>
      <c r="CH321" s="323"/>
      <c r="CI321" s="323"/>
      <c r="CJ321" s="323"/>
      <c r="CK321" s="323"/>
      <c r="CL321" s="323"/>
      <c r="CM321" s="323"/>
      <c r="CN321" s="323"/>
      <c r="CO321" s="323"/>
      <c r="CP321" s="323"/>
      <c r="CQ321" s="323"/>
      <c r="CR321" s="323"/>
      <c r="CS321" s="323"/>
      <c r="CT321" s="323"/>
      <c r="CU321" s="323"/>
      <c r="CV321" s="323"/>
      <c r="CW321" s="323"/>
      <c r="CX321" s="323"/>
      <c r="CY321" s="323"/>
      <c r="CZ321" s="323"/>
      <c r="DA321" s="323"/>
      <c r="DB321" s="323"/>
      <c r="DC321" s="323"/>
      <c r="DD321" s="323"/>
      <c r="DE321" s="323"/>
      <c r="DF321" s="323"/>
      <c r="DG321" s="323"/>
      <c r="DH321" s="323"/>
      <c r="DI321" s="323"/>
      <c r="DJ321" s="323"/>
      <c r="DK321" s="323"/>
      <c r="DL321" s="323"/>
      <c r="DM321" s="323"/>
      <c r="DN321" s="323"/>
      <c r="DO321" s="323"/>
      <c r="DP321" s="323"/>
      <c r="DQ321" s="323"/>
      <c r="DR321" s="323"/>
      <c r="DS321" s="323"/>
      <c r="DT321" s="323"/>
      <c r="DU321" s="323"/>
      <c r="DV321" s="323"/>
      <c r="DW321" s="323"/>
      <c r="DX321" s="323"/>
      <c r="DY321" s="323"/>
      <c r="DZ321" s="323"/>
      <c r="EA321" s="323"/>
      <c r="EB321" s="323"/>
      <c r="EC321" s="323"/>
      <c r="ED321" s="323"/>
      <c r="EE321" s="323"/>
      <c r="EF321" s="323"/>
      <c r="EG321" s="323"/>
      <c r="EH321" s="323"/>
      <c r="EI321" s="323"/>
      <c r="EJ321" s="323"/>
      <c r="EK321" s="323"/>
      <c r="EL321" s="323"/>
      <c r="EM321" s="323"/>
      <c r="EN321" s="323"/>
      <c r="EO321" s="323"/>
      <c r="EP321" s="323"/>
      <c r="EQ321" s="323"/>
      <c r="ER321" s="323"/>
      <c r="ES321" s="323"/>
      <c r="ET321" s="323"/>
      <c r="EU321" s="323"/>
    </row>
    <row r="322" spans="1:151" s="333" customFormat="1" ht="45" hidden="1">
      <c r="A322" s="333" t="s">
        <v>2481</v>
      </c>
      <c r="B322" s="333" t="s">
        <v>877</v>
      </c>
      <c r="C322" s="363" t="s">
        <v>356</v>
      </c>
      <c r="D322" s="333" t="s">
        <v>2482</v>
      </c>
      <c r="E322" s="333" t="s">
        <v>2483</v>
      </c>
      <c r="F322" s="333" t="s">
        <v>31</v>
      </c>
      <c r="G322" s="333">
        <v>50</v>
      </c>
      <c r="H322" s="333" t="s">
        <v>1422</v>
      </c>
      <c r="I322" s="333" t="s">
        <v>1423</v>
      </c>
      <c r="J322" s="334" t="s">
        <v>1424</v>
      </c>
      <c r="K322" s="334" t="s">
        <v>944</v>
      </c>
      <c r="L322" s="334" t="s">
        <v>944</v>
      </c>
      <c r="M322" s="333" t="s">
        <v>1426</v>
      </c>
      <c r="N322" s="333" t="s">
        <v>1437</v>
      </c>
      <c r="O322" s="333" t="s">
        <v>1495</v>
      </c>
      <c r="P322" s="333" t="s">
        <v>31</v>
      </c>
      <c r="Q322" s="333" t="s">
        <v>31</v>
      </c>
      <c r="R322" s="333" t="s">
        <v>944</v>
      </c>
      <c r="S322" s="333" t="s">
        <v>1423</v>
      </c>
      <c r="T322" s="333" t="s">
        <v>1430</v>
      </c>
      <c r="V322" s="333" t="s">
        <v>8</v>
      </c>
      <c r="X322" s="333" t="s">
        <v>1431</v>
      </c>
      <c r="AA322" s="333" t="s">
        <v>1423</v>
      </c>
      <c r="AB322" s="333" t="s">
        <v>1423</v>
      </c>
      <c r="AC322" s="333" t="s">
        <v>1423</v>
      </c>
      <c r="AD322" s="333" t="s">
        <v>1423</v>
      </c>
      <c r="AE322" s="333" t="s">
        <v>1423</v>
      </c>
      <c r="AF322" s="334">
        <v>44530</v>
      </c>
      <c r="AG322" s="333" t="s">
        <v>1423</v>
      </c>
      <c r="AH322" s="333">
        <v>1</v>
      </c>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c r="BN322" s="323"/>
      <c r="BO322" s="323"/>
      <c r="BP322" s="323"/>
      <c r="BQ322" s="323"/>
      <c r="BR322" s="323"/>
      <c r="BS322" s="323"/>
      <c r="BT322" s="323"/>
      <c r="BU322" s="323"/>
      <c r="BV322" s="323"/>
      <c r="BW322" s="323"/>
      <c r="BX322" s="323"/>
      <c r="BY322" s="323"/>
      <c r="BZ322" s="323"/>
      <c r="CA322" s="323"/>
      <c r="CB322" s="323"/>
      <c r="CC322" s="323"/>
      <c r="CD322" s="323"/>
      <c r="CE322" s="323"/>
      <c r="CF322" s="323"/>
      <c r="CG322" s="323"/>
      <c r="CH322" s="323"/>
      <c r="CI322" s="323"/>
      <c r="CJ322" s="323"/>
      <c r="CK322" s="323"/>
      <c r="CL322" s="323"/>
      <c r="CM322" s="323"/>
      <c r="CN322" s="323"/>
      <c r="CO322" s="323"/>
      <c r="CP322" s="323"/>
      <c r="CQ322" s="323"/>
      <c r="CR322" s="323"/>
      <c r="CS322" s="323"/>
      <c r="CT322" s="323"/>
      <c r="CU322" s="323"/>
      <c r="CV322" s="323"/>
      <c r="CW322" s="323"/>
      <c r="CX322" s="323"/>
      <c r="CY322" s="323"/>
      <c r="CZ322" s="323"/>
      <c r="DA322" s="323"/>
      <c r="DB322" s="323"/>
      <c r="DC322" s="323"/>
      <c r="DD322" s="323"/>
      <c r="DE322" s="323"/>
      <c r="DF322" s="323"/>
      <c r="DG322" s="323"/>
      <c r="DH322" s="323"/>
      <c r="DI322" s="323"/>
      <c r="DJ322" s="323"/>
      <c r="DK322" s="323"/>
      <c r="DL322" s="323"/>
      <c r="DM322" s="323"/>
      <c r="DN322" s="323"/>
      <c r="DO322" s="323"/>
      <c r="DP322" s="323"/>
      <c r="DQ322" s="323"/>
      <c r="DR322" s="323"/>
      <c r="DS322" s="323"/>
      <c r="DT322" s="323"/>
      <c r="DU322" s="323"/>
      <c r="DV322" s="323"/>
      <c r="DW322" s="323"/>
      <c r="DX322" s="323"/>
      <c r="DY322" s="323"/>
      <c r="DZ322" s="323"/>
      <c r="EA322" s="323"/>
      <c r="EB322" s="323"/>
      <c r="EC322" s="323"/>
      <c r="ED322" s="323"/>
      <c r="EE322" s="323"/>
      <c r="EF322" s="323"/>
      <c r="EG322" s="323"/>
      <c r="EH322" s="323"/>
      <c r="EI322" s="323"/>
      <c r="EJ322" s="323"/>
      <c r="EK322" s="323"/>
      <c r="EL322" s="323"/>
      <c r="EM322" s="323"/>
      <c r="EN322" s="323"/>
      <c r="EO322" s="323"/>
      <c r="EP322" s="323"/>
      <c r="EQ322" s="323"/>
      <c r="ER322" s="323"/>
      <c r="ES322" s="323"/>
      <c r="ET322" s="323"/>
      <c r="EU322" s="323"/>
    </row>
    <row r="323" spans="1:151" s="333" customFormat="1" ht="45" hidden="1">
      <c r="A323" s="333" t="s">
        <v>2484</v>
      </c>
      <c r="B323" s="333" t="s">
        <v>877</v>
      </c>
      <c r="C323" s="363" t="s">
        <v>356</v>
      </c>
      <c r="D323" s="333" t="s">
        <v>2485</v>
      </c>
      <c r="E323" s="333" t="s">
        <v>2486</v>
      </c>
      <c r="F323" s="333" t="s">
        <v>31</v>
      </c>
      <c r="G323" s="333">
        <v>50</v>
      </c>
      <c r="H323" s="333" t="s">
        <v>1422</v>
      </c>
      <c r="I323" s="333" t="s">
        <v>1423</v>
      </c>
      <c r="J323" s="334" t="s">
        <v>1424</v>
      </c>
      <c r="K323" s="334" t="s">
        <v>944</v>
      </c>
      <c r="L323" s="334" t="s">
        <v>944</v>
      </c>
      <c r="M323" s="333" t="s">
        <v>1426</v>
      </c>
      <c r="N323" s="333" t="s">
        <v>1437</v>
      </c>
      <c r="O323" s="333" t="s">
        <v>1495</v>
      </c>
      <c r="P323" s="333" t="s">
        <v>31</v>
      </c>
      <c r="Q323" s="333" t="s">
        <v>31</v>
      </c>
      <c r="R323" s="333" t="s">
        <v>944</v>
      </c>
      <c r="S323" s="333" t="s">
        <v>1423</v>
      </c>
      <c r="T323" s="333" t="s">
        <v>1430</v>
      </c>
      <c r="V323" s="333" t="s">
        <v>8</v>
      </c>
      <c r="X323" s="333" t="s">
        <v>1431</v>
      </c>
      <c r="AA323" s="333" t="s">
        <v>1423</v>
      </c>
      <c r="AB323" s="333" t="s">
        <v>1423</v>
      </c>
      <c r="AC323" s="333" t="s">
        <v>1423</v>
      </c>
      <c r="AD323" s="333" t="s">
        <v>1423</v>
      </c>
      <c r="AE323" s="333" t="s">
        <v>1423</v>
      </c>
      <c r="AF323" s="334">
        <v>44530</v>
      </c>
      <c r="AG323" s="333" t="s">
        <v>1423</v>
      </c>
      <c r="AH323" s="333">
        <v>1</v>
      </c>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c r="BN323" s="323"/>
      <c r="BO323" s="323"/>
      <c r="BP323" s="323"/>
      <c r="BQ323" s="323"/>
      <c r="BR323" s="323"/>
      <c r="BS323" s="323"/>
      <c r="BT323" s="323"/>
      <c r="BU323" s="323"/>
      <c r="BV323" s="323"/>
      <c r="BW323" s="323"/>
      <c r="BX323" s="323"/>
      <c r="BY323" s="323"/>
      <c r="BZ323" s="323"/>
      <c r="CA323" s="323"/>
      <c r="CB323" s="323"/>
      <c r="CC323" s="323"/>
      <c r="CD323" s="323"/>
      <c r="CE323" s="323"/>
      <c r="CF323" s="323"/>
      <c r="CG323" s="323"/>
      <c r="CH323" s="323"/>
      <c r="CI323" s="323"/>
      <c r="CJ323" s="323"/>
      <c r="CK323" s="323"/>
      <c r="CL323" s="323"/>
      <c r="CM323" s="323"/>
      <c r="CN323" s="323"/>
      <c r="CO323" s="323"/>
      <c r="CP323" s="323"/>
      <c r="CQ323" s="323"/>
      <c r="CR323" s="323"/>
      <c r="CS323" s="323"/>
      <c r="CT323" s="323"/>
      <c r="CU323" s="323"/>
      <c r="CV323" s="323"/>
      <c r="CW323" s="323"/>
      <c r="CX323" s="323"/>
      <c r="CY323" s="323"/>
      <c r="CZ323" s="323"/>
      <c r="DA323" s="323"/>
      <c r="DB323" s="323"/>
      <c r="DC323" s="323"/>
      <c r="DD323" s="323"/>
      <c r="DE323" s="323"/>
      <c r="DF323" s="323"/>
      <c r="DG323" s="323"/>
      <c r="DH323" s="323"/>
      <c r="DI323" s="323"/>
      <c r="DJ323" s="323"/>
      <c r="DK323" s="323"/>
      <c r="DL323" s="323"/>
      <c r="DM323" s="323"/>
      <c r="DN323" s="323"/>
      <c r="DO323" s="323"/>
      <c r="DP323" s="323"/>
      <c r="DQ323" s="323"/>
      <c r="DR323" s="323"/>
      <c r="DS323" s="323"/>
      <c r="DT323" s="323"/>
      <c r="DU323" s="323"/>
      <c r="DV323" s="323"/>
      <c r="DW323" s="323"/>
      <c r="DX323" s="323"/>
      <c r="DY323" s="323"/>
      <c r="DZ323" s="323"/>
      <c r="EA323" s="323"/>
      <c r="EB323" s="323"/>
      <c r="EC323" s="323"/>
      <c r="ED323" s="323"/>
      <c r="EE323" s="323"/>
      <c r="EF323" s="323"/>
      <c r="EG323" s="323"/>
      <c r="EH323" s="323"/>
      <c r="EI323" s="323"/>
      <c r="EJ323" s="323"/>
      <c r="EK323" s="323"/>
      <c r="EL323" s="323"/>
      <c r="EM323" s="323"/>
      <c r="EN323" s="323"/>
      <c r="EO323" s="323"/>
      <c r="EP323" s="323"/>
      <c r="EQ323" s="323"/>
      <c r="ER323" s="323"/>
      <c r="ES323" s="323"/>
      <c r="ET323" s="323"/>
      <c r="EU323" s="323"/>
    </row>
    <row r="324" spans="1:151" s="333" customFormat="1" ht="30" hidden="1">
      <c r="A324" s="333" t="s">
        <v>2487</v>
      </c>
      <c r="B324" s="333" t="s">
        <v>877</v>
      </c>
      <c r="C324" s="363" t="s">
        <v>356</v>
      </c>
      <c r="D324" s="333" t="s">
        <v>2488</v>
      </c>
      <c r="E324" s="333" t="s">
        <v>2489</v>
      </c>
      <c r="F324" s="333" t="s">
        <v>31</v>
      </c>
      <c r="G324" s="333">
        <v>50</v>
      </c>
      <c r="H324" s="333" t="s">
        <v>1422</v>
      </c>
      <c r="I324" s="333" t="s">
        <v>1423</v>
      </c>
      <c r="J324" s="334" t="s">
        <v>1424</v>
      </c>
      <c r="K324" s="334" t="s">
        <v>944</v>
      </c>
      <c r="L324" s="334" t="s">
        <v>944</v>
      </c>
      <c r="M324" s="333" t="s">
        <v>1426</v>
      </c>
      <c r="N324" s="333" t="s">
        <v>1437</v>
      </c>
      <c r="O324" s="333" t="s">
        <v>1495</v>
      </c>
      <c r="P324" s="333" t="s">
        <v>31</v>
      </c>
      <c r="Q324" s="333" t="s">
        <v>31</v>
      </c>
      <c r="R324" s="333" t="s">
        <v>944</v>
      </c>
      <c r="S324" s="333" t="s">
        <v>1423</v>
      </c>
      <c r="T324" s="333" t="s">
        <v>1430</v>
      </c>
      <c r="V324" s="333" t="s">
        <v>8</v>
      </c>
      <c r="X324" s="333" t="s">
        <v>1431</v>
      </c>
      <c r="AA324" s="333" t="s">
        <v>1423</v>
      </c>
      <c r="AB324" s="333" t="s">
        <v>1423</v>
      </c>
      <c r="AC324" s="333" t="s">
        <v>1423</v>
      </c>
      <c r="AD324" s="333" t="s">
        <v>1423</v>
      </c>
      <c r="AE324" s="333" t="s">
        <v>1423</v>
      </c>
      <c r="AF324" s="334">
        <v>44530</v>
      </c>
      <c r="AG324" s="333" t="s">
        <v>1423</v>
      </c>
      <c r="AH324" s="333">
        <v>1</v>
      </c>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c r="BM324" s="323"/>
      <c r="BN324" s="323"/>
      <c r="BO324" s="323"/>
      <c r="BP324" s="323"/>
      <c r="BQ324" s="323"/>
      <c r="BR324" s="323"/>
      <c r="BS324" s="323"/>
      <c r="BT324" s="323"/>
      <c r="BU324" s="323"/>
      <c r="BV324" s="323"/>
      <c r="BW324" s="323"/>
      <c r="BX324" s="323"/>
      <c r="BY324" s="323"/>
      <c r="BZ324" s="323"/>
      <c r="CA324" s="323"/>
      <c r="CB324" s="323"/>
      <c r="CC324" s="323"/>
      <c r="CD324" s="323"/>
      <c r="CE324" s="323"/>
      <c r="CF324" s="323"/>
      <c r="CG324" s="323"/>
      <c r="CH324" s="323"/>
      <c r="CI324" s="323"/>
      <c r="CJ324" s="323"/>
      <c r="CK324" s="323"/>
      <c r="CL324" s="323"/>
      <c r="CM324" s="323"/>
      <c r="CN324" s="323"/>
      <c r="CO324" s="323"/>
      <c r="CP324" s="323"/>
      <c r="CQ324" s="323"/>
      <c r="CR324" s="323"/>
      <c r="CS324" s="323"/>
      <c r="CT324" s="323"/>
      <c r="CU324" s="323"/>
      <c r="CV324" s="323"/>
      <c r="CW324" s="323"/>
      <c r="CX324" s="323"/>
      <c r="CY324" s="323"/>
      <c r="CZ324" s="323"/>
      <c r="DA324" s="323"/>
      <c r="DB324" s="323"/>
      <c r="DC324" s="323"/>
      <c r="DD324" s="323"/>
      <c r="DE324" s="323"/>
      <c r="DF324" s="323"/>
      <c r="DG324" s="323"/>
      <c r="DH324" s="323"/>
      <c r="DI324" s="323"/>
      <c r="DJ324" s="323"/>
      <c r="DK324" s="323"/>
      <c r="DL324" s="323"/>
      <c r="DM324" s="323"/>
      <c r="DN324" s="323"/>
      <c r="DO324" s="323"/>
      <c r="DP324" s="323"/>
      <c r="DQ324" s="323"/>
      <c r="DR324" s="323"/>
      <c r="DS324" s="323"/>
      <c r="DT324" s="323"/>
      <c r="DU324" s="323"/>
      <c r="DV324" s="323"/>
      <c r="DW324" s="323"/>
      <c r="DX324" s="323"/>
      <c r="DY324" s="323"/>
      <c r="DZ324" s="323"/>
      <c r="EA324" s="323"/>
      <c r="EB324" s="323"/>
      <c r="EC324" s="323"/>
      <c r="ED324" s="323"/>
      <c r="EE324" s="323"/>
      <c r="EF324" s="323"/>
      <c r="EG324" s="323"/>
      <c r="EH324" s="323"/>
      <c r="EI324" s="323"/>
      <c r="EJ324" s="323"/>
      <c r="EK324" s="323"/>
      <c r="EL324" s="323"/>
      <c r="EM324" s="323"/>
      <c r="EN324" s="323"/>
      <c r="EO324" s="323"/>
      <c r="EP324" s="323"/>
      <c r="EQ324" s="323"/>
      <c r="ER324" s="323"/>
      <c r="ES324" s="323"/>
      <c r="ET324" s="323"/>
      <c r="EU324" s="323"/>
    </row>
    <row r="325" spans="1:151" s="333" customFormat="1" ht="45" hidden="1">
      <c r="A325" s="333" t="s">
        <v>2490</v>
      </c>
      <c r="B325" s="333" t="s">
        <v>877</v>
      </c>
      <c r="C325" s="363" t="s">
        <v>356</v>
      </c>
      <c r="D325" s="333" t="s">
        <v>2491</v>
      </c>
      <c r="E325" s="333" t="s">
        <v>2492</v>
      </c>
      <c r="F325" s="333" t="s">
        <v>31</v>
      </c>
      <c r="G325" s="333">
        <v>50</v>
      </c>
      <c r="H325" s="333" t="s">
        <v>1422</v>
      </c>
      <c r="I325" s="333" t="s">
        <v>1423</v>
      </c>
      <c r="J325" s="334" t="s">
        <v>1424</v>
      </c>
      <c r="K325" s="334" t="s">
        <v>944</v>
      </c>
      <c r="L325" s="334" t="s">
        <v>944</v>
      </c>
      <c r="M325" s="333" t="s">
        <v>1426</v>
      </c>
      <c r="N325" s="333" t="s">
        <v>1437</v>
      </c>
      <c r="O325" s="333" t="s">
        <v>1495</v>
      </c>
      <c r="P325" s="333" t="s">
        <v>31</v>
      </c>
      <c r="Q325" s="333" t="s">
        <v>31</v>
      </c>
      <c r="R325" s="333" t="s">
        <v>944</v>
      </c>
      <c r="S325" s="333" t="s">
        <v>1423</v>
      </c>
      <c r="T325" s="333" t="s">
        <v>1430</v>
      </c>
      <c r="V325" s="333" t="s">
        <v>8</v>
      </c>
      <c r="X325" s="333" t="s">
        <v>1431</v>
      </c>
      <c r="AA325" s="333" t="s">
        <v>1423</v>
      </c>
      <c r="AB325" s="333" t="s">
        <v>1423</v>
      </c>
      <c r="AC325" s="333" t="s">
        <v>1423</v>
      </c>
      <c r="AD325" s="333" t="s">
        <v>1423</v>
      </c>
      <c r="AE325" s="333" t="s">
        <v>1423</v>
      </c>
      <c r="AF325" s="334">
        <v>44530</v>
      </c>
      <c r="AG325" s="333" t="s">
        <v>1423</v>
      </c>
      <c r="AH325" s="333">
        <v>1</v>
      </c>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c r="BM325" s="323"/>
      <c r="BN325" s="323"/>
      <c r="BO325" s="323"/>
      <c r="BP325" s="323"/>
      <c r="BQ325" s="323"/>
      <c r="BR325" s="323"/>
      <c r="BS325" s="323"/>
      <c r="BT325" s="323"/>
      <c r="BU325" s="323"/>
      <c r="BV325" s="323"/>
      <c r="BW325" s="323"/>
      <c r="BX325" s="323"/>
      <c r="BY325" s="323"/>
      <c r="BZ325" s="323"/>
      <c r="CA325" s="323"/>
      <c r="CB325" s="323"/>
      <c r="CC325" s="323"/>
      <c r="CD325" s="323"/>
      <c r="CE325" s="323"/>
      <c r="CF325" s="323"/>
      <c r="CG325" s="323"/>
      <c r="CH325" s="323"/>
      <c r="CI325" s="323"/>
      <c r="CJ325" s="323"/>
      <c r="CK325" s="323"/>
      <c r="CL325" s="323"/>
      <c r="CM325" s="323"/>
      <c r="CN325" s="323"/>
      <c r="CO325" s="323"/>
      <c r="CP325" s="323"/>
      <c r="CQ325" s="323"/>
      <c r="CR325" s="323"/>
      <c r="CS325" s="323"/>
      <c r="CT325" s="323"/>
      <c r="CU325" s="323"/>
      <c r="CV325" s="323"/>
      <c r="CW325" s="323"/>
      <c r="CX325" s="323"/>
      <c r="CY325" s="323"/>
      <c r="CZ325" s="323"/>
      <c r="DA325" s="323"/>
      <c r="DB325" s="323"/>
      <c r="DC325" s="323"/>
      <c r="DD325" s="323"/>
      <c r="DE325" s="323"/>
      <c r="DF325" s="323"/>
      <c r="DG325" s="323"/>
      <c r="DH325" s="323"/>
      <c r="DI325" s="323"/>
      <c r="DJ325" s="323"/>
      <c r="DK325" s="323"/>
      <c r="DL325" s="323"/>
      <c r="DM325" s="323"/>
      <c r="DN325" s="323"/>
      <c r="DO325" s="323"/>
      <c r="DP325" s="323"/>
      <c r="DQ325" s="323"/>
      <c r="DR325" s="323"/>
      <c r="DS325" s="323"/>
      <c r="DT325" s="323"/>
      <c r="DU325" s="323"/>
      <c r="DV325" s="323"/>
      <c r="DW325" s="323"/>
      <c r="DX325" s="323"/>
      <c r="DY325" s="323"/>
      <c r="DZ325" s="323"/>
      <c r="EA325" s="323"/>
      <c r="EB325" s="323"/>
      <c r="EC325" s="323"/>
      <c r="ED325" s="323"/>
      <c r="EE325" s="323"/>
      <c r="EF325" s="323"/>
      <c r="EG325" s="323"/>
      <c r="EH325" s="323"/>
      <c r="EI325" s="323"/>
      <c r="EJ325" s="323"/>
      <c r="EK325" s="323"/>
      <c r="EL325" s="323"/>
      <c r="EM325" s="323"/>
      <c r="EN325" s="323"/>
      <c r="EO325" s="323"/>
      <c r="EP325" s="323"/>
      <c r="EQ325" s="323"/>
      <c r="ER325" s="323"/>
      <c r="ES325" s="323"/>
      <c r="ET325" s="323"/>
      <c r="EU325" s="323"/>
    </row>
    <row r="326" spans="1:151" s="333" customFormat="1" ht="120" hidden="1">
      <c r="A326" s="333" t="s">
        <v>2493</v>
      </c>
      <c r="B326" s="333" t="s">
        <v>877</v>
      </c>
      <c r="C326" s="363" t="s">
        <v>356</v>
      </c>
      <c r="D326" s="333" t="s">
        <v>2494</v>
      </c>
      <c r="E326" s="333" t="s">
        <v>2495</v>
      </c>
      <c r="F326" s="333" t="s">
        <v>31</v>
      </c>
      <c r="G326" s="333">
        <v>50</v>
      </c>
      <c r="H326" s="333" t="s">
        <v>1506</v>
      </c>
      <c r="I326" s="333" t="s">
        <v>1423</v>
      </c>
      <c r="J326" s="334" t="s">
        <v>1424</v>
      </c>
      <c r="K326" s="334" t="s">
        <v>944</v>
      </c>
      <c r="L326" s="334" t="s">
        <v>944</v>
      </c>
      <c r="M326" s="333" t="s">
        <v>1426</v>
      </c>
      <c r="N326" s="333" t="s">
        <v>1437</v>
      </c>
      <c r="O326" s="333" t="s">
        <v>1495</v>
      </c>
      <c r="P326" s="333" t="s">
        <v>31</v>
      </c>
      <c r="Q326" s="333" t="s">
        <v>31</v>
      </c>
      <c r="R326" s="333" t="s">
        <v>944</v>
      </c>
      <c r="S326" s="333" t="s">
        <v>1423</v>
      </c>
      <c r="T326" s="333" t="s">
        <v>1442</v>
      </c>
      <c r="V326" s="333" t="s">
        <v>8</v>
      </c>
      <c r="X326" s="333" t="s">
        <v>8</v>
      </c>
      <c r="AA326" s="333" t="s">
        <v>31</v>
      </c>
      <c r="AB326" s="333" t="s">
        <v>1981</v>
      </c>
      <c r="AC326" s="333" t="s">
        <v>1982</v>
      </c>
      <c r="AD326" s="333" t="s">
        <v>2496</v>
      </c>
      <c r="AE326" s="333" t="s">
        <v>1433</v>
      </c>
      <c r="AF326" s="334">
        <v>44530</v>
      </c>
      <c r="AG326" s="333" t="s">
        <v>1445</v>
      </c>
      <c r="AH326" s="333">
        <v>1</v>
      </c>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c r="BM326" s="323"/>
      <c r="BN326" s="323"/>
      <c r="BO326" s="323"/>
      <c r="BP326" s="323"/>
      <c r="BQ326" s="323"/>
      <c r="BR326" s="323"/>
      <c r="BS326" s="323"/>
      <c r="BT326" s="323"/>
      <c r="BU326" s="323"/>
      <c r="BV326" s="323"/>
      <c r="BW326" s="323"/>
      <c r="BX326" s="323"/>
      <c r="BY326" s="323"/>
      <c r="BZ326" s="323"/>
      <c r="CA326" s="323"/>
      <c r="CB326" s="323"/>
      <c r="CC326" s="323"/>
      <c r="CD326" s="323"/>
      <c r="CE326" s="323"/>
      <c r="CF326" s="323"/>
      <c r="CG326" s="323"/>
      <c r="CH326" s="323"/>
      <c r="CI326" s="323"/>
      <c r="CJ326" s="323"/>
      <c r="CK326" s="323"/>
      <c r="CL326" s="323"/>
      <c r="CM326" s="323"/>
      <c r="CN326" s="323"/>
      <c r="CO326" s="323"/>
      <c r="CP326" s="323"/>
      <c r="CQ326" s="323"/>
      <c r="CR326" s="323"/>
      <c r="CS326" s="323"/>
      <c r="CT326" s="323"/>
      <c r="CU326" s="323"/>
      <c r="CV326" s="323"/>
      <c r="CW326" s="323"/>
      <c r="CX326" s="323"/>
      <c r="CY326" s="323"/>
      <c r="CZ326" s="323"/>
      <c r="DA326" s="323"/>
      <c r="DB326" s="323"/>
      <c r="DC326" s="323"/>
      <c r="DD326" s="323"/>
      <c r="DE326" s="323"/>
      <c r="DF326" s="323"/>
      <c r="DG326" s="323"/>
      <c r="DH326" s="323"/>
      <c r="DI326" s="323"/>
      <c r="DJ326" s="323"/>
      <c r="DK326" s="323"/>
      <c r="DL326" s="323"/>
      <c r="DM326" s="323"/>
      <c r="DN326" s="323"/>
      <c r="DO326" s="323"/>
      <c r="DP326" s="323"/>
      <c r="DQ326" s="323"/>
      <c r="DR326" s="323"/>
      <c r="DS326" s="323"/>
      <c r="DT326" s="323"/>
      <c r="DU326" s="323"/>
      <c r="DV326" s="323"/>
      <c r="DW326" s="323"/>
      <c r="DX326" s="323"/>
      <c r="DY326" s="323"/>
      <c r="DZ326" s="323"/>
      <c r="EA326" s="323"/>
      <c r="EB326" s="323"/>
      <c r="EC326" s="323"/>
      <c r="ED326" s="323"/>
      <c r="EE326" s="323"/>
      <c r="EF326" s="323"/>
      <c r="EG326" s="323"/>
      <c r="EH326" s="323"/>
      <c r="EI326" s="323"/>
      <c r="EJ326" s="323"/>
      <c r="EK326" s="323"/>
      <c r="EL326" s="323"/>
      <c r="EM326" s="323"/>
      <c r="EN326" s="323"/>
      <c r="EO326" s="323"/>
      <c r="EP326" s="323"/>
      <c r="EQ326" s="323"/>
      <c r="ER326" s="323"/>
      <c r="ES326" s="323"/>
      <c r="ET326" s="323"/>
      <c r="EU326" s="323"/>
    </row>
    <row r="327" spans="1:151" s="333" customFormat="1" ht="120" hidden="1">
      <c r="A327" s="333" t="s">
        <v>2497</v>
      </c>
      <c r="B327" s="333" t="s">
        <v>877</v>
      </c>
      <c r="C327" s="363" t="s">
        <v>356</v>
      </c>
      <c r="D327" s="333" t="s">
        <v>2498</v>
      </c>
      <c r="E327" s="333" t="s">
        <v>2495</v>
      </c>
      <c r="F327" s="333" t="s">
        <v>31</v>
      </c>
      <c r="G327" s="333">
        <v>50</v>
      </c>
      <c r="H327" s="333" t="s">
        <v>1506</v>
      </c>
      <c r="I327" s="333" t="s">
        <v>1423</v>
      </c>
      <c r="J327" s="334" t="s">
        <v>1424</v>
      </c>
      <c r="K327" s="334" t="s">
        <v>944</v>
      </c>
      <c r="L327" s="334" t="s">
        <v>944</v>
      </c>
      <c r="M327" s="333" t="s">
        <v>1426</v>
      </c>
      <c r="N327" s="333" t="s">
        <v>1437</v>
      </c>
      <c r="O327" s="333" t="s">
        <v>1495</v>
      </c>
      <c r="P327" s="333" t="s">
        <v>31</v>
      </c>
      <c r="Q327" s="333" t="s">
        <v>31</v>
      </c>
      <c r="R327" s="333" t="s">
        <v>944</v>
      </c>
      <c r="S327" s="333" t="s">
        <v>1423</v>
      </c>
      <c r="T327" s="333" t="s">
        <v>1442</v>
      </c>
      <c r="V327" s="333" t="s">
        <v>8</v>
      </c>
      <c r="X327" s="333" t="s">
        <v>8</v>
      </c>
      <c r="AA327" s="333" t="s">
        <v>31</v>
      </c>
      <c r="AB327" s="333" t="s">
        <v>1981</v>
      </c>
      <c r="AC327" s="333" t="s">
        <v>1982</v>
      </c>
      <c r="AD327" s="333" t="s">
        <v>2496</v>
      </c>
      <c r="AE327" s="333" t="s">
        <v>1433</v>
      </c>
      <c r="AF327" s="334">
        <v>44530</v>
      </c>
      <c r="AG327" s="333" t="s">
        <v>1445</v>
      </c>
      <c r="AH327" s="333">
        <v>1</v>
      </c>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c r="BM327" s="323"/>
      <c r="BN327" s="323"/>
      <c r="BO327" s="323"/>
      <c r="BP327" s="323"/>
      <c r="BQ327" s="323"/>
      <c r="BR327" s="323"/>
      <c r="BS327" s="323"/>
      <c r="BT327" s="323"/>
      <c r="BU327" s="323"/>
      <c r="BV327" s="323"/>
      <c r="BW327" s="323"/>
      <c r="BX327" s="323"/>
      <c r="BY327" s="323"/>
      <c r="BZ327" s="323"/>
      <c r="CA327" s="323"/>
      <c r="CB327" s="323"/>
      <c r="CC327" s="323"/>
      <c r="CD327" s="323"/>
      <c r="CE327" s="323"/>
      <c r="CF327" s="323"/>
      <c r="CG327" s="323"/>
      <c r="CH327" s="323"/>
      <c r="CI327" s="323"/>
      <c r="CJ327" s="323"/>
      <c r="CK327" s="323"/>
      <c r="CL327" s="323"/>
      <c r="CM327" s="323"/>
      <c r="CN327" s="323"/>
      <c r="CO327" s="323"/>
      <c r="CP327" s="323"/>
      <c r="CQ327" s="323"/>
      <c r="CR327" s="323"/>
      <c r="CS327" s="323"/>
      <c r="CT327" s="323"/>
      <c r="CU327" s="323"/>
      <c r="CV327" s="323"/>
      <c r="CW327" s="323"/>
      <c r="CX327" s="323"/>
      <c r="CY327" s="323"/>
      <c r="CZ327" s="323"/>
      <c r="DA327" s="323"/>
      <c r="DB327" s="323"/>
      <c r="DC327" s="323"/>
      <c r="DD327" s="323"/>
      <c r="DE327" s="323"/>
      <c r="DF327" s="323"/>
      <c r="DG327" s="323"/>
      <c r="DH327" s="323"/>
      <c r="DI327" s="323"/>
      <c r="DJ327" s="323"/>
      <c r="DK327" s="323"/>
      <c r="DL327" s="323"/>
      <c r="DM327" s="323"/>
      <c r="DN327" s="323"/>
      <c r="DO327" s="323"/>
      <c r="DP327" s="323"/>
      <c r="DQ327" s="323"/>
      <c r="DR327" s="323"/>
      <c r="DS327" s="323"/>
      <c r="DT327" s="323"/>
      <c r="DU327" s="323"/>
      <c r="DV327" s="323"/>
      <c r="DW327" s="323"/>
      <c r="DX327" s="323"/>
      <c r="DY327" s="323"/>
      <c r="DZ327" s="323"/>
      <c r="EA327" s="323"/>
      <c r="EB327" s="323"/>
      <c r="EC327" s="323"/>
      <c r="ED327" s="323"/>
      <c r="EE327" s="323"/>
      <c r="EF327" s="323"/>
      <c r="EG327" s="323"/>
      <c r="EH327" s="323"/>
      <c r="EI327" s="323"/>
      <c r="EJ327" s="323"/>
      <c r="EK327" s="323"/>
      <c r="EL327" s="323"/>
      <c r="EM327" s="323"/>
      <c r="EN327" s="323"/>
      <c r="EO327" s="323"/>
      <c r="EP327" s="323"/>
      <c r="EQ327" s="323"/>
      <c r="ER327" s="323"/>
      <c r="ES327" s="323"/>
      <c r="ET327" s="323"/>
      <c r="EU327" s="323"/>
    </row>
    <row r="328" spans="1:151" s="333" customFormat="1" ht="75" hidden="1">
      <c r="A328" s="333" t="s">
        <v>2499</v>
      </c>
      <c r="B328" s="333" t="s">
        <v>877</v>
      </c>
      <c r="C328" s="363" t="s">
        <v>356</v>
      </c>
      <c r="D328" s="333" t="s">
        <v>2500</v>
      </c>
      <c r="E328" s="333" t="s">
        <v>2501</v>
      </c>
      <c r="F328" s="333" t="s">
        <v>31</v>
      </c>
      <c r="G328" s="333">
        <v>50</v>
      </c>
      <c r="H328" s="333" t="s">
        <v>1422</v>
      </c>
      <c r="I328" s="333" t="s">
        <v>1423</v>
      </c>
      <c r="J328" s="334" t="s">
        <v>1424</v>
      </c>
      <c r="K328" s="334" t="s">
        <v>944</v>
      </c>
      <c r="L328" s="334" t="s">
        <v>944</v>
      </c>
      <c r="M328" s="333" t="s">
        <v>1426</v>
      </c>
      <c r="N328" s="333" t="s">
        <v>1437</v>
      </c>
      <c r="O328" s="333" t="s">
        <v>1495</v>
      </c>
      <c r="P328" s="333" t="s">
        <v>31</v>
      </c>
      <c r="Q328" s="333" t="s">
        <v>31</v>
      </c>
      <c r="R328" s="333" t="s">
        <v>944</v>
      </c>
      <c r="S328" s="333" t="s">
        <v>1423</v>
      </c>
      <c r="T328" s="333" t="s">
        <v>1430</v>
      </c>
      <c r="V328" s="333" t="s">
        <v>8</v>
      </c>
      <c r="X328" s="333" t="s">
        <v>1431</v>
      </c>
      <c r="AA328" s="333" t="s">
        <v>1423</v>
      </c>
      <c r="AB328" s="333" t="s">
        <v>1423</v>
      </c>
      <c r="AC328" s="333" t="s">
        <v>1423</v>
      </c>
      <c r="AD328" s="333" t="s">
        <v>1423</v>
      </c>
      <c r="AE328" s="333" t="s">
        <v>1423</v>
      </c>
      <c r="AF328" s="334">
        <v>44530</v>
      </c>
      <c r="AG328" s="333" t="s">
        <v>1423</v>
      </c>
      <c r="AH328" s="333">
        <v>1</v>
      </c>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c r="BM328" s="323"/>
      <c r="BN328" s="323"/>
      <c r="BO328" s="323"/>
      <c r="BP328" s="323"/>
      <c r="BQ328" s="323"/>
      <c r="BR328" s="323"/>
      <c r="BS328" s="323"/>
      <c r="BT328" s="323"/>
      <c r="BU328" s="323"/>
      <c r="BV328" s="323"/>
      <c r="BW328" s="323"/>
      <c r="BX328" s="323"/>
      <c r="BY328" s="323"/>
      <c r="BZ328" s="323"/>
      <c r="CA328" s="323"/>
      <c r="CB328" s="323"/>
      <c r="CC328" s="323"/>
      <c r="CD328" s="323"/>
      <c r="CE328" s="323"/>
      <c r="CF328" s="323"/>
      <c r="CG328" s="323"/>
      <c r="CH328" s="323"/>
      <c r="CI328" s="323"/>
      <c r="CJ328" s="323"/>
      <c r="CK328" s="323"/>
      <c r="CL328" s="323"/>
      <c r="CM328" s="323"/>
      <c r="CN328" s="323"/>
      <c r="CO328" s="323"/>
      <c r="CP328" s="323"/>
      <c r="CQ328" s="323"/>
      <c r="CR328" s="323"/>
      <c r="CS328" s="323"/>
      <c r="CT328" s="323"/>
      <c r="CU328" s="323"/>
      <c r="CV328" s="323"/>
      <c r="CW328" s="323"/>
      <c r="CX328" s="323"/>
      <c r="CY328" s="323"/>
      <c r="CZ328" s="323"/>
      <c r="DA328" s="323"/>
      <c r="DB328" s="323"/>
      <c r="DC328" s="323"/>
      <c r="DD328" s="323"/>
      <c r="DE328" s="323"/>
      <c r="DF328" s="323"/>
      <c r="DG328" s="323"/>
      <c r="DH328" s="323"/>
      <c r="DI328" s="323"/>
      <c r="DJ328" s="323"/>
      <c r="DK328" s="323"/>
      <c r="DL328" s="323"/>
      <c r="DM328" s="323"/>
      <c r="DN328" s="323"/>
      <c r="DO328" s="323"/>
      <c r="DP328" s="323"/>
      <c r="DQ328" s="323"/>
      <c r="DR328" s="323"/>
      <c r="DS328" s="323"/>
      <c r="DT328" s="323"/>
      <c r="DU328" s="323"/>
      <c r="DV328" s="323"/>
      <c r="DW328" s="323"/>
      <c r="DX328" s="323"/>
      <c r="DY328" s="323"/>
      <c r="DZ328" s="323"/>
      <c r="EA328" s="323"/>
      <c r="EB328" s="323"/>
      <c r="EC328" s="323"/>
      <c r="ED328" s="323"/>
      <c r="EE328" s="323"/>
      <c r="EF328" s="323"/>
      <c r="EG328" s="323"/>
      <c r="EH328" s="323"/>
      <c r="EI328" s="323"/>
      <c r="EJ328" s="323"/>
      <c r="EK328" s="323"/>
      <c r="EL328" s="323"/>
      <c r="EM328" s="323"/>
      <c r="EN328" s="323"/>
      <c r="EO328" s="323"/>
      <c r="EP328" s="323"/>
      <c r="EQ328" s="323"/>
      <c r="ER328" s="323"/>
      <c r="ES328" s="323"/>
      <c r="ET328" s="323"/>
      <c r="EU328" s="323"/>
    </row>
    <row r="329" spans="1:151" s="333" customFormat="1" ht="45" hidden="1">
      <c r="A329" s="333" t="s">
        <v>2502</v>
      </c>
      <c r="B329" s="333" t="s">
        <v>877</v>
      </c>
      <c r="C329" s="363" t="s">
        <v>356</v>
      </c>
      <c r="D329" s="333" t="s">
        <v>2503</v>
      </c>
      <c r="E329" s="333" t="s">
        <v>2504</v>
      </c>
      <c r="F329" s="333" t="s">
        <v>31</v>
      </c>
      <c r="G329" s="333">
        <v>50</v>
      </c>
      <c r="H329" s="333" t="s">
        <v>1422</v>
      </c>
      <c r="I329" s="333" t="s">
        <v>1423</v>
      </c>
      <c r="J329" s="334" t="s">
        <v>1424</v>
      </c>
      <c r="K329" s="334" t="s">
        <v>944</v>
      </c>
      <c r="L329" s="334" t="s">
        <v>944</v>
      </c>
      <c r="M329" s="333" t="s">
        <v>1426</v>
      </c>
      <c r="N329" s="333" t="s">
        <v>1437</v>
      </c>
      <c r="O329" s="333" t="s">
        <v>1495</v>
      </c>
      <c r="P329" s="333" t="s">
        <v>31</v>
      </c>
      <c r="Q329" s="333" t="s">
        <v>31</v>
      </c>
      <c r="R329" s="333" t="s">
        <v>944</v>
      </c>
      <c r="S329" s="333" t="s">
        <v>1423</v>
      </c>
      <c r="T329" s="333" t="s">
        <v>1430</v>
      </c>
      <c r="V329" s="333" t="s">
        <v>8</v>
      </c>
      <c r="X329" s="333" t="s">
        <v>1431</v>
      </c>
      <c r="AA329" s="333" t="s">
        <v>1423</v>
      </c>
      <c r="AB329" s="333" t="s">
        <v>1423</v>
      </c>
      <c r="AC329" s="333" t="s">
        <v>1423</v>
      </c>
      <c r="AD329" s="333" t="s">
        <v>1423</v>
      </c>
      <c r="AE329" s="333" t="s">
        <v>1423</v>
      </c>
      <c r="AF329" s="334">
        <v>44530</v>
      </c>
      <c r="AG329" s="333" t="s">
        <v>1423</v>
      </c>
      <c r="AH329" s="333">
        <v>1</v>
      </c>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c r="BM329" s="323"/>
      <c r="BN329" s="323"/>
      <c r="BO329" s="323"/>
      <c r="BP329" s="323"/>
      <c r="BQ329" s="323"/>
      <c r="BR329" s="323"/>
      <c r="BS329" s="323"/>
      <c r="BT329" s="323"/>
      <c r="BU329" s="323"/>
      <c r="BV329" s="323"/>
      <c r="BW329" s="323"/>
      <c r="BX329" s="323"/>
      <c r="BY329" s="323"/>
      <c r="BZ329" s="323"/>
      <c r="CA329" s="323"/>
      <c r="CB329" s="323"/>
      <c r="CC329" s="323"/>
      <c r="CD329" s="323"/>
      <c r="CE329" s="323"/>
      <c r="CF329" s="323"/>
      <c r="CG329" s="323"/>
      <c r="CH329" s="323"/>
      <c r="CI329" s="323"/>
      <c r="CJ329" s="323"/>
      <c r="CK329" s="323"/>
      <c r="CL329" s="323"/>
      <c r="CM329" s="323"/>
      <c r="CN329" s="323"/>
      <c r="CO329" s="323"/>
      <c r="CP329" s="323"/>
      <c r="CQ329" s="323"/>
      <c r="CR329" s="323"/>
      <c r="CS329" s="323"/>
      <c r="CT329" s="323"/>
      <c r="CU329" s="323"/>
      <c r="CV329" s="323"/>
      <c r="CW329" s="323"/>
      <c r="CX329" s="323"/>
      <c r="CY329" s="323"/>
      <c r="CZ329" s="323"/>
      <c r="DA329" s="323"/>
      <c r="DB329" s="323"/>
      <c r="DC329" s="323"/>
      <c r="DD329" s="323"/>
      <c r="DE329" s="323"/>
      <c r="DF329" s="323"/>
      <c r="DG329" s="323"/>
      <c r="DH329" s="323"/>
      <c r="DI329" s="323"/>
      <c r="DJ329" s="323"/>
      <c r="DK329" s="323"/>
      <c r="DL329" s="323"/>
      <c r="DM329" s="323"/>
      <c r="DN329" s="323"/>
      <c r="DO329" s="323"/>
      <c r="DP329" s="323"/>
      <c r="DQ329" s="323"/>
      <c r="DR329" s="323"/>
      <c r="DS329" s="323"/>
      <c r="DT329" s="323"/>
      <c r="DU329" s="323"/>
      <c r="DV329" s="323"/>
      <c r="DW329" s="323"/>
      <c r="DX329" s="323"/>
      <c r="DY329" s="323"/>
      <c r="DZ329" s="323"/>
      <c r="EA329" s="323"/>
      <c r="EB329" s="323"/>
      <c r="EC329" s="323"/>
      <c r="ED329" s="323"/>
      <c r="EE329" s="323"/>
      <c r="EF329" s="323"/>
      <c r="EG329" s="323"/>
      <c r="EH329" s="323"/>
      <c r="EI329" s="323"/>
      <c r="EJ329" s="323"/>
      <c r="EK329" s="323"/>
      <c r="EL329" s="323"/>
      <c r="EM329" s="323"/>
      <c r="EN329" s="323"/>
      <c r="EO329" s="323"/>
      <c r="EP329" s="323"/>
      <c r="EQ329" s="323"/>
      <c r="ER329" s="323"/>
      <c r="ES329" s="323"/>
      <c r="ET329" s="323"/>
      <c r="EU329" s="323"/>
    </row>
    <row r="330" spans="1:151" s="333" customFormat="1" ht="30" hidden="1">
      <c r="A330" s="333" t="s">
        <v>2505</v>
      </c>
      <c r="B330" s="333" t="s">
        <v>877</v>
      </c>
      <c r="C330" s="363" t="s">
        <v>356</v>
      </c>
      <c r="D330" s="333" t="s">
        <v>2506</v>
      </c>
      <c r="E330" s="333" t="s">
        <v>2507</v>
      </c>
      <c r="F330" s="333" t="s">
        <v>31</v>
      </c>
      <c r="G330" s="333">
        <v>50</v>
      </c>
      <c r="H330" s="333" t="s">
        <v>1422</v>
      </c>
      <c r="I330" s="333" t="s">
        <v>1423</v>
      </c>
      <c r="J330" s="334" t="s">
        <v>1424</v>
      </c>
      <c r="K330" s="334" t="s">
        <v>944</v>
      </c>
      <c r="L330" s="334" t="s">
        <v>944</v>
      </c>
      <c r="M330" s="333" t="s">
        <v>1426</v>
      </c>
      <c r="N330" s="333" t="s">
        <v>1437</v>
      </c>
      <c r="O330" s="333" t="s">
        <v>1495</v>
      </c>
      <c r="P330" s="333" t="s">
        <v>31</v>
      </c>
      <c r="Q330" s="333" t="s">
        <v>31</v>
      </c>
      <c r="R330" s="333" t="s">
        <v>944</v>
      </c>
      <c r="S330" s="333" t="s">
        <v>1423</v>
      </c>
      <c r="T330" s="333" t="s">
        <v>1430</v>
      </c>
      <c r="V330" s="333" t="s">
        <v>8</v>
      </c>
      <c r="X330" s="333" t="s">
        <v>1431</v>
      </c>
      <c r="AA330" s="333" t="s">
        <v>1423</v>
      </c>
      <c r="AB330" s="333" t="s">
        <v>1423</v>
      </c>
      <c r="AC330" s="333" t="s">
        <v>1423</v>
      </c>
      <c r="AD330" s="333" t="s">
        <v>1423</v>
      </c>
      <c r="AE330" s="333" t="s">
        <v>1423</v>
      </c>
      <c r="AF330" s="334">
        <v>44530</v>
      </c>
      <c r="AG330" s="333" t="s">
        <v>1423</v>
      </c>
      <c r="AH330" s="333">
        <v>1</v>
      </c>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c r="BN330" s="323"/>
      <c r="BO330" s="323"/>
      <c r="BP330" s="323"/>
      <c r="BQ330" s="323"/>
      <c r="BR330" s="323"/>
      <c r="BS330" s="323"/>
      <c r="BT330" s="323"/>
      <c r="BU330" s="323"/>
      <c r="BV330" s="323"/>
      <c r="BW330" s="323"/>
      <c r="BX330" s="323"/>
      <c r="BY330" s="323"/>
      <c r="BZ330" s="323"/>
      <c r="CA330" s="323"/>
      <c r="CB330" s="323"/>
      <c r="CC330" s="323"/>
      <c r="CD330" s="323"/>
      <c r="CE330" s="323"/>
      <c r="CF330" s="323"/>
      <c r="CG330" s="323"/>
      <c r="CH330" s="323"/>
      <c r="CI330" s="323"/>
      <c r="CJ330" s="323"/>
      <c r="CK330" s="323"/>
      <c r="CL330" s="323"/>
      <c r="CM330" s="323"/>
      <c r="CN330" s="323"/>
      <c r="CO330" s="323"/>
      <c r="CP330" s="323"/>
      <c r="CQ330" s="323"/>
      <c r="CR330" s="323"/>
      <c r="CS330" s="323"/>
      <c r="CT330" s="323"/>
      <c r="CU330" s="323"/>
      <c r="CV330" s="323"/>
      <c r="CW330" s="323"/>
      <c r="CX330" s="323"/>
      <c r="CY330" s="323"/>
      <c r="CZ330" s="323"/>
      <c r="DA330" s="323"/>
      <c r="DB330" s="323"/>
      <c r="DC330" s="323"/>
      <c r="DD330" s="323"/>
      <c r="DE330" s="323"/>
      <c r="DF330" s="323"/>
      <c r="DG330" s="323"/>
      <c r="DH330" s="323"/>
      <c r="DI330" s="323"/>
      <c r="DJ330" s="323"/>
      <c r="DK330" s="323"/>
      <c r="DL330" s="323"/>
      <c r="DM330" s="323"/>
      <c r="DN330" s="323"/>
      <c r="DO330" s="323"/>
      <c r="DP330" s="323"/>
      <c r="DQ330" s="323"/>
      <c r="DR330" s="323"/>
      <c r="DS330" s="323"/>
      <c r="DT330" s="323"/>
      <c r="DU330" s="323"/>
      <c r="DV330" s="323"/>
      <c r="DW330" s="323"/>
      <c r="DX330" s="323"/>
      <c r="DY330" s="323"/>
      <c r="DZ330" s="323"/>
      <c r="EA330" s="323"/>
      <c r="EB330" s="323"/>
      <c r="EC330" s="323"/>
      <c r="ED330" s="323"/>
      <c r="EE330" s="323"/>
      <c r="EF330" s="323"/>
      <c r="EG330" s="323"/>
      <c r="EH330" s="323"/>
      <c r="EI330" s="323"/>
      <c r="EJ330" s="323"/>
      <c r="EK330" s="323"/>
      <c r="EL330" s="323"/>
      <c r="EM330" s="323"/>
      <c r="EN330" s="323"/>
      <c r="EO330" s="323"/>
      <c r="EP330" s="323"/>
      <c r="EQ330" s="323"/>
      <c r="ER330" s="323"/>
      <c r="ES330" s="323"/>
      <c r="ET330" s="323"/>
      <c r="EU330" s="323"/>
    </row>
    <row r="331" spans="1:151" s="333" customFormat="1" ht="75" hidden="1">
      <c r="A331" s="333" t="s">
        <v>2508</v>
      </c>
      <c r="B331" s="333" t="s">
        <v>877</v>
      </c>
      <c r="C331" s="363" t="s">
        <v>356</v>
      </c>
      <c r="D331" s="333" t="s">
        <v>2509</v>
      </c>
      <c r="E331" s="333" t="s">
        <v>2510</v>
      </c>
      <c r="F331" s="333" t="s">
        <v>31</v>
      </c>
      <c r="G331" s="333">
        <v>50</v>
      </c>
      <c r="H331" s="333" t="s">
        <v>1422</v>
      </c>
      <c r="I331" s="333" t="s">
        <v>1423</v>
      </c>
      <c r="J331" s="334" t="s">
        <v>1424</v>
      </c>
      <c r="K331" s="334" t="s">
        <v>944</v>
      </c>
      <c r="L331" s="334" t="s">
        <v>944</v>
      </c>
      <c r="M331" s="333" t="s">
        <v>1426</v>
      </c>
      <c r="N331" s="333" t="s">
        <v>1437</v>
      </c>
      <c r="O331" s="333" t="s">
        <v>1495</v>
      </c>
      <c r="P331" s="333" t="s">
        <v>31</v>
      </c>
      <c r="Q331" s="333" t="s">
        <v>31</v>
      </c>
      <c r="R331" s="333" t="s">
        <v>944</v>
      </c>
      <c r="S331" s="333" t="s">
        <v>1423</v>
      </c>
      <c r="T331" s="333" t="s">
        <v>1430</v>
      </c>
      <c r="V331" s="333" t="s">
        <v>8</v>
      </c>
      <c r="X331" s="333" t="s">
        <v>1431</v>
      </c>
      <c r="AA331" s="333" t="s">
        <v>1423</v>
      </c>
      <c r="AB331" s="333" t="s">
        <v>1423</v>
      </c>
      <c r="AC331" s="333" t="s">
        <v>1423</v>
      </c>
      <c r="AD331" s="333" t="s">
        <v>1423</v>
      </c>
      <c r="AE331" s="333" t="s">
        <v>1423</v>
      </c>
      <c r="AF331" s="334">
        <v>44530</v>
      </c>
      <c r="AG331" s="333" t="s">
        <v>1423</v>
      </c>
      <c r="AH331" s="333">
        <v>1</v>
      </c>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323"/>
      <c r="BU331" s="323"/>
      <c r="BV331" s="323"/>
      <c r="BW331" s="323"/>
      <c r="BX331" s="323"/>
      <c r="BY331" s="323"/>
      <c r="BZ331" s="323"/>
      <c r="CA331" s="323"/>
      <c r="CB331" s="323"/>
      <c r="CC331" s="323"/>
      <c r="CD331" s="323"/>
      <c r="CE331" s="323"/>
      <c r="CF331" s="323"/>
      <c r="CG331" s="323"/>
      <c r="CH331" s="323"/>
      <c r="CI331" s="323"/>
      <c r="CJ331" s="323"/>
      <c r="CK331" s="323"/>
      <c r="CL331" s="323"/>
      <c r="CM331" s="323"/>
      <c r="CN331" s="323"/>
      <c r="CO331" s="323"/>
      <c r="CP331" s="323"/>
      <c r="CQ331" s="323"/>
      <c r="CR331" s="323"/>
      <c r="CS331" s="323"/>
      <c r="CT331" s="323"/>
      <c r="CU331" s="323"/>
      <c r="CV331" s="323"/>
      <c r="CW331" s="323"/>
      <c r="CX331" s="323"/>
      <c r="CY331" s="323"/>
      <c r="CZ331" s="323"/>
      <c r="DA331" s="323"/>
      <c r="DB331" s="323"/>
      <c r="DC331" s="323"/>
      <c r="DD331" s="323"/>
      <c r="DE331" s="323"/>
      <c r="DF331" s="323"/>
      <c r="DG331" s="323"/>
      <c r="DH331" s="323"/>
      <c r="DI331" s="323"/>
      <c r="DJ331" s="323"/>
      <c r="DK331" s="323"/>
      <c r="DL331" s="323"/>
      <c r="DM331" s="323"/>
      <c r="DN331" s="323"/>
      <c r="DO331" s="323"/>
      <c r="DP331" s="323"/>
      <c r="DQ331" s="323"/>
      <c r="DR331" s="323"/>
      <c r="DS331" s="323"/>
      <c r="DT331" s="323"/>
      <c r="DU331" s="323"/>
      <c r="DV331" s="323"/>
      <c r="DW331" s="323"/>
      <c r="DX331" s="323"/>
      <c r="DY331" s="323"/>
      <c r="DZ331" s="323"/>
      <c r="EA331" s="323"/>
      <c r="EB331" s="323"/>
      <c r="EC331" s="323"/>
      <c r="ED331" s="323"/>
      <c r="EE331" s="323"/>
      <c r="EF331" s="323"/>
      <c r="EG331" s="323"/>
      <c r="EH331" s="323"/>
      <c r="EI331" s="323"/>
      <c r="EJ331" s="323"/>
      <c r="EK331" s="323"/>
      <c r="EL331" s="323"/>
      <c r="EM331" s="323"/>
      <c r="EN331" s="323"/>
      <c r="EO331" s="323"/>
      <c r="EP331" s="323"/>
      <c r="EQ331" s="323"/>
      <c r="ER331" s="323"/>
      <c r="ES331" s="323"/>
      <c r="ET331" s="323"/>
      <c r="EU331" s="323"/>
    </row>
    <row r="332" spans="1:151" s="333" customFormat="1" ht="45" hidden="1">
      <c r="A332" s="333" t="s">
        <v>2511</v>
      </c>
      <c r="B332" s="333" t="s">
        <v>877</v>
      </c>
      <c r="C332" s="363" t="s">
        <v>356</v>
      </c>
      <c r="D332" s="333" t="s">
        <v>2512</v>
      </c>
      <c r="E332" s="333" t="s">
        <v>2513</v>
      </c>
      <c r="F332" s="333" t="s">
        <v>31</v>
      </c>
      <c r="G332" s="333">
        <v>50</v>
      </c>
      <c r="H332" s="333" t="s">
        <v>1422</v>
      </c>
      <c r="I332" s="333" t="s">
        <v>1423</v>
      </c>
      <c r="J332" s="334" t="s">
        <v>1424</v>
      </c>
      <c r="K332" s="334" t="s">
        <v>944</v>
      </c>
      <c r="L332" s="334" t="s">
        <v>944</v>
      </c>
      <c r="M332" s="333" t="s">
        <v>1426</v>
      </c>
      <c r="N332" s="333" t="s">
        <v>1437</v>
      </c>
      <c r="O332" s="333" t="s">
        <v>1495</v>
      </c>
      <c r="P332" s="333" t="s">
        <v>31</v>
      </c>
      <c r="Q332" s="333" t="s">
        <v>31</v>
      </c>
      <c r="R332" s="333" t="s">
        <v>944</v>
      </c>
      <c r="S332" s="333" t="s">
        <v>1423</v>
      </c>
      <c r="T332" s="333" t="s">
        <v>1430</v>
      </c>
      <c r="V332" s="333" t="s">
        <v>8</v>
      </c>
      <c r="X332" s="333" t="s">
        <v>1431</v>
      </c>
      <c r="AA332" s="333" t="s">
        <v>1423</v>
      </c>
      <c r="AB332" s="333" t="s">
        <v>1423</v>
      </c>
      <c r="AC332" s="333" t="s">
        <v>1423</v>
      </c>
      <c r="AD332" s="333" t="s">
        <v>1423</v>
      </c>
      <c r="AE332" s="333" t="s">
        <v>1423</v>
      </c>
      <c r="AF332" s="334">
        <v>44530</v>
      </c>
      <c r="AG332" s="333" t="s">
        <v>1423</v>
      </c>
      <c r="AH332" s="333">
        <v>1</v>
      </c>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323"/>
      <c r="BU332" s="323"/>
      <c r="BV332" s="323"/>
      <c r="BW332" s="323"/>
      <c r="BX332" s="323"/>
      <c r="BY332" s="323"/>
      <c r="BZ332" s="323"/>
      <c r="CA332" s="323"/>
      <c r="CB332" s="323"/>
      <c r="CC332" s="323"/>
      <c r="CD332" s="323"/>
      <c r="CE332" s="323"/>
      <c r="CF332" s="323"/>
      <c r="CG332" s="323"/>
      <c r="CH332" s="323"/>
      <c r="CI332" s="323"/>
      <c r="CJ332" s="323"/>
      <c r="CK332" s="323"/>
      <c r="CL332" s="323"/>
      <c r="CM332" s="323"/>
      <c r="CN332" s="323"/>
      <c r="CO332" s="323"/>
      <c r="CP332" s="323"/>
      <c r="CQ332" s="323"/>
      <c r="CR332" s="323"/>
      <c r="CS332" s="323"/>
      <c r="CT332" s="323"/>
      <c r="CU332" s="323"/>
      <c r="CV332" s="323"/>
      <c r="CW332" s="323"/>
      <c r="CX332" s="323"/>
      <c r="CY332" s="323"/>
      <c r="CZ332" s="323"/>
      <c r="DA332" s="323"/>
      <c r="DB332" s="323"/>
      <c r="DC332" s="323"/>
      <c r="DD332" s="323"/>
      <c r="DE332" s="323"/>
      <c r="DF332" s="323"/>
      <c r="DG332" s="323"/>
      <c r="DH332" s="323"/>
      <c r="DI332" s="323"/>
      <c r="DJ332" s="323"/>
      <c r="DK332" s="323"/>
      <c r="DL332" s="323"/>
      <c r="DM332" s="323"/>
      <c r="DN332" s="323"/>
      <c r="DO332" s="323"/>
      <c r="DP332" s="323"/>
      <c r="DQ332" s="323"/>
      <c r="DR332" s="323"/>
      <c r="DS332" s="323"/>
      <c r="DT332" s="323"/>
      <c r="DU332" s="323"/>
      <c r="DV332" s="323"/>
      <c r="DW332" s="323"/>
      <c r="DX332" s="323"/>
      <c r="DY332" s="323"/>
      <c r="DZ332" s="323"/>
      <c r="EA332" s="323"/>
      <c r="EB332" s="323"/>
      <c r="EC332" s="323"/>
      <c r="ED332" s="323"/>
      <c r="EE332" s="323"/>
      <c r="EF332" s="323"/>
      <c r="EG332" s="323"/>
      <c r="EH332" s="323"/>
      <c r="EI332" s="323"/>
      <c r="EJ332" s="323"/>
      <c r="EK332" s="323"/>
      <c r="EL332" s="323"/>
      <c r="EM332" s="323"/>
      <c r="EN332" s="323"/>
      <c r="EO332" s="323"/>
      <c r="EP332" s="323"/>
      <c r="EQ332" s="323"/>
      <c r="ER332" s="323"/>
      <c r="ES332" s="323"/>
      <c r="ET332" s="323"/>
      <c r="EU332" s="323"/>
    </row>
    <row r="333" spans="1:151" s="333" customFormat="1" ht="45" hidden="1">
      <c r="A333" s="333" t="s">
        <v>2514</v>
      </c>
      <c r="B333" s="333" t="s">
        <v>877</v>
      </c>
      <c r="C333" s="363" t="s">
        <v>356</v>
      </c>
      <c r="D333" s="333" t="s">
        <v>2515</v>
      </c>
      <c r="E333" s="333" t="s">
        <v>2516</v>
      </c>
      <c r="F333" s="333" t="s">
        <v>31</v>
      </c>
      <c r="G333" s="333">
        <v>50</v>
      </c>
      <c r="H333" s="333" t="s">
        <v>1422</v>
      </c>
      <c r="I333" s="333" t="s">
        <v>1423</v>
      </c>
      <c r="J333" s="334" t="s">
        <v>1424</v>
      </c>
      <c r="K333" s="334" t="s">
        <v>944</v>
      </c>
      <c r="L333" s="334" t="s">
        <v>944</v>
      </c>
      <c r="M333" s="333" t="s">
        <v>1426</v>
      </c>
      <c r="N333" s="333" t="s">
        <v>1437</v>
      </c>
      <c r="O333" s="333" t="s">
        <v>1495</v>
      </c>
      <c r="P333" s="333" t="s">
        <v>31</v>
      </c>
      <c r="Q333" s="333" t="s">
        <v>31</v>
      </c>
      <c r="R333" s="333" t="s">
        <v>944</v>
      </c>
      <c r="S333" s="333" t="s">
        <v>1423</v>
      </c>
      <c r="T333" s="333" t="s">
        <v>1430</v>
      </c>
      <c r="V333" s="333" t="s">
        <v>8</v>
      </c>
      <c r="X333" s="333" t="s">
        <v>1431</v>
      </c>
      <c r="AA333" s="333" t="s">
        <v>1423</v>
      </c>
      <c r="AB333" s="333" t="s">
        <v>1423</v>
      </c>
      <c r="AC333" s="333" t="s">
        <v>1423</v>
      </c>
      <c r="AD333" s="333" t="s">
        <v>1423</v>
      </c>
      <c r="AE333" s="333" t="s">
        <v>1423</v>
      </c>
      <c r="AF333" s="334">
        <v>44530</v>
      </c>
      <c r="AG333" s="333" t="s">
        <v>1423</v>
      </c>
      <c r="AH333" s="333">
        <v>1</v>
      </c>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c r="BM333" s="323"/>
      <c r="BN333" s="323"/>
      <c r="BO333" s="323"/>
      <c r="BP333" s="323"/>
      <c r="BQ333" s="323"/>
      <c r="BR333" s="323"/>
      <c r="BS333" s="323"/>
      <c r="BT333" s="323"/>
      <c r="BU333" s="323"/>
      <c r="BV333" s="323"/>
      <c r="BW333" s="323"/>
      <c r="BX333" s="323"/>
      <c r="BY333" s="323"/>
      <c r="BZ333" s="323"/>
      <c r="CA333" s="323"/>
      <c r="CB333" s="323"/>
      <c r="CC333" s="323"/>
      <c r="CD333" s="323"/>
      <c r="CE333" s="323"/>
      <c r="CF333" s="323"/>
      <c r="CG333" s="323"/>
      <c r="CH333" s="323"/>
      <c r="CI333" s="323"/>
      <c r="CJ333" s="323"/>
      <c r="CK333" s="323"/>
      <c r="CL333" s="323"/>
      <c r="CM333" s="323"/>
      <c r="CN333" s="323"/>
      <c r="CO333" s="323"/>
      <c r="CP333" s="323"/>
      <c r="CQ333" s="323"/>
      <c r="CR333" s="323"/>
      <c r="CS333" s="323"/>
      <c r="CT333" s="323"/>
      <c r="CU333" s="323"/>
      <c r="CV333" s="323"/>
      <c r="CW333" s="323"/>
      <c r="CX333" s="323"/>
      <c r="CY333" s="323"/>
      <c r="CZ333" s="323"/>
      <c r="DA333" s="323"/>
      <c r="DB333" s="323"/>
      <c r="DC333" s="323"/>
      <c r="DD333" s="323"/>
      <c r="DE333" s="323"/>
      <c r="DF333" s="323"/>
      <c r="DG333" s="323"/>
      <c r="DH333" s="323"/>
      <c r="DI333" s="323"/>
      <c r="DJ333" s="323"/>
      <c r="DK333" s="323"/>
      <c r="DL333" s="323"/>
      <c r="DM333" s="323"/>
      <c r="DN333" s="323"/>
      <c r="DO333" s="323"/>
      <c r="DP333" s="323"/>
      <c r="DQ333" s="323"/>
      <c r="DR333" s="323"/>
      <c r="DS333" s="323"/>
      <c r="DT333" s="323"/>
      <c r="DU333" s="323"/>
      <c r="DV333" s="323"/>
      <c r="DW333" s="323"/>
      <c r="DX333" s="323"/>
      <c r="DY333" s="323"/>
      <c r="DZ333" s="323"/>
      <c r="EA333" s="323"/>
      <c r="EB333" s="323"/>
      <c r="EC333" s="323"/>
      <c r="ED333" s="323"/>
      <c r="EE333" s="323"/>
      <c r="EF333" s="323"/>
      <c r="EG333" s="323"/>
      <c r="EH333" s="323"/>
      <c r="EI333" s="323"/>
      <c r="EJ333" s="323"/>
      <c r="EK333" s="323"/>
      <c r="EL333" s="323"/>
      <c r="EM333" s="323"/>
      <c r="EN333" s="323"/>
      <c r="EO333" s="323"/>
      <c r="EP333" s="323"/>
      <c r="EQ333" s="323"/>
      <c r="ER333" s="323"/>
      <c r="ES333" s="323"/>
      <c r="ET333" s="323"/>
      <c r="EU333" s="323"/>
    </row>
    <row r="334" spans="1:151" s="333" customFormat="1" ht="120" hidden="1">
      <c r="A334" s="333" t="s">
        <v>2517</v>
      </c>
      <c r="B334" s="333" t="s">
        <v>877</v>
      </c>
      <c r="C334" s="363" t="s">
        <v>356</v>
      </c>
      <c r="D334" s="333" t="s">
        <v>2518</v>
      </c>
      <c r="E334" s="333" t="s">
        <v>2519</v>
      </c>
      <c r="F334" s="333" t="s">
        <v>31</v>
      </c>
      <c r="G334" s="333">
        <v>50</v>
      </c>
      <c r="H334" s="333" t="s">
        <v>1506</v>
      </c>
      <c r="I334" s="333" t="s">
        <v>1423</v>
      </c>
      <c r="J334" s="334" t="s">
        <v>1424</v>
      </c>
      <c r="K334" s="334" t="s">
        <v>944</v>
      </c>
      <c r="L334" s="334" t="s">
        <v>944</v>
      </c>
      <c r="M334" s="333" t="s">
        <v>1426</v>
      </c>
      <c r="N334" s="333" t="s">
        <v>1437</v>
      </c>
      <c r="O334" s="333" t="s">
        <v>1495</v>
      </c>
      <c r="P334" s="333" t="s">
        <v>31</v>
      </c>
      <c r="Q334" s="333" t="s">
        <v>31</v>
      </c>
      <c r="R334" s="333" t="s">
        <v>944</v>
      </c>
      <c r="S334" s="333" t="s">
        <v>1423</v>
      </c>
      <c r="T334" s="333" t="s">
        <v>1442</v>
      </c>
      <c r="V334" s="333" t="s">
        <v>8</v>
      </c>
      <c r="X334" s="333" t="s">
        <v>8</v>
      </c>
      <c r="AA334" s="333" t="s">
        <v>31</v>
      </c>
      <c r="AB334" s="333" t="s">
        <v>1981</v>
      </c>
      <c r="AC334" s="333" t="s">
        <v>1982</v>
      </c>
      <c r="AD334" s="333" t="s">
        <v>2496</v>
      </c>
      <c r="AE334" s="333" t="s">
        <v>1433</v>
      </c>
      <c r="AF334" s="334">
        <v>44530</v>
      </c>
      <c r="AG334" s="333" t="s">
        <v>1445</v>
      </c>
      <c r="AH334" s="333">
        <v>1</v>
      </c>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323"/>
      <c r="BU334" s="323"/>
      <c r="BV334" s="323"/>
      <c r="BW334" s="323"/>
      <c r="BX334" s="323"/>
      <c r="BY334" s="323"/>
      <c r="BZ334" s="323"/>
      <c r="CA334" s="323"/>
      <c r="CB334" s="323"/>
      <c r="CC334" s="323"/>
      <c r="CD334" s="323"/>
      <c r="CE334" s="323"/>
      <c r="CF334" s="323"/>
      <c r="CG334" s="323"/>
      <c r="CH334" s="323"/>
      <c r="CI334" s="323"/>
      <c r="CJ334" s="323"/>
      <c r="CK334" s="323"/>
      <c r="CL334" s="323"/>
      <c r="CM334" s="323"/>
      <c r="CN334" s="323"/>
      <c r="CO334" s="323"/>
      <c r="CP334" s="323"/>
      <c r="CQ334" s="323"/>
      <c r="CR334" s="323"/>
      <c r="CS334" s="323"/>
      <c r="CT334" s="323"/>
      <c r="CU334" s="323"/>
      <c r="CV334" s="323"/>
      <c r="CW334" s="323"/>
      <c r="CX334" s="323"/>
      <c r="CY334" s="323"/>
      <c r="CZ334" s="323"/>
      <c r="DA334" s="323"/>
      <c r="DB334" s="323"/>
      <c r="DC334" s="323"/>
      <c r="DD334" s="323"/>
      <c r="DE334" s="323"/>
      <c r="DF334" s="323"/>
      <c r="DG334" s="323"/>
      <c r="DH334" s="323"/>
      <c r="DI334" s="323"/>
      <c r="DJ334" s="323"/>
      <c r="DK334" s="323"/>
      <c r="DL334" s="323"/>
      <c r="DM334" s="323"/>
      <c r="DN334" s="323"/>
      <c r="DO334" s="323"/>
      <c r="DP334" s="323"/>
      <c r="DQ334" s="323"/>
      <c r="DR334" s="323"/>
      <c r="DS334" s="323"/>
      <c r="DT334" s="323"/>
      <c r="DU334" s="323"/>
      <c r="DV334" s="323"/>
      <c r="DW334" s="323"/>
      <c r="DX334" s="323"/>
      <c r="DY334" s="323"/>
      <c r="DZ334" s="323"/>
      <c r="EA334" s="323"/>
      <c r="EB334" s="323"/>
      <c r="EC334" s="323"/>
      <c r="ED334" s="323"/>
      <c r="EE334" s="323"/>
      <c r="EF334" s="323"/>
      <c r="EG334" s="323"/>
      <c r="EH334" s="323"/>
      <c r="EI334" s="323"/>
      <c r="EJ334" s="323"/>
      <c r="EK334" s="323"/>
      <c r="EL334" s="323"/>
      <c r="EM334" s="323"/>
      <c r="EN334" s="323"/>
      <c r="EO334" s="323"/>
      <c r="EP334" s="323"/>
      <c r="EQ334" s="323"/>
      <c r="ER334" s="323"/>
      <c r="ES334" s="323"/>
      <c r="ET334" s="323"/>
      <c r="EU334" s="323"/>
    </row>
    <row r="335" spans="1:151" s="333" customFormat="1" ht="75" hidden="1">
      <c r="A335" s="333" t="s">
        <v>2520</v>
      </c>
      <c r="B335" s="333" t="s">
        <v>877</v>
      </c>
      <c r="C335" s="363" t="s">
        <v>356</v>
      </c>
      <c r="D335" s="333" t="s">
        <v>2521</v>
      </c>
      <c r="E335" s="333" t="s">
        <v>2522</v>
      </c>
      <c r="F335" s="333" t="s">
        <v>31</v>
      </c>
      <c r="G335" s="333">
        <v>50</v>
      </c>
      <c r="H335" s="333" t="s">
        <v>1422</v>
      </c>
      <c r="I335" s="333" t="s">
        <v>1423</v>
      </c>
      <c r="J335" s="334" t="s">
        <v>1424</v>
      </c>
      <c r="K335" s="334" t="s">
        <v>944</v>
      </c>
      <c r="L335" s="334" t="s">
        <v>944</v>
      </c>
      <c r="M335" s="333" t="s">
        <v>1426</v>
      </c>
      <c r="N335" s="333" t="s">
        <v>1437</v>
      </c>
      <c r="O335" s="333" t="s">
        <v>1495</v>
      </c>
      <c r="P335" s="333" t="s">
        <v>31</v>
      </c>
      <c r="Q335" s="333" t="s">
        <v>31</v>
      </c>
      <c r="R335" s="333" t="s">
        <v>944</v>
      </c>
      <c r="S335" s="333" t="s">
        <v>1423</v>
      </c>
      <c r="T335" s="333" t="s">
        <v>1430</v>
      </c>
      <c r="V335" s="333" t="s">
        <v>8</v>
      </c>
      <c r="X335" s="333" t="s">
        <v>1431</v>
      </c>
      <c r="AA335" s="333" t="s">
        <v>1423</v>
      </c>
      <c r="AB335" s="333" t="s">
        <v>1423</v>
      </c>
      <c r="AC335" s="333" t="s">
        <v>1423</v>
      </c>
      <c r="AD335" s="333" t="s">
        <v>1423</v>
      </c>
      <c r="AE335" s="333" t="s">
        <v>1423</v>
      </c>
      <c r="AF335" s="334">
        <v>44530</v>
      </c>
      <c r="AG335" s="333" t="s">
        <v>1423</v>
      </c>
      <c r="AH335" s="333">
        <v>1</v>
      </c>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c r="BN335" s="323"/>
      <c r="BO335" s="323"/>
      <c r="BP335" s="323"/>
      <c r="BQ335" s="323"/>
      <c r="BR335" s="323"/>
      <c r="BS335" s="323"/>
      <c r="BT335" s="323"/>
      <c r="BU335" s="323"/>
      <c r="BV335" s="323"/>
      <c r="BW335" s="323"/>
      <c r="BX335" s="323"/>
      <c r="BY335" s="323"/>
      <c r="BZ335" s="323"/>
      <c r="CA335" s="323"/>
      <c r="CB335" s="323"/>
      <c r="CC335" s="323"/>
      <c r="CD335" s="323"/>
      <c r="CE335" s="323"/>
      <c r="CF335" s="323"/>
      <c r="CG335" s="323"/>
      <c r="CH335" s="323"/>
      <c r="CI335" s="323"/>
      <c r="CJ335" s="323"/>
      <c r="CK335" s="323"/>
      <c r="CL335" s="323"/>
      <c r="CM335" s="323"/>
      <c r="CN335" s="323"/>
      <c r="CO335" s="323"/>
      <c r="CP335" s="323"/>
      <c r="CQ335" s="323"/>
      <c r="CR335" s="323"/>
      <c r="CS335" s="323"/>
      <c r="CT335" s="323"/>
      <c r="CU335" s="323"/>
      <c r="CV335" s="323"/>
      <c r="CW335" s="323"/>
      <c r="CX335" s="323"/>
      <c r="CY335" s="323"/>
      <c r="CZ335" s="323"/>
      <c r="DA335" s="323"/>
      <c r="DB335" s="323"/>
      <c r="DC335" s="323"/>
      <c r="DD335" s="323"/>
      <c r="DE335" s="323"/>
      <c r="DF335" s="323"/>
      <c r="DG335" s="323"/>
      <c r="DH335" s="323"/>
      <c r="DI335" s="323"/>
      <c r="DJ335" s="323"/>
      <c r="DK335" s="323"/>
      <c r="DL335" s="323"/>
      <c r="DM335" s="323"/>
      <c r="DN335" s="323"/>
      <c r="DO335" s="323"/>
      <c r="DP335" s="323"/>
      <c r="DQ335" s="323"/>
      <c r="DR335" s="323"/>
      <c r="DS335" s="323"/>
      <c r="DT335" s="323"/>
      <c r="DU335" s="323"/>
      <c r="DV335" s="323"/>
      <c r="DW335" s="323"/>
      <c r="DX335" s="323"/>
      <c r="DY335" s="323"/>
      <c r="DZ335" s="323"/>
      <c r="EA335" s="323"/>
      <c r="EB335" s="323"/>
      <c r="EC335" s="323"/>
      <c r="ED335" s="323"/>
      <c r="EE335" s="323"/>
      <c r="EF335" s="323"/>
      <c r="EG335" s="323"/>
      <c r="EH335" s="323"/>
      <c r="EI335" s="323"/>
      <c r="EJ335" s="323"/>
      <c r="EK335" s="323"/>
      <c r="EL335" s="323"/>
      <c r="EM335" s="323"/>
      <c r="EN335" s="323"/>
      <c r="EO335" s="323"/>
      <c r="EP335" s="323"/>
      <c r="EQ335" s="323"/>
      <c r="ER335" s="323"/>
      <c r="ES335" s="323"/>
      <c r="ET335" s="323"/>
      <c r="EU335" s="323"/>
    </row>
    <row r="336" spans="1:151" s="333" customFormat="1" ht="30" hidden="1">
      <c r="A336" s="333" t="s">
        <v>2523</v>
      </c>
      <c r="B336" s="333" t="s">
        <v>877</v>
      </c>
      <c r="C336" s="363" t="s">
        <v>356</v>
      </c>
      <c r="D336" s="333" t="s">
        <v>2524</v>
      </c>
      <c r="E336" s="333" t="s">
        <v>2525</v>
      </c>
      <c r="F336" s="333" t="s">
        <v>31</v>
      </c>
      <c r="G336" s="333">
        <v>50</v>
      </c>
      <c r="H336" s="333" t="s">
        <v>1422</v>
      </c>
      <c r="I336" s="333" t="s">
        <v>1423</v>
      </c>
      <c r="J336" s="334" t="s">
        <v>1424</v>
      </c>
      <c r="K336" s="334" t="s">
        <v>944</v>
      </c>
      <c r="L336" s="334" t="s">
        <v>944</v>
      </c>
      <c r="M336" s="333" t="s">
        <v>1426</v>
      </c>
      <c r="N336" s="333" t="s">
        <v>1437</v>
      </c>
      <c r="O336" s="333" t="s">
        <v>1495</v>
      </c>
      <c r="P336" s="333" t="s">
        <v>31</v>
      </c>
      <c r="Q336" s="333" t="s">
        <v>31</v>
      </c>
      <c r="R336" s="333" t="s">
        <v>944</v>
      </c>
      <c r="S336" s="333" t="s">
        <v>1423</v>
      </c>
      <c r="T336" s="333" t="s">
        <v>1430</v>
      </c>
      <c r="V336" s="333" t="s">
        <v>8</v>
      </c>
      <c r="X336" s="333" t="s">
        <v>1431</v>
      </c>
      <c r="AA336" s="333" t="s">
        <v>1423</v>
      </c>
      <c r="AB336" s="333" t="s">
        <v>1423</v>
      </c>
      <c r="AC336" s="333" t="s">
        <v>1423</v>
      </c>
      <c r="AD336" s="333" t="s">
        <v>1423</v>
      </c>
      <c r="AE336" s="333" t="s">
        <v>1423</v>
      </c>
      <c r="AF336" s="334">
        <v>44530</v>
      </c>
      <c r="AG336" s="333" t="s">
        <v>1423</v>
      </c>
      <c r="AH336" s="333">
        <v>1</v>
      </c>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c r="BN336" s="323"/>
      <c r="BO336" s="323"/>
      <c r="BP336" s="323"/>
      <c r="BQ336" s="323"/>
      <c r="BR336" s="323"/>
      <c r="BS336" s="323"/>
      <c r="BT336" s="323"/>
      <c r="BU336" s="323"/>
      <c r="BV336" s="323"/>
      <c r="BW336" s="323"/>
      <c r="BX336" s="323"/>
      <c r="BY336" s="323"/>
      <c r="BZ336" s="323"/>
      <c r="CA336" s="323"/>
      <c r="CB336" s="323"/>
      <c r="CC336" s="323"/>
      <c r="CD336" s="323"/>
      <c r="CE336" s="323"/>
      <c r="CF336" s="323"/>
      <c r="CG336" s="323"/>
      <c r="CH336" s="323"/>
      <c r="CI336" s="323"/>
      <c r="CJ336" s="323"/>
      <c r="CK336" s="323"/>
      <c r="CL336" s="323"/>
      <c r="CM336" s="323"/>
      <c r="CN336" s="323"/>
      <c r="CO336" s="323"/>
      <c r="CP336" s="323"/>
      <c r="CQ336" s="323"/>
      <c r="CR336" s="323"/>
      <c r="CS336" s="323"/>
      <c r="CT336" s="323"/>
      <c r="CU336" s="323"/>
      <c r="CV336" s="323"/>
      <c r="CW336" s="323"/>
      <c r="CX336" s="323"/>
      <c r="CY336" s="323"/>
      <c r="CZ336" s="323"/>
      <c r="DA336" s="323"/>
      <c r="DB336" s="323"/>
      <c r="DC336" s="323"/>
      <c r="DD336" s="323"/>
      <c r="DE336" s="323"/>
      <c r="DF336" s="323"/>
      <c r="DG336" s="323"/>
      <c r="DH336" s="323"/>
      <c r="DI336" s="323"/>
      <c r="DJ336" s="323"/>
      <c r="DK336" s="323"/>
      <c r="DL336" s="323"/>
      <c r="DM336" s="323"/>
      <c r="DN336" s="323"/>
      <c r="DO336" s="323"/>
      <c r="DP336" s="323"/>
      <c r="DQ336" s="323"/>
      <c r="DR336" s="323"/>
      <c r="DS336" s="323"/>
      <c r="DT336" s="323"/>
      <c r="DU336" s="323"/>
      <c r="DV336" s="323"/>
      <c r="DW336" s="323"/>
      <c r="DX336" s="323"/>
      <c r="DY336" s="323"/>
      <c r="DZ336" s="323"/>
      <c r="EA336" s="323"/>
      <c r="EB336" s="323"/>
      <c r="EC336" s="323"/>
      <c r="ED336" s="323"/>
      <c r="EE336" s="323"/>
      <c r="EF336" s="323"/>
      <c r="EG336" s="323"/>
      <c r="EH336" s="323"/>
      <c r="EI336" s="323"/>
      <c r="EJ336" s="323"/>
      <c r="EK336" s="323"/>
      <c r="EL336" s="323"/>
      <c r="EM336" s="323"/>
      <c r="EN336" s="323"/>
      <c r="EO336" s="323"/>
      <c r="EP336" s="323"/>
      <c r="EQ336" s="323"/>
      <c r="ER336" s="323"/>
      <c r="ES336" s="323"/>
      <c r="ET336" s="323"/>
      <c r="EU336" s="323"/>
    </row>
    <row r="337" spans="1:151" s="333" customFormat="1" ht="45" hidden="1">
      <c r="A337" s="333" t="s">
        <v>2526</v>
      </c>
      <c r="B337" s="333" t="s">
        <v>877</v>
      </c>
      <c r="C337" s="363" t="s">
        <v>356</v>
      </c>
      <c r="D337" s="333" t="s">
        <v>2527</v>
      </c>
      <c r="E337" s="333" t="s">
        <v>2528</v>
      </c>
      <c r="F337" s="333" t="s">
        <v>31</v>
      </c>
      <c r="G337" s="333">
        <v>50</v>
      </c>
      <c r="H337" s="333" t="s">
        <v>1422</v>
      </c>
      <c r="I337" s="333" t="s">
        <v>1423</v>
      </c>
      <c r="J337" s="334" t="s">
        <v>1424</v>
      </c>
      <c r="K337" s="334" t="s">
        <v>944</v>
      </c>
      <c r="L337" s="334" t="s">
        <v>944</v>
      </c>
      <c r="M337" s="333" t="s">
        <v>1426</v>
      </c>
      <c r="N337" s="333" t="s">
        <v>1437</v>
      </c>
      <c r="O337" s="333" t="s">
        <v>1495</v>
      </c>
      <c r="P337" s="333" t="s">
        <v>31</v>
      </c>
      <c r="Q337" s="333" t="s">
        <v>31</v>
      </c>
      <c r="R337" s="333" t="s">
        <v>944</v>
      </c>
      <c r="S337" s="333" t="s">
        <v>1423</v>
      </c>
      <c r="T337" s="333" t="s">
        <v>1430</v>
      </c>
      <c r="V337" s="333" t="s">
        <v>8</v>
      </c>
      <c r="X337" s="333" t="s">
        <v>1431</v>
      </c>
      <c r="AA337" s="333" t="s">
        <v>1423</v>
      </c>
      <c r="AB337" s="333" t="s">
        <v>1423</v>
      </c>
      <c r="AC337" s="333" t="s">
        <v>1423</v>
      </c>
      <c r="AD337" s="333" t="s">
        <v>1423</v>
      </c>
      <c r="AE337" s="333" t="s">
        <v>1423</v>
      </c>
      <c r="AF337" s="334">
        <v>44530</v>
      </c>
      <c r="AG337" s="333" t="s">
        <v>1423</v>
      </c>
      <c r="AH337" s="333">
        <v>1</v>
      </c>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c r="BM337" s="323"/>
      <c r="BN337" s="323"/>
      <c r="BO337" s="323"/>
      <c r="BP337" s="323"/>
      <c r="BQ337" s="323"/>
      <c r="BR337" s="323"/>
      <c r="BS337" s="323"/>
      <c r="BT337" s="323"/>
      <c r="BU337" s="323"/>
      <c r="BV337" s="323"/>
      <c r="BW337" s="323"/>
      <c r="BX337" s="323"/>
      <c r="BY337" s="323"/>
      <c r="BZ337" s="323"/>
      <c r="CA337" s="323"/>
      <c r="CB337" s="323"/>
      <c r="CC337" s="323"/>
      <c r="CD337" s="323"/>
      <c r="CE337" s="323"/>
      <c r="CF337" s="323"/>
      <c r="CG337" s="323"/>
      <c r="CH337" s="323"/>
      <c r="CI337" s="323"/>
      <c r="CJ337" s="323"/>
      <c r="CK337" s="323"/>
      <c r="CL337" s="323"/>
      <c r="CM337" s="323"/>
      <c r="CN337" s="323"/>
      <c r="CO337" s="323"/>
      <c r="CP337" s="323"/>
      <c r="CQ337" s="323"/>
      <c r="CR337" s="323"/>
      <c r="CS337" s="323"/>
      <c r="CT337" s="323"/>
      <c r="CU337" s="323"/>
      <c r="CV337" s="323"/>
      <c r="CW337" s="323"/>
      <c r="CX337" s="323"/>
      <c r="CY337" s="323"/>
      <c r="CZ337" s="323"/>
      <c r="DA337" s="323"/>
      <c r="DB337" s="323"/>
      <c r="DC337" s="323"/>
      <c r="DD337" s="323"/>
      <c r="DE337" s="323"/>
      <c r="DF337" s="323"/>
      <c r="DG337" s="323"/>
      <c r="DH337" s="323"/>
      <c r="DI337" s="323"/>
      <c r="DJ337" s="323"/>
      <c r="DK337" s="323"/>
      <c r="DL337" s="323"/>
      <c r="DM337" s="323"/>
      <c r="DN337" s="323"/>
      <c r="DO337" s="323"/>
      <c r="DP337" s="323"/>
      <c r="DQ337" s="323"/>
      <c r="DR337" s="323"/>
      <c r="DS337" s="323"/>
      <c r="DT337" s="323"/>
      <c r="DU337" s="323"/>
      <c r="DV337" s="323"/>
      <c r="DW337" s="323"/>
      <c r="DX337" s="323"/>
      <c r="DY337" s="323"/>
      <c r="DZ337" s="323"/>
      <c r="EA337" s="323"/>
      <c r="EB337" s="323"/>
      <c r="EC337" s="323"/>
      <c r="ED337" s="323"/>
      <c r="EE337" s="323"/>
      <c r="EF337" s="323"/>
      <c r="EG337" s="323"/>
      <c r="EH337" s="323"/>
      <c r="EI337" s="323"/>
      <c r="EJ337" s="323"/>
      <c r="EK337" s="323"/>
      <c r="EL337" s="323"/>
      <c r="EM337" s="323"/>
      <c r="EN337" s="323"/>
      <c r="EO337" s="323"/>
      <c r="EP337" s="323"/>
      <c r="EQ337" s="323"/>
      <c r="ER337" s="323"/>
      <c r="ES337" s="323"/>
      <c r="ET337" s="323"/>
      <c r="EU337" s="323"/>
    </row>
    <row r="338" spans="1:151" s="333" customFormat="1" ht="30" hidden="1">
      <c r="A338" s="333" t="s">
        <v>2529</v>
      </c>
      <c r="B338" s="333" t="s">
        <v>877</v>
      </c>
      <c r="C338" s="363" t="s">
        <v>356</v>
      </c>
      <c r="D338" s="333" t="s">
        <v>2530</v>
      </c>
      <c r="E338" s="333" t="s">
        <v>2531</v>
      </c>
      <c r="F338" s="333" t="s">
        <v>31</v>
      </c>
      <c r="G338" s="333">
        <v>50</v>
      </c>
      <c r="H338" s="333" t="s">
        <v>1422</v>
      </c>
      <c r="I338" s="333" t="s">
        <v>1423</v>
      </c>
      <c r="J338" s="334" t="s">
        <v>1424</v>
      </c>
      <c r="K338" s="334" t="s">
        <v>944</v>
      </c>
      <c r="L338" s="334" t="s">
        <v>944</v>
      </c>
      <c r="M338" s="333" t="s">
        <v>1426</v>
      </c>
      <c r="N338" s="333" t="s">
        <v>1437</v>
      </c>
      <c r="O338" s="333" t="s">
        <v>1495</v>
      </c>
      <c r="P338" s="333" t="s">
        <v>31</v>
      </c>
      <c r="Q338" s="333" t="s">
        <v>31</v>
      </c>
      <c r="R338" s="333" t="s">
        <v>944</v>
      </c>
      <c r="S338" s="333" t="s">
        <v>1423</v>
      </c>
      <c r="T338" s="333" t="s">
        <v>1430</v>
      </c>
      <c r="V338" s="333" t="s">
        <v>8</v>
      </c>
      <c r="X338" s="333" t="s">
        <v>1431</v>
      </c>
      <c r="AA338" s="333" t="s">
        <v>1423</v>
      </c>
      <c r="AB338" s="333" t="s">
        <v>1423</v>
      </c>
      <c r="AC338" s="333" t="s">
        <v>1423</v>
      </c>
      <c r="AD338" s="333" t="s">
        <v>1423</v>
      </c>
      <c r="AE338" s="333" t="s">
        <v>1423</v>
      </c>
      <c r="AF338" s="334">
        <v>44530</v>
      </c>
      <c r="AG338" s="333" t="s">
        <v>1423</v>
      </c>
      <c r="AH338" s="333">
        <v>1</v>
      </c>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c r="BM338" s="323"/>
      <c r="BN338" s="323"/>
      <c r="BO338" s="323"/>
      <c r="BP338" s="323"/>
      <c r="BQ338" s="323"/>
      <c r="BR338" s="323"/>
      <c r="BS338" s="323"/>
      <c r="BT338" s="323"/>
      <c r="BU338" s="323"/>
      <c r="BV338" s="323"/>
      <c r="BW338" s="323"/>
      <c r="BX338" s="323"/>
      <c r="BY338" s="323"/>
      <c r="BZ338" s="323"/>
      <c r="CA338" s="323"/>
      <c r="CB338" s="323"/>
      <c r="CC338" s="323"/>
      <c r="CD338" s="323"/>
      <c r="CE338" s="323"/>
      <c r="CF338" s="323"/>
      <c r="CG338" s="323"/>
      <c r="CH338" s="323"/>
      <c r="CI338" s="323"/>
      <c r="CJ338" s="323"/>
      <c r="CK338" s="323"/>
      <c r="CL338" s="323"/>
      <c r="CM338" s="323"/>
      <c r="CN338" s="323"/>
      <c r="CO338" s="323"/>
      <c r="CP338" s="323"/>
      <c r="CQ338" s="323"/>
      <c r="CR338" s="323"/>
      <c r="CS338" s="323"/>
      <c r="CT338" s="323"/>
      <c r="CU338" s="323"/>
      <c r="CV338" s="323"/>
      <c r="CW338" s="323"/>
      <c r="CX338" s="323"/>
      <c r="CY338" s="323"/>
      <c r="CZ338" s="323"/>
      <c r="DA338" s="323"/>
      <c r="DB338" s="323"/>
      <c r="DC338" s="323"/>
      <c r="DD338" s="323"/>
      <c r="DE338" s="323"/>
      <c r="DF338" s="323"/>
      <c r="DG338" s="323"/>
      <c r="DH338" s="323"/>
      <c r="DI338" s="323"/>
      <c r="DJ338" s="323"/>
      <c r="DK338" s="323"/>
      <c r="DL338" s="323"/>
      <c r="DM338" s="323"/>
      <c r="DN338" s="323"/>
      <c r="DO338" s="323"/>
      <c r="DP338" s="323"/>
      <c r="DQ338" s="323"/>
      <c r="DR338" s="323"/>
      <c r="DS338" s="323"/>
      <c r="DT338" s="323"/>
      <c r="DU338" s="323"/>
      <c r="DV338" s="323"/>
      <c r="DW338" s="323"/>
      <c r="DX338" s="323"/>
      <c r="DY338" s="323"/>
      <c r="DZ338" s="323"/>
      <c r="EA338" s="323"/>
      <c r="EB338" s="323"/>
      <c r="EC338" s="323"/>
      <c r="ED338" s="323"/>
      <c r="EE338" s="323"/>
      <c r="EF338" s="323"/>
      <c r="EG338" s="323"/>
      <c r="EH338" s="323"/>
      <c r="EI338" s="323"/>
      <c r="EJ338" s="323"/>
      <c r="EK338" s="323"/>
      <c r="EL338" s="323"/>
      <c r="EM338" s="323"/>
      <c r="EN338" s="323"/>
      <c r="EO338" s="323"/>
      <c r="EP338" s="323"/>
      <c r="EQ338" s="323"/>
      <c r="ER338" s="323"/>
      <c r="ES338" s="323"/>
      <c r="ET338" s="323"/>
      <c r="EU338" s="323"/>
    </row>
    <row r="339" spans="1:151" s="333" customFormat="1" ht="105" hidden="1">
      <c r="A339" s="333" t="s">
        <v>2532</v>
      </c>
      <c r="B339" s="333" t="s">
        <v>877</v>
      </c>
      <c r="C339" s="363" t="s">
        <v>356</v>
      </c>
      <c r="D339" s="333" t="s">
        <v>2533</v>
      </c>
      <c r="E339" s="333" t="s">
        <v>2534</v>
      </c>
      <c r="F339" s="333" t="s">
        <v>31</v>
      </c>
      <c r="G339" s="333">
        <v>50</v>
      </c>
      <c r="H339" s="333" t="s">
        <v>1422</v>
      </c>
      <c r="I339" s="333" t="s">
        <v>1423</v>
      </c>
      <c r="J339" s="334" t="s">
        <v>1424</v>
      </c>
      <c r="K339" s="334" t="s">
        <v>944</v>
      </c>
      <c r="L339" s="334" t="s">
        <v>944</v>
      </c>
      <c r="M339" s="333" t="s">
        <v>1426</v>
      </c>
      <c r="N339" s="333" t="s">
        <v>1437</v>
      </c>
      <c r="O339" s="333" t="s">
        <v>1495</v>
      </c>
      <c r="P339" s="333" t="s">
        <v>31</v>
      </c>
      <c r="Q339" s="333" t="s">
        <v>31</v>
      </c>
      <c r="R339" s="333" t="s">
        <v>944</v>
      </c>
      <c r="S339" s="333" t="s">
        <v>1423</v>
      </c>
      <c r="T339" s="333" t="s">
        <v>1430</v>
      </c>
      <c r="V339" s="333" t="s">
        <v>8</v>
      </c>
      <c r="X339" s="333" t="s">
        <v>1431</v>
      </c>
      <c r="AA339" s="333" t="s">
        <v>1423</v>
      </c>
      <c r="AB339" s="333" t="s">
        <v>1423</v>
      </c>
      <c r="AC339" s="333" t="s">
        <v>1423</v>
      </c>
      <c r="AD339" s="333" t="s">
        <v>1423</v>
      </c>
      <c r="AE339" s="333" t="s">
        <v>1423</v>
      </c>
      <c r="AF339" s="334">
        <v>44530</v>
      </c>
      <c r="AG339" s="333" t="s">
        <v>1423</v>
      </c>
      <c r="AH339" s="333">
        <v>1</v>
      </c>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c r="BM339" s="323"/>
      <c r="BN339" s="323"/>
      <c r="BO339" s="323"/>
      <c r="BP339" s="323"/>
      <c r="BQ339" s="323"/>
      <c r="BR339" s="323"/>
      <c r="BS339" s="323"/>
      <c r="BT339" s="323"/>
      <c r="BU339" s="323"/>
      <c r="BV339" s="323"/>
      <c r="BW339" s="323"/>
      <c r="BX339" s="323"/>
      <c r="BY339" s="323"/>
      <c r="BZ339" s="323"/>
      <c r="CA339" s="323"/>
      <c r="CB339" s="323"/>
      <c r="CC339" s="323"/>
      <c r="CD339" s="323"/>
      <c r="CE339" s="323"/>
      <c r="CF339" s="323"/>
      <c r="CG339" s="323"/>
      <c r="CH339" s="323"/>
      <c r="CI339" s="323"/>
      <c r="CJ339" s="323"/>
      <c r="CK339" s="323"/>
      <c r="CL339" s="323"/>
      <c r="CM339" s="323"/>
      <c r="CN339" s="323"/>
      <c r="CO339" s="323"/>
      <c r="CP339" s="323"/>
      <c r="CQ339" s="323"/>
      <c r="CR339" s="323"/>
      <c r="CS339" s="323"/>
      <c r="CT339" s="323"/>
      <c r="CU339" s="323"/>
      <c r="CV339" s="323"/>
      <c r="CW339" s="323"/>
      <c r="CX339" s="323"/>
      <c r="CY339" s="323"/>
      <c r="CZ339" s="323"/>
      <c r="DA339" s="323"/>
      <c r="DB339" s="323"/>
      <c r="DC339" s="323"/>
      <c r="DD339" s="323"/>
      <c r="DE339" s="323"/>
      <c r="DF339" s="323"/>
      <c r="DG339" s="323"/>
      <c r="DH339" s="323"/>
      <c r="DI339" s="323"/>
      <c r="DJ339" s="323"/>
      <c r="DK339" s="323"/>
      <c r="DL339" s="323"/>
      <c r="DM339" s="323"/>
      <c r="DN339" s="323"/>
      <c r="DO339" s="323"/>
      <c r="DP339" s="323"/>
      <c r="DQ339" s="323"/>
      <c r="DR339" s="323"/>
      <c r="DS339" s="323"/>
      <c r="DT339" s="323"/>
      <c r="DU339" s="323"/>
      <c r="DV339" s="323"/>
      <c r="DW339" s="323"/>
      <c r="DX339" s="323"/>
      <c r="DY339" s="323"/>
      <c r="DZ339" s="323"/>
      <c r="EA339" s="323"/>
      <c r="EB339" s="323"/>
      <c r="EC339" s="323"/>
      <c r="ED339" s="323"/>
      <c r="EE339" s="323"/>
      <c r="EF339" s="323"/>
      <c r="EG339" s="323"/>
      <c r="EH339" s="323"/>
      <c r="EI339" s="323"/>
      <c r="EJ339" s="323"/>
      <c r="EK339" s="323"/>
      <c r="EL339" s="323"/>
      <c r="EM339" s="323"/>
      <c r="EN339" s="323"/>
      <c r="EO339" s="323"/>
      <c r="EP339" s="323"/>
      <c r="EQ339" s="323"/>
      <c r="ER339" s="323"/>
      <c r="ES339" s="323"/>
      <c r="ET339" s="323"/>
      <c r="EU339" s="323"/>
    </row>
    <row r="340" spans="1:151" s="333" customFormat="1" ht="45" hidden="1">
      <c r="A340" s="333" t="s">
        <v>2535</v>
      </c>
      <c r="B340" s="333" t="s">
        <v>877</v>
      </c>
      <c r="C340" s="363" t="s">
        <v>356</v>
      </c>
      <c r="D340" s="333" t="s">
        <v>2536</v>
      </c>
      <c r="E340" s="333" t="s">
        <v>2486</v>
      </c>
      <c r="F340" s="333" t="s">
        <v>31</v>
      </c>
      <c r="G340" s="333">
        <v>50</v>
      </c>
      <c r="H340" s="333" t="s">
        <v>1422</v>
      </c>
      <c r="I340" s="333" t="s">
        <v>1423</v>
      </c>
      <c r="J340" s="334" t="s">
        <v>1424</v>
      </c>
      <c r="K340" s="334" t="s">
        <v>944</v>
      </c>
      <c r="L340" s="334" t="s">
        <v>944</v>
      </c>
      <c r="M340" s="333" t="s">
        <v>1426</v>
      </c>
      <c r="N340" s="333" t="s">
        <v>1437</v>
      </c>
      <c r="O340" s="333" t="s">
        <v>1495</v>
      </c>
      <c r="P340" s="333" t="s">
        <v>31</v>
      </c>
      <c r="Q340" s="333" t="s">
        <v>31</v>
      </c>
      <c r="R340" s="333" t="s">
        <v>944</v>
      </c>
      <c r="S340" s="333" t="s">
        <v>1423</v>
      </c>
      <c r="T340" s="333" t="s">
        <v>1430</v>
      </c>
      <c r="V340" s="333" t="s">
        <v>8</v>
      </c>
      <c r="X340" s="333" t="s">
        <v>1431</v>
      </c>
      <c r="AA340" s="333" t="s">
        <v>1423</v>
      </c>
      <c r="AB340" s="333" t="s">
        <v>1423</v>
      </c>
      <c r="AC340" s="333" t="s">
        <v>1423</v>
      </c>
      <c r="AD340" s="333" t="s">
        <v>1423</v>
      </c>
      <c r="AE340" s="333" t="s">
        <v>1423</v>
      </c>
      <c r="AF340" s="334">
        <v>44530</v>
      </c>
      <c r="AG340" s="333" t="s">
        <v>1423</v>
      </c>
      <c r="AH340" s="333">
        <v>1</v>
      </c>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c r="BM340" s="323"/>
      <c r="BN340" s="323"/>
      <c r="BO340" s="323"/>
      <c r="BP340" s="323"/>
      <c r="BQ340" s="323"/>
      <c r="BR340" s="323"/>
      <c r="BS340" s="323"/>
      <c r="BT340" s="323"/>
      <c r="BU340" s="323"/>
      <c r="BV340" s="323"/>
      <c r="BW340" s="323"/>
      <c r="BX340" s="323"/>
      <c r="BY340" s="323"/>
      <c r="BZ340" s="323"/>
      <c r="CA340" s="323"/>
      <c r="CB340" s="323"/>
      <c r="CC340" s="323"/>
      <c r="CD340" s="323"/>
      <c r="CE340" s="323"/>
      <c r="CF340" s="323"/>
      <c r="CG340" s="323"/>
      <c r="CH340" s="323"/>
      <c r="CI340" s="323"/>
      <c r="CJ340" s="323"/>
      <c r="CK340" s="323"/>
      <c r="CL340" s="323"/>
      <c r="CM340" s="323"/>
      <c r="CN340" s="323"/>
      <c r="CO340" s="323"/>
      <c r="CP340" s="323"/>
      <c r="CQ340" s="323"/>
      <c r="CR340" s="323"/>
      <c r="CS340" s="323"/>
      <c r="CT340" s="323"/>
      <c r="CU340" s="323"/>
      <c r="CV340" s="323"/>
      <c r="CW340" s="323"/>
      <c r="CX340" s="323"/>
      <c r="CY340" s="323"/>
      <c r="CZ340" s="323"/>
      <c r="DA340" s="323"/>
      <c r="DB340" s="323"/>
      <c r="DC340" s="323"/>
      <c r="DD340" s="323"/>
      <c r="DE340" s="323"/>
      <c r="DF340" s="323"/>
      <c r="DG340" s="323"/>
      <c r="DH340" s="323"/>
      <c r="DI340" s="323"/>
      <c r="DJ340" s="323"/>
      <c r="DK340" s="323"/>
      <c r="DL340" s="323"/>
      <c r="DM340" s="323"/>
      <c r="DN340" s="323"/>
      <c r="DO340" s="323"/>
      <c r="DP340" s="323"/>
      <c r="DQ340" s="323"/>
      <c r="DR340" s="323"/>
      <c r="DS340" s="323"/>
      <c r="DT340" s="323"/>
      <c r="DU340" s="323"/>
      <c r="DV340" s="323"/>
      <c r="DW340" s="323"/>
      <c r="DX340" s="323"/>
      <c r="DY340" s="323"/>
      <c r="DZ340" s="323"/>
      <c r="EA340" s="323"/>
      <c r="EB340" s="323"/>
      <c r="EC340" s="323"/>
      <c r="ED340" s="323"/>
      <c r="EE340" s="323"/>
      <c r="EF340" s="323"/>
      <c r="EG340" s="323"/>
      <c r="EH340" s="323"/>
      <c r="EI340" s="323"/>
      <c r="EJ340" s="323"/>
      <c r="EK340" s="323"/>
      <c r="EL340" s="323"/>
      <c r="EM340" s="323"/>
      <c r="EN340" s="323"/>
      <c r="EO340" s="323"/>
      <c r="EP340" s="323"/>
      <c r="EQ340" s="323"/>
      <c r="ER340" s="323"/>
      <c r="ES340" s="323"/>
      <c r="ET340" s="323"/>
      <c r="EU340" s="323"/>
    </row>
    <row r="341" spans="1:151" s="333" customFormat="1" ht="45" hidden="1">
      <c r="A341" s="333" t="s">
        <v>2537</v>
      </c>
      <c r="B341" s="333" t="s">
        <v>877</v>
      </c>
      <c r="C341" s="363" t="s">
        <v>356</v>
      </c>
      <c r="D341" s="333" t="s">
        <v>2538</v>
      </c>
      <c r="E341" s="333" t="s">
        <v>2539</v>
      </c>
      <c r="F341" s="333" t="s">
        <v>31</v>
      </c>
      <c r="G341" s="333">
        <v>50</v>
      </c>
      <c r="H341" s="333" t="s">
        <v>1506</v>
      </c>
      <c r="I341" s="333" t="s">
        <v>1423</v>
      </c>
      <c r="J341" s="334" t="s">
        <v>1424</v>
      </c>
      <c r="K341" s="334" t="s">
        <v>944</v>
      </c>
      <c r="L341" s="334" t="s">
        <v>944</v>
      </c>
      <c r="M341" s="333" t="s">
        <v>1426</v>
      </c>
      <c r="N341" s="333" t="s">
        <v>1437</v>
      </c>
      <c r="O341" s="333" t="s">
        <v>1495</v>
      </c>
      <c r="P341" s="333" t="s">
        <v>31</v>
      </c>
      <c r="Q341" s="333" t="s">
        <v>31</v>
      </c>
      <c r="R341" s="333" t="s">
        <v>944</v>
      </c>
      <c r="S341" s="333" t="s">
        <v>1423</v>
      </c>
      <c r="T341" s="333" t="s">
        <v>1430</v>
      </c>
      <c r="V341" s="333" t="s">
        <v>8</v>
      </c>
      <c r="X341" s="333" t="s">
        <v>1431</v>
      </c>
      <c r="AA341" s="333" t="s">
        <v>1423</v>
      </c>
      <c r="AB341" s="333" t="s">
        <v>1423</v>
      </c>
      <c r="AC341" s="333" t="s">
        <v>1423</v>
      </c>
      <c r="AD341" s="333" t="s">
        <v>1423</v>
      </c>
      <c r="AE341" s="333" t="s">
        <v>1423</v>
      </c>
      <c r="AF341" s="334">
        <v>44530</v>
      </c>
      <c r="AG341" s="333" t="s">
        <v>1423</v>
      </c>
      <c r="AH341" s="333">
        <v>1</v>
      </c>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c r="BN341" s="323"/>
      <c r="BO341" s="323"/>
      <c r="BP341" s="323"/>
      <c r="BQ341" s="323"/>
      <c r="BR341" s="323"/>
      <c r="BS341" s="323"/>
      <c r="BT341" s="323"/>
      <c r="BU341" s="323"/>
      <c r="BV341" s="323"/>
      <c r="BW341" s="323"/>
      <c r="BX341" s="323"/>
      <c r="BY341" s="323"/>
      <c r="BZ341" s="323"/>
      <c r="CA341" s="323"/>
      <c r="CB341" s="323"/>
      <c r="CC341" s="323"/>
      <c r="CD341" s="323"/>
      <c r="CE341" s="323"/>
      <c r="CF341" s="323"/>
      <c r="CG341" s="323"/>
      <c r="CH341" s="323"/>
      <c r="CI341" s="323"/>
      <c r="CJ341" s="323"/>
      <c r="CK341" s="323"/>
      <c r="CL341" s="323"/>
      <c r="CM341" s="323"/>
      <c r="CN341" s="323"/>
      <c r="CO341" s="323"/>
      <c r="CP341" s="323"/>
      <c r="CQ341" s="323"/>
      <c r="CR341" s="323"/>
      <c r="CS341" s="323"/>
      <c r="CT341" s="323"/>
      <c r="CU341" s="323"/>
      <c r="CV341" s="323"/>
      <c r="CW341" s="323"/>
      <c r="CX341" s="323"/>
      <c r="CY341" s="323"/>
      <c r="CZ341" s="323"/>
      <c r="DA341" s="323"/>
      <c r="DB341" s="323"/>
      <c r="DC341" s="323"/>
      <c r="DD341" s="323"/>
      <c r="DE341" s="323"/>
      <c r="DF341" s="323"/>
      <c r="DG341" s="323"/>
      <c r="DH341" s="323"/>
      <c r="DI341" s="323"/>
      <c r="DJ341" s="323"/>
      <c r="DK341" s="323"/>
      <c r="DL341" s="323"/>
      <c r="DM341" s="323"/>
      <c r="DN341" s="323"/>
      <c r="DO341" s="323"/>
      <c r="DP341" s="323"/>
      <c r="DQ341" s="323"/>
      <c r="DR341" s="323"/>
      <c r="DS341" s="323"/>
      <c r="DT341" s="323"/>
      <c r="DU341" s="323"/>
      <c r="DV341" s="323"/>
      <c r="DW341" s="323"/>
      <c r="DX341" s="323"/>
      <c r="DY341" s="323"/>
      <c r="DZ341" s="323"/>
      <c r="EA341" s="323"/>
      <c r="EB341" s="323"/>
      <c r="EC341" s="323"/>
      <c r="ED341" s="323"/>
      <c r="EE341" s="323"/>
      <c r="EF341" s="323"/>
      <c r="EG341" s="323"/>
      <c r="EH341" s="323"/>
      <c r="EI341" s="323"/>
      <c r="EJ341" s="323"/>
      <c r="EK341" s="323"/>
      <c r="EL341" s="323"/>
      <c r="EM341" s="323"/>
      <c r="EN341" s="323"/>
      <c r="EO341" s="323"/>
      <c r="EP341" s="323"/>
      <c r="EQ341" s="323"/>
      <c r="ER341" s="323"/>
      <c r="ES341" s="323"/>
      <c r="ET341" s="323"/>
      <c r="EU341" s="323"/>
    </row>
    <row r="342" spans="1:151" s="333" customFormat="1" ht="120" hidden="1">
      <c r="A342" s="333" t="s">
        <v>2540</v>
      </c>
      <c r="B342" s="333" t="s">
        <v>877</v>
      </c>
      <c r="C342" s="363" t="s">
        <v>356</v>
      </c>
      <c r="D342" s="333" t="s">
        <v>2541</v>
      </c>
      <c r="E342" s="333" t="s">
        <v>2542</v>
      </c>
      <c r="F342" s="333" t="s">
        <v>31</v>
      </c>
      <c r="G342" s="333">
        <v>50</v>
      </c>
      <c r="H342" s="333" t="s">
        <v>1506</v>
      </c>
      <c r="I342" s="333" t="s">
        <v>1423</v>
      </c>
      <c r="J342" s="334" t="s">
        <v>1424</v>
      </c>
      <c r="K342" s="334" t="s">
        <v>944</v>
      </c>
      <c r="L342" s="334" t="s">
        <v>944</v>
      </c>
      <c r="M342" s="333" t="s">
        <v>1426</v>
      </c>
      <c r="N342" s="333" t="s">
        <v>1437</v>
      </c>
      <c r="O342" s="333" t="s">
        <v>1495</v>
      </c>
      <c r="P342" s="333" t="s">
        <v>31</v>
      </c>
      <c r="Q342" s="333" t="s">
        <v>31</v>
      </c>
      <c r="R342" s="333" t="s">
        <v>944</v>
      </c>
      <c r="S342" s="333" t="s">
        <v>1423</v>
      </c>
      <c r="T342" s="333" t="s">
        <v>1442</v>
      </c>
      <c r="V342" s="333" t="s">
        <v>8</v>
      </c>
      <c r="X342" s="333" t="s">
        <v>8</v>
      </c>
      <c r="AA342" s="333" t="s">
        <v>31</v>
      </c>
      <c r="AB342" s="333" t="s">
        <v>1432</v>
      </c>
      <c r="AC342" s="333" t="s">
        <v>1432</v>
      </c>
      <c r="AD342" s="333" t="s">
        <v>2496</v>
      </c>
      <c r="AE342" s="333" t="s">
        <v>1433</v>
      </c>
      <c r="AF342" s="334">
        <v>44530</v>
      </c>
      <c r="AG342" s="333" t="s">
        <v>1445</v>
      </c>
      <c r="AH342" s="333">
        <v>1</v>
      </c>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c r="BN342" s="323"/>
      <c r="BO342" s="323"/>
      <c r="BP342" s="323"/>
      <c r="BQ342" s="323"/>
      <c r="BR342" s="323"/>
      <c r="BS342" s="323"/>
      <c r="BT342" s="323"/>
      <c r="BU342" s="323"/>
      <c r="BV342" s="323"/>
      <c r="BW342" s="323"/>
      <c r="BX342" s="323"/>
      <c r="BY342" s="323"/>
      <c r="BZ342" s="323"/>
      <c r="CA342" s="323"/>
      <c r="CB342" s="323"/>
      <c r="CC342" s="323"/>
      <c r="CD342" s="323"/>
      <c r="CE342" s="323"/>
      <c r="CF342" s="323"/>
      <c r="CG342" s="323"/>
      <c r="CH342" s="323"/>
      <c r="CI342" s="323"/>
      <c r="CJ342" s="323"/>
      <c r="CK342" s="323"/>
      <c r="CL342" s="323"/>
      <c r="CM342" s="323"/>
      <c r="CN342" s="323"/>
      <c r="CO342" s="323"/>
      <c r="CP342" s="323"/>
      <c r="CQ342" s="323"/>
      <c r="CR342" s="323"/>
      <c r="CS342" s="323"/>
      <c r="CT342" s="323"/>
      <c r="CU342" s="323"/>
      <c r="CV342" s="323"/>
      <c r="CW342" s="323"/>
      <c r="CX342" s="323"/>
      <c r="CY342" s="323"/>
      <c r="CZ342" s="323"/>
      <c r="DA342" s="323"/>
      <c r="DB342" s="323"/>
      <c r="DC342" s="323"/>
      <c r="DD342" s="323"/>
      <c r="DE342" s="323"/>
      <c r="DF342" s="323"/>
      <c r="DG342" s="323"/>
      <c r="DH342" s="323"/>
      <c r="DI342" s="323"/>
      <c r="DJ342" s="323"/>
      <c r="DK342" s="323"/>
      <c r="DL342" s="323"/>
      <c r="DM342" s="323"/>
      <c r="DN342" s="323"/>
      <c r="DO342" s="323"/>
      <c r="DP342" s="323"/>
      <c r="DQ342" s="323"/>
      <c r="DR342" s="323"/>
      <c r="DS342" s="323"/>
      <c r="DT342" s="323"/>
      <c r="DU342" s="323"/>
      <c r="DV342" s="323"/>
      <c r="DW342" s="323"/>
      <c r="DX342" s="323"/>
      <c r="DY342" s="323"/>
      <c r="DZ342" s="323"/>
      <c r="EA342" s="323"/>
      <c r="EB342" s="323"/>
      <c r="EC342" s="323"/>
      <c r="ED342" s="323"/>
      <c r="EE342" s="323"/>
      <c r="EF342" s="323"/>
      <c r="EG342" s="323"/>
      <c r="EH342" s="323"/>
      <c r="EI342" s="323"/>
      <c r="EJ342" s="323"/>
      <c r="EK342" s="323"/>
      <c r="EL342" s="323"/>
      <c r="EM342" s="323"/>
      <c r="EN342" s="323"/>
      <c r="EO342" s="323"/>
      <c r="EP342" s="323"/>
      <c r="EQ342" s="323"/>
      <c r="ER342" s="323"/>
      <c r="ES342" s="323"/>
      <c r="ET342" s="323"/>
      <c r="EU342" s="323"/>
    </row>
    <row r="343" spans="1:151" s="333" customFormat="1" ht="120" hidden="1">
      <c r="A343" s="333" t="s">
        <v>2543</v>
      </c>
      <c r="B343" s="333" t="s">
        <v>877</v>
      </c>
      <c r="C343" s="363" t="s">
        <v>356</v>
      </c>
      <c r="D343" s="333" t="s">
        <v>2544</v>
      </c>
      <c r="E343" s="333" t="s">
        <v>2545</v>
      </c>
      <c r="F343" s="333" t="s">
        <v>31</v>
      </c>
      <c r="G343" s="333">
        <v>50</v>
      </c>
      <c r="H343" s="333" t="s">
        <v>1506</v>
      </c>
      <c r="I343" s="333" t="s">
        <v>1423</v>
      </c>
      <c r="J343" s="334" t="s">
        <v>1424</v>
      </c>
      <c r="K343" s="334" t="s">
        <v>944</v>
      </c>
      <c r="L343" s="334" t="s">
        <v>944</v>
      </c>
      <c r="M343" s="333" t="s">
        <v>1426</v>
      </c>
      <c r="N343" s="333" t="s">
        <v>1437</v>
      </c>
      <c r="O343" s="333" t="s">
        <v>1495</v>
      </c>
      <c r="P343" s="333" t="s">
        <v>31</v>
      </c>
      <c r="Q343" s="333" t="s">
        <v>31</v>
      </c>
      <c r="R343" s="333" t="s">
        <v>944</v>
      </c>
      <c r="S343" s="333" t="s">
        <v>1423</v>
      </c>
      <c r="T343" s="333" t="s">
        <v>1442</v>
      </c>
      <c r="V343" s="333" t="s">
        <v>8</v>
      </c>
      <c r="X343" s="333" t="s">
        <v>8</v>
      </c>
      <c r="AA343" s="333" t="s">
        <v>31</v>
      </c>
      <c r="AB343" s="333" t="s">
        <v>1432</v>
      </c>
      <c r="AC343" s="333" t="s">
        <v>1432</v>
      </c>
      <c r="AD343" s="333" t="s">
        <v>2496</v>
      </c>
      <c r="AE343" s="333" t="s">
        <v>1433</v>
      </c>
      <c r="AF343" s="334">
        <v>44530</v>
      </c>
      <c r="AG343" s="333" t="s">
        <v>1445</v>
      </c>
      <c r="AH343" s="333">
        <v>1</v>
      </c>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c r="BL343" s="323"/>
      <c r="BM343" s="323"/>
      <c r="BN343" s="323"/>
      <c r="BO343" s="323"/>
      <c r="BP343" s="323"/>
      <c r="BQ343" s="323"/>
      <c r="BR343" s="323"/>
      <c r="BS343" s="323"/>
      <c r="BT343" s="323"/>
      <c r="BU343" s="323"/>
      <c r="BV343" s="323"/>
      <c r="BW343" s="323"/>
      <c r="BX343" s="323"/>
      <c r="BY343" s="323"/>
      <c r="BZ343" s="323"/>
      <c r="CA343" s="323"/>
      <c r="CB343" s="323"/>
      <c r="CC343" s="323"/>
      <c r="CD343" s="323"/>
      <c r="CE343" s="323"/>
      <c r="CF343" s="323"/>
      <c r="CG343" s="323"/>
      <c r="CH343" s="323"/>
      <c r="CI343" s="323"/>
      <c r="CJ343" s="323"/>
      <c r="CK343" s="323"/>
      <c r="CL343" s="323"/>
      <c r="CM343" s="323"/>
      <c r="CN343" s="323"/>
      <c r="CO343" s="323"/>
      <c r="CP343" s="323"/>
      <c r="CQ343" s="323"/>
      <c r="CR343" s="323"/>
      <c r="CS343" s="323"/>
      <c r="CT343" s="323"/>
      <c r="CU343" s="323"/>
      <c r="CV343" s="323"/>
      <c r="CW343" s="323"/>
      <c r="CX343" s="323"/>
      <c r="CY343" s="323"/>
      <c r="CZ343" s="323"/>
      <c r="DA343" s="323"/>
      <c r="DB343" s="323"/>
      <c r="DC343" s="323"/>
      <c r="DD343" s="323"/>
      <c r="DE343" s="323"/>
      <c r="DF343" s="323"/>
      <c r="DG343" s="323"/>
      <c r="DH343" s="323"/>
      <c r="DI343" s="323"/>
      <c r="DJ343" s="323"/>
      <c r="DK343" s="323"/>
      <c r="DL343" s="323"/>
      <c r="DM343" s="323"/>
      <c r="DN343" s="323"/>
      <c r="DO343" s="323"/>
      <c r="DP343" s="323"/>
      <c r="DQ343" s="323"/>
      <c r="DR343" s="323"/>
      <c r="DS343" s="323"/>
      <c r="DT343" s="323"/>
      <c r="DU343" s="323"/>
      <c r="DV343" s="323"/>
      <c r="DW343" s="323"/>
      <c r="DX343" s="323"/>
      <c r="DY343" s="323"/>
      <c r="DZ343" s="323"/>
      <c r="EA343" s="323"/>
      <c r="EB343" s="323"/>
      <c r="EC343" s="323"/>
      <c r="ED343" s="323"/>
      <c r="EE343" s="323"/>
      <c r="EF343" s="323"/>
      <c r="EG343" s="323"/>
      <c r="EH343" s="323"/>
      <c r="EI343" s="323"/>
      <c r="EJ343" s="323"/>
      <c r="EK343" s="323"/>
      <c r="EL343" s="323"/>
      <c r="EM343" s="323"/>
      <c r="EN343" s="323"/>
      <c r="EO343" s="323"/>
      <c r="EP343" s="323"/>
      <c r="EQ343" s="323"/>
      <c r="ER343" s="323"/>
      <c r="ES343" s="323"/>
      <c r="ET343" s="323"/>
      <c r="EU343" s="323"/>
    </row>
    <row r="344" spans="1:151" s="333" customFormat="1" ht="120" hidden="1">
      <c r="A344" s="333" t="s">
        <v>2546</v>
      </c>
      <c r="B344" s="333" t="s">
        <v>877</v>
      </c>
      <c r="C344" s="363" t="s">
        <v>356</v>
      </c>
      <c r="D344" s="333" t="s">
        <v>2547</v>
      </c>
      <c r="E344" s="333" t="s">
        <v>2548</v>
      </c>
      <c r="F344" s="333" t="s">
        <v>31</v>
      </c>
      <c r="G344" s="333">
        <v>50</v>
      </c>
      <c r="H344" s="333" t="s">
        <v>1506</v>
      </c>
      <c r="I344" s="333" t="s">
        <v>1423</v>
      </c>
      <c r="J344" s="334" t="s">
        <v>1424</v>
      </c>
      <c r="K344" s="334" t="s">
        <v>944</v>
      </c>
      <c r="L344" s="334" t="s">
        <v>944</v>
      </c>
      <c r="M344" s="333" t="s">
        <v>1426</v>
      </c>
      <c r="N344" s="333" t="s">
        <v>1437</v>
      </c>
      <c r="O344" s="333" t="s">
        <v>1495</v>
      </c>
      <c r="P344" s="333" t="s">
        <v>31</v>
      </c>
      <c r="Q344" s="333" t="s">
        <v>31</v>
      </c>
      <c r="R344" s="333" t="s">
        <v>944</v>
      </c>
      <c r="S344" s="333" t="s">
        <v>1423</v>
      </c>
      <c r="T344" s="333" t="s">
        <v>1442</v>
      </c>
      <c r="V344" s="333" t="s">
        <v>8</v>
      </c>
      <c r="X344" s="333" t="s">
        <v>8</v>
      </c>
      <c r="AA344" s="333" t="s">
        <v>31</v>
      </c>
      <c r="AB344" s="333" t="s">
        <v>1432</v>
      </c>
      <c r="AC344" s="333" t="s">
        <v>1432</v>
      </c>
      <c r="AD344" s="333" t="s">
        <v>2496</v>
      </c>
      <c r="AE344" s="333" t="s">
        <v>1433</v>
      </c>
      <c r="AF344" s="334">
        <v>44530</v>
      </c>
      <c r="AG344" s="333" t="s">
        <v>1445</v>
      </c>
      <c r="AH344" s="333">
        <v>1</v>
      </c>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c r="BL344" s="323"/>
      <c r="BM344" s="323"/>
      <c r="BN344" s="323"/>
      <c r="BO344" s="323"/>
      <c r="BP344" s="323"/>
      <c r="BQ344" s="323"/>
      <c r="BR344" s="323"/>
      <c r="BS344" s="323"/>
      <c r="BT344" s="323"/>
      <c r="BU344" s="323"/>
      <c r="BV344" s="323"/>
      <c r="BW344" s="323"/>
      <c r="BX344" s="323"/>
      <c r="BY344" s="323"/>
      <c r="BZ344" s="323"/>
      <c r="CA344" s="323"/>
      <c r="CB344" s="323"/>
      <c r="CC344" s="323"/>
      <c r="CD344" s="323"/>
      <c r="CE344" s="323"/>
      <c r="CF344" s="323"/>
      <c r="CG344" s="323"/>
      <c r="CH344" s="323"/>
      <c r="CI344" s="323"/>
      <c r="CJ344" s="323"/>
      <c r="CK344" s="323"/>
      <c r="CL344" s="323"/>
      <c r="CM344" s="323"/>
      <c r="CN344" s="323"/>
      <c r="CO344" s="323"/>
      <c r="CP344" s="323"/>
      <c r="CQ344" s="323"/>
      <c r="CR344" s="323"/>
      <c r="CS344" s="323"/>
      <c r="CT344" s="323"/>
      <c r="CU344" s="323"/>
      <c r="CV344" s="323"/>
      <c r="CW344" s="323"/>
      <c r="CX344" s="323"/>
      <c r="CY344" s="323"/>
      <c r="CZ344" s="323"/>
      <c r="DA344" s="323"/>
      <c r="DB344" s="323"/>
      <c r="DC344" s="323"/>
      <c r="DD344" s="323"/>
      <c r="DE344" s="323"/>
      <c r="DF344" s="323"/>
      <c r="DG344" s="323"/>
      <c r="DH344" s="323"/>
      <c r="DI344" s="323"/>
      <c r="DJ344" s="323"/>
      <c r="DK344" s="323"/>
      <c r="DL344" s="323"/>
      <c r="DM344" s="323"/>
      <c r="DN344" s="323"/>
      <c r="DO344" s="323"/>
      <c r="DP344" s="323"/>
      <c r="DQ344" s="323"/>
      <c r="DR344" s="323"/>
      <c r="DS344" s="323"/>
      <c r="DT344" s="323"/>
      <c r="DU344" s="323"/>
      <c r="DV344" s="323"/>
      <c r="DW344" s="323"/>
      <c r="DX344" s="323"/>
      <c r="DY344" s="323"/>
      <c r="DZ344" s="323"/>
      <c r="EA344" s="323"/>
      <c r="EB344" s="323"/>
      <c r="EC344" s="323"/>
      <c r="ED344" s="323"/>
      <c r="EE344" s="323"/>
      <c r="EF344" s="323"/>
      <c r="EG344" s="323"/>
      <c r="EH344" s="323"/>
      <c r="EI344" s="323"/>
      <c r="EJ344" s="323"/>
      <c r="EK344" s="323"/>
      <c r="EL344" s="323"/>
      <c r="EM344" s="323"/>
      <c r="EN344" s="323"/>
      <c r="EO344" s="323"/>
      <c r="EP344" s="323"/>
      <c r="EQ344" s="323"/>
      <c r="ER344" s="323"/>
      <c r="ES344" s="323"/>
      <c r="ET344" s="323"/>
      <c r="EU344" s="323"/>
    </row>
    <row r="345" spans="1:151" s="333" customFormat="1" ht="120" hidden="1">
      <c r="A345" s="333" t="s">
        <v>2549</v>
      </c>
      <c r="B345" s="333" t="s">
        <v>877</v>
      </c>
      <c r="C345" s="363" t="s">
        <v>356</v>
      </c>
      <c r="D345" s="333" t="s">
        <v>2550</v>
      </c>
      <c r="E345" s="333" t="s">
        <v>2551</v>
      </c>
      <c r="F345" s="333" t="s">
        <v>31</v>
      </c>
      <c r="G345" s="333">
        <v>50</v>
      </c>
      <c r="H345" s="333" t="s">
        <v>1506</v>
      </c>
      <c r="I345" s="333" t="s">
        <v>1423</v>
      </c>
      <c r="J345" s="334" t="s">
        <v>1424</v>
      </c>
      <c r="K345" s="334" t="s">
        <v>944</v>
      </c>
      <c r="L345" s="334" t="s">
        <v>944</v>
      </c>
      <c r="M345" s="333" t="s">
        <v>1426</v>
      </c>
      <c r="N345" s="333" t="s">
        <v>1437</v>
      </c>
      <c r="O345" s="333" t="s">
        <v>1495</v>
      </c>
      <c r="P345" s="333" t="s">
        <v>31</v>
      </c>
      <c r="Q345" s="333" t="s">
        <v>31</v>
      </c>
      <c r="R345" s="333" t="s">
        <v>944</v>
      </c>
      <c r="S345" s="333" t="s">
        <v>1423</v>
      </c>
      <c r="T345" s="333" t="s">
        <v>1442</v>
      </c>
      <c r="V345" s="333" t="s">
        <v>8</v>
      </c>
      <c r="X345" s="333" t="s">
        <v>8</v>
      </c>
      <c r="AA345" s="333" t="s">
        <v>31</v>
      </c>
      <c r="AB345" s="333" t="s">
        <v>1432</v>
      </c>
      <c r="AC345" s="333" t="s">
        <v>1432</v>
      </c>
      <c r="AD345" s="333" t="s">
        <v>2496</v>
      </c>
      <c r="AE345" s="333" t="s">
        <v>1433</v>
      </c>
      <c r="AF345" s="334">
        <v>44530</v>
      </c>
      <c r="AG345" s="333" t="s">
        <v>1445</v>
      </c>
      <c r="AH345" s="333">
        <v>1</v>
      </c>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c r="BL345" s="323"/>
      <c r="BM345" s="323"/>
      <c r="BN345" s="323"/>
      <c r="BO345" s="323"/>
      <c r="BP345" s="323"/>
      <c r="BQ345" s="323"/>
      <c r="BR345" s="323"/>
      <c r="BS345" s="323"/>
      <c r="BT345" s="323"/>
      <c r="BU345" s="323"/>
      <c r="BV345" s="323"/>
      <c r="BW345" s="323"/>
      <c r="BX345" s="323"/>
      <c r="BY345" s="323"/>
      <c r="BZ345" s="323"/>
      <c r="CA345" s="323"/>
      <c r="CB345" s="323"/>
      <c r="CC345" s="323"/>
      <c r="CD345" s="323"/>
      <c r="CE345" s="323"/>
      <c r="CF345" s="323"/>
      <c r="CG345" s="323"/>
      <c r="CH345" s="323"/>
      <c r="CI345" s="323"/>
      <c r="CJ345" s="323"/>
      <c r="CK345" s="323"/>
      <c r="CL345" s="323"/>
      <c r="CM345" s="323"/>
      <c r="CN345" s="323"/>
      <c r="CO345" s="323"/>
      <c r="CP345" s="323"/>
      <c r="CQ345" s="323"/>
      <c r="CR345" s="323"/>
      <c r="CS345" s="323"/>
      <c r="CT345" s="323"/>
      <c r="CU345" s="323"/>
      <c r="CV345" s="323"/>
      <c r="CW345" s="323"/>
      <c r="CX345" s="323"/>
      <c r="CY345" s="323"/>
      <c r="CZ345" s="323"/>
      <c r="DA345" s="323"/>
      <c r="DB345" s="323"/>
      <c r="DC345" s="323"/>
      <c r="DD345" s="323"/>
      <c r="DE345" s="323"/>
      <c r="DF345" s="323"/>
      <c r="DG345" s="323"/>
      <c r="DH345" s="323"/>
      <c r="DI345" s="323"/>
      <c r="DJ345" s="323"/>
      <c r="DK345" s="323"/>
      <c r="DL345" s="323"/>
      <c r="DM345" s="323"/>
      <c r="DN345" s="323"/>
      <c r="DO345" s="323"/>
      <c r="DP345" s="323"/>
      <c r="DQ345" s="323"/>
      <c r="DR345" s="323"/>
      <c r="DS345" s="323"/>
      <c r="DT345" s="323"/>
      <c r="DU345" s="323"/>
      <c r="DV345" s="323"/>
      <c r="DW345" s="323"/>
      <c r="DX345" s="323"/>
      <c r="DY345" s="323"/>
      <c r="DZ345" s="323"/>
      <c r="EA345" s="323"/>
      <c r="EB345" s="323"/>
      <c r="EC345" s="323"/>
      <c r="ED345" s="323"/>
      <c r="EE345" s="323"/>
      <c r="EF345" s="323"/>
      <c r="EG345" s="323"/>
      <c r="EH345" s="323"/>
      <c r="EI345" s="323"/>
      <c r="EJ345" s="323"/>
      <c r="EK345" s="323"/>
      <c r="EL345" s="323"/>
      <c r="EM345" s="323"/>
      <c r="EN345" s="323"/>
      <c r="EO345" s="323"/>
      <c r="EP345" s="323"/>
      <c r="EQ345" s="323"/>
      <c r="ER345" s="323"/>
      <c r="ES345" s="323"/>
      <c r="ET345" s="323"/>
      <c r="EU345" s="323"/>
    </row>
    <row r="346" spans="1:151" s="333" customFormat="1" ht="120" hidden="1">
      <c r="A346" s="333" t="s">
        <v>2552</v>
      </c>
      <c r="B346" s="333" t="s">
        <v>877</v>
      </c>
      <c r="C346" s="363" t="s">
        <v>356</v>
      </c>
      <c r="D346" s="333" t="s">
        <v>2553</v>
      </c>
      <c r="E346" s="333" t="s">
        <v>2554</v>
      </c>
      <c r="F346" s="333" t="s">
        <v>31</v>
      </c>
      <c r="G346" s="333">
        <v>50</v>
      </c>
      <c r="H346" s="333" t="s">
        <v>1506</v>
      </c>
      <c r="I346" s="333" t="s">
        <v>1423</v>
      </c>
      <c r="J346" s="334" t="s">
        <v>1424</v>
      </c>
      <c r="K346" s="334" t="s">
        <v>944</v>
      </c>
      <c r="L346" s="334" t="s">
        <v>944</v>
      </c>
      <c r="M346" s="333" t="s">
        <v>1426</v>
      </c>
      <c r="N346" s="333" t="s">
        <v>1437</v>
      </c>
      <c r="O346" s="333" t="s">
        <v>1495</v>
      </c>
      <c r="P346" s="333" t="s">
        <v>31</v>
      </c>
      <c r="Q346" s="333" t="s">
        <v>31</v>
      </c>
      <c r="R346" s="333" t="s">
        <v>944</v>
      </c>
      <c r="S346" s="333" t="s">
        <v>1423</v>
      </c>
      <c r="T346" s="333" t="s">
        <v>1442</v>
      </c>
      <c r="V346" s="333" t="s">
        <v>8</v>
      </c>
      <c r="X346" s="333" t="s">
        <v>8</v>
      </c>
      <c r="AA346" s="333" t="s">
        <v>31</v>
      </c>
      <c r="AB346" s="333" t="s">
        <v>1432</v>
      </c>
      <c r="AC346" s="333" t="s">
        <v>1432</v>
      </c>
      <c r="AD346" s="333" t="s">
        <v>2496</v>
      </c>
      <c r="AE346" s="333" t="s">
        <v>1433</v>
      </c>
      <c r="AF346" s="334">
        <v>44530</v>
      </c>
      <c r="AG346" s="333" t="s">
        <v>1445</v>
      </c>
      <c r="AH346" s="333">
        <v>1</v>
      </c>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c r="BL346" s="323"/>
      <c r="BM346" s="323"/>
      <c r="BN346" s="323"/>
      <c r="BO346" s="323"/>
      <c r="BP346" s="323"/>
      <c r="BQ346" s="323"/>
      <c r="BR346" s="323"/>
      <c r="BS346" s="323"/>
      <c r="BT346" s="323"/>
      <c r="BU346" s="323"/>
      <c r="BV346" s="323"/>
      <c r="BW346" s="323"/>
      <c r="BX346" s="323"/>
      <c r="BY346" s="323"/>
      <c r="BZ346" s="323"/>
      <c r="CA346" s="323"/>
      <c r="CB346" s="323"/>
      <c r="CC346" s="323"/>
      <c r="CD346" s="323"/>
      <c r="CE346" s="323"/>
      <c r="CF346" s="323"/>
      <c r="CG346" s="323"/>
      <c r="CH346" s="323"/>
      <c r="CI346" s="323"/>
      <c r="CJ346" s="323"/>
      <c r="CK346" s="323"/>
      <c r="CL346" s="323"/>
      <c r="CM346" s="323"/>
      <c r="CN346" s="323"/>
      <c r="CO346" s="323"/>
      <c r="CP346" s="323"/>
      <c r="CQ346" s="323"/>
      <c r="CR346" s="323"/>
      <c r="CS346" s="323"/>
      <c r="CT346" s="323"/>
      <c r="CU346" s="323"/>
      <c r="CV346" s="323"/>
      <c r="CW346" s="323"/>
      <c r="CX346" s="323"/>
      <c r="CY346" s="323"/>
      <c r="CZ346" s="323"/>
      <c r="DA346" s="323"/>
      <c r="DB346" s="323"/>
      <c r="DC346" s="323"/>
      <c r="DD346" s="323"/>
      <c r="DE346" s="323"/>
      <c r="DF346" s="323"/>
      <c r="DG346" s="323"/>
      <c r="DH346" s="323"/>
      <c r="DI346" s="323"/>
      <c r="DJ346" s="323"/>
      <c r="DK346" s="323"/>
      <c r="DL346" s="323"/>
      <c r="DM346" s="323"/>
      <c r="DN346" s="323"/>
      <c r="DO346" s="323"/>
      <c r="DP346" s="323"/>
      <c r="DQ346" s="323"/>
      <c r="DR346" s="323"/>
      <c r="DS346" s="323"/>
      <c r="DT346" s="323"/>
      <c r="DU346" s="323"/>
      <c r="DV346" s="323"/>
      <c r="DW346" s="323"/>
      <c r="DX346" s="323"/>
      <c r="DY346" s="323"/>
      <c r="DZ346" s="323"/>
      <c r="EA346" s="323"/>
      <c r="EB346" s="323"/>
      <c r="EC346" s="323"/>
      <c r="ED346" s="323"/>
      <c r="EE346" s="323"/>
      <c r="EF346" s="323"/>
      <c r="EG346" s="323"/>
      <c r="EH346" s="323"/>
      <c r="EI346" s="323"/>
      <c r="EJ346" s="323"/>
      <c r="EK346" s="323"/>
      <c r="EL346" s="323"/>
      <c r="EM346" s="323"/>
      <c r="EN346" s="323"/>
      <c r="EO346" s="323"/>
      <c r="EP346" s="323"/>
      <c r="EQ346" s="323"/>
      <c r="ER346" s="323"/>
      <c r="ES346" s="323"/>
      <c r="ET346" s="323"/>
      <c r="EU346" s="323"/>
    </row>
    <row r="347" spans="1:151" s="333" customFormat="1" ht="120" hidden="1">
      <c r="A347" s="333" t="s">
        <v>2555</v>
      </c>
      <c r="B347" s="333" t="s">
        <v>877</v>
      </c>
      <c r="C347" s="363" t="s">
        <v>356</v>
      </c>
      <c r="D347" s="333" t="s">
        <v>2556</v>
      </c>
      <c r="E347" s="333" t="s">
        <v>2551</v>
      </c>
      <c r="F347" s="333" t="s">
        <v>31</v>
      </c>
      <c r="G347" s="333">
        <v>50</v>
      </c>
      <c r="H347" s="333" t="s">
        <v>1506</v>
      </c>
      <c r="I347" s="333" t="s">
        <v>1423</v>
      </c>
      <c r="J347" s="334" t="s">
        <v>1424</v>
      </c>
      <c r="K347" s="334" t="s">
        <v>944</v>
      </c>
      <c r="L347" s="334" t="s">
        <v>944</v>
      </c>
      <c r="M347" s="333" t="s">
        <v>1426</v>
      </c>
      <c r="N347" s="333" t="s">
        <v>1437</v>
      </c>
      <c r="O347" s="333" t="s">
        <v>1495</v>
      </c>
      <c r="P347" s="333" t="s">
        <v>31</v>
      </c>
      <c r="Q347" s="333" t="s">
        <v>31</v>
      </c>
      <c r="R347" s="333" t="s">
        <v>944</v>
      </c>
      <c r="S347" s="333" t="s">
        <v>1423</v>
      </c>
      <c r="T347" s="333" t="s">
        <v>1442</v>
      </c>
      <c r="V347" s="333" t="s">
        <v>8</v>
      </c>
      <c r="X347" s="333" t="s">
        <v>8</v>
      </c>
      <c r="AA347" s="333" t="s">
        <v>31</v>
      </c>
      <c r="AB347" s="333" t="s">
        <v>1432</v>
      </c>
      <c r="AC347" s="333" t="s">
        <v>1432</v>
      </c>
      <c r="AD347" s="333" t="s">
        <v>2496</v>
      </c>
      <c r="AE347" s="333" t="s">
        <v>1433</v>
      </c>
      <c r="AF347" s="334">
        <v>44530</v>
      </c>
      <c r="AG347" s="333" t="s">
        <v>1445</v>
      </c>
      <c r="AH347" s="333">
        <v>1</v>
      </c>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c r="BL347" s="323"/>
      <c r="BM347" s="323"/>
      <c r="BN347" s="323"/>
      <c r="BO347" s="323"/>
      <c r="BP347" s="323"/>
      <c r="BQ347" s="323"/>
      <c r="BR347" s="323"/>
      <c r="BS347" s="323"/>
      <c r="BT347" s="323"/>
      <c r="BU347" s="323"/>
      <c r="BV347" s="323"/>
      <c r="BW347" s="323"/>
      <c r="BX347" s="323"/>
      <c r="BY347" s="323"/>
      <c r="BZ347" s="323"/>
      <c r="CA347" s="323"/>
      <c r="CB347" s="323"/>
      <c r="CC347" s="323"/>
      <c r="CD347" s="323"/>
      <c r="CE347" s="323"/>
      <c r="CF347" s="323"/>
      <c r="CG347" s="323"/>
      <c r="CH347" s="323"/>
      <c r="CI347" s="323"/>
      <c r="CJ347" s="323"/>
      <c r="CK347" s="323"/>
      <c r="CL347" s="323"/>
      <c r="CM347" s="323"/>
      <c r="CN347" s="323"/>
      <c r="CO347" s="323"/>
      <c r="CP347" s="323"/>
      <c r="CQ347" s="323"/>
      <c r="CR347" s="323"/>
      <c r="CS347" s="323"/>
      <c r="CT347" s="323"/>
      <c r="CU347" s="323"/>
      <c r="CV347" s="323"/>
      <c r="CW347" s="323"/>
      <c r="CX347" s="323"/>
      <c r="CY347" s="323"/>
      <c r="CZ347" s="323"/>
      <c r="DA347" s="323"/>
      <c r="DB347" s="323"/>
      <c r="DC347" s="323"/>
      <c r="DD347" s="323"/>
      <c r="DE347" s="323"/>
      <c r="DF347" s="323"/>
      <c r="DG347" s="323"/>
      <c r="DH347" s="323"/>
      <c r="DI347" s="323"/>
      <c r="DJ347" s="323"/>
      <c r="DK347" s="323"/>
      <c r="DL347" s="323"/>
      <c r="DM347" s="323"/>
      <c r="DN347" s="323"/>
      <c r="DO347" s="323"/>
      <c r="DP347" s="323"/>
      <c r="DQ347" s="323"/>
      <c r="DR347" s="323"/>
      <c r="DS347" s="323"/>
      <c r="DT347" s="323"/>
      <c r="DU347" s="323"/>
      <c r="DV347" s="323"/>
      <c r="DW347" s="323"/>
      <c r="DX347" s="323"/>
      <c r="DY347" s="323"/>
      <c r="DZ347" s="323"/>
      <c r="EA347" s="323"/>
      <c r="EB347" s="323"/>
      <c r="EC347" s="323"/>
      <c r="ED347" s="323"/>
      <c r="EE347" s="323"/>
      <c r="EF347" s="323"/>
      <c r="EG347" s="323"/>
      <c r="EH347" s="323"/>
      <c r="EI347" s="323"/>
      <c r="EJ347" s="323"/>
      <c r="EK347" s="323"/>
      <c r="EL347" s="323"/>
      <c r="EM347" s="323"/>
      <c r="EN347" s="323"/>
      <c r="EO347" s="323"/>
      <c r="EP347" s="323"/>
      <c r="EQ347" s="323"/>
      <c r="ER347" s="323"/>
      <c r="ES347" s="323"/>
      <c r="ET347" s="323"/>
      <c r="EU347" s="323"/>
    </row>
    <row r="348" spans="1:151" s="333" customFormat="1" ht="120" hidden="1">
      <c r="A348" s="333" t="s">
        <v>2557</v>
      </c>
      <c r="B348" s="333" t="s">
        <v>877</v>
      </c>
      <c r="C348" s="363" t="s">
        <v>356</v>
      </c>
      <c r="D348" s="333" t="s">
        <v>2558</v>
      </c>
      <c r="E348" s="333" t="s">
        <v>2559</v>
      </c>
      <c r="F348" s="333" t="s">
        <v>31</v>
      </c>
      <c r="G348" s="333">
        <v>50</v>
      </c>
      <c r="H348" s="333" t="s">
        <v>1506</v>
      </c>
      <c r="I348" s="333" t="s">
        <v>1423</v>
      </c>
      <c r="J348" s="334" t="s">
        <v>1424</v>
      </c>
      <c r="K348" s="334" t="s">
        <v>944</v>
      </c>
      <c r="L348" s="334" t="s">
        <v>944</v>
      </c>
      <c r="M348" s="333" t="s">
        <v>1426</v>
      </c>
      <c r="N348" s="333" t="s">
        <v>1437</v>
      </c>
      <c r="O348" s="333" t="s">
        <v>1495</v>
      </c>
      <c r="P348" s="333" t="s">
        <v>31</v>
      </c>
      <c r="Q348" s="333" t="s">
        <v>31</v>
      </c>
      <c r="R348" s="333" t="s">
        <v>944</v>
      </c>
      <c r="S348" s="333" t="s">
        <v>1423</v>
      </c>
      <c r="T348" s="333" t="s">
        <v>1442</v>
      </c>
      <c r="V348" s="333" t="s">
        <v>8</v>
      </c>
      <c r="X348" s="333" t="s">
        <v>8</v>
      </c>
      <c r="AA348" s="333" t="s">
        <v>31</v>
      </c>
      <c r="AB348" s="333" t="s">
        <v>1432</v>
      </c>
      <c r="AC348" s="333" t="s">
        <v>1432</v>
      </c>
      <c r="AD348" s="333" t="s">
        <v>2496</v>
      </c>
      <c r="AE348" s="333" t="s">
        <v>1433</v>
      </c>
      <c r="AF348" s="334">
        <v>44530</v>
      </c>
      <c r="AG348" s="333" t="s">
        <v>1445</v>
      </c>
      <c r="AH348" s="333">
        <v>1</v>
      </c>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c r="BL348" s="323"/>
      <c r="BM348" s="323"/>
      <c r="BN348" s="323"/>
      <c r="BO348" s="323"/>
      <c r="BP348" s="323"/>
      <c r="BQ348" s="323"/>
      <c r="BR348" s="323"/>
      <c r="BS348" s="323"/>
      <c r="BT348" s="323"/>
      <c r="BU348" s="323"/>
      <c r="BV348" s="323"/>
      <c r="BW348" s="323"/>
      <c r="BX348" s="323"/>
      <c r="BY348" s="323"/>
      <c r="BZ348" s="323"/>
      <c r="CA348" s="323"/>
      <c r="CB348" s="323"/>
      <c r="CC348" s="323"/>
      <c r="CD348" s="323"/>
      <c r="CE348" s="323"/>
      <c r="CF348" s="323"/>
      <c r="CG348" s="323"/>
      <c r="CH348" s="323"/>
      <c r="CI348" s="323"/>
      <c r="CJ348" s="323"/>
      <c r="CK348" s="323"/>
      <c r="CL348" s="323"/>
      <c r="CM348" s="323"/>
      <c r="CN348" s="323"/>
      <c r="CO348" s="323"/>
      <c r="CP348" s="323"/>
      <c r="CQ348" s="323"/>
      <c r="CR348" s="323"/>
      <c r="CS348" s="323"/>
      <c r="CT348" s="323"/>
      <c r="CU348" s="323"/>
      <c r="CV348" s="323"/>
      <c r="CW348" s="323"/>
      <c r="CX348" s="323"/>
      <c r="CY348" s="323"/>
      <c r="CZ348" s="323"/>
      <c r="DA348" s="323"/>
      <c r="DB348" s="323"/>
      <c r="DC348" s="323"/>
      <c r="DD348" s="323"/>
      <c r="DE348" s="323"/>
      <c r="DF348" s="323"/>
      <c r="DG348" s="323"/>
      <c r="DH348" s="323"/>
      <c r="DI348" s="323"/>
      <c r="DJ348" s="323"/>
      <c r="DK348" s="323"/>
      <c r="DL348" s="323"/>
      <c r="DM348" s="323"/>
      <c r="DN348" s="323"/>
      <c r="DO348" s="323"/>
      <c r="DP348" s="323"/>
      <c r="DQ348" s="323"/>
      <c r="DR348" s="323"/>
      <c r="DS348" s="323"/>
      <c r="DT348" s="323"/>
      <c r="DU348" s="323"/>
      <c r="DV348" s="323"/>
      <c r="DW348" s="323"/>
      <c r="DX348" s="323"/>
      <c r="DY348" s="323"/>
      <c r="DZ348" s="323"/>
      <c r="EA348" s="323"/>
      <c r="EB348" s="323"/>
      <c r="EC348" s="323"/>
      <c r="ED348" s="323"/>
      <c r="EE348" s="323"/>
      <c r="EF348" s="323"/>
      <c r="EG348" s="323"/>
      <c r="EH348" s="323"/>
      <c r="EI348" s="323"/>
      <c r="EJ348" s="323"/>
      <c r="EK348" s="323"/>
      <c r="EL348" s="323"/>
      <c r="EM348" s="323"/>
      <c r="EN348" s="323"/>
      <c r="EO348" s="323"/>
      <c r="EP348" s="323"/>
      <c r="EQ348" s="323"/>
      <c r="ER348" s="323"/>
      <c r="ES348" s="323"/>
      <c r="ET348" s="323"/>
      <c r="EU348" s="323"/>
    </row>
    <row r="349" spans="1:151" s="333" customFormat="1" ht="120" hidden="1">
      <c r="A349" s="333" t="s">
        <v>2560</v>
      </c>
      <c r="B349" s="333" t="s">
        <v>877</v>
      </c>
      <c r="C349" s="363" t="s">
        <v>356</v>
      </c>
      <c r="D349" s="333" t="s">
        <v>2561</v>
      </c>
      <c r="E349" s="333" t="s">
        <v>2562</v>
      </c>
      <c r="F349" s="333" t="s">
        <v>31</v>
      </c>
      <c r="G349" s="333">
        <v>50</v>
      </c>
      <c r="H349" s="333" t="s">
        <v>1506</v>
      </c>
      <c r="I349" s="333" t="s">
        <v>1423</v>
      </c>
      <c r="J349" s="334" t="s">
        <v>1424</v>
      </c>
      <c r="K349" s="334" t="s">
        <v>944</v>
      </c>
      <c r="L349" s="334" t="s">
        <v>944</v>
      </c>
      <c r="M349" s="333" t="s">
        <v>1426</v>
      </c>
      <c r="N349" s="333" t="s">
        <v>1437</v>
      </c>
      <c r="O349" s="333" t="s">
        <v>1495</v>
      </c>
      <c r="P349" s="333" t="s">
        <v>31</v>
      </c>
      <c r="Q349" s="333" t="s">
        <v>31</v>
      </c>
      <c r="R349" s="333" t="s">
        <v>944</v>
      </c>
      <c r="S349" s="333" t="s">
        <v>1423</v>
      </c>
      <c r="T349" s="333" t="s">
        <v>1442</v>
      </c>
      <c r="V349" s="333" t="s">
        <v>8</v>
      </c>
      <c r="X349" s="333" t="s">
        <v>8</v>
      </c>
      <c r="AA349" s="333" t="s">
        <v>31</v>
      </c>
      <c r="AB349" s="333" t="s">
        <v>1432</v>
      </c>
      <c r="AC349" s="333" t="s">
        <v>1432</v>
      </c>
      <c r="AD349" s="333" t="s">
        <v>2496</v>
      </c>
      <c r="AE349" s="333" t="s">
        <v>1433</v>
      </c>
      <c r="AF349" s="334">
        <v>44530</v>
      </c>
      <c r="AG349" s="333" t="s">
        <v>1445</v>
      </c>
      <c r="AH349" s="333">
        <v>1</v>
      </c>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c r="BN349" s="323"/>
      <c r="BO349" s="323"/>
      <c r="BP349" s="323"/>
      <c r="BQ349" s="323"/>
      <c r="BR349" s="323"/>
      <c r="BS349" s="323"/>
      <c r="BT349" s="323"/>
      <c r="BU349" s="323"/>
      <c r="BV349" s="323"/>
      <c r="BW349" s="323"/>
      <c r="BX349" s="323"/>
      <c r="BY349" s="323"/>
      <c r="BZ349" s="323"/>
      <c r="CA349" s="323"/>
      <c r="CB349" s="323"/>
      <c r="CC349" s="323"/>
      <c r="CD349" s="323"/>
      <c r="CE349" s="323"/>
      <c r="CF349" s="323"/>
      <c r="CG349" s="323"/>
      <c r="CH349" s="323"/>
      <c r="CI349" s="323"/>
      <c r="CJ349" s="323"/>
      <c r="CK349" s="323"/>
      <c r="CL349" s="323"/>
      <c r="CM349" s="323"/>
      <c r="CN349" s="323"/>
      <c r="CO349" s="323"/>
      <c r="CP349" s="323"/>
      <c r="CQ349" s="323"/>
      <c r="CR349" s="323"/>
      <c r="CS349" s="323"/>
      <c r="CT349" s="323"/>
      <c r="CU349" s="323"/>
      <c r="CV349" s="323"/>
      <c r="CW349" s="323"/>
      <c r="CX349" s="323"/>
      <c r="CY349" s="323"/>
      <c r="CZ349" s="323"/>
      <c r="DA349" s="323"/>
      <c r="DB349" s="323"/>
      <c r="DC349" s="323"/>
      <c r="DD349" s="323"/>
      <c r="DE349" s="323"/>
      <c r="DF349" s="323"/>
      <c r="DG349" s="323"/>
      <c r="DH349" s="323"/>
      <c r="DI349" s="323"/>
      <c r="DJ349" s="323"/>
      <c r="DK349" s="323"/>
      <c r="DL349" s="323"/>
      <c r="DM349" s="323"/>
      <c r="DN349" s="323"/>
      <c r="DO349" s="323"/>
      <c r="DP349" s="323"/>
      <c r="DQ349" s="323"/>
      <c r="DR349" s="323"/>
      <c r="DS349" s="323"/>
      <c r="DT349" s="323"/>
      <c r="DU349" s="323"/>
      <c r="DV349" s="323"/>
      <c r="DW349" s="323"/>
      <c r="DX349" s="323"/>
      <c r="DY349" s="323"/>
      <c r="DZ349" s="323"/>
      <c r="EA349" s="323"/>
      <c r="EB349" s="323"/>
      <c r="EC349" s="323"/>
      <c r="ED349" s="323"/>
      <c r="EE349" s="323"/>
      <c r="EF349" s="323"/>
      <c r="EG349" s="323"/>
      <c r="EH349" s="323"/>
      <c r="EI349" s="323"/>
      <c r="EJ349" s="323"/>
      <c r="EK349" s="323"/>
      <c r="EL349" s="323"/>
      <c r="EM349" s="323"/>
      <c r="EN349" s="323"/>
      <c r="EO349" s="323"/>
      <c r="EP349" s="323"/>
      <c r="EQ349" s="323"/>
      <c r="ER349" s="323"/>
      <c r="ES349" s="323"/>
      <c r="ET349" s="323"/>
      <c r="EU349" s="323"/>
    </row>
    <row r="350" spans="1:151" s="333" customFormat="1" ht="120" hidden="1">
      <c r="A350" s="333" t="s">
        <v>2563</v>
      </c>
      <c r="B350" s="333" t="s">
        <v>877</v>
      </c>
      <c r="C350" s="363" t="s">
        <v>356</v>
      </c>
      <c r="D350" s="333" t="s">
        <v>2564</v>
      </c>
      <c r="E350" s="333" t="s">
        <v>2565</v>
      </c>
      <c r="F350" s="333" t="s">
        <v>31</v>
      </c>
      <c r="G350" s="333">
        <v>50</v>
      </c>
      <c r="H350" s="333" t="s">
        <v>1506</v>
      </c>
      <c r="I350" s="333" t="s">
        <v>1423</v>
      </c>
      <c r="J350" s="334" t="s">
        <v>1424</v>
      </c>
      <c r="K350" s="334" t="s">
        <v>944</v>
      </c>
      <c r="L350" s="334" t="s">
        <v>944</v>
      </c>
      <c r="M350" s="333" t="s">
        <v>1426</v>
      </c>
      <c r="N350" s="333" t="s">
        <v>1437</v>
      </c>
      <c r="O350" s="333" t="s">
        <v>1495</v>
      </c>
      <c r="P350" s="333" t="s">
        <v>31</v>
      </c>
      <c r="Q350" s="333" t="s">
        <v>31</v>
      </c>
      <c r="R350" s="333" t="s">
        <v>944</v>
      </c>
      <c r="S350" s="333" t="s">
        <v>1423</v>
      </c>
      <c r="T350" s="333" t="s">
        <v>1442</v>
      </c>
      <c r="V350" s="333" t="s">
        <v>8</v>
      </c>
      <c r="X350" s="333" t="s">
        <v>8</v>
      </c>
      <c r="AA350" s="333" t="s">
        <v>31</v>
      </c>
      <c r="AB350" s="333" t="s">
        <v>1432</v>
      </c>
      <c r="AC350" s="333" t="s">
        <v>1432</v>
      </c>
      <c r="AD350" s="333" t="s">
        <v>2496</v>
      </c>
      <c r="AE350" s="333" t="s">
        <v>1433</v>
      </c>
      <c r="AF350" s="334">
        <v>44530</v>
      </c>
      <c r="AG350" s="333" t="s">
        <v>1445</v>
      </c>
      <c r="AH350" s="333">
        <v>1</v>
      </c>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c r="BN350" s="323"/>
      <c r="BO350" s="323"/>
      <c r="BP350" s="323"/>
      <c r="BQ350" s="323"/>
      <c r="BR350" s="323"/>
      <c r="BS350" s="323"/>
      <c r="BT350" s="323"/>
      <c r="BU350" s="323"/>
      <c r="BV350" s="323"/>
      <c r="BW350" s="323"/>
      <c r="BX350" s="323"/>
      <c r="BY350" s="323"/>
      <c r="BZ350" s="323"/>
      <c r="CA350" s="323"/>
      <c r="CB350" s="323"/>
      <c r="CC350" s="323"/>
      <c r="CD350" s="323"/>
      <c r="CE350" s="323"/>
      <c r="CF350" s="323"/>
      <c r="CG350" s="323"/>
      <c r="CH350" s="323"/>
      <c r="CI350" s="323"/>
      <c r="CJ350" s="323"/>
      <c r="CK350" s="323"/>
      <c r="CL350" s="323"/>
      <c r="CM350" s="323"/>
      <c r="CN350" s="323"/>
      <c r="CO350" s="323"/>
      <c r="CP350" s="323"/>
      <c r="CQ350" s="323"/>
      <c r="CR350" s="323"/>
      <c r="CS350" s="323"/>
      <c r="CT350" s="323"/>
      <c r="CU350" s="323"/>
      <c r="CV350" s="323"/>
      <c r="CW350" s="323"/>
      <c r="CX350" s="323"/>
      <c r="CY350" s="323"/>
      <c r="CZ350" s="323"/>
      <c r="DA350" s="323"/>
      <c r="DB350" s="323"/>
      <c r="DC350" s="323"/>
      <c r="DD350" s="323"/>
      <c r="DE350" s="323"/>
      <c r="DF350" s="323"/>
      <c r="DG350" s="323"/>
      <c r="DH350" s="323"/>
      <c r="DI350" s="323"/>
      <c r="DJ350" s="323"/>
      <c r="DK350" s="323"/>
      <c r="DL350" s="323"/>
      <c r="DM350" s="323"/>
      <c r="DN350" s="323"/>
      <c r="DO350" s="323"/>
      <c r="DP350" s="323"/>
      <c r="DQ350" s="323"/>
      <c r="DR350" s="323"/>
      <c r="DS350" s="323"/>
      <c r="DT350" s="323"/>
      <c r="DU350" s="323"/>
      <c r="DV350" s="323"/>
      <c r="DW350" s="323"/>
      <c r="DX350" s="323"/>
      <c r="DY350" s="323"/>
      <c r="DZ350" s="323"/>
      <c r="EA350" s="323"/>
      <c r="EB350" s="323"/>
      <c r="EC350" s="323"/>
      <c r="ED350" s="323"/>
      <c r="EE350" s="323"/>
      <c r="EF350" s="323"/>
      <c r="EG350" s="323"/>
      <c r="EH350" s="323"/>
      <c r="EI350" s="323"/>
      <c r="EJ350" s="323"/>
      <c r="EK350" s="323"/>
      <c r="EL350" s="323"/>
      <c r="EM350" s="323"/>
      <c r="EN350" s="323"/>
      <c r="EO350" s="323"/>
      <c r="EP350" s="323"/>
      <c r="EQ350" s="323"/>
      <c r="ER350" s="323"/>
      <c r="ES350" s="323"/>
      <c r="ET350" s="323"/>
      <c r="EU350" s="323"/>
    </row>
    <row r="351" spans="1:151" s="333" customFormat="1" ht="90" hidden="1">
      <c r="A351" s="333" t="s">
        <v>2566</v>
      </c>
      <c r="B351" s="333" t="s">
        <v>877</v>
      </c>
      <c r="C351" s="363" t="s">
        <v>356</v>
      </c>
      <c r="D351" s="333" t="s">
        <v>2567</v>
      </c>
      <c r="E351" s="333" t="s">
        <v>2568</v>
      </c>
      <c r="F351" s="333" t="s">
        <v>31</v>
      </c>
      <c r="G351" s="333">
        <v>50</v>
      </c>
      <c r="H351" s="333" t="s">
        <v>1422</v>
      </c>
      <c r="I351" s="333" t="s">
        <v>1423</v>
      </c>
      <c r="J351" s="334" t="s">
        <v>1424</v>
      </c>
      <c r="K351" s="334" t="s">
        <v>944</v>
      </c>
      <c r="L351" s="334" t="s">
        <v>944</v>
      </c>
      <c r="M351" s="333" t="s">
        <v>1426</v>
      </c>
      <c r="N351" s="333" t="s">
        <v>1437</v>
      </c>
      <c r="O351" s="333" t="s">
        <v>1495</v>
      </c>
      <c r="P351" s="333" t="s">
        <v>31</v>
      </c>
      <c r="Q351" s="333" t="s">
        <v>31</v>
      </c>
      <c r="R351" s="333" t="s">
        <v>944</v>
      </c>
      <c r="S351" s="333" t="s">
        <v>1423</v>
      </c>
      <c r="T351" s="333" t="s">
        <v>1430</v>
      </c>
      <c r="V351" s="333" t="s">
        <v>8</v>
      </c>
      <c r="X351" s="333" t="s">
        <v>1431</v>
      </c>
      <c r="AA351" s="333" t="s">
        <v>1423</v>
      </c>
      <c r="AB351" s="333" t="s">
        <v>1423</v>
      </c>
      <c r="AC351" s="333" t="s">
        <v>1423</v>
      </c>
      <c r="AD351" s="333" t="s">
        <v>1423</v>
      </c>
      <c r="AE351" s="333" t="s">
        <v>1423</v>
      </c>
      <c r="AF351" s="334">
        <v>44530</v>
      </c>
      <c r="AG351" s="333" t="s">
        <v>1423</v>
      </c>
      <c r="AH351" s="333">
        <v>1</v>
      </c>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c r="BN351" s="323"/>
      <c r="BO351" s="323"/>
      <c r="BP351" s="323"/>
      <c r="BQ351" s="323"/>
      <c r="BR351" s="323"/>
      <c r="BS351" s="323"/>
      <c r="BT351" s="323"/>
      <c r="BU351" s="323"/>
      <c r="BV351" s="323"/>
      <c r="BW351" s="323"/>
      <c r="BX351" s="323"/>
      <c r="BY351" s="323"/>
      <c r="BZ351" s="323"/>
      <c r="CA351" s="323"/>
      <c r="CB351" s="323"/>
      <c r="CC351" s="323"/>
      <c r="CD351" s="323"/>
      <c r="CE351" s="323"/>
      <c r="CF351" s="323"/>
      <c r="CG351" s="323"/>
      <c r="CH351" s="323"/>
      <c r="CI351" s="323"/>
      <c r="CJ351" s="323"/>
      <c r="CK351" s="323"/>
      <c r="CL351" s="323"/>
      <c r="CM351" s="323"/>
      <c r="CN351" s="323"/>
      <c r="CO351" s="323"/>
      <c r="CP351" s="323"/>
      <c r="CQ351" s="323"/>
      <c r="CR351" s="323"/>
      <c r="CS351" s="323"/>
      <c r="CT351" s="323"/>
      <c r="CU351" s="323"/>
      <c r="CV351" s="323"/>
      <c r="CW351" s="323"/>
      <c r="CX351" s="323"/>
      <c r="CY351" s="323"/>
      <c r="CZ351" s="323"/>
      <c r="DA351" s="323"/>
      <c r="DB351" s="323"/>
      <c r="DC351" s="323"/>
      <c r="DD351" s="323"/>
      <c r="DE351" s="323"/>
      <c r="DF351" s="323"/>
      <c r="DG351" s="323"/>
      <c r="DH351" s="323"/>
      <c r="DI351" s="323"/>
      <c r="DJ351" s="323"/>
      <c r="DK351" s="323"/>
      <c r="DL351" s="323"/>
      <c r="DM351" s="323"/>
      <c r="DN351" s="323"/>
      <c r="DO351" s="323"/>
      <c r="DP351" s="323"/>
      <c r="DQ351" s="323"/>
      <c r="DR351" s="323"/>
      <c r="DS351" s="323"/>
      <c r="DT351" s="323"/>
      <c r="DU351" s="323"/>
      <c r="DV351" s="323"/>
      <c r="DW351" s="323"/>
      <c r="DX351" s="323"/>
      <c r="DY351" s="323"/>
      <c r="DZ351" s="323"/>
      <c r="EA351" s="323"/>
      <c r="EB351" s="323"/>
      <c r="EC351" s="323"/>
      <c r="ED351" s="323"/>
      <c r="EE351" s="323"/>
      <c r="EF351" s="323"/>
      <c r="EG351" s="323"/>
      <c r="EH351" s="323"/>
      <c r="EI351" s="323"/>
      <c r="EJ351" s="323"/>
      <c r="EK351" s="323"/>
      <c r="EL351" s="323"/>
      <c r="EM351" s="323"/>
      <c r="EN351" s="323"/>
      <c r="EO351" s="323"/>
      <c r="EP351" s="323"/>
      <c r="EQ351" s="323"/>
      <c r="ER351" s="323"/>
      <c r="ES351" s="323"/>
      <c r="ET351" s="323"/>
      <c r="EU351" s="323"/>
    </row>
    <row r="352" spans="1:151" s="333" customFormat="1" ht="45" hidden="1">
      <c r="A352" s="333" t="s">
        <v>2569</v>
      </c>
      <c r="B352" s="333" t="s">
        <v>877</v>
      </c>
      <c r="C352" s="363" t="s">
        <v>356</v>
      </c>
      <c r="D352" s="333" t="s">
        <v>2570</v>
      </c>
      <c r="E352" s="333" t="s">
        <v>2571</v>
      </c>
      <c r="F352" s="333" t="s">
        <v>31</v>
      </c>
      <c r="G352" s="333">
        <v>50</v>
      </c>
      <c r="H352" s="333" t="s">
        <v>1422</v>
      </c>
      <c r="I352" s="333" t="s">
        <v>1423</v>
      </c>
      <c r="J352" s="334" t="s">
        <v>1424</v>
      </c>
      <c r="K352" s="334" t="s">
        <v>944</v>
      </c>
      <c r="L352" s="334" t="s">
        <v>944</v>
      </c>
      <c r="M352" s="333" t="s">
        <v>1426</v>
      </c>
      <c r="N352" s="333" t="s">
        <v>1437</v>
      </c>
      <c r="O352" s="333" t="s">
        <v>1495</v>
      </c>
      <c r="P352" s="333" t="s">
        <v>31</v>
      </c>
      <c r="Q352" s="333" t="s">
        <v>31</v>
      </c>
      <c r="R352" s="333" t="s">
        <v>944</v>
      </c>
      <c r="S352" s="333" t="s">
        <v>1423</v>
      </c>
      <c r="T352" s="333" t="s">
        <v>1430</v>
      </c>
      <c r="V352" s="333" t="s">
        <v>8</v>
      </c>
      <c r="X352" s="333" t="s">
        <v>1431</v>
      </c>
      <c r="AA352" s="333" t="s">
        <v>1423</v>
      </c>
      <c r="AB352" s="333" t="s">
        <v>1423</v>
      </c>
      <c r="AC352" s="333" t="s">
        <v>1423</v>
      </c>
      <c r="AD352" s="333" t="s">
        <v>1423</v>
      </c>
      <c r="AE352" s="333" t="s">
        <v>1423</v>
      </c>
      <c r="AF352" s="334">
        <v>44530</v>
      </c>
      <c r="AG352" s="333" t="s">
        <v>1423</v>
      </c>
      <c r="AH352" s="333">
        <v>1</v>
      </c>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c r="BN352" s="323"/>
      <c r="BO352" s="323"/>
      <c r="BP352" s="323"/>
      <c r="BQ352" s="323"/>
      <c r="BR352" s="323"/>
      <c r="BS352" s="323"/>
      <c r="BT352" s="323"/>
      <c r="BU352" s="323"/>
      <c r="BV352" s="323"/>
      <c r="BW352" s="323"/>
      <c r="BX352" s="323"/>
      <c r="BY352" s="323"/>
      <c r="BZ352" s="323"/>
      <c r="CA352" s="323"/>
      <c r="CB352" s="323"/>
      <c r="CC352" s="323"/>
      <c r="CD352" s="323"/>
      <c r="CE352" s="323"/>
      <c r="CF352" s="323"/>
      <c r="CG352" s="323"/>
      <c r="CH352" s="323"/>
      <c r="CI352" s="323"/>
      <c r="CJ352" s="323"/>
      <c r="CK352" s="323"/>
      <c r="CL352" s="323"/>
      <c r="CM352" s="323"/>
      <c r="CN352" s="323"/>
      <c r="CO352" s="323"/>
      <c r="CP352" s="323"/>
      <c r="CQ352" s="323"/>
      <c r="CR352" s="323"/>
      <c r="CS352" s="323"/>
      <c r="CT352" s="323"/>
      <c r="CU352" s="323"/>
      <c r="CV352" s="323"/>
      <c r="CW352" s="323"/>
      <c r="CX352" s="323"/>
      <c r="CY352" s="323"/>
      <c r="CZ352" s="323"/>
      <c r="DA352" s="323"/>
      <c r="DB352" s="323"/>
      <c r="DC352" s="323"/>
      <c r="DD352" s="323"/>
      <c r="DE352" s="323"/>
      <c r="DF352" s="323"/>
      <c r="DG352" s="323"/>
      <c r="DH352" s="323"/>
      <c r="DI352" s="323"/>
      <c r="DJ352" s="323"/>
      <c r="DK352" s="323"/>
      <c r="DL352" s="323"/>
      <c r="DM352" s="323"/>
      <c r="DN352" s="323"/>
      <c r="DO352" s="323"/>
      <c r="DP352" s="323"/>
      <c r="DQ352" s="323"/>
      <c r="DR352" s="323"/>
      <c r="DS352" s="323"/>
      <c r="DT352" s="323"/>
      <c r="DU352" s="323"/>
      <c r="DV352" s="323"/>
      <c r="DW352" s="323"/>
      <c r="DX352" s="323"/>
      <c r="DY352" s="323"/>
      <c r="DZ352" s="323"/>
      <c r="EA352" s="323"/>
      <c r="EB352" s="323"/>
      <c r="EC352" s="323"/>
      <c r="ED352" s="323"/>
      <c r="EE352" s="323"/>
      <c r="EF352" s="323"/>
      <c r="EG352" s="323"/>
      <c r="EH352" s="323"/>
      <c r="EI352" s="323"/>
      <c r="EJ352" s="323"/>
      <c r="EK352" s="323"/>
      <c r="EL352" s="323"/>
      <c r="EM352" s="323"/>
      <c r="EN352" s="323"/>
      <c r="EO352" s="323"/>
      <c r="EP352" s="323"/>
      <c r="EQ352" s="323"/>
      <c r="ER352" s="323"/>
      <c r="ES352" s="323"/>
      <c r="ET352" s="323"/>
      <c r="EU352" s="323"/>
    </row>
    <row r="353" spans="1:151" s="333" customFormat="1" ht="120" hidden="1">
      <c r="A353" s="333" t="s">
        <v>2572</v>
      </c>
      <c r="B353" s="333" t="s">
        <v>877</v>
      </c>
      <c r="C353" s="363" t="s">
        <v>356</v>
      </c>
      <c r="D353" s="333" t="s">
        <v>2573</v>
      </c>
      <c r="E353" s="333" t="s">
        <v>2574</v>
      </c>
      <c r="F353" s="333" t="s">
        <v>31</v>
      </c>
      <c r="G353" s="333">
        <v>50</v>
      </c>
      <c r="H353" s="333" t="s">
        <v>1506</v>
      </c>
      <c r="I353" s="333" t="s">
        <v>1423</v>
      </c>
      <c r="J353" s="334" t="s">
        <v>1424</v>
      </c>
      <c r="K353" s="334" t="s">
        <v>944</v>
      </c>
      <c r="L353" s="334" t="s">
        <v>944</v>
      </c>
      <c r="M353" s="333" t="s">
        <v>1426</v>
      </c>
      <c r="N353" s="333" t="s">
        <v>1437</v>
      </c>
      <c r="O353" s="333" t="s">
        <v>1495</v>
      </c>
      <c r="P353" s="333" t="s">
        <v>31</v>
      </c>
      <c r="Q353" s="333" t="s">
        <v>31</v>
      </c>
      <c r="R353" s="333" t="s">
        <v>944</v>
      </c>
      <c r="S353" s="333" t="s">
        <v>1423</v>
      </c>
      <c r="T353" s="333" t="s">
        <v>1442</v>
      </c>
      <c r="V353" s="333" t="s">
        <v>8</v>
      </c>
      <c r="X353" s="333" t="s">
        <v>8</v>
      </c>
      <c r="AA353" s="333" t="s">
        <v>31</v>
      </c>
      <c r="AB353" s="333" t="s">
        <v>1432</v>
      </c>
      <c r="AC353" s="333" t="s">
        <v>1432</v>
      </c>
      <c r="AD353" s="333" t="s">
        <v>2496</v>
      </c>
      <c r="AE353" s="333" t="s">
        <v>1433</v>
      </c>
      <c r="AF353" s="334">
        <v>44530</v>
      </c>
      <c r="AG353" s="333" t="s">
        <v>1445</v>
      </c>
      <c r="AH353" s="333">
        <v>1</v>
      </c>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c r="BM353" s="323"/>
      <c r="BN353" s="323"/>
      <c r="BO353" s="323"/>
      <c r="BP353" s="323"/>
      <c r="BQ353" s="323"/>
      <c r="BR353" s="323"/>
      <c r="BS353" s="323"/>
      <c r="BT353" s="323"/>
      <c r="BU353" s="323"/>
      <c r="BV353" s="323"/>
      <c r="BW353" s="323"/>
      <c r="BX353" s="323"/>
      <c r="BY353" s="323"/>
      <c r="BZ353" s="323"/>
      <c r="CA353" s="323"/>
      <c r="CB353" s="323"/>
      <c r="CC353" s="323"/>
      <c r="CD353" s="323"/>
      <c r="CE353" s="323"/>
      <c r="CF353" s="323"/>
      <c r="CG353" s="323"/>
      <c r="CH353" s="323"/>
      <c r="CI353" s="323"/>
      <c r="CJ353" s="323"/>
      <c r="CK353" s="323"/>
      <c r="CL353" s="323"/>
      <c r="CM353" s="323"/>
      <c r="CN353" s="323"/>
      <c r="CO353" s="323"/>
      <c r="CP353" s="323"/>
      <c r="CQ353" s="323"/>
      <c r="CR353" s="323"/>
      <c r="CS353" s="323"/>
      <c r="CT353" s="323"/>
      <c r="CU353" s="323"/>
      <c r="CV353" s="323"/>
      <c r="CW353" s="323"/>
      <c r="CX353" s="323"/>
      <c r="CY353" s="323"/>
      <c r="CZ353" s="323"/>
      <c r="DA353" s="323"/>
      <c r="DB353" s="323"/>
      <c r="DC353" s="323"/>
      <c r="DD353" s="323"/>
      <c r="DE353" s="323"/>
      <c r="DF353" s="323"/>
      <c r="DG353" s="323"/>
      <c r="DH353" s="323"/>
      <c r="DI353" s="323"/>
      <c r="DJ353" s="323"/>
      <c r="DK353" s="323"/>
      <c r="DL353" s="323"/>
      <c r="DM353" s="323"/>
      <c r="DN353" s="323"/>
      <c r="DO353" s="323"/>
      <c r="DP353" s="323"/>
      <c r="DQ353" s="323"/>
      <c r="DR353" s="323"/>
      <c r="DS353" s="323"/>
      <c r="DT353" s="323"/>
      <c r="DU353" s="323"/>
      <c r="DV353" s="323"/>
      <c r="DW353" s="323"/>
      <c r="DX353" s="323"/>
      <c r="DY353" s="323"/>
      <c r="DZ353" s="323"/>
      <c r="EA353" s="323"/>
      <c r="EB353" s="323"/>
      <c r="EC353" s="323"/>
      <c r="ED353" s="323"/>
      <c r="EE353" s="323"/>
      <c r="EF353" s="323"/>
      <c r="EG353" s="323"/>
      <c r="EH353" s="323"/>
      <c r="EI353" s="323"/>
      <c r="EJ353" s="323"/>
      <c r="EK353" s="323"/>
      <c r="EL353" s="323"/>
      <c r="EM353" s="323"/>
      <c r="EN353" s="323"/>
      <c r="EO353" s="323"/>
      <c r="EP353" s="323"/>
      <c r="EQ353" s="323"/>
      <c r="ER353" s="323"/>
      <c r="ES353" s="323"/>
      <c r="ET353" s="323"/>
      <c r="EU353" s="323"/>
    </row>
    <row r="354" spans="1:151" s="333" customFormat="1" ht="120" hidden="1">
      <c r="A354" s="333" t="s">
        <v>2575</v>
      </c>
      <c r="B354" s="333" t="s">
        <v>877</v>
      </c>
      <c r="C354" s="363" t="s">
        <v>356</v>
      </c>
      <c r="D354" s="333" t="s">
        <v>2576</v>
      </c>
      <c r="E354" s="333" t="s">
        <v>2577</v>
      </c>
      <c r="F354" s="333" t="s">
        <v>31</v>
      </c>
      <c r="G354" s="333">
        <v>50</v>
      </c>
      <c r="H354" s="333" t="s">
        <v>1506</v>
      </c>
      <c r="I354" s="333" t="s">
        <v>1423</v>
      </c>
      <c r="J354" s="334" t="s">
        <v>1424</v>
      </c>
      <c r="K354" s="334" t="s">
        <v>944</v>
      </c>
      <c r="L354" s="334" t="s">
        <v>944</v>
      </c>
      <c r="M354" s="333" t="s">
        <v>1426</v>
      </c>
      <c r="N354" s="333" t="s">
        <v>1437</v>
      </c>
      <c r="O354" s="333" t="s">
        <v>1495</v>
      </c>
      <c r="P354" s="333" t="s">
        <v>31</v>
      </c>
      <c r="Q354" s="333" t="s">
        <v>31</v>
      </c>
      <c r="R354" s="333" t="s">
        <v>944</v>
      </c>
      <c r="S354" s="333" t="s">
        <v>1423</v>
      </c>
      <c r="T354" s="333" t="s">
        <v>1442</v>
      </c>
      <c r="V354" s="333" t="s">
        <v>8</v>
      </c>
      <c r="X354" s="333" t="s">
        <v>8</v>
      </c>
      <c r="AA354" s="333" t="s">
        <v>31</v>
      </c>
      <c r="AB354" s="333" t="s">
        <v>1432</v>
      </c>
      <c r="AC354" s="333" t="s">
        <v>1432</v>
      </c>
      <c r="AD354" s="333" t="s">
        <v>2496</v>
      </c>
      <c r="AE354" s="333" t="s">
        <v>1433</v>
      </c>
      <c r="AF354" s="334">
        <v>44530</v>
      </c>
      <c r="AG354" s="333" t="s">
        <v>1445</v>
      </c>
      <c r="AH354" s="333">
        <v>1</v>
      </c>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c r="BM354" s="323"/>
      <c r="BN354" s="323"/>
      <c r="BO354" s="323"/>
      <c r="BP354" s="323"/>
      <c r="BQ354" s="323"/>
      <c r="BR354" s="323"/>
      <c r="BS354" s="323"/>
      <c r="BT354" s="323"/>
      <c r="BU354" s="323"/>
      <c r="BV354" s="323"/>
      <c r="BW354" s="323"/>
      <c r="BX354" s="323"/>
      <c r="BY354" s="323"/>
      <c r="BZ354" s="323"/>
      <c r="CA354" s="323"/>
      <c r="CB354" s="323"/>
      <c r="CC354" s="323"/>
      <c r="CD354" s="323"/>
      <c r="CE354" s="323"/>
      <c r="CF354" s="323"/>
      <c r="CG354" s="323"/>
      <c r="CH354" s="323"/>
      <c r="CI354" s="323"/>
      <c r="CJ354" s="323"/>
      <c r="CK354" s="323"/>
      <c r="CL354" s="323"/>
      <c r="CM354" s="323"/>
      <c r="CN354" s="323"/>
      <c r="CO354" s="323"/>
      <c r="CP354" s="323"/>
      <c r="CQ354" s="323"/>
      <c r="CR354" s="323"/>
      <c r="CS354" s="323"/>
      <c r="CT354" s="323"/>
      <c r="CU354" s="323"/>
      <c r="CV354" s="323"/>
      <c r="CW354" s="323"/>
      <c r="CX354" s="323"/>
      <c r="CY354" s="323"/>
      <c r="CZ354" s="323"/>
      <c r="DA354" s="323"/>
      <c r="DB354" s="323"/>
      <c r="DC354" s="323"/>
      <c r="DD354" s="323"/>
      <c r="DE354" s="323"/>
      <c r="DF354" s="323"/>
      <c r="DG354" s="323"/>
      <c r="DH354" s="323"/>
      <c r="DI354" s="323"/>
      <c r="DJ354" s="323"/>
      <c r="DK354" s="323"/>
      <c r="DL354" s="323"/>
      <c r="DM354" s="323"/>
      <c r="DN354" s="323"/>
      <c r="DO354" s="323"/>
      <c r="DP354" s="323"/>
      <c r="DQ354" s="323"/>
      <c r="DR354" s="323"/>
      <c r="DS354" s="323"/>
      <c r="DT354" s="323"/>
      <c r="DU354" s="323"/>
      <c r="DV354" s="323"/>
      <c r="DW354" s="323"/>
      <c r="DX354" s="323"/>
      <c r="DY354" s="323"/>
      <c r="DZ354" s="323"/>
      <c r="EA354" s="323"/>
      <c r="EB354" s="323"/>
      <c r="EC354" s="323"/>
      <c r="ED354" s="323"/>
      <c r="EE354" s="323"/>
      <c r="EF354" s="323"/>
      <c r="EG354" s="323"/>
      <c r="EH354" s="323"/>
      <c r="EI354" s="323"/>
      <c r="EJ354" s="323"/>
      <c r="EK354" s="323"/>
      <c r="EL354" s="323"/>
      <c r="EM354" s="323"/>
      <c r="EN354" s="323"/>
      <c r="EO354" s="323"/>
      <c r="EP354" s="323"/>
      <c r="EQ354" s="323"/>
      <c r="ER354" s="323"/>
      <c r="ES354" s="323"/>
      <c r="ET354" s="323"/>
      <c r="EU354" s="323"/>
    </row>
    <row r="355" spans="1:151" s="333" customFormat="1" ht="120" hidden="1">
      <c r="A355" s="333" t="s">
        <v>2578</v>
      </c>
      <c r="B355" s="333" t="s">
        <v>877</v>
      </c>
      <c r="C355" s="363" t="s">
        <v>356</v>
      </c>
      <c r="D355" s="333" t="s">
        <v>2579</v>
      </c>
      <c r="E355" s="333" t="s">
        <v>2542</v>
      </c>
      <c r="F355" s="333" t="s">
        <v>31</v>
      </c>
      <c r="G355" s="333">
        <v>50</v>
      </c>
      <c r="H355" s="333" t="s">
        <v>1506</v>
      </c>
      <c r="I355" s="333" t="s">
        <v>1423</v>
      </c>
      <c r="J355" s="334" t="s">
        <v>1424</v>
      </c>
      <c r="K355" s="334" t="s">
        <v>944</v>
      </c>
      <c r="L355" s="334" t="s">
        <v>944</v>
      </c>
      <c r="M355" s="333" t="s">
        <v>1426</v>
      </c>
      <c r="N355" s="333" t="s">
        <v>1437</v>
      </c>
      <c r="O355" s="333" t="s">
        <v>1495</v>
      </c>
      <c r="P355" s="333" t="s">
        <v>31</v>
      </c>
      <c r="Q355" s="333" t="s">
        <v>31</v>
      </c>
      <c r="R355" s="333" t="s">
        <v>944</v>
      </c>
      <c r="S355" s="333" t="s">
        <v>1423</v>
      </c>
      <c r="T355" s="333" t="s">
        <v>1442</v>
      </c>
      <c r="V355" s="333" t="s">
        <v>8</v>
      </c>
      <c r="X355" s="333" t="s">
        <v>8</v>
      </c>
      <c r="AA355" s="333" t="s">
        <v>31</v>
      </c>
      <c r="AB355" s="333" t="s">
        <v>1432</v>
      </c>
      <c r="AC355" s="333" t="s">
        <v>1432</v>
      </c>
      <c r="AD355" s="333" t="s">
        <v>2496</v>
      </c>
      <c r="AE355" s="333" t="s">
        <v>1433</v>
      </c>
      <c r="AF355" s="334">
        <v>44530</v>
      </c>
      <c r="AG355" s="333" t="s">
        <v>1445</v>
      </c>
      <c r="AH355" s="333">
        <v>1</v>
      </c>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c r="BM355" s="323"/>
      <c r="BN355" s="323"/>
      <c r="BO355" s="323"/>
      <c r="BP355" s="323"/>
      <c r="BQ355" s="323"/>
      <c r="BR355" s="323"/>
      <c r="BS355" s="323"/>
      <c r="BT355" s="323"/>
      <c r="BU355" s="323"/>
      <c r="BV355" s="323"/>
      <c r="BW355" s="323"/>
      <c r="BX355" s="323"/>
      <c r="BY355" s="323"/>
      <c r="BZ355" s="323"/>
      <c r="CA355" s="323"/>
      <c r="CB355" s="323"/>
      <c r="CC355" s="323"/>
      <c r="CD355" s="323"/>
      <c r="CE355" s="323"/>
      <c r="CF355" s="323"/>
      <c r="CG355" s="323"/>
      <c r="CH355" s="323"/>
      <c r="CI355" s="323"/>
      <c r="CJ355" s="323"/>
      <c r="CK355" s="323"/>
      <c r="CL355" s="323"/>
      <c r="CM355" s="323"/>
      <c r="CN355" s="323"/>
      <c r="CO355" s="323"/>
      <c r="CP355" s="323"/>
      <c r="CQ355" s="323"/>
      <c r="CR355" s="323"/>
      <c r="CS355" s="323"/>
      <c r="CT355" s="323"/>
      <c r="CU355" s="323"/>
      <c r="CV355" s="323"/>
      <c r="CW355" s="323"/>
      <c r="CX355" s="323"/>
      <c r="CY355" s="323"/>
      <c r="CZ355" s="323"/>
      <c r="DA355" s="323"/>
      <c r="DB355" s="323"/>
      <c r="DC355" s="323"/>
      <c r="DD355" s="323"/>
      <c r="DE355" s="323"/>
      <c r="DF355" s="323"/>
      <c r="DG355" s="323"/>
      <c r="DH355" s="323"/>
      <c r="DI355" s="323"/>
      <c r="DJ355" s="323"/>
      <c r="DK355" s="323"/>
      <c r="DL355" s="323"/>
      <c r="DM355" s="323"/>
      <c r="DN355" s="323"/>
      <c r="DO355" s="323"/>
      <c r="DP355" s="323"/>
      <c r="DQ355" s="323"/>
      <c r="DR355" s="323"/>
      <c r="DS355" s="323"/>
      <c r="DT355" s="323"/>
      <c r="DU355" s="323"/>
      <c r="DV355" s="323"/>
      <c r="DW355" s="323"/>
      <c r="DX355" s="323"/>
      <c r="DY355" s="323"/>
      <c r="DZ355" s="323"/>
      <c r="EA355" s="323"/>
      <c r="EB355" s="323"/>
      <c r="EC355" s="323"/>
      <c r="ED355" s="323"/>
      <c r="EE355" s="323"/>
      <c r="EF355" s="323"/>
      <c r="EG355" s="323"/>
      <c r="EH355" s="323"/>
      <c r="EI355" s="323"/>
      <c r="EJ355" s="323"/>
      <c r="EK355" s="323"/>
      <c r="EL355" s="323"/>
      <c r="EM355" s="323"/>
      <c r="EN355" s="323"/>
      <c r="EO355" s="323"/>
      <c r="EP355" s="323"/>
      <c r="EQ355" s="323"/>
      <c r="ER355" s="323"/>
      <c r="ES355" s="323"/>
      <c r="ET355" s="323"/>
      <c r="EU355" s="323"/>
    </row>
    <row r="356" spans="1:151" s="333" customFormat="1" ht="45" hidden="1">
      <c r="A356" s="333" t="s">
        <v>2580</v>
      </c>
      <c r="B356" s="333" t="s">
        <v>877</v>
      </c>
      <c r="C356" s="363" t="s">
        <v>356</v>
      </c>
      <c r="D356" s="333" t="s">
        <v>2581</v>
      </c>
      <c r="E356" s="333" t="s">
        <v>2582</v>
      </c>
      <c r="F356" s="333" t="s">
        <v>31</v>
      </c>
      <c r="G356" s="333">
        <v>50</v>
      </c>
      <c r="H356" s="333" t="s">
        <v>1422</v>
      </c>
      <c r="I356" s="333" t="s">
        <v>1423</v>
      </c>
      <c r="J356" s="334" t="s">
        <v>1424</v>
      </c>
      <c r="K356" s="334" t="s">
        <v>944</v>
      </c>
      <c r="L356" s="334" t="s">
        <v>944</v>
      </c>
      <c r="M356" s="333" t="s">
        <v>1426</v>
      </c>
      <c r="N356" s="333" t="s">
        <v>1437</v>
      </c>
      <c r="O356" s="333" t="s">
        <v>1495</v>
      </c>
      <c r="P356" s="333" t="s">
        <v>31</v>
      </c>
      <c r="Q356" s="333" t="s">
        <v>31</v>
      </c>
      <c r="R356" s="333" t="s">
        <v>944</v>
      </c>
      <c r="S356" s="333" t="s">
        <v>1423</v>
      </c>
      <c r="T356" s="333" t="s">
        <v>1430</v>
      </c>
      <c r="V356" s="333" t="s">
        <v>8</v>
      </c>
      <c r="X356" s="333" t="s">
        <v>1431</v>
      </c>
      <c r="AA356" s="333" t="s">
        <v>1423</v>
      </c>
      <c r="AB356" s="333" t="s">
        <v>1423</v>
      </c>
      <c r="AC356" s="333" t="s">
        <v>1423</v>
      </c>
      <c r="AD356" s="333" t="s">
        <v>1423</v>
      </c>
      <c r="AE356" s="333" t="s">
        <v>1423</v>
      </c>
      <c r="AF356" s="334">
        <v>44530</v>
      </c>
      <c r="AG356" s="333" t="s">
        <v>1423</v>
      </c>
      <c r="AH356" s="333">
        <v>1</v>
      </c>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c r="BM356" s="323"/>
      <c r="BN356" s="323"/>
      <c r="BO356" s="323"/>
      <c r="BP356" s="323"/>
      <c r="BQ356" s="323"/>
      <c r="BR356" s="323"/>
      <c r="BS356" s="323"/>
      <c r="BT356" s="323"/>
      <c r="BU356" s="323"/>
      <c r="BV356" s="323"/>
      <c r="BW356" s="323"/>
      <c r="BX356" s="323"/>
      <c r="BY356" s="323"/>
      <c r="BZ356" s="323"/>
      <c r="CA356" s="323"/>
      <c r="CB356" s="323"/>
      <c r="CC356" s="323"/>
      <c r="CD356" s="323"/>
      <c r="CE356" s="323"/>
      <c r="CF356" s="323"/>
      <c r="CG356" s="323"/>
      <c r="CH356" s="323"/>
      <c r="CI356" s="323"/>
      <c r="CJ356" s="323"/>
      <c r="CK356" s="323"/>
      <c r="CL356" s="323"/>
      <c r="CM356" s="323"/>
      <c r="CN356" s="323"/>
      <c r="CO356" s="323"/>
      <c r="CP356" s="323"/>
      <c r="CQ356" s="323"/>
      <c r="CR356" s="323"/>
      <c r="CS356" s="323"/>
      <c r="CT356" s="323"/>
      <c r="CU356" s="323"/>
      <c r="CV356" s="323"/>
      <c r="CW356" s="323"/>
      <c r="CX356" s="323"/>
      <c r="CY356" s="323"/>
      <c r="CZ356" s="323"/>
      <c r="DA356" s="323"/>
      <c r="DB356" s="323"/>
      <c r="DC356" s="323"/>
      <c r="DD356" s="323"/>
      <c r="DE356" s="323"/>
      <c r="DF356" s="323"/>
      <c r="DG356" s="323"/>
      <c r="DH356" s="323"/>
      <c r="DI356" s="323"/>
      <c r="DJ356" s="323"/>
      <c r="DK356" s="323"/>
      <c r="DL356" s="323"/>
      <c r="DM356" s="323"/>
      <c r="DN356" s="323"/>
      <c r="DO356" s="323"/>
      <c r="DP356" s="323"/>
      <c r="DQ356" s="323"/>
      <c r="DR356" s="323"/>
      <c r="DS356" s="323"/>
      <c r="DT356" s="323"/>
      <c r="DU356" s="323"/>
      <c r="DV356" s="323"/>
      <c r="DW356" s="323"/>
      <c r="DX356" s="323"/>
      <c r="DY356" s="323"/>
      <c r="DZ356" s="323"/>
      <c r="EA356" s="323"/>
      <c r="EB356" s="323"/>
      <c r="EC356" s="323"/>
      <c r="ED356" s="323"/>
      <c r="EE356" s="323"/>
      <c r="EF356" s="323"/>
      <c r="EG356" s="323"/>
      <c r="EH356" s="323"/>
      <c r="EI356" s="323"/>
      <c r="EJ356" s="323"/>
      <c r="EK356" s="323"/>
      <c r="EL356" s="323"/>
      <c r="EM356" s="323"/>
      <c r="EN356" s="323"/>
      <c r="EO356" s="323"/>
      <c r="EP356" s="323"/>
      <c r="EQ356" s="323"/>
      <c r="ER356" s="323"/>
      <c r="ES356" s="323"/>
      <c r="ET356" s="323"/>
      <c r="EU356" s="323"/>
    </row>
    <row r="357" spans="1:151" s="333" customFormat="1" ht="45" hidden="1">
      <c r="A357" s="333" t="s">
        <v>2583</v>
      </c>
      <c r="B357" s="333" t="s">
        <v>877</v>
      </c>
      <c r="C357" s="363" t="s">
        <v>356</v>
      </c>
      <c r="D357" s="333" t="s">
        <v>2584</v>
      </c>
      <c r="E357" s="333" t="s">
        <v>2585</v>
      </c>
      <c r="F357" s="333" t="s">
        <v>31</v>
      </c>
      <c r="G357" s="333">
        <v>50</v>
      </c>
      <c r="H357" s="333" t="s">
        <v>1422</v>
      </c>
      <c r="I357" s="333" t="s">
        <v>1423</v>
      </c>
      <c r="J357" s="334" t="s">
        <v>1424</v>
      </c>
      <c r="K357" s="334" t="s">
        <v>944</v>
      </c>
      <c r="L357" s="334" t="s">
        <v>944</v>
      </c>
      <c r="M357" s="333" t="s">
        <v>1426</v>
      </c>
      <c r="N357" s="333" t="s">
        <v>1437</v>
      </c>
      <c r="O357" s="333" t="s">
        <v>1495</v>
      </c>
      <c r="P357" s="333" t="s">
        <v>31</v>
      </c>
      <c r="Q357" s="333" t="s">
        <v>31</v>
      </c>
      <c r="R357" s="333" t="s">
        <v>944</v>
      </c>
      <c r="S357" s="333" t="s">
        <v>1423</v>
      </c>
      <c r="T357" s="333" t="s">
        <v>1430</v>
      </c>
      <c r="V357" s="333" t="s">
        <v>8</v>
      </c>
      <c r="X357" s="333" t="s">
        <v>1431</v>
      </c>
      <c r="AA357" s="333" t="s">
        <v>1423</v>
      </c>
      <c r="AB357" s="333" t="s">
        <v>1423</v>
      </c>
      <c r="AC357" s="333" t="s">
        <v>1423</v>
      </c>
      <c r="AD357" s="333" t="s">
        <v>1423</v>
      </c>
      <c r="AE357" s="333" t="s">
        <v>1423</v>
      </c>
      <c r="AF357" s="334">
        <v>44530</v>
      </c>
      <c r="AG357" s="333" t="s">
        <v>1423</v>
      </c>
      <c r="AH357" s="333">
        <v>1</v>
      </c>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c r="BM357" s="323"/>
      <c r="BN357" s="323"/>
      <c r="BO357" s="323"/>
      <c r="BP357" s="323"/>
      <c r="BQ357" s="323"/>
      <c r="BR357" s="323"/>
      <c r="BS357" s="323"/>
      <c r="BT357" s="323"/>
      <c r="BU357" s="323"/>
      <c r="BV357" s="323"/>
      <c r="BW357" s="323"/>
      <c r="BX357" s="323"/>
      <c r="BY357" s="323"/>
      <c r="BZ357" s="323"/>
      <c r="CA357" s="323"/>
      <c r="CB357" s="323"/>
      <c r="CC357" s="323"/>
      <c r="CD357" s="323"/>
      <c r="CE357" s="323"/>
      <c r="CF357" s="323"/>
      <c r="CG357" s="323"/>
      <c r="CH357" s="323"/>
      <c r="CI357" s="323"/>
      <c r="CJ357" s="323"/>
      <c r="CK357" s="323"/>
      <c r="CL357" s="323"/>
      <c r="CM357" s="323"/>
      <c r="CN357" s="323"/>
      <c r="CO357" s="323"/>
      <c r="CP357" s="323"/>
      <c r="CQ357" s="323"/>
      <c r="CR357" s="323"/>
      <c r="CS357" s="323"/>
      <c r="CT357" s="323"/>
      <c r="CU357" s="323"/>
      <c r="CV357" s="323"/>
      <c r="CW357" s="323"/>
      <c r="CX357" s="323"/>
      <c r="CY357" s="323"/>
      <c r="CZ357" s="323"/>
      <c r="DA357" s="323"/>
      <c r="DB357" s="323"/>
      <c r="DC357" s="323"/>
      <c r="DD357" s="323"/>
      <c r="DE357" s="323"/>
      <c r="DF357" s="323"/>
      <c r="DG357" s="323"/>
      <c r="DH357" s="323"/>
      <c r="DI357" s="323"/>
      <c r="DJ357" s="323"/>
      <c r="DK357" s="323"/>
      <c r="DL357" s="323"/>
      <c r="DM357" s="323"/>
      <c r="DN357" s="323"/>
      <c r="DO357" s="323"/>
      <c r="DP357" s="323"/>
      <c r="DQ357" s="323"/>
      <c r="DR357" s="323"/>
      <c r="DS357" s="323"/>
      <c r="DT357" s="323"/>
      <c r="DU357" s="323"/>
      <c r="DV357" s="323"/>
      <c r="DW357" s="323"/>
      <c r="DX357" s="323"/>
      <c r="DY357" s="323"/>
      <c r="DZ357" s="323"/>
      <c r="EA357" s="323"/>
      <c r="EB357" s="323"/>
      <c r="EC357" s="323"/>
      <c r="ED357" s="323"/>
      <c r="EE357" s="323"/>
      <c r="EF357" s="323"/>
      <c r="EG357" s="323"/>
      <c r="EH357" s="323"/>
      <c r="EI357" s="323"/>
      <c r="EJ357" s="323"/>
      <c r="EK357" s="323"/>
      <c r="EL357" s="323"/>
      <c r="EM357" s="323"/>
      <c r="EN357" s="323"/>
      <c r="EO357" s="323"/>
      <c r="EP357" s="323"/>
      <c r="EQ357" s="323"/>
      <c r="ER357" s="323"/>
      <c r="ES357" s="323"/>
      <c r="ET357" s="323"/>
      <c r="EU357" s="323"/>
    </row>
    <row r="358" spans="1:151" s="333" customFormat="1" ht="75" hidden="1">
      <c r="A358" s="333" t="s">
        <v>2586</v>
      </c>
      <c r="B358" s="333" t="s">
        <v>877</v>
      </c>
      <c r="C358" s="363" t="s">
        <v>356</v>
      </c>
      <c r="D358" s="333" t="s">
        <v>2587</v>
      </c>
      <c r="E358" s="333" t="s">
        <v>2588</v>
      </c>
      <c r="F358" s="333" t="s">
        <v>31</v>
      </c>
      <c r="G358" s="333">
        <v>50</v>
      </c>
      <c r="H358" s="333" t="s">
        <v>1422</v>
      </c>
      <c r="I358" s="333" t="s">
        <v>1423</v>
      </c>
      <c r="J358" s="334" t="s">
        <v>1424</v>
      </c>
      <c r="K358" s="334" t="s">
        <v>944</v>
      </c>
      <c r="L358" s="334" t="s">
        <v>944</v>
      </c>
      <c r="M358" s="333" t="s">
        <v>1426</v>
      </c>
      <c r="N358" s="333" t="s">
        <v>1437</v>
      </c>
      <c r="O358" s="333" t="s">
        <v>1495</v>
      </c>
      <c r="P358" s="333" t="s">
        <v>31</v>
      </c>
      <c r="Q358" s="333" t="s">
        <v>31</v>
      </c>
      <c r="R358" s="333" t="s">
        <v>944</v>
      </c>
      <c r="S358" s="333" t="s">
        <v>1423</v>
      </c>
      <c r="T358" s="333" t="s">
        <v>1430</v>
      </c>
      <c r="V358" s="333" t="s">
        <v>8</v>
      </c>
      <c r="X358" s="333" t="s">
        <v>1431</v>
      </c>
      <c r="AA358" s="333" t="s">
        <v>1423</v>
      </c>
      <c r="AB358" s="333" t="s">
        <v>1423</v>
      </c>
      <c r="AC358" s="333" t="s">
        <v>1423</v>
      </c>
      <c r="AD358" s="333" t="s">
        <v>1423</v>
      </c>
      <c r="AE358" s="333" t="s">
        <v>1423</v>
      </c>
      <c r="AF358" s="334">
        <v>44530</v>
      </c>
      <c r="AG358" s="333" t="s">
        <v>1423</v>
      </c>
      <c r="AH358" s="333">
        <v>1</v>
      </c>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c r="BM358" s="323"/>
      <c r="BN358" s="323"/>
      <c r="BO358" s="323"/>
      <c r="BP358" s="323"/>
      <c r="BQ358" s="323"/>
      <c r="BR358" s="323"/>
      <c r="BS358" s="323"/>
      <c r="BT358" s="323"/>
      <c r="BU358" s="323"/>
      <c r="BV358" s="323"/>
      <c r="BW358" s="323"/>
      <c r="BX358" s="323"/>
      <c r="BY358" s="323"/>
      <c r="BZ358" s="323"/>
      <c r="CA358" s="323"/>
      <c r="CB358" s="323"/>
      <c r="CC358" s="323"/>
      <c r="CD358" s="323"/>
      <c r="CE358" s="323"/>
      <c r="CF358" s="323"/>
      <c r="CG358" s="323"/>
      <c r="CH358" s="323"/>
      <c r="CI358" s="323"/>
      <c r="CJ358" s="323"/>
      <c r="CK358" s="323"/>
      <c r="CL358" s="323"/>
      <c r="CM358" s="323"/>
      <c r="CN358" s="323"/>
      <c r="CO358" s="323"/>
      <c r="CP358" s="323"/>
      <c r="CQ358" s="323"/>
      <c r="CR358" s="323"/>
      <c r="CS358" s="323"/>
      <c r="CT358" s="323"/>
      <c r="CU358" s="323"/>
      <c r="CV358" s="323"/>
      <c r="CW358" s="323"/>
      <c r="CX358" s="323"/>
      <c r="CY358" s="323"/>
      <c r="CZ358" s="323"/>
      <c r="DA358" s="323"/>
      <c r="DB358" s="323"/>
      <c r="DC358" s="323"/>
      <c r="DD358" s="323"/>
      <c r="DE358" s="323"/>
      <c r="DF358" s="323"/>
      <c r="DG358" s="323"/>
      <c r="DH358" s="323"/>
      <c r="DI358" s="323"/>
      <c r="DJ358" s="323"/>
      <c r="DK358" s="323"/>
      <c r="DL358" s="323"/>
      <c r="DM358" s="323"/>
      <c r="DN358" s="323"/>
      <c r="DO358" s="323"/>
      <c r="DP358" s="323"/>
      <c r="DQ358" s="323"/>
      <c r="DR358" s="323"/>
      <c r="DS358" s="323"/>
      <c r="DT358" s="323"/>
      <c r="DU358" s="323"/>
      <c r="DV358" s="323"/>
      <c r="DW358" s="323"/>
      <c r="DX358" s="323"/>
      <c r="DY358" s="323"/>
      <c r="DZ358" s="323"/>
      <c r="EA358" s="323"/>
      <c r="EB358" s="323"/>
      <c r="EC358" s="323"/>
      <c r="ED358" s="323"/>
      <c r="EE358" s="323"/>
      <c r="EF358" s="323"/>
      <c r="EG358" s="323"/>
      <c r="EH358" s="323"/>
      <c r="EI358" s="323"/>
      <c r="EJ358" s="323"/>
      <c r="EK358" s="323"/>
      <c r="EL358" s="323"/>
      <c r="EM358" s="323"/>
      <c r="EN358" s="323"/>
      <c r="EO358" s="323"/>
      <c r="EP358" s="323"/>
      <c r="EQ358" s="323"/>
      <c r="ER358" s="323"/>
      <c r="ES358" s="323"/>
      <c r="ET358" s="323"/>
      <c r="EU358" s="323"/>
    </row>
    <row r="359" spans="1:151" s="333" customFormat="1" ht="60" hidden="1">
      <c r="A359" s="333" t="s">
        <v>2589</v>
      </c>
      <c r="B359" s="333" t="s">
        <v>877</v>
      </c>
      <c r="C359" s="363" t="s">
        <v>356</v>
      </c>
      <c r="D359" s="333" t="s">
        <v>2590</v>
      </c>
      <c r="E359" s="333" t="s">
        <v>2591</v>
      </c>
      <c r="F359" s="333" t="s">
        <v>30</v>
      </c>
      <c r="G359" s="356" t="s">
        <v>1423</v>
      </c>
      <c r="H359" s="333" t="s">
        <v>1422</v>
      </c>
      <c r="I359" s="333" t="s">
        <v>1423</v>
      </c>
      <c r="J359" s="334" t="s">
        <v>1424</v>
      </c>
      <c r="K359" s="334" t="s">
        <v>944</v>
      </c>
      <c r="L359" s="334" t="s">
        <v>944</v>
      </c>
      <c r="M359" s="333" t="s">
        <v>1426</v>
      </c>
      <c r="N359" s="333" t="s">
        <v>1437</v>
      </c>
      <c r="O359" s="333" t="s">
        <v>1495</v>
      </c>
      <c r="P359" s="333" t="s">
        <v>31</v>
      </c>
      <c r="Q359" s="333" t="s">
        <v>31</v>
      </c>
      <c r="R359" s="333" t="s">
        <v>944</v>
      </c>
      <c r="S359" s="333" t="s">
        <v>1423</v>
      </c>
      <c r="T359" s="333" t="s">
        <v>1430</v>
      </c>
      <c r="U359" s="309"/>
      <c r="V359" s="333" t="s">
        <v>1431</v>
      </c>
      <c r="X359" s="333" t="s">
        <v>1431</v>
      </c>
      <c r="Y359" s="309"/>
      <c r="AA359" s="333" t="s">
        <v>1423</v>
      </c>
      <c r="AB359" s="333" t="s">
        <v>1423</v>
      </c>
      <c r="AC359" s="333" t="s">
        <v>1423</v>
      </c>
      <c r="AD359" s="333" t="s">
        <v>1423</v>
      </c>
      <c r="AE359" s="333" t="s">
        <v>1423</v>
      </c>
      <c r="AF359" s="334">
        <v>44530</v>
      </c>
      <c r="AG359" s="333" t="s">
        <v>1423</v>
      </c>
      <c r="AH359" s="333">
        <v>1</v>
      </c>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c r="BN359" s="323"/>
      <c r="BO359" s="323"/>
      <c r="BP359" s="323"/>
      <c r="BQ359" s="323"/>
      <c r="BR359" s="323"/>
      <c r="BS359" s="323"/>
      <c r="BT359" s="323"/>
      <c r="BU359" s="323"/>
      <c r="BV359" s="323"/>
      <c r="BW359" s="323"/>
      <c r="BX359" s="323"/>
      <c r="BY359" s="323"/>
      <c r="BZ359" s="323"/>
      <c r="CA359" s="323"/>
      <c r="CB359" s="323"/>
      <c r="CC359" s="323"/>
      <c r="CD359" s="323"/>
      <c r="CE359" s="323"/>
      <c r="CF359" s="323"/>
      <c r="CG359" s="323"/>
      <c r="CH359" s="323"/>
      <c r="CI359" s="323"/>
      <c r="CJ359" s="323"/>
      <c r="CK359" s="323"/>
      <c r="CL359" s="323"/>
      <c r="CM359" s="323"/>
      <c r="CN359" s="323"/>
      <c r="CO359" s="323"/>
      <c r="CP359" s="323"/>
      <c r="CQ359" s="323"/>
      <c r="CR359" s="323"/>
      <c r="CS359" s="323"/>
      <c r="CT359" s="323"/>
      <c r="CU359" s="323"/>
      <c r="CV359" s="323"/>
      <c r="CW359" s="323"/>
      <c r="CX359" s="323"/>
      <c r="CY359" s="323"/>
      <c r="CZ359" s="323"/>
      <c r="DA359" s="323"/>
      <c r="DB359" s="323"/>
      <c r="DC359" s="323"/>
      <c r="DD359" s="323"/>
      <c r="DE359" s="323"/>
      <c r="DF359" s="323"/>
      <c r="DG359" s="323"/>
      <c r="DH359" s="323"/>
      <c r="DI359" s="323"/>
      <c r="DJ359" s="323"/>
      <c r="DK359" s="323"/>
      <c r="DL359" s="323"/>
      <c r="DM359" s="323"/>
      <c r="DN359" s="323"/>
      <c r="DO359" s="323"/>
      <c r="DP359" s="323"/>
      <c r="DQ359" s="323"/>
      <c r="DR359" s="323"/>
      <c r="DS359" s="323"/>
      <c r="DT359" s="323"/>
      <c r="DU359" s="323"/>
      <c r="DV359" s="323"/>
      <c r="DW359" s="323"/>
      <c r="DX359" s="323"/>
      <c r="DY359" s="323"/>
      <c r="DZ359" s="323"/>
      <c r="EA359" s="323"/>
      <c r="EB359" s="323"/>
      <c r="EC359" s="323"/>
      <c r="ED359" s="323"/>
      <c r="EE359" s="323"/>
      <c r="EF359" s="323"/>
      <c r="EG359" s="323"/>
      <c r="EH359" s="323"/>
      <c r="EI359" s="323"/>
      <c r="EJ359" s="323"/>
      <c r="EK359" s="323"/>
      <c r="EL359" s="323"/>
      <c r="EM359" s="323"/>
      <c r="EN359" s="323"/>
      <c r="EO359" s="323"/>
      <c r="EP359" s="323"/>
      <c r="EQ359" s="323"/>
      <c r="ER359" s="323"/>
      <c r="ES359" s="323"/>
      <c r="ET359" s="323"/>
      <c r="EU359" s="323"/>
    </row>
    <row r="360" spans="1:151" s="333" customFormat="1" ht="150" hidden="1">
      <c r="A360" s="333" t="s">
        <v>2592</v>
      </c>
      <c r="B360" s="333" t="s">
        <v>877</v>
      </c>
      <c r="C360" s="363" t="s">
        <v>356</v>
      </c>
      <c r="D360" s="333" t="s">
        <v>2593</v>
      </c>
      <c r="E360" s="333" t="s">
        <v>2594</v>
      </c>
      <c r="F360" s="333" t="s">
        <v>30</v>
      </c>
      <c r="G360" s="356" t="s">
        <v>1423</v>
      </c>
      <c r="H360" s="333" t="s">
        <v>1422</v>
      </c>
      <c r="I360" s="333" t="s">
        <v>1423</v>
      </c>
      <c r="J360" s="334" t="s">
        <v>1424</v>
      </c>
      <c r="K360" s="334" t="s">
        <v>944</v>
      </c>
      <c r="L360" s="334" t="s">
        <v>944</v>
      </c>
      <c r="M360" s="333" t="s">
        <v>1426</v>
      </c>
      <c r="N360" s="333" t="s">
        <v>1437</v>
      </c>
      <c r="O360" s="333" t="s">
        <v>1495</v>
      </c>
      <c r="P360" s="333" t="s">
        <v>31</v>
      </c>
      <c r="Q360" s="333" t="s">
        <v>31</v>
      </c>
      <c r="R360" s="333" t="s">
        <v>944</v>
      </c>
      <c r="S360" s="333" t="s">
        <v>1423</v>
      </c>
      <c r="T360" s="333" t="s">
        <v>1430</v>
      </c>
      <c r="U360" s="309"/>
      <c r="V360" s="333" t="s">
        <v>1431</v>
      </c>
      <c r="X360" s="333" t="s">
        <v>1431</v>
      </c>
      <c r="Y360" s="309"/>
      <c r="AA360" s="333" t="s">
        <v>1423</v>
      </c>
      <c r="AB360" s="333" t="s">
        <v>1423</v>
      </c>
      <c r="AC360" s="333" t="s">
        <v>1423</v>
      </c>
      <c r="AD360" s="333" t="s">
        <v>1423</v>
      </c>
      <c r="AE360" s="333" t="s">
        <v>1423</v>
      </c>
      <c r="AF360" s="334">
        <v>44530</v>
      </c>
      <c r="AG360" s="333" t="s">
        <v>1423</v>
      </c>
      <c r="AH360" s="333">
        <v>1</v>
      </c>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c r="BN360" s="323"/>
      <c r="BO360" s="323"/>
      <c r="BP360" s="323"/>
      <c r="BQ360" s="323"/>
      <c r="BR360" s="323"/>
      <c r="BS360" s="323"/>
      <c r="BT360" s="323"/>
      <c r="BU360" s="323"/>
      <c r="BV360" s="323"/>
      <c r="BW360" s="323"/>
      <c r="BX360" s="323"/>
      <c r="BY360" s="323"/>
      <c r="BZ360" s="323"/>
      <c r="CA360" s="323"/>
      <c r="CB360" s="323"/>
      <c r="CC360" s="323"/>
      <c r="CD360" s="323"/>
      <c r="CE360" s="323"/>
      <c r="CF360" s="323"/>
      <c r="CG360" s="323"/>
      <c r="CH360" s="323"/>
      <c r="CI360" s="323"/>
      <c r="CJ360" s="323"/>
      <c r="CK360" s="323"/>
      <c r="CL360" s="323"/>
      <c r="CM360" s="323"/>
      <c r="CN360" s="323"/>
      <c r="CO360" s="323"/>
      <c r="CP360" s="323"/>
      <c r="CQ360" s="323"/>
      <c r="CR360" s="323"/>
      <c r="CS360" s="323"/>
      <c r="CT360" s="323"/>
      <c r="CU360" s="323"/>
      <c r="CV360" s="323"/>
      <c r="CW360" s="323"/>
      <c r="CX360" s="323"/>
      <c r="CY360" s="323"/>
      <c r="CZ360" s="323"/>
      <c r="DA360" s="323"/>
      <c r="DB360" s="323"/>
      <c r="DC360" s="323"/>
      <c r="DD360" s="323"/>
      <c r="DE360" s="323"/>
      <c r="DF360" s="323"/>
      <c r="DG360" s="323"/>
      <c r="DH360" s="323"/>
      <c r="DI360" s="323"/>
      <c r="DJ360" s="323"/>
      <c r="DK360" s="323"/>
      <c r="DL360" s="323"/>
      <c r="DM360" s="323"/>
      <c r="DN360" s="323"/>
      <c r="DO360" s="323"/>
      <c r="DP360" s="323"/>
      <c r="DQ360" s="323"/>
      <c r="DR360" s="323"/>
      <c r="DS360" s="323"/>
      <c r="DT360" s="323"/>
      <c r="DU360" s="323"/>
      <c r="DV360" s="323"/>
      <c r="DW360" s="323"/>
      <c r="DX360" s="323"/>
      <c r="DY360" s="323"/>
      <c r="DZ360" s="323"/>
      <c r="EA360" s="323"/>
      <c r="EB360" s="323"/>
      <c r="EC360" s="323"/>
      <c r="ED360" s="323"/>
      <c r="EE360" s="323"/>
      <c r="EF360" s="323"/>
      <c r="EG360" s="323"/>
      <c r="EH360" s="323"/>
      <c r="EI360" s="323"/>
      <c r="EJ360" s="323"/>
      <c r="EK360" s="323"/>
      <c r="EL360" s="323"/>
      <c r="EM360" s="323"/>
      <c r="EN360" s="323"/>
      <c r="EO360" s="323"/>
      <c r="EP360" s="323"/>
      <c r="EQ360" s="323"/>
      <c r="ER360" s="323"/>
      <c r="ES360" s="323"/>
      <c r="ET360" s="323"/>
      <c r="EU360" s="323"/>
    </row>
    <row r="361" spans="1:151" s="333" customFormat="1" ht="45" hidden="1">
      <c r="A361" s="333" t="s">
        <v>2595</v>
      </c>
      <c r="B361" s="333" t="s">
        <v>877</v>
      </c>
      <c r="C361" s="363" t="s">
        <v>356</v>
      </c>
      <c r="D361" s="333" t="s">
        <v>2596</v>
      </c>
      <c r="E361" s="333" t="s">
        <v>2594</v>
      </c>
      <c r="F361" s="333" t="s">
        <v>30</v>
      </c>
      <c r="G361" s="356" t="s">
        <v>1423</v>
      </c>
      <c r="H361" s="333" t="s">
        <v>1422</v>
      </c>
      <c r="I361" s="333" t="s">
        <v>1423</v>
      </c>
      <c r="J361" s="334" t="s">
        <v>1424</v>
      </c>
      <c r="K361" s="334" t="s">
        <v>944</v>
      </c>
      <c r="L361" s="334" t="s">
        <v>944</v>
      </c>
      <c r="M361" s="333" t="s">
        <v>1426</v>
      </c>
      <c r="N361" s="333" t="s">
        <v>1437</v>
      </c>
      <c r="O361" s="333" t="s">
        <v>1495</v>
      </c>
      <c r="P361" s="333" t="s">
        <v>31</v>
      </c>
      <c r="Q361" s="333" t="s">
        <v>31</v>
      </c>
      <c r="R361" s="333" t="s">
        <v>944</v>
      </c>
      <c r="S361" s="333" t="s">
        <v>1423</v>
      </c>
      <c r="T361" s="333" t="s">
        <v>1430</v>
      </c>
      <c r="U361" s="309"/>
      <c r="V361" s="333" t="s">
        <v>1431</v>
      </c>
      <c r="X361" s="333" t="s">
        <v>1431</v>
      </c>
      <c r="Y361" s="309"/>
      <c r="AA361" s="333" t="s">
        <v>1423</v>
      </c>
      <c r="AB361" s="333" t="s">
        <v>1423</v>
      </c>
      <c r="AC361" s="333" t="s">
        <v>1423</v>
      </c>
      <c r="AD361" s="333" t="s">
        <v>1423</v>
      </c>
      <c r="AE361" s="333" t="s">
        <v>1423</v>
      </c>
      <c r="AF361" s="334">
        <v>44530</v>
      </c>
      <c r="AG361" s="333" t="s">
        <v>1423</v>
      </c>
      <c r="AH361" s="333">
        <v>1</v>
      </c>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c r="BM361" s="323"/>
      <c r="BN361" s="323"/>
      <c r="BO361" s="323"/>
      <c r="BP361" s="323"/>
      <c r="BQ361" s="323"/>
      <c r="BR361" s="323"/>
      <c r="BS361" s="323"/>
      <c r="BT361" s="323"/>
      <c r="BU361" s="323"/>
      <c r="BV361" s="323"/>
      <c r="BW361" s="323"/>
      <c r="BX361" s="323"/>
      <c r="BY361" s="323"/>
      <c r="BZ361" s="323"/>
      <c r="CA361" s="323"/>
      <c r="CB361" s="323"/>
      <c r="CC361" s="323"/>
      <c r="CD361" s="323"/>
      <c r="CE361" s="323"/>
      <c r="CF361" s="323"/>
      <c r="CG361" s="323"/>
      <c r="CH361" s="323"/>
      <c r="CI361" s="323"/>
      <c r="CJ361" s="323"/>
      <c r="CK361" s="323"/>
      <c r="CL361" s="323"/>
      <c r="CM361" s="323"/>
      <c r="CN361" s="323"/>
      <c r="CO361" s="323"/>
      <c r="CP361" s="323"/>
      <c r="CQ361" s="323"/>
      <c r="CR361" s="323"/>
      <c r="CS361" s="323"/>
      <c r="CT361" s="323"/>
      <c r="CU361" s="323"/>
      <c r="CV361" s="323"/>
      <c r="CW361" s="323"/>
      <c r="CX361" s="323"/>
      <c r="CY361" s="323"/>
      <c r="CZ361" s="323"/>
      <c r="DA361" s="323"/>
      <c r="DB361" s="323"/>
      <c r="DC361" s="323"/>
      <c r="DD361" s="323"/>
      <c r="DE361" s="323"/>
      <c r="DF361" s="323"/>
      <c r="DG361" s="323"/>
      <c r="DH361" s="323"/>
      <c r="DI361" s="323"/>
      <c r="DJ361" s="323"/>
      <c r="DK361" s="323"/>
      <c r="DL361" s="323"/>
      <c r="DM361" s="323"/>
      <c r="DN361" s="323"/>
      <c r="DO361" s="323"/>
      <c r="DP361" s="323"/>
      <c r="DQ361" s="323"/>
      <c r="DR361" s="323"/>
      <c r="DS361" s="323"/>
      <c r="DT361" s="323"/>
      <c r="DU361" s="323"/>
      <c r="DV361" s="323"/>
      <c r="DW361" s="323"/>
      <c r="DX361" s="323"/>
      <c r="DY361" s="323"/>
      <c r="DZ361" s="323"/>
      <c r="EA361" s="323"/>
      <c r="EB361" s="323"/>
      <c r="EC361" s="323"/>
      <c r="ED361" s="323"/>
      <c r="EE361" s="323"/>
      <c r="EF361" s="323"/>
      <c r="EG361" s="323"/>
      <c r="EH361" s="323"/>
      <c r="EI361" s="323"/>
      <c r="EJ361" s="323"/>
      <c r="EK361" s="323"/>
      <c r="EL361" s="323"/>
      <c r="EM361" s="323"/>
      <c r="EN361" s="323"/>
      <c r="EO361" s="323"/>
      <c r="EP361" s="323"/>
      <c r="EQ361" s="323"/>
      <c r="ER361" s="323"/>
      <c r="ES361" s="323"/>
      <c r="ET361" s="323"/>
      <c r="EU361" s="323"/>
    </row>
    <row r="362" spans="1:151" s="333" customFormat="1" ht="75" hidden="1">
      <c r="A362" s="333" t="s">
        <v>2597</v>
      </c>
      <c r="B362" s="333" t="s">
        <v>877</v>
      </c>
      <c r="C362" s="363" t="s">
        <v>356</v>
      </c>
      <c r="D362" s="333" t="s">
        <v>2598</v>
      </c>
      <c r="E362" s="333" t="s">
        <v>2599</v>
      </c>
      <c r="F362" s="333" t="s">
        <v>30</v>
      </c>
      <c r="G362" s="356" t="s">
        <v>1423</v>
      </c>
      <c r="H362" s="333" t="s">
        <v>1422</v>
      </c>
      <c r="I362" s="333" t="s">
        <v>1423</v>
      </c>
      <c r="J362" s="334" t="s">
        <v>1424</v>
      </c>
      <c r="K362" s="334" t="s">
        <v>944</v>
      </c>
      <c r="L362" s="334" t="s">
        <v>944</v>
      </c>
      <c r="M362" s="333" t="s">
        <v>1426</v>
      </c>
      <c r="N362" s="333" t="s">
        <v>1437</v>
      </c>
      <c r="O362" s="333" t="s">
        <v>1495</v>
      </c>
      <c r="P362" s="333" t="s">
        <v>31</v>
      </c>
      <c r="Q362" s="333" t="s">
        <v>31</v>
      </c>
      <c r="R362" s="333" t="s">
        <v>944</v>
      </c>
      <c r="S362" s="333" t="s">
        <v>1423</v>
      </c>
      <c r="T362" s="333" t="s">
        <v>1430</v>
      </c>
      <c r="U362" s="309"/>
      <c r="V362" s="333" t="s">
        <v>1431</v>
      </c>
      <c r="X362" s="333" t="s">
        <v>1431</v>
      </c>
      <c r="Y362" s="309"/>
      <c r="AA362" s="333" t="s">
        <v>1423</v>
      </c>
      <c r="AB362" s="333" t="s">
        <v>1423</v>
      </c>
      <c r="AC362" s="333" t="s">
        <v>1423</v>
      </c>
      <c r="AD362" s="333" t="s">
        <v>1423</v>
      </c>
      <c r="AE362" s="333" t="s">
        <v>1423</v>
      </c>
      <c r="AF362" s="334">
        <v>44530</v>
      </c>
      <c r="AG362" s="333" t="s">
        <v>1423</v>
      </c>
      <c r="AH362" s="333">
        <v>1</v>
      </c>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c r="BM362" s="323"/>
      <c r="BN362" s="323"/>
      <c r="BO362" s="323"/>
      <c r="BP362" s="323"/>
      <c r="BQ362" s="323"/>
      <c r="BR362" s="323"/>
      <c r="BS362" s="323"/>
      <c r="BT362" s="323"/>
      <c r="BU362" s="323"/>
      <c r="BV362" s="323"/>
      <c r="BW362" s="323"/>
      <c r="BX362" s="323"/>
      <c r="BY362" s="323"/>
      <c r="BZ362" s="323"/>
      <c r="CA362" s="323"/>
      <c r="CB362" s="323"/>
      <c r="CC362" s="323"/>
      <c r="CD362" s="323"/>
      <c r="CE362" s="323"/>
      <c r="CF362" s="323"/>
      <c r="CG362" s="323"/>
      <c r="CH362" s="323"/>
      <c r="CI362" s="323"/>
      <c r="CJ362" s="323"/>
      <c r="CK362" s="323"/>
      <c r="CL362" s="323"/>
      <c r="CM362" s="323"/>
      <c r="CN362" s="323"/>
      <c r="CO362" s="323"/>
      <c r="CP362" s="323"/>
      <c r="CQ362" s="323"/>
      <c r="CR362" s="323"/>
      <c r="CS362" s="323"/>
      <c r="CT362" s="323"/>
      <c r="CU362" s="323"/>
      <c r="CV362" s="323"/>
      <c r="CW362" s="323"/>
      <c r="CX362" s="323"/>
      <c r="CY362" s="323"/>
      <c r="CZ362" s="323"/>
      <c r="DA362" s="323"/>
      <c r="DB362" s="323"/>
      <c r="DC362" s="323"/>
      <c r="DD362" s="323"/>
      <c r="DE362" s="323"/>
      <c r="DF362" s="323"/>
      <c r="DG362" s="323"/>
      <c r="DH362" s="323"/>
      <c r="DI362" s="323"/>
      <c r="DJ362" s="323"/>
      <c r="DK362" s="323"/>
      <c r="DL362" s="323"/>
      <c r="DM362" s="323"/>
      <c r="DN362" s="323"/>
      <c r="DO362" s="323"/>
      <c r="DP362" s="323"/>
      <c r="DQ362" s="323"/>
      <c r="DR362" s="323"/>
      <c r="DS362" s="323"/>
      <c r="DT362" s="323"/>
      <c r="DU362" s="323"/>
      <c r="DV362" s="323"/>
      <c r="DW362" s="323"/>
      <c r="DX362" s="323"/>
      <c r="DY362" s="323"/>
      <c r="DZ362" s="323"/>
      <c r="EA362" s="323"/>
      <c r="EB362" s="323"/>
      <c r="EC362" s="323"/>
      <c r="ED362" s="323"/>
      <c r="EE362" s="323"/>
      <c r="EF362" s="323"/>
      <c r="EG362" s="323"/>
      <c r="EH362" s="323"/>
      <c r="EI362" s="323"/>
      <c r="EJ362" s="323"/>
      <c r="EK362" s="323"/>
      <c r="EL362" s="323"/>
      <c r="EM362" s="323"/>
      <c r="EN362" s="323"/>
      <c r="EO362" s="323"/>
      <c r="EP362" s="323"/>
      <c r="EQ362" s="323"/>
      <c r="ER362" s="323"/>
      <c r="ES362" s="323"/>
      <c r="ET362" s="323"/>
      <c r="EU362" s="323"/>
    </row>
    <row r="363" spans="1:151" s="333" customFormat="1" ht="60" hidden="1">
      <c r="A363" s="333" t="s">
        <v>2600</v>
      </c>
      <c r="B363" s="333" t="s">
        <v>936</v>
      </c>
      <c r="C363" s="333" t="s">
        <v>354</v>
      </c>
      <c r="D363" s="335" t="s">
        <v>2601</v>
      </c>
      <c r="E363" s="335" t="s">
        <v>2602</v>
      </c>
      <c r="F363" s="333" t="s">
        <v>30</v>
      </c>
      <c r="G363" s="333" t="s">
        <v>1423</v>
      </c>
      <c r="H363" s="333" t="s">
        <v>1422</v>
      </c>
      <c r="I363" s="334">
        <v>36526</v>
      </c>
      <c r="J363" s="365" t="s">
        <v>1173</v>
      </c>
      <c r="K363" s="334" t="s">
        <v>1425</v>
      </c>
      <c r="L363" s="334" t="s">
        <v>1425</v>
      </c>
      <c r="M363" s="333" t="s">
        <v>1426</v>
      </c>
      <c r="N363" s="333" t="s">
        <v>1437</v>
      </c>
      <c r="O363" s="333" t="s">
        <v>1894</v>
      </c>
      <c r="P363" s="333" t="s">
        <v>31</v>
      </c>
      <c r="Q363" s="333" t="s">
        <v>30</v>
      </c>
      <c r="R363" s="333" t="s">
        <v>2603</v>
      </c>
      <c r="S363" s="337" t="s">
        <v>2604</v>
      </c>
      <c r="T363" s="333" t="s">
        <v>1430</v>
      </c>
      <c r="V363" s="333" t="s">
        <v>1431</v>
      </c>
      <c r="X363" s="333" t="s">
        <v>1431</v>
      </c>
      <c r="AA363" s="333" t="s">
        <v>30</v>
      </c>
      <c r="AB363" s="333" t="s">
        <v>1423</v>
      </c>
      <c r="AC363" s="333" t="s">
        <v>1423</v>
      </c>
      <c r="AD363" s="333" t="s">
        <v>1423</v>
      </c>
      <c r="AE363" s="333" t="s">
        <v>1423</v>
      </c>
      <c r="AF363" s="334">
        <v>44823</v>
      </c>
      <c r="AG363" s="333" t="s">
        <v>1423</v>
      </c>
      <c r="AH363" s="333">
        <v>1</v>
      </c>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c r="BM363" s="323"/>
      <c r="BN363" s="323"/>
      <c r="BO363" s="323"/>
      <c r="BP363" s="323"/>
      <c r="BQ363" s="323"/>
      <c r="BR363" s="323"/>
      <c r="BS363" s="323"/>
      <c r="BT363" s="323"/>
      <c r="BU363" s="323"/>
      <c r="BV363" s="323"/>
      <c r="BW363" s="323"/>
      <c r="BX363" s="323"/>
      <c r="BY363" s="323"/>
      <c r="BZ363" s="323"/>
      <c r="CA363" s="323"/>
      <c r="CB363" s="323"/>
      <c r="CC363" s="323"/>
      <c r="CD363" s="323"/>
      <c r="CE363" s="323"/>
      <c r="CF363" s="323"/>
      <c r="CG363" s="323"/>
      <c r="CH363" s="323"/>
      <c r="CI363" s="323"/>
      <c r="CJ363" s="323"/>
      <c r="CK363" s="323"/>
      <c r="CL363" s="323"/>
      <c r="CM363" s="323"/>
      <c r="CN363" s="323"/>
      <c r="CO363" s="323"/>
      <c r="CP363" s="323"/>
      <c r="CQ363" s="323"/>
      <c r="CR363" s="323"/>
      <c r="CS363" s="323"/>
      <c r="CT363" s="323"/>
      <c r="CU363" s="323"/>
      <c r="CV363" s="323"/>
      <c r="CW363" s="323"/>
      <c r="CX363" s="323"/>
      <c r="CY363" s="323"/>
      <c r="CZ363" s="323"/>
      <c r="DA363" s="323"/>
      <c r="DB363" s="323"/>
      <c r="DC363" s="323"/>
      <c r="DD363" s="323"/>
      <c r="DE363" s="323"/>
      <c r="DF363" s="323"/>
      <c r="DG363" s="323"/>
      <c r="DH363" s="323"/>
      <c r="DI363" s="323"/>
      <c r="DJ363" s="323"/>
      <c r="DK363" s="323"/>
      <c r="DL363" s="323"/>
      <c r="DM363" s="323"/>
      <c r="DN363" s="323"/>
      <c r="DO363" s="323"/>
      <c r="DP363" s="323"/>
      <c r="DQ363" s="323"/>
      <c r="DR363" s="323"/>
      <c r="DS363" s="323"/>
      <c r="DT363" s="323"/>
      <c r="DU363" s="323"/>
      <c r="DV363" s="323"/>
      <c r="DW363" s="323"/>
      <c r="DX363" s="323"/>
      <c r="DY363" s="323"/>
      <c r="DZ363" s="323"/>
      <c r="EA363" s="323"/>
      <c r="EB363" s="323"/>
      <c r="EC363" s="323"/>
      <c r="ED363" s="323"/>
      <c r="EE363" s="323"/>
      <c r="EF363" s="323"/>
      <c r="EG363" s="323"/>
      <c r="EH363" s="323"/>
      <c r="EI363" s="323"/>
      <c r="EJ363" s="323"/>
      <c r="EK363" s="323"/>
      <c r="EL363" s="323"/>
      <c r="EM363" s="323"/>
      <c r="EN363" s="323"/>
      <c r="EO363" s="323"/>
      <c r="EP363" s="323"/>
      <c r="EQ363" s="323"/>
      <c r="ER363" s="323"/>
      <c r="ES363" s="323"/>
      <c r="ET363" s="323"/>
      <c r="EU363" s="323"/>
    </row>
    <row r="364" spans="1:151" s="333" customFormat="1" ht="75" hidden="1">
      <c r="A364" s="333" t="s">
        <v>2605</v>
      </c>
      <c r="B364" s="333" t="s">
        <v>936</v>
      </c>
      <c r="C364" s="333" t="s">
        <v>356</v>
      </c>
      <c r="D364" s="335" t="s">
        <v>2606</v>
      </c>
      <c r="E364" s="335" t="s">
        <v>2607</v>
      </c>
      <c r="F364" s="333" t="s">
        <v>31</v>
      </c>
      <c r="G364" s="333">
        <v>40025</v>
      </c>
      <c r="H364" s="333" t="s">
        <v>1422</v>
      </c>
      <c r="I364" s="334">
        <v>36526</v>
      </c>
      <c r="J364" s="365" t="s">
        <v>1173</v>
      </c>
      <c r="K364" s="334" t="s">
        <v>1425</v>
      </c>
      <c r="L364" s="334" t="s">
        <v>1425</v>
      </c>
      <c r="M364" s="333" t="s">
        <v>1426</v>
      </c>
      <c r="N364" s="333" t="s">
        <v>1437</v>
      </c>
      <c r="O364" s="333" t="s">
        <v>1441</v>
      </c>
      <c r="P364" s="333" t="s">
        <v>31</v>
      </c>
      <c r="Q364" s="333" t="s">
        <v>30</v>
      </c>
      <c r="R364" s="333" t="s">
        <v>2603</v>
      </c>
      <c r="S364" s="333" t="s">
        <v>1423</v>
      </c>
      <c r="T364" s="333" t="s">
        <v>1430</v>
      </c>
      <c r="V364" s="333" t="s">
        <v>1431</v>
      </c>
      <c r="X364" s="333" t="s">
        <v>1431</v>
      </c>
      <c r="AA364" s="333" t="s">
        <v>30</v>
      </c>
      <c r="AB364" s="333" t="s">
        <v>1423</v>
      </c>
      <c r="AC364" s="333" t="s">
        <v>1423</v>
      </c>
      <c r="AD364" s="333" t="s">
        <v>1423</v>
      </c>
      <c r="AE364" s="333" t="s">
        <v>1423</v>
      </c>
      <c r="AF364" s="334">
        <v>44823</v>
      </c>
      <c r="AG364" s="333" t="s">
        <v>1423</v>
      </c>
      <c r="AH364" s="333">
        <v>1</v>
      </c>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c r="BN364" s="323"/>
      <c r="BO364" s="323"/>
      <c r="BP364" s="323"/>
      <c r="BQ364" s="323"/>
      <c r="BR364" s="323"/>
      <c r="BS364" s="323"/>
      <c r="BT364" s="323"/>
      <c r="BU364" s="323"/>
      <c r="BV364" s="323"/>
      <c r="BW364" s="323"/>
      <c r="BX364" s="323"/>
      <c r="BY364" s="323"/>
      <c r="BZ364" s="323"/>
      <c r="CA364" s="323"/>
      <c r="CB364" s="323"/>
      <c r="CC364" s="323"/>
      <c r="CD364" s="323"/>
      <c r="CE364" s="323"/>
      <c r="CF364" s="323"/>
      <c r="CG364" s="323"/>
      <c r="CH364" s="323"/>
      <c r="CI364" s="323"/>
      <c r="CJ364" s="323"/>
      <c r="CK364" s="323"/>
      <c r="CL364" s="323"/>
      <c r="CM364" s="323"/>
      <c r="CN364" s="323"/>
      <c r="CO364" s="323"/>
      <c r="CP364" s="323"/>
      <c r="CQ364" s="323"/>
      <c r="CR364" s="323"/>
      <c r="CS364" s="323"/>
      <c r="CT364" s="323"/>
      <c r="CU364" s="323"/>
      <c r="CV364" s="323"/>
      <c r="CW364" s="323"/>
      <c r="CX364" s="323"/>
      <c r="CY364" s="323"/>
      <c r="CZ364" s="323"/>
      <c r="DA364" s="323"/>
      <c r="DB364" s="323"/>
      <c r="DC364" s="323"/>
      <c r="DD364" s="323"/>
      <c r="DE364" s="323"/>
      <c r="DF364" s="323"/>
      <c r="DG364" s="323"/>
      <c r="DH364" s="323"/>
      <c r="DI364" s="323"/>
      <c r="DJ364" s="323"/>
      <c r="DK364" s="323"/>
      <c r="DL364" s="323"/>
      <c r="DM364" s="323"/>
      <c r="DN364" s="323"/>
      <c r="DO364" s="323"/>
      <c r="DP364" s="323"/>
      <c r="DQ364" s="323"/>
      <c r="DR364" s="323"/>
      <c r="DS364" s="323"/>
      <c r="DT364" s="323"/>
      <c r="DU364" s="323"/>
      <c r="DV364" s="323"/>
      <c r="DW364" s="323"/>
      <c r="DX364" s="323"/>
      <c r="DY364" s="323"/>
      <c r="DZ364" s="323"/>
      <c r="EA364" s="323"/>
      <c r="EB364" s="323"/>
      <c r="EC364" s="323"/>
      <c r="ED364" s="323"/>
      <c r="EE364" s="323"/>
      <c r="EF364" s="323"/>
      <c r="EG364" s="323"/>
      <c r="EH364" s="323"/>
      <c r="EI364" s="323"/>
      <c r="EJ364" s="323"/>
      <c r="EK364" s="323"/>
      <c r="EL364" s="323"/>
      <c r="EM364" s="323"/>
      <c r="EN364" s="323"/>
      <c r="EO364" s="323"/>
      <c r="EP364" s="323"/>
      <c r="EQ364" s="323"/>
      <c r="ER364" s="323"/>
      <c r="ES364" s="323"/>
      <c r="ET364" s="323"/>
      <c r="EU364" s="323"/>
    </row>
    <row r="365" spans="1:151" s="333" customFormat="1" ht="60" hidden="1">
      <c r="A365" s="333" t="s">
        <v>2608</v>
      </c>
      <c r="B365" s="333" t="s">
        <v>936</v>
      </c>
      <c r="C365" s="333" t="s">
        <v>354</v>
      </c>
      <c r="D365" s="335" t="s">
        <v>2609</v>
      </c>
      <c r="E365" s="335" t="s">
        <v>2610</v>
      </c>
      <c r="F365" s="333" t="s">
        <v>30</v>
      </c>
      <c r="G365" s="333" t="s">
        <v>1423</v>
      </c>
      <c r="H365" s="333" t="s">
        <v>1422</v>
      </c>
      <c r="I365" s="334">
        <v>36526</v>
      </c>
      <c r="J365" s="365" t="s">
        <v>1173</v>
      </c>
      <c r="K365" s="334" t="s">
        <v>1425</v>
      </c>
      <c r="L365" s="334" t="s">
        <v>1425</v>
      </c>
      <c r="M365" s="333" t="s">
        <v>1426</v>
      </c>
      <c r="N365" s="333" t="s">
        <v>1437</v>
      </c>
      <c r="O365" s="333" t="s">
        <v>1441</v>
      </c>
      <c r="P365" s="333" t="s">
        <v>31</v>
      </c>
      <c r="Q365" s="333" t="s">
        <v>30</v>
      </c>
      <c r="R365" s="333" t="s">
        <v>2603</v>
      </c>
      <c r="S365" s="333" t="s">
        <v>2611</v>
      </c>
      <c r="T365" s="333" t="s">
        <v>1430</v>
      </c>
      <c r="V365" s="333" t="s">
        <v>1431</v>
      </c>
      <c r="X365" s="333" t="s">
        <v>1431</v>
      </c>
      <c r="AA365" s="333" t="s">
        <v>30</v>
      </c>
      <c r="AB365" s="333" t="s">
        <v>1423</v>
      </c>
      <c r="AC365" s="333" t="s">
        <v>1423</v>
      </c>
      <c r="AD365" s="333" t="s">
        <v>1423</v>
      </c>
      <c r="AE365" s="333" t="s">
        <v>1423</v>
      </c>
      <c r="AF365" s="334">
        <v>44823</v>
      </c>
      <c r="AG365" s="333" t="s">
        <v>1423</v>
      </c>
      <c r="AH365" s="333">
        <v>1</v>
      </c>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c r="BN365" s="323"/>
      <c r="BO365" s="323"/>
      <c r="BP365" s="323"/>
      <c r="BQ365" s="323"/>
      <c r="BR365" s="323"/>
      <c r="BS365" s="323"/>
      <c r="BT365" s="323"/>
      <c r="BU365" s="323"/>
      <c r="BV365" s="323"/>
      <c r="BW365" s="323"/>
      <c r="BX365" s="323"/>
      <c r="BY365" s="323"/>
      <c r="BZ365" s="323"/>
      <c r="CA365" s="323"/>
      <c r="CB365" s="323"/>
      <c r="CC365" s="323"/>
      <c r="CD365" s="323"/>
      <c r="CE365" s="323"/>
      <c r="CF365" s="323"/>
      <c r="CG365" s="323"/>
      <c r="CH365" s="323"/>
      <c r="CI365" s="323"/>
      <c r="CJ365" s="323"/>
      <c r="CK365" s="323"/>
      <c r="CL365" s="323"/>
      <c r="CM365" s="323"/>
      <c r="CN365" s="323"/>
      <c r="CO365" s="323"/>
      <c r="CP365" s="323"/>
      <c r="CQ365" s="323"/>
      <c r="CR365" s="323"/>
      <c r="CS365" s="323"/>
      <c r="CT365" s="323"/>
      <c r="CU365" s="323"/>
      <c r="CV365" s="323"/>
      <c r="CW365" s="323"/>
      <c r="CX365" s="323"/>
      <c r="CY365" s="323"/>
      <c r="CZ365" s="323"/>
      <c r="DA365" s="323"/>
      <c r="DB365" s="323"/>
      <c r="DC365" s="323"/>
      <c r="DD365" s="323"/>
      <c r="DE365" s="323"/>
      <c r="DF365" s="323"/>
      <c r="DG365" s="323"/>
      <c r="DH365" s="323"/>
      <c r="DI365" s="323"/>
      <c r="DJ365" s="323"/>
      <c r="DK365" s="323"/>
      <c r="DL365" s="323"/>
      <c r="DM365" s="323"/>
      <c r="DN365" s="323"/>
      <c r="DO365" s="323"/>
      <c r="DP365" s="323"/>
      <c r="DQ365" s="323"/>
      <c r="DR365" s="323"/>
      <c r="DS365" s="323"/>
      <c r="DT365" s="323"/>
      <c r="DU365" s="323"/>
      <c r="DV365" s="323"/>
      <c r="DW365" s="323"/>
      <c r="DX365" s="323"/>
      <c r="DY365" s="323"/>
      <c r="DZ365" s="323"/>
      <c r="EA365" s="323"/>
      <c r="EB365" s="323"/>
      <c r="EC365" s="323"/>
      <c r="ED365" s="323"/>
      <c r="EE365" s="323"/>
      <c r="EF365" s="323"/>
      <c r="EG365" s="323"/>
      <c r="EH365" s="323"/>
      <c r="EI365" s="323"/>
      <c r="EJ365" s="323"/>
      <c r="EK365" s="323"/>
      <c r="EL365" s="323"/>
      <c r="EM365" s="323"/>
      <c r="EN365" s="323"/>
      <c r="EO365" s="323"/>
      <c r="EP365" s="323"/>
      <c r="EQ365" s="323"/>
      <c r="ER365" s="323"/>
      <c r="ES365" s="323"/>
      <c r="ET365" s="323"/>
      <c r="EU365" s="323"/>
    </row>
    <row r="366" spans="1:151" s="333" customFormat="1" ht="60" hidden="1">
      <c r="A366" s="333" t="s">
        <v>2612</v>
      </c>
      <c r="B366" s="333" t="s">
        <v>936</v>
      </c>
      <c r="C366" s="333" t="s">
        <v>356</v>
      </c>
      <c r="D366" s="335" t="s">
        <v>2613</v>
      </c>
      <c r="E366" s="335" t="s">
        <v>2614</v>
      </c>
      <c r="F366" s="333" t="s">
        <v>30</v>
      </c>
      <c r="G366" s="333" t="s">
        <v>1423</v>
      </c>
      <c r="H366" s="333" t="s">
        <v>1422</v>
      </c>
      <c r="I366" s="334">
        <v>36526</v>
      </c>
      <c r="J366" s="365" t="s">
        <v>1173</v>
      </c>
      <c r="K366" s="334" t="s">
        <v>1425</v>
      </c>
      <c r="L366" s="334" t="s">
        <v>1425</v>
      </c>
      <c r="M366" s="333" t="s">
        <v>1426</v>
      </c>
      <c r="N366" s="333" t="s">
        <v>1437</v>
      </c>
      <c r="O366" s="333" t="s">
        <v>1441</v>
      </c>
      <c r="P366" s="333" t="s">
        <v>31</v>
      </c>
      <c r="Q366" s="333" t="s">
        <v>30</v>
      </c>
      <c r="R366" s="333" t="s">
        <v>2603</v>
      </c>
      <c r="S366" s="333" t="s">
        <v>1423</v>
      </c>
      <c r="T366" s="333" t="s">
        <v>1430</v>
      </c>
      <c r="V366" s="333" t="s">
        <v>1431</v>
      </c>
      <c r="X366" s="333" t="s">
        <v>1431</v>
      </c>
      <c r="AA366" s="333" t="s">
        <v>30</v>
      </c>
      <c r="AB366" s="333" t="s">
        <v>1423</v>
      </c>
      <c r="AC366" s="333" t="s">
        <v>1423</v>
      </c>
      <c r="AD366" s="333" t="s">
        <v>1423</v>
      </c>
      <c r="AE366" s="333" t="s">
        <v>1423</v>
      </c>
      <c r="AF366" s="334">
        <v>44823</v>
      </c>
      <c r="AG366" s="333" t="s">
        <v>1423</v>
      </c>
      <c r="AH366" s="333">
        <v>1</v>
      </c>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3"/>
      <c r="BR366" s="323"/>
      <c r="BS366" s="323"/>
      <c r="BT366" s="323"/>
      <c r="BU366" s="323"/>
      <c r="BV366" s="323"/>
      <c r="BW366" s="323"/>
      <c r="BX366" s="323"/>
      <c r="BY366" s="323"/>
      <c r="BZ366" s="323"/>
      <c r="CA366" s="323"/>
      <c r="CB366" s="323"/>
      <c r="CC366" s="323"/>
      <c r="CD366" s="323"/>
      <c r="CE366" s="323"/>
      <c r="CF366" s="323"/>
      <c r="CG366" s="323"/>
      <c r="CH366" s="323"/>
      <c r="CI366" s="323"/>
      <c r="CJ366" s="323"/>
      <c r="CK366" s="323"/>
      <c r="CL366" s="323"/>
      <c r="CM366" s="323"/>
      <c r="CN366" s="323"/>
      <c r="CO366" s="323"/>
      <c r="CP366" s="323"/>
      <c r="CQ366" s="323"/>
      <c r="CR366" s="323"/>
      <c r="CS366" s="323"/>
      <c r="CT366" s="323"/>
      <c r="CU366" s="323"/>
      <c r="CV366" s="323"/>
      <c r="CW366" s="323"/>
      <c r="CX366" s="323"/>
      <c r="CY366" s="323"/>
      <c r="CZ366" s="323"/>
      <c r="DA366" s="323"/>
      <c r="DB366" s="323"/>
      <c r="DC366" s="323"/>
      <c r="DD366" s="323"/>
      <c r="DE366" s="323"/>
      <c r="DF366" s="323"/>
      <c r="DG366" s="323"/>
      <c r="DH366" s="323"/>
      <c r="DI366" s="323"/>
      <c r="DJ366" s="323"/>
      <c r="DK366" s="323"/>
      <c r="DL366" s="323"/>
      <c r="DM366" s="323"/>
      <c r="DN366" s="323"/>
      <c r="DO366" s="323"/>
      <c r="DP366" s="323"/>
      <c r="DQ366" s="323"/>
      <c r="DR366" s="323"/>
      <c r="DS366" s="323"/>
      <c r="DT366" s="323"/>
      <c r="DU366" s="323"/>
      <c r="DV366" s="323"/>
      <c r="DW366" s="323"/>
      <c r="DX366" s="323"/>
      <c r="DY366" s="323"/>
      <c r="DZ366" s="323"/>
      <c r="EA366" s="323"/>
      <c r="EB366" s="323"/>
      <c r="EC366" s="323"/>
      <c r="ED366" s="323"/>
      <c r="EE366" s="323"/>
      <c r="EF366" s="323"/>
      <c r="EG366" s="323"/>
      <c r="EH366" s="323"/>
      <c r="EI366" s="323"/>
      <c r="EJ366" s="323"/>
      <c r="EK366" s="323"/>
      <c r="EL366" s="323"/>
      <c r="EM366" s="323"/>
      <c r="EN366" s="323"/>
      <c r="EO366" s="323"/>
      <c r="EP366" s="323"/>
      <c r="EQ366" s="323"/>
      <c r="ER366" s="323"/>
      <c r="ES366" s="323"/>
      <c r="ET366" s="323"/>
      <c r="EU366" s="323"/>
    </row>
    <row r="367" spans="1:151" s="333" customFormat="1" ht="60" hidden="1">
      <c r="A367" s="333" t="s">
        <v>2615</v>
      </c>
      <c r="B367" s="333" t="s">
        <v>936</v>
      </c>
      <c r="C367" s="333" t="s">
        <v>356</v>
      </c>
      <c r="D367" s="335" t="s">
        <v>2616</v>
      </c>
      <c r="E367" s="335" t="s">
        <v>2617</v>
      </c>
      <c r="F367" s="333" t="s">
        <v>31</v>
      </c>
      <c r="G367" s="333">
        <v>400110</v>
      </c>
      <c r="H367" s="333" t="s">
        <v>1422</v>
      </c>
      <c r="I367" s="334">
        <v>36526</v>
      </c>
      <c r="J367" s="365" t="s">
        <v>1173</v>
      </c>
      <c r="K367" s="334" t="s">
        <v>1425</v>
      </c>
      <c r="L367" s="334" t="s">
        <v>1425</v>
      </c>
      <c r="M367" s="333" t="s">
        <v>1426</v>
      </c>
      <c r="N367" s="333" t="s">
        <v>1437</v>
      </c>
      <c r="O367" s="333" t="s">
        <v>1441</v>
      </c>
      <c r="P367" s="333" t="s">
        <v>31</v>
      </c>
      <c r="Q367" s="333" t="s">
        <v>30</v>
      </c>
      <c r="R367" s="333" t="s">
        <v>2603</v>
      </c>
      <c r="S367" s="333" t="s">
        <v>1423</v>
      </c>
      <c r="T367" s="333" t="s">
        <v>1430</v>
      </c>
      <c r="V367" s="333" t="s">
        <v>1431</v>
      </c>
      <c r="X367" s="333" t="s">
        <v>1431</v>
      </c>
      <c r="AA367" s="333" t="s">
        <v>30</v>
      </c>
      <c r="AB367" s="333" t="s">
        <v>1423</v>
      </c>
      <c r="AC367" s="333" t="s">
        <v>1423</v>
      </c>
      <c r="AD367" s="333" t="s">
        <v>1423</v>
      </c>
      <c r="AE367" s="333" t="s">
        <v>1423</v>
      </c>
      <c r="AF367" s="334">
        <v>44823</v>
      </c>
      <c r="AG367" s="333" t="s">
        <v>1423</v>
      </c>
      <c r="AH367" s="333">
        <v>1</v>
      </c>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3"/>
      <c r="BR367" s="323"/>
      <c r="BS367" s="323"/>
      <c r="BT367" s="323"/>
      <c r="BU367" s="323"/>
      <c r="BV367" s="323"/>
      <c r="BW367" s="323"/>
      <c r="BX367" s="323"/>
      <c r="BY367" s="323"/>
      <c r="BZ367" s="323"/>
      <c r="CA367" s="323"/>
      <c r="CB367" s="323"/>
      <c r="CC367" s="323"/>
      <c r="CD367" s="323"/>
      <c r="CE367" s="323"/>
      <c r="CF367" s="323"/>
      <c r="CG367" s="323"/>
      <c r="CH367" s="323"/>
      <c r="CI367" s="323"/>
      <c r="CJ367" s="323"/>
      <c r="CK367" s="323"/>
      <c r="CL367" s="323"/>
      <c r="CM367" s="323"/>
      <c r="CN367" s="323"/>
      <c r="CO367" s="323"/>
      <c r="CP367" s="323"/>
      <c r="CQ367" s="323"/>
      <c r="CR367" s="323"/>
      <c r="CS367" s="323"/>
      <c r="CT367" s="323"/>
      <c r="CU367" s="323"/>
      <c r="CV367" s="323"/>
      <c r="CW367" s="323"/>
      <c r="CX367" s="323"/>
      <c r="CY367" s="323"/>
      <c r="CZ367" s="323"/>
      <c r="DA367" s="323"/>
      <c r="DB367" s="323"/>
      <c r="DC367" s="323"/>
      <c r="DD367" s="323"/>
      <c r="DE367" s="323"/>
      <c r="DF367" s="323"/>
      <c r="DG367" s="323"/>
      <c r="DH367" s="323"/>
      <c r="DI367" s="323"/>
      <c r="DJ367" s="323"/>
      <c r="DK367" s="323"/>
      <c r="DL367" s="323"/>
      <c r="DM367" s="323"/>
      <c r="DN367" s="323"/>
      <c r="DO367" s="323"/>
      <c r="DP367" s="323"/>
      <c r="DQ367" s="323"/>
      <c r="DR367" s="323"/>
      <c r="DS367" s="323"/>
      <c r="DT367" s="323"/>
      <c r="DU367" s="323"/>
      <c r="DV367" s="323"/>
      <c r="DW367" s="323"/>
      <c r="DX367" s="323"/>
      <c r="DY367" s="323"/>
      <c r="DZ367" s="323"/>
      <c r="EA367" s="323"/>
      <c r="EB367" s="323"/>
      <c r="EC367" s="323"/>
      <c r="ED367" s="323"/>
      <c r="EE367" s="323"/>
      <c r="EF367" s="323"/>
      <c r="EG367" s="323"/>
      <c r="EH367" s="323"/>
      <c r="EI367" s="323"/>
      <c r="EJ367" s="323"/>
      <c r="EK367" s="323"/>
      <c r="EL367" s="323"/>
      <c r="EM367" s="323"/>
      <c r="EN367" s="323"/>
      <c r="EO367" s="323"/>
      <c r="EP367" s="323"/>
      <c r="EQ367" s="323"/>
      <c r="ER367" s="323"/>
      <c r="ES367" s="323"/>
      <c r="ET367" s="323"/>
      <c r="EU367" s="323"/>
    </row>
    <row r="368" spans="1:151" s="333" customFormat="1" ht="120" hidden="1">
      <c r="A368" s="333" t="s">
        <v>2618</v>
      </c>
      <c r="B368" s="333" t="s">
        <v>936</v>
      </c>
      <c r="C368" s="333" t="s">
        <v>356</v>
      </c>
      <c r="D368" s="335" t="s">
        <v>2616</v>
      </c>
      <c r="E368" s="335" t="s">
        <v>2619</v>
      </c>
      <c r="F368" s="333" t="s">
        <v>31</v>
      </c>
      <c r="G368" s="333">
        <v>400110</v>
      </c>
      <c r="H368" s="333" t="s">
        <v>1422</v>
      </c>
      <c r="I368" s="334">
        <v>36526</v>
      </c>
      <c r="J368" s="365" t="s">
        <v>1173</v>
      </c>
      <c r="K368" s="334" t="s">
        <v>1425</v>
      </c>
      <c r="L368" s="334" t="s">
        <v>1425</v>
      </c>
      <c r="M368" s="333" t="s">
        <v>1426</v>
      </c>
      <c r="N368" s="333" t="s">
        <v>1437</v>
      </c>
      <c r="O368" s="333" t="s">
        <v>1441</v>
      </c>
      <c r="P368" s="333" t="s">
        <v>31</v>
      </c>
      <c r="Q368" s="333" t="s">
        <v>30</v>
      </c>
      <c r="R368" s="333" t="s">
        <v>2603</v>
      </c>
      <c r="S368" s="333" t="s">
        <v>1423</v>
      </c>
      <c r="T368" s="333" t="s">
        <v>1430</v>
      </c>
      <c r="V368" s="333" t="s">
        <v>1431</v>
      </c>
      <c r="X368" s="333" t="s">
        <v>1431</v>
      </c>
      <c r="AA368" s="333" t="s">
        <v>30</v>
      </c>
      <c r="AB368" s="333" t="s">
        <v>1423</v>
      </c>
      <c r="AC368" s="333" t="s">
        <v>1423</v>
      </c>
      <c r="AD368" s="333" t="s">
        <v>1423</v>
      </c>
      <c r="AE368" s="333" t="s">
        <v>1423</v>
      </c>
      <c r="AF368" s="334">
        <v>44823</v>
      </c>
      <c r="AG368" s="333" t="s">
        <v>1423</v>
      </c>
      <c r="AH368" s="333">
        <v>1</v>
      </c>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3"/>
      <c r="BR368" s="323"/>
      <c r="BS368" s="323"/>
      <c r="BT368" s="323"/>
      <c r="BU368" s="323"/>
      <c r="BV368" s="323"/>
      <c r="BW368" s="323"/>
      <c r="BX368" s="323"/>
      <c r="BY368" s="323"/>
      <c r="BZ368" s="323"/>
      <c r="CA368" s="323"/>
      <c r="CB368" s="323"/>
      <c r="CC368" s="323"/>
      <c r="CD368" s="323"/>
      <c r="CE368" s="323"/>
      <c r="CF368" s="323"/>
      <c r="CG368" s="323"/>
      <c r="CH368" s="323"/>
      <c r="CI368" s="323"/>
      <c r="CJ368" s="323"/>
      <c r="CK368" s="323"/>
      <c r="CL368" s="323"/>
      <c r="CM368" s="323"/>
      <c r="CN368" s="323"/>
      <c r="CO368" s="323"/>
      <c r="CP368" s="323"/>
      <c r="CQ368" s="323"/>
      <c r="CR368" s="323"/>
      <c r="CS368" s="323"/>
      <c r="CT368" s="323"/>
      <c r="CU368" s="323"/>
      <c r="CV368" s="323"/>
      <c r="CW368" s="323"/>
      <c r="CX368" s="323"/>
      <c r="CY368" s="323"/>
      <c r="CZ368" s="323"/>
      <c r="DA368" s="323"/>
      <c r="DB368" s="323"/>
      <c r="DC368" s="323"/>
      <c r="DD368" s="323"/>
      <c r="DE368" s="323"/>
      <c r="DF368" s="323"/>
      <c r="DG368" s="323"/>
      <c r="DH368" s="323"/>
      <c r="DI368" s="323"/>
      <c r="DJ368" s="323"/>
      <c r="DK368" s="323"/>
      <c r="DL368" s="323"/>
      <c r="DM368" s="323"/>
      <c r="DN368" s="323"/>
      <c r="DO368" s="323"/>
      <c r="DP368" s="323"/>
      <c r="DQ368" s="323"/>
      <c r="DR368" s="323"/>
      <c r="DS368" s="323"/>
      <c r="DT368" s="323"/>
      <c r="DU368" s="323"/>
      <c r="DV368" s="323"/>
      <c r="DW368" s="323"/>
      <c r="DX368" s="323"/>
      <c r="DY368" s="323"/>
      <c r="DZ368" s="323"/>
      <c r="EA368" s="323"/>
      <c r="EB368" s="323"/>
      <c r="EC368" s="323"/>
      <c r="ED368" s="323"/>
      <c r="EE368" s="323"/>
      <c r="EF368" s="323"/>
      <c r="EG368" s="323"/>
      <c r="EH368" s="323"/>
      <c r="EI368" s="323"/>
      <c r="EJ368" s="323"/>
      <c r="EK368" s="323"/>
      <c r="EL368" s="323"/>
      <c r="EM368" s="323"/>
      <c r="EN368" s="323"/>
      <c r="EO368" s="323"/>
      <c r="EP368" s="323"/>
      <c r="EQ368" s="323"/>
      <c r="ER368" s="323"/>
      <c r="ES368" s="323"/>
      <c r="ET368" s="323"/>
      <c r="EU368" s="323"/>
    </row>
    <row r="369" spans="1:151" s="333" customFormat="1" ht="60" hidden="1">
      <c r="A369" s="333" t="s">
        <v>2620</v>
      </c>
      <c r="B369" s="333" t="s">
        <v>936</v>
      </c>
      <c r="C369" s="366" t="s">
        <v>356</v>
      </c>
      <c r="D369" s="335" t="s">
        <v>2621</v>
      </c>
      <c r="E369" s="335" t="s">
        <v>2622</v>
      </c>
      <c r="F369" s="333" t="s">
        <v>30</v>
      </c>
      <c r="G369" s="333" t="s">
        <v>1423</v>
      </c>
      <c r="H369" s="333" t="s">
        <v>1422</v>
      </c>
      <c r="I369" s="334">
        <v>44105</v>
      </c>
      <c r="J369" s="365" t="s">
        <v>1741</v>
      </c>
      <c r="K369" s="334" t="s">
        <v>1425</v>
      </c>
      <c r="L369" s="334" t="s">
        <v>1425</v>
      </c>
      <c r="M369" s="333" t="s">
        <v>1426</v>
      </c>
      <c r="N369" s="333" t="s">
        <v>1437</v>
      </c>
      <c r="O369" s="333" t="s">
        <v>1980</v>
      </c>
      <c r="P369" s="333" t="s">
        <v>31</v>
      </c>
      <c r="Q369" s="333" t="s">
        <v>30</v>
      </c>
      <c r="R369" s="333" t="s">
        <v>2603</v>
      </c>
      <c r="S369" s="333" t="s">
        <v>1423</v>
      </c>
      <c r="T369" s="333" t="s">
        <v>1430</v>
      </c>
      <c r="V369" s="333" t="s">
        <v>1431</v>
      </c>
      <c r="X369" s="333" t="s">
        <v>1431</v>
      </c>
      <c r="AA369" s="333" t="s">
        <v>30</v>
      </c>
      <c r="AB369" s="333" t="s">
        <v>1423</v>
      </c>
      <c r="AC369" s="333" t="s">
        <v>1423</v>
      </c>
      <c r="AD369" s="333" t="s">
        <v>1423</v>
      </c>
      <c r="AE369" s="333" t="s">
        <v>1423</v>
      </c>
      <c r="AF369" s="334">
        <v>44824</v>
      </c>
      <c r="AG369" s="333" t="s">
        <v>1423</v>
      </c>
      <c r="AH369" s="333">
        <v>1</v>
      </c>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3"/>
      <c r="BR369" s="323"/>
      <c r="BS369" s="323"/>
      <c r="BT369" s="323"/>
      <c r="BU369" s="323"/>
      <c r="BV369" s="323"/>
      <c r="BW369" s="323"/>
      <c r="BX369" s="323"/>
      <c r="BY369" s="323"/>
      <c r="BZ369" s="323"/>
      <c r="CA369" s="323"/>
      <c r="CB369" s="323"/>
      <c r="CC369" s="323"/>
      <c r="CD369" s="323"/>
      <c r="CE369" s="323"/>
      <c r="CF369" s="323"/>
      <c r="CG369" s="323"/>
      <c r="CH369" s="323"/>
      <c r="CI369" s="323"/>
      <c r="CJ369" s="323"/>
      <c r="CK369" s="323"/>
      <c r="CL369" s="323"/>
      <c r="CM369" s="323"/>
      <c r="CN369" s="323"/>
      <c r="CO369" s="323"/>
      <c r="CP369" s="323"/>
      <c r="CQ369" s="323"/>
      <c r="CR369" s="323"/>
      <c r="CS369" s="323"/>
      <c r="CT369" s="323"/>
      <c r="CU369" s="323"/>
      <c r="CV369" s="323"/>
      <c r="CW369" s="323"/>
      <c r="CX369" s="323"/>
      <c r="CY369" s="323"/>
      <c r="CZ369" s="323"/>
      <c r="DA369" s="323"/>
      <c r="DB369" s="323"/>
      <c r="DC369" s="323"/>
      <c r="DD369" s="323"/>
      <c r="DE369" s="323"/>
      <c r="DF369" s="323"/>
      <c r="DG369" s="323"/>
      <c r="DH369" s="323"/>
      <c r="DI369" s="323"/>
      <c r="DJ369" s="323"/>
      <c r="DK369" s="323"/>
      <c r="DL369" s="323"/>
      <c r="DM369" s="323"/>
      <c r="DN369" s="323"/>
      <c r="DO369" s="323"/>
      <c r="DP369" s="323"/>
      <c r="DQ369" s="323"/>
      <c r="DR369" s="323"/>
      <c r="DS369" s="323"/>
      <c r="DT369" s="323"/>
      <c r="DU369" s="323"/>
      <c r="DV369" s="323"/>
      <c r="DW369" s="323"/>
      <c r="DX369" s="323"/>
      <c r="DY369" s="323"/>
      <c r="DZ369" s="323"/>
      <c r="EA369" s="323"/>
      <c r="EB369" s="323"/>
      <c r="EC369" s="323"/>
      <c r="ED369" s="323"/>
      <c r="EE369" s="323"/>
      <c r="EF369" s="323"/>
      <c r="EG369" s="323"/>
      <c r="EH369" s="323"/>
      <c r="EI369" s="323"/>
      <c r="EJ369" s="323"/>
      <c r="EK369" s="323"/>
      <c r="EL369" s="323"/>
      <c r="EM369" s="323"/>
      <c r="EN369" s="323"/>
      <c r="EO369" s="323"/>
      <c r="EP369" s="323"/>
      <c r="EQ369" s="323"/>
      <c r="ER369" s="323"/>
      <c r="ES369" s="323"/>
      <c r="ET369" s="323"/>
      <c r="EU369" s="323"/>
    </row>
    <row r="370" spans="1:151" s="333" customFormat="1" ht="60" hidden="1">
      <c r="A370" s="333" t="s">
        <v>2623</v>
      </c>
      <c r="B370" s="333" t="s">
        <v>936</v>
      </c>
      <c r="C370" s="366" t="s">
        <v>356</v>
      </c>
      <c r="D370" s="335" t="s">
        <v>2624</v>
      </c>
      <c r="E370" s="335" t="s">
        <v>2625</v>
      </c>
      <c r="F370" s="333" t="s">
        <v>31</v>
      </c>
      <c r="G370" s="333">
        <v>40015</v>
      </c>
      <c r="H370" s="333" t="s">
        <v>1422</v>
      </c>
      <c r="I370" s="334">
        <v>36372</v>
      </c>
      <c r="J370" s="334" t="s">
        <v>1037</v>
      </c>
      <c r="K370" s="334" t="s">
        <v>1425</v>
      </c>
      <c r="L370" s="334" t="s">
        <v>1425</v>
      </c>
      <c r="M370" s="333" t="s">
        <v>1426</v>
      </c>
      <c r="N370" s="333" t="s">
        <v>1437</v>
      </c>
      <c r="O370" s="333" t="s">
        <v>1980</v>
      </c>
      <c r="P370" s="333" t="s">
        <v>31</v>
      </c>
      <c r="Q370" s="333" t="s">
        <v>30</v>
      </c>
      <c r="R370" s="333" t="s">
        <v>2603</v>
      </c>
      <c r="S370" s="333" t="s">
        <v>1423</v>
      </c>
      <c r="T370" s="333" t="s">
        <v>1430</v>
      </c>
      <c r="V370" s="333" t="s">
        <v>1431</v>
      </c>
      <c r="X370" s="333" t="s">
        <v>1431</v>
      </c>
      <c r="AA370" s="333" t="s">
        <v>30</v>
      </c>
      <c r="AB370" s="333" t="s">
        <v>1423</v>
      </c>
      <c r="AC370" s="333" t="s">
        <v>1423</v>
      </c>
      <c r="AD370" s="333" t="s">
        <v>1423</v>
      </c>
      <c r="AE370" s="333" t="s">
        <v>1423</v>
      </c>
      <c r="AF370" s="334">
        <v>44824</v>
      </c>
      <c r="AG370" s="333" t="s">
        <v>1423</v>
      </c>
      <c r="AH370" s="333">
        <v>1</v>
      </c>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3"/>
      <c r="BR370" s="323"/>
      <c r="BS370" s="323"/>
      <c r="BT370" s="323"/>
      <c r="BU370" s="323"/>
      <c r="BV370" s="323"/>
      <c r="BW370" s="323"/>
      <c r="BX370" s="323"/>
      <c r="BY370" s="323"/>
      <c r="BZ370" s="323"/>
      <c r="CA370" s="323"/>
      <c r="CB370" s="323"/>
      <c r="CC370" s="323"/>
      <c r="CD370" s="323"/>
      <c r="CE370" s="323"/>
      <c r="CF370" s="323"/>
      <c r="CG370" s="323"/>
      <c r="CH370" s="323"/>
      <c r="CI370" s="323"/>
      <c r="CJ370" s="323"/>
      <c r="CK370" s="323"/>
      <c r="CL370" s="323"/>
      <c r="CM370" s="323"/>
      <c r="CN370" s="323"/>
      <c r="CO370" s="323"/>
      <c r="CP370" s="323"/>
      <c r="CQ370" s="323"/>
      <c r="CR370" s="323"/>
      <c r="CS370" s="323"/>
      <c r="CT370" s="323"/>
      <c r="CU370" s="323"/>
      <c r="CV370" s="323"/>
      <c r="CW370" s="323"/>
      <c r="CX370" s="323"/>
      <c r="CY370" s="323"/>
      <c r="CZ370" s="323"/>
      <c r="DA370" s="323"/>
      <c r="DB370" s="323"/>
      <c r="DC370" s="323"/>
      <c r="DD370" s="323"/>
      <c r="DE370" s="323"/>
      <c r="DF370" s="323"/>
      <c r="DG370" s="323"/>
      <c r="DH370" s="323"/>
      <c r="DI370" s="323"/>
      <c r="DJ370" s="323"/>
      <c r="DK370" s="323"/>
      <c r="DL370" s="323"/>
      <c r="DM370" s="323"/>
      <c r="DN370" s="323"/>
      <c r="DO370" s="323"/>
      <c r="DP370" s="323"/>
      <c r="DQ370" s="323"/>
      <c r="DR370" s="323"/>
      <c r="DS370" s="323"/>
      <c r="DT370" s="323"/>
      <c r="DU370" s="323"/>
      <c r="DV370" s="323"/>
      <c r="DW370" s="323"/>
      <c r="DX370" s="323"/>
      <c r="DY370" s="323"/>
      <c r="DZ370" s="323"/>
      <c r="EA370" s="323"/>
      <c r="EB370" s="323"/>
      <c r="EC370" s="323"/>
      <c r="ED370" s="323"/>
      <c r="EE370" s="323"/>
      <c r="EF370" s="323"/>
      <c r="EG370" s="323"/>
      <c r="EH370" s="323"/>
      <c r="EI370" s="323"/>
      <c r="EJ370" s="323"/>
      <c r="EK370" s="323"/>
      <c r="EL370" s="323"/>
      <c r="EM370" s="323"/>
      <c r="EN370" s="323"/>
      <c r="EO370" s="323"/>
      <c r="EP370" s="323"/>
      <c r="EQ370" s="323"/>
      <c r="ER370" s="323"/>
      <c r="ES370" s="323"/>
      <c r="ET370" s="323"/>
      <c r="EU370" s="323"/>
    </row>
    <row r="371" spans="1:151" s="333" customFormat="1" ht="75" hidden="1">
      <c r="A371" s="333" t="s">
        <v>2626</v>
      </c>
      <c r="B371" s="333" t="s">
        <v>936</v>
      </c>
      <c r="C371" s="366" t="s">
        <v>356</v>
      </c>
      <c r="D371" s="335" t="s">
        <v>2627</v>
      </c>
      <c r="E371" s="335" t="s">
        <v>2628</v>
      </c>
      <c r="F371" s="333" t="s">
        <v>31</v>
      </c>
      <c r="G371" s="333">
        <v>40015</v>
      </c>
      <c r="H371" s="333" t="s">
        <v>1422</v>
      </c>
      <c r="I371" s="334" t="s">
        <v>1423</v>
      </c>
      <c r="J371" s="334" t="s">
        <v>1037</v>
      </c>
      <c r="K371" s="334" t="s">
        <v>1425</v>
      </c>
      <c r="L371" s="334" t="s">
        <v>1425</v>
      </c>
      <c r="M371" s="333" t="s">
        <v>1426</v>
      </c>
      <c r="N371" s="333" t="s">
        <v>1437</v>
      </c>
      <c r="O371" s="333" t="s">
        <v>2629</v>
      </c>
      <c r="P371" s="333" t="s">
        <v>31</v>
      </c>
      <c r="Q371" s="333" t="s">
        <v>30</v>
      </c>
      <c r="R371" s="333" t="s">
        <v>2603</v>
      </c>
      <c r="S371" s="333" t="s">
        <v>1423</v>
      </c>
      <c r="T371" s="333" t="s">
        <v>1430</v>
      </c>
      <c r="V371" s="333" t="s">
        <v>1431</v>
      </c>
      <c r="X371" s="333" t="s">
        <v>1431</v>
      </c>
      <c r="AA371" s="333" t="s">
        <v>30</v>
      </c>
      <c r="AB371" s="333" t="s">
        <v>1423</v>
      </c>
      <c r="AC371" s="333" t="s">
        <v>1423</v>
      </c>
      <c r="AD371" s="333" t="s">
        <v>1423</v>
      </c>
      <c r="AE371" s="333" t="s">
        <v>1423</v>
      </c>
      <c r="AF371" s="334">
        <v>44824</v>
      </c>
      <c r="AG371" s="333" t="s">
        <v>1423</v>
      </c>
      <c r="AH371" s="333">
        <v>1</v>
      </c>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3"/>
      <c r="BR371" s="323"/>
      <c r="BS371" s="323"/>
      <c r="BT371" s="323"/>
      <c r="BU371" s="323"/>
      <c r="BV371" s="323"/>
      <c r="BW371" s="323"/>
      <c r="BX371" s="323"/>
      <c r="BY371" s="323"/>
      <c r="BZ371" s="323"/>
      <c r="CA371" s="323"/>
      <c r="CB371" s="323"/>
      <c r="CC371" s="323"/>
      <c r="CD371" s="323"/>
      <c r="CE371" s="323"/>
      <c r="CF371" s="323"/>
      <c r="CG371" s="323"/>
      <c r="CH371" s="323"/>
      <c r="CI371" s="323"/>
      <c r="CJ371" s="323"/>
      <c r="CK371" s="323"/>
      <c r="CL371" s="323"/>
      <c r="CM371" s="323"/>
      <c r="CN371" s="323"/>
      <c r="CO371" s="323"/>
      <c r="CP371" s="323"/>
      <c r="CQ371" s="323"/>
      <c r="CR371" s="323"/>
      <c r="CS371" s="323"/>
      <c r="CT371" s="323"/>
      <c r="CU371" s="323"/>
      <c r="CV371" s="323"/>
      <c r="CW371" s="323"/>
      <c r="CX371" s="323"/>
      <c r="CY371" s="323"/>
      <c r="CZ371" s="323"/>
      <c r="DA371" s="323"/>
      <c r="DB371" s="323"/>
      <c r="DC371" s="323"/>
      <c r="DD371" s="323"/>
      <c r="DE371" s="323"/>
      <c r="DF371" s="323"/>
      <c r="DG371" s="323"/>
      <c r="DH371" s="323"/>
      <c r="DI371" s="323"/>
      <c r="DJ371" s="323"/>
      <c r="DK371" s="323"/>
      <c r="DL371" s="323"/>
      <c r="DM371" s="323"/>
      <c r="DN371" s="323"/>
      <c r="DO371" s="323"/>
      <c r="DP371" s="323"/>
      <c r="DQ371" s="323"/>
      <c r="DR371" s="323"/>
      <c r="DS371" s="323"/>
      <c r="DT371" s="323"/>
      <c r="DU371" s="323"/>
      <c r="DV371" s="323"/>
      <c r="DW371" s="323"/>
      <c r="DX371" s="323"/>
      <c r="DY371" s="323"/>
      <c r="DZ371" s="323"/>
      <c r="EA371" s="323"/>
      <c r="EB371" s="323"/>
      <c r="EC371" s="323"/>
      <c r="ED371" s="323"/>
      <c r="EE371" s="323"/>
      <c r="EF371" s="323"/>
      <c r="EG371" s="323"/>
      <c r="EH371" s="323"/>
      <c r="EI371" s="323"/>
      <c r="EJ371" s="323"/>
      <c r="EK371" s="323"/>
      <c r="EL371" s="323"/>
      <c r="EM371" s="323"/>
      <c r="EN371" s="323"/>
      <c r="EO371" s="323"/>
      <c r="EP371" s="323"/>
      <c r="EQ371" s="323"/>
      <c r="ER371" s="323"/>
      <c r="ES371" s="323"/>
      <c r="ET371" s="323"/>
      <c r="EU371" s="323"/>
    </row>
    <row r="372" spans="1:151" s="333" customFormat="1" ht="75" hidden="1">
      <c r="A372" s="333" t="s">
        <v>2630</v>
      </c>
      <c r="B372" s="333" t="s">
        <v>936</v>
      </c>
      <c r="C372" s="366" t="s">
        <v>356</v>
      </c>
      <c r="D372" s="335" t="s">
        <v>2631</v>
      </c>
      <c r="E372" s="335" t="s">
        <v>2632</v>
      </c>
      <c r="F372" s="333" t="s">
        <v>31</v>
      </c>
      <c r="G372" s="333">
        <v>4001505</v>
      </c>
      <c r="H372" s="333" t="s">
        <v>1422</v>
      </c>
      <c r="I372" s="334">
        <v>36526</v>
      </c>
      <c r="J372" s="334" t="s">
        <v>1037</v>
      </c>
      <c r="K372" s="334" t="s">
        <v>1425</v>
      </c>
      <c r="L372" s="334" t="s">
        <v>1425</v>
      </c>
      <c r="M372" s="333" t="s">
        <v>1426</v>
      </c>
      <c r="N372" s="333" t="s">
        <v>1427</v>
      </c>
      <c r="O372" s="333" t="s">
        <v>1441</v>
      </c>
      <c r="P372" s="333" t="s">
        <v>31</v>
      </c>
      <c r="Q372" s="333" t="s">
        <v>30</v>
      </c>
      <c r="R372" s="333" t="s">
        <v>1423</v>
      </c>
      <c r="S372" s="333" t="s">
        <v>2633</v>
      </c>
      <c r="T372" s="333" t="s">
        <v>6</v>
      </c>
      <c r="U372" s="333" t="s">
        <v>1431</v>
      </c>
      <c r="V372" s="333" t="s">
        <v>1431</v>
      </c>
      <c r="X372" s="333" t="s">
        <v>30</v>
      </c>
      <c r="Y372" s="333" t="s">
        <v>1423</v>
      </c>
      <c r="Z372" s="333" t="s">
        <v>1423</v>
      </c>
      <c r="AA372" s="333" t="s">
        <v>1423</v>
      </c>
      <c r="AB372" s="333" t="s">
        <v>1423</v>
      </c>
      <c r="AC372" s="334"/>
      <c r="AD372" s="333" t="s">
        <v>1423</v>
      </c>
      <c r="AE372" s="333" t="s">
        <v>1423</v>
      </c>
      <c r="AF372" s="334">
        <v>44824</v>
      </c>
      <c r="AG372" s="333" t="s">
        <v>1423</v>
      </c>
      <c r="AH372" s="333">
        <v>1</v>
      </c>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3"/>
      <c r="BR372" s="323"/>
      <c r="BS372" s="323"/>
      <c r="BT372" s="323"/>
      <c r="BU372" s="323"/>
      <c r="BV372" s="323"/>
      <c r="BW372" s="323"/>
      <c r="BX372" s="323"/>
      <c r="BY372" s="323"/>
      <c r="BZ372" s="323"/>
      <c r="CA372" s="323"/>
      <c r="CB372" s="323"/>
      <c r="CC372" s="323"/>
      <c r="CD372" s="323"/>
      <c r="CE372" s="323"/>
      <c r="CF372" s="323"/>
      <c r="CG372" s="323"/>
      <c r="CH372" s="323"/>
      <c r="CI372" s="323"/>
      <c r="CJ372" s="323"/>
      <c r="CK372" s="323"/>
      <c r="CL372" s="323"/>
      <c r="CM372" s="323"/>
      <c r="CN372" s="323"/>
      <c r="CO372" s="323"/>
      <c r="CP372" s="323"/>
      <c r="CQ372" s="323"/>
      <c r="CR372" s="323"/>
      <c r="CS372" s="323"/>
      <c r="CT372" s="323"/>
      <c r="CU372" s="323"/>
      <c r="CV372" s="323"/>
      <c r="CW372" s="323"/>
      <c r="CX372" s="323"/>
      <c r="CY372" s="323"/>
      <c r="CZ372" s="323"/>
      <c r="DA372" s="323"/>
      <c r="DB372" s="323"/>
      <c r="DC372" s="323"/>
      <c r="DD372" s="323"/>
      <c r="DE372" s="323"/>
      <c r="DF372" s="323"/>
      <c r="DG372" s="323"/>
      <c r="DH372" s="323"/>
      <c r="DI372" s="323"/>
      <c r="DJ372" s="323"/>
      <c r="DK372" s="323"/>
      <c r="DL372" s="323"/>
      <c r="DM372" s="323"/>
      <c r="DN372" s="323"/>
      <c r="DO372" s="323"/>
      <c r="DP372" s="323"/>
      <c r="DQ372" s="323"/>
      <c r="DR372" s="323"/>
      <c r="DS372" s="323"/>
      <c r="DT372" s="323"/>
      <c r="DU372" s="323"/>
      <c r="DV372" s="323"/>
      <c r="DW372" s="323"/>
      <c r="DX372" s="323"/>
      <c r="DY372" s="323"/>
      <c r="DZ372" s="323"/>
      <c r="EA372" s="323"/>
      <c r="EB372" s="323"/>
      <c r="EC372" s="323"/>
      <c r="ED372" s="323"/>
      <c r="EE372" s="323"/>
      <c r="EF372" s="323"/>
      <c r="EG372" s="323"/>
      <c r="EH372" s="323"/>
      <c r="EI372" s="323"/>
      <c r="EJ372" s="323"/>
      <c r="EK372" s="323"/>
      <c r="EL372" s="323"/>
      <c r="EM372" s="323"/>
      <c r="EN372" s="323"/>
      <c r="EO372" s="323"/>
      <c r="EP372" s="323"/>
      <c r="EQ372" s="323"/>
      <c r="ER372" s="323"/>
      <c r="ES372" s="323"/>
      <c r="ET372" s="323"/>
      <c r="EU372" s="323"/>
    </row>
    <row r="373" spans="1:151" s="333" customFormat="1" ht="60" hidden="1">
      <c r="A373" s="333" t="s">
        <v>2634</v>
      </c>
      <c r="B373" s="333" t="s">
        <v>936</v>
      </c>
      <c r="C373" s="366" t="s">
        <v>356</v>
      </c>
      <c r="D373" s="335" t="s">
        <v>2635</v>
      </c>
      <c r="E373" s="335" t="s">
        <v>2636</v>
      </c>
      <c r="F373" s="333" t="s">
        <v>31</v>
      </c>
      <c r="G373" s="333">
        <v>4001505</v>
      </c>
      <c r="H373" s="333" t="s">
        <v>1422</v>
      </c>
      <c r="I373" s="334">
        <v>36526</v>
      </c>
      <c r="J373" s="334" t="s">
        <v>1173</v>
      </c>
      <c r="K373" s="334" t="s">
        <v>1425</v>
      </c>
      <c r="L373" s="334" t="s">
        <v>1425</v>
      </c>
      <c r="M373" s="333" t="s">
        <v>1426</v>
      </c>
      <c r="N373" s="333" t="s">
        <v>2637</v>
      </c>
      <c r="O373" s="333" t="s">
        <v>1441</v>
      </c>
      <c r="P373" s="333" t="s">
        <v>31</v>
      </c>
      <c r="Q373" s="333" t="s">
        <v>30</v>
      </c>
      <c r="R373" s="333" t="s">
        <v>1423</v>
      </c>
      <c r="S373" s="333" t="s">
        <v>2633</v>
      </c>
      <c r="T373" s="333" t="s">
        <v>6</v>
      </c>
      <c r="U373" s="333" t="s">
        <v>1431</v>
      </c>
      <c r="V373" s="333" t="s">
        <v>1431</v>
      </c>
      <c r="X373" s="333" t="s">
        <v>30</v>
      </c>
      <c r="Y373" s="333" t="s">
        <v>1423</v>
      </c>
      <c r="Z373" s="333" t="s">
        <v>1423</v>
      </c>
      <c r="AA373" s="333" t="s">
        <v>1423</v>
      </c>
      <c r="AB373" s="333" t="s">
        <v>1423</v>
      </c>
      <c r="AC373" s="334"/>
      <c r="AD373" s="333" t="s">
        <v>1423</v>
      </c>
      <c r="AE373" s="333" t="s">
        <v>1423</v>
      </c>
      <c r="AF373" s="334">
        <v>44824</v>
      </c>
      <c r="AG373" s="333" t="s">
        <v>1423</v>
      </c>
      <c r="AH373" s="333">
        <v>1</v>
      </c>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3"/>
      <c r="BR373" s="323"/>
      <c r="BS373" s="323"/>
      <c r="BT373" s="323"/>
      <c r="BU373" s="323"/>
      <c r="BV373" s="323"/>
      <c r="BW373" s="323"/>
      <c r="BX373" s="323"/>
      <c r="BY373" s="323"/>
      <c r="BZ373" s="323"/>
      <c r="CA373" s="323"/>
      <c r="CB373" s="323"/>
      <c r="CC373" s="323"/>
      <c r="CD373" s="323"/>
      <c r="CE373" s="323"/>
      <c r="CF373" s="323"/>
      <c r="CG373" s="323"/>
      <c r="CH373" s="323"/>
      <c r="CI373" s="323"/>
      <c r="CJ373" s="323"/>
      <c r="CK373" s="323"/>
      <c r="CL373" s="323"/>
      <c r="CM373" s="323"/>
      <c r="CN373" s="323"/>
      <c r="CO373" s="323"/>
      <c r="CP373" s="323"/>
      <c r="CQ373" s="323"/>
      <c r="CR373" s="323"/>
      <c r="CS373" s="323"/>
      <c r="CT373" s="323"/>
      <c r="CU373" s="323"/>
      <c r="CV373" s="323"/>
      <c r="CW373" s="323"/>
      <c r="CX373" s="323"/>
      <c r="CY373" s="323"/>
      <c r="CZ373" s="323"/>
      <c r="DA373" s="323"/>
      <c r="DB373" s="323"/>
      <c r="DC373" s="323"/>
      <c r="DD373" s="323"/>
      <c r="DE373" s="323"/>
      <c r="DF373" s="323"/>
      <c r="DG373" s="323"/>
      <c r="DH373" s="323"/>
      <c r="DI373" s="323"/>
      <c r="DJ373" s="323"/>
      <c r="DK373" s="323"/>
      <c r="DL373" s="323"/>
      <c r="DM373" s="323"/>
      <c r="DN373" s="323"/>
      <c r="DO373" s="323"/>
      <c r="DP373" s="323"/>
      <c r="DQ373" s="323"/>
      <c r="DR373" s="323"/>
      <c r="DS373" s="323"/>
      <c r="DT373" s="323"/>
      <c r="DU373" s="323"/>
      <c r="DV373" s="323"/>
      <c r="DW373" s="323"/>
      <c r="DX373" s="323"/>
      <c r="DY373" s="323"/>
      <c r="DZ373" s="323"/>
      <c r="EA373" s="323"/>
      <c r="EB373" s="323"/>
      <c r="EC373" s="323"/>
      <c r="ED373" s="323"/>
      <c r="EE373" s="323"/>
      <c r="EF373" s="323"/>
      <c r="EG373" s="323"/>
      <c r="EH373" s="323"/>
      <c r="EI373" s="323"/>
      <c r="EJ373" s="323"/>
      <c r="EK373" s="323"/>
      <c r="EL373" s="323"/>
      <c r="EM373" s="323"/>
      <c r="EN373" s="323"/>
      <c r="EO373" s="323"/>
      <c r="EP373" s="323"/>
      <c r="EQ373" s="323"/>
      <c r="ER373" s="323"/>
      <c r="ES373" s="323"/>
      <c r="ET373" s="323"/>
      <c r="EU373" s="323"/>
    </row>
    <row r="374" spans="1:151" s="333" customFormat="1" ht="120" hidden="1">
      <c r="A374" s="333" t="s">
        <v>2638</v>
      </c>
      <c r="B374" s="333" t="s">
        <v>936</v>
      </c>
      <c r="C374" s="366" t="s">
        <v>356</v>
      </c>
      <c r="D374" s="335" t="s">
        <v>2639</v>
      </c>
      <c r="E374" s="335" t="s">
        <v>2640</v>
      </c>
      <c r="F374" s="333" t="s">
        <v>31</v>
      </c>
      <c r="G374" s="333">
        <v>400125</v>
      </c>
      <c r="H374" s="333" t="s">
        <v>1422</v>
      </c>
      <c r="I374" s="334">
        <v>36372</v>
      </c>
      <c r="J374" s="334" t="s">
        <v>1741</v>
      </c>
      <c r="K374" s="334" t="s">
        <v>1425</v>
      </c>
      <c r="L374" s="334" t="s">
        <v>1425</v>
      </c>
      <c r="M374" s="333" t="s">
        <v>1426</v>
      </c>
      <c r="N374" s="333" t="s">
        <v>1437</v>
      </c>
      <c r="O374" s="333" t="s">
        <v>1495</v>
      </c>
      <c r="P374" s="333" t="s">
        <v>31</v>
      </c>
      <c r="Q374" s="333" t="s">
        <v>30</v>
      </c>
      <c r="R374" s="333" t="s">
        <v>2603</v>
      </c>
      <c r="S374" s="333" t="s">
        <v>2641</v>
      </c>
      <c r="T374" s="333" t="s">
        <v>1430</v>
      </c>
      <c r="V374" s="333" t="s">
        <v>1431</v>
      </c>
      <c r="X374" s="333" t="s">
        <v>1431</v>
      </c>
      <c r="AA374" s="333" t="s">
        <v>31</v>
      </c>
      <c r="AB374" s="333" t="s">
        <v>1423</v>
      </c>
      <c r="AC374" s="333" t="s">
        <v>1423</v>
      </c>
      <c r="AD374" s="333" t="s">
        <v>1423</v>
      </c>
      <c r="AE374" s="333" t="s">
        <v>1423</v>
      </c>
      <c r="AF374" s="334">
        <v>44824</v>
      </c>
      <c r="AG374" s="333" t="s">
        <v>1423</v>
      </c>
      <c r="AH374" s="333">
        <v>1</v>
      </c>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3"/>
      <c r="BR374" s="323"/>
      <c r="BS374" s="323"/>
      <c r="BT374" s="323"/>
      <c r="BU374" s="323"/>
      <c r="BV374" s="323"/>
      <c r="BW374" s="323"/>
      <c r="BX374" s="323"/>
      <c r="BY374" s="323"/>
      <c r="BZ374" s="323"/>
      <c r="CA374" s="323"/>
      <c r="CB374" s="323"/>
      <c r="CC374" s="323"/>
      <c r="CD374" s="323"/>
      <c r="CE374" s="323"/>
      <c r="CF374" s="323"/>
      <c r="CG374" s="323"/>
      <c r="CH374" s="323"/>
      <c r="CI374" s="323"/>
      <c r="CJ374" s="323"/>
      <c r="CK374" s="323"/>
      <c r="CL374" s="323"/>
      <c r="CM374" s="323"/>
      <c r="CN374" s="323"/>
      <c r="CO374" s="323"/>
      <c r="CP374" s="323"/>
      <c r="CQ374" s="323"/>
      <c r="CR374" s="323"/>
      <c r="CS374" s="323"/>
      <c r="CT374" s="323"/>
      <c r="CU374" s="323"/>
      <c r="CV374" s="323"/>
      <c r="CW374" s="323"/>
      <c r="CX374" s="323"/>
      <c r="CY374" s="323"/>
      <c r="CZ374" s="323"/>
      <c r="DA374" s="323"/>
      <c r="DB374" s="323"/>
      <c r="DC374" s="323"/>
      <c r="DD374" s="323"/>
      <c r="DE374" s="323"/>
      <c r="DF374" s="323"/>
      <c r="DG374" s="323"/>
      <c r="DH374" s="323"/>
      <c r="DI374" s="323"/>
      <c r="DJ374" s="323"/>
      <c r="DK374" s="323"/>
      <c r="DL374" s="323"/>
      <c r="DM374" s="323"/>
      <c r="DN374" s="323"/>
      <c r="DO374" s="323"/>
      <c r="DP374" s="323"/>
      <c r="DQ374" s="323"/>
      <c r="DR374" s="323"/>
      <c r="DS374" s="323"/>
      <c r="DT374" s="323"/>
      <c r="DU374" s="323"/>
      <c r="DV374" s="323"/>
      <c r="DW374" s="323"/>
      <c r="DX374" s="323"/>
      <c r="DY374" s="323"/>
      <c r="DZ374" s="323"/>
      <c r="EA374" s="323"/>
      <c r="EB374" s="323"/>
      <c r="EC374" s="323"/>
      <c r="ED374" s="323"/>
      <c r="EE374" s="323"/>
      <c r="EF374" s="323"/>
      <c r="EG374" s="323"/>
      <c r="EH374" s="323"/>
      <c r="EI374" s="323"/>
      <c r="EJ374" s="323"/>
      <c r="EK374" s="323"/>
      <c r="EL374" s="323"/>
      <c r="EM374" s="323"/>
      <c r="EN374" s="323"/>
      <c r="EO374" s="323"/>
      <c r="EP374" s="323"/>
      <c r="EQ374" s="323"/>
      <c r="ER374" s="323"/>
      <c r="ES374" s="323"/>
      <c r="ET374" s="323"/>
      <c r="EU374" s="323"/>
    </row>
    <row r="375" spans="1:151" s="333" customFormat="1" ht="90" hidden="1">
      <c r="A375" s="333" t="s">
        <v>2642</v>
      </c>
      <c r="B375" s="333" t="s">
        <v>936</v>
      </c>
      <c r="C375" s="366" t="s">
        <v>356</v>
      </c>
      <c r="D375" s="335" t="s">
        <v>2643</v>
      </c>
      <c r="E375" s="335" t="s">
        <v>2644</v>
      </c>
      <c r="F375" s="333" t="s">
        <v>31</v>
      </c>
      <c r="G375" s="333">
        <v>400125</v>
      </c>
      <c r="H375" s="333" t="s">
        <v>1422</v>
      </c>
      <c r="I375" s="334">
        <v>36372</v>
      </c>
      <c r="J375" s="334" t="s">
        <v>1741</v>
      </c>
      <c r="K375" s="334" t="s">
        <v>1425</v>
      </c>
      <c r="L375" s="334" t="s">
        <v>1425</v>
      </c>
      <c r="M375" s="333" t="s">
        <v>1426</v>
      </c>
      <c r="N375" s="333" t="s">
        <v>1437</v>
      </c>
      <c r="O375" s="333" t="s">
        <v>1441</v>
      </c>
      <c r="P375" s="333" t="s">
        <v>31</v>
      </c>
      <c r="Q375" s="333" t="s">
        <v>30</v>
      </c>
      <c r="R375" s="333" t="s">
        <v>2603</v>
      </c>
      <c r="S375" s="333" t="s">
        <v>1423</v>
      </c>
      <c r="T375" s="333" t="s">
        <v>1430</v>
      </c>
      <c r="V375" s="333" t="s">
        <v>1431</v>
      </c>
      <c r="X375" s="333" t="s">
        <v>1431</v>
      </c>
      <c r="AA375" s="333" t="s">
        <v>31</v>
      </c>
      <c r="AB375" s="333" t="s">
        <v>1423</v>
      </c>
      <c r="AC375" s="333" t="s">
        <v>1423</v>
      </c>
      <c r="AD375" s="333" t="s">
        <v>1423</v>
      </c>
      <c r="AE375" s="333" t="s">
        <v>1423</v>
      </c>
      <c r="AF375" s="334">
        <v>44824</v>
      </c>
      <c r="AG375" s="333" t="s">
        <v>1423</v>
      </c>
      <c r="AH375" s="333">
        <v>1</v>
      </c>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3"/>
      <c r="BR375" s="323"/>
      <c r="BS375" s="323"/>
      <c r="BT375" s="323"/>
      <c r="BU375" s="323"/>
      <c r="BV375" s="323"/>
      <c r="BW375" s="323"/>
      <c r="BX375" s="323"/>
      <c r="BY375" s="323"/>
      <c r="BZ375" s="323"/>
      <c r="CA375" s="323"/>
      <c r="CB375" s="323"/>
      <c r="CC375" s="323"/>
      <c r="CD375" s="323"/>
      <c r="CE375" s="323"/>
      <c r="CF375" s="323"/>
      <c r="CG375" s="323"/>
      <c r="CH375" s="323"/>
      <c r="CI375" s="323"/>
      <c r="CJ375" s="323"/>
      <c r="CK375" s="323"/>
      <c r="CL375" s="323"/>
      <c r="CM375" s="323"/>
      <c r="CN375" s="323"/>
      <c r="CO375" s="323"/>
      <c r="CP375" s="323"/>
      <c r="CQ375" s="323"/>
      <c r="CR375" s="323"/>
      <c r="CS375" s="323"/>
      <c r="CT375" s="323"/>
      <c r="CU375" s="323"/>
      <c r="CV375" s="323"/>
      <c r="CW375" s="323"/>
      <c r="CX375" s="323"/>
      <c r="CY375" s="323"/>
      <c r="CZ375" s="323"/>
      <c r="DA375" s="323"/>
      <c r="DB375" s="323"/>
      <c r="DC375" s="323"/>
      <c r="DD375" s="323"/>
      <c r="DE375" s="323"/>
      <c r="DF375" s="323"/>
      <c r="DG375" s="323"/>
      <c r="DH375" s="323"/>
      <c r="DI375" s="323"/>
      <c r="DJ375" s="323"/>
      <c r="DK375" s="323"/>
      <c r="DL375" s="323"/>
      <c r="DM375" s="323"/>
      <c r="DN375" s="323"/>
      <c r="DO375" s="323"/>
      <c r="DP375" s="323"/>
      <c r="DQ375" s="323"/>
      <c r="DR375" s="323"/>
      <c r="DS375" s="323"/>
      <c r="DT375" s="323"/>
      <c r="DU375" s="323"/>
      <c r="DV375" s="323"/>
      <c r="DW375" s="323"/>
      <c r="DX375" s="323"/>
      <c r="DY375" s="323"/>
      <c r="DZ375" s="323"/>
      <c r="EA375" s="323"/>
      <c r="EB375" s="323"/>
      <c r="EC375" s="323"/>
      <c r="ED375" s="323"/>
      <c r="EE375" s="323"/>
      <c r="EF375" s="323"/>
      <c r="EG375" s="323"/>
      <c r="EH375" s="323"/>
      <c r="EI375" s="323"/>
      <c r="EJ375" s="323"/>
      <c r="EK375" s="323"/>
      <c r="EL375" s="323"/>
      <c r="EM375" s="323"/>
      <c r="EN375" s="323"/>
      <c r="EO375" s="323"/>
      <c r="EP375" s="323"/>
      <c r="EQ375" s="323"/>
      <c r="ER375" s="323"/>
      <c r="ES375" s="323"/>
      <c r="ET375" s="323"/>
      <c r="EU375" s="323"/>
    </row>
    <row r="376" spans="1:151" s="333" customFormat="1" ht="195" hidden="1">
      <c r="A376" s="333" t="s">
        <v>2645</v>
      </c>
      <c r="B376" s="333" t="s">
        <v>936</v>
      </c>
      <c r="C376" s="366" t="s">
        <v>356</v>
      </c>
      <c r="D376" s="335" t="s">
        <v>2646</v>
      </c>
      <c r="E376" s="335" t="s">
        <v>2647</v>
      </c>
      <c r="F376" s="333" t="s">
        <v>31</v>
      </c>
      <c r="G376" s="333">
        <v>400115</v>
      </c>
      <c r="H376" s="333" t="s">
        <v>1422</v>
      </c>
      <c r="I376" s="334" t="s">
        <v>1423</v>
      </c>
      <c r="J376" s="334" t="s">
        <v>1424</v>
      </c>
      <c r="K376" s="334" t="s">
        <v>1425</v>
      </c>
      <c r="L376" s="334" t="s">
        <v>1425</v>
      </c>
      <c r="M376" s="333" t="s">
        <v>1426</v>
      </c>
      <c r="N376" s="333" t="s">
        <v>1437</v>
      </c>
      <c r="O376" s="333" t="s">
        <v>1495</v>
      </c>
      <c r="P376" s="333" t="s">
        <v>31</v>
      </c>
      <c r="Q376" s="333" t="s">
        <v>31</v>
      </c>
      <c r="R376" s="333" t="s">
        <v>2603</v>
      </c>
      <c r="S376" s="333" t="s">
        <v>1423</v>
      </c>
      <c r="T376" s="333" t="s">
        <v>1430</v>
      </c>
      <c r="V376" s="333" t="s">
        <v>1431</v>
      </c>
      <c r="X376" s="333" t="s">
        <v>1431</v>
      </c>
      <c r="AA376" s="333" t="s">
        <v>30</v>
      </c>
      <c r="AB376" s="333" t="s">
        <v>1423</v>
      </c>
      <c r="AC376" s="333" t="s">
        <v>1423</v>
      </c>
      <c r="AD376" s="333" t="s">
        <v>1423</v>
      </c>
      <c r="AE376" s="333" t="s">
        <v>1423</v>
      </c>
      <c r="AF376" s="334">
        <v>44824</v>
      </c>
      <c r="AG376" s="333" t="s">
        <v>1423</v>
      </c>
      <c r="AH376" s="333">
        <v>1</v>
      </c>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3"/>
      <c r="BR376" s="323"/>
      <c r="BS376" s="323"/>
      <c r="BT376" s="323"/>
      <c r="BU376" s="323"/>
      <c r="BV376" s="323"/>
      <c r="BW376" s="323"/>
      <c r="BX376" s="323"/>
      <c r="BY376" s="323"/>
      <c r="BZ376" s="323"/>
      <c r="CA376" s="323"/>
      <c r="CB376" s="323"/>
      <c r="CC376" s="323"/>
      <c r="CD376" s="323"/>
      <c r="CE376" s="323"/>
      <c r="CF376" s="323"/>
      <c r="CG376" s="323"/>
      <c r="CH376" s="323"/>
      <c r="CI376" s="323"/>
      <c r="CJ376" s="323"/>
      <c r="CK376" s="323"/>
      <c r="CL376" s="323"/>
      <c r="CM376" s="323"/>
      <c r="CN376" s="323"/>
      <c r="CO376" s="323"/>
      <c r="CP376" s="323"/>
      <c r="CQ376" s="323"/>
      <c r="CR376" s="323"/>
      <c r="CS376" s="323"/>
      <c r="CT376" s="323"/>
      <c r="CU376" s="323"/>
      <c r="CV376" s="323"/>
      <c r="CW376" s="323"/>
      <c r="CX376" s="323"/>
      <c r="CY376" s="323"/>
      <c r="CZ376" s="323"/>
      <c r="DA376" s="323"/>
      <c r="DB376" s="323"/>
      <c r="DC376" s="323"/>
      <c r="DD376" s="323"/>
      <c r="DE376" s="323"/>
      <c r="DF376" s="323"/>
      <c r="DG376" s="323"/>
      <c r="DH376" s="323"/>
      <c r="DI376" s="323"/>
      <c r="DJ376" s="323"/>
      <c r="DK376" s="323"/>
      <c r="DL376" s="323"/>
      <c r="DM376" s="323"/>
      <c r="DN376" s="323"/>
      <c r="DO376" s="323"/>
      <c r="DP376" s="323"/>
      <c r="DQ376" s="323"/>
      <c r="DR376" s="323"/>
      <c r="DS376" s="323"/>
      <c r="DT376" s="323"/>
      <c r="DU376" s="323"/>
      <c r="DV376" s="323"/>
      <c r="DW376" s="323"/>
      <c r="DX376" s="323"/>
      <c r="DY376" s="323"/>
      <c r="DZ376" s="323"/>
      <c r="EA376" s="323"/>
      <c r="EB376" s="323"/>
      <c r="EC376" s="323"/>
      <c r="ED376" s="323"/>
      <c r="EE376" s="323"/>
      <c r="EF376" s="323"/>
      <c r="EG376" s="323"/>
      <c r="EH376" s="323"/>
      <c r="EI376" s="323"/>
      <c r="EJ376" s="323"/>
      <c r="EK376" s="323"/>
      <c r="EL376" s="323"/>
      <c r="EM376" s="323"/>
      <c r="EN376" s="323"/>
      <c r="EO376" s="323"/>
      <c r="EP376" s="323"/>
      <c r="EQ376" s="323"/>
      <c r="ER376" s="323"/>
      <c r="ES376" s="323"/>
      <c r="ET376" s="323"/>
      <c r="EU376" s="323"/>
    </row>
    <row r="377" spans="1:151" s="333" customFormat="1" ht="60" hidden="1">
      <c r="A377" s="333" t="s">
        <v>2648</v>
      </c>
      <c r="B377" s="333" t="s">
        <v>936</v>
      </c>
      <c r="C377" s="366" t="s">
        <v>356</v>
      </c>
      <c r="D377" s="335" t="s">
        <v>2649</v>
      </c>
      <c r="E377" s="335" t="s">
        <v>2650</v>
      </c>
      <c r="F377" s="333" t="s">
        <v>31</v>
      </c>
      <c r="G377" s="333">
        <v>400115</v>
      </c>
      <c r="H377" s="333" t="s">
        <v>1422</v>
      </c>
      <c r="I377" s="334" t="s">
        <v>1423</v>
      </c>
      <c r="J377" s="334" t="s">
        <v>1037</v>
      </c>
      <c r="K377" s="334" t="s">
        <v>1425</v>
      </c>
      <c r="L377" s="334" t="s">
        <v>1425</v>
      </c>
      <c r="M377" s="333" t="s">
        <v>1426</v>
      </c>
      <c r="N377" s="333" t="s">
        <v>1437</v>
      </c>
      <c r="O377" s="333" t="s">
        <v>1495</v>
      </c>
      <c r="P377" s="333" t="s">
        <v>31</v>
      </c>
      <c r="Q377" s="333" t="s">
        <v>30</v>
      </c>
      <c r="R377" s="333" t="s">
        <v>2603</v>
      </c>
      <c r="S377" s="333" t="s">
        <v>1423</v>
      </c>
      <c r="T377" s="333" t="s">
        <v>1430</v>
      </c>
      <c r="V377" s="333" t="s">
        <v>1431</v>
      </c>
      <c r="X377" s="333" t="s">
        <v>1431</v>
      </c>
      <c r="AA377" s="333" t="s">
        <v>31</v>
      </c>
      <c r="AB377" s="333" t="s">
        <v>1423</v>
      </c>
      <c r="AC377" s="333" t="s">
        <v>1423</v>
      </c>
      <c r="AD377" s="333" t="s">
        <v>1423</v>
      </c>
      <c r="AE377" s="333" t="s">
        <v>1423</v>
      </c>
      <c r="AF377" s="334">
        <v>44824</v>
      </c>
      <c r="AG377" s="333" t="s">
        <v>1423</v>
      </c>
      <c r="AH377" s="333">
        <v>1</v>
      </c>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3"/>
      <c r="BR377" s="323"/>
      <c r="BS377" s="323"/>
      <c r="BT377" s="323"/>
      <c r="BU377" s="323"/>
      <c r="BV377" s="323"/>
      <c r="BW377" s="323"/>
      <c r="BX377" s="323"/>
      <c r="BY377" s="323"/>
      <c r="BZ377" s="323"/>
      <c r="CA377" s="323"/>
      <c r="CB377" s="323"/>
      <c r="CC377" s="323"/>
      <c r="CD377" s="323"/>
      <c r="CE377" s="323"/>
      <c r="CF377" s="323"/>
      <c r="CG377" s="323"/>
      <c r="CH377" s="323"/>
      <c r="CI377" s="323"/>
      <c r="CJ377" s="323"/>
      <c r="CK377" s="323"/>
      <c r="CL377" s="323"/>
      <c r="CM377" s="323"/>
      <c r="CN377" s="323"/>
      <c r="CO377" s="323"/>
      <c r="CP377" s="323"/>
      <c r="CQ377" s="323"/>
      <c r="CR377" s="323"/>
      <c r="CS377" s="323"/>
      <c r="CT377" s="323"/>
      <c r="CU377" s="323"/>
      <c r="CV377" s="323"/>
      <c r="CW377" s="323"/>
      <c r="CX377" s="323"/>
      <c r="CY377" s="323"/>
      <c r="CZ377" s="323"/>
      <c r="DA377" s="323"/>
      <c r="DB377" s="323"/>
      <c r="DC377" s="323"/>
      <c r="DD377" s="323"/>
      <c r="DE377" s="323"/>
      <c r="DF377" s="323"/>
      <c r="DG377" s="323"/>
      <c r="DH377" s="323"/>
      <c r="DI377" s="323"/>
      <c r="DJ377" s="323"/>
      <c r="DK377" s="323"/>
      <c r="DL377" s="323"/>
      <c r="DM377" s="323"/>
      <c r="DN377" s="323"/>
      <c r="DO377" s="323"/>
      <c r="DP377" s="323"/>
      <c r="DQ377" s="323"/>
      <c r="DR377" s="323"/>
      <c r="DS377" s="323"/>
      <c r="DT377" s="323"/>
      <c r="DU377" s="323"/>
      <c r="DV377" s="323"/>
      <c r="DW377" s="323"/>
      <c r="DX377" s="323"/>
      <c r="DY377" s="323"/>
      <c r="DZ377" s="323"/>
      <c r="EA377" s="323"/>
      <c r="EB377" s="323"/>
      <c r="EC377" s="323"/>
      <c r="ED377" s="323"/>
      <c r="EE377" s="323"/>
      <c r="EF377" s="323"/>
      <c r="EG377" s="323"/>
      <c r="EH377" s="323"/>
      <c r="EI377" s="323"/>
      <c r="EJ377" s="323"/>
      <c r="EK377" s="323"/>
      <c r="EL377" s="323"/>
      <c r="EM377" s="323"/>
      <c r="EN377" s="323"/>
      <c r="EO377" s="323"/>
      <c r="EP377" s="323"/>
      <c r="EQ377" s="323"/>
      <c r="ER377" s="323"/>
      <c r="ES377" s="323"/>
      <c r="ET377" s="323"/>
      <c r="EU377" s="323"/>
    </row>
    <row r="378" spans="1:151" s="333" customFormat="1" ht="180" hidden="1">
      <c r="A378" s="333" t="s">
        <v>2651</v>
      </c>
      <c r="B378" s="333" t="s">
        <v>936</v>
      </c>
      <c r="C378" s="366" t="s">
        <v>356</v>
      </c>
      <c r="D378" s="335" t="s">
        <v>2652</v>
      </c>
      <c r="E378" s="335" t="s">
        <v>2653</v>
      </c>
      <c r="F378" s="333" t="s">
        <v>31</v>
      </c>
      <c r="G378" s="333">
        <v>4003015</v>
      </c>
      <c r="H378" s="333" t="s">
        <v>1422</v>
      </c>
      <c r="I378" s="334">
        <v>36526</v>
      </c>
      <c r="J378" s="334" t="s">
        <v>1173</v>
      </c>
      <c r="K378" s="334" t="s">
        <v>1425</v>
      </c>
      <c r="L378" s="334" t="s">
        <v>1425</v>
      </c>
      <c r="M378" s="333" t="s">
        <v>1426</v>
      </c>
      <c r="N378" s="333" t="s">
        <v>1437</v>
      </c>
      <c r="O378" s="333" t="s">
        <v>1441</v>
      </c>
      <c r="P378" s="333" t="s">
        <v>31</v>
      </c>
      <c r="Q378" s="333" t="s">
        <v>30</v>
      </c>
      <c r="R378" s="333" t="s">
        <v>2603</v>
      </c>
      <c r="S378" s="333" t="s">
        <v>1423</v>
      </c>
      <c r="T378" s="333" t="s">
        <v>1430</v>
      </c>
      <c r="V378" s="333" t="s">
        <v>1431</v>
      </c>
      <c r="X378" s="333" t="s">
        <v>1431</v>
      </c>
      <c r="AA378" s="333" t="s">
        <v>30</v>
      </c>
      <c r="AB378" s="333" t="s">
        <v>1423</v>
      </c>
      <c r="AC378" s="333" t="s">
        <v>1423</v>
      </c>
      <c r="AD378" s="333" t="s">
        <v>1423</v>
      </c>
      <c r="AE378" s="333" t="s">
        <v>1423</v>
      </c>
      <c r="AF378" s="334">
        <v>44823</v>
      </c>
      <c r="AG378" s="333" t="s">
        <v>1423</v>
      </c>
      <c r="AH378" s="333">
        <v>1</v>
      </c>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3"/>
      <c r="BR378" s="323"/>
      <c r="BS378" s="323"/>
      <c r="BT378" s="323"/>
      <c r="BU378" s="323"/>
      <c r="BV378" s="323"/>
      <c r="BW378" s="323"/>
      <c r="BX378" s="323"/>
      <c r="BY378" s="323"/>
      <c r="BZ378" s="323"/>
      <c r="CA378" s="323"/>
      <c r="CB378" s="323"/>
      <c r="CC378" s="323"/>
      <c r="CD378" s="323"/>
      <c r="CE378" s="323"/>
      <c r="CF378" s="323"/>
      <c r="CG378" s="323"/>
      <c r="CH378" s="323"/>
      <c r="CI378" s="323"/>
      <c r="CJ378" s="323"/>
      <c r="CK378" s="323"/>
      <c r="CL378" s="323"/>
      <c r="CM378" s="323"/>
      <c r="CN378" s="323"/>
      <c r="CO378" s="323"/>
      <c r="CP378" s="323"/>
      <c r="CQ378" s="323"/>
      <c r="CR378" s="323"/>
      <c r="CS378" s="323"/>
      <c r="CT378" s="323"/>
      <c r="CU378" s="323"/>
      <c r="CV378" s="323"/>
      <c r="CW378" s="323"/>
      <c r="CX378" s="323"/>
      <c r="CY378" s="323"/>
      <c r="CZ378" s="323"/>
      <c r="DA378" s="323"/>
      <c r="DB378" s="323"/>
      <c r="DC378" s="323"/>
      <c r="DD378" s="323"/>
      <c r="DE378" s="323"/>
      <c r="DF378" s="323"/>
      <c r="DG378" s="323"/>
      <c r="DH378" s="323"/>
      <c r="DI378" s="323"/>
      <c r="DJ378" s="323"/>
      <c r="DK378" s="323"/>
      <c r="DL378" s="323"/>
      <c r="DM378" s="323"/>
      <c r="DN378" s="323"/>
      <c r="DO378" s="323"/>
      <c r="DP378" s="323"/>
      <c r="DQ378" s="323"/>
      <c r="DR378" s="323"/>
      <c r="DS378" s="323"/>
      <c r="DT378" s="323"/>
      <c r="DU378" s="323"/>
      <c r="DV378" s="323"/>
      <c r="DW378" s="323"/>
      <c r="DX378" s="323"/>
      <c r="DY378" s="323"/>
      <c r="DZ378" s="323"/>
      <c r="EA378" s="323"/>
      <c r="EB378" s="323"/>
      <c r="EC378" s="323"/>
      <c r="ED378" s="323"/>
      <c r="EE378" s="323"/>
      <c r="EF378" s="323"/>
      <c r="EG378" s="323"/>
      <c r="EH378" s="323"/>
      <c r="EI378" s="323"/>
      <c r="EJ378" s="323"/>
      <c r="EK378" s="323"/>
      <c r="EL378" s="323"/>
      <c r="EM378" s="323"/>
      <c r="EN378" s="323"/>
      <c r="EO378" s="323"/>
      <c r="EP378" s="323"/>
      <c r="EQ378" s="323"/>
      <c r="ER378" s="323"/>
      <c r="ES378" s="323"/>
      <c r="ET378" s="323"/>
      <c r="EU378" s="323"/>
    </row>
    <row r="379" spans="1:151" s="333" customFormat="1" ht="90" hidden="1">
      <c r="A379" s="333" t="s">
        <v>2654</v>
      </c>
      <c r="B379" s="333" t="s">
        <v>936</v>
      </c>
      <c r="C379" s="366" t="s">
        <v>356</v>
      </c>
      <c r="D379" s="335" t="s">
        <v>2655</v>
      </c>
      <c r="E379" s="335" t="s">
        <v>2656</v>
      </c>
      <c r="F379" s="333" t="s">
        <v>30</v>
      </c>
      <c r="G379" s="333" t="s">
        <v>1423</v>
      </c>
      <c r="H379" s="333" t="s">
        <v>1422</v>
      </c>
      <c r="I379" s="334">
        <v>36526</v>
      </c>
      <c r="J379" s="334" t="s">
        <v>1424</v>
      </c>
      <c r="K379" s="334" t="s">
        <v>1425</v>
      </c>
      <c r="L379" s="334" t="s">
        <v>1425</v>
      </c>
      <c r="M379" s="333" t="s">
        <v>1426</v>
      </c>
      <c r="N379" s="333" t="s">
        <v>1437</v>
      </c>
      <c r="O379" s="333" t="s">
        <v>1495</v>
      </c>
      <c r="P379" s="333" t="s">
        <v>31</v>
      </c>
      <c r="Q379" s="333" t="s">
        <v>30</v>
      </c>
      <c r="R379" s="333" t="s">
        <v>2603</v>
      </c>
      <c r="S379" s="333" t="s">
        <v>1423</v>
      </c>
      <c r="T379" s="333" t="s">
        <v>1430</v>
      </c>
      <c r="V379" s="333" t="s">
        <v>1431</v>
      </c>
      <c r="X379" s="333" t="s">
        <v>1431</v>
      </c>
      <c r="AA379" s="333" t="s">
        <v>30</v>
      </c>
      <c r="AB379" s="333" t="s">
        <v>1423</v>
      </c>
      <c r="AC379" s="333" t="s">
        <v>1423</v>
      </c>
      <c r="AD379" s="333" t="s">
        <v>1423</v>
      </c>
      <c r="AE379" s="333" t="s">
        <v>1423</v>
      </c>
      <c r="AF379" s="334">
        <v>44823</v>
      </c>
      <c r="AG379" s="333" t="s">
        <v>1423</v>
      </c>
      <c r="AH379" s="333">
        <v>1</v>
      </c>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3"/>
      <c r="BR379" s="323"/>
      <c r="BS379" s="323"/>
      <c r="BT379" s="323"/>
      <c r="BU379" s="323"/>
      <c r="BV379" s="323"/>
      <c r="BW379" s="323"/>
      <c r="BX379" s="323"/>
      <c r="BY379" s="323"/>
      <c r="BZ379" s="323"/>
      <c r="CA379" s="323"/>
      <c r="CB379" s="323"/>
      <c r="CC379" s="323"/>
      <c r="CD379" s="323"/>
      <c r="CE379" s="323"/>
      <c r="CF379" s="323"/>
      <c r="CG379" s="323"/>
      <c r="CH379" s="323"/>
      <c r="CI379" s="323"/>
      <c r="CJ379" s="323"/>
      <c r="CK379" s="323"/>
      <c r="CL379" s="323"/>
      <c r="CM379" s="323"/>
      <c r="CN379" s="323"/>
      <c r="CO379" s="323"/>
      <c r="CP379" s="323"/>
      <c r="CQ379" s="323"/>
      <c r="CR379" s="323"/>
      <c r="CS379" s="323"/>
      <c r="CT379" s="323"/>
      <c r="CU379" s="323"/>
      <c r="CV379" s="323"/>
      <c r="CW379" s="323"/>
      <c r="CX379" s="323"/>
      <c r="CY379" s="323"/>
      <c r="CZ379" s="323"/>
      <c r="DA379" s="323"/>
      <c r="DB379" s="323"/>
      <c r="DC379" s="323"/>
      <c r="DD379" s="323"/>
      <c r="DE379" s="323"/>
      <c r="DF379" s="323"/>
      <c r="DG379" s="323"/>
      <c r="DH379" s="323"/>
      <c r="DI379" s="323"/>
      <c r="DJ379" s="323"/>
      <c r="DK379" s="323"/>
      <c r="DL379" s="323"/>
      <c r="DM379" s="323"/>
      <c r="DN379" s="323"/>
      <c r="DO379" s="323"/>
      <c r="DP379" s="323"/>
      <c r="DQ379" s="323"/>
      <c r="DR379" s="323"/>
      <c r="DS379" s="323"/>
      <c r="DT379" s="323"/>
      <c r="DU379" s="323"/>
      <c r="DV379" s="323"/>
      <c r="DW379" s="323"/>
      <c r="DX379" s="323"/>
      <c r="DY379" s="323"/>
      <c r="DZ379" s="323"/>
      <c r="EA379" s="323"/>
      <c r="EB379" s="323"/>
      <c r="EC379" s="323"/>
      <c r="ED379" s="323"/>
      <c r="EE379" s="323"/>
      <c r="EF379" s="323"/>
      <c r="EG379" s="323"/>
      <c r="EH379" s="323"/>
      <c r="EI379" s="323"/>
      <c r="EJ379" s="323"/>
      <c r="EK379" s="323"/>
      <c r="EL379" s="323"/>
      <c r="EM379" s="323"/>
      <c r="EN379" s="323"/>
      <c r="EO379" s="323"/>
      <c r="EP379" s="323"/>
      <c r="EQ379" s="323"/>
      <c r="ER379" s="323"/>
      <c r="ES379" s="323"/>
      <c r="ET379" s="323"/>
      <c r="EU379" s="323"/>
    </row>
    <row r="380" spans="1:151" s="333" customFormat="1" ht="60" hidden="1">
      <c r="A380" s="333" t="s">
        <v>2657</v>
      </c>
      <c r="B380" s="333" t="s">
        <v>936</v>
      </c>
      <c r="C380" s="366" t="s">
        <v>356</v>
      </c>
      <c r="D380" s="335" t="s">
        <v>2658</v>
      </c>
      <c r="E380" s="335" t="s">
        <v>2659</v>
      </c>
      <c r="F380" s="333" t="s">
        <v>31</v>
      </c>
      <c r="G380" s="333">
        <v>4003015</v>
      </c>
      <c r="H380" s="333" t="s">
        <v>1422</v>
      </c>
      <c r="I380" s="334">
        <v>36526</v>
      </c>
      <c r="J380" s="334" t="s">
        <v>1424</v>
      </c>
      <c r="K380" s="334" t="s">
        <v>1425</v>
      </c>
      <c r="L380" s="334" t="s">
        <v>1425</v>
      </c>
      <c r="M380" s="333" t="s">
        <v>1426</v>
      </c>
      <c r="N380" s="333" t="s">
        <v>1437</v>
      </c>
      <c r="O380" s="333" t="s">
        <v>1894</v>
      </c>
      <c r="P380" s="333" t="s">
        <v>31</v>
      </c>
      <c r="Q380" s="333" t="s">
        <v>30</v>
      </c>
      <c r="R380" s="333" t="s">
        <v>2603</v>
      </c>
      <c r="S380" s="333" t="s">
        <v>1423</v>
      </c>
      <c r="T380" s="333" t="s">
        <v>1430</v>
      </c>
      <c r="V380" s="333" t="s">
        <v>1431</v>
      </c>
      <c r="X380" s="333" t="s">
        <v>1431</v>
      </c>
      <c r="AA380" s="333" t="s">
        <v>30</v>
      </c>
      <c r="AB380" s="333" t="s">
        <v>1423</v>
      </c>
      <c r="AC380" s="333" t="s">
        <v>1423</v>
      </c>
      <c r="AD380" s="333" t="s">
        <v>1423</v>
      </c>
      <c r="AE380" s="333" t="s">
        <v>1423</v>
      </c>
      <c r="AF380" s="334">
        <v>44823</v>
      </c>
      <c r="AG380" s="333" t="s">
        <v>1423</v>
      </c>
      <c r="AH380" s="333">
        <v>1</v>
      </c>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3"/>
      <c r="BR380" s="323"/>
      <c r="BS380" s="323"/>
      <c r="BT380" s="323"/>
      <c r="BU380" s="323"/>
      <c r="BV380" s="323"/>
      <c r="BW380" s="323"/>
      <c r="BX380" s="323"/>
      <c r="BY380" s="323"/>
      <c r="BZ380" s="323"/>
      <c r="CA380" s="323"/>
      <c r="CB380" s="323"/>
      <c r="CC380" s="323"/>
      <c r="CD380" s="323"/>
      <c r="CE380" s="323"/>
      <c r="CF380" s="323"/>
      <c r="CG380" s="323"/>
      <c r="CH380" s="323"/>
      <c r="CI380" s="323"/>
      <c r="CJ380" s="323"/>
      <c r="CK380" s="323"/>
      <c r="CL380" s="323"/>
      <c r="CM380" s="323"/>
      <c r="CN380" s="323"/>
      <c r="CO380" s="323"/>
      <c r="CP380" s="323"/>
      <c r="CQ380" s="323"/>
      <c r="CR380" s="323"/>
      <c r="CS380" s="323"/>
      <c r="CT380" s="323"/>
      <c r="CU380" s="323"/>
      <c r="CV380" s="323"/>
      <c r="CW380" s="323"/>
      <c r="CX380" s="323"/>
      <c r="CY380" s="323"/>
      <c r="CZ380" s="323"/>
      <c r="DA380" s="323"/>
      <c r="DB380" s="323"/>
      <c r="DC380" s="323"/>
      <c r="DD380" s="323"/>
      <c r="DE380" s="323"/>
      <c r="DF380" s="323"/>
      <c r="DG380" s="323"/>
      <c r="DH380" s="323"/>
      <c r="DI380" s="323"/>
      <c r="DJ380" s="323"/>
      <c r="DK380" s="323"/>
      <c r="DL380" s="323"/>
      <c r="DM380" s="323"/>
      <c r="DN380" s="323"/>
      <c r="DO380" s="323"/>
      <c r="DP380" s="323"/>
      <c r="DQ380" s="323"/>
      <c r="DR380" s="323"/>
      <c r="DS380" s="323"/>
      <c r="DT380" s="323"/>
      <c r="DU380" s="323"/>
      <c r="DV380" s="323"/>
      <c r="DW380" s="323"/>
      <c r="DX380" s="323"/>
      <c r="DY380" s="323"/>
      <c r="DZ380" s="323"/>
      <c r="EA380" s="323"/>
      <c r="EB380" s="323"/>
      <c r="EC380" s="323"/>
      <c r="ED380" s="323"/>
      <c r="EE380" s="323"/>
      <c r="EF380" s="323"/>
      <c r="EG380" s="323"/>
      <c r="EH380" s="323"/>
      <c r="EI380" s="323"/>
      <c r="EJ380" s="323"/>
      <c r="EK380" s="323"/>
      <c r="EL380" s="323"/>
      <c r="EM380" s="323"/>
      <c r="EN380" s="323"/>
      <c r="EO380" s="323"/>
      <c r="EP380" s="323"/>
      <c r="EQ380" s="323"/>
      <c r="ER380" s="323"/>
      <c r="ES380" s="323"/>
      <c r="ET380" s="323"/>
      <c r="EU380" s="323"/>
    </row>
    <row r="381" spans="1:151" s="333" customFormat="1" ht="60" hidden="1">
      <c r="A381" s="333" t="s">
        <v>2660</v>
      </c>
      <c r="B381" s="333" t="s">
        <v>936</v>
      </c>
      <c r="C381" s="366" t="s">
        <v>356</v>
      </c>
      <c r="D381" s="335" t="s">
        <v>2661</v>
      </c>
      <c r="E381" s="335" t="s">
        <v>2662</v>
      </c>
      <c r="F381" s="333" t="s">
        <v>31</v>
      </c>
      <c r="G381" s="333">
        <v>4003015</v>
      </c>
      <c r="H381" s="333" t="s">
        <v>1422</v>
      </c>
      <c r="I381" s="334">
        <v>36526</v>
      </c>
      <c r="J381" s="334" t="s">
        <v>1424</v>
      </c>
      <c r="K381" s="334" t="s">
        <v>1425</v>
      </c>
      <c r="L381" s="334" t="s">
        <v>1425</v>
      </c>
      <c r="M381" s="333" t="s">
        <v>1426</v>
      </c>
      <c r="N381" s="333" t="s">
        <v>1437</v>
      </c>
      <c r="O381" s="333" t="s">
        <v>1894</v>
      </c>
      <c r="P381" s="333" t="s">
        <v>31</v>
      </c>
      <c r="Q381" s="333" t="s">
        <v>30</v>
      </c>
      <c r="R381" s="333" t="s">
        <v>2603</v>
      </c>
      <c r="S381" s="333" t="s">
        <v>1423</v>
      </c>
      <c r="T381" s="333" t="s">
        <v>1430</v>
      </c>
      <c r="V381" s="333" t="s">
        <v>1431</v>
      </c>
      <c r="X381" s="333" t="s">
        <v>1431</v>
      </c>
      <c r="AA381" s="333" t="s">
        <v>31</v>
      </c>
      <c r="AB381" s="333" t="s">
        <v>1423</v>
      </c>
      <c r="AC381" s="333" t="s">
        <v>1423</v>
      </c>
      <c r="AD381" s="333" t="s">
        <v>1423</v>
      </c>
      <c r="AE381" s="333" t="s">
        <v>1423</v>
      </c>
      <c r="AF381" s="334">
        <v>44823</v>
      </c>
      <c r="AG381" s="333" t="s">
        <v>1423</v>
      </c>
      <c r="AH381" s="333">
        <v>1</v>
      </c>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3"/>
      <c r="BR381" s="323"/>
      <c r="BS381" s="323"/>
      <c r="BT381" s="323"/>
      <c r="BU381" s="323"/>
      <c r="BV381" s="323"/>
      <c r="BW381" s="323"/>
      <c r="BX381" s="323"/>
      <c r="BY381" s="323"/>
      <c r="BZ381" s="323"/>
      <c r="CA381" s="323"/>
      <c r="CB381" s="323"/>
      <c r="CC381" s="323"/>
      <c r="CD381" s="323"/>
      <c r="CE381" s="323"/>
      <c r="CF381" s="323"/>
      <c r="CG381" s="323"/>
      <c r="CH381" s="323"/>
      <c r="CI381" s="323"/>
      <c r="CJ381" s="323"/>
      <c r="CK381" s="323"/>
      <c r="CL381" s="323"/>
      <c r="CM381" s="323"/>
      <c r="CN381" s="323"/>
      <c r="CO381" s="323"/>
      <c r="CP381" s="323"/>
      <c r="CQ381" s="323"/>
      <c r="CR381" s="323"/>
      <c r="CS381" s="323"/>
      <c r="CT381" s="323"/>
      <c r="CU381" s="323"/>
      <c r="CV381" s="323"/>
      <c r="CW381" s="323"/>
      <c r="CX381" s="323"/>
      <c r="CY381" s="323"/>
      <c r="CZ381" s="323"/>
      <c r="DA381" s="323"/>
      <c r="DB381" s="323"/>
      <c r="DC381" s="323"/>
      <c r="DD381" s="323"/>
      <c r="DE381" s="323"/>
      <c r="DF381" s="323"/>
      <c r="DG381" s="323"/>
      <c r="DH381" s="323"/>
      <c r="DI381" s="323"/>
      <c r="DJ381" s="323"/>
      <c r="DK381" s="323"/>
      <c r="DL381" s="323"/>
      <c r="DM381" s="323"/>
      <c r="DN381" s="323"/>
      <c r="DO381" s="323"/>
      <c r="DP381" s="323"/>
      <c r="DQ381" s="323"/>
      <c r="DR381" s="323"/>
      <c r="DS381" s="323"/>
      <c r="DT381" s="323"/>
      <c r="DU381" s="323"/>
      <c r="DV381" s="323"/>
      <c r="DW381" s="323"/>
      <c r="DX381" s="323"/>
      <c r="DY381" s="323"/>
      <c r="DZ381" s="323"/>
      <c r="EA381" s="323"/>
      <c r="EB381" s="323"/>
      <c r="EC381" s="323"/>
      <c r="ED381" s="323"/>
      <c r="EE381" s="323"/>
      <c r="EF381" s="323"/>
      <c r="EG381" s="323"/>
      <c r="EH381" s="323"/>
      <c r="EI381" s="323"/>
      <c r="EJ381" s="323"/>
      <c r="EK381" s="323"/>
      <c r="EL381" s="323"/>
      <c r="EM381" s="323"/>
      <c r="EN381" s="323"/>
      <c r="EO381" s="323"/>
      <c r="EP381" s="323"/>
      <c r="EQ381" s="323"/>
      <c r="ER381" s="323"/>
      <c r="ES381" s="323"/>
      <c r="ET381" s="323"/>
      <c r="EU381" s="323"/>
    </row>
    <row r="382" spans="1:151" s="333" customFormat="1" ht="165" hidden="1">
      <c r="A382" s="333" t="s">
        <v>2663</v>
      </c>
      <c r="B382" s="333" t="s">
        <v>936</v>
      </c>
      <c r="C382" s="366" t="s">
        <v>356</v>
      </c>
      <c r="D382" s="335" t="s">
        <v>2664</v>
      </c>
      <c r="E382" s="335" t="s">
        <v>2665</v>
      </c>
      <c r="F382" s="333" t="s">
        <v>31</v>
      </c>
      <c r="G382" s="333">
        <v>4001035</v>
      </c>
      <c r="H382" s="333" t="s">
        <v>1422</v>
      </c>
      <c r="I382" s="334">
        <v>36526</v>
      </c>
      <c r="J382" s="334" t="s">
        <v>1424</v>
      </c>
      <c r="K382" s="334" t="s">
        <v>1425</v>
      </c>
      <c r="L382" s="334" t="s">
        <v>1425</v>
      </c>
      <c r="M382" s="333" t="s">
        <v>1426</v>
      </c>
      <c r="N382" s="333" t="s">
        <v>1437</v>
      </c>
      <c r="O382" s="333" t="s">
        <v>1428</v>
      </c>
      <c r="P382" s="333" t="s">
        <v>31</v>
      </c>
      <c r="Q382" s="333" t="s">
        <v>30</v>
      </c>
      <c r="R382" s="333" t="s">
        <v>2603</v>
      </c>
      <c r="S382" s="333" t="s">
        <v>1423</v>
      </c>
      <c r="T382" s="333" t="s">
        <v>1430</v>
      </c>
      <c r="V382" s="333" t="s">
        <v>1431</v>
      </c>
      <c r="X382" s="333" t="s">
        <v>1431</v>
      </c>
      <c r="AA382" s="333" t="s">
        <v>30</v>
      </c>
      <c r="AB382" s="333" t="s">
        <v>1423</v>
      </c>
      <c r="AC382" s="333" t="s">
        <v>1423</v>
      </c>
      <c r="AD382" s="333" t="s">
        <v>1423</v>
      </c>
      <c r="AE382" s="333" t="s">
        <v>1423</v>
      </c>
      <c r="AF382" s="334">
        <v>44823</v>
      </c>
      <c r="AG382" s="333" t="s">
        <v>1423</v>
      </c>
      <c r="AH382" s="333">
        <v>1</v>
      </c>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3"/>
      <c r="BR382" s="323"/>
      <c r="BS382" s="323"/>
      <c r="BT382" s="323"/>
      <c r="BU382" s="323"/>
      <c r="BV382" s="323"/>
      <c r="BW382" s="323"/>
      <c r="BX382" s="323"/>
      <c r="BY382" s="323"/>
      <c r="BZ382" s="323"/>
      <c r="CA382" s="323"/>
      <c r="CB382" s="323"/>
      <c r="CC382" s="323"/>
      <c r="CD382" s="323"/>
      <c r="CE382" s="323"/>
      <c r="CF382" s="323"/>
      <c r="CG382" s="323"/>
      <c r="CH382" s="323"/>
      <c r="CI382" s="323"/>
      <c r="CJ382" s="323"/>
      <c r="CK382" s="323"/>
      <c r="CL382" s="323"/>
      <c r="CM382" s="323"/>
      <c r="CN382" s="323"/>
      <c r="CO382" s="323"/>
      <c r="CP382" s="323"/>
      <c r="CQ382" s="323"/>
      <c r="CR382" s="323"/>
      <c r="CS382" s="323"/>
      <c r="CT382" s="323"/>
      <c r="CU382" s="323"/>
      <c r="CV382" s="323"/>
      <c r="CW382" s="323"/>
      <c r="CX382" s="323"/>
      <c r="CY382" s="323"/>
      <c r="CZ382" s="323"/>
      <c r="DA382" s="323"/>
      <c r="DB382" s="323"/>
      <c r="DC382" s="323"/>
      <c r="DD382" s="323"/>
      <c r="DE382" s="323"/>
      <c r="DF382" s="323"/>
      <c r="DG382" s="323"/>
      <c r="DH382" s="323"/>
      <c r="DI382" s="323"/>
      <c r="DJ382" s="323"/>
      <c r="DK382" s="323"/>
      <c r="DL382" s="323"/>
      <c r="DM382" s="323"/>
      <c r="DN382" s="323"/>
      <c r="DO382" s="323"/>
      <c r="DP382" s="323"/>
      <c r="DQ382" s="323"/>
      <c r="DR382" s="323"/>
      <c r="DS382" s="323"/>
      <c r="DT382" s="323"/>
      <c r="DU382" s="323"/>
      <c r="DV382" s="323"/>
      <c r="DW382" s="323"/>
      <c r="DX382" s="323"/>
      <c r="DY382" s="323"/>
      <c r="DZ382" s="323"/>
      <c r="EA382" s="323"/>
      <c r="EB382" s="323"/>
      <c r="EC382" s="323"/>
      <c r="ED382" s="323"/>
      <c r="EE382" s="323"/>
      <c r="EF382" s="323"/>
      <c r="EG382" s="323"/>
      <c r="EH382" s="323"/>
      <c r="EI382" s="323"/>
      <c r="EJ382" s="323"/>
      <c r="EK382" s="323"/>
      <c r="EL382" s="323"/>
      <c r="EM382" s="323"/>
      <c r="EN382" s="323"/>
      <c r="EO382" s="323"/>
      <c r="EP382" s="323"/>
      <c r="EQ382" s="323"/>
      <c r="ER382" s="323"/>
      <c r="ES382" s="323"/>
      <c r="ET382" s="323"/>
      <c r="EU382" s="323"/>
    </row>
    <row r="383" spans="1:151" s="333" customFormat="1" ht="75" hidden="1">
      <c r="A383" s="333" t="s">
        <v>2666</v>
      </c>
      <c r="B383" s="333" t="s">
        <v>936</v>
      </c>
      <c r="C383" s="366" t="s">
        <v>356</v>
      </c>
      <c r="D383" s="335" t="s">
        <v>2667</v>
      </c>
      <c r="E383" s="335" t="s">
        <v>2668</v>
      </c>
      <c r="F383" s="333" t="s">
        <v>31</v>
      </c>
      <c r="G383" s="333">
        <v>400305</v>
      </c>
      <c r="H383" s="333" t="s">
        <v>1422</v>
      </c>
      <c r="I383" s="334">
        <v>43466</v>
      </c>
      <c r="J383" s="334" t="s">
        <v>1424</v>
      </c>
      <c r="K383" s="334" t="s">
        <v>1425</v>
      </c>
      <c r="L383" s="334" t="s">
        <v>1425</v>
      </c>
      <c r="M383" s="333" t="s">
        <v>1426</v>
      </c>
      <c r="N383" s="333" t="s">
        <v>1437</v>
      </c>
      <c r="O383" s="333" t="s">
        <v>1428</v>
      </c>
      <c r="P383" s="333" t="s">
        <v>31</v>
      </c>
      <c r="Q383" s="333" t="s">
        <v>30</v>
      </c>
      <c r="R383" s="333" t="s">
        <v>2603</v>
      </c>
      <c r="S383" s="333" t="s">
        <v>1423</v>
      </c>
      <c r="T383" s="333" t="s">
        <v>1430</v>
      </c>
      <c r="V383" s="333" t="s">
        <v>1431</v>
      </c>
      <c r="X383" s="333" t="s">
        <v>1431</v>
      </c>
      <c r="AA383" s="333" t="s">
        <v>30</v>
      </c>
      <c r="AB383" s="333" t="s">
        <v>1423</v>
      </c>
      <c r="AC383" s="333" t="s">
        <v>1423</v>
      </c>
      <c r="AD383" s="333" t="s">
        <v>1423</v>
      </c>
      <c r="AE383" s="333" t="s">
        <v>1423</v>
      </c>
      <c r="AF383" s="334">
        <v>44823</v>
      </c>
      <c r="AG383" s="333" t="s">
        <v>1423</v>
      </c>
      <c r="AH383" s="333">
        <v>1</v>
      </c>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c r="BN383" s="323"/>
      <c r="BO383" s="323"/>
      <c r="BP383" s="323"/>
      <c r="BQ383" s="323"/>
      <c r="BR383" s="323"/>
      <c r="BS383" s="323"/>
      <c r="BT383" s="323"/>
      <c r="BU383" s="323"/>
      <c r="BV383" s="323"/>
      <c r="BW383" s="323"/>
      <c r="BX383" s="323"/>
      <c r="BY383" s="323"/>
      <c r="BZ383" s="323"/>
      <c r="CA383" s="323"/>
      <c r="CB383" s="323"/>
      <c r="CC383" s="323"/>
      <c r="CD383" s="323"/>
      <c r="CE383" s="323"/>
      <c r="CF383" s="323"/>
      <c r="CG383" s="323"/>
      <c r="CH383" s="323"/>
      <c r="CI383" s="323"/>
      <c r="CJ383" s="323"/>
      <c r="CK383" s="323"/>
      <c r="CL383" s="323"/>
      <c r="CM383" s="323"/>
      <c r="CN383" s="323"/>
      <c r="CO383" s="323"/>
      <c r="CP383" s="323"/>
      <c r="CQ383" s="323"/>
      <c r="CR383" s="323"/>
      <c r="CS383" s="323"/>
      <c r="CT383" s="323"/>
      <c r="CU383" s="323"/>
      <c r="CV383" s="323"/>
      <c r="CW383" s="323"/>
      <c r="CX383" s="323"/>
      <c r="CY383" s="323"/>
      <c r="CZ383" s="323"/>
      <c r="DA383" s="323"/>
      <c r="DB383" s="323"/>
      <c r="DC383" s="323"/>
      <c r="DD383" s="323"/>
      <c r="DE383" s="323"/>
      <c r="DF383" s="323"/>
      <c r="DG383" s="323"/>
      <c r="DH383" s="323"/>
      <c r="DI383" s="323"/>
      <c r="DJ383" s="323"/>
      <c r="DK383" s="323"/>
      <c r="DL383" s="323"/>
      <c r="DM383" s="323"/>
      <c r="DN383" s="323"/>
      <c r="DO383" s="323"/>
      <c r="DP383" s="323"/>
      <c r="DQ383" s="323"/>
      <c r="DR383" s="323"/>
      <c r="DS383" s="323"/>
      <c r="DT383" s="323"/>
      <c r="DU383" s="323"/>
      <c r="DV383" s="323"/>
      <c r="DW383" s="323"/>
      <c r="DX383" s="323"/>
      <c r="DY383" s="323"/>
      <c r="DZ383" s="323"/>
      <c r="EA383" s="323"/>
      <c r="EB383" s="323"/>
      <c r="EC383" s="323"/>
      <c r="ED383" s="323"/>
      <c r="EE383" s="323"/>
      <c r="EF383" s="323"/>
      <c r="EG383" s="323"/>
      <c r="EH383" s="323"/>
      <c r="EI383" s="323"/>
      <c r="EJ383" s="323"/>
      <c r="EK383" s="323"/>
      <c r="EL383" s="323"/>
      <c r="EM383" s="323"/>
      <c r="EN383" s="323"/>
      <c r="EO383" s="323"/>
      <c r="EP383" s="323"/>
      <c r="EQ383" s="323"/>
      <c r="ER383" s="323"/>
      <c r="ES383" s="323"/>
      <c r="ET383" s="323"/>
      <c r="EU383" s="323"/>
    </row>
    <row r="384" spans="1:151" s="333" customFormat="1" ht="105" hidden="1">
      <c r="A384" s="333" t="s">
        <v>2669</v>
      </c>
      <c r="B384" s="333" t="s">
        <v>936</v>
      </c>
      <c r="C384" s="366" t="s">
        <v>356</v>
      </c>
      <c r="D384" s="335" t="s">
        <v>2670</v>
      </c>
      <c r="E384" s="335" t="s">
        <v>2671</v>
      </c>
      <c r="F384" s="333" t="s">
        <v>31</v>
      </c>
      <c r="G384" s="333">
        <v>400305</v>
      </c>
      <c r="H384" s="333" t="s">
        <v>1422</v>
      </c>
      <c r="I384" s="334">
        <v>43466</v>
      </c>
      <c r="J384" s="334" t="s">
        <v>1424</v>
      </c>
      <c r="K384" s="334" t="s">
        <v>1425</v>
      </c>
      <c r="L384" s="334" t="s">
        <v>1425</v>
      </c>
      <c r="M384" s="333" t="s">
        <v>1426</v>
      </c>
      <c r="N384" s="333" t="s">
        <v>1437</v>
      </c>
      <c r="O384" s="333" t="s">
        <v>1894</v>
      </c>
      <c r="P384" s="333" t="s">
        <v>31</v>
      </c>
      <c r="Q384" s="333" t="s">
        <v>30</v>
      </c>
      <c r="R384" s="333" t="s">
        <v>2603</v>
      </c>
      <c r="S384" s="333" t="s">
        <v>1423</v>
      </c>
      <c r="T384" s="333" t="s">
        <v>1430</v>
      </c>
      <c r="V384" s="333" t="s">
        <v>1431</v>
      </c>
      <c r="X384" s="333" t="s">
        <v>1431</v>
      </c>
      <c r="AA384" s="333" t="s">
        <v>31</v>
      </c>
      <c r="AB384" s="333" t="s">
        <v>1423</v>
      </c>
      <c r="AC384" s="333" t="s">
        <v>1423</v>
      </c>
      <c r="AD384" s="333" t="s">
        <v>1423</v>
      </c>
      <c r="AE384" s="333" t="s">
        <v>1423</v>
      </c>
      <c r="AF384" s="334">
        <v>44823</v>
      </c>
      <c r="AG384" s="333" t="s">
        <v>1423</v>
      </c>
      <c r="AH384" s="333">
        <v>1</v>
      </c>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c r="BN384" s="323"/>
      <c r="BO384" s="323"/>
      <c r="BP384" s="323"/>
      <c r="BQ384" s="323"/>
      <c r="BR384" s="323"/>
      <c r="BS384" s="323"/>
      <c r="BT384" s="323"/>
      <c r="BU384" s="323"/>
      <c r="BV384" s="323"/>
      <c r="BW384" s="323"/>
      <c r="BX384" s="323"/>
      <c r="BY384" s="323"/>
      <c r="BZ384" s="323"/>
      <c r="CA384" s="323"/>
      <c r="CB384" s="323"/>
      <c r="CC384" s="323"/>
      <c r="CD384" s="323"/>
      <c r="CE384" s="323"/>
      <c r="CF384" s="323"/>
      <c r="CG384" s="323"/>
      <c r="CH384" s="323"/>
      <c r="CI384" s="323"/>
      <c r="CJ384" s="323"/>
      <c r="CK384" s="323"/>
      <c r="CL384" s="323"/>
      <c r="CM384" s="323"/>
      <c r="CN384" s="323"/>
      <c r="CO384" s="323"/>
      <c r="CP384" s="323"/>
      <c r="CQ384" s="323"/>
      <c r="CR384" s="323"/>
      <c r="CS384" s="323"/>
      <c r="CT384" s="323"/>
      <c r="CU384" s="323"/>
      <c r="CV384" s="323"/>
      <c r="CW384" s="323"/>
      <c r="CX384" s="323"/>
      <c r="CY384" s="323"/>
      <c r="CZ384" s="323"/>
      <c r="DA384" s="323"/>
      <c r="DB384" s="323"/>
      <c r="DC384" s="323"/>
      <c r="DD384" s="323"/>
      <c r="DE384" s="323"/>
      <c r="DF384" s="323"/>
      <c r="DG384" s="323"/>
      <c r="DH384" s="323"/>
      <c r="DI384" s="323"/>
      <c r="DJ384" s="323"/>
      <c r="DK384" s="323"/>
      <c r="DL384" s="323"/>
      <c r="DM384" s="323"/>
      <c r="DN384" s="323"/>
      <c r="DO384" s="323"/>
      <c r="DP384" s="323"/>
      <c r="DQ384" s="323"/>
      <c r="DR384" s="323"/>
      <c r="DS384" s="323"/>
      <c r="DT384" s="323"/>
      <c r="DU384" s="323"/>
      <c r="DV384" s="323"/>
      <c r="DW384" s="323"/>
      <c r="DX384" s="323"/>
      <c r="DY384" s="323"/>
      <c r="DZ384" s="323"/>
      <c r="EA384" s="323"/>
      <c r="EB384" s="323"/>
      <c r="EC384" s="323"/>
      <c r="ED384" s="323"/>
      <c r="EE384" s="323"/>
      <c r="EF384" s="323"/>
      <c r="EG384" s="323"/>
      <c r="EH384" s="323"/>
      <c r="EI384" s="323"/>
      <c r="EJ384" s="323"/>
      <c r="EK384" s="323"/>
      <c r="EL384" s="323"/>
      <c r="EM384" s="323"/>
      <c r="EN384" s="323"/>
      <c r="EO384" s="323"/>
      <c r="EP384" s="323"/>
      <c r="EQ384" s="323"/>
      <c r="ER384" s="323"/>
      <c r="ES384" s="323"/>
      <c r="ET384" s="323"/>
      <c r="EU384" s="323"/>
    </row>
    <row r="385" spans="1:151" s="333" customFormat="1" ht="60" hidden="1">
      <c r="A385" s="333" t="s">
        <v>2672</v>
      </c>
      <c r="B385" s="333" t="s">
        <v>936</v>
      </c>
      <c r="C385" s="366" t="s">
        <v>356</v>
      </c>
      <c r="D385" s="335" t="s">
        <v>2673</v>
      </c>
      <c r="E385" s="335" t="s">
        <v>2674</v>
      </c>
      <c r="F385" s="333" t="s">
        <v>31</v>
      </c>
      <c r="G385" s="333">
        <v>400305</v>
      </c>
      <c r="H385" s="333" t="s">
        <v>1422</v>
      </c>
      <c r="I385" s="334">
        <v>36526</v>
      </c>
      <c r="J385" s="334" t="s">
        <v>1173</v>
      </c>
      <c r="K385" s="334" t="s">
        <v>1425</v>
      </c>
      <c r="L385" s="334" t="s">
        <v>1425</v>
      </c>
      <c r="M385" s="333" t="s">
        <v>1426</v>
      </c>
      <c r="N385" s="333" t="s">
        <v>1437</v>
      </c>
      <c r="O385" s="333" t="s">
        <v>1428</v>
      </c>
      <c r="P385" s="333" t="s">
        <v>31</v>
      </c>
      <c r="Q385" s="333" t="s">
        <v>30</v>
      </c>
      <c r="R385" s="333" t="s">
        <v>2603</v>
      </c>
      <c r="S385" s="333" t="s">
        <v>1423</v>
      </c>
      <c r="T385" s="333" t="s">
        <v>1430</v>
      </c>
      <c r="V385" s="333" t="s">
        <v>1431</v>
      </c>
      <c r="X385" s="333" t="s">
        <v>1431</v>
      </c>
      <c r="AA385" s="333" t="s">
        <v>30</v>
      </c>
      <c r="AB385" s="333" t="s">
        <v>1423</v>
      </c>
      <c r="AC385" s="333" t="s">
        <v>1423</v>
      </c>
      <c r="AD385" s="333" t="s">
        <v>1423</v>
      </c>
      <c r="AE385" s="333" t="s">
        <v>1423</v>
      </c>
      <c r="AF385" s="334">
        <v>44823</v>
      </c>
      <c r="AG385" s="333" t="s">
        <v>1423</v>
      </c>
      <c r="AH385" s="333">
        <v>1</v>
      </c>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c r="BN385" s="323"/>
      <c r="BO385" s="323"/>
      <c r="BP385" s="323"/>
      <c r="BQ385" s="323"/>
      <c r="BR385" s="323"/>
      <c r="BS385" s="323"/>
      <c r="BT385" s="323"/>
      <c r="BU385" s="323"/>
      <c r="BV385" s="323"/>
      <c r="BW385" s="323"/>
      <c r="BX385" s="323"/>
      <c r="BY385" s="323"/>
      <c r="BZ385" s="323"/>
      <c r="CA385" s="323"/>
      <c r="CB385" s="323"/>
      <c r="CC385" s="323"/>
      <c r="CD385" s="323"/>
      <c r="CE385" s="323"/>
      <c r="CF385" s="323"/>
      <c r="CG385" s="323"/>
      <c r="CH385" s="323"/>
      <c r="CI385" s="323"/>
      <c r="CJ385" s="323"/>
      <c r="CK385" s="323"/>
      <c r="CL385" s="323"/>
      <c r="CM385" s="323"/>
      <c r="CN385" s="323"/>
      <c r="CO385" s="323"/>
      <c r="CP385" s="323"/>
      <c r="CQ385" s="323"/>
      <c r="CR385" s="323"/>
      <c r="CS385" s="323"/>
      <c r="CT385" s="323"/>
      <c r="CU385" s="323"/>
      <c r="CV385" s="323"/>
      <c r="CW385" s="323"/>
      <c r="CX385" s="323"/>
      <c r="CY385" s="323"/>
      <c r="CZ385" s="323"/>
      <c r="DA385" s="323"/>
      <c r="DB385" s="323"/>
      <c r="DC385" s="323"/>
      <c r="DD385" s="323"/>
      <c r="DE385" s="323"/>
      <c r="DF385" s="323"/>
      <c r="DG385" s="323"/>
      <c r="DH385" s="323"/>
      <c r="DI385" s="323"/>
      <c r="DJ385" s="323"/>
      <c r="DK385" s="323"/>
      <c r="DL385" s="323"/>
      <c r="DM385" s="323"/>
      <c r="DN385" s="323"/>
      <c r="DO385" s="323"/>
      <c r="DP385" s="323"/>
      <c r="DQ385" s="323"/>
      <c r="DR385" s="323"/>
      <c r="DS385" s="323"/>
      <c r="DT385" s="323"/>
      <c r="DU385" s="323"/>
      <c r="DV385" s="323"/>
      <c r="DW385" s="323"/>
      <c r="DX385" s="323"/>
      <c r="DY385" s="323"/>
      <c r="DZ385" s="323"/>
      <c r="EA385" s="323"/>
      <c r="EB385" s="323"/>
      <c r="EC385" s="323"/>
      <c r="ED385" s="323"/>
      <c r="EE385" s="323"/>
      <c r="EF385" s="323"/>
      <c r="EG385" s="323"/>
      <c r="EH385" s="323"/>
      <c r="EI385" s="323"/>
      <c r="EJ385" s="323"/>
      <c r="EK385" s="323"/>
      <c r="EL385" s="323"/>
      <c r="EM385" s="323"/>
      <c r="EN385" s="323"/>
      <c r="EO385" s="323"/>
      <c r="EP385" s="323"/>
      <c r="EQ385" s="323"/>
      <c r="ER385" s="323"/>
      <c r="ES385" s="323"/>
      <c r="ET385" s="323"/>
      <c r="EU385" s="323"/>
    </row>
    <row r="386" spans="1:151" s="333" customFormat="1" ht="75" hidden="1">
      <c r="A386" s="333" t="s">
        <v>2675</v>
      </c>
      <c r="B386" s="333" t="s">
        <v>936</v>
      </c>
      <c r="C386" s="366" t="s">
        <v>356</v>
      </c>
      <c r="D386" s="335" t="s">
        <v>2676</v>
      </c>
      <c r="E386" s="335" t="s">
        <v>2677</v>
      </c>
      <c r="F386" s="333" t="s">
        <v>31</v>
      </c>
      <c r="G386" s="333">
        <v>400305</v>
      </c>
      <c r="H386" s="333" t="s">
        <v>1422</v>
      </c>
      <c r="I386" s="334">
        <v>43466</v>
      </c>
      <c r="J386" s="334" t="s">
        <v>1037</v>
      </c>
      <c r="K386" s="334" t="s">
        <v>1425</v>
      </c>
      <c r="L386" s="334" t="s">
        <v>1425</v>
      </c>
      <c r="M386" s="333" t="s">
        <v>1426</v>
      </c>
      <c r="N386" s="333" t="s">
        <v>1437</v>
      </c>
      <c r="O386" s="333" t="s">
        <v>1495</v>
      </c>
      <c r="P386" s="333" t="s">
        <v>31</v>
      </c>
      <c r="Q386" s="333" t="s">
        <v>30</v>
      </c>
      <c r="R386" s="333" t="s">
        <v>2603</v>
      </c>
      <c r="S386" s="333" t="s">
        <v>1423</v>
      </c>
      <c r="T386" s="333" t="s">
        <v>1430</v>
      </c>
      <c r="V386" s="333" t="s">
        <v>1431</v>
      </c>
      <c r="X386" s="333" t="s">
        <v>1431</v>
      </c>
      <c r="AA386" s="333" t="s">
        <v>30</v>
      </c>
      <c r="AB386" s="333" t="s">
        <v>1423</v>
      </c>
      <c r="AC386" s="333" t="s">
        <v>1423</v>
      </c>
      <c r="AD386" s="333" t="s">
        <v>1423</v>
      </c>
      <c r="AE386" s="333" t="s">
        <v>1423</v>
      </c>
      <c r="AF386" s="334">
        <v>44823</v>
      </c>
      <c r="AG386" s="333" t="s">
        <v>1423</v>
      </c>
      <c r="AH386" s="333">
        <v>1</v>
      </c>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c r="BN386" s="323"/>
      <c r="BO386" s="323"/>
      <c r="BP386" s="323"/>
      <c r="BQ386" s="323"/>
      <c r="BR386" s="323"/>
      <c r="BS386" s="323"/>
      <c r="BT386" s="323"/>
      <c r="BU386" s="323"/>
      <c r="BV386" s="323"/>
      <c r="BW386" s="323"/>
      <c r="BX386" s="323"/>
      <c r="BY386" s="323"/>
      <c r="BZ386" s="323"/>
      <c r="CA386" s="323"/>
      <c r="CB386" s="323"/>
      <c r="CC386" s="323"/>
      <c r="CD386" s="323"/>
      <c r="CE386" s="323"/>
      <c r="CF386" s="323"/>
      <c r="CG386" s="323"/>
      <c r="CH386" s="323"/>
      <c r="CI386" s="323"/>
      <c r="CJ386" s="323"/>
      <c r="CK386" s="323"/>
      <c r="CL386" s="323"/>
      <c r="CM386" s="323"/>
      <c r="CN386" s="323"/>
      <c r="CO386" s="323"/>
      <c r="CP386" s="323"/>
      <c r="CQ386" s="323"/>
      <c r="CR386" s="323"/>
      <c r="CS386" s="323"/>
      <c r="CT386" s="323"/>
      <c r="CU386" s="323"/>
      <c r="CV386" s="323"/>
      <c r="CW386" s="323"/>
      <c r="CX386" s="323"/>
      <c r="CY386" s="323"/>
      <c r="CZ386" s="323"/>
      <c r="DA386" s="323"/>
      <c r="DB386" s="323"/>
      <c r="DC386" s="323"/>
      <c r="DD386" s="323"/>
      <c r="DE386" s="323"/>
      <c r="DF386" s="323"/>
      <c r="DG386" s="323"/>
      <c r="DH386" s="323"/>
      <c r="DI386" s="323"/>
      <c r="DJ386" s="323"/>
      <c r="DK386" s="323"/>
      <c r="DL386" s="323"/>
      <c r="DM386" s="323"/>
      <c r="DN386" s="323"/>
      <c r="DO386" s="323"/>
      <c r="DP386" s="323"/>
      <c r="DQ386" s="323"/>
      <c r="DR386" s="323"/>
      <c r="DS386" s="323"/>
      <c r="DT386" s="323"/>
      <c r="DU386" s="323"/>
      <c r="DV386" s="323"/>
      <c r="DW386" s="323"/>
      <c r="DX386" s="323"/>
      <c r="DY386" s="323"/>
      <c r="DZ386" s="323"/>
      <c r="EA386" s="323"/>
      <c r="EB386" s="323"/>
      <c r="EC386" s="323"/>
      <c r="ED386" s="323"/>
      <c r="EE386" s="323"/>
      <c r="EF386" s="323"/>
      <c r="EG386" s="323"/>
      <c r="EH386" s="323"/>
      <c r="EI386" s="323"/>
      <c r="EJ386" s="323"/>
      <c r="EK386" s="323"/>
      <c r="EL386" s="323"/>
      <c r="EM386" s="323"/>
      <c r="EN386" s="323"/>
      <c r="EO386" s="323"/>
      <c r="EP386" s="323"/>
      <c r="EQ386" s="323"/>
      <c r="ER386" s="323"/>
      <c r="ES386" s="323"/>
      <c r="ET386" s="323"/>
      <c r="EU386" s="323"/>
    </row>
    <row r="387" spans="1:151" s="333" customFormat="1" ht="60" hidden="1">
      <c r="A387" s="333" t="s">
        <v>2678</v>
      </c>
      <c r="B387" s="333" t="s">
        <v>936</v>
      </c>
      <c r="C387" s="366" t="s">
        <v>356</v>
      </c>
      <c r="D387" s="335" t="s">
        <v>2679</v>
      </c>
      <c r="E387" s="335" t="s">
        <v>2680</v>
      </c>
      <c r="F387" s="333" t="s">
        <v>31</v>
      </c>
      <c r="G387" s="333">
        <v>400305</v>
      </c>
      <c r="H387" s="333" t="s">
        <v>1422</v>
      </c>
      <c r="I387" s="334">
        <v>43466</v>
      </c>
      <c r="J387" s="334" t="s">
        <v>1037</v>
      </c>
      <c r="K387" s="334" t="s">
        <v>1425</v>
      </c>
      <c r="L387" s="334" t="s">
        <v>1425</v>
      </c>
      <c r="M387" s="333" t="s">
        <v>1426</v>
      </c>
      <c r="N387" s="333" t="s">
        <v>1437</v>
      </c>
      <c r="O387" s="333" t="s">
        <v>1428</v>
      </c>
      <c r="P387" s="333" t="s">
        <v>31</v>
      </c>
      <c r="Q387" s="333" t="s">
        <v>30</v>
      </c>
      <c r="R387" s="333" t="s">
        <v>2603</v>
      </c>
      <c r="S387" s="333" t="s">
        <v>1423</v>
      </c>
      <c r="T387" s="333" t="s">
        <v>1430</v>
      </c>
      <c r="V387" s="333" t="s">
        <v>1431</v>
      </c>
      <c r="X387" s="333" t="s">
        <v>1431</v>
      </c>
      <c r="AA387" s="333" t="s">
        <v>30</v>
      </c>
      <c r="AB387" s="333" t="s">
        <v>1423</v>
      </c>
      <c r="AC387" s="333" t="s">
        <v>1423</v>
      </c>
      <c r="AD387" s="333" t="s">
        <v>1423</v>
      </c>
      <c r="AE387" s="333" t="s">
        <v>1423</v>
      </c>
      <c r="AF387" s="334">
        <v>44823</v>
      </c>
      <c r="AG387" s="333" t="s">
        <v>1423</v>
      </c>
      <c r="AH387" s="333">
        <v>1</v>
      </c>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c r="BM387" s="323"/>
      <c r="BN387" s="323"/>
      <c r="BO387" s="323"/>
      <c r="BP387" s="323"/>
      <c r="BQ387" s="323"/>
      <c r="BR387" s="323"/>
      <c r="BS387" s="323"/>
      <c r="BT387" s="323"/>
      <c r="BU387" s="323"/>
      <c r="BV387" s="323"/>
      <c r="BW387" s="323"/>
      <c r="BX387" s="323"/>
      <c r="BY387" s="323"/>
      <c r="BZ387" s="323"/>
      <c r="CA387" s="323"/>
      <c r="CB387" s="323"/>
      <c r="CC387" s="323"/>
      <c r="CD387" s="323"/>
      <c r="CE387" s="323"/>
      <c r="CF387" s="323"/>
      <c r="CG387" s="323"/>
      <c r="CH387" s="323"/>
      <c r="CI387" s="323"/>
      <c r="CJ387" s="323"/>
      <c r="CK387" s="323"/>
      <c r="CL387" s="323"/>
      <c r="CM387" s="323"/>
      <c r="CN387" s="323"/>
      <c r="CO387" s="323"/>
      <c r="CP387" s="323"/>
      <c r="CQ387" s="323"/>
      <c r="CR387" s="323"/>
      <c r="CS387" s="323"/>
      <c r="CT387" s="323"/>
      <c r="CU387" s="323"/>
      <c r="CV387" s="323"/>
      <c r="CW387" s="323"/>
      <c r="CX387" s="323"/>
      <c r="CY387" s="323"/>
      <c r="CZ387" s="323"/>
      <c r="DA387" s="323"/>
      <c r="DB387" s="323"/>
      <c r="DC387" s="323"/>
      <c r="DD387" s="323"/>
      <c r="DE387" s="323"/>
      <c r="DF387" s="323"/>
      <c r="DG387" s="323"/>
      <c r="DH387" s="323"/>
      <c r="DI387" s="323"/>
      <c r="DJ387" s="323"/>
      <c r="DK387" s="323"/>
      <c r="DL387" s="323"/>
      <c r="DM387" s="323"/>
      <c r="DN387" s="323"/>
      <c r="DO387" s="323"/>
      <c r="DP387" s="323"/>
      <c r="DQ387" s="323"/>
      <c r="DR387" s="323"/>
      <c r="DS387" s="323"/>
      <c r="DT387" s="323"/>
      <c r="DU387" s="323"/>
      <c r="DV387" s="323"/>
      <c r="DW387" s="323"/>
      <c r="DX387" s="323"/>
      <c r="DY387" s="323"/>
      <c r="DZ387" s="323"/>
      <c r="EA387" s="323"/>
      <c r="EB387" s="323"/>
      <c r="EC387" s="323"/>
      <c r="ED387" s="323"/>
      <c r="EE387" s="323"/>
      <c r="EF387" s="323"/>
      <c r="EG387" s="323"/>
      <c r="EH387" s="323"/>
      <c r="EI387" s="323"/>
      <c r="EJ387" s="323"/>
      <c r="EK387" s="323"/>
      <c r="EL387" s="323"/>
      <c r="EM387" s="323"/>
      <c r="EN387" s="323"/>
      <c r="EO387" s="323"/>
      <c r="EP387" s="323"/>
      <c r="EQ387" s="323"/>
      <c r="ER387" s="323"/>
      <c r="ES387" s="323"/>
      <c r="ET387" s="323"/>
      <c r="EU387" s="323"/>
    </row>
    <row r="388" spans="1:151" s="333" customFormat="1" ht="60" hidden="1">
      <c r="A388" s="333" t="s">
        <v>2681</v>
      </c>
      <c r="B388" s="333" t="s">
        <v>936</v>
      </c>
      <c r="C388" s="366" t="s">
        <v>356</v>
      </c>
      <c r="D388" s="335" t="s">
        <v>2682</v>
      </c>
      <c r="E388" s="335" t="s">
        <v>2683</v>
      </c>
      <c r="F388" s="333" t="s">
        <v>31</v>
      </c>
      <c r="G388" s="333">
        <v>400305</v>
      </c>
      <c r="H388" s="333" t="s">
        <v>1422</v>
      </c>
      <c r="I388" s="334">
        <v>36526</v>
      </c>
      <c r="J388" s="334" t="s">
        <v>1424</v>
      </c>
      <c r="K388" s="334" t="s">
        <v>1425</v>
      </c>
      <c r="L388" s="334" t="s">
        <v>1425</v>
      </c>
      <c r="M388" s="333" t="s">
        <v>1426</v>
      </c>
      <c r="N388" s="333" t="s">
        <v>1437</v>
      </c>
      <c r="O388" s="333" t="s">
        <v>1894</v>
      </c>
      <c r="P388" s="333" t="s">
        <v>31</v>
      </c>
      <c r="Q388" s="333" t="s">
        <v>30</v>
      </c>
      <c r="R388" s="333" t="s">
        <v>2603</v>
      </c>
      <c r="S388" s="333" t="s">
        <v>1423</v>
      </c>
      <c r="T388" s="333" t="s">
        <v>1430</v>
      </c>
      <c r="V388" s="333" t="s">
        <v>1431</v>
      </c>
      <c r="X388" s="333" t="s">
        <v>1431</v>
      </c>
      <c r="AA388" s="333" t="s">
        <v>30</v>
      </c>
      <c r="AB388" s="333" t="s">
        <v>1423</v>
      </c>
      <c r="AC388" s="333" t="s">
        <v>1423</v>
      </c>
      <c r="AD388" s="333" t="s">
        <v>1423</v>
      </c>
      <c r="AE388" s="333" t="s">
        <v>1423</v>
      </c>
      <c r="AF388" s="334">
        <v>44823</v>
      </c>
      <c r="AG388" s="333" t="s">
        <v>1423</v>
      </c>
      <c r="AH388" s="333">
        <v>1</v>
      </c>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c r="BN388" s="323"/>
      <c r="BO388" s="323"/>
      <c r="BP388" s="323"/>
      <c r="BQ388" s="323"/>
      <c r="BR388" s="323"/>
      <c r="BS388" s="323"/>
      <c r="BT388" s="323"/>
      <c r="BU388" s="323"/>
      <c r="BV388" s="323"/>
      <c r="BW388" s="323"/>
      <c r="BX388" s="323"/>
      <c r="BY388" s="323"/>
      <c r="BZ388" s="323"/>
      <c r="CA388" s="323"/>
      <c r="CB388" s="323"/>
      <c r="CC388" s="323"/>
      <c r="CD388" s="323"/>
      <c r="CE388" s="323"/>
      <c r="CF388" s="323"/>
      <c r="CG388" s="323"/>
      <c r="CH388" s="323"/>
      <c r="CI388" s="323"/>
      <c r="CJ388" s="323"/>
      <c r="CK388" s="323"/>
      <c r="CL388" s="323"/>
      <c r="CM388" s="323"/>
      <c r="CN388" s="323"/>
      <c r="CO388" s="323"/>
      <c r="CP388" s="323"/>
      <c r="CQ388" s="323"/>
      <c r="CR388" s="323"/>
      <c r="CS388" s="323"/>
      <c r="CT388" s="323"/>
      <c r="CU388" s="323"/>
      <c r="CV388" s="323"/>
      <c r="CW388" s="323"/>
      <c r="CX388" s="323"/>
      <c r="CY388" s="323"/>
      <c r="CZ388" s="323"/>
      <c r="DA388" s="323"/>
      <c r="DB388" s="323"/>
      <c r="DC388" s="323"/>
      <c r="DD388" s="323"/>
      <c r="DE388" s="323"/>
      <c r="DF388" s="323"/>
      <c r="DG388" s="323"/>
      <c r="DH388" s="323"/>
      <c r="DI388" s="323"/>
      <c r="DJ388" s="323"/>
      <c r="DK388" s="323"/>
      <c r="DL388" s="323"/>
      <c r="DM388" s="323"/>
      <c r="DN388" s="323"/>
      <c r="DO388" s="323"/>
      <c r="DP388" s="323"/>
      <c r="DQ388" s="323"/>
      <c r="DR388" s="323"/>
      <c r="DS388" s="323"/>
      <c r="DT388" s="323"/>
      <c r="DU388" s="323"/>
      <c r="DV388" s="323"/>
      <c r="DW388" s="323"/>
      <c r="DX388" s="323"/>
      <c r="DY388" s="323"/>
      <c r="DZ388" s="323"/>
      <c r="EA388" s="323"/>
      <c r="EB388" s="323"/>
      <c r="EC388" s="323"/>
      <c r="ED388" s="323"/>
      <c r="EE388" s="323"/>
      <c r="EF388" s="323"/>
      <c r="EG388" s="323"/>
      <c r="EH388" s="323"/>
      <c r="EI388" s="323"/>
      <c r="EJ388" s="323"/>
      <c r="EK388" s="323"/>
      <c r="EL388" s="323"/>
      <c r="EM388" s="323"/>
      <c r="EN388" s="323"/>
      <c r="EO388" s="323"/>
      <c r="EP388" s="323"/>
      <c r="EQ388" s="323"/>
      <c r="ER388" s="323"/>
      <c r="ES388" s="323"/>
      <c r="ET388" s="323"/>
      <c r="EU388" s="323"/>
    </row>
    <row r="389" spans="1:151" s="333" customFormat="1" ht="75" hidden="1">
      <c r="A389" s="333" t="s">
        <v>2684</v>
      </c>
      <c r="B389" s="333" t="s">
        <v>936</v>
      </c>
      <c r="C389" s="366" t="s">
        <v>356</v>
      </c>
      <c r="D389" s="335" t="s">
        <v>2685</v>
      </c>
      <c r="E389" s="335" t="s">
        <v>2686</v>
      </c>
      <c r="F389" s="333" t="s">
        <v>30</v>
      </c>
      <c r="G389" s="333" t="s">
        <v>1423</v>
      </c>
      <c r="H389" s="333" t="s">
        <v>1422</v>
      </c>
      <c r="I389" s="334">
        <v>43101</v>
      </c>
      <c r="J389" s="334" t="s">
        <v>1026</v>
      </c>
      <c r="K389" s="334" t="s">
        <v>1425</v>
      </c>
      <c r="L389" s="334" t="s">
        <v>1425</v>
      </c>
      <c r="M389" s="333" t="s">
        <v>1426</v>
      </c>
      <c r="N389" s="333" t="s">
        <v>1437</v>
      </c>
      <c r="O389" s="333" t="s">
        <v>1428</v>
      </c>
      <c r="P389" s="333" t="s">
        <v>31</v>
      </c>
      <c r="Q389" s="333" t="s">
        <v>30</v>
      </c>
      <c r="R389" s="333" t="s">
        <v>2603</v>
      </c>
      <c r="S389" s="333" t="s">
        <v>1423</v>
      </c>
      <c r="T389" s="333" t="s">
        <v>1430</v>
      </c>
      <c r="V389" s="333" t="s">
        <v>1431</v>
      </c>
      <c r="X389" s="333" t="s">
        <v>1431</v>
      </c>
      <c r="AA389" s="333" t="s">
        <v>30</v>
      </c>
      <c r="AB389" s="333" t="s">
        <v>1423</v>
      </c>
      <c r="AC389" s="333" t="s">
        <v>1423</v>
      </c>
      <c r="AD389" s="333" t="s">
        <v>1423</v>
      </c>
      <c r="AE389" s="333" t="s">
        <v>1423</v>
      </c>
      <c r="AF389" s="334">
        <v>44823</v>
      </c>
      <c r="AG389" s="333" t="s">
        <v>1423</v>
      </c>
      <c r="AH389" s="333">
        <v>1</v>
      </c>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c r="BN389" s="323"/>
      <c r="BO389" s="323"/>
      <c r="BP389" s="323"/>
      <c r="BQ389" s="323"/>
      <c r="BR389" s="323"/>
      <c r="BS389" s="323"/>
      <c r="BT389" s="323"/>
      <c r="BU389" s="323"/>
      <c r="BV389" s="323"/>
      <c r="BW389" s="323"/>
      <c r="BX389" s="323"/>
      <c r="BY389" s="323"/>
      <c r="BZ389" s="323"/>
      <c r="CA389" s="323"/>
      <c r="CB389" s="323"/>
      <c r="CC389" s="323"/>
      <c r="CD389" s="323"/>
      <c r="CE389" s="323"/>
      <c r="CF389" s="323"/>
      <c r="CG389" s="323"/>
      <c r="CH389" s="323"/>
      <c r="CI389" s="323"/>
      <c r="CJ389" s="323"/>
      <c r="CK389" s="323"/>
      <c r="CL389" s="323"/>
      <c r="CM389" s="323"/>
      <c r="CN389" s="323"/>
      <c r="CO389" s="323"/>
      <c r="CP389" s="323"/>
      <c r="CQ389" s="323"/>
      <c r="CR389" s="323"/>
      <c r="CS389" s="323"/>
      <c r="CT389" s="323"/>
      <c r="CU389" s="323"/>
      <c r="CV389" s="323"/>
      <c r="CW389" s="323"/>
      <c r="CX389" s="323"/>
      <c r="CY389" s="323"/>
      <c r="CZ389" s="323"/>
      <c r="DA389" s="323"/>
      <c r="DB389" s="323"/>
      <c r="DC389" s="323"/>
      <c r="DD389" s="323"/>
      <c r="DE389" s="323"/>
      <c r="DF389" s="323"/>
      <c r="DG389" s="323"/>
      <c r="DH389" s="323"/>
      <c r="DI389" s="323"/>
      <c r="DJ389" s="323"/>
      <c r="DK389" s="323"/>
      <c r="DL389" s="323"/>
      <c r="DM389" s="323"/>
      <c r="DN389" s="323"/>
      <c r="DO389" s="323"/>
      <c r="DP389" s="323"/>
      <c r="DQ389" s="323"/>
      <c r="DR389" s="323"/>
      <c r="DS389" s="323"/>
      <c r="DT389" s="323"/>
      <c r="DU389" s="323"/>
      <c r="DV389" s="323"/>
      <c r="DW389" s="323"/>
      <c r="DX389" s="323"/>
      <c r="DY389" s="323"/>
      <c r="DZ389" s="323"/>
      <c r="EA389" s="323"/>
      <c r="EB389" s="323"/>
      <c r="EC389" s="323"/>
      <c r="ED389" s="323"/>
      <c r="EE389" s="323"/>
      <c r="EF389" s="323"/>
      <c r="EG389" s="323"/>
      <c r="EH389" s="323"/>
      <c r="EI389" s="323"/>
      <c r="EJ389" s="323"/>
      <c r="EK389" s="323"/>
      <c r="EL389" s="323"/>
      <c r="EM389" s="323"/>
      <c r="EN389" s="323"/>
      <c r="EO389" s="323"/>
      <c r="EP389" s="323"/>
      <c r="EQ389" s="323"/>
      <c r="ER389" s="323"/>
      <c r="ES389" s="323"/>
      <c r="ET389" s="323"/>
      <c r="EU389" s="323"/>
    </row>
    <row r="390" spans="1:151" s="333" customFormat="1" ht="60" hidden="1">
      <c r="A390" s="333" t="s">
        <v>2687</v>
      </c>
      <c r="B390" s="333" t="s">
        <v>936</v>
      </c>
      <c r="C390" s="366" t="s">
        <v>356</v>
      </c>
      <c r="D390" s="335" t="s">
        <v>2688</v>
      </c>
      <c r="E390" s="335" t="s">
        <v>2689</v>
      </c>
      <c r="F390" s="333" t="s">
        <v>30</v>
      </c>
      <c r="G390" s="333" t="s">
        <v>1423</v>
      </c>
      <c r="H390" s="333" t="s">
        <v>1422</v>
      </c>
      <c r="I390" s="334">
        <v>43466</v>
      </c>
      <c r="J390" s="334" t="s">
        <v>1466</v>
      </c>
      <c r="K390" s="334" t="s">
        <v>1425</v>
      </c>
      <c r="L390" s="334" t="s">
        <v>1425</v>
      </c>
      <c r="M390" s="333" t="s">
        <v>1426</v>
      </c>
      <c r="N390" s="333" t="s">
        <v>1437</v>
      </c>
      <c r="O390" s="333" t="s">
        <v>1428</v>
      </c>
      <c r="P390" s="333" t="s">
        <v>31</v>
      </c>
      <c r="Q390" s="333" t="s">
        <v>30</v>
      </c>
      <c r="R390" s="333" t="s">
        <v>2603</v>
      </c>
      <c r="S390" s="333" t="s">
        <v>1423</v>
      </c>
      <c r="T390" s="333" t="s">
        <v>1430</v>
      </c>
      <c r="V390" s="333" t="s">
        <v>1431</v>
      </c>
      <c r="X390" s="333" t="s">
        <v>1431</v>
      </c>
      <c r="AA390" s="333" t="s">
        <v>31</v>
      </c>
      <c r="AB390" s="333" t="s">
        <v>1423</v>
      </c>
      <c r="AC390" s="333" t="s">
        <v>1423</v>
      </c>
      <c r="AD390" s="333" t="s">
        <v>1423</v>
      </c>
      <c r="AE390" s="333" t="s">
        <v>1423</v>
      </c>
      <c r="AF390" s="334">
        <v>44823</v>
      </c>
      <c r="AG390" s="333" t="s">
        <v>1423</v>
      </c>
      <c r="AH390" s="333">
        <v>1</v>
      </c>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c r="BN390" s="323"/>
      <c r="BO390" s="323"/>
      <c r="BP390" s="323"/>
      <c r="BQ390" s="323"/>
      <c r="BR390" s="323"/>
      <c r="BS390" s="323"/>
      <c r="BT390" s="323"/>
      <c r="BU390" s="323"/>
      <c r="BV390" s="323"/>
      <c r="BW390" s="323"/>
      <c r="BX390" s="323"/>
      <c r="BY390" s="323"/>
      <c r="BZ390" s="323"/>
      <c r="CA390" s="323"/>
      <c r="CB390" s="323"/>
      <c r="CC390" s="323"/>
      <c r="CD390" s="323"/>
      <c r="CE390" s="323"/>
      <c r="CF390" s="323"/>
      <c r="CG390" s="323"/>
      <c r="CH390" s="323"/>
      <c r="CI390" s="323"/>
      <c r="CJ390" s="323"/>
      <c r="CK390" s="323"/>
      <c r="CL390" s="323"/>
      <c r="CM390" s="323"/>
      <c r="CN390" s="323"/>
      <c r="CO390" s="323"/>
      <c r="CP390" s="323"/>
      <c r="CQ390" s="323"/>
      <c r="CR390" s="323"/>
      <c r="CS390" s="323"/>
      <c r="CT390" s="323"/>
      <c r="CU390" s="323"/>
      <c r="CV390" s="323"/>
      <c r="CW390" s="323"/>
      <c r="CX390" s="323"/>
      <c r="CY390" s="323"/>
      <c r="CZ390" s="323"/>
      <c r="DA390" s="323"/>
      <c r="DB390" s="323"/>
      <c r="DC390" s="323"/>
      <c r="DD390" s="323"/>
      <c r="DE390" s="323"/>
      <c r="DF390" s="323"/>
      <c r="DG390" s="323"/>
      <c r="DH390" s="323"/>
      <c r="DI390" s="323"/>
      <c r="DJ390" s="323"/>
      <c r="DK390" s="323"/>
      <c r="DL390" s="323"/>
      <c r="DM390" s="323"/>
      <c r="DN390" s="323"/>
      <c r="DO390" s="323"/>
      <c r="DP390" s="323"/>
      <c r="DQ390" s="323"/>
      <c r="DR390" s="323"/>
      <c r="DS390" s="323"/>
      <c r="DT390" s="323"/>
      <c r="DU390" s="323"/>
      <c r="DV390" s="323"/>
      <c r="DW390" s="323"/>
      <c r="DX390" s="323"/>
      <c r="DY390" s="323"/>
      <c r="DZ390" s="323"/>
      <c r="EA390" s="323"/>
      <c r="EB390" s="323"/>
      <c r="EC390" s="323"/>
      <c r="ED390" s="323"/>
      <c r="EE390" s="323"/>
      <c r="EF390" s="323"/>
      <c r="EG390" s="323"/>
      <c r="EH390" s="323"/>
      <c r="EI390" s="323"/>
      <c r="EJ390" s="323"/>
      <c r="EK390" s="323"/>
      <c r="EL390" s="323"/>
      <c r="EM390" s="323"/>
      <c r="EN390" s="323"/>
      <c r="EO390" s="323"/>
      <c r="EP390" s="323"/>
      <c r="EQ390" s="323"/>
      <c r="ER390" s="323"/>
      <c r="ES390" s="323"/>
      <c r="ET390" s="323"/>
      <c r="EU390" s="323"/>
    </row>
    <row r="391" spans="1:151" s="333" customFormat="1" ht="90" hidden="1">
      <c r="A391" s="333" t="s">
        <v>2690</v>
      </c>
      <c r="B391" s="333" t="s">
        <v>936</v>
      </c>
      <c r="C391" s="366" t="s">
        <v>356</v>
      </c>
      <c r="D391" s="335" t="s">
        <v>2691</v>
      </c>
      <c r="E391" s="335" t="s">
        <v>2692</v>
      </c>
      <c r="F391" s="333" t="s">
        <v>30</v>
      </c>
      <c r="G391" s="333" t="s">
        <v>1423</v>
      </c>
      <c r="H391" s="333" t="s">
        <v>1422</v>
      </c>
      <c r="I391" s="334">
        <v>43466</v>
      </c>
      <c r="J391" s="334" t="s">
        <v>1424</v>
      </c>
      <c r="K391" s="334" t="s">
        <v>1425</v>
      </c>
      <c r="L391" s="334" t="s">
        <v>1425</v>
      </c>
      <c r="M391" s="333" t="s">
        <v>1426</v>
      </c>
      <c r="N391" s="333" t="s">
        <v>1437</v>
      </c>
      <c r="O391" s="333" t="s">
        <v>1495</v>
      </c>
      <c r="P391" s="333" t="s">
        <v>31</v>
      </c>
      <c r="Q391" s="333" t="s">
        <v>30</v>
      </c>
      <c r="R391" s="333" t="s">
        <v>2603</v>
      </c>
      <c r="S391" s="333" t="s">
        <v>1423</v>
      </c>
      <c r="T391" s="333" t="s">
        <v>1430</v>
      </c>
      <c r="V391" s="333" t="s">
        <v>1431</v>
      </c>
      <c r="X391" s="333" t="s">
        <v>1431</v>
      </c>
      <c r="AA391" s="333" t="s">
        <v>30</v>
      </c>
      <c r="AB391" s="333" t="s">
        <v>1423</v>
      </c>
      <c r="AC391" s="333" t="s">
        <v>1423</v>
      </c>
      <c r="AD391" s="333" t="s">
        <v>1423</v>
      </c>
      <c r="AE391" s="333" t="s">
        <v>1423</v>
      </c>
      <c r="AF391" s="334">
        <v>44823</v>
      </c>
      <c r="AG391" s="333" t="s">
        <v>1423</v>
      </c>
      <c r="AH391" s="333">
        <v>1</v>
      </c>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c r="BN391" s="323"/>
      <c r="BO391" s="323"/>
      <c r="BP391" s="323"/>
      <c r="BQ391" s="323"/>
      <c r="BR391" s="323"/>
      <c r="BS391" s="323"/>
      <c r="BT391" s="323"/>
      <c r="BU391" s="323"/>
      <c r="BV391" s="323"/>
      <c r="BW391" s="323"/>
      <c r="BX391" s="323"/>
      <c r="BY391" s="323"/>
      <c r="BZ391" s="323"/>
      <c r="CA391" s="323"/>
      <c r="CB391" s="323"/>
      <c r="CC391" s="323"/>
      <c r="CD391" s="323"/>
      <c r="CE391" s="323"/>
      <c r="CF391" s="323"/>
      <c r="CG391" s="323"/>
      <c r="CH391" s="323"/>
      <c r="CI391" s="323"/>
      <c r="CJ391" s="323"/>
      <c r="CK391" s="323"/>
      <c r="CL391" s="323"/>
      <c r="CM391" s="323"/>
      <c r="CN391" s="323"/>
      <c r="CO391" s="323"/>
      <c r="CP391" s="323"/>
      <c r="CQ391" s="323"/>
      <c r="CR391" s="323"/>
      <c r="CS391" s="323"/>
      <c r="CT391" s="323"/>
      <c r="CU391" s="323"/>
      <c r="CV391" s="323"/>
      <c r="CW391" s="323"/>
      <c r="CX391" s="323"/>
      <c r="CY391" s="323"/>
      <c r="CZ391" s="323"/>
      <c r="DA391" s="323"/>
      <c r="DB391" s="323"/>
      <c r="DC391" s="323"/>
      <c r="DD391" s="323"/>
      <c r="DE391" s="323"/>
      <c r="DF391" s="323"/>
      <c r="DG391" s="323"/>
      <c r="DH391" s="323"/>
      <c r="DI391" s="323"/>
      <c r="DJ391" s="323"/>
      <c r="DK391" s="323"/>
      <c r="DL391" s="323"/>
      <c r="DM391" s="323"/>
      <c r="DN391" s="323"/>
      <c r="DO391" s="323"/>
      <c r="DP391" s="323"/>
      <c r="DQ391" s="323"/>
      <c r="DR391" s="323"/>
      <c r="DS391" s="323"/>
      <c r="DT391" s="323"/>
      <c r="DU391" s="323"/>
      <c r="DV391" s="323"/>
      <c r="DW391" s="323"/>
      <c r="DX391" s="323"/>
      <c r="DY391" s="323"/>
      <c r="DZ391" s="323"/>
      <c r="EA391" s="323"/>
      <c r="EB391" s="323"/>
      <c r="EC391" s="323"/>
      <c r="ED391" s="323"/>
      <c r="EE391" s="323"/>
      <c r="EF391" s="323"/>
      <c r="EG391" s="323"/>
      <c r="EH391" s="323"/>
      <c r="EI391" s="323"/>
      <c r="EJ391" s="323"/>
      <c r="EK391" s="323"/>
      <c r="EL391" s="323"/>
      <c r="EM391" s="323"/>
      <c r="EN391" s="323"/>
      <c r="EO391" s="323"/>
      <c r="EP391" s="323"/>
      <c r="EQ391" s="323"/>
      <c r="ER391" s="323"/>
      <c r="ES391" s="323"/>
      <c r="ET391" s="323"/>
      <c r="EU391" s="323"/>
    </row>
    <row r="392" spans="1:151" s="333" customFormat="1" ht="75" hidden="1">
      <c r="A392" s="333" t="s">
        <v>2693</v>
      </c>
      <c r="B392" s="333" t="s">
        <v>936</v>
      </c>
      <c r="C392" s="366" t="s">
        <v>356</v>
      </c>
      <c r="D392" s="335" t="s">
        <v>2694</v>
      </c>
      <c r="E392" s="335" t="s">
        <v>2695</v>
      </c>
      <c r="F392" s="333" t="s">
        <v>30</v>
      </c>
      <c r="G392" s="333" t="s">
        <v>1423</v>
      </c>
      <c r="H392" s="333" t="s">
        <v>1422</v>
      </c>
      <c r="I392" s="334">
        <v>43466</v>
      </c>
      <c r="J392" s="334" t="s">
        <v>1424</v>
      </c>
      <c r="K392" s="334" t="s">
        <v>1425</v>
      </c>
      <c r="L392" s="334" t="s">
        <v>1425</v>
      </c>
      <c r="M392" s="333" t="s">
        <v>1426</v>
      </c>
      <c r="N392" s="333" t="s">
        <v>1437</v>
      </c>
      <c r="O392" s="333" t="s">
        <v>1495</v>
      </c>
      <c r="P392" s="333" t="s">
        <v>31</v>
      </c>
      <c r="Q392" s="333" t="s">
        <v>30</v>
      </c>
      <c r="R392" s="333" t="s">
        <v>2603</v>
      </c>
      <c r="S392" s="333" t="s">
        <v>1423</v>
      </c>
      <c r="T392" s="333" t="s">
        <v>1430</v>
      </c>
      <c r="V392" s="333" t="s">
        <v>1431</v>
      </c>
      <c r="X392" s="333" t="s">
        <v>1431</v>
      </c>
      <c r="AA392" s="333" t="s">
        <v>30</v>
      </c>
      <c r="AB392" s="333" t="s">
        <v>1423</v>
      </c>
      <c r="AC392" s="333" t="s">
        <v>1423</v>
      </c>
      <c r="AD392" s="333" t="s">
        <v>1423</v>
      </c>
      <c r="AE392" s="333" t="s">
        <v>1423</v>
      </c>
      <c r="AF392" s="334">
        <v>44823</v>
      </c>
      <c r="AG392" s="333" t="s">
        <v>1423</v>
      </c>
      <c r="AH392" s="333">
        <v>1</v>
      </c>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c r="BM392" s="323"/>
      <c r="BN392" s="323"/>
      <c r="BO392" s="323"/>
      <c r="BP392" s="323"/>
      <c r="BQ392" s="323"/>
      <c r="BR392" s="323"/>
      <c r="BS392" s="323"/>
      <c r="BT392" s="323"/>
      <c r="BU392" s="323"/>
      <c r="BV392" s="323"/>
      <c r="BW392" s="323"/>
      <c r="BX392" s="323"/>
      <c r="BY392" s="323"/>
      <c r="BZ392" s="323"/>
      <c r="CA392" s="323"/>
      <c r="CB392" s="323"/>
      <c r="CC392" s="323"/>
      <c r="CD392" s="323"/>
      <c r="CE392" s="323"/>
      <c r="CF392" s="323"/>
      <c r="CG392" s="323"/>
      <c r="CH392" s="323"/>
      <c r="CI392" s="323"/>
      <c r="CJ392" s="323"/>
      <c r="CK392" s="323"/>
      <c r="CL392" s="323"/>
      <c r="CM392" s="323"/>
      <c r="CN392" s="323"/>
      <c r="CO392" s="323"/>
      <c r="CP392" s="323"/>
      <c r="CQ392" s="323"/>
      <c r="CR392" s="323"/>
      <c r="CS392" s="323"/>
      <c r="CT392" s="323"/>
      <c r="CU392" s="323"/>
      <c r="CV392" s="323"/>
      <c r="CW392" s="323"/>
      <c r="CX392" s="323"/>
      <c r="CY392" s="323"/>
      <c r="CZ392" s="323"/>
      <c r="DA392" s="323"/>
      <c r="DB392" s="323"/>
      <c r="DC392" s="323"/>
      <c r="DD392" s="323"/>
      <c r="DE392" s="323"/>
      <c r="DF392" s="323"/>
      <c r="DG392" s="323"/>
      <c r="DH392" s="323"/>
      <c r="DI392" s="323"/>
      <c r="DJ392" s="323"/>
      <c r="DK392" s="323"/>
      <c r="DL392" s="323"/>
      <c r="DM392" s="323"/>
      <c r="DN392" s="323"/>
      <c r="DO392" s="323"/>
      <c r="DP392" s="323"/>
      <c r="DQ392" s="323"/>
      <c r="DR392" s="323"/>
      <c r="DS392" s="323"/>
      <c r="DT392" s="323"/>
      <c r="DU392" s="323"/>
      <c r="DV392" s="323"/>
      <c r="DW392" s="323"/>
      <c r="DX392" s="323"/>
      <c r="DY392" s="323"/>
      <c r="DZ392" s="323"/>
      <c r="EA392" s="323"/>
      <c r="EB392" s="323"/>
      <c r="EC392" s="323"/>
      <c r="ED392" s="323"/>
      <c r="EE392" s="323"/>
      <c r="EF392" s="323"/>
      <c r="EG392" s="323"/>
      <c r="EH392" s="323"/>
      <c r="EI392" s="323"/>
      <c r="EJ392" s="323"/>
      <c r="EK392" s="323"/>
      <c r="EL392" s="323"/>
      <c r="EM392" s="323"/>
      <c r="EN392" s="323"/>
      <c r="EO392" s="323"/>
      <c r="EP392" s="323"/>
      <c r="EQ392" s="323"/>
      <c r="ER392" s="323"/>
      <c r="ES392" s="323"/>
      <c r="ET392" s="323"/>
      <c r="EU392" s="323"/>
    </row>
    <row r="393" spans="1:151" s="333" customFormat="1" ht="60" hidden="1">
      <c r="A393" s="333" t="s">
        <v>2696</v>
      </c>
      <c r="B393" s="333" t="s">
        <v>936</v>
      </c>
      <c r="C393" s="366" t="s">
        <v>356</v>
      </c>
      <c r="D393" s="335" t="s">
        <v>2697</v>
      </c>
      <c r="E393" s="335" t="s">
        <v>2698</v>
      </c>
      <c r="F393" s="333" t="s">
        <v>30</v>
      </c>
      <c r="G393" s="333" t="s">
        <v>1423</v>
      </c>
      <c r="H393" s="333" t="s">
        <v>1422</v>
      </c>
      <c r="I393" s="334">
        <v>43466</v>
      </c>
      <c r="J393" s="334" t="s">
        <v>1424</v>
      </c>
      <c r="K393" s="334" t="s">
        <v>1425</v>
      </c>
      <c r="L393" s="334" t="s">
        <v>1425</v>
      </c>
      <c r="M393" s="333" t="s">
        <v>1426</v>
      </c>
      <c r="N393" s="333" t="s">
        <v>1437</v>
      </c>
      <c r="O393" s="333" t="s">
        <v>1495</v>
      </c>
      <c r="P393" s="333" t="s">
        <v>31</v>
      </c>
      <c r="Q393" s="333" t="s">
        <v>30</v>
      </c>
      <c r="R393" s="333" t="s">
        <v>2603</v>
      </c>
      <c r="S393" s="333" t="s">
        <v>1423</v>
      </c>
      <c r="T393" s="333" t="s">
        <v>1430</v>
      </c>
      <c r="V393" s="333" t="s">
        <v>1431</v>
      </c>
      <c r="X393" s="333" t="s">
        <v>1431</v>
      </c>
      <c r="AA393" s="333" t="s">
        <v>30</v>
      </c>
      <c r="AB393" s="333" t="s">
        <v>1423</v>
      </c>
      <c r="AC393" s="333" t="s">
        <v>1423</v>
      </c>
      <c r="AD393" s="333" t="s">
        <v>1423</v>
      </c>
      <c r="AE393" s="333" t="s">
        <v>1423</v>
      </c>
      <c r="AF393" s="334">
        <v>44823</v>
      </c>
      <c r="AG393" s="333" t="s">
        <v>1423</v>
      </c>
      <c r="AH393" s="333">
        <v>1</v>
      </c>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c r="BM393" s="323"/>
      <c r="BN393" s="323"/>
      <c r="BO393" s="323"/>
      <c r="BP393" s="323"/>
      <c r="BQ393" s="323"/>
      <c r="BR393" s="323"/>
      <c r="BS393" s="323"/>
      <c r="BT393" s="323"/>
      <c r="BU393" s="323"/>
      <c r="BV393" s="323"/>
      <c r="BW393" s="323"/>
      <c r="BX393" s="323"/>
      <c r="BY393" s="323"/>
      <c r="BZ393" s="323"/>
      <c r="CA393" s="323"/>
      <c r="CB393" s="323"/>
      <c r="CC393" s="323"/>
      <c r="CD393" s="323"/>
      <c r="CE393" s="323"/>
      <c r="CF393" s="323"/>
      <c r="CG393" s="323"/>
      <c r="CH393" s="323"/>
      <c r="CI393" s="323"/>
      <c r="CJ393" s="323"/>
      <c r="CK393" s="323"/>
      <c r="CL393" s="323"/>
      <c r="CM393" s="323"/>
      <c r="CN393" s="323"/>
      <c r="CO393" s="323"/>
      <c r="CP393" s="323"/>
      <c r="CQ393" s="323"/>
      <c r="CR393" s="323"/>
      <c r="CS393" s="323"/>
      <c r="CT393" s="323"/>
      <c r="CU393" s="323"/>
      <c r="CV393" s="323"/>
      <c r="CW393" s="323"/>
      <c r="CX393" s="323"/>
      <c r="CY393" s="323"/>
      <c r="CZ393" s="323"/>
      <c r="DA393" s="323"/>
      <c r="DB393" s="323"/>
      <c r="DC393" s="323"/>
      <c r="DD393" s="323"/>
      <c r="DE393" s="323"/>
      <c r="DF393" s="323"/>
      <c r="DG393" s="323"/>
      <c r="DH393" s="323"/>
      <c r="DI393" s="323"/>
      <c r="DJ393" s="323"/>
      <c r="DK393" s="323"/>
      <c r="DL393" s="323"/>
      <c r="DM393" s="323"/>
      <c r="DN393" s="323"/>
      <c r="DO393" s="323"/>
      <c r="DP393" s="323"/>
      <c r="DQ393" s="323"/>
      <c r="DR393" s="323"/>
      <c r="DS393" s="323"/>
      <c r="DT393" s="323"/>
      <c r="DU393" s="323"/>
      <c r="DV393" s="323"/>
      <c r="DW393" s="323"/>
      <c r="DX393" s="323"/>
      <c r="DY393" s="323"/>
      <c r="DZ393" s="323"/>
      <c r="EA393" s="323"/>
      <c r="EB393" s="323"/>
      <c r="EC393" s="323"/>
      <c r="ED393" s="323"/>
      <c r="EE393" s="323"/>
      <c r="EF393" s="323"/>
      <c r="EG393" s="323"/>
      <c r="EH393" s="323"/>
      <c r="EI393" s="323"/>
      <c r="EJ393" s="323"/>
      <c r="EK393" s="323"/>
      <c r="EL393" s="323"/>
      <c r="EM393" s="323"/>
      <c r="EN393" s="323"/>
      <c r="EO393" s="323"/>
      <c r="EP393" s="323"/>
      <c r="EQ393" s="323"/>
      <c r="ER393" s="323"/>
      <c r="ES393" s="323"/>
      <c r="ET393" s="323"/>
      <c r="EU393" s="323"/>
    </row>
    <row r="394" spans="1:151" s="333" customFormat="1" ht="150" hidden="1">
      <c r="A394" s="333" t="s">
        <v>2699</v>
      </c>
      <c r="B394" s="333" t="s">
        <v>936</v>
      </c>
      <c r="C394" s="366" t="s">
        <v>356</v>
      </c>
      <c r="D394" s="335" t="s">
        <v>2700</v>
      </c>
      <c r="E394" s="335" t="s">
        <v>2700</v>
      </c>
      <c r="F394" s="333" t="s">
        <v>30</v>
      </c>
      <c r="G394" s="333" t="s">
        <v>1423</v>
      </c>
      <c r="H394" s="333" t="s">
        <v>1422</v>
      </c>
      <c r="I394" s="334">
        <v>43466</v>
      </c>
      <c r="J394" s="334" t="s">
        <v>1424</v>
      </c>
      <c r="K394" s="334" t="s">
        <v>1425</v>
      </c>
      <c r="L394" s="334" t="s">
        <v>1425</v>
      </c>
      <c r="M394" s="333" t="s">
        <v>1426</v>
      </c>
      <c r="N394" s="333" t="s">
        <v>1437</v>
      </c>
      <c r="O394" s="333" t="s">
        <v>1495</v>
      </c>
      <c r="P394" s="333" t="s">
        <v>31</v>
      </c>
      <c r="Q394" s="333" t="s">
        <v>30</v>
      </c>
      <c r="R394" s="333" t="s">
        <v>2603</v>
      </c>
      <c r="S394" s="333" t="s">
        <v>1423</v>
      </c>
      <c r="T394" s="333" t="s">
        <v>1430</v>
      </c>
      <c r="V394" s="333" t="s">
        <v>1431</v>
      </c>
      <c r="X394" s="333" t="s">
        <v>1431</v>
      </c>
      <c r="AA394" s="333" t="s">
        <v>30</v>
      </c>
      <c r="AB394" s="333" t="s">
        <v>1423</v>
      </c>
      <c r="AC394" s="333" t="s">
        <v>1423</v>
      </c>
      <c r="AD394" s="333" t="s">
        <v>1423</v>
      </c>
      <c r="AE394" s="333" t="s">
        <v>1423</v>
      </c>
      <c r="AF394" s="334">
        <v>44823</v>
      </c>
      <c r="AG394" s="333" t="s">
        <v>1423</v>
      </c>
      <c r="AH394" s="333">
        <v>1</v>
      </c>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c r="BM394" s="323"/>
      <c r="BN394" s="323"/>
      <c r="BO394" s="323"/>
      <c r="BP394" s="323"/>
      <c r="BQ394" s="323"/>
      <c r="BR394" s="323"/>
      <c r="BS394" s="323"/>
      <c r="BT394" s="323"/>
      <c r="BU394" s="323"/>
      <c r="BV394" s="323"/>
      <c r="BW394" s="323"/>
      <c r="BX394" s="323"/>
      <c r="BY394" s="323"/>
      <c r="BZ394" s="323"/>
      <c r="CA394" s="323"/>
      <c r="CB394" s="323"/>
      <c r="CC394" s="323"/>
      <c r="CD394" s="323"/>
      <c r="CE394" s="323"/>
      <c r="CF394" s="323"/>
      <c r="CG394" s="323"/>
      <c r="CH394" s="323"/>
      <c r="CI394" s="323"/>
      <c r="CJ394" s="323"/>
      <c r="CK394" s="323"/>
      <c r="CL394" s="323"/>
      <c r="CM394" s="323"/>
      <c r="CN394" s="323"/>
      <c r="CO394" s="323"/>
      <c r="CP394" s="323"/>
      <c r="CQ394" s="323"/>
      <c r="CR394" s="323"/>
      <c r="CS394" s="323"/>
      <c r="CT394" s="323"/>
      <c r="CU394" s="323"/>
      <c r="CV394" s="323"/>
      <c r="CW394" s="323"/>
      <c r="CX394" s="323"/>
      <c r="CY394" s="323"/>
      <c r="CZ394" s="323"/>
      <c r="DA394" s="323"/>
      <c r="DB394" s="323"/>
      <c r="DC394" s="323"/>
      <c r="DD394" s="323"/>
      <c r="DE394" s="323"/>
      <c r="DF394" s="323"/>
      <c r="DG394" s="323"/>
      <c r="DH394" s="323"/>
      <c r="DI394" s="323"/>
      <c r="DJ394" s="323"/>
      <c r="DK394" s="323"/>
      <c r="DL394" s="323"/>
      <c r="DM394" s="323"/>
      <c r="DN394" s="323"/>
      <c r="DO394" s="323"/>
      <c r="DP394" s="323"/>
      <c r="DQ394" s="323"/>
      <c r="DR394" s="323"/>
      <c r="DS394" s="323"/>
      <c r="DT394" s="323"/>
      <c r="DU394" s="323"/>
      <c r="DV394" s="323"/>
      <c r="DW394" s="323"/>
      <c r="DX394" s="323"/>
      <c r="DY394" s="323"/>
      <c r="DZ394" s="323"/>
      <c r="EA394" s="323"/>
      <c r="EB394" s="323"/>
      <c r="EC394" s="323"/>
      <c r="ED394" s="323"/>
      <c r="EE394" s="323"/>
      <c r="EF394" s="323"/>
      <c r="EG394" s="323"/>
      <c r="EH394" s="323"/>
      <c r="EI394" s="323"/>
      <c r="EJ394" s="323"/>
      <c r="EK394" s="323"/>
      <c r="EL394" s="323"/>
      <c r="EM394" s="323"/>
      <c r="EN394" s="323"/>
      <c r="EO394" s="323"/>
      <c r="EP394" s="323"/>
      <c r="EQ394" s="323"/>
      <c r="ER394" s="323"/>
      <c r="ES394" s="323"/>
      <c r="ET394" s="323"/>
      <c r="EU394" s="323"/>
    </row>
    <row r="395" spans="1:151" s="333" customFormat="1" ht="75" hidden="1">
      <c r="A395" s="333" t="s">
        <v>2701</v>
      </c>
      <c r="B395" s="333" t="s">
        <v>936</v>
      </c>
      <c r="C395" s="366" t="s">
        <v>356</v>
      </c>
      <c r="D395" s="366" t="s">
        <v>2702</v>
      </c>
      <c r="E395" s="333" t="s">
        <v>2703</v>
      </c>
      <c r="F395" s="333" t="s">
        <v>30</v>
      </c>
      <c r="G395" s="333" t="s">
        <v>1423</v>
      </c>
      <c r="H395" s="333" t="s">
        <v>1422</v>
      </c>
      <c r="I395" s="334">
        <v>43831</v>
      </c>
      <c r="J395" s="334" t="s">
        <v>1424</v>
      </c>
      <c r="K395" s="334" t="s">
        <v>1425</v>
      </c>
      <c r="L395" s="334" t="s">
        <v>1425</v>
      </c>
      <c r="M395" s="333" t="s">
        <v>1426</v>
      </c>
      <c r="N395" s="333" t="s">
        <v>1437</v>
      </c>
      <c r="O395" s="333" t="s">
        <v>1495</v>
      </c>
      <c r="P395" s="333" t="s">
        <v>31</v>
      </c>
      <c r="Q395" s="333" t="s">
        <v>31</v>
      </c>
      <c r="R395" s="333" t="s">
        <v>1423</v>
      </c>
      <c r="S395" s="337" t="s">
        <v>2704</v>
      </c>
      <c r="T395" s="333" t="s">
        <v>1430</v>
      </c>
      <c r="V395" s="333" t="s">
        <v>1431</v>
      </c>
      <c r="X395" s="333" t="s">
        <v>1431</v>
      </c>
      <c r="AA395" s="333" t="s">
        <v>30</v>
      </c>
      <c r="AB395" s="333" t="s">
        <v>1423</v>
      </c>
      <c r="AC395" s="333" t="s">
        <v>1423</v>
      </c>
      <c r="AD395" s="333" t="s">
        <v>1423</v>
      </c>
      <c r="AE395" s="333" t="s">
        <v>1423</v>
      </c>
      <c r="AF395" s="334">
        <v>44823</v>
      </c>
      <c r="AG395" s="333" t="s">
        <v>1423</v>
      </c>
      <c r="AH395" s="333">
        <v>1</v>
      </c>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c r="BM395" s="323"/>
      <c r="BN395" s="323"/>
      <c r="BO395" s="323"/>
      <c r="BP395" s="323"/>
      <c r="BQ395" s="323"/>
      <c r="BR395" s="323"/>
      <c r="BS395" s="323"/>
      <c r="BT395" s="323"/>
      <c r="BU395" s="323"/>
      <c r="BV395" s="323"/>
      <c r="BW395" s="323"/>
      <c r="BX395" s="323"/>
      <c r="BY395" s="323"/>
      <c r="BZ395" s="323"/>
      <c r="CA395" s="323"/>
      <c r="CB395" s="323"/>
      <c r="CC395" s="323"/>
      <c r="CD395" s="323"/>
      <c r="CE395" s="323"/>
      <c r="CF395" s="323"/>
      <c r="CG395" s="323"/>
      <c r="CH395" s="323"/>
      <c r="CI395" s="323"/>
      <c r="CJ395" s="323"/>
      <c r="CK395" s="323"/>
      <c r="CL395" s="323"/>
      <c r="CM395" s="323"/>
      <c r="CN395" s="323"/>
      <c r="CO395" s="323"/>
      <c r="CP395" s="323"/>
      <c r="CQ395" s="323"/>
      <c r="CR395" s="323"/>
      <c r="CS395" s="323"/>
      <c r="CT395" s="323"/>
      <c r="CU395" s="323"/>
      <c r="CV395" s="323"/>
      <c r="CW395" s="323"/>
      <c r="CX395" s="323"/>
      <c r="CY395" s="323"/>
      <c r="CZ395" s="323"/>
      <c r="DA395" s="323"/>
      <c r="DB395" s="323"/>
      <c r="DC395" s="323"/>
      <c r="DD395" s="323"/>
      <c r="DE395" s="323"/>
      <c r="DF395" s="323"/>
      <c r="DG395" s="323"/>
      <c r="DH395" s="323"/>
      <c r="DI395" s="323"/>
      <c r="DJ395" s="323"/>
      <c r="DK395" s="323"/>
      <c r="DL395" s="323"/>
      <c r="DM395" s="323"/>
      <c r="DN395" s="323"/>
      <c r="DO395" s="323"/>
      <c r="DP395" s="323"/>
      <c r="DQ395" s="323"/>
      <c r="DR395" s="323"/>
      <c r="DS395" s="323"/>
      <c r="DT395" s="323"/>
      <c r="DU395" s="323"/>
      <c r="DV395" s="323"/>
      <c r="DW395" s="323"/>
      <c r="DX395" s="323"/>
      <c r="DY395" s="323"/>
      <c r="DZ395" s="323"/>
      <c r="EA395" s="323"/>
      <c r="EB395" s="323"/>
      <c r="EC395" s="323"/>
      <c r="ED395" s="323"/>
      <c r="EE395" s="323"/>
      <c r="EF395" s="323"/>
      <c r="EG395" s="323"/>
      <c r="EH395" s="323"/>
      <c r="EI395" s="323"/>
      <c r="EJ395" s="323"/>
      <c r="EK395" s="323"/>
      <c r="EL395" s="323"/>
      <c r="EM395" s="323"/>
      <c r="EN395" s="323"/>
      <c r="EO395" s="323"/>
      <c r="EP395" s="323"/>
      <c r="EQ395" s="323"/>
      <c r="ER395" s="323"/>
      <c r="ES395" s="323"/>
      <c r="ET395" s="323"/>
      <c r="EU395" s="323"/>
    </row>
    <row r="396" spans="1:151" s="333" customFormat="1" ht="75" hidden="1">
      <c r="A396" s="333" t="s">
        <v>2705</v>
      </c>
      <c r="B396" s="333" t="s">
        <v>936</v>
      </c>
      <c r="C396" s="366" t="s">
        <v>356</v>
      </c>
      <c r="D396" s="366" t="s">
        <v>2706</v>
      </c>
      <c r="E396" s="333" t="s">
        <v>2707</v>
      </c>
      <c r="F396" s="333" t="s">
        <v>30</v>
      </c>
      <c r="G396" s="333" t="s">
        <v>1423</v>
      </c>
      <c r="H396" s="333" t="s">
        <v>1422</v>
      </c>
      <c r="I396" s="334">
        <v>43101</v>
      </c>
      <c r="J396" s="334" t="s">
        <v>1424</v>
      </c>
      <c r="K396" s="334" t="s">
        <v>1425</v>
      </c>
      <c r="L396" s="334" t="s">
        <v>1425</v>
      </c>
      <c r="M396" s="333" t="s">
        <v>1426</v>
      </c>
      <c r="N396" s="333" t="s">
        <v>1437</v>
      </c>
      <c r="O396" s="333" t="s">
        <v>1495</v>
      </c>
      <c r="P396" s="333" t="s">
        <v>31</v>
      </c>
      <c r="Q396" s="333" t="s">
        <v>31</v>
      </c>
      <c r="R396" s="333" t="s">
        <v>1423</v>
      </c>
      <c r="S396" s="337" t="s">
        <v>2708</v>
      </c>
      <c r="T396" s="333" t="s">
        <v>1430</v>
      </c>
      <c r="V396" s="333" t="s">
        <v>1431</v>
      </c>
      <c r="X396" s="333" t="s">
        <v>1431</v>
      </c>
      <c r="AA396" s="333" t="s">
        <v>30</v>
      </c>
      <c r="AB396" s="333" t="s">
        <v>1423</v>
      </c>
      <c r="AC396" s="333" t="s">
        <v>1423</v>
      </c>
      <c r="AD396" s="333" t="s">
        <v>1423</v>
      </c>
      <c r="AE396" s="333" t="s">
        <v>1423</v>
      </c>
      <c r="AF396" s="334">
        <v>44823</v>
      </c>
      <c r="AG396" s="333" t="s">
        <v>1423</v>
      </c>
      <c r="AH396" s="333">
        <v>1</v>
      </c>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c r="BM396" s="323"/>
      <c r="BN396" s="323"/>
      <c r="BO396" s="323"/>
      <c r="BP396" s="323"/>
      <c r="BQ396" s="323"/>
      <c r="BR396" s="323"/>
      <c r="BS396" s="323"/>
      <c r="BT396" s="323"/>
      <c r="BU396" s="323"/>
      <c r="BV396" s="323"/>
      <c r="BW396" s="323"/>
      <c r="BX396" s="323"/>
      <c r="BY396" s="323"/>
      <c r="BZ396" s="323"/>
      <c r="CA396" s="323"/>
      <c r="CB396" s="323"/>
      <c r="CC396" s="323"/>
      <c r="CD396" s="323"/>
      <c r="CE396" s="323"/>
      <c r="CF396" s="323"/>
      <c r="CG396" s="323"/>
      <c r="CH396" s="323"/>
      <c r="CI396" s="323"/>
      <c r="CJ396" s="323"/>
      <c r="CK396" s="323"/>
      <c r="CL396" s="323"/>
      <c r="CM396" s="323"/>
      <c r="CN396" s="323"/>
      <c r="CO396" s="323"/>
      <c r="CP396" s="323"/>
      <c r="CQ396" s="323"/>
      <c r="CR396" s="323"/>
      <c r="CS396" s="323"/>
      <c r="CT396" s="323"/>
      <c r="CU396" s="323"/>
      <c r="CV396" s="323"/>
      <c r="CW396" s="323"/>
      <c r="CX396" s="323"/>
      <c r="CY396" s="323"/>
      <c r="CZ396" s="323"/>
      <c r="DA396" s="323"/>
      <c r="DB396" s="323"/>
      <c r="DC396" s="323"/>
      <c r="DD396" s="323"/>
      <c r="DE396" s="323"/>
      <c r="DF396" s="323"/>
      <c r="DG396" s="323"/>
      <c r="DH396" s="323"/>
      <c r="DI396" s="323"/>
      <c r="DJ396" s="323"/>
      <c r="DK396" s="323"/>
      <c r="DL396" s="323"/>
      <c r="DM396" s="323"/>
      <c r="DN396" s="323"/>
      <c r="DO396" s="323"/>
      <c r="DP396" s="323"/>
      <c r="DQ396" s="323"/>
      <c r="DR396" s="323"/>
      <c r="DS396" s="323"/>
      <c r="DT396" s="323"/>
      <c r="DU396" s="323"/>
      <c r="DV396" s="323"/>
      <c r="DW396" s="323"/>
      <c r="DX396" s="323"/>
      <c r="DY396" s="323"/>
      <c r="DZ396" s="323"/>
      <c r="EA396" s="323"/>
      <c r="EB396" s="323"/>
      <c r="EC396" s="323"/>
      <c r="ED396" s="323"/>
      <c r="EE396" s="323"/>
      <c r="EF396" s="323"/>
      <c r="EG396" s="323"/>
      <c r="EH396" s="323"/>
      <c r="EI396" s="323"/>
      <c r="EJ396" s="323"/>
      <c r="EK396" s="323"/>
      <c r="EL396" s="323"/>
      <c r="EM396" s="323"/>
      <c r="EN396" s="323"/>
      <c r="EO396" s="323"/>
      <c r="EP396" s="323"/>
      <c r="EQ396" s="323"/>
      <c r="ER396" s="323"/>
      <c r="ES396" s="323"/>
      <c r="ET396" s="323"/>
      <c r="EU396" s="323"/>
    </row>
    <row r="397" spans="1:151" s="333" customFormat="1" ht="90" hidden="1">
      <c r="A397" s="333" t="s">
        <v>2709</v>
      </c>
      <c r="B397" s="333" t="s">
        <v>936</v>
      </c>
      <c r="C397" s="366" t="s">
        <v>356</v>
      </c>
      <c r="D397" s="366" t="s">
        <v>2710</v>
      </c>
      <c r="E397" s="333" t="s">
        <v>2711</v>
      </c>
      <c r="F397" s="333" t="s">
        <v>30</v>
      </c>
      <c r="G397" s="333" t="s">
        <v>1423</v>
      </c>
      <c r="H397" s="333" t="s">
        <v>1422</v>
      </c>
      <c r="I397" s="334">
        <v>43101</v>
      </c>
      <c r="J397" s="334" t="s">
        <v>1424</v>
      </c>
      <c r="K397" s="334" t="s">
        <v>1425</v>
      </c>
      <c r="L397" s="334" t="s">
        <v>1425</v>
      </c>
      <c r="M397" s="333" t="s">
        <v>1426</v>
      </c>
      <c r="N397" s="333" t="s">
        <v>1437</v>
      </c>
      <c r="O397" s="333" t="s">
        <v>1495</v>
      </c>
      <c r="P397" s="333" t="s">
        <v>31</v>
      </c>
      <c r="Q397" s="333" t="s">
        <v>31</v>
      </c>
      <c r="R397" s="333" t="s">
        <v>1423</v>
      </c>
      <c r="S397" s="337" t="s">
        <v>2712</v>
      </c>
      <c r="T397" s="333" t="s">
        <v>1430</v>
      </c>
      <c r="V397" s="333" t="s">
        <v>1431</v>
      </c>
      <c r="X397" s="333" t="s">
        <v>1431</v>
      </c>
      <c r="AA397" s="333" t="s">
        <v>30</v>
      </c>
      <c r="AB397" s="333" t="s">
        <v>1423</v>
      </c>
      <c r="AC397" s="333" t="s">
        <v>1423</v>
      </c>
      <c r="AD397" s="333" t="s">
        <v>1423</v>
      </c>
      <c r="AE397" s="333" t="s">
        <v>1423</v>
      </c>
      <c r="AF397" s="334">
        <v>44823</v>
      </c>
      <c r="AG397" s="333" t="s">
        <v>1423</v>
      </c>
      <c r="AH397" s="333">
        <v>1</v>
      </c>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c r="BN397" s="323"/>
      <c r="BO397" s="323"/>
      <c r="BP397" s="323"/>
      <c r="BQ397" s="323"/>
      <c r="BR397" s="323"/>
      <c r="BS397" s="323"/>
      <c r="BT397" s="323"/>
      <c r="BU397" s="323"/>
      <c r="BV397" s="323"/>
      <c r="BW397" s="323"/>
      <c r="BX397" s="323"/>
      <c r="BY397" s="323"/>
      <c r="BZ397" s="323"/>
      <c r="CA397" s="323"/>
      <c r="CB397" s="323"/>
      <c r="CC397" s="323"/>
      <c r="CD397" s="323"/>
      <c r="CE397" s="323"/>
      <c r="CF397" s="323"/>
      <c r="CG397" s="323"/>
      <c r="CH397" s="323"/>
      <c r="CI397" s="323"/>
      <c r="CJ397" s="323"/>
      <c r="CK397" s="323"/>
      <c r="CL397" s="323"/>
      <c r="CM397" s="323"/>
      <c r="CN397" s="323"/>
      <c r="CO397" s="323"/>
      <c r="CP397" s="323"/>
      <c r="CQ397" s="323"/>
      <c r="CR397" s="323"/>
      <c r="CS397" s="323"/>
      <c r="CT397" s="323"/>
      <c r="CU397" s="323"/>
      <c r="CV397" s="323"/>
      <c r="CW397" s="323"/>
      <c r="CX397" s="323"/>
      <c r="CY397" s="323"/>
      <c r="CZ397" s="323"/>
      <c r="DA397" s="323"/>
      <c r="DB397" s="323"/>
      <c r="DC397" s="323"/>
      <c r="DD397" s="323"/>
      <c r="DE397" s="323"/>
      <c r="DF397" s="323"/>
      <c r="DG397" s="323"/>
      <c r="DH397" s="323"/>
      <c r="DI397" s="323"/>
      <c r="DJ397" s="323"/>
      <c r="DK397" s="323"/>
      <c r="DL397" s="323"/>
      <c r="DM397" s="323"/>
      <c r="DN397" s="323"/>
      <c r="DO397" s="323"/>
      <c r="DP397" s="323"/>
      <c r="DQ397" s="323"/>
      <c r="DR397" s="323"/>
      <c r="DS397" s="323"/>
      <c r="DT397" s="323"/>
      <c r="DU397" s="323"/>
      <c r="DV397" s="323"/>
      <c r="DW397" s="323"/>
      <c r="DX397" s="323"/>
      <c r="DY397" s="323"/>
      <c r="DZ397" s="323"/>
      <c r="EA397" s="323"/>
      <c r="EB397" s="323"/>
      <c r="EC397" s="323"/>
      <c r="ED397" s="323"/>
      <c r="EE397" s="323"/>
      <c r="EF397" s="323"/>
      <c r="EG397" s="323"/>
      <c r="EH397" s="323"/>
      <c r="EI397" s="323"/>
      <c r="EJ397" s="323"/>
      <c r="EK397" s="323"/>
      <c r="EL397" s="323"/>
      <c r="EM397" s="323"/>
      <c r="EN397" s="323"/>
      <c r="EO397" s="323"/>
      <c r="EP397" s="323"/>
      <c r="EQ397" s="323"/>
      <c r="ER397" s="323"/>
      <c r="ES397" s="323"/>
      <c r="ET397" s="323"/>
      <c r="EU397" s="323"/>
    </row>
    <row r="398" spans="1:151" s="333" customFormat="1" ht="90" hidden="1">
      <c r="A398" s="333" t="s">
        <v>2713</v>
      </c>
      <c r="B398" s="333" t="s">
        <v>936</v>
      </c>
      <c r="C398" s="366" t="s">
        <v>356</v>
      </c>
      <c r="D398" s="366" t="s">
        <v>2714</v>
      </c>
      <c r="E398" s="333" t="s">
        <v>2715</v>
      </c>
      <c r="F398" s="333" t="s">
        <v>30</v>
      </c>
      <c r="G398" s="333" t="s">
        <v>1423</v>
      </c>
      <c r="H398" s="333" t="s">
        <v>1422</v>
      </c>
      <c r="I398" s="334">
        <v>43101</v>
      </c>
      <c r="J398" s="334" t="s">
        <v>1424</v>
      </c>
      <c r="K398" s="334" t="s">
        <v>1425</v>
      </c>
      <c r="L398" s="334" t="s">
        <v>1425</v>
      </c>
      <c r="M398" s="333" t="s">
        <v>1426</v>
      </c>
      <c r="N398" s="333" t="s">
        <v>1437</v>
      </c>
      <c r="O398" s="333" t="s">
        <v>1495</v>
      </c>
      <c r="P398" s="333" t="s">
        <v>31</v>
      </c>
      <c r="Q398" s="333" t="s">
        <v>31</v>
      </c>
      <c r="R398" s="333" t="s">
        <v>1423</v>
      </c>
      <c r="S398" s="337" t="s">
        <v>2716</v>
      </c>
      <c r="T398" s="333" t="s">
        <v>1430</v>
      </c>
      <c r="V398" s="333" t="s">
        <v>1431</v>
      </c>
      <c r="X398" s="333" t="s">
        <v>1431</v>
      </c>
      <c r="AA398" s="333" t="s">
        <v>30</v>
      </c>
      <c r="AB398" s="333" t="s">
        <v>1423</v>
      </c>
      <c r="AC398" s="333" t="s">
        <v>1423</v>
      </c>
      <c r="AD398" s="333" t="s">
        <v>1423</v>
      </c>
      <c r="AE398" s="333" t="s">
        <v>1423</v>
      </c>
      <c r="AF398" s="334">
        <v>44823</v>
      </c>
      <c r="AG398" s="333" t="s">
        <v>1423</v>
      </c>
      <c r="AH398" s="333">
        <v>1</v>
      </c>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c r="BN398" s="323"/>
      <c r="BO398" s="323"/>
      <c r="BP398" s="323"/>
      <c r="BQ398" s="323"/>
      <c r="BR398" s="323"/>
      <c r="BS398" s="323"/>
      <c r="BT398" s="323"/>
      <c r="BU398" s="323"/>
      <c r="BV398" s="323"/>
      <c r="BW398" s="323"/>
      <c r="BX398" s="323"/>
      <c r="BY398" s="323"/>
      <c r="BZ398" s="323"/>
      <c r="CA398" s="323"/>
      <c r="CB398" s="323"/>
      <c r="CC398" s="323"/>
      <c r="CD398" s="323"/>
      <c r="CE398" s="323"/>
      <c r="CF398" s="323"/>
      <c r="CG398" s="323"/>
      <c r="CH398" s="323"/>
      <c r="CI398" s="323"/>
      <c r="CJ398" s="323"/>
      <c r="CK398" s="323"/>
      <c r="CL398" s="323"/>
      <c r="CM398" s="323"/>
      <c r="CN398" s="323"/>
      <c r="CO398" s="323"/>
      <c r="CP398" s="323"/>
      <c r="CQ398" s="323"/>
      <c r="CR398" s="323"/>
      <c r="CS398" s="323"/>
      <c r="CT398" s="323"/>
      <c r="CU398" s="323"/>
      <c r="CV398" s="323"/>
      <c r="CW398" s="323"/>
      <c r="CX398" s="323"/>
      <c r="CY398" s="323"/>
      <c r="CZ398" s="323"/>
      <c r="DA398" s="323"/>
      <c r="DB398" s="323"/>
      <c r="DC398" s="323"/>
      <c r="DD398" s="323"/>
      <c r="DE398" s="323"/>
      <c r="DF398" s="323"/>
      <c r="DG398" s="323"/>
      <c r="DH398" s="323"/>
      <c r="DI398" s="323"/>
      <c r="DJ398" s="323"/>
      <c r="DK398" s="323"/>
      <c r="DL398" s="323"/>
      <c r="DM398" s="323"/>
      <c r="DN398" s="323"/>
      <c r="DO398" s="323"/>
      <c r="DP398" s="323"/>
      <c r="DQ398" s="323"/>
      <c r="DR398" s="323"/>
      <c r="DS398" s="323"/>
      <c r="DT398" s="323"/>
      <c r="DU398" s="323"/>
      <c r="DV398" s="323"/>
      <c r="DW398" s="323"/>
      <c r="DX398" s="323"/>
      <c r="DY398" s="323"/>
      <c r="DZ398" s="323"/>
      <c r="EA398" s="323"/>
      <c r="EB398" s="323"/>
      <c r="EC398" s="323"/>
      <c r="ED398" s="323"/>
      <c r="EE398" s="323"/>
      <c r="EF398" s="323"/>
      <c r="EG398" s="323"/>
      <c r="EH398" s="323"/>
      <c r="EI398" s="323"/>
      <c r="EJ398" s="323"/>
      <c r="EK398" s="323"/>
      <c r="EL398" s="323"/>
      <c r="EM398" s="323"/>
      <c r="EN398" s="323"/>
      <c r="EO398" s="323"/>
      <c r="EP398" s="323"/>
      <c r="EQ398" s="323"/>
      <c r="ER398" s="323"/>
      <c r="ES398" s="323"/>
      <c r="ET398" s="323"/>
      <c r="EU398" s="323"/>
    </row>
    <row r="399" spans="1:151" s="333" customFormat="1" ht="75" hidden="1">
      <c r="A399" s="333" t="s">
        <v>2717</v>
      </c>
      <c r="B399" s="333" t="s">
        <v>936</v>
      </c>
      <c r="C399" s="366" t="s">
        <v>356</v>
      </c>
      <c r="D399" s="366" t="s">
        <v>2718</v>
      </c>
      <c r="E399" s="333" t="s">
        <v>2719</v>
      </c>
      <c r="F399" s="333" t="s">
        <v>30</v>
      </c>
      <c r="G399" s="333" t="s">
        <v>1423</v>
      </c>
      <c r="H399" s="333" t="s">
        <v>1422</v>
      </c>
      <c r="I399" s="334">
        <v>43101</v>
      </c>
      <c r="J399" s="334" t="s">
        <v>1424</v>
      </c>
      <c r="K399" s="334" t="s">
        <v>1425</v>
      </c>
      <c r="L399" s="334" t="s">
        <v>1425</v>
      </c>
      <c r="M399" s="333" t="s">
        <v>1426</v>
      </c>
      <c r="N399" s="333" t="s">
        <v>1437</v>
      </c>
      <c r="O399" s="333" t="s">
        <v>1495</v>
      </c>
      <c r="P399" s="333" t="s">
        <v>31</v>
      </c>
      <c r="Q399" s="333" t="s">
        <v>31</v>
      </c>
      <c r="R399" s="333" t="s">
        <v>1423</v>
      </c>
      <c r="S399" s="337" t="s">
        <v>2720</v>
      </c>
      <c r="T399" s="333" t="s">
        <v>1430</v>
      </c>
      <c r="V399" s="333" t="s">
        <v>1431</v>
      </c>
      <c r="X399" s="333" t="s">
        <v>1431</v>
      </c>
      <c r="AA399" s="333" t="s">
        <v>30</v>
      </c>
      <c r="AB399" s="333" t="s">
        <v>1423</v>
      </c>
      <c r="AC399" s="333" t="s">
        <v>1423</v>
      </c>
      <c r="AD399" s="333" t="s">
        <v>1423</v>
      </c>
      <c r="AE399" s="333" t="s">
        <v>1423</v>
      </c>
      <c r="AF399" s="334">
        <v>44823</v>
      </c>
      <c r="AG399" s="333" t="s">
        <v>1423</v>
      </c>
      <c r="AH399" s="333">
        <v>1</v>
      </c>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c r="BN399" s="323"/>
      <c r="BO399" s="323"/>
      <c r="BP399" s="323"/>
      <c r="BQ399" s="323"/>
      <c r="BR399" s="323"/>
      <c r="BS399" s="323"/>
      <c r="BT399" s="323"/>
      <c r="BU399" s="323"/>
      <c r="BV399" s="323"/>
      <c r="BW399" s="323"/>
      <c r="BX399" s="323"/>
      <c r="BY399" s="323"/>
      <c r="BZ399" s="323"/>
      <c r="CA399" s="323"/>
      <c r="CB399" s="323"/>
      <c r="CC399" s="323"/>
      <c r="CD399" s="323"/>
      <c r="CE399" s="323"/>
      <c r="CF399" s="323"/>
      <c r="CG399" s="323"/>
      <c r="CH399" s="323"/>
      <c r="CI399" s="323"/>
      <c r="CJ399" s="323"/>
      <c r="CK399" s="323"/>
      <c r="CL399" s="323"/>
      <c r="CM399" s="323"/>
      <c r="CN399" s="323"/>
      <c r="CO399" s="323"/>
      <c r="CP399" s="323"/>
      <c r="CQ399" s="323"/>
      <c r="CR399" s="323"/>
      <c r="CS399" s="323"/>
      <c r="CT399" s="323"/>
      <c r="CU399" s="323"/>
      <c r="CV399" s="323"/>
      <c r="CW399" s="323"/>
      <c r="CX399" s="323"/>
      <c r="CY399" s="323"/>
      <c r="CZ399" s="323"/>
      <c r="DA399" s="323"/>
      <c r="DB399" s="323"/>
      <c r="DC399" s="323"/>
      <c r="DD399" s="323"/>
      <c r="DE399" s="323"/>
      <c r="DF399" s="323"/>
      <c r="DG399" s="323"/>
      <c r="DH399" s="323"/>
      <c r="DI399" s="323"/>
      <c r="DJ399" s="323"/>
      <c r="DK399" s="323"/>
      <c r="DL399" s="323"/>
      <c r="DM399" s="323"/>
      <c r="DN399" s="323"/>
      <c r="DO399" s="323"/>
      <c r="DP399" s="323"/>
      <c r="DQ399" s="323"/>
      <c r="DR399" s="323"/>
      <c r="DS399" s="323"/>
      <c r="DT399" s="323"/>
      <c r="DU399" s="323"/>
      <c r="DV399" s="323"/>
      <c r="DW399" s="323"/>
      <c r="DX399" s="323"/>
      <c r="DY399" s="323"/>
      <c r="DZ399" s="323"/>
      <c r="EA399" s="323"/>
      <c r="EB399" s="323"/>
      <c r="EC399" s="323"/>
      <c r="ED399" s="323"/>
      <c r="EE399" s="323"/>
      <c r="EF399" s="323"/>
      <c r="EG399" s="323"/>
      <c r="EH399" s="323"/>
      <c r="EI399" s="323"/>
      <c r="EJ399" s="323"/>
      <c r="EK399" s="323"/>
      <c r="EL399" s="323"/>
      <c r="EM399" s="323"/>
      <c r="EN399" s="323"/>
      <c r="EO399" s="323"/>
      <c r="EP399" s="323"/>
      <c r="EQ399" s="323"/>
      <c r="ER399" s="323"/>
      <c r="ES399" s="323"/>
      <c r="ET399" s="323"/>
      <c r="EU399" s="323"/>
    </row>
    <row r="400" spans="1:151" s="333" customFormat="1" ht="75" hidden="1">
      <c r="A400" s="333" t="s">
        <v>2721</v>
      </c>
      <c r="B400" s="333" t="s">
        <v>936</v>
      </c>
      <c r="C400" s="366" t="s">
        <v>356</v>
      </c>
      <c r="D400" s="366" t="s">
        <v>2722</v>
      </c>
      <c r="E400" s="333" t="s">
        <v>2723</v>
      </c>
      <c r="F400" s="333" t="s">
        <v>30</v>
      </c>
      <c r="G400" s="333" t="s">
        <v>1423</v>
      </c>
      <c r="H400" s="333" t="s">
        <v>1422</v>
      </c>
      <c r="I400" s="334">
        <v>44197</v>
      </c>
      <c r="J400" s="334" t="s">
        <v>1424</v>
      </c>
      <c r="K400" s="334" t="s">
        <v>1425</v>
      </c>
      <c r="L400" s="334" t="s">
        <v>1425</v>
      </c>
      <c r="M400" s="333" t="s">
        <v>1426</v>
      </c>
      <c r="N400" s="333" t="s">
        <v>1437</v>
      </c>
      <c r="O400" s="333" t="s">
        <v>1495</v>
      </c>
      <c r="P400" s="333" t="s">
        <v>31</v>
      </c>
      <c r="Q400" s="333" t="s">
        <v>31</v>
      </c>
      <c r="R400" s="333" t="s">
        <v>1423</v>
      </c>
      <c r="S400" s="337" t="s">
        <v>2724</v>
      </c>
      <c r="T400" s="333" t="s">
        <v>1430</v>
      </c>
      <c r="V400" s="333" t="s">
        <v>1431</v>
      </c>
      <c r="X400" s="333" t="s">
        <v>1431</v>
      </c>
      <c r="AA400" s="333" t="s">
        <v>30</v>
      </c>
      <c r="AB400" s="333" t="s">
        <v>1423</v>
      </c>
      <c r="AC400" s="333" t="s">
        <v>1423</v>
      </c>
      <c r="AD400" s="333" t="s">
        <v>1423</v>
      </c>
      <c r="AE400" s="333" t="s">
        <v>1423</v>
      </c>
      <c r="AF400" s="334">
        <v>44823</v>
      </c>
      <c r="AG400" s="333" t="s">
        <v>1423</v>
      </c>
      <c r="AH400" s="333">
        <v>1</v>
      </c>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c r="BN400" s="323"/>
      <c r="BO400" s="323"/>
      <c r="BP400" s="323"/>
      <c r="BQ400" s="323"/>
      <c r="BR400" s="323"/>
      <c r="BS400" s="323"/>
      <c r="BT400" s="323"/>
      <c r="BU400" s="323"/>
      <c r="BV400" s="323"/>
      <c r="BW400" s="323"/>
      <c r="BX400" s="323"/>
      <c r="BY400" s="323"/>
      <c r="BZ400" s="323"/>
      <c r="CA400" s="323"/>
      <c r="CB400" s="323"/>
      <c r="CC400" s="323"/>
      <c r="CD400" s="323"/>
      <c r="CE400" s="323"/>
      <c r="CF400" s="323"/>
      <c r="CG400" s="323"/>
      <c r="CH400" s="323"/>
      <c r="CI400" s="323"/>
      <c r="CJ400" s="323"/>
      <c r="CK400" s="323"/>
      <c r="CL400" s="323"/>
      <c r="CM400" s="323"/>
      <c r="CN400" s="323"/>
      <c r="CO400" s="323"/>
      <c r="CP400" s="323"/>
      <c r="CQ400" s="323"/>
      <c r="CR400" s="323"/>
      <c r="CS400" s="323"/>
      <c r="CT400" s="323"/>
      <c r="CU400" s="323"/>
      <c r="CV400" s="323"/>
      <c r="CW400" s="323"/>
      <c r="CX400" s="323"/>
      <c r="CY400" s="323"/>
      <c r="CZ400" s="323"/>
      <c r="DA400" s="323"/>
      <c r="DB400" s="323"/>
      <c r="DC400" s="323"/>
      <c r="DD400" s="323"/>
      <c r="DE400" s="323"/>
      <c r="DF400" s="323"/>
      <c r="DG400" s="323"/>
      <c r="DH400" s="323"/>
      <c r="DI400" s="323"/>
      <c r="DJ400" s="323"/>
      <c r="DK400" s="323"/>
      <c r="DL400" s="323"/>
      <c r="DM400" s="323"/>
      <c r="DN400" s="323"/>
      <c r="DO400" s="323"/>
      <c r="DP400" s="323"/>
      <c r="DQ400" s="323"/>
      <c r="DR400" s="323"/>
      <c r="DS400" s="323"/>
      <c r="DT400" s="323"/>
      <c r="DU400" s="323"/>
      <c r="DV400" s="323"/>
      <c r="DW400" s="323"/>
      <c r="DX400" s="323"/>
      <c r="DY400" s="323"/>
      <c r="DZ400" s="323"/>
      <c r="EA400" s="323"/>
      <c r="EB400" s="323"/>
      <c r="EC400" s="323"/>
      <c r="ED400" s="323"/>
      <c r="EE400" s="323"/>
      <c r="EF400" s="323"/>
      <c r="EG400" s="323"/>
      <c r="EH400" s="323"/>
      <c r="EI400" s="323"/>
      <c r="EJ400" s="323"/>
      <c r="EK400" s="323"/>
      <c r="EL400" s="323"/>
      <c r="EM400" s="323"/>
      <c r="EN400" s="323"/>
      <c r="EO400" s="323"/>
      <c r="EP400" s="323"/>
      <c r="EQ400" s="323"/>
      <c r="ER400" s="323"/>
      <c r="ES400" s="323"/>
      <c r="ET400" s="323"/>
      <c r="EU400" s="323"/>
    </row>
    <row r="401" spans="1:151" s="333" customFormat="1" ht="75" hidden="1">
      <c r="A401" s="333" t="s">
        <v>2725</v>
      </c>
      <c r="B401" s="333" t="s">
        <v>936</v>
      </c>
      <c r="C401" s="366" t="s">
        <v>356</v>
      </c>
      <c r="D401" s="366" t="s">
        <v>2726</v>
      </c>
      <c r="E401" s="333" t="s">
        <v>2727</v>
      </c>
      <c r="F401" s="333" t="s">
        <v>30</v>
      </c>
      <c r="G401" s="333" t="s">
        <v>1423</v>
      </c>
      <c r="H401" s="333" t="s">
        <v>1422</v>
      </c>
      <c r="I401" s="334">
        <v>44197</v>
      </c>
      <c r="J401" s="334" t="s">
        <v>1424</v>
      </c>
      <c r="K401" s="334" t="s">
        <v>1425</v>
      </c>
      <c r="L401" s="334" t="s">
        <v>1425</v>
      </c>
      <c r="M401" s="333" t="s">
        <v>1426</v>
      </c>
      <c r="N401" s="333" t="s">
        <v>1437</v>
      </c>
      <c r="O401" s="333" t="s">
        <v>1495</v>
      </c>
      <c r="P401" s="333" t="s">
        <v>31</v>
      </c>
      <c r="Q401" s="333" t="s">
        <v>31</v>
      </c>
      <c r="R401" s="333" t="s">
        <v>1423</v>
      </c>
      <c r="S401" s="337" t="s">
        <v>2728</v>
      </c>
      <c r="T401" s="333" t="s">
        <v>1430</v>
      </c>
      <c r="V401" s="333" t="s">
        <v>1431</v>
      </c>
      <c r="X401" s="333" t="s">
        <v>1431</v>
      </c>
      <c r="AA401" s="333" t="s">
        <v>30</v>
      </c>
      <c r="AB401" s="333" t="s">
        <v>1423</v>
      </c>
      <c r="AC401" s="333" t="s">
        <v>1423</v>
      </c>
      <c r="AD401" s="333" t="s">
        <v>1423</v>
      </c>
      <c r="AE401" s="333" t="s">
        <v>1423</v>
      </c>
      <c r="AF401" s="334">
        <v>44823</v>
      </c>
      <c r="AG401" s="333" t="s">
        <v>1423</v>
      </c>
      <c r="AH401" s="333">
        <v>1</v>
      </c>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c r="BM401" s="323"/>
      <c r="BN401" s="323"/>
      <c r="BO401" s="323"/>
      <c r="BP401" s="323"/>
      <c r="BQ401" s="323"/>
      <c r="BR401" s="323"/>
      <c r="BS401" s="323"/>
      <c r="BT401" s="323"/>
      <c r="BU401" s="323"/>
      <c r="BV401" s="323"/>
      <c r="BW401" s="323"/>
      <c r="BX401" s="323"/>
      <c r="BY401" s="323"/>
      <c r="BZ401" s="323"/>
      <c r="CA401" s="323"/>
      <c r="CB401" s="323"/>
      <c r="CC401" s="323"/>
      <c r="CD401" s="323"/>
      <c r="CE401" s="323"/>
      <c r="CF401" s="323"/>
      <c r="CG401" s="323"/>
      <c r="CH401" s="323"/>
      <c r="CI401" s="323"/>
      <c r="CJ401" s="323"/>
      <c r="CK401" s="323"/>
      <c r="CL401" s="323"/>
      <c r="CM401" s="323"/>
      <c r="CN401" s="323"/>
      <c r="CO401" s="323"/>
      <c r="CP401" s="323"/>
      <c r="CQ401" s="323"/>
      <c r="CR401" s="323"/>
      <c r="CS401" s="323"/>
      <c r="CT401" s="323"/>
      <c r="CU401" s="323"/>
      <c r="CV401" s="323"/>
      <c r="CW401" s="323"/>
      <c r="CX401" s="323"/>
      <c r="CY401" s="323"/>
      <c r="CZ401" s="323"/>
      <c r="DA401" s="323"/>
      <c r="DB401" s="323"/>
      <c r="DC401" s="323"/>
      <c r="DD401" s="323"/>
      <c r="DE401" s="323"/>
      <c r="DF401" s="323"/>
      <c r="DG401" s="323"/>
      <c r="DH401" s="323"/>
      <c r="DI401" s="323"/>
      <c r="DJ401" s="323"/>
      <c r="DK401" s="323"/>
      <c r="DL401" s="323"/>
      <c r="DM401" s="323"/>
      <c r="DN401" s="323"/>
      <c r="DO401" s="323"/>
      <c r="DP401" s="323"/>
      <c r="DQ401" s="323"/>
      <c r="DR401" s="323"/>
      <c r="DS401" s="323"/>
      <c r="DT401" s="323"/>
      <c r="DU401" s="323"/>
      <c r="DV401" s="323"/>
      <c r="DW401" s="323"/>
      <c r="DX401" s="323"/>
      <c r="DY401" s="323"/>
      <c r="DZ401" s="323"/>
      <c r="EA401" s="323"/>
      <c r="EB401" s="323"/>
      <c r="EC401" s="323"/>
      <c r="ED401" s="323"/>
      <c r="EE401" s="323"/>
      <c r="EF401" s="323"/>
      <c r="EG401" s="323"/>
      <c r="EH401" s="323"/>
      <c r="EI401" s="323"/>
      <c r="EJ401" s="323"/>
      <c r="EK401" s="323"/>
      <c r="EL401" s="323"/>
      <c r="EM401" s="323"/>
      <c r="EN401" s="323"/>
      <c r="EO401" s="323"/>
      <c r="EP401" s="323"/>
      <c r="EQ401" s="323"/>
      <c r="ER401" s="323"/>
      <c r="ES401" s="323"/>
      <c r="ET401" s="323"/>
      <c r="EU401" s="323"/>
    </row>
    <row r="402" spans="1:151" s="333" customFormat="1" ht="75" hidden="1">
      <c r="A402" s="333" t="s">
        <v>2729</v>
      </c>
      <c r="B402" s="333" t="s">
        <v>936</v>
      </c>
      <c r="C402" s="366" t="s">
        <v>356</v>
      </c>
      <c r="D402" s="366" t="s">
        <v>2730</v>
      </c>
      <c r="E402" s="333" t="s">
        <v>2731</v>
      </c>
      <c r="F402" s="333" t="s">
        <v>30</v>
      </c>
      <c r="G402" s="333" t="s">
        <v>1423</v>
      </c>
      <c r="H402" s="333" t="s">
        <v>1422</v>
      </c>
      <c r="I402" s="334">
        <v>44197</v>
      </c>
      <c r="J402" s="334" t="s">
        <v>1424</v>
      </c>
      <c r="K402" s="334" t="s">
        <v>1425</v>
      </c>
      <c r="L402" s="334" t="s">
        <v>1425</v>
      </c>
      <c r="M402" s="333" t="s">
        <v>1426</v>
      </c>
      <c r="N402" s="333" t="s">
        <v>1437</v>
      </c>
      <c r="O402" s="333" t="s">
        <v>1495</v>
      </c>
      <c r="P402" s="333" t="s">
        <v>31</v>
      </c>
      <c r="Q402" s="333" t="s">
        <v>31</v>
      </c>
      <c r="R402" s="333" t="s">
        <v>1423</v>
      </c>
      <c r="S402" s="337" t="s">
        <v>2732</v>
      </c>
      <c r="T402" s="333" t="s">
        <v>1430</v>
      </c>
      <c r="V402" s="333" t="s">
        <v>1431</v>
      </c>
      <c r="X402" s="333" t="s">
        <v>1431</v>
      </c>
      <c r="AA402" s="333" t="s">
        <v>30</v>
      </c>
      <c r="AB402" s="333" t="s">
        <v>1423</v>
      </c>
      <c r="AC402" s="333" t="s">
        <v>1423</v>
      </c>
      <c r="AD402" s="333" t="s">
        <v>1423</v>
      </c>
      <c r="AE402" s="333" t="s">
        <v>1423</v>
      </c>
      <c r="AF402" s="334">
        <v>44823</v>
      </c>
      <c r="AG402" s="333" t="s">
        <v>1423</v>
      </c>
      <c r="AH402" s="333">
        <v>1</v>
      </c>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c r="BM402" s="323"/>
      <c r="BN402" s="323"/>
      <c r="BO402" s="323"/>
      <c r="BP402" s="323"/>
      <c r="BQ402" s="323"/>
      <c r="BR402" s="323"/>
      <c r="BS402" s="323"/>
      <c r="BT402" s="323"/>
      <c r="BU402" s="323"/>
      <c r="BV402" s="323"/>
      <c r="BW402" s="323"/>
      <c r="BX402" s="323"/>
      <c r="BY402" s="323"/>
      <c r="BZ402" s="323"/>
      <c r="CA402" s="323"/>
      <c r="CB402" s="323"/>
      <c r="CC402" s="323"/>
      <c r="CD402" s="323"/>
      <c r="CE402" s="323"/>
      <c r="CF402" s="323"/>
      <c r="CG402" s="323"/>
      <c r="CH402" s="323"/>
      <c r="CI402" s="323"/>
      <c r="CJ402" s="323"/>
      <c r="CK402" s="323"/>
      <c r="CL402" s="323"/>
      <c r="CM402" s="323"/>
      <c r="CN402" s="323"/>
      <c r="CO402" s="323"/>
      <c r="CP402" s="323"/>
      <c r="CQ402" s="323"/>
      <c r="CR402" s="323"/>
      <c r="CS402" s="323"/>
      <c r="CT402" s="323"/>
      <c r="CU402" s="323"/>
      <c r="CV402" s="323"/>
      <c r="CW402" s="323"/>
      <c r="CX402" s="323"/>
      <c r="CY402" s="323"/>
      <c r="CZ402" s="323"/>
      <c r="DA402" s="323"/>
      <c r="DB402" s="323"/>
      <c r="DC402" s="323"/>
      <c r="DD402" s="323"/>
      <c r="DE402" s="323"/>
      <c r="DF402" s="323"/>
      <c r="DG402" s="323"/>
      <c r="DH402" s="323"/>
      <c r="DI402" s="323"/>
      <c r="DJ402" s="323"/>
      <c r="DK402" s="323"/>
      <c r="DL402" s="323"/>
      <c r="DM402" s="323"/>
      <c r="DN402" s="323"/>
      <c r="DO402" s="323"/>
      <c r="DP402" s="323"/>
      <c r="DQ402" s="323"/>
      <c r="DR402" s="323"/>
      <c r="DS402" s="323"/>
      <c r="DT402" s="323"/>
      <c r="DU402" s="323"/>
      <c r="DV402" s="323"/>
      <c r="DW402" s="323"/>
      <c r="DX402" s="323"/>
      <c r="DY402" s="323"/>
      <c r="DZ402" s="323"/>
      <c r="EA402" s="323"/>
      <c r="EB402" s="323"/>
      <c r="EC402" s="323"/>
      <c r="ED402" s="323"/>
      <c r="EE402" s="323"/>
      <c r="EF402" s="323"/>
      <c r="EG402" s="323"/>
      <c r="EH402" s="323"/>
      <c r="EI402" s="323"/>
      <c r="EJ402" s="323"/>
      <c r="EK402" s="323"/>
      <c r="EL402" s="323"/>
      <c r="EM402" s="323"/>
      <c r="EN402" s="323"/>
      <c r="EO402" s="323"/>
      <c r="EP402" s="323"/>
      <c r="EQ402" s="323"/>
      <c r="ER402" s="323"/>
      <c r="ES402" s="323"/>
      <c r="ET402" s="323"/>
      <c r="EU402" s="323"/>
    </row>
    <row r="403" spans="1:151" s="333" customFormat="1" ht="75" hidden="1">
      <c r="A403" s="333" t="s">
        <v>2733</v>
      </c>
      <c r="B403" s="333" t="s">
        <v>936</v>
      </c>
      <c r="C403" s="366" t="s">
        <v>356</v>
      </c>
      <c r="D403" s="366" t="s">
        <v>2734</v>
      </c>
      <c r="E403" s="333" t="s">
        <v>2735</v>
      </c>
      <c r="F403" s="333" t="s">
        <v>30</v>
      </c>
      <c r="G403" s="333" t="s">
        <v>1423</v>
      </c>
      <c r="H403" s="333" t="s">
        <v>1422</v>
      </c>
      <c r="I403" s="334">
        <v>44197</v>
      </c>
      <c r="J403" s="334" t="s">
        <v>1424</v>
      </c>
      <c r="K403" s="334" t="s">
        <v>1425</v>
      </c>
      <c r="L403" s="334" t="s">
        <v>1425</v>
      </c>
      <c r="M403" s="333" t="s">
        <v>1426</v>
      </c>
      <c r="N403" s="333" t="s">
        <v>1437</v>
      </c>
      <c r="O403" s="333" t="s">
        <v>1495</v>
      </c>
      <c r="P403" s="333" t="s">
        <v>31</v>
      </c>
      <c r="Q403" s="333" t="s">
        <v>31</v>
      </c>
      <c r="R403" s="333" t="s">
        <v>1423</v>
      </c>
      <c r="S403" s="337" t="s">
        <v>2736</v>
      </c>
      <c r="T403" s="333" t="s">
        <v>1430</v>
      </c>
      <c r="V403" s="333" t="s">
        <v>1431</v>
      </c>
      <c r="X403" s="333" t="s">
        <v>1431</v>
      </c>
      <c r="AA403" s="333" t="s">
        <v>30</v>
      </c>
      <c r="AB403" s="333" t="s">
        <v>1423</v>
      </c>
      <c r="AC403" s="333" t="s">
        <v>1423</v>
      </c>
      <c r="AD403" s="333" t="s">
        <v>1423</v>
      </c>
      <c r="AE403" s="333" t="s">
        <v>1423</v>
      </c>
      <c r="AF403" s="334">
        <v>44823</v>
      </c>
      <c r="AG403" s="333" t="s">
        <v>1423</v>
      </c>
      <c r="AH403" s="333">
        <v>1</v>
      </c>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c r="BM403" s="323"/>
      <c r="BN403" s="323"/>
      <c r="BO403" s="323"/>
      <c r="BP403" s="323"/>
      <c r="BQ403" s="323"/>
      <c r="BR403" s="323"/>
      <c r="BS403" s="323"/>
      <c r="BT403" s="323"/>
      <c r="BU403" s="323"/>
      <c r="BV403" s="323"/>
      <c r="BW403" s="323"/>
      <c r="BX403" s="323"/>
      <c r="BY403" s="323"/>
      <c r="BZ403" s="323"/>
      <c r="CA403" s="323"/>
      <c r="CB403" s="323"/>
      <c r="CC403" s="323"/>
      <c r="CD403" s="323"/>
      <c r="CE403" s="323"/>
      <c r="CF403" s="323"/>
      <c r="CG403" s="323"/>
      <c r="CH403" s="323"/>
      <c r="CI403" s="323"/>
      <c r="CJ403" s="323"/>
      <c r="CK403" s="323"/>
      <c r="CL403" s="323"/>
      <c r="CM403" s="323"/>
      <c r="CN403" s="323"/>
      <c r="CO403" s="323"/>
      <c r="CP403" s="323"/>
      <c r="CQ403" s="323"/>
      <c r="CR403" s="323"/>
      <c r="CS403" s="323"/>
      <c r="CT403" s="323"/>
      <c r="CU403" s="323"/>
      <c r="CV403" s="323"/>
      <c r="CW403" s="323"/>
      <c r="CX403" s="323"/>
      <c r="CY403" s="323"/>
      <c r="CZ403" s="323"/>
      <c r="DA403" s="323"/>
      <c r="DB403" s="323"/>
      <c r="DC403" s="323"/>
      <c r="DD403" s="323"/>
      <c r="DE403" s="323"/>
      <c r="DF403" s="323"/>
      <c r="DG403" s="323"/>
      <c r="DH403" s="323"/>
      <c r="DI403" s="323"/>
      <c r="DJ403" s="323"/>
      <c r="DK403" s="323"/>
      <c r="DL403" s="323"/>
      <c r="DM403" s="323"/>
      <c r="DN403" s="323"/>
      <c r="DO403" s="323"/>
      <c r="DP403" s="323"/>
      <c r="DQ403" s="323"/>
      <c r="DR403" s="323"/>
      <c r="DS403" s="323"/>
      <c r="DT403" s="323"/>
      <c r="DU403" s="323"/>
      <c r="DV403" s="323"/>
      <c r="DW403" s="323"/>
      <c r="DX403" s="323"/>
      <c r="DY403" s="323"/>
      <c r="DZ403" s="323"/>
      <c r="EA403" s="323"/>
      <c r="EB403" s="323"/>
      <c r="EC403" s="323"/>
      <c r="ED403" s="323"/>
      <c r="EE403" s="323"/>
      <c r="EF403" s="323"/>
      <c r="EG403" s="323"/>
      <c r="EH403" s="323"/>
      <c r="EI403" s="323"/>
      <c r="EJ403" s="323"/>
      <c r="EK403" s="323"/>
      <c r="EL403" s="323"/>
      <c r="EM403" s="323"/>
      <c r="EN403" s="323"/>
      <c r="EO403" s="323"/>
      <c r="EP403" s="323"/>
      <c r="EQ403" s="323"/>
      <c r="ER403" s="323"/>
      <c r="ES403" s="323"/>
      <c r="ET403" s="323"/>
      <c r="EU403" s="323"/>
    </row>
    <row r="404" spans="1:151" s="333" customFormat="1" ht="60" hidden="1">
      <c r="A404" s="333" t="s">
        <v>2737</v>
      </c>
      <c r="B404" s="333" t="s">
        <v>936</v>
      </c>
      <c r="C404" s="366" t="s">
        <v>356</v>
      </c>
      <c r="D404" s="366" t="s">
        <v>2738</v>
      </c>
      <c r="E404" s="333" t="s">
        <v>2739</v>
      </c>
      <c r="F404" s="333" t="s">
        <v>30</v>
      </c>
      <c r="G404" s="333" t="s">
        <v>1423</v>
      </c>
      <c r="H404" s="333" t="s">
        <v>1422</v>
      </c>
      <c r="I404" s="334">
        <v>43101</v>
      </c>
      <c r="J404" s="334" t="s">
        <v>1424</v>
      </c>
      <c r="K404" s="334" t="s">
        <v>1425</v>
      </c>
      <c r="L404" s="334" t="s">
        <v>1425</v>
      </c>
      <c r="M404" s="333" t="s">
        <v>1426</v>
      </c>
      <c r="N404" s="333" t="s">
        <v>1437</v>
      </c>
      <c r="O404" s="333" t="s">
        <v>1495</v>
      </c>
      <c r="P404" s="333" t="s">
        <v>31</v>
      </c>
      <c r="Q404" s="333" t="s">
        <v>30</v>
      </c>
      <c r="R404" s="333" t="s">
        <v>2603</v>
      </c>
      <c r="S404" s="333" t="s">
        <v>1423</v>
      </c>
      <c r="T404" s="333" t="s">
        <v>1430</v>
      </c>
      <c r="V404" s="333" t="s">
        <v>1431</v>
      </c>
      <c r="X404" s="333" t="s">
        <v>1431</v>
      </c>
      <c r="AA404" s="333" t="s">
        <v>30</v>
      </c>
      <c r="AB404" s="333" t="s">
        <v>1423</v>
      </c>
      <c r="AC404" s="333" t="s">
        <v>1423</v>
      </c>
      <c r="AD404" s="333" t="s">
        <v>1423</v>
      </c>
      <c r="AE404" s="333" t="s">
        <v>1423</v>
      </c>
      <c r="AF404" s="334">
        <v>44823</v>
      </c>
      <c r="AG404" s="333" t="s">
        <v>1423</v>
      </c>
      <c r="AH404" s="333">
        <v>1</v>
      </c>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c r="BM404" s="323"/>
      <c r="BN404" s="323"/>
      <c r="BO404" s="323"/>
      <c r="BP404" s="323"/>
      <c r="BQ404" s="323"/>
      <c r="BR404" s="323"/>
      <c r="BS404" s="323"/>
      <c r="BT404" s="323"/>
      <c r="BU404" s="323"/>
      <c r="BV404" s="323"/>
      <c r="BW404" s="323"/>
      <c r="BX404" s="323"/>
      <c r="BY404" s="323"/>
      <c r="BZ404" s="323"/>
      <c r="CA404" s="323"/>
      <c r="CB404" s="323"/>
      <c r="CC404" s="323"/>
      <c r="CD404" s="323"/>
      <c r="CE404" s="323"/>
      <c r="CF404" s="323"/>
      <c r="CG404" s="323"/>
      <c r="CH404" s="323"/>
      <c r="CI404" s="323"/>
      <c r="CJ404" s="323"/>
      <c r="CK404" s="323"/>
      <c r="CL404" s="323"/>
      <c r="CM404" s="323"/>
      <c r="CN404" s="323"/>
      <c r="CO404" s="323"/>
      <c r="CP404" s="323"/>
      <c r="CQ404" s="323"/>
      <c r="CR404" s="323"/>
      <c r="CS404" s="323"/>
      <c r="CT404" s="323"/>
      <c r="CU404" s="323"/>
      <c r="CV404" s="323"/>
      <c r="CW404" s="323"/>
      <c r="CX404" s="323"/>
      <c r="CY404" s="323"/>
      <c r="CZ404" s="323"/>
      <c r="DA404" s="323"/>
      <c r="DB404" s="323"/>
      <c r="DC404" s="323"/>
      <c r="DD404" s="323"/>
      <c r="DE404" s="323"/>
      <c r="DF404" s="323"/>
      <c r="DG404" s="323"/>
      <c r="DH404" s="323"/>
      <c r="DI404" s="323"/>
      <c r="DJ404" s="323"/>
      <c r="DK404" s="323"/>
      <c r="DL404" s="323"/>
      <c r="DM404" s="323"/>
      <c r="DN404" s="323"/>
      <c r="DO404" s="323"/>
      <c r="DP404" s="323"/>
      <c r="DQ404" s="323"/>
      <c r="DR404" s="323"/>
      <c r="DS404" s="323"/>
      <c r="DT404" s="323"/>
      <c r="DU404" s="323"/>
      <c r="DV404" s="323"/>
      <c r="DW404" s="323"/>
      <c r="DX404" s="323"/>
      <c r="DY404" s="323"/>
      <c r="DZ404" s="323"/>
      <c r="EA404" s="323"/>
      <c r="EB404" s="323"/>
      <c r="EC404" s="323"/>
      <c r="ED404" s="323"/>
      <c r="EE404" s="323"/>
      <c r="EF404" s="323"/>
      <c r="EG404" s="323"/>
      <c r="EH404" s="323"/>
      <c r="EI404" s="323"/>
      <c r="EJ404" s="323"/>
      <c r="EK404" s="323"/>
      <c r="EL404" s="323"/>
      <c r="EM404" s="323"/>
      <c r="EN404" s="323"/>
      <c r="EO404" s="323"/>
      <c r="EP404" s="323"/>
      <c r="EQ404" s="323"/>
      <c r="ER404" s="323"/>
      <c r="ES404" s="323"/>
      <c r="ET404" s="323"/>
      <c r="EU404" s="323"/>
    </row>
    <row r="405" spans="1:151" s="333" customFormat="1" ht="60" hidden="1">
      <c r="A405" s="333" t="s">
        <v>2740</v>
      </c>
      <c r="B405" s="333" t="s">
        <v>936</v>
      </c>
      <c r="C405" s="366" t="s">
        <v>356</v>
      </c>
      <c r="D405" s="366" t="s">
        <v>2741</v>
      </c>
      <c r="E405" s="333" t="s">
        <v>2742</v>
      </c>
      <c r="F405" s="333" t="s">
        <v>30</v>
      </c>
      <c r="G405" s="333" t="s">
        <v>1423</v>
      </c>
      <c r="H405" s="333" t="s">
        <v>1422</v>
      </c>
      <c r="I405" s="334">
        <v>43101</v>
      </c>
      <c r="J405" s="334" t="s">
        <v>1424</v>
      </c>
      <c r="K405" s="334" t="s">
        <v>1425</v>
      </c>
      <c r="L405" s="334" t="s">
        <v>1425</v>
      </c>
      <c r="M405" s="333" t="s">
        <v>1426</v>
      </c>
      <c r="N405" s="333" t="s">
        <v>1437</v>
      </c>
      <c r="O405" s="333" t="s">
        <v>1495</v>
      </c>
      <c r="P405" s="333" t="s">
        <v>31</v>
      </c>
      <c r="Q405" s="333" t="s">
        <v>30</v>
      </c>
      <c r="R405" s="333" t="s">
        <v>2603</v>
      </c>
      <c r="S405" s="333" t="s">
        <v>1423</v>
      </c>
      <c r="T405" s="333" t="s">
        <v>1430</v>
      </c>
      <c r="V405" s="333" t="s">
        <v>1431</v>
      </c>
      <c r="X405" s="333" t="s">
        <v>1431</v>
      </c>
      <c r="AA405" s="333" t="s">
        <v>31</v>
      </c>
      <c r="AB405" s="333" t="s">
        <v>1423</v>
      </c>
      <c r="AC405" s="333" t="s">
        <v>1423</v>
      </c>
      <c r="AD405" s="333" t="s">
        <v>1423</v>
      </c>
      <c r="AE405" s="333" t="s">
        <v>1423</v>
      </c>
      <c r="AF405" s="334">
        <v>44823</v>
      </c>
      <c r="AG405" s="333" t="s">
        <v>1423</v>
      </c>
      <c r="AH405" s="333">
        <v>1</v>
      </c>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c r="BM405" s="323"/>
      <c r="BN405" s="323"/>
      <c r="BO405" s="323"/>
      <c r="BP405" s="323"/>
      <c r="BQ405" s="323"/>
      <c r="BR405" s="323"/>
      <c r="BS405" s="323"/>
      <c r="BT405" s="323"/>
      <c r="BU405" s="323"/>
      <c r="BV405" s="323"/>
      <c r="BW405" s="323"/>
      <c r="BX405" s="323"/>
      <c r="BY405" s="323"/>
      <c r="BZ405" s="323"/>
      <c r="CA405" s="323"/>
      <c r="CB405" s="323"/>
      <c r="CC405" s="323"/>
      <c r="CD405" s="323"/>
      <c r="CE405" s="323"/>
      <c r="CF405" s="323"/>
      <c r="CG405" s="323"/>
      <c r="CH405" s="323"/>
      <c r="CI405" s="323"/>
      <c r="CJ405" s="323"/>
      <c r="CK405" s="323"/>
      <c r="CL405" s="323"/>
      <c r="CM405" s="323"/>
      <c r="CN405" s="323"/>
      <c r="CO405" s="323"/>
      <c r="CP405" s="323"/>
      <c r="CQ405" s="323"/>
      <c r="CR405" s="323"/>
      <c r="CS405" s="323"/>
      <c r="CT405" s="323"/>
      <c r="CU405" s="323"/>
      <c r="CV405" s="323"/>
      <c r="CW405" s="323"/>
      <c r="CX405" s="323"/>
      <c r="CY405" s="323"/>
      <c r="CZ405" s="323"/>
      <c r="DA405" s="323"/>
      <c r="DB405" s="323"/>
      <c r="DC405" s="323"/>
      <c r="DD405" s="323"/>
      <c r="DE405" s="323"/>
      <c r="DF405" s="323"/>
      <c r="DG405" s="323"/>
      <c r="DH405" s="323"/>
      <c r="DI405" s="323"/>
      <c r="DJ405" s="323"/>
      <c r="DK405" s="323"/>
      <c r="DL405" s="323"/>
      <c r="DM405" s="323"/>
      <c r="DN405" s="323"/>
      <c r="DO405" s="323"/>
      <c r="DP405" s="323"/>
      <c r="DQ405" s="323"/>
      <c r="DR405" s="323"/>
      <c r="DS405" s="323"/>
      <c r="DT405" s="323"/>
      <c r="DU405" s="323"/>
      <c r="DV405" s="323"/>
      <c r="DW405" s="323"/>
      <c r="DX405" s="323"/>
      <c r="DY405" s="323"/>
      <c r="DZ405" s="323"/>
      <c r="EA405" s="323"/>
      <c r="EB405" s="323"/>
      <c r="EC405" s="323"/>
      <c r="ED405" s="323"/>
      <c r="EE405" s="323"/>
      <c r="EF405" s="323"/>
      <c r="EG405" s="323"/>
      <c r="EH405" s="323"/>
      <c r="EI405" s="323"/>
      <c r="EJ405" s="323"/>
      <c r="EK405" s="323"/>
      <c r="EL405" s="323"/>
      <c r="EM405" s="323"/>
      <c r="EN405" s="323"/>
      <c r="EO405" s="323"/>
      <c r="EP405" s="323"/>
      <c r="EQ405" s="323"/>
      <c r="ER405" s="323"/>
      <c r="ES405" s="323"/>
      <c r="ET405" s="323"/>
      <c r="EU405" s="323"/>
    </row>
    <row r="406" spans="1:151" s="333" customFormat="1" ht="60" hidden="1">
      <c r="A406" s="333" t="s">
        <v>2743</v>
      </c>
      <c r="B406" s="333" t="s">
        <v>936</v>
      </c>
      <c r="C406" s="366" t="s">
        <v>356</v>
      </c>
      <c r="D406" s="366" t="s">
        <v>2744</v>
      </c>
      <c r="E406" s="333" t="s">
        <v>2745</v>
      </c>
      <c r="F406" s="333" t="s">
        <v>30</v>
      </c>
      <c r="G406" s="333" t="s">
        <v>1423</v>
      </c>
      <c r="H406" s="333" t="s">
        <v>1422</v>
      </c>
      <c r="I406" s="334">
        <v>43101</v>
      </c>
      <c r="J406" s="334" t="s">
        <v>1424</v>
      </c>
      <c r="K406" s="334" t="s">
        <v>1425</v>
      </c>
      <c r="L406" s="334" t="s">
        <v>1425</v>
      </c>
      <c r="M406" s="333" t="s">
        <v>1426</v>
      </c>
      <c r="N406" s="333" t="s">
        <v>1437</v>
      </c>
      <c r="O406" s="333" t="s">
        <v>1495</v>
      </c>
      <c r="P406" s="333" t="s">
        <v>31</v>
      </c>
      <c r="Q406" s="333" t="s">
        <v>30</v>
      </c>
      <c r="R406" s="333" t="s">
        <v>2603</v>
      </c>
      <c r="S406" s="333" t="s">
        <v>1423</v>
      </c>
      <c r="T406" s="333" t="s">
        <v>1430</v>
      </c>
      <c r="V406" s="333" t="s">
        <v>1431</v>
      </c>
      <c r="X406" s="333" t="s">
        <v>1431</v>
      </c>
      <c r="AA406" s="333" t="s">
        <v>31</v>
      </c>
      <c r="AB406" s="333" t="s">
        <v>1423</v>
      </c>
      <c r="AC406" s="333" t="s">
        <v>1423</v>
      </c>
      <c r="AD406" s="333" t="s">
        <v>1423</v>
      </c>
      <c r="AE406" s="333" t="s">
        <v>1423</v>
      </c>
      <c r="AF406" s="334">
        <v>44823</v>
      </c>
      <c r="AG406" s="333" t="s">
        <v>1423</v>
      </c>
      <c r="AH406" s="333">
        <v>1</v>
      </c>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c r="BM406" s="323"/>
      <c r="BN406" s="323"/>
      <c r="BO406" s="323"/>
      <c r="BP406" s="323"/>
      <c r="BQ406" s="323"/>
      <c r="BR406" s="323"/>
      <c r="BS406" s="323"/>
      <c r="BT406" s="323"/>
      <c r="BU406" s="323"/>
      <c r="BV406" s="323"/>
      <c r="BW406" s="323"/>
      <c r="BX406" s="323"/>
      <c r="BY406" s="323"/>
      <c r="BZ406" s="323"/>
      <c r="CA406" s="323"/>
      <c r="CB406" s="323"/>
      <c r="CC406" s="323"/>
      <c r="CD406" s="323"/>
      <c r="CE406" s="323"/>
      <c r="CF406" s="323"/>
      <c r="CG406" s="323"/>
      <c r="CH406" s="323"/>
      <c r="CI406" s="323"/>
      <c r="CJ406" s="323"/>
      <c r="CK406" s="323"/>
      <c r="CL406" s="323"/>
      <c r="CM406" s="323"/>
      <c r="CN406" s="323"/>
      <c r="CO406" s="323"/>
      <c r="CP406" s="323"/>
      <c r="CQ406" s="323"/>
      <c r="CR406" s="323"/>
      <c r="CS406" s="323"/>
      <c r="CT406" s="323"/>
      <c r="CU406" s="323"/>
      <c r="CV406" s="323"/>
      <c r="CW406" s="323"/>
      <c r="CX406" s="323"/>
      <c r="CY406" s="323"/>
      <c r="CZ406" s="323"/>
      <c r="DA406" s="323"/>
      <c r="DB406" s="323"/>
      <c r="DC406" s="323"/>
      <c r="DD406" s="323"/>
      <c r="DE406" s="323"/>
      <c r="DF406" s="323"/>
      <c r="DG406" s="323"/>
      <c r="DH406" s="323"/>
      <c r="DI406" s="323"/>
      <c r="DJ406" s="323"/>
      <c r="DK406" s="323"/>
      <c r="DL406" s="323"/>
      <c r="DM406" s="323"/>
      <c r="DN406" s="323"/>
      <c r="DO406" s="323"/>
      <c r="DP406" s="323"/>
      <c r="DQ406" s="323"/>
      <c r="DR406" s="323"/>
      <c r="DS406" s="323"/>
      <c r="DT406" s="323"/>
      <c r="DU406" s="323"/>
      <c r="DV406" s="323"/>
      <c r="DW406" s="323"/>
      <c r="DX406" s="323"/>
      <c r="DY406" s="323"/>
      <c r="DZ406" s="323"/>
      <c r="EA406" s="323"/>
      <c r="EB406" s="323"/>
      <c r="EC406" s="323"/>
      <c r="ED406" s="323"/>
      <c r="EE406" s="323"/>
      <c r="EF406" s="323"/>
      <c r="EG406" s="323"/>
      <c r="EH406" s="323"/>
      <c r="EI406" s="323"/>
      <c r="EJ406" s="323"/>
      <c r="EK406" s="323"/>
      <c r="EL406" s="323"/>
      <c r="EM406" s="323"/>
      <c r="EN406" s="323"/>
      <c r="EO406" s="323"/>
      <c r="EP406" s="323"/>
      <c r="EQ406" s="323"/>
      <c r="ER406" s="323"/>
      <c r="ES406" s="323"/>
      <c r="ET406" s="323"/>
      <c r="EU406" s="323"/>
    </row>
    <row r="407" spans="1:151" s="333" customFormat="1" ht="120" hidden="1">
      <c r="A407" s="333" t="s">
        <v>2746</v>
      </c>
      <c r="B407" s="333" t="s">
        <v>937</v>
      </c>
      <c r="C407" s="333" t="s">
        <v>356</v>
      </c>
      <c r="D407" s="333" t="s">
        <v>2747</v>
      </c>
      <c r="E407" s="333" t="s">
        <v>2748</v>
      </c>
      <c r="F407" s="333" t="s">
        <v>31</v>
      </c>
      <c r="G407" s="333">
        <v>80</v>
      </c>
      <c r="H407" s="333" t="s">
        <v>1422</v>
      </c>
      <c r="I407" s="333" t="s">
        <v>1423</v>
      </c>
      <c r="J407" s="334" t="s">
        <v>1424</v>
      </c>
      <c r="K407" s="334" t="s">
        <v>1425</v>
      </c>
      <c r="L407" s="334" t="s">
        <v>1425</v>
      </c>
      <c r="M407" s="333" t="s">
        <v>1426</v>
      </c>
      <c r="N407" s="333" t="s">
        <v>1437</v>
      </c>
      <c r="O407" s="333" t="s">
        <v>1441</v>
      </c>
      <c r="P407" s="333" t="s">
        <v>31</v>
      </c>
      <c r="Q407" s="333" t="s">
        <v>30</v>
      </c>
      <c r="R407" s="333" t="s">
        <v>2749</v>
      </c>
      <c r="S407" s="337" t="s">
        <v>2750</v>
      </c>
      <c r="T407" s="333" t="s">
        <v>1442</v>
      </c>
      <c r="V407" s="333" t="s">
        <v>1431</v>
      </c>
      <c r="X407" s="333" t="s">
        <v>1431</v>
      </c>
      <c r="AA407" s="333" t="s">
        <v>31</v>
      </c>
      <c r="AB407" s="333" t="s">
        <v>1432</v>
      </c>
      <c r="AC407" s="333" t="s">
        <v>1432</v>
      </c>
      <c r="AD407" s="333" t="s">
        <v>2496</v>
      </c>
      <c r="AE407" s="333" t="s">
        <v>1433</v>
      </c>
      <c r="AF407" s="334">
        <v>44530</v>
      </c>
      <c r="AG407" s="333" t="s">
        <v>1445</v>
      </c>
      <c r="AH407" s="333">
        <v>1</v>
      </c>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c r="BN407" s="323"/>
      <c r="BO407" s="323"/>
      <c r="BP407" s="323"/>
      <c r="BQ407" s="323"/>
      <c r="BR407" s="323"/>
      <c r="BS407" s="323"/>
      <c r="BT407" s="323"/>
      <c r="BU407" s="323"/>
      <c r="BV407" s="323"/>
      <c r="BW407" s="323"/>
      <c r="BX407" s="323"/>
      <c r="BY407" s="323"/>
      <c r="BZ407" s="323"/>
      <c r="CA407" s="323"/>
      <c r="CB407" s="323"/>
      <c r="CC407" s="323"/>
      <c r="CD407" s="323"/>
      <c r="CE407" s="323"/>
      <c r="CF407" s="323"/>
      <c r="CG407" s="323"/>
      <c r="CH407" s="323"/>
      <c r="CI407" s="323"/>
      <c r="CJ407" s="323"/>
      <c r="CK407" s="323"/>
      <c r="CL407" s="323"/>
      <c r="CM407" s="323"/>
      <c r="CN407" s="323"/>
      <c r="CO407" s="323"/>
      <c r="CP407" s="323"/>
      <c r="CQ407" s="323"/>
      <c r="CR407" s="323"/>
      <c r="CS407" s="323"/>
      <c r="CT407" s="323"/>
      <c r="CU407" s="323"/>
      <c r="CV407" s="323"/>
      <c r="CW407" s="323"/>
      <c r="CX407" s="323"/>
      <c r="CY407" s="323"/>
      <c r="CZ407" s="323"/>
      <c r="DA407" s="323"/>
      <c r="DB407" s="323"/>
      <c r="DC407" s="323"/>
      <c r="DD407" s="323"/>
      <c r="DE407" s="323"/>
      <c r="DF407" s="323"/>
      <c r="DG407" s="323"/>
      <c r="DH407" s="323"/>
      <c r="DI407" s="323"/>
      <c r="DJ407" s="323"/>
      <c r="DK407" s="323"/>
      <c r="DL407" s="323"/>
      <c r="DM407" s="323"/>
      <c r="DN407" s="323"/>
      <c r="DO407" s="323"/>
      <c r="DP407" s="323"/>
      <c r="DQ407" s="323"/>
      <c r="DR407" s="323"/>
      <c r="DS407" s="323"/>
      <c r="DT407" s="323"/>
      <c r="DU407" s="323"/>
      <c r="DV407" s="323"/>
      <c r="DW407" s="323"/>
      <c r="DX407" s="323"/>
      <c r="DY407" s="323"/>
      <c r="DZ407" s="323"/>
      <c r="EA407" s="323"/>
      <c r="EB407" s="323"/>
      <c r="EC407" s="323"/>
      <c r="ED407" s="323"/>
      <c r="EE407" s="323"/>
      <c r="EF407" s="323"/>
      <c r="EG407" s="323"/>
      <c r="EH407" s="323"/>
      <c r="EI407" s="323"/>
      <c r="EJ407" s="323"/>
      <c r="EK407" s="323"/>
      <c r="EL407" s="323"/>
      <c r="EM407" s="323"/>
      <c r="EN407" s="323"/>
      <c r="EO407" s="323"/>
      <c r="EP407" s="323"/>
      <c r="EQ407" s="323"/>
      <c r="ER407" s="323"/>
      <c r="ES407" s="323"/>
      <c r="ET407" s="323"/>
      <c r="EU407" s="323"/>
    </row>
    <row r="408" spans="1:151" s="333" customFormat="1" ht="120" hidden="1">
      <c r="A408" s="333" t="s">
        <v>2751</v>
      </c>
      <c r="B408" s="333" t="s">
        <v>937</v>
      </c>
      <c r="C408" s="333" t="s">
        <v>356</v>
      </c>
      <c r="D408" s="333" t="s">
        <v>2752</v>
      </c>
      <c r="E408" s="333" t="s">
        <v>2753</v>
      </c>
      <c r="F408" s="333" t="s">
        <v>31</v>
      </c>
      <c r="G408" s="333">
        <v>80</v>
      </c>
      <c r="H408" s="333" t="s">
        <v>1422</v>
      </c>
      <c r="I408" s="333" t="s">
        <v>1423</v>
      </c>
      <c r="J408" s="334" t="s">
        <v>1450</v>
      </c>
      <c r="K408" s="334" t="s">
        <v>1425</v>
      </c>
      <c r="L408" s="334" t="s">
        <v>1425</v>
      </c>
      <c r="M408" s="333" t="s">
        <v>1426</v>
      </c>
      <c r="N408" s="333" t="s">
        <v>1427</v>
      </c>
      <c r="O408" s="333" t="s">
        <v>1495</v>
      </c>
      <c r="P408" s="333" t="s">
        <v>31</v>
      </c>
      <c r="Q408" s="333" t="s">
        <v>31</v>
      </c>
      <c r="R408" s="333" t="s">
        <v>2749</v>
      </c>
      <c r="S408" s="337" t="s">
        <v>2750</v>
      </c>
      <c r="T408" s="333" t="s">
        <v>1442</v>
      </c>
      <c r="V408" s="333" t="s">
        <v>1431</v>
      </c>
      <c r="X408" s="333" t="s">
        <v>1431</v>
      </c>
      <c r="AA408" s="333" t="s">
        <v>31</v>
      </c>
      <c r="AB408" s="333" t="s">
        <v>1432</v>
      </c>
      <c r="AC408" s="333" t="s">
        <v>1432</v>
      </c>
      <c r="AD408" s="333" t="s">
        <v>2496</v>
      </c>
      <c r="AE408" s="333" t="s">
        <v>1433</v>
      </c>
      <c r="AF408" s="334">
        <v>44530</v>
      </c>
      <c r="AG408" s="333" t="s">
        <v>1445</v>
      </c>
      <c r="AH408" s="333">
        <v>1</v>
      </c>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c r="BN408" s="323"/>
      <c r="BO408" s="323"/>
      <c r="BP408" s="323"/>
      <c r="BQ408" s="323"/>
      <c r="BR408" s="323"/>
      <c r="BS408" s="323"/>
      <c r="BT408" s="323"/>
      <c r="BU408" s="323"/>
      <c r="BV408" s="323"/>
      <c r="BW408" s="323"/>
      <c r="BX408" s="323"/>
      <c r="BY408" s="323"/>
      <c r="BZ408" s="323"/>
      <c r="CA408" s="323"/>
      <c r="CB408" s="323"/>
      <c r="CC408" s="323"/>
      <c r="CD408" s="323"/>
      <c r="CE408" s="323"/>
      <c r="CF408" s="323"/>
      <c r="CG408" s="323"/>
      <c r="CH408" s="323"/>
      <c r="CI408" s="323"/>
      <c r="CJ408" s="323"/>
      <c r="CK408" s="323"/>
      <c r="CL408" s="323"/>
      <c r="CM408" s="323"/>
      <c r="CN408" s="323"/>
      <c r="CO408" s="323"/>
      <c r="CP408" s="323"/>
      <c r="CQ408" s="323"/>
      <c r="CR408" s="323"/>
      <c r="CS408" s="323"/>
      <c r="CT408" s="323"/>
      <c r="CU408" s="323"/>
      <c r="CV408" s="323"/>
      <c r="CW408" s="323"/>
      <c r="CX408" s="323"/>
      <c r="CY408" s="323"/>
      <c r="CZ408" s="323"/>
      <c r="DA408" s="323"/>
      <c r="DB408" s="323"/>
      <c r="DC408" s="323"/>
      <c r="DD408" s="323"/>
      <c r="DE408" s="323"/>
      <c r="DF408" s="323"/>
      <c r="DG408" s="323"/>
      <c r="DH408" s="323"/>
      <c r="DI408" s="323"/>
      <c r="DJ408" s="323"/>
      <c r="DK408" s="323"/>
      <c r="DL408" s="323"/>
      <c r="DM408" s="323"/>
      <c r="DN408" s="323"/>
      <c r="DO408" s="323"/>
      <c r="DP408" s="323"/>
      <c r="DQ408" s="323"/>
      <c r="DR408" s="323"/>
      <c r="DS408" s="323"/>
      <c r="DT408" s="323"/>
      <c r="DU408" s="323"/>
      <c r="DV408" s="323"/>
      <c r="DW408" s="323"/>
      <c r="DX408" s="323"/>
      <c r="DY408" s="323"/>
      <c r="DZ408" s="323"/>
      <c r="EA408" s="323"/>
      <c r="EB408" s="323"/>
      <c r="EC408" s="323"/>
      <c r="ED408" s="323"/>
      <c r="EE408" s="323"/>
      <c r="EF408" s="323"/>
      <c r="EG408" s="323"/>
      <c r="EH408" s="323"/>
      <c r="EI408" s="323"/>
      <c r="EJ408" s="323"/>
      <c r="EK408" s="323"/>
      <c r="EL408" s="323"/>
      <c r="EM408" s="323"/>
      <c r="EN408" s="323"/>
      <c r="EO408" s="323"/>
      <c r="EP408" s="323"/>
      <c r="EQ408" s="323"/>
      <c r="ER408" s="323"/>
      <c r="ES408" s="323"/>
      <c r="ET408" s="323"/>
      <c r="EU408" s="323"/>
    </row>
    <row r="409" spans="1:151" s="333" customFormat="1" ht="120" hidden="1">
      <c r="A409" s="333" t="s">
        <v>2754</v>
      </c>
      <c r="B409" s="333" t="s">
        <v>937</v>
      </c>
      <c r="C409" s="333" t="s">
        <v>356</v>
      </c>
      <c r="D409" s="333" t="s">
        <v>2755</v>
      </c>
      <c r="E409" s="333" t="s">
        <v>2756</v>
      </c>
      <c r="F409" s="333" t="s">
        <v>31</v>
      </c>
      <c r="G409" s="333">
        <v>80</v>
      </c>
      <c r="H409" s="333" t="s">
        <v>1422</v>
      </c>
      <c r="I409" s="333" t="s">
        <v>1423</v>
      </c>
      <c r="J409" s="334" t="s">
        <v>1450</v>
      </c>
      <c r="K409" s="334" t="s">
        <v>1425</v>
      </c>
      <c r="L409" s="334" t="s">
        <v>1425</v>
      </c>
      <c r="M409" s="333" t="s">
        <v>1426</v>
      </c>
      <c r="N409" s="333" t="s">
        <v>1437</v>
      </c>
      <c r="O409" s="333" t="s">
        <v>1495</v>
      </c>
      <c r="P409" s="333" t="s">
        <v>31</v>
      </c>
      <c r="Q409" s="333" t="s">
        <v>30</v>
      </c>
      <c r="R409" s="333" t="s">
        <v>2749</v>
      </c>
      <c r="S409" s="337" t="s">
        <v>2750</v>
      </c>
      <c r="T409" s="333" t="s">
        <v>1442</v>
      </c>
      <c r="V409" s="333" t="s">
        <v>1431</v>
      </c>
      <c r="X409" s="333" t="s">
        <v>1431</v>
      </c>
      <c r="AA409" s="333" t="s">
        <v>31</v>
      </c>
      <c r="AB409" s="333" t="s">
        <v>1432</v>
      </c>
      <c r="AC409" s="333" t="s">
        <v>1432</v>
      </c>
      <c r="AD409" s="333" t="s">
        <v>2496</v>
      </c>
      <c r="AE409" s="333" t="s">
        <v>1433</v>
      </c>
      <c r="AF409" s="334">
        <v>44530</v>
      </c>
      <c r="AG409" s="333" t="s">
        <v>1445</v>
      </c>
      <c r="AH409" s="333">
        <v>1</v>
      </c>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c r="BN409" s="323"/>
      <c r="BO409" s="323"/>
      <c r="BP409" s="323"/>
      <c r="BQ409" s="323"/>
      <c r="BR409" s="323"/>
      <c r="BS409" s="323"/>
      <c r="BT409" s="323"/>
      <c r="BU409" s="323"/>
      <c r="BV409" s="323"/>
      <c r="BW409" s="323"/>
      <c r="BX409" s="323"/>
      <c r="BY409" s="323"/>
      <c r="BZ409" s="323"/>
      <c r="CA409" s="323"/>
      <c r="CB409" s="323"/>
      <c r="CC409" s="323"/>
      <c r="CD409" s="323"/>
      <c r="CE409" s="323"/>
      <c r="CF409" s="323"/>
      <c r="CG409" s="323"/>
      <c r="CH409" s="323"/>
      <c r="CI409" s="323"/>
      <c r="CJ409" s="323"/>
      <c r="CK409" s="323"/>
      <c r="CL409" s="323"/>
      <c r="CM409" s="323"/>
      <c r="CN409" s="323"/>
      <c r="CO409" s="323"/>
      <c r="CP409" s="323"/>
      <c r="CQ409" s="323"/>
      <c r="CR409" s="323"/>
      <c r="CS409" s="323"/>
      <c r="CT409" s="323"/>
      <c r="CU409" s="323"/>
      <c r="CV409" s="323"/>
      <c r="CW409" s="323"/>
      <c r="CX409" s="323"/>
      <c r="CY409" s="323"/>
      <c r="CZ409" s="323"/>
      <c r="DA409" s="323"/>
      <c r="DB409" s="323"/>
      <c r="DC409" s="323"/>
      <c r="DD409" s="323"/>
      <c r="DE409" s="323"/>
      <c r="DF409" s="323"/>
      <c r="DG409" s="323"/>
      <c r="DH409" s="323"/>
      <c r="DI409" s="323"/>
      <c r="DJ409" s="323"/>
      <c r="DK409" s="323"/>
      <c r="DL409" s="323"/>
      <c r="DM409" s="323"/>
      <c r="DN409" s="323"/>
      <c r="DO409" s="323"/>
      <c r="DP409" s="323"/>
      <c r="DQ409" s="323"/>
      <c r="DR409" s="323"/>
      <c r="DS409" s="323"/>
      <c r="DT409" s="323"/>
      <c r="DU409" s="323"/>
      <c r="DV409" s="323"/>
      <c r="DW409" s="323"/>
      <c r="DX409" s="323"/>
      <c r="DY409" s="323"/>
      <c r="DZ409" s="323"/>
      <c r="EA409" s="323"/>
      <c r="EB409" s="323"/>
      <c r="EC409" s="323"/>
      <c r="ED409" s="323"/>
      <c r="EE409" s="323"/>
      <c r="EF409" s="323"/>
      <c r="EG409" s="323"/>
      <c r="EH409" s="323"/>
      <c r="EI409" s="323"/>
      <c r="EJ409" s="323"/>
      <c r="EK409" s="323"/>
      <c r="EL409" s="323"/>
      <c r="EM409" s="323"/>
      <c r="EN409" s="323"/>
      <c r="EO409" s="323"/>
      <c r="EP409" s="323"/>
      <c r="EQ409" s="323"/>
      <c r="ER409" s="323"/>
      <c r="ES409" s="323"/>
      <c r="ET409" s="323"/>
      <c r="EU409" s="323"/>
    </row>
    <row r="410" spans="1:151" s="333" customFormat="1" ht="120" hidden="1">
      <c r="A410" s="333" t="s">
        <v>2757</v>
      </c>
      <c r="B410" s="333" t="s">
        <v>937</v>
      </c>
      <c r="C410" s="333" t="s">
        <v>356</v>
      </c>
      <c r="D410" s="333" t="s">
        <v>2758</v>
      </c>
      <c r="E410" s="333" t="s">
        <v>2759</v>
      </c>
      <c r="F410" s="333" t="s">
        <v>31</v>
      </c>
      <c r="G410" s="333">
        <v>80</v>
      </c>
      <c r="H410" s="333" t="s">
        <v>1422</v>
      </c>
      <c r="I410" s="333" t="s">
        <v>1423</v>
      </c>
      <c r="J410" s="334" t="s">
        <v>1450</v>
      </c>
      <c r="K410" s="334" t="s">
        <v>1425</v>
      </c>
      <c r="L410" s="334" t="s">
        <v>1425</v>
      </c>
      <c r="M410" s="333" t="s">
        <v>1426</v>
      </c>
      <c r="N410" s="333" t="s">
        <v>1437</v>
      </c>
      <c r="O410" s="333" t="s">
        <v>1441</v>
      </c>
      <c r="P410" s="333" t="s">
        <v>30</v>
      </c>
      <c r="Q410" s="333" t="s">
        <v>30</v>
      </c>
      <c r="R410" s="333" t="s">
        <v>2749</v>
      </c>
      <c r="S410" s="337" t="s">
        <v>2750</v>
      </c>
      <c r="T410" s="333" t="s">
        <v>1442</v>
      </c>
      <c r="V410" s="333" t="s">
        <v>1431</v>
      </c>
      <c r="X410" s="333" t="s">
        <v>1431</v>
      </c>
      <c r="AA410" s="333" t="s">
        <v>31</v>
      </c>
      <c r="AB410" s="333" t="s">
        <v>1432</v>
      </c>
      <c r="AC410" s="333" t="s">
        <v>1432</v>
      </c>
      <c r="AD410" s="333" t="s">
        <v>2496</v>
      </c>
      <c r="AE410" s="333" t="s">
        <v>1433</v>
      </c>
      <c r="AF410" s="334">
        <v>44530</v>
      </c>
      <c r="AG410" s="333" t="s">
        <v>1445</v>
      </c>
      <c r="AH410" s="333">
        <v>1</v>
      </c>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c r="BN410" s="323"/>
      <c r="BO410" s="323"/>
      <c r="BP410" s="323"/>
      <c r="BQ410" s="323"/>
      <c r="BR410" s="323"/>
      <c r="BS410" s="323"/>
      <c r="BT410" s="323"/>
      <c r="BU410" s="323"/>
      <c r="BV410" s="323"/>
      <c r="BW410" s="323"/>
      <c r="BX410" s="323"/>
      <c r="BY410" s="323"/>
      <c r="BZ410" s="323"/>
      <c r="CA410" s="323"/>
      <c r="CB410" s="323"/>
      <c r="CC410" s="323"/>
      <c r="CD410" s="323"/>
      <c r="CE410" s="323"/>
      <c r="CF410" s="323"/>
      <c r="CG410" s="323"/>
      <c r="CH410" s="323"/>
      <c r="CI410" s="323"/>
      <c r="CJ410" s="323"/>
      <c r="CK410" s="323"/>
      <c r="CL410" s="323"/>
      <c r="CM410" s="323"/>
      <c r="CN410" s="323"/>
      <c r="CO410" s="323"/>
      <c r="CP410" s="323"/>
      <c r="CQ410" s="323"/>
      <c r="CR410" s="323"/>
      <c r="CS410" s="323"/>
      <c r="CT410" s="323"/>
      <c r="CU410" s="323"/>
      <c r="CV410" s="323"/>
      <c r="CW410" s="323"/>
      <c r="CX410" s="323"/>
      <c r="CY410" s="323"/>
      <c r="CZ410" s="323"/>
      <c r="DA410" s="323"/>
      <c r="DB410" s="323"/>
      <c r="DC410" s="323"/>
      <c r="DD410" s="323"/>
      <c r="DE410" s="323"/>
      <c r="DF410" s="323"/>
      <c r="DG410" s="323"/>
      <c r="DH410" s="323"/>
      <c r="DI410" s="323"/>
      <c r="DJ410" s="323"/>
      <c r="DK410" s="323"/>
      <c r="DL410" s="323"/>
      <c r="DM410" s="323"/>
      <c r="DN410" s="323"/>
      <c r="DO410" s="323"/>
      <c r="DP410" s="323"/>
      <c r="DQ410" s="323"/>
      <c r="DR410" s="323"/>
      <c r="DS410" s="323"/>
      <c r="DT410" s="323"/>
      <c r="DU410" s="323"/>
      <c r="DV410" s="323"/>
      <c r="DW410" s="323"/>
      <c r="DX410" s="323"/>
      <c r="DY410" s="323"/>
      <c r="DZ410" s="323"/>
      <c r="EA410" s="323"/>
      <c r="EB410" s="323"/>
      <c r="EC410" s="323"/>
      <c r="ED410" s="323"/>
      <c r="EE410" s="323"/>
      <c r="EF410" s="323"/>
      <c r="EG410" s="323"/>
      <c r="EH410" s="323"/>
      <c r="EI410" s="323"/>
      <c r="EJ410" s="323"/>
      <c r="EK410" s="323"/>
      <c r="EL410" s="323"/>
      <c r="EM410" s="323"/>
      <c r="EN410" s="323"/>
      <c r="EO410" s="323"/>
      <c r="EP410" s="323"/>
      <c r="EQ410" s="323"/>
      <c r="ER410" s="323"/>
      <c r="ES410" s="323"/>
      <c r="ET410" s="323"/>
      <c r="EU410" s="323"/>
    </row>
    <row r="411" spans="1:151" s="333" customFormat="1" ht="120" hidden="1">
      <c r="A411" s="333" t="s">
        <v>2760</v>
      </c>
      <c r="B411" s="333" t="s">
        <v>937</v>
      </c>
      <c r="C411" s="333" t="s">
        <v>356</v>
      </c>
      <c r="D411" s="333" t="s">
        <v>2761</v>
      </c>
      <c r="E411" s="333" t="s">
        <v>2762</v>
      </c>
      <c r="F411" s="333" t="s">
        <v>31</v>
      </c>
      <c r="G411" s="333">
        <v>80</v>
      </c>
      <c r="H411" s="333" t="s">
        <v>1422</v>
      </c>
      <c r="I411" s="333" t="s">
        <v>1423</v>
      </c>
      <c r="J411" s="334" t="s">
        <v>1450</v>
      </c>
      <c r="K411" s="334" t="s">
        <v>1425</v>
      </c>
      <c r="L411" s="334" t="s">
        <v>1425</v>
      </c>
      <c r="M411" s="333" t="s">
        <v>1426</v>
      </c>
      <c r="N411" s="333" t="s">
        <v>1437</v>
      </c>
      <c r="O411" s="333" t="s">
        <v>1495</v>
      </c>
      <c r="P411" s="333" t="s">
        <v>30</v>
      </c>
      <c r="Q411" s="333" t="s">
        <v>30</v>
      </c>
      <c r="R411" s="333" t="s">
        <v>2749</v>
      </c>
      <c r="S411" s="337" t="s">
        <v>2750</v>
      </c>
      <c r="T411" s="333" t="s">
        <v>1442</v>
      </c>
      <c r="V411" s="333" t="s">
        <v>1431</v>
      </c>
      <c r="X411" s="333" t="s">
        <v>1431</v>
      </c>
      <c r="AA411" s="333" t="s">
        <v>31</v>
      </c>
      <c r="AB411" s="333" t="s">
        <v>1432</v>
      </c>
      <c r="AC411" s="333" t="s">
        <v>1432</v>
      </c>
      <c r="AD411" s="333" t="s">
        <v>2496</v>
      </c>
      <c r="AE411" s="333" t="s">
        <v>1433</v>
      </c>
      <c r="AF411" s="334">
        <v>44530</v>
      </c>
      <c r="AG411" s="333" t="s">
        <v>1445</v>
      </c>
      <c r="AH411" s="333">
        <v>1</v>
      </c>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c r="BM411" s="323"/>
      <c r="BN411" s="323"/>
      <c r="BO411" s="323"/>
      <c r="BP411" s="323"/>
      <c r="BQ411" s="323"/>
      <c r="BR411" s="323"/>
      <c r="BS411" s="323"/>
      <c r="BT411" s="323"/>
      <c r="BU411" s="323"/>
      <c r="BV411" s="323"/>
      <c r="BW411" s="323"/>
      <c r="BX411" s="323"/>
      <c r="BY411" s="323"/>
      <c r="BZ411" s="323"/>
      <c r="CA411" s="323"/>
      <c r="CB411" s="323"/>
      <c r="CC411" s="323"/>
      <c r="CD411" s="323"/>
      <c r="CE411" s="323"/>
      <c r="CF411" s="323"/>
      <c r="CG411" s="323"/>
      <c r="CH411" s="323"/>
      <c r="CI411" s="323"/>
      <c r="CJ411" s="323"/>
      <c r="CK411" s="323"/>
      <c r="CL411" s="323"/>
      <c r="CM411" s="323"/>
      <c r="CN411" s="323"/>
      <c r="CO411" s="323"/>
      <c r="CP411" s="323"/>
      <c r="CQ411" s="323"/>
      <c r="CR411" s="323"/>
      <c r="CS411" s="323"/>
      <c r="CT411" s="323"/>
      <c r="CU411" s="323"/>
      <c r="CV411" s="323"/>
      <c r="CW411" s="323"/>
      <c r="CX411" s="323"/>
      <c r="CY411" s="323"/>
      <c r="CZ411" s="323"/>
      <c r="DA411" s="323"/>
      <c r="DB411" s="323"/>
      <c r="DC411" s="323"/>
      <c r="DD411" s="323"/>
      <c r="DE411" s="323"/>
      <c r="DF411" s="323"/>
      <c r="DG411" s="323"/>
      <c r="DH411" s="323"/>
      <c r="DI411" s="323"/>
      <c r="DJ411" s="323"/>
      <c r="DK411" s="323"/>
      <c r="DL411" s="323"/>
      <c r="DM411" s="323"/>
      <c r="DN411" s="323"/>
      <c r="DO411" s="323"/>
      <c r="DP411" s="323"/>
      <c r="DQ411" s="323"/>
      <c r="DR411" s="323"/>
      <c r="DS411" s="323"/>
      <c r="DT411" s="323"/>
      <c r="DU411" s="323"/>
      <c r="DV411" s="323"/>
      <c r="DW411" s="323"/>
      <c r="DX411" s="323"/>
      <c r="DY411" s="323"/>
      <c r="DZ411" s="323"/>
      <c r="EA411" s="323"/>
      <c r="EB411" s="323"/>
      <c r="EC411" s="323"/>
      <c r="ED411" s="323"/>
      <c r="EE411" s="323"/>
      <c r="EF411" s="323"/>
      <c r="EG411" s="323"/>
      <c r="EH411" s="323"/>
      <c r="EI411" s="323"/>
      <c r="EJ411" s="323"/>
      <c r="EK411" s="323"/>
      <c r="EL411" s="323"/>
      <c r="EM411" s="323"/>
      <c r="EN411" s="323"/>
      <c r="EO411" s="323"/>
      <c r="EP411" s="323"/>
      <c r="EQ411" s="323"/>
      <c r="ER411" s="323"/>
      <c r="ES411" s="323"/>
      <c r="ET411" s="323"/>
      <c r="EU411" s="323"/>
    </row>
    <row r="412" spans="1:151" s="333" customFormat="1" ht="120" hidden="1">
      <c r="A412" s="333" t="s">
        <v>2763</v>
      </c>
      <c r="B412" s="333" t="s">
        <v>937</v>
      </c>
      <c r="C412" s="333" t="s">
        <v>356</v>
      </c>
      <c r="D412" s="333" t="s">
        <v>2764</v>
      </c>
      <c r="E412" s="333" t="s">
        <v>2765</v>
      </c>
      <c r="F412" s="333" t="s">
        <v>31</v>
      </c>
      <c r="G412" s="333">
        <v>80</v>
      </c>
      <c r="H412" s="333" t="s">
        <v>1506</v>
      </c>
      <c r="I412" s="333" t="s">
        <v>1423</v>
      </c>
      <c r="J412" s="334" t="s">
        <v>1028</v>
      </c>
      <c r="K412" s="334" t="s">
        <v>1425</v>
      </c>
      <c r="L412" s="334" t="s">
        <v>1425</v>
      </c>
      <c r="M412" s="333" t="s">
        <v>1426</v>
      </c>
      <c r="N412" s="333" t="s">
        <v>1437</v>
      </c>
      <c r="O412" s="333" t="s">
        <v>1441</v>
      </c>
      <c r="P412" s="333" t="s">
        <v>30</v>
      </c>
      <c r="Q412" s="333" t="s">
        <v>30</v>
      </c>
      <c r="R412" s="333" t="s">
        <v>2749</v>
      </c>
      <c r="S412" s="337" t="s">
        <v>2750</v>
      </c>
      <c r="T412" s="333" t="s">
        <v>1442</v>
      </c>
      <c r="V412" s="333" t="s">
        <v>1431</v>
      </c>
      <c r="X412" s="333" t="s">
        <v>1431</v>
      </c>
      <c r="AA412" s="333" t="s">
        <v>31</v>
      </c>
      <c r="AB412" s="333" t="s">
        <v>1432</v>
      </c>
      <c r="AC412" s="333" t="s">
        <v>1432</v>
      </c>
      <c r="AD412" s="333" t="s">
        <v>2496</v>
      </c>
      <c r="AE412" s="333" t="s">
        <v>1433</v>
      </c>
      <c r="AF412" s="334">
        <v>44530</v>
      </c>
      <c r="AG412" s="333" t="s">
        <v>1445</v>
      </c>
      <c r="AH412" s="333">
        <v>1</v>
      </c>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c r="BM412" s="323"/>
      <c r="BN412" s="323"/>
      <c r="BO412" s="323"/>
      <c r="BP412" s="323"/>
      <c r="BQ412" s="323"/>
      <c r="BR412" s="323"/>
      <c r="BS412" s="323"/>
      <c r="BT412" s="323"/>
      <c r="BU412" s="323"/>
      <c r="BV412" s="323"/>
      <c r="BW412" s="323"/>
      <c r="BX412" s="323"/>
      <c r="BY412" s="323"/>
      <c r="BZ412" s="323"/>
      <c r="CA412" s="323"/>
      <c r="CB412" s="323"/>
      <c r="CC412" s="323"/>
      <c r="CD412" s="323"/>
      <c r="CE412" s="323"/>
      <c r="CF412" s="323"/>
      <c r="CG412" s="323"/>
      <c r="CH412" s="323"/>
      <c r="CI412" s="323"/>
      <c r="CJ412" s="323"/>
      <c r="CK412" s="323"/>
      <c r="CL412" s="323"/>
      <c r="CM412" s="323"/>
      <c r="CN412" s="323"/>
      <c r="CO412" s="323"/>
      <c r="CP412" s="323"/>
      <c r="CQ412" s="323"/>
      <c r="CR412" s="323"/>
      <c r="CS412" s="323"/>
      <c r="CT412" s="323"/>
      <c r="CU412" s="323"/>
      <c r="CV412" s="323"/>
      <c r="CW412" s="323"/>
      <c r="CX412" s="323"/>
      <c r="CY412" s="323"/>
      <c r="CZ412" s="323"/>
      <c r="DA412" s="323"/>
      <c r="DB412" s="323"/>
      <c r="DC412" s="323"/>
      <c r="DD412" s="323"/>
      <c r="DE412" s="323"/>
      <c r="DF412" s="323"/>
      <c r="DG412" s="323"/>
      <c r="DH412" s="323"/>
      <c r="DI412" s="323"/>
      <c r="DJ412" s="323"/>
      <c r="DK412" s="323"/>
      <c r="DL412" s="323"/>
      <c r="DM412" s="323"/>
      <c r="DN412" s="323"/>
      <c r="DO412" s="323"/>
      <c r="DP412" s="323"/>
      <c r="DQ412" s="323"/>
      <c r="DR412" s="323"/>
      <c r="DS412" s="323"/>
      <c r="DT412" s="323"/>
      <c r="DU412" s="323"/>
      <c r="DV412" s="323"/>
      <c r="DW412" s="323"/>
      <c r="DX412" s="323"/>
      <c r="DY412" s="323"/>
      <c r="DZ412" s="323"/>
      <c r="EA412" s="323"/>
      <c r="EB412" s="323"/>
      <c r="EC412" s="323"/>
      <c r="ED412" s="323"/>
      <c r="EE412" s="323"/>
      <c r="EF412" s="323"/>
      <c r="EG412" s="323"/>
      <c r="EH412" s="323"/>
      <c r="EI412" s="323"/>
      <c r="EJ412" s="323"/>
      <c r="EK412" s="323"/>
      <c r="EL412" s="323"/>
      <c r="EM412" s="323"/>
      <c r="EN412" s="323"/>
      <c r="EO412" s="323"/>
      <c r="EP412" s="323"/>
      <c r="EQ412" s="323"/>
      <c r="ER412" s="323"/>
      <c r="ES412" s="323"/>
      <c r="ET412" s="323"/>
      <c r="EU412" s="323"/>
    </row>
    <row r="413" spans="1:151" s="333" customFormat="1" ht="120" hidden="1">
      <c r="A413" s="333" t="s">
        <v>2766</v>
      </c>
      <c r="B413" s="333" t="s">
        <v>937</v>
      </c>
      <c r="C413" s="333" t="s">
        <v>356</v>
      </c>
      <c r="D413" s="333" t="s">
        <v>1989</v>
      </c>
      <c r="E413" s="333" t="s">
        <v>2767</v>
      </c>
      <c r="F413" s="333" t="s">
        <v>31</v>
      </c>
      <c r="G413" s="333">
        <v>80</v>
      </c>
      <c r="H413" s="333" t="s">
        <v>1422</v>
      </c>
      <c r="I413" s="333" t="s">
        <v>1423</v>
      </c>
      <c r="J413" s="334" t="s">
        <v>1450</v>
      </c>
      <c r="K413" s="334" t="s">
        <v>1425</v>
      </c>
      <c r="L413" s="334" t="s">
        <v>1425</v>
      </c>
      <c r="M413" s="333" t="s">
        <v>1426</v>
      </c>
      <c r="N413" s="333" t="s">
        <v>1437</v>
      </c>
      <c r="O413" s="333" t="s">
        <v>1495</v>
      </c>
      <c r="P413" s="333" t="s">
        <v>31</v>
      </c>
      <c r="Q413" s="333" t="s">
        <v>30</v>
      </c>
      <c r="R413" s="333" t="s">
        <v>2749</v>
      </c>
      <c r="S413" s="337" t="s">
        <v>2750</v>
      </c>
      <c r="T413" s="333" t="s">
        <v>1442</v>
      </c>
      <c r="V413" s="333" t="s">
        <v>1431</v>
      </c>
      <c r="X413" s="333" t="s">
        <v>1431</v>
      </c>
      <c r="AA413" s="333" t="s">
        <v>30</v>
      </c>
      <c r="AB413" s="333" t="s">
        <v>1432</v>
      </c>
      <c r="AC413" s="333" t="s">
        <v>1432</v>
      </c>
      <c r="AD413" s="333" t="s">
        <v>2496</v>
      </c>
      <c r="AE413" s="333" t="s">
        <v>1433</v>
      </c>
      <c r="AF413" s="334">
        <v>44530</v>
      </c>
      <c r="AG413" s="333" t="s">
        <v>1445</v>
      </c>
      <c r="AH413" s="333">
        <v>1</v>
      </c>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c r="BM413" s="323"/>
      <c r="BN413" s="323"/>
      <c r="BO413" s="323"/>
      <c r="BP413" s="323"/>
      <c r="BQ413" s="323"/>
      <c r="BR413" s="323"/>
      <c r="BS413" s="323"/>
      <c r="BT413" s="323"/>
      <c r="BU413" s="323"/>
      <c r="BV413" s="323"/>
      <c r="BW413" s="323"/>
      <c r="BX413" s="323"/>
      <c r="BY413" s="323"/>
      <c r="BZ413" s="323"/>
      <c r="CA413" s="323"/>
      <c r="CB413" s="323"/>
      <c r="CC413" s="323"/>
      <c r="CD413" s="323"/>
      <c r="CE413" s="323"/>
      <c r="CF413" s="323"/>
      <c r="CG413" s="323"/>
      <c r="CH413" s="323"/>
      <c r="CI413" s="323"/>
      <c r="CJ413" s="323"/>
      <c r="CK413" s="323"/>
      <c r="CL413" s="323"/>
      <c r="CM413" s="323"/>
      <c r="CN413" s="323"/>
      <c r="CO413" s="323"/>
      <c r="CP413" s="323"/>
      <c r="CQ413" s="323"/>
      <c r="CR413" s="323"/>
      <c r="CS413" s="323"/>
      <c r="CT413" s="323"/>
      <c r="CU413" s="323"/>
      <c r="CV413" s="323"/>
      <c r="CW413" s="323"/>
      <c r="CX413" s="323"/>
      <c r="CY413" s="323"/>
      <c r="CZ413" s="323"/>
      <c r="DA413" s="323"/>
      <c r="DB413" s="323"/>
      <c r="DC413" s="323"/>
      <c r="DD413" s="323"/>
      <c r="DE413" s="323"/>
      <c r="DF413" s="323"/>
      <c r="DG413" s="323"/>
      <c r="DH413" s="323"/>
      <c r="DI413" s="323"/>
      <c r="DJ413" s="323"/>
      <c r="DK413" s="323"/>
      <c r="DL413" s="323"/>
      <c r="DM413" s="323"/>
      <c r="DN413" s="323"/>
      <c r="DO413" s="323"/>
      <c r="DP413" s="323"/>
      <c r="DQ413" s="323"/>
      <c r="DR413" s="323"/>
      <c r="DS413" s="323"/>
      <c r="DT413" s="323"/>
      <c r="DU413" s="323"/>
      <c r="DV413" s="323"/>
      <c r="DW413" s="323"/>
      <c r="DX413" s="323"/>
      <c r="DY413" s="323"/>
      <c r="DZ413" s="323"/>
      <c r="EA413" s="323"/>
      <c r="EB413" s="323"/>
      <c r="EC413" s="323"/>
      <c r="ED413" s="323"/>
      <c r="EE413" s="323"/>
      <c r="EF413" s="323"/>
      <c r="EG413" s="323"/>
      <c r="EH413" s="323"/>
      <c r="EI413" s="323"/>
      <c r="EJ413" s="323"/>
      <c r="EK413" s="323"/>
      <c r="EL413" s="323"/>
      <c r="EM413" s="323"/>
      <c r="EN413" s="323"/>
      <c r="EO413" s="323"/>
      <c r="EP413" s="323"/>
      <c r="EQ413" s="323"/>
      <c r="ER413" s="323"/>
      <c r="ES413" s="323"/>
      <c r="ET413" s="323"/>
      <c r="EU413" s="323"/>
    </row>
    <row r="414" spans="1:151" s="333" customFormat="1" ht="120" hidden="1">
      <c r="A414" s="333" t="s">
        <v>2768</v>
      </c>
      <c r="B414" s="333" t="s">
        <v>937</v>
      </c>
      <c r="C414" s="333" t="s">
        <v>356</v>
      </c>
      <c r="D414" s="333" t="s">
        <v>2769</v>
      </c>
      <c r="E414" s="333" t="s">
        <v>2770</v>
      </c>
      <c r="F414" s="333" t="s">
        <v>31</v>
      </c>
      <c r="G414" s="333">
        <v>80</v>
      </c>
      <c r="H414" s="333" t="s">
        <v>1422</v>
      </c>
      <c r="I414" s="333" t="s">
        <v>1423</v>
      </c>
      <c r="J414" s="334" t="s">
        <v>1424</v>
      </c>
      <c r="K414" s="334" t="s">
        <v>1425</v>
      </c>
      <c r="L414" s="334" t="s">
        <v>1425</v>
      </c>
      <c r="M414" s="333" t="s">
        <v>1426</v>
      </c>
      <c r="N414" s="333" t="s">
        <v>1437</v>
      </c>
      <c r="O414" s="333" t="s">
        <v>1495</v>
      </c>
      <c r="P414" s="333" t="s">
        <v>31</v>
      </c>
      <c r="Q414" s="333" t="s">
        <v>30</v>
      </c>
      <c r="R414" s="333" t="s">
        <v>2749</v>
      </c>
      <c r="S414" s="337" t="s">
        <v>2750</v>
      </c>
      <c r="T414" s="333" t="s">
        <v>1442</v>
      </c>
      <c r="V414" s="333" t="s">
        <v>1431</v>
      </c>
      <c r="X414" s="333" t="s">
        <v>1431</v>
      </c>
      <c r="AA414" s="333" t="s">
        <v>30</v>
      </c>
      <c r="AB414" s="333" t="s">
        <v>1432</v>
      </c>
      <c r="AC414" s="333" t="s">
        <v>1432</v>
      </c>
      <c r="AD414" s="333" t="s">
        <v>2496</v>
      </c>
      <c r="AE414" s="333" t="s">
        <v>1433</v>
      </c>
      <c r="AF414" s="334">
        <v>44530</v>
      </c>
      <c r="AG414" s="333" t="s">
        <v>1445</v>
      </c>
      <c r="AH414" s="333">
        <v>1</v>
      </c>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c r="BM414" s="323"/>
      <c r="BN414" s="323"/>
      <c r="BO414" s="323"/>
      <c r="BP414" s="323"/>
      <c r="BQ414" s="323"/>
      <c r="BR414" s="323"/>
      <c r="BS414" s="323"/>
      <c r="BT414" s="323"/>
      <c r="BU414" s="323"/>
      <c r="BV414" s="323"/>
      <c r="BW414" s="323"/>
      <c r="BX414" s="323"/>
      <c r="BY414" s="323"/>
      <c r="BZ414" s="323"/>
      <c r="CA414" s="323"/>
      <c r="CB414" s="323"/>
      <c r="CC414" s="323"/>
      <c r="CD414" s="323"/>
      <c r="CE414" s="323"/>
      <c r="CF414" s="323"/>
      <c r="CG414" s="323"/>
      <c r="CH414" s="323"/>
      <c r="CI414" s="323"/>
      <c r="CJ414" s="323"/>
      <c r="CK414" s="323"/>
      <c r="CL414" s="323"/>
      <c r="CM414" s="323"/>
      <c r="CN414" s="323"/>
      <c r="CO414" s="323"/>
      <c r="CP414" s="323"/>
      <c r="CQ414" s="323"/>
      <c r="CR414" s="323"/>
      <c r="CS414" s="323"/>
      <c r="CT414" s="323"/>
      <c r="CU414" s="323"/>
      <c r="CV414" s="323"/>
      <c r="CW414" s="323"/>
      <c r="CX414" s="323"/>
      <c r="CY414" s="323"/>
      <c r="CZ414" s="323"/>
      <c r="DA414" s="323"/>
      <c r="DB414" s="323"/>
      <c r="DC414" s="323"/>
      <c r="DD414" s="323"/>
      <c r="DE414" s="323"/>
      <c r="DF414" s="323"/>
      <c r="DG414" s="323"/>
      <c r="DH414" s="323"/>
      <c r="DI414" s="323"/>
      <c r="DJ414" s="323"/>
      <c r="DK414" s="323"/>
      <c r="DL414" s="323"/>
      <c r="DM414" s="323"/>
      <c r="DN414" s="323"/>
      <c r="DO414" s="323"/>
      <c r="DP414" s="323"/>
      <c r="DQ414" s="323"/>
      <c r="DR414" s="323"/>
      <c r="DS414" s="323"/>
      <c r="DT414" s="323"/>
      <c r="DU414" s="323"/>
      <c r="DV414" s="323"/>
      <c r="DW414" s="323"/>
      <c r="DX414" s="323"/>
      <c r="DY414" s="323"/>
      <c r="DZ414" s="323"/>
      <c r="EA414" s="323"/>
      <c r="EB414" s="323"/>
      <c r="EC414" s="323"/>
      <c r="ED414" s="323"/>
      <c r="EE414" s="323"/>
      <c r="EF414" s="323"/>
      <c r="EG414" s="323"/>
      <c r="EH414" s="323"/>
      <c r="EI414" s="323"/>
      <c r="EJ414" s="323"/>
      <c r="EK414" s="323"/>
      <c r="EL414" s="323"/>
      <c r="EM414" s="323"/>
      <c r="EN414" s="323"/>
      <c r="EO414" s="323"/>
      <c r="EP414" s="323"/>
      <c r="EQ414" s="323"/>
      <c r="ER414" s="323"/>
      <c r="ES414" s="323"/>
      <c r="ET414" s="323"/>
      <c r="EU414" s="323"/>
    </row>
    <row r="415" spans="1:151" s="333" customFormat="1" ht="120" hidden="1">
      <c r="A415" s="333" t="s">
        <v>2771</v>
      </c>
      <c r="B415" s="333" t="s">
        <v>937</v>
      </c>
      <c r="C415" s="333" t="s">
        <v>356</v>
      </c>
      <c r="D415" s="333" t="s">
        <v>2772</v>
      </c>
      <c r="E415" s="333" t="s">
        <v>2773</v>
      </c>
      <c r="F415" s="333" t="s">
        <v>31</v>
      </c>
      <c r="G415" s="333">
        <v>80</v>
      </c>
      <c r="H415" s="333" t="s">
        <v>1422</v>
      </c>
      <c r="I415" s="333" t="s">
        <v>1423</v>
      </c>
      <c r="J415" s="334" t="s">
        <v>1424</v>
      </c>
      <c r="K415" s="334" t="s">
        <v>1425</v>
      </c>
      <c r="L415" s="334" t="s">
        <v>1425</v>
      </c>
      <c r="M415" s="333" t="s">
        <v>1426</v>
      </c>
      <c r="N415" s="333" t="s">
        <v>1427</v>
      </c>
      <c r="O415" s="333" t="s">
        <v>1441</v>
      </c>
      <c r="P415" s="333" t="s">
        <v>31</v>
      </c>
      <c r="Q415" s="333" t="s">
        <v>30</v>
      </c>
      <c r="R415" s="333" t="s">
        <v>2749</v>
      </c>
      <c r="S415" s="337" t="s">
        <v>2750</v>
      </c>
      <c r="T415" s="333" t="s">
        <v>1442</v>
      </c>
      <c r="V415" s="333" t="s">
        <v>1431</v>
      </c>
      <c r="X415" s="333" t="s">
        <v>1431</v>
      </c>
      <c r="AA415" s="333" t="s">
        <v>31</v>
      </c>
      <c r="AB415" s="333" t="s">
        <v>1432</v>
      </c>
      <c r="AC415" s="333" t="s">
        <v>1432</v>
      </c>
      <c r="AD415" s="333" t="s">
        <v>2496</v>
      </c>
      <c r="AE415" s="333" t="s">
        <v>1433</v>
      </c>
      <c r="AF415" s="334">
        <v>44530</v>
      </c>
      <c r="AG415" s="333" t="s">
        <v>1445</v>
      </c>
      <c r="AH415" s="333">
        <v>1</v>
      </c>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c r="BM415" s="323"/>
      <c r="BN415" s="323"/>
      <c r="BO415" s="323"/>
      <c r="BP415" s="323"/>
      <c r="BQ415" s="323"/>
      <c r="BR415" s="323"/>
      <c r="BS415" s="323"/>
      <c r="BT415" s="323"/>
      <c r="BU415" s="323"/>
      <c r="BV415" s="323"/>
      <c r="BW415" s="323"/>
      <c r="BX415" s="323"/>
      <c r="BY415" s="323"/>
      <c r="BZ415" s="323"/>
      <c r="CA415" s="323"/>
      <c r="CB415" s="323"/>
      <c r="CC415" s="323"/>
      <c r="CD415" s="323"/>
      <c r="CE415" s="323"/>
      <c r="CF415" s="323"/>
      <c r="CG415" s="323"/>
      <c r="CH415" s="323"/>
      <c r="CI415" s="323"/>
      <c r="CJ415" s="323"/>
      <c r="CK415" s="323"/>
      <c r="CL415" s="323"/>
      <c r="CM415" s="323"/>
      <c r="CN415" s="323"/>
      <c r="CO415" s="323"/>
      <c r="CP415" s="323"/>
      <c r="CQ415" s="323"/>
      <c r="CR415" s="323"/>
      <c r="CS415" s="323"/>
      <c r="CT415" s="323"/>
      <c r="CU415" s="323"/>
      <c r="CV415" s="323"/>
      <c r="CW415" s="323"/>
      <c r="CX415" s="323"/>
      <c r="CY415" s="323"/>
      <c r="CZ415" s="323"/>
      <c r="DA415" s="323"/>
      <c r="DB415" s="323"/>
      <c r="DC415" s="323"/>
      <c r="DD415" s="323"/>
      <c r="DE415" s="323"/>
      <c r="DF415" s="323"/>
      <c r="DG415" s="323"/>
      <c r="DH415" s="323"/>
      <c r="DI415" s="323"/>
      <c r="DJ415" s="323"/>
      <c r="DK415" s="323"/>
      <c r="DL415" s="323"/>
      <c r="DM415" s="323"/>
      <c r="DN415" s="323"/>
      <c r="DO415" s="323"/>
      <c r="DP415" s="323"/>
      <c r="DQ415" s="323"/>
      <c r="DR415" s="323"/>
      <c r="DS415" s="323"/>
      <c r="DT415" s="323"/>
      <c r="DU415" s="323"/>
      <c r="DV415" s="323"/>
      <c r="DW415" s="323"/>
      <c r="DX415" s="323"/>
      <c r="DY415" s="323"/>
      <c r="DZ415" s="323"/>
      <c r="EA415" s="323"/>
      <c r="EB415" s="323"/>
      <c r="EC415" s="323"/>
      <c r="ED415" s="323"/>
      <c r="EE415" s="323"/>
      <c r="EF415" s="323"/>
      <c r="EG415" s="323"/>
      <c r="EH415" s="323"/>
      <c r="EI415" s="323"/>
      <c r="EJ415" s="323"/>
      <c r="EK415" s="323"/>
      <c r="EL415" s="323"/>
      <c r="EM415" s="323"/>
      <c r="EN415" s="323"/>
      <c r="EO415" s="323"/>
      <c r="EP415" s="323"/>
      <c r="EQ415" s="323"/>
      <c r="ER415" s="323"/>
      <c r="ES415" s="323"/>
      <c r="ET415" s="323"/>
      <c r="EU415" s="323"/>
    </row>
    <row r="416" spans="1:151" s="333" customFormat="1" ht="120" hidden="1">
      <c r="A416" s="333" t="s">
        <v>2774</v>
      </c>
      <c r="B416" s="333" t="s">
        <v>937</v>
      </c>
      <c r="C416" s="333" t="s">
        <v>356</v>
      </c>
      <c r="D416" s="333" t="s">
        <v>2775</v>
      </c>
      <c r="E416" s="333" t="s">
        <v>2776</v>
      </c>
      <c r="F416" s="333" t="s">
        <v>31</v>
      </c>
      <c r="G416" s="333">
        <v>80</v>
      </c>
      <c r="H416" s="333" t="s">
        <v>1506</v>
      </c>
      <c r="I416" s="333" t="s">
        <v>1423</v>
      </c>
      <c r="J416" s="334" t="s">
        <v>1450</v>
      </c>
      <c r="K416" s="334" t="s">
        <v>1425</v>
      </c>
      <c r="L416" s="334" t="s">
        <v>1425</v>
      </c>
      <c r="M416" s="333" t="s">
        <v>1426</v>
      </c>
      <c r="N416" s="333" t="s">
        <v>1428</v>
      </c>
      <c r="O416" s="333" t="s">
        <v>1495</v>
      </c>
      <c r="P416" s="333" t="s">
        <v>31</v>
      </c>
      <c r="Q416" s="333" t="s">
        <v>30</v>
      </c>
      <c r="R416" s="333" t="s">
        <v>2749</v>
      </c>
      <c r="S416" s="337" t="s">
        <v>2750</v>
      </c>
      <c r="T416" s="333" t="s">
        <v>1442</v>
      </c>
      <c r="V416" s="333" t="s">
        <v>1431</v>
      </c>
      <c r="X416" s="333" t="s">
        <v>1431</v>
      </c>
      <c r="AA416" s="333" t="s">
        <v>31</v>
      </c>
      <c r="AB416" s="333" t="s">
        <v>1432</v>
      </c>
      <c r="AC416" s="333" t="s">
        <v>1432</v>
      </c>
      <c r="AD416" s="333" t="s">
        <v>2496</v>
      </c>
      <c r="AE416" s="333" t="s">
        <v>1433</v>
      </c>
      <c r="AF416" s="334">
        <v>44530</v>
      </c>
      <c r="AG416" s="333" t="s">
        <v>1445</v>
      </c>
      <c r="AH416" s="333">
        <v>1</v>
      </c>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c r="BM416" s="323"/>
      <c r="BN416" s="323"/>
      <c r="BO416" s="323"/>
      <c r="BP416" s="323"/>
      <c r="BQ416" s="323"/>
      <c r="BR416" s="323"/>
      <c r="BS416" s="323"/>
      <c r="BT416" s="323"/>
      <c r="BU416" s="323"/>
      <c r="BV416" s="323"/>
      <c r="BW416" s="323"/>
      <c r="BX416" s="323"/>
      <c r="BY416" s="323"/>
      <c r="BZ416" s="323"/>
      <c r="CA416" s="323"/>
      <c r="CB416" s="323"/>
      <c r="CC416" s="323"/>
      <c r="CD416" s="323"/>
      <c r="CE416" s="323"/>
      <c r="CF416" s="323"/>
      <c r="CG416" s="323"/>
      <c r="CH416" s="323"/>
      <c r="CI416" s="323"/>
      <c r="CJ416" s="323"/>
      <c r="CK416" s="323"/>
      <c r="CL416" s="323"/>
      <c r="CM416" s="323"/>
      <c r="CN416" s="323"/>
      <c r="CO416" s="323"/>
      <c r="CP416" s="323"/>
      <c r="CQ416" s="323"/>
      <c r="CR416" s="323"/>
      <c r="CS416" s="323"/>
      <c r="CT416" s="323"/>
      <c r="CU416" s="323"/>
      <c r="CV416" s="323"/>
      <c r="CW416" s="323"/>
      <c r="CX416" s="323"/>
      <c r="CY416" s="323"/>
      <c r="CZ416" s="323"/>
      <c r="DA416" s="323"/>
      <c r="DB416" s="323"/>
      <c r="DC416" s="323"/>
      <c r="DD416" s="323"/>
      <c r="DE416" s="323"/>
      <c r="DF416" s="323"/>
      <c r="DG416" s="323"/>
      <c r="DH416" s="323"/>
      <c r="DI416" s="323"/>
      <c r="DJ416" s="323"/>
      <c r="DK416" s="323"/>
      <c r="DL416" s="323"/>
      <c r="DM416" s="323"/>
      <c r="DN416" s="323"/>
      <c r="DO416" s="323"/>
      <c r="DP416" s="323"/>
      <c r="DQ416" s="323"/>
      <c r="DR416" s="323"/>
      <c r="DS416" s="323"/>
      <c r="DT416" s="323"/>
      <c r="DU416" s="323"/>
      <c r="DV416" s="323"/>
      <c r="DW416" s="323"/>
      <c r="DX416" s="323"/>
      <c r="DY416" s="323"/>
      <c r="DZ416" s="323"/>
      <c r="EA416" s="323"/>
      <c r="EB416" s="323"/>
      <c r="EC416" s="323"/>
      <c r="ED416" s="323"/>
      <c r="EE416" s="323"/>
      <c r="EF416" s="323"/>
      <c r="EG416" s="323"/>
      <c r="EH416" s="323"/>
      <c r="EI416" s="323"/>
      <c r="EJ416" s="323"/>
      <c r="EK416" s="323"/>
      <c r="EL416" s="323"/>
      <c r="EM416" s="323"/>
      <c r="EN416" s="323"/>
      <c r="EO416" s="323"/>
      <c r="EP416" s="323"/>
      <c r="EQ416" s="323"/>
      <c r="ER416" s="323"/>
      <c r="ES416" s="323"/>
      <c r="ET416" s="323"/>
      <c r="EU416" s="323"/>
    </row>
    <row r="417" spans="1:151" s="333" customFormat="1" ht="120" hidden="1">
      <c r="A417" s="333" t="s">
        <v>2777</v>
      </c>
      <c r="B417" s="333" t="s">
        <v>937</v>
      </c>
      <c r="C417" s="333" t="s">
        <v>356</v>
      </c>
      <c r="D417" s="333" t="s">
        <v>2752</v>
      </c>
      <c r="E417" s="333" t="s">
        <v>2778</v>
      </c>
      <c r="F417" s="333" t="s">
        <v>31</v>
      </c>
      <c r="G417" s="333">
        <v>80</v>
      </c>
      <c r="H417" s="333" t="s">
        <v>1422</v>
      </c>
      <c r="I417" s="333" t="s">
        <v>1423</v>
      </c>
      <c r="J417" s="334" t="s">
        <v>1450</v>
      </c>
      <c r="K417" s="334" t="s">
        <v>1425</v>
      </c>
      <c r="L417" s="334" t="s">
        <v>1425</v>
      </c>
      <c r="M417" s="333" t="s">
        <v>1426</v>
      </c>
      <c r="N417" s="333" t="s">
        <v>1427</v>
      </c>
      <c r="O417" s="333" t="s">
        <v>1495</v>
      </c>
      <c r="P417" s="333" t="s">
        <v>31</v>
      </c>
      <c r="Q417" s="333" t="s">
        <v>31</v>
      </c>
      <c r="R417" s="333" t="s">
        <v>2749</v>
      </c>
      <c r="S417" s="337" t="s">
        <v>2750</v>
      </c>
      <c r="T417" s="333" t="s">
        <v>1442</v>
      </c>
      <c r="V417" s="333" t="s">
        <v>1431</v>
      </c>
      <c r="X417" s="333" t="s">
        <v>1431</v>
      </c>
      <c r="AA417" s="333" t="s">
        <v>31</v>
      </c>
      <c r="AB417" s="333" t="s">
        <v>1432</v>
      </c>
      <c r="AC417" s="333" t="s">
        <v>1432</v>
      </c>
      <c r="AD417" s="333" t="s">
        <v>2496</v>
      </c>
      <c r="AE417" s="333" t="s">
        <v>1433</v>
      </c>
      <c r="AF417" s="334">
        <v>44530</v>
      </c>
      <c r="AG417" s="333" t="s">
        <v>1445</v>
      </c>
      <c r="AH417" s="333">
        <v>1</v>
      </c>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c r="BM417" s="323"/>
      <c r="BN417" s="323"/>
      <c r="BO417" s="323"/>
      <c r="BP417" s="323"/>
      <c r="BQ417" s="323"/>
      <c r="BR417" s="323"/>
      <c r="BS417" s="323"/>
      <c r="BT417" s="323"/>
      <c r="BU417" s="323"/>
      <c r="BV417" s="323"/>
      <c r="BW417" s="323"/>
      <c r="BX417" s="323"/>
      <c r="BY417" s="323"/>
      <c r="BZ417" s="323"/>
      <c r="CA417" s="323"/>
      <c r="CB417" s="323"/>
      <c r="CC417" s="323"/>
      <c r="CD417" s="323"/>
      <c r="CE417" s="323"/>
      <c r="CF417" s="323"/>
      <c r="CG417" s="323"/>
      <c r="CH417" s="323"/>
      <c r="CI417" s="323"/>
      <c r="CJ417" s="323"/>
      <c r="CK417" s="323"/>
      <c r="CL417" s="323"/>
      <c r="CM417" s="323"/>
      <c r="CN417" s="323"/>
      <c r="CO417" s="323"/>
      <c r="CP417" s="323"/>
      <c r="CQ417" s="323"/>
      <c r="CR417" s="323"/>
      <c r="CS417" s="323"/>
      <c r="CT417" s="323"/>
      <c r="CU417" s="323"/>
      <c r="CV417" s="323"/>
      <c r="CW417" s="323"/>
      <c r="CX417" s="323"/>
      <c r="CY417" s="323"/>
      <c r="CZ417" s="323"/>
      <c r="DA417" s="323"/>
      <c r="DB417" s="323"/>
      <c r="DC417" s="323"/>
      <c r="DD417" s="323"/>
      <c r="DE417" s="323"/>
      <c r="DF417" s="323"/>
      <c r="DG417" s="323"/>
      <c r="DH417" s="323"/>
      <c r="DI417" s="323"/>
      <c r="DJ417" s="323"/>
      <c r="DK417" s="323"/>
      <c r="DL417" s="323"/>
      <c r="DM417" s="323"/>
      <c r="DN417" s="323"/>
      <c r="DO417" s="323"/>
      <c r="DP417" s="323"/>
      <c r="DQ417" s="323"/>
      <c r="DR417" s="323"/>
      <c r="DS417" s="323"/>
      <c r="DT417" s="323"/>
      <c r="DU417" s="323"/>
      <c r="DV417" s="323"/>
      <c r="DW417" s="323"/>
      <c r="DX417" s="323"/>
      <c r="DY417" s="323"/>
      <c r="DZ417" s="323"/>
      <c r="EA417" s="323"/>
      <c r="EB417" s="323"/>
      <c r="EC417" s="323"/>
      <c r="ED417" s="323"/>
      <c r="EE417" s="323"/>
      <c r="EF417" s="323"/>
      <c r="EG417" s="323"/>
      <c r="EH417" s="323"/>
      <c r="EI417" s="323"/>
      <c r="EJ417" s="323"/>
      <c r="EK417" s="323"/>
      <c r="EL417" s="323"/>
      <c r="EM417" s="323"/>
      <c r="EN417" s="323"/>
      <c r="EO417" s="323"/>
      <c r="EP417" s="323"/>
      <c r="EQ417" s="323"/>
      <c r="ER417" s="323"/>
      <c r="ES417" s="323"/>
      <c r="ET417" s="323"/>
      <c r="EU417" s="323"/>
    </row>
    <row r="418" spans="1:151" s="333" customFormat="1" ht="120" hidden="1">
      <c r="A418" s="333" t="s">
        <v>2779</v>
      </c>
      <c r="B418" s="333" t="s">
        <v>937</v>
      </c>
      <c r="C418" s="333" t="s">
        <v>356</v>
      </c>
      <c r="D418" s="333" t="s">
        <v>2780</v>
      </c>
      <c r="E418" s="333" t="s">
        <v>2781</v>
      </c>
      <c r="F418" s="333" t="s">
        <v>31</v>
      </c>
      <c r="G418" s="333">
        <v>80</v>
      </c>
      <c r="H418" s="333" t="s">
        <v>1422</v>
      </c>
      <c r="I418" s="333" t="s">
        <v>1423</v>
      </c>
      <c r="J418" s="334" t="s">
        <v>1450</v>
      </c>
      <c r="K418" s="334" t="s">
        <v>1425</v>
      </c>
      <c r="L418" s="334" t="s">
        <v>1425</v>
      </c>
      <c r="M418" s="333" t="s">
        <v>1426</v>
      </c>
      <c r="N418" s="333" t="s">
        <v>1437</v>
      </c>
      <c r="O418" s="333" t="s">
        <v>1495</v>
      </c>
      <c r="P418" s="333" t="s">
        <v>31</v>
      </c>
      <c r="Q418" s="333" t="s">
        <v>30</v>
      </c>
      <c r="R418" s="333" t="s">
        <v>2749</v>
      </c>
      <c r="S418" s="337" t="s">
        <v>2750</v>
      </c>
      <c r="T418" s="333" t="s">
        <v>1442</v>
      </c>
      <c r="V418" s="333" t="s">
        <v>1431</v>
      </c>
      <c r="X418" s="333" t="s">
        <v>1431</v>
      </c>
      <c r="AA418" s="333" t="s">
        <v>31</v>
      </c>
      <c r="AB418" s="333" t="s">
        <v>1432</v>
      </c>
      <c r="AC418" s="333" t="s">
        <v>1432</v>
      </c>
      <c r="AD418" s="333" t="s">
        <v>2496</v>
      </c>
      <c r="AE418" s="333" t="s">
        <v>1433</v>
      </c>
      <c r="AF418" s="334">
        <v>44530</v>
      </c>
      <c r="AG418" s="333" t="s">
        <v>1445</v>
      </c>
      <c r="AH418" s="333">
        <v>1</v>
      </c>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c r="BN418" s="323"/>
      <c r="BO418" s="323"/>
      <c r="BP418" s="323"/>
      <c r="BQ418" s="323"/>
      <c r="BR418" s="323"/>
      <c r="BS418" s="323"/>
      <c r="BT418" s="323"/>
      <c r="BU418" s="323"/>
      <c r="BV418" s="323"/>
      <c r="BW418" s="323"/>
      <c r="BX418" s="323"/>
      <c r="BY418" s="323"/>
      <c r="BZ418" s="323"/>
      <c r="CA418" s="323"/>
      <c r="CB418" s="323"/>
      <c r="CC418" s="323"/>
      <c r="CD418" s="323"/>
      <c r="CE418" s="323"/>
      <c r="CF418" s="323"/>
      <c r="CG418" s="323"/>
      <c r="CH418" s="323"/>
      <c r="CI418" s="323"/>
      <c r="CJ418" s="323"/>
      <c r="CK418" s="323"/>
      <c r="CL418" s="323"/>
      <c r="CM418" s="323"/>
      <c r="CN418" s="323"/>
      <c r="CO418" s="323"/>
      <c r="CP418" s="323"/>
      <c r="CQ418" s="323"/>
      <c r="CR418" s="323"/>
      <c r="CS418" s="323"/>
      <c r="CT418" s="323"/>
      <c r="CU418" s="323"/>
      <c r="CV418" s="323"/>
      <c r="CW418" s="323"/>
      <c r="CX418" s="323"/>
      <c r="CY418" s="323"/>
      <c r="CZ418" s="323"/>
      <c r="DA418" s="323"/>
      <c r="DB418" s="323"/>
      <c r="DC418" s="323"/>
      <c r="DD418" s="323"/>
      <c r="DE418" s="323"/>
      <c r="DF418" s="323"/>
      <c r="DG418" s="323"/>
      <c r="DH418" s="323"/>
      <c r="DI418" s="323"/>
      <c r="DJ418" s="323"/>
      <c r="DK418" s="323"/>
      <c r="DL418" s="323"/>
      <c r="DM418" s="323"/>
      <c r="DN418" s="323"/>
      <c r="DO418" s="323"/>
      <c r="DP418" s="323"/>
      <c r="DQ418" s="323"/>
      <c r="DR418" s="323"/>
      <c r="DS418" s="323"/>
      <c r="DT418" s="323"/>
      <c r="DU418" s="323"/>
      <c r="DV418" s="323"/>
      <c r="DW418" s="323"/>
      <c r="DX418" s="323"/>
      <c r="DY418" s="323"/>
      <c r="DZ418" s="323"/>
      <c r="EA418" s="323"/>
      <c r="EB418" s="323"/>
      <c r="EC418" s="323"/>
      <c r="ED418" s="323"/>
      <c r="EE418" s="323"/>
      <c r="EF418" s="323"/>
      <c r="EG418" s="323"/>
      <c r="EH418" s="323"/>
      <c r="EI418" s="323"/>
      <c r="EJ418" s="323"/>
      <c r="EK418" s="323"/>
      <c r="EL418" s="323"/>
      <c r="EM418" s="323"/>
      <c r="EN418" s="323"/>
      <c r="EO418" s="323"/>
      <c r="EP418" s="323"/>
      <c r="EQ418" s="323"/>
      <c r="ER418" s="323"/>
      <c r="ES418" s="323"/>
      <c r="ET418" s="323"/>
      <c r="EU418" s="323"/>
    </row>
    <row r="419" spans="1:151" s="333" customFormat="1" ht="60" hidden="1">
      <c r="A419" s="333" t="s">
        <v>2782</v>
      </c>
      <c r="B419" s="333" t="s">
        <v>937</v>
      </c>
      <c r="C419" s="333" t="s">
        <v>356</v>
      </c>
      <c r="D419" s="333" t="s">
        <v>2783</v>
      </c>
      <c r="E419" s="333" t="s">
        <v>2784</v>
      </c>
      <c r="F419" s="333" t="s">
        <v>31</v>
      </c>
      <c r="G419" s="333">
        <v>80</v>
      </c>
      <c r="H419" s="333" t="s">
        <v>1422</v>
      </c>
      <c r="I419" s="333" t="s">
        <v>1423</v>
      </c>
      <c r="J419" s="334" t="s">
        <v>1450</v>
      </c>
      <c r="K419" s="334" t="s">
        <v>1425</v>
      </c>
      <c r="L419" s="334" t="s">
        <v>1425</v>
      </c>
      <c r="M419" s="333" t="s">
        <v>1426</v>
      </c>
      <c r="N419" s="333" t="s">
        <v>1437</v>
      </c>
      <c r="O419" s="333" t="s">
        <v>1495</v>
      </c>
      <c r="P419" s="333" t="s">
        <v>31</v>
      </c>
      <c r="Q419" s="333" t="s">
        <v>30</v>
      </c>
      <c r="R419" s="333" t="s">
        <v>2749</v>
      </c>
      <c r="S419" s="337" t="s">
        <v>2750</v>
      </c>
      <c r="T419" s="333" t="s">
        <v>1430</v>
      </c>
      <c r="V419" s="333" t="s">
        <v>1431</v>
      </c>
      <c r="X419" s="333" t="s">
        <v>1431</v>
      </c>
      <c r="AA419" s="333" t="s">
        <v>30</v>
      </c>
      <c r="AB419" s="333" t="s">
        <v>1423</v>
      </c>
      <c r="AC419" s="333" t="s">
        <v>1423</v>
      </c>
      <c r="AD419" s="333" t="s">
        <v>1423</v>
      </c>
      <c r="AE419" s="333" t="s">
        <v>1423</v>
      </c>
      <c r="AF419" s="334">
        <v>44530</v>
      </c>
      <c r="AG419" s="333" t="s">
        <v>1423</v>
      </c>
      <c r="AH419" s="333">
        <v>1</v>
      </c>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c r="BN419" s="323"/>
      <c r="BO419" s="323"/>
      <c r="BP419" s="323"/>
      <c r="BQ419" s="323"/>
      <c r="BR419" s="323"/>
      <c r="BS419" s="323"/>
      <c r="BT419" s="323"/>
      <c r="BU419" s="323"/>
      <c r="BV419" s="323"/>
      <c r="BW419" s="323"/>
      <c r="BX419" s="323"/>
      <c r="BY419" s="323"/>
      <c r="BZ419" s="323"/>
      <c r="CA419" s="323"/>
      <c r="CB419" s="323"/>
      <c r="CC419" s="323"/>
      <c r="CD419" s="323"/>
      <c r="CE419" s="323"/>
      <c r="CF419" s="323"/>
      <c r="CG419" s="323"/>
      <c r="CH419" s="323"/>
      <c r="CI419" s="323"/>
      <c r="CJ419" s="323"/>
      <c r="CK419" s="323"/>
      <c r="CL419" s="323"/>
      <c r="CM419" s="323"/>
      <c r="CN419" s="323"/>
      <c r="CO419" s="323"/>
      <c r="CP419" s="323"/>
      <c r="CQ419" s="323"/>
      <c r="CR419" s="323"/>
      <c r="CS419" s="323"/>
      <c r="CT419" s="323"/>
      <c r="CU419" s="323"/>
      <c r="CV419" s="323"/>
      <c r="CW419" s="323"/>
      <c r="CX419" s="323"/>
      <c r="CY419" s="323"/>
      <c r="CZ419" s="323"/>
      <c r="DA419" s="323"/>
      <c r="DB419" s="323"/>
      <c r="DC419" s="323"/>
      <c r="DD419" s="323"/>
      <c r="DE419" s="323"/>
      <c r="DF419" s="323"/>
      <c r="DG419" s="323"/>
      <c r="DH419" s="323"/>
      <c r="DI419" s="323"/>
      <c r="DJ419" s="323"/>
      <c r="DK419" s="323"/>
      <c r="DL419" s="323"/>
      <c r="DM419" s="323"/>
      <c r="DN419" s="323"/>
      <c r="DO419" s="323"/>
      <c r="DP419" s="323"/>
      <c r="DQ419" s="323"/>
      <c r="DR419" s="323"/>
      <c r="DS419" s="323"/>
      <c r="DT419" s="323"/>
      <c r="DU419" s="323"/>
      <c r="DV419" s="323"/>
      <c r="DW419" s="323"/>
      <c r="DX419" s="323"/>
      <c r="DY419" s="323"/>
      <c r="DZ419" s="323"/>
      <c r="EA419" s="323"/>
      <c r="EB419" s="323"/>
      <c r="EC419" s="323"/>
      <c r="ED419" s="323"/>
      <c r="EE419" s="323"/>
      <c r="EF419" s="323"/>
      <c r="EG419" s="323"/>
      <c r="EH419" s="323"/>
      <c r="EI419" s="323"/>
      <c r="EJ419" s="323"/>
      <c r="EK419" s="323"/>
      <c r="EL419" s="323"/>
      <c r="EM419" s="323"/>
      <c r="EN419" s="323"/>
      <c r="EO419" s="323"/>
      <c r="EP419" s="323"/>
      <c r="EQ419" s="323"/>
      <c r="ER419" s="323"/>
      <c r="ES419" s="323"/>
      <c r="ET419" s="323"/>
      <c r="EU419" s="323"/>
    </row>
    <row r="420" spans="1:151" s="333" customFormat="1" ht="60" hidden="1">
      <c r="A420" s="333" t="s">
        <v>2785</v>
      </c>
      <c r="B420" s="333" t="s">
        <v>937</v>
      </c>
      <c r="C420" s="333" t="s">
        <v>356</v>
      </c>
      <c r="D420" s="333" t="s">
        <v>2786</v>
      </c>
      <c r="E420" s="333" t="s">
        <v>2787</v>
      </c>
      <c r="F420" s="333" t="s">
        <v>31</v>
      </c>
      <c r="G420" s="333">
        <v>135</v>
      </c>
      <c r="H420" s="333" t="s">
        <v>1422</v>
      </c>
      <c r="I420" s="333" t="s">
        <v>1423</v>
      </c>
      <c r="J420" s="334" t="s">
        <v>1424</v>
      </c>
      <c r="K420" s="334" t="s">
        <v>1425</v>
      </c>
      <c r="L420" s="334" t="s">
        <v>1425</v>
      </c>
      <c r="M420" s="333" t="s">
        <v>1426</v>
      </c>
      <c r="N420" s="333" t="s">
        <v>1437</v>
      </c>
      <c r="O420" s="333" t="s">
        <v>1495</v>
      </c>
      <c r="P420" s="333" t="s">
        <v>31</v>
      </c>
      <c r="Q420" s="333" t="s">
        <v>31</v>
      </c>
      <c r="R420" s="333" t="s">
        <v>2749</v>
      </c>
      <c r="S420" s="337" t="s">
        <v>2750</v>
      </c>
      <c r="T420" s="333" t="s">
        <v>1430</v>
      </c>
      <c r="V420" s="333" t="s">
        <v>1431</v>
      </c>
      <c r="X420" s="333" t="s">
        <v>1431</v>
      </c>
      <c r="AA420" s="333" t="s">
        <v>30</v>
      </c>
      <c r="AB420" s="333" t="s">
        <v>1423</v>
      </c>
      <c r="AC420" s="333" t="s">
        <v>1423</v>
      </c>
      <c r="AD420" s="333" t="s">
        <v>1423</v>
      </c>
      <c r="AE420" s="333" t="s">
        <v>1423</v>
      </c>
      <c r="AF420" s="334">
        <v>44530</v>
      </c>
      <c r="AG420" s="333" t="s">
        <v>1423</v>
      </c>
      <c r="AH420" s="333">
        <v>1</v>
      </c>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c r="BN420" s="323"/>
      <c r="BO420" s="323"/>
      <c r="BP420" s="323"/>
      <c r="BQ420" s="323"/>
      <c r="BR420" s="323"/>
      <c r="BS420" s="323"/>
      <c r="BT420" s="323"/>
      <c r="BU420" s="323"/>
      <c r="BV420" s="323"/>
      <c r="BW420" s="323"/>
      <c r="BX420" s="323"/>
      <c r="BY420" s="323"/>
      <c r="BZ420" s="323"/>
      <c r="CA420" s="323"/>
      <c r="CB420" s="323"/>
      <c r="CC420" s="323"/>
      <c r="CD420" s="323"/>
      <c r="CE420" s="323"/>
      <c r="CF420" s="323"/>
      <c r="CG420" s="323"/>
      <c r="CH420" s="323"/>
      <c r="CI420" s="323"/>
      <c r="CJ420" s="323"/>
      <c r="CK420" s="323"/>
      <c r="CL420" s="323"/>
      <c r="CM420" s="323"/>
      <c r="CN420" s="323"/>
      <c r="CO420" s="323"/>
      <c r="CP420" s="323"/>
      <c r="CQ420" s="323"/>
      <c r="CR420" s="323"/>
      <c r="CS420" s="323"/>
      <c r="CT420" s="323"/>
      <c r="CU420" s="323"/>
      <c r="CV420" s="323"/>
      <c r="CW420" s="323"/>
      <c r="CX420" s="323"/>
      <c r="CY420" s="323"/>
      <c r="CZ420" s="323"/>
      <c r="DA420" s="323"/>
      <c r="DB420" s="323"/>
      <c r="DC420" s="323"/>
      <c r="DD420" s="323"/>
      <c r="DE420" s="323"/>
      <c r="DF420" s="323"/>
      <c r="DG420" s="323"/>
      <c r="DH420" s="323"/>
      <c r="DI420" s="323"/>
      <c r="DJ420" s="323"/>
      <c r="DK420" s="323"/>
      <c r="DL420" s="323"/>
      <c r="DM420" s="323"/>
      <c r="DN420" s="323"/>
      <c r="DO420" s="323"/>
      <c r="DP420" s="323"/>
      <c r="DQ420" s="323"/>
      <c r="DR420" s="323"/>
      <c r="DS420" s="323"/>
      <c r="DT420" s="323"/>
      <c r="DU420" s="323"/>
      <c r="DV420" s="323"/>
      <c r="DW420" s="323"/>
      <c r="DX420" s="323"/>
      <c r="DY420" s="323"/>
      <c r="DZ420" s="323"/>
      <c r="EA420" s="323"/>
      <c r="EB420" s="323"/>
      <c r="EC420" s="323"/>
      <c r="ED420" s="323"/>
      <c r="EE420" s="323"/>
      <c r="EF420" s="323"/>
      <c r="EG420" s="323"/>
      <c r="EH420" s="323"/>
      <c r="EI420" s="323"/>
      <c r="EJ420" s="323"/>
      <c r="EK420" s="323"/>
      <c r="EL420" s="323"/>
      <c r="EM420" s="323"/>
      <c r="EN420" s="323"/>
      <c r="EO420" s="323"/>
      <c r="EP420" s="323"/>
      <c r="EQ420" s="323"/>
      <c r="ER420" s="323"/>
      <c r="ES420" s="323"/>
      <c r="ET420" s="323"/>
      <c r="EU420" s="323"/>
    </row>
    <row r="421" spans="1:151" s="333" customFormat="1" ht="60" hidden="1">
      <c r="A421" s="333" t="s">
        <v>2788</v>
      </c>
      <c r="B421" s="333" t="s">
        <v>937</v>
      </c>
      <c r="C421" s="333" t="s">
        <v>356</v>
      </c>
      <c r="D421" s="333" t="s">
        <v>2789</v>
      </c>
      <c r="E421" s="333" t="s">
        <v>2790</v>
      </c>
      <c r="F421" s="333" t="s">
        <v>31</v>
      </c>
      <c r="G421" s="333">
        <v>135</v>
      </c>
      <c r="H421" s="333" t="s">
        <v>1422</v>
      </c>
      <c r="I421" s="333" t="s">
        <v>1423</v>
      </c>
      <c r="J421" s="334" t="s">
        <v>1424</v>
      </c>
      <c r="K421" s="334" t="s">
        <v>1425</v>
      </c>
      <c r="L421" s="334" t="s">
        <v>1425</v>
      </c>
      <c r="M421" s="333" t="s">
        <v>1426</v>
      </c>
      <c r="N421" s="333" t="s">
        <v>1437</v>
      </c>
      <c r="O421" s="333" t="s">
        <v>1495</v>
      </c>
      <c r="P421" s="333" t="s">
        <v>31</v>
      </c>
      <c r="Q421" s="333" t="s">
        <v>31</v>
      </c>
      <c r="R421" s="333" t="s">
        <v>2749</v>
      </c>
      <c r="S421" s="337" t="s">
        <v>2750</v>
      </c>
      <c r="T421" s="333" t="s">
        <v>1430</v>
      </c>
      <c r="V421" s="333" t="s">
        <v>1431</v>
      </c>
      <c r="X421" s="333" t="s">
        <v>1431</v>
      </c>
      <c r="AA421" s="333" t="s">
        <v>30</v>
      </c>
      <c r="AB421" s="333" t="s">
        <v>1423</v>
      </c>
      <c r="AC421" s="333" t="s">
        <v>1423</v>
      </c>
      <c r="AD421" s="333" t="s">
        <v>1423</v>
      </c>
      <c r="AE421" s="333" t="s">
        <v>1423</v>
      </c>
      <c r="AF421" s="334">
        <v>44530</v>
      </c>
      <c r="AG421" s="333" t="s">
        <v>1423</v>
      </c>
      <c r="AH421" s="333">
        <v>1</v>
      </c>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c r="BN421" s="323"/>
      <c r="BO421" s="323"/>
      <c r="BP421" s="323"/>
      <c r="BQ421" s="323"/>
      <c r="BR421" s="323"/>
      <c r="BS421" s="323"/>
      <c r="BT421" s="323"/>
      <c r="BU421" s="323"/>
      <c r="BV421" s="323"/>
      <c r="BW421" s="323"/>
      <c r="BX421" s="323"/>
      <c r="BY421" s="323"/>
      <c r="BZ421" s="323"/>
      <c r="CA421" s="323"/>
      <c r="CB421" s="323"/>
      <c r="CC421" s="323"/>
      <c r="CD421" s="323"/>
      <c r="CE421" s="323"/>
      <c r="CF421" s="323"/>
      <c r="CG421" s="323"/>
      <c r="CH421" s="323"/>
      <c r="CI421" s="323"/>
      <c r="CJ421" s="323"/>
      <c r="CK421" s="323"/>
      <c r="CL421" s="323"/>
      <c r="CM421" s="323"/>
      <c r="CN421" s="323"/>
      <c r="CO421" s="323"/>
      <c r="CP421" s="323"/>
      <c r="CQ421" s="323"/>
      <c r="CR421" s="323"/>
      <c r="CS421" s="323"/>
      <c r="CT421" s="323"/>
      <c r="CU421" s="323"/>
      <c r="CV421" s="323"/>
      <c r="CW421" s="323"/>
      <c r="CX421" s="323"/>
      <c r="CY421" s="323"/>
      <c r="CZ421" s="323"/>
      <c r="DA421" s="323"/>
      <c r="DB421" s="323"/>
      <c r="DC421" s="323"/>
      <c r="DD421" s="323"/>
      <c r="DE421" s="323"/>
      <c r="DF421" s="323"/>
      <c r="DG421" s="323"/>
      <c r="DH421" s="323"/>
      <c r="DI421" s="323"/>
      <c r="DJ421" s="323"/>
      <c r="DK421" s="323"/>
      <c r="DL421" s="323"/>
      <c r="DM421" s="323"/>
      <c r="DN421" s="323"/>
      <c r="DO421" s="323"/>
      <c r="DP421" s="323"/>
      <c r="DQ421" s="323"/>
      <c r="DR421" s="323"/>
      <c r="DS421" s="323"/>
      <c r="DT421" s="323"/>
      <c r="DU421" s="323"/>
      <c r="DV421" s="323"/>
      <c r="DW421" s="323"/>
      <c r="DX421" s="323"/>
      <c r="DY421" s="323"/>
      <c r="DZ421" s="323"/>
      <c r="EA421" s="323"/>
      <c r="EB421" s="323"/>
      <c r="EC421" s="323"/>
      <c r="ED421" s="323"/>
      <c r="EE421" s="323"/>
      <c r="EF421" s="323"/>
      <c r="EG421" s="323"/>
      <c r="EH421" s="323"/>
      <c r="EI421" s="323"/>
      <c r="EJ421" s="323"/>
      <c r="EK421" s="323"/>
      <c r="EL421" s="323"/>
      <c r="EM421" s="323"/>
      <c r="EN421" s="323"/>
      <c r="EO421" s="323"/>
      <c r="EP421" s="323"/>
      <c r="EQ421" s="323"/>
      <c r="ER421" s="323"/>
      <c r="ES421" s="323"/>
      <c r="ET421" s="323"/>
      <c r="EU421" s="323"/>
    </row>
    <row r="422" spans="1:151" s="333" customFormat="1" ht="60" hidden="1">
      <c r="A422" s="333" t="s">
        <v>2791</v>
      </c>
      <c r="B422" s="333" t="s">
        <v>937</v>
      </c>
      <c r="C422" s="333" t="s">
        <v>356</v>
      </c>
      <c r="D422" s="333" t="s">
        <v>2792</v>
      </c>
      <c r="E422" s="333" t="s">
        <v>2793</v>
      </c>
      <c r="F422" s="333" t="s">
        <v>31</v>
      </c>
      <c r="G422" s="338">
        <v>135</v>
      </c>
      <c r="H422" s="333" t="s">
        <v>1422</v>
      </c>
      <c r="I422" s="333" t="s">
        <v>1423</v>
      </c>
      <c r="J422" s="334" t="s">
        <v>1424</v>
      </c>
      <c r="K422" s="334" t="s">
        <v>1425</v>
      </c>
      <c r="L422" s="334" t="s">
        <v>1425</v>
      </c>
      <c r="M422" s="333" t="s">
        <v>1426</v>
      </c>
      <c r="N422" s="333" t="s">
        <v>1437</v>
      </c>
      <c r="O422" s="333" t="s">
        <v>1495</v>
      </c>
      <c r="P422" s="333" t="s">
        <v>31</v>
      </c>
      <c r="Q422" s="333" t="s">
        <v>31</v>
      </c>
      <c r="R422" s="333" t="s">
        <v>2749</v>
      </c>
      <c r="S422" s="337" t="s">
        <v>2750</v>
      </c>
      <c r="T422" s="333" t="s">
        <v>1430</v>
      </c>
      <c r="V422" s="333" t="s">
        <v>1431</v>
      </c>
      <c r="X422" s="333" t="s">
        <v>1431</v>
      </c>
      <c r="AA422" s="333" t="s">
        <v>30</v>
      </c>
      <c r="AB422" s="333" t="s">
        <v>1423</v>
      </c>
      <c r="AC422" s="333" t="s">
        <v>1423</v>
      </c>
      <c r="AD422" s="333" t="s">
        <v>1423</v>
      </c>
      <c r="AE422" s="333" t="s">
        <v>1423</v>
      </c>
      <c r="AF422" s="334">
        <v>44530</v>
      </c>
      <c r="AG422" s="333" t="s">
        <v>1423</v>
      </c>
      <c r="AH422" s="333">
        <v>1</v>
      </c>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c r="BM422" s="323"/>
      <c r="BN422" s="323"/>
      <c r="BO422" s="323"/>
      <c r="BP422" s="323"/>
      <c r="BQ422" s="323"/>
      <c r="BR422" s="323"/>
      <c r="BS422" s="323"/>
      <c r="BT422" s="323"/>
      <c r="BU422" s="323"/>
      <c r="BV422" s="323"/>
      <c r="BW422" s="323"/>
      <c r="BX422" s="323"/>
      <c r="BY422" s="323"/>
      <c r="BZ422" s="323"/>
      <c r="CA422" s="323"/>
      <c r="CB422" s="323"/>
      <c r="CC422" s="323"/>
      <c r="CD422" s="323"/>
      <c r="CE422" s="323"/>
      <c r="CF422" s="323"/>
      <c r="CG422" s="323"/>
      <c r="CH422" s="323"/>
      <c r="CI422" s="323"/>
      <c r="CJ422" s="323"/>
      <c r="CK422" s="323"/>
      <c r="CL422" s="323"/>
      <c r="CM422" s="323"/>
      <c r="CN422" s="323"/>
      <c r="CO422" s="323"/>
      <c r="CP422" s="323"/>
      <c r="CQ422" s="323"/>
      <c r="CR422" s="323"/>
      <c r="CS422" s="323"/>
      <c r="CT422" s="323"/>
      <c r="CU422" s="323"/>
      <c r="CV422" s="323"/>
      <c r="CW422" s="323"/>
      <c r="CX422" s="323"/>
      <c r="CY422" s="323"/>
      <c r="CZ422" s="323"/>
      <c r="DA422" s="323"/>
      <c r="DB422" s="323"/>
      <c r="DC422" s="323"/>
      <c r="DD422" s="323"/>
      <c r="DE422" s="323"/>
      <c r="DF422" s="323"/>
      <c r="DG422" s="323"/>
      <c r="DH422" s="323"/>
      <c r="DI422" s="323"/>
      <c r="DJ422" s="323"/>
      <c r="DK422" s="323"/>
      <c r="DL422" s="323"/>
      <c r="DM422" s="323"/>
      <c r="DN422" s="323"/>
      <c r="DO422" s="323"/>
      <c r="DP422" s="323"/>
      <c r="DQ422" s="323"/>
      <c r="DR422" s="323"/>
      <c r="DS422" s="323"/>
      <c r="DT422" s="323"/>
      <c r="DU422" s="323"/>
      <c r="DV422" s="323"/>
      <c r="DW422" s="323"/>
      <c r="DX422" s="323"/>
      <c r="DY422" s="323"/>
      <c r="DZ422" s="323"/>
      <c r="EA422" s="323"/>
      <c r="EB422" s="323"/>
      <c r="EC422" s="323"/>
      <c r="ED422" s="323"/>
      <c r="EE422" s="323"/>
      <c r="EF422" s="323"/>
      <c r="EG422" s="323"/>
      <c r="EH422" s="323"/>
      <c r="EI422" s="323"/>
      <c r="EJ422" s="323"/>
      <c r="EK422" s="323"/>
      <c r="EL422" s="323"/>
      <c r="EM422" s="323"/>
      <c r="EN422" s="323"/>
      <c r="EO422" s="323"/>
      <c r="EP422" s="323"/>
      <c r="EQ422" s="323"/>
      <c r="ER422" s="323"/>
      <c r="ES422" s="323"/>
      <c r="ET422" s="323"/>
      <c r="EU422" s="323"/>
    </row>
    <row r="423" spans="1:151" s="333" customFormat="1" ht="60" hidden="1">
      <c r="A423" s="333" t="s">
        <v>2794</v>
      </c>
      <c r="B423" s="333" t="s">
        <v>937</v>
      </c>
      <c r="C423" s="333" t="s">
        <v>356</v>
      </c>
      <c r="D423" s="333" t="s">
        <v>2795</v>
      </c>
      <c r="E423" s="333" t="s">
        <v>2796</v>
      </c>
      <c r="F423" s="333" t="s">
        <v>31</v>
      </c>
      <c r="G423" s="333">
        <v>135</v>
      </c>
      <c r="H423" s="333" t="s">
        <v>1422</v>
      </c>
      <c r="I423" s="333" t="s">
        <v>1423</v>
      </c>
      <c r="J423" s="334" t="s">
        <v>1424</v>
      </c>
      <c r="K423" s="334" t="s">
        <v>1425</v>
      </c>
      <c r="L423" s="334" t="s">
        <v>1425</v>
      </c>
      <c r="M423" s="333" t="s">
        <v>1426</v>
      </c>
      <c r="N423" s="333" t="s">
        <v>1437</v>
      </c>
      <c r="O423" s="333" t="s">
        <v>1495</v>
      </c>
      <c r="P423" s="333" t="s">
        <v>31</v>
      </c>
      <c r="Q423" s="333" t="s">
        <v>31</v>
      </c>
      <c r="R423" s="333" t="s">
        <v>2749</v>
      </c>
      <c r="S423" s="337" t="s">
        <v>2750</v>
      </c>
      <c r="T423" s="333" t="s">
        <v>1430</v>
      </c>
      <c r="V423" s="333" t="s">
        <v>1431</v>
      </c>
      <c r="X423" s="333" t="s">
        <v>1431</v>
      </c>
      <c r="AA423" s="333" t="s">
        <v>30</v>
      </c>
      <c r="AB423" s="333" t="s">
        <v>1423</v>
      </c>
      <c r="AC423" s="333" t="s">
        <v>1423</v>
      </c>
      <c r="AD423" s="333" t="s">
        <v>1423</v>
      </c>
      <c r="AE423" s="333" t="s">
        <v>1423</v>
      </c>
      <c r="AF423" s="334">
        <v>44530</v>
      </c>
      <c r="AG423" s="333" t="s">
        <v>1423</v>
      </c>
      <c r="AH423" s="333">
        <v>1</v>
      </c>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c r="BM423" s="323"/>
      <c r="BN423" s="323"/>
      <c r="BO423" s="323"/>
      <c r="BP423" s="323"/>
      <c r="BQ423" s="323"/>
      <c r="BR423" s="323"/>
      <c r="BS423" s="323"/>
      <c r="BT423" s="323"/>
      <c r="BU423" s="323"/>
      <c r="BV423" s="323"/>
      <c r="BW423" s="323"/>
      <c r="BX423" s="323"/>
      <c r="BY423" s="323"/>
      <c r="BZ423" s="323"/>
      <c r="CA423" s="323"/>
      <c r="CB423" s="323"/>
      <c r="CC423" s="323"/>
      <c r="CD423" s="323"/>
      <c r="CE423" s="323"/>
      <c r="CF423" s="323"/>
      <c r="CG423" s="323"/>
      <c r="CH423" s="323"/>
      <c r="CI423" s="323"/>
      <c r="CJ423" s="323"/>
      <c r="CK423" s="323"/>
      <c r="CL423" s="323"/>
      <c r="CM423" s="323"/>
      <c r="CN423" s="323"/>
      <c r="CO423" s="323"/>
      <c r="CP423" s="323"/>
      <c r="CQ423" s="323"/>
      <c r="CR423" s="323"/>
      <c r="CS423" s="323"/>
      <c r="CT423" s="323"/>
      <c r="CU423" s="323"/>
      <c r="CV423" s="323"/>
      <c r="CW423" s="323"/>
      <c r="CX423" s="323"/>
      <c r="CY423" s="323"/>
      <c r="CZ423" s="323"/>
      <c r="DA423" s="323"/>
      <c r="DB423" s="323"/>
      <c r="DC423" s="323"/>
      <c r="DD423" s="323"/>
      <c r="DE423" s="323"/>
      <c r="DF423" s="323"/>
      <c r="DG423" s="323"/>
      <c r="DH423" s="323"/>
      <c r="DI423" s="323"/>
      <c r="DJ423" s="323"/>
      <c r="DK423" s="323"/>
      <c r="DL423" s="323"/>
      <c r="DM423" s="323"/>
      <c r="DN423" s="323"/>
      <c r="DO423" s="323"/>
      <c r="DP423" s="323"/>
      <c r="DQ423" s="323"/>
      <c r="DR423" s="323"/>
      <c r="DS423" s="323"/>
      <c r="DT423" s="323"/>
      <c r="DU423" s="323"/>
      <c r="DV423" s="323"/>
      <c r="DW423" s="323"/>
      <c r="DX423" s="323"/>
      <c r="DY423" s="323"/>
      <c r="DZ423" s="323"/>
      <c r="EA423" s="323"/>
      <c r="EB423" s="323"/>
      <c r="EC423" s="323"/>
      <c r="ED423" s="323"/>
      <c r="EE423" s="323"/>
      <c r="EF423" s="323"/>
      <c r="EG423" s="323"/>
      <c r="EH423" s="323"/>
      <c r="EI423" s="323"/>
      <c r="EJ423" s="323"/>
      <c r="EK423" s="323"/>
      <c r="EL423" s="323"/>
      <c r="EM423" s="323"/>
      <c r="EN423" s="323"/>
      <c r="EO423" s="323"/>
      <c r="EP423" s="323"/>
      <c r="EQ423" s="323"/>
      <c r="ER423" s="323"/>
      <c r="ES423" s="323"/>
      <c r="ET423" s="323"/>
      <c r="EU423" s="323"/>
    </row>
    <row r="424" spans="1:151" s="333" customFormat="1" ht="120" hidden="1">
      <c r="A424" s="333" t="s">
        <v>2797</v>
      </c>
      <c r="B424" s="333" t="s">
        <v>937</v>
      </c>
      <c r="C424" s="333" t="s">
        <v>356</v>
      </c>
      <c r="D424" s="333" t="s">
        <v>2798</v>
      </c>
      <c r="E424" s="333" t="s">
        <v>2799</v>
      </c>
      <c r="F424" s="333" t="s">
        <v>31</v>
      </c>
      <c r="G424" s="333">
        <v>10</v>
      </c>
      <c r="H424" s="333" t="s">
        <v>1422</v>
      </c>
      <c r="I424" s="333" t="s">
        <v>1423</v>
      </c>
      <c r="J424" s="334" t="s">
        <v>1450</v>
      </c>
      <c r="K424" s="334" t="s">
        <v>1425</v>
      </c>
      <c r="L424" s="334" t="s">
        <v>1425</v>
      </c>
      <c r="M424" s="333" t="s">
        <v>1426</v>
      </c>
      <c r="N424" s="333" t="s">
        <v>1428</v>
      </c>
      <c r="O424" s="333" t="s">
        <v>1495</v>
      </c>
      <c r="P424" s="333" t="s">
        <v>31</v>
      </c>
      <c r="Q424" s="333" t="s">
        <v>30</v>
      </c>
      <c r="R424" s="333" t="s">
        <v>2749</v>
      </c>
      <c r="S424" s="337" t="s">
        <v>2750</v>
      </c>
      <c r="T424" s="333" t="s">
        <v>1442</v>
      </c>
      <c r="V424" s="333" t="s">
        <v>1431</v>
      </c>
      <c r="X424" s="333" t="s">
        <v>1431</v>
      </c>
      <c r="AA424" s="333" t="s">
        <v>31</v>
      </c>
      <c r="AB424" s="333" t="s">
        <v>1432</v>
      </c>
      <c r="AC424" s="333" t="s">
        <v>1432</v>
      </c>
      <c r="AD424" s="333" t="s">
        <v>2496</v>
      </c>
      <c r="AE424" s="333" t="s">
        <v>1433</v>
      </c>
      <c r="AF424" s="334">
        <v>44530</v>
      </c>
      <c r="AG424" s="333" t="s">
        <v>1445</v>
      </c>
      <c r="AH424" s="333">
        <v>1</v>
      </c>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c r="BM424" s="323"/>
      <c r="BN424" s="323"/>
      <c r="BO424" s="323"/>
      <c r="BP424" s="323"/>
      <c r="BQ424" s="323"/>
      <c r="BR424" s="323"/>
      <c r="BS424" s="323"/>
      <c r="BT424" s="323"/>
      <c r="BU424" s="323"/>
      <c r="BV424" s="323"/>
      <c r="BW424" s="323"/>
      <c r="BX424" s="323"/>
      <c r="BY424" s="323"/>
      <c r="BZ424" s="323"/>
      <c r="CA424" s="323"/>
      <c r="CB424" s="323"/>
      <c r="CC424" s="323"/>
      <c r="CD424" s="323"/>
      <c r="CE424" s="323"/>
      <c r="CF424" s="323"/>
      <c r="CG424" s="323"/>
      <c r="CH424" s="323"/>
      <c r="CI424" s="323"/>
      <c r="CJ424" s="323"/>
      <c r="CK424" s="323"/>
      <c r="CL424" s="323"/>
      <c r="CM424" s="323"/>
      <c r="CN424" s="323"/>
      <c r="CO424" s="323"/>
      <c r="CP424" s="323"/>
      <c r="CQ424" s="323"/>
      <c r="CR424" s="323"/>
      <c r="CS424" s="323"/>
      <c r="CT424" s="323"/>
      <c r="CU424" s="323"/>
      <c r="CV424" s="323"/>
      <c r="CW424" s="323"/>
      <c r="CX424" s="323"/>
      <c r="CY424" s="323"/>
      <c r="CZ424" s="323"/>
      <c r="DA424" s="323"/>
      <c r="DB424" s="323"/>
      <c r="DC424" s="323"/>
      <c r="DD424" s="323"/>
      <c r="DE424" s="323"/>
      <c r="DF424" s="323"/>
      <c r="DG424" s="323"/>
      <c r="DH424" s="323"/>
      <c r="DI424" s="323"/>
      <c r="DJ424" s="323"/>
      <c r="DK424" s="323"/>
      <c r="DL424" s="323"/>
      <c r="DM424" s="323"/>
      <c r="DN424" s="323"/>
      <c r="DO424" s="323"/>
      <c r="DP424" s="323"/>
      <c r="DQ424" s="323"/>
      <c r="DR424" s="323"/>
      <c r="DS424" s="323"/>
      <c r="DT424" s="323"/>
      <c r="DU424" s="323"/>
      <c r="DV424" s="323"/>
      <c r="DW424" s="323"/>
      <c r="DX424" s="323"/>
      <c r="DY424" s="323"/>
      <c r="DZ424" s="323"/>
      <c r="EA424" s="323"/>
      <c r="EB424" s="323"/>
      <c r="EC424" s="323"/>
      <c r="ED424" s="323"/>
      <c r="EE424" s="323"/>
      <c r="EF424" s="323"/>
      <c r="EG424" s="323"/>
      <c r="EH424" s="323"/>
      <c r="EI424" s="323"/>
      <c r="EJ424" s="323"/>
      <c r="EK424" s="323"/>
      <c r="EL424" s="323"/>
      <c r="EM424" s="323"/>
      <c r="EN424" s="323"/>
      <c r="EO424" s="323"/>
      <c r="EP424" s="323"/>
      <c r="EQ424" s="323"/>
      <c r="ER424" s="323"/>
      <c r="ES424" s="323"/>
      <c r="ET424" s="323"/>
      <c r="EU424" s="323"/>
    </row>
    <row r="425" spans="1:151" s="333" customFormat="1" ht="120" hidden="1">
      <c r="A425" s="333" t="s">
        <v>2800</v>
      </c>
      <c r="B425" s="333" t="s">
        <v>937</v>
      </c>
      <c r="C425" s="333" t="s">
        <v>356</v>
      </c>
      <c r="D425" s="333" t="s">
        <v>2801</v>
      </c>
      <c r="E425" s="333" t="s">
        <v>2802</v>
      </c>
      <c r="F425" s="333" t="s">
        <v>31</v>
      </c>
      <c r="G425" s="338">
        <v>135</v>
      </c>
      <c r="H425" s="333" t="s">
        <v>1422</v>
      </c>
      <c r="I425" s="333" t="s">
        <v>1423</v>
      </c>
      <c r="J425" s="334" t="s">
        <v>1450</v>
      </c>
      <c r="K425" s="334" t="s">
        <v>1425</v>
      </c>
      <c r="L425" s="334" t="s">
        <v>1425</v>
      </c>
      <c r="M425" s="333" t="s">
        <v>1426</v>
      </c>
      <c r="N425" s="333" t="s">
        <v>1428</v>
      </c>
      <c r="O425" s="333" t="s">
        <v>1495</v>
      </c>
      <c r="P425" s="333" t="s">
        <v>31</v>
      </c>
      <c r="Q425" s="333" t="s">
        <v>30</v>
      </c>
      <c r="R425" s="333" t="s">
        <v>2749</v>
      </c>
      <c r="S425" s="337" t="s">
        <v>2750</v>
      </c>
      <c r="T425" s="333" t="s">
        <v>1442</v>
      </c>
      <c r="V425" s="333" t="s">
        <v>1431</v>
      </c>
      <c r="X425" s="333" t="s">
        <v>1431</v>
      </c>
      <c r="AA425" s="333" t="s">
        <v>31</v>
      </c>
      <c r="AB425" s="333" t="s">
        <v>1432</v>
      </c>
      <c r="AC425" s="333" t="s">
        <v>1432</v>
      </c>
      <c r="AD425" s="333" t="s">
        <v>2496</v>
      </c>
      <c r="AE425" s="333" t="s">
        <v>1433</v>
      </c>
      <c r="AF425" s="334">
        <v>44530</v>
      </c>
      <c r="AG425" s="333" t="s">
        <v>1445</v>
      </c>
      <c r="AH425" s="333">
        <v>1</v>
      </c>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c r="BM425" s="323"/>
      <c r="BN425" s="323"/>
      <c r="BO425" s="323"/>
      <c r="BP425" s="323"/>
      <c r="BQ425" s="323"/>
      <c r="BR425" s="323"/>
      <c r="BS425" s="323"/>
      <c r="BT425" s="323"/>
      <c r="BU425" s="323"/>
      <c r="BV425" s="323"/>
      <c r="BW425" s="323"/>
      <c r="BX425" s="323"/>
      <c r="BY425" s="323"/>
      <c r="BZ425" s="323"/>
      <c r="CA425" s="323"/>
      <c r="CB425" s="323"/>
      <c r="CC425" s="323"/>
      <c r="CD425" s="323"/>
      <c r="CE425" s="323"/>
      <c r="CF425" s="323"/>
      <c r="CG425" s="323"/>
      <c r="CH425" s="323"/>
      <c r="CI425" s="323"/>
      <c r="CJ425" s="323"/>
      <c r="CK425" s="323"/>
      <c r="CL425" s="323"/>
      <c r="CM425" s="323"/>
      <c r="CN425" s="323"/>
      <c r="CO425" s="323"/>
      <c r="CP425" s="323"/>
      <c r="CQ425" s="323"/>
      <c r="CR425" s="323"/>
      <c r="CS425" s="323"/>
      <c r="CT425" s="323"/>
      <c r="CU425" s="323"/>
      <c r="CV425" s="323"/>
      <c r="CW425" s="323"/>
      <c r="CX425" s="323"/>
      <c r="CY425" s="323"/>
      <c r="CZ425" s="323"/>
      <c r="DA425" s="323"/>
      <c r="DB425" s="323"/>
      <c r="DC425" s="323"/>
      <c r="DD425" s="323"/>
      <c r="DE425" s="323"/>
      <c r="DF425" s="323"/>
      <c r="DG425" s="323"/>
      <c r="DH425" s="323"/>
      <c r="DI425" s="323"/>
      <c r="DJ425" s="323"/>
      <c r="DK425" s="323"/>
      <c r="DL425" s="323"/>
      <c r="DM425" s="323"/>
      <c r="DN425" s="323"/>
      <c r="DO425" s="323"/>
      <c r="DP425" s="323"/>
      <c r="DQ425" s="323"/>
      <c r="DR425" s="323"/>
      <c r="DS425" s="323"/>
      <c r="DT425" s="323"/>
      <c r="DU425" s="323"/>
      <c r="DV425" s="323"/>
      <c r="DW425" s="323"/>
      <c r="DX425" s="323"/>
      <c r="DY425" s="323"/>
      <c r="DZ425" s="323"/>
      <c r="EA425" s="323"/>
      <c r="EB425" s="323"/>
      <c r="EC425" s="323"/>
      <c r="ED425" s="323"/>
      <c r="EE425" s="323"/>
      <c r="EF425" s="323"/>
      <c r="EG425" s="323"/>
      <c r="EH425" s="323"/>
      <c r="EI425" s="323"/>
      <c r="EJ425" s="323"/>
      <c r="EK425" s="323"/>
      <c r="EL425" s="323"/>
      <c r="EM425" s="323"/>
      <c r="EN425" s="323"/>
      <c r="EO425" s="323"/>
      <c r="EP425" s="323"/>
      <c r="EQ425" s="323"/>
      <c r="ER425" s="323"/>
      <c r="ES425" s="323"/>
      <c r="ET425" s="323"/>
      <c r="EU425" s="323"/>
    </row>
    <row r="426" spans="1:151" s="333" customFormat="1" ht="120" hidden="1">
      <c r="A426" s="333" t="s">
        <v>2803</v>
      </c>
      <c r="B426" s="333" t="s">
        <v>937</v>
      </c>
      <c r="C426" s="333" t="s">
        <v>356</v>
      </c>
      <c r="D426" s="333" t="s">
        <v>2804</v>
      </c>
      <c r="E426" s="333" t="s">
        <v>2805</v>
      </c>
      <c r="F426" s="333" t="s">
        <v>31</v>
      </c>
      <c r="G426" s="338">
        <v>135</v>
      </c>
      <c r="H426" s="333" t="s">
        <v>1422</v>
      </c>
      <c r="I426" s="333" t="s">
        <v>1423</v>
      </c>
      <c r="J426" s="334" t="s">
        <v>1450</v>
      </c>
      <c r="K426" s="334" t="s">
        <v>1425</v>
      </c>
      <c r="L426" s="334" t="s">
        <v>1425</v>
      </c>
      <c r="M426" s="333" t="s">
        <v>1426</v>
      </c>
      <c r="N426" s="333" t="s">
        <v>1437</v>
      </c>
      <c r="O426" s="333" t="s">
        <v>1495</v>
      </c>
      <c r="P426" s="333" t="s">
        <v>31</v>
      </c>
      <c r="Q426" s="333" t="s">
        <v>30</v>
      </c>
      <c r="R426" s="333" t="s">
        <v>2749</v>
      </c>
      <c r="S426" s="337" t="s">
        <v>2750</v>
      </c>
      <c r="T426" s="333" t="s">
        <v>1442</v>
      </c>
      <c r="V426" s="333" t="s">
        <v>1431</v>
      </c>
      <c r="X426" s="333" t="s">
        <v>1431</v>
      </c>
      <c r="AA426" s="333" t="s">
        <v>31</v>
      </c>
      <c r="AB426" s="333" t="s">
        <v>1432</v>
      </c>
      <c r="AC426" s="333" t="s">
        <v>1432</v>
      </c>
      <c r="AD426" s="333" t="s">
        <v>2496</v>
      </c>
      <c r="AE426" s="333" t="s">
        <v>1433</v>
      </c>
      <c r="AF426" s="334">
        <v>44530</v>
      </c>
      <c r="AG426" s="333" t="s">
        <v>1445</v>
      </c>
      <c r="AH426" s="333">
        <v>1</v>
      </c>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c r="BM426" s="323"/>
      <c r="BN426" s="323"/>
      <c r="BO426" s="323"/>
      <c r="BP426" s="323"/>
      <c r="BQ426" s="323"/>
      <c r="BR426" s="323"/>
      <c r="BS426" s="323"/>
      <c r="BT426" s="323"/>
      <c r="BU426" s="323"/>
      <c r="BV426" s="323"/>
      <c r="BW426" s="323"/>
      <c r="BX426" s="323"/>
      <c r="BY426" s="323"/>
      <c r="BZ426" s="323"/>
      <c r="CA426" s="323"/>
      <c r="CB426" s="323"/>
      <c r="CC426" s="323"/>
      <c r="CD426" s="323"/>
      <c r="CE426" s="323"/>
      <c r="CF426" s="323"/>
      <c r="CG426" s="323"/>
      <c r="CH426" s="323"/>
      <c r="CI426" s="323"/>
      <c r="CJ426" s="323"/>
      <c r="CK426" s="323"/>
      <c r="CL426" s="323"/>
      <c r="CM426" s="323"/>
      <c r="CN426" s="323"/>
      <c r="CO426" s="323"/>
      <c r="CP426" s="323"/>
      <c r="CQ426" s="323"/>
      <c r="CR426" s="323"/>
      <c r="CS426" s="323"/>
      <c r="CT426" s="323"/>
      <c r="CU426" s="323"/>
      <c r="CV426" s="323"/>
      <c r="CW426" s="323"/>
      <c r="CX426" s="323"/>
      <c r="CY426" s="323"/>
      <c r="CZ426" s="323"/>
      <c r="DA426" s="323"/>
      <c r="DB426" s="323"/>
      <c r="DC426" s="323"/>
      <c r="DD426" s="323"/>
      <c r="DE426" s="323"/>
      <c r="DF426" s="323"/>
      <c r="DG426" s="323"/>
      <c r="DH426" s="323"/>
      <c r="DI426" s="323"/>
      <c r="DJ426" s="323"/>
      <c r="DK426" s="323"/>
      <c r="DL426" s="323"/>
      <c r="DM426" s="323"/>
      <c r="DN426" s="323"/>
      <c r="DO426" s="323"/>
      <c r="DP426" s="323"/>
      <c r="DQ426" s="323"/>
      <c r="DR426" s="323"/>
      <c r="DS426" s="323"/>
      <c r="DT426" s="323"/>
      <c r="DU426" s="323"/>
      <c r="DV426" s="323"/>
      <c r="DW426" s="323"/>
      <c r="DX426" s="323"/>
      <c r="DY426" s="323"/>
      <c r="DZ426" s="323"/>
      <c r="EA426" s="323"/>
      <c r="EB426" s="323"/>
      <c r="EC426" s="323"/>
      <c r="ED426" s="323"/>
      <c r="EE426" s="323"/>
      <c r="EF426" s="323"/>
      <c r="EG426" s="323"/>
      <c r="EH426" s="323"/>
      <c r="EI426" s="323"/>
      <c r="EJ426" s="323"/>
      <c r="EK426" s="323"/>
      <c r="EL426" s="323"/>
      <c r="EM426" s="323"/>
      <c r="EN426" s="323"/>
      <c r="EO426" s="323"/>
      <c r="EP426" s="323"/>
      <c r="EQ426" s="323"/>
      <c r="ER426" s="323"/>
      <c r="ES426" s="323"/>
      <c r="ET426" s="323"/>
      <c r="EU426" s="323"/>
    </row>
    <row r="427" spans="1:151" s="333" customFormat="1" ht="120" hidden="1">
      <c r="A427" s="333" t="s">
        <v>2806</v>
      </c>
      <c r="B427" s="333" t="s">
        <v>937</v>
      </c>
      <c r="C427" s="333" t="s">
        <v>356</v>
      </c>
      <c r="D427" s="333" t="s">
        <v>2807</v>
      </c>
      <c r="E427" s="333" t="s">
        <v>2808</v>
      </c>
      <c r="F427" s="333" t="s">
        <v>31</v>
      </c>
      <c r="G427" s="338">
        <v>135</v>
      </c>
      <c r="H427" s="333" t="s">
        <v>1422</v>
      </c>
      <c r="I427" s="333" t="s">
        <v>1423</v>
      </c>
      <c r="J427" s="334" t="s">
        <v>1450</v>
      </c>
      <c r="K427" s="334" t="s">
        <v>1425</v>
      </c>
      <c r="L427" s="334" t="s">
        <v>1425</v>
      </c>
      <c r="M427" s="333" t="s">
        <v>1426</v>
      </c>
      <c r="N427" s="333" t="s">
        <v>1437</v>
      </c>
      <c r="O427" s="333" t="s">
        <v>1495</v>
      </c>
      <c r="P427" s="333" t="s">
        <v>31</v>
      </c>
      <c r="Q427" s="333" t="s">
        <v>30</v>
      </c>
      <c r="R427" s="333" t="s">
        <v>2749</v>
      </c>
      <c r="S427" s="337" t="s">
        <v>2750</v>
      </c>
      <c r="T427" s="333" t="s">
        <v>1442</v>
      </c>
      <c r="V427" s="333" t="s">
        <v>1431</v>
      </c>
      <c r="X427" s="333" t="s">
        <v>1431</v>
      </c>
      <c r="AA427" s="333" t="s">
        <v>31</v>
      </c>
      <c r="AB427" s="333" t="s">
        <v>1432</v>
      </c>
      <c r="AC427" s="333" t="s">
        <v>1432</v>
      </c>
      <c r="AD427" s="333" t="s">
        <v>2496</v>
      </c>
      <c r="AE427" s="333" t="s">
        <v>1433</v>
      </c>
      <c r="AF427" s="334">
        <v>44530</v>
      </c>
      <c r="AG427" s="333" t="s">
        <v>1445</v>
      </c>
      <c r="AH427" s="333">
        <v>1</v>
      </c>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c r="BM427" s="323"/>
      <c r="BN427" s="323"/>
      <c r="BO427" s="323"/>
      <c r="BP427" s="323"/>
      <c r="BQ427" s="323"/>
      <c r="BR427" s="323"/>
      <c r="BS427" s="323"/>
      <c r="BT427" s="323"/>
      <c r="BU427" s="323"/>
      <c r="BV427" s="323"/>
      <c r="BW427" s="323"/>
      <c r="BX427" s="323"/>
      <c r="BY427" s="323"/>
      <c r="BZ427" s="323"/>
      <c r="CA427" s="323"/>
      <c r="CB427" s="323"/>
      <c r="CC427" s="323"/>
      <c r="CD427" s="323"/>
      <c r="CE427" s="323"/>
      <c r="CF427" s="323"/>
      <c r="CG427" s="323"/>
      <c r="CH427" s="323"/>
      <c r="CI427" s="323"/>
      <c r="CJ427" s="323"/>
      <c r="CK427" s="323"/>
      <c r="CL427" s="323"/>
      <c r="CM427" s="323"/>
      <c r="CN427" s="323"/>
      <c r="CO427" s="323"/>
      <c r="CP427" s="323"/>
      <c r="CQ427" s="323"/>
      <c r="CR427" s="323"/>
      <c r="CS427" s="323"/>
      <c r="CT427" s="323"/>
      <c r="CU427" s="323"/>
      <c r="CV427" s="323"/>
      <c r="CW427" s="323"/>
      <c r="CX427" s="323"/>
      <c r="CY427" s="323"/>
      <c r="CZ427" s="323"/>
      <c r="DA427" s="323"/>
      <c r="DB427" s="323"/>
      <c r="DC427" s="323"/>
      <c r="DD427" s="323"/>
      <c r="DE427" s="323"/>
      <c r="DF427" s="323"/>
      <c r="DG427" s="323"/>
      <c r="DH427" s="323"/>
      <c r="DI427" s="323"/>
      <c r="DJ427" s="323"/>
      <c r="DK427" s="323"/>
      <c r="DL427" s="323"/>
      <c r="DM427" s="323"/>
      <c r="DN427" s="323"/>
      <c r="DO427" s="323"/>
      <c r="DP427" s="323"/>
      <c r="DQ427" s="323"/>
      <c r="DR427" s="323"/>
      <c r="DS427" s="323"/>
      <c r="DT427" s="323"/>
      <c r="DU427" s="323"/>
      <c r="DV427" s="323"/>
      <c r="DW427" s="323"/>
      <c r="DX427" s="323"/>
      <c r="DY427" s="323"/>
      <c r="DZ427" s="323"/>
      <c r="EA427" s="323"/>
      <c r="EB427" s="323"/>
      <c r="EC427" s="323"/>
      <c r="ED427" s="323"/>
      <c r="EE427" s="323"/>
      <c r="EF427" s="323"/>
      <c r="EG427" s="323"/>
      <c r="EH427" s="323"/>
      <c r="EI427" s="323"/>
      <c r="EJ427" s="323"/>
      <c r="EK427" s="323"/>
      <c r="EL427" s="323"/>
      <c r="EM427" s="323"/>
      <c r="EN427" s="323"/>
      <c r="EO427" s="323"/>
      <c r="EP427" s="323"/>
      <c r="EQ427" s="323"/>
      <c r="ER427" s="323"/>
      <c r="ES427" s="323"/>
      <c r="ET427" s="323"/>
      <c r="EU427" s="323"/>
    </row>
    <row r="428" spans="1:151" s="333" customFormat="1" ht="120" hidden="1">
      <c r="A428" s="333" t="s">
        <v>2809</v>
      </c>
      <c r="B428" s="333" t="s">
        <v>937</v>
      </c>
      <c r="C428" s="333" t="s">
        <v>356</v>
      </c>
      <c r="D428" s="333" t="s">
        <v>2810</v>
      </c>
      <c r="E428" s="333" t="s">
        <v>2811</v>
      </c>
      <c r="F428" s="333" t="s">
        <v>31</v>
      </c>
      <c r="G428" s="333">
        <v>135</v>
      </c>
      <c r="H428" s="333" t="s">
        <v>1422</v>
      </c>
      <c r="I428" s="333" t="s">
        <v>1423</v>
      </c>
      <c r="J428" s="334" t="s">
        <v>1450</v>
      </c>
      <c r="K428" s="334" t="s">
        <v>1425</v>
      </c>
      <c r="L428" s="334" t="s">
        <v>1425</v>
      </c>
      <c r="M428" s="333" t="s">
        <v>1426</v>
      </c>
      <c r="N428" s="333" t="s">
        <v>1437</v>
      </c>
      <c r="O428" s="333" t="s">
        <v>1495</v>
      </c>
      <c r="P428" s="333" t="s">
        <v>31</v>
      </c>
      <c r="Q428" s="333" t="s">
        <v>30</v>
      </c>
      <c r="R428" s="333" t="s">
        <v>2749</v>
      </c>
      <c r="S428" s="337" t="s">
        <v>2750</v>
      </c>
      <c r="T428" s="333" t="s">
        <v>1442</v>
      </c>
      <c r="V428" s="333" t="s">
        <v>1431</v>
      </c>
      <c r="X428" s="333" t="s">
        <v>1431</v>
      </c>
      <c r="AA428" s="333" t="s">
        <v>31</v>
      </c>
      <c r="AB428" s="333" t="s">
        <v>1432</v>
      </c>
      <c r="AC428" s="333" t="s">
        <v>1432</v>
      </c>
      <c r="AD428" s="333" t="s">
        <v>2496</v>
      </c>
      <c r="AE428" s="333" t="s">
        <v>1433</v>
      </c>
      <c r="AF428" s="334">
        <v>44530</v>
      </c>
      <c r="AG428" s="333" t="s">
        <v>1445</v>
      </c>
      <c r="AH428" s="333">
        <v>1</v>
      </c>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c r="BM428" s="323"/>
      <c r="BN428" s="323"/>
      <c r="BO428" s="323"/>
      <c r="BP428" s="323"/>
      <c r="BQ428" s="323"/>
      <c r="BR428" s="323"/>
      <c r="BS428" s="323"/>
      <c r="BT428" s="323"/>
      <c r="BU428" s="323"/>
      <c r="BV428" s="323"/>
      <c r="BW428" s="323"/>
      <c r="BX428" s="323"/>
      <c r="BY428" s="323"/>
      <c r="BZ428" s="323"/>
      <c r="CA428" s="323"/>
      <c r="CB428" s="323"/>
      <c r="CC428" s="323"/>
      <c r="CD428" s="323"/>
      <c r="CE428" s="323"/>
      <c r="CF428" s="323"/>
      <c r="CG428" s="323"/>
      <c r="CH428" s="323"/>
      <c r="CI428" s="323"/>
      <c r="CJ428" s="323"/>
      <c r="CK428" s="323"/>
      <c r="CL428" s="323"/>
      <c r="CM428" s="323"/>
      <c r="CN428" s="323"/>
      <c r="CO428" s="323"/>
      <c r="CP428" s="323"/>
      <c r="CQ428" s="323"/>
      <c r="CR428" s="323"/>
      <c r="CS428" s="323"/>
      <c r="CT428" s="323"/>
      <c r="CU428" s="323"/>
      <c r="CV428" s="323"/>
      <c r="CW428" s="323"/>
      <c r="CX428" s="323"/>
      <c r="CY428" s="323"/>
      <c r="CZ428" s="323"/>
      <c r="DA428" s="323"/>
      <c r="DB428" s="323"/>
      <c r="DC428" s="323"/>
      <c r="DD428" s="323"/>
      <c r="DE428" s="323"/>
      <c r="DF428" s="323"/>
      <c r="DG428" s="323"/>
      <c r="DH428" s="323"/>
      <c r="DI428" s="323"/>
      <c r="DJ428" s="323"/>
      <c r="DK428" s="323"/>
      <c r="DL428" s="323"/>
      <c r="DM428" s="323"/>
      <c r="DN428" s="323"/>
      <c r="DO428" s="323"/>
      <c r="DP428" s="323"/>
      <c r="DQ428" s="323"/>
      <c r="DR428" s="323"/>
      <c r="DS428" s="323"/>
      <c r="DT428" s="323"/>
      <c r="DU428" s="323"/>
      <c r="DV428" s="323"/>
      <c r="DW428" s="323"/>
      <c r="DX428" s="323"/>
      <c r="DY428" s="323"/>
      <c r="DZ428" s="323"/>
      <c r="EA428" s="323"/>
      <c r="EB428" s="323"/>
      <c r="EC428" s="323"/>
      <c r="ED428" s="323"/>
      <c r="EE428" s="323"/>
      <c r="EF428" s="323"/>
      <c r="EG428" s="323"/>
      <c r="EH428" s="323"/>
      <c r="EI428" s="323"/>
      <c r="EJ428" s="323"/>
      <c r="EK428" s="323"/>
      <c r="EL428" s="323"/>
      <c r="EM428" s="323"/>
      <c r="EN428" s="323"/>
      <c r="EO428" s="323"/>
      <c r="EP428" s="323"/>
      <c r="EQ428" s="323"/>
      <c r="ER428" s="323"/>
      <c r="ES428" s="323"/>
      <c r="ET428" s="323"/>
      <c r="EU428" s="323"/>
    </row>
    <row r="429" spans="1:151" s="333" customFormat="1" ht="120" hidden="1">
      <c r="A429" s="333" t="s">
        <v>2812</v>
      </c>
      <c r="B429" s="333" t="s">
        <v>937</v>
      </c>
      <c r="C429" s="333" t="s">
        <v>356</v>
      </c>
      <c r="D429" s="333" t="s">
        <v>2813</v>
      </c>
      <c r="E429" s="333" t="s">
        <v>2814</v>
      </c>
      <c r="F429" s="333" t="s">
        <v>31</v>
      </c>
      <c r="G429" s="333">
        <v>120</v>
      </c>
      <c r="H429" s="333" t="s">
        <v>1422</v>
      </c>
      <c r="I429" s="333" t="s">
        <v>1423</v>
      </c>
      <c r="J429" s="334" t="s">
        <v>1450</v>
      </c>
      <c r="K429" s="334" t="s">
        <v>1425</v>
      </c>
      <c r="L429" s="334" t="s">
        <v>1425</v>
      </c>
      <c r="M429" s="333" t="s">
        <v>1426</v>
      </c>
      <c r="N429" s="333" t="s">
        <v>1437</v>
      </c>
      <c r="O429" s="333" t="s">
        <v>1428</v>
      </c>
      <c r="P429" s="333" t="s">
        <v>31</v>
      </c>
      <c r="Q429" s="333" t="s">
        <v>30</v>
      </c>
      <c r="R429" s="333" t="s">
        <v>2749</v>
      </c>
      <c r="S429" s="337" t="s">
        <v>2750</v>
      </c>
      <c r="T429" s="333" t="s">
        <v>1442</v>
      </c>
      <c r="V429" s="333" t="s">
        <v>1431</v>
      </c>
      <c r="X429" s="333" t="s">
        <v>1431</v>
      </c>
      <c r="AA429" s="333" t="s">
        <v>31</v>
      </c>
      <c r="AB429" s="333" t="s">
        <v>1432</v>
      </c>
      <c r="AC429" s="333" t="s">
        <v>1432</v>
      </c>
      <c r="AD429" s="333" t="s">
        <v>2496</v>
      </c>
      <c r="AE429" s="333" t="s">
        <v>1433</v>
      </c>
      <c r="AF429" s="334">
        <v>44530</v>
      </c>
      <c r="AG429" s="333" t="s">
        <v>1445</v>
      </c>
      <c r="AH429" s="333">
        <v>1</v>
      </c>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c r="BM429" s="323"/>
      <c r="BN429" s="323"/>
      <c r="BO429" s="323"/>
      <c r="BP429" s="323"/>
      <c r="BQ429" s="323"/>
      <c r="BR429" s="323"/>
      <c r="BS429" s="323"/>
      <c r="BT429" s="323"/>
      <c r="BU429" s="323"/>
      <c r="BV429" s="323"/>
      <c r="BW429" s="323"/>
      <c r="BX429" s="323"/>
      <c r="BY429" s="323"/>
      <c r="BZ429" s="323"/>
      <c r="CA429" s="323"/>
      <c r="CB429" s="323"/>
      <c r="CC429" s="323"/>
      <c r="CD429" s="323"/>
      <c r="CE429" s="323"/>
      <c r="CF429" s="323"/>
      <c r="CG429" s="323"/>
      <c r="CH429" s="323"/>
      <c r="CI429" s="323"/>
      <c r="CJ429" s="323"/>
      <c r="CK429" s="323"/>
      <c r="CL429" s="323"/>
      <c r="CM429" s="323"/>
      <c r="CN429" s="323"/>
      <c r="CO429" s="323"/>
      <c r="CP429" s="323"/>
      <c r="CQ429" s="323"/>
      <c r="CR429" s="323"/>
      <c r="CS429" s="323"/>
      <c r="CT429" s="323"/>
      <c r="CU429" s="323"/>
      <c r="CV429" s="323"/>
      <c r="CW429" s="323"/>
      <c r="CX429" s="323"/>
      <c r="CY429" s="323"/>
      <c r="CZ429" s="323"/>
      <c r="DA429" s="323"/>
      <c r="DB429" s="323"/>
      <c r="DC429" s="323"/>
      <c r="DD429" s="323"/>
      <c r="DE429" s="323"/>
      <c r="DF429" s="323"/>
      <c r="DG429" s="323"/>
      <c r="DH429" s="323"/>
      <c r="DI429" s="323"/>
      <c r="DJ429" s="323"/>
      <c r="DK429" s="323"/>
      <c r="DL429" s="323"/>
      <c r="DM429" s="323"/>
      <c r="DN429" s="323"/>
      <c r="DO429" s="323"/>
      <c r="DP429" s="323"/>
      <c r="DQ429" s="323"/>
      <c r="DR429" s="323"/>
      <c r="DS429" s="323"/>
      <c r="DT429" s="323"/>
      <c r="DU429" s="323"/>
      <c r="DV429" s="323"/>
      <c r="DW429" s="323"/>
      <c r="DX429" s="323"/>
      <c r="DY429" s="323"/>
      <c r="DZ429" s="323"/>
      <c r="EA429" s="323"/>
      <c r="EB429" s="323"/>
      <c r="EC429" s="323"/>
      <c r="ED429" s="323"/>
      <c r="EE429" s="323"/>
      <c r="EF429" s="323"/>
      <c r="EG429" s="323"/>
      <c r="EH429" s="323"/>
      <c r="EI429" s="323"/>
      <c r="EJ429" s="323"/>
      <c r="EK429" s="323"/>
      <c r="EL429" s="323"/>
      <c r="EM429" s="323"/>
      <c r="EN429" s="323"/>
      <c r="EO429" s="323"/>
      <c r="EP429" s="323"/>
      <c r="EQ429" s="323"/>
      <c r="ER429" s="323"/>
      <c r="ES429" s="323"/>
      <c r="ET429" s="323"/>
      <c r="EU429" s="323"/>
    </row>
    <row r="430" spans="1:151" s="333" customFormat="1" ht="120" hidden="1">
      <c r="A430" s="333" t="s">
        <v>2815</v>
      </c>
      <c r="B430" s="333" t="s">
        <v>937</v>
      </c>
      <c r="C430" s="333" t="s">
        <v>356</v>
      </c>
      <c r="D430" s="333" t="s">
        <v>2816</v>
      </c>
      <c r="E430" s="333" t="s">
        <v>2817</v>
      </c>
      <c r="F430" s="333" t="s">
        <v>31</v>
      </c>
      <c r="G430" s="333">
        <v>120</v>
      </c>
      <c r="H430" s="333" t="s">
        <v>1422</v>
      </c>
      <c r="I430" s="333" t="s">
        <v>1423</v>
      </c>
      <c r="J430" s="334" t="s">
        <v>1450</v>
      </c>
      <c r="K430" s="334" t="s">
        <v>1425</v>
      </c>
      <c r="L430" s="334" t="s">
        <v>1425</v>
      </c>
      <c r="M430" s="333" t="s">
        <v>1426</v>
      </c>
      <c r="N430" s="333" t="s">
        <v>1437</v>
      </c>
      <c r="O430" s="333" t="s">
        <v>1428</v>
      </c>
      <c r="P430" s="333" t="s">
        <v>31</v>
      </c>
      <c r="Q430" s="333" t="s">
        <v>30</v>
      </c>
      <c r="R430" s="333" t="s">
        <v>2749</v>
      </c>
      <c r="S430" s="337" t="s">
        <v>2750</v>
      </c>
      <c r="T430" s="333" t="s">
        <v>1442</v>
      </c>
      <c r="V430" s="333" t="s">
        <v>1431</v>
      </c>
      <c r="X430" s="333" t="s">
        <v>1431</v>
      </c>
      <c r="AA430" s="333" t="s">
        <v>31</v>
      </c>
      <c r="AB430" s="333" t="s">
        <v>1432</v>
      </c>
      <c r="AC430" s="333" t="s">
        <v>1432</v>
      </c>
      <c r="AD430" s="333" t="s">
        <v>2496</v>
      </c>
      <c r="AE430" s="333" t="s">
        <v>1433</v>
      </c>
      <c r="AF430" s="334">
        <v>44530</v>
      </c>
      <c r="AG430" s="333" t="s">
        <v>1445</v>
      </c>
      <c r="AH430" s="333">
        <v>1</v>
      </c>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c r="BN430" s="323"/>
      <c r="BO430" s="323"/>
      <c r="BP430" s="323"/>
      <c r="BQ430" s="323"/>
      <c r="BR430" s="323"/>
      <c r="BS430" s="323"/>
      <c r="BT430" s="323"/>
      <c r="BU430" s="323"/>
      <c r="BV430" s="323"/>
      <c r="BW430" s="323"/>
      <c r="BX430" s="323"/>
      <c r="BY430" s="323"/>
      <c r="BZ430" s="323"/>
      <c r="CA430" s="323"/>
      <c r="CB430" s="323"/>
      <c r="CC430" s="323"/>
      <c r="CD430" s="323"/>
      <c r="CE430" s="323"/>
      <c r="CF430" s="323"/>
      <c r="CG430" s="323"/>
      <c r="CH430" s="323"/>
      <c r="CI430" s="323"/>
      <c r="CJ430" s="323"/>
      <c r="CK430" s="323"/>
      <c r="CL430" s="323"/>
      <c r="CM430" s="323"/>
      <c r="CN430" s="323"/>
      <c r="CO430" s="323"/>
      <c r="CP430" s="323"/>
      <c r="CQ430" s="323"/>
      <c r="CR430" s="323"/>
      <c r="CS430" s="323"/>
      <c r="CT430" s="323"/>
      <c r="CU430" s="323"/>
      <c r="CV430" s="323"/>
      <c r="CW430" s="323"/>
      <c r="CX430" s="323"/>
      <c r="CY430" s="323"/>
      <c r="CZ430" s="323"/>
      <c r="DA430" s="323"/>
      <c r="DB430" s="323"/>
      <c r="DC430" s="323"/>
      <c r="DD430" s="323"/>
      <c r="DE430" s="323"/>
      <c r="DF430" s="323"/>
      <c r="DG430" s="323"/>
      <c r="DH430" s="323"/>
      <c r="DI430" s="323"/>
      <c r="DJ430" s="323"/>
      <c r="DK430" s="323"/>
      <c r="DL430" s="323"/>
      <c r="DM430" s="323"/>
      <c r="DN430" s="323"/>
      <c r="DO430" s="323"/>
      <c r="DP430" s="323"/>
      <c r="DQ430" s="323"/>
      <c r="DR430" s="323"/>
      <c r="DS430" s="323"/>
      <c r="DT430" s="323"/>
      <c r="DU430" s="323"/>
      <c r="DV430" s="323"/>
      <c r="DW430" s="323"/>
      <c r="DX430" s="323"/>
      <c r="DY430" s="323"/>
      <c r="DZ430" s="323"/>
      <c r="EA430" s="323"/>
      <c r="EB430" s="323"/>
      <c r="EC430" s="323"/>
      <c r="ED430" s="323"/>
      <c r="EE430" s="323"/>
      <c r="EF430" s="323"/>
      <c r="EG430" s="323"/>
      <c r="EH430" s="323"/>
      <c r="EI430" s="323"/>
      <c r="EJ430" s="323"/>
      <c r="EK430" s="323"/>
      <c r="EL430" s="323"/>
      <c r="EM430" s="323"/>
      <c r="EN430" s="323"/>
      <c r="EO430" s="323"/>
      <c r="EP430" s="323"/>
      <c r="EQ430" s="323"/>
      <c r="ER430" s="323"/>
      <c r="ES430" s="323"/>
      <c r="ET430" s="323"/>
      <c r="EU430" s="323"/>
    </row>
    <row r="431" spans="1:151" s="333" customFormat="1" ht="120" hidden="1">
      <c r="A431" s="333" t="s">
        <v>2818</v>
      </c>
      <c r="B431" s="333" t="s">
        <v>937</v>
      </c>
      <c r="C431" s="333" t="s">
        <v>356</v>
      </c>
      <c r="D431" s="333" t="s">
        <v>2819</v>
      </c>
      <c r="E431" s="333" t="s">
        <v>2820</v>
      </c>
      <c r="F431" s="333" t="s">
        <v>31</v>
      </c>
      <c r="G431" s="333">
        <v>120</v>
      </c>
      <c r="H431" s="333" t="s">
        <v>1422</v>
      </c>
      <c r="I431" s="333" t="s">
        <v>1423</v>
      </c>
      <c r="J431" s="334" t="s">
        <v>1450</v>
      </c>
      <c r="K431" s="334" t="s">
        <v>1425</v>
      </c>
      <c r="L431" s="334" t="s">
        <v>1425</v>
      </c>
      <c r="M431" s="333" t="s">
        <v>1426</v>
      </c>
      <c r="N431" s="333" t="s">
        <v>1428</v>
      </c>
      <c r="O431" s="333" t="s">
        <v>1428</v>
      </c>
      <c r="P431" s="333" t="s">
        <v>31</v>
      </c>
      <c r="Q431" s="333" t="s">
        <v>30</v>
      </c>
      <c r="R431" s="333" t="s">
        <v>2749</v>
      </c>
      <c r="S431" s="337" t="s">
        <v>2750</v>
      </c>
      <c r="T431" s="333" t="s">
        <v>1442</v>
      </c>
      <c r="V431" s="333" t="s">
        <v>1431</v>
      </c>
      <c r="X431" s="333" t="s">
        <v>1431</v>
      </c>
      <c r="AA431" s="333" t="s">
        <v>31</v>
      </c>
      <c r="AB431" s="333" t="s">
        <v>1432</v>
      </c>
      <c r="AC431" s="333" t="s">
        <v>1432</v>
      </c>
      <c r="AD431" s="333" t="s">
        <v>2496</v>
      </c>
      <c r="AE431" s="333" t="s">
        <v>1433</v>
      </c>
      <c r="AF431" s="334">
        <v>44530</v>
      </c>
      <c r="AG431" s="333" t="s">
        <v>1445</v>
      </c>
      <c r="AH431" s="333">
        <v>1</v>
      </c>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c r="BN431" s="323"/>
      <c r="BO431" s="323"/>
      <c r="BP431" s="323"/>
      <c r="BQ431" s="323"/>
      <c r="BR431" s="323"/>
      <c r="BS431" s="323"/>
      <c r="BT431" s="323"/>
      <c r="BU431" s="323"/>
      <c r="BV431" s="323"/>
      <c r="BW431" s="323"/>
      <c r="BX431" s="323"/>
      <c r="BY431" s="323"/>
      <c r="BZ431" s="323"/>
      <c r="CA431" s="323"/>
      <c r="CB431" s="323"/>
      <c r="CC431" s="323"/>
      <c r="CD431" s="323"/>
      <c r="CE431" s="323"/>
      <c r="CF431" s="323"/>
      <c r="CG431" s="323"/>
      <c r="CH431" s="323"/>
      <c r="CI431" s="323"/>
      <c r="CJ431" s="323"/>
      <c r="CK431" s="323"/>
      <c r="CL431" s="323"/>
      <c r="CM431" s="323"/>
      <c r="CN431" s="323"/>
      <c r="CO431" s="323"/>
      <c r="CP431" s="323"/>
      <c r="CQ431" s="323"/>
      <c r="CR431" s="323"/>
      <c r="CS431" s="323"/>
      <c r="CT431" s="323"/>
      <c r="CU431" s="323"/>
      <c r="CV431" s="323"/>
      <c r="CW431" s="323"/>
      <c r="CX431" s="323"/>
      <c r="CY431" s="323"/>
      <c r="CZ431" s="323"/>
      <c r="DA431" s="323"/>
      <c r="DB431" s="323"/>
      <c r="DC431" s="323"/>
      <c r="DD431" s="323"/>
      <c r="DE431" s="323"/>
      <c r="DF431" s="323"/>
      <c r="DG431" s="323"/>
      <c r="DH431" s="323"/>
      <c r="DI431" s="323"/>
      <c r="DJ431" s="323"/>
      <c r="DK431" s="323"/>
      <c r="DL431" s="323"/>
      <c r="DM431" s="323"/>
      <c r="DN431" s="323"/>
      <c r="DO431" s="323"/>
      <c r="DP431" s="323"/>
      <c r="DQ431" s="323"/>
      <c r="DR431" s="323"/>
      <c r="DS431" s="323"/>
      <c r="DT431" s="323"/>
      <c r="DU431" s="323"/>
      <c r="DV431" s="323"/>
      <c r="DW431" s="323"/>
      <c r="DX431" s="323"/>
      <c r="DY431" s="323"/>
      <c r="DZ431" s="323"/>
      <c r="EA431" s="323"/>
      <c r="EB431" s="323"/>
      <c r="EC431" s="323"/>
      <c r="ED431" s="323"/>
      <c r="EE431" s="323"/>
      <c r="EF431" s="323"/>
      <c r="EG431" s="323"/>
      <c r="EH431" s="323"/>
      <c r="EI431" s="323"/>
      <c r="EJ431" s="323"/>
      <c r="EK431" s="323"/>
      <c r="EL431" s="323"/>
      <c r="EM431" s="323"/>
      <c r="EN431" s="323"/>
      <c r="EO431" s="323"/>
      <c r="EP431" s="323"/>
      <c r="EQ431" s="323"/>
      <c r="ER431" s="323"/>
      <c r="ES431" s="323"/>
      <c r="ET431" s="323"/>
      <c r="EU431" s="323"/>
    </row>
    <row r="432" spans="1:151" s="333" customFormat="1" ht="90" hidden="1">
      <c r="A432" s="333" t="s">
        <v>2821</v>
      </c>
      <c r="B432" s="333" t="s">
        <v>937</v>
      </c>
      <c r="C432" s="333" t="s">
        <v>356</v>
      </c>
      <c r="D432" s="333" t="s">
        <v>2822</v>
      </c>
      <c r="E432" s="333" t="s">
        <v>2823</v>
      </c>
      <c r="F432" s="333" t="s">
        <v>31</v>
      </c>
      <c r="G432" s="333">
        <v>135</v>
      </c>
      <c r="H432" s="333" t="s">
        <v>1422</v>
      </c>
      <c r="I432" s="333" t="s">
        <v>1423</v>
      </c>
      <c r="J432" s="334" t="s">
        <v>1424</v>
      </c>
      <c r="K432" s="334" t="s">
        <v>1425</v>
      </c>
      <c r="L432" s="334" t="s">
        <v>1425</v>
      </c>
      <c r="M432" s="333" t="s">
        <v>1426</v>
      </c>
      <c r="N432" s="333" t="s">
        <v>1427</v>
      </c>
      <c r="O432" s="333" t="s">
        <v>1495</v>
      </c>
      <c r="P432" s="333" t="s">
        <v>31</v>
      </c>
      <c r="Q432" s="333" t="s">
        <v>30</v>
      </c>
      <c r="R432" s="333" t="s">
        <v>2749</v>
      </c>
      <c r="S432" s="337" t="s">
        <v>2750</v>
      </c>
      <c r="T432" s="333" t="s">
        <v>1442</v>
      </c>
      <c r="V432" s="333" t="s">
        <v>1431</v>
      </c>
      <c r="X432" s="333" t="s">
        <v>1431</v>
      </c>
      <c r="AA432" s="333" t="s">
        <v>30</v>
      </c>
      <c r="AB432" s="333" t="s">
        <v>1443</v>
      </c>
      <c r="AC432" s="333" t="s">
        <v>1443</v>
      </c>
      <c r="AD432" s="333" t="s">
        <v>1444</v>
      </c>
      <c r="AE432" s="333" t="s">
        <v>1433</v>
      </c>
      <c r="AF432" s="334">
        <v>44530</v>
      </c>
      <c r="AG432" s="333" t="s">
        <v>1445</v>
      </c>
      <c r="AH432" s="333">
        <v>1</v>
      </c>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c r="BN432" s="323"/>
      <c r="BO432" s="323"/>
      <c r="BP432" s="323"/>
      <c r="BQ432" s="323"/>
      <c r="BR432" s="323"/>
      <c r="BS432" s="323"/>
      <c r="BT432" s="323"/>
      <c r="BU432" s="323"/>
      <c r="BV432" s="323"/>
      <c r="BW432" s="323"/>
      <c r="BX432" s="323"/>
      <c r="BY432" s="323"/>
      <c r="BZ432" s="323"/>
      <c r="CA432" s="323"/>
      <c r="CB432" s="323"/>
      <c r="CC432" s="323"/>
      <c r="CD432" s="323"/>
      <c r="CE432" s="323"/>
      <c r="CF432" s="323"/>
      <c r="CG432" s="323"/>
      <c r="CH432" s="323"/>
      <c r="CI432" s="323"/>
      <c r="CJ432" s="323"/>
      <c r="CK432" s="323"/>
      <c r="CL432" s="323"/>
      <c r="CM432" s="323"/>
      <c r="CN432" s="323"/>
      <c r="CO432" s="323"/>
      <c r="CP432" s="323"/>
      <c r="CQ432" s="323"/>
      <c r="CR432" s="323"/>
      <c r="CS432" s="323"/>
      <c r="CT432" s="323"/>
      <c r="CU432" s="323"/>
      <c r="CV432" s="323"/>
      <c r="CW432" s="323"/>
      <c r="CX432" s="323"/>
      <c r="CY432" s="323"/>
      <c r="CZ432" s="323"/>
      <c r="DA432" s="323"/>
      <c r="DB432" s="323"/>
      <c r="DC432" s="323"/>
      <c r="DD432" s="323"/>
      <c r="DE432" s="323"/>
      <c r="DF432" s="323"/>
      <c r="DG432" s="323"/>
      <c r="DH432" s="323"/>
      <c r="DI432" s="323"/>
      <c r="DJ432" s="323"/>
      <c r="DK432" s="323"/>
      <c r="DL432" s="323"/>
      <c r="DM432" s="323"/>
      <c r="DN432" s="323"/>
      <c r="DO432" s="323"/>
      <c r="DP432" s="323"/>
      <c r="DQ432" s="323"/>
      <c r="DR432" s="323"/>
      <c r="DS432" s="323"/>
      <c r="DT432" s="323"/>
      <c r="DU432" s="323"/>
      <c r="DV432" s="323"/>
      <c r="DW432" s="323"/>
      <c r="DX432" s="323"/>
      <c r="DY432" s="323"/>
      <c r="DZ432" s="323"/>
      <c r="EA432" s="323"/>
      <c r="EB432" s="323"/>
      <c r="EC432" s="323"/>
      <c r="ED432" s="323"/>
      <c r="EE432" s="323"/>
      <c r="EF432" s="323"/>
      <c r="EG432" s="323"/>
      <c r="EH432" s="323"/>
      <c r="EI432" s="323"/>
      <c r="EJ432" s="323"/>
      <c r="EK432" s="323"/>
      <c r="EL432" s="323"/>
      <c r="EM432" s="323"/>
      <c r="EN432" s="323"/>
      <c r="EO432" s="323"/>
      <c r="EP432" s="323"/>
      <c r="EQ432" s="323"/>
      <c r="ER432" s="323"/>
      <c r="ES432" s="323"/>
      <c r="ET432" s="323"/>
      <c r="EU432" s="323"/>
    </row>
    <row r="433" spans="1:151" s="333" customFormat="1" ht="120" hidden="1">
      <c r="A433" s="333" t="s">
        <v>2824</v>
      </c>
      <c r="B433" s="333" t="s">
        <v>937</v>
      </c>
      <c r="C433" s="333" t="s">
        <v>356</v>
      </c>
      <c r="D433" s="333" t="s">
        <v>2825</v>
      </c>
      <c r="E433" s="333" t="s">
        <v>2826</v>
      </c>
      <c r="F433" s="333" t="s">
        <v>31</v>
      </c>
      <c r="G433" s="333">
        <v>135</v>
      </c>
      <c r="H433" s="333" t="s">
        <v>1422</v>
      </c>
      <c r="I433" s="333" t="s">
        <v>1423</v>
      </c>
      <c r="J433" s="334" t="s">
        <v>1450</v>
      </c>
      <c r="K433" s="334" t="s">
        <v>1425</v>
      </c>
      <c r="L433" s="334" t="s">
        <v>1425</v>
      </c>
      <c r="M433" s="333" t="s">
        <v>1426</v>
      </c>
      <c r="N433" s="333" t="s">
        <v>1437</v>
      </c>
      <c r="O433" s="333" t="s">
        <v>1495</v>
      </c>
      <c r="P433" s="333" t="s">
        <v>31</v>
      </c>
      <c r="Q433" s="333" t="s">
        <v>30</v>
      </c>
      <c r="R433" s="333" t="s">
        <v>2749</v>
      </c>
      <c r="S433" s="337" t="s">
        <v>2750</v>
      </c>
      <c r="T433" s="333" t="s">
        <v>1442</v>
      </c>
      <c r="V433" s="333" t="s">
        <v>1431</v>
      </c>
      <c r="X433" s="333" t="s">
        <v>1431</v>
      </c>
      <c r="AA433" s="333" t="s">
        <v>31</v>
      </c>
      <c r="AB433" s="333" t="s">
        <v>1432</v>
      </c>
      <c r="AC433" s="333" t="s">
        <v>1432</v>
      </c>
      <c r="AD433" s="333" t="s">
        <v>2496</v>
      </c>
      <c r="AE433" s="333" t="s">
        <v>1433</v>
      </c>
      <c r="AF433" s="334">
        <v>44530</v>
      </c>
      <c r="AG433" s="333" t="s">
        <v>1445</v>
      </c>
      <c r="AH433" s="333">
        <v>1</v>
      </c>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c r="BN433" s="323"/>
      <c r="BO433" s="323"/>
      <c r="BP433" s="323"/>
      <c r="BQ433" s="323"/>
      <c r="BR433" s="323"/>
      <c r="BS433" s="323"/>
      <c r="BT433" s="323"/>
      <c r="BU433" s="323"/>
      <c r="BV433" s="323"/>
      <c r="BW433" s="323"/>
      <c r="BX433" s="323"/>
      <c r="BY433" s="323"/>
      <c r="BZ433" s="323"/>
      <c r="CA433" s="323"/>
      <c r="CB433" s="323"/>
      <c r="CC433" s="323"/>
      <c r="CD433" s="323"/>
      <c r="CE433" s="323"/>
      <c r="CF433" s="323"/>
      <c r="CG433" s="323"/>
      <c r="CH433" s="323"/>
      <c r="CI433" s="323"/>
      <c r="CJ433" s="323"/>
      <c r="CK433" s="323"/>
      <c r="CL433" s="323"/>
      <c r="CM433" s="323"/>
      <c r="CN433" s="323"/>
      <c r="CO433" s="323"/>
      <c r="CP433" s="323"/>
      <c r="CQ433" s="323"/>
      <c r="CR433" s="323"/>
      <c r="CS433" s="323"/>
      <c r="CT433" s="323"/>
      <c r="CU433" s="323"/>
      <c r="CV433" s="323"/>
      <c r="CW433" s="323"/>
      <c r="CX433" s="323"/>
      <c r="CY433" s="323"/>
      <c r="CZ433" s="323"/>
      <c r="DA433" s="323"/>
      <c r="DB433" s="323"/>
      <c r="DC433" s="323"/>
      <c r="DD433" s="323"/>
      <c r="DE433" s="323"/>
      <c r="DF433" s="323"/>
      <c r="DG433" s="323"/>
      <c r="DH433" s="323"/>
      <c r="DI433" s="323"/>
      <c r="DJ433" s="323"/>
      <c r="DK433" s="323"/>
      <c r="DL433" s="323"/>
      <c r="DM433" s="323"/>
      <c r="DN433" s="323"/>
      <c r="DO433" s="323"/>
      <c r="DP433" s="323"/>
      <c r="DQ433" s="323"/>
      <c r="DR433" s="323"/>
      <c r="DS433" s="323"/>
      <c r="DT433" s="323"/>
      <c r="DU433" s="323"/>
      <c r="DV433" s="323"/>
      <c r="DW433" s="323"/>
      <c r="DX433" s="323"/>
      <c r="DY433" s="323"/>
      <c r="DZ433" s="323"/>
      <c r="EA433" s="323"/>
      <c r="EB433" s="323"/>
      <c r="EC433" s="323"/>
      <c r="ED433" s="323"/>
      <c r="EE433" s="323"/>
      <c r="EF433" s="323"/>
      <c r="EG433" s="323"/>
      <c r="EH433" s="323"/>
      <c r="EI433" s="323"/>
      <c r="EJ433" s="323"/>
      <c r="EK433" s="323"/>
      <c r="EL433" s="323"/>
      <c r="EM433" s="323"/>
      <c r="EN433" s="323"/>
      <c r="EO433" s="323"/>
      <c r="EP433" s="323"/>
      <c r="EQ433" s="323"/>
      <c r="ER433" s="323"/>
      <c r="ES433" s="323"/>
      <c r="ET433" s="323"/>
      <c r="EU433" s="323"/>
    </row>
    <row r="434" spans="1:151" s="333" customFormat="1" ht="90" hidden="1">
      <c r="A434" s="333" t="s">
        <v>2827</v>
      </c>
      <c r="B434" s="333" t="s">
        <v>937</v>
      </c>
      <c r="C434" s="333" t="s">
        <v>356</v>
      </c>
      <c r="D434" s="333" t="s">
        <v>2828</v>
      </c>
      <c r="E434" s="333" t="s">
        <v>2829</v>
      </c>
      <c r="F434" s="333" t="s">
        <v>31</v>
      </c>
      <c r="G434" s="333">
        <v>135</v>
      </c>
      <c r="H434" s="333" t="s">
        <v>1422</v>
      </c>
      <c r="I434" s="333" t="s">
        <v>1423</v>
      </c>
      <c r="J434" s="334" t="s">
        <v>1450</v>
      </c>
      <c r="K434" s="334" t="s">
        <v>1425</v>
      </c>
      <c r="L434" s="334" t="s">
        <v>1425</v>
      </c>
      <c r="M434" s="333" t="s">
        <v>1426</v>
      </c>
      <c r="N434" s="333" t="s">
        <v>1437</v>
      </c>
      <c r="O434" s="333" t="s">
        <v>1495</v>
      </c>
      <c r="P434" s="333" t="s">
        <v>31</v>
      </c>
      <c r="Q434" s="333" t="s">
        <v>30</v>
      </c>
      <c r="R434" s="333" t="s">
        <v>2749</v>
      </c>
      <c r="S434" s="337" t="s">
        <v>2750</v>
      </c>
      <c r="T434" s="333" t="s">
        <v>1442</v>
      </c>
      <c r="V434" s="333" t="s">
        <v>1431</v>
      </c>
      <c r="X434" s="333" t="s">
        <v>1431</v>
      </c>
      <c r="AA434" s="333" t="s">
        <v>30</v>
      </c>
      <c r="AB434" s="333" t="s">
        <v>1443</v>
      </c>
      <c r="AC434" s="333" t="s">
        <v>1443</v>
      </c>
      <c r="AD434" s="333" t="s">
        <v>1444</v>
      </c>
      <c r="AE434" s="333" t="s">
        <v>1433</v>
      </c>
      <c r="AF434" s="334">
        <v>44530</v>
      </c>
      <c r="AG434" s="333" t="s">
        <v>1445</v>
      </c>
      <c r="AH434" s="333">
        <v>1</v>
      </c>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c r="BM434" s="323"/>
      <c r="BN434" s="323"/>
      <c r="BO434" s="323"/>
      <c r="BP434" s="323"/>
      <c r="BQ434" s="323"/>
      <c r="BR434" s="323"/>
      <c r="BS434" s="323"/>
      <c r="BT434" s="323"/>
      <c r="BU434" s="323"/>
      <c r="BV434" s="323"/>
      <c r="BW434" s="323"/>
      <c r="BX434" s="323"/>
      <c r="BY434" s="323"/>
      <c r="BZ434" s="323"/>
      <c r="CA434" s="323"/>
      <c r="CB434" s="323"/>
      <c r="CC434" s="323"/>
      <c r="CD434" s="323"/>
      <c r="CE434" s="323"/>
      <c r="CF434" s="323"/>
      <c r="CG434" s="323"/>
      <c r="CH434" s="323"/>
      <c r="CI434" s="323"/>
      <c r="CJ434" s="323"/>
      <c r="CK434" s="323"/>
      <c r="CL434" s="323"/>
      <c r="CM434" s="323"/>
      <c r="CN434" s="323"/>
      <c r="CO434" s="323"/>
      <c r="CP434" s="323"/>
      <c r="CQ434" s="323"/>
      <c r="CR434" s="323"/>
      <c r="CS434" s="323"/>
      <c r="CT434" s="323"/>
      <c r="CU434" s="323"/>
      <c r="CV434" s="323"/>
      <c r="CW434" s="323"/>
      <c r="CX434" s="323"/>
      <c r="CY434" s="323"/>
      <c r="CZ434" s="323"/>
      <c r="DA434" s="323"/>
      <c r="DB434" s="323"/>
      <c r="DC434" s="323"/>
      <c r="DD434" s="323"/>
      <c r="DE434" s="323"/>
      <c r="DF434" s="323"/>
      <c r="DG434" s="323"/>
      <c r="DH434" s="323"/>
      <c r="DI434" s="323"/>
      <c r="DJ434" s="323"/>
      <c r="DK434" s="323"/>
      <c r="DL434" s="323"/>
      <c r="DM434" s="323"/>
      <c r="DN434" s="323"/>
      <c r="DO434" s="323"/>
      <c r="DP434" s="323"/>
      <c r="DQ434" s="323"/>
      <c r="DR434" s="323"/>
      <c r="DS434" s="323"/>
      <c r="DT434" s="323"/>
      <c r="DU434" s="323"/>
      <c r="DV434" s="323"/>
      <c r="DW434" s="323"/>
      <c r="DX434" s="323"/>
      <c r="DY434" s="323"/>
      <c r="DZ434" s="323"/>
      <c r="EA434" s="323"/>
      <c r="EB434" s="323"/>
      <c r="EC434" s="323"/>
      <c r="ED434" s="323"/>
      <c r="EE434" s="323"/>
      <c r="EF434" s="323"/>
      <c r="EG434" s="323"/>
      <c r="EH434" s="323"/>
      <c r="EI434" s="323"/>
      <c r="EJ434" s="323"/>
      <c r="EK434" s="323"/>
      <c r="EL434" s="323"/>
      <c r="EM434" s="323"/>
      <c r="EN434" s="323"/>
      <c r="EO434" s="323"/>
      <c r="EP434" s="323"/>
      <c r="EQ434" s="323"/>
      <c r="ER434" s="323"/>
      <c r="ES434" s="323"/>
      <c r="ET434" s="323"/>
      <c r="EU434" s="323"/>
    </row>
    <row r="435" spans="1:151" s="333" customFormat="1" ht="90" hidden="1">
      <c r="A435" s="333" t="s">
        <v>2830</v>
      </c>
      <c r="B435" s="333" t="s">
        <v>937</v>
      </c>
      <c r="C435" s="333" t="s">
        <v>356</v>
      </c>
      <c r="D435" s="333" t="s">
        <v>2831</v>
      </c>
      <c r="E435" s="333" t="s">
        <v>2832</v>
      </c>
      <c r="F435" s="333" t="s">
        <v>31</v>
      </c>
      <c r="G435" s="338">
        <v>135</v>
      </c>
      <c r="H435" s="333" t="s">
        <v>1422</v>
      </c>
      <c r="I435" s="333" t="s">
        <v>1423</v>
      </c>
      <c r="J435" s="334" t="s">
        <v>1450</v>
      </c>
      <c r="K435" s="334" t="s">
        <v>1425</v>
      </c>
      <c r="L435" s="334" t="s">
        <v>1425</v>
      </c>
      <c r="M435" s="333" t="s">
        <v>1426</v>
      </c>
      <c r="N435" s="333" t="s">
        <v>1437</v>
      </c>
      <c r="O435" s="333" t="s">
        <v>1495</v>
      </c>
      <c r="P435" s="333" t="s">
        <v>31</v>
      </c>
      <c r="Q435" s="333" t="s">
        <v>30</v>
      </c>
      <c r="R435" s="333" t="s">
        <v>2749</v>
      </c>
      <c r="S435" s="337" t="s">
        <v>2750</v>
      </c>
      <c r="T435" s="333" t="s">
        <v>1442</v>
      </c>
      <c r="V435" s="333" t="s">
        <v>1431</v>
      </c>
      <c r="X435" s="333" t="s">
        <v>1431</v>
      </c>
      <c r="AA435" s="333" t="s">
        <v>30</v>
      </c>
      <c r="AB435" s="333" t="s">
        <v>1443</v>
      </c>
      <c r="AC435" s="333" t="s">
        <v>1443</v>
      </c>
      <c r="AD435" s="333" t="s">
        <v>1444</v>
      </c>
      <c r="AE435" s="333" t="s">
        <v>1433</v>
      </c>
      <c r="AF435" s="334">
        <v>44530</v>
      </c>
      <c r="AG435" s="333" t="s">
        <v>1445</v>
      </c>
      <c r="AH435" s="333">
        <v>1</v>
      </c>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c r="BM435" s="323"/>
      <c r="BN435" s="323"/>
      <c r="BO435" s="323"/>
      <c r="BP435" s="323"/>
      <c r="BQ435" s="323"/>
      <c r="BR435" s="323"/>
      <c r="BS435" s="323"/>
      <c r="BT435" s="323"/>
      <c r="BU435" s="323"/>
      <c r="BV435" s="323"/>
      <c r="BW435" s="323"/>
      <c r="BX435" s="323"/>
      <c r="BY435" s="323"/>
      <c r="BZ435" s="323"/>
      <c r="CA435" s="323"/>
      <c r="CB435" s="323"/>
      <c r="CC435" s="323"/>
      <c r="CD435" s="323"/>
      <c r="CE435" s="323"/>
      <c r="CF435" s="323"/>
      <c r="CG435" s="323"/>
      <c r="CH435" s="323"/>
      <c r="CI435" s="323"/>
      <c r="CJ435" s="323"/>
      <c r="CK435" s="323"/>
      <c r="CL435" s="323"/>
      <c r="CM435" s="323"/>
      <c r="CN435" s="323"/>
      <c r="CO435" s="323"/>
      <c r="CP435" s="323"/>
      <c r="CQ435" s="323"/>
      <c r="CR435" s="323"/>
      <c r="CS435" s="323"/>
      <c r="CT435" s="323"/>
      <c r="CU435" s="323"/>
      <c r="CV435" s="323"/>
      <c r="CW435" s="323"/>
      <c r="CX435" s="323"/>
      <c r="CY435" s="323"/>
      <c r="CZ435" s="323"/>
      <c r="DA435" s="323"/>
      <c r="DB435" s="323"/>
      <c r="DC435" s="323"/>
      <c r="DD435" s="323"/>
      <c r="DE435" s="323"/>
      <c r="DF435" s="323"/>
      <c r="DG435" s="323"/>
      <c r="DH435" s="323"/>
      <c r="DI435" s="323"/>
      <c r="DJ435" s="323"/>
      <c r="DK435" s="323"/>
      <c r="DL435" s="323"/>
      <c r="DM435" s="323"/>
      <c r="DN435" s="323"/>
      <c r="DO435" s="323"/>
      <c r="DP435" s="323"/>
      <c r="DQ435" s="323"/>
      <c r="DR435" s="323"/>
      <c r="DS435" s="323"/>
      <c r="DT435" s="323"/>
      <c r="DU435" s="323"/>
      <c r="DV435" s="323"/>
      <c r="DW435" s="323"/>
      <c r="DX435" s="323"/>
      <c r="DY435" s="323"/>
      <c r="DZ435" s="323"/>
      <c r="EA435" s="323"/>
      <c r="EB435" s="323"/>
      <c r="EC435" s="323"/>
      <c r="ED435" s="323"/>
      <c r="EE435" s="323"/>
      <c r="EF435" s="323"/>
      <c r="EG435" s="323"/>
      <c r="EH435" s="323"/>
      <c r="EI435" s="323"/>
      <c r="EJ435" s="323"/>
      <c r="EK435" s="323"/>
      <c r="EL435" s="323"/>
      <c r="EM435" s="323"/>
      <c r="EN435" s="323"/>
      <c r="EO435" s="323"/>
      <c r="EP435" s="323"/>
      <c r="EQ435" s="323"/>
      <c r="ER435" s="323"/>
      <c r="ES435" s="323"/>
      <c r="ET435" s="323"/>
      <c r="EU435" s="323"/>
    </row>
    <row r="436" spans="1:151" s="333" customFormat="1" ht="90" hidden="1">
      <c r="A436" s="333" t="s">
        <v>2833</v>
      </c>
      <c r="B436" s="333" t="s">
        <v>937</v>
      </c>
      <c r="C436" s="333" t="s">
        <v>356</v>
      </c>
      <c r="D436" s="333" t="s">
        <v>2834</v>
      </c>
      <c r="E436" s="333" t="s">
        <v>2835</v>
      </c>
      <c r="F436" s="333" t="s">
        <v>31</v>
      </c>
      <c r="G436" s="333">
        <v>135</v>
      </c>
      <c r="H436" s="333" t="s">
        <v>1422</v>
      </c>
      <c r="I436" s="333" t="s">
        <v>1423</v>
      </c>
      <c r="J436" s="334" t="s">
        <v>1450</v>
      </c>
      <c r="K436" s="334" t="s">
        <v>1425</v>
      </c>
      <c r="L436" s="334" t="s">
        <v>1425</v>
      </c>
      <c r="M436" s="333" t="s">
        <v>1426</v>
      </c>
      <c r="N436" s="333" t="s">
        <v>1437</v>
      </c>
      <c r="O436" s="333" t="s">
        <v>1495</v>
      </c>
      <c r="P436" s="333" t="s">
        <v>31</v>
      </c>
      <c r="Q436" s="333" t="s">
        <v>30</v>
      </c>
      <c r="R436" s="333" t="s">
        <v>2749</v>
      </c>
      <c r="S436" s="337" t="s">
        <v>2750</v>
      </c>
      <c r="T436" s="333" t="s">
        <v>1442</v>
      </c>
      <c r="V436" s="333" t="s">
        <v>1431</v>
      </c>
      <c r="X436" s="333" t="s">
        <v>1431</v>
      </c>
      <c r="AA436" s="333" t="s">
        <v>30</v>
      </c>
      <c r="AB436" s="333" t="s">
        <v>1443</v>
      </c>
      <c r="AC436" s="333" t="s">
        <v>1443</v>
      </c>
      <c r="AD436" s="333" t="s">
        <v>1444</v>
      </c>
      <c r="AE436" s="333" t="s">
        <v>1433</v>
      </c>
      <c r="AF436" s="334">
        <v>44530</v>
      </c>
      <c r="AG436" s="333" t="s">
        <v>1445</v>
      </c>
      <c r="AH436" s="333">
        <v>1</v>
      </c>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c r="BM436" s="323"/>
      <c r="BN436" s="323"/>
      <c r="BO436" s="323"/>
      <c r="BP436" s="323"/>
      <c r="BQ436" s="323"/>
      <c r="BR436" s="323"/>
      <c r="BS436" s="323"/>
      <c r="BT436" s="323"/>
      <c r="BU436" s="323"/>
      <c r="BV436" s="323"/>
      <c r="BW436" s="323"/>
      <c r="BX436" s="323"/>
      <c r="BY436" s="323"/>
      <c r="BZ436" s="323"/>
      <c r="CA436" s="323"/>
      <c r="CB436" s="323"/>
      <c r="CC436" s="323"/>
      <c r="CD436" s="323"/>
      <c r="CE436" s="323"/>
      <c r="CF436" s="323"/>
      <c r="CG436" s="323"/>
      <c r="CH436" s="323"/>
      <c r="CI436" s="323"/>
      <c r="CJ436" s="323"/>
      <c r="CK436" s="323"/>
      <c r="CL436" s="323"/>
      <c r="CM436" s="323"/>
      <c r="CN436" s="323"/>
      <c r="CO436" s="323"/>
      <c r="CP436" s="323"/>
      <c r="CQ436" s="323"/>
      <c r="CR436" s="323"/>
      <c r="CS436" s="323"/>
      <c r="CT436" s="323"/>
      <c r="CU436" s="323"/>
      <c r="CV436" s="323"/>
      <c r="CW436" s="323"/>
      <c r="CX436" s="323"/>
      <c r="CY436" s="323"/>
      <c r="CZ436" s="323"/>
      <c r="DA436" s="323"/>
      <c r="DB436" s="323"/>
      <c r="DC436" s="323"/>
      <c r="DD436" s="323"/>
      <c r="DE436" s="323"/>
      <c r="DF436" s="323"/>
      <c r="DG436" s="323"/>
      <c r="DH436" s="323"/>
      <c r="DI436" s="323"/>
      <c r="DJ436" s="323"/>
      <c r="DK436" s="323"/>
      <c r="DL436" s="323"/>
      <c r="DM436" s="323"/>
      <c r="DN436" s="323"/>
      <c r="DO436" s="323"/>
      <c r="DP436" s="323"/>
      <c r="DQ436" s="323"/>
      <c r="DR436" s="323"/>
      <c r="DS436" s="323"/>
      <c r="DT436" s="323"/>
      <c r="DU436" s="323"/>
      <c r="DV436" s="323"/>
      <c r="DW436" s="323"/>
      <c r="DX436" s="323"/>
      <c r="DY436" s="323"/>
      <c r="DZ436" s="323"/>
      <c r="EA436" s="323"/>
      <c r="EB436" s="323"/>
      <c r="EC436" s="323"/>
      <c r="ED436" s="323"/>
      <c r="EE436" s="323"/>
      <c r="EF436" s="323"/>
      <c r="EG436" s="323"/>
      <c r="EH436" s="323"/>
      <c r="EI436" s="323"/>
      <c r="EJ436" s="323"/>
      <c r="EK436" s="323"/>
      <c r="EL436" s="323"/>
      <c r="EM436" s="323"/>
      <c r="EN436" s="323"/>
      <c r="EO436" s="323"/>
      <c r="EP436" s="323"/>
      <c r="EQ436" s="323"/>
      <c r="ER436" s="323"/>
      <c r="ES436" s="323"/>
      <c r="ET436" s="323"/>
      <c r="EU436" s="323"/>
    </row>
    <row r="437" spans="1:151" s="333" customFormat="1" ht="120" hidden="1">
      <c r="A437" s="333" t="s">
        <v>2836</v>
      </c>
      <c r="B437" s="333" t="s">
        <v>1497</v>
      </c>
      <c r="C437" s="333" t="s">
        <v>356</v>
      </c>
      <c r="D437" s="333" t="s">
        <v>2837</v>
      </c>
      <c r="E437" s="333" t="s">
        <v>2838</v>
      </c>
      <c r="F437" s="333" t="s">
        <v>30</v>
      </c>
      <c r="G437" s="356" t="s">
        <v>1423</v>
      </c>
      <c r="H437" s="333" t="s">
        <v>1422</v>
      </c>
      <c r="I437" s="334">
        <v>43466</v>
      </c>
      <c r="J437" s="334" t="s">
        <v>1173</v>
      </c>
      <c r="K437" s="334" t="s">
        <v>1560</v>
      </c>
      <c r="L437" s="334" t="s">
        <v>1560</v>
      </c>
      <c r="M437" s="333" t="s">
        <v>1426</v>
      </c>
      <c r="N437" s="333" t="s">
        <v>1437</v>
      </c>
      <c r="O437" s="333" t="s">
        <v>1441</v>
      </c>
      <c r="P437" s="333" t="s">
        <v>31</v>
      </c>
      <c r="Q437" s="333" t="s">
        <v>31</v>
      </c>
      <c r="R437" s="333" t="s">
        <v>2839</v>
      </c>
      <c r="S437" s="333" t="s">
        <v>2840</v>
      </c>
      <c r="T437" s="333" t="s">
        <v>1442</v>
      </c>
      <c r="V437" s="333" t="s">
        <v>1431</v>
      </c>
      <c r="X437" s="333" t="s">
        <v>1431</v>
      </c>
      <c r="AA437" s="333" t="s">
        <v>31</v>
      </c>
      <c r="AB437" s="333" t="s">
        <v>2841</v>
      </c>
      <c r="AC437" s="333" t="s">
        <v>1982</v>
      </c>
      <c r="AD437" s="333" t="s">
        <v>2496</v>
      </c>
      <c r="AE437" s="333" t="s">
        <v>1433</v>
      </c>
      <c r="AF437" s="334">
        <v>44530</v>
      </c>
      <c r="AG437" s="333" t="s">
        <v>1445</v>
      </c>
      <c r="AH437" s="333">
        <v>1</v>
      </c>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c r="BM437" s="323"/>
      <c r="BN437" s="323"/>
      <c r="BO437" s="323"/>
      <c r="BP437" s="323"/>
      <c r="BQ437" s="323"/>
      <c r="BR437" s="323"/>
      <c r="BS437" s="323"/>
      <c r="BT437" s="323"/>
      <c r="BU437" s="323"/>
      <c r="BV437" s="323"/>
      <c r="BW437" s="323"/>
      <c r="BX437" s="323"/>
      <c r="BY437" s="323"/>
      <c r="BZ437" s="323"/>
      <c r="CA437" s="323"/>
      <c r="CB437" s="323"/>
      <c r="CC437" s="323"/>
      <c r="CD437" s="323"/>
      <c r="CE437" s="323"/>
      <c r="CF437" s="323"/>
      <c r="CG437" s="323"/>
      <c r="CH437" s="323"/>
      <c r="CI437" s="323"/>
      <c r="CJ437" s="323"/>
      <c r="CK437" s="323"/>
      <c r="CL437" s="323"/>
      <c r="CM437" s="323"/>
      <c r="CN437" s="323"/>
      <c r="CO437" s="323"/>
      <c r="CP437" s="323"/>
      <c r="CQ437" s="323"/>
      <c r="CR437" s="323"/>
      <c r="CS437" s="323"/>
      <c r="CT437" s="323"/>
      <c r="CU437" s="323"/>
      <c r="CV437" s="323"/>
      <c r="CW437" s="323"/>
      <c r="CX437" s="323"/>
      <c r="CY437" s="323"/>
      <c r="CZ437" s="323"/>
      <c r="DA437" s="323"/>
      <c r="DB437" s="323"/>
      <c r="DC437" s="323"/>
      <c r="DD437" s="323"/>
      <c r="DE437" s="323"/>
      <c r="DF437" s="323"/>
      <c r="DG437" s="323"/>
      <c r="DH437" s="323"/>
      <c r="DI437" s="323"/>
      <c r="DJ437" s="323"/>
      <c r="DK437" s="323"/>
      <c r="DL437" s="323"/>
      <c r="DM437" s="323"/>
      <c r="DN437" s="323"/>
      <c r="DO437" s="323"/>
      <c r="DP437" s="323"/>
      <c r="DQ437" s="323"/>
      <c r="DR437" s="323"/>
      <c r="DS437" s="323"/>
      <c r="DT437" s="323"/>
      <c r="DU437" s="323"/>
      <c r="DV437" s="323"/>
      <c r="DW437" s="323"/>
      <c r="DX437" s="323"/>
      <c r="DY437" s="323"/>
      <c r="DZ437" s="323"/>
      <c r="EA437" s="323"/>
      <c r="EB437" s="323"/>
      <c r="EC437" s="323"/>
      <c r="ED437" s="323"/>
      <c r="EE437" s="323"/>
      <c r="EF437" s="323"/>
      <c r="EG437" s="323"/>
      <c r="EH437" s="323"/>
      <c r="EI437" s="323"/>
      <c r="EJ437" s="323"/>
      <c r="EK437" s="323"/>
      <c r="EL437" s="323"/>
      <c r="EM437" s="323"/>
      <c r="EN437" s="323"/>
      <c r="EO437" s="323"/>
      <c r="EP437" s="323"/>
      <c r="EQ437" s="323"/>
      <c r="ER437" s="323"/>
      <c r="ES437" s="323"/>
      <c r="ET437" s="323"/>
      <c r="EU437" s="323"/>
    </row>
    <row r="438" spans="1:151" s="323" customFormat="1" ht="90" hidden="1">
      <c r="A438" s="333" t="s">
        <v>2842</v>
      </c>
      <c r="B438" s="333" t="s">
        <v>1497</v>
      </c>
      <c r="C438" s="333" t="s">
        <v>356</v>
      </c>
      <c r="D438" s="333" t="s">
        <v>2843</v>
      </c>
      <c r="E438" s="333" t="s">
        <v>2844</v>
      </c>
      <c r="F438" s="333" t="s">
        <v>30</v>
      </c>
      <c r="G438" s="356" t="s">
        <v>1423</v>
      </c>
      <c r="H438" s="333" t="s">
        <v>1422</v>
      </c>
      <c r="I438" s="334">
        <v>43467</v>
      </c>
      <c r="J438" s="334" t="s">
        <v>1534</v>
      </c>
      <c r="K438" s="334" t="s">
        <v>1560</v>
      </c>
      <c r="L438" s="334" t="s">
        <v>1560</v>
      </c>
      <c r="M438" s="333" t="s">
        <v>1426</v>
      </c>
      <c r="N438" s="333" t="s">
        <v>1437</v>
      </c>
      <c r="O438" s="333" t="s">
        <v>1441</v>
      </c>
      <c r="P438" s="333" t="s">
        <v>31</v>
      </c>
      <c r="Q438" s="333" t="s">
        <v>31</v>
      </c>
      <c r="R438" s="333" t="s">
        <v>2839</v>
      </c>
      <c r="S438" s="333" t="s">
        <v>2845</v>
      </c>
      <c r="T438" s="333" t="s">
        <v>1442</v>
      </c>
      <c r="U438" s="333"/>
      <c r="V438" s="333" t="s">
        <v>1431</v>
      </c>
      <c r="W438" s="333"/>
      <c r="X438" s="333" t="s">
        <v>1431</v>
      </c>
      <c r="Y438" s="333"/>
      <c r="Z438" s="333"/>
      <c r="AA438" s="333" t="s">
        <v>30</v>
      </c>
      <c r="AB438" s="333" t="s">
        <v>1443</v>
      </c>
      <c r="AC438" s="333" t="s">
        <v>1443</v>
      </c>
      <c r="AD438" s="333" t="s">
        <v>1444</v>
      </c>
      <c r="AE438" s="333" t="s">
        <v>1433</v>
      </c>
      <c r="AF438" s="334">
        <v>44530</v>
      </c>
      <c r="AG438" s="333" t="s">
        <v>1445</v>
      </c>
      <c r="AH438" s="333">
        <v>1</v>
      </c>
    </row>
    <row r="439" spans="1:151" ht="120" hidden="1">
      <c r="A439" s="333" t="s">
        <v>2846</v>
      </c>
      <c r="B439" s="333" t="s">
        <v>1497</v>
      </c>
      <c r="C439" s="333" t="s">
        <v>356</v>
      </c>
      <c r="D439" s="333" t="s">
        <v>2847</v>
      </c>
      <c r="E439" s="333" t="s">
        <v>2848</v>
      </c>
      <c r="F439" s="333" t="s">
        <v>30</v>
      </c>
      <c r="G439" s="356" t="s">
        <v>1423</v>
      </c>
      <c r="H439" s="333" t="s">
        <v>1422</v>
      </c>
      <c r="I439" s="334">
        <v>43467</v>
      </c>
      <c r="J439" s="334" t="s">
        <v>1173</v>
      </c>
      <c r="K439" s="334" t="s">
        <v>1560</v>
      </c>
      <c r="L439" s="334" t="s">
        <v>1560</v>
      </c>
      <c r="M439" s="333" t="s">
        <v>1426</v>
      </c>
      <c r="N439" s="333" t="s">
        <v>1437</v>
      </c>
      <c r="O439" s="333" t="s">
        <v>1441</v>
      </c>
      <c r="P439" s="333" t="s">
        <v>31</v>
      </c>
      <c r="Q439" s="333" t="s">
        <v>30</v>
      </c>
      <c r="R439" s="333" t="s">
        <v>2839</v>
      </c>
      <c r="S439" s="333" t="s">
        <v>2845</v>
      </c>
      <c r="T439" s="333" t="s">
        <v>1442</v>
      </c>
      <c r="U439" s="333"/>
      <c r="V439" s="333" t="s">
        <v>1431</v>
      </c>
      <c r="W439" s="333"/>
      <c r="X439" s="333" t="s">
        <v>1431</v>
      </c>
      <c r="Y439" s="333"/>
      <c r="Z439" s="333"/>
      <c r="AA439" s="333" t="s">
        <v>31</v>
      </c>
      <c r="AB439" s="333" t="s">
        <v>2841</v>
      </c>
      <c r="AC439" s="333" t="s">
        <v>1982</v>
      </c>
      <c r="AD439" s="333" t="s">
        <v>2496</v>
      </c>
      <c r="AE439" s="333" t="s">
        <v>1433</v>
      </c>
      <c r="AF439" s="334">
        <v>44530</v>
      </c>
      <c r="AG439" s="333" t="s">
        <v>1445</v>
      </c>
      <c r="AH439" s="333">
        <v>1</v>
      </c>
    </row>
    <row r="440" spans="1:151" ht="90" hidden="1">
      <c r="A440" s="333" t="s">
        <v>2849</v>
      </c>
      <c r="B440" s="333" t="s">
        <v>1497</v>
      </c>
      <c r="C440" s="333" t="s">
        <v>356</v>
      </c>
      <c r="D440" s="333" t="s">
        <v>2850</v>
      </c>
      <c r="E440" s="333" t="s">
        <v>2851</v>
      </c>
      <c r="F440" s="333" t="s">
        <v>30</v>
      </c>
      <c r="G440" s="356" t="s">
        <v>1423</v>
      </c>
      <c r="H440" s="333" t="s">
        <v>1422</v>
      </c>
      <c r="I440" s="334">
        <v>43467</v>
      </c>
      <c r="J440" s="334" t="s">
        <v>1173</v>
      </c>
      <c r="K440" s="334" t="s">
        <v>1560</v>
      </c>
      <c r="L440" s="334" t="s">
        <v>1560</v>
      </c>
      <c r="M440" s="333" t="s">
        <v>1426</v>
      </c>
      <c r="N440" s="333" t="s">
        <v>1437</v>
      </c>
      <c r="O440" s="333" t="s">
        <v>1441</v>
      </c>
      <c r="P440" s="333" t="s">
        <v>31</v>
      </c>
      <c r="Q440" s="333" t="s">
        <v>31</v>
      </c>
      <c r="R440" s="333" t="s">
        <v>2839</v>
      </c>
      <c r="S440" s="333" t="s">
        <v>2845</v>
      </c>
      <c r="T440" s="333" t="s">
        <v>1442</v>
      </c>
      <c r="U440" s="333"/>
      <c r="V440" s="333" t="s">
        <v>1431</v>
      </c>
      <c r="W440" s="333"/>
      <c r="X440" s="333" t="s">
        <v>1431</v>
      </c>
      <c r="Y440" s="333"/>
      <c r="Z440" s="333"/>
      <c r="AA440" s="333" t="s">
        <v>30</v>
      </c>
      <c r="AB440" s="333" t="s">
        <v>1443</v>
      </c>
      <c r="AC440" s="333" t="s">
        <v>1443</v>
      </c>
      <c r="AD440" s="333" t="s">
        <v>1444</v>
      </c>
      <c r="AE440" s="333" t="s">
        <v>1433</v>
      </c>
      <c r="AF440" s="334">
        <v>44530</v>
      </c>
      <c r="AG440" s="333" t="s">
        <v>1445</v>
      </c>
      <c r="AH440" s="333">
        <v>1</v>
      </c>
    </row>
    <row r="441" spans="1:151" ht="90" hidden="1">
      <c r="A441" s="333" t="s">
        <v>2852</v>
      </c>
      <c r="B441" s="333" t="s">
        <v>1497</v>
      </c>
      <c r="C441" s="333" t="s">
        <v>1539</v>
      </c>
      <c r="D441" s="333" t="s">
        <v>2853</v>
      </c>
      <c r="E441" s="333" t="s">
        <v>2854</v>
      </c>
      <c r="F441" s="333" t="s">
        <v>30</v>
      </c>
      <c r="G441" s="356" t="s">
        <v>1423</v>
      </c>
      <c r="H441" s="333" t="s">
        <v>1506</v>
      </c>
      <c r="I441" s="334">
        <v>36896</v>
      </c>
      <c r="J441" s="334" t="s">
        <v>1450</v>
      </c>
      <c r="K441" s="334" t="s">
        <v>1560</v>
      </c>
      <c r="L441" s="334" t="s">
        <v>1560</v>
      </c>
      <c r="M441" s="333" t="s">
        <v>1426</v>
      </c>
      <c r="N441" s="333" t="s">
        <v>1437</v>
      </c>
      <c r="O441" s="333" t="s">
        <v>1441</v>
      </c>
      <c r="P441" s="333" t="s">
        <v>31</v>
      </c>
      <c r="Q441" s="333" t="s">
        <v>30</v>
      </c>
      <c r="R441" s="333" t="s">
        <v>2839</v>
      </c>
      <c r="S441" s="333" t="s">
        <v>2855</v>
      </c>
      <c r="T441" s="333" t="s">
        <v>1442</v>
      </c>
      <c r="U441" s="333"/>
      <c r="V441" s="333" t="s">
        <v>8</v>
      </c>
      <c r="W441" s="333"/>
      <c r="X441" s="333" t="s">
        <v>1431</v>
      </c>
      <c r="Y441" s="333"/>
      <c r="Z441" s="333"/>
      <c r="AA441" s="333" t="s">
        <v>30</v>
      </c>
      <c r="AB441" s="333" t="s">
        <v>1443</v>
      </c>
      <c r="AC441" s="333" t="s">
        <v>1443</v>
      </c>
      <c r="AD441" s="333" t="s">
        <v>1444</v>
      </c>
      <c r="AE441" s="333" t="s">
        <v>1433</v>
      </c>
      <c r="AF441" s="334">
        <v>44530</v>
      </c>
      <c r="AG441" s="333" t="s">
        <v>1445</v>
      </c>
      <c r="AH441" s="333">
        <v>1</v>
      </c>
    </row>
    <row r="442" spans="1:151" ht="90" hidden="1">
      <c r="A442" s="333" t="s">
        <v>2856</v>
      </c>
      <c r="B442" s="333" t="s">
        <v>1497</v>
      </c>
      <c r="C442" s="333" t="s">
        <v>356</v>
      </c>
      <c r="D442" s="333" t="s">
        <v>2857</v>
      </c>
      <c r="E442" s="333" t="s">
        <v>2854</v>
      </c>
      <c r="F442" s="333" t="s">
        <v>30</v>
      </c>
      <c r="G442" s="356" t="s">
        <v>1423</v>
      </c>
      <c r="H442" s="333" t="s">
        <v>1422</v>
      </c>
      <c r="I442" s="334">
        <v>41640</v>
      </c>
      <c r="J442" s="334" t="s">
        <v>1450</v>
      </c>
      <c r="K442" s="334" t="s">
        <v>1560</v>
      </c>
      <c r="L442" s="334" t="s">
        <v>1560</v>
      </c>
      <c r="M442" s="333" t="s">
        <v>1426</v>
      </c>
      <c r="N442" s="333" t="s">
        <v>1437</v>
      </c>
      <c r="O442" s="333" t="s">
        <v>1441</v>
      </c>
      <c r="P442" s="333" t="s">
        <v>30</v>
      </c>
      <c r="Q442" s="333" t="s">
        <v>30</v>
      </c>
      <c r="R442" s="333" t="s">
        <v>2839</v>
      </c>
      <c r="S442" s="333" t="s">
        <v>2855</v>
      </c>
      <c r="T442" s="333" t="s">
        <v>1442</v>
      </c>
      <c r="U442" s="333"/>
      <c r="V442" s="333" t="s">
        <v>8</v>
      </c>
      <c r="W442" s="333"/>
      <c r="X442" s="333" t="s">
        <v>1431</v>
      </c>
      <c r="Y442" s="333"/>
      <c r="Z442" s="333"/>
      <c r="AA442" s="333" t="s">
        <v>31</v>
      </c>
      <c r="AB442" s="333" t="s">
        <v>1443</v>
      </c>
      <c r="AC442" s="333" t="s">
        <v>1443</v>
      </c>
      <c r="AD442" s="333" t="s">
        <v>1444</v>
      </c>
      <c r="AE442" s="333" t="s">
        <v>1433</v>
      </c>
      <c r="AF442" s="334">
        <v>44530</v>
      </c>
      <c r="AG442" s="333" t="s">
        <v>1445</v>
      </c>
      <c r="AH442" s="333">
        <v>1</v>
      </c>
    </row>
    <row r="443" spans="1:151" s="333" customFormat="1" ht="90" hidden="1">
      <c r="A443" s="333" t="s">
        <v>2858</v>
      </c>
      <c r="B443" s="333" t="s">
        <v>1497</v>
      </c>
      <c r="C443" s="333" t="s">
        <v>356</v>
      </c>
      <c r="D443" s="333" t="s">
        <v>2859</v>
      </c>
      <c r="E443" s="333" t="s">
        <v>2860</v>
      </c>
      <c r="F443" s="333" t="s">
        <v>31</v>
      </c>
      <c r="G443" s="333" t="s">
        <v>2861</v>
      </c>
      <c r="H443" s="333" t="s">
        <v>1506</v>
      </c>
      <c r="I443" s="334">
        <v>42538</v>
      </c>
      <c r="J443" s="334" t="s">
        <v>1450</v>
      </c>
      <c r="K443" s="334" t="s">
        <v>1560</v>
      </c>
      <c r="L443" s="334" t="s">
        <v>1560</v>
      </c>
      <c r="M443" s="333" t="s">
        <v>1426</v>
      </c>
      <c r="N443" s="333" t="s">
        <v>1437</v>
      </c>
      <c r="O443" s="333" t="s">
        <v>1441</v>
      </c>
      <c r="P443" s="333" t="s">
        <v>31</v>
      </c>
      <c r="Q443" s="333" t="s">
        <v>30</v>
      </c>
      <c r="R443" s="333" t="s">
        <v>2839</v>
      </c>
      <c r="S443" s="333" t="s">
        <v>2862</v>
      </c>
      <c r="T443" s="333" t="s">
        <v>1442</v>
      </c>
      <c r="V443" s="333" t="s">
        <v>1431</v>
      </c>
      <c r="X443" s="333" t="s">
        <v>1431</v>
      </c>
      <c r="AA443" s="333" t="s">
        <v>30</v>
      </c>
      <c r="AB443" s="333" t="s">
        <v>1443</v>
      </c>
      <c r="AC443" s="333" t="s">
        <v>1443</v>
      </c>
      <c r="AD443" s="333" t="s">
        <v>1444</v>
      </c>
      <c r="AE443" s="333" t="s">
        <v>1433</v>
      </c>
      <c r="AF443" s="334">
        <v>44530</v>
      </c>
      <c r="AG443" s="333" t="s">
        <v>1445</v>
      </c>
      <c r="AH443" s="333">
        <v>1</v>
      </c>
    </row>
    <row r="444" spans="1:151" s="333" customFormat="1" ht="90" hidden="1">
      <c r="A444" s="333" t="s">
        <v>2863</v>
      </c>
      <c r="B444" s="333" t="s">
        <v>1497</v>
      </c>
      <c r="C444" s="333" t="s">
        <v>356</v>
      </c>
      <c r="D444" s="333" t="s">
        <v>2864</v>
      </c>
      <c r="E444" s="333" t="s">
        <v>2865</v>
      </c>
      <c r="F444" s="333" t="s">
        <v>31</v>
      </c>
      <c r="G444" s="333" t="s">
        <v>2861</v>
      </c>
      <c r="H444" s="333" t="s">
        <v>1506</v>
      </c>
      <c r="I444" s="334">
        <v>42538</v>
      </c>
      <c r="J444" s="334" t="s">
        <v>1450</v>
      </c>
      <c r="K444" s="334" t="s">
        <v>1560</v>
      </c>
      <c r="L444" s="334" t="s">
        <v>1560</v>
      </c>
      <c r="M444" s="333" t="s">
        <v>1426</v>
      </c>
      <c r="N444" s="333" t="s">
        <v>1437</v>
      </c>
      <c r="O444" s="333" t="s">
        <v>1441</v>
      </c>
      <c r="P444" s="333" t="s">
        <v>31</v>
      </c>
      <c r="Q444" s="333" t="s">
        <v>30</v>
      </c>
      <c r="R444" s="333" t="s">
        <v>2839</v>
      </c>
      <c r="S444" s="333" t="s">
        <v>2862</v>
      </c>
      <c r="T444" s="333" t="s">
        <v>1442</v>
      </c>
      <c r="V444" s="333" t="s">
        <v>1431</v>
      </c>
      <c r="X444" s="333" t="s">
        <v>1431</v>
      </c>
      <c r="AA444" s="333" t="s">
        <v>30</v>
      </c>
      <c r="AB444" s="333" t="s">
        <v>1443</v>
      </c>
      <c r="AC444" s="333" t="s">
        <v>1443</v>
      </c>
      <c r="AD444" s="333" t="s">
        <v>1444</v>
      </c>
      <c r="AE444" s="333" t="s">
        <v>1433</v>
      </c>
      <c r="AF444" s="334">
        <v>44530</v>
      </c>
      <c r="AG444" s="333" t="s">
        <v>1445</v>
      </c>
      <c r="AH444" s="333">
        <v>1</v>
      </c>
    </row>
    <row r="445" spans="1:151" s="333" customFormat="1" ht="90" hidden="1">
      <c r="A445" s="333" t="s">
        <v>2866</v>
      </c>
      <c r="B445" s="333" t="s">
        <v>1497</v>
      </c>
      <c r="C445" s="333" t="s">
        <v>356</v>
      </c>
      <c r="D445" s="333" t="s">
        <v>2867</v>
      </c>
      <c r="E445" s="333" t="s">
        <v>2868</v>
      </c>
      <c r="F445" s="333" t="s">
        <v>31</v>
      </c>
      <c r="G445" s="333" t="s">
        <v>2861</v>
      </c>
      <c r="H445" s="333" t="s">
        <v>1506</v>
      </c>
      <c r="I445" s="334">
        <v>42538</v>
      </c>
      <c r="J445" s="334" t="s">
        <v>1450</v>
      </c>
      <c r="K445" s="334" t="s">
        <v>1560</v>
      </c>
      <c r="L445" s="334" t="s">
        <v>1560</v>
      </c>
      <c r="M445" s="333" t="s">
        <v>1426</v>
      </c>
      <c r="N445" s="333" t="s">
        <v>1437</v>
      </c>
      <c r="O445" s="333" t="s">
        <v>1441</v>
      </c>
      <c r="P445" s="333" t="s">
        <v>31</v>
      </c>
      <c r="Q445" s="333" t="s">
        <v>30</v>
      </c>
      <c r="R445" s="333" t="s">
        <v>2839</v>
      </c>
      <c r="S445" s="333" t="s">
        <v>2862</v>
      </c>
      <c r="T445" s="333" t="s">
        <v>1442</v>
      </c>
      <c r="V445" s="333" t="s">
        <v>1431</v>
      </c>
      <c r="X445" s="333" t="s">
        <v>1431</v>
      </c>
      <c r="AA445" s="333" t="s">
        <v>30</v>
      </c>
      <c r="AB445" s="333" t="s">
        <v>1443</v>
      </c>
      <c r="AC445" s="333" t="s">
        <v>1443</v>
      </c>
      <c r="AD445" s="333" t="s">
        <v>1444</v>
      </c>
      <c r="AE445" s="333" t="s">
        <v>1433</v>
      </c>
      <c r="AF445" s="334">
        <v>44530</v>
      </c>
      <c r="AG445" s="333" t="s">
        <v>1445</v>
      </c>
      <c r="AH445" s="333">
        <v>1</v>
      </c>
    </row>
    <row r="446" spans="1:151" s="333" customFormat="1" ht="90" hidden="1">
      <c r="A446" s="333" t="s">
        <v>2869</v>
      </c>
      <c r="B446" s="333" t="s">
        <v>1497</v>
      </c>
      <c r="C446" s="333" t="s">
        <v>356</v>
      </c>
      <c r="D446" s="333" t="s">
        <v>2870</v>
      </c>
      <c r="E446" s="333" t="s">
        <v>2871</v>
      </c>
      <c r="F446" s="333" t="s">
        <v>31</v>
      </c>
      <c r="G446" s="333" t="s">
        <v>2861</v>
      </c>
      <c r="H446" s="333" t="s">
        <v>1506</v>
      </c>
      <c r="I446" s="334">
        <v>42538</v>
      </c>
      <c r="J446" s="334" t="s">
        <v>1450</v>
      </c>
      <c r="K446" s="334" t="s">
        <v>1560</v>
      </c>
      <c r="L446" s="334" t="s">
        <v>1560</v>
      </c>
      <c r="M446" s="333" t="s">
        <v>1426</v>
      </c>
      <c r="N446" s="333" t="s">
        <v>1437</v>
      </c>
      <c r="O446" s="333" t="s">
        <v>1441</v>
      </c>
      <c r="P446" s="333" t="s">
        <v>31</v>
      </c>
      <c r="Q446" s="333" t="s">
        <v>30</v>
      </c>
      <c r="R446" s="333" t="s">
        <v>2839</v>
      </c>
      <c r="S446" s="333" t="s">
        <v>2862</v>
      </c>
      <c r="T446" s="333" t="s">
        <v>1442</v>
      </c>
      <c r="V446" s="333" t="s">
        <v>1431</v>
      </c>
      <c r="X446" s="333" t="s">
        <v>1431</v>
      </c>
      <c r="AA446" s="333" t="s">
        <v>30</v>
      </c>
      <c r="AB446" s="333" t="s">
        <v>1443</v>
      </c>
      <c r="AC446" s="333" t="s">
        <v>1443</v>
      </c>
      <c r="AD446" s="333" t="s">
        <v>1444</v>
      </c>
      <c r="AE446" s="333" t="s">
        <v>1433</v>
      </c>
      <c r="AF446" s="334">
        <v>44530</v>
      </c>
      <c r="AG446" s="333" t="s">
        <v>1445</v>
      </c>
      <c r="AH446" s="333">
        <v>1</v>
      </c>
    </row>
    <row r="447" spans="1:151" s="333" customFormat="1" ht="90" hidden="1">
      <c r="A447" s="333" t="s">
        <v>2872</v>
      </c>
      <c r="B447" s="333" t="s">
        <v>1497</v>
      </c>
      <c r="C447" s="333" t="s">
        <v>356</v>
      </c>
      <c r="D447" s="333" t="s">
        <v>2873</v>
      </c>
      <c r="E447" s="333" t="s">
        <v>2874</v>
      </c>
      <c r="F447" s="333" t="s">
        <v>31</v>
      </c>
      <c r="G447" s="333" t="s">
        <v>2861</v>
      </c>
      <c r="H447" s="333" t="s">
        <v>1506</v>
      </c>
      <c r="I447" s="334">
        <v>42538</v>
      </c>
      <c r="J447" s="334" t="s">
        <v>1450</v>
      </c>
      <c r="K447" s="334" t="s">
        <v>1560</v>
      </c>
      <c r="L447" s="334" t="s">
        <v>1560</v>
      </c>
      <c r="M447" s="333" t="s">
        <v>1426</v>
      </c>
      <c r="N447" s="333" t="s">
        <v>1437</v>
      </c>
      <c r="O447" s="333" t="s">
        <v>1441</v>
      </c>
      <c r="P447" s="333" t="s">
        <v>31</v>
      </c>
      <c r="Q447" s="333" t="s">
        <v>30</v>
      </c>
      <c r="R447" s="333" t="s">
        <v>2839</v>
      </c>
      <c r="S447" s="333" t="s">
        <v>2862</v>
      </c>
      <c r="T447" s="333" t="s">
        <v>1442</v>
      </c>
      <c r="V447" s="333" t="s">
        <v>1431</v>
      </c>
      <c r="X447" s="333" t="s">
        <v>1431</v>
      </c>
      <c r="AA447" s="333" t="s">
        <v>30</v>
      </c>
      <c r="AB447" s="333" t="s">
        <v>1443</v>
      </c>
      <c r="AC447" s="333" t="s">
        <v>1443</v>
      </c>
      <c r="AD447" s="333" t="s">
        <v>1444</v>
      </c>
      <c r="AE447" s="333" t="s">
        <v>1433</v>
      </c>
      <c r="AF447" s="334">
        <v>44530</v>
      </c>
      <c r="AG447" s="333" t="s">
        <v>1445</v>
      </c>
      <c r="AH447" s="333">
        <v>1</v>
      </c>
    </row>
    <row r="448" spans="1:151" s="333" customFormat="1" ht="90" hidden="1">
      <c r="A448" s="333" t="s">
        <v>2875</v>
      </c>
      <c r="B448" s="333" t="s">
        <v>1497</v>
      </c>
      <c r="C448" s="333" t="s">
        <v>356</v>
      </c>
      <c r="D448" s="333" t="s">
        <v>2876</v>
      </c>
      <c r="E448" s="333" t="s">
        <v>2877</v>
      </c>
      <c r="F448" s="333" t="s">
        <v>31</v>
      </c>
      <c r="G448" s="333" t="s">
        <v>2861</v>
      </c>
      <c r="H448" s="333" t="s">
        <v>1506</v>
      </c>
      <c r="I448" s="334">
        <v>42538</v>
      </c>
      <c r="J448" s="334" t="s">
        <v>1450</v>
      </c>
      <c r="K448" s="334" t="s">
        <v>1560</v>
      </c>
      <c r="L448" s="334" t="s">
        <v>1560</v>
      </c>
      <c r="M448" s="333" t="s">
        <v>1426</v>
      </c>
      <c r="N448" s="333" t="s">
        <v>1437</v>
      </c>
      <c r="O448" s="333" t="s">
        <v>1581</v>
      </c>
      <c r="P448" s="333" t="s">
        <v>31</v>
      </c>
      <c r="Q448" s="333" t="s">
        <v>30</v>
      </c>
      <c r="R448" s="333" t="s">
        <v>2839</v>
      </c>
      <c r="S448" s="333" t="s">
        <v>2862</v>
      </c>
      <c r="T448" s="333" t="s">
        <v>1442</v>
      </c>
      <c r="V448" s="333" t="s">
        <v>1431</v>
      </c>
      <c r="X448" s="333" t="s">
        <v>1431</v>
      </c>
      <c r="AA448" s="333" t="s">
        <v>30</v>
      </c>
      <c r="AB448" s="333" t="s">
        <v>1443</v>
      </c>
      <c r="AC448" s="333" t="s">
        <v>1443</v>
      </c>
      <c r="AD448" s="333" t="s">
        <v>1444</v>
      </c>
      <c r="AE448" s="333" t="s">
        <v>1433</v>
      </c>
      <c r="AF448" s="334">
        <v>44530</v>
      </c>
      <c r="AG448" s="333" t="s">
        <v>1445</v>
      </c>
      <c r="AH448" s="333">
        <v>1</v>
      </c>
    </row>
    <row r="449" spans="1:34" s="333" customFormat="1" ht="90" hidden="1">
      <c r="A449" s="333" t="s">
        <v>2878</v>
      </c>
      <c r="B449" s="333" t="s">
        <v>1497</v>
      </c>
      <c r="C449" s="333" t="s">
        <v>356</v>
      </c>
      <c r="D449" s="333" t="s">
        <v>2879</v>
      </c>
      <c r="E449" s="333" t="s">
        <v>2880</v>
      </c>
      <c r="F449" s="333" t="s">
        <v>31</v>
      </c>
      <c r="G449" s="333" t="s">
        <v>2861</v>
      </c>
      <c r="H449" s="333" t="s">
        <v>1506</v>
      </c>
      <c r="I449" s="334">
        <v>42538</v>
      </c>
      <c r="J449" s="334" t="s">
        <v>1450</v>
      </c>
      <c r="K449" s="334" t="s">
        <v>1560</v>
      </c>
      <c r="L449" s="334" t="s">
        <v>1560</v>
      </c>
      <c r="M449" s="333" t="s">
        <v>1426</v>
      </c>
      <c r="N449" s="333" t="s">
        <v>1437</v>
      </c>
      <c r="O449" s="333" t="s">
        <v>1441</v>
      </c>
      <c r="P449" s="333" t="s">
        <v>31</v>
      </c>
      <c r="Q449" s="333" t="s">
        <v>30</v>
      </c>
      <c r="R449" s="333" t="s">
        <v>2839</v>
      </c>
      <c r="S449" s="333" t="s">
        <v>2862</v>
      </c>
      <c r="T449" s="333" t="s">
        <v>1442</v>
      </c>
      <c r="V449" s="333" t="s">
        <v>1431</v>
      </c>
      <c r="X449" s="333" t="s">
        <v>1431</v>
      </c>
      <c r="AA449" s="333" t="s">
        <v>30</v>
      </c>
      <c r="AB449" s="333" t="s">
        <v>1443</v>
      </c>
      <c r="AC449" s="333" t="s">
        <v>1443</v>
      </c>
      <c r="AD449" s="333" t="s">
        <v>1444</v>
      </c>
      <c r="AE449" s="333" t="s">
        <v>1433</v>
      </c>
      <c r="AF449" s="334">
        <v>44530</v>
      </c>
      <c r="AG449" s="333" t="s">
        <v>1445</v>
      </c>
      <c r="AH449" s="333">
        <v>1</v>
      </c>
    </row>
    <row r="450" spans="1:34" s="333" customFormat="1" ht="90" hidden="1">
      <c r="A450" s="333" t="s">
        <v>2881</v>
      </c>
      <c r="B450" s="333" t="s">
        <v>1497</v>
      </c>
      <c r="C450" s="333" t="s">
        <v>356</v>
      </c>
      <c r="D450" s="333" t="s">
        <v>2882</v>
      </c>
      <c r="E450" s="333" t="s">
        <v>2883</v>
      </c>
      <c r="F450" s="333" t="s">
        <v>31</v>
      </c>
      <c r="G450" s="333" t="s">
        <v>2861</v>
      </c>
      <c r="H450" s="333" t="s">
        <v>1506</v>
      </c>
      <c r="I450" s="334">
        <v>42538</v>
      </c>
      <c r="J450" s="334" t="s">
        <v>1450</v>
      </c>
      <c r="K450" s="334" t="s">
        <v>1560</v>
      </c>
      <c r="L450" s="334" t="s">
        <v>1560</v>
      </c>
      <c r="M450" s="333" t="s">
        <v>1426</v>
      </c>
      <c r="N450" s="333" t="s">
        <v>1437</v>
      </c>
      <c r="O450" s="333" t="s">
        <v>1441</v>
      </c>
      <c r="P450" s="333" t="s">
        <v>31</v>
      </c>
      <c r="Q450" s="333" t="s">
        <v>30</v>
      </c>
      <c r="R450" s="333" t="s">
        <v>2839</v>
      </c>
      <c r="S450" s="333" t="s">
        <v>2862</v>
      </c>
      <c r="T450" s="333" t="s">
        <v>1442</v>
      </c>
      <c r="V450" s="333" t="s">
        <v>1431</v>
      </c>
      <c r="X450" s="333" t="s">
        <v>1431</v>
      </c>
      <c r="AA450" s="333" t="s">
        <v>30</v>
      </c>
      <c r="AB450" s="333" t="s">
        <v>1443</v>
      </c>
      <c r="AC450" s="333" t="s">
        <v>1443</v>
      </c>
      <c r="AD450" s="333" t="s">
        <v>1444</v>
      </c>
      <c r="AE450" s="333" t="s">
        <v>1433</v>
      </c>
      <c r="AF450" s="334">
        <v>44530</v>
      </c>
      <c r="AG450" s="333" t="s">
        <v>1445</v>
      </c>
      <c r="AH450" s="333">
        <v>1</v>
      </c>
    </row>
    <row r="451" spans="1:34" s="333" customFormat="1" ht="90" hidden="1">
      <c r="A451" s="333" t="s">
        <v>2884</v>
      </c>
      <c r="B451" s="333" t="s">
        <v>1497</v>
      </c>
      <c r="C451" s="333" t="s">
        <v>356</v>
      </c>
      <c r="D451" s="333" t="s">
        <v>2885</v>
      </c>
      <c r="E451" s="333" t="s">
        <v>2886</v>
      </c>
      <c r="F451" s="333" t="s">
        <v>31</v>
      </c>
      <c r="G451" s="333" t="s">
        <v>2861</v>
      </c>
      <c r="H451" s="333" t="s">
        <v>1506</v>
      </c>
      <c r="I451" s="334">
        <v>42538</v>
      </c>
      <c r="J451" s="334" t="s">
        <v>1450</v>
      </c>
      <c r="K451" s="334" t="s">
        <v>1560</v>
      </c>
      <c r="L451" s="334" t="s">
        <v>1560</v>
      </c>
      <c r="M451" s="333" t="s">
        <v>1426</v>
      </c>
      <c r="N451" s="333" t="s">
        <v>1437</v>
      </c>
      <c r="O451" s="333" t="s">
        <v>1441</v>
      </c>
      <c r="P451" s="333" t="s">
        <v>31</v>
      </c>
      <c r="Q451" s="333" t="s">
        <v>30</v>
      </c>
      <c r="R451" s="333" t="s">
        <v>2839</v>
      </c>
      <c r="S451" s="333" t="s">
        <v>2862</v>
      </c>
      <c r="T451" s="333" t="s">
        <v>1442</v>
      </c>
      <c r="V451" s="333" t="s">
        <v>1431</v>
      </c>
      <c r="X451" s="333" t="s">
        <v>1431</v>
      </c>
      <c r="AA451" s="333" t="s">
        <v>30</v>
      </c>
      <c r="AB451" s="333" t="s">
        <v>1443</v>
      </c>
      <c r="AC451" s="333" t="s">
        <v>1443</v>
      </c>
      <c r="AD451" s="333" t="s">
        <v>1444</v>
      </c>
      <c r="AE451" s="333" t="s">
        <v>1433</v>
      </c>
      <c r="AF451" s="334">
        <v>44530</v>
      </c>
      <c r="AG451" s="333" t="s">
        <v>1445</v>
      </c>
      <c r="AH451" s="333">
        <v>1</v>
      </c>
    </row>
    <row r="452" spans="1:34" s="333" customFormat="1" ht="90" hidden="1">
      <c r="A452" s="333" t="s">
        <v>2887</v>
      </c>
      <c r="B452" s="333" t="s">
        <v>1497</v>
      </c>
      <c r="C452" s="333" t="s">
        <v>356</v>
      </c>
      <c r="D452" s="333" t="s">
        <v>2888</v>
      </c>
      <c r="E452" s="333" t="s">
        <v>2889</v>
      </c>
      <c r="F452" s="333" t="s">
        <v>31</v>
      </c>
      <c r="G452" s="333" t="s">
        <v>2861</v>
      </c>
      <c r="H452" s="333" t="s">
        <v>1506</v>
      </c>
      <c r="I452" s="334">
        <v>42538</v>
      </c>
      <c r="J452" s="334" t="s">
        <v>1450</v>
      </c>
      <c r="K452" s="334" t="s">
        <v>1560</v>
      </c>
      <c r="L452" s="334" t="s">
        <v>1560</v>
      </c>
      <c r="M452" s="333" t="s">
        <v>1426</v>
      </c>
      <c r="N452" s="333" t="s">
        <v>1437</v>
      </c>
      <c r="O452" s="333" t="s">
        <v>1581</v>
      </c>
      <c r="P452" s="333" t="s">
        <v>31</v>
      </c>
      <c r="Q452" s="333" t="s">
        <v>30</v>
      </c>
      <c r="R452" s="333" t="s">
        <v>2839</v>
      </c>
      <c r="S452" s="333" t="s">
        <v>2862</v>
      </c>
      <c r="T452" s="333" t="s">
        <v>1442</v>
      </c>
      <c r="V452" s="333" t="s">
        <v>1431</v>
      </c>
      <c r="X452" s="333" t="s">
        <v>1431</v>
      </c>
      <c r="AA452" s="333" t="s">
        <v>30</v>
      </c>
      <c r="AB452" s="333" t="s">
        <v>1443</v>
      </c>
      <c r="AC452" s="333" t="s">
        <v>1443</v>
      </c>
      <c r="AD452" s="333" t="s">
        <v>1444</v>
      </c>
      <c r="AE452" s="333" t="s">
        <v>1433</v>
      </c>
      <c r="AF452" s="334">
        <v>44530</v>
      </c>
      <c r="AG452" s="333" t="s">
        <v>1445</v>
      </c>
      <c r="AH452" s="333">
        <v>1</v>
      </c>
    </row>
    <row r="453" spans="1:34" s="333" customFormat="1" ht="90" hidden="1">
      <c r="A453" s="333" t="s">
        <v>2890</v>
      </c>
      <c r="B453" s="333" t="s">
        <v>1497</v>
      </c>
      <c r="C453" s="333" t="s">
        <v>356</v>
      </c>
      <c r="D453" s="333" t="s">
        <v>2891</v>
      </c>
      <c r="E453" s="333" t="s">
        <v>2892</v>
      </c>
      <c r="F453" s="333" t="s">
        <v>31</v>
      </c>
      <c r="G453" s="333" t="s">
        <v>2861</v>
      </c>
      <c r="H453" s="333" t="s">
        <v>1506</v>
      </c>
      <c r="I453" s="334">
        <v>42538</v>
      </c>
      <c r="J453" s="334" t="s">
        <v>1424</v>
      </c>
      <c r="K453" s="334" t="s">
        <v>1560</v>
      </c>
      <c r="L453" s="334" t="s">
        <v>1560</v>
      </c>
      <c r="M453" s="333" t="s">
        <v>1426</v>
      </c>
      <c r="N453" s="333" t="s">
        <v>1437</v>
      </c>
      <c r="O453" s="333" t="s">
        <v>1581</v>
      </c>
      <c r="P453" s="333" t="s">
        <v>31</v>
      </c>
      <c r="Q453" s="333" t="s">
        <v>30</v>
      </c>
      <c r="R453" s="333" t="s">
        <v>2839</v>
      </c>
      <c r="S453" s="333" t="s">
        <v>2862</v>
      </c>
      <c r="T453" s="333" t="s">
        <v>1442</v>
      </c>
      <c r="V453" s="333" t="s">
        <v>1431</v>
      </c>
      <c r="X453" s="333" t="s">
        <v>1431</v>
      </c>
      <c r="AA453" s="333" t="s">
        <v>30</v>
      </c>
      <c r="AB453" s="333" t="s">
        <v>1443</v>
      </c>
      <c r="AC453" s="333" t="s">
        <v>1443</v>
      </c>
      <c r="AD453" s="333" t="s">
        <v>1444</v>
      </c>
      <c r="AE453" s="333" t="s">
        <v>1433</v>
      </c>
      <c r="AF453" s="334">
        <v>44530</v>
      </c>
      <c r="AG453" s="333" t="s">
        <v>1445</v>
      </c>
      <c r="AH453" s="333">
        <v>1</v>
      </c>
    </row>
    <row r="454" spans="1:34" s="333" customFormat="1" ht="90" hidden="1">
      <c r="A454" s="333" t="s">
        <v>2893</v>
      </c>
      <c r="B454" s="333" t="s">
        <v>1497</v>
      </c>
      <c r="C454" s="333" t="s">
        <v>354</v>
      </c>
      <c r="D454" s="333" t="s">
        <v>1497</v>
      </c>
      <c r="E454" s="333" t="s">
        <v>2894</v>
      </c>
      <c r="F454" s="333" t="s">
        <v>31</v>
      </c>
      <c r="G454" s="333" t="s">
        <v>2895</v>
      </c>
      <c r="H454" s="333" t="s">
        <v>1422</v>
      </c>
      <c r="I454" s="334">
        <v>42538</v>
      </c>
      <c r="J454" s="334" t="s">
        <v>1424</v>
      </c>
      <c r="K454" s="334" t="s">
        <v>1560</v>
      </c>
      <c r="L454" s="334" t="s">
        <v>1560</v>
      </c>
      <c r="M454" s="333" t="s">
        <v>1426</v>
      </c>
      <c r="N454" s="333" t="s">
        <v>1437</v>
      </c>
      <c r="O454" s="333" t="s">
        <v>1894</v>
      </c>
      <c r="P454" s="333" t="s">
        <v>31</v>
      </c>
      <c r="Q454" s="333" t="s">
        <v>31</v>
      </c>
      <c r="R454" s="333" t="s">
        <v>2839</v>
      </c>
      <c r="S454" s="333" t="s">
        <v>2896</v>
      </c>
      <c r="T454" s="333" t="s">
        <v>1442</v>
      </c>
      <c r="V454" s="333" t="s">
        <v>1431</v>
      </c>
      <c r="X454" s="333" t="s">
        <v>1431</v>
      </c>
      <c r="AA454" s="333" t="s">
        <v>30</v>
      </c>
      <c r="AB454" s="333" t="s">
        <v>1443</v>
      </c>
      <c r="AC454" s="333" t="s">
        <v>1443</v>
      </c>
      <c r="AD454" s="333" t="s">
        <v>1444</v>
      </c>
      <c r="AE454" s="333" t="s">
        <v>1433</v>
      </c>
      <c r="AF454" s="334">
        <v>44530</v>
      </c>
      <c r="AG454" s="333" t="s">
        <v>1445</v>
      </c>
      <c r="AH454" s="333">
        <v>1</v>
      </c>
    </row>
    <row r="455" spans="1:34" s="333" customFormat="1" ht="240" hidden="1">
      <c r="A455" s="333" t="s">
        <v>2897</v>
      </c>
      <c r="B455" s="333" t="s">
        <v>1497</v>
      </c>
      <c r="C455" s="333" t="s">
        <v>354</v>
      </c>
      <c r="D455" s="333" t="s">
        <v>1497</v>
      </c>
      <c r="E455" s="333" t="s">
        <v>2898</v>
      </c>
      <c r="F455" s="333" t="s">
        <v>30</v>
      </c>
      <c r="G455" s="333" t="s">
        <v>1423</v>
      </c>
      <c r="H455" s="333" t="s">
        <v>1422</v>
      </c>
      <c r="I455" s="334">
        <v>44576</v>
      </c>
      <c r="J455" s="334" t="s">
        <v>1424</v>
      </c>
      <c r="K455" s="334" t="s">
        <v>1560</v>
      </c>
      <c r="L455" s="334" t="s">
        <v>1560</v>
      </c>
      <c r="M455" s="333" t="s">
        <v>1426</v>
      </c>
      <c r="N455" s="333" t="s">
        <v>1427</v>
      </c>
      <c r="O455" s="333" t="s">
        <v>1894</v>
      </c>
      <c r="P455" s="333" t="s">
        <v>31</v>
      </c>
      <c r="Q455" s="333" t="s">
        <v>30</v>
      </c>
      <c r="R455" s="333" t="s">
        <v>2839</v>
      </c>
      <c r="S455" s="333" t="s">
        <v>2899</v>
      </c>
      <c r="T455" s="333" t="s">
        <v>1442</v>
      </c>
      <c r="U455" s="333" t="s">
        <v>1431</v>
      </c>
      <c r="V455" s="333" t="s">
        <v>1431</v>
      </c>
      <c r="X455" s="333" t="s">
        <v>1431</v>
      </c>
      <c r="Y455" s="333" t="s">
        <v>1443</v>
      </c>
      <c r="AA455" s="333" t="s">
        <v>30</v>
      </c>
      <c r="AB455" s="333" t="s">
        <v>1443</v>
      </c>
      <c r="AC455" s="333" t="s">
        <v>1443</v>
      </c>
      <c r="AD455" s="333" t="s">
        <v>1444</v>
      </c>
      <c r="AE455" s="333" t="s">
        <v>1433</v>
      </c>
      <c r="AF455" s="334">
        <v>44820</v>
      </c>
      <c r="AG455" s="333" t="s">
        <v>1445</v>
      </c>
      <c r="AH455" s="333">
        <v>1</v>
      </c>
    </row>
    <row r="456" spans="1:34" s="333" customFormat="1" ht="60" hidden="1">
      <c r="A456" s="347" t="s">
        <v>2900</v>
      </c>
      <c r="B456" s="347" t="s">
        <v>939</v>
      </c>
      <c r="C456" s="347" t="s">
        <v>356</v>
      </c>
      <c r="D456" s="347" t="s">
        <v>2901</v>
      </c>
      <c r="E456" s="347" t="s">
        <v>2902</v>
      </c>
      <c r="F456" s="347" t="s">
        <v>31</v>
      </c>
      <c r="G456" s="347" t="s">
        <v>1801</v>
      </c>
      <c r="H456" s="347" t="s">
        <v>1422</v>
      </c>
      <c r="I456" s="345">
        <v>43831</v>
      </c>
      <c r="J456" s="345" t="s">
        <v>1741</v>
      </c>
      <c r="K456" s="345" t="s">
        <v>946</v>
      </c>
      <c r="L456" s="345" t="s">
        <v>946</v>
      </c>
      <c r="M456" s="347" t="s">
        <v>1426</v>
      </c>
      <c r="N456" s="347" t="s">
        <v>1427</v>
      </c>
      <c r="O456" s="347" t="s">
        <v>1441</v>
      </c>
      <c r="P456" s="347" t="s">
        <v>31</v>
      </c>
      <c r="Q456" s="347" t="s">
        <v>31</v>
      </c>
      <c r="R456" s="347" t="s">
        <v>1843</v>
      </c>
      <c r="S456" s="347" t="s">
        <v>1836</v>
      </c>
      <c r="T456" s="347" t="s">
        <v>1430</v>
      </c>
      <c r="U456" s="347"/>
      <c r="V456" s="343" t="s">
        <v>1431</v>
      </c>
      <c r="W456" s="347"/>
      <c r="X456" s="347"/>
      <c r="Y456" s="347"/>
      <c r="Z456" s="347"/>
      <c r="AA456" s="343" t="s">
        <v>30</v>
      </c>
      <c r="AB456" s="347" t="s">
        <v>1423</v>
      </c>
      <c r="AC456" s="347" t="s">
        <v>1423</v>
      </c>
      <c r="AD456" s="347" t="s">
        <v>1423</v>
      </c>
      <c r="AE456" s="347" t="s">
        <v>1423</v>
      </c>
      <c r="AF456" s="345">
        <v>44530</v>
      </c>
      <c r="AG456" s="347" t="s">
        <v>1423</v>
      </c>
      <c r="AH456" s="333">
        <v>1</v>
      </c>
    </row>
    <row r="457" spans="1:34" s="333" customFormat="1" ht="60" hidden="1">
      <c r="A457" s="347" t="s">
        <v>2903</v>
      </c>
      <c r="B457" s="347" t="s">
        <v>939</v>
      </c>
      <c r="C457" s="347" t="s">
        <v>356</v>
      </c>
      <c r="D457" s="347" t="s">
        <v>2904</v>
      </c>
      <c r="E457" s="347" t="s">
        <v>2905</v>
      </c>
      <c r="F457" s="347" t="s">
        <v>31</v>
      </c>
      <c r="G457" s="350" t="s">
        <v>1801</v>
      </c>
      <c r="H457" s="347" t="s">
        <v>1422</v>
      </c>
      <c r="I457" s="345">
        <v>43831</v>
      </c>
      <c r="J457" s="345" t="s">
        <v>1741</v>
      </c>
      <c r="K457" s="345" t="s">
        <v>946</v>
      </c>
      <c r="L457" s="345" t="s">
        <v>946</v>
      </c>
      <c r="M457" s="347" t="s">
        <v>1426</v>
      </c>
      <c r="N457" s="347" t="s">
        <v>1427</v>
      </c>
      <c r="O457" s="347" t="s">
        <v>1441</v>
      </c>
      <c r="P457" s="347" t="s">
        <v>31</v>
      </c>
      <c r="Q457" s="347" t="s">
        <v>31</v>
      </c>
      <c r="R457" s="347" t="s">
        <v>1843</v>
      </c>
      <c r="S457" s="347" t="s">
        <v>1836</v>
      </c>
      <c r="T457" s="347" t="s">
        <v>1430</v>
      </c>
      <c r="U457" s="347"/>
      <c r="V457" s="343" t="s">
        <v>1431</v>
      </c>
      <c r="W457" s="347"/>
      <c r="X457" s="347" t="s">
        <v>1431</v>
      </c>
      <c r="Y457" s="347"/>
      <c r="Z457" s="347"/>
      <c r="AA457" s="343" t="s">
        <v>30</v>
      </c>
      <c r="AB457" s="347" t="s">
        <v>1423</v>
      </c>
      <c r="AC457" s="347" t="s">
        <v>1423</v>
      </c>
      <c r="AD457" s="347" t="s">
        <v>1423</v>
      </c>
      <c r="AE457" s="347" t="s">
        <v>1423</v>
      </c>
      <c r="AF457" s="345">
        <v>44530</v>
      </c>
      <c r="AG457" s="347" t="s">
        <v>1423</v>
      </c>
      <c r="AH457" s="333">
        <v>1</v>
      </c>
    </row>
    <row r="458" spans="1:34" s="333" customFormat="1" ht="60" hidden="1">
      <c r="A458" s="347" t="s">
        <v>2906</v>
      </c>
      <c r="B458" s="347" t="s">
        <v>939</v>
      </c>
      <c r="C458" s="347" t="s">
        <v>356</v>
      </c>
      <c r="D458" s="347" t="s">
        <v>2907</v>
      </c>
      <c r="E458" s="347" t="s">
        <v>2908</v>
      </c>
      <c r="F458" s="347" t="s">
        <v>30</v>
      </c>
      <c r="G458" s="343" t="s">
        <v>1423</v>
      </c>
      <c r="H458" s="347" t="s">
        <v>1422</v>
      </c>
      <c r="I458" s="345">
        <v>43831</v>
      </c>
      <c r="J458" s="345" t="s">
        <v>1741</v>
      </c>
      <c r="K458" s="345" t="s">
        <v>946</v>
      </c>
      <c r="L458" s="345" t="s">
        <v>946</v>
      </c>
      <c r="M458" s="347" t="s">
        <v>1426</v>
      </c>
      <c r="N458" s="347" t="s">
        <v>1427</v>
      </c>
      <c r="O458" s="347" t="s">
        <v>1441</v>
      </c>
      <c r="P458" s="347" t="s">
        <v>31</v>
      </c>
      <c r="Q458" s="347" t="s">
        <v>31</v>
      </c>
      <c r="R458" s="347" t="s">
        <v>1843</v>
      </c>
      <c r="S458" s="347" t="s">
        <v>1836</v>
      </c>
      <c r="T458" s="347" t="s">
        <v>1430</v>
      </c>
      <c r="U458" s="347"/>
      <c r="V458" s="347" t="s">
        <v>8</v>
      </c>
      <c r="W458" s="347"/>
      <c r="X458" s="347" t="s">
        <v>1431</v>
      </c>
      <c r="Y458" s="347"/>
      <c r="Z458" s="347"/>
      <c r="AA458" s="343" t="s">
        <v>30</v>
      </c>
      <c r="AB458" s="347" t="s">
        <v>1423</v>
      </c>
      <c r="AC458" s="347" t="s">
        <v>1423</v>
      </c>
      <c r="AD458" s="347" t="s">
        <v>1423</v>
      </c>
      <c r="AE458" s="347" t="s">
        <v>1423</v>
      </c>
      <c r="AF458" s="345">
        <v>44530</v>
      </c>
      <c r="AG458" s="347" t="s">
        <v>1423</v>
      </c>
      <c r="AH458" s="333">
        <v>1</v>
      </c>
    </row>
    <row r="459" spans="1:34" s="333" customFormat="1" ht="75" hidden="1">
      <c r="A459" s="347" t="s">
        <v>2909</v>
      </c>
      <c r="B459" s="347" t="s">
        <v>939</v>
      </c>
      <c r="C459" s="347" t="s">
        <v>356</v>
      </c>
      <c r="D459" s="347" t="s">
        <v>2910</v>
      </c>
      <c r="E459" s="347" t="s">
        <v>2911</v>
      </c>
      <c r="F459" s="347" t="s">
        <v>31</v>
      </c>
      <c r="G459" s="347" t="s">
        <v>1801</v>
      </c>
      <c r="H459" s="347" t="s">
        <v>1422</v>
      </c>
      <c r="I459" s="345">
        <v>43831</v>
      </c>
      <c r="J459" s="345" t="s">
        <v>1037</v>
      </c>
      <c r="K459" s="345" t="s">
        <v>946</v>
      </c>
      <c r="L459" s="345" t="s">
        <v>946</v>
      </c>
      <c r="M459" s="347" t="s">
        <v>1426</v>
      </c>
      <c r="N459" s="347" t="s">
        <v>1427</v>
      </c>
      <c r="O459" s="347" t="s">
        <v>1441</v>
      </c>
      <c r="P459" s="347" t="s">
        <v>31</v>
      </c>
      <c r="Q459" s="347" t="s">
        <v>31</v>
      </c>
      <c r="R459" s="347" t="s">
        <v>1843</v>
      </c>
      <c r="S459" s="347" t="s">
        <v>1836</v>
      </c>
      <c r="T459" s="347" t="s">
        <v>1430</v>
      </c>
      <c r="U459" s="347"/>
      <c r="V459" s="347" t="s">
        <v>6</v>
      </c>
      <c r="W459" s="347"/>
      <c r="X459" s="347" t="s">
        <v>1431</v>
      </c>
      <c r="Y459" s="347"/>
      <c r="Z459" s="347"/>
      <c r="AA459" s="343" t="s">
        <v>30</v>
      </c>
      <c r="AB459" s="347" t="s">
        <v>1423</v>
      </c>
      <c r="AC459" s="347" t="s">
        <v>1423</v>
      </c>
      <c r="AD459" s="347" t="s">
        <v>1423</v>
      </c>
      <c r="AE459" s="347" t="s">
        <v>1423</v>
      </c>
      <c r="AF459" s="345">
        <v>44530</v>
      </c>
      <c r="AG459" s="347" t="s">
        <v>1423</v>
      </c>
      <c r="AH459" s="333">
        <v>1</v>
      </c>
    </row>
    <row r="460" spans="1:34" s="333" customFormat="1" ht="75" hidden="1">
      <c r="A460" s="347" t="s">
        <v>2912</v>
      </c>
      <c r="B460" s="347" t="s">
        <v>939</v>
      </c>
      <c r="C460" s="347" t="s">
        <v>356</v>
      </c>
      <c r="D460" s="347" t="s">
        <v>2913</v>
      </c>
      <c r="E460" s="347" t="s">
        <v>2914</v>
      </c>
      <c r="F460" s="347" t="s">
        <v>31</v>
      </c>
      <c r="G460" s="347" t="s">
        <v>1869</v>
      </c>
      <c r="H460" s="347" t="s">
        <v>1422</v>
      </c>
      <c r="I460" s="345">
        <v>43831</v>
      </c>
      <c r="J460" s="345" t="s">
        <v>1741</v>
      </c>
      <c r="K460" s="345" t="s">
        <v>946</v>
      </c>
      <c r="L460" s="345" t="s">
        <v>946</v>
      </c>
      <c r="M460" s="347" t="s">
        <v>1426</v>
      </c>
      <c r="N460" s="347" t="s">
        <v>1427</v>
      </c>
      <c r="O460" s="347" t="s">
        <v>1495</v>
      </c>
      <c r="P460" s="347" t="s">
        <v>31</v>
      </c>
      <c r="Q460" s="347" t="s">
        <v>31</v>
      </c>
      <c r="R460" s="347" t="s">
        <v>1843</v>
      </c>
      <c r="S460" s="347" t="s">
        <v>1423</v>
      </c>
      <c r="T460" s="347" t="s">
        <v>1430</v>
      </c>
      <c r="U460" s="347"/>
      <c r="V460" s="347" t="s">
        <v>1431</v>
      </c>
      <c r="W460" s="347"/>
      <c r="X460" s="347" t="s">
        <v>1431</v>
      </c>
      <c r="Y460" s="347"/>
      <c r="Z460" s="347"/>
      <c r="AA460" s="343" t="s">
        <v>30</v>
      </c>
      <c r="AB460" s="347" t="s">
        <v>1423</v>
      </c>
      <c r="AC460" s="347" t="s">
        <v>1423</v>
      </c>
      <c r="AD460" s="347" t="s">
        <v>1423</v>
      </c>
      <c r="AE460" s="347" t="s">
        <v>1423</v>
      </c>
      <c r="AF460" s="345">
        <v>44530</v>
      </c>
      <c r="AG460" s="347" t="s">
        <v>1423</v>
      </c>
      <c r="AH460" s="333">
        <v>1</v>
      </c>
    </row>
    <row r="461" spans="1:34" s="333" customFormat="1" ht="120" hidden="1">
      <c r="A461" s="347" t="s">
        <v>2915</v>
      </c>
      <c r="B461" s="347" t="s">
        <v>939</v>
      </c>
      <c r="C461" s="347" t="s">
        <v>356</v>
      </c>
      <c r="D461" s="347" t="s">
        <v>1612</v>
      </c>
      <c r="E461" s="347" t="s">
        <v>2916</v>
      </c>
      <c r="F461" s="347" t="s">
        <v>31</v>
      </c>
      <c r="G461" s="347" t="s">
        <v>1877</v>
      </c>
      <c r="H461" s="347" t="s">
        <v>1422</v>
      </c>
      <c r="I461" s="345">
        <v>43831</v>
      </c>
      <c r="J461" s="345" t="s">
        <v>1741</v>
      </c>
      <c r="K461" s="345" t="s">
        <v>946</v>
      </c>
      <c r="L461" s="345" t="s">
        <v>946</v>
      </c>
      <c r="M461" s="347" t="s">
        <v>1426</v>
      </c>
      <c r="N461" s="347" t="s">
        <v>1427</v>
      </c>
      <c r="O461" s="347" t="s">
        <v>1495</v>
      </c>
      <c r="P461" s="347" t="s">
        <v>31</v>
      </c>
      <c r="Q461" s="347" t="s">
        <v>31</v>
      </c>
      <c r="R461" s="347" t="s">
        <v>1843</v>
      </c>
      <c r="S461" s="347" t="s">
        <v>1423</v>
      </c>
      <c r="T461" s="347" t="s">
        <v>1442</v>
      </c>
      <c r="U461" s="347"/>
      <c r="V461" s="347" t="s">
        <v>1431</v>
      </c>
      <c r="W461" s="347"/>
      <c r="X461" s="347" t="s">
        <v>1431</v>
      </c>
      <c r="Y461" s="347"/>
      <c r="Z461" s="347"/>
      <c r="AA461" s="347" t="s">
        <v>31</v>
      </c>
      <c r="AB461" s="347" t="s">
        <v>1432</v>
      </c>
      <c r="AC461" s="347" t="s">
        <v>1432</v>
      </c>
      <c r="AD461" s="347" t="s">
        <v>1765</v>
      </c>
      <c r="AE461" s="347" t="s">
        <v>1433</v>
      </c>
      <c r="AF461" s="345">
        <v>44530</v>
      </c>
      <c r="AG461" s="347" t="s">
        <v>1445</v>
      </c>
      <c r="AH461" s="333">
        <v>1</v>
      </c>
    </row>
    <row r="462" spans="1:34" s="333" customFormat="1" hidden="1">
      <c r="A462" s="309"/>
      <c r="B462" s="30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c r="AA462" s="309"/>
      <c r="AB462" s="309"/>
      <c r="AC462" s="309"/>
      <c r="AD462" s="309"/>
      <c r="AE462" s="309"/>
      <c r="AF462" s="309"/>
      <c r="AG462" s="309"/>
      <c r="AH462" s="309"/>
    </row>
    <row r="463" spans="1:34" s="333" customFormat="1" hidden="1">
      <c r="A463" s="309"/>
      <c r="B463" s="309"/>
      <c r="C463" s="309"/>
      <c r="D463" s="309"/>
      <c r="E463" s="309"/>
      <c r="F463" s="309"/>
      <c r="G463" s="309"/>
      <c r="H463" s="309"/>
      <c r="I463" s="309"/>
      <c r="J463" s="309"/>
      <c r="K463" s="309"/>
      <c r="L463" s="309"/>
      <c r="M463" s="309"/>
      <c r="N463" s="309"/>
      <c r="O463" s="309"/>
      <c r="P463" s="309"/>
      <c r="Q463" s="309"/>
      <c r="R463" s="309"/>
      <c r="S463" s="309"/>
      <c r="T463" s="309"/>
      <c r="U463" s="309"/>
      <c r="V463" s="309"/>
      <c r="W463" s="309"/>
      <c r="X463" s="309"/>
      <c r="Y463" s="309"/>
      <c r="Z463" s="309"/>
      <c r="AA463" s="309"/>
      <c r="AB463" s="309"/>
      <c r="AC463" s="309"/>
      <c r="AD463" s="309"/>
      <c r="AE463" s="309"/>
      <c r="AF463" s="309"/>
      <c r="AG463" s="309"/>
      <c r="AH463" s="309"/>
    </row>
    <row r="464" spans="1:34" s="333" customFormat="1" hidden="1">
      <c r="A464" s="309"/>
      <c r="B464" s="30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c r="AA464" s="309"/>
      <c r="AB464" s="309"/>
      <c r="AC464" s="309"/>
      <c r="AD464" s="309"/>
      <c r="AE464" s="309"/>
      <c r="AF464" s="309"/>
      <c r="AG464" s="309"/>
      <c r="AH464" s="309"/>
    </row>
    <row r="465" spans="1:34" s="333" customFormat="1" hidden="1">
      <c r="A465" s="309"/>
      <c r="B465" s="309"/>
      <c r="C465" s="309"/>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c r="AA465" s="309"/>
      <c r="AB465" s="309"/>
      <c r="AC465" s="309"/>
      <c r="AD465" s="309"/>
      <c r="AE465" s="309"/>
      <c r="AF465" s="309"/>
      <c r="AG465" s="309"/>
      <c r="AH465" s="309"/>
    </row>
    <row r="466" spans="1:34" s="333" customFormat="1" hidden="1">
      <c r="A466" s="309"/>
      <c r="B466" s="309"/>
      <c r="C466" s="309"/>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c r="AA466" s="309"/>
      <c r="AB466" s="309"/>
      <c r="AC466" s="309"/>
      <c r="AD466" s="309"/>
      <c r="AE466" s="309"/>
      <c r="AF466" s="309"/>
      <c r="AG466" s="309"/>
      <c r="AH466" s="309"/>
    </row>
    <row r="467" spans="1:34" s="333" customFormat="1" hidden="1">
      <c r="A467" s="309"/>
      <c r="B467" s="30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c r="AA467" s="309"/>
      <c r="AB467" s="309"/>
      <c r="AC467" s="309"/>
      <c r="AD467" s="309"/>
      <c r="AE467" s="309"/>
      <c r="AF467" s="309"/>
      <c r="AG467" s="309"/>
      <c r="AH467" s="309"/>
    </row>
    <row r="468" spans="1:34" s="333" customFormat="1" hidden="1">
      <c r="A468" s="309"/>
      <c r="B468" s="309"/>
      <c r="C468" s="309"/>
      <c r="D468" s="309"/>
      <c r="E468" s="309"/>
      <c r="F468" s="309"/>
      <c r="G468" s="309"/>
      <c r="H468" s="309"/>
      <c r="I468" s="309"/>
      <c r="J468" s="309"/>
      <c r="K468" s="309"/>
      <c r="L468" s="309"/>
      <c r="M468" s="309"/>
      <c r="N468" s="309"/>
      <c r="O468" s="309"/>
      <c r="P468" s="309"/>
      <c r="Q468" s="309"/>
      <c r="R468" s="309"/>
      <c r="S468" s="309"/>
      <c r="T468" s="309"/>
      <c r="U468" s="309"/>
      <c r="V468" s="309"/>
      <c r="W468" s="309"/>
      <c r="X468" s="309"/>
      <c r="Y468" s="309"/>
      <c r="Z468" s="309"/>
      <c r="AA468" s="309"/>
      <c r="AB468" s="309"/>
      <c r="AC468" s="309"/>
      <c r="AD468" s="309"/>
      <c r="AE468" s="309"/>
      <c r="AF468" s="309"/>
      <c r="AG468" s="309"/>
      <c r="AH468" s="309"/>
    </row>
    <row r="469" spans="1:34" s="333" customFormat="1" hidden="1">
      <c r="A469" s="309"/>
      <c r="B469" s="309"/>
      <c r="C469" s="309"/>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c r="AA469" s="309"/>
      <c r="AB469" s="309"/>
      <c r="AC469" s="309"/>
      <c r="AD469" s="309"/>
      <c r="AE469" s="309"/>
      <c r="AF469" s="309"/>
      <c r="AG469" s="309"/>
      <c r="AH469" s="309"/>
    </row>
    <row r="470" spans="1:34" s="333" customFormat="1" hidden="1">
      <c r="A470" s="309"/>
      <c r="B470" s="309"/>
      <c r="C470" s="309"/>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c r="AA470" s="309"/>
      <c r="AB470" s="309"/>
      <c r="AC470" s="309"/>
      <c r="AD470" s="309"/>
      <c r="AE470" s="309"/>
      <c r="AF470" s="309"/>
      <c r="AG470" s="309"/>
      <c r="AH470" s="309"/>
    </row>
    <row r="471" spans="1:34" s="333" customFormat="1" hidden="1">
      <c r="A471" s="309"/>
      <c r="B471" s="309"/>
      <c r="C471" s="309"/>
      <c r="D471" s="309"/>
      <c r="E471" s="309"/>
      <c r="F471" s="309"/>
      <c r="G471" s="309"/>
      <c r="H471" s="309"/>
      <c r="I471" s="309"/>
      <c r="J471" s="309"/>
      <c r="K471" s="309"/>
      <c r="L471" s="309"/>
      <c r="M471" s="309"/>
      <c r="N471" s="309"/>
      <c r="O471" s="309"/>
      <c r="P471" s="309"/>
      <c r="Q471" s="309"/>
      <c r="R471" s="309"/>
      <c r="S471" s="309"/>
      <c r="T471" s="309"/>
      <c r="U471" s="309"/>
      <c r="V471" s="309"/>
      <c r="W471" s="309"/>
      <c r="X471" s="309"/>
      <c r="Y471" s="309"/>
      <c r="Z471" s="309"/>
      <c r="AA471" s="309"/>
      <c r="AB471" s="309"/>
      <c r="AC471" s="309"/>
      <c r="AD471" s="309"/>
      <c r="AE471" s="309"/>
      <c r="AF471" s="309"/>
      <c r="AG471" s="309"/>
      <c r="AH471" s="309"/>
    </row>
    <row r="472" spans="1:34" s="333" customFormat="1" hidden="1">
      <c r="A472" s="309"/>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309"/>
      <c r="AE472" s="309"/>
      <c r="AF472" s="309"/>
      <c r="AG472" s="309"/>
      <c r="AH472" s="309"/>
    </row>
    <row r="473" spans="1:34" s="333" customFormat="1" hidden="1">
      <c r="A473" s="309"/>
      <c r="B473" s="309"/>
      <c r="C473" s="309"/>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c r="AA473" s="309"/>
      <c r="AB473" s="309"/>
      <c r="AC473" s="309"/>
      <c r="AD473" s="309"/>
      <c r="AE473" s="309"/>
      <c r="AF473" s="309"/>
      <c r="AG473" s="309"/>
      <c r="AH473" s="309"/>
    </row>
    <row r="474" spans="1:34" s="333" customFormat="1" hidden="1">
      <c r="A474" s="309"/>
      <c r="B474" s="309"/>
      <c r="C474" s="309"/>
      <c r="D474" s="309"/>
      <c r="E474" s="309"/>
      <c r="F474" s="309"/>
      <c r="G474" s="309"/>
      <c r="H474" s="309"/>
      <c r="I474" s="309"/>
      <c r="J474" s="309"/>
      <c r="K474" s="309"/>
      <c r="L474" s="309"/>
      <c r="M474" s="309"/>
      <c r="N474" s="309"/>
      <c r="O474" s="309"/>
      <c r="P474" s="309"/>
      <c r="Q474" s="309"/>
      <c r="R474" s="309"/>
      <c r="S474" s="309"/>
      <c r="T474" s="309"/>
      <c r="U474" s="309"/>
      <c r="V474" s="309"/>
      <c r="W474" s="309"/>
      <c r="X474" s="309"/>
      <c r="Y474" s="309"/>
      <c r="Z474" s="309"/>
      <c r="AA474" s="309"/>
      <c r="AB474" s="309"/>
      <c r="AC474" s="309"/>
      <c r="AD474" s="309"/>
      <c r="AE474" s="309"/>
      <c r="AF474" s="309"/>
      <c r="AG474" s="309"/>
      <c r="AH474" s="309"/>
    </row>
    <row r="475" spans="1:34" s="333" customFormat="1" hidden="1">
      <c r="A475" s="309"/>
      <c r="B475" s="309"/>
      <c r="C475" s="309"/>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c r="AA475" s="309"/>
      <c r="AB475" s="309"/>
      <c r="AC475" s="309"/>
      <c r="AD475" s="309"/>
      <c r="AE475" s="309"/>
      <c r="AF475" s="309"/>
      <c r="AG475" s="309"/>
      <c r="AH475" s="309"/>
    </row>
    <row r="476" spans="1:34" s="333" customFormat="1" hidden="1">
      <c r="A476" s="309"/>
      <c r="B476" s="309"/>
      <c r="C476" s="309"/>
      <c r="D476" s="309"/>
      <c r="E476" s="309"/>
      <c r="F476" s="309"/>
      <c r="G476" s="309"/>
      <c r="H476" s="309"/>
      <c r="I476" s="309"/>
      <c r="J476" s="309"/>
      <c r="K476" s="309"/>
      <c r="L476" s="309"/>
      <c r="M476" s="309"/>
      <c r="N476" s="309"/>
      <c r="O476" s="309"/>
      <c r="P476" s="309"/>
      <c r="Q476" s="309"/>
      <c r="R476" s="309"/>
      <c r="S476" s="309"/>
      <c r="T476" s="309"/>
      <c r="U476" s="309"/>
      <c r="V476" s="309"/>
      <c r="W476" s="309"/>
      <c r="X476" s="309"/>
      <c r="Y476" s="309"/>
      <c r="Z476" s="309"/>
      <c r="AA476" s="309"/>
      <c r="AB476" s="309"/>
      <c r="AC476" s="309"/>
      <c r="AD476" s="309"/>
      <c r="AE476" s="309"/>
      <c r="AF476" s="309"/>
      <c r="AG476" s="309"/>
      <c r="AH476" s="309"/>
    </row>
    <row r="477" spans="1:34" s="333" customFormat="1" hidden="1">
      <c r="A477" s="309"/>
      <c r="B477" s="309"/>
      <c r="C477" s="309"/>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c r="AA477" s="309"/>
      <c r="AB477" s="309"/>
      <c r="AC477" s="309"/>
      <c r="AD477" s="309"/>
      <c r="AE477" s="309"/>
      <c r="AF477" s="309"/>
      <c r="AG477" s="309"/>
      <c r="AH477" s="309"/>
    </row>
    <row r="478" spans="1:34" s="333" customFormat="1" hidden="1">
      <c r="A478" s="309"/>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309"/>
      <c r="AF478" s="309"/>
      <c r="AG478" s="309"/>
      <c r="AH478" s="309"/>
    </row>
    <row r="479" spans="1:34" s="333" customFormat="1" hidden="1">
      <c r="A479" s="309"/>
      <c r="B479" s="309"/>
      <c r="C479" s="309"/>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c r="AA479" s="309"/>
      <c r="AB479" s="309"/>
      <c r="AC479" s="309"/>
      <c r="AD479" s="309"/>
      <c r="AE479" s="309"/>
      <c r="AF479" s="309"/>
      <c r="AG479" s="309"/>
      <c r="AH479" s="309"/>
    </row>
    <row r="480" spans="1:34" s="333" customFormat="1" hidden="1">
      <c r="A480" s="309"/>
      <c r="B480" s="309"/>
      <c r="C480" s="309"/>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c r="AA480" s="309"/>
      <c r="AB480" s="309"/>
      <c r="AC480" s="309"/>
      <c r="AD480" s="309"/>
      <c r="AE480" s="309"/>
      <c r="AF480" s="309"/>
      <c r="AG480" s="309"/>
      <c r="AH480" s="309"/>
    </row>
    <row r="482" spans="1:1">
      <c r="A482" s="309" t="s">
        <v>37</v>
      </c>
    </row>
  </sheetData>
  <autoFilter ref="A9:AH461" xr:uid="{00000000-0009-0000-0000-000000000000}">
    <filterColumn colId="1">
      <filters>
        <filter val="Gestión de la información y la tecnología"/>
      </filters>
    </filterColumn>
  </autoFilter>
  <mergeCells count="38">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 ref="AE7:AE9"/>
    <mergeCell ref="J7:J9"/>
    <mergeCell ref="K7:K9"/>
    <mergeCell ref="L7:L9"/>
    <mergeCell ref="M7:M9"/>
    <mergeCell ref="N7:N9"/>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s>
  <conditionalFormatting sqref="Z104:AA135 Z146:AA155 Z158:AA185 Z192:AA196 Z228:AA241 Z320:AA348">
    <cfRule type="cellIs" dxfId="225" priority="1" operator="equal">
      <formula>"BAJA"</formula>
    </cfRule>
    <cfRule type="cellIs" dxfId="224" priority="2" operator="equal">
      <formula>"MEDIA"</formula>
    </cfRule>
    <cfRule type="cellIs" dxfId="223" priority="3" operator="equal">
      <formula>"ALTA"</formula>
    </cfRule>
  </conditionalFormatting>
  <conditionalFormatting sqref="Z407:AA417">
    <cfRule type="cellIs" dxfId="222" priority="4" operator="equal">
      <formula>"BAJA"</formula>
    </cfRule>
    <cfRule type="cellIs" dxfId="221" priority="5" operator="equal">
      <formula>"MEDIA"</formula>
    </cfRule>
    <cfRule type="cellIs" dxfId="220" priority="6" operator="equal">
      <formula>"ALTA"</formula>
    </cfRule>
  </conditionalFormatting>
  <conditionalFormatting sqref="Z86:AA87 Z94:AA95 Z88:Z93 Z96:Z102 Z208:AA225 Z27:Z85 Z8:Z24">
    <cfRule type="cellIs" dxfId="219" priority="7" operator="equal">
      <formula>"BAJA"</formula>
    </cfRule>
    <cfRule type="cellIs" dxfId="218" priority="8" operator="equal">
      <formula>"MEDIA"</formula>
    </cfRule>
    <cfRule type="cellIs" dxfId="217" priority="9" operator="equal">
      <formula>"ALTA"</formula>
    </cfRule>
  </conditionalFormatting>
  <conditionalFormatting sqref="Z107:Z108 AA108 Z103:AA106 Z115:AA126 Z110:AA111 Z228:AA241 Z25:AA26">
    <cfRule type="cellIs" dxfId="216" priority="10" operator="equal">
      <formula>"BAJA"</formula>
    </cfRule>
    <cfRule type="cellIs" dxfId="215" priority="11" operator="equal">
      <formula>"MEDIA"</formula>
    </cfRule>
    <cfRule type="cellIs" dxfId="214" priority="12" operator="equal">
      <formula>"ALTA"</formula>
    </cfRule>
  </conditionalFormatting>
  <conditionalFormatting sqref="AA107:AA108 AA110">
    <cfRule type="cellIs" dxfId="213" priority="13" operator="equal">
      <formula>"BAJA"</formula>
    </cfRule>
    <cfRule type="cellIs" dxfId="212" priority="14" operator="equal">
      <formula>"MEDIA"</formula>
    </cfRule>
    <cfRule type="cellIs" dxfId="211" priority="15" operator="equal">
      <formula>"ALTA"</formula>
    </cfRule>
  </conditionalFormatting>
  <conditionalFormatting sqref="W106">
    <cfRule type="cellIs" dxfId="210" priority="16" operator="equal">
      <formula>"BAJA"</formula>
    </cfRule>
    <cfRule type="cellIs" dxfId="209" priority="17" operator="equal">
      <formula>"MEDIA"</formula>
    </cfRule>
    <cfRule type="cellIs" dxfId="208" priority="18" operator="equal">
      <formula>"ALTA"</formula>
    </cfRule>
  </conditionalFormatting>
  <conditionalFormatting sqref="X106">
    <cfRule type="cellIs" dxfId="207" priority="19" operator="equal">
      <formula>"BAJA"</formula>
    </cfRule>
    <cfRule type="cellIs" dxfId="206" priority="20" operator="equal">
      <formula>"MEDIA"</formula>
    </cfRule>
    <cfRule type="cellIs" dxfId="205" priority="21" operator="equal">
      <formula>"ALTA"</formula>
    </cfRule>
  </conditionalFormatting>
  <conditionalFormatting sqref="Z112:AA112">
    <cfRule type="cellIs" dxfId="204" priority="22" operator="equal">
      <formula>"BAJA"</formula>
    </cfRule>
    <cfRule type="cellIs" dxfId="203" priority="23" operator="equal">
      <formula>"MEDIA"</formula>
    </cfRule>
    <cfRule type="cellIs" dxfId="202" priority="24" operator="equal">
      <formula>"ALTA"</formula>
    </cfRule>
  </conditionalFormatting>
  <conditionalFormatting sqref="Z113:AA113">
    <cfRule type="cellIs" dxfId="201" priority="25" operator="equal">
      <formula>"BAJA"</formula>
    </cfRule>
    <cfRule type="cellIs" dxfId="200" priority="26" operator="equal">
      <formula>"MEDIA"</formula>
    </cfRule>
    <cfRule type="cellIs" dxfId="199" priority="27" operator="equal">
      <formula>"ALTA"</formula>
    </cfRule>
  </conditionalFormatting>
  <conditionalFormatting sqref="Z114:AA115">
    <cfRule type="cellIs" dxfId="198" priority="28" operator="equal">
      <formula>"BAJA"</formula>
    </cfRule>
    <cfRule type="cellIs" dxfId="197" priority="29" operator="equal">
      <formula>"MEDIA"</formula>
    </cfRule>
    <cfRule type="cellIs" dxfId="196" priority="30" operator="equal">
      <formula>"ALTA"</formula>
    </cfRule>
  </conditionalFormatting>
  <conditionalFormatting sqref="Z109:AA109">
    <cfRule type="cellIs" dxfId="195" priority="31" operator="equal">
      <formula>"BAJA"</formula>
    </cfRule>
    <cfRule type="cellIs" dxfId="194" priority="32" operator="equal">
      <formula>"MEDIA"</formula>
    </cfRule>
    <cfRule type="cellIs" dxfId="193" priority="33" operator="equal">
      <formula>"ALTA"</formula>
    </cfRule>
  </conditionalFormatting>
  <conditionalFormatting sqref="AA109">
    <cfRule type="cellIs" dxfId="192" priority="34" operator="equal">
      <formula>"BAJA"</formula>
    </cfRule>
    <cfRule type="cellIs" dxfId="191" priority="35" operator="equal">
      <formula>"MEDIA"</formula>
    </cfRule>
    <cfRule type="cellIs" dxfId="190" priority="36" operator="equal">
      <formula>"ALTA"</formula>
    </cfRule>
  </conditionalFormatting>
  <conditionalFormatting sqref="W127:X127">
    <cfRule type="cellIs" dxfId="189" priority="37" operator="equal">
      <formula>"BAJA"</formula>
    </cfRule>
    <cfRule type="cellIs" dxfId="188" priority="38" operator="equal">
      <formula>"MEDIA"</formula>
    </cfRule>
    <cfRule type="cellIs" dxfId="187" priority="39" operator="equal">
      <formula>"ALTA"</formula>
    </cfRule>
  </conditionalFormatting>
  <conditionalFormatting sqref="V128 Z145:AA153 W154">
    <cfRule type="cellIs" dxfId="186" priority="40" operator="equal">
      <formula>"BAJA"</formula>
    </cfRule>
    <cfRule type="cellIs" dxfId="185" priority="41" operator="equal">
      <formula>"MEDIA"</formula>
    </cfRule>
    <cfRule type="cellIs" dxfId="184" priority="42" operator="equal">
      <formula>"ALTA"</formula>
    </cfRule>
  </conditionalFormatting>
  <conditionalFormatting sqref="V129">
    <cfRule type="cellIs" dxfId="183" priority="43" operator="equal">
      <formula>"BAJA"</formula>
    </cfRule>
    <cfRule type="cellIs" dxfId="182" priority="44" operator="equal">
      <formula>"MEDIA"</formula>
    </cfRule>
    <cfRule type="cellIs" dxfId="181" priority="45" operator="equal">
      <formula>"ALTA"</formula>
    </cfRule>
  </conditionalFormatting>
  <conditionalFormatting sqref="U130 W139:X140 Z227:AA228">
    <cfRule type="cellIs" dxfId="180" priority="46" operator="equal">
      <formula>"BAJA"</formula>
    </cfRule>
    <cfRule type="cellIs" dxfId="179" priority="47" operator="equal">
      <formula>"MEDIA"</formula>
    </cfRule>
    <cfRule type="cellIs" dxfId="178" priority="48" operator="equal">
      <formula>"ALTA"</formula>
    </cfRule>
  </conditionalFormatting>
  <conditionalFormatting sqref="Z131:AA135">
    <cfRule type="cellIs" dxfId="177" priority="49" operator="equal">
      <formula>"BAJA"</formula>
    </cfRule>
    <cfRule type="cellIs" dxfId="176" priority="50" operator="equal">
      <formula>"MEDIA"</formula>
    </cfRule>
    <cfRule type="cellIs" dxfId="175" priority="51" operator="equal">
      <formula>"ALTA"</formula>
    </cfRule>
  </conditionalFormatting>
  <conditionalFormatting sqref="Z136:AA138 Z141:AA144">
    <cfRule type="cellIs" dxfId="174" priority="52" operator="equal">
      <formula>"BAJA"</formula>
    </cfRule>
    <cfRule type="cellIs" dxfId="173" priority="53" operator="equal">
      <formula>"MEDIA"</formula>
    </cfRule>
    <cfRule type="cellIs" dxfId="172" priority="54" operator="equal">
      <formula>"ALTA"</formula>
    </cfRule>
  </conditionalFormatting>
  <conditionalFormatting sqref="Z156:AA156">
    <cfRule type="cellIs" dxfId="171" priority="55" operator="equal">
      <formula>"BAJA"</formula>
    </cfRule>
    <cfRule type="cellIs" dxfId="170" priority="56" operator="equal">
      <formula>"MEDIA"</formula>
    </cfRule>
    <cfRule type="cellIs" dxfId="169" priority="57" operator="equal">
      <formula>"ALTA"</formula>
    </cfRule>
  </conditionalFormatting>
  <conditionalFormatting sqref="Z157:AA185">
    <cfRule type="cellIs" dxfId="168" priority="58" operator="equal">
      <formula>"BAJA"</formula>
    </cfRule>
    <cfRule type="cellIs" dxfId="167" priority="59" operator="equal">
      <formula>"MEDIA"</formula>
    </cfRule>
    <cfRule type="cellIs" dxfId="166" priority="60" operator="equal">
      <formula>"ALTA"</formula>
    </cfRule>
  </conditionalFormatting>
  <conditionalFormatting sqref="Z186:AA190">
    <cfRule type="cellIs" dxfId="165" priority="61" operator="equal">
      <formula>"BAJA"</formula>
    </cfRule>
    <cfRule type="cellIs" dxfId="164" priority="62" operator="equal">
      <formula>"MEDIA"</formula>
    </cfRule>
    <cfRule type="cellIs" dxfId="163" priority="63" operator="equal">
      <formula>"ALTA"</formula>
    </cfRule>
  </conditionalFormatting>
  <conditionalFormatting sqref="Z191:AA196">
    <cfRule type="cellIs" dxfId="162" priority="64" operator="equal">
      <formula>"BAJA"</formula>
    </cfRule>
    <cfRule type="cellIs" dxfId="161" priority="65" operator="equal">
      <formula>"MEDIA"</formula>
    </cfRule>
    <cfRule type="cellIs" dxfId="160" priority="66" operator="equal">
      <formula>"ALTA"</formula>
    </cfRule>
  </conditionalFormatting>
  <conditionalFormatting sqref="Z197:AA201 Z202:Z207 Z349:AA405">
    <cfRule type="cellIs" dxfId="159" priority="67" operator="equal">
      <formula>"BAJA"</formula>
    </cfRule>
    <cfRule type="cellIs" dxfId="158" priority="68" operator="equal">
      <formula>"MEDIA"</formula>
    </cfRule>
    <cfRule type="cellIs" dxfId="157" priority="69" operator="equal">
      <formula>"ALTA"</formula>
    </cfRule>
  </conditionalFormatting>
  <conditionalFormatting sqref="W226:X226">
    <cfRule type="cellIs" dxfId="156" priority="70" operator="equal">
      <formula>"BAJA"</formula>
    </cfRule>
    <cfRule type="cellIs" dxfId="155" priority="71" operator="equal">
      <formula>"MEDIA"</formula>
    </cfRule>
    <cfRule type="cellIs" dxfId="154" priority="72" operator="equal">
      <formula>"ALTA"</formula>
    </cfRule>
  </conditionalFormatting>
  <conditionalFormatting sqref="Z242:AA242">
    <cfRule type="cellIs" dxfId="153" priority="73" operator="equal">
      <formula>"BAJA"</formula>
    </cfRule>
    <cfRule type="cellIs" dxfId="152" priority="74" operator="equal">
      <formula>"MEDIA"</formula>
    </cfRule>
    <cfRule type="cellIs" dxfId="151" priority="75" operator="equal">
      <formula>"ALTA"</formula>
    </cfRule>
  </conditionalFormatting>
  <conditionalFormatting sqref="Z243:AA243">
    <cfRule type="cellIs" dxfId="150" priority="76" operator="equal">
      <formula>"BAJA"</formula>
    </cfRule>
    <cfRule type="cellIs" dxfId="149" priority="77" operator="equal">
      <formula>"MEDIA"</formula>
    </cfRule>
    <cfRule type="cellIs" dxfId="148" priority="78" operator="equal">
      <formula>"ALTA"</formula>
    </cfRule>
  </conditionalFormatting>
  <conditionalFormatting sqref="Z244:AA244">
    <cfRule type="cellIs" dxfId="147" priority="79" operator="equal">
      <formula>"BAJA"</formula>
    </cfRule>
    <cfRule type="cellIs" dxfId="146" priority="80" operator="equal">
      <formula>"MEDIA"</formula>
    </cfRule>
    <cfRule type="cellIs" dxfId="145" priority="81" operator="equal">
      <formula>"ALTA"</formula>
    </cfRule>
  </conditionalFormatting>
  <conditionalFormatting sqref="Z245:AA245">
    <cfRule type="cellIs" dxfId="144" priority="82" operator="equal">
      <formula>"BAJA"</formula>
    </cfRule>
    <cfRule type="cellIs" dxfId="143" priority="83" operator="equal">
      <formula>"MEDIA"</formula>
    </cfRule>
    <cfRule type="cellIs" dxfId="142" priority="84" operator="equal">
      <formula>"ALTA"</formula>
    </cfRule>
  </conditionalFormatting>
  <conditionalFormatting sqref="Z313:AA313 Z314">
    <cfRule type="cellIs" dxfId="141" priority="85" operator="equal">
      <formula>"BAJA"</formula>
    </cfRule>
    <cfRule type="cellIs" dxfId="140" priority="86" operator="equal">
      <formula>"MEDIA"</formula>
    </cfRule>
    <cfRule type="cellIs" dxfId="139" priority="87" operator="equal">
      <formula>"ALTA"</formula>
    </cfRule>
  </conditionalFormatting>
  <conditionalFormatting sqref="Z315:Z318">
    <cfRule type="cellIs" dxfId="138" priority="88" operator="equal">
      <formula>"BAJA"</formula>
    </cfRule>
    <cfRule type="cellIs" dxfId="137" priority="89" operator="equal">
      <formula>"MEDIA"</formula>
    </cfRule>
    <cfRule type="cellIs" dxfId="136" priority="90" operator="equal">
      <formula>"ALTA"</formula>
    </cfRule>
  </conditionalFormatting>
  <conditionalFormatting sqref="W296:X299 W246:W295 X246:X275">
    <cfRule type="cellIs" dxfId="135" priority="91" operator="equal">
      <formula>"BAJA"</formula>
    </cfRule>
    <cfRule type="cellIs" dxfId="134" priority="92" operator="equal">
      <formula>"MEDIA"</formula>
    </cfRule>
    <cfRule type="cellIs" dxfId="133" priority="93" operator="equal">
      <formula>"ALTA"</formula>
    </cfRule>
  </conditionalFormatting>
  <conditionalFormatting sqref="W304:X304">
    <cfRule type="cellIs" dxfId="132" priority="94" operator="equal">
      <formula>"BAJA"</formula>
    </cfRule>
    <cfRule type="cellIs" dxfId="131" priority="95" operator="equal">
      <formula>"MEDIA"</formula>
    </cfRule>
    <cfRule type="cellIs" dxfId="130" priority="96" operator="equal">
      <formula>"ALTA"</formula>
    </cfRule>
  </conditionalFormatting>
  <conditionalFormatting sqref="W300:X300">
    <cfRule type="cellIs" dxfId="129" priority="97" operator="equal">
      <formula>"BAJA"</formula>
    </cfRule>
    <cfRule type="cellIs" dxfId="128" priority="98" operator="equal">
      <formula>"MEDIA"</formula>
    </cfRule>
    <cfRule type="cellIs" dxfId="127" priority="99" operator="equal">
      <formula>"ALTA"</formula>
    </cfRule>
  </conditionalFormatting>
  <conditionalFormatting sqref="W301:X302">
    <cfRule type="cellIs" dxfId="126" priority="100" operator="equal">
      <formula>"BAJA"</formula>
    </cfRule>
    <cfRule type="cellIs" dxfId="125" priority="101" operator="equal">
      <formula>"MEDIA"</formula>
    </cfRule>
    <cfRule type="cellIs" dxfId="124" priority="102" operator="equal">
      <formula>"ALTA"</formula>
    </cfRule>
  </conditionalFormatting>
  <conditionalFormatting sqref="W303:X303">
    <cfRule type="cellIs" dxfId="123" priority="103" operator="equal">
      <formula>"BAJA"</formula>
    </cfRule>
    <cfRule type="cellIs" dxfId="122" priority="104" operator="equal">
      <formula>"MEDIA"</formula>
    </cfRule>
    <cfRule type="cellIs" dxfId="121" priority="105" operator="equal">
      <formula>"ALTA"</formula>
    </cfRule>
  </conditionalFormatting>
  <conditionalFormatting sqref="W305:X308">
    <cfRule type="cellIs" dxfId="120" priority="106" operator="equal">
      <formula>"BAJA"</formula>
    </cfRule>
    <cfRule type="cellIs" dxfId="119" priority="107" operator="equal">
      <formula>"MEDIA"</formula>
    </cfRule>
    <cfRule type="cellIs" dxfId="118" priority="108" operator="equal">
      <formula>"ALTA"</formula>
    </cfRule>
  </conditionalFormatting>
  <conditionalFormatting sqref="W309:X309">
    <cfRule type="cellIs" dxfId="117" priority="109" operator="equal">
      <formula>"BAJA"</formula>
    </cfRule>
    <cfRule type="cellIs" dxfId="116" priority="110" operator="equal">
      <formula>"MEDIA"</formula>
    </cfRule>
    <cfRule type="cellIs" dxfId="115" priority="111" operator="equal">
      <formula>"ALTA"</formula>
    </cfRule>
  </conditionalFormatting>
  <conditionalFormatting sqref="W310:X310">
    <cfRule type="cellIs" dxfId="114" priority="112" operator="equal">
      <formula>"BAJA"</formula>
    </cfRule>
    <cfRule type="cellIs" dxfId="113" priority="113" operator="equal">
      <formula>"MEDIA"</formula>
    </cfRule>
    <cfRule type="cellIs" dxfId="112" priority="114" operator="equal">
      <formula>"ALTA"</formula>
    </cfRule>
  </conditionalFormatting>
  <conditionalFormatting sqref="W312:X312">
    <cfRule type="cellIs" dxfId="111" priority="115" operator="equal">
      <formula>"BAJA"</formula>
    </cfRule>
    <cfRule type="cellIs" dxfId="110" priority="116" operator="equal">
      <formula>"MEDIA"</formula>
    </cfRule>
    <cfRule type="cellIs" dxfId="109" priority="117" operator="equal">
      <formula>"ALTA"</formula>
    </cfRule>
  </conditionalFormatting>
  <conditionalFormatting sqref="W311:X311 Z443:AA444">
    <cfRule type="cellIs" dxfId="108" priority="118" operator="equal">
      <formula>"BAJA"</formula>
    </cfRule>
    <cfRule type="cellIs" dxfId="107" priority="119" operator="equal">
      <formula>"MEDIA"</formula>
    </cfRule>
    <cfRule type="cellIs" dxfId="106" priority="120" operator="equal">
      <formula>"ALTA"</formula>
    </cfRule>
  </conditionalFormatting>
  <conditionalFormatting sqref="Z319:AA348">
    <cfRule type="cellIs" dxfId="105" priority="121" operator="equal">
      <formula>"BAJA"</formula>
    </cfRule>
    <cfRule type="cellIs" dxfId="104" priority="122" operator="equal">
      <formula>"MEDIA"</formula>
    </cfRule>
    <cfRule type="cellIs" dxfId="103" priority="123" operator="equal">
      <formula>"ALTA"</formula>
    </cfRule>
  </conditionalFormatting>
  <conditionalFormatting sqref="Z26:AA26">
    <cfRule type="cellIs" dxfId="102" priority="124" operator="equal">
      <formula>"BAJA"</formula>
    </cfRule>
    <cfRule type="cellIs" dxfId="101" priority="125" operator="equal">
      <formula>"MEDIA"</formula>
    </cfRule>
    <cfRule type="cellIs" dxfId="100" priority="126" operator="equal">
      <formula>"ALTA"</formula>
    </cfRule>
  </conditionalFormatting>
  <conditionalFormatting sqref="A10:A417">
    <cfRule type="duplicateValues" dxfId="99" priority="127"/>
  </conditionalFormatting>
  <conditionalFormatting sqref="Z418:AA423">
    <cfRule type="cellIs" dxfId="98" priority="128" operator="equal">
      <formula>"BAJA"</formula>
    </cfRule>
    <cfRule type="cellIs" dxfId="97" priority="129" operator="equal">
      <formula>"MEDIA"</formula>
    </cfRule>
    <cfRule type="cellIs" dxfId="96" priority="130" operator="equal">
      <formula>"ALTA"</formula>
    </cfRule>
  </conditionalFormatting>
  <conditionalFormatting sqref="Z444:AA480">
    <cfRule type="cellIs" dxfId="95" priority="131" operator="equal">
      <formula>"BAJA"</formula>
    </cfRule>
    <cfRule type="cellIs" dxfId="94" priority="132" operator="equal">
      <formula>"MEDIA"</formula>
    </cfRule>
    <cfRule type="cellIs" dxfId="93" priority="133" operator="equal">
      <formula>"ALTA"</formula>
    </cfRule>
  </conditionalFormatting>
  <conditionalFormatting sqref="A482:A1048576 A1:A480">
    <cfRule type="cellIs" dxfId="92" priority="134" operator="equal">
      <formula>0</formula>
    </cfRule>
  </conditionalFormatting>
  <hyperlinks>
    <hyperlink ref="S52" r:id="rId1" xr:uid="{3469ED48-4F6F-4AC2-BB92-5ABEE849939D}"/>
    <hyperlink ref="S53" r:id="rId2" xr:uid="{EA90185C-4023-49EA-A55D-78477A294CEB}"/>
    <hyperlink ref="S54" r:id="rId3" xr:uid="{34D8C6AC-AD79-4CE9-A59C-9E4F014E3A48}"/>
    <hyperlink ref="S55" r:id="rId4" xr:uid="{A34FF6D8-0AB5-4D66-AD83-5C410FD34C63}"/>
    <hyperlink ref="S56" r:id="rId5" xr:uid="{E197F33F-9AB5-419C-8A9D-3EE34FF539B0}"/>
    <hyperlink ref="Q153" r:id="rId6" xr:uid="{380C0CF6-9A73-4771-8F40-EE8BD42C8A00}"/>
    <hyperlink ref="Q157" r:id="rId7" xr:uid="{15ACB4F7-1EC2-4AEF-8D00-C3EF0EA4FD99}"/>
    <hyperlink ref="Q164" r:id="rId8" xr:uid="{FC1C0C05-3D0F-475F-B541-D59FB66F6180}"/>
    <hyperlink ref="S165" r:id="rId9" xr:uid="{35F711AB-AB90-4F92-9A13-5BD32209D9AD}"/>
    <hyperlink ref="S166" r:id="rId10" xr:uid="{9B58838C-564E-4175-98D3-121DB40169D3}"/>
    <hyperlink ref="S167" r:id="rId11" xr:uid="{E4852D84-EE2D-489F-AD08-19E504442F98}"/>
    <hyperlink ref="S168" r:id="rId12" xr:uid="{D0D4E4EB-170A-48BA-84E4-BCC78F69B53D}"/>
    <hyperlink ref="S169" r:id="rId13" xr:uid="{36B93F5B-8397-4FDE-AD6A-849F1DBBABEF}"/>
    <hyperlink ref="S170" r:id="rId14" xr:uid="{18DE3838-8702-436C-A11E-DD63861FC500}"/>
    <hyperlink ref="S171" r:id="rId15" xr:uid="{2DCB3BC2-6B0B-4317-AF88-4A23E53C0B91}"/>
    <hyperlink ref="S172" r:id="rId16" xr:uid="{B002B7B1-A481-42E5-A8FF-0841F30FE85F}"/>
    <hyperlink ref="S176" r:id="rId17" xr:uid="{32B7C7E1-88EF-4235-9CE0-641D64E320F9}"/>
    <hyperlink ref="D359" r:id="rId18" xr:uid="{3EBFF6B1-D600-4D6B-AC5C-88BDD621780D}"/>
    <hyperlink ref="D360" r:id="rId19" xr:uid="{4B5DF1DD-9D75-43DB-B944-A84B9489FD63}"/>
    <hyperlink ref="D361" r:id="rId20" xr:uid="{51F7190A-D452-401C-9262-59FFA6116CD1}"/>
    <hyperlink ref="D362" r:id="rId21" xr:uid="{47889669-D5DD-4125-BABA-BBE93C2F63C5}"/>
    <hyperlink ref="S395" r:id="rId22" xr:uid="{FD03DC77-843B-4FC4-864F-559DC867D85B}"/>
    <hyperlink ref="S396" r:id="rId23" xr:uid="{4860E31E-780C-4B54-8B41-1EC472A2392E}"/>
    <hyperlink ref="S397" r:id="rId24" xr:uid="{9E76D2B7-6561-418E-98A0-B491454E56BE}"/>
    <hyperlink ref="S398" r:id="rId25" xr:uid="{F4D7096F-8684-4032-8BFB-6D4950C84B82}"/>
    <hyperlink ref="S399" r:id="rId26" xr:uid="{AF131420-BA21-4720-83B3-5462E5585487}"/>
    <hyperlink ref="S400" r:id="rId27" xr:uid="{993D4E2D-3C6A-4F30-9AE6-B3BDDF3BA47A}"/>
    <hyperlink ref="S401" r:id="rId28" xr:uid="{3D3103A3-AE16-409C-9A75-FA08724F1A9B}"/>
    <hyperlink ref="S402" r:id="rId29" xr:uid="{157A1F35-037E-430B-AF76-2331E969B3AA}"/>
    <hyperlink ref="S403" r:id="rId30" xr:uid="{A59DAAF9-3F0D-46EF-99E2-99A885E0EB2A}"/>
  </hyperlinks>
  <pageMargins left="0.7" right="0.7" top="0.75" bottom="0.75" header="0.51180555555555496" footer="0.51180555555555496"/>
  <pageSetup fitToHeight="0" orientation="landscape" horizontalDpi="300" verticalDpi="300"/>
  <drawing r:id="rId31"/>
  <legacy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zoomScale="25" zoomScaleNormal="55" zoomScaleSheetLayoutView="25" workbookViewId="0">
      <selection activeCell="AH27" sqref="AH27"/>
    </sheetView>
  </sheetViews>
  <sheetFormatPr baseColWidth="10" defaultColWidth="11.42578125" defaultRowHeight="12.6" customHeight="1"/>
  <cols>
    <col min="1" max="9" width="5.42578125" style="56" customWidth="1"/>
    <col min="10" max="59" width="8.42578125" style="56" customWidth="1"/>
    <col min="60" max="66" width="5.42578125" style="56" customWidth="1"/>
    <col min="67" max="16384" width="11.42578125" style="56"/>
  </cols>
  <sheetData>
    <row r="2" spans="1:66" ht="17.100000000000001" customHeight="1">
      <c r="B2" s="1017" t="s">
        <v>270</v>
      </c>
      <c r="C2" s="1017"/>
      <c r="D2" s="1017"/>
      <c r="E2" s="1017"/>
      <c r="F2" s="1017"/>
      <c r="G2" s="1017"/>
      <c r="H2" s="1017"/>
      <c r="I2" s="1017"/>
      <c r="J2" s="1018" t="s">
        <v>2</v>
      </c>
      <c r="K2" s="1018"/>
      <c r="L2" s="1018"/>
      <c r="M2" s="1018"/>
      <c r="N2" s="1018"/>
      <c r="O2" s="1018"/>
      <c r="P2" s="1018"/>
      <c r="Q2" s="1018"/>
      <c r="R2" s="1018"/>
      <c r="S2" s="1018"/>
      <c r="T2" s="1018"/>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c r="AT2" s="1018"/>
      <c r="AU2" s="1018"/>
      <c r="AV2" s="1018"/>
      <c r="AW2" s="1018"/>
      <c r="AX2" s="1018"/>
      <c r="AY2" s="1018"/>
      <c r="AZ2" s="1018"/>
      <c r="BA2" s="1018"/>
      <c r="BB2" s="1018"/>
      <c r="BC2" s="1018"/>
      <c r="BD2" s="1018"/>
      <c r="BE2" s="1018"/>
      <c r="BF2" s="1018"/>
      <c r="BG2" s="1018"/>
      <c r="BH2" s="57"/>
      <c r="BI2" s="57"/>
      <c r="BJ2" s="57"/>
      <c r="BK2" s="57"/>
      <c r="BL2" s="57"/>
      <c r="BM2" s="57"/>
      <c r="BN2" s="57"/>
    </row>
    <row r="3" spans="1:66" ht="17.100000000000001" customHeight="1">
      <c r="B3" s="1017"/>
      <c r="C3" s="1017"/>
      <c r="D3" s="1017"/>
      <c r="E3" s="1017"/>
      <c r="F3" s="1017"/>
      <c r="G3" s="1017"/>
      <c r="H3" s="1017"/>
      <c r="I3" s="1017"/>
      <c r="J3" s="1018"/>
      <c r="K3" s="1018"/>
      <c r="L3" s="1018"/>
      <c r="M3" s="1018"/>
      <c r="N3" s="1018"/>
      <c r="O3" s="1018"/>
      <c r="P3" s="1018"/>
      <c r="Q3" s="1018"/>
      <c r="R3" s="1018"/>
      <c r="S3" s="1018"/>
      <c r="T3" s="1018"/>
      <c r="U3" s="1018"/>
      <c r="V3" s="1018"/>
      <c r="W3" s="1018"/>
      <c r="X3" s="1018"/>
      <c r="Y3" s="1018"/>
      <c r="Z3" s="1018"/>
      <c r="AA3" s="1018"/>
      <c r="AB3" s="1018"/>
      <c r="AC3" s="1018"/>
      <c r="AD3" s="1018"/>
      <c r="AE3" s="1018"/>
      <c r="AF3" s="1018"/>
      <c r="AG3" s="1018"/>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1018"/>
      <c r="BE3" s="1018"/>
      <c r="BF3" s="1018"/>
      <c r="BG3" s="1018"/>
      <c r="BH3" s="57"/>
      <c r="BI3" s="57"/>
      <c r="BJ3" s="57"/>
      <c r="BK3" s="57"/>
      <c r="BL3" s="57"/>
      <c r="BM3" s="57"/>
      <c r="BN3" s="57"/>
    </row>
    <row r="4" spans="1:66" ht="17.100000000000001" customHeight="1">
      <c r="B4" s="1017"/>
      <c r="C4" s="1017"/>
      <c r="D4" s="1017"/>
      <c r="E4" s="1017"/>
      <c r="F4" s="1017"/>
      <c r="G4" s="1017"/>
      <c r="H4" s="1017"/>
      <c r="I4" s="1017"/>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c r="AT4" s="1018"/>
      <c r="AU4" s="1018"/>
      <c r="AV4" s="1018"/>
      <c r="AW4" s="1018"/>
      <c r="AX4" s="1018"/>
      <c r="AY4" s="1018"/>
      <c r="AZ4" s="1018"/>
      <c r="BA4" s="1018"/>
      <c r="BB4" s="1018"/>
      <c r="BC4" s="1018"/>
      <c r="BD4" s="1018"/>
      <c r="BE4" s="1018"/>
      <c r="BF4" s="1018"/>
      <c r="BG4" s="1018"/>
      <c r="BH4" s="57"/>
      <c r="BI4" s="57"/>
      <c r="BJ4" s="57"/>
      <c r="BK4" s="57"/>
      <c r="BL4" s="57"/>
      <c r="BM4" s="57"/>
      <c r="BN4" s="57"/>
    </row>
    <row r="5" spans="1:66" ht="12.6" customHeight="1" thickBot="1">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row>
    <row r="6" spans="1:66" ht="34.5" customHeight="1">
      <c r="B6" s="1019" t="s">
        <v>1</v>
      </c>
      <c r="C6" s="1019"/>
      <c r="D6" s="1020"/>
      <c r="E6" s="1021" t="s">
        <v>271</v>
      </c>
      <c r="F6" s="1022"/>
      <c r="G6" s="1022"/>
      <c r="H6" s="1022"/>
      <c r="I6" s="1023"/>
      <c r="J6" s="217" t="e">
        <f>IF(AND(#REF!="Muy Alta",#REF!="Leve"),CONCATENATE("R",#REF!),"")</f>
        <v>#REF!</v>
      </c>
      <c r="K6" s="218" t="e">
        <f>IF(AND(#REF!="Muy Alta",#REF!="Leve"),CONCATENATE("R",#REF!),"")</f>
        <v>#REF!</v>
      </c>
      <c r="L6" s="218" t="e">
        <f>IF(AND(#REF!="Muy Alta",#REF!="Leve"),CONCATENATE("R",#REF!),"")</f>
        <v>#REF!</v>
      </c>
      <c r="M6" s="218" t="e">
        <f>IF(AND(#REF!="Muy Alta",#REF!="Leve"),CONCATENATE("R",#REF!),"")</f>
        <v>#REF!</v>
      </c>
      <c r="N6" s="218" t="e">
        <f>IF(AND(#REF!="Muy Alta",#REF!="Leve"),CONCATENATE("R",#REF!),"")</f>
        <v>#REF!</v>
      </c>
      <c r="O6" s="218" t="e">
        <f>IF(AND(#REF!="Muy Alta",#REF!="Leve"),CONCATENATE("R",#REF!),"")</f>
        <v>#REF!</v>
      </c>
      <c r="P6" s="218" t="e">
        <f>IF(AND(#REF!="Muy Alta",#REF!="Leve"),CONCATENATE("R",#REF!),"")</f>
        <v>#REF!</v>
      </c>
      <c r="Q6" s="218" t="e">
        <f>IF(AND(#REF!="Muy Alta",#REF!="Leve"),CONCATENATE("R",#REF!),"")</f>
        <v>#REF!</v>
      </c>
      <c r="R6" s="218" t="e">
        <f>IF(AND(#REF!="Muy Alta",#REF!="Leve"),CONCATENATE("R",#REF!),"")</f>
        <v>#REF!</v>
      </c>
      <c r="S6" s="218" t="e">
        <f>IF(AND(#REF!="Muy Alta",#REF!="Leve"),CONCATENATE("R",#REF!),"")</f>
        <v>#REF!</v>
      </c>
      <c r="T6" s="217" t="e">
        <f>IF(AND(#REF!="Muy Alta",#REF!="Menor"),CONCATENATE("R",#REF!),"")</f>
        <v>#REF!</v>
      </c>
      <c r="U6" s="218" t="e">
        <f>IF(AND(#REF!="Muy Alta",#REF!="Menor"),CONCATENATE("R",#REF!),"")</f>
        <v>#REF!</v>
      </c>
      <c r="V6" s="218" t="e">
        <f>IF(AND(#REF!="Muy Alta",#REF!="Menor"),CONCATENATE("R",#REF!),"")</f>
        <v>#REF!</v>
      </c>
      <c r="W6" s="218" t="e">
        <f>IF(AND(#REF!="Muy Alta",#REF!="Menor"),CONCATENATE("R",#REF!),"")</f>
        <v>#REF!</v>
      </c>
      <c r="X6" s="218" t="e">
        <f>IF(AND(#REF!="Muy Alta",#REF!="Menor"),CONCATENATE("R",#REF!),"")</f>
        <v>#REF!</v>
      </c>
      <c r="Y6" s="218" t="e">
        <f>IF(AND(#REF!="Muy Alta",#REF!="Menor"),CONCATENATE("R",#REF!),"")</f>
        <v>#REF!</v>
      </c>
      <c r="Z6" s="218" t="e">
        <f>IF(AND(#REF!="Muy Alta",#REF!="Menor"),CONCATENATE("R",#REF!),"")</f>
        <v>#REF!</v>
      </c>
      <c r="AA6" s="218" t="e">
        <f>IF(AND(#REF!="Muy Alta",#REF!="Menor"),CONCATENATE("R",#REF!),"")</f>
        <v>#REF!</v>
      </c>
      <c r="AB6" s="218" t="e">
        <f>IF(AND(#REF!="Muy Alta",#REF!="Menor"),CONCATENATE("R",#REF!),"")</f>
        <v>#REF!</v>
      </c>
      <c r="AC6" s="221" t="e">
        <f>IF(AND(#REF!="Muy Alta",#REF!="Menor"),CONCATENATE("R",#REF!),"")</f>
        <v>#REF!</v>
      </c>
      <c r="AD6" s="217" t="e">
        <f>IF(AND(#REF!="Muy Alta",#REF!="Moderado"),CONCATENATE("R",#REF!),"")</f>
        <v>#REF!</v>
      </c>
      <c r="AE6" s="218" t="e">
        <f>IF(AND(#REF!="Muy Alta",#REF!="Moderado"),CONCATENATE("R",#REF!),"")</f>
        <v>#REF!</v>
      </c>
      <c r="AF6" s="218" t="e">
        <f>IF(AND(#REF!="Muy Alta",#REF!="Moderado"),CONCATENATE("R",#REF!),"")</f>
        <v>#REF!</v>
      </c>
      <c r="AG6" s="218" t="e">
        <f>IF(AND(#REF!="Muy Alta",#REF!="Moderado"),CONCATENATE("R",#REF!),"")</f>
        <v>#REF!</v>
      </c>
      <c r="AH6" s="218" t="e">
        <f>IF(AND(#REF!="Muy Alta",#REF!="Moderado"),CONCATENATE("R",#REF!),"")</f>
        <v>#REF!</v>
      </c>
      <c r="AI6" s="218" t="e">
        <f>IF(AND(#REF!="Muy Alta",#REF!="Moderado"),CONCATENATE("R",#REF!),"")</f>
        <v>#REF!</v>
      </c>
      <c r="AJ6" s="218" t="e">
        <f>IF(AND(#REF!="Muy Alta",#REF!="Moderado"),CONCATENATE("R",#REF!),"")</f>
        <v>#REF!</v>
      </c>
      <c r="AK6" s="218" t="e">
        <f>IF(AND(#REF!="Muy Alta",#REF!="Moderado"),CONCATENATE("R",#REF!),"")</f>
        <v>#REF!</v>
      </c>
      <c r="AL6" s="218" t="e">
        <f>IF(AND(#REF!="Muy Alta",#REF!="Moderado"),CONCATENATE("R",#REF!),"")</f>
        <v>#REF!</v>
      </c>
      <c r="AM6" s="221" t="e">
        <f>IF(AND(#REF!="Muy Alta",#REF!="Moderado"),CONCATENATE("R",#REF!),"")</f>
        <v>#REF!</v>
      </c>
      <c r="AN6" s="217" t="e">
        <f>IF(AND(#REF!="Muy Alta",#REF!="Mayor"),CONCATENATE("R",#REF!),"")</f>
        <v>#REF!</v>
      </c>
      <c r="AO6" s="218" t="e">
        <f>IF(AND(#REF!="Muy Alta",#REF!="Mayor"),CONCATENATE("R",#REF!),"")</f>
        <v>#REF!</v>
      </c>
      <c r="AP6" s="218" t="e">
        <f>IF(AND(#REF!="Muy Alta",#REF!="Mayor"),CONCATENATE("R",#REF!),"")</f>
        <v>#REF!</v>
      </c>
      <c r="AQ6" s="218" t="e">
        <f>IF(AND(#REF!="Muy Alta",#REF!="Mayor"),CONCATENATE("R",#REF!),"")</f>
        <v>#REF!</v>
      </c>
      <c r="AR6" s="218" t="e">
        <f>IF(AND(#REF!="Muy Alta",#REF!="Mayor"),CONCATENATE("R",#REF!),"")</f>
        <v>#REF!</v>
      </c>
      <c r="AS6" s="218" t="e">
        <f>IF(AND(#REF!="Muy Alta",#REF!="Mayor"),CONCATENATE("R",#REF!),"")</f>
        <v>#REF!</v>
      </c>
      <c r="AT6" s="218" t="e">
        <f>IF(AND(#REF!="Muy Alta",#REF!="Mayor"),CONCATENATE("R",#REF!),"")</f>
        <v>#REF!</v>
      </c>
      <c r="AU6" s="218" t="e">
        <f>IF(AND(#REF!="Muy Alta",#REF!="Mayor"),CONCATENATE("R",#REF!),"")</f>
        <v>#REF!</v>
      </c>
      <c r="AV6" s="218" t="e">
        <f>IF(AND(#REF!="Muy Alta",#REF!="Mayor"),CONCATENATE("R",#REF!),"")</f>
        <v>#REF!</v>
      </c>
      <c r="AW6" s="221" t="e">
        <f>IF(AND(#REF!="Muy Alta",#REF!="Mayor"),CONCATENATE("R",#REF!),"")</f>
        <v>#REF!</v>
      </c>
      <c r="AX6" s="223" t="e">
        <f>IF(AND(#REF!="Muy Alta",#REF!="Catastrófico"),CONCATENATE("R",#REF!),"")</f>
        <v>#REF!</v>
      </c>
      <c r="AY6" s="224" t="e">
        <f>IF(AND(#REF!="Muy Alta",#REF!="Catastrófico"),CONCATENATE("R",#REF!),"")</f>
        <v>#REF!</v>
      </c>
      <c r="AZ6" s="224" t="e">
        <f>IF(AND(#REF!="Muy Alta",#REF!="Catastrófico"),CONCATENATE("R",#REF!),"")</f>
        <v>#REF!</v>
      </c>
      <c r="BA6" s="224" t="e">
        <f>IF(AND(#REF!="Muy Alta",#REF!="Catastrófico"),CONCATENATE("R",#REF!),"")</f>
        <v>#REF!</v>
      </c>
      <c r="BB6" s="224" t="e">
        <f>IF(AND(#REF!="Muy Alta",#REF!="Catastrófico"),CONCATENATE("R",#REF!),"")</f>
        <v>#REF!</v>
      </c>
      <c r="BC6" s="224" t="e">
        <f>IF(AND(#REF!="Muy Alta",#REF!="Catastrófico"),CONCATENATE("R",#REF!),"")</f>
        <v>#REF!</v>
      </c>
      <c r="BD6" s="224" t="e">
        <f>IF(AND(#REF!="Muy Alta",#REF!="Catastrófico"),CONCATENATE("R",#REF!),"")</f>
        <v>#REF!</v>
      </c>
      <c r="BE6" s="224" t="e">
        <f>IF(AND(#REF!="Muy Alta",#REF!="Catastrófico"),CONCATENATE("R",#REF!),"")</f>
        <v>#REF!</v>
      </c>
      <c r="BF6" s="224" t="e">
        <f>IF(AND(#REF!="Muy Alta",#REF!="Catastrófico"),CONCATENATE("R",#REF!),"")</f>
        <v>#REF!</v>
      </c>
      <c r="BG6" s="227" t="e">
        <f>IF(AND(#REF!="Muy Alta",#REF!="Catastrófico"),CONCATENATE("R",#REF!),"")</f>
        <v>#REF!</v>
      </c>
      <c r="BH6" s="58"/>
      <c r="BI6" s="1030" t="s">
        <v>272</v>
      </c>
      <c r="BJ6" s="1031"/>
      <c r="BK6" s="1031"/>
      <c r="BL6" s="1031"/>
      <c r="BM6" s="1031"/>
      <c r="BN6" s="1032"/>
    </row>
    <row r="7" spans="1:66" ht="34.5" customHeight="1">
      <c r="B7" s="1019"/>
      <c r="C7" s="1019"/>
      <c r="D7" s="1020"/>
      <c r="E7" s="1024"/>
      <c r="F7" s="1025"/>
      <c r="G7" s="1025"/>
      <c r="H7" s="1025"/>
      <c r="I7" s="1026"/>
      <c r="J7" s="219" t="e">
        <f>IF(AND(#REF!="Muy Alta",#REF!="Leve"),CONCATENATE("R",#REF!),"")</f>
        <v>#REF!</v>
      </c>
      <c r="K7" s="220" t="e">
        <f>IF(AND(#REF!="Muy Alta",#REF!="Leve"),CONCATENATE("R",#REF!),"")</f>
        <v>#REF!</v>
      </c>
      <c r="L7" s="220" t="e">
        <f>IF(AND(#REF!="Muy Alta",#REF!="Leve"),CONCATENATE("R",#REF!),"")</f>
        <v>#REF!</v>
      </c>
      <c r="M7" s="220" t="e">
        <f>IF(AND(#REF!="Muy Alta",#REF!="Leve"),CONCATENATE("R",#REF!),"")</f>
        <v>#REF!</v>
      </c>
      <c r="N7" s="220" t="e">
        <f>IF(AND(#REF!="Muy Alta",#REF!="Leve"),CONCATENATE("R",#REF!),"")</f>
        <v>#REF!</v>
      </c>
      <c r="O7" s="220" t="e">
        <f>IF(AND(#REF!="Muy Alta",#REF!="Leve"),CONCATENATE("R",#REF!),"")</f>
        <v>#REF!</v>
      </c>
      <c r="P7" s="220" t="e">
        <f>IF(AND(#REF!="Muy Alta",#REF!="Leve"),CONCATENATE("R",#REF!),"")</f>
        <v>#REF!</v>
      </c>
      <c r="Q7" s="220" t="e">
        <f>IF(AND(#REF!="Muy Alta",#REF!="Leve"),CONCATENATE("R",#REF!),"")</f>
        <v>#REF!</v>
      </c>
      <c r="R7" s="220" t="e">
        <f>IF(AND(#REF!="Muy Alta",#REF!="Leve"),CONCATENATE("R",#REF!),"")</f>
        <v>#REF!</v>
      </c>
      <c r="S7" s="222" t="e">
        <f>IF(AND(#REF!="Muy Alta",#REF!="Leve"),CONCATENATE("R",#REF!),"")</f>
        <v>#REF!</v>
      </c>
      <c r="T7" s="219" t="e">
        <f>IF(AND(#REF!="Muy Alta",#REF!="Menor"),CONCATENATE("R",#REF!),"")</f>
        <v>#REF!</v>
      </c>
      <c r="U7" s="220" t="e">
        <f>IF(AND(#REF!="Muy Alta",#REF!="Menor"),CONCATENATE("R",#REF!),"")</f>
        <v>#REF!</v>
      </c>
      <c r="V7" s="220" t="e">
        <f>IF(AND(#REF!="Muy Alta",#REF!="Menor"),CONCATENATE("R",#REF!),"")</f>
        <v>#REF!</v>
      </c>
      <c r="W7" s="220" t="e">
        <f>IF(AND(#REF!="Muy Alta",#REF!="Menor"),CONCATENATE("R",#REF!),"")</f>
        <v>#REF!</v>
      </c>
      <c r="X7" s="220" t="e">
        <f>IF(AND(#REF!="Muy Alta",#REF!="Menor"),CONCATENATE("R",#REF!),"")</f>
        <v>#REF!</v>
      </c>
      <c r="Y7" s="220" t="e">
        <f>IF(AND(#REF!="Muy Alta",#REF!="Menor"),CONCATENATE("R",#REF!),"")</f>
        <v>#REF!</v>
      </c>
      <c r="Z7" s="220" t="e">
        <f>IF(AND(#REF!="Muy Alta",#REF!="Menor"),CONCATENATE("R",#REF!),"")</f>
        <v>#REF!</v>
      </c>
      <c r="AA7" s="220" t="e">
        <f>IF(AND(#REF!="Muy Alta",#REF!="Menor"),CONCATENATE("R",#REF!),"")</f>
        <v>#REF!</v>
      </c>
      <c r="AB7" s="220" t="e">
        <f>IF(AND(#REF!="Muy Alta",#REF!="Menor"),CONCATENATE("R",#REF!),"")</f>
        <v>#REF!</v>
      </c>
      <c r="AC7" s="222" t="e">
        <f>IF(AND(#REF!="Muy Alta",#REF!="Menor"),CONCATENATE("R",#REF!),"")</f>
        <v>#REF!</v>
      </c>
      <c r="AD7" s="219" t="e">
        <f>IF(AND(#REF!="Muy Alta",#REF!="Moderado"),CONCATENATE("R",#REF!),"")</f>
        <v>#REF!</v>
      </c>
      <c r="AE7" s="220" t="e">
        <f>IF(AND(#REF!="Muy Alta",#REF!="Moderado"),CONCATENATE("R",#REF!),"")</f>
        <v>#REF!</v>
      </c>
      <c r="AF7" s="220" t="e">
        <f>IF(AND(#REF!="Muy Alta",#REF!="Moderado"),CONCATENATE("R",#REF!),"")</f>
        <v>#REF!</v>
      </c>
      <c r="AG7" s="220" t="e">
        <f>IF(AND(#REF!="Muy Alta",#REF!="Moderado"),CONCATENATE("R",#REF!),"")</f>
        <v>#REF!</v>
      </c>
      <c r="AH7" s="220" t="e">
        <f>IF(AND(#REF!="Muy Alta",#REF!="Moderado"),CONCATENATE("R",#REF!),"")</f>
        <v>#REF!</v>
      </c>
      <c r="AI7" s="220" t="e">
        <f>IF(AND(#REF!="Muy Alta",#REF!="Moderado"),CONCATENATE("R",#REF!),"")</f>
        <v>#REF!</v>
      </c>
      <c r="AJ7" s="220" t="e">
        <f>IF(AND(#REF!="Muy Alta",#REF!="Moderado"),CONCATENATE("R",#REF!),"")</f>
        <v>#REF!</v>
      </c>
      <c r="AK7" s="220" t="e">
        <f>IF(AND(#REF!="Muy Alta",#REF!="Moderado"),CONCATENATE("R",#REF!),"")</f>
        <v>#REF!</v>
      </c>
      <c r="AL7" s="220" t="e">
        <f>IF(AND(#REF!="Muy Alta",#REF!="Moderado"),CONCATENATE("R",#REF!),"")</f>
        <v>#REF!</v>
      </c>
      <c r="AM7" s="222" t="e">
        <f>IF(AND(#REF!="Muy Alta",#REF!="Moderado"),CONCATENATE("R",#REF!),"")</f>
        <v>#REF!</v>
      </c>
      <c r="AN7" s="219" t="e">
        <f>IF(AND(#REF!="Muy Alta",#REF!="Mayor"),CONCATENATE("R",#REF!),"")</f>
        <v>#REF!</v>
      </c>
      <c r="AO7" s="220" t="e">
        <f>IF(AND(#REF!="Muy Alta",#REF!="Mayor"),CONCATENATE("R",#REF!),"")</f>
        <v>#REF!</v>
      </c>
      <c r="AP7" s="220" t="e">
        <f>IF(AND(#REF!="Muy Alta",#REF!="Mayor"),CONCATENATE("R",#REF!),"")</f>
        <v>#REF!</v>
      </c>
      <c r="AQ7" s="220" t="e">
        <f>IF(AND(#REF!="Muy Alta",#REF!="Mayor"),CONCATENATE("R",#REF!),"")</f>
        <v>#REF!</v>
      </c>
      <c r="AR7" s="220" t="e">
        <f>IF(AND(#REF!="Muy Alta",#REF!="Mayor"),CONCATENATE("R",#REF!),"")</f>
        <v>#REF!</v>
      </c>
      <c r="AS7" s="220" t="e">
        <f>IF(AND(#REF!="Muy Alta",#REF!="Mayor"),CONCATENATE("R",#REF!),"")</f>
        <v>#REF!</v>
      </c>
      <c r="AT7" s="220" t="e">
        <f>IF(AND(#REF!="Muy Alta",#REF!="Mayor"),CONCATENATE("R",#REF!),"")</f>
        <v>#REF!</v>
      </c>
      <c r="AU7" s="220" t="e">
        <f>IF(AND(#REF!="Muy Alta",#REF!="Mayor"),CONCATENATE("R",#REF!),"")</f>
        <v>#REF!</v>
      </c>
      <c r="AV7" s="220" t="e">
        <f>IF(AND(#REF!="Muy Alta",#REF!="Mayor"),CONCATENATE("R",#REF!),"")</f>
        <v>#REF!</v>
      </c>
      <c r="AW7" s="222" t="e">
        <f>IF(AND(#REF!="Muy Alta",#REF!="Mayor"),CONCATENATE("R",#REF!),"")</f>
        <v>#REF!</v>
      </c>
      <c r="AX7" s="225" t="e">
        <f>IF(AND(#REF!="Muy Alta",#REF!="Catastrófico"),CONCATENATE("R",#REF!),"")</f>
        <v>#REF!</v>
      </c>
      <c r="AY7" s="226" t="e">
        <f>IF(AND(#REF!="Muy Alta",#REF!="Catastrófico"),CONCATENATE("R",#REF!),"")</f>
        <v>#REF!</v>
      </c>
      <c r="AZ7" s="226" t="e">
        <f>IF(AND(#REF!="Muy Alta",#REF!="Catastrófico"),CONCATENATE("R",#REF!),"")</f>
        <v>#REF!</v>
      </c>
      <c r="BA7" s="226" t="e">
        <f>IF(AND(#REF!="Muy Alta",#REF!="Catastrófico"),CONCATENATE("R",#REF!),"")</f>
        <v>#REF!</v>
      </c>
      <c r="BB7" s="226" t="e">
        <f>IF(AND(#REF!="Muy Alta",#REF!="Catastrófico"),CONCATENATE("R",#REF!),"")</f>
        <v>#REF!</v>
      </c>
      <c r="BC7" s="226" t="e">
        <f>IF(AND(#REF!="Muy Alta",#REF!="Catastrófico"),CONCATENATE("R",#REF!),"")</f>
        <v>#REF!</v>
      </c>
      <c r="BD7" s="226" t="e">
        <f>IF(AND(#REF!="Muy Alta",#REF!="Catastrófico"),CONCATENATE("R",#REF!),"")</f>
        <v>#REF!</v>
      </c>
      <c r="BE7" s="226" t="e">
        <f>IF(AND(#REF!="Muy Alta",#REF!="Catastrófico"),CONCATENATE("R",#REF!),"")</f>
        <v>#REF!</v>
      </c>
      <c r="BF7" s="226" t="e">
        <f>IF(AND(#REF!="Muy Alta",#REF!="Catastrófico"),CONCATENATE("R",#REF!),"")</f>
        <v>#REF!</v>
      </c>
      <c r="BG7" s="228" t="e">
        <f>IF(AND(#REF!="Muy Alta",#REF!="Catastrófico"),CONCATENATE("R",#REF!),"")</f>
        <v>#REF!</v>
      </c>
      <c r="BH7" s="57"/>
      <c r="BI7" s="1033"/>
      <c r="BJ7" s="1034"/>
      <c r="BK7" s="1034"/>
      <c r="BL7" s="1034"/>
      <c r="BM7" s="1034"/>
      <c r="BN7" s="1035"/>
    </row>
    <row r="8" spans="1:66" ht="34.5" customHeight="1">
      <c r="B8" s="1019"/>
      <c r="C8" s="1019"/>
      <c r="D8" s="1020"/>
      <c r="E8" s="1024"/>
      <c r="F8" s="1025"/>
      <c r="G8" s="1025"/>
      <c r="H8" s="1025"/>
      <c r="I8" s="1026"/>
      <c r="J8" s="219" t="e">
        <f>IF(AND(#REF!="Muy Alta",#REF!="Leve"),CONCATENATE("R",#REF!),"")</f>
        <v>#REF!</v>
      </c>
      <c r="K8" s="220" t="e">
        <f>IF(AND(#REF!="Muy Alta",#REF!="Leve"),CONCATENATE("R",#REF!),"")</f>
        <v>#REF!</v>
      </c>
      <c r="L8" s="220" t="e">
        <f>IF(AND(#REF!="Muy Alta",#REF!="Leve"),CONCATENATE("R",#REF!),"")</f>
        <v>#REF!</v>
      </c>
      <c r="M8" s="220" t="e">
        <f>IF(AND(#REF!="Muy Alta",#REF!="Leve"),CONCATENATE("R",#REF!),"")</f>
        <v>#REF!</v>
      </c>
      <c r="N8" s="220" t="e">
        <f>IF(AND(#REF!="Muy Alta",#REF!="Leve"),CONCATENATE("R",#REF!),"")</f>
        <v>#REF!</v>
      </c>
      <c r="O8" s="220" t="e">
        <f>IF(AND(#REF!="Muy Alta",#REF!="Leve"),CONCATENATE("R",#REF!),"")</f>
        <v>#REF!</v>
      </c>
      <c r="P8" s="220" t="e">
        <f>IF(AND(#REF!="Muy Alta",#REF!="Leve"),CONCATENATE("R",#REF!),"")</f>
        <v>#REF!</v>
      </c>
      <c r="Q8" s="220" t="e">
        <f>IF(AND(#REF!="Muy Alta",#REF!="Leve"),CONCATENATE("R",#REF!),"")</f>
        <v>#REF!</v>
      </c>
      <c r="R8" s="220" t="e">
        <f>IF(AND(#REF!="Muy Alta",#REF!="Leve"),CONCATENATE("R",#REF!),"")</f>
        <v>#REF!</v>
      </c>
      <c r="S8" s="222" t="e">
        <f>IF(AND(#REF!="Muy Alta",#REF!="Leve"),CONCATENATE("R",#REF!),"")</f>
        <v>#REF!</v>
      </c>
      <c r="T8" s="219" t="e">
        <f>IF(AND(#REF!="Muy Alta",#REF!="Menor"),CONCATENATE("R",#REF!),"")</f>
        <v>#REF!</v>
      </c>
      <c r="U8" s="220" t="e">
        <f>IF(AND(#REF!="Muy Alta",#REF!="Menor"),CONCATENATE("R",#REF!),"")</f>
        <v>#REF!</v>
      </c>
      <c r="V8" s="220" t="e">
        <f>IF(AND(#REF!="Muy Alta",#REF!="Menor"),CONCATENATE("R",#REF!),"")</f>
        <v>#REF!</v>
      </c>
      <c r="W8" s="220" t="e">
        <f>IF(AND(#REF!="Muy Alta",#REF!="Menor"),CONCATENATE("R",#REF!),"")</f>
        <v>#REF!</v>
      </c>
      <c r="X8" s="220" t="e">
        <f>IF(AND(#REF!="Muy Alta",#REF!="Menor"),CONCATENATE("R",#REF!),"")</f>
        <v>#REF!</v>
      </c>
      <c r="Y8" s="220" t="e">
        <f>IF(AND(#REF!="Muy Alta",#REF!="Menor"),CONCATENATE("R",#REF!),"")</f>
        <v>#REF!</v>
      </c>
      <c r="Z8" s="220" t="e">
        <f>IF(AND(#REF!="Muy Alta",#REF!="Menor"),CONCATENATE("R",#REF!),"")</f>
        <v>#REF!</v>
      </c>
      <c r="AA8" s="220" t="e">
        <f>IF(AND(#REF!="Muy Alta",#REF!="Menor"),CONCATENATE("R",#REF!),"")</f>
        <v>#REF!</v>
      </c>
      <c r="AB8" s="220" t="e">
        <f>IF(AND(#REF!="Muy Alta",#REF!="Menor"),CONCATENATE("R",#REF!),"")</f>
        <v>#REF!</v>
      </c>
      <c r="AC8" s="222" t="e">
        <f>IF(AND(#REF!="Muy Alta",#REF!="Menor"),CONCATENATE("R",#REF!),"")</f>
        <v>#REF!</v>
      </c>
      <c r="AD8" s="219" t="e">
        <f>IF(AND(#REF!="Muy Alta",#REF!="Moderado"),CONCATENATE("R",#REF!),"")</f>
        <v>#REF!</v>
      </c>
      <c r="AE8" s="220" t="e">
        <f>IF(AND(#REF!="Muy Alta",#REF!="Moderado"),CONCATENATE("R",#REF!),"")</f>
        <v>#REF!</v>
      </c>
      <c r="AF8" s="220" t="e">
        <f>IF(AND(#REF!="Muy Alta",#REF!="Moderado"),CONCATENATE("R",#REF!),"")</f>
        <v>#REF!</v>
      </c>
      <c r="AG8" s="220" t="e">
        <f>IF(AND(#REF!="Muy Alta",#REF!="Moderado"),CONCATENATE("R",#REF!),"")</f>
        <v>#REF!</v>
      </c>
      <c r="AH8" s="220" t="e">
        <f>IF(AND(#REF!="Muy Alta",#REF!="Moderado"),CONCATENATE("R",#REF!),"")</f>
        <v>#REF!</v>
      </c>
      <c r="AI8" s="220" t="e">
        <f>IF(AND(#REF!="Muy Alta",#REF!="Moderado"),CONCATENATE("R",#REF!),"")</f>
        <v>#REF!</v>
      </c>
      <c r="AJ8" s="220" t="e">
        <f>IF(AND(#REF!="Muy Alta",#REF!="Moderado"),CONCATENATE("R",#REF!),"")</f>
        <v>#REF!</v>
      </c>
      <c r="AK8" s="220" t="e">
        <f>IF(AND(#REF!="Muy Alta",#REF!="Moderado"),CONCATENATE("R",#REF!),"")</f>
        <v>#REF!</v>
      </c>
      <c r="AL8" s="220" t="e">
        <f>IF(AND(#REF!="Muy Alta",#REF!="Moderado"),CONCATENATE("R",#REF!),"")</f>
        <v>#REF!</v>
      </c>
      <c r="AM8" s="222" t="e">
        <f>IF(AND(#REF!="Muy Alta",#REF!="Moderado"),CONCATENATE("R",#REF!),"")</f>
        <v>#REF!</v>
      </c>
      <c r="AN8" s="219" t="e">
        <f>IF(AND(#REF!="Muy Alta",#REF!="Mayor"),CONCATENATE("R",#REF!),"")</f>
        <v>#REF!</v>
      </c>
      <c r="AO8" s="220" t="e">
        <f>IF(AND(#REF!="Muy Alta",#REF!="Mayor"),CONCATENATE("R",#REF!),"")</f>
        <v>#REF!</v>
      </c>
      <c r="AP8" s="220" t="e">
        <f>IF(AND(#REF!="Muy Alta",#REF!="Mayor"),CONCATENATE("R",#REF!),"")</f>
        <v>#REF!</v>
      </c>
      <c r="AQ8" s="220" t="e">
        <f>IF(AND(#REF!="Muy Alta",#REF!="Mayor"),CONCATENATE("R",#REF!),"")</f>
        <v>#REF!</v>
      </c>
      <c r="AR8" s="220" t="e">
        <f>IF(AND(#REF!="Muy Alta",#REF!="Mayor"),CONCATENATE("R",#REF!),"")</f>
        <v>#REF!</v>
      </c>
      <c r="AS8" s="220" t="e">
        <f>IF(AND(#REF!="Muy Alta",#REF!="Mayor"),CONCATENATE("R",#REF!),"")</f>
        <v>#REF!</v>
      </c>
      <c r="AT8" s="220" t="e">
        <f>IF(AND(#REF!="Muy Alta",#REF!="Mayor"),CONCATENATE("R",#REF!),"")</f>
        <v>#REF!</v>
      </c>
      <c r="AU8" s="220" t="e">
        <f>IF(AND(#REF!="Muy Alta",#REF!="Mayor"),CONCATENATE("R",#REF!),"")</f>
        <v>#REF!</v>
      </c>
      <c r="AV8" s="220" t="e">
        <f>IF(AND(#REF!="Muy Alta",#REF!="Mayor"),CONCATENATE("R",#REF!),"")</f>
        <v>#REF!</v>
      </c>
      <c r="AW8" s="222" t="e">
        <f>IF(AND(#REF!="Muy Alta",#REF!="Mayor"),CONCATENATE("R",#REF!),"")</f>
        <v>#REF!</v>
      </c>
      <c r="AX8" s="225" t="e">
        <f>IF(AND(#REF!="Muy Alta",#REF!="Catastrófico"),CONCATENATE("R",#REF!),"")</f>
        <v>#REF!</v>
      </c>
      <c r="AY8" s="226" t="e">
        <f>IF(AND(#REF!="Muy Alta",#REF!="Catastrófico"),CONCATENATE("R",#REF!),"")</f>
        <v>#REF!</v>
      </c>
      <c r="AZ8" s="226" t="e">
        <f>IF(AND(#REF!="Muy Alta",#REF!="Catastrófico"),CONCATENATE("R",#REF!),"")</f>
        <v>#REF!</v>
      </c>
      <c r="BA8" s="226" t="e">
        <f>IF(AND(#REF!="Muy Alta",#REF!="Catastrófico"),CONCATENATE("R",#REF!),"")</f>
        <v>#REF!</v>
      </c>
      <c r="BB8" s="226" t="e">
        <f>IF(AND(#REF!="Muy Alta",#REF!="Catastrófico"),CONCATENATE("R",#REF!),"")</f>
        <v>#REF!</v>
      </c>
      <c r="BC8" s="226" t="e">
        <f>IF(AND(#REF!="Muy Alta",#REF!="Catastrófico"),CONCATENATE("R",#REF!),"")</f>
        <v>#REF!</v>
      </c>
      <c r="BD8" s="226" t="e">
        <f>IF(AND(#REF!="Muy Alta",#REF!="Catastrófico"),CONCATENATE("R",#REF!),"")</f>
        <v>#REF!</v>
      </c>
      <c r="BE8" s="226" t="e">
        <f>IF(AND(#REF!="Muy Alta",#REF!="Catastrófico"),CONCATENATE("R",#REF!),"")</f>
        <v>#REF!</v>
      </c>
      <c r="BF8" s="226" t="e">
        <f>IF(AND(#REF!="Muy Alta",#REF!="Catastrófico"),CONCATENATE("R",#REF!),"")</f>
        <v>#REF!</v>
      </c>
      <c r="BG8" s="228" t="e">
        <f>IF(AND(#REF!="Muy Alta",#REF!="Catastrófico"),CONCATENATE("R",#REF!),"")</f>
        <v>#REF!</v>
      </c>
      <c r="BH8" s="57"/>
      <c r="BI8" s="1033"/>
      <c r="BJ8" s="1034"/>
      <c r="BK8" s="1034"/>
      <c r="BL8" s="1034"/>
      <c r="BM8" s="1034"/>
      <c r="BN8" s="1035"/>
    </row>
    <row r="9" spans="1:66" ht="34.5" customHeight="1">
      <c r="B9" s="1019"/>
      <c r="C9" s="1019"/>
      <c r="D9" s="1020"/>
      <c r="E9" s="1024"/>
      <c r="F9" s="1025"/>
      <c r="G9" s="1025"/>
      <c r="H9" s="1025"/>
      <c r="I9" s="1026"/>
      <c r="J9" s="219" t="e">
        <f>IF(AND(#REF!="Muy Alta",#REF!="Leve"),CONCATENATE("R",#REF!),"")</f>
        <v>#REF!</v>
      </c>
      <c r="K9" s="220" t="e">
        <f>IF(AND(#REF!="Muy Alta",#REF!="Leve"),CONCATENATE("R",#REF!),"")</f>
        <v>#REF!</v>
      </c>
      <c r="L9" s="220" t="e">
        <f>IF(AND(#REF!="Muy Alta",#REF!="Leve"),CONCATENATE("R",#REF!),"")</f>
        <v>#REF!</v>
      </c>
      <c r="M9" s="220" t="e">
        <f>IF(AND(#REF!="Muy Alta",#REF!="Leve"),CONCATENATE("R",#REF!),"")</f>
        <v>#REF!</v>
      </c>
      <c r="N9" s="220" t="e">
        <f>IF(AND(#REF!="Muy Alta",#REF!="Leve"),CONCATENATE("R",#REF!),"")</f>
        <v>#REF!</v>
      </c>
      <c r="O9" s="220" t="e">
        <f>IF(AND(#REF!="Muy Alta",#REF!="Leve"),CONCATENATE("R",#REF!),"")</f>
        <v>#REF!</v>
      </c>
      <c r="P9" s="220" t="e">
        <f>IF(AND(#REF!="Muy Alta",#REF!="Leve"),CONCATENATE("R",#REF!),"")</f>
        <v>#REF!</v>
      </c>
      <c r="Q9" s="220" t="e">
        <f>IF(AND(#REF!="Muy Alta",#REF!="Leve"),CONCATENATE("R",#REF!),"")</f>
        <v>#REF!</v>
      </c>
      <c r="R9" s="220" t="e">
        <f>IF(AND(#REF!="Muy Alta",#REF!="Leve"),CONCATENATE("R",#REF!),"")</f>
        <v>#REF!</v>
      </c>
      <c r="S9" s="222" t="e">
        <f>IF(AND(#REF!="Muy Alta",#REF!="Leve"),CONCATENATE("R",#REF!),"")</f>
        <v>#REF!</v>
      </c>
      <c r="T9" s="219" t="e">
        <f>IF(AND(#REF!="Muy Alta",#REF!="Menor"),CONCATENATE("R",#REF!),"")</f>
        <v>#REF!</v>
      </c>
      <c r="U9" s="220" t="e">
        <f>IF(AND(#REF!="Muy Alta",#REF!="Menor"),CONCATENATE("R",#REF!),"")</f>
        <v>#REF!</v>
      </c>
      <c r="V9" s="220" t="e">
        <f>IF(AND(#REF!="Muy Alta",#REF!="Menor"),CONCATENATE("R",#REF!),"")</f>
        <v>#REF!</v>
      </c>
      <c r="W9" s="220" t="e">
        <f>IF(AND(#REF!="Muy Alta",#REF!="Menor"),CONCATENATE("R",#REF!),"")</f>
        <v>#REF!</v>
      </c>
      <c r="X9" s="220" t="e">
        <f>IF(AND(#REF!="Muy Alta",#REF!="Menor"),CONCATENATE("R",#REF!),"")</f>
        <v>#REF!</v>
      </c>
      <c r="Y9" s="220" t="e">
        <f>IF(AND(#REF!="Muy Alta",#REF!="Menor"),CONCATENATE("R",#REF!),"")</f>
        <v>#REF!</v>
      </c>
      <c r="Z9" s="220" t="e">
        <f>IF(AND(#REF!="Muy Alta",#REF!="Menor"),CONCATENATE("R",#REF!),"")</f>
        <v>#REF!</v>
      </c>
      <c r="AA9" s="220" t="e">
        <f>IF(AND(#REF!="Muy Alta",#REF!="Menor"),CONCATENATE("R",#REF!),"")</f>
        <v>#REF!</v>
      </c>
      <c r="AB9" s="220" t="e">
        <f>IF(AND(#REF!="Muy Alta",#REF!="Menor"),CONCATENATE("R",#REF!),"")</f>
        <v>#REF!</v>
      </c>
      <c r="AC9" s="222" t="e">
        <f>IF(AND(#REF!="Muy Alta",#REF!="Menor"),CONCATENATE("R",#REF!),"")</f>
        <v>#REF!</v>
      </c>
      <c r="AD9" s="219" t="e">
        <f>IF(AND(#REF!="Muy Alta",#REF!="Moderado"),CONCATENATE("R",#REF!),"")</f>
        <v>#REF!</v>
      </c>
      <c r="AE9" s="220" t="e">
        <f>IF(AND(#REF!="Muy Alta",#REF!="Moderado"),CONCATENATE("R",#REF!),"")</f>
        <v>#REF!</v>
      </c>
      <c r="AF9" s="220" t="e">
        <f>IF(AND(#REF!="Muy Alta",#REF!="Moderado"),CONCATENATE("R",#REF!),"")</f>
        <v>#REF!</v>
      </c>
      <c r="AG9" s="220" t="e">
        <f>IF(AND(#REF!="Muy Alta",#REF!="Moderado"),CONCATENATE("R",#REF!),"")</f>
        <v>#REF!</v>
      </c>
      <c r="AH9" s="220" t="e">
        <f>IF(AND(#REF!="Muy Alta",#REF!="Moderado"),CONCATENATE("R",#REF!),"")</f>
        <v>#REF!</v>
      </c>
      <c r="AI9" s="220" t="e">
        <f>IF(AND(#REF!="Muy Alta",#REF!="Moderado"),CONCATENATE("R",#REF!),"")</f>
        <v>#REF!</v>
      </c>
      <c r="AJ9" s="220" t="e">
        <f>IF(AND(#REF!="Muy Alta",#REF!="Moderado"),CONCATENATE("R",#REF!),"")</f>
        <v>#REF!</v>
      </c>
      <c r="AK9" s="220" t="e">
        <f>IF(AND(#REF!="Muy Alta",#REF!="Moderado"),CONCATENATE("R",#REF!),"")</f>
        <v>#REF!</v>
      </c>
      <c r="AL9" s="220" t="e">
        <f>IF(AND(#REF!="Muy Alta",#REF!="Moderado"),CONCATENATE("R",#REF!),"")</f>
        <v>#REF!</v>
      </c>
      <c r="AM9" s="222" t="e">
        <f>IF(AND(#REF!="Muy Alta",#REF!="Moderado"),CONCATENATE("R",#REF!),"")</f>
        <v>#REF!</v>
      </c>
      <c r="AN9" s="219" t="e">
        <f>IF(AND(#REF!="Muy Alta",#REF!="Mayor"),CONCATENATE("R",#REF!),"")</f>
        <v>#REF!</v>
      </c>
      <c r="AO9" s="220" t="e">
        <f>IF(AND(#REF!="Muy Alta",#REF!="Mayor"),CONCATENATE("R",#REF!),"")</f>
        <v>#REF!</v>
      </c>
      <c r="AP9" s="220" t="e">
        <f>IF(AND(#REF!="Muy Alta",#REF!="Mayor"),CONCATENATE("R",#REF!),"")</f>
        <v>#REF!</v>
      </c>
      <c r="AQ9" s="220" t="e">
        <f>IF(AND(#REF!="Muy Alta",#REF!="Mayor"),CONCATENATE("R",#REF!),"")</f>
        <v>#REF!</v>
      </c>
      <c r="AR9" s="220" t="e">
        <f>IF(AND(#REF!="Muy Alta",#REF!="Mayor"),CONCATENATE("R",#REF!),"")</f>
        <v>#REF!</v>
      </c>
      <c r="AS9" s="220" t="e">
        <f>IF(AND(#REF!="Muy Alta",#REF!="Mayor"),CONCATENATE("R",#REF!),"")</f>
        <v>#REF!</v>
      </c>
      <c r="AT9" s="220" t="e">
        <f>IF(AND(#REF!="Muy Alta",#REF!="Mayor"),CONCATENATE("R",#REF!),"")</f>
        <v>#REF!</v>
      </c>
      <c r="AU9" s="220" t="e">
        <f>IF(AND(#REF!="Muy Alta",#REF!="Mayor"),CONCATENATE("R",#REF!),"")</f>
        <v>#REF!</v>
      </c>
      <c r="AV9" s="220" t="e">
        <f>IF(AND(#REF!="Muy Alta",#REF!="Mayor"),CONCATENATE("R",#REF!),"")</f>
        <v>#REF!</v>
      </c>
      <c r="AW9" s="222" t="e">
        <f>IF(AND(#REF!="Muy Alta",#REF!="Mayor"),CONCATENATE("R",#REF!),"")</f>
        <v>#REF!</v>
      </c>
      <c r="AX9" s="225" t="e">
        <f>IF(AND(#REF!="Muy Alta",#REF!="Catastrófico"),CONCATENATE("R",#REF!),"")</f>
        <v>#REF!</v>
      </c>
      <c r="AY9" s="226" t="e">
        <f>IF(AND(#REF!="Muy Alta",#REF!="Catastrófico"),CONCATENATE("R",#REF!),"")</f>
        <v>#REF!</v>
      </c>
      <c r="AZ9" s="226" t="e">
        <f>IF(AND(#REF!="Muy Alta",#REF!="Catastrófico"),CONCATENATE("R",#REF!),"")</f>
        <v>#REF!</v>
      </c>
      <c r="BA9" s="226" t="e">
        <f>IF(AND(#REF!="Muy Alta",#REF!="Catastrófico"),CONCATENATE("R",#REF!),"")</f>
        <v>#REF!</v>
      </c>
      <c r="BB9" s="226" t="e">
        <f>IF(AND(#REF!="Muy Alta",#REF!="Catastrófico"),CONCATENATE("R",#REF!),"")</f>
        <v>#REF!</v>
      </c>
      <c r="BC9" s="226" t="e">
        <f>IF(AND(#REF!="Muy Alta",#REF!="Catastrófico"),CONCATENATE("R",#REF!),"")</f>
        <v>#REF!</v>
      </c>
      <c r="BD9" s="226" t="e">
        <f>IF(AND(#REF!="Muy Alta",#REF!="Catastrófico"),CONCATENATE("R",#REF!),"")</f>
        <v>#REF!</v>
      </c>
      <c r="BE9" s="226" t="e">
        <f>IF(AND(#REF!="Muy Alta",#REF!="Catastrófico"),CONCATENATE("R",#REF!),"")</f>
        <v>#REF!</v>
      </c>
      <c r="BF9" s="226" t="e">
        <f>IF(AND(#REF!="Muy Alta",#REF!="Catastrófico"),CONCATENATE("R",#REF!),"")</f>
        <v>#REF!</v>
      </c>
      <c r="BG9" s="228" t="e">
        <f>IF(AND(#REF!="Muy Alta",#REF!="Catastrófico"),CONCATENATE("R",#REF!),"")</f>
        <v>#REF!</v>
      </c>
      <c r="BH9" s="57"/>
      <c r="BI9" s="1033"/>
      <c r="BJ9" s="1034"/>
      <c r="BK9" s="1034"/>
      <c r="BL9" s="1034"/>
      <c r="BM9" s="1034"/>
      <c r="BN9" s="1035"/>
    </row>
    <row r="10" spans="1:66" ht="34.5" customHeight="1">
      <c r="B10" s="1019"/>
      <c r="C10" s="1019"/>
      <c r="D10" s="1020"/>
      <c r="E10" s="1024"/>
      <c r="F10" s="1025"/>
      <c r="G10" s="1025"/>
      <c r="H10" s="1025"/>
      <c r="I10" s="1026"/>
      <c r="J10" s="219" t="e">
        <f>IF(AND(#REF!="Muy Alta",#REF!="Leve"),CONCATENATE("R",#REF!),"")</f>
        <v>#REF!</v>
      </c>
      <c r="K10" s="220" t="e">
        <f>IF(AND(#REF!="Muy Alta",#REF!="Leve"),CONCATENATE("R",#REF!),"")</f>
        <v>#REF!</v>
      </c>
      <c r="L10" s="220" t="e">
        <f>IF(AND(#REF!="Muy Alta",#REF!="Leve"),CONCATENATE("R",#REF!),"")</f>
        <v>#REF!</v>
      </c>
      <c r="M10" s="220" t="e">
        <f>IF(AND(#REF!="Muy Alta",#REF!="Leve"),CONCATENATE("R",#REF!),"")</f>
        <v>#REF!</v>
      </c>
      <c r="N10" s="220" t="e">
        <f>IF(AND(#REF!="Muy Alta",#REF!="Leve"),CONCATENATE("R",#REF!),"")</f>
        <v>#REF!</v>
      </c>
      <c r="O10" s="220" t="e">
        <f>IF(AND(#REF!="Muy Alta",#REF!="Leve"),CONCATENATE("R",#REF!),"")</f>
        <v>#REF!</v>
      </c>
      <c r="P10" s="220" t="e">
        <f>IF(AND(#REF!="Muy Alta",#REF!="Leve"),CONCATENATE("R",#REF!),"")</f>
        <v>#REF!</v>
      </c>
      <c r="Q10" s="220" t="e">
        <f>IF(AND(#REF!="Muy Alta",#REF!="Leve"),CONCATENATE("R",#REF!),"")</f>
        <v>#REF!</v>
      </c>
      <c r="R10" s="220" t="e">
        <f>IF(AND(#REF!="Muy Alta",#REF!="Leve"),CONCATENATE("R",#REF!),"")</f>
        <v>#REF!</v>
      </c>
      <c r="S10" s="222" t="e">
        <f>IF(AND(#REF!="Muy Alta",#REF!="Leve"),CONCATENATE("R",#REF!),"")</f>
        <v>#REF!</v>
      </c>
      <c r="T10" s="219" t="e">
        <f>IF(AND(#REF!="Muy Alta",#REF!="Menor"),CONCATENATE("R",#REF!),"")</f>
        <v>#REF!</v>
      </c>
      <c r="U10" s="220" t="e">
        <f>IF(AND(#REF!="Muy Alta",#REF!="Menor"),CONCATENATE("R",#REF!),"")</f>
        <v>#REF!</v>
      </c>
      <c r="V10" s="220" t="e">
        <f>IF(AND(#REF!="Muy Alta",#REF!="Menor"),CONCATENATE("R",#REF!),"")</f>
        <v>#REF!</v>
      </c>
      <c r="W10" s="220" t="e">
        <f>IF(AND(#REF!="Muy Alta",#REF!="Menor"),CONCATENATE("R",#REF!),"")</f>
        <v>#REF!</v>
      </c>
      <c r="X10" s="220" t="e">
        <f>IF(AND(#REF!="Muy Alta",#REF!="Menor"),CONCATENATE("R",#REF!),"")</f>
        <v>#REF!</v>
      </c>
      <c r="Y10" s="220" t="e">
        <f>IF(AND(#REF!="Muy Alta",#REF!="Menor"),CONCATENATE("R",#REF!),"")</f>
        <v>#REF!</v>
      </c>
      <c r="Z10" s="220" t="e">
        <f>IF(AND(#REF!="Muy Alta",#REF!="Menor"),CONCATENATE("R",#REF!),"")</f>
        <v>#REF!</v>
      </c>
      <c r="AA10" s="220" t="e">
        <f>IF(AND(#REF!="Muy Alta",#REF!="Menor"),CONCATENATE("R",#REF!),"")</f>
        <v>#REF!</v>
      </c>
      <c r="AB10" s="220" t="e">
        <f>IF(AND(#REF!="Muy Alta",#REF!="Menor"),CONCATENATE("R",#REF!),"")</f>
        <v>#REF!</v>
      </c>
      <c r="AC10" s="222" t="e">
        <f>IF(AND(#REF!="Muy Alta",#REF!="Menor"),CONCATENATE("R",#REF!),"")</f>
        <v>#REF!</v>
      </c>
      <c r="AD10" s="219" t="e">
        <f>IF(AND(#REF!="Muy Alta",#REF!="Moderado"),CONCATENATE("R",#REF!),"")</f>
        <v>#REF!</v>
      </c>
      <c r="AE10" s="220" t="e">
        <f>IF(AND(#REF!="Muy Alta",#REF!="Moderado"),CONCATENATE("R",#REF!),"")</f>
        <v>#REF!</v>
      </c>
      <c r="AF10" s="220" t="e">
        <f>IF(AND(#REF!="Muy Alta",#REF!="Moderado"),CONCATENATE("R",#REF!),"")</f>
        <v>#REF!</v>
      </c>
      <c r="AG10" s="220" t="e">
        <f>IF(AND(#REF!="Muy Alta",#REF!="Moderado"),CONCATENATE("R",#REF!),"")</f>
        <v>#REF!</v>
      </c>
      <c r="AH10" s="220" t="e">
        <f>IF(AND(#REF!="Muy Alta",#REF!="Moderado"),CONCATENATE("R",#REF!),"")</f>
        <v>#REF!</v>
      </c>
      <c r="AI10" s="220" t="e">
        <f>IF(AND(#REF!="Muy Alta",#REF!="Moderado"),CONCATENATE("R",#REF!),"")</f>
        <v>#REF!</v>
      </c>
      <c r="AJ10" s="220" t="e">
        <f>IF(AND(#REF!="Muy Alta",#REF!="Moderado"),CONCATENATE("R",#REF!),"")</f>
        <v>#REF!</v>
      </c>
      <c r="AK10" s="220" t="e">
        <f>IF(AND(#REF!="Muy Alta",#REF!="Moderado"),CONCATENATE("R",#REF!),"")</f>
        <v>#REF!</v>
      </c>
      <c r="AL10" s="220" t="e">
        <f>IF(AND(#REF!="Muy Alta",#REF!="Moderado"),CONCATENATE("R",#REF!),"")</f>
        <v>#REF!</v>
      </c>
      <c r="AM10" s="222" t="e">
        <f>IF(AND(#REF!="Muy Alta",#REF!="Moderado"),CONCATENATE("R",#REF!),"")</f>
        <v>#REF!</v>
      </c>
      <c r="AN10" s="219" t="e">
        <f>IF(AND(#REF!="Muy Alta",#REF!="Mayor"),CONCATENATE("R",#REF!),"")</f>
        <v>#REF!</v>
      </c>
      <c r="AO10" s="220" t="e">
        <f>IF(AND(#REF!="Muy Alta",#REF!="Mayor"),CONCATENATE("R",#REF!),"")</f>
        <v>#REF!</v>
      </c>
      <c r="AP10" s="220" t="e">
        <f>IF(AND(#REF!="Muy Alta",#REF!="Mayor"),CONCATENATE("R",#REF!),"")</f>
        <v>#REF!</v>
      </c>
      <c r="AQ10" s="220" t="e">
        <f>IF(AND(#REF!="Muy Alta",#REF!="Mayor"),CONCATENATE("R",#REF!),"")</f>
        <v>#REF!</v>
      </c>
      <c r="AR10" s="220" t="e">
        <f>IF(AND(#REF!="Muy Alta",#REF!="Mayor"),CONCATENATE("R",#REF!),"")</f>
        <v>#REF!</v>
      </c>
      <c r="AS10" s="220" t="e">
        <f>IF(AND(#REF!="Muy Alta",#REF!="Mayor"),CONCATENATE("R",#REF!),"")</f>
        <v>#REF!</v>
      </c>
      <c r="AT10" s="220" t="e">
        <f>IF(AND(#REF!="Muy Alta",#REF!="Mayor"),CONCATENATE("R",#REF!),"")</f>
        <v>#REF!</v>
      </c>
      <c r="AU10" s="220" t="e">
        <f>IF(AND(#REF!="Muy Alta",#REF!="Mayor"),CONCATENATE("R",#REF!),"")</f>
        <v>#REF!</v>
      </c>
      <c r="AV10" s="220" t="e">
        <f>IF(AND(#REF!="Muy Alta",#REF!="Mayor"),CONCATENATE("R",#REF!),"")</f>
        <v>#REF!</v>
      </c>
      <c r="AW10" s="222" t="e">
        <f>IF(AND(#REF!="Muy Alta",#REF!="Mayor"),CONCATENATE("R",#REF!),"")</f>
        <v>#REF!</v>
      </c>
      <c r="AX10" s="225" t="e">
        <f>IF(AND(#REF!="Muy Alta",#REF!="Catastrófico"),CONCATENATE("R",#REF!),"")</f>
        <v>#REF!</v>
      </c>
      <c r="AY10" s="226" t="e">
        <f>IF(AND(#REF!="Muy Alta",#REF!="Catastrófico"),CONCATENATE("R",#REF!),"")</f>
        <v>#REF!</v>
      </c>
      <c r="AZ10" s="226" t="e">
        <f>IF(AND(#REF!="Muy Alta",#REF!="Catastrófico"),CONCATENATE("R",#REF!),"")</f>
        <v>#REF!</v>
      </c>
      <c r="BA10" s="226" t="e">
        <f>IF(AND(#REF!="Muy Alta",#REF!="Catastrófico"),CONCATENATE("R",#REF!),"")</f>
        <v>#REF!</v>
      </c>
      <c r="BB10" s="226" t="e">
        <f>IF(AND(#REF!="Muy Alta",#REF!="Catastrófico"),CONCATENATE("R",#REF!),"")</f>
        <v>#REF!</v>
      </c>
      <c r="BC10" s="226" t="e">
        <f>IF(AND(#REF!="Muy Alta",#REF!="Catastrófico"),CONCATENATE("R",#REF!),"")</f>
        <v>#REF!</v>
      </c>
      <c r="BD10" s="226" t="e">
        <f>IF(AND(#REF!="Muy Alta",#REF!="Catastrófico"),CONCATENATE("R",#REF!),"")</f>
        <v>#REF!</v>
      </c>
      <c r="BE10" s="226" t="e">
        <f>IF(AND(#REF!="Muy Alta",#REF!="Catastrófico"),CONCATENATE("R",#REF!),"")</f>
        <v>#REF!</v>
      </c>
      <c r="BF10" s="226" t="e">
        <f>IF(AND(#REF!="Muy Alta",#REF!="Catastrófico"),CONCATENATE("R",#REF!),"")</f>
        <v>#REF!</v>
      </c>
      <c r="BG10" s="228" t="e">
        <f>IF(AND(#REF!="Muy Alta",#REF!="Catastrófico"),CONCATENATE("R",#REF!),"")</f>
        <v>#REF!</v>
      </c>
      <c r="BH10" s="57"/>
      <c r="BI10" s="1033"/>
      <c r="BJ10" s="1034"/>
      <c r="BK10" s="1034"/>
      <c r="BL10" s="1034"/>
      <c r="BM10" s="1034"/>
      <c r="BN10" s="1035"/>
    </row>
    <row r="11" spans="1:66" ht="34.5" customHeight="1">
      <c r="A11" s="56" t="s">
        <v>37</v>
      </c>
      <c r="B11" s="1019"/>
      <c r="C11" s="1019"/>
      <c r="D11" s="1020"/>
      <c r="E11" s="1024"/>
      <c r="F11" s="1025"/>
      <c r="G11" s="1025"/>
      <c r="H11" s="1025"/>
      <c r="I11" s="1026"/>
      <c r="J11" s="219" t="e">
        <f>IF(AND(#REF!="Muy Alta",#REF!="Leve"),CONCATENATE("R",#REF!),"")</f>
        <v>#REF!</v>
      </c>
      <c r="K11" s="220" t="e">
        <f>IF(AND(#REF!="Muy Alta",#REF!="Leve"),CONCATENATE("R",#REF!),"")</f>
        <v>#REF!</v>
      </c>
      <c r="L11" s="220" t="e">
        <f>IF(AND(#REF!="Muy Alta",#REF!="Leve"),CONCATENATE("R",#REF!),"")</f>
        <v>#REF!</v>
      </c>
      <c r="M11" s="220" t="e">
        <f>IF(AND(#REF!="Muy Alta",#REF!="Leve"),CONCATENATE("R",#REF!),"")</f>
        <v>#REF!</v>
      </c>
      <c r="N11" s="220" t="e">
        <f>IF(AND(#REF!="Muy Alta",#REF!="Leve"),CONCATENATE("R",#REF!),"")</f>
        <v>#REF!</v>
      </c>
      <c r="O11" s="220" t="e">
        <f>IF(AND(#REF!="Muy Alta",#REF!="Leve"),CONCATENATE("R",#REF!),"")</f>
        <v>#REF!</v>
      </c>
      <c r="P11" s="220" t="e">
        <f>IF(AND(#REF!="Muy Alta",#REF!="Leve"),CONCATENATE("R",#REF!),"")</f>
        <v>#REF!</v>
      </c>
      <c r="Q11" s="220" t="e">
        <f>IF(AND(#REF!="Muy Alta",#REF!="Leve"),CONCATENATE("R",#REF!),"")</f>
        <v>#REF!</v>
      </c>
      <c r="R11" s="220" t="e">
        <f>IF(AND(#REF!="Muy Alta",#REF!="Leve"),CONCATENATE("R",#REF!),"")</f>
        <v>#REF!</v>
      </c>
      <c r="S11" s="222" t="e">
        <f>IF(AND(#REF!="Muy Alta",#REF!="Leve"),CONCATENATE("R",#REF!),"")</f>
        <v>#REF!</v>
      </c>
      <c r="T11" s="219" t="e">
        <f>IF(AND(#REF!="Muy Alta",#REF!="Menor"),CONCATENATE("R",#REF!),"")</f>
        <v>#REF!</v>
      </c>
      <c r="U11" s="220" t="e">
        <f>IF(AND(#REF!="Muy Alta",#REF!="Menor"),CONCATENATE("R",#REF!),"")</f>
        <v>#REF!</v>
      </c>
      <c r="V11" s="220" t="e">
        <f>IF(AND(#REF!="Muy Alta",#REF!="Menor"),CONCATENATE("R",#REF!),"")</f>
        <v>#REF!</v>
      </c>
      <c r="W11" s="220" t="e">
        <f>IF(AND(#REF!="Muy Alta",#REF!="Menor"),CONCATENATE("R",#REF!),"")</f>
        <v>#REF!</v>
      </c>
      <c r="X11" s="220" t="e">
        <f>IF(AND(#REF!="Muy Alta",#REF!="Menor"),CONCATENATE("R",#REF!),"")</f>
        <v>#REF!</v>
      </c>
      <c r="Y11" s="220" t="e">
        <f>IF(AND(#REF!="Muy Alta",#REF!="Menor"),CONCATENATE("R",#REF!),"")</f>
        <v>#REF!</v>
      </c>
      <c r="Z11" s="220" t="e">
        <f>IF(AND(#REF!="Muy Alta",#REF!="Menor"),CONCATENATE("R",#REF!),"")</f>
        <v>#REF!</v>
      </c>
      <c r="AA11" s="220" t="e">
        <f>IF(AND(#REF!="Muy Alta",#REF!="Menor"),CONCATENATE("R",#REF!),"")</f>
        <v>#REF!</v>
      </c>
      <c r="AB11" s="220" t="e">
        <f>IF(AND(#REF!="Muy Alta",#REF!="Menor"),CONCATENATE("R",#REF!),"")</f>
        <v>#REF!</v>
      </c>
      <c r="AC11" s="222" t="e">
        <f>IF(AND(#REF!="Muy Alta",#REF!="Menor"),CONCATENATE("R",#REF!),"")</f>
        <v>#REF!</v>
      </c>
      <c r="AD11" s="219" t="e">
        <f>IF(AND(#REF!="Muy Alta",#REF!="Moderado"),CONCATENATE("R",#REF!),"")</f>
        <v>#REF!</v>
      </c>
      <c r="AE11" s="220" t="e">
        <f>IF(AND(#REF!="Muy Alta",#REF!="Moderado"),CONCATENATE("R",#REF!),"")</f>
        <v>#REF!</v>
      </c>
      <c r="AF11" s="220" t="e">
        <f>IF(AND(#REF!="Muy Alta",#REF!="Moderado"),CONCATENATE("R",#REF!),"")</f>
        <v>#REF!</v>
      </c>
      <c r="AG11" s="220" t="e">
        <f>IF(AND(#REF!="Muy Alta",#REF!="Moderado"),CONCATENATE("R",#REF!),"")</f>
        <v>#REF!</v>
      </c>
      <c r="AH11" s="220" t="e">
        <f>IF(AND(#REF!="Muy Alta",#REF!="Moderado"),CONCATENATE("R",#REF!),"")</f>
        <v>#REF!</v>
      </c>
      <c r="AI11" s="220" t="e">
        <f>IF(AND(#REF!="Muy Alta",#REF!="Moderado"),CONCATENATE("R",#REF!),"")</f>
        <v>#REF!</v>
      </c>
      <c r="AJ11" s="220" t="e">
        <f>IF(AND(#REF!="Muy Alta",#REF!="Moderado"),CONCATENATE("R",#REF!),"")</f>
        <v>#REF!</v>
      </c>
      <c r="AK11" s="220" t="e">
        <f>IF(AND(#REF!="Muy Alta",#REF!="Moderado"),CONCATENATE("R",#REF!),"")</f>
        <v>#REF!</v>
      </c>
      <c r="AL11" s="220" t="e">
        <f>IF(AND(#REF!="Muy Alta",#REF!="Moderado"),CONCATENATE("R",#REF!),"")</f>
        <v>#REF!</v>
      </c>
      <c r="AM11" s="222" t="e">
        <f>IF(AND(#REF!="Muy Alta",#REF!="Moderado"),CONCATENATE("R",#REF!),"")</f>
        <v>#REF!</v>
      </c>
      <c r="AN11" s="219" t="e">
        <f>IF(AND(#REF!="Muy Alta",#REF!="Mayor"),CONCATENATE("R",#REF!),"")</f>
        <v>#REF!</v>
      </c>
      <c r="AO11" s="220" t="e">
        <f>IF(AND(#REF!="Muy Alta",#REF!="Mayor"),CONCATENATE("R",#REF!),"")</f>
        <v>#REF!</v>
      </c>
      <c r="AP11" s="220" t="e">
        <f>IF(AND(#REF!="Muy Alta",#REF!="Mayor"),CONCATENATE("R",#REF!),"")</f>
        <v>#REF!</v>
      </c>
      <c r="AQ11" s="220" t="e">
        <f>IF(AND(#REF!="Muy Alta",#REF!="Mayor"),CONCATENATE("R",#REF!),"")</f>
        <v>#REF!</v>
      </c>
      <c r="AR11" s="220" t="e">
        <f>IF(AND(#REF!="Muy Alta",#REF!="Mayor"),CONCATENATE("R",#REF!),"")</f>
        <v>#REF!</v>
      </c>
      <c r="AS11" s="220" t="e">
        <f>IF(AND(#REF!="Muy Alta",#REF!="Mayor"),CONCATENATE("R",#REF!),"")</f>
        <v>#REF!</v>
      </c>
      <c r="AT11" s="220" t="e">
        <f>IF(AND(#REF!="Muy Alta",#REF!="Mayor"),CONCATENATE("R",#REF!),"")</f>
        <v>#REF!</v>
      </c>
      <c r="AU11" s="220" t="e">
        <f>IF(AND(#REF!="Muy Alta",#REF!="Mayor"),CONCATENATE("R",#REF!),"")</f>
        <v>#REF!</v>
      </c>
      <c r="AV11" s="220" t="e">
        <f>IF(AND(#REF!="Muy Alta",#REF!="Mayor"),CONCATENATE("R",#REF!),"")</f>
        <v>#REF!</v>
      </c>
      <c r="AW11" s="222" t="e">
        <f>IF(AND(#REF!="Muy Alta",#REF!="Mayor"),CONCATENATE("R",#REF!),"")</f>
        <v>#REF!</v>
      </c>
      <c r="AX11" s="225" t="e">
        <f>IF(AND(#REF!="Muy Alta",#REF!="Catastrófico"),CONCATENATE("R",#REF!),"")</f>
        <v>#REF!</v>
      </c>
      <c r="AY11" s="226" t="e">
        <f>IF(AND(#REF!="Muy Alta",#REF!="Catastrófico"),CONCATENATE("R",#REF!),"")</f>
        <v>#REF!</v>
      </c>
      <c r="AZ11" s="226" t="e">
        <f>IF(AND(#REF!="Muy Alta",#REF!="Catastrófico"),CONCATENATE("R",#REF!),"")</f>
        <v>#REF!</v>
      </c>
      <c r="BA11" s="226" t="e">
        <f>IF(AND(#REF!="Muy Alta",#REF!="Catastrófico"),CONCATENATE("R",#REF!),"")</f>
        <v>#REF!</v>
      </c>
      <c r="BB11" s="226" t="e">
        <f>IF(AND(#REF!="Muy Alta",#REF!="Catastrófico"),CONCATENATE("R",#REF!),"")</f>
        <v>#REF!</v>
      </c>
      <c r="BC11" s="226" t="e">
        <f>IF(AND(#REF!="Muy Alta",#REF!="Catastrófico"),CONCATENATE("R",#REF!),"")</f>
        <v>#REF!</v>
      </c>
      <c r="BD11" s="226" t="e">
        <f>IF(AND(#REF!="Muy Alta",#REF!="Catastrófico"),CONCATENATE("R",#REF!),"")</f>
        <v>#REF!</v>
      </c>
      <c r="BE11" s="226" t="e">
        <f>IF(AND(#REF!="Muy Alta",#REF!="Catastrófico"),CONCATENATE("R",#REF!),"")</f>
        <v>#REF!</v>
      </c>
      <c r="BF11" s="226" t="e">
        <f>IF(AND(#REF!="Muy Alta",#REF!="Catastrófico"),CONCATENATE("R",#REF!),"")</f>
        <v>#REF!</v>
      </c>
      <c r="BG11" s="228" t="e">
        <f>IF(AND(#REF!="Muy Alta",#REF!="Catastrófico"),CONCATENATE("R",#REF!),"")</f>
        <v>#REF!</v>
      </c>
      <c r="BH11" s="57"/>
      <c r="BI11" s="1033"/>
      <c r="BJ11" s="1034"/>
      <c r="BK11" s="1034"/>
      <c r="BL11" s="1034"/>
      <c r="BM11" s="1034"/>
      <c r="BN11" s="1035"/>
    </row>
    <row r="12" spans="1:66" ht="34.5" customHeight="1">
      <c r="A12" s="56" t="s">
        <v>37</v>
      </c>
      <c r="B12" s="1019"/>
      <c r="C12" s="1019"/>
      <c r="D12" s="1020"/>
      <c r="E12" s="1024"/>
      <c r="F12" s="1025"/>
      <c r="G12" s="1025"/>
      <c r="H12" s="1025"/>
      <c r="I12" s="1026"/>
      <c r="J12" s="219" t="e">
        <f>IF(AND(#REF!="Muy Alta",#REF!="Leve"),CONCATENATE("R",#REF!),"")</f>
        <v>#REF!</v>
      </c>
      <c r="K12" s="220" t="e">
        <f>IF(AND(#REF!="Muy Alta",#REF!="Leve"),CONCATENATE("R",#REF!),"")</f>
        <v>#REF!</v>
      </c>
      <c r="L12" s="220" t="e">
        <f>IF(AND(#REF!="Muy Alta",#REF!="Leve"),CONCATENATE("R",#REF!),"")</f>
        <v>#REF!</v>
      </c>
      <c r="M12" s="220" t="e">
        <f>IF(AND(#REF!="Muy Alta",#REF!="Leve"),CONCATENATE("R",#REF!),"")</f>
        <v>#REF!</v>
      </c>
      <c r="N12" s="220" t="e">
        <f>IF(AND(#REF!="Muy Alta",#REF!="Leve"),CONCATENATE("R",#REF!),"")</f>
        <v>#REF!</v>
      </c>
      <c r="O12" s="220" t="e">
        <f>IF(AND(#REF!="Muy Alta",#REF!="Leve"),CONCATENATE("R",#REF!),"")</f>
        <v>#REF!</v>
      </c>
      <c r="P12" s="220" t="e">
        <f>IF(AND(#REF!="Muy Alta",#REF!="Leve"),CONCATENATE("R",#REF!),"")</f>
        <v>#REF!</v>
      </c>
      <c r="Q12" s="220" t="e">
        <f>IF(AND(#REF!="Muy Alta",#REF!="Leve"),CONCATENATE("R",#REF!),"")</f>
        <v>#REF!</v>
      </c>
      <c r="R12" s="220" t="e">
        <f>IF(AND(#REF!="Muy Alta",#REF!="Leve"),CONCATENATE("R",#REF!),"")</f>
        <v>#REF!</v>
      </c>
      <c r="S12" s="222" t="e">
        <f>IF(AND(#REF!="Muy Alta",#REF!="Leve"),CONCATENATE("R",#REF!),"")</f>
        <v>#REF!</v>
      </c>
      <c r="T12" s="219" t="e">
        <f>IF(AND(#REF!="Muy Alta",#REF!="Menor"),CONCATENATE("R",#REF!),"")</f>
        <v>#REF!</v>
      </c>
      <c r="U12" s="220" t="e">
        <f>IF(AND(#REF!="Muy Alta",#REF!="Menor"),CONCATENATE("R",#REF!),"")</f>
        <v>#REF!</v>
      </c>
      <c r="V12" s="220" t="e">
        <f>IF(AND(#REF!="Muy Alta",#REF!="Menor"),CONCATENATE("R",#REF!),"")</f>
        <v>#REF!</v>
      </c>
      <c r="W12" s="220" t="e">
        <f>IF(AND(#REF!="Muy Alta",#REF!="Menor"),CONCATENATE("R",#REF!),"")</f>
        <v>#REF!</v>
      </c>
      <c r="X12" s="220" t="e">
        <f>IF(AND(#REF!="Muy Alta",#REF!="Menor"),CONCATENATE("R",#REF!),"")</f>
        <v>#REF!</v>
      </c>
      <c r="Y12" s="220" t="e">
        <f>IF(AND(#REF!="Muy Alta",#REF!="Menor"),CONCATENATE("R",#REF!),"")</f>
        <v>#REF!</v>
      </c>
      <c r="Z12" s="220" t="e">
        <f>IF(AND(#REF!="Muy Alta",#REF!="Menor"),CONCATENATE("R",#REF!),"")</f>
        <v>#REF!</v>
      </c>
      <c r="AA12" s="220" t="e">
        <f>IF(AND(#REF!="Muy Alta",#REF!="Menor"),CONCATENATE("R",#REF!),"")</f>
        <v>#REF!</v>
      </c>
      <c r="AB12" s="220" t="e">
        <f>IF(AND(#REF!="Muy Alta",#REF!="Menor"),CONCATENATE("R",#REF!),"")</f>
        <v>#REF!</v>
      </c>
      <c r="AC12" s="222" t="e">
        <f>IF(AND(#REF!="Muy Alta",#REF!="Menor"),CONCATENATE("R",#REF!),"")</f>
        <v>#REF!</v>
      </c>
      <c r="AD12" s="219" t="e">
        <f>IF(AND(#REF!="Muy Alta",#REF!="Moderado"),CONCATENATE("R",#REF!),"")</f>
        <v>#REF!</v>
      </c>
      <c r="AE12" s="220" t="e">
        <f>IF(AND(#REF!="Muy Alta",#REF!="Moderado"),CONCATENATE("R",#REF!),"")</f>
        <v>#REF!</v>
      </c>
      <c r="AF12" s="220" t="e">
        <f>IF(AND(#REF!="Muy Alta",#REF!="Moderado"),CONCATENATE("R",#REF!),"")</f>
        <v>#REF!</v>
      </c>
      <c r="AG12" s="220" t="e">
        <f>IF(AND(#REF!="Muy Alta",#REF!="Moderado"),CONCATENATE("R",#REF!),"")</f>
        <v>#REF!</v>
      </c>
      <c r="AH12" s="220" t="e">
        <f>IF(AND(#REF!="Muy Alta",#REF!="Moderado"),CONCATENATE("R",#REF!),"")</f>
        <v>#REF!</v>
      </c>
      <c r="AI12" s="220" t="e">
        <f>IF(AND(#REF!="Muy Alta",#REF!="Moderado"),CONCATENATE("R",#REF!),"")</f>
        <v>#REF!</v>
      </c>
      <c r="AJ12" s="220" t="e">
        <f>IF(AND(#REF!="Muy Alta",#REF!="Moderado"),CONCATENATE("R",#REF!),"")</f>
        <v>#REF!</v>
      </c>
      <c r="AK12" s="220" t="e">
        <f>IF(AND(#REF!="Muy Alta",#REF!="Moderado"),CONCATENATE("R",#REF!),"")</f>
        <v>#REF!</v>
      </c>
      <c r="AL12" s="220" t="e">
        <f>IF(AND(#REF!="Muy Alta",#REF!="Moderado"),CONCATENATE("R",#REF!),"")</f>
        <v>#REF!</v>
      </c>
      <c r="AM12" s="222" t="e">
        <f>IF(AND(#REF!="Muy Alta",#REF!="Moderado"),CONCATENATE("R",#REF!),"")</f>
        <v>#REF!</v>
      </c>
      <c r="AN12" s="219" t="e">
        <f>IF(AND(#REF!="Muy Alta",#REF!="Mayor"),CONCATENATE("R",#REF!),"")</f>
        <v>#REF!</v>
      </c>
      <c r="AO12" s="220" t="e">
        <f>IF(AND(#REF!="Muy Alta",#REF!="Mayor"),CONCATENATE("R",#REF!),"")</f>
        <v>#REF!</v>
      </c>
      <c r="AP12" s="220" t="e">
        <f>IF(AND(#REF!="Muy Alta",#REF!="Mayor"),CONCATENATE("R",#REF!),"")</f>
        <v>#REF!</v>
      </c>
      <c r="AQ12" s="220" t="e">
        <f>IF(AND(#REF!="Muy Alta",#REF!="Mayor"),CONCATENATE("R",#REF!),"")</f>
        <v>#REF!</v>
      </c>
      <c r="AR12" s="220" t="e">
        <f>IF(AND(#REF!="Muy Alta",#REF!="Mayor"),CONCATENATE("R",#REF!),"")</f>
        <v>#REF!</v>
      </c>
      <c r="AS12" s="220" t="e">
        <f>IF(AND(#REF!="Muy Alta",#REF!="Mayor"),CONCATENATE("R",#REF!),"")</f>
        <v>#REF!</v>
      </c>
      <c r="AT12" s="220" t="e">
        <f>IF(AND(#REF!="Muy Alta",#REF!="Mayor"),CONCATENATE("R",#REF!),"")</f>
        <v>#REF!</v>
      </c>
      <c r="AU12" s="220" t="e">
        <f>IF(AND(#REF!="Muy Alta",#REF!="Mayor"),CONCATENATE("R",#REF!),"")</f>
        <v>#REF!</v>
      </c>
      <c r="AV12" s="220" t="e">
        <f>IF(AND(#REF!="Muy Alta",#REF!="Mayor"),CONCATENATE("R",#REF!),"")</f>
        <v>#REF!</v>
      </c>
      <c r="AW12" s="222" t="e">
        <f>IF(AND(#REF!="Muy Alta",#REF!="Mayor"),CONCATENATE("R",#REF!),"")</f>
        <v>#REF!</v>
      </c>
      <c r="AX12" s="225" t="e">
        <f>IF(AND(#REF!="Muy Alta",#REF!="Catastrófico"),CONCATENATE("R",#REF!),"")</f>
        <v>#REF!</v>
      </c>
      <c r="AY12" s="226" t="e">
        <f>IF(AND(#REF!="Muy Alta",#REF!="Catastrófico"),CONCATENATE("R",#REF!),"")</f>
        <v>#REF!</v>
      </c>
      <c r="AZ12" s="226" t="e">
        <f>IF(AND(#REF!="Muy Alta",#REF!="Catastrófico"),CONCATENATE("R",#REF!),"")</f>
        <v>#REF!</v>
      </c>
      <c r="BA12" s="226" t="e">
        <f>IF(AND(#REF!="Muy Alta",#REF!="Catastrófico"),CONCATENATE("R",#REF!),"")</f>
        <v>#REF!</v>
      </c>
      <c r="BB12" s="226" t="e">
        <f>IF(AND(#REF!="Muy Alta",#REF!="Catastrófico"),CONCATENATE("R",#REF!),"")</f>
        <v>#REF!</v>
      </c>
      <c r="BC12" s="226" t="e">
        <f>IF(AND(#REF!="Muy Alta",#REF!="Catastrófico"),CONCATENATE("R",#REF!),"")</f>
        <v>#REF!</v>
      </c>
      <c r="BD12" s="226" t="e">
        <f>IF(AND(#REF!="Muy Alta",#REF!="Catastrófico"),CONCATENATE("R",#REF!),"")</f>
        <v>#REF!</v>
      </c>
      <c r="BE12" s="226" t="e">
        <f>IF(AND(#REF!="Muy Alta",#REF!="Catastrófico"),CONCATENATE("R",#REF!),"")</f>
        <v>#REF!</v>
      </c>
      <c r="BF12" s="226" t="e">
        <f>IF(AND(#REF!="Muy Alta",#REF!="Catastrófico"),CONCATENATE("R",#REF!),"")</f>
        <v>#REF!</v>
      </c>
      <c r="BG12" s="228" t="e">
        <f>IF(AND(#REF!="Muy Alta",#REF!="Catastrófico"),CONCATENATE("R",#REF!),"")</f>
        <v>#REF!</v>
      </c>
      <c r="BH12" s="57"/>
      <c r="BI12" s="1033"/>
      <c r="BJ12" s="1034"/>
      <c r="BK12" s="1034"/>
      <c r="BL12" s="1034"/>
      <c r="BM12" s="1034"/>
      <c r="BN12" s="1035"/>
    </row>
    <row r="13" spans="1:66" ht="34.5" customHeight="1">
      <c r="B13" s="1019"/>
      <c r="C13" s="1019"/>
      <c r="D13" s="1020"/>
      <c r="E13" s="1024"/>
      <c r="F13" s="1025"/>
      <c r="G13" s="1025"/>
      <c r="H13" s="1025"/>
      <c r="I13" s="1026"/>
      <c r="J13" s="219" t="e">
        <f>IF(AND(#REF!="Muy Alta",#REF!="Leve"),CONCATENATE("R",#REF!),"")</f>
        <v>#REF!</v>
      </c>
      <c r="K13" s="220" t="e">
        <f>IF(AND(#REF!="Muy Alta",#REF!="Leve"),CONCATENATE("R",#REF!),"")</f>
        <v>#REF!</v>
      </c>
      <c r="L13" s="220" t="e">
        <f>IF(AND(#REF!="Muy Alta",#REF!="Leve"),CONCATENATE("R",#REF!),"")</f>
        <v>#REF!</v>
      </c>
      <c r="M13" s="220" t="e">
        <f>IF(AND(#REF!="Muy Alta",#REF!="Leve"),CONCATENATE("R",#REF!),"")</f>
        <v>#REF!</v>
      </c>
      <c r="N13" s="220" t="e">
        <f>IF(AND(#REF!="Muy Alta",#REF!="Leve"),CONCATENATE("R",#REF!),"")</f>
        <v>#REF!</v>
      </c>
      <c r="O13" s="220" t="e">
        <f>IF(AND(#REF!="Muy Alta",#REF!="Leve"),CONCATENATE("R",#REF!),"")</f>
        <v>#REF!</v>
      </c>
      <c r="P13" s="220" t="e">
        <f>IF(AND(#REF!="Muy Alta",#REF!="Leve"),CONCATENATE("R",#REF!),"")</f>
        <v>#REF!</v>
      </c>
      <c r="Q13" s="220" t="e">
        <f>IF(AND(#REF!="Muy Alta",#REF!="Leve"),CONCATENATE("R",#REF!),"")</f>
        <v>#REF!</v>
      </c>
      <c r="R13" s="220" t="e">
        <f>IF(AND(#REF!="Muy Alta",#REF!="Leve"),CONCATENATE("R",#REF!),"")</f>
        <v>#REF!</v>
      </c>
      <c r="S13" s="222" t="e">
        <f>IF(AND(#REF!="Muy Alta",#REF!="Leve"),CONCATENATE("R",#REF!),"")</f>
        <v>#REF!</v>
      </c>
      <c r="T13" s="219" t="e">
        <f>IF(AND(#REF!="Muy Alta",#REF!="Menor"),CONCATENATE("R",#REF!),"")</f>
        <v>#REF!</v>
      </c>
      <c r="U13" s="220" t="e">
        <f>IF(AND(#REF!="Muy Alta",#REF!="Menor"),CONCATENATE("R",#REF!),"")</f>
        <v>#REF!</v>
      </c>
      <c r="V13" s="220" t="e">
        <f>IF(AND(#REF!="Muy Alta",#REF!="Menor"),CONCATENATE("R",#REF!),"")</f>
        <v>#REF!</v>
      </c>
      <c r="W13" s="220" t="e">
        <f>IF(AND(#REF!="Muy Alta",#REF!="Menor"),CONCATENATE("R",#REF!),"")</f>
        <v>#REF!</v>
      </c>
      <c r="X13" s="220" t="e">
        <f>IF(AND(#REF!="Muy Alta",#REF!="Menor"),CONCATENATE("R",#REF!),"")</f>
        <v>#REF!</v>
      </c>
      <c r="Y13" s="220" t="e">
        <f>IF(AND(#REF!="Muy Alta",#REF!="Menor"),CONCATENATE("R",#REF!),"")</f>
        <v>#REF!</v>
      </c>
      <c r="Z13" s="220" t="e">
        <f>IF(AND(#REF!="Muy Alta",#REF!="Menor"),CONCATENATE("R",#REF!),"")</f>
        <v>#REF!</v>
      </c>
      <c r="AA13" s="220" t="e">
        <f>IF(AND(#REF!="Muy Alta",#REF!="Menor"),CONCATENATE("R",#REF!),"")</f>
        <v>#REF!</v>
      </c>
      <c r="AB13" s="220" t="e">
        <f>IF(AND(#REF!="Muy Alta",#REF!="Menor"),CONCATENATE("R",#REF!),"")</f>
        <v>#REF!</v>
      </c>
      <c r="AC13" s="222" t="e">
        <f>IF(AND(#REF!="Muy Alta",#REF!="Menor"),CONCATENATE("R",#REF!),"")</f>
        <v>#REF!</v>
      </c>
      <c r="AD13" s="219" t="e">
        <f>IF(AND(#REF!="Muy Alta",#REF!="Moderado"),CONCATENATE("R",#REF!),"")</f>
        <v>#REF!</v>
      </c>
      <c r="AE13" s="220" t="e">
        <f>IF(AND(#REF!="Muy Alta",#REF!="Moderado"),CONCATENATE("R",#REF!),"")</f>
        <v>#REF!</v>
      </c>
      <c r="AF13" s="220" t="e">
        <f>IF(AND(#REF!="Muy Alta",#REF!="Moderado"),CONCATENATE("R",#REF!),"")</f>
        <v>#REF!</v>
      </c>
      <c r="AG13" s="220" t="e">
        <f>IF(AND(#REF!="Muy Alta",#REF!="Moderado"),CONCATENATE("R",#REF!),"")</f>
        <v>#REF!</v>
      </c>
      <c r="AH13" s="220" t="e">
        <f>IF(AND(#REF!="Muy Alta",#REF!="Moderado"),CONCATENATE("R",#REF!),"")</f>
        <v>#REF!</v>
      </c>
      <c r="AI13" s="220" t="e">
        <f>IF(AND(#REF!="Muy Alta",#REF!="Moderado"),CONCATENATE("R",#REF!),"")</f>
        <v>#REF!</v>
      </c>
      <c r="AJ13" s="220" t="e">
        <f>IF(AND(#REF!="Muy Alta",#REF!="Moderado"),CONCATENATE("R",#REF!),"")</f>
        <v>#REF!</v>
      </c>
      <c r="AK13" s="220" t="e">
        <f>IF(AND(#REF!="Muy Alta",#REF!="Moderado"),CONCATENATE("R",#REF!),"")</f>
        <v>#REF!</v>
      </c>
      <c r="AL13" s="220" t="e">
        <f>IF(AND(#REF!="Muy Alta",#REF!="Moderado"),CONCATENATE("R",#REF!),"")</f>
        <v>#REF!</v>
      </c>
      <c r="AM13" s="222" t="e">
        <f>IF(AND(#REF!="Muy Alta",#REF!="Moderado"),CONCATENATE("R",#REF!),"")</f>
        <v>#REF!</v>
      </c>
      <c r="AN13" s="219" t="e">
        <f>IF(AND(#REF!="Muy Alta",#REF!="Mayor"),CONCATENATE("R",#REF!),"")</f>
        <v>#REF!</v>
      </c>
      <c r="AO13" s="220" t="e">
        <f>IF(AND(#REF!="Muy Alta",#REF!="Mayor"),CONCATENATE("R",#REF!),"")</f>
        <v>#REF!</v>
      </c>
      <c r="AP13" s="220" t="e">
        <f>IF(AND(#REF!="Muy Alta",#REF!="Mayor"),CONCATENATE("R",#REF!),"")</f>
        <v>#REF!</v>
      </c>
      <c r="AQ13" s="220" t="e">
        <f>IF(AND(#REF!="Muy Alta",#REF!="Mayor"),CONCATENATE("R",#REF!),"")</f>
        <v>#REF!</v>
      </c>
      <c r="AR13" s="220" t="e">
        <f>IF(AND(#REF!="Muy Alta",#REF!="Mayor"),CONCATENATE("R",#REF!),"")</f>
        <v>#REF!</v>
      </c>
      <c r="AS13" s="220" t="e">
        <f>IF(AND(#REF!="Muy Alta",#REF!="Mayor"),CONCATENATE("R",#REF!),"")</f>
        <v>#REF!</v>
      </c>
      <c r="AT13" s="220" t="e">
        <f>IF(AND(#REF!="Muy Alta",#REF!="Mayor"),CONCATENATE("R",#REF!),"")</f>
        <v>#REF!</v>
      </c>
      <c r="AU13" s="220" t="e">
        <f>IF(AND(#REF!="Muy Alta",#REF!="Mayor"),CONCATENATE("R",#REF!),"")</f>
        <v>#REF!</v>
      </c>
      <c r="AV13" s="220" t="e">
        <f>IF(AND(#REF!="Muy Alta",#REF!="Mayor"),CONCATENATE("R",#REF!),"")</f>
        <v>#REF!</v>
      </c>
      <c r="AW13" s="222" t="e">
        <f>IF(AND(#REF!="Muy Alta",#REF!="Mayor"),CONCATENATE("R",#REF!),"")</f>
        <v>#REF!</v>
      </c>
      <c r="AX13" s="225" t="e">
        <f>IF(AND(#REF!="Muy Alta",#REF!="Catastrófico"),CONCATENATE("R",#REF!),"")</f>
        <v>#REF!</v>
      </c>
      <c r="AY13" s="226" t="e">
        <f>IF(AND(#REF!="Muy Alta",#REF!="Catastrófico"),CONCATENATE("R",#REF!),"")</f>
        <v>#REF!</v>
      </c>
      <c r="AZ13" s="226" t="e">
        <f>IF(AND(#REF!="Muy Alta",#REF!="Catastrófico"),CONCATENATE("R",#REF!),"")</f>
        <v>#REF!</v>
      </c>
      <c r="BA13" s="226" t="e">
        <f>IF(AND(#REF!="Muy Alta",#REF!="Catastrófico"),CONCATENATE("R",#REF!),"")</f>
        <v>#REF!</v>
      </c>
      <c r="BB13" s="226" t="e">
        <f>IF(AND(#REF!="Muy Alta",#REF!="Catastrófico"),CONCATENATE("R",#REF!),"")</f>
        <v>#REF!</v>
      </c>
      <c r="BC13" s="226" t="e">
        <f>IF(AND(#REF!="Muy Alta",#REF!="Catastrófico"),CONCATENATE("R",#REF!),"")</f>
        <v>#REF!</v>
      </c>
      <c r="BD13" s="226" t="e">
        <f>IF(AND(#REF!="Muy Alta",#REF!="Catastrófico"),CONCATENATE("R",#REF!),"")</f>
        <v>#REF!</v>
      </c>
      <c r="BE13" s="226" t="e">
        <f>IF(AND(#REF!="Muy Alta",#REF!="Catastrófico"),CONCATENATE("R",#REF!),"")</f>
        <v>#REF!</v>
      </c>
      <c r="BF13" s="226" t="e">
        <f>IF(AND(#REF!="Muy Alta",#REF!="Catastrófico"),CONCATENATE("R",#REF!),"")</f>
        <v>#REF!</v>
      </c>
      <c r="BG13" s="228" t="e">
        <f>IF(AND(#REF!="Muy Alta",#REF!="Catastrófico"),CONCATENATE("R",#REF!),"")</f>
        <v>#REF!</v>
      </c>
      <c r="BH13" s="57"/>
      <c r="BI13" s="1033"/>
      <c r="BJ13" s="1034"/>
      <c r="BK13" s="1034"/>
      <c r="BL13" s="1034"/>
      <c r="BM13" s="1034"/>
      <c r="BN13" s="1035"/>
    </row>
    <row r="14" spans="1:66" ht="34.5" customHeight="1" thickBot="1">
      <c r="B14" s="1019"/>
      <c r="C14" s="1019"/>
      <c r="D14" s="1020"/>
      <c r="E14" s="1027"/>
      <c r="F14" s="1028"/>
      <c r="G14" s="1028"/>
      <c r="H14" s="1028"/>
      <c r="I14" s="1029"/>
      <c r="J14" s="219" t="e">
        <f>IF(AND(#REF!="Muy Alta",#REF!="Leve"),CONCATENATE("R",#REF!),"")</f>
        <v>#REF!</v>
      </c>
      <c r="K14" s="220" t="e">
        <f>IF(AND(#REF!="Muy Alta",#REF!="Leve"),CONCATENATE("R",#REF!),"")</f>
        <v>#REF!</v>
      </c>
      <c r="L14" s="220" t="e">
        <f>IF(AND(#REF!="Muy Alta",#REF!="Leve"),CONCATENATE("R",#REF!),"")</f>
        <v>#REF!</v>
      </c>
      <c r="M14" s="220" t="e">
        <f>IF(AND(#REF!="Muy Alta",#REF!="Leve"),CONCATENATE("R",#REF!),"")</f>
        <v>#REF!</v>
      </c>
      <c r="N14" s="220" t="e">
        <f>IF(AND(#REF!="Muy Alta",#REF!="Leve"),CONCATENATE("R",#REF!),"")</f>
        <v>#REF!</v>
      </c>
      <c r="O14" s="220" t="e">
        <f>IF(AND(#REF!="Muy Alta",#REF!="Leve"),CONCATENATE("R",#REF!),"")</f>
        <v>#REF!</v>
      </c>
      <c r="P14" s="220" t="e">
        <f>IF(AND(#REF!="Muy Alta",#REF!="Leve"),CONCATENATE("R",#REF!),"")</f>
        <v>#REF!</v>
      </c>
      <c r="Q14" s="220"/>
      <c r="R14" s="230"/>
      <c r="S14" s="231"/>
      <c r="T14" s="229" t="e">
        <f>IF(AND(#REF!="Muy Alta",#REF!="Menor"),CONCATENATE("R",#REF!),"")</f>
        <v>#REF!</v>
      </c>
      <c r="U14" s="230" t="e">
        <f>IF(AND(#REF!="Muy Alta",#REF!="Menor"),CONCATENATE("R",#REF!),"")</f>
        <v>#REF!</v>
      </c>
      <c r="V14" s="230" t="e">
        <f>IF(AND(#REF!="Muy Alta",#REF!="Menor"),CONCATENATE("R",#REF!),"")</f>
        <v>#REF!</v>
      </c>
      <c r="W14" s="230" t="e">
        <f>IF(AND(#REF!="Muy Alta",#REF!="Menor"),CONCATENATE("R",#REF!),"")</f>
        <v>#REF!</v>
      </c>
      <c r="X14" s="230" t="e">
        <f>IF(AND(#REF!="Muy Alta",#REF!="Menor"),CONCATENATE("R",#REF!),"")</f>
        <v>#REF!</v>
      </c>
      <c r="Y14" s="230" t="e">
        <f>IF(AND(#REF!="Muy Alta",#REF!="Menor"),CONCATENATE("R",#REF!),"")</f>
        <v>#REF!</v>
      </c>
      <c r="Z14" s="230" t="e">
        <f>IF(AND(#REF!="Muy Alta",#REF!="Menor"),CONCATENATE("R",#REF!),"")</f>
        <v>#REF!</v>
      </c>
      <c r="AA14" s="230"/>
      <c r="AB14" s="230"/>
      <c r="AC14" s="231"/>
      <c r="AD14" s="229" t="e">
        <f>IF(AND(#REF!="Muy Alta",#REF!="Moderado"),CONCATENATE("R",#REF!),"")</f>
        <v>#REF!</v>
      </c>
      <c r="AE14" s="230" t="e">
        <f>IF(AND(#REF!="Muy Alta",#REF!="Moderado"),CONCATENATE("R",#REF!),"")</f>
        <v>#REF!</v>
      </c>
      <c r="AF14" s="230" t="e">
        <f>IF(AND(#REF!="Muy Alta",#REF!="Moderado"),CONCATENATE("R",#REF!),"")</f>
        <v>#REF!</v>
      </c>
      <c r="AG14" s="230" t="e">
        <f>IF(AND(#REF!="Muy Alta",#REF!="Moderado"),CONCATENATE("R",#REF!),"")</f>
        <v>#REF!</v>
      </c>
      <c r="AH14" s="230" t="e">
        <f>IF(AND(#REF!="Muy Alta",#REF!="Moderado"),CONCATENATE("R",#REF!),"")</f>
        <v>#REF!</v>
      </c>
      <c r="AI14" s="230" t="e">
        <f>IF(AND(#REF!="Muy Alta",#REF!="Moderado"),CONCATENATE("R",#REF!),"")</f>
        <v>#REF!</v>
      </c>
      <c r="AJ14" s="230" t="e">
        <f>IF(AND(#REF!="Muy Alta",#REF!="Moderado"),CONCATENATE("R",#REF!),"")</f>
        <v>#REF!</v>
      </c>
      <c r="AK14" s="230"/>
      <c r="AL14" s="230"/>
      <c r="AM14" s="231"/>
      <c r="AN14" s="229" t="e">
        <f>IF(AND(#REF!="Muy Alta",#REF!="Mayor"),CONCATENATE("R",#REF!),"")</f>
        <v>#REF!</v>
      </c>
      <c r="AO14" s="230" t="e">
        <f>IF(AND(#REF!="Muy Alta",#REF!="Mayor"),CONCATENATE("R",#REF!),"")</f>
        <v>#REF!</v>
      </c>
      <c r="AP14" s="230" t="e">
        <f>IF(AND(#REF!="Muy Alta",#REF!="Mayor"),CONCATENATE("R",#REF!),"")</f>
        <v>#REF!</v>
      </c>
      <c r="AQ14" s="230" t="e">
        <f>IF(AND(#REF!="Muy Alta",#REF!="Mayor"),CONCATENATE("R",#REF!),"")</f>
        <v>#REF!</v>
      </c>
      <c r="AR14" s="230" t="e">
        <f>IF(AND(#REF!="Muy Alta",#REF!="Mayor"),CONCATENATE("R",#REF!),"")</f>
        <v>#REF!</v>
      </c>
      <c r="AS14" s="230" t="e">
        <f>IF(AND(#REF!="Muy Alta",#REF!="Mayor"),CONCATENATE("R",#REF!),"")</f>
        <v>#REF!</v>
      </c>
      <c r="AT14" s="230" t="e">
        <f>IF(AND(#REF!="Muy Alta",#REF!="Mayor"),CONCATENATE("R",#REF!),"")</f>
        <v>#REF!</v>
      </c>
      <c r="AU14" s="230"/>
      <c r="AV14" s="230"/>
      <c r="AW14" s="231"/>
      <c r="AX14" s="240" t="e">
        <f>IF(AND(#REF!="Muy Alta",#REF!="Catastrófico"),CONCATENATE("R",#REF!),"")</f>
        <v>#REF!</v>
      </c>
      <c r="AY14" s="232" t="e">
        <f>IF(AND(#REF!="Muy Alta",#REF!="Catastrófico"),CONCATENATE("R",#REF!),"")</f>
        <v>#REF!</v>
      </c>
      <c r="AZ14" s="232" t="e">
        <f>IF(AND(#REF!="Muy Alta",#REF!="Catastrófico"),CONCATENATE("R",#REF!),"")</f>
        <v>#REF!</v>
      </c>
      <c r="BA14" s="232" t="e">
        <f>IF(AND(#REF!="Muy Alta",#REF!="Catastrófico"),CONCATENATE("R",#REF!),"")</f>
        <v>#REF!</v>
      </c>
      <c r="BB14" s="232" t="e">
        <f>IF(AND(#REF!="Muy Alta",#REF!="Catastrófico"),CONCATENATE("R",#REF!),"")</f>
        <v>#REF!</v>
      </c>
      <c r="BC14" s="232" t="e">
        <f>IF(AND(#REF!="Muy Alta",#REF!="Catastrófico"),CONCATENATE("R",#REF!),"")</f>
        <v>#REF!</v>
      </c>
      <c r="BD14" s="232" t="e">
        <f>IF(AND(#REF!="Muy Alta",#REF!="Catastrófico"),CONCATENATE("R",#REF!),"")</f>
        <v>#REF!</v>
      </c>
      <c r="BE14" s="232"/>
      <c r="BF14" s="232"/>
      <c r="BG14" s="233"/>
      <c r="BH14" s="57"/>
      <c r="BI14" s="1036"/>
      <c r="BJ14" s="1037"/>
      <c r="BK14" s="1037"/>
      <c r="BL14" s="1037"/>
      <c r="BM14" s="1037"/>
      <c r="BN14" s="1038"/>
    </row>
    <row r="15" spans="1:66" ht="34.5" customHeight="1">
      <c r="B15" s="1019"/>
      <c r="C15" s="1019"/>
      <c r="D15" s="1020"/>
      <c r="E15" s="1021" t="s">
        <v>273</v>
      </c>
      <c r="F15" s="1022"/>
      <c r="G15" s="1022"/>
      <c r="H15" s="1022"/>
      <c r="I15" s="1022"/>
      <c r="J15" s="234" t="e">
        <f>IF(AND(#REF!="Alta",#REF!="Leve"),CONCATENATE("R",#REF!),"")</f>
        <v>#REF!</v>
      </c>
      <c r="K15" s="235" t="e">
        <f>IF(AND(#REF!="Alta",#REF!="Leve"),CONCATENATE("R",#REF!),"")</f>
        <v>#REF!</v>
      </c>
      <c r="L15" s="235" t="e">
        <f>IF(AND(#REF!="Alta",#REF!="Leve"),CONCATENATE("R",#REF!),"")</f>
        <v>#REF!</v>
      </c>
      <c r="M15" s="235" t="e">
        <f>IF(AND(#REF!="Alta",#REF!="Leve"),CONCATENATE("R",#REF!),"")</f>
        <v>#REF!</v>
      </c>
      <c r="N15" s="235" t="e">
        <f>IF(AND(#REF!="Alta",#REF!="Leve"),CONCATENATE("R",#REF!),"")</f>
        <v>#REF!</v>
      </c>
      <c r="O15" s="235" t="e">
        <f>IF(AND(#REF!="Alta",#REF!="Leve"),CONCATENATE("R",#REF!),"")</f>
        <v>#REF!</v>
      </c>
      <c r="P15" s="235" t="e">
        <f>IF(AND(#REF!="Alta",#REF!="Leve"),CONCATENATE("R",#REF!),"")</f>
        <v>#REF!</v>
      </c>
      <c r="Q15" s="235" t="e">
        <f>IF(AND(#REF!="Alta",#REF!="Leve"),CONCATENATE("R",#REF!),"")</f>
        <v>#REF!</v>
      </c>
      <c r="R15" s="235" t="e">
        <f>IF(AND(#REF!="Alta",#REF!="Leve"),CONCATENATE("R",#REF!),"")</f>
        <v>#REF!</v>
      </c>
      <c r="S15" s="238" t="e">
        <f>IF(AND(#REF!="Alta",#REF!="Leve"),CONCATENATE("R",#REF!),"")</f>
        <v>#REF!</v>
      </c>
      <c r="T15" s="234" t="e">
        <f>IF(AND(#REF!="Alta",#REF!="Menor"),CONCATENATE("R",#REF!),"")</f>
        <v>#REF!</v>
      </c>
      <c r="U15" s="235" t="e">
        <f>IF(AND(#REF!="Alta",#REF!="Menor"),CONCATENATE("R",#REF!),"")</f>
        <v>#REF!</v>
      </c>
      <c r="V15" s="235" t="e">
        <f>IF(AND(#REF!="Alta",#REF!="Menor"),CONCATENATE("R",#REF!),"")</f>
        <v>#REF!</v>
      </c>
      <c r="W15" s="235" t="e">
        <f>IF(AND(#REF!="Alta",#REF!="Menor"),CONCATENATE("R",#REF!),"")</f>
        <v>#REF!</v>
      </c>
      <c r="X15" s="235" t="e">
        <f>IF(AND(#REF!="Alta",#REF!="Menor"),CONCATENATE("R",#REF!),"")</f>
        <v>#REF!</v>
      </c>
      <c r="Y15" s="235" t="e">
        <f>IF(AND(#REF!="Alta",#REF!="Menor"),CONCATENATE("R",#REF!),"")</f>
        <v>#REF!</v>
      </c>
      <c r="Z15" s="235" t="e">
        <f>IF(AND(#REF!="Alta",#REF!="Menor"),CONCATENATE("R",#REF!),"")</f>
        <v>#REF!</v>
      </c>
      <c r="AA15" s="235" t="e">
        <f>IF(AND(#REF!="Alta",#REF!="Menor"),CONCATENATE("R",#REF!),"")</f>
        <v>#REF!</v>
      </c>
      <c r="AB15" s="235" t="e">
        <f>IF(AND(#REF!="Alta",#REF!="Menor"),CONCATENATE("R",#REF!),"")</f>
        <v>#REF!</v>
      </c>
      <c r="AC15" s="238" t="e">
        <f>IF(AND(#REF!="Alta",#REF!="Menor"),CONCATENATE("R",#REF!),"")</f>
        <v>#REF!</v>
      </c>
      <c r="AD15" s="217" t="e">
        <f>IF(AND(#REF!="Alta",#REF!="Moderado"),CONCATENATE("R",#REF!),"")</f>
        <v>#REF!</v>
      </c>
      <c r="AE15" s="218" t="e">
        <f>IF(AND(#REF!="Alta",#REF!="Moderado"),CONCATENATE("R",#REF!),"")</f>
        <v>#REF!</v>
      </c>
      <c r="AF15" s="218" t="e">
        <f>IF(AND(#REF!="Alta",#REF!="Moderado"),CONCATENATE("R",#REF!),"")</f>
        <v>#REF!</v>
      </c>
      <c r="AG15" s="218" t="e">
        <f>IF(AND(#REF!="Alta",#REF!="Moderado"),CONCATENATE("R",#REF!),"")</f>
        <v>#REF!</v>
      </c>
      <c r="AH15" s="218" t="e">
        <f>IF(AND(#REF!="Alta",#REF!="Moderado"),CONCATENATE("R",#REF!),"")</f>
        <v>#REF!</v>
      </c>
      <c r="AI15" s="218" t="e">
        <f>IF(AND(#REF!="Alta",#REF!="Moderado"),CONCATENATE("R",#REF!),"")</f>
        <v>#REF!</v>
      </c>
      <c r="AJ15" s="218" t="e">
        <f>IF(AND(#REF!="Alta",#REF!="Moderado"),CONCATENATE("R",#REF!),"")</f>
        <v>#REF!</v>
      </c>
      <c r="AK15" s="218" t="e">
        <f>IF(AND(#REF!="Alta",#REF!="Moderado"),CONCATENATE("R",#REF!),"")</f>
        <v>#REF!</v>
      </c>
      <c r="AL15" s="218" t="e">
        <f>IF(AND(#REF!="Alta",#REF!="Moderado"),CONCATENATE("R",#REF!),"")</f>
        <v>#REF!</v>
      </c>
      <c r="AM15" s="221" t="e">
        <f>IF(AND(#REF!="Alta",#REF!="Moderado"),CONCATENATE("R",#REF!),"")</f>
        <v>#REF!</v>
      </c>
      <c r="AN15" s="217" t="e">
        <f>IF(AND(#REF!="Alta",#REF!="Mayor"),CONCATENATE("R",#REF!),"")</f>
        <v>#REF!</v>
      </c>
      <c r="AO15" s="218" t="e">
        <f>IF(AND(#REF!="Alta",#REF!="Mayor"),CONCATENATE("R",#REF!),"")</f>
        <v>#REF!</v>
      </c>
      <c r="AP15" s="218" t="e">
        <f>IF(AND(#REF!="Alta",#REF!="Mayor"),CONCATENATE("R",#REF!),"")</f>
        <v>#REF!</v>
      </c>
      <c r="AQ15" s="218" t="e">
        <f>IF(AND(#REF!="Alta",#REF!="Mayor"),CONCATENATE("R",#REF!),"")</f>
        <v>#REF!</v>
      </c>
      <c r="AR15" s="218" t="e">
        <f>IF(AND(#REF!="Alta",#REF!="Mayor"),CONCATENATE("R",#REF!),"")</f>
        <v>#REF!</v>
      </c>
      <c r="AS15" s="218" t="e">
        <f>IF(AND(#REF!="Alta",#REF!="Mayor"),CONCATENATE("R",#REF!),"")</f>
        <v>#REF!</v>
      </c>
      <c r="AT15" s="218" t="e">
        <f>IF(AND(#REF!="Alta",#REF!="Mayor"),CONCATENATE("R",#REF!),"")</f>
        <v>#REF!</v>
      </c>
      <c r="AU15" s="218" t="e">
        <f>IF(AND(#REF!="Alta",#REF!="Mayor"),CONCATENATE("R",#REF!),"")</f>
        <v>#REF!</v>
      </c>
      <c r="AV15" s="218" t="e">
        <f>IF(AND(#REF!="Alta",#REF!="Mayor"),CONCATENATE("R",#REF!),"")</f>
        <v>#REF!</v>
      </c>
      <c r="AW15" s="221" t="e">
        <f>IF(AND(#REF!="Alta",#REF!="Mayor"),CONCATENATE("R",#REF!),"")</f>
        <v>#REF!</v>
      </c>
      <c r="AX15" s="223" t="e">
        <f>IF(AND(#REF!="Alta",#REF!="Catastrófico"),CONCATENATE("R",#REF!),"")</f>
        <v>#REF!</v>
      </c>
      <c r="AY15" s="224" t="e">
        <f>IF(AND(#REF!="Alta",#REF!="Catastrófico"),CONCATENATE("R",#REF!),"")</f>
        <v>#REF!</v>
      </c>
      <c r="AZ15" s="224" t="e">
        <f>IF(AND(#REF!="Alta",#REF!="Catastrófico"),CONCATENATE("R",#REF!),"")</f>
        <v>#REF!</v>
      </c>
      <c r="BA15" s="224" t="e">
        <f>IF(AND(#REF!="Alta",#REF!="Catastrófico"),CONCATENATE("R",#REF!),"")</f>
        <v>#REF!</v>
      </c>
      <c r="BB15" s="224" t="e">
        <f>IF(AND(#REF!="Alta",#REF!="Catastrófico"),CONCATENATE("R",#REF!),"")</f>
        <v>#REF!</v>
      </c>
      <c r="BC15" s="224" t="e">
        <f>IF(AND(#REF!="Alta",#REF!="Catastrófico"),CONCATENATE("R",#REF!),"")</f>
        <v>#REF!</v>
      </c>
      <c r="BD15" s="224" t="e">
        <f>IF(AND(#REF!="Alta",#REF!="Catastrófico"),CONCATENATE("R",#REF!),"")</f>
        <v>#REF!</v>
      </c>
      <c r="BE15" s="224" t="e">
        <f>IF(AND(#REF!="Alta",#REF!="Catastrófico"),CONCATENATE("R",#REF!),"")</f>
        <v>#REF!</v>
      </c>
      <c r="BF15" s="224" t="e">
        <f>IF(AND(#REF!="Alta",#REF!="Catastrófico"),CONCATENATE("R",#REF!),"")</f>
        <v>#REF!</v>
      </c>
      <c r="BG15" s="227" t="e">
        <f>IF(AND(#REF!="Alta",#REF!="Catastrófico"),CONCATENATE("R",#REF!),"")</f>
        <v>#REF!</v>
      </c>
      <c r="BH15" s="57"/>
      <c r="BI15" s="1039" t="s">
        <v>274</v>
      </c>
      <c r="BJ15" s="1040"/>
      <c r="BK15" s="1040"/>
      <c r="BL15" s="1040"/>
      <c r="BM15" s="1040"/>
      <c r="BN15" s="1041"/>
    </row>
    <row r="16" spans="1:66" ht="34.5" customHeight="1">
      <c r="B16" s="1019"/>
      <c r="C16" s="1019"/>
      <c r="D16" s="1020"/>
      <c r="E16" s="1024"/>
      <c r="F16" s="1025"/>
      <c r="G16" s="1025"/>
      <c r="H16" s="1025"/>
      <c r="I16" s="1025"/>
      <c r="J16" s="236" t="e">
        <f>IF(AND(#REF!="Alta",#REF!="Leve"),CONCATENATE("R",#REF!),"")</f>
        <v>#REF!</v>
      </c>
      <c r="K16" s="237" t="e">
        <f>IF(AND(#REF!="Alta",#REF!="Leve"),CONCATENATE("R",#REF!),"")</f>
        <v>#REF!</v>
      </c>
      <c r="L16" s="237" t="e">
        <f>IF(AND(#REF!="Alta",#REF!="Leve"),CONCATENATE("R",#REF!),"")</f>
        <v>#REF!</v>
      </c>
      <c r="M16" s="237" t="e">
        <f>IF(AND(#REF!="Alta",#REF!="Leve"),CONCATENATE("R",#REF!),"")</f>
        <v>#REF!</v>
      </c>
      <c r="N16" s="237" t="e">
        <f>IF(AND(#REF!="Alta",#REF!="Leve"),CONCATENATE("R",#REF!),"")</f>
        <v>#REF!</v>
      </c>
      <c r="O16" s="237" t="e">
        <f>IF(AND(#REF!="Alta",#REF!="Leve"),CONCATENATE("R",#REF!),"")</f>
        <v>#REF!</v>
      </c>
      <c r="P16" s="237" t="e">
        <f>IF(AND(#REF!="Alta",#REF!="Leve"),CONCATENATE("R",#REF!),"")</f>
        <v>#REF!</v>
      </c>
      <c r="Q16" s="237" t="e">
        <f>IF(AND(#REF!="Alta",#REF!="Leve"),CONCATENATE("R",#REF!),"")</f>
        <v>#REF!</v>
      </c>
      <c r="R16" s="237" t="e">
        <f>IF(AND(#REF!="Alta",#REF!="Leve"),CONCATENATE("R",#REF!),"")</f>
        <v>#REF!</v>
      </c>
      <c r="S16" s="239" t="e">
        <f>IF(AND(#REF!="Alta",#REF!="Leve"),CONCATENATE("R",#REF!),"")</f>
        <v>#REF!</v>
      </c>
      <c r="T16" s="236" t="e">
        <f>IF(AND(#REF!="Alta",#REF!="Menor"),CONCATENATE("R",#REF!),"")</f>
        <v>#REF!</v>
      </c>
      <c r="U16" s="237" t="e">
        <f>IF(AND(#REF!="Alta",#REF!="Menor"),CONCATENATE("R",#REF!),"")</f>
        <v>#REF!</v>
      </c>
      <c r="V16" s="237" t="e">
        <f>IF(AND(#REF!="Alta",#REF!="Menor"),CONCATENATE("R",#REF!),"")</f>
        <v>#REF!</v>
      </c>
      <c r="W16" s="237" t="e">
        <f>IF(AND(#REF!="Alta",#REF!="Menor"),CONCATENATE("R",#REF!),"")</f>
        <v>#REF!</v>
      </c>
      <c r="X16" s="237" t="e">
        <f>IF(AND(#REF!="Alta",#REF!="Menor"),CONCATENATE("R",#REF!),"")</f>
        <v>#REF!</v>
      </c>
      <c r="Y16" s="237" t="e">
        <f>IF(AND(#REF!="Alta",#REF!="Menor"),CONCATENATE("R",#REF!),"")</f>
        <v>#REF!</v>
      </c>
      <c r="Z16" s="237" t="e">
        <f>IF(AND(#REF!="Alta",#REF!="Menor"),CONCATENATE("R",#REF!),"")</f>
        <v>#REF!</v>
      </c>
      <c r="AA16" s="237" t="e">
        <f>IF(AND(#REF!="Alta",#REF!="Menor"),CONCATENATE("R",#REF!),"")</f>
        <v>#REF!</v>
      </c>
      <c r="AB16" s="237" t="e">
        <f>IF(AND(#REF!="Alta",#REF!="Menor"),CONCATENATE("R",#REF!),"")</f>
        <v>#REF!</v>
      </c>
      <c r="AC16" s="239" t="e">
        <f>IF(AND(#REF!="Alta",#REF!="Menor"),CONCATENATE("R",#REF!),"")</f>
        <v>#REF!</v>
      </c>
      <c r="AD16" s="219" t="e">
        <f>IF(AND(#REF!="Alta",#REF!="Moderado"),CONCATENATE("R",#REF!),"")</f>
        <v>#REF!</v>
      </c>
      <c r="AE16" s="220" t="e">
        <f>IF(AND(#REF!="Alta",#REF!="Moderado"),CONCATENATE("R",#REF!),"")</f>
        <v>#REF!</v>
      </c>
      <c r="AF16" s="220" t="e">
        <f>IF(AND(#REF!="Alta",#REF!="Moderado"),CONCATENATE("R",#REF!),"")</f>
        <v>#REF!</v>
      </c>
      <c r="AG16" s="220" t="e">
        <f>IF(AND(#REF!="Alta",#REF!="Moderado"),CONCATENATE("R",#REF!),"")</f>
        <v>#REF!</v>
      </c>
      <c r="AH16" s="220" t="e">
        <f>IF(AND(#REF!="Alta",#REF!="Moderado"),CONCATENATE("R",#REF!),"")</f>
        <v>#REF!</v>
      </c>
      <c r="AI16" s="220" t="e">
        <f>IF(AND(#REF!="Alta",#REF!="Moderado"),CONCATENATE("R",#REF!),"")</f>
        <v>#REF!</v>
      </c>
      <c r="AJ16" s="220" t="e">
        <f>IF(AND(#REF!="Alta",#REF!="Moderado"),CONCATENATE("R",#REF!),"")</f>
        <v>#REF!</v>
      </c>
      <c r="AK16" s="220" t="e">
        <f>IF(AND(#REF!="Alta",#REF!="Moderado"),CONCATENATE("R",#REF!),"")</f>
        <v>#REF!</v>
      </c>
      <c r="AL16" s="220" t="e">
        <f>IF(AND(#REF!="Alta",#REF!="Moderado"),CONCATENATE("R",#REF!),"")</f>
        <v>#REF!</v>
      </c>
      <c r="AM16" s="222" t="e">
        <f>IF(AND(#REF!="Alta",#REF!="Moderado"),CONCATENATE("R",#REF!),"")</f>
        <v>#REF!</v>
      </c>
      <c r="AN16" s="219" t="e">
        <f>IF(AND(#REF!="Alta",#REF!="Mayor"),CONCATENATE("R",#REF!),"")</f>
        <v>#REF!</v>
      </c>
      <c r="AO16" s="220" t="e">
        <f>IF(AND(#REF!="Alta",#REF!="Mayor"),CONCATENATE("R",#REF!),"")</f>
        <v>#REF!</v>
      </c>
      <c r="AP16" s="220" t="e">
        <f>IF(AND(#REF!="Alta",#REF!="Mayor"),CONCATENATE("R",#REF!),"")</f>
        <v>#REF!</v>
      </c>
      <c r="AQ16" s="220" t="e">
        <f>IF(AND(#REF!="Alta",#REF!="Mayor"),CONCATENATE("R",#REF!),"")</f>
        <v>#REF!</v>
      </c>
      <c r="AR16" s="220" t="e">
        <f>IF(AND(#REF!="Alta",#REF!="Mayor"),CONCATENATE("R",#REF!),"")</f>
        <v>#REF!</v>
      </c>
      <c r="AS16" s="220" t="e">
        <f>IF(AND(#REF!="Alta",#REF!="Mayor"),CONCATENATE("R",#REF!),"")</f>
        <v>#REF!</v>
      </c>
      <c r="AT16" s="220" t="e">
        <f>IF(AND(#REF!="Alta",#REF!="Mayor"),CONCATENATE("R",#REF!),"")</f>
        <v>#REF!</v>
      </c>
      <c r="AU16" s="220" t="e">
        <f>IF(AND(#REF!="Alta",#REF!="Mayor"),CONCATENATE("R",#REF!),"")</f>
        <v>#REF!</v>
      </c>
      <c r="AV16" s="220" t="e">
        <f>IF(AND(#REF!="Alta",#REF!="Mayor"),CONCATENATE("R",#REF!),"")</f>
        <v>#REF!</v>
      </c>
      <c r="AW16" s="222" t="e">
        <f>IF(AND(#REF!="Alta",#REF!="Mayor"),CONCATENATE("R",#REF!),"")</f>
        <v>#REF!</v>
      </c>
      <c r="AX16" s="225" t="e">
        <f>IF(AND(#REF!="Alta",#REF!="Catastrófico"),CONCATENATE("R",#REF!),"")</f>
        <v>#REF!</v>
      </c>
      <c r="AY16" s="226" t="e">
        <f>IF(AND(#REF!="Alta",#REF!="Catastrófico"),CONCATENATE("R",#REF!),"")</f>
        <v>#REF!</v>
      </c>
      <c r="AZ16" s="226" t="e">
        <f>IF(AND(#REF!="Alta",#REF!="Catastrófico"),CONCATENATE("R",#REF!),"")</f>
        <v>#REF!</v>
      </c>
      <c r="BA16" s="226" t="e">
        <f>IF(AND(#REF!="Alta",#REF!="Catastrófico"),CONCATENATE("R",#REF!),"")</f>
        <v>#REF!</v>
      </c>
      <c r="BB16" s="226" t="e">
        <f>IF(AND(#REF!="Alta",#REF!="Catastrófico"),CONCATENATE("R",#REF!),"")</f>
        <v>#REF!</v>
      </c>
      <c r="BC16" s="226" t="e">
        <f>IF(AND(#REF!="Alta",#REF!="Catastrófico"),CONCATENATE("R",#REF!),"")</f>
        <v>#REF!</v>
      </c>
      <c r="BD16" s="226" t="e">
        <f>IF(AND(#REF!="Alta",#REF!="Catastrófico"),CONCATENATE("R",#REF!),"")</f>
        <v>#REF!</v>
      </c>
      <c r="BE16" s="226" t="e">
        <f>IF(AND(#REF!="Alta",#REF!="Catastrófico"),CONCATENATE("R",#REF!),"")</f>
        <v>#REF!</v>
      </c>
      <c r="BF16" s="226" t="e">
        <f>IF(AND(#REF!="Alta",#REF!="Catastrófico"),CONCATENATE("R",#REF!),"")</f>
        <v>#REF!</v>
      </c>
      <c r="BG16" s="228" t="e">
        <f>IF(AND(#REF!="Alta",#REF!="Catastrófico"),CONCATENATE("R",#REF!),"")</f>
        <v>#REF!</v>
      </c>
      <c r="BH16" s="57"/>
      <c r="BI16" s="1042"/>
      <c r="BJ16" s="1043"/>
      <c r="BK16" s="1043"/>
      <c r="BL16" s="1043"/>
      <c r="BM16" s="1043"/>
      <c r="BN16" s="1044"/>
    </row>
    <row r="17" spans="2:66" ht="34.5" customHeight="1">
      <c r="B17" s="1019"/>
      <c r="C17" s="1019"/>
      <c r="D17" s="1020"/>
      <c r="E17" s="1024"/>
      <c r="F17" s="1025"/>
      <c r="G17" s="1025"/>
      <c r="H17" s="1025"/>
      <c r="I17" s="1025"/>
      <c r="J17" s="236" t="e">
        <f>IF(AND(#REF!="Alta",#REF!="Leve"),CONCATENATE("R",#REF!),"")</f>
        <v>#REF!</v>
      </c>
      <c r="K17" s="237" t="e">
        <f>IF(AND(#REF!="Alta",#REF!="Leve"),CONCATENATE("R",#REF!),"")</f>
        <v>#REF!</v>
      </c>
      <c r="L17" s="237" t="e">
        <f>IF(AND(#REF!="Alta",#REF!="Leve"),CONCATENATE("R",#REF!),"")</f>
        <v>#REF!</v>
      </c>
      <c r="M17" s="237" t="e">
        <f>IF(AND(#REF!="Alta",#REF!="Leve"),CONCATENATE("R",#REF!),"")</f>
        <v>#REF!</v>
      </c>
      <c r="N17" s="237" t="e">
        <f>IF(AND(#REF!="Alta",#REF!="Leve"),CONCATENATE("R",#REF!),"")</f>
        <v>#REF!</v>
      </c>
      <c r="O17" s="237" t="e">
        <f>IF(AND(#REF!="Alta",#REF!="Leve"),CONCATENATE("R",#REF!),"")</f>
        <v>#REF!</v>
      </c>
      <c r="P17" s="237" t="e">
        <f>IF(AND(#REF!="Alta",#REF!="Leve"),CONCATENATE("R",#REF!),"")</f>
        <v>#REF!</v>
      </c>
      <c r="Q17" s="237" t="e">
        <f>IF(AND(#REF!="Alta",#REF!="Leve"),CONCATENATE("R",#REF!),"")</f>
        <v>#REF!</v>
      </c>
      <c r="R17" s="237" t="e">
        <f>IF(AND(#REF!="Alta",#REF!="Leve"),CONCATENATE("R",#REF!),"")</f>
        <v>#REF!</v>
      </c>
      <c r="S17" s="239" t="e">
        <f>IF(AND(#REF!="Alta",#REF!="Leve"),CONCATENATE("R",#REF!),"")</f>
        <v>#REF!</v>
      </c>
      <c r="T17" s="236" t="e">
        <f>IF(AND(#REF!="Alta",#REF!="Menor"),CONCATENATE("R",#REF!),"")</f>
        <v>#REF!</v>
      </c>
      <c r="U17" s="237" t="e">
        <f>IF(AND(#REF!="Alta",#REF!="Menor"),CONCATENATE("R",#REF!),"")</f>
        <v>#REF!</v>
      </c>
      <c r="V17" s="237" t="e">
        <f>IF(AND(#REF!="Alta",#REF!="Menor"),CONCATENATE("R",#REF!),"")</f>
        <v>#REF!</v>
      </c>
      <c r="W17" s="237" t="e">
        <f>IF(AND(#REF!="Alta",#REF!="Menor"),CONCATENATE("R",#REF!),"")</f>
        <v>#REF!</v>
      </c>
      <c r="X17" s="237" t="e">
        <f>IF(AND(#REF!="Alta",#REF!="Menor"),CONCATENATE("R",#REF!),"")</f>
        <v>#REF!</v>
      </c>
      <c r="Y17" s="237" t="e">
        <f>IF(AND(#REF!="Alta",#REF!="Menor"),CONCATENATE("R",#REF!),"")</f>
        <v>#REF!</v>
      </c>
      <c r="Z17" s="237" t="e">
        <f>IF(AND(#REF!="Alta",#REF!="Menor"),CONCATENATE("R",#REF!),"")</f>
        <v>#REF!</v>
      </c>
      <c r="AA17" s="237" t="e">
        <f>IF(AND(#REF!="Alta",#REF!="Menor"),CONCATENATE("R",#REF!),"")</f>
        <v>#REF!</v>
      </c>
      <c r="AB17" s="237" t="e">
        <f>IF(AND(#REF!="Alta",#REF!="Menor"),CONCATENATE("R",#REF!),"")</f>
        <v>#REF!</v>
      </c>
      <c r="AC17" s="239" t="e">
        <f>IF(AND(#REF!="Alta",#REF!="Menor"),CONCATENATE("R",#REF!),"")</f>
        <v>#REF!</v>
      </c>
      <c r="AD17" s="219" t="e">
        <f>IF(AND(#REF!="Alta",#REF!="Moderado"),CONCATENATE("R",#REF!),"")</f>
        <v>#REF!</v>
      </c>
      <c r="AE17" s="220" t="e">
        <f>IF(AND(#REF!="Alta",#REF!="Moderado"),CONCATENATE("R",#REF!),"")</f>
        <v>#REF!</v>
      </c>
      <c r="AF17" s="220" t="e">
        <f>IF(AND(#REF!="Alta",#REF!="Moderado"),CONCATENATE("R",#REF!),"")</f>
        <v>#REF!</v>
      </c>
      <c r="AG17" s="220" t="e">
        <f>IF(AND(#REF!="Alta",#REF!="Moderado"),CONCATENATE("R",#REF!),"")</f>
        <v>#REF!</v>
      </c>
      <c r="AH17" s="220" t="e">
        <f>IF(AND(#REF!="Alta",#REF!="Moderado"),CONCATENATE("R",#REF!),"")</f>
        <v>#REF!</v>
      </c>
      <c r="AI17" s="220" t="e">
        <f>IF(AND(#REF!="Alta",#REF!="Moderado"),CONCATENATE("R",#REF!),"")</f>
        <v>#REF!</v>
      </c>
      <c r="AJ17" s="220" t="e">
        <f>IF(AND(#REF!="Alta",#REF!="Moderado"),CONCATENATE("R",#REF!),"")</f>
        <v>#REF!</v>
      </c>
      <c r="AK17" s="220" t="e">
        <f>IF(AND(#REF!="Alta",#REF!="Moderado"),CONCATENATE("R",#REF!),"")</f>
        <v>#REF!</v>
      </c>
      <c r="AL17" s="220" t="e">
        <f>IF(AND(#REF!="Alta",#REF!="Moderado"),CONCATENATE("R",#REF!),"")</f>
        <v>#REF!</v>
      </c>
      <c r="AM17" s="222" t="e">
        <f>IF(AND(#REF!="Alta",#REF!="Moderado"),CONCATENATE("R",#REF!),"")</f>
        <v>#REF!</v>
      </c>
      <c r="AN17" s="219" t="e">
        <f>IF(AND(#REF!="Alta",#REF!="Mayor"),CONCATENATE("R",#REF!),"")</f>
        <v>#REF!</v>
      </c>
      <c r="AO17" s="220" t="e">
        <f>IF(AND(#REF!="Alta",#REF!="Mayor"),CONCATENATE("R",#REF!),"")</f>
        <v>#REF!</v>
      </c>
      <c r="AP17" s="220" t="e">
        <f>IF(AND(#REF!="Alta",#REF!="Mayor"),CONCATENATE("R",#REF!),"")</f>
        <v>#REF!</v>
      </c>
      <c r="AQ17" s="220" t="e">
        <f>IF(AND(#REF!="Alta",#REF!="Mayor"),CONCATENATE("R",#REF!),"")</f>
        <v>#REF!</v>
      </c>
      <c r="AR17" s="220" t="e">
        <f>IF(AND(#REF!="Alta",#REF!="Mayor"),CONCATENATE("R",#REF!),"")</f>
        <v>#REF!</v>
      </c>
      <c r="AS17" s="220" t="e">
        <f>IF(AND(#REF!="Alta",#REF!="Mayor"),CONCATENATE("R",#REF!),"")</f>
        <v>#REF!</v>
      </c>
      <c r="AT17" s="220" t="e">
        <f>IF(AND(#REF!="Alta",#REF!="Mayor"),CONCATENATE("R",#REF!),"")</f>
        <v>#REF!</v>
      </c>
      <c r="AU17" s="220" t="e">
        <f>IF(AND(#REF!="Alta",#REF!="Mayor"),CONCATENATE("R",#REF!),"")</f>
        <v>#REF!</v>
      </c>
      <c r="AV17" s="220" t="e">
        <f>IF(AND(#REF!="Alta",#REF!="Mayor"),CONCATENATE("R",#REF!),"")</f>
        <v>#REF!</v>
      </c>
      <c r="AW17" s="222" t="e">
        <f>IF(AND(#REF!="Alta",#REF!="Mayor"),CONCATENATE("R",#REF!),"")</f>
        <v>#REF!</v>
      </c>
      <c r="AX17" s="225" t="e">
        <f>IF(AND(#REF!="Alta",#REF!="Catastrófico"),CONCATENATE("R",#REF!),"")</f>
        <v>#REF!</v>
      </c>
      <c r="AY17" s="226" t="e">
        <f>IF(AND(#REF!="Alta",#REF!="Catastrófico"),CONCATENATE("R",#REF!),"")</f>
        <v>#REF!</v>
      </c>
      <c r="AZ17" s="226" t="e">
        <f>IF(AND(#REF!="Alta",#REF!="Catastrófico"),CONCATENATE("R",#REF!),"")</f>
        <v>#REF!</v>
      </c>
      <c r="BA17" s="226" t="e">
        <f>IF(AND(#REF!="Alta",#REF!="Catastrófico"),CONCATENATE("R",#REF!),"")</f>
        <v>#REF!</v>
      </c>
      <c r="BB17" s="226" t="e">
        <f>IF(AND(#REF!="Alta",#REF!="Catastrófico"),CONCATENATE("R",#REF!),"")</f>
        <v>#REF!</v>
      </c>
      <c r="BC17" s="226" t="e">
        <f>IF(AND(#REF!="Alta",#REF!="Catastrófico"),CONCATENATE("R",#REF!),"")</f>
        <v>#REF!</v>
      </c>
      <c r="BD17" s="226" t="e">
        <f>IF(AND(#REF!="Alta",#REF!="Catastrófico"),CONCATENATE("R",#REF!),"")</f>
        <v>#REF!</v>
      </c>
      <c r="BE17" s="226" t="e">
        <f>IF(AND(#REF!="Alta",#REF!="Catastrófico"),CONCATENATE("R",#REF!),"")</f>
        <v>#REF!</v>
      </c>
      <c r="BF17" s="226" t="e">
        <f>IF(AND(#REF!="Alta",#REF!="Catastrófico"),CONCATENATE("R",#REF!),"")</f>
        <v>#REF!</v>
      </c>
      <c r="BG17" s="228" t="e">
        <f>IF(AND(#REF!="Alta",#REF!="Catastrófico"),CONCATENATE("R",#REF!),"")</f>
        <v>#REF!</v>
      </c>
      <c r="BH17" s="57"/>
      <c r="BI17" s="1042"/>
      <c r="BJ17" s="1043"/>
      <c r="BK17" s="1043"/>
      <c r="BL17" s="1043"/>
      <c r="BM17" s="1043"/>
      <c r="BN17" s="1044"/>
    </row>
    <row r="18" spans="2:66" ht="34.5" customHeight="1">
      <c r="B18" s="1019"/>
      <c r="C18" s="1019"/>
      <c r="D18" s="1020"/>
      <c r="E18" s="1024"/>
      <c r="F18" s="1025"/>
      <c r="G18" s="1025"/>
      <c r="H18" s="1025"/>
      <c r="I18" s="1025"/>
      <c r="J18" s="236" t="e">
        <f>IF(AND(#REF!="Alta",#REF!="Leve"),CONCATENATE("R",#REF!),"")</f>
        <v>#REF!</v>
      </c>
      <c r="K18" s="237" t="e">
        <f>IF(AND(#REF!="Alta",#REF!="Leve"),CONCATENATE("R",#REF!),"")</f>
        <v>#REF!</v>
      </c>
      <c r="L18" s="237" t="e">
        <f>IF(AND(#REF!="Alta",#REF!="Leve"),CONCATENATE("R",#REF!),"")</f>
        <v>#REF!</v>
      </c>
      <c r="M18" s="237" t="e">
        <f>IF(AND(#REF!="Alta",#REF!="Leve"),CONCATENATE("R",#REF!),"")</f>
        <v>#REF!</v>
      </c>
      <c r="N18" s="237" t="e">
        <f>IF(AND(#REF!="Alta",#REF!="Leve"),CONCATENATE("R",#REF!),"")</f>
        <v>#REF!</v>
      </c>
      <c r="O18" s="237" t="e">
        <f>IF(AND(#REF!="Alta",#REF!="Leve"),CONCATENATE("R",#REF!),"")</f>
        <v>#REF!</v>
      </c>
      <c r="P18" s="237" t="e">
        <f>IF(AND(#REF!="Alta",#REF!="Leve"),CONCATENATE("R",#REF!),"")</f>
        <v>#REF!</v>
      </c>
      <c r="Q18" s="237" t="e">
        <f>IF(AND(#REF!="Alta",#REF!="Leve"),CONCATENATE("R",#REF!),"")</f>
        <v>#REF!</v>
      </c>
      <c r="R18" s="237" t="e">
        <f>IF(AND(#REF!="Alta",#REF!="Leve"),CONCATENATE("R",#REF!),"")</f>
        <v>#REF!</v>
      </c>
      <c r="S18" s="239" t="e">
        <f>IF(AND(#REF!="Alta",#REF!="Leve"),CONCATENATE("R",#REF!),"")</f>
        <v>#REF!</v>
      </c>
      <c r="T18" s="236" t="e">
        <f>IF(AND(#REF!="Alta",#REF!="Menor"),CONCATENATE("R",#REF!),"")</f>
        <v>#REF!</v>
      </c>
      <c r="U18" s="237" t="e">
        <f>IF(AND(#REF!="Alta",#REF!="Menor"),CONCATENATE("R",#REF!),"")</f>
        <v>#REF!</v>
      </c>
      <c r="V18" s="237" t="e">
        <f>IF(AND(#REF!="Alta",#REF!="Menor"),CONCATENATE("R",#REF!),"")</f>
        <v>#REF!</v>
      </c>
      <c r="W18" s="237" t="e">
        <f>IF(AND(#REF!="Alta",#REF!="Menor"),CONCATENATE("R",#REF!),"")</f>
        <v>#REF!</v>
      </c>
      <c r="X18" s="237" t="e">
        <f>IF(AND(#REF!="Alta",#REF!="Menor"),CONCATENATE("R",#REF!),"")</f>
        <v>#REF!</v>
      </c>
      <c r="Y18" s="237" t="e">
        <f>IF(AND(#REF!="Alta",#REF!="Menor"),CONCATENATE("R",#REF!),"")</f>
        <v>#REF!</v>
      </c>
      <c r="Z18" s="237" t="e">
        <f>IF(AND(#REF!="Alta",#REF!="Menor"),CONCATENATE("R",#REF!),"")</f>
        <v>#REF!</v>
      </c>
      <c r="AA18" s="237" t="e">
        <f>IF(AND(#REF!="Alta",#REF!="Menor"),CONCATENATE("R",#REF!),"")</f>
        <v>#REF!</v>
      </c>
      <c r="AB18" s="237" t="e">
        <f>IF(AND(#REF!="Alta",#REF!="Menor"),CONCATENATE("R",#REF!),"")</f>
        <v>#REF!</v>
      </c>
      <c r="AC18" s="239" t="e">
        <f>IF(AND(#REF!="Alta",#REF!="Menor"),CONCATENATE("R",#REF!),"")</f>
        <v>#REF!</v>
      </c>
      <c r="AD18" s="219" t="e">
        <f>IF(AND(#REF!="Alta",#REF!="Moderado"),CONCATENATE("R",#REF!),"")</f>
        <v>#REF!</v>
      </c>
      <c r="AE18" s="220" t="e">
        <f>IF(AND(#REF!="Alta",#REF!="Moderado"),CONCATENATE("R",#REF!),"")</f>
        <v>#REF!</v>
      </c>
      <c r="AF18" s="220" t="e">
        <f>IF(AND(#REF!="Alta",#REF!="Moderado"),CONCATENATE("R",#REF!),"")</f>
        <v>#REF!</v>
      </c>
      <c r="AG18" s="220" t="e">
        <f>IF(AND(#REF!="Alta",#REF!="Moderado"),CONCATENATE("R",#REF!),"")</f>
        <v>#REF!</v>
      </c>
      <c r="AH18" s="220" t="e">
        <f>IF(AND(#REF!="Alta",#REF!="Moderado"),CONCATENATE("R",#REF!),"")</f>
        <v>#REF!</v>
      </c>
      <c r="AI18" s="220" t="e">
        <f>IF(AND(#REF!="Alta",#REF!="Moderado"),CONCATENATE("R",#REF!),"")</f>
        <v>#REF!</v>
      </c>
      <c r="AJ18" s="220" t="e">
        <f>IF(AND(#REF!="Alta",#REF!="Moderado"),CONCATENATE("R",#REF!),"")</f>
        <v>#REF!</v>
      </c>
      <c r="AK18" s="220" t="e">
        <f>IF(AND(#REF!="Alta",#REF!="Moderado"),CONCATENATE("R",#REF!),"")</f>
        <v>#REF!</v>
      </c>
      <c r="AL18" s="220" t="e">
        <f>IF(AND(#REF!="Alta",#REF!="Moderado"),CONCATENATE("R",#REF!),"")</f>
        <v>#REF!</v>
      </c>
      <c r="AM18" s="222" t="e">
        <f>IF(AND(#REF!="Alta",#REF!="Moderado"),CONCATENATE("R",#REF!),"")</f>
        <v>#REF!</v>
      </c>
      <c r="AN18" s="219" t="e">
        <f>IF(AND(#REF!="Alta",#REF!="Mayor"),CONCATENATE("R",#REF!),"")</f>
        <v>#REF!</v>
      </c>
      <c r="AO18" s="220" t="e">
        <f>IF(AND(#REF!="Alta",#REF!="Mayor"),CONCATENATE("R",#REF!),"")</f>
        <v>#REF!</v>
      </c>
      <c r="AP18" s="220" t="e">
        <f>IF(AND(#REF!="Alta",#REF!="Mayor"),CONCATENATE("R",#REF!),"")</f>
        <v>#REF!</v>
      </c>
      <c r="AQ18" s="220" t="e">
        <f>IF(AND(#REF!="Alta",#REF!="Mayor"),CONCATENATE("R",#REF!),"")</f>
        <v>#REF!</v>
      </c>
      <c r="AR18" s="220" t="e">
        <f>IF(AND(#REF!="Alta",#REF!="Mayor"),CONCATENATE("R",#REF!),"")</f>
        <v>#REF!</v>
      </c>
      <c r="AS18" s="220" t="e">
        <f>IF(AND(#REF!="Alta",#REF!="Mayor"),CONCATENATE("R",#REF!),"")</f>
        <v>#REF!</v>
      </c>
      <c r="AT18" s="220" t="e">
        <f>IF(AND(#REF!="Alta",#REF!="Mayor"),CONCATENATE("R",#REF!),"")</f>
        <v>#REF!</v>
      </c>
      <c r="AU18" s="220" t="e">
        <f>IF(AND(#REF!="Alta",#REF!="Mayor"),CONCATENATE("R",#REF!),"")</f>
        <v>#REF!</v>
      </c>
      <c r="AV18" s="220" t="e">
        <f>IF(AND(#REF!="Alta",#REF!="Mayor"),CONCATENATE("R",#REF!),"")</f>
        <v>#REF!</v>
      </c>
      <c r="AW18" s="222" t="e">
        <f>IF(AND(#REF!="Alta",#REF!="Mayor"),CONCATENATE("R",#REF!),"")</f>
        <v>#REF!</v>
      </c>
      <c r="AX18" s="225" t="e">
        <f>IF(AND(#REF!="Alta",#REF!="Catastrófico"),CONCATENATE("R",#REF!),"")</f>
        <v>#REF!</v>
      </c>
      <c r="AY18" s="226" t="e">
        <f>IF(AND(#REF!="Alta",#REF!="Catastrófico"),CONCATENATE("R",#REF!),"")</f>
        <v>#REF!</v>
      </c>
      <c r="AZ18" s="226" t="e">
        <f>IF(AND(#REF!="Alta",#REF!="Catastrófico"),CONCATENATE("R",#REF!),"")</f>
        <v>#REF!</v>
      </c>
      <c r="BA18" s="226" t="e">
        <f>IF(AND(#REF!="Alta",#REF!="Catastrófico"),CONCATENATE("R",#REF!),"")</f>
        <v>#REF!</v>
      </c>
      <c r="BB18" s="226" t="e">
        <f>IF(AND(#REF!="Alta",#REF!="Catastrófico"),CONCATENATE("R",#REF!),"")</f>
        <v>#REF!</v>
      </c>
      <c r="BC18" s="226" t="e">
        <f>IF(AND(#REF!="Alta",#REF!="Catastrófico"),CONCATENATE("R",#REF!),"")</f>
        <v>#REF!</v>
      </c>
      <c r="BD18" s="226" t="e">
        <f>IF(AND(#REF!="Alta",#REF!="Catastrófico"),CONCATENATE("R",#REF!),"")</f>
        <v>#REF!</v>
      </c>
      <c r="BE18" s="226" t="e">
        <f>IF(AND(#REF!="Alta",#REF!="Catastrófico"),CONCATENATE("R",#REF!),"")</f>
        <v>#REF!</v>
      </c>
      <c r="BF18" s="226" t="e">
        <f>IF(AND(#REF!="Alta",#REF!="Catastrófico"),CONCATENATE("R",#REF!),"")</f>
        <v>#REF!</v>
      </c>
      <c r="BG18" s="228" t="e">
        <f>IF(AND(#REF!="Alta",#REF!="Catastrófico"),CONCATENATE("R",#REF!),"")</f>
        <v>#REF!</v>
      </c>
      <c r="BH18" s="57"/>
      <c r="BI18" s="1042"/>
      <c r="BJ18" s="1043"/>
      <c r="BK18" s="1043"/>
      <c r="BL18" s="1043"/>
      <c r="BM18" s="1043"/>
      <c r="BN18" s="1044"/>
    </row>
    <row r="19" spans="2:66" ht="34.5" customHeight="1">
      <c r="B19" s="1019"/>
      <c r="C19" s="1019"/>
      <c r="D19" s="1020"/>
      <c r="E19" s="1024"/>
      <c r="F19" s="1025"/>
      <c r="G19" s="1025"/>
      <c r="H19" s="1025"/>
      <c r="I19" s="1025"/>
      <c r="J19" s="236" t="e">
        <f>IF(AND(#REF!="Alta",#REF!="Leve"),CONCATENATE("R",#REF!),"")</f>
        <v>#REF!</v>
      </c>
      <c r="K19" s="237" t="e">
        <f>IF(AND(#REF!="Alta",#REF!="Leve"),CONCATENATE("R",#REF!),"")</f>
        <v>#REF!</v>
      </c>
      <c r="L19" s="237" t="e">
        <f>IF(AND(#REF!="Alta",#REF!="Leve"),CONCATENATE("R",#REF!),"")</f>
        <v>#REF!</v>
      </c>
      <c r="M19" s="237" t="e">
        <f>IF(AND(#REF!="Alta",#REF!="Leve"),CONCATENATE("R",#REF!),"")</f>
        <v>#REF!</v>
      </c>
      <c r="N19" s="237" t="e">
        <f>IF(AND(#REF!="Alta",#REF!="Leve"),CONCATENATE("R",#REF!),"")</f>
        <v>#REF!</v>
      </c>
      <c r="O19" s="237" t="e">
        <f>IF(AND(#REF!="Alta",#REF!="Leve"),CONCATENATE("R",#REF!),"")</f>
        <v>#REF!</v>
      </c>
      <c r="P19" s="237" t="e">
        <f>IF(AND(#REF!="Alta",#REF!="Leve"),CONCATENATE("R",#REF!),"")</f>
        <v>#REF!</v>
      </c>
      <c r="Q19" s="237" t="e">
        <f>IF(AND(#REF!="Alta",#REF!="Leve"),CONCATENATE("R",#REF!),"")</f>
        <v>#REF!</v>
      </c>
      <c r="R19" s="237" t="e">
        <f>IF(AND(#REF!="Alta",#REF!="Leve"),CONCATENATE("R",#REF!),"")</f>
        <v>#REF!</v>
      </c>
      <c r="S19" s="239" t="e">
        <f>IF(AND(#REF!="Alta",#REF!="Leve"),CONCATENATE("R",#REF!),"")</f>
        <v>#REF!</v>
      </c>
      <c r="T19" s="236" t="e">
        <f>IF(AND(#REF!="Alta",#REF!="Menor"),CONCATENATE("R",#REF!),"")</f>
        <v>#REF!</v>
      </c>
      <c r="U19" s="237" t="e">
        <f>IF(AND(#REF!="Alta",#REF!="Menor"),CONCATENATE("R",#REF!),"")</f>
        <v>#REF!</v>
      </c>
      <c r="V19" s="237" t="e">
        <f>IF(AND(#REF!="Alta",#REF!="Menor"),CONCATENATE("R",#REF!),"")</f>
        <v>#REF!</v>
      </c>
      <c r="W19" s="237" t="e">
        <f>IF(AND(#REF!="Alta",#REF!="Menor"),CONCATENATE("R",#REF!),"")</f>
        <v>#REF!</v>
      </c>
      <c r="X19" s="237" t="e">
        <f>IF(AND(#REF!="Alta",#REF!="Menor"),CONCATENATE("R",#REF!),"")</f>
        <v>#REF!</v>
      </c>
      <c r="Y19" s="237" t="e">
        <f>IF(AND(#REF!="Alta",#REF!="Menor"),CONCATENATE("R",#REF!),"")</f>
        <v>#REF!</v>
      </c>
      <c r="Z19" s="237" t="e">
        <f>IF(AND(#REF!="Alta",#REF!="Menor"),CONCATENATE("R",#REF!),"")</f>
        <v>#REF!</v>
      </c>
      <c r="AA19" s="237" t="e">
        <f>IF(AND(#REF!="Alta",#REF!="Menor"),CONCATENATE("R",#REF!),"")</f>
        <v>#REF!</v>
      </c>
      <c r="AB19" s="237" t="e">
        <f>IF(AND(#REF!="Alta",#REF!="Menor"),CONCATENATE("R",#REF!),"")</f>
        <v>#REF!</v>
      </c>
      <c r="AC19" s="239" t="e">
        <f>IF(AND(#REF!="Alta",#REF!="Menor"),CONCATENATE("R",#REF!),"")</f>
        <v>#REF!</v>
      </c>
      <c r="AD19" s="219" t="e">
        <f>IF(AND(#REF!="Alta",#REF!="Moderado"),CONCATENATE("R",#REF!),"")</f>
        <v>#REF!</v>
      </c>
      <c r="AE19" s="220" t="e">
        <f>IF(AND(#REF!="Alta",#REF!="Moderado"),CONCATENATE("R",#REF!),"")</f>
        <v>#REF!</v>
      </c>
      <c r="AF19" s="220" t="e">
        <f>IF(AND(#REF!="Alta",#REF!="Moderado"),CONCATENATE("R",#REF!),"")</f>
        <v>#REF!</v>
      </c>
      <c r="AG19" s="220" t="e">
        <f>IF(AND(#REF!="Alta",#REF!="Moderado"),CONCATENATE("R",#REF!),"")</f>
        <v>#REF!</v>
      </c>
      <c r="AH19" s="220" t="e">
        <f>IF(AND(#REF!="Alta",#REF!="Moderado"),CONCATENATE("R",#REF!),"")</f>
        <v>#REF!</v>
      </c>
      <c r="AI19" s="220" t="e">
        <f>IF(AND(#REF!="Alta",#REF!="Moderado"),CONCATENATE("R",#REF!),"")</f>
        <v>#REF!</v>
      </c>
      <c r="AJ19" s="220" t="e">
        <f>IF(AND(#REF!="Alta",#REF!="Moderado"),CONCATENATE("R",#REF!),"")</f>
        <v>#REF!</v>
      </c>
      <c r="AK19" s="220" t="e">
        <f>IF(AND(#REF!="Alta",#REF!="Moderado"),CONCATENATE("R",#REF!),"")</f>
        <v>#REF!</v>
      </c>
      <c r="AL19" s="220" t="e">
        <f>IF(AND(#REF!="Alta",#REF!="Moderado"),CONCATENATE("R",#REF!),"")</f>
        <v>#REF!</v>
      </c>
      <c r="AM19" s="222" t="e">
        <f>IF(AND(#REF!="Alta",#REF!="Moderado"),CONCATENATE("R",#REF!),"")</f>
        <v>#REF!</v>
      </c>
      <c r="AN19" s="219" t="e">
        <f>IF(AND(#REF!="Alta",#REF!="Mayor"),CONCATENATE("R",#REF!),"")</f>
        <v>#REF!</v>
      </c>
      <c r="AO19" s="220" t="e">
        <f>IF(AND(#REF!="Alta",#REF!="Mayor"),CONCATENATE("R",#REF!),"")</f>
        <v>#REF!</v>
      </c>
      <c r="AP19" s="220" t="e">
        <f>IF(AND(#REF!="Alta",#REF!="Mayor"),CONCATENATE("R",#REF!),"")</f>
        <v>#REF!</v>
      </c>
      <c r="AQ19" s="220" t="e">
        <f>IF(AND(#REF!="Alta",#REF!="Mayor"),CONCATENATE("R",#REF!),"")</f>
        <v>#REF!</v>
      </c>
      <c r="AR19" s="220" t="e">
        <f>IF(AND(#REF!="Alta",#REF!="Mayor"),CONCATENATE("R",#REF!),"")</f>
        <v>#REF!</v>
      </c>
      <c r="AS19" s="220" t="e">
        <f>IF(AND(#REF!="Alta",#REF!="Mayor"),CONCATENATE("R",#REF!),"")</f>
        <v>#REF!</v>
      </c>
      <c r="AT19" s="220" t="e">
        <f>IF(AND(#REF!="Alta",#REF!="Mayor"),CONCATENATE("R",#REF!),"")</f>
        <v>#REF!</v>
      </c>
      <c r="AU19" s="220" t="e">
        <f>IF(AND(#REF!="Alta",#REF!="Mayor"),CONCATENATE("R",#REF!),"")</f>
        <v>#REF!</v>
      </c>
      <c r="AV19" s="220" t="e">
        <f>IF(AND(#REF!="Alta",#REF!="Mayor"),CONCATENATE("R",#REF!),"")</f>
        <v>#REF!</v>
      </c>
      <c r="AW19" s="222" t="e">
        <f>IF(AND(#REF!="Alta",#REF!="Mayor"),CONCATENATE("R",#REF!),"")</f>
        <v>#REF!</v>
      </c>
      <c r="AX19" s="225" t="e">
        <f>IF(AND(#REF!="Alta",#REF!="Catastrófico"),CONCATENATE("R",#REF!),"")</f>
        <v>#REF!</v>
      </c>
      <c r="AY19" s="226" t="e">
        <f>IF(AND(#REF!="Alta",#REF!="Catastrófico"),CONCATENATE("R",#REF!),"")</f>
        <v>#REF!</v>
      </c>
      <c r="AZ19" s="226" t="e">
        <f>IF(AND(#REF!="Alta",#REF!="Catastrófico"),CONCATENATE("R",#REF!),"")</f>
        <v>#REF!</v>
      </c>
      <c r="BA19" s="226" t="e">
        <f>IF(AND(#REF!="Alta",#REF!="Catastrófico"),CONCATENATE("R",#REF!),"")</f>
        <v>#REF!</v>
      </c>
      <c r="BB19" s="226" t="e">
        <f>IF(AND(#REF!="Alta",#REF!="Catastrófico"),CONCATENATE("R",#REF!),"")</f>
        <v>#REF!</v>
      </c>
      <c r="BC19" s="226" t="e">
        <f>IF(AND(#REF!="Alta",#REF!="Catastrófico"),CONCATENATE("R",#REF!),"")</f>
        <v>#REF!</v>
      </c>
      <c r="BD19" s="226" t="e">
        <f>IF(AND(#REF!="Alta",#REF!="Catastrófico"),CONCATENATE("R",#REF!),"")</f>
        <v>#REF!</v>
      </c>
      <c r="BE19" s="226" t="e">
        <f>IF(AND(#REF!="Alta",#REF!="Catastrófico"),CONCATENATE("R",#REF!),"")</f>
        <v>#REF!</v>
      </c>
      <c r="BF19" s="226" t="e">
        <f>IF(AND(#REF!="Alta",#REF!="Catastrófico"),CONCATENATE("R",#REF!),"")</f>
        <v>#REF!</v>
      </c>
      <c r="BG19" s="228" t="e">
        <f>IF(AND(#REF!="Alta",#REF!="Catastrófico"),CONCATENATE("R",#REF!),"")</f>
        <v>#REF!</v>
      </c>
      <c r="BH19" s="57"/>
      <c r="BI19" s="1042"/>
      <c r="BJ19" s="1043"/>
      <c r="BK19" s="1043"/>
      <c r="BL19" s="1043"/>
      <c r="BM19" s="1043"/>
      <c r="BN19" s="1044"/>
    </row>
    <row r="20" spans="2:66" ht="34.5" customHeight="1">
      <c r="B20" s="1019"/>
      <c r="C20" s="1019"/>
      <c r="D20" s="1020"/>
      <c r="E20" s="1024"/>
      <c r="F20" s="1025"/>
      <c r="G20" s="1025"/>
      <c r="H20" s="1025"/>
      <c r="I20" s="1025"/>
      <c r="J20" s="236" t="e">
        <f>IF(AND(#REF!="Alta",#REF!="Leve"),CONCATENATE("R",#REF!),"")</f>
        <v>#REF!</v>
      </c>
      <c r="K20" s="237" t="e">
        <f>IF(AND(#REF!="Alta",#REF!="Leve"),CONCATENATE("R",#REF!),"")</f>
        <v>#REF!</v>
      </c>
      <c r="L20" s="237" t="e">
        <f>IF(AND(#REF!="Alta",#REF!="Leve"),CONCATENATE("R",#REF!),"")</f>
        <v>#REF!</v>
      </c>
      <c r="M20" s="237" t="e">
        <f>IF(AND(#REF!="Alta",#REF!="Leve"),CONCATENATE("R",#REF!),"")</f>
        <v>#REF!</v>
      </c>
      <c r="N20" s="237" t="e">
        <f>IF(AND(#REF!="Alta",#REF!="Leve"),CONCATENATE("R",#REF!),"")</f>
        <v>#REF!</v>
      </c>
      <c r="O20" s="237" t="e">
        <f>IF(AND(#REF!="Alta",#REF!="Leve"),CONCATENATE("R",#REF!),"")</f>
        <v>#REF!</v>
      </c>
      <c r="P20" s="237" t="e">
        <f>IF(AND(#REF!="Alta",#REF!="Leve"),CONCATENATE("R",#REF!),"")</f>
        <v>#REF!</v>
      </c>
      <c r="Q20" s="237" t="e">
        <f>IF(AND(#REF!="Alta",#REF!="Leve"),CONCATENATE("R",#REF!),"")</f>
        <v>#REF!</v>
      </c>
      <c r="R20" s="237" t="e">
        <f>IF(AND(#REF!="Alta",#REF!="Leve"),CONCATENATE("R",#REF!),"")</f>
        <v>#REF!</v>
      </c>
      <c r="S20" s="239" t="e">
        <f>IF(AND(#REF!="Alta",#REF!="Leve"),CONCATENATE("R",#REF!),"")</f>
        <v>#REF!</v>
      </c>
      <c r="T20" s="236" t="e">
        <f>IF(AND(#REF!="Alta",#REF!="Menor"),CONCATENATE("R",#REF!),"")</f>
        <v>#REF!</v>
      </c>
      <c r="U20" s="237" t="e">
        <f>IF(AND(#REF!="Alta",#REF!="Menor"),CONCATENATE("R",#REF!),"")</f>
        <v>#REF!</v>
      </c>
      <c r="V20" s="237" t="e">
        <f>IF(AND(#REF!="Alta",#REF!="Menor"),CONCATENATE("R",#REF!),"")</f>
        <v>#REF!</v>
      </c>
      <c r="W20" s="237" t="e">
        <f>IF(AND(#REF!="Alta",#REF!="Menor"),CONCATENATE("R",#REF!),"")</f>
        <v>#REF!</v>
      </c>
      <c r="X20" s="237" t="e">
        <f>IF(AND(#REF!="Alta",#REF!="Menor"),CONCATENATE("R",#REF!),"")</f>
        <v>#REF!</v>
      </c>
      <c r="Y20" s="237" t="e">
        <f>IF(AND(#REF!="Alta",#REF!="Menor"),CONCATENATE("R",#REF!),"")</f>
        <v>#REF!</v>
      </c>
      <c r="Z20" s="237" t="e">
        <f>IF(AND(#REF!="Alta",#REF!="Menor"),CONCATENATE("R",#REF!),"")</f>
        <v>#REF!</v>
      </c>
      <c r="AA20" s="237" t="e">
        <f>IF(AND(#REF!="Alta",#REF!="Menor"),CONCATENATE("R",#REF!),"")</f>
        <v>#REF!</v>
      </c>
      <c r="AB20" s="237" t="e">
        <f>IF(AND(#REF!="Alta",#REF!="Menor"),CONCATENATE("R",#REF!),"")</f>
        <v>#REF!</v>
      </c>
      <c r="AC20" s="239" t="e">
        <f>IF(AND(#REF!="Alta",#REF!="Menor"),CONCATENATE("R",#REF!),"")</f>
        <v>#REF!</v>
      </c>
      <c r="AD20" s="219" t="e">
        <f>IF(AND(#REF!="Alta",#REF!="Moderado"),CONCATENATE("R",#REF!),"")</f>
        <v>#REF!</v>
      </c>
      <c r="AE20" s="220" t="e">
        <f>IF(AND(#REF!="Alta",#REF!="Moderado"),CONCATENATE("R",#REF!),"")</f>
        <v>#REF!</v>
      </c>
      <c r="AF20" s="220" t="e">
        <f>IF(AND(#REF!="Alta",#REF!="Moderado"),CONCATENATE("R",#REF!),"")</f>
        <v>#REF!</v>
      </c>
      <c r="AG20" s="220" t="e">
        <f>IF(AND(#REF!="Alta",#REF!="Moderado"),CONCATENATE("R",#REF!),"")</f>
        <v>#REF!</v>
      </c>
      <c r="AH20" s="220" t="e">
        <f>IF(AND(#REF!="Alta",#REF!="Moderado"),CONCATENATE("R",#REF!),"")</f>
        <v>#REF!</v>
      </c>
      <c r="AI20" s="220" t="e">
        <f>IF(AND(#REF!="Alta",#REF!="Moderado"),CONCATENATE("R",#REF!),"")</f>
        <v>#REF!</v>
      </c>
      <c r="AJ20" s="220" t="e">
        <f>IF(AND(#REF!="Alta",#REF!="Moderado"),CONCATENATE("R",#REF!),"")</f>
        <v>#REF!</v>
      </c>
      <c r="AK20" s="220" t="e">
        <f>IF(AND(#REF!="Alta",#REF!="Moderado"),CONCATENATE("R",#REF!),"")</f>
        <v>#REF!</v>
      </c>
      <c r="AL20" s="220" t="e">
        <f>IF(AND(#REF!="Alta",#REF!="Moderado"),CONCATENATE("R",#REF!),"")</f>
        <v>#REF!</v>
      </c>
      <c r="AM20" s="222" t="e">
        <f>IF(AND(#REF!="Alta",#REF!="Moderado"),CONCATENATE("R",#REF!),"")</f>
        <v>#REF!</v>
      </c>
      <c r="AN20" s="219" t="e">
        <f>IF(AND(#REF!="Alta",#REF!="Mayor"),CONCATENATE("R",#REF!),"")</f>
        <v>#REF!</v>
      </c>
      <c r="AO20" s="220" t="e">
        <f>IF(AND(#REF!="Alta",#REF!="Mayor"),CONCATENATE("R",#REF!),"")</f>
        <v>#REF!</v>
      </c>
      <c r="AP20" s="220" t="e">
        <f>IF(AND(#REF!="Alta",#REF!="Mayor"),CONCATENATE("R",#REF!),"")</f>
        <v>#REF!</v>
      </c>
      <c r="AQ20" s="220" t="e">
        <f>IF(AND(#REF!="Alta",#REF!="Mayor"),CONCATENATE("R",#REF!),"")</f>
        <v>#REF!</v>
      </c>
      <c r="AR20" s="220" t="e">
        <f>IF(AND(#REF!="Alta",#REF!="Mayor"),CONCATENATE("R",#REF!),"")</f>
        <v>#REF!</v>
      </c>
      <c r="AS20" s="220" t="e">
        <f>IF(AND(#REF!="Alta",#REF!="Mayor"),CONCATENATE("R",#REF!),"")</f>
        <v>#REF!</v>
      </c>
      <c r="AT20" s="220" t="e">
        <f>IF(AND(#REF!="Alta",#REF!="Mayor"),CONCATENATE("R",#REF!),"")</f>
        <v>#REF!</v>
      </c>
      <c r="AU20" s="220" t="e">
        <f>IF(AND(#REF!="Alta",#REF!="Mayor"),CONCATENATE("R",#REF!),"")</f>
        <v>#REF!</v>
      </c>
      <c r="AV20" s="220" t="e">
        <f>IF(AND(#REF!="Alta",#REF!="Mayor"),CONCATENATE("R",#REF!),"")</f>
        <v>#REF!</v>
      </c>
      <c r="AW20" s="222" t="e">
        <f>IF(AND(#REF!="Alta",#REF!="Mayor"),CONCATENATE("R",#REF!),"")</f>
        <v>#REF!</v>
      </c>
      <c r="AX20" s="225" t="e">
        <f>IF(AND(#REF!="Alta",#REF!="Catastrófico"),CONCATENATE("R",#REF!),"")</f>
        <v>#REF!</v>
      </c>
      <c r="AY20" s="226" t="e">
        <f>IF(AND(#REF!="Alta",#REF!="Catastrófico"),CONCATENATE("R",#REF!),"")</f>
        <v>#REF!</v>
      </c>
      <c r="AZ20" s="226" t="e">
        <f>IF(AND(#REF!="Alta",#REF!="Catastrófico"),CONCATENATE("R",#REF!),"")</f>
        <v>#REF!</v>
      </c>
      <c r="BA20" s="226" t="e">
        <f>IF(AND(#REF!="Alta",#REF!="Catastrófico"),CONCATENATE("R",#REF!),"")</f>
        <v>#REF!</v>
      </c>
      <c r="BB20" s="226" t="e">
        <f>IF(AND(#REF!="Alta",#REF!="Catastrófico"),CONCATENATE("R",#REF!),"")</f>
        <v>#REF!</v>
      </c>
      <c r="BC20" s="226" t="e">
        <f>IF(AND(#REF!="Alta",#REF!="Catastrófico"),CONCATENATE("R",#REF!),"")</f>
        <v>#REF!</v>
      </c>
      <c r="BD20" s="226" t="e">
        <f>IF(AND(#REF!="Alta",#REF!="Catastrófico"),CONCATENATE("R",#REF!),"")</f>
        <v>#REF!</v>
      </c>
      <c r="BE20" s="226" t="e">
        <f>IF(AND(#REF!="Alta",#REF!="Catastrófico"),CONCATENATE("R",#REF!),"")</f>
        <v>#REF!</v>
      </c>
      <c r="BF20" s="226" t="e">
        <f>IF(AND(#REF!="Alta",#REF!="Catastrófico"),CONCATENATE("R",#REF!),"")</f>
        <v>#REF!</v>
      </c>
      <c r="BG20" s="228" t="e">
        <f>IF(AND(#REF!="Alta",#REF!="Catastrófico"),CONCATENATE("R",#REF!),"")</f>
        <v>#REF!</v>
      </c>
      <c r="BH20" s="57"/>
      <c r="BI20" s="1042"/>
      <c r="BJ20" s="1043"/>
      <c r="BK20" s="1043"/>
      <c r="BL20" s="1043"/>
      <c r="BM20" s="1043"/>
      <c r="BN20" s="1044"/>
    </row>
    <row r="21" spans="2:66" ht="34.5" customHeight="1">
      <c r="B21" s="1019"/>
      <c r="C21" s="1019"/>
      <c r="D21" s="1020"/>
      <c r="E21" s="1024"/>
      <c r="F21" s="1025"/>
      <c r="G21" s="1025"/>
      <c r="H21" s="1025"/>
      <c r="I21" s="1025"/>
      <c r="J21" s="236" t="e">
        <f>IF(AND(#REF!="Alta",#REF!="Leve"),CONCATENATE("R",#REF!),"")</f>
        <v>#REF!</v>
      </c>
      <c r="K21" s="237" t="e">
        <f>IF(AND(#REF!="Alta",#REF!="Leve"),CONCATENATE("R",#REF!),"")</f>
        <v>#REF!</v>
      </c>
      <c r="L21" s="237" t="e">
        <f>IF(AND(#REF!="Alta",#REF!="Leve"),CONCATENATE("R",#REF!),"")</f>
        <v>#REF!</v>
      </c>
      <c r="M21" s="237" t="e">
        <f>IF(AND(#REF!="Alta",#REF!="Leve"),CONCATENATE("R",#REF!),"")</f>
        <v>#REF!</v>
      </c>
      <c r="N21" s="237" t="e">
        <f>IF(AND(#REF!="Alta",#REF!="Leve"),CONCATENATE("R",#REF!),"")</f>
        <v>#REF!</v>
      </c>
      <c r="O21" s="237" t="e">
        <f>IF(AND(#REF!="Alta",#REF!="Leve"),CONCATENATE("R",#REF!),"")</f>
        <v>#REF!</v>
      </c>
      <c r="P21" s="237" t="e">
        <f>IF(AND(#REF!="Alta",#REF!="Leve"),CONCATENATE("R",#REF!),"")</f>
        <v>#REF!</v>
      </c>
      <c r="Q21" s="237" t="e">
        <f>IF(AND(#REF!="Alta",#REF!="Leve"),CONCATENATE("R",#REF!),"")</f>
        <v>#REF!</v>
      </c>
      <c r="R21" s="237" t="e">
        <f>IF(AND(#REF!="Alta",#REF!="Leve"),CONCATENATE("R",#REF!),"")</f>
        <v>#REF!</v>
      </c>
      <c r="S21" s="239" t="e">
        <f>IF(AND(#REF!="Alta",#REF!="Leve"),CONCATENATE("R",#REF!),"")</f>
        <v>#REF!</v>
      </c>
      <c r="T21" s="236" t="e">
        <f>IF(AND(#REF!="Alta",#REF!="Menor"),CONCATENATE("R",#REF!),"")</f>
        <v>#REF!</v>
      </c>
      <c r="U21" s="237" t="e">
        <f>IF(AND(#REF!="Alta",#REF!="Menor"),CONCATENATE("R",#REF!),"")</f>
        <v>#REF!</v>
      </c>
      <c r="V21" s="237" t="e">
        <f>IF(AND(#REF!="Alta",#REF!="Menor"),CONCATENATE("R",#REF!),"")</f>
        <v>#REF!</v>
      </c>
      <c r="W21" s="237" t="e">
        <f>IF(AND(#REF!="Alta",#REF!="Menor"),CONCATENATE("R",#REF!),"")</f>
        <v>#REF!</v>
      </c>
      <c r="X21" s="237" t="e">
        <f>IF(AND(#REF!="Alta",#REF!="Menor"),CONCATENATE("R",#REF!),"")</f>
        <v>#REF!</v>
      </c>
      <c r="Y21" s="237" t="e">
        <f>IF(AND(#REF!="Alta",#REF!="Menor"),CONCATENATE("R",#REF!),"")</f>
        <v>#REF!</v>
      </c>
      <c r="Z21" s="237" t="e">
        <f>IF(AND(#REF!="Alta",#REF!="Menor"),CONCATENATE("R",#REF!),"")</f>
        <v>#REF!</v>
      </c>
      <c r="AA21" s="237" t="e">
        <f>IF(AND(#REF!="Alta",#REF!="Menor"),CONCATENATE("R",#REF!),"")</f>
        <v>#REF!</v>
      </c>
      <c r="AB21" s="237" t="e">
        <f>IF(AND(#REF!="Alta",#REF!="Menor"),CONCATENATE("R",#REF!),"")</f>
        <v>#REF!</v>
      </c>
      <c r="AC21" s="239" t="e">
        <f>IF(AND(#REF!="Alta",#REF!="Menor"),CONCATENATE("R",#REF!),"")</f>
        <v>#REF!</v>
      </c>
      <c r="AD21" s="219" t="e">
        <f>IF(AND(#REF!="Alta",#REF!="Moderado"),CONCATENATE("R",#REF!),"")</f>
        <v>#REF!</v>
      </c>
      <c r="AE21" s="220" t="e">
        <f>IF(AND(#REF!="Alta",#REF!="Moderado"),CONCATENATE("R",#REF!),"")</f>
        <v>#REF!</v>
      </c>
      <c r="AF21" s="220" t="e">
        <f>IF(AND(#REF!="Alta",#REF!="Moderado"),CONCATENATE("R",#REF!),"")</f>
        <v>#REF!</v>
      </c>
      <c r="AG21" s="220" t="e">
        <f>IF(AND(#REF!="Alta",#REF!="Moderado"),CONCATENATE("R",#REF!),"")</f>
        <v>#REF!</v>
      </c>
      <c r="AH21" s="220" t="e">
        <f>IF(AND(#REF!="Alta",#REF!="Moderado"),CONCATENATE("R",#REF!),"")</f>
        <v>#REF!</v>
      </c>
      <c r="AI21" s="220" t="e">
        <f>IF(AND(#REF!="Alta",#REF!="Moderado"),CONCATENATE("R",#REF!),"")</f>
        <v>#REF!</v>
      </c>
      <c r="AJ21" s="220" t="e">
        <f>IF(AND(#REF!="Alta",#REF!="Moderado"),CONCATENATE("R",#REF!),"")</f>
        <v>#REF!</v>
      </c>
      <c r="AK21" s="220" t="e">
        <f>IF(AND(#REF!="Alta",#REF!="Moderado"),CONCATENATE("R",#REF!),"")</f>
        <v>#REF!</v>
      </c>
      <c r="AL21" s="220" t="e">
        <f>IF(AND(#REF!="Alta",#REF!="Moderado"),CONCATENATE("R",#REF!),"")</f>
        <v>#REF!</v>
      </c>
      <c r="AM21" s="222" t="e">
        <f>IF(AND(#REF!="Alta",#REF!="Moderado"),CONCATENATE("R",#REF!),"")</f>
        <v>#REF!</v>
      </c>
      <c r="AN21" s="219" t="e">
        <f>IF(AND(#REF!="Alta",#REF!="Mayor"),CONCATENATE("R",#REF!),"")</f>
        <v>#REF!</v>
      </c>
      <c r="AO21" s="220" t="e">
        <f>IF(AND(#REF!="Alta",#REF!="Mayor"),CONCATENATE("R",#REF!),"")</f>
        <v>#REF!</v>
      </c>
      <c r="AP21" s="220" t="e">
        <f>IF(AND(#REF!="Alta",#REF!="Mayor"),CONCATENATE("R",#REF!),"")</f>
        <v>#REF!</v>
      </c>
      <c r="AQ21" s="220" t="e">
        <f>IF(AND(#REF!="Alta",#REF!="Mayor"),CONCATENATE("R",#REF!),"")</f>
        <v>#REF!</v>
      </c>
      <c r="AR21" s="220" t="e">
        <f>IF(AND(#REF!="Alta",#REF!="Mayor"),CONCATENATE("R",#REF!),"")</f>
        <v>#REF!</v>
      </c>
      <c r="AS21" s="220" t="e">
        <f>IF(AND(#REF!="Alta",#REF!="Mayor"),CONCATENATE("R",#REF!),"")</f>
        <v>#REF!</v>
      </c>
      <c r="AT21" s="220" t="e">
        <f>IF(AND(#REF!="Alta",#REF!="Mayor"),CONCATENATE("R",#REF!),"")</f>
        <v>#REF!</v>
      </c>
      <c r="AU21" s="220" t="e">
        <f>IF(AND(#REF!="Alta",#REF!="Mayor"),CONCATENATE("R",#REF!),"")</f>
        <v>#REF!</v>
      </c>
      <c r="AV21" s="220" t="e">
        <f>IF(AND(#REF!="Alta",#REF!="Mayor"),CONCATENATE("R",#REF!),"")</f>
        <v>#REF!</v>
      </c>
      <c r="AW21" s="222" t="e">
        <f>IF(AND(#REF!="Alta",#REF!="Mayor"),CONCATENATE("R",#REF!),"")</f>
        <v>#REF!</v>
      </c>
      <c r="AX21" s="225" t="e">
        <f>IF(AND(#REF!="Alta",#REF!="Catastrófico"),CONCATENATE("R",#REF!),"")</f>
        <v>#REF!</v>
      </c>
      <c r="AY21" s="226" t="e">
        <f>IF(AND(#REF!="Alta",#REF!="Catastrófico"),CONCATENATE("R",#REF!),"")</f>
        <v>#REF!</v>
      </c>
      <c r="AZ21" s="226" t="e">
        <f>IF(AND(#REF!="Alta",#REF!="Catastrófico"),CONCATENATE("R",#REF!),"")</f>
        <v>#REF!</v>
      </c>
      <c r="BA21" s="226" t="e">
        <f>IF(AND(#REF!="Alta",#REF!="Catastrófico"),CONCATENATE("R",#REF!),"")</f>
        <v>#REF!</v>
      </c>
      <c r="BB21" s="226" t="e">
        <f>IF(AND(#REF!="Alta",#REF!="Catastrófico"),CONCATENATE("R",#REF!),"")</f>
        <v>#REF!</v>
      </c>
      <c r="BC21" s="226" t="e">
        <f>IF(AND(#REF!="Alta",#REF!="Catastrófico"),CONCATENATE("R",#REF!),"")</f>
        <v>#REF!</v>
      </c>
      <c r="BD21" s="226" t="e">
        <f>IF(AND(#REF!="Alta",#REF!="Catastrófico"),CONCATENATE("R",#REF!),"")</f>
        <v>#REF!</v>
      </c>
      <c r="BE21" s="226" t="e">
        <f>IF(AND(#REF!="Alta",#REF!="Catastrófico"),CONCATENATE("R",#REF!),"")</f>
        <v>#REF!</v>
      </c>
      <c r="BF21" s="226" t="e">
        <f>IF(AND(#REF!="Alta",#REF!="Catastrófico"),CONCATENATE("R",#REF!),"")</f>
        <v>#REF!</v>
      </c>
      <c r="BG21" s="228" t="e">
        <f>IF(AND(#REF!="Alta",#REF!="Catastrófico"),CONCATENATE("R",#REF!),"")</f>
        <v>#REF!</v>
      </c>
      <c r="BH21" s="57"/>
      <c r="BI21" s="1042"/>
      <c r="BJ21" s="1043"/>
      <c r="BK21" s="1043"/>
      <c r="BL21" s="1043"/>
      <c r="BM21" s="1043"/>
      <c r="BN21" s="1044"/>
    </row>
    <row r="22" spans="2:66" ht="34.5" customHeight="1">
      <c r="B22" s="1019"/>
      <c r="C22" s="1019"/>
      <c r="D22" s="1020"/>
      <c r="E22" s="1024"/>
      <c r="F22" s="1025"/>
      <c r="G22" s="1025"/>
      <c r="H22" s="1025"/>
      <c r="I22" s="1025"/>
      <c r="J22" s="236" t="e">
        <f>IF(AND(#REF!="Alta",#REF!="Leve"),CONCATENATE("R",#REF!),"")</f>
        <v>#REF!</v>
      </c>
      <c r="K22" s="237" t="e">
        <f>IF(AND(#REF!="Alta",#REF!="Leve"),CONCATENATE("R",#REF!),"")</f>
        <v>#REF!</v>
      </c>
      <c r="L22" s="237" t="e">
        <f>IF(AND(#REF!="Alta",#REF!="Leve"),CONCATENATE("R",#REF!),"")</f>
        <v>#REF!</v>
      </c>
      <c r="M22" s="237" t="e">
        <f>IF(AND(#REF!="Alta",#REF!="Leve"),CONCATENATE("R",#REF!),"")</f>
        <v>#REF!</v>
      </c>
      <c r="N22" s="237" t="e">
        <f>IF(AND(#REF!="Alta",#REF!="Leve"),CONCATENATE("R",#REF!),"")</f>
        <v>#REF!</v>
      </c>
      <c r="O22" s="237" t="e">
        <f>IF(AND(#REF!="Alta",#REF!="Leve"),CONCATENATE("R",#REF!),"")</f>
        <v>#REF!</v>
      </c>
      <c r="P22" s="237" t="e">
        <f>IF(AND(#REF!="Alta",#REF!="Leve"),CONCATENATE("R",#REF!),"")</f>
        <v>#REF!</v>
      </c>
      <c r="Q22" s="237" t="e">
        <f>IF(AND(#REF!="Alta",#REF!="Leve"),CONCATENATE("R",#REF!),"")</f>
        <v>#REF!</v>
      </c>
      <c r="R22" s="237" t="e">
        <f>IF(AND(#REF!="Alta",#REF!="Leve"),CONCATENATE("R",#REF!),"")</f>
        <v>#REF!</v>
      </c>
      <c r="S22" s="239" t="e">
        <f>IF(AND(#REF!="Alta",#REF!="Leve"),CONCATENATE("R",#REF!),"")</f>
        <v>#REF!</v>
      </c>
      <c r="T22" s="236" t="e">
        <f>IF(AND(#REF!="Alta",#REF!="Menor"),CONCATENATE("R",#REF!),"")</f>
        <v>#REF!</v>
      </c>
      <c r="U22" s="237" t="e">
        <f>IF(AND(#REF!="Alta",#REF!="Menor"),CONCATENATE("R",#REF!),"")</f>
        <v>#REF!</v>
      </c>
      <c r="V22" s="237" t="e">
        <f>IF(AND(#REF!="Alta",#REF!="Menor"),CONCATENATE("R",#REF!),"")</f>
        <v>#REF!</v>
      </c>
      <c r="W22" s="237" t="e">
        <f>IF(AND(#REF!="Alta",#REF!="Menor"),CONCATENATE("R",#REF!),"")</f>
        <v>#REF!</v>
      </c>
      <c r="X22" s="237" t="e">
        <f>IF(AND(#REF!="Alta",#REF!="Menor"),CONCATENATE("R",#REF!),"")</f>
        <v>#REF!</v>
      </c>
      <c r="Y22" s="237" t="e">
        <f>IF(AND(#REF!="Alta",#REF!="Menor"),CONCATENATE("R",#REF!),"")</f>
        <v>#REF!</v>
      </c>
      <c r="Z22" s="237" t="e">
        <f>IF(AND(#REF!="Alta",#REF!="Menor"),CONCATENATE("R",#REF!),"")</f>
        <v>#REF!</v>
      </c>
      <c r="AA22" s="237" t="e">
        <f>IF(AND(#REF!="Alta",#REF!="Menor"),CONCATENATE("R",#REF!),"")</f>
        <v>#REF!</v>
      </c>
      <c r="AB22" s="237" t="e">
        <f>IF(AND(#REF!="Alta",#REF!="Menor"),CONCATENATE("R",#REF!),"")</f>
        <v>#REF!</v>
      </c>
      <c r="AC22" s="239" t="e">
        <f>IF(AND(#REF!="Alta",#REF!="Menor"),CONCATENATE("R",#REF!),"")</f>
        <v>#REF!</v>
      </c>
      <c r="AD22" s="219" t="e">
        <f>IF(AND(#REF!="Alta",#REF!="Moderado"),CONCATENATE("R",#REF!),"")</f>
        <v>#REF!</v>
      </c>
      <c r="AE22" s="220" t="e">
        <f>IF(AND(#REF!="Alta",#REF!="Moderado"),CONCATENATE("R",#REF!),"")</f>
        <v>#REF!</v>
      </c>
      <c r="AF22" s="220" t="e">
        <f>IF(AND(#REF!="Alta",#REF!="Moderado"),CONCATENATE("R",#REF!),"")</f>
        <v>#REF!</v>
      </c>
      <c r="AG22" s="220" t="e">
        <f>IF(AND(#REF!="Alta",#REF!="Moderado"),CONCATENATE("R",#REF!),"")</f>
        <v>#REF!</v>
      </c>
      <c r="AH22" s="220" t="e">
        <f>IF(AND(#REF!="Alta",#REF!="Moderado"),CONCATENATE("R",#REF!),"")</f>
        <v>#REF!</v>
      </c>
      <c r="AI22" s="220" t="e">
        <f>IF(AND(#REF!="Alta",#REF!="Moderado"),CONCATENATE("R",#REF!),"")</f>
        <v>#REF!</v>
      </c>
      <c r="AJ22" s="220" t="e">
        <f>IF(AND(#REF!="Alta",#REF!="Moderado"),CONCATENATE("R",#REF!),"")</f>
        <v>#REF!</v>
      </c>
      <c r="AK22" s="220" t="e">
        <f>IF(AND(#REF!="Alta",#REF!="Moderado"),CONCATENATE("R",#REF!),"")</f>
        <v>#REF!</v>
      </c>
      <c r="AL22" s="220" t="e">
        <f>IF(AND(#REF!="Alta",#REF!="Moderado"),CONCATENATE("R",#REF!),"")</f>
        <v>#REF!</v>
      </c>
      <c r="AM22" s="222" t="e">
        <f>IF(AND(#REF!="Alta",#REF!="Moderado"),CONCATENATE("R",#REF!),"")</f>
        <v>#REF!</v>
      </c>
      <c r="AN22" s="219" t="e">
        <f>IF(AND(#REF!="Alta",#REF!="Mayor"),CONCATENATE("R",#REF!),"")</f>
        <v>#REF!</v>
      </c>
      <c r="AO22" s="220" t="e">
        <f>IF(AND(#REF!="Alta",#REF!="Mayor"),CONCATENATE("R",#REF!),"")</f>
        <v>#REF!</v>
      </c>
      <c r="AP22" s="220" t="e">
        <f>IF(AND(#REF!="Alta",#REF!="Mayor"),CONCATENATE("R",#REF!),"")</f>
        <v>#REF!</v>
      </c>
      <c r="AQ22" s="220" t="e">
        <f>IF(AND(#REF!="Alta",#REF!="Mayor"),CONCATENATE("R",#REF!),"")</f>
        <v>#REF!</v>
      </c>
      <c r="AR22" s="220" t="e">
        <f>IF(AND(#REF!="Alta",#REF!="Mayor"),CONCATENATE("R",#REF!),"")</f>
        <v>#REF!</v>
      </c>
      <c r="AS22" s="220" t="e">
        <f>IF(AND(#REF!="Alta",#REF!="Mayor"),CONCATENATE("R",#REF!),"")</f>
        <v>#REF!</v>
      </c>
      <c r="AT22" s="220" t="e">
        <f>IF(AND(#REF!="Alta",#REF!="Mayor"),CONCATENATE("R",#REF!),"")</f>
        <v>#REF!</v>
      </c>
      <c r="AU22" s="220" t="e">
        <f>IF(AND(#REF!="Alta",#REF!="Mayor"),CONCATENATE("R",#REF!),"")</f>
        <v>#REF!</v>
      </c>
      <c r="AV22" s="220" t="e">
        <f>IF(AND(#REF!="Alta",#REF!="Mayor"),CONCATENATE("R",#REF!),"")</f>
        <v>#REF!</v>
      </c>
      <c r="AW22" s="222" t="e">
        <f>IF(AND(#REF!="Alta",#REF!="Mayor"),CONCATENATE("R",#REF!),"")</f>
        <v>#REF!</v>
      </c>
      <c r="AX22" s="225" t="e">
        <f>IF(AND(#REF!="Alta",#REF!="Catastrófico"),CONCATENATE("R",#REF!),"")</f>
        <v>#REF!</v>
      </c>
      <c r="AY22" s="226" t="e">
        <f>IF(AND(#REF!="Alta",#REF!="Catastrófico"),CONCATENATE("R",#REF!),"")</f>
        <v>#REF!</v>
      </c>
      <c r="AZ22" s="226" t="e">
        <f>IF(AND(#REF!="Alta",#REF!="Catastrófico"),CONCATENATE("R",#REF!),"")</f>
        <v>#REF!</v>
      </c>
      <c r="BA22" s="226" t="e">
        <f>IF(AND(#REF!="Alta",#REF!="Catastrófico"),CONCATENATE("R",#REF!),"")</f>
        <v>#REF!</v>
      </c>
      <c r="BB22" s="226" t="e">
        <f>IF(AND(#REF!="Alta",#REF!="Catastrófico"),CONCATENATE("R",#REF!),"")</f>
        <v>#REF!</v>
      </c>
      <c r="BC22" s="226" t="e">
        <f>IF(AND(#REF!="Alta",#REF!="Catastrófico"),CONCATENATE("R",#REF!),"")</f>
        <v>#REF!</v>
      </c>
      <c r="BD22" s="226" t="e">
        <f>IF(AND(#REF!="Alta",#REF!="Catastrófico"),CONCATENATE("R",#REF!),"")</f>
        <v>#REF!</v>
      </c>
      <c r="BE22" s="226" t="e">
        <f>IF(AND(#REF!="Alta",#REF!="Catastrófico"),CONCATENATE("R",#REF!),"")</f>
        <v>#REF!</v>
      </c>
      <c r="BF22" s="226" t="e">
        <f>IF(AND(#REF!="Alta",#REF!="Catastrófico"),CONCATENATE("R",#REF!),"")</f>
        <v>#REF!</v>
      </c>
      <c r="BG22" s="228" t="e">
        <f>IF(AND(#REF!="Alta",#REF!="Catastrófico"),CONCATENATE("R",#REF!),"")</f>
        <v>#REF!</v>
      </c>
      <c r="BH22" s="57"/>
      <c r="BI22" s="1042"/>
      <c r="BJ22" s="1043"/>
      <c r="BK22" s="1043"/>
      <c r="BL22" s="1043"/>
      <c r="BM22" s="1043"/>
      <c r="BN22" s="1044"/>
    </row>
    <row r="23" spans="2:66" ht="34.5" customHeight="1" thickBot="1">
      <c r="B23" s="1019"/>
      <c r="C23" s="1019"/>
      <c r="D23" s="1020"/>
      <c r="E23" s="1027"/>
      <c r="F23" s="1028"/>
      <c r="G23" s="1028"/>
      <c r="H23" s="1028"/>
      <c r="I23" s="1028"/>
      <c r="J23" s="241" t="e">
        <f>IF(AND(#REF!="Alta",#REF!="Leve"),CONCATENATE("R",#REF!),"")</f>
        <v>#REF!</v>
      </c>
      <c r="K23" s="242" t="e">
        <f>IF(AND(#REF!="Alta",#REF!="Leve"),CONCATENATE("R",#REF!),"")</f>
        <v>#REF!</v>
      </c>
      <c r="L23" s="242" t="e">
        <f>IF(AND(#REF!="Alta",#REF!="Leve"),CONCATENATE("R",#REF!),"")</f>
        <v>#REF!</v>
      </c>
      <c r="M23" s="242" t="e">
        <f>IF(AND(#REF!="Alta",#REF!="Leve"),CONCATENATE("R",#REF!),"")</f>
        <v>#REF!</v>
      </c>
      <c r="N23" s="242" t="e">
        <f>IF(AND(#REF!="Alta",#REF!="Leve"),CONCATENATE("R",#REF!),"")</f>
        <v>#REF!</v>
      </c>
      <c r="O23" s="242" t="e">
        <f>IF(AND(#REF!="Alta",#REF!="Leve"),CONCATENATE("R",#REF!),"")</f>
        <v>#REF!</v>
      </c>
      <c r="P23" s="242" t="e">
        <f>IF(AND(#REF!="Alta",#REF!="Leve"),CONCATENATE("R",#REF!),"")</f>
        <v>#REF!</v>
      </c>
      <c r="Q23" s="242"/>
      <c r="R23" s="242"/>
      <c r="S23" s="243"/>
      <c r="T23" s="241" t="e">
        <f>IF(AND(#REF!="Alta",#REF!="Menor"),CONCATENATE("R",#REF!),"")</f>
        <v>#REF!</v>
      </c>
      <c r="U23" s="242" t="e">
        <f>IF(AND(#REF!="Alta",#REF!="Menor"),CONCATENATE("R",#REF!),"")</f>
        <v>#REF!</v>
      </c>
      <c r="V23" s="242" t="e">
        <f>IF(AND(#REF!="Alta",#REF!="Menor"),CONCATENATE("R",#REF!),"")</f>
        <v>#REF!</v>
      </c>
      <c r="W23" s="242" t="e">
        <f>IF(AND(#REF!="Alta",#REF!="Menor"),CONCATENATE("R",#REF!),"")</f>
        <v>#REF!</v>
      </c>
      <c r="X23" s="242" t="e">
        <f>IF(AND(#REF!="Alta",#REF!="Menor"),CONCATENATE("R",#REF!),"")</f>
        <v>#REF!</v>
      </c>
      <c r="Y23" s="242" t="e">
        <f>IF(AND(#REF!="Alta",#REF!="Menor"),CONCATENATE("R",#REF!),"")</f>
        <v>#REF!</v>
      </c>
      <c r="Z23" s="242" t="e">
        <f>IF(AND(#REF!="Alta",#REF!="Menor"),CONCATENATE("R",#REF!),"")</f>
        <v>#REF!</v>
      </c>
      <c r="AA23" s="242"/>
      <c r="AB23" s="242"/>
      <c r="AC23" s="243"/>
      <c r="AD23" s="229" t="e">
        <f>IF(AND(#REF!="Alta",#REF!="Moderado"),CONCATENATE("R",#REF!),"")</f>
        <v>#REF!</v>
      </c>
      <c r="AE23" s="230" t="e">
        <f>IF(AND(#REF!="Alta",#REF!="Moderado"),CONCATENATE("R",#REF!),"")</f>
        <v>#REF!</v>
      </c>
      <c r="AF23" s="230" t="e">
        <f>IF(AND(#REF!="Alta",#REF!="Moderado"),CONCATENATE("R",#REF!),"")</f>
        <v>#REF!</v>
      </c>
      <c r="AG23" s="230" t="e">
        <f>IF(AND(#REF!="Alta",#REF!="Moderado"),CONCATENATE("R",#REF!),"")</f>
        <v>#REF!</v>
      </c>
      <c r="AH23" s="230" t="e">
        <f>IF(AND(#REF!="Alta",#REF!="Moderado"),CONCATENATE("R",#REF!),"")</f>
        <v>#REF!</v>
      </c>
      <c r="AI23" s="230" t="e">
        <f>IF(AND(#REF!="Alta",#REF!="Moderado"),CONCATENATE("R",#REF!),"")</f>
        <v>#REF!</v>
      </c>
      <c r="AJ23" s="230" t="e">
        <f>IF(AND(#REF!="Alta",#REF!="Moderado"),CONCATENATE("R",#REF!),"")</f>
        <v>#REF!</v>
      </c>
      <c r="AK23" s="230"/>
      <c r="AL23" s="230"/>
      <c r="AM23" s="231"/>
      <c r="AN23" s="229" t="e">
        <f>IF(AND(#REF!="Alta",#REF!="Mayor"),CONCATENATE("R",#REF!),"")</f>
        <v>#REF!</v>
      </c>
      <c r="AO23" s="230" t="e">
        <f>IF(AND(#REF!="Alta",#REF!="Mayor"),CONCATENATE("R",#REF!),"")</f>
        <v>#REF!</v>
      </c>
      <c r="AP23" s="230" t="e">
        <f>IF(AND(#REF!="Alta",#REF!="Mayor"),CONCATENATE("R",#REF!),"")</f>
        <v>#REF!</v>
      </c>
      <c r="AQ23" s="230" t="e">
        <f>IF(AND(#REF!="Alta",#REF!="Mayor"),CONCATENATE("R",#REF!),"")</f>
        <v>#REF!</v>
      </c>
      <c r="AR23" s="230" t="e">
        <f>IF(AND(#REF!="Alta",#REF!="Mayor"),CONCATENATE("R",#REF!),"")</f>
        <v>#REF!</v>
      </c>
      <c r="AS23" s="230" t="e">
        <f>IF(AND(#REF!="Alta",#REF!="Mayor"),CONCATENATE("R",#REF!),"")</f>
        <v>#REF!</v>
      </c>
      <c r="AT23" s="230" t="e">
        <f>IF(AND(#REF!="Alta",#REF!="Mayor"),CONCATENATE("R",#REF!),"")</f>
        <v>#REF!</v>
      </c>
      <c r="AU23" s="230"/>
      <c r="AV23" s="230"/>
      <c r="AW23" s="231"/>
      <c r="AX23" s="240" t="e">
        <f>IF(AND(#REF!="Alta",#REF!="Catastrófico"),CONCATENATE("R",#REF!),"")</f>
        <v>#REF!</v>
      </c>
      <c r="AY23" s="232" t="e">
        <f>IF(AND(#REF!="Alta",#REF!="Catastrófico"),CONCATENATE("R",#REF!),"")</f>
        <v>#REF!</v>
      </c>
      <c r="AZ23" s="232" t="e">
        <f>IF(AND(#REF!="Alta",#REF!="Catastrófico"),CONCATENATE("R",#REF!),"")</f>
        <v>#REF!</v>
      </c>
      <c r="BA23" s="232" t="e">
        <f>IF(AND(#REF!="Alta",#REF!="Catastrófico"),CONCATENATE("R",#REF!),"")</f>
        <v>#REF!</v>
      </c>
      <c r="BB23" s="232" t="e">
        <f>IF(AND(#REF!="Alta",#REF!="Catastrófico"),CONCATENATE("R",#REF!),"")</f>
        <v>#REF!</v>
      </c>
      <c r="BC23" s="232" t="e">
        <f>IF(AND(#REF!="Alta",#REF!="Catastrófico"),CONCATENATE("R",#REF!),"")</f>
        <v>#REF!</v>
      </c>
      <c r="BD23" s="232" t="e">
        <f>IF(AND(#REF!="Alta",#REF!="Catastrófico"),CONCATENATE("R",#REF!),"")</f>
        <v>#REF!</v>
      </c>
      <c r="BE23" s="232"/>
      <c r="BF23" s="232"/>
      <c r="BG23" s="233"/>
      <c r="BH23" s="57"/>
      <c r="BI23" s="1045"/>
      <c r="BJ23" s="1046"/>
      <c r="BK23" s="1046"/>
      <c r="BL23" s="1046"/>
      <c r="BM23" s="1046"/>
      <c r="BN23" s="1047"/>
    </row>
    <row r="24" spans="2:66" ht="34.5" customHeight="1">
      <c r="B24" s="1019"/>
      <c r="C24" s="1019"/>
      <c r="D24" s="1020"/>
      <c r="E24" s="1021" t="s">
        <v>275</v>
      </c>
      <c r="F24" s="1022"/>
      <c r="G24" s="1022"/>
      <c r="H24" s="1022"/>
      <c r="I24" s="1023"/>
      <c r="J24" s="234" t="e">
        <f>IF(AND(#REF!="Media",#REF!="Leve"),CONCATENATE("R",#REF!),"")</f>
        <v>#REF!</v>
      </c>
      <c r="K24" s="235" t="e">
        <f>IF(AND(#REF!="Media",#REF!="Leve"),CONCATENATE("R",#REF!),"")</f>
        <v>#REF!</v>
      </c>
      <c r="L24" s="235" t="e">
        <f>IF(AND(#REF!="Media",#REF!="Leve"),CONCATENATE("R",#REF!),"")</f>
        <v>#REF!</v>
      </c>
      <c r="M24" s="235" t="e">
        <f>IF(AND(#REF!="Media",#REF!="Leve"),CONCATENATE("R",#REF!),"")</f>
        <v>#REF!</v>
      </c>
      <c r="N24" s="235" t="e">
        <f>IF(AND(#REF!="Media",#REF!="Leve"),CONCATENATE("R",#REF!),"")</f>
        <v>#REF!</v>
      </c>
      <c r="O24" s="235" t="e">
        <f>IF(AND(#REF!="Media",#REF!="Leve"),CONCATENATE("R",#REF!),"")</f>
        <v>#REF!</v>
      </c>
      <c r="P24" s="235" t="e">
        <f>IF(AND(#REF!="Media",#REF!="Leve"),CONCATENATE("R",#REF!),"")</f>
        <v>#REF!</v>
      </c>
      <c r="Q24" s="235" t="e">
        <f>IF(AND(#REF!="Media",#REF!="Leve"),CONCATENATE("R",#REF!),"")</f>
        <v>#REF!</v>
      </c>
      <c r="R24" s="235" t="e">
        <f>IF(AND(#REF!="Media",#REF!="Leve"),CONCATENATE("R",#REF!),"")</f>
        <v>#REF!</v>
      </c>
      <c r="S24" s="238" t="e">
        <f>IF(AND(#REF!="Media",#REF!="Leve"),CONCATENATE("R",#REF!),"")</f>
        <v>#REF!</v>
      </c>
      <c r="T24" s="234" t="e">
        <f>IF(AND(#REF!="Media",#REF!="Menor"),CONCATENATE("R",#REF!),"")</f>
        <v>#REF!</v>
      </c>
      <c r="U24" s="235" t="e">
        <f>IF(AND(#REF!="Media",#REF!="Menor"),CONCATENATE("R",#REF!),"")</f>
        <v>#REF!</v>
      </c>
      <c r="V24" s="235" t="e">
        <f>IF(AND(#REF!="Media",#REF!="Menor"),CONCATENATE("R",#REF!),"")</f>
        <v>#REF!</v>
      </c>
      <c r="W24" s="235" t="e">
        <f>IF(AND(#REF!="Media",#REF!="Menor"),CONCATENATE("R",#REF!),"")</f>
        <v>#REF!</v>
      </c>
      <c r="X24" s="235" t="e">
        <f>IF(AND(#REF!="Media",#REF!="Menor"),CONCATENATE("R",#REF!),"")</f>
        <v>#REF!</v>
      </c>
      <c r="Y24" s="235" t="e">
        <f>IF(AND(#REF!="Media",#REF!="Menor"),CONCATENATE("R",#REF!),"")</f>
        <v>#REF!</v>
      </c>
      <c r="Z24" s="235" t="e">
        <f>IF(AND(#REF!="Media",#REF!="Menor"),CONCATENATE("R",#REF!),"")</f>
        <v>#REF!</v>
      </c>
      <c r="AA24" s="235" t="e">
        <f>IF(AND(#REF!="Media",#REF!="Menor"),CONCATENATE("R",#REF!),"")</f>
        <v>#REF!</v>
      </c>
      <c r="AB24" s="235" t="e">
        <f>IF(AND(#REF!="Media",#REF!="Menor"),CONCATENATE("R",#REF!),"")</f>
        <v>#REF!</v>
      </c>
      <c r="AC24" s="238" t="e">
        <f>IF(AND(#REF!="Media",#REF!="Menor"),CONCATENATE("R",#REF!),"")</f>
        <v>#REF!</v>
      </c>
      <c r="AD24" s="234" t="e">
        <f>IF(AND(#REF!="Media",#REF!="Moderado"),CONCATENATE("R",#REF!),"")</f>
        <v>#REF!</v>
      </c>
      <c r="AE24" s="235" t="e">
        <f>IF(AND(#REF!="Media",#REF!="Moderado"),CONCATENATE("R",#REF!),"")</f>
        <v>#REF!</v>
      </c>
      <c r="AF24" s="235" t="e">
        <f>IF(AND(#REF!="Media",#REF!="Moderado"),CONCATENATE("R",#REF!),"")</f>
        <v>#REF!</v>
      </c>
      <c r="AG24" s="235" t="e">
        <f>IF(AND(#REF!="Media",#REF!="Moderado"),CONCATENATE("R",#REF!),"")</f>
        <v>#REF!</v>
      </c>
      <c r="AH24" s="235" t="e">
        <f>IF(AND(#REF!="Media",#REF!="Moderado"),CONCATENATE("R",#REF!),"")</f>
        <v>#REF!</v>
      </c>
      <c r="AI24" s="235" t="e">
        <f>IF(AND(#REF!="Media",#REF!="Moderado"),CONCATENATE("R",#REF!),"")</f>
        <v>#REF!</v>
      </c>
      <c r="AJ24" s="235" t="e">
        <f>IF(AND(#REF!="Media",#REF!="Moderado"),CONCATENATE("R",#REF!),"")</f>
        <v>#REF!</v>
      </c>
      <c r="AK24" s="235" t="e">
        <f>IF(AND(#REF!="Media",#REF!="Moderado"),CONCATENATE("R",#REF!),"")</f>
        <v>#REF!</v>
      </c>
      <c r="AL24" s="235" t="e">
        <f>IF(AND(#REF!="Media",#REF!="Moderado"),CONCATENATE("R",#REF!),"")</f>
        <v>#REF!</v>
      </c>
      <c r="AM24" s="238" t="e">
        <f>IF(AND(#REF!="Media",#REF!="Moderado"),CONCATENATE("R",#REF!),"")</f>
        <v>#REF!</v>
      </c>
      <c r="AN24" s="217" t="e">
        <f>IF(AND(#REF!="Media",#REF!="Mayor"),CONCATENATE("R",#REF!),"")</f>
        <v>#REF!</v>
      </c>
      <c r="AO24" s="218" t="e">
        <f>IF(AND(#REF!="Media",#REF!="Mayor"),CONCATENATE("R",#REF!),"")</f>
        <v>#REF!</v>
      </c>
      <c r="AP24" s="218" t="e">
        <f>IF(AND(#REF!="Media",#REF!="Mayor"),CONCATENATE("R",#REF!),"")</f>
        <v>#REF!</v>
      </c>
      <c r="AQ24" s="218" t="e">
        <f>IF(AND(#REF!="Media",#REF!="Mayor"),CONCATENATE("R",#REF!),"")</f>
        <v>#REF!</v>
      </c>
      <c r="AR24" s="218" t="e">
        <f>IF(AND(#REF!="Media",#REF!="Mayor"),CONCATENATE("R",#REF!),"")</f>
        <v>#REF!</v>
      </c>
      <c r="AS24" s="218" t="e">
        <f>IF(AND(#REF!="Media",#REF!="Mayor"),CONCATENATE("R",#REF!),"")</f>
        <v>#REF!</v>
      </c>
      <c r="AT24" s="218" t="e">
        <f>IF(AND(#REF!="Media",#REF!="Mayor"),CONCATENATE("R",#REF!),"")</f>
        <v>#REF!</v>
      </c>
      <c r="AU24" s="218" t="e">
        <f>IF(AND(#REF!="Media",#REF!="Mayor"),CONCATENATE("R",#REF!),"")</f>
        <v>#REF!</v>
      </c>
      <c r="AV24" s="218" t="e">
        <f>IF(AND(#REF!="Media",#REF!="Mayor"),CONCATENATE("R",#REF!),"")</f>
        <v>#REF!</v>
      </c>
      <c r="AW24" s="221" t="e">
        <f>IF(AND(#REF!="Media",#REF!="Mayor"),CONCATENATE("R",#REF!),"")</f>
        <v>#REF!</v>
      </c>
      <c r="AX24" s="223" t="e">
        <f>IF(AND(#REF!="Media",#REF!="Catastrófico"),CONCATENATE("R",#REF!),"")</f>
        <v>#REF!</v>
      </c>
      <c r="AY24" s="224" t="e">
        <f>IF(AND(#REF!="Media",#REF!="Catastrófico"),CONCATENATE("R",#REF!),"")</f>
        <v>#REF!</v>
      </c>
      <c r="AZ24" s="224" t="e">
        <f>IF(AND(#REF!="Media",#REF!="Catastrófico"),CONCATENATE("R",#REF!),"")</f>
        <v>#REF!</v>
      </c>
      <c r="BA24" s="224" t="e">
        <f>IF(AND(#REF!="Media",#REF!="Catastrófico"),CONCATENATE("R",#REF!),"")</f>
        <v>#REF!</v>
      </c>
      <c r="BB24" s="224" t="e">
        <f>IF(AND(#REF!="Media",#REF!="Catastrófico"),CONCATENATE("R",#REF!),"")</f>
        <v>#REF!</v>
      </c>
      <c r="BC24" s="224" t="e">
        <f>IF(AND(#REF!="Media",#REF!="Catastrófico"),CONCATENATE("R",#REF!),"")</f>
        <v>#REF!</v>
      </c>
      <c r="BD24" s="224" t="e">
        <f>IF(AND(#REF!="Media",#REF!="Catastrófico"),CONCATENATE("R",#REF!),"")</f>
        <v>#REF!</v>
      </c>
      <c r="BE24" s="224" t="e">
        <f>IF(AND(#REF!="Media",#REF!="Catastrófico"),CONCATENATE("R",#REF!),"")</f>
        <v>#REF!</v>
      </c>
      <c r="BF24" s="224" t="e">
        <f>IF(AND(#REF!="Media",#REF!="Catastrófico"),CONCATENATE("R",#REF!),"")</f>
        <v>#REF!</v>
      </c>
      <c r="BG24" s="227" t="e">
        <f>IF(AND(#REF!="Media",#REF!="Catastrófico"),CONCATENATE("R",#REF!),"")</f>
        <v>#REF!</v>
      </c>
      <c r="BH24" s="57"/>
      <c r="BI24" s="1048" t="s">
        <v>12</v>
      </c>
      <c r="BJ24" s="1049"/>
      <c r="BK24" s="1049"/>
      <c r="BL24" s="1049"/>
      <c r="BM24" s="1049"/>
      <c r="BN24" s="1050"/>
    </row>
    <row r="25" spans="2:66" ht="34.5" customHeight="1">
      <c r="B25" s="1019"/>
      <c r="C25" s="1019"/>
      <c r="D25" s="1020"/>
      <c r="E25" s="1024"/>
      <c r="F25" s="1025"/>
      <c r="G25" s="1025"/>
      <c r="H25" s="1025"/>
      <c r="I25" s="1026"/>
      <c r="J25" s="236" t="e">
        <f>IF(AND(#REF!="Media",#REF!="Leve"),CONCATENATE("R",#REF!),"")</f>
        <v>#REF!</v>
      </c>
      <c r="K25" s="237" t="e">
        <f>IF(AND(#REF!="Media",#REF!="Leve"),CONCATENATE("R",#REF!),"")</f>
        <v>#REF!</v>
      </c>
      <c r="L25" s="237" t="e">
        <f>IF(AND(#REF!="Media",#REF!="Leve"),CONCATENATE("R",#REF!),"")</f>
        <v>#REF!</v>
      </c>
      <c r="M25" s="237" t="e">
        <f>IF(AND(#REF!="Media",#REF!="Leve"),CONCATENATE("R",#REF!),"")</f>
        <v>#REF!</v>
      </c>
      <c r="N25" s="237" t="e">
        <f>IF(AND(#REF!="Media",#REF!="Leve"),CONCATENATE("R",#REF!),"")</f>
        <v>#REF!</v>
      </c>
      <c r="O25" s="237" t="e">
        <f>IF(AND(#REF!="Media",#REF!="Leve"),CONCATENATE("R",#REF!),"")</f>
        <v>#REF!</v>
      </c>
      <c r="P25" s="237" t="e">
        <f>IF(AND(#REF!="Media",#REF!="Leve"),CONCATENATE("R",#REF!),"")</f>
        <v>#REF!</v>
      </c>
      <c r="Q25" s="237" t="e">
        <f>IF(AND(#REF!="Media",#REF!="Leve"),CONCATENATE("R",#REF!),"")</f>
        <v>#REF!</v>
      </c>
      <c r="R25" s="237" t="e">
        <f>IF(AND(#REF!="Media",#REF!="Leve"),CONCATENATE("R",#REF!),"")</f>
        <v>#REF!</v>
      </c>
      <c r="S25" s="239" t="e">
        <f>IF(AND(#REF!="Media",#REF!="Leve"),CONCATENATE("R",#REF!),"")</f>
        <v>#REF!</v>
      </c>
      <c r="T25" s="236" t="e">
        <f>IF(AND(#REF!="Media",#REF!="Menor"),CONCATENATE("R",#REF!),"")</f>
        <v>#REF!</v>
      </c>
      <c r="U25" s="237" t="e">
        <f>IF(AND(#REF!="Media",#REF!="Menor"),CONCATENATE("R",#REF!),"")</f>
        <v>#REF!</v>
      </c>
      <c r="V25" s="237" t="e">
        <f>IF(AND(#REF!="Media",#REF!="Menor"),CONCATENATE("R",#REF!),"")</f>
        <v>#REF!</v>
      </c>
      <c r="W25" s="237" t="e">
        <f>IF(AND(#REF!="Media",#REF!="Menor"),CONCATENATE("R",#REF!),"")</f>
        <v>#REF!</v>
      </c>
      <c r="X25" s="237" t="e">
        <f>IF(AND(#REF!="Media",#REF!="Menor"),CONCATENATE("R",#REF!),"")</f>
        <v>#REF!</v>
      </c>
      <c r="Y25" s="237" t="e">
        <f>IF(AND(#REF!="Media",#REF!="Menor"),CONCATENATE("R",#REF!),"")</f>
        <v>#REF!</v>
      </c>
      <c r="Z25" s="237" t="e">
        <f>IF(AND(#REF!="Media",#REF!="Menor"),CONCATENATE("R",#REF!),"")</f>
        <v>#REF!</v>
      </c>
      <c r="AA25" s="237" t="e">
        <f>IF(AND(#REF!="Media",#REF!="Menor"),CONCATENATE("R",#REF!),"")</f>
        <v>#REF!</v>
      </c>
      <c r="AB25" s="237" t="e">
        <f>IF(AND(#REF!="Media",#REF!="Menor"),CONCATENATE("R",#REF!),"")</f>
        <v>#REF!</v>
      </c>
      <c r="AC25" s="239" t="e">
        <f>IF(AND(#REF!="Media",#REF!="Menor"),CONCATENATE("R",#REF!),"")</f>
        <v>#REF!</v>
      </c>
      <c r="AD25" s="236" t="e">
        <f>IF(AND(#REF!="Media",#REF!="Moderado"),CONCATENATE("R",#REF!),"")</f>
        <v>#REF!</v>
      </c>
      <c r="AE25" s="237" t="e">
        <f>IF(AND(#REF!="Media",#REF!="Moderado"),CONCATENATE("R",#REF!),"")</f>
        <v>#REF!</v>
      </c>
      <c r="AF25" s="237" t="e">
        <f>IF(AND(#REF!="Media",#REF!="Moderado"),CONCATENATE("R",#REF!),"")</f>
        <v>#REF!</v>
      </c>
      <c r="AG25" s="237" t="e">
        <f>IF(AND(#REF!="Media",#REF!="Moderado"),CONCATENATE("R",#REF!),"")</f>
        <v>#REF!</v>
      </c>
      <c r="AH25" s="237" t="e">
        <f>IF(AND(#REF!="Media",#REF!="Moderado"),CONCATENATE("R",#REF!),"")</f>
        <v>#REF!</v>
      </c>
      <c r="AI25" s="237" t="e">
        <f>IF(AND(#REF!="Media",#REF!="Moderado"),CONCATENATE("R",#REF!),"")</f>
        <v>#REF!</v>
      </c>
      <c r="AJ25" s="237" t="e">
        <f>IF(AND(#REF!="Media",#REF!="Moderado"),CONCATENATE("R",#REF!),"")</f>
        <v>#REF!</v>
      </c>
      <c r="AK25" s="237" t="e">
        <f>IF(AND(#REF!="Media",#REF!="Moderado"),CONCATENATE("R",#REF!),"")</f>
        <v>#REF!</v>
      </c>
      <c r="AL25" s="237" t="e">
        <f>IF(AND(#REF!="Media",#REF!="Moderado"),CONCATENATE("R",#REF!),"")</f>
        <v>#REF!</v>
      </c>
      <c r="AM25" s="239" t="e">
        <f>IF(AND(#REF!="Media",#REF!="Moderado"),CONCATENATE("R",#REF!),"")</f>
        <v>#REF!</v>
      </c>
      <c r="AN25" s="219" t="e">
        <f>IF(AND(#REF!="Media",#REF!="Mayor"),CONCATENATE("R",#REF!),"")</f>
        <v>#REF!</v>
      </c>
      <c r="AO25" s="220" t="e">
        <f>IF(AND(#REF!="Media",#REF!="Mayor"),CONCATENATE("R",#REF!),"")</f>
        <v>#REF!</v>
      </c>
      <c r="AP25" s="220" t="e">
        <f>IF(AND(#REF!="Media",#REF!="Mayor"),CONCATENATE("R",#REF!),"")</f>
        <v>#REF!</v>
      </c>
      <c r="AQ25" s="220" t="e">
        <f>IF(AND(#REF!="Media",#REF!="Mayor"),CONCATENATE("R",#REF!),"")</f>
        <v>#REF!</v>
      </c>
      <c r="AR25" s="220" t="e">
        <f>IF(AND(#REF!="Media",#REF!="Mayor"),CONCATENATE("R",#REF!),"")</f>
        <v>#REF!</v>
      </c>
      <c r="AS25" s="220" t="e">
        <f>IF(AND(#REF!="Media",#REF!="Mayor"),CONCATENATE("R",#REF!),"")</f>
        <v>#REF!</v>
      </c>
      <c r="AT25" s="220" t="e">
        <f>IF(AND(#REF!="Media",#REF!="Mayor"),CONCATENATE("R",#REF!),"")</f>
        <v>#REF!</v>
      </c>
      <c r="AU25" s="220" t="e">
        <f>IF(AND(#REF!="Media",#REF!="Mayor"),CONCATENATE("R",#REF!),"")</f>
        <v>#REF!</v>
      </c>
      <c r="AV25" s="220" t="e">
        <f>IF(AND(#REF!="Media",#REF!="Mayor"),CONCATENATE("R",#REF!),"")</f>
        <v>#REF!</v>
      </c>
      <c r="AW25" s="222" t="e">
        <f>IF(AND(#REF!="Media",#REF!="Mayor"),CONCATENATE("R",#REF!),"")</f>
        <v>#REF!</v>
      </c>
      <c r="AX25" s="225" t="e">
        <f>IF(AND(#REF!="Media",#REF!="Catastrófico"),CONCATENATE("R",#REF!),"")</f>
        <v>#REF!</v>
      </c>
      <c r="AY25" s="226" t="e">
        <f>IF(AND(#REF!="Media",#REF!="Catastrófico"),CONCATENATE("R",#REF!),"")</f>
        <v>#REF!</v>
      </c>
      <c r="AZ25" s="226" t="e">
        <f>IF(AND(#REF!="Media",#REF!="Catastrófico"),CONCATENATE("R",#REF!),"")</f>
        <v>#REF!</v>
      </c>
      <c r="BA25" s="226" t="e">
        <f>IF(AND(#REF!="Media",#REF!="Catastrófico"),CONCATENATE("R",#REF!),"")</f>
        <v>#REF!</v>
      </c>
      <c r="BB25" s="226" t="e">
        <f>IF(AND(#REF!="Media",#REF!="Catastrófico"),CONCATENATE("R",#REF!),"")</f>
        <v>#REF!</v>
      </c>
      <c r="BC25" s="226" t="e">
        <f>IF(AND(#REF!="Media",#REF!="Catastrófico"),CONCATENATE("R",#REF!),"")</f>
        <v>#REF!</v>
      </c>
      <c r="BD25" s="226" t="e">
        <f>IF(AND(#REF!="Media",#REF!="Catastrófico"),CONCATENATE("R",#REF!),"")</f>
        <v>#REF!</v>
      </c>
      <c r="BE25" s="226" t="e">
        <f>IF(AND(#REF!="Media",#REF!="Catastrófico"),CONCATENATE("R",#REF!),"")</f>
        <v>#REF!</v>
      </c>
      <c r="BF25" s="226" t="e">
        <f>IF(AND(#REF!="Media",#REF!="Catastrófico"),CONCATENATE("R",#REF!),"")</f>
        <v>#REF!</v>
      </c>
      <c r="BG25" s="228" t="e">
        <f>IF(AND(#REF!="Media",#REF!="Catastrófico"),CONCATENATE("R",#REF!),"")</f>
        <v>#REF!</v>
      </c>
      <c r="BH25" s="57"/>
      <c r="BI25" s="1051"/>
      <c r="BJ25" s="1052"/>
      <c r="BK25" s="1052"/>
      <c r="BL25" s="1052"/>
      <c r="BM25" s="1052"/>
      <c r="BN25" s="1053"/>
    </row>
    <row r="26" spans="2:66" ht="34.5" customHeight="1">
      <c r="B26" s="1019"/>
      <c r="C26" s="1019"/>
      <c r="D26" s="1020"/>
      <c r="E26" s="1024"/>
      <c r="F26" s="1025"/>
      <c r="G26" s="1025"/>
      <c r="H26" s="1025"/>
      <c r="I26" s="1026"/>
      <c r="J26" s="236" t="e">
        <f>IF(AND(#REF!="Media",#REF!="Leve"),CONCATENATE("R",#REF!),"")</f>
        <v>#REF!</v>
      </c>
      <c r="K26" s="237" t="e">
        <f>IF(AND(#REF!="Media",#REF!="Leve"),CONCATENATE("R",#REF!),"")</f>
        <v>#REF!</v>
      </c>
      <c r="L26" s="237" t="e">
        <f>IF(AND(#REF!="Media",#REF!="Leve"),CONCATENATE("R",#REF!),"")</f>
        <v>#REF!</v>
      </c>
      <c r="M26" s="237" t="e">
        <f>IF(AND(#REF!="Media",#REF!="Leve"),CONCATENATE("R",#REF!),"")</f>
        <v>#REF!</v>
      </c>
      <c r="N26" s="237" t="e">
        <f>IF(AND(#REF!="Media",#REF!="Leve"),CONCATENATE("R",#REF!),"")</f>
        <v>#REF!</v>
      </c>
      <c r="O26" s="237" t="e">
        <f>IF(AND(#REF!="Media",#REF!="Leve"),CONCATENATE("R",#REF!),"")</f>
        <v>#REF!</v>
      </c>
      <c r="P26" s="237" t="e">
        <f>IF(AND(#REF!="Media",#REF!="Leve"),CONCATENATE("R",#REF!),"")</f>
        <v>#REF!</v>
      </c>
      <c r="Q26" s="237" t="e">
        <f>IF(AND(#REF!="Media",#REF!="Leve"),CONCATENATE("R",#REF!),"")</f>
        <v>#REF!</v>
      </c>
      <c r="R26" s="237" t="e">
        <f>IF(AND(#REF!="Media",#REF!="Leve"),CONCATENATE("R",#REF!),"")</f>
        <v>#REF!</v>
      </c>
      <c r="S26" s="239" t="e">
        <f>IF(AND(#REF!="Media",#REF!="Leve"),CONCATENATE("R",#REF!),"")</f>
        <v>#REF!</v>
      </c>
      <c r="T26" s="236" t="e">
        <f>IF(AND(#REF!="Media",#REF!="Menor"),CONCATENATE("R",#REF!),"")</f>
        <v>#REF!</v>
      </c>
      <c r="U26" s="237" t="e">
        <f>IF(AND(#REF!="Media",#REF!="Menor"),CONCATENATE("R",#REF!),"")</f>
        <v>#REF!</v>
      </c>
      <c r="V26" s="237" t="e">
        <f>IF(AND(#REF!="Media",#REF!="Menor"),CONCATENATE("R",#REF!),"")</f>
        <v>#REF!</v>
      </c>
      <c r="W26" s="237" t="e">
        <f>IF(AND(#REF!="Media",#REF!="Menor"),CONCATENATE("R",#REF!),"")</f>
        <v>#REF!</v>
      </c>
      <c r="X26" s="237" t="e">
        <f>IF(AND(#REF!="Media",#REF!="Menor"),CONCATENATE("R",#REF!),"")</f>
        <v>#REF!</v>
      </c>
      <c r="Y26" s="237" t="e">
        <f>IF(AND(#REF!="Media",#REF!="Menor"),CONCATENATE("R",#REF!),"")</f>
        <v>#REF!</v>
      </c>
      <c r="Z26" s="237" t="e">
        <f>IF(AND(#REF!="Media",#REF!="Menor"),CONCATENATE("R",#REF!),"")</f>
        <v>#REF!</v>
      </c>
      <c r="AA26" s="237" t="e">
        <f>IF(AND(#REF!="Media",#REF!="Menor"),CONCATENATE("R",#REF!),"")</f>
        <v>#REF!</v>
      </c>
      <c r="AB26" s="237" t="e">
        <f>IF(AND(#REF!="Media",#REF!="Menor"),CONCATENATE("R",#REF!),"")</f>
        <v>#REF!</v>
      </c>
      <c r="AC26" s="239" t="e">
        <f>IF(AND(#REF!="Media",#REF!="Menor"),CONCATENATE("R",#REF!),"")</f>
        <v>#REF!</v>
      </c>
      <c r="AD26" s="236" t="e">
        <f>IF(AND(#REF!="Media",#REF!="Moderado"),CONCATENATE("R",#REF!),"")</f>
        <v>#REF!</v>
      </c>
      <c r="AE26" s="237" t="e">
        <f>IF(AND(#REF!="Media",#REF!="Moderado"),CONCATENATE("R",#REF!),"")</f>
        <v>#REF!</v>
      </c>
      <c r="AF26" s="237" t="e">
        <f>IF(AND(#REF!="Media",#REF!="Moderado"),CONCATENATE("R",#REF!),"")</f>
        <v>#REF!</v>
      </c>
      <c r="AG26" s="237" t="e">
        <f>IF(AND(#REF!="Media",#REF!="Moderado"),CONCATENATE("R",#REF!),"")</f>
        <v>#REF!</v>
      </c>
      <c r="AH26" s="237" t="e">
        <f>IF(AND(#REF!="Media",#REF!="Moderado"),CONCATENATE("R",#REF!),"")</f>
        <v>#REF!</v>
      </c>
      <c r="AI26" s="237" t="e">
        <f>IF(AND(#REF!="Media",#REF!="Moderado"),CONCATENATE("R",#REF!),"")</f>
        <v>#REF!</v>
      </c>
      <c r="AJ26" s="237" t="e">
        <f>IF(AND(#REF!="Media",#REF!="Moderado"),CONCATENATE("R",#REF!),"")</f>
        <v>#REF!</v>
      </c>
      <c r="AK26" s="237" t="e">
        <f>IF(AND(#REF!="Media",#REF!="Moderado"),CONCATENATE("R",#REF!),"")</f>
        <v>#REF!</v>
      </c>
      <c r="AL26" s="237" t="e">
        <f>IF(AND(#REF!="Media",#REF!="Moderado"),CONCATENATE("R",#REF!),"")</f>
        <v>#REF!</v>
      </c>
      <c r="AM26" s="239" t="e">
        <f>IF(AND(#REF!="Media",#REF!="Moderado"),CONCATENATE("R",#REF!),"")</f>
        <v>#REF!</v>
      </c>
      <c r="AN26" s="219" t="e">
        <f>IF(AND(#REF!="Media",#REF!="Mayor"),CONCATENATE("R",#REF!),"")</f>
        <v>#REF!</v>
      </c>
      <c r="AO26" s="220" t="e">
        <f>IF(AND(#REF!="Media",#REF!="Mayor"),CONCATENATE("R",#REF!),"")</f>
        <v>#REF!</v>
      </c>
      <c r="AP26" s="220" t="e">
        <f>IF(AND(#REF!="Media",#REF!="Mayor"),CONCATENATE("R",#REF!),"")</f>
        <v>#REF!</v>
      </c>
      <c r="AQ26" s="220" t="e">
        <f>IF(AND(#REF!="Media",#REF!="Mayor"),CONCATENATE("R",#REF!),"")</f>
        <v>#REF!</v>
      </c>
      <c r="AR26" s="220" t="e">
        <f>IF(AND(#REF!="Media",#REF!="Mayor"),CONCATENATE("R",#REF!),"")</f>
        <v>#REF!</v>
      </c>
      <c r="AS26" s="220" t="e">
        <f>IF(AND(#REF!="Media",#REF!="Mayor"),CONCATENATE("R",#REF!),"")</f>
        <v>#REF!</v>
      </c>
      <c r="AT26" s="220" t="e">
        <f>IF(AND(#REF!="Media",#REF!="Mayor"),CONCATENATE("R",#REF!),"")</f>
        <v>#REF!</v>
      </c>
      <c r="AU26" s="220" t="e">
        <f>IF(AND(#REF!="Media",#REF!="Mayor"),CONCATENATE("R",#REF!),"")</f>
        <v>#REF!</v>
      </c>
      <c r="AV26" s="220" t="e">
        <f>IF(AND(#REF!="Media",#REF!="Mayor"),CONCATENATE("R",#REF!),"")</f>
        <v>#REF!</v>
      </c>
      <c r="AW26" s="222" t="e">
        <f>IF(AND(#REF!="Media",#REF!="Mayor"),CONCATENATE("R",#REF!),"")</f>
        <v>#REF!</v>
      </c>
      <c r="AX26" s="225" t="e">
        <f>IF(AND(#REF!="Media",#REF!="Catastrófico"),CONCATENATE("R",#REF!),"")</f>
        <v>#REF!</v>
      </c>
      <c r="AY26" s="226" t="e">
        <f>IF(AND(#REF!="Media",#REF!="Catastrófico"),CONCATENATE("R",#REF!),"")</f>
        <v>#REF!</v>
      </c>
      <c r="AZ26" s="226" t="e">
        <f>IF(AND(#REF!="Media",#REF!="Catastrófico"),CONCATENATE("R",#REF!),"")</f>
        <v>#REF!</v>
      </c>
      <c r="BA26" s="226" t="e">
        <f>IF(AND(#REF!="Media",#REF!="Catastrófico"),CONCATENATE("R",#REF!),"")</f>
        <v>#REF!</v>
      </c>
      <c r="BB26" s="226" t="e">
        <f>IF(AND(#REF!="Media",#REF!="Catastrófico"),CONCATENATE("R",#REF!),"")</f>
        <v>#REF!</v>
      </c>
      <c r="BC26" s="226" t="e">
        <f>IF(AND(#REF!="Media",#REF!="Catastrófico"),CONCATENATE("R",#REF!),"")</f>
        <v>#REF!</v>
      </c>
      <c r="BD26" s="226" t="e">
        <f>IF(AND(#REF!="Media",#REF!="Catastrófico"),CONCATENATE("R",#REF!),"")</f>
        <v>#REF!</v>
      </c>
      <c r="BE26" s="226" t="e">
        <f>IF(AND(#REF!="Media",#REF!="Catastrófico"),CONCATENATE("R",#REF!),"")</f>
        <v>#REF!</v>
      </c>
      <c r="BF26" s="226" t="e">
        <f>IF(AND(#REF!="Media",#REF!="Catastrófico"),CONCATENATE("R",#REF!),"")</f>
        <v>#REF!</v>
      </c>
      <c r="BG26" s="228" t="e">
        <f>IF(AND(#REF!="Media",#REF!="Catastrófico"),CONCATENATE("R",#REF!),"")</f>
        <v>#REF!</v>
      </c>
      <c r="BH26" s="57"/>
      <c r="BI26" s="1051"/>
      <c r="BJ26" s="1052"/>
      <c r="BK26" s="1052"/>
      <c r="BL26" s="1052"/>
      <c r="BM26" s="1052"/>
      <c r="BN26" s="1053"/>
    </row>
    <row r="27" spans="2:66" ht="34.5" customHeight="1">
      <c r="B27" s="1019"/>
      <c r="C27" s="1019"/>
      <c r="D27" s="1020"/>
      <c r="E27" s="1024"/>
      <c r="F27" s="1025"/>
      <c r="G27" s="1025"/>
      <c r="H27" s="1025"/>
      <c r="I27" s="1026"/>
      <c r="J27" s="236" t="e">
        <f>IF(AND(#REF!="Media",#REF!="Leve"),CONCATENATE("R",#REF!),"")</f>
        <v>#REF!</v>
      </c>
      <c r="K27" s="237" t="e">
        <f>IF(AND(#REF!="Media",#REF!="Leve"),CONCATENATE("R",#REF!),"")</f>
        <v>#REF!</v>
      </c>
      <c r="L27" s="237" t="e">
        <f>IF(AND(#REF!="Media",#REF!="Leve"),CONCATENATE("R",#REF!),"")</f>
        <v>#REF!</v>
      </c>
      <c r="M27" s="237" t="e">
        <f>IF(AND(#REF!="Media",#REF!="Leve"),CONCATENATE("R",#REF!),"")</f>
        <v>#REF!</v>
      </c>
      <c r="N27" s="237" t="e">
        <f>IF(AND(#REF!="Media",#REF!="Leve"),CONCATENATE("R",#REF!),"")</f>
        <v>#REF!</v>
      </c>
      <c r="O27" s="237" t="e">
        <f>IF(AND(#REF!="Media",#REF!="Leve"),CONCATENATE("R",#REF!),"")</f>
        <v>#REF!</v>
      </c>
      <c r="P27" s="237" t="e">
        <f>IF(AND(#REF!="Media",#REF!="Leve"),CONCATENATE("R",#REF!),"")</f>
        <v>#REF!</v>
      </c>
      <c r="Q27" s="237" t="e">
        <f>IF(AND(#REF!="Media",#REF!="Leve"),CONCATENATE("R",#REF!),"")</f>
        <v>#REF!</v>
      </c>
      <c r="R27" s="237" t="e">
        <f>IF(AND(#REF!="Media",#REF!="Leve"),CONCATENATE("R",#REF!),"")</f>
        <v>#REF!</v>
      </c>
      <c r="S27" s="239" t="e">
        <f>IF(AND(#REF!="Media",#REF!="Leve"),CONCATENATE("R",#REF!),"")</f>
        <v>#REF!</v>
      </c>
      <c r="T27" s="236" t="e">
        <f>IF(AND(#REF!="Media",#REF!="Menor"),CONCATENATE("R",#REF!),"")</f>
        <v>#REF!</v>
      </c>
      <c r="U27" s="237" t="e">
        <f>IF(AND(#REF!="Media",#REF!="Menor"),CONCATENATE("R",#REF!),"")</f>
        <v>#REF!</v>
      </c>
      <c r="V27" s="237" t="e">
        <f>IF(AND(#REF!="Media",#REF!="Menor"),CONCATENATE("R",#REF!),"")</f>
        <v>#REF!</v>
      </c>
      <c r="W27" s="237" t="e">
        <f>IF(AND(#REF!="Media",#REF!="Menor"),CONCATENATE("R",#REF!),"")</f>
        <v>#REF!</v>
      </c>
      <c r="X27" s="237" t="e">
        <f>IF(AND(#REF!="Media",#REF!="Menor"),CONCATENATE("R",#REF!),"")</f>
        <v>#REF!</v>
      </c>
      <c r="Y27" s="237" t="e">
        <f>IF(AND(#REF!="Media",#REF!="Menor"),CONCATENATE("R",#REF!),"")</f>
        <v>#REF!</v>
      </c>
      <c r="Z27" s="237" t="e">
        <f>IF(AND(#REF!="Media",#REF!="Menor"),CONCATENATE("R",#REF!),"")</f>
        <v>#REF!</v>
      </c>
      <c r="AA27" s="237" t="e">
        <f>IF(AND(#REF!="Media",#REF!="Menor"),CONCATENATE("R",#REF!),"")</f>
        <v>#REF!</v>
      </c>
      <c r="AB27" s="237" t="e">
        <f>IF(AND(#REF!="Media",#REF!="Menor"),CONCATENATE("R",#REF!),"")</f>
        <v>#REF!</v>
      </c>
      <c r="AC27" s="239" t="e">
        <f>IF(AND(#REF!="Media",#REF!="Menor"),CONCATENATE("R",#REF!),"")</f>
        <v>#REF!</v>
      </c>
      <c r="AD27" s="236" t="e">
        <f>IF(AND(#REF!="Media",#REF!="Moderado"),CONCATENATE("R",#REF!),"")</f>
        <v>#REF!</v>
      </c>
      <c r="AE27" s="237" t="e">
        <f>IF(AND(#REF!="Media",#REF!="Moderado"),CONCATENATE("R",#REF!),"")</f>
        <v>#REF!</v>
      </c>
      <c r="AF27" s="237" t="e">
        <f>IF(AND(#REF!="Media",#REF!="Moderado"),CONCATENATE("R",#REF!),"")</f>
        <v>#REF!</v>
      </c>
      <c r="AG27" s="237" t="e">
        <f>IF(AND(#REF!="Media",#REF!="Moderado"),CONCATENATE("R",#REF!),"")</f>
        <v>#REF!</v>
      </c>
      <c r="AH27" s="237" t="e">
        <f>IF(AND(#REF!="Media",#REF!="Moderado"),CONCATENATE("R",#REF!),"")</f>
        <v>#REF!</v>
      </c>
      <c r="AI27" s="237" t="e">
        <f>IF(AND(#REF!="Media",#REF!="Moderado"),CONCATENATE("R",#REF!),"")</f>
        <v>#REF!</v>
      </c>
      <c r="AJ27" s="237" t="e">
        <f>IF(AND(#REF!="Media",#REF!="Moderado"),CONCATENATE("R",#REF!),"")</f>
        <v>#REF!</v>
      </c>
      <c r="AK27" s="237" t="e">
        <f>IF(AND(#REF!="Media",#REF!="Moderado"),CONCATENATE("R",#REF!),"")</f>
        <v>#REF!</v>
      </c>
      <c r="AL27" s="237" t="e">
        <f>IF(AND(#REF!="Media",#REF!="Moderado"),CONCATENATE("R",#REF!),"")</f>
        <v>#REF!</v>
      </c>
      <c r="AM27" s="239" t="e">
        <f>IF(AND(#REF!="Media",#REF!="Moderado"),CONCATENATE("R",#REF!),"")</f>
        <v>#REF!</v>
      </c>
      <c r="AN27" s="219" t="e">
        <f>IF(AND(#REF!="Media",#REF!="Mayor"),CONCATENATE("R",#REF!),"")</f>
        <v>#REF!</v>
      </c>
      <c r="AO27" s="220" t="e">
        <f>IF(AND(#REF!="Media",#REF!="Mayor"),CONCATENATE("R",#REF!),"")</f>
        <v>#REF!</v>
      </c>
      <c r="AP27" s="220" t="e">
        <f>IF(AND(#REF!="Media",#REF!="Mayor"),CONCATENATE("R",#REF!),"")</f>
        <v>#REF!</v>
      </c>
      <c r="AQ27" s="220" t="e">
        <f>IF(AND(#REF!="Media",#REF!="Mayor"),CONCATENATE("R",#REF!),"")</f>
        <v>#REF!</v>
      </c>
      <c r="AR27" s="220" t="e">
        <f>IF(AND(#REF!="Media",#REF!="Mayor"),CONCATENATE("R",#REF!),"")</f>
        <v>#REF!</v>
      </c>
      <c r="AS27" s="220" t="e">
        <f>IF(AND(#REF!="Media",#REF!="Mayor"),CONCATENATE("R",#REF!),"")</f>
        <v>#REF!</v>
      </c>
      <c r="AT27" s="220" t="e">
        <f>IF(AND(#REF!="Media",#REF!="Mayor"),CONCATENATE("R",#REF!),"")</f>
        <v>#REF!</v>
      </c>
      <c r="AU27" s="220" t="e">
        <f>IF(AND(#REF!="Media",#REF!="Mayor"),CONCATENATE("R",#REF!),"")</f>
        <v>#REF!</v>
      </c>
      <c r="AV27" s="220" t="e">
        <f>IF(AND(#REF!="Media",#REF!="Mayor"),CONCATENATE("R",#REF!),"")</f>
        <v>#REF!</v>
      </c>
      <c r="AW27" s="222" t="e">
        <f>IF(AND(#REF!="Media",#REF!="Mayor"),CONCATENATE("R",#REF!),"")</f>
        <v>#REF!</v>
      </c>
      <c r="AX27" s="225" t="e">
        <f>IF(AND(#REF!="Media",#REF!="Catastrófico"),CONCATENATE("R",#REF!),"")</f>
        <v>#REF!</v>
      </c>
      <c r="AY27" s="226" t="e">
        <f>IF(AND(#REF!="Media",#REF!="Catastrófico"),CONCATENATE("R",#REF!),"")</f>
        <v>#REF!</v>
      </c>
      <c r="AZ27" s="226" t="e">
        <f>IF(AND(#REF!="Media",#REF!="Catastrófico"),CONCATENATE("R",#REF!),"")</f>
        <v>#REF!</v>
      </c>
      <c r="BA27" s="226" t="e">
        <f>IF(AND(#REF!="Media",#REF!="Catastrófico"),CONCATENATE("R",#REF!),"")</f>
        <v>#REF!</v>
      </c>
      <c r="BB27" s="226" t="e">
        <f>IF(AND(#REF!="Media",#REF!="Catastrófico"),CONCATENATE("R",#REF!),"")</f>
        <v>#REF!</v>
      </c>
      <c r="BC27" s="226" t="e">
        <f>IF(AND(#REF!="Media",#REF!="Catastrófico"),CONCATENATE("R",#REF!),"")</f>
        <v>#REF!</v>
      </c>
      <c r="BD27" s="226" t="e">
        <f>IF(AND(#REF!="Media",#REF!="Catastrófico"),CONCATENATE("R",#REF!),"")</f>
        <v>#REF!</v>
      </c>
      <c r="BE27" s="226" t="e">
        <f>IF(AND(#REF!="Media",#REF!="Catastrófico"),CONCATENATE("R",#REF!),"")</f>
        <v>#REF!</v>
      </c>
      <c r="BF27" s="226" t="e">
        <f>IF(AND(#REF!="Media",#REF!="Catastrófico"),CONCATENATE("R",#REF!),"")</f>
        <v>#REF!</v>
      </c>
      <c r="BG27" s="228" t="e">
        <f>IF(AND(#REF!="Media",#REF!="Catastrófico"),CONCATENATE("R",#REF!),"")</f>
        <v>#REF!</v>
      </c>
      <c r="BH27" s="57"/>
      <c r="BI27" s="1051"/>
      <c r="BJ27" s="1052"/>
      <c r="BK27" s="1052"/>
      <c r="BL27" s="1052"/>
      <c r="BM27" s="1052"/>
      <c r="BN27" s="1053"/>
    </row>
    <row r="28" spans="2:66" ht="34.5" customHeight="1">
      <c r="B28" s="1019"/>
      <c r="C28" s="1019"/>
      <c r="D28" s="1020"/>
      <c r="E28" s="1024"/>
      <c r="F28" s="1025"/>
      <c r="G28" s="1025"/>
      <c r="H28" s="1025"/>
      <c r="I28" s="1026"/>
      <c r="J28" s="236" t="e">
        <f>IF(AND(#REF!="Media",#REF!="Leve"),CONCATENATE("R",#REF!),"")</f>
        <v>#REF!</v>
      </c>
      <c r="K28" s="237" t="e">
        <f>IF(AND(#REF!="Media",#REF!="Leve"),CONCATENATE("R",#REF!),"")</f>
        <v>#REF!</v>
      </c>
      <c r="L28" s="237" t="e">
        <f>IF(AND(#REF!="Media",#REF!="Leve"),CONCATENATE("R",#REF!),"")</f>
        <v>#REF!</v>
      </c>
      <c r="M28" s="237" t="e">
        <f>IF(AND(#REF!="Media",#REF!="Leve"),CONCATENATE("R",#REF!),"")</f>
        <v>#REF!</v>
      </c>
      <c r="N28" s="237" t="e">
        <f>IF(AND(#REF!="Media",#REF!="Leve"),CONCATENATE("R",#REF!),"")</f>
        <v>#REF!</v>
      </c>
      <c r="O28" s="237" t="e">
        <f>IF(AND(#REF!="Media",#REF!="Leve"),CONCATENATE("R",#REF!),"")</f>
        <v>#REF!</v>
      </c>
      <c r="P28" s="237" t="e">
        <f>IF(AND(#REF!="Media",#REF!="Leve"),CONCATENATE("R",#REF!),"")</f>
        <v>#REF!</v>
      </c>
      <c r="Q28" s="237" t="e">
        <f>IF(AND(#REF!="Media",#REF!="Leve"),CONCATENATE("R",#REF!),"")</f>
        <v>#REF!</v>
      </c>
      <c r="R28" s="237" t="e">
        <f>IF(AND(#REF!="Media",#REF!="Leve"),CONCATENATE("R",#REF!),"")</f>
        <v>#REF!</v>
      </c>
      <c r="S28" s="239" t="e">
        <f>IF(AND(#REF!="Media",#REF!="Leve"),CONCATENATE("R",#REF!),"")</f>
        <v>#REF!</v>
      </c>
      <c r="T28" s="236" t="e">
        <f>IF(AND(#REF!="Media",#REF!="Menor"),CONCATENATE("R",#REF!),"")</f>
        <v>#REF!</v>
      </c>
      <c r="U28" s="237" t="e">
        <f>IF(AND(#REF!="Media",#REF!="Menor"),CONCATENATE("R",#REF!),"")</f>
        <v>#REF!</v>
      </c>
      <c r="V28" s="237" t="e">
        <f>IF(AND(#REF!="Media",#REF!="Menor"),CONCATENATE("R",#REF!),"")</f>
        <v>#REF!</v>
      </c>
      <c r="W28" s="237" t="e">
        <f>IF(AND(#REF!="Media",#REF!="Menor"),CONCATENATE("R",#REF!),"")</f>
        <v>#REF!</v>
      </c>
      <c r="X28" s="237" t="e">
        <f>IF(AND(#REF!="Media",#REF!="Menor"),CONCATENATE("R",#REF!),"")</f>
        <v>#REF!</v>
      </c>
      <c r="Y28" s="237" t="e">
        <f>IF(AND(#REF!="Media",#REF!="Menor"),CONCATENATE("R",#REF!),"")</f>
        <v>#REF!</v>
      </c>
      <c r="Z28" s="237" t="e">
        <f>IF(AND(#REF!="Media",#REF!="Menor"),CONCATENATE("R",#REF!),"")</f>
        <v>#REF!</v>
      </c>
      <c r="AA28" s="237" t="e">
        <f>IF(AND(#REF!="Media",#REF!="Menor"),CONCATENATE("R",#REF!),"")</f>
        <v>#REF!</v>
      </c>
      <c r="AB28" s="237" t="e">
        <f>IF(AND(#REF!="Media",#REF!="Menor"),CONCATENATE("R",#REF!),"")</f>
        <v>#REF!</v>
      </c>
      <c r="AC28" s="239" t="e">
        <f>IF(AND(#REF!="Media",#REF!="Menor"),CONCATENATE("R",#REF!),"")</f>
        <v>#REF!</v>
      </c>
      <c r="AD28" s="236" t="e">
        <f>IF(AND(#REF!="Media",#REF!="Moderado"),CONCATENATE("R",#REF!),"")</f>
        <v>#REF!</v>
      </c>
      <c r="AE28" s="237" t="e">
        <f>IF(AND(#REF!="Media",#REF!="Moderado"),CONCATENATE("R",#REF!),"")</f>
        <v>#REF!</v>
      </c>
      <c r="AF28" s="237" t="e">
        <f>IF(AND(#REF!="Media",#REF!="Moderado"),CONCATENATE("R",#REF!),"")</f>
        <v>#REF!</v>
      </c>
      <c r="AG28" s="237" t="e">
        <f>IF(AND(#REF!="Media",#REF!="Moderado"),CONCATENATE("R",#REF!),"")</f>
        <v>#REF!</v>
      </c>
      <c r="AH28" s="237" t="e">
        <f>IF(AND(#REF!="Media",#REF!="Moderado"),CONCATENATE("R",#REF!),"")</f>
        <v>#REF!</v>
      </c>
      <c r="AI28" s="237" t="e">
        <f>IF(AND(#REF!="Media",#REF!="Moderado"),CONCATENATE("R",#REF!),"")</f>
        <v>#REF!</v>
      </c>
      <c r="AJ28" s="237" t="e">
        <f>IF(AND(#REF!="Media",#REF!="Moderado"),CONCATENATE("R",#REF!),"")</f>
        <v>#REF!</v>
      </c>
      <c r="AK28" s="237" t="e">
        <f>IF(AND(#REF!="Media",#REF!="Moderado"),CONCATENATE("R",#REF!),"")</f>
        <v>#REF!</v>
      </c>
      <c r="AL28" s="237" t="e">
        <f>IF(AND(#REF!="Media",#REF!="Moderado"),CONCATENATE("R",#REF!),"")</f>
        <v>#REF!</v>
      </c>
      <c r="AM28" s="239" t="e">
        <f>IF(AND(#REF!="Media",#REF!="Moderado"),CONCATENATE("R",#REF!),"")</f>
        <v>#REF!</v>
      </c>
      <c r="AN28" s="219" t="e">
        <f>IF(AND(#REF!="Media",#REF!="Mayor"),CONCATENATE("R",#REF!),"")</f>
        <v>#REF!</v>
      </c>
      <c r="AO28" s="220" t="e">
        <f>IF(AND(#REF!="Media",#REF!="Mayor"),CONCATENATE("R",#REF!),"")</f>
        <v>#REF!</v>
      </c>
      <c r="AP28" s="220" t="e">
        <f>IF(AND(#REF!="Media",#REF!="Mayor"),CONCATENATE("R",#REF!),"")</f>
        <v>#REF!</v>
      </c>
      <c r="AQ28" s="220" t="e">
        <f>IF(AND(#REF!="Media",#REF!="Mayor"),CONCATENATE("R",#REF!),"")</f>
        <v>#REF!</v>
      </c>
      <c r="AR28" s="220" t="e">
        <f>IF(AND(#REF!="Media",#REF!="Mayor"),CONCATENATE("R",#REF!),"")</f>
        <v>#REF!</v>
      </c>
      <c r="AS28" s="220" t="e">
        <f>IF(AND(#REF!="Media",#REF!="Mayor"),CONCATENATE("R",#REF!),"")</f>
        <v>#REF!</v>
      </c>
      <c r="AT28" s="220" t="e">
        <f>IF(AND(#REF!="Media",#REF!="Mayor"),CONCATENATE("R",#REF!),"")</f>
        <v>#REF!</v>
      </c>
      <c r="AU28" s="220" t="e">
        <f>IF(AND(#REF!="Media",#REF!="Mayor"),CONCATENATE("R",#REF!),"")</f>
        <v>#REF!</v>
      </c>
      <c r="AV28" s="220" t="e">
        <f>IF(AND(#REF!="Media",#REF!="Mayor"),CONCATENATE("R",#REF!),"")</f>
        <v>#REF!</v>
      </c>
      <c r="AW28" s="222" t="e">
        <f>IF(AND(#REF!="Media",#REF!="Mayor"),CONCATENATE("R",#REF!),"")</f>
        <v>#REF!</v>
      </c>
      <c r="AX28" s="225" t="e">
        <f>IF(AND(#REF!="Media",#REF!="Catastrófico"),CONCATENATE("R",#REF!),"")</f>
        <v>#REF!</v>
      </c>
      <c r="AY28" s="226" t="e">
        <f>IF(AND(#REF!="Media",#REF!="Catastrófico"),CONCATENATE("R",#REF!),"")</f>
        <v>#REF!</v>
      </c>
      <c r="AZ28" s="226" t="e">
        <f>IF(AND(#REF!="Media",#REF!="Catastrófico"),CONCATENATE("R",#REF!),"")</f>
        <v>#REF!</v>
      </c>
      <c r="BA28" s="226" t="e">
        <f>IF(AND(#REF!="Media",#REF!="Catastrófico"),CONCATENATE("R",#REF!),"")</f>
        <v>#REF!</v>
      </c>
      <c r="BB28" s="226" t="e">
        <f>IF(AND(#REF!="Media",#REF!="Catastrófico"),CONCATENATE("R",#REF!),"")</f>
        <v>#REF!</v>
      </c>
      <c r="BC28" s="226" t="e">
        <f>IF(AND(#REF!="Media",#REF!="Catastrófico"),CONCATENATE("R",#REF!),"")</f>
        <v>#REF!</v>
      </c>
      <c r="BD28" s="226" t="e">
        <f>IF(AND(#REF!="Media",#REF!="Catastrófico"),CONCATENATE("R",#REF!),"")</f>
        <v>#REF!</v>
      </c>
      <c r="BE28" s="226" t="e">
        <f>IF(AND(#REF!="Media",#REF!="Catastrófico"),CONCATENATE("R",#REF!),"")</f>
        <v>#REF!</v>
      </c>
      <c r="BF28" s="226" t="e">
        <f>IF(AND(#REF!="Media",#REF!="Catastrófico"),CONCATENATE("R",#REF!),"")</f>
        <v>#REF!</v>
      </c>
      <c r="BG28" s="228" t="e">
        <f>IF(AND(#REF!="Media",#REF!="Catastrófico"),CONCATENATE("R",#REF!),"")</f>
        <v>#REF!</v>
      </c>
      <c r="BH28" s="57"/>
      <c r="BI28" s="1051"/>
      <c r="BJ28" s="1052"/>
      <c r="BK28" s="1052"/>
      <c r="BL28" s="1052"/>
      <c r="BM28" s="1052"/>
      <c r="BN28" s="1053"/>
    </row>
    <row r="29" spans="2:66" ht="34.5" customHeight="1">
      <c r="B29" s="1019"/>
      <c r="C29" s="1019"/>
      <c r="D29" s="1020"/>
      <c r="E29" s="1024"/>
      <c r="F29" s="1025"/>
      <c r="G29" s="1025"/>
      <c r="H29" s="1025"/>
      <c r="I29" s="1026"/>
      <c r="J29" s="236" t="e">
        <f>IF(AND(#REF!="Media",#REF!="Leve"),CONCATENATE("R",#REF!),"")</f>
        <v>#REF!</v>
      </c>
      <c r="K29" s="237" t="e">
        <f>IF(AND(#REF!="Media",#REF!="Leve"),CONCATENATE("R",#REF!),"")</f>
        <v>#REF!</v>
      </c>
      <c r="L29" s="237" t="e">
        <f>IF(AND(#REF!="Media",#REF!="Leve"),CONCATENATE("R",#REF!),"")</f>
        <v>#REF!</v>
      </c>
      <c r="M29" s="237" t="e">
        <f>IF(AND(#REF!="Media",#REF!="Leve"),CONCATENATE("R",#REF!),"")</f>
        <v>#REF!</v>
      </c>
      <c r="N29" s="237" t="e">
        <f>IF(AND(#REF!="Media",#REF!="Leve"),CONCATENATE("R",#REF!),"")</f>
        <v>#REF!</v>
      </c>
      <c r="O29" s="237" t="e">
        <f>IF(AND(#REF!="Media",#REF!="Leve"),CONCATENATE("R",#REF!),"")</f>
        <v>#REF!</v>
      </c>
      <c r="P29" s="237" t="e">
        <f>IF(AND(#REF!="Media",#REF!="Leve"),CONCATENATE("R",#REF!),"")</f>
        <v>#REF!</v>
      </c>
      <c r="Q29" s="237" t="e">
        <f>IF(AND(#REF!="Media",#REF!="Leve"),CONCATENATE("R",#REF!),"")</f>
        <v>#REF!</v>
      </c>
      <c r="R29" s="237" t="e">
        <f>IF(AND(#REF!="Media",#REF!="Leve"),CONCATENATE("R",#REF!),"")</f>
        <v>#REF!</v>
      </c>
      <c r="S29" s="239" t="e">
        <f>IF(AND(#REF!="Media",#REF!="Leve"),CONCATENATE("R",#REF!),"")</f>
        <v>#REF!</v>
      </c>
      <c r="T29" s="236" t="e">
        <f>IF(AND(#REF!="Media",#REF!="Menor"),CONCATENATE("R",#REF!),"")</f>
        <v>#REF!</v>
      </c>
      <c r="U29" s="237" t="e">
        <f>IF(AND(#REF!="Media",#REF!="Menor"),CONCATENATE("R",#REF!),"")</f>
        <v>#REF!</v>
      </c>
      <c r="V29" s="237" t="e">
        <f>IF(AND(#REF!="Media",#REF!="Menor"),CONCATENATE("R",#REF!),"")</f>
        <v>#REF!</v>
      </c>
      <c r="W29" s="237" t="e">
        <f>IF(AND(#REF!="Media",#REF!="Menor"),CONCATENATE("R",#REF!),"")</f>
        <v>#REF!</v>
      </c>
      <c r="X29" s="237" t="e">
        <f>IF(AND(#REF!="Media",#REF!="Menor"),CONCATENATE("R",#REF!),"")</f>
        <v>#REF!</v>
      </c>
      <c r="Y29" s="237" t="e">
        <f>IF(AND(#REF!="Media",#REF!="Menor"),CONCATENATE("R",#REF!),"")</f>
        <v>#REF!</v>
      </c>
      <c r="Z29" s="237" t="e">
        <f>IF(AND(#REF!="Media",#REF!="Menor"),CONCATENATE("R",#REF!),"")</f>
        <v>#REF!</v>
      </c>
      <c r="AA29" s="237" t="e">
        <f>IF(AND(#REF!="Media",#REF!="Menor"),CONCATENATE("R",#REF!),"")</f>
        <v>#REF!</v>
      </c>
      <c r="AB29" s="237" t="e">
        <f>IF(AND(#REF!="Media",#REF!="Menor"),CONCATENATE("R",#REF!),"")</f>
        <v>#REF!</v>
      </c>
      <c r="AC29" s="239" t="e">
        <f>IF(AND(#REF!="Media",#REF!="Menor"),CONCATENATE("R",#REF!),"")</f>
        <v>#REF!</v>
      </c>
      <c r="AD29" s="236" t="e">
        <f>IF(AND(#REF!="Media",#REF!="Moderado"),CONCATENATE("R",#REF!),"")</f>
        <v>#REF!</v>
      </c>
      <c r="AE29" s="237" t="e">
        <f>IF(AND(#REF!="Media",#REF!="Moderado"),CONCATENATE("R",#REF!),"")</f>
        <v>#REF!</v>
      </c>
      <c r="AF29" s="237" t="e">
        <f>IF(AND(#REF!="Media",#REF!="Moderado"),CONCATENATE("R",#REF!),"")</f>
        <v>#REF!</v>
      </c>
      <c r="AG29" s="237" t="e">
        <f>IF(AND(#REF!="Media",#REF!="Moderado"),CONCATENATE("R",#REF!),"")</f>
        <v>#REF!</v>
      </c>
      <c r="AH29" s="237" t="e">
        <f>IF(AND(#REF!="Media",#REF!="Moderado"),CONCATENATE("R",#REF!),"")</f>
        <v>#REF!</v>
      </c>
      <c r="AI29" s="237" t="e">
        <f>IF(AND(#REF!="Media",#REF!="Moderado"),CONCATENATE("R",#REF!),"")</f>
        <v>#REF!</v>
      </c>
      <c r="AJ29" s="237" t="e">
        <f>IF(AND(#REF!="Media",#REF!="Moderado"),CONCATENATE("R",#REF!),"")</f>
        <v>#REF!</v>
      </c>
      <c r="AK29" s="237" t="e">
        <f>IF(AND(#REF!="Media",#REF!="Moderado"),CONCATENATE("R",#REF!),"")</f>
        <v>#REF!</v>
      </c>
      <c r="AL29" s="237" t="e">
        <f>IF(AND(#REF!="Media",#REF!="Moderado"),CONCATENATE("R",#REF!),"")</f>
        <v>#REF!</v>
      </c>
      <c r="AM29" s="239" t="e">
        <f>IF(AND(#REF!="Media",#REF!="Moderado"),CONCATENATE("R",#REF!),"")</f>
        <v>#REF!</v>
      </c>
      <c r="AN29" s="219" t="e">
        <f>IF(AND(#REF!="Media",#REF!="Mayor"),CONCATENATE("R",#REF!),"")</f>
        <v>#REF!</v>
      </c>
      <c r="AO29" s="220" t="e">
        <f>IF(AND(#REF!="Media",#REF!="Mayor"),CONCATENATE("R",#REF!),"")</f>
        <v>#REF!</v>
      </c>
      <c r="AP29" s="220" t="e">
        <f>IF(AND(#REF!="Media",#REF!="Mayor"),CONCATENATE("R",#REF!),"")</f>
        <v>#REF!</v>
      </c>
      <c r="AQ29" s="220" t="e">
        <f>IF(AND(#REF!="Media",#REF!="Mayor"),CONCATENATE("R",#REF!),"")</f>
        <v>#REF!</v>
      </c>
      <c r="AR29" s="220" t="e">
        <f>IF(AND(#REF!="Media",#REF!="Mayor"),CONCATENATE("R",#REF!),"")</f>
        <v>#REF!</v>
      </c>
      <c r="AS29" s="220" t="e">
        <f>IF(AND(#REF!="Media",#REF!="Mayor"),CONCATENATE("R",#REF!),"")</f>
        <v>#REF!</v>
      </c>
      <c r="AT29" s="220" t="e">
        <f>IF(AND(#REF!="Media",#REF!="Mayor"),CONCATENATE("R",#REF!),"")</f>
        <v>#REF!</v>
      </c>
      <c r="AU29" s="220" t="e">
        <f>IF(AND(#REF!="Media",#REF!="Mayor"),CONCATENATE("R",#REF!),"")</f>
        <v>#REF!</v>
      </c>
      <c r="AV29" s="220" t="e">
        <f>IF(AND(#REF!="Media",#REF!="Mayor"),CONCATENATE("R",#REF!),"")</f>
        <v>#REF!</v>
      </c>
      <c r="AW29" s="222" t="e">
        <f>IF(AND(#REF!="Media",#REF!="Mayor"),CONCATENATE("R",#REF!),"")</f>
        <v>#REF!</v>
      </c>
      <c r="AX29" s="225" t="e">
        <f>IF(AND(#REF!="Media",#REF!="Catastrófico"),CONCATENATE("R",#REF!),"")</f>
        <v>#REF!</v>
      </c>
      <c r="AY29" s="226" t="e">
        <f>IF(AND(#REF!="Media",#REF!="Catastrófico"),CONCATENATE("R",#REF!),"")</f>
        <v>#REF!</v>
      </c>
      <c r="AZ29" s="226" t="e">
        <f>IF(AND(#REF!="Media",#REF!="Catastrófico"),CONCATENATE("R",#REF!),"")</f>
        <v>#REF!</v>
      </c>
      <c r="BA29" s="226" t="e">
        <f>IF(AND(#REF!="Media",#REF!="Catastrófico"),CONCATENATE("R",#REF!),"")</f>
        <v>#REF!</v>
      </c>
      <c r="BB29" s="226" t="e">
        <f>IF(AND(#REF!="Media",#REF!="Catastrófico"),CONCATENATE("R",#REF!),"")</f>
        <v>#REF!</v>
      </c>
      <c r="BC29" s="226" t="e">
        <f>IF(AND(#REF!="Media",#REF!="Catastrófico"),CONCATENATE("R",#REF!),"")</f>
        <v>#REF!</v>
      </c>
      <c r="BD29" s="226" t="e">
        <f>IF(AND(#REF!="Media",#REF!="Catastrófico"),CONCATENATE("R",#REF!),"")</f>
        <v>#REF!</v>
      </c>
      <c r="BE29" s="226" t="e">
        <f>IF(AND(#REF!="Media",#REF!="Catastrófico"),CONCATENATE("R",#REF!),"")</f>
        <v>#REF!</v>
      </c>
      <c r="BF29" s="226" t="e">
        <f>IF(AND(#REF!="Media",#REF!="Catastrófico"),CONCATENATE("R",#REF!),"")</f>
        <v>#REF!</v>
      </c>
      <c r="BG29" s="228" t="e">
        <f>IF(AND(#REF!="Media",#REF!="Catastrófico"),CONCATENATE("R",#REF!),"")</f>
        <v>#REF!</v>
      </c>
      <c r="BH29" s="57"/>
      <c r="BI29" s="1051"/>
      <c r="BJ29" s="1052"/>
      <c r="BK29" s="1052"/>
      <c r="BL29" s="1052"/>
      <c r="BM29" s="1052"/>
      <c r="BN29" s="1053"/>
    </row>
    <row r="30" spans="2:66" ht="34.5" customHeight="1">
      <c r="B30" s="1019"/>
      <c r="C30" s="1019"/>
      <c r="D30" s="1020"/>
      <c r="E30" s="1024"/>
      <c r="F30" s="1025"/>
      <c r="G30" s="1025"/>
      <c r="H30" s="1025"/>
      <c r="I30" s="1026"/>
      <c r="J30" s="236" t="e">
        <f>IF(AND(#REF!="Media",#REF!="Leve"),CONCATENATE("R",#REF!),"")</f>
        <v>#REF!</v>
      </c>
      <c r="K30" s="237" t="e">
        <f>IF(AND(#REF!="Media",#REF!="Leve"),CONCATENATE("R",#REF!),"")</f>
        <v>#REF!</v>
      </c>
      <c r="L30" s="237" t="e">
        <f>IF(AND(#REF!="Media",#REF!="Leve"),CONCATENATE("R",#REF!),"")</f>
        <v>#REF!</v>
      </c>
      <c r="M30" s="237" t="e">
        <f>IF(AND(#REF!="Media",#REF!="Leve"),CONCATENATE("R",#REF!),"")</f>
        <v>#REF!</v>
      </c>
      <c r="N30" s="237" t="e">
        <f>IF(AND(#REF!="Media",#REF!="Leve"),CONCATENATE("R",#REF!),"")</f>
        <v>#REF!</v>
      </c>
      <c r="O30" s="237" t="e">
        <f>IF(AND(#REF!="Media",#REF!="Leve"),CONCATENATE("R",#REF!),"")</f>
        <v>#REF!</v>
      </c>
      <c r="P30" s="237" t="e">
        <f>IF(AND(#REF!="Media",#REF!="Leve"),CONCATENATE("R",#REF!),"")</f>
        <v>#REF!</v>
      </c>
      <c r="Q30" s="237" t="e">
        <f>IF(AND(#REF!="Media",#REF!="Leve"),CONCATENATE("R",#REF!),"")</f>
        <v>#REF!</v>
      </c>
      <c r="R30" s="237" t="e">
        <f>IF(AND(#REF!="Media",#REF!="Leve"),CONCATENATE("R",#REF!),"")</f>
        <v>#REF!</v>
      </c>
      <c r="S30" s="239" t="e">
        <f>IF(AND(#REF!="Media",#REF!="Leve"),CONCATENATE("R",#REF!),"")</f>
        <v>#REF!</v>
      </c>
      <c r="T30" s="236" t="e">
        <f>IF(AND(#REF!="Media",#REF!="Menor"),CONCATENATE("R",#REF!),"")</f>
        <v>#REF!</v>
      </c>
      <c r="U30" s="237" t="e">
        <f>IF(AND(#REF!="Media",#REF!="Menor"),CONCATENATE("R",#REF!),"")</f>
        <v>#REF!</v>
      </c>
      <c r="V30" s="237" t="e">
        <f>IF(AND(#REF!="Media",#REF!="Menor"),CONCATENATE("R",#REF!),"")</f>
        <v>#REF!</v>
      </c>
      <c r="W30" s="237" t="e">
        <f>IF(AND(#REF!="Media",#REF!="Menor"),CONCATENATE("R",#REF!),"")</f>
        <v>#REF!</v>
      </c>
      <c r="X30" s="237" t="e">
        <f>IF(AND(#REF!="Media",#REF!="Menor"),CONCATENATE("R",#REF!),"")</f>
        <v>#REF!</v>
      </c>
      <c r="Y30" s="237" t="e">
        <f>IF(AND(#REF!="Media",#REF!="Menor"),CONCATENATE("R",#REF!),"")</f>
        <v>#REF!</v>
      </c>
      <c r="Z30" s="237" t="e">
        <f>IF(AND(#REF!="Media",#REF!="Menor"),CONCATENATE("R",#REF!),"")</f>
        <v>#REF!</v>
      </c>
      <c r="AA30" s="237" t="e">
        <f>IF(AND(#REF!="Media",#REF!="Menor"),CONCATENATE("R",#REF!),"")</f>
        <v>#REF!</v>
      </c>
      <c r="AB30" s="237" t="e">
        <f>IF(AND(#REF!="Media",#REF!="Menor"),CONCATENATE("R",#REF!),"")</f>
        <v>#REF!</v>
      </c>
      <c r="AC30" s="239" t="e">
        <f>IF(AND(#REF!="Media",#REF!="Menor"),CONCATENATE("R",#REF!),"")</f>
        <v>#REF!</v>
      </c>
      <c r="AD30" s="236" t="e">
        <f>IF(AND(#REF!="Media",#REF!="Moderado"),CONCATENATE("R",#REF!),"")</f>
        <v>#REF!</v>
      </c>
      <c r="AE30" s="237" t="e">
        <f>IF(AND(#REF!="Media",#REF!="Moderado"),CONCATENATE("R",#REF!),"")</f>
        <v>#REF!</v>
      </c>
      <c r="AF30" s="237" t="e">
        <f>IF(AND(#REF!="Media",#REF!="Moderado"),CONCATENATE("R",#REF!),"")</f>
        <v>#REF!</v>
      </c>
      <c r="AG30" s="237" t="e">
        <f>IF(AND(#REF!="Media",#REF!="Moderado"),CONCATENATE("R",#REF!),"")</f>
        <v>#REF!</v>
      </c>
      <c r="AH30" s="237" t="e">
        <f>IF(AND(#REF!="Media",#REF!="Moderado"),CONCATENATE("R",#REF!),"")</f>
        <v>#REF!</v>
      </c>
      <c r="AI30" s="237" t="e">
        <f>IF(AND(#REF!="Media",#REF!="Moderado"),CONCATENATE("R",#REF!),"")</f>
        <v>#REF!</v>
      </c>
      <c r="AJ30" s="237" t="e">
        <f>IF(AND(#REF!="Media",#REF!="Moderado"),CONCATENATE("R",#REF!),"")</f>
        <v>#REF!</v>
      </c>
      <c r="AK30" s="237" t="e">
        <f>IF(AND(#REF!="Media",#REF!="Moderado"),CONCATENATE("R",#REF!),"")</f>
        <v>#REF!</v>
      </c>
      <c r="AL30" s="237" t="e">
        <f>IF(AND(#REF!="Media",#REF!="Moderado"),CONCATENATE("R",#REF!),"")</f>
        <v>#REF!</v>
      </c>
      <c r="AM30" s="239" t="e">
        <f>IF(AND(#REF!="Media",#REF!="Moderado"),CONCATENATE("R",#REF!),"")</f>
        <v>#REF!</v>
      </c>
      <c r="AN30" s="219" t="e">
        <f>IF(AND(#REF!="Media",#REF!="Mayor"),CONCATENATE("R",#REF!),"")</f>
        <v>#REF!</v>
      </c>
      <c r="AO30" s="220" t="e">
        <f>IF(AND(#REF!="Media",#REF!="Mayor"),CONCATENATE("R",#REF!),"")</f>
        <v>#REF!</v>
      </c>
      <c r="AP30" s="220" t="e">
        <f>IF(AND(#REF!="Media",#REF!="Mayor"),CONCATENATE("R",#REF!),"")</f>
        <v>#REF!</v>
      </c>
      <c r="AQ30" s="220" t="e">
        <f>IF(AND(#REF!="Media",#REF!="Mayor"),CONCATENATE("R",#REF!),"")</f>
        <v>#REF!</v>
      </c>
      <c r="AR30" s="220" t="e">
        <f>IF(AND(#REF!="Media",#REF!="Mayor"),CONCATENATE("R",#REF!),"")</f>
        <v>#REF!</v>
      </c>
      <c r="AS30" s="220" t="e">
        <f>IF(AND(#REF!="Media",#REF!="Mayor"),CONCATENATE("R",#REF!),"")</f>
        <v>#REF!</v>
      </c>
      <c r="AT30" s="220" t="e">
        <f>IF(AND(#REF!="Media",#REF!="Mayor"),CONCATENATE("R",#REF!),"")</f>
        <v>#REF!</v>
      </c>
      <c r="AU30" s="220" t="e">
        <f>IF(AND(#REF!="Media",#REF!="Mayor"),CONCATENATE("R",#REF!),"")</f>
        <v>#REF!</v>
      </c>
      <c r="AV30" s="220" t="e">
        <f>IF(AND(#REF!="Media",#REF!="Mayor"),CONCATENATE("R",#REF!),"")</f>
        <v>#REF!</v>
      </c>
      <c r="AW30" s="222" t="e">
        <f>IF(AND(#REF!="Media",#REF!="Mayor"),CONCATENATE("R",#REF!),"")</f>
        <v>#REF!</v>
      </c>
      <c r="AX30" s="225" t="e">
        <f>IF(AND(#REF!="Media",#REF!="Catastrófico"),CONCATENATE("R",#REF!),"")</f>
        <v>#REF!</v>
      </c>
      <c r="AY30" s="226" t="e">
        <f>IF(AND(#REF!="Media",#REF!="Catastrófico"),CONCATENATE("R",#REF!),"")</f>
        <v>#REF!</v>
      </c>
      <c r="AZ30" s="226" t="e">
        <f>IF(AND(#REF!="Media",#REF!="Catastrófico"),CONCATENATE("R",#REF!),"")</f>
        <v>#REF!</v>
      </c>
      <c r="BA30" s="226" t="e">
        <f>IF(AND(#REF!="Media",#REF!="Catastrófico"),CONCATENATE("R",#REF!),"")</f>
        <v>#REF!</v>
      </c>
      <c r="BB30" s="226" t="e">
        <f>IF(AND(#REF!="Media",#REF!="Catastrófico"),CONCATENATE("R",#REF!),"")</f>
        <v>#REF!</v>
      </c>
      <c r="BC30" s="226" t="e">
        <f>IF(AND(#REF!="Media",#REF!="Catastrófico"),CONCATENATE("R",#REF!),"")</f>
        <v>#REF!</v>
      </c>
      <c r="BD30" s="226" t="e">
        <f>IF(AND(#REF!="Media",#REF!="Catastrófico"),CONCATENATE("R",#REF!),"")</f>
        <v>#REF!</v>
      </c>
      <c r="BE30" s="226" t="e">
        <f>IF(AND(#REF!="Media",#REF!="Catastrófico"),CONCATENATE("R",#REF!),"")</f>
        <v>#REF!</v>
      </c>
      <c r="BF30" s="226" t="e">
        <f>IF(AND(#REF!="Media",#REF!="Catastrófico"),CONCATENATE("R",#REF!),"")</f>
        <v>#REF!</v>
      </c>
      <c r="BG30" s="228" t="e">
        <f>IF(AND(#REF!="Media",#REF!="Catastrófico"),CONCATENATE("R",#REF!),"")</f>
        <v>#REF!</v>
      </c>
      <c r="BH30" s="57"/>
      <c r="BI30" s="1051"/>
      <c r="BJ30" s="1052"/>
      <c r="BK30" s="1052"/>
      <c r="BL30" s="1052"/>
      <c r="BM30" s="1052"/>
      <c r="BN30" s="1053"/>
    </row>
    <row r="31" spans="2:66" ht="34.5" customHeight="1">
      <c r="B31" s="1019"/>
      <c r="C31" s="1019"/>
      <c r="D31" s="1020"/>
      <c r="E31" s="1024"/>
      <c r="F31" s="1025"/>
      <c r="G31" s="1025"/>
      <c r="H31" s="1025"/>
      <c r="I31" s="1026"/>
      <c r="J31" s="236" t="e">
        <f>IF(AND(#REF!="Media",#REF!="Leve"),CONCATENATE("R",#REF!),"")</f>
        <v>#REF!</v>
      </c>
      <c r="K31" s="237" t="e">
        <f>IF(AND(#REF!="Media",#REF!="Leve"),CONCATENATE("R",#REF!),"")</f>
        <v>#REF!</v>
      </c>
      <c r="L31" s="237" t="e">
        <f>IF(AND(#REF!="Media",#REF!="Leve"),CONCATENATE("R",#REF!),"")</f>
        <v>#REF!</v>
      </c>
      <c r="M31" s="237" t="e">
        <f>IF(AND(#REF!="Media",#REF!="Leve"),CONCATENATE("R",#REF!),"")</f>
        <v>#REF!</v>
      </c>
      <c r="N31" s="237" t="e">
        <f>IF(AND(#REF!="Media",#REF!="Leve"),CONCATENATE("R",#REF!),"")</f>
        <v>#REF!</v>
      </c>
      <c r="O31" s="237" t="e">
        <f>IF(AND(#REF!="Media",#REF!="Leve"),CONCATENATE("R",#REF!),"")</f>
        <v>#REF!</v>
      </c>
      <c r="P31" s="237" t="e">
        <f>IF(AND(#REF!="Media",#REF!="Leve"),CONCATENATE("R",#REF!),"")</f>
        <v>#REF!</v>
      </c>
      <c r="Q31" s="237" t="e">
        <f>IF(AND(#REF!="Media",#REF!="Leve"),CONCATENATE("R",#REF!),"")</f>
        <v>#REF!</v>
      </c>
      <c r="R31" s="237" t="e">
        <f>IF(AND(#REF!="Media",#REF!="Leve"),CONCATENATE("R",#REF!),"")</f>
        <v>#REF!</v>
      </c>
      <c r="S31" s="239" t="e">
        <f>IF(AND(#REF!="Media",#REF!="Leve"),CONCATENATE("R",#REF!),"")</f>
        <v>#REF!</v>
      </c>
      <c r="T31" s="236" t="e">
        <f>IF(AND(#REF!="Media",#REF!="Menor"),CONCATENATE("R",#REF!),"")</f>
        <v>#REF!</v>
      </c>
      <c r="U31" s="237" t="e">
        <f>IF(AND(#REF!="Media",#REF!="Menor"),CONCATENATE("R",#REF!),"")</f>
        <v>#REF!</v>
      </c>
      <c r="V31" s="237" t="e">
        <f>IF(AND(#REF!="Media",#REF!="Menor"),CONCATENATE("R",#REF!),"")</f>
        <v>#REF!</v>
      </c>
      <c r="W31" s="237" t="e">
        <f>IF(AND(#REF!="Media",#REF!="Menor"),CONCATENATE("R",#REF!),"")</f>
        <v>#REF!</v>
      </c>
      <c r="X31" s="237" t="e">
        <f>IF(AND(#REF!="Media",#REF!="Menor"),CONCATENATE("R",#REF!),"")</f>
        <v>#REF!</v>
      </c>
      <c r="Y31" s="237" t="e">
        <f>IF(AND(#REF!="Media",#REF!="Menor"),CONCATENATE("R",#REF!),"")</f>
        <v>#REF!</v>
      </c>
      <c r="Z31" s="237" t="e">
        <f>IF(AND(#REF!="Media",#REF!="Menor"),CONCATENATE("R",#REF!),"")</f>
        <v>#REF!</v>
      </c>
      <c r="AA31" s="237" t="e">
        <f>IF(AND(#REF!="Media",#REF!="Menor"),CONCATENATE("R",#REF!),"")</f>
        <v>#REF!</v>
      </c>
      <c r="AB31" s="237" t="e">
        <f>IF(AND(#REF!="Media",#REF!="Menor"),CONCATENATE("R",#REF!),"")</f>
        <v>#REF!</v>
      </c>
      <c r="AC31" s="239" t="e">
        <f>IF(AND(#REF!="Media",#REF!="Menor"),CONCATENATE("R",#REF!),"")</f>
        <v>#REF!</v>
      </c>
      <c r="AD31" s="236" t="e">
        <f>IF(AND(#REF!="Media",#REF!="Moderado"),CONCATENATE("R",#REF!),"")</f>
        <v>#REF!</v>
      </c>
      <c r="AE31" s="237" t="e">
        <f>IF(AND(#REF!="Media",#REF!="Moderado"),CONCATENATE("R",#REF!),"")</f>
        <v>#REF!</v>
      </c>
      <c r="AF31" s="237" t="e">
        <f>IF(AND(#REF!="Media",#REF!="Moderado"),CONCATENATE("R",#REF!),"")</f>
        <v>#REF!</v>
      </c>
      <c r="AG31" s="237" t="e">
        <f>IF(AND(#REF!="Media",#REF!="Moderado"),CONCATENATE("R",#REF!),"")</f>
        <v>#REF!</v>
      </c>
      <c r="AH31" s="237" t="e">
        <f>IF(AND(#REF!="Media",#REF!="Moderado"),CONCATENATE("R",#REF!),"")</f>
        <v>#REF!</v>
      </c>
      <c r="AI31" s="237" t="e">
        <f>IF(AND(#REF!="Media",#REF!="Moderado"),CONCATENATE("R",#REF!),"")</f>
        <v>#REF!</v>
      </c>
      <c r="AJ31" s="237" t="e">
        <f>IF(AND(#REF!="Media",#REF!="Moderado"),CONCATENATE("R",#REF!),"")</f>
        <v>#REF!</v>
      </c>
      <c r="AK31" s="237" t="e">
        <f>IF(AND(#REF!="Media",#REF!="Moderado"),CONCATENATE("R",#REF!),"")</f>
        <v>#REF!</v>
      </c>
      <c r="AL31" s="237" t="e">
        <f>IF(AND(#REF!="Media",#REF!="Moderado"),CONCATENATE("R",#REF!),"")</f>
        <v>#REF!</v>
      </c>
      <c r="AM31" s="239" t="e">
        <f>IF(AND(#REF!="Media",#REF!="Moderado"),CONCATENATE("R",#REF!),"")</f>
        <v>#REF!</v>
      </c>
      <c r="AN31" s="219" t="e">
        <f>IF(AND(#REF!="Media",#REF!="Mayor"),CONCATENATE("R",#REF!),"")</f>
        <v>#REF!</v>
      </c>
      <c r="AO31" s="220" t="e">
        <f>IF(AND(#REF!="Media",#REF!="Mayor"),CONCATENATE("R",#REF!),"")</f>
        <v>#REF!</v>
      </c>
      <c r="AP31" s="220" t="e">
        <f>IF(AND(#REF!="Media",#REF!="Mayor"),CONCATENATE("R",#REF!),"")</f>
        <v>#REF!</v>
      </c>
      <c r="AQ31" s="220" t="e">
        <f>IF(AND(#REF!="Media",#REF!="Mayor"),CONCATENATE("R",#REF!),"")</f>
        <v>#REF!</v>
      </c>
      <c r="AR31" s="220" t="e">
        <f>IF(AND(#REF!="Media",#REF!="Mayor"),CONCATENATE("R",#REF!),"")</f>
        <v>#REF!</v>
      </c>
      <c r="AS31" s="220" t="e">
        <f>IF(AND(#REF!="Media",#REF!="Mayor"),CONCATENATE("R",#REF!),"")</f>
        <v>#REF!</v>
      </c>
      <c r="AT31" s="220" t="e">
        <f>IF(AND(#REF!="Media",#REF!="Mayor"),CONCATENATE("R",#REF!),"")</f>
        <v>#REF!</v>
      </c>
      <c r="AU31" s="220" t="e">
        <f>IF(AND(#REF!="Media",#REF!="Mayor"),CONCATENATE("R",#REF!),"")</f>
        <v>#REF!</v>
      </c>
      <c r="AV31" s="220" t="e">
        <f>IF(AND(#REF!="Media",#REF!="Mayor"),CONCATENATE("R",#REF!),"")</f>
        <v>#REF!</v>
      </c>
      <c r="AW31" s="222" t="e">
        <f>IF(AND(#REF!="Media",#REF!="Mayor"),CONCATENATE("R",#REF!),"")</f>
        <v>#REF!</v>
      </c>
      <c r="AX31" s="225" t="e">
        <f>IF(AND(#REF!="Media",#REF!="Catastrófico"),CONCATENATE("R",#REF!),"")</f>
        <v>#REF!</v>
      </c>
      <c r="AY31" s="226" t="e">
        <f>IF(AND(#REF!="Media",#REF!="Catastrófico"),CONCATENATE("R",#REF!),"")</f>
        <v>#REF!</v>
      </c>
      <c r="AZ31" s="226" t="e">
        <f>IF(AND(#REF!="Media",#REF!="Catastrófico"),CONCATENATE("R",#REF!),"")</f>
        <v>#REF!</v>
      </c>
      <c r="BA31" s="226" t="e">
        <f>IF(AND(#REF!="Media",#REF!="Catastrófico"),CONCATENATE("R",#REF!),"")</f>
        <v>#REF!</v>
      </c>
      <c r="BB31" s="226" t="e">
        <f>IF(AND(#REF!="Media",#REF!="Catastrófico"),CONCATENATE("R",#REF!),"")</f>
        <v>#REF!</v>
      </c>
      <c r="BC31" s="226" t="e">
        <f>IF(AND(#REF!="Media",#REF!="Catastrófico"),CONCATENATE("R",#REF!),"")</f>
        <v>#REF!</v>
      </c>
      <c r="BD31" s="226" t="e">
        <f>IF(AND(#REF!="Media",#REF!="Catastrófico"),CONCATENATE("R",#REF!),"")</f>
        <v>#REF!</v>
      </c>
      <c r="BE31" s="226" t="e">
        <f>IF(AND(#REF!="Media",#REF!="Catastrófico"),CONCATENATE("R",#REF!),"")</f>
        <v>#REF!</v>
      </c>
      <c r="BF31" s="226" t="e">
        <f>IF(AND(#REF!="Media",#REF!="Catastrófico"),CONCATENATE("R",#REF!),"")</f>
        <v>#REF!</v>
      </c>
      <c r="BG31" s="228" t="e">
        <f>IF(AND(#REF!="Media",#REF!="Catastrófico"),CONCATENATE("R",#REF!),"")</f>
        <v>#REF!</v>
      </c>
      <c r="BH31" s="57"/>
      <c r="BI31" s="1051"/>
      <c r="BJ31" s="1052"/>
      <c r="BK31" s="1052"/>
      <c r="BL31" s="1052"/>
      <c r="BM31" s="1052"/>
      <c r="BN31" s="1053"/>
    </row>
    <row r="32" spans="2:66" ht="34.5" customHeight="1" thickBot="1">
      <c r="B32" s="1019"/>
      <c r="C32" s="1019"/>
      <c r="D32" s="1020"/>
      <c r="E32" s="1027"/>
      <c r="F32" s="1028"/>
      <c r="G32" s="1028"/>
      <c r="H32" s="1028"/>
      <c r="I32" s="1029"/>
      <c r="J32" s="241" t="e">
        <f>IF(AND(#REF!="Media",#REF!="Leve"),CONCATENATE("R",#REF!),"")</f>
        <v>#REF!</v>
      </c>
      <c r="K32" s="242" t="e">
        <f>IF(AND(#REF!="Media",#REF!="Leve"),CONCATENATE("R",#REF!),"")</f>
        <v>#REF!</v>
      </c>
      <c r="L32" s="242" t="e">
        <f>IF(AND(#REF!="Media",#REF!="Leve"),CONCATENATE("R",#REF!),"")</f>
        <v>#REF!</v>
      </c>
      <c r="M32" s="242" t="e">
        <f>IF(AND(#REF!="Media",#REF!="Leve"),CONCATENATE("R",#REF!),"")</f>
        <v>#REF!</v>
      </c>
      <c r="N32" s="242" t="e">
        <f>IF(AND(#REF!="Media",#REF!="Leve"),CONCATENATE("R",#REF!),"")</f>
        <v>#REF!</v>
      </c>
      <c r="O32" s="242" t="e">
        <f>IF(AND(#REF!="Media",#REF!="Leve"),CONCATENATE("R",#REF!),"")</f>
        <v>#REF!</v>
      </c>
      <c r="P32" s="242" t="e">
        <f>IF(AND(#REF!="Media",#REF!="Leve"),CONCATENATE("R",#REF!),"")</f>
        <v>#REF!</v>
      </c>
      <c r="Q32" s="242"/>
      <c r="R32" s="242"/>
      <c r="S32" s="243"/>
      <c r="T32" s="241" t="e">
        <f>IF(AND(#REF!="Media",#REF!="Menor"),CONCATENATE("R",#REF!),"")</f>
        <v>#REF!</v>
      </c>
      <c r="U32" s="242" t="e">
        <f>IF(AND(#REF!="Media",#REF!="Menor"),CONCATENATE("R",#REF!),"")</f>
        <v>#REF!</v>
      </c>
      <c r="V32" s="242" t="e">
        <f>IF(AND(#REF!="Media",#REF!="Menor"),CONCATENATE("R",#REF!),"")</f>
        <v>#REF!</v>
      </c>
      <c r="W32" s="242" t="e">
        <f>IF(AND(#REF!="Media",#REF!="Menor"),CONCATENATE("R",#REF!),"")</f>
        <v>#REF!</v>
      </c>
      <c r="X32" s="242" t="e">
        <f>IF(AND(#REF!="Media",#REF!="Menor"),CONCATENATE("R",#REF!),"")</f>
        <v>#REF!</v>
      </c>
      <c r="Y32" s="242" t="e">
        <f>IF(AND(#REF!="Media",#REF!="Menor"),CONCATENATE("R",#REF!),"")</f>
        <v>#REF!</v>
      </c>
      <c r="Z32" s="242" t="e">
        <f>IF(AND(#REF!="Media",#REF!="Menor"),CONCATENATE("R",#REF!),"")</f>
        <v>#REF!</v>
      </c>
      <c r="AA32" s="242"/>
      <c r="AB32" s="242"/>
      <c r="AC32" s="243"/>
      <c r="AD32" s="241" t="e">
        <f>IF(AND(#REF!="Media",#REF!="Moderado"),CONCATENATE("R",#REF!),"")</f>
        <v>#REF!</v>
      </c>
      <c r="AE32" s="242" t="e">
        <f>IF(AND(#REF!="Media",#REF!="Moderado"),CONCATENATE("R",#REF!),"")</f>
        <v>#REF!</v>
      </c>
      <c r="AF32" s="242" t="e">
        <f>IF(AND(#REF!="Media",#REF!="Moderado"),CONCATENATE("R",#REF!),"")</f>
        <v>#REF!</v>
      </c>
      <c r="AG32" s="242" t="e">
        <f>IF(AND(#REF!="Media",#REF!="Moderado"),CONCATENATE("R",#REF!),"")</f>
        <v>#REF!</v>
      </c>
      <c r="AH32" s="242" t="e">
        <f>IF(AND(#REF!="Media",#REF!="Moderado"),CONCATENATE("R",#REF!),"")</f>
        <v>#REF!</v>
      </c>
      <c r="AI32" s="242" t="e">
        <f>IF(AND(#REF!="Media",#REF!="Moderado"),CONCATENATE("R",#REF!),"")</f>
        <v>#REF!</v>
      </c>
      <c r="AJ32" s="242" t="e">
        <f>IF(AND(#REF!="Media",#REF!="Moderado"),CONCATENATE("R",#REF!),"")</f>
        <v>#REF!</v>
      </c>
      <c r="AK32" s="242"/>
      <c r="AL32" s="242"/>
      <c r="AM32" s="243"/>
      <c r="AN32" s="229" t="e">
        <f>IF(AND(#REF!="Media",#REF!="Mayor"),CONCATENATE("R",#REF!),"")</f>
        <v>#REF!</v>
      </c>
      <c r="AO32" s="230" t="e">
        <f>IF(AND(#REF!="Media",#REF!="Mayor"),CONCATENATE("R",#REF!),"")</f>
        <v>#REF!</v>
      </c>
      <c r="AP32" s="230" t="e">
        <f>IF(AND(#REF!="Media",#REF!="Mayor"),CONCATENATE("R",#REF!),"")</f>
        <v>#REF!</v>
      </c>
      <c r="AQ32" s="230" t="e">
        <f>IF(AND(#REF!="Media",#REF!="Mayor"),CONCATENATE("R",#REF!),"")</f>
        <v>#REF!</v>
      </c>
      <c r="AR32" s="230" t="e">
        <f>IF(AND(#REF!="Media",#REF!="Mayor"),CONCATENATE("R",#REF!),"")</f>
        <v>#REF!</v>
      </c>
      <c r="AS32" s="230" t="e">
        <f>IF(AND(#REF!="Media",#REF!="Mayor"),CONCATENATE("R",#REF!),"")</f>
        <v>#REF!</v>
      </c>
      <c r="AT32" s="230" t="e">
        <f>IF(AND(#REF!="Media",#REF!="Mayor"),CONCATENATE("R",#REF!),"")</f>
        <v>#REF!</v>
      </c>
      <c r="AU32" s="230"/>
      <c r="AV32" s="230"/>
      <c r="AW32" s="231"/>
      <c r="AX32" s="240" t="e">
        <f>IF(AND(#REF!="Media",#REF!="Catastrófico"),CONCATENATE("R",#REF!),"")</f>
        <v>#REF!</v>
      </c>
      <c r="AY32" s="232" t="e">
        <f>IF(AND(#REF!="Media",#REF!="Catastrófico"),CONCATENATE("R",#REF!),"")</f>
        <v>#REF!</v>
      </c>
      <c r="AZ32" s="232" t="e">
        <f>IF(AND(#REF!="Media",#REF!="Catastrófico"),CONCATENATE("R",#REF!),"")</f>
        <v>#REF!</v>
      </c>
      <c r="BA32" s="232" t="e">
        <f>IF(AND(#REF!="Media",#REF!="Catastrófico"),CONCATENATE("R",#REF!),"")</f>
        <v>#REF!</v>
      </c>
      <c r="BB32" s="232" t="e">
        <f>IF(AND(#REF!="Media",#REF!="Catastrófico"),CONCATENATE("R",#REF!),"")</f>
        <v>#REF!</v>
      </c>
      <c r="BC32" s="232" t="e">
        <f>IF(AND(#REF!="Media",#REF!="Catastrófico"),CONCATENATE("R",#REF!),"")</f>
        <v>#REF!</v>
      </c>
      <c r="BD32" s="232" t="e">
        <f>IF(AND(#REF!="Media",#REF!="Catastrófico"),CONCATENATE("R",#REF!),"")</f>
        <v>#REF!</v>
      </c>
      <c r="BE32" s="232"/>
      <c r="BF32" s="232"/>
      <c r="BG32" s="233"/>
      <c r="BH32" s="57"/>
      <c r="BI32" s="1054"/>
      <c r="BJ32" s="1055"/>
      <c r="BK32" s="1055"/>
      <c r="BL32" s="1055"/>
      <c r="BM32" s="1055"/>
      <c r="BN32" s="1056"/>
    </row>
    <row r="33" spans="2:66" ht="34.5" customHeight="1">
      <c r="B33" s="1019"/>
      <c r="C33" s="1019"/>
      <c r="D33" s="1020"/>
      <c r="E33" s="1021" t="s">
        <v>276</v>
      </c>
      <c r="F33" s="1022"/>
      <c r="G33" s="1022"/>
      <c r="H33" s="1022"/>
      <c r="I33" s="1022"/>
      <c r="J33" s="244" t="e">
        <f>IF(AND(#REF!="Baja",#REF!="Leve"),CONCATENATE("R",#REF!),"")</f>
        <v>#REF!</v>
      </c>
      <c r="K33" s="245" t="e">
        <f>IF(AND(#REF!="Baja",#REF!="Leve"),CONCATENATE("R",#REF!),"")</f>
        <v>#REF!</v>
      </c>
      <c r="L33" s="245" t="e">
        <f>IF(AND(#REF!="Baja",#REF!="Leve"),CONCATENATE("R",#REF!),"")</f>
        <v>#REF!</v>
      </c>
      <c r="M33" s="245" t="e">
        <f>IF(AND(#REF!="Baja",#REF!="Leve"),CONCATENATE("R",#REF!),"")</f>
        <v>#REF!</v>
      </c>
      <c r="N33" s="245" t="e">
        <f>IF(AND(#REF!="Baja",#REF!="Leve"),CONCATENATE("R",#REF!),"")</f>
        <v>#REF!</v>
      </c>
      <c r="O33" s="245" t="e">
        <f>IF(AND(#REF!="Baja",#REF!="Leve"),CONCATENATE("R",#REF!),"")</f>
        <v>#REF!</v>
      </c>
      <c r="P33" s="245" t="e">
        <f>IF(AND(#REF!="Baja",#REF!="Leve"),CONCATENATE("R",#REF!),"")</f>
        <v>#REF!</v>
      </c>
      <c r="Q33" s="245" t="e">
        <f>IF(AND(#REF!="Baja",#REF!="Leve"),CONCATENATE("R",#REF!),"")</f>
        <v>#REF!</v>
      </c>
      <c r="R33" s="245" t="e">
        <f>IF(AND(#REF!="Baja",#REF!="Leve"),CONCATENATE("R",#REF!),"")</f>
        <v>#REF!</v>
      </c>
      <c r="S33" s="248" t="e">
        <f>IF(AND(#REF!="Baja",#REF!="Leve"),CONCATENATE("R",#REF!),"")</f>
        <v>#REF!</v>
      </c>
      <c r="T33" s="234" t="e">
        <f>IF(AND(#REF!="Baja",#REF!="Menor"),CONCATENATE("R",#REF!),"")</f>
        <v>#REF!</v>
      </c>
      <c r="U33" s="235" t="e">
        <f>IF(AND(#REF!="Baja",#REF!="Menor"),CONCATENATE("R",#REF!),"")</f>
        <v>#REF!</v>
      </c>
      <c r="V33" s="235" t="e">
        <f>IF(AND(#REF!="Baja",#REF!="Menor"),CONCATENATE("R",#REF!),"")</f>
        <v>#REF!</v>
      </c>
      <c r="W33" s="235" t="e">
        <f>IF(AND(#REF!="Baja",#REF!="Menor"),CONCATENATE("R",#REF!),"")</f>
        <v>#REF!</v>
      </c>
      <c r="X33" s="235" t="e">
        <f>IF(AND(#REF!="Baja",#REF!="Menor"),CONCATENATE("R",#REF!),"")</f>
        <v>#REF!</v>
      </c>
      <c r="Y33" s="235" t="e">
        <f>IF(AND(#REF!="Baja",#REF!="Menor"),CONCATENATE("R",#REF!),"")</f>
        <v>#REF!</v>
      </c>
      <c r="Z33" s="235" t="e">
        <f>IF(AND(#REF!="Baja",#REF!="Menor"),CONCATENATE("R",#REF!),"")</f>
        <v>#REF!</v>
      </c>
      <c r="AA33" s="235" t="e">
        <f>IF(AND(#REF!="Baja",#REF!="Menor"),CONCATENATE("R",#REF!),"")</f>
        <v>#REF!</v>
      </c>
      <c r="AB33" s="235" t="e">
        <f>IF(AND(#REF!="Baja",#REF!="Menor"),CONCATENATE("R",#REF!),"")</f>
        <v>#REF!</v>
      </c>
      <c r="AC33" s="238" t="e">
        <f>IF(AND(#REF!="Baja",#REF!="Menor"),CONCATENATE("R",#REF!),"")</f>
        <v>#REF!</v>
      </c>
      <c r="AD33" s="234" t="e">
        <f>IF(AND(#REF!="Baja",#REF!="Moderado"),CONCATENATE("R",#REF!),"")</f>
        <v>#REF!</v>
      </c>
      <c r="AE33" s="235" t="e">
        <f>IF(AND(#REF!="Baja",#REF!="Moderado"),CONCATENATE("R",#REF!),"")</f>
        <v>#REF!</v>
      </c>
      <c r="AF33" s="235" t="e">
        <f>IF(AND(#REF!="Baja",#REF!="Moderado"),CONCATENATE("R",#REF!),"")</f>
        <v>#REF!</v>
      </c>
      <c r="AG33" s="235" t="e">
        <f>IF(AND(#REF!="Baja",#REF!="Moderado"),CONCATENATE("R",#REF!),"")</f>
        <v>#REF!</v>
      </c>
      <c r="AH33" s="235" t="e">
        <f>IF(AND(#REF!="Baja",#REF!="Moderado"),CONCATENATE("R",#REF!),"")</f>
        <v>#REF!</v>
      </c>
      <c r="AI33" s="235" t="e">
        <f>IF(AND(#REF!="Baja",#REF!="Moderado"),CONCATENATE("R",#REF!),"")</f>
        <v>#REF!</v>
      </c>
      <c r="AJ33" s="235" t="e">
        <f>IF(AND(#REF!="Baja",#REF!="Moderado"),CONCATENATE("R",#REF!),"")</f>
        <v>#REF!</v>
      </c>
      <c r="AK33" s="235" t="e">
        <f>IF(AND(#REF!="Baja",#REF!="Moderado"),CONCATENATE("R",#REF!),"")</f>
        <v>#REF!</v>
      </c>
      <c r="AL33" s="235" t="e">
        <f>IF(AND(#REF!="Baja",#REF!="Moderado"),CONCATENATE("R",#REF!),"")</f>
        <v>#REF!</v>
      </c>
      <c r="AM33" s="238" t="e">
        <f>IF(AND(#REF!="Baja",#REF!="Moderado"),CONCATENATE("R",#REF!),"")</f>
        <v>#REF!</v>
      </c>
      <c r="AN33" s="217" t="e">
        <f>IF(AND(#REF!="Baja",#REF!="Mayor"),CONCATENATE("R",#REF!),"")</f>
        <v>#REF!</v>
      </c>
      <c r="AO33" s="218" t="e">
        <f>IF(AND(#REF!="Baja",#REF!="Mayor"),CONCATENATE("R",#REF!),"")</f>
        <v>#REF!</v>
      </c>
      <c r="AP33" s="218" t="e">
        <f>IF(AND(#REF!="Baja",#REF!="Mayor"),CONCATENATE("R",#REF!),"")</f>
        <v>#REF!</v>
      </c>
      <c r="AQ33" s="218" t="e">
        <f>IF(AND(#REF!="Baja",#REF!="Mayor"),CONCATENATE("R",#REF!),"")</f>
        <v>#REF!</v>
      </c>
      <c r="AR33" s="218" t="e">
        <f>IF(AND(#REF!="Baja",#REF!="Mayor"),CONCATENATE("R",#REF!),"")</f>
        <v>#REF!</v>
      </c>
      <c r="AS33" s="218" t="e">
        <f>IF(AND(#REF!="Baja",#REF!="Mayor"),CONCATENATE("R",#REF!),"")</f>
        <v>#REF!</v>
      </c>
      <c r="AT33" s="218" t="e">
        <f>IF(AND(#REF!="Baja",#REF!="Mayor"),CONCATENATE("R",#REF!),"")</f>
        <v>#REF!</v>
      </c>
      <c r="AU33" s="218" t="e">
        <f>IF(AND(#REF!="Baja",#REF!="Mayor"),CONCATENATE("R",#REF!),"")</f>
        <v>#REF!</v>
      </c>
      <c r="AV33" s="218" t="e">
        <f>IF(AND(#REF!="Baja",#REF!="Mayor"),CONCATENATE("R",#REF!),"")</f>
        <v>#REF!</v>
      </c>
      <c r="AW33" s="221" t="e">
        <f>IF(AND(#REF!="Baja",#REF!="Mayor"),CONCATENATE("R",#REF!),"")</f>
        <v>#REF!</v>
      </c>
      <c r="AX33" s="223" t="e">
        <f>IF(AND(#REF!="Baja",#REF!="Catastrófico"),CONCATENATE("R",#REF!),"")</f>
        <v>#REF!</v>
      </c>
      <c r="AY33" s="224" t="e">
        <f>IF(AND(#REF!="Baja",#REF!="Catastrófico"),CONCATENATE("R",#REF!),"")</f>
        <v>#REF!</v>
      </c>
      <c r="AZ33" s="224" t="e">
        <f>IF(AND(#REF!="Baja",#REF!="Catastrófico"),CONCATENATE("R",#REF!),"")</f>
        <v>#REF!</v>
      </c>
      <c r="BA33" s="224" t="e">
        <f>IF(AND(#REF!="Baja",#REF!="Catastrófico"),CONCATENATE("R",#REF!),"")</f>
        <v>#REF!</v>
      </c>
      <c r="BB33" s="224" t="e">
        <f>IF(AND(#REF!="Baja",#REF!="Catastrófico"),CONCATENATE("R",#REF!),"")</f>
        <v>#REF!</v>
      </c>
      <c r="BC33" s="224" t="e">
        <f>IF(AND(#REF!="Baja",#REF!="Catastrófico"),CONCATENATE("R",#REF!),"")</f>
        <v>#REF!</v>
      </c>
      <c r="BD33" s="224" t="e">
        <f>IF(AND(#REF!="Baja",#REF!="Catastrófico"),CONCATENATE("R",#REF!),"")</f>
        <v>#REF!</v>
      </c>
      <c r="BE33" s="224" t="e">
        <f>IF(AND(#REF!="Baja",#REF!="Catastrófico"),CONCATENATE("R",#REF!),"")</f>
        <v>#REF!</v>
      </c>
      <c r="BF33" s="224" t="e">
        <f>IF(AND(#REF!="Baja",#REF!="Catastrófico"),CONCATENATE("R",#REF!),"")</f>
        <v>#REF!</v>
      </c>
      <c r="BG33" s="227" t="e">
        <f>IF(AND(#REF!="Baja",#REF!="Catastrófico"),CONCATENATE("R",#REF!),"")</f>
        <v>#REF!</v>
      </c>
      <c r="BH33" s="57"/>
      <c r="BI33" s="1057" t="s">
        <v>277</v>
      </c>
      <c r="BJ33" s="1058"/>
      <c r="BK33" s="1058"/>
      <c r="BL33" s="1058"/>
      <c r="BM33" s="1058"/>
      <c r="BN33" s="1059"/>
    </row>
    <row r="34" spans="2:66" ht="34.5" customHeight="1">
      <c r="B34" s="1019"/>
      <c r="C34" s="1019"/>
      <c r="D34" s="1020"/>
      <c r="E34" s="1024"/>
      <c r="F34" s="1025"/>
      <c r="G34" s="1025"/>
      <c r="H34" s="1025"/>
      <c r="I34" s="1025"/>
      <c r="J34" s="246" t="e">
        <f>IF(AND(#REF!="Baja",#REF!="Leve"),CONCATENATE("R",#REF!),"")</f>
        <v>#REF!</v>
      </c>
      <c r="K34" s="247" t="e">
        <f>IF(AND(#REF!="Baja",#REF!="Leve"),CONCATENATE("R",#REF!),"")</f>
        <v>#REF!</v>
      </c>
      <c r="L34" s="247" t="e">
        <f>IF(AND(#REF!="Baja",#REF!="Leve"),CONCATENATE("R",#REF!),"")</f>
        <v>#REF!</v>
      </c>
      <c r="M34" s="247" t="e">
        <f>IF(AND(#REF!="Baja",#REF!="Leve"),CONCATENATE("R",#REF!),"")</f>
        <v>#REF!</v>
      </c>
      <c r="N34" s="247" t="e">
        <f>IF(AND(#REF!="Baja",#REF!="Leve"),CONCATENATE("R",#REF!),"")</f>
        <v>#REF!</v>
      </c>
      <c r="O34" s="247" t="e">
        <f>IF(AND(#REF!="Baja",#REF!="Leve"),CONCATENATE("R",#REF!),"")</f>
        <v>#REF!</v>
      </c>
      <c r="P34" s="247" t="e">
        <f>IF(AND(#REF!="Baja",#REF!="Leve"),CONCATENATE("R",#REF!),"")</f>
        <v>#REF!</v>
      </c>
      <c r="Q34" s="247" t="e">
        <f>IF(AND(#REF!="Baja",#REF!="Leve"),CONCATENATE("R",#REF!),"")</f>
        <v>#REF!</v>
      </c>
      <c r="R34" s="247" t="e">
        <f>IF(AND(#REF!="Baja",#REF!="Leve"),CONCATENATE("R",#REF!),"")</f>
        <v>#REF!</v>
      </c>
      <c r="S34" s="249" t="e">
        <f>IF(AND(#REF!="Baja",#REF!="Leve"),CONCATENATE("R",#REF!),"")</f>
        <v>#REF!</v>
      </c>
      <c r="T34" s="236" t="e">
        <f>IF(AND(#REF!="Baja",#REF!="Menor"),CONCATENATE("R",#REF!),"")</f>
        <v>#REF!</v>
      </c>
      <c r="U34" s="237" t="e">
        <f>IF(AND(#REF!="Baja",#REF!="Menor"),CONCATENATE("R",#REF!),"")</f>
        <v>#REF!</v>
      </c>
      <c r="V34" s="237" t="e">
        <f>IF(AND(#REF!="Baja",#REF!="Menor"),CONCATENATE("R",#REF!),"")</f>
        <v>#REF!</v>
      </c>
      <c r="W34" s="237" t="e">
        <f>IF(AND(#REF!="Baja",#REF!="Menor"),CONCATENATE("R",#REF!),"")</f>
        <v>#REF!</v>
      </c>
      <c r="X34" s="237" t="e">
        <f>IF(AND(#REF!="Baja",#REF!="Menor"),CONCATENATE("R",#REF!),"")</f>
        <v>#REF!</v>
      </c>
      <c r="Y34" s="237" t="e">
        <f>IF(AND(#REF!="Baja",#REF!="Menor"),CONCATENATE("R",#REF!),"")</f>
        <v>#REF!</v>
      </c>
      <c r="Z34" s="237" t="e">
        <f>IF(AND(#REF!="Baja",#REF!="Menor"),CONCATENATE("R",#REF!),"")</f>
        <v>#REF!</v>
      </c>
      <c r="AA34" s="237" t="e">
        <f>IF(AND(#REF!="Baja",#REF!="Menor"),CONCATENATE("R",#REF!),"")</f>
        <v>#REF!</v>
      </c>
      <c r="AB34" s="237" t="e">
        <f>IF(AND(#REF!="Baja",#REF!="Menor"),CONCATENATE("R",#REF!),"")</f>
        <v>#REF!</v>
      </c>
      <c r="AC34" s="239" t="e">
        <f>IF(AND(#REF!="Baja",#REF!="Menor"),CONCATENATE("R",#REF!),"")</f>
        <v>#REF!</v>
      </c>
      <c r="AD34" s="236" t="e">
        <f>IF(AND(#REF!="Baja",#REF!="Moderado"),CONCATENATE("R",#REF!),"")</f>
        <v>#REF!</v>
      </c>
      <c r="AE34" s="237" t="e">
        <f>IF(AND(#REF!="Baja",#REF!="Moderado"),CONCATENATE("R",#REF!),"")</f>
        <v>#REF!</v>
      </c>
      <c r="AF34" s="237" t="e">
        <f>IF(AND(#REF!="Baja",#REF!="Moderado"),CONCATENATE("R",#REF!),"")</f>
        <v>#REF!</v>
      </c>
      <c r="AG34" s="237" t="e">
        <f>IF(AND(#REF!="Baja",#REF!="Moderado"),CONCATENATE("R",#REF!),"")</f>
        <v>#REF!</v>
      </c>
      <c r="AH34" s="237" t="e">
        <f>IF(AND(#REF!="Baja",#REF!="Moderado"),CONCATENATE("R",#REF!),"")</f>
        <v>#REF!</v>
      </c>
      <c r="AI34" s="237" t="e">
        <f>IF(AND(#REF!="Baja",#REF!="Moderado"),CONCATENATE("R",#REF!),"")</f>
        <v>#REF!</v>
      </c>
      <c r="AJ34" s="237" t="e">
        <f>IF(AND(#REF!="Baja",#REF!="Moderado"),CONCATENATE("R",#REF!),"")</f>
        <v>#REF!</v>
      </c>
      <c r="AK34" s="237" t="e">
        <f>IF(AND(#REF!="Baja",#REF!="Moderado"),CONCATENATE("R",#REF!),"")</f>
        <v>#REF!</v>
      </c>
      <c r="AL34" s="237" t="e">
        <f>IF(AND(#REF!="Baja",#REF!="Moderado"),CONCATENATE("R",#REF!),"")</f>
        <v>#REF!</v>
      </c>
      <c r="AM34" s="239" t="e">
        <f>IF(AND(#REF!="Baja",#REF!="Moderado"),CONCATENATE("R",#REF!),"")</f>
        <v>#REF!</v>
      </c>
      <c r="AN34" s="219" t="e">
        <f>IF(AND(#REF!="Baja",#REF!="Mayor"),CONCATENATE("R",#REF!),"")</f>
        <v>#REF!</v>
      </c>
      <c r="AO34" s="220" t="e">
        <f>IF(AND(#REF!="Baja",#REF!="Mayor"),CONCATENATE("R",#REF!),"")</f>
        <v>#REF!</v>
      </c>
      <c r="AP34" s="220" t="e">
        <f>IF(AND(#REF!="Baja",#REF!="Mayor"),CONCATENATE("R",#REF!),"")</f>
        <v>#REF!</v>
      </c>
      <c r="AQ34" s="220" t="e">
        <f>IF(AND(#REF!="Baja",#REF!="Mayor"),CONCATENATE("R",#REF!),"")</f>
        <v>#REF!</v>
      </c>
      <c r="AR34" s="220" t="e">
        <f>IF(AND(#REF!="Baja",#REF!="Mayor"),CONCATENATE("R",#REF!),"")</f>
        <v>#REF!</v>
      </c>
      <c r="AS34" s="220" t="e">
        <f>IF(AND(#REF!="Baja",#REF!="Mayor"),CONCATENATE("R",#REF!),"")</f>
        <v>#REF!</v>
      </c>
      <c r="AT34" s="220" t="e">
        <f>IF(AND(#REF!="Baja",#REF!="Mayor"),CONCATENATE("R",#REF!),"")</f>
        <v>#REF!</v>
      </c>
      <c r="AU34" s="220" t="e">
        <f>IF(AND(#REF!="Baja",#REF!="Mayor"),CONCATENATE("R",#REF!),"")</f>
        <v>#REF!</v>
      </c>
      <c r="AV34" s="220" t="e">
        <f>IF(AND(#REF!="Baja",#REF!="Mayor"),CONCATENATE("R",#REF!),"")</f>
        <v>#REF!</v>
      </c>
      <c r="AW34" s="222" t="e">
        <f>IF(AND(#REF!="Baja",#REF!="Mayor"),CONCATENATE("R",#REF!),"")</f>
        <v>#REF!</v>
      </c>
      <c r="AX34" s="225" t="e">
        <f>IF(AND(#REF!="Baja",#REF!="Catastrófico"),CONCATENATE("R",#REF!),"")</f>
        <v>#REF!</v>
      </c>
      <c r="AY34" s="226" t="e">
        <f>IF(AND(#REF!="Baja",#REF!="Catastrófico"),CONCATENATE("R",#REF!),"")</f>
        <v>#REF!</v>
      </c>
      <c r="AZ34" s="226" t="e">
        <f>IF(AND(#REF!="Baja",#REF!="Catastrófico"),CONCATENATE("R",#REF!),"")</f>
        <v>#REF!</v>
      </c>
      <c r="BA34" s="226" t="e">
        <f>IF(AND(#REF!="Baja",#REF!="Catastrófico"),CONCATENATE("R",#REF!),"")</f>
        <v>#REF!</v>
      </c>
      <c r="BB34" s="226" t="e">
        <f>IF(AND(#REF!="Baja",#REF!="Catastrófico"),CONCATENATE("R",#REF!),"")</f>
        <v>#REF!</v>
      </c>
      <c r="BC34" s="226" t="e">
        <f>IF(AND(#REF!="Baja",#REF!="Catastrófico"),CONCATENATE("R",#REF!),"")</f>
        <v>#REF!</v>
      </c>
      <c r="BD34" s="226" t="e">
        <f>IF(AND(#REF!="Baja",#REF!="Catastrófico"),CONCATENATE("R",#REF!),"")</f>
        <v>#REF!</v>
      </c>
      <c r="BE34" s="226" t="e">
        <f>IF(AND(#REF!="Baja",#REF!="Catastrófico"),CONCATENATE("R",#REF!),"")</f>
        <v>#REF!</v>
      </c>
      <c r="BF34" s="226" t="e">
        <f>IF(AND(#REF!="Baja",#REF!="Catastrófico"),CONCATENATE("R",#REF!),"")</f>
        <v>#REF!</v>
      </c>
      <c r="BG34" s="228" t="e">
        <f>IF(AND(#REF!="Baja",#REF!="Catastrófico"),CONCATENATE("R",#REF!),"")</f>
        <v>#REF!</v>
      </c>
      <c r="BH34" s="57"/>
      <c r="BI34" s="1060"/>
      <c r="BJ34" s="1061"/>
      <c r="BK34" s="1061"/>
      <c r="BL34" s="1061"/>
      <c r="BM34" s="1061"/>
      <c r="BN34" s="1062"/>
    </row>
    <row r="35" spans="2:66" ht="34.5" customHeight="1">
      <c r="B35" s="1019"/>
      <c r="C35" s="1019"/>
      <c r="D35" s="1020"/>
      <c r="E35" s="1024"/>
      <c r="F35" s="1025"/>
      <c r="G35" s="1025"/>
      <c r="H35" s="1025"/>
      <c r="I35" s="1025"/>
      <c r="J35" s="246" t="e">
        <f>IF(AND(#REF!="Baja",#REF!="Leve"),CONCATENATE("R",#REF!),"")</f>
        <v>#REF!</v>
      </c>
      <c r="K35" s="247" t="e">
        <f>IF(AND(#REF!="Baja",#REF!="Leve"),CONCATENATE("R",#REF!),"")</f>
        <v>#REF!</v>
      </c>
      <c r="L35" s="247" t="e">
        <f>IF(AND(#REF!="Baja",#REF!="Leve"),CONCATENATE("R",#REF!),"")</f>
        <v>#REF!</v>
      </c>
      <c r="M35" s="247" t="e">
        <f>IF(AND(#REF!="Baja",#REF!="Leve"),CONCATENATE("R",#REF!),"")</f>
        <v>#REF!</v>
      </c>
      <c r="N35" s="247" t="e">
        <f>IF(AND(#REF!="Baja",#REF!="Leve"),CONCATENATE("R",#REF!),"")</f>
        <v>#REF!</v>
      </c>
      <c r="O35" s="247" t="e">
        <f>IF(AND(#REF!="Baja",#REF!="Leve"),CONCATENATE("R",#REF!),"")</f>
        <v>#REF!</v>
      </c>
      <c r="P35" s="247" t="e">
        <f>IF(AND(#REF!="Baja",#REF!="Leve"),CONCATENATE("R",#REF!),"")</f>
        <v>#REF!</v>
      </c>
      <c r="Q35" s="247" t="e">
        <f>IF(AND(#REF!="Baja",#REF!="Leve"),CONCATENATE("R",#REF!),"")</f>
        <v>#REF!</v>
      </c>
      <c r="R35" s="247" t="e">
        <f>IF(AND(#REF!="Baja",#REF!="Leve"),CONCATENATE("R",#REF!),"")</f>
        <v>#REF!</v>
      </c>
      <c r="S35" s="249" t="e">
        <f>IF(AND(#REF!="Baja",#REF!="Leve"),CONCATENATE("R",#REF!),"")</f>
        <v>#REF!</v>
      </c>
      <c r="T35" s="236" t="e">
        <f>IF(AND(#REF!="Baja",#REF!="Menor"),CONCATENATE("R",#REF!),"")</f>
        <v>#REF!</v>
      </c>
      <c r="U35" s="237" t="e">
        <f>IF(AND(#REF!="Baja",#REF!="Menor"),CONCATENATE("R",#REF!),"")</f>
        <v>#REF!</v>
      </c>
      <c r="V35" s="237" t="e">
        <f>IF(AND(#REF!="Baja",#REF!="Menor"),CONCATENATE("R",#REF!),"")</f>
        <v>#REF!</v>
      </c>
      <c r="W35" s="237" t="e">
        <f>IF(AND(#REF!="Baja",#REF!="Menor"),CONCATENATE("R",#REF!),"")</f>
        <v>#REF!</v>
      </c>
      <c r="X35" s="237" t="e">
        <f>IF(AND(#REF!="Baja",#REF!="Menor"),CONCATENATE("R",#REF!),"")</f>
        <v>#REF!</v>
      </c>
      <c r="Y35" s="237" t="e">
        <f>IF(AND(#REF!="Baja",#REF!="Menor"),CONCATENATE("R",#REF!),"")</f>
        <v>#REF!</v>
      </c>
      <c r="Z35" s="237" t="e">
        <f>IF(AND(#REF!="Baja",#REF!="Menor"),CONCATENATE("R",#REF!),"")</f>
        <v>#REF!</v>
      </c>
      <c r="AA35" s="237" t="e">
        <f>IF(AND(#REF!="Baja",#REF!="Menor"),CONCATENATE("R",#REF!),"")</f>
        <v>#REF!</v>
      </c>
      <c r="AB35" s="237" t="e">
        <f>IF(AND(#REF!="Baja",#REF!="Menor"),CONCATENATE("R",#REF!),"")</f>
        <v>#REF!</v>
      </c>
      <c r="AC35" s="239" t="e">
        <f>IF(AND(#REF!="Baja",#REF!="Menor"),CONCATENATE("R",#REF!),"")</f>
        <v>#REF!</v>
      </c>
      <c r="AD35" s="236" t="e">
        <f>IF(AND(#REF!="Baja",#REF!="Moderado"),CONCATENATE("R",#REF!),"")</f>
        <v>#REF!</v>
      </c>
      <c r="AE35" s="237" t="e">
        <f>IF(AND(#REF!="Baja",#REF!="Moderado"),CONCATENATE("R",#REF!),"")</f>
        <v>#REF!</v>
      </c>
      <c r="AF35" s="237" t="e">
        <f>IF(AND(#REF!="Baja",#REF!="Moderado"),CONCATENATE("R",#REF!),"")</f>
        <v>#REF!</v>
      </c>
      <c r="AG35" s="237" t="e">
        <f>IF(AND(#REF!="Baja",#REF!="Moderado"),CONCATENATE("R",#REF!),"")</f>
        <v>#REF!</v>
      </c>
      <c r="AH35" s="237" t="e">
        <f>IF(AND(#REF!="Baja",#REF!="Moderado"),CONCATENATE("R",#REF!),"")</f>
        <v>#REF!</v>
      </c>
      <c r="AI35" s="237" t="e">
        <f>IF(AND(#REF!="Baja",#REF!="Moderado"),CONCATENATE("R",#REF!),"")</f>
        <v>#REF!</v>
      </c>
      <c r="AJ35" s="237" t="e">
        <f>IF(AND(#REF!="Baja",#REF!="Moderado"),CONCATENATE("R",#REF!),"")</f>
        <v>#REF!</v>
      </c>
      <c r="AK35" s="237" t="e">
        <f>IF(AND(#REF!="Baja",#REF!="Moderado"),CONCATENATE("R",#REF!),"")</f>
        <v>#REF!</v>
      </c>
      <c r="AL35" s="237" t="e">
        <f>IF(AND(#REF!="Baja",#REF!="Moderado"),CONCATENATE("R",#REF!),"")</f>
        <v>#REF!</v>
      </c>
      <c r="AM35" s="239" t="e">
        <f>IF(AND(#REF!="Baja",#REF!="Moderado"),CONCATENATE("R",#REF!),"")</f>
        <v>#REF!</v>
      </c>
      <c r="AN35" s="219" t="e">
        <f>IF(AND(#REF!="Baja",#REF!="Mayor"),CONCATENATE("R",#REF!),"")</f>
        <v>#REF!</v>
      </c>
      <c r="AO35" s="220" t="e">
        <f>IF(AND(#REF!="Baja",#REF!="Mayor"),CONCATENATE("R",#REF!),"")</f>
        <v>#REF!</v>
      </c>
      <c r="AP35" s="220" t="e">
        <f>IF(AND(#REF!="Baja",#REF!="Mayor"),CONCATENATE("R",#REF!),"")</f>
        <v>#REF!</v>
      </c>
      <c r="AQ35" s="220" t="e">
        <f>IF(AND(#REF!="Baja",#REF!="Mayor"),CONCATENATE("R",#REF!),"")</f>
        <v>#REF!</v>
      </c>
      <c r="AR35" s="220" t="e">
        <f>IF(AND(#REF!="Baja",#REF!="Mayor"),CONCATENATE("R",#REF!),"")</f>
        <v>#REF!</v>
      </c>
      <c r="AS35" s="220" t="e">
        <f>IF(AND(#REF!="Baja",#REF!="Mayor"),CONCATENATE("R",#REF!),"")</f>
        <v>#REF!</v>
      </c>
      <c r="AT35" s="220" t="e">
        <f>IF(AND(#REF!="Baja",#REF!="Mayor"),CONCATENATE("R",#REF!),"")</f>
        <v>#REF!</v>
      </c>
      <c r="AU35" s="220" t="e">
        <f>IF(AND(#REF!="Baja",#REF!="Mayor"),CONCATENATE("R",#REF!),"")</f>
        <v>#REF!</v>
      </c>
      <c r="AV35" s="220" t="e">
        <f>IF(AND(#REF!="Baja",#REF!="Mayor"),CONCATENATE("R",#REF!),"")</f>
        <v>#REF!</v>
      </c>
      <c r="AW35" s="222" t="e">
        <f>IF(AND(#REF!="Baja",#REF!="Mayor"),CONCATENATE("R",#REF!),"")</f>
        <v>#REF!</v>
      </c>
      <c r="AX35" s="225" t="e">
        <f>IF(AND(#REF!="Baja",#REF!="Catastrófico"),CONCATENATE("R",#REF!),"")</f>
        <v>#REF!</v>
      </c>
      <c r="AY35" s="226" t="e">
        <f>IF(AND(#REF!="Baja",#REF!="Catastrófico"),CONCATENATE("R",#REF!),"")</f>
        <v>#REF!</v>
      </c>
      <c r="AZ35" s="226" t="e">
        <f>IF(AND(#REF!="Baja",#REF!="Catastrófico"),CONCATENATE("R",#REF!),"")</f>
        <v>#REF!</v>
      </c>
      <c r="BA35" s="226" t="e">
        <f>IF(AND(#REF!="Baja",#REF!="Catastrófico"),CONCATENATE("R",#REF!),"")</f>
        <v>#REF!</v>
      </c>
      <c r="BB35" s="226" t="e">
        <f>IF(AND(#REF!="Baja",#REF!="Catastrófico"),CONCATENATE("R",#REF!),"")</f>
        <v>#REF!</v>
      </c>
      <c r="BC35" s="226" t="e">
        <f>IF(AND(#REF!="Baja",#REF!="Catastrófico"),CONCATENATE("R",#REF!),"")</f>
        <v>#REF!</v>
      </c>
      <c r="BD35" s="226" t="e">
        <f>IF(AND(#REF!="Baja",#REF!="Catastrófico"),CONCATENATE("R",#REF!),"")</f>
        <v>#REF!</v>
      </c>
      <c r="BE35" s="226" t="e">
        <f>IF(AND(#REF!="Baja",#REF!="Catastrófico"),CONCATENATE("R",#REF!),"")</f>
        <v>#REF!</v>
      </c>
      <c r="BF35" s="226" t="e">
        <f>IF(AND(#REF!="Baja",#REF!="Catastrófico"),CONCATENATE("R",#REF!),"")</f>
        <v>#REF!</v>
      </c>
      <c r="BG35" s="228" t="e">
        <f>IF(AND(#REF!="Baja",#REF!="Catastrófico"),CONCATENATE("R",#REF!),"")</f>
        <v>#REF!</v>
      </c>
      <c r="BH35" s="57"/>
      <c r="BI35" s="1060"/>
      <c r="BJ35" s="1061"/>
      <c r="BK35" s="1061"/>
      <c r="BL35" s="1061"/>
      <c r="BM35" s="1061"/>
      <c r="BN35" s="1062"/>
    </row>
    <row r="36" spans="2:66" ht="34.5" customHeight="1">
      <c r="B36" s="1019"/>
      <c r="C36" s="1019"/>
      <c r="D36" s="1020"/>
      <c r="E36" s="1024"/>
      <c r="F36" s="1025"/>
      <c r="G36" s="1025"/>
      <c r="H36" s="1025"/>
      <c r="I36" s="1025"/>
      <c r="J36" s="246" t="e">
        <f>IF(AND(#REF!="Baja",#REF!="Leve"),CONCATENATE("R",#REF!),"")</f>
        <v>#REF!</v>
      </c>
      <c r="K36" s="247" t="e">
        <f>IF(AND(#REF!="Baja",#REF!="Leve"),CONCATENATE("R",#REF!),"")</f>
        <v>#REF!</v>
      </c>
      <c r="L36" s="247" t="e">
        <f>IF(AND(#REF!="Baja",#REF!="Leve"),CONCATENATE("R",#REF!),"")</f>
        <v>#REF!</v>
      </c>
      <c r="M36" s="247" t="e">
        <f>IF(AND(#REF!="Baja",#REF!="Leve"),CONCATENATE("R",#REF!),"")</f>
        <v>#REF!</v>
      </c>
      <c r="N36" s="247" t="e">
        <f>IF(AND(#REF!="Baja",#REF!="Leve"),CONCATENATE("R",#REF!),"")</f>
        <v>#REF!</v>
      </c>
      <c r="O36" s="247" t="e">
        <f>IF(AND(#REF!="Baja",#REF!="Leve"),CONCATENATE("R",#REF!),"")</f>
        <v>#REF!</v>
      </c>
      <c r="P36" s="247" t="e">
        <f>IF(AND(#REF!="Baja",#REF!="Leve"),CONCATENATE("R",#REF!),"")</f>
        <v>#REF!</v>
      </c>
      <c r="Q36" s="247" t="e">
        <f>IF(AND(#REF!="Baja",#REF!="Leve"),CONCATENATE("R",#REF!),"")</f>
        <v>#REF!</v>
      </c>
      <c r="R36" s="247" t="e">
        <f>IF(AND(#REF!="Baja",#REF!="Leve"),CONCATENATE("R",#REF!),"")</f>
        <v>#REF!</v>
      </c>
      <c r="S36" s="249" t="e">
        <f>IF(AND(#REF!="Baja",#REF!="Leve"),CONCATENATE("R",#REF!),"")</f>
        <v>#REF!</v>
      </c>
      <c r="T36" s="236" t="e">
        <f>IF(AND(#REF!="Baja",#REF!="Menor"),CONCATENATE("R",#REF!),"")</f>
        <v>#REF!</v>
      </c>
      <c r="U36" s="237" t="e">
        <f>IF(AND(#REF!="Baja",#REF!="Menor"),CONCATENATE("R",#REF!),"")</f>
        <v>#REF!</v>
      </c>
      <c r="V36" s="237" t="e">
        <f>IF(AND(#REF!="Baja",#REF!="Menor"),CONCATENATE("R",#REF!),"")</f>
        <v>#REF!</v>
      </c>
      <c r="W36" s="237" t="e">
        <f>IF(AND(#REF!="Baja",#REF!="Menor"),CONCATENATE("R",#REF!),"")</f>
        <v>#REF!</v>
      </c>
      <c r="X36" s="237" t="e">
        <f>IF(AND(#REF!="Baja",#REF!="Menor"),CONCATENATE("R",#REF!),"")</f>
        <v>#REF!</v>
      </c>
      <c r="Y36" s="237" t="e">
        <f>IF(AND(#REF!="Baja",#REF!="Menor"),CONCATENATE("R",#REF!),"")</f>
        <v>#REF!</v>
      </c>
      <c r="Z36" s="237" t="e">
        <f>IF(AND(#REF!="Baja",#REF!="Menor"),CONCATENATE("R",#REF!),"")</f>
        <v>#REF!</v>
      </c>
      <c r="AA36" s="237" t="e">
        <f>IF(AND(#REF!="Baja",#REF!="Menor"),CONCATENATE("R",#REF!),"")</f>
        <v>#REF!</v>
      </c>
      <c r="AB36" s="237" t="e">
        <f>IF(AND(#REF!="Baja",#REF!="Menor"),CONCATENATE("R",#REF!),"")</f>
        <v>#REF!</v>
      </c>
      <c r="AC36" s="239" t="e">
        <f>IF(AND(#REF!="Baja",#REF!="Menor"),CONCATENATE("R",#REF!),"")</f>
        <v>#REF!</v>
      </c>
      <c r="AD36" s="236" t="e">
        <f>IF(AND(#REF!="Baja",#REF!="Moderado"),CONCATENATE("R",#REF!),"")</f>
        <v>#REF!</v>
      </c>
      <c r="AE36" s="237" t="e">
        <f>IF(AND(#REF!="Baja",#REF!="Moderado"),CONCATENATE("R",#REF!),"")</f>
        <v>#REF!</v>
      </c>
      <c r="AF36" s="237" t="e">
        <f>IF(AND(#REF!="Baja",#REF!="Moderado"),CONCATENATE("R",#REF!),"")</f>
        <v>#REF!</v>
      </c>
      <c r="AG36" s="237" t="e">
        <f>IF(AND(#REF!="Baja",#REF!="Moderado"),CONCATENATE("R",#REF!),"")</f>
        <v>#REF!</v>
      </c>
      <c r="AH36" s="237" t="e">
        <f>IF(AND(#REF!="Baja",#REF!="Moderado"),CONCATENATE("R",#REF!),"")</f>
        <v>#REF!</v>
      </c>
      <c r="AI36" s="237" t="e">
        <f>IF(AND(#REF!="Baja",#REF!="Moderado"),CONCATENATE("R",#REF!),"")</f>
        <v>#REF!</v>
      </c>
      <c r="AJ36" s="237" t="e">
        <f>IF(AND(#REF!="Baja",#REF!="Moderado"),CONCATENATE("R",#REF!),"")</f>
        <v>#REF!</v>
      </c>
      <c r="AK36" s="237" t="e">
        <f>IF(AND(#REF!="Baja",#REF!="Moderado"),CONCATENATE("R",#REF!),"")</f>
        <v>#REF!</v>
      </c>
      <c r="AL36" s="237" t="e">
        <f>IF(AND(#REF!="Baja",#REF!="Moderado"),CONCATENATE("R",#REF!),"")</f>
        <v>#REF!</v>
      </c>
      <c r="AM36" s="239" t="e">
        <f>IF(AND(#REF!="Baja",#REF!="Moderado"),CONCATENATE("R",#REF!),"")</f>
        <v>#REF!</v>
      </c>
      <c r="AN36" s="219" t="e">
        <f>IF(AND(#REF!="Baja",#REF!="Mayor"),CONCATENATE("R",#REF!),"")</f>
        <v>#REF!</v>
      </c>
      <c r="AO36" s="220" t="e">
        <f>IF(AND(#REF!="Baja",#REF!="Mayor"),CONCATENATE("R",#REF!),"")</f>
        <v>#REF!</v>
      </c>
      <c r="AP36" s="220" t="e">
        <f>IF(AND(#REF!="Baja",#REF!="Mayor"),CONCATENATE("R",#REF!),"")</f>
        <v>#REF!</v>
      </c>
      <c r="AQ36" s="220" t="e">
        <f>IF(AND(#REF!="Baja",#REF!="Mayor"),CONCATENATE("R",#REF!),"")</f>
        <v>#REF!</v>
      </c>
      <c r="AR36" s="220" t="e">
        <f>IF(AND(#REF!="Baja",#REF!="Mayor"),CONCATENATE("R",#REF!),"")</f>
        <v>#REF!</v>
      </c>
      <c r="AS36" s="220" t="e">
        <f>IF(AND(#REF!="Baja",#REF!="Mayor"),CONCATENATE("R",#REF!),"")</f>
        <v>#REF!</v>
      </c>
      <c r="AT36" s="220" t="e">
        <f>IF(AND(#REF!="Baja",#REF!="Mayor"),CONCATENATE("R",#REF!),"")</f>
        <v>#REF!</v>
      </c>
      <c r="AU36" s="220" t="e">
        <f>IF(AND(#REF!="Baja",#REF!="Mayor"),CONCATENATE("R",#REF!),"")</f>
        <v>#REF!</v>
      </c>
      <c r="AV36" s="220" t="e">
        <f>IF(AND(#REF!="Baja",#REF!="Mayor"),CONCATENATE("R",#REF!),"")</f>
        <v>#REF!</v>
      </c>
      <c r="AW36" s="222" t="e">
        <f>IF(AND(#REF!="Baja",#REF!="Mayor"),CONCATENATE("R",#REF!),"")</f>
        <v>#REF!</v>
      </c>
      <c r="AX36" s="225" t="e">
        <f>IF(AND(#REF!="Baja",#REF!="Catastrófico"),CONCATENATE("R",#REF!),"")</f>
        <v>#REF!</v>
      </c>
      <c r="AY36" s="226" t="e">
        <f>IF(AND(#REF!="Baja",#REF!="Catastrófico"),CONCATENATE("R",#REF!),"")</f>
        <v>#REF!</v>
      </c>
      <c r="AZ36" s="226" t="e">
        <f>IF(AND(#REF!="Baja",#REF!="Catastrófico"),CONCATENATE("R",#REF!),"")</f>
        <v>#REF!</v>
      </c>
      <c r="BA36" s="226" t="e">
        <f>IF(AND(#REF!="Baja",#REF!="Catastrófico"),CONCATENATE("R",#REF!),"")</f>
        <v>#REF!</v>
      </c>
      <c r="BB36" s="226" t="e">
        <f>IF(AND(#REF!="Baja",#REF!="Catastrófico"),CONCATENATE("R",#REF!),"")</f>
        <v>#REF!</v>
      </c>
      <c r="BC36" s="226" t="e">
        <f>IF(AND(#REF!="Baja",#REF!="Catastrófico"),CONCATENATE("R",#REF!),"")</f>
        <v>#REF!</v>
      </c>
      <c r="BD36" s="226" t="e">
        <f>IF(AND(#REF!="Baja",#REF!="Catastrófico"),CONCATENATE("R",#REF!),"")</f>
        <v>#REF!</v>
      </c>
      <c r="BE36" s="226" t="e">
        <f>IF(AND(#REF!="Baja",#REF!="Catastrófico"),CONCATENATE("R",#REF!),"")</f>
        <v>#REF!</v>
      </c>
      <c r="BF36" s="226" t="e">
        <f>IF(AND(#REF!="Baja",#REF!="Catastrófico"),CONCATENATE("R",#REF!),"")</f>
        <v>#REF!</v>
      </c>
      <c r="BG36" s="228" t="e">
        <f>IF(AND(#REF!="Baja",#REF!="Catastrófico"),CONCATENATE("R",#REF!),"")</f>
        <v>#REF!</v>
      </c>
      <c r="BH36" s="57"/>
      <c r="BI36" s="1060"/>
      <c r="BJ36" s="1061"/>
      <c r="BK36" s="1061"/>
      <c r="BL36" s="1061"/>
      <c r="BM36" s="1061"/>
      <c r="BN36" s="1062"/>
    </row>
    <row r="37" spans="2:66" ht="34.5" customHeight="1">
      <c r="B37" s="1019"/>
      <c r="C37" s="1019"/>
      <c r="D37" s="1020"/>
      <c r="E37" s="1024"/>
      <c r="F37" s="1025"/>
      <c r="G37" s="1025"/>
      <c r="H37" s="1025"/>
      <c r="I37" s="1025"/>
      <c r="J37" s="246" t="e">
        <f>IF(AND(#REF!="Baja",#REF!="Leve"),CONCATENATE("R",#REF!),"")</f>
        <v>#REF!</v>
      </c>
      <c r="K37" s="247" t="e">
        <f>IF(AND(#REF!="Baja",#REF!="Leve"),CONCATENATE("R",#REF!),"")</f>
        <v>#REF!</v>
      </c>
      <c r="L37" s="247" t="e">
        <f>IF(AND(#REF!="Baja",#REF!="Leve"),CONCATENATE("R",#REF!),"")</f>
        <v>#REF!</v>
      </c>
      <c r="M37" s="247" t="e">
        <f>IF(AND(#REF!="Baja",#REF!="Leve"),CONCATENATE("R",#REF!),"")</f>
        <v>#REF!</v>
      </c>
      <c r="N37" s="247" t="e">
        <f>IF(AND(#REF!="Baja",#REF!="Leve"),CONCATENATE("R",#REF!),"")</f>
        <v>#REF!</v>
      </c>
      <c r="O37" s="247" t="e">
        <f>IF(AND(#REF!="Baja",#REF!="Leve"),CONCATENATE("R",#REF!),"")</f>
        <v>#REF!</v>
      </c>
      <c r="P37" s="247" t="e">
        <f>IF(AND(#REF!="Baja",#REF!="Leve"),CONCATENATE("R",#REF!),"")</f>
        <v>#REF!</v>
      </c>
      <c r="Q37" s="247" t="e">
        <f>IF(AND(#REF!="Baja",#REF!="Leve"),CONCATENATE("R",#REF!),"")</f>
        <v>#REF!</v>
      </c>
      <c r="R37" s="247" t="e">
        <f>IF(AND(#REF!="Baja",#REF!="Leve"),CONCATENATE("R",#REF!),"")</f>
        <v>#REF!</v>
      </c>
      <c r="S37" s="249" t="e">
        <f>IF(AND(#REF!="Baja",#REF!="Leve"),CONCATENATE("R",#REF!),"")</f>
        <v>#REF!</v>
      </c>
      <c r="T37" s="236" t="e">
        <f>IF(AND(#REF!="Baja",#REF!="Menor"),CONCATENATE("R",#REF!),"")</f>
        <v>#REF!</v>
      </c>
      <c r="U37" s="237" t="e">
        <f>IF(AND(#REF!="Baja",#REF!="Menor"),CONCATENATE("R",#REF!),"")</f>
        <v>#REF!</v>
      </c>
      <c r="V37" s="237" t="e">
        <f>IF(AND(#REF!="Baja",#REF!="Menor"),CONCATENATE("R",#REF!),"")</f>
        <v>#REF!</v>
      </c>
      <c r="W37" s="237" t="e">
        <f>IF(AND(#REF!="Baja",#REF!="Menor"),CONCATENATE("R",#REF!),"")</f>
        <v>#REF!</v>
      </c>
      <c r="X37" s="237" t="e">
        <f>IF(AND(#REF!="Baja",#REF!="Menor"),CONCATENATE("R",#REF!),"")</f>
        <v>#REF!</v>
      </c>
      <c r="Y37" s="237" t="e">
        <f>IF(AND(#REF!="Baja",#REF!="Menor"),CONCATENATE("R",#REF!),"")</f>
        <v>#REF!</v>
      </c>
      <c r="Z37" s="237" t="e">
        <f>IF(AND(#REF!="Baja",#REF!="Menor"),CONCATENATE("R",#REF!),"")</f>
        <v>#REF!</v>
      </c>
      <c r="AA37" s="237" t="e">
        <f>IF(AND(#REF!="Baja",#REF!="Menor"),CONCATENATE("R",#REF!),"")</f>
        <v>#REF!</v>
      </c>
      <c r="AB37" s="237" t="e">
        <f>IF(AND(#REF!="Baja",#REF!="Menor"),CONCATENATE("R",#REF!),"")</f>
        <v>#REF!</v>
      </c>
      <c r="AC37" s="239" t="e">
        <f>IF(AND(#REF!="Baja",#REF!="Menor"),CONCATENATE("R",#REF!),"")</f>
        <v>#REF!</v>
      </c>
      <c r="AD37" s="236" t="e">
        <f>IF(AND(#REF!="Baja",#REF!="Moderado"),CONCATENATE("R",#REF!),"")</f>
        <v>#REF!</v>
      </c>
      <c r="AE37" s="237" t="e">
        <f>IF(AND(#REF!="Baja",#REF!="Moderado"),CONCATENATE("R",#REF!),"")</f>
        <v>#REF!</v>
      </c>
      <c r="AF37" s="237" t="e">
        <f>IF(AND(#REF!="Baja",#REF!="Moderado"),CONCATENATE("R",#REF!),"")</f>
        <v>#REF!</v>
      </c>
      <c r="AG37" s="237" t="e">
        <f>IF(AND(#REF!="Baja",#REF!="Moderado"),CONCATENATE("R",#REF!),"")</f>
        <v>#REF!</v>
      </c>
      <c r="AH37" s="237" t="e">
        <f>IF(AND(#REF!="Baja",#REF!="Moderado"),CONCATENATE("R",#REF!),"")</f>
        <v>#REF!</v>
      </c>
      <c r="AI37" s="237" t="e">
        <f>IF(AND(#REF!="Baja",#REF!="Moderado"),CONCATENATE("R",#REF!),"")</f>
        <v>#REF!</v>
      </c>
      <c r="AJ37" s="237" t="e">
        <f>IF(AND(#REF!="Baja",#REF!="Moderado"),CONCATENATE("R",#REF!),"")</f>
        <v>#REF!</v>
      </c>
      <c r="AK37" s="237" t="e">
        <f>IF(AND(#REF!="Baja",#REF!="Moderado"),CONCATENATE("R",#REF!),"")</f>
        <v>#REF!</v>
      </c>
      <c r="AL37" s="237" t="e">
        <f>IF(AND(#REF!="Baja",#REF!="Moderado"),CONCATENATE("R",#REF!),"")</f>
        <v>#REF!</v>
      </c>
      <c r="AM37" s="239" t="e">
        <f>IF(AND(#REF!="Baja",#REF!="Moderado"),CONCATENATE("R",#REF!),"")</f>
        <v>#REF!</v>
      </c>
      <c r="AN37" s="219" t="e">
        <f>IF(AND(#REF!="Baja",#REF!="Mayor"),CONCATENATE("R",#REF!),"")</f>
        <v>#REF!</v>
      </c>
      <c r="AO37" s="220" t="e">
        <f>IF(AND(#REF!="Baja",#REF!="Mayor"),CONCATENATE("R",#REF!),"")</f>
        <v>#REF!</v>
      </c>
      <c r="AP37" s="220" t="e">
        <f>IF(AND(#REF!="Baja",#REF!="Mayor"),CONCATENATE("R",#REF!),"")</f>
        <v>#REF!</v>
      </c>
      <c r="AQ37" s="220" t="e">
        <f>IF(AND(#REF!="Baja",#REF!="Mayor"),CONCATENATE("R",#REF!),"")</f>
        <v>#REF!</v>
      </c>
      <c r="AR37" s="220" t="e">
        <f>IF(AND(#REF!="Baja",#REF!="Mayor"),CONCATENATE("R",#REF!),"")</f>
        <v>#REF!</v>
      </c>
      <c r="AS37" s="220" t="e">
        <f>IF(AND(#REF!="Baja",#REF!="Mayor"),CONCATENATE("R",#REF!),"")</f>
        <v>#REF!</v>
      </c>
      <c r="AT37" s="220" t="e">
        <f>IF(AND(#REF!="Baja",#REF!="Mayor"),CONCATENATE("R",#REF!),"")</f>
        <v>#REF!</v>
      </c>
      <c r="AU37" s="220" t="e">
        <f>IF(AND(#REF!="Baja",#REF!="Mayor"),CONCATENATE("R",#REF!),"")</f>
        <v>#REF!</v>
      </c>
      <c r="AV37" s="220" t="e">
        <f>IF(AND(#REF!="Baja",#REF!="Mayor"),CONCATENATE("R",#REF!),"")</f>
        <v>#REF!</v>
      </c>
      <c r="AW37" s="222" t="e">
        <f>IF(AND(#REF!="Baja",#REF!="Mayor"),CONCATENATE("R",#REF!),"")</f>
        <v>#REF!</v>
      </c>
      <c r="AX37" s="225" t="e">
        <f>IF(AND(#REF!="Baja",#REF!="Catastrófico"),CONCATENATE("R",#REF!),"")</f>
        <v>#REF!</v>
      </c>
      <c r="AY37" s="226" t="e">
        <f>IF(AND(#REF!="Baja",#REF!="Catastrófico"),CONCATENATE("R",#REF!),"")</f>
        <v>#REF!</v>
      </c>
      <c r="AZ37" s="226" t="e">
        <f>IF(AND(#REF!="Baja",#REF!="Catastrófico"),CONCATENATE("R",#REF!),"")</f>
        <v>#REF!</v>
      </c>
      <c r="BA37" s="226" t="e">
        <f>IF(AND(#REF!="Baja",#REF!="Catastrófico"),CONCATENATE("R",#REF!),"")</f>
        <v>#REF!</v>
      </c>
      <c r="BB37" s="226" t="e">
        <f>IF(AND(#REF!="Baja",#REF!="Catastrófico"),CONCATENATE("R",#REF!),"")</f>
        <v>#REF!</v>
      </c>
      <c r="BC37" s="226" t="e">
        <f>IF(AND(#REF!="Baja",#REF!="Catastrófico"),CONCATENATE("R",#REF!),"")</f>
        <v>#REF!</v>
      </c>
      <c r="BD37" s="226" t="e">
        <f>IF(AND(#REF!="Baja",#REF!="Catastrófico"),CONCATENATE("R",#REF!),"")</f>
        <v>#REF!</v>
      </c>
      <c r="BE37" s="226" t="e">
        <f>IF(AND(#REF!="Baja",#REF!="Catastrófico"),CONCATENATE("R",#REF!),"")</f>
        <v>#REF!</v>
      </c>
      <c r="BF37" s="226" t="e">
        <f>IF(AND(#REF!="Baja",#REF!="Catastrófico"),CONCATENATE("R",#REF!),"")</f>
        <v>#REF!</v>
      </c>
      <c r="BG37" s="228" t="e">
        <f>IF(AND(#REF!="Baja",#REF!="Catastrófico"),CONCATENATE("R",#REF!),"")</f>
        <v>#REF!</v>
      </c>
      <c r="BH37" s="57"/>
      <c r="BI37" s="1060"/>
      <c r="BJ37" s="1061"/>
      <c r="BK37" s="1061"/>
      <c r="BL37" s="1061"/>
      <c r="BM37" s="1061"/>
      <c r="BN37" s="1062"/>
    </row>
    <row r="38" spans="2:66" ht="34.5" customHeight="1">
      <c r="B38" s="1019"/>
      <c r="C38" s="1019"/>
      <c r="D38" s="1020"/>
      <c r="E38" s="1024"/>
      <c r="F38" s="1025"/>
      <c r="G38" s="1025"/>
      <c r="H38" s="1025"/>
      <c r="I38" s="1025"/>
      <c r="J38" s="246" t="e">
        <f>IF(AND(#REF!="Baja",#REF!="Leve"),CONCATENATE("R",#REF!),"")</f>
        <v>#REF!</v>
      </c>
      <c r="K38" s="247" t="e">
        <f>IF(AND(#REF!="Baja",#REF!="Leve"),CONCATENATE("R",#REF!),"")</f>
        <v>#REF!</v>
      </c>
      <c r="L38" s="247" t="e">
        <f>IF(AND(#REF!="Baja",#REF!="Leve"),CONCATENATE("R",#REF!),"")</f>
        <v>#REF!</v>
      </c>
      <c r="M38" s="247" t="e">
        <f>IF(AND(#REF!="Baja",#REF!="Leve"),CONCATENATE("R",#REF!),"")</f>
        <v>#REF!</v>
      </c>
      <c r="N38" s="247" t="e">
        <f>IF(AND(#REF!="Baja",#REF!="Leve"),CONCATENATE("R",#REF!),"")</f>
        <v>#REF!</v>
      </c>
      <c r="O38" s="247" t="e">
        <f>IF(AND(#REF!="Baja",#REF!="Leve"),CONCATENATE("R",#REF!),"")</f>
        <v>#REF!</v>
      </c>
      <c r="P38" s="247" t="e">
        <f>IF(AND(#REF!="Baja",#REF!="Leve"),CONCATENATE("R",#REF!),"")</f>
        <v>#REF!</v>
      </c>
      <c r="Q38" s="247" t="e">
        <f>IF(AND(#REF!="Baja",#REF!="Leve"),CONCATENATE("R",#REF!),"")</f>
        <v>#REF!</v>
      </c>
      <c r="R38" s="247" t="e">
        <f>IF(AND(#REF!="Baja",#REF!="Leve"),CONCATENATE("R",#REF!),"")</f>
        <v>#REF!</v>
      </c>
      <c r="S38" s="249" t="e">
        <f>IF(AND(#REF!="Baja",#REF!="Leve"),CONCATENATE("R",#REF!),"")</f>
        <v>#REF!</v>
      </c>
      <c r="T38" s="236" t="e">
        <f>IF(AND(#REF!="Baja",#REF!="Menor"),CONCATENATE("R",#REF!),"")</f>
        <v>#REF!</v>
      </c>
      <c r="U38" s="237" t="e">
        <f>IF(AND(#REF!="Baja",#REF!="Menor"),CONCATENATE("R",#REF!),"")</f>
        <v>#REF!</v>
      </c>
      <c r="V38" s="237" t="e">
        <f>IF(AND(#REF!="Baja",#REF!="Menor"),CONCATENATE("R",#REF!),"")</f>
        <v>#REF!</v>
      </c>
      <c r="W38" s="237" t="e">
        <f>IF(AND(#REF!="Baja",#REF!="Menor"),CONCATENATE("R",#REF!),"")</f>
        <v>#REF!</v>
      </c>
      <c r="X38" s="237" t="e">
        <f>IF(AND(#REF!="Baja",#REF!="Menor"),CONCATENATE("R",#REF!),"")</f>
        <v>#REF!</v>
      </c>
      <c r="Y38" s="237" t="e">
        <f>IF(AND(#REF!="Baja",#REF!="Menor"),CONCATENATE("R",#REF!),"")</f>
        <v>#REF!</v>
      </c>
      <c r="Z38" s="237" t="e">
        <f>IF(AND(#REF!="Baja",#REF!="Menor"),CONCATENATE("R",#REF!),"")</f>
        <v>#REF!</v>
      </c>
      <c r="AA38" s="237" t="e">
        <f>IF(AND(#REF!="Baja",#REF!="Menor"),CONCATENATE("R",#REF!),"")</f>
        <v>#REF!</v>
      </c>
      <c r="AB38" s="237" t="e">
        <f>IF(AND(#REF!="Baja",#REF!="Menor"),CONCATENATE("R",#REF!),"")</f>
        <v>#REF!</v>
      </c>
      <c r="AC38" s="239" t="e">
        <f>IF(AND(#REF!="Baja",#REF!="Menor"),CONCATENATE("R",#REF!),"")</f>
        <v>#REF!</v>
      </c>
      <c r="AD38" s="236" t="e">
        <f>IF(AND(#REF!="Baja",#REF!="Moderado"),CONCATENATE("R",#REF!),"")</f>
        <v>#REF!</v>
      </c>
      <c r="AE38" s="237" t="e">
        <f>IF(AND(#REF!="Baja",#REF!="Moderado"),CONCATENATE("R",#REF!),"")</f>
        <v>#REF!</v>
      </c>
      <c r="AF38" s="237" t="e">
        <f>IF(AND(#REF!="Baja",#REF!="Moderado"),CONCATENATE("R",#REF!),"")</f>
        <v>#REF!</v>
      </c>
      <c r="AG38" s="237" t="e">
        <f>IF(AND(#REF!="Baja",#REF!="Moderado"),CONCATENATE("R",#REF!),"")</f>
        <v>#REF!</v>
      </c>
      <c r="AH38" s="237" t="e">
        <f>IF(AND(#REF!="Baja",#REF!="Moderado"),CONCATENATE("R",#REF!),"")</f>
        <v>#REF!</v>
      </c>
      <c r="AI38" s="237" t="e">
        <f>IF(AND(#REF!="Baja",#REF!="Moderado"),CONCATENATE("R",#REF!),"")</f>
        <v>#REF!</v>
      </c>
      <c r="AJ38" s="237" t="e">
        <f>IF(AND(#REF!="Baja",#REF!="Moderado"),CONCATENATE("R",#REF!),"")</f>
        <v>#REF!</v>
      </c>
      <c r="AK38" s="237" t="e">
        <f>IF(AND(#REF!="Baja",#REF!="Moderado"),CONCATENATE("R",#REF!),"")</f>
        <v>#REF!</v>
      </c>
      <c r="AL38" s="237" t="e">
        <f>IF(AND(#REF!="Baja",#REF!="Moderado"),CONCATENATE("R",#REF!),"")</f>
        <v>#REF!</v>
      </c>
      <c r="AM38" s="239" t="e">
        <f>IF(AND(#REF!="Baja",#REF!="Moderado"),CONCATENATE("R",#REF!),"")</f>
        <v>#REF!</v>
      </c>
      <c r="AN38" s="219" t="e">
        <f>IF(AND(#REF!="Baja",#REF!="Mayor"),CONCATENATE("R",#REF!),"")</f>
        <v>#REF!</v>
      </c>
      <c r="AO38" s="220" t="e">
        <f>IF(AND(#REF!="Baja",#REF!="Mayor"),CONCATENATE("R",#REF!),"")</f>
        <v>#REF!</v>
      </c>
      <c r="AP38" s="220" t="e">
        <f>IF(AND(#REF!="Baja",#REF!="Mayor"),CONCATENATE("R",#REF!),"")</f>
        <v>#REF!</v>
      </c>
      <c r="AQ38" s="220" t="e">
        <f>IF(AND(#REF!="Baja",#REF!="Mayor"),CONCATENATE("R",#REF!),"")</f>
        <v>#REF!</v>
      </c>
      <c r="AR38" s="220" t="e">
        <f>IF(AND(#REF!="Baja",#REF!="Mayor"),CONCATENATE("R",#REF!),"")</f>
        <v>#REF!</v>
      </c>
      <c r="AS38" s="220" t="e">
        <f>IF(AND(#REF!="Baja",#REF!="Mayor"),CONCATENATE("R",#REF!),"")</f>
        <v>#REF!</v>
      </c>
      <c r="AT38" s="220" t="e">
        <f>IF(AND(#REF!="Baja",#REF!="Mayor"),CONCATENATE("R",#REF!),"")</f>
        <v>#REF!</v>
      </c>
      <c r="AU38" s="220" t="e">
        <f>IF(AND(#REF!="Baja",#REF!="Mayor"),CONCATENATE("R",#REF!),"")</f>
        <v>#REF!</v>
      </c>
      <c r="AV38" s="220" t="e">
        <f>IF(AND(#REF!="Baja",#REF!="Mayor"),CONCATENATE("R",#REF!),"")</f>
        <v>#REF!</v>
      </c>
      <c r="AW38" s="222" t="e">
        <f>IF(AND(#REF!="Baja",#REF!="Mayor"),CONCATENATE("R",#REF!),"")</f>
        <v>#REF!</v>
      </c>
      <c r="AX38" s="225" t="e">
        <f>IF(AND(#REF!="Baja",#REF!="Catastrófico"),CONCATENATE("R",#REF!),"")</f>
        <v>#REF!</v>
      </c>
      <c r="AY38" s="226" t="e">
        <f>IF(AND(#REF!="Baja",#REF!="Catastrófico"),CONCATENATE("R",#REF!),"")</f>
        <v>#REF!</v>
      </c>
      <c r="AZ38" s="226" t="e">
        <f>IF(AND(#REF!="Baja",#REF!="Catastrófico"),CONCATENATE("R",#REF!),"")</f>
        <v>#REF!</v>
      </c>
      <c r="BA38" s="226" t="e">
        <f>IF(AND(#REF!="Baja",#REF!="Catastrófico"),CONCATENATE("R",#REF!),"")</f>
        <v>#REF!</v>
      </c>
      <c r="BB38" s="226" t="e">
        <f>IF(AND(#REF!="Baja",#REF!="Catastrófico"),CONCATENATE("R",#REF!),"")</f>
        <v>#REF!</v>
      </c>
      <c r="BC38" s="226" t="e">
        <f>IF(AND(#REF!="Baja",#REF!="Catastrófico"),CONCATENATE("R",#REF!),"")</f>
        <v>#REF!</v>
      </c>
      <c r="BD38" s="226" t="e">
        <f>IF(AND(#REF!="Baja",#REF!="Catastrófico"),CONCATENATE("R",#REF!),"")</f>
        <v>#REF!</v>
      </c>
      <c r="BE38" s="226" t="e">
        <f>IF(AND(#REF!="Baja",#REF!="Catastrófico"),CONCATENATE("R",#REF!),"")</f>
        <v>#REF!</v>
      </c>
      <c r="BF38" s="226" t="e">
        <f>IF(AND(#REF!="Baja",#REF!="Catastrófico"),CONCATENATE("R",#REF!),"")</f>
        <v>#REF!</v>
      </c>
      <c r="BG38" s="228" t="e">
        <f>IF(AND(#REF!="Baja",#REF!="Catastrófico"),CONCATENATE("R",#REF!),"")</f>
        <v>#REF!</v>
      </c>
      <c r="BH38" s="57"/>
      <c r="BI38" s="1060"/>
      <c r="BJ38" s="1061"/>
      <c r="BK38" s="1061"/>
      <c r="BL38" s="1061"/>
      <c r="BM38" s="1061"/>
      <c r="BN38" s="1062"/>
    </row>
    <row r="39" spans="2:66" ht="34.5" customHeight="1">
      <c r="B39" s="1019"/>
      <c r="C39" s="1019"/>
      <c r="D39" s="1020"/>
      <c r="E39" s="1024"/>
      <c r="F39" s="1025"/>
      <c r="G39" s="1025"/>
      <c r="H39" s="1025"/>
      <c r="I39" s="1025"/>
      <c r="J39" s="246" t="e">
        <f>IF(AND(#REF!="Baja",#REF!="Leve"),CONCATENATE("R",#REF!),"")</f>
        <v>#REF!</v>
      </c>
      <c r="K39" s="247" t="e">
        <f>IF(AND(#REF!="Baja",#REF!="Leve"),CONCATENATE("R",#REF!),"")</f>
        <v>#REF!</v>
      </c>
      <c r="L39" s="247" t="e">
        <f>IF(AND(#REF!="Baja",#REF!="Leve"),CONCATENATE("R",#REF!),"")</f>
        <v>#REF!</v>
      </c>
      <c r="M39" s="247" t="e">
        <f>IF(AND(#REF!="Baja",#REF!="Leve"),CONCATENATE("R",#REF!),"")</f>
        <v>#REF!</v>
      </c>
      <c r="N39" s="247" t="e">
        <f>IF(AND(#REF!="Baja",#REF!="Leve"),CONCATENATE("R",#REF!),"")</f>
        <v>#REF!</v>
      </c>
      <c r="O39" s="247" t="e">
        <f>IF(AND(#REF!="Baja",#REF!="Leve"),CONCATENATE("R",#REF!),"")</f>
        <v>#REF!</v>
      </c>
      <c r="P39" s="247" t="e">
        <f>IF(AND(#REF!="Baja",#REF!="Leve"),CONCATENATE("R",#REF!),"")</f>
        <v>#REF!</v>
      </c>
      <c r="Q39" s="247" t="e">
        <f>IF(AND(#REF!="Baja",#REF!="Leve"),CONCATENATE("R",#REF!),"")</f>
        <v>#REF!</v>
      </c>
      <c r="R39" s="247" t="e">
        <f>IF(AND(#REF!="Baja",#REF!="Leve"),CONCATENATE("R",#REF!),"")</f>
        <v>#REF!</v>
      </c>
      <c r="S39" s="249" t="e">
        <f>IF(AND(#REF!="Baja",#REF!="Leve"),CONCATENATE("R",#REF!),"")</f>
        <v>#REF!</v>
      </c>
      <c r="T39" s="236" t="e">
        <f>IF(AND(#REF!="Baja",#REF!="Menor"),CONCATENATE("R",#REF!),"")</f>
        <v>#REF!</v>
      </c>
      <c r="U39" s="237" t="e">
        <f>IF(AND(#REF!="Baja",#REF!="Menor"),CONCATENATE("R",#REF!),"")</f>
        <v>#REF!</v>
      </c>
      <c r="V39" s="237" t="e">
        <f>IF(AND(#REF!="Baja",#REF!="Menor"),CONCATENATE("R",#REF!),"")</f>
        <v>#REF!</v>
      </c>
      <c r="W39" s="237" t="e">
        <f>IF(AND(#REF!="Baja",#REF!="Menor"),CONCATENATE("R",#REF!),"")</f>
        <v>#REF!</v>
      </c>
      <c r="X39" s="237" t="e">
        <f>IF(AND(#REF!="Baja",#REF!="Menor"),CONCATENATE("R",#REF!),"")</f>
        <v>#REF!</v>
      </c>
      <c r="Y39" s="237" t="e">
        <f>IF(AND(#REF!="Baja",#REF!="Menor"),CONCATENATE("R",#REF!),"")</f>
        <v>#REF!</v>
      </c>
      <c r="Z39" s="237" t="e">
        <f>IF(AND(#REF!="Baja",#REF!="Menor"),CONCATENATE("R",#REF!),"")</f>
        <v>#REF!</v>
      </c>
      <c r="AA39" s="237" t="e">
        <f>IF(AND(#REF!="Baja",#REF!="Menor"),CONCATENATE("R",#REF!),"")</f>
        <v>#REF!</v>
      </c>
      <c r="AB39" s="237" t="e">
        <f>IF(AND(#REF!="Baja",#REF!="Menor"),CONCATENATE("R",#REF!),"")</f>
        <v>#REF!</v>
      </c>
      <c r="AC39" s="239" t="e">
        <f>IF(AND(#REF!="Baja",#REF!="Menor"),CONCATENATE("R",#REF!),"")</f>
        <v>#REF!</v>
      </c>
      <c r="AD39" s="236" t="e">
        <f>IF(AND(#REF!="Baja",#REF!="Moderado"),CONCATENATE("R",#REF!),"")</f>
        <v>#REF!</v>
      </c>
      <c r="AE39" s="237" t="e">
        <f>IF(AND(#REF!="Baja",#REF!="Moderado"),CONCATENATE("R",#REF!),"")</f>
        <v>#REF!</v>
      </c>
      <c r="AF39" s="237" t="e">
        <f>IF(AND(#REF!="Baja",#REF!="Moderado"),CONCATENATE("R",#REF!),"")</f>
        <v>#REF!</v>
      </c>
      <c r="AG39" s="237" t="e">
        <f>IF(AND(#REF!="Baja",#REF!="Moderado"),CONCATENATE("R",#REF!),"")</f>
        <v>#REF!</v>
      </c>
      <c r="AH39" s="237" t="e">
        <f>IF(AND(#REF!="Baja",#REF!="Moderado"),CONCATENATE("R",#REF!),"")</f>
        <v>#REF!</v>
      </c>
      <c r="AI39" s="237" t="e">
        <f>IF(AND(#REF!="Baja",#REF!="Moderado"),CONCATENATE("R",#REF!),"")</f>
        <v>#REF!</v>
      </c>
      <c r="AJ39" s="237" t="e">
        <f>IF(AND(#REF!="Baja",#REF!="Moderado"),CONCATENATE("R",#REF!),"")</f>
        <v>#REF!</v>
      </c>
      <c r="AK39" s="237" t="e">
        <f>IF(AND(#REF!="Baja",#REF!="Moderado"),CONCATENATE("R",#REF!),"")</f>
        <v>#REF!</v>
      </c>
      <c r="AL39" s="237" t="e">
        <f>IF(AND(#REF!="Baja",#REF!="Moderado"),CONCATENATE("R",#REF!),"")</f>
        <v>#REF!</v>
      </c>
      <c r="AM39" s="239" t="e">
        <f>IF(AND(#REF!="Baja",#REF!="Moderado"),CONCATENATE("R",#REF!),"")</f>
        <v>#REF!</v>
      </c>
      <c r="AN39" s="219" t="e">
        <f>IF(AND(#REF!="Baja",#REF!="Mayor"),CONCATENATE("R",#REF!),"")</f>
        <v>#REF!</v>
      </c>
      <c r="AO39" s="220" t="e">
        <f>IF(AND(#REF!="Baja",#REF!="Mayor"),CONCATENATE("R",#REF!),"")</f>
        <v>#REF!</v>
      </c>
      <c r="AP39" s="220" t="e">
        <f>IF(AND(#REF!="Baja",#REF!="Mayor"),CONCATENATE("R",#REF!),"")</f>
        <v>#REF!</v>
      </c>
      <c r="AQ39" s="220" t="e">
        <f>IF(AND(#REF!="Baja",#REF!="Mayor"),CONCATENATE("R",#REF!),"")</f>
        <v>#REF!</v>
      </c>
      <c r="AR39" s="220" t="e">
        <f>IF(AND(#REF!="Baja",#REF!="Mayor"),CONCATENATE("R",#REF!),"")</f>
        <v>#REF!</v>
      </c>
      <c r="AS39" s="220" t="e">
        <f>IF(AND(#REF!="Baja",#REF!="Mayor"),CONCATENATE("R",#REF!),"")</f>
        <v>#REF!</v>
      </c>
      <c r="AT39" s="220" t="e">
        <f>IF(AND(#REF!="Baja",#REF!="Mayor"),CONCATENATE("R",#REF!),"")</f>
        <v>#REF!</v>
      </c>
      <c r="AU39" s="220" t="e">
        <f>IF(AND(#REF!="Baja",#REF!="Mayor"),CONCATENATE("R",#REF!),"")</f>
        <v>#REF!</v>
      </c>
      <c r="AV39" s="220" t="e">
        <f>IF(AND(#REF!="Baja",#REF!="Mayor"),CONCATENATE("R",#REF!),"")</f>
        <v>#REF!</v>
      </c>
      <c r="AW39" s="222" t="e">
        <f>IF(AND(#REF!="Baja",#REF!="Mayor"),CONCATENATE("R",#REF!),"")</f>
        <v>#REF!</v>
      </c>
      <c r="AX39" s="225" t="e">
        <f>IF(AND(#REF!="Baja",#REF!="Catastrófico"),CONCATENATE("R",#REF!),"")</f>
        <v>#REF!</v>
      </c>
      <c r="AY39" s="226" t="e">
        <f>IF(AND(#REF!="Baja",#REF!="Catastrófico"),CONCATENATE("R",#REF!),"")</f>
        <v>#REF!</v>
      </c>
      <c r="AZ39" s="226" t="e">
        <f>IF(AND(#REF!="Baja",#REF!="Catastrófico"),CONCATENATE("R",#REF!),"")</f>
        <v>#REF!</v>
      </c>
      <c r="BA39" s="226" t="e">
        <f>IF(AND(#REF!="Baja",#REF!="Catastrófico"),CONCATENATE("R",#REF!),"")</f>
        <v>#REF!</v>
      </c>
      <c r="BB39" s="226" t="e">
        <f>IF(AND(#REF!="Baja",#REF!="Catastrófico"),CONCATENATE("R",#REF!),"")</f>
        <v>#REF!</v>
      </c>
      <c r="BC39" s="226" t="e">
        <f>IF(AND(#REF!="Baja",#REF!="Catastrófico"),CONCATENATE("R",#REF!),"")</f>
        <v>#REF!</v>
      </c>
      <c r="BD39" s="226" t="e">
        <f>IF(AND(#REF!="Baja",#REF!="Catastrófico"),CONCATENATE("R",#REF!),"")</f>
        <v>#REF!</v>
      </c>
      <c r="BE39" s="226" t="e">
        <f>IF(AND(#REF!="Baja",#REF!="Catastrófico"),CONCATENATE("R",#REF!),"")</f>
        <v>#REF!</v>
      </c>
      <c r="BF39" s="226" t="e">
        <f>IF(AND(#REF!="Baja",#REF!="Catastrófico"),CONCATENATE("R",#REF!),"")</f>
        <v>#REF!</v>
      </c>
      <c r="BG39" s="228" t="e">
        <f>IF(AND(#REF!="Baja",#REF!="Catastrófico"),CONCATENATE("R",#REF!),"")</f>
        <v>#REF!</v>
      </c>
      <c r="BH39" s="57"/>
      <c r="BI39" s="1060"/>
      <c r="BJ39" s="1061"/>
      <c r="BK39" s="1061"/>
      <c r="BL39" s="1061"/>
      <c r="BM39" s="1061"/>
      <c r="BN39" s="1062"/>
    </row>
    <row r="40" spans="2:66" ht="34.5" customHeight="1">
      <c r="B40" s="1019"/>
      <c r="C40" s="1019"/>
      <c r="D40" s="1020"/>
      <c r="E40" s="1024"/>
      <c r="F40" s="1025"/>
      <c r="G40" s="1025"/>
      <c r="H40" s="1025"/>
      <c r="I40" s="1025"/>
      <c r="J40" s="246" t="e">
        <f>IF(AND(#REF!="Baja",#REF!="Leve"),CONCATENATE("R",#REF!),"")</f>
        <v>#REF!</v>
      </c>
      <c r="K40" s="247" t="e">
        <f>IF(AND(#REF!="Baja",#REF!="Leve"),CONCATENATE("R",#REF!),"")</f>
        <v>#REF!</v>
      </c>
      <c r="L40" s="247" t="e">
        <f>IF(AND(#REF!="Baja",#REF!="Leve"),CONCATENATE("R",#REF!),"")</f>
        <v>#REF!</v>
      </c>
      <c r="M40" s="247" t="e">
        <f>IF(AND(#REF!="Baja",#REF!="Leve"),CONCATENATE("R",#REF!),"")</f>
        <v>#REF!</v>
      </c>
      <c r="N40" s="247" t="e">
        <f>IF(AND(#REF!="Baja",#REF!="Leve"),CONCATENATE("R",#REF!),"")</f>
        <v>#REF!</v>
      </c>
      <c r="O40" s="247" t="e">
        <f>IF(AND(#REF!="Baja",#REF!="Leve"),CONCATENATE("R",#REF!),"")</f>
        <v>#REF!</v>
      </c>
      <c r="P40" s="247" t="e">
        <f>IF(AND(#REF!="Baja",#REF!="Leve"),CONCATENATE("R",#REF!),"")</f>
        <v>#REF!</v>
      </c>
      <c r="Q40" s="247" t="e">
        <f>IF(AND(#REF!="Baja",#REF!="Leve"),CONCATENATE("R",#REF!),"")</f>
        <v>#REF!</v>
      </c>
      <c r="R40" s="247" t="e">
        <f>IF(AND(#REF!="Baja",#REF!="Leve"),CONCATENATE("R",#REF!),"")</f>
        <v>#REF!</v>
      </c>
      <c r="S40" s="249" t="e">
        <f>IF(AND(#REF!="Baja",#REF!="Leve"),CONCATENATE("R",#REF!),"")</f>
        <v>#REF!</v>
      </c>
      <c r="T40" s="236" t="e">
        <f>IF(AND(#REF!="Baja",#REF!="Menor"),CONCATENATE("R",#REF!),"")</f>
        <v>#REF!</v>
      </c>
      <c r="U40" s="237" t="e">
        <f>IF(AND(#REF!="Baja",#REF!="Menor"),CONCATENATE("R",#REF!),"")</f>
        <v>#REF!</v>
      </c>
      <c r="V40" s="237" t="e">
        <f>IF(AND(#REF!="Baja",#REF!="Menor"),CONCATENATE("R",#REF!),"")</f>
        <v>#REF!</v>
      </c>
      <c r="W40" s="237" t="e">
        <f>IF(AND(#REF!="Baja",#REF!="Menor"),CONCATENATE("R",#REF!),"")</f>
        <v>#REF!</v>
      </c>
      <c r="X40" s="237" t="e">
        <f>IF(AND(#REF!="Baja",#REF!="Menor"),CONCATENATE("R",#REF!),"")</f>
        <v>#REF!</v>
      </c>
      <c r="Y40" s="237" t="e">
        <f>IF(AND(#REF!="Baja",#REF!="Menor"),CONCATENATE("R",#REF!),"")</f>
        <v>#REF!</v>
      </c>
      <c r="Z40" s="237" t="e">
        <f>IF(AND(#REF!="Baja",#REF!="Menor"),CONCATENATE("R",#REF!),"")</f>
        <v>#REF!</v>
      </c>
      <c r="AA40" s="237" t="e">
        <f>IF(AND(#REF!="Baja",#REF!="Menor"),CONCATENATE("R",#REF!),"")</f>
        <v>#REF!</v>
      </c>
      <c r="AB40" s="237" t="e">
        <f>IF(AND(#REF!="Baja",#REF!="Menor"),CONCATENATE("R",#REF!),"")</f>
        <v>#REF!</v>
      </c>
      <c r="AC40" s="239" t="e">
        <f>IF(AND(#REF!="Baja",#REF!="Menor"),CONCATENATE("R",#REF!),"")</f>
        <v>#REF!</v>
      </c>
      <c r="AD40" s="236" t="e">
        <f>IF(AND(#REF!="Baja",#REF!="Moderado"),CONCATENATE("R",#REF!),"")</f>
        <v>#REF!</v>
      </c>
      <c r="AE40" s="237" t="e">
        <f>IF(AND(#REF!="Baja",#REF!="Moderado"),CONCATENATE("R",#REF!),"")</f>
        <v>#REF!</v>
      </c>
      <c r="AF40" s="237" t="e">
        <f>IF(AND(#REF!="Baja",#REF!="Moderado"),CONCATENATE("R",#REF!),"")</f>
        <v>#REF!</v>
      </c>
      <c r="AG40" s="237" t="e">
        <f>IF(AND(#REF!="Baja",#REF!="Moderado"),CONCATENATE("R",#REF!),"")</f>
        <v>#REF!</v>
      </c>
      <c r="AH40" s="237" t="e">
        <f>IF(AND(#REF!="Baja",#REF!="Moderado"),CONCATENATE("R",#REF!),"")</f>
        <v>#REF!</v>
      </c>
      <c r="AI40" s="237" t="e">
        <f>IF(AND(#REF!="Baja",#REF!="Moderado"),CONCATENATE("R",#REF!),"")</f>
        <v>#REF!</v>
      </c>
      <c r="AJ40" s="237" t="e">
        <f>IF(AND(#REF!="Baja",#REF!="Moderado"),CONCATENATE("R",#REF!),"")</f>
        <v>#REF!</v>
      </c>
      <c r="AK40" s="237" t="e">
        <f>IF(AND(#REF!="Baja",#REF!="Moderado"),CONCATENATE("R",#REF!),"")</f>
        <v>#REF!</v>
      </c>
      <c r="AL40" s="237" t="e">
        <f>IF(AND(#REF!="Baja",#REF!="Moderado"),CONCATENATE("R",#REF!),"")</f>
        <v>#REF!</v>
      </c>
      <c r="AM40" s="239" t="e">
        <f>IF(AND(#REF!="Baja",#REF!="Moderado"),CONCATENATE("R",#REF!),"")</f>
        <v>#REF!</v>
      </c>
      <c r="AN40" s="219" t="e">
        <f>IF(AND(#REF!="Baja",#REF!="Mayor"),CONCATENATE("R",#REF!),"")</f>
        <v>#REF!</v>
      </c>
      <c r="AO40" s="220" t="e">
        <f>IF(AND(#REF!="Baja",#REF!="Mayor"),CONCATENATE("R",#REF!),"")</f>
        <v>#REF!</v>
      </c>
      <c r="AP40" s="220" t="e">
        <f>IF(AND(#REF!="Baja",#REF!="Mayor"),CONCATENATE("R",#REF!),"")</f>
        <v>#REF!</v>
      </c>
      <c r="AQ40" s="220" t="e">
        <f>IF(AND(#REF!="Baja",#REF!="Mayor"),CONCATENATE("R",#REF!),"")</f>
        <v>#REF!</v>
      </c>
      <c r="AR40" s="220" t="e">
        <f>IF(AND(#REF!="Baja",#REF!="Mayor"),CONCATENATE("R",#REF!),"")</f>
        <v>#REF!</v>
      </c>
      <c r="AS40" s="220" t="e">
        <f>IF(AND(#REF!="Baja",#REF!="Mayor"),CONCATENATE("R",#REF!),"")</f>
        <v>#REF!</v>
      </c>
      <c r="AT40" s="220" t="e">
        <f>IF(AND(#REF!="Baja",#REF!="Mayor"),CONCATENATE("R",#REF!),"")</f>
        <v>#REF!</v>
      </c>
      <c r="AU40" s="220" t="e">
        <f>IF(AND(#REF!="Baja",#REF!="Mayor"),CONCATENATE("R",#REF!),"")</f>
        <v>#REF!</v>
      </c>
      <c r="AV40" s="220" t="e">
        <f>IF(AND(#REF!="Baja",#REF!="Mayor"),CONCATENATE("R",#REF!),"")</f>
        <v>#REF!</v>
      </c>
      <c r="AW40" s="222" t="e">
        <f>IF(AND(#REF!="Baja",#REF!="Mayor"),CONCATENATE("R",#REF!),"")</f>
        <v>#REF!</v>
      </c>
      <c r="AX40" s="225" t="e">
        <f>IF(AND(#REF!="Baja",#REF!="Catastrófico"),CONCATENATE("R",#REF!),"")</f>
        <v>#REF!</v>
      </c>
      <c r="AY40" s="226" t="e">
        <f>IF(AND(#REF!="Baja",#REF!="Catastrófico"),CONCATENATE("R",#REF!),"")</f>
        <v>#REF!</v>
      </c>
      <c r="AZ40" s="226" t="e">
        <f>IF(AND(#REF!="Baja",#REF!="Catastrófico"),CONCATENATE("R",#REF!),"")</f>
        <v>#REF!</v>
      </c>
      <c r="BA40" s="226" t="e">
        <f>IF(AND(#REF!="Baja",#REF!="Catastrófico"),CONCATENATE("R",#REF!),"")</f>
        <v>#REF!</v>
      </c>
      <c r="BB40" s="226" t="e">
        <f>IF(AND(#REF!="Baja",#REF!="Catastrófico"),CONCATENATE("R",#REF!),"")</f>
        <v>#REF!</v>
      </c>
      <c r="BC40" s="226" t="e">
        <f>IF(AND(#REF!="Baja",#REF!="Catastrófico"),CONCATENATE("R",#REF!),"")</f>
        <v>#REF!</v>
      </c>
      <c r="BD40" s="226" t="e">
        <f>IF(AND(#REF!="Baja",#REF!="Catastrófico"),CONCATENATE("R",#REF!),"")</f>
        <v>#REF!</v>
      </c>
      <c r="BE40" s="226" t="e">
        <f>IF(AND(#REF!="Baja",#REF!="Catastrófico"),CONCATENATE("R",#REF!),"")</f>
        <v>#REF!</v>
      </c>
      <c r="BF40" s="226" t="e">
        <f>IF(AND(#REF!="Baja",#REF!="Catastrófico"),CONCATENATE("R",#REF!),"")</f>
        <v>#REF!</v>
      </c>
      <c r="BG40" s="228" t="e">
        <f>IF(AND(#REF!="Baja",#REF!="Catastrófico"),CONCATENATE("R",#REF!),"")</f>
        <v>#REF!</v>
      </c>
      <c r="BH40" s="57"/>
      <c r="BI40" s="1060"/>
      <c r="BJ40" s="1061"/>
      <c r="BK40" s="1061"/>
      <c r="BL40" s="1061"/>
      <c r="BM40" s="1061"/>
      <c r="BN40" s="1062"/>
    </row>
    <row r="41" spans="2:66" ht="34.5" customHeight="1" thickBot="1">
      <c r="B41" s="1019"/>
      <c r="C41" s="1019"/>
      <c r="D41" s="1020"/>
      <c r="E41" s="1027"/>
      <c r="F41" s="1028"/>
      <c r="G41" s="1028"/>
      <c r="H41" s="1028"/>
      <c r="I41" s="1028"/>
      <c r="J41" s="250" t="e">
        <f>IF(AND(#REF!="Baja",#REF!="Leve"),CONCATENATE("R",#REF!),"")</f>
        <v>#REF!</v>
      </c>
      <c r="K41" s="251" t="e">
        <f>IF(AND(#REF!="Baja",#REF!="Leve"),CONCATENATE("R",#REF!),"")</f>
        <v>#REF!</v>
      </c>
      <c r="L41" s="251" t="e">
        <f>IF(AND(#REF!="Baja",#REF!="Leve"),CONCATENATE("R",#REF!),"")</f>
        <v>#REF!</v>
      </c>
      <c r="M41" s="251" t="e">
        <f>IF(AND(#REF!="Baja",#REF!="Leve"),CONCATENATE("R",#REF!),"")</f>
        <v>#REF!</v>
      </c>
      <c r="N41" s="251" t="e">
        <f>IF(AND(#REF!="Baja",#REF!="Leve"),CONCATENATE("R",#REF!),"")</f>
        <v>#REF!</v>
      </c>
      <c r="O41" s="251" t="e">
        <f>IF(AND(#REF!="Baja",#REF!="Leve"),CONCATENATE("R",#REF!),"")</f>
        <v>#REF!</v>
      </c>
      <c r="P41" s="251" t="e">
        <f>IF(AND(#REF!="Baja",#REF!="Leve"),CONCATENATE("R",#REF!),"")</f>
        <v>#REF!</v>
      </c>
      <c r="Q41" s="251"/>
      <c r="R41" s="251"/>
      <c r="S41" s="252"/>
      <c r="T41" s="241" t="e">
        <f>IF(AND(#REF!="Baja",#REF!="Menor"),CONCATENATE("R",#REF!),"")</f>
        <v>#REF!</v>
      </c>
      <c r="U41" s="242" t="e">
        <f>IF(AND(#REF!="Baja",#REF!="Menor"),CONCATENATE("R",#REF!),"")</f>
        <v>#REF!</v>
      </c>
      <c r="V41" s="242" t="e">
        <f>IF(AND(#REF!="Baja",#REF!="Menor"),CONCATENATE("R",#REF!),"")</f>
        <v>#REF!</v>
      </c>
      <c r="W41" s="242" t="e">
        <f>IF(AND(#REF!="Baja",#REF!="Menor"),CONCATENATE("R",#REF!),"")</f>
        <v>#REF!</v>
      </c>
      <c r="X41" s="242" t="e">
        <f>IF(AND(#REF!="Baja",#REF!="Menor"),CONCATENATE("R",#REF!),"")</f>
        <v>#REF!</v>
      </c>
      <c r="Y41" s="242" t="e">
        <f>IF(AND(#REF!="Baja",#REF!="Menor"),CONCATENATE("R",#REF!),"")</f>
        <v>#REF!</v>
      </c>
      <c r="Z41" s="242" t="e">
        <f>IF(AND(#REF!="Baja",#REF!="Menor"),CONCATENATE("R",#REF!),"")</f>
        <v>#REF!</v>
      </c>
      <c r="AA41" s="242"/>
      <c r="AB41" s="242"/>
      <c r="AC41" s="243"/>
      <c r="AD41" s="241" t="e">
        <f>IF(AND(#REF!="Baja",#REF!="Moderado"),CONCATENATE("R",#REF!),"")</f>
        <v>#REF!</v>
      </c>
      <c r="AE41" s="242" t="e">
        <f>IF(AND(#REF!="Baja",#REF!="Moderado"),CONCATENATE("R",#REF!),"")</f>
        <v>#REF!</v>
      </c>
      <c r="AF41" s="242" t="e">
        <f>IF(AND(#REF!="Baja",#REF!="Moderado"),CONCATENATE("R",#REF!),"")</f>
        <v>#REF!</v>
      </c>
      <c r="AG41" s="242" t="e">
        <f>IF(AND(#REF!="Baja",#REF!="Moderado"),CONCATENATE("R",#REF!),"")</f>
        <v>#REF!</v>
      </c>
      <c r="AH41" s="242" t="e">
        <f>IF(AND(#REF!="Baja",#REF!="Moderado"),CONCATENATE("R",#REF!),"")</f>
        <v>#REF!</v>
      </c>
      <c r="AI41" s="242" t="e">
        <f>IF(AND(#REF!="Baja",#REF!="Moderado"),CONCATENATE("R",#REF!),"")</f>
        <v>#REF!</v>
      </c>
      <c r="AJ41" s="242" t="e">
        <f>IF(AND(#REF!="Baja",#REF!="Moderado"),CONCATENATE("R",#REF!),"")</f>
        <v>#REF!</v>
      </c>
      <c r="AK41" s="242"/>
      <c r="AL41" s="242"/>
      <c r="AM41" s="243"/>
      <c r="AN41" s="229" t="e">
        <f>IF(AND(#REF!="Baja",#REF!="Mayor"),CONCATENATE("R",#REF!),"")</f>
        <v>#REF!</v>
      </c>
      <c r="AO41" s="230" t="e">
        <f>IF(AND(#REF!="Baja",#REF!="Mayor"),CONCATENATE("R",#REF!),"")</f>
        <v>#REF!</v>
      </c>
      <c r="AP41" s="230" t="e">
        <f>IF(AND(#REF!="Baja",#REF!="Mayor"),CONCATENATE("R",#REF!),"")</f>
        <v>#REF!</v>
      </c>
      <c r="AQ41" s="230" t="e">
        <f>IF(AND(#REF!="Baja",#REF!="Mayor"),CONCATENATE("R",#REF!),"")</f>
        <v>#REF!</v>
      </c>
      <c r="AR41" s="230" t="e">
        <f>IF(AND(#REF!="Baja",#REF!="Mayor"),CONCATENATE("R",#REF!),"")</f>
        <v>#REF!</v>
      </c>
      <c r="AS41" s="230" t="e">
        <f>IF(AND(#REF!="Baja",#REF!="Mayor"),CONCATENATE("R",#REF!),"")</f>
        <v>#REF!</v>
      </c>
      <c r="AT41" s="230" t="e">
        <f>IF(AND(#REF!="Baja",#REF!="Mayor"),CONCATENATE("R",#REF!),"")</f>
        <v>#REF!</v>
      </c>
      <c r="AU41" s="230"/>
      <c r="AV41" s="230"/>
      <c r="AW41" s="231"/>
      <c r="AX41" s="240" t="e">
        <f>IF(AND(#REF!="Baja",#REF!="Catastrófico"),CONCATENATE("R",#REF!),"")</f>
        <v>#REF!</v>
      </c>
      <c r="AY41" s="232" t="e">
        <f>IF(AND(#REF!="Baja",#REF!="Catastrófico"),CONCATENATE("R",#REF!),"")</f>
        <v>#REF!</v>
      </c>
      <c r="AZ41" s="232" t="e">
        <f>IF(AND(#REF!="Baja",#REF!="Catastrófico"),CONCATENATE("R",#REF!),"")</f>
        <v>#REF!</v>
      </c>
      <c r="BA41" s="232" t="e">
        <f>IF(AND(#REF!="Baja",#REF!="Catastrófico"),CONCATENATE("R",#REF!),"")</f>
        <v>#REF!</v>
      </c>
      <c r="BB41" s="232" t="e">
        <f>IF(AND(#REF!="Baja",#REF!="Catastrófico"),CONCATENATE("R",#REF!),"")</f>
        <v>#REF!</v>
      </c>
      <c r="BC41" s="232" t="e">
        <f>IF(AND(#REF!="Baja",#REF!="Catastrófico"),CONCATENATE("R",#REF!),"")</f>
        <v>#REF!</v>
      </c>
      <c r="BD41" s="232" t="e">
        <f>IF(AND(#REF!="Baja",#REF!="Catastrófico"),CONCATENATE("R",#REF!),"")</f>
        <v>#REF!</v>
      </c>
      <c r="BE41" s="232"/>
      <c r="BF41" s="232"/>
      <c r="BG41" s="233"/>
      <c r="BH41" s="57"/>
      <c r="BI41" s="1063"/>
      <c r="BJ41" s="1064"/>
      <c r="BK41" s="1064"/>
      <c r="BL41" s="1064"/>
      <c r="BM41" s="1064"/>
      <c r="BN41" s="1065"/>
    </row>
    <row r="42" spans="2:66" ht="34.5" customHeight="1">
      <c r="B42" s="1019"/>
      <c r="C42" s="1019"/>
      <c r="D42" s="1020"/>
      <c r="E42" s="1021" t="s">
        <v>278</v>
      </c>
      <c r="F42" s="1022"/>
      <c r="G42" s="1022"/>
      <c r="H42" s="1022"/>
      <c r="I42" s="1023"/>
      <c r="J42" s="244" t="e">
        <f>IF(AND(#REF!="Muy Baja",#REF!="Leve"),CONCATENATE("R",#REF!),"")</f>
        <v>#REF!</v>
      </c>
      <c r="K42" s="245" t="e">
        <f>IF(AND(#REF!="Muy Baja",#REF!="Leve"),CONCATENATE("R",#REF!),"")</f>
        <v>#REF!</v>
      </c>
      <c r="L42" s="245" t="e">
        <f>IF(AND(#REF!="Muy Baja",#REF!="Leve"),CONCATENATE("R",#REF!),"")</f>
        <v>#REF!</v>
      </c>
      <c r="M42" s="245" t="e">
        <f>IF(AND(#REF!="Muy Baja",#REF!="Leve"),CONCATENATE("R",#REF!),"")</f>
        <v>#REF!</v>
      </c>
      <c r="N42" s="245" t="e">
        <f>IF(AND(#REF!="Muy Baja",#REF!="Leve"),CONCATENATE("R",#REF!),"")</f>
        <v>#REF!</v>
      </c>
      <c r="O42" s="245" t="e">
        <f>IF(AND(#REF!="Muy Baja",#REF!="Leve"),CONCATENATE("R",#REF!),"")</f>
        <v>#REF!</v>
      </c>
      <c r="P42" s="245" t="e">
        <f>IF(AND(#REF!="Muy Baja",#REF!="Leve"),CONCATENATE("R",#REF!),"")</f>
        <v>#REF!</v>
      </c>
      <c r="Q42" s="245" t="e">
        <f>IF(AND(#REF!="Muy Baja",#REF!="Leve"),CONCATENATE("R",#REF!),"")</f>
        <v>#REF!</v>
      </c>
      <c r="R42" s="245" t="e">
        <f>IF(AND(#REF!="Muy Baja",#REF!="Leve"),CONCATENATE("R",#REF!),"")</f>
        <v>#REF!</v>
      </c>
      <c r="S42" s="248" t="e">
        <f>IF(AND(#REF!="Muy Baja",#REF!="Leve"),CONCATENATE("R",#REF!),"")</f>
        <v>#REF!</v>
      </c>
      <c r="T42" s="244" t="e">
        <f>IF(AND(#REF!="Muy Baja",#REF!="Menor"),CONCATENATE("R",#REF!),"")</f>
        <v>#REF!</v>
      </c>
      <c r="U42" s="245" t="e">
        <f>IF(AND(#REF!="Muy Baja",#REF!="Menor"),CONCATENATE("R",#REF!),"")</f>
        <v>#REF!</v>
      </c>
      <c r="V42" s="245" t="e">
        <f>IF(AND(#REF!="Muy Baja",#REF!="Menor"),CONCATENATE("R",#REF!),"")</f>
        <v>#REF!</v>
      </c>
      <c r="W42" s="245" t="e">
        <f>IF(AND(#REF!="Muy Baja",#REF!="Menor"),CONCATENATE("R",#REF!),"")</f>
        <v>#REF!</v>
      </c>
      <c r="X42" s="245" t="e">
        <f>IF(AND(#REF!="Muy Baja",#REF!="Menor"),CONCATENATE("R",#REF!),"")</f>
        <v>#REF!</v>
      </c>
      <c r="Y42" s="245" t="e">
        <f>IF(AND(#REF!="Muy Baja",#REF!="Menor"),CONCATENATE("R",#REF!),"")</f>
        <v>#REF!</v>
      </c>
      <c r="Z42" s="245" t="e">
        <f>IF(AND(#REF!="Muy Baja",#REF!="Menor"),CONCATENATE("R",#REF!),"")</f>
        <v>#REF!</v>
      </c>
      <c r="AA42" s="245" t="e">
        <f>IF(AND(#REF!="Muy Baja",#REF!="Menor"),CONCATENATE("R",#REF!),"")</f>
        <v>#REF!</v>
      </c>
      <c r="AB42" s="245" t="e">
        <f>IF(AND(#REF!="Muy Baja",#REF!="Menor"),CONCATENATE("R",#REF!),"")</f>
        <v>#REF!</v>
      </c>
      <c r="AC42" s="248" t="e">
        <f>IF(AND(#REF!="Muy Baja",#REF!="Menor"),CONCATENATE("R",#REF!),"")</f>
        <v>#REF!</v>
      </c>
      <c r="AD42" s="234" t="e">
        <f>IF(AND(#REF!="Muy Baja",#REF!="Moderado"),CONCATENATE("R",#REF!),"")</f>
        <v>#REF!</v>
      </c>
      <c r="AE42" s="235" t="e">
        <f>IF(AND(#REF!="Muy Baja",#REF!="Moderado"),CONCATENATE("R",#REF!),"")</f>
        <v>#REF!</v>
      </c>
      <c r="AF42" s="235" t="e">
        <f>IF(AND(#REF!="Muy Baja",#REF!="Moderado"),CONCATENATE("R",#REF!),"")</f>
        <v>#REF!</v>
      </c>
      <c r="AG42" s="235" t="e">
        <f>IF(AND(#REF!="Muy Baja",#REF!="Moderado"),CONCATENATE("R",#REF!),"")</f>
        <v>#REF!</v>
      </c>
      <c r="AH42" s="235" t="e">
        <f>IF(AND(#REF!="Muy Baja",#REF!="Moderado"),CONCATENATE("R",#REF!),"")</f>
        <v>#REF!</v>
      </c>
      <c r="AI42" s="235" t="e">
        <f>IF(AND(#REF!="Muy Baja",#REF!="Moderado"),CONCATENATE("R",#REF!),"")</f>
        <v>#REF!</v>
      </c>
      <c r="AJ42" s="235" t="e">
        <f>IF(AND(#REF!="Muy Baja",#REF!="Moderado"),CONCATENATE("R",#REF!),"")</f>
        <v>#REF!</v>
      </c>
      <c r="AK42" s="235" t="e">
        <f>IF(AND(#REF!="Muy Baja",#REF!="Moderado"),CONCATENATE("R",#REF!),"")</f>
        <v>#REF!</v>
      </c>
      <c r="AL42" s="235" t="e">
        <f>IF(AND(#REF!="Muy Baja",#REF!="Moderado"),CONCATENATE("R",#REF!),"")</f>
        <v>#REF!</v>
      </c>
      <c r="AM42" s="238" t="e">
        <f>IF(AND(#REF!="Muy Baja",#REF!="Moderado"),CONCATENATE("R",#REF!),"")</f>
        <v>#REF!</v>
      </c>
      <c r="AN42" s="217" t="e">
        <f>IF(AND(#REF!="Muy Baja",#REF!="Mayor"),CONCATENATE("R",#REF!),"")</f>
        <v>#REF!</v>
      </c>
      <c r="AO42" s="218" t="e">
        <f>IF(AND(#REF!="Muy Baja",#REF!="Mayor"),CONCATENATE("R",#REF!),"")</f>
        <v>#REF!</v>
      </c>
      <c r="AP42" s="218" t="e">
        <f>IF(AND(#REF!="Muy Baja",#REF!="Mayor"),CONCATENATE("R",#REF!),"")</f>
        <v>#REF!</v>
      </c>
      <c r="AQ42" s="218" t="e">
        <f>IF(AND(#REF!="Muy Baja",#REF!="Mayor"),CONCATENATE("R",#REF!),"")</f>
        <v>#REF!</v>
      </c>
      <c r="AR42" s="218" t="e">
        <f>IF(AND(#REF!="Muy Baja",#REF!="Mayor"),CONCATENATE("R",#REF!),"")</f>
        <v>#REF!</v>
      </c>
      <c r="AS42" s="218" t="e">
        <f>IF(AND(#REF!="Muy Baja",#REF!="Mayor"),CONCATENATE("R",#REF!),"")</f>
        <v>#REF!</v>
      </c>
      <c r="AT42" s="218" t="e">
        <f>IF(AND(#REF!="Muy Baja",#REF!="Mayor"),CONCATENATE("R",#REF!),"")</f>
        <v>#REF!</v>
      </c>
      <c r="AU42" s="218" t="e">
        <f>IF(AND(#REF!="Muy Baja",#REF!="Mayor"),CONCATENATE("R",#REF!),"")</f>
        <v>#REF!</v>
      </c>
      <c r="AV42" s="218" t="e">
        <f>IF(AND(#REF!="Muy Baja",#REF!="Mayor"),CONCATENATE("R",#REF!),"")</f>
        <v>#REF!</v>
      </c>
      <c r="AW42" s="221" t="e">
        <f>IF(AND(#REF!="Muy Baja",#REF!="Mayor"),CONCATENATE("R",#REF!),"")</f>
        <v>#REF!</v>
      </c>
      <c r="AX42" s="223" t="e">
        <f>IF(AND(#REF!="Muy Baja",#REF!="Catastrófico"),CONCATENATE("R",#REF!),"")</f>
        <v>#REF!</v>
      </c>
      <c r="AY42" s="224" t="e">
        <f>IF(AND(#REF!="Muy Baja",#REF!="Catastrófico"),CONCATENATE("R",#REF!),"")</f>
        <v>#REF!</v>
      </c>
      <c r="AZ42" s="224" t="e">
        <f>IF(AND(#REF!="Muy Baja",#REF!="Catastrófico"),CONCATENATE("R",#REF!),"")</f>
        <v>#REF!</v>
      </c>
      <c r="BA42" s="224" t="e">
        <f>IF(AND(#REF!="Muy Baja",#REF!="Catastrófico"),CONCATENATE("R",#REF!),"")</f>
        <v>#REF!</v>
      </c>
      <c r="BB42" s="224" t="e">
        <f>IF(AND(#REF!="Muy Baja",#REF!="Catastrófico"),CONCATENATE("R",#REF!),"")</f>
        <v>#REF!</v>
      </c>
      <c r="BC42" s="224" t="e">
        <f>IF(AND(#REF!="Muy Baja",#REF!="Catastrófico"),CONCATENATE("R",#REF!),"")</f>
        <v>#REF!</v>
      </c>
      <c r="BD42" s="224" t="e">
        <f>IF(AND(#REF!="Muy Baja",#REF!="Catastrófico"),CONCATENATE("R",#REF!),"")</f>
        <v>#REF!</v>
      </c>
      <c r="BE42" s="224" t="e">
        <f>IF(AND(#REF!="Muy Baja",#REF!="Catastrófico"),CONCATENATE("R",#REF!),"")</f>
        <v>#REF!</v>
      </c>
      <c r="BF42" s="224" t="e">
        <f>IF(AND(#REF!="Muy Baja",#REF!="Catastrófico"),CONCATENATE("R",#REF!),"")</f>
        <v>#REF!</v>
      </c>
      <c r="BG42" s="227" t="e">
        <f>IF(AND(#REF!="Muy Baja",#REF!="Catastrófico"),CONCATENATE("R",#REF!),"")</f>
        <v>#REF!</v>
      </c>
      <c r="BH42" s="57"/>
      <c r="BI42" s="57"/>
      <c r="BJ42" s="57"/>
      <c r="BK42" s="57"/>
      <c r="BL42" s="57"/>
      <c r="BM42" s="57"/>
      <c r="BN42" s="57"/>
    </row>
    <row r="43" spans="2:66" ht="34.5" customHeight="1">
      <c r="B43" s="1019"/>
      <c r="C43" s="1019"/>
      <c r="D43" s="1020"/>
      <c r="E43" s="1024"/>
      <c r="F43" s="1025"/>
      <c r="G43" s="1025"/>
      <c r="H43" s="1025"/>
      <c r="I43" s="1026"/>
      <c r="J43" s="246" t="e">
        <f>IF(AND(#REF!="Muy Baja",#REF!="Leve"),CONCATENATE("R",#REF!),"")</f>
        <v>#REF!</v>
      </c>
      <c r="K43" s="247" t="e">
        <f>IF(AND(#REF!="Muy Baja",#REF!="Leve"),CONCATENATE("R",#REF!),"")</f>
        <v>#REF!</v>
      </c>
      <c r="L43" s="247" t="e">
        <f>IF(AND(#REF!="Muy Baja",#REF!="Leve"),CONCATENATE("R",#REF!),"")</f>
        <v>#REF!</v>
      </c>
      <c r="M43" s="247" t="e">
        <f>IF(AND(#REF!="Muy Baja",#REF!="Leve"),CONCATENATE("R",#REF!),"")</f>
        <v>#REF!</v>
      </c>
      <c r="N43" s="247" t="e">
        <f>IF(AND(#REF!="Muy Baja",#REF!="Leve"),CONCATENATE("R",#REF!),"")</f>
        <v>#REF!</v>
      </c>
      <c r="O43" s="247" t="e">
        <f>IF(AND(#REF!="Muy Baja",#REF!="Leve"),CONCATENATE("R",#REF!),"")</f>
        <v>#REF!</v>
      </c>
      <c r="P43" s="247" t="e">
        <f>IF(AND(#REF!="Muy Baja",#REF!="Leve"),CONCATENATE("R",#REF!),"")</f>
        <v>#REF!</v>
      </c>
      <c r="Q43" s="247" t="e">
        <f>IF(AND(#REF!="Muy Baja",#REF!="Leve"),CONCATENATE("R",#REF!),"")</f>
        <v>#REF!</v>
      </c>
      <c r="R43" s="247" t="e">
        <f>IF(AND(#REF!="Muy Baja",#REF!="Leve"),CONCATENATE("R",#REF!),"")</f>
        <v>#REF!</v>
      </c>
      <c r="S43" s="249" t="e">
        <f>IF(AND(#REF!="Muy Baja",#REF!="Leve"),CONCATENATE("R",#REF!),"")</f>
        <v>#REF!</v>
      </c>
      <c r="T43" s="246" t="e">
        <f>IF(AND(#REF!="Muy Baja",#REF!="Menor"),CONCATENATE("R",#REF!),"")</f>
        <v>#REF!</v>
      </c>
      <c r="U43" s="247" t="e">
        <f>IF(AND(#REF!="Muy Baja",#REF!="Menor"),CONCATENATE("R",#REF!),"")</f>
        <v>#REF!</v>
      </c>
      <c r="V43" s="247" t="e">
        <f>IF(AND(#REF!="Muy Baja",#REF!="Menor"),CONCATENATE("R",#REF!),"")</f>
        <v>#REF!</v>
      </c>
      <c r="W43" s="247" t="e">
        <f>IF(AND(#REF!="Muy Baja",#REF!="Menor"),CONCATENATE("R",#REF!),"")</f>
        <v>#REF!</v>
      </c>
      <c r="X43" s="247" t="e">
        <f>IF(AND(#REF!="Muy Baja",#REF!="Menor"),CONCATENATE("R",#REF!),"")</f>
        <v>#REF!</v>
      </c>
      <c r="Y43" s="247" t="e">
        <f>IF(AND(#REF!="Muy Baja",#REF!="Menor"),CONCATENATE("R",#REF!),"")</f>
        <v>#REF!</v>
      </c>
      <c r="Z43" s="247" t="e">
        <f>IF(AND(#REF!="Muy Baja",#REF!="Menor"),CONCATENATE("R",#REF!),"")</f>
        <v>#REF!</v>
      </c>
      <c r="AA43" s="247" t="e">
        <f>IF(AND(#REF!="Muy Baja",#REF!="Menor"),CONCATENATE("R",#REF!),"")</f>
        <v>#REF!</v>
      </c>
      <c r="AB43" s="247" t="e">
        <f>IF(AND(#REF!="Muy Baja",#REF!="Menor"),CONCATENATE("R",#REF!),"")</f>
        <v>#REF!</v>
      </c>
      <c r="AC43" s="249" t="e">
        <f>IF(AND(#REF!="Muy Baja",#REF!="Menor"),CONCATENATE("R",#REF!),"")</f>
        <v>#REF!</v>
      </c>
      <c r="AD43" s="236" t="e">
        <f>IF(AND(#REF!="Muy Baja",#REF!="Moderado"),CONCATENATE("R",#REF!),"")</f>
        <v>#REF!</v>
      </c>
      <c r="AE43" s="237" t="e">
        <f>IF(AND(#REF!="Muy Baja",#REF!="Moderado"),CONCATENATE("R",#REF!),"")</f>
        <v>#REF!</v>
      </c>
      <c r="AF43" s="237" t="e">
        <f>IF(AND(#REF!="Muy Baja",#REF!="Moderado"),CONCATENATE("R",#REF!),"")</f>
        <v>#REF!</v>
      </c>
      <c r="AG43" s="237" t="e">
        <f>IF(AND(#REF!="Muy Baja",#REF!="Moderado"),CONCATENATE("R",#REF!),"")</f>
        <v>#REF!</v>
      </c>
      <c r="AH43" s="237" t="e">
        <f>IF(AND(#REF!="Muy Baja",#REF!="Moderado"),CONCATENATE("R",#REF!),"")</f>
        <v>#REF!</v>
      </c>
      <c r="AI43" s="237" t="e">
        <f>IF(AND(#REF!="Muy Baja",#REF!="Moderado"),CONCATENATE("R",#REF!),"")</f>
        <v>#REF!</v>
      </c>
      <c r="AJ43" s="237" t="e">
        <f>IF(AND(#REF!="Muy Baja",#REF!="Moderado"),CONCATENATE("R",#REF!),"")</f>
        <v>#REF!</v>
      </c>
      <c r="AK43" s="237" t="e">
        <f>IF(AND(#REF!="Muy Baja",#REF!="Moderado"),CONCATENATE("R",#REF!),"")</f>
        <v>#REF!</v>
      </c>
      <c r="AL43" s="237" t="e">
        <f>IF(AND(#REF!="Muy Baja",#REF!="Moderado"),CONCATENATE("R",#REF!),"")</f>
        <v>#REF!</v>
      </c>
      <c r="AM43" s="239" t="e">
        <f>IF(AND(#REF!="Muy Baja",#REF!="Moderado"),CONCATENATE("R",#REF!),"")</f>
        <v>#REF!</v>
      </c>
      <c r="AN43" s="219" t="e">
        <f>IF(AND(#REF!="Muy Baja",#REF!="Mayor"),CONCATENATE("R",#REF!),"")</f>
        <v>#REF!</v>
      </c>
      <c r="AO43" s="220" t="e">
        <f>IF(AND(#REF!="Muy Baja",#REF!="Mayor"),CONCATENATE("R",#REF!),"")</f>
        <v>#REF!</v>
      </c>
      <c r="AP43" s="220" t="e">
        <f>IF(AND(#REF!="Muy Baja",#REF!="Mayor"),CONCATENATE("R",#REF!),"")</f>
        <v>#REF!</v>
      </c>
      <c r="AQ43" s="220" t="e">
        <f>IF(AND(#REF!="Muy Baja",#REF!="Mayor"),CONCATENATE("R",#REF!),"")</f>
        <v>#REF!</v>
      </c>
      <c r="AR43" s="220" t="e">
        <f>IF(AND(#REF!="Muy Baja",#REF!="Mayor"),CONCATENATE("R",#REF!),"")</f>
        <v>#REF!</v>
      </c>
      <c r="AS43" s="220" t="e">
        <f>IF(AND(#REF!="Muy Baja",#REF!="Mayor"),CONCATENATE("R",#REF!),"")</f>
        <v>#REF!</v>
      </c>
      <c r="AT43" s="220" t="e">
        <f>IF(AND(#REF!="Muy Baja",#REF!="Mayor"),CONCATENATE("R",#REF!),"")</f>
        <v>#REF!</v>
      </c>
      <c r="AU43" s="220" t="e">
        <f>IF(AND(#REF!="Muy Baja",#REF!="Mayor"),CONCATENATE("R",#REF!),"")</f>
        <v>#REF!</v>
      </c>
      <c r="AV43" s="220" t="e">
        <f>IF(AND(#REF!="Muy Baja",#REF!="Mayor"),CONCATENATE("R",#REF!),"")</f>
        <v>#REF!</v>
      </c>
      <c r="AW43" s="222" t="e">
        <f>IF(AND(#REF!="Muy Baja",#REF!="Mayor"),CONCATENATE("R",#REF!),"")</f>
        <v>#REF!</v>
      </c>
      <c r="AX43" s="225" t="e">
        <f>IF(AND(#REF!="Muy Baja",#REF!="Catastrófico"),CONCATENATE("R",#REF!),"")</f>
        <v>#REF!</v>
      </c>
      <c r="AY43" s="226" t="e">
        <f>IF(AND(#REF!="Muy Baja",#REF!="Catastrófico"),CONCATENATE("R",#REF!),"")</f>
        <v>#REF!</v>
      </c>
      <c r="AZ43" s="226" t="e">
        <f>IF(AND(#REF!="Muy Baja",#REF!="Catastrófico"),CONCATENATE("R",#REF!),"")</f>
        <v>#REF!</v>
      </c>
      <c r="BA43" s="226" t="e">
        <f>IF(AND(#REF!="Muy Baja",#REF!="Catastrófico"),CONCATENATE("R",#REF!),"")</f>
        <v>#REF!</v>
      </c>
      <c r="BB43" s="226" t="e">
        <f>IF(AND(#REF!="Muy Baja",#REF!="Catastrófico"),CONCATENATE("R",#REF!),"")</f>
        <v>#REF!</v>
      </c>
      <c r="BC43" s="226" t="e">
        <f>IF(AND(#REF!="Muy Baja",#REF!="Catastrófico"),CONCATENATE("R",#REF!),"")</f>
        <v>#REF!</v>
      </c>
      <c r="BD43" s="226" t="e">
        <f>IF(AND(#REF!="Muy Baja",#REF!="Catastrófico"),CONCATENATE("R",#REF!),"")</f>
        <v>#REF!</v>
      </c>
      <c r="BE43" s="226" t="e">
        <f>IF(AND(#REF!="Muy Baja",#REF!="Catastrófico"),CONCATENATE("R",#REF!),"")</f>
        <v>#REF!</v>
      </c>
      <c r="BF43" s="226" t="e">
        <f>IF(AND(#REF!="Muy Baja",#REF!="Catastrófico"),CONCATENATE("R",#REF!),"")</f>
        <v>#REF!</v>
      </c>
      <c r="BG43" s="228" t="e">
        <f>IF(AND(#REF!="Muy Baja",#REF!="Catastrófico"),CONCATENATE("R",#REF!),"")</f>
        <v>#REF!</v>
      </c>
      <c r="BH43" s="57"/>
      <c r="BI43" s="57"/>
      <c r="BJ43" s="57"/>
      <c r="BK43" s="57"/>
      <c r="BL43" s="57"/>
      <c r="BM43" s="57"/>
      <c r="BN43" s="57"/>
    </row>
    <row r="44" spans="2:66" ht="34.5" customHeight="1">
      <c r="B44" s="1019"/>
      <c r="C44" s="1019"/>
      <c r="D44" s="1020"/>
      <c r="E44" s="1024"/>
      <c r="F44" s="1025"/>
      <c r="G44" s="1025"/>
      <c r="H44" s="1025"/>
      <c r="I44" s="1026"/>
      <c r="J44" s="246" t="e">
        <f>IF(AND(#REF!="Muy Baja",#REF!="Leve"),CONCATENATE("R",#REF!),"")</f>
        <v>#REF!</v>
      </c>
      <c r="K44" s="247" t="e">
        <f>IF(AND(#REF!="Muy Baja",#REF!="Leve"),CONCATENATE("R",#REF!),"")</f>
        <v>#REF!</v>
      </c>
      <c r="L44" s="247" t="e">
        <f>IF(AND(#REF!="Muy Baja",#REF!="Leve"),CONCATENATE("R",#REF!),"")</f>
        <v>#REF!</v>
      </c>
      <c r="M44" s="247" t="e">
        <f>IF(AND(#REF!="Muy Baja",#REF!="Leve"),CONCATENATE("R",#REF!),"")</f>
        <v>#REF!</v>
      </c>
      <c r="N44" s="247" t="e">
        <f>IF(AND(#REF!="Muy Baja",#REF!="Leve"),CONCATENATE("R",#REF!),"")</f>
        <v>#REF!</v>
      </c>
      <c r="O44" s="247" t="e">
        <f>IF(AND(#REF!="Muy Baja",#REF!="Leve"),CONCATENATE("R",#REF!),"")</f>
        <v>#REF!</v>
      </c>
      <c r="P44" s="247" t="e">
        <f>IF(AND(#REF!="Muy Baja",#REF!="Leve"),CONCATENATE("R",#REF!),"")</f>
        <v>#REF!</v>
      </c>
      <c r="Q44" s="247" t="e">
        <f>IF(AND(#REF!="Muy Baja",#REF!="Leve"),CONCATENATE("R",#REF!),"")</f>
        <v>#REF!</v>
      </c>
      <c r="R44" s="247" t="e">
        <f>IF(AND(#REF!="Muy Baja",#REF!="Leve"),CONCATENATE("R",#REF!),"")</f>
        <v>#REF!</v>
      </c>
      <c r="S44" s="249" t="e">
        <f>IF(AND(#REF!="Muy Baja",#REF!="Leve"),CONCATENATE("R",#REF!),"")</f>
        <v>#REF!</v>
      </c>
      <c r="T44" s="246" t="e">
        <f>IF(AND(#REF!="Muy Baja",#REF!="Menor"),CONCATENATE("R",#REF!),"")</f>
        <v>#REF!</v>
      </c>
      <c r="U44" s="247" t="e">
        <f>IF(AND(#REF!="Muy Baja",#REF!="Menor"),CONCATENATE("R",#REF!),"")</f>
        <v>#REF!</v>
      </c>
      <c r="V44" s="247" t="e">
        <f>IF(AND(#REF!="Muy Baja",#REF!="Menor"),CONCATENATE("R",#REF!),"")</f>
        <v>#REF!</v>
      </c>
      <c r="W44" s="247" t="e">
        <f>IF(AND(#REF!="Muy Baja",#REF!="Menor"),CONCATENATE("R",#REF!),"")</f>
        <v>#REF!</v>
      </c>
      <c r="X44" s="247" t="e">
        <f>IF(AND(#REF!="Muy Baja",#REF!="Menor"),CONCATENATE("R",#REF!),"")</f>
        <v>#REF!</v>
      </c>
      <c r="Y44" s="247" t="e">
        <f>IF(AND(#REF!="Muy Baja",#REF!="Menor"),CONCATENATE("R",#REF!),"")</f>
        <v>#REF!</v>
      </c>
      <c r="Z44" s="247" t="e">
        <f>IF(AND(#REF!="Muy Baja",#REF!="Menor"),CONCATENATE("R",#REF!),"")</f>
        <v>#REF!</v>
      </c>
      <c r="AA44" s="247" t="e">
        <f>IF(AND(#REF!="Muy Baja",#REF!="Menor"),CONCATENATE("R",#REF!),"")</f>
        <v>#REF!</v>
      </c>
      <c r="AB44" s="247" t="e">
        <f>IF(AND(#REF!="Muy Baja",#REF!="Menor"),CONCATENATE("R",#REF!),"")</f>
        <v>#REF!</v>
      </c>
      <c r="AC44" s="249" t="e">
        <f>IF(AND(#REF!="Muy Baja",#REF!="Menor"),CONCATENATE("R",#REF!),"")</f>
        <v>#REF!</v>
      </c>
      <c r="AD44" s="236" t="e">
        <f>IF(AND(#REF!="Muy Baja",#REF!="Moderado"),CONCATENATE("R",#REF!),"")</f>
        <v>#REF!</v>
      </c>
      <c r="AE44" s="237" t="e">
        <f>IF(AND(#REF!="Muy Baja",#REF!="Moderado"),CONCATENATE("R",#REF!),"")</f>
        <v>#REF!</v>
      </c>
      <c r="AF44" s="237" t="e">
        <f>IF(AND(#REF!="Muy Baja",#REF!="Moderado"),CONCATENATE("R",#REF!),"")</f>
        <v>#REF!</v>
      </c>
      <c r="AG44" s="237" t="e">
        <f>IF(AND(#REF!="Muy Baja",#REF!="Moderado"),CONCATENATE("R",#REF!),"")</f>
        <v>#REF!</v>
      </c>
      <c r="AH44" s="237" t="e">
        <f>IF(AND(#REF!="Muy Baja",#REF!="Moderado"),CONCATENATE("R",#REF!),"")</f>
        <v>#REF!</v>
      </c>
      <c r="AI44" s="237" t="e">
        <f>IF(AND(#REF!="Muy Baja",#REF!="Moderado"),CONCATENATE("R",#REF!),"")</f>
        <v>#REF!</v>
      </c>
      <c r="AJ44" s="237" t="e">
        <f>IF(AND(#REF!="Muy Baja",#REF!="Moderado"),CONCATENATE("R",#REF!),"")</f>
        <v>#REF!</v>
      </c>
      <c r="AK44" s="237" t="e">
        <f>IF(AND(#REF!="Muy Baja",#REF!="Moderado"),CONCATENATE("R",#REF!),"")</f>
        <v>#REF!</v>
      </c>
      <c r="AL44" s="237" t="e">
        <f>IF(AND(#REF!="Muy Baja",#REF!="Moderado"),CONCATENATE("R",#REF!),"")</f>
        <v>#REF!</v>
      </c>
      <c r="AM44" s="239" t="e">
        <f>IF(AND(#REF!="Muy Baja",#REF!="Moderado"),CONCATENATE("R",#REF!),"")</f>
        <v>#REF!</v>
      </c>
      <c r="AN44" s="219" t="e">
        <f>IF(AND(#REF!="Muy Baja",#REF!="Mayor"),CONCATENATE("R",#REF!),"")</f>
        <v>#REF!</v>
      </c>
      <c r="AO44" s="220" t="e">
        <f>IF(AND(#REF!="Muy Baja",#REF!="Mayor"),CONCATENATE("R",#REF!),"")</f>
        <v>#REF!</v>
      </c>
      <c r="AP44" s="220" t="e">
        <f>IF(AND(#REF!="Muy Baja",#REF!="Mayor"),CONCATENATE("R",#REF!),"")</f>
        <v>#REF!</v>
      </c>
      <c r="AQ44" s="220" t="e">
        <f>IF(AND(#REF!="Muy Baja",#REF!="Mayor"),CONCATENATE("R",#REF!),"")</f>
        <v>#REF!</v>
      </c>
      <c r="AR44" s="220" t="e">
        <f>IF(AND(#REF!="Muy Baja",#REF!="Mayor"),CONCATENATE("R",#REF!),"")</f>
        <v>#REF!</v>
      </c>
      <c r="AS44" s="220" t="e">
        <f>IF(AND(#REF!="Muy Baja",#REF!="Mayor"),CONCATENATE("R",#REF!),"")</f>
        <v>#REF!</v>
      </c>
      <c r="AT44" s="220" t="e">
        <f>IF(AND(#REF!="Muy Baja",#REF!="Mayor"),CONCATENATE("R",#REF!),"")</f>
        <v>#REF!</v>
      </c>
      <c r="AU44" s="220" t="e">
        <f>IF(AND(#REF!="Muy Baja",#REF!="Mayor"),CONCATENATE("R",#REF!),"")</f>
        <v>#REF!</v>
      </c>
      <c r="AV44" s="220" t="e">
        <f>IF(AND(#REF!="Muy Baja",#REF!="Mayor"),CONCATENATE("R",#REF!),"")</f>
        <v>#REF!</v>
      </c>
      <c r="AW44" s="222" t="e">
        <f>IF(AND(#REF!="Muy Baja",#REF!="Mayor"),CONCATENATE("R",#REF!),"")</f>
        <v>#REF!</v>
      </c>
      <c r="AX44" s="225" t="e">
        <f>IF(AND(#REF!="Muy Baja",#REF!="Catastrófico"),CONCATENATE("R",#REF!),"")</f>
        <v>#REF!</v>
      </c>
      <c r="AY44" s="226" t="e">
        <f>IF(AND(#REF!="Muy Baja",#REF!="Catastrófico"),CONCATENATE("R",#REF!),"")</f>
        <v>#REF!</v>
      </c>
      <c r="AZ44" s="226" t="e">
        <f>IF(AND(#REF!="Muy Baja",#REF!="Catastrófico"),CONCATENATE("R",#REF!),"")</f>
        <v>#REF!</v>
      </c>
      <c r="BA44" s="226" t="e">
        <f>IF(AND(#REF!="Muy Baja",#REF!="Catastrófico"),CONCATENATE("R",#REF!),"")</f>
        <v>#REF!</v>
      </c>
      <c r="BB44" s="226" t="e">
        <f>IF(AND(#REF!="Muy Baja",#REF!="Catastrófico"),CONCATENATE("R",#REF!),"")</f>
        <v>#REF!</v>
      </c>
      <c r="BC44" s="226" t="e">
        <f>IF(AND(#REF!="Muy Baja",#REF!="Catastrófico"),CONCATENATE("R",#REF!),"")</f>
        <v>#REF!</v>
      </c>
      <c r="BD44" s="226" t="e">
        <f>IF(AND(#REF!="Muy Baja",#REF!="Catastrófico"),CONCATENATE("R",#REF!),"")</f>
        <v>#REF!</v>
      </c>
      <c r="BE44" s="226" t="e">
        <f>IF(AND(#REF!="Muy Baja",#REF!="Catastrófico"),CONCATENATE("R",#REF!),"")</f>
        <v>#REF!</v>
      </c>
      <c r="BF44" s="226" t="e">
        <f>IF(AND(#REF!="Muy Baja",#REF!="Catastrófico"),CONCATENATE("R",#REF!),"")</f>
        <v>#REF!</v>
      </c>
      <c r="BG44" s="228" t="e">
        <f>IF(AND(#REF!="Muy Baja",#REF!="Catastrófico"),CONCATENATE("R",#REF!),"")</f>
        <v>#REF!</v>
      </c>
      <c r="BH44" s="57"/>
      <c r="BI44" s="57"/>
      <c r="BJ44" s="57"/>
      <c r="BK44" s="57"/>
      <c r="BL44" s="57"/>
      <c r="BM44" s="57"/>
      <c r="BN44" s="57"/>
    </row>
    <row r="45" spans="2:66" ht="34.5" customHeight="1">
      <c r="B45" s="1019"/>
      <c r="C45" s="1019"/>
      <c r="D45" s="1020"/>
      <c r="E45" s="1024"/>
      <c r="F45" s="1025"/>
      <c r="G45" s="1025"/>
      <c r="H45" s="1025"/>
      <c r="I45" s="1026"/>
      <c r="J45" s="246" t="e">
        <f>IF(AND(#REF!="Muy Baja",#REF!="Leve"),CONCATENATE("R",#REF!),"")</f>
        <v>#REF!</v>
      </c>
      <c r="K45" s="247" t="e">
        <f>IF(AND(#REF!="Muy Baja",#REF!="Leve"),CONCATENATE("R",#REF!),"")</f>
        <v>#REF!</v>
      </c>
      <c r="L45" s="247" t="e">
        <f>IF(AND(#REF!="Muy Baja",#REF!="Leve"),CONCATENATE("R",#REF!),"")</f>
        <v>#REF!</v>
      </c>
      <c r="M45" s="247" t="e">
        <f>IF(AND(#REF!="Muy Baja",#REF!="Leve"),CONCATENATE("R",#REF!),"")</f>
        <v>#REF!</v>
      </c>
      <c r="N45" s="247" t="e">
        <f>IF(AND(#REF!="Muy Baja",#REF!="Leve"),CONCATENATE("R",#REF!),"")</f>
        <v>#REF!</v>
      </c>
      <c r="O45" s="247" t="e">
        <f>IF(AND(#REF!="Muy Baja",#REF!="Leve"),CONCATENATE("R",#REF!),"")</f>
        <v>#REF!</v>
      </c>
      <c r="P45" s="247" t="e">
        <f>IF(AND(#REF!="Muy Baja",#REF!="Leve"),CONCATENATE("R",#REF!),"")</f>
        <v>#REF!</v>
      </c>
      <c r="Q45" s="247" t="e">
        <f>IF(AND(#REF!="Muy Baja",#REF!="Leve"),CONCATENATE("R",#REF!),"")</f>
        <v>#REF!</v>
      </c>
      <c r="R45" s="247" t="e">
        <f>IF(AND(#REF!="Muy Baja",#REF!="Leve"),CONCATENATE("R",#REF!),"")</f>
        <v>#REF!</v>
      </c>
      <c r="S45" s="249" t="e">
        <f>IF(AND(#REF!="Muy Baja",#REF!="Leve"),CONCATENATE("R",#REF!),"")</f>
        <v>#REF!</v>
      </c>
      <c r="T45" s="246" t="e">
        <f>IF(AND(#REF!="Muy Baja",#REF!="Menor"),CONCATENATE("R",#REF!),"")</f>
        <v>#REF!</v>
      </c>
      <c r="U45" s="247" t="e">
        <f>IF(AND(#REF!="Muy Baja",#REF!="Menor"),CONCATENATE("R",#REF!),"")</f>
        <v>#REF!</v>
      </c>
      <c r="V45" s="247" t="e">
        <f>IF(AND(#REF!="Muy Baja",#REF!="Menor"),CONCATENATE("R",#REF!),"")</f>
        <v>#REF!</v>
      </c>
      <c r="W45" s="247" t="e">
        <f>IF(AND(#REF!="Muy Baja",#REF!="Menor"),CONCATENATE("R",#REF!),"")</f>
        <v>#REF!</v>
      </c>
      <c r="X45" s="247" t="e">
        <f>IF(AND(#REF!="Muy Baja",#REF!="Menor"),CONCATENATE("R",#REF!),"")</f>
        <v>#REF!</v>
      </c>
      <c r="Y45" s="247" t="e">
        <f>IF(AND(#REF!="Muy Baja",#REF!="Menor"),CONCATENATE("R",#REF!),"")</f>
        <v>#REF!</v>
      </c>
      <c r="Z45" s="247" t="e">
        <f>IF(AND(#REF!="Muy Baja",#REF!="Menor"),CONCATENATE("R",#REF!),"")</f>
        <v>#REF!</v>
      </c>
      <c r="AA45" s="247" t="e">
        <f>IF(AND(#REF!="Muy Baja",#REF!="Menor"),CONCATENATE("R",#REF!),"")</f>
        <v>#REF!</v>
      </c>
      <c r="AB45" s="247" t="e">
        <f>IF(AND(#REF!="Muy Baja",#REF!="Menor"),CONCATENATE("R",#REF!),"")</f>
        <v>#REF!</v>
      </c>
      <c r="AC45" s="249" t="e">
        <f>IF(AND(#REF!="Muy Baja",#REF!="Menor"),CONCATENATE("R",#REF!),"")</f>
        <v>#REF!</v>
      </c>
      <c r="AD45" s="236" t="e">
        <f>IF(AND(#REF!="Muy Baja",#REF!="Moderado"),CONCATENATE("R",#REF!),"")</f>
        <v>#REF!</v>
      </c>
      <c r="AE45" s="237" t="e">
        <f>IF(AND(#REF!="Muy Baja",#REF!="Moderado"),CONCATENATE("R",#REF!),"")</f>
        <v>#REF!</v>
      </c>
      <c r="AF45" s="237" t="e">
        <f>IF(AND(#REF!="Muy Baja",#REF!="Moderado"),CONCATENATE("R",#REF!),"")</f>
        <v>#REF!</v>
      </c>
      <c r="AG45" s="237" t="e">
        <f>IF(AND(#REF!="Muy Baja",#REF!="Moderado"),CONCATENATE("R",#REF!),"")</f>
        <v>#REF!</v>
      </c>
      <c r="AH45" s="237" t="e">
        <f>IF(AND(#REF!="Muy Baja",#REF!="Moderado"),CONCATENATE("R",#REF!),"")</f>
        <v>#REF!</v>
      </c>
      <c r="AI45" s="237" t="e">
        <f>IF(AND(#REF!="Muy Baja",#REF!="Moderado"),CONCATENATE("R",#REF!),"")</f>
        <v>#REF!</v>
      </c>
      <c r="AJ45" s="237" t="e">
        <f>IF(AND(#REF!="Muy Baja",#REF!="Moderado"),CONCATENATE("R",#REF!),"")</f>
        <v>#REF!</v>
      </c>
      <c r="AK45" s="237" t="e">
        <f>IF(AND(#REF!="Muy Baja",#REF!="Moderado"),CONCATENATE("R",#REF!),"")</f>
        <v>#REF!</v>
      </c>
      <c r="AL45" s="237" t="e">
        <f>IF(AND(#REF!="Muy Baja",#REF!="Moderado"),CONCATENATE("R",#REF!),"")</f>
        <v>#REF!</v>
      </c>
      <c r="AM45" s="239" t="e">
        <f>IF(AND(#REF!="Muy Baja",#REF!="Moderado"),CONCATENATE("R",#REF!),"")</f>
        <v>#REF!</v>
      </c>
      <c r="AN45" s="219" t="e">
        <f>IF(AND(#REF!="Muy Baja",#REF!="Mayor"),CONCATENATE("R",#REF!),"")</f>
        <v>#REF!</v>
      </c>
      <c r="AO45" s="220" t="e">
        <f>IF(AND(#REF!="Muy Baja",#REF!="Mayor"),CONCATENATE("R",#REF!),"")</f>
        <v>#REF!</v>
      </c>
      <c r="AP45" s="220" t="e">
        <f>IF(AND(#REF!="Muy Baja",#REF!="Mayor"),CONCATENATE("R",#REF!),"")</f>
        <v>#REF!</v>
      </c>
      <c r="AQ45" s="220" t="e">
        <f>IF(AND(#REF!="Muy Baja",#REF!="Mayor"),CONCATENATE("R",#REF!),"")</f>
        <v>#REF!</v>
      </c>
      <c r="AR45" s="220" t="e">
        <f>IF(AND(#REF!="Muy Baja",#REF!="Mayor"),CONCATENATE("R",#REF!),"")</f>
        <v>#REF!</v>
      </c>
      <c r="AS45" s="220" t="e">
        <f>IF(AND(#REF!="Muy Baja",#REF!="Mayor"),CONCATENATE("R",#REF!),"")</f>
        <v>#REF!</v>
      </c>
      <c r="AT45" s="220" t="e">
        <f>IF(AND(#REF!="Muy Baja",#REF!="Mayor"),CONCATENATE("R",#REF!),"")</f>
        <v>#REF!</v>
      </c>
      <c r="AU45" s="220" t="e">
        <f>IF(AND(#REF!="Muy Baja",#REF!="Mayor"),CONCATENATE("R",#REF!),"")</f>
        <v>#REF!</v>
      </c>
      <c r="AV45" s="220" t="e">
        <f>IF(AND(#REF!="Muy Baja",#REF!="Mayor"),CONCATENATE("R",#REF!),"")</f>
        <v>#REF!</v>
      </c>
      <c r="AW45" s="222" t="e">
        <f>IF(AND(#REF!="Muy Baja",#REF!="Mayor"),CONCATENATE("R",#REF!),"")</f>
        <v>#REF!</v>
      </c>
      <c r="AX45" s="225" t="e">
        <f>IF(AND(#REF!="Muy Baja",#REF!="Catastrófico"),CONCATENATE("R",#REF!),"")</f>
        <v>#REF!</v>
      </c>
      <c r="AY45" s="226" t="e">
        <f>IF(AND(#REF!="Muy Baja",#REF!="Catastrófico"),CONCATENATE("R",#REF!),"")</f>
        <v>#REF!</v>
      </c>
      <c r="AZ45" s="226" t="e">
        <f>IF(AND(#REF!="Muy Baja",#REF!="Catastrófico"),CONCATENATE("R",#REF!),"")</f>
        <v>#REF!</v>
      </c>
      <c r="BA45" s="226" t="e">
        <f>IF(AND(#REF!="Muy Baja",#REF!="Catastrófico"),CONCATENATE("R",#REF!),"")</f>
        <v>#REF!</v>
      </c>
      <c r="BB45" s="226" t="e">
        <f>IF(AND(#REF!="Muy Baja",#REF!="Catastrófico"),CONCATENATE("R",#REF!),"")</f>
        <v>#REF!</v>
      </c>
      <c r="BC45" s="226" t="e">
        <f>IF(AND(#REF!="Muy Baja",#REF!="Catastrófico"),CONCATENATE("R",#REF!),"")</f>
        <v>#REF!</v>
      </c>
      <c r="BD45" s="226" t="e">
        <f>IF(AND(#REF!="Muy Baja",#REF!="Catastrófico"),CONCATENATE("R",#REF!),"")</f>
        <v>#REF!</v>
      </c>
      <c r="BE45" s="226" t="e">
        <f>IF(AND(#REF!="Muy Baja",#REF!="Catastrófico"),CONCATENATE("R",#REF!),"")</f>
        <v>#REF!</v>
      </c>
      <c r="BF45" s="226" t="e">
        <f>IF(AND(#REF!="Muy Baja",#REF!="Catastrófico"),CONCATENATE("R",#REF!),"")</f>
        <v>#REF!</v>
      </c>
      <c r="BG45" s="228" t="e">
        <f>IF(AND(#REF!="Muy Baja",#REF!="Catastrófico"),CONCATENATE("R",#REF!),"")</f>
        <v>#REF!</v>
      </c>
      <c r="BH45" s="57"/>
      <c r="BI45" s="57"/>
      <c r="BJ45" s="57"/>
      <c r="BK45" s="57"/>
      <c r="BL45" s="57"/>
      <c r="BM45" s="57"/>
      <c r="BN45" s="57"/>
    </row>
    <row r="46" spans="2:66" ht="34.5" customHeight="1">
      <c r="B46" s="1019"/>
      <c r="C46" s="1019"/>
      <c r="D46" s="1020"/>
      <c r="E46" s="1024"/>
      <c r="F46" s="1025"/>
      <c r="G46" s="1025"/>
      <c r="H46" s="1025"/>
      <c r="I46" s="1026"/>
      <c r="J46" s="246" t="e">
        <f>IF(AND(#REF!="Muy Baja",#REF!="Leve"),CONCATENATE("R",#REF!),"")</f>
        <v>#REF!</v>
      </c>
      <c r="K46" s="247" t="e">
        <f>IF(AND(#REF!="Muy Baja",#REF!="Leve"),CONCATENATE("R",#REF!),"")</f>
        <v>#REF!</v>
      </c>
      <c r="L46" s="247" t="e">
        <f>IF(AND(#REF!="Muy Baja",#REF!="Leve"),CONCATENATE("R",#REF!),"")</f>
        <v>#REF!</v>
      </c>
      <c r="M46" s="247" t="e">
        <f>IF(AND(#REF!="Muy Baja",#REF!="Leve"),CONCATENATE("R",#REF!),"")</f>
        <v>#REF!</v>
      </c>
      <c r="N46" s="247" t="e">
        <f>IF(AND(#REF!="Muy Baja",#REF!="Leve"),CONCATENATE("R",#REF!),"")</f>
        <v>#REF!</v>
      </c>
      <c r="O46" s="247" t="e">
        <f>IF(AND(#REF!="Muy Baja",#REF!="Leve"),CONCATENATE("R",#REF!),"")</f>
        <v>#REF!</v>
      </c>
      <c r="P46" s="247" t="e">
        <f>IF(AND(#REF!="Muy Baja",#REF!="Leve"),CONCATENATE("R",#REF!),"")</f>
        <v>#REF!</v>
      </c>
      <c r="Q46" s="247" t="e">
        <f>IF(AND(#REF!="Muy Baja",#REF!="Leve"),CONCATENATE("R",#REF!),"")</f>
        <v>#REF!</v>
      </c>
      <c r="R46" s="247" t="e">
        <f>IF(AND(#REF!="Muy Baja",#REF!="Leve"),CONCATENATE("R",#REF!),"")</f>
        <v>#REF!</v>
      </c>
      <c r="S46" s="249" t="e">
        <f>IF(AND(#REF!="Muy Baja",#REF!="Leve"),CONCATENATE("R",#REF!),"")</f>
        <v>#REF!</v>
      </c>
      <c r="T46" s="246" t="e">
        <f>IF(AND(#REF!="Muy Baja",#REF!="Menor"),CONCATENATE("R",#REF!),"")</f>
        <v>#REF!</v>
      </c>
      <c r="U46" s="247" t="e">
        <f>IF(AND(#REF!="Muy Baja",#REF!="Menor"),CONCATENATE("R",#REF!),"")</f>
        <v>#REF!</v>
      </c>
      <c r="V46" s="247" t="e">
        <f>IF(AND(#REF!="Muy Baja",#REF!="Menor"),CONCATENATE("R",#REF!),"")</f>
        <v>#REF!</v>
      </c>
      <c r="W46" s="247" t="e">
        <f>IF(AND(#REF!="Muy Baja",#REF!="Menor"),CONCATENATE("R",#REF!),"")</f>
        <v>#REF!</v>
      </c>
      <c r="X46" s="247" t="e">
        <f>IF(AND(#REF!="Muy Baja",#REF!="Menor"),CONCATENATE("R",#REF!),"")</f>
        <v>#REF!</v>
      </c>
      <c r="Y46" s="247" t="e">
        <f>IF(AND(#REF!="Muy Baja",#REF!="Menor"),CONCATENATE("R",#REF!),"")</f>
        <v>#REF!</v>
      </c>
      <c r="Z46" s="247" t="e">
        <f>IF(AND(#REF!="Muy Baja",#REF!="Menor"),CONCATENATE("R",#REF!),"")</f>
        <v>#REF!</v>
      </c>
      <c r="AA46" s="247" t="e">
        <f>IF(AND(#REF!="Muy Baja",#REF!="Menor"),CONCATENATE("R",#REF!),"")</f>
        <v>#REF!</v>
      </c>
      <c r="AB46" s="247" t="e">
        <f>IF(AND(#REF!="Muy Baja",#REF!="Menor"),CONCATENATE("R",#REF!),"")</f>
        <v>#REF!</v>
      </c>
      <c r="AC46" s="249" t="e">
        <f>IF(AND(#REF!="Muy Baja",#REF!="Menor"),CONCATENATE("R",#REF!),"")</f>
        <v>#REF!</v>
      </c>
      <c r="AD46" s="236" t="e">
        <f>IF(AND(#REF!="Muy Baja",#REF!="Moderado"),CONCATENATE("R",#REF!),"")</f>
        <v>#REF!</v>
      </c>
      <c r="AE46" s="237" t="e">
        <f>IF(AND(#REF!="Muy Baja",#REF!="Moderado"),CONCATENATE("R",#REF!),"")</f>
        <v>#REF!</v>
      </c>
      <c r="AF46" s="237" t="e">
        <f>IF(AND(#REF!="Muy Baja",#REF!="Moderado"),CONCATENATE("R",#REF!),"")</f>
        <v>#REF!</v>
      </c>
      <c r="AG46" s="237" t="e">
        <f>IF(AND(#REF!="Muy Baja",#REF!="Moderado"),CONCATENATE("R",#REF!),"")</f>
        <v>#REF!</v>
      </c>
      <c r="AH46" s="237" t="e">
        <f>IF(AND(#REF!="Muy Baja",#REF!="Moderado"),CONCATENATE("R",#REF!),"")</f>
        <v>#REF!</v>
      </c>
      <c r="AI46" s="237" t="e">
        <f>IF(AND(#REF!="Muy Baja",#REF!="Moderado"),CONCATENATE("R",#REF!),"")</f>
        <v>#REF!</v>
      </c>
      <c r="AJ46" s="237" t="e">
        <f>IF(AND(#REF!="Muy Baja",#REF!="Moderado"),CONCATENATE("R",#REF!),"")</f>
        <v>#REF!</v>
      </c>
      <c r="AK46" s="237" t="e">
        <f>IF(AND(#REF!="Muy Baja",#REF!="Moderado"),CONCATENATE("R",#REF!),"")</f>
        <v>#REF!</v>
      </c>
      <c r="AL46" s="237" t="e">
        <f>IF(AND(#REF!="Muy Baja",#REF!="Moderado"),CONCATENATE("R",#REF!),"")</f>
        <v>#REF!</v>
      </c>
      <c r="AM46" s="239" t="e">
        <f>IF(AND(#REF!="Muy Baja",#REF!="Moderado"),CONCATENATE("R",#REF!),"")</f>
        <v>#REF!</v>
      </c>
      <c r="AN46" s="219" t="e">
        <f>IF(AND(#REF!="Muy Baja",#REF!="Mayor"),CONCATENATE("R",#REF!),"")</f>
        <v>#REF!</v>
      </c>
      <c r="AO46" s="220" t="e">
        <f>IF(AND(#REF!="Muy Baja",#REF!="Mayor"),CONCATENATE("R",#REF!),"")</f>
        <v>#REF!</v>
      </c>
      <c r="AP46" s="220" t="e">
        <f>IF(AND(#REF!="Muy Baja",#REF!="Mayor"),CONCATENATE("R",#REF!),"")</f>
        <v>#REF!</v>
      </c>
      <c r="AQ46" s="220" t="e">
        <f>IF(AND(#REF!="Muy Baja",#REF!="Mayor"),CONCATENATE("R",#REF!),"")</f>
        <v>#REF!</v>
      </c>
      <c r="AR46" s="220" t="e">
        <f>IF(AND(#REF!="Muy Baja",#REF!="Mayor"),CONCATENATE("R",#REF!),"")</f>
        <v>#REF!</v>
      </c>
      <c r="AS46" s="220" t="e">
        <f>IF(AND(#REF!="Muy Baja",#REF!="Mayor"),CONCATENATE("R",#REF!),"")</f>
        <v>#REF!</v>
      </c>
      <c r="AT46" s="220" t="e">
        <f>IF(AND(#REF!="Muy Baja",#REF!="Mayor"),CONCATENATE("R",#REF!),"")</f>
        <v>#REF!</v>
      </c>
      <c r="AU46" s="220" t="e">
        <f>IF(AND(#REF!="Muy Baja",#REF!="Mayor"),CONCATENATE("R",#REF!),"")</f>
        <v>#REF!</v>
      </c>
      <c r="AV46" s="220" t="e">
        <f>IF(AND(#REF!="Muy Baja",#REF!="Mayor"),CONCATENATE("R",#REF!),"")</f>
        <v>#REF!</v>
      </c>
      <c r="AW46" s="222" t="e">
        <f>IF(AND(#REF!="Muy Baja",#REF!="Mayor"),CONCATENATE("R",#REF!),"")</f>
        <v>#REF!</v>
      </c>
      <c r="AX46" s="225" t="e">
        <f>IF(AND(#REF!="Muy Baja",#REF!="Catastrófico"),CONCATENATE("R",#REF!),"")</f>
        <v>#REF!</v>
      </c>
      <c r="AY46" s="226" t="e">
        <f>IF(AND(#REF!="Muy Baja",#REF!="Catastrófico"),CONCATENATE("R",#REF!),"")</f>
        <v>#REF!</v>
      </c>
      <c r="AZ46" s="226" t="e">
        <f>IF(AND(#REF!="Muy Baja",#REF!="Catastrófico"),CONCATENATE("R",#REF!),"")</f>
        <v>#REF!</v>
      </c>
      <c r="BA46" s="226" t="e">
        <f>IF(AND(#REF!="Muy Baja",#REF!="Catastrófico"),CONCATENATE("R",#REF!),"")</f>
        <v>#REF!</v>
      </c>
      <c r="BB46" s="226" t="e">
        <f>IF(AND(#REF!="Muy Baja",#REF!="Catastrófico"),CONCATENATE("R",#REF!),"")</f>
        <v>#REF!</v>
      </c>
      <c r="BC46" s="226" t="e">
        <f>IF(AND(#REF!="Muy Baja",#REF!="Catastrófico"),CONCATENATE("R",#REF!),"")</f>
        <v>#REF!</v>
      </c>
      <c r="BD46" s="226" t="e">
        <f>IF(AND(#REF!="Muy Baja",#REF!="Catastrófico"),CONCATENATE("R",#REF!),"")</f>
        <v>#REF!</v>
      </c>
      <c r="BE46" s="226" t="e">
        <f>IF(AND(#REF!="Muy Baja",#REF!="Catastrófico"),CONCATENATE("R",#REF!),"")</f>
        <v>#REF!</v>
      </c>
      <c r="BF46" s="226" t="e">
        <f>IF(AND(#REF!="Muy Baja",#REF!="Catastrófico"),CONCATENATE("R",#REF!),"")</f>
        <v>#REF!</v>
      </c>
      <c r="BG46" s="228" t="e">
        <f>IF(AND(#REF!="Muy Baja",#REF!="Catastrófico"),CONCATENATE("R",#REF!),"")</f>
        <v>#REF!</v>
      </c>
      <c r="BH46" s="57"/>
      <c r="BI46" s="57"/>
      <c r="BJ46" s="57"/>
      <c r="BK46" s="57"/>
      <c r="BL46" s="57"/>
      <c r="BM46" s="57"/>
      <c r="BN46" s="57"/>
    </row>
    <row r="47" spans="2:66" ht="34.5" customHeight="1">
      <c r="B47" s="1019"/>
      <c r="C47" s="1019"/>
      <c r="D47" s="1020"/>
      <c r="E47" s="1024"/>
      <c r="F47" s="1025"/>
      <c r="G47" s="1025"/>
      <c r="H47" s="1025"/>
      <c r="I47" s="1026"/>
      <c r="J47" s="246" t="e">
        <f>IF(AND(#REF!="Muy Baja",#REF!="Leve"),CONCATENATE("R",#REF!),"")</f>
        <v>#REF!</v>
      </c>
      <c r="K47" s="247" t="e">
        <f>IF(AND(#REF!="Muy Baja",#REF!="Leve"),CONCATENATE("R",#REF!),"")</f>
        <v>#REF!</v>
      </c>
      <c r="L47" s="247" t="e">
        <f>IF(AND(#REF!="Muy Baja",#REF!="Leve"),CONCATENATE("R",#REF!),"")</f>
        <v>#REF!</v>
      </c>
      <c r="M47" s="247" t="e">
        <f>IF(AND(#REF!="Muy Baja",#REF!="Leve"),CONCATENATE("R",#REF!),"")</f>
        <v>#REF!</v>
      </c>
      <c r="N47" s="247" t="e">
        <f>IF(AND(#REF!="Muy Baja",#REF!="Leve"),CONCATENATE("R",#REF!),"")</f>
        <v>#REF!</v>
      </c>
      <c r="O47" s="247" t="e">
        <f>IF(AND(#REF!="Muy Baja",#REF!="Leve"),CONCATENATE("R",#REF!),"")</f>
        <v>#REF!</v>
      </c>
      <c r="P47" s="247" t="e">
        <f>IF(AND(#REF!="Muy Baja",#REF!="Leve"),CONCATENATE("R",#REF!),"")</f>
        <v>#REF!</v>
      </c>
      <c r="Q47" s="247" t="e">
        <f>IF(AND(#REF!="Muy Baja",#REF!="Leve"),CONCATENATE("R",#REF!),"")</f>
        <v>#REF!</v>
      </c>
      <c r="R47" s="247" t="e">
        <f>IF(AND(#REF!="Muy Baja",#REF!="Leve"),CONCATENATE("R",#REF!),"")</f>
        <v>#REF!</v>
      </c>
      <c r="S47" s="249" t="e">
        <f>IF(AND(#REF!="Muy Baja",#REF!="Leve"),CONCATENATE("R",#REF!),"")</f>
        <v>#REF!</v>
      </c>
      <c r="T47" s="246" t="e">
        <f>IF(AND(#REF!="Muy Baja",#REF!="Menor"),CONCATENATE("R",#REF!),"")</f>
        <v>#REF!</v>
      </c>
      <c r="U47" s="247" t="e">
        <f>IF(AND(#REF!="Muy Baja",#REF!="Menor"),CONCATENATE("R",#REF!),"")</f>
        <v>#REF!</v>
      </c>
      <c r="V47" s="247" t="e">
        <f>IF(AND(#REF!="Muy Baja",#REF!="Menor"),CONCATENATE("R",#REF!),"")</f>
        <v>#REF!</v>
      </c>
      <c r="W47" s="247" t="e">
        <f>IF(AND(#REF!="Muy Baja",#REF!="Menor"),CONCATENATE("R",#REF!),"")</f>
        <v>#REF!</v>
      </c>
      <c r="X47" s="247" t="e">
        <f>IF(AND(#REF!="Muy Baja",#REF!="Menor"),CONCATENATE("R",#REF!),"")</f>
        <v>#REF!</v>
      </c>
      <c r="Y47" s="247" t="e">
        <f>IF(AND(#REF!="Muy Baja",#REF!="Menor"),CONCATENATE("R",#REF!),"")</f>
        <v>#REF!</v>
      </c>
      <c r="Z47" s="247" t="e">
        <f>IF(AND(#REF!="Muy Baja",#REF!="Menor"),CONCATENATE("R",#REF!),"")</f>
        <v>#REF!</v>
      </c>
      <c r="AA47" s="247" t="e">
        <f>IF(AND(#REF!="Muy Baja",#REF!="Menor"),CONCATENATE("R",#REF!),"")</f>
        <v>#REF!</v>
      </c>
      <c r="AB47" s="247" t="e">
        <f>IF(AND(#REF!="Muy Baja",#REF!="Menor"),CONCATENATE("R",#REF!),"")</f>
        <v>#REF!</v>
      </c>
      <c r="AC47" s="249" t="e">
        <f>IF(AND(#REF!="Muy Baja",#REF!="Menor"),CONCATENATE("R",#REF!),"")</f>
        <v>#REF!</v>
      </c>
      <c r="AD47" s="236" t="e">
        <f>IF(AND(#REF!="Muy Baja",#REF!="Moderado"),CONCATENATE("R",#REF!),"")</f>
        <v>#REF!</v>
      </c>
      <c r="AE47" s="237" t="e">
        <f>IF(AND(#REF!="Muy Baja",#REF!="Moderado"),CONCATENATE("R",#REF!),"")</f>
        <v>#REF!</v>
      </c>
      <c r="AF47" s="237" t="e">
        <f>IF(AND(#REF!="Muy Baja",#REF!="Moderado"),CONCATENATE("R",#REF!),"")</f>
        <v>#REF!</v>
      </c>
      <c r="AG47" s="237" t="e">
        <f>IF(AND(#REF!="Muy Baja",#REF!="Moderado"),CONCATENATE("R",#REF!),"")</f>
        <v>#REF!</v>
      </c>
      <c r="AH47" s="237" t="e">
        <f>IF(AND(#REF!="Muy Baja",#REF!="Moderado"),CONCATENATE("R",#REF!),"")</f>
        <v>#REF!</v>
      </c>
      <c r="AI47" s="237" t="e">
        <f>IF(AND(#REF!="Muy Baja",#REF!="Moderado"),CONCATENATE("R",#REF!),"")</f>
        <v>#REF!</v>
      </c>
      <c r="AJ47" s="237" t="e">
        <f>IF(AND(#REF!="Muy Baja",#REF!="Moderado"),CONCATENATE("R",#REF!),"")</f>
        <v>#REF!</v>
      </c>
      <c r="AK47" s="237" t="e">
        <f>IF(AND(#REF!="Muy Baja",#REF!="Moderado"),CONCATENATE("R",#REF!),"")</f>
        <v>#REF!</v>
      </c>
      <c r="AL47" s="237" t="e">
        <f>IF(AND(#REF!="Muy Baja",#REF!="Moderado"),CONCATENATE("R",#REF!),"")</f>
        <v>#REF!</v>
      </c>
      <c r="AM47" s="239" t="e">
        <f>IF(AND(#REF!="Muy Baja",#REF!="Moderado"),CONCATENATE("R",#REF!),"")</f>
        <v>#REF!</v>
      </c>
      <c r="AN47" s="219" t="e">
        <f>IF(AND(#REF!="Muy Baja",#REF!="Mayor"),CONCATENATE("R",#REF!),"")</f>
        <v>#REF!</v>
      </c>
      <c r="AO47" s="220" t="e">
        <f>IF(AND(#REF!="Muy Baja",#REF!="Mayor"),CONCATENATE("R",#REF!),"")</f>
        <v>#REF!</v>
      </c>
      <c r="AP47" s="220" t="e">
        <f>IF(AND(#REF!="Muy Baja",#REF!="Mayor"),CONCATENATE("R",#REF!),"")</f>
        <v>#REF!</v>
      </c>
      <c r="AQ47" s="220" t="e">
        <f>IF(AND(#REF!="Muy Baja",#REF!="Mayor"),CONCATENATE("R",#REF!),"")</f>
        <v>#REF!</v>
      </c>
      <c r="AR47" s="220" t="e">
        <f>IF(AND(#REF!="Muy Baja",#REF!="Mayor"),CONCATENATE("R",#REF!),"")</f>
        <v>#REF!</v>
      </c>
      <c r="AS47" s="220" t="e">
        <f>IF(AND(#REF!="Muy Baja",#REF!="Mayor"),CONCATENATE("R",#REF!),"")</f>
        <v>#REF!</v>
      </c>
      <c r="AT47" s="220" t="e">
        <f>IF(AND(#REF!="Muy Baja",#REF!="Mayor"),CONCATENATE("R",#REF!),"")</f>
        <v>#REF!</v>
      </c>
      <c r="AU47" s="220" t="e">
        <f>IF(AND(#REF!="Muy Baja",#REF!="Mayor"),CONCATENATE("R",#REF!),"")</f>
        <v>#REF!</v>
      </c>
      <c r="AV47" s="220" t="e">
        <f>IF(AND(#REF!="Muy Baja",#REF!="Mayor"),CONCATENATE("R",#REF!),"")</f>
        <v>#REF!</v>
      </c>
      <c r="AW47" s="222" t="e">
        <f>IF(AND(#REF!="Muy Baja",#REF!="Mayor"),CONCATENATE("R",#REF!),"")</f>
        <v>#REF!</v>
      </c>
      <c r="AX47" s="225" t="e">
        <f>IF(AND(#REF!="Muy Baja",#REF!="Catastrófico"),CONCATENATE("R",#REF!),"")</f>
        <v>#REF!</v>
      </c>
      <c r="AY47" s="226" t="e">
        <f>IF(AND(#REF!="Muy Baja",#REF!="Catastrófico"),CONCATENATE("R",#REF!),"")</f>
        <v>#REF!</v>
      </c>
      <c r="AZ47" s="226" t="e">
        <f>IF(AND(#REF!="Muy Baja",#REF!="Catastrófico"),CONCATENATE("R",#REF!),"")</f>
        <v>#REF!</v>
      </c>
      <c r="BA47" s="226" t="e">
        <f>IF(AND(#REF!="Muy Baja",#REF!="Catastrófico"),CONCATENATE("R",#REF!),"")</f>
        <v>#REF!</v>
      </c>
      <c r="BB47" s="226" t="e">
        <f>IF(AND(#REF!="Muy Baja",#REF!="Catastrófico"),CONCATENATE("R",#REF!),"")</f>
        <v>#REF!</v>
      </c>
      <c r="BC47" s="226" t="e">
        <f>IF(AND(#REF!="Muy Baja",#REF!="Catastrófico"),CONCATENATE("R",#REF!),"")</f>
        <v>#REF!</v>
      </c>
      <c r="BD47" s="226" t="e">
        <f>IF(AND(#REF!="Muy Baja",#REF!="Catastrófico"),CONCATENATE("R",#REF!),"")</f>
        <v>#REF!</v>
      </c>
      <c r="BE47" s="226" t="e">
        <f>IF(AND(#REF!="Muy Baja",#REF!="Catastrófico"),CONCATENATE("R",#REF!),"")</f>
        <v>#REF!</v>
      </c>
      <c r="BF47" s="226" t="e">
        <f>IF(AND(#REF!="Muy Baja",#REF!="Catastrófico"),CONCATENATE("R",#REF!),"")</f>
        <v>#REF!</v>
      </c>
      <c r="BG47" s="228" t="e">
        <f>IF(AND(#REF!="Muy Baja",#REF!="Catastrófico"),CONCATENATE("R",#REF!),"")</f>
        <v>#REF!</v>
      </c>
      <c r="BH47" s="263"/>
      <c r="BI47" s="263"/>
      <c r="BJ47" s="263"/>
      <c r="BK47" s="263"/>
      <c r="BL47" s="263"/>
      <c r="BM47" s="263"/>
      <c r="BN47" s="263"/>
    </row>
    <row r="48" spans="2:66" ht="34.5" customHeight="1">
      <c r="B48" s="1019"/>
      <c r="C48" s="1019"/>
      <c r="D48" s="1020"/>
      <c r="E48" s="1024"/>
      <c r="F48" s="1025"/>
      <c r="G48" s="1025"/>
      <c r="H48" s="1025"/>
      <c r="I48" s="1026"/>
      <c r="J48" s="246" t="e">
        <f>IF(AND(#REF!="Muy Baja",#REF!="Leve"),CONCATENATE("R",#REF!),"")</f>
        <v>#REF!</v>
      </c>
      <c r="K48" s="247" t="e">
        <f>IF(AND(#REF!="Muy Baja",#REF!="Leve"),CONCATENATE("R",#REF!),"")</f>
        <v>#REF!</v>
      </c>
      <c r="L48" s="247" t="e">
        <f>IF(AND(#REF!="Muy Baja",#REF!="Leve"),CONCATENATE("R",#REF!),"")</f>
        <v>#REF!</v>
      </c>
      <c r="M48" s="247" t="e">
        <f>IF(AND(#REF!="Muy Baja",#REF!="Leve"),CONCATENATE("R",#REF!),"")</f>
        <v>#REF!</v>
      </c>
      <c r="N48" s="247" t="e">
        <f>IF(AND(#REF!="Muy Baja",#REF!="Leve"),CONCATENATE("R",#REF!),"")</f>
        <v>#REF!</v>
      </c>
      <c r="O48" s="247" t="e">
        <f>IF(AND(#REF!="Muy Baja",#REF!="Leve"),CONCATENATE("R",#REF!),"")</f>
        <v>#REF!</v>
      </c>
      <c r="P48" s="247" t="e">
        <f>IF(AND(#REF!="Muy Baja",#REF!="Leve"),CONCATENATE("R",#REF!),"")</f>
        <v>#REF!</v>
      </c>
      <c r="Q48" s="247" t="e">
        <f>IF(AND(#REF!="Muy Baja",#REF!="Leve"),CONCATENATE("R",#REF!),"")</f>
        <v>#REF!</v>
      </c>
      <c r="R48" s="247" t="e">
        <f>IF(AND(#REF!="Muy Baja",#REF!="Leve"),CONCATENATE("R",#REF!),"")</f>
        <v>#REF!</v>
      </c>
      <c r="S48" s="249" t="e">
        <f>IF(AND(#REF!="Muy Baja",#REF!="Leve"),CONCATENATE("R",#REF!),"")</f>
        <v>#REF!</v>
      </c>
      <c r="T48" s="246" t="e">
        <f>IF(AND(#REF!="Muy Baja",#REF!="Menor"),CONCATENATE("R",#REF!),"")</f>
        <v>#REF!</v>
      </c>
      <c r="U48" s="247" t="e">
        <f>IF(AND(#REF!="Muy Baja",#REF!="Menor"),CONCATENATE("R",#REF!),"")</f>
        <v>#REF!</v>
      </c>
      <c r="V48" s="247" t="e">
        <f>IF(AND(#REF!="Muy Baja",#REF!="Menor"),CONCATENATE("R",#REF!),"")</f>
        <v>#REF!</v>
      </c>
      <c r="W48" s="247" t="e">
        <f>IF(AND(#REF!="Muy Baja",#REF!="Menor"),CONCATENATE("R",#REF!),"")</f>
        <v>#REF!</v>
      </c>
      <c r="X48" s="247" t="e">
        <f>IF(AND(#REF!="Muy Baja",#REF!="Menor"),CONCATENATE("R",#REF!),"")</f>
        <v>#REF!</v>
      </c>
      <c r="Y48" s="247" t="e">
        <f>IF(AND(#REF!="Muy Baja",#REF!="Menor"),CONCATENATE("R",#REF!),"")</f>
        <v>#REF!</v>
      </c>
      <c r="Z48" s="247" t="e">
        <f>IF(AND(#REF!="Muy Baja",#REF!="Menor"),CONCATENATE("R",#REF!),"")</f>
        <v>#REF!</v>
      </c>
      <c r="AA48" s="247" t="e">
        <f>IF(AND(#REF!="Muy Baja",#REF!="Menor"),CONCATENATE("R",#REF!),"")</f>
        <v>#REF!</v>
      </c>
      <c r="AB48" s="247" t="e">
        <f>IF(AND(#REF!="Muy Baja",#REF!="Menor"),CONCATENATE("R",#REF!),"")</f>
        <v>#REF!</v>
      </c>
      <c r="AC48" s="249" t="e">
        <f>IF(AND(#REF!="Muy Baja",#REF!="Menor"),CONCATENATE("R",#REF!),"")</f>
        <v>#REF!</v>
      </c>
      <c r="AD48" s="236" t="e">
        <f>IF(AND(#REF!="Muy Baja",#REF!="Moderado"),CONCATENATE("R",#REF!),"")</f>
        <v>#REF!</v>
      </c>
      <c r="AE48" s="237" t="e">
        <f>IF(AND(#REF!="Muy Baja",#REF!="Moderado"),CONCATENATE("R",#REF!),"")</f>
        <v>#REF!</v>
      </c>
      <c r="AF48" s="237" t="e">
        <f>IF(AND(#REF!="Muy Baja",#REF!="Moderado"),CONCATENATE("R",#REF!),"")</f>
        <v>#REF!</v>
      </c>
      <c r="AG48" s="237" t="e">
        <f>IF(AND(#REF!="Muy Baja",#REF!="Moderado"),CONCATENATE("R",#REF!),"")</f>
        <v>#REF!</v>
      </c>
      <c r="AH48" s="237" t="e">
        <f>IF(AND(#REF!="Muy Baja",#REF!="Moderado"),CONCATENATE("R",#REF!),"")</f>
        <v>#REF!</v>
      </c>
      <c r="AI48" s="237" t="e">
        <f>IF(AND(#REF!="Muy Baja",#REF!="Moderado"),CONCATENATE("R",#REF!),"")</f>
        <v>#REF!</v>
      </c>
      <c r="AJ48" s="237" t="e">
        <f>IF(AND(#REF!="Muy Baja",#REF!="Moderado"),CONCATENATE("R",#REF!),"")</f>
        <v>#REF!</v>
      </c>
      <c r="AK48" s="237" t="e">
        <f>IF(AND(#REF!="Muy Baja",#REF!="Moderado"),CONCATENATE("R",#REF!),"")</f>
        <v>#REF!</v>
      </c>
      <c r="AL48" s="237" t="e">
        <f>IF(AND(#REF!="Muy Baja",#REF!="Moderado"),CONCATENATE("R",#REF!),"")</f>
        <v>#REF!</v>
      </c>
      <c r="AM48" s="239" t="e">
        <f>IF(AND(#REF!="Muy Baja",#REF!="Moderado"),CONCATENATE("R",#REF!),"")</f>
        <v>#REF!</v>
      </c>
      <c r="AN48" s="219" t="e">
        <f>IF(AND(#REF!="Muy Baja",#REF!="Mayor"),CONCATENATE("R",#REF!),"")</f>
        <v>#REF!</v>
      </c>
      <c r="AO48" s="220" t="e">
        <f>IF(AND(#REF!="Muy Baja",#REF!="Mayor"),CONCATENATE("R",#REF!),"")</f>
        <v>#REF!</v>
      </c>
      <c r="AP48" s="220" t="e">
        <f>IF(AND(#REF!="Muy Baja",#REF!="Mayor"),CONCATENATE("R",#REF!),"")</f>
        <v>#REF!</v>
      </c>
      <c r="AQ48" s="220" t="e">
        <f>IF(AND(#REF!="Muy Baja",#REF!="Mayor"),CONCATENATE("R",#REF!),"")</f>
        <v>#REF!</v>
      </c>
      <c r="AR48" s="220" t="e">
        <f>IF(AND(#REF!="Muy Baja",#REF!="Mayor"),CONCATENATE("R",#REF!),"")</f>
        <v>#REF!</v>
      </c>
      <c r="AS48" s="220" t="e">
        <f>IF(AND(#REF!="Muy Baja",#REF!="Mayor"),CONCATENATE("R",#REF!),"")</f>
        <v>#REF!</v>
      </c>
      <c r="AT48" s="220" t="e">
        <f>IF(AND(#REF!="Muy Baja",#REF!="Mayor"),CONCATENATE("R",#REF!),"")</f>
        <v>#REF!</v>
      </c>
      <c r="AU48" s="220" t="e">
        <f>IF(AND(#REF!="Muy Baja",#REF!="Mayor"),CONCATENATE("R",#REF!),"")</f>
        <v>#REF!</v>
      </c>
      <c r="AV48" s="220" t="e">
        <f>IF(AND(#REF!="Muy Baja",#REF!="Mayor"),CONCATENATE("R",#REF!),"")</f>
        <v>#REF!</v>
      </c>
      <c r="AW48" s="222" t="e">
        <f>IF(AND(#REF!="Muy Baja",#REF!="Mayor"),CONCATENATE("R",#REF!),"")</f>
        <v>#REF!</v>
      </c>
      <c r="AX48" s="225" t="e">
        <f>IF(AND(#REF!="Muy Baja",#REF!="Catastrófico"),CONCATENATE("R",#REF!),"")</f>
        <v>#REF!</v>
      </c>
      <c r="AY48" s="226" t="e">
        <f>IF(AND(#REF!="Muy Baja",#REF!="Catastrófico"),CONCATENATE("R",#REF!),"")</f>
        <v>#REF!</v>
      </c>
      <c r="AZ48" s="226" t="e">
        <f>IF(AND(#REF!="Muy Baja",#REF!="Catastrófico"),CONCATENATE("R",#REF!),"")</f>
        <v>#REF!</v>
      </c>
      <c r="BA48" s="226" t="e">
        <f>IF(AND(#REF!="Muy Baja",#REF!="Catastrófico"),CONCATENATE("R",#REF!),"")</f>
        <v>#REF!</v>
      </c>
      <c r="BB48" s="226" t="e">
        <f>IF(AND(#REF!="Muy Baja",#REF!="Catastrófico"),CONCATENATE("R",#REF!),"")</f>
        <v>#REF!</v>
      </c>
      <c r="BC48" s="226" t="e">
        <f>IF(AND(#REF!="Muy Baja",#REF!="Catastrófico"),CONCATENATE("R",#REF!),"")</f>
        <v>#REF!</v>
      </c>
      <c r="BD48" s="226" t="e">
        <f>IF(AND(#REF!="Muy Baja",#REF!="Catastrófico"),CONCATENATE("R",#REF!),"")</f>
        <v>#REF!</v>
      </c>
      <c r="BE48" s="226" t="e">
        <f>IF(AND(#REF!="Muy Baja",#REF!="Catastrófico"),CONCATENATE("R",#REF!),"")</f>
        <v>#REF!</v>
      </c>
      <c r="BF48" s="226" t="e">
        <f>IF(AND(#REF!="Muy Baja",#REF!="Catastrófico"),CONCATENATE("R",#REF!),"")</f>
        <v>#REF!</v>
      </c>
      <c r="BG48" s="228" t="e">
        <f>IF(AND(#REF!="Muy Baja",#REF!="Catastrófico"),CONCATENATE("R",#REF!),"")</f>
        <v>#REF!</v>
      </c>
      <c r="BH48" s="263"/>
      <c r="BI48" s="263"/>
      <c r="BJ48" s="263"/>
      <c r="BK48" s="263"/>
      <c r="BL48" s="263"/>
      <c r="BM48" s="263"/>
      <c r="BN48" s="263"/>
    </row>
    <row r="49" spans="2:66" ht="34.5" customHeight="1">
      <c r="B49" s="1019"/>
      <c r="C49" s="1019"/>
      <c r="D49" s="1020"/>
      <c r="E49" s="1024"/>
      <c r="F49" s="1025"/>
      <c r="G49" s="1025"/>
      <c r="H49" s="1025"/>
      <c r="I49" s="1026"/>
      <c r="J49" s="246" t="e">
        <f>IF(AND(#REF!="Muy Baja",#REF!="Leve"),CONCATENATE("R",#REF!),"")</f>
        <v>#REF!</v>
      </c>
      <c r="K49" s="247" t="e">
        <f>IF(AND(#REF!="Muy Baja",#REF!="Leve"),CONCATENATE("R",#REF!),"")</f>
        <v>#REF!</v>
      </c>
      <c r="L49" s="247" t="e">
        <f>IF(AND(#REF!="Muy Baja",#REF!="Leve"),CONCATENATE("R",#REF!),"")</f>
        <v>#REF!</v>
      </c>
      <c r="M49" s="247" t="e">
        <f>IF(AND(#REF!="Muy Baja",#REF!="Leve"),CONCATENATE("R",#REF!),"")</f>
        <v>#REF!</v>
      </c>
      <c r="N49" s="247" t="e">
        <f>IF(AND(#REF!="Muy Baja",#REF!="Leve"),CONCATENATE("R",#REF!),"")</f>
        <v>#REF!</v>
      </c>
      <c r="O49" s="247" t="e">
        <f>IF(AND(#REF!="Muy Baja",#REF!="Leve"),CONCATENATE("R",#REF!),"")</f>
        <v>#REF!</v>
      </c>
      <c r="P49" s="247" t="e">
        <f>IF(AND(#REF!="Muy Baja",#REF!="Leve"),CONCATENATE("R",#REF!),"")</f>
        <v>#REF!</v>
      </c>
      <c r="Q49" s="247" t="e">
        <f>IF(AND(#REF!="Muy Baja",#REF!="Leve"),CONCATENATE("R",#REF!),"")</f>
        <v>#REF!</v>
      </c>
      <c r="R49" s="247" t="e">
        <f>IF(AND(#REF!="Muy Baja",#REF!="Leve"),CONCATENATE("R",#REF!),"")</f>
        <v>#REF!</v>
      </c>
      <c r="S49" s="249" t="e">
        <f>IF(AND(#REF!="Muy Baja",#REF!="Leve"),CONCATENATE("R",#REF!),"")</f>
        <v>#REF!</v>
      </c>
      <c r="T49" s="246" t="e">
        <f>IF(AND(#REF!="Muy Baja",#REF!="Menor"),CONCATENATE("R",#REF!),"")</f>
        <v>#REF!</v>
      </c>
      <c r="U49" s="247" t="e">
        <f>IF(AND(#REF!="Muy Baja",#REF!="Menor"),CONCATENATE("R",#REF!),"")</f>
        <v>#REF!</v>
      </c>
      <c r="V49" s="247" t="e">
        <f>IF(AND(#REF!="Muy Baja",#REF!="Menor"),CONCATENATE("R",#REF!),"")</f>
        <v>#REF!</v>
      </c>
      <c r="W49" s="247" t="e">
        <f>IF(AND(#REF!="Muy Baja",#REF!="Menor"),CONCATENATE("R",#REF!),"")</f>
        <v>#REF!</v>
      </c>
      <c r="X49" s="247" t="e">
        <f>IF(AND(#REF!="Muy Baja",#REF!="Menor"),CONCATENATE("R",#REF!),"")</f>
        <v>#REF!</v>
      </c>
      <c r="Y49" s="247" t="e">
        <f>IF(AND(#REF!="Muy Baja",#REF!="Menor"),CONCATENATE("R",#REF!),"")</f>
        <v>#REF!</v>
      </c>
      <c r="Z49" s="247" t="e">
        <f>IF(AND(#REF!="Muy Baja",#REF!="Menor"),CONCATENATE("R",#REF!),"")</f>
        <v>#REF!</v>
      </c>
      <c r="AA49" s="247" t="e">
        <f>IF(AND(#REF!="Muy Baja",#REF!="Menor"),CONCATENATE("R",#REF!),"")</f>
        <v>#REF!</v>
      </c>
      <c r="AB49" s="247" t="e">
        <f>IF(AND(#REF!="Muy Baja",#REF!="Menor"),CONCATENATE("R",#REF!),"")</f>
        <v>#REF!</v>
      </c>
      <c r="AC49" s="249" t="e">
        <f>IF(AND(#REF!="Muy Baja",#REF!="Menor"),CONCATENATE("R",#REF!),"")</f>
        <v>#REF!</v>
      </c>
      <c r="AD49" s="236" t="e">
        <f>IF(AND(#REF!="Muy Baja",#REF!="Moderado"),CONCATENATE("R",#REF!),"")</f>
        <v>#REF!</v>
      </c>
      <c r="AE49" s="237" t="e">
        <f>IF(AND(#REF!="Muy Baja",#REF!="Moderado"),CONCATENATE("R",#REF!),"")</f>
        <v>#REF!</v>
      </c>
      <c r="AF49" s="237" t="e">
        <f>IF(AND(#REF!="Muy Baja",#REF!="Moderado"),CONCATENATE("R",#REF!),"")</f>
        <v>#REF!</v>
      </c>
      <c r="AG49" s="237" t="e">
        <f>IF(AND(#REF!="Muy Baja",#REF!="Moderado"),CONCATENATE("R",#REF!),"")</f>
        <v>#REF!</v>
      </c>
      <c r="AH49" s="237" t="e">
        <f>IF(AND(#REF!="Muy Baja",#REF!="Moderado"),CONCATENATE("R",#REF!),"")</f>
        <v>#REF!</v>
      </c>
      <c r="AI49" s="237" t="e">
        <f>IF(AND(#REF!="Muy Baja",#REF!="Moderado"),CONCATENATE("R",#REF!),"")</f>
        <v>#REF!</v>
      </c>
      <c r="AJ49" s="237" t="e">
        <f>IF(AND(#REF!="Muy Baja",#REF!="Moderado"),CONCATENATE("R",#REF!),"")</f>
        <v>#REF!</v>
      </c>
      <c r="AK49" s="237" t="e">
        <f>IF(AND(#REF!="Muy Baja",#REF!="Moderado"),CONCATENATE("R",#REF!),"")</f>
        <v>#REF!</v>
      </c>
      <c r="AL49" s="237" t="e">
        <f>IF(AND(#REF!="Muy Baja",#REF!="Moderado"),CONCATENATE("R",#REF!),"")</f>
        <v>#REF!</v>
      </c>
      <c r="AM49" s="239" t="e">
        <f>IF(AND(#REF!="Muy Baja",#REF!="Moderado"),CONCATENATE("R",#REF!),"")</f>
        <v>#REF!</v>
      </c>
      <c r="AN49" s="219" t="e">
        <f>IF(AND(#REF!="Muy Baja",#REF!="Mayor"),CONCATENATE("R",#REF!),"")</f>
        <v>#REF!</v>
      </c>
      <c r="AO49" s="220" t="e">
        <f>IF(AND(#REF!="Muy Baja",#REF!="Mayor"),CONCATENATE("R",#REF!),"")</f>
        <v>#REF!</v>
      </c>
      <c r="AP49" s="220" t="e">
        <f>IF(AND(#REF!="Muy Baja",#REF!="Mayor"),CONCATENATE("R",#REF!),"")</f>
        <v>#REF!</v>
      </c>
      <c r="AQ49" s="220" t="e">
        <f>IF(AND(#REF!="Muy Baja",#REF!="Mayor"),CONCATENATE("R",#REF!),"")</f>
        <v>#REF!</v>
      </c>
      <c r="AR49" s="220" t="e">
        <f>IF(AND(#REF!="Muy Baja",#REF!="Mayor"),CONCATENATE("R",#REF!),"")</f>
        <v>#REF!</v>
      </c>
      <c r="AS49" s="220" t="e">
        <f>IF(AND(#REF!="Muy Baja",#REF!="Mayor"),CONCATENATE("R",#REF!),"")</f>
        <v>#REF!</v>
      </c>
      <c r="AT49" s="220" t="e">
        <f>IF(AND(#REF!="Muy Baja",#REF!="Mayor"),CONCATENATE("R",#REF!),"")</f>
        <v>#REF!</v>
      </c>
      <c r="AU49" s="220" t="e">
        <f>IF(AND(#REF!="Muy Baja",#REF!="Mayor"),CONCATENATE("R",#REF!),"")</f>
        <v>#REF!</v>
      </c>
      <c r="AV49" s="220" t="e">
        <f>IF(AND(#REF!="Muy Baja",#REF!="Mayor"),CONCATENATE("R",#REF!),"")</f>
        <v>#REF!</v>
      </c>
      <c r="AW49" s="222" t="e">
        <f>IF(AND(#REF!="Muy Baja",#REF!="Mayor"),CONCATENATE("R",#REF!),"")</f>
        <v>#REF!</v>
      </c>
      <c r="AX49" s="225" t="e">
        <f>IF(AND(#REF!="Muy Baja",#REF!="Catastrófico"),CONCATENATE("R",#REF!),"")</f>
        <v>#REF!</v>
      </c>
      <c r="AY49" s="226" t="e">
        <f>IF(AND(#REF!="Muy Baja",#REF!="Catastrófico"),CONCATENATE("R",#REF!),"")</f>
        <v>#REF!</v>
      </c>
      <c r="AZ49" s="226" t="e">
        <f>IF(AND(#REF!="Muy Baja",#REF!="Catastrófico"),CONCATENATE("R",#REF!),"")</f>
        <v>#REF!</v>
      </c>
      <c r="BA49" s="226" t="e">
        <f>IF(AND(#REF!="Muy Baja",#REF!="Catastrófico"),CONCATENATE("R",#REF!),"")</f>
        <v>#REF!</v>
      </c>
      <c r="BB49" s="226" t="e">
        <f>IF(AND(#REF!="Muy Baja",#REF!="Catastrófico"),CONCATENATE("R",#REF!),"")</f>
        <v>#REF!</v>
      </c>
      <c r="BC49" s="226" t="e">
        <f>IF(AND(#REF!="Muy Baja",#REF!="Catastrófico"),CONCATENATE("R",#REF!),"")</f>
        <v>#REF!</v>
      </c>
      <c r="BD49" s="226" t="e">
        <f>IF(AND(#REF!="Muy Baja",#REF!="Catastrófico"),CONCATENATE("R",#REF!),"")</f>
        <v>#REF!</v>
      </c>
      <c r="BE49" s="226" t="e">
        <f>IF(AND(#REF!="Muy Baja",#REF!="Catastrófico"),CONCATENATE("R",#REF!),"")</f>
        <v>#REF!</v>
      </c>
      <c r="BF49" s="226" t="e">
        <f>IF(AND(#REF!="Muy Baja",#REF!="Catastrófico"),CONCATENATE("R",#REF!),"")</f>
        <v>#REF!</v>
      </c>
      <c r="BG49" s="228" t="e">
        <f>IF(AND(#REF!="Muy Baja",#REF!="Catastrófico"),CONCATENATE("R",#REF!),"")</f>
        <v>#REF!</v>
      </c>
      <c r="BH49" s="263"/>
      <c r="BI49" s="263"/>
      <c r="BJ49" s="263"/>
      <c r="BK49" s="263"/>
      <c r="BL49" s="263"/>
      <c r="BM49" s="263"/>
      <c r="BN49" s="263"/>
    </row>
    <row r="50" spans="2:66" ht="34.5" customHeight="1" thickBot="1">
      <c r="B50" s="1019"/>
      <c r="C50" s="1019"/>
      <c r="D50" s="1020"/>
      <c r="E50" s="1027"/>
      <c r="F50" s="1028"/>
      <c r="G50" s="1028"/>
      <c r="H50" s="1028"/>
      <c r="I50" s="1029"/>
      <c r="J50" s="250" t="e">
        <f>IF(AND(#REF!="Muy Baja",#REF!="Leve"),CONCATENATE("R",#REF!),"")</f>
        <v>#REF!</v>
      </c>
      <c r="K50" s="251" t="e">
        <f>IF(AND(#REF!="Muy Baja",#REF!="Leve"),CONCATENATE("R",#REF!),"")</f>
        <v>#REF!</v>
      </c>
      <c r="L50" s="251" t="e">
        <f>IF(AND(#REF!="Muy Baja",#REF!="Leve"),CONCATENATE("R",#REF!),"")</f>
        <v>#REF!</v>
      </c>
      <c r="M50" s="251" t="e">
        <f>IF(AND(#REF!="Muy Baja",#REF!="Leve"),CONCATENATE("R",#REF!),"")</f>
        <v>#REF!</v>
      </c>
      <c r="N50" s="251" t="e">
        <f>IF(AND(#REF!="Muy Baja",#REF!="Leve"),CONCATENATE("R",#REF!),"")</f>
        <v>#REF!</v>
      </c>
      <c r="O50" s="251" t="e">
        <f>IF(AND(#REF!="Muy Baja",#REF!="Leve"),CONCATENATE("R",#REF!),"")</f>
        <v>#REF!</v>
      </c>
      <c r="P50" s="251" t="e">
        <f>IF(AND(#REF!="Muy Baja",#REF!="Leve"),CONCATENATE("R",#REF!),"")</f>
        <v>#REF!</v>
      </c>
      <c r="Q50" s="251"/>
      <c r="R50" s="251"/>
      <c r="S50" s="252"/>
      <c r="T50" s="250" t="e">
        <f>IF(AND(#REF!="Muy Baja",#REF!="Menor"),CONCATENATE("R",#REF!),"")</f>
        <v>#REF!</v>
      </c>
      <c r="U50" s="251" t="e">
        <f>IF(AND(#REF!="Muy Baja",#REF!="Menor"),CONCATENATE("R",#REF!),"")</f>
        <v>#REF!</v>
      </c>
      <c r="V50" s="251" t="e">
        <f>IF(AND(#REF!="Muy Baja",#REF!="Menor"),CONCATENATE("R",#REF!),"")</f>
        <v>#REF!</v>
      </c>
      <c r="W50" s="251" t="e">
        <f>IF(AND(#REF!="Muy Baja",#REF!="Menor"),CONCATENATE("R",#REF!),"")</f>
        <v>#REF!</v>
      </c>
      <c r="X50" s="251" t="e">
        <f>IF(AND(#REF!="Muy Baja",#REF!="Menor"),CONCATENATE("R",#REF!),"")</f>
        <v>#REF!</v>
      </c>
      <c r="Y50" s="251" t="e">
        <f>IF(AND(#REF!="Muy Baja",#REF!="Menor"),CONCATENATE("R",#REF!),"")</f>
        <v>#REF!</v>
      </c>
      <c r="Z50" s="251" t="e">
        <f>IF(AND(#REF!="Muy Baja",#REF!="Menor"),CONCATENATE("R",#REF!),"")</f>
        <v>#REF!</v>
      </c>
      <c r="AA50" s="251"/>
      <c r="AB50" s="251"/>
      <c r="AC50" s="252"/>
      <c r="AD50" s="241" t="e">
        <f>IF(AND(#REF!="Muy Baja",#REF!="Moderado"),CONCATENATE("R",#REF!),"")</f>
        <v>#REF!</v>
      </c>
      <c r="AE50" s="242" t="e">
        <f>IF(AND(#REF!="Muy Baja",#REF!="Moderado"),CONCATENATE("R",#REF!),"")</f>
        <v>#REF!</v>
      </c>
      <c r="AF50" s="242" t="e">
        <f>IF(AND(#REF!="Muy Baja",#REF!="Moderado"),CONCATENATE("R",#REF!),"")</f>
        <v>#REF!</v>
      </c>
      <c r="AG50" s="242" t="e">
        <f>IF(AND(#REF!="Muy Baja",#REF!="Moderado"),CONCATENATE("R",#REF!),"")</f>
        <v>#REF!</v>
      </c>
      <c r="AH50" s="242" t="e">
        <f>IF(AND(#REF!="Muy Baja",#REF!="Moderado"),CONCATENATE("R",#REF!),"")</f>
        <v>#REF!</v>
      </c>
      <c r="AI50" s="242" t="e">
        <f>IF(AND(#REF!="Muy Baja",#REF!="Moderado"),CONCATENATE("R",#REF!),"")</f>
        <v>#REF!</v>
      </c>
      <c r="AJ50" s="242" t="e">
        <f>IF(AND(#REF!="Muy Baja",#REF!="Moderado"),CONCATENATE("R",#REF!),"")</f>
        <v>#REF!</v>
      </c>
      <c r="AK50" s="242"/>
      <c r="AL50" s="242"/>
      <c r="AM50" s="243"/>
      <c r="AN50" s="229" t="e">
        <f>IF(AND(#REF!="Muy Baja",#REF!="Mayor"),CONCATENATE("R",#REF!),"")</f>
        <v>#REF!</v>
      </c>
      <c r="AO50" s="230" t="e">
        <f>IF(AND(#REF!="Muy Baja",#REF!="Mayor"),CONCATENATE("R",#REF!),"")</f>
        <v>#REF!</v>
      </c>
      <c r="AP50" s="230" t="e">
        <f>IF(AND(#REF!="Muy Baja",#REF!="Mayor"),CONCATENATE("R",#REF!),"")</f>
        <v>#REF!</v>
      </c>
      <c r="AQ50" s="230" t="e">
        <f>IF(AND(#REF!="Muy Baja",#REF!="Mayor"),CONCATENATE("R",#REF!),"")</f>
        <v>#REF!</v>
      </c>
      <c r="AR50" s="230" t="e">
        <f>IF(AND(#REF!="Muy Baja",#REF!="Mayor"),CONCATENATE("R",#REF!),"")</f>
        <v>#REF!</v>
      </c>
      <c r="AS50" s="230" t="e">
        <f>IF(AND(#REF!="Muy Baja",#REF!="Mayor"),CONCATENATE("R",#REF!),"")</f>
        <v>#REF!</v>
      </c>
      <c r="AT50" s="230" t="e">
        <f>IF(AND(#REF!="Muy Baja",#REF!="Mayor"),CONCATENATE("R",#REF!),"")</f>
        <v>#REF!</v>
      </c>
      <c r="AU50" s="230"/>
      <c r="AV50" s="230"/>
      <c r="AW50" s="231"/>
      <c r="AX50" s="240" t="e">
        <f>IF(AND(#REF!="Muy Baja",#REF!="Catastrófico"),CONCATENATE("R",#REF!),"")</f>
        <v>#REF!</v>
      </c>
      <c r="AY50" s="232" t="e">
        <f>IF(AND(#REF!="Muy Baja",#REF!="Catastrófico"),CONCATENATE("R",#REF!),"")</f>
        <v>#REF!</v>
      </c>
      <c r="AZ50" s="232" t="e">
        <f>IF(AND(#REF!="Muy Baja",#REF!="Catastrófico"),CONCATENATE("R",#REF!),"")</f>
        <v>#REF!</v>
      </c>
      <c r="BA50" s="232" t="e">
        <f>IF(AND(#REF!="Muy Baja",#REF!="Catastrófico"),CONCATENATE("R",#REF!),"")</f>
        <v>#REF!</v>
      </c>
      <c r="BB50" s="232" t="e">
        <f>IF(AND(#REF!="Muy Baja",#REF!="Catastrófico"),CONCATENATE("R",#REF!),"")</f>
        <v>#REF!</v>
      </c>
      <c r="BC50" s="232" t="e">
        <f>IF(AND(#REF!="Muy Baja",#REF!="Catastrófico"),CONCATENATE("R",#REF!),"")</f>
        <v>#REF!</v>
      </c>
      <c r="BD50" s="232" t="e">
        <f>IF(AND(#REF!="Muy Baja",#REF!="Catastrófico"),CONCATENATE("R",#REF!),"")</f>
        <v>#REF!</v>
      </c>
      <c r="BE50" s="232"/>
      <c r="BF50" s="232"/>
      <c r="BG50" s="233"/>
      <c r="BH50" s="263"/>
      <c r="BI50" s="263"/>
      <c r="BJ50" s="263"/>
      <c r="BK50" s="263"/>
      <c r="BL50" s="263"/>
      <c r="BM50" s="263"/>
      <c r="BN50" s="263"/>
    </row>
    <row r="51" spans="2:66" ht="12.6" customHeight="1">
      <c r="B51" s="263"/>
      <c r="C51" s="263"/>
      <c r="D51" s="263"/>
      <c r="E51" s="263"/>
      <c r="F51" s="263"/>
      <c r="G51" s="263"/>
      <c r="H51" s="263"/>
      <c r="I51" s="263"/>
      <c r="J51" s="1021" t="s">
        <v>279</v>
      </c>
      <c r="K51" s="1022"/>
      <c r="L51" s="1022"/>
      <c r="M51" s="1022"/>
      <c r="N51" s="1022"/>
      <c r="O51" s="1022"/>
      <c r="P51" s="1022"/>
      <c r="Q51" s="1022"/>
      <c r="R51" s="1022"/>
      <c r="S51" s="1023"/>
      <c r="T51" s="1021" t="s">
        <v>280</v>
      </c>
      <c r="U51" s="1022"/>
      <c r="V51" s="1022"/>
      <c r="W51" s="1022"/>
      <c r="X51" s="1022"/>
      <c r="Y51" s="1022"/>
      <c r="Z51" s="1022"/>
      <c r="AA51" s="1022"/>
      <c r="AB51" s="1022"/>
      <c r="AC51" s="1023"/>
      <c r="AD51" s="1021" t="s">
        <v>281</v>
      </c>
      <c r="AE51" s="1022"/>
      <c r="AF51" s="1022"/>
      <c r="AG51" s="1022"/>
      <c r="AH51" s="1022"/>
      <c r="AI51" s="1022"/>
      <c r="AJ51" s="1022"/>
      <c r="AK51" s="1022"/>
      <c r="AL51" s="1022"/>
      <c r="AM51" s="1023"/>
      <c r="AN51" s="1021" t="s">
        <v>282</v>
      </c>
      <c r="AO51" s="1066"/>
      <c r="AP51" s="1022"/>
      <c r="AQ51" s="1022"/>
      <c r="AR51" s="1022"/>
      <c r="AS51" s="1022"/>
      <c r="AT51" s="1022"/>
      <c r="AU51" s="1022"/>
      <c r="AV51" s="1022"/>
      <c r="AW51" s="1023"/>
      <c r="AX51" s="1021" t="s">
        <v>283</v>
      </c>
      <c r="AY51" s="1022"/>
      <c r="AZ51" s="1022"/>
      <c r="BA51" s="1022"/>
      <c r="BB51" s="1022"/>
      <c r="BC51" s="1022"/>
      <c r="BD51" s="1022"/>
      <c r="BE51" s="1022"/>
      <c r="BF51" s="1022"/>
      <c r="BG51" s="1023"/>
      <c r="BH51" s="263"/>
      <c r="BI51" s="263"/>
      <c r="BJ51" s="263"/>
      <c r="BK51" s="263"/>
      <c r="BL51" s="263"/>
      <c r="BM51" s="263"/>
      <c r="BN51" s="263"/>
    </row>
    <row r="52" spans="2:66" ht="12.6" customHeight="1">
      <c r="B52" s="57"/>
      <c r="C52" s="57"/>
      <c r="D52" s="57"/>
      <c r="E52" s="57"/>
      <c r="F52" s="57"/>
      <c r="G52" s="57"/>
      <c r="H52" s="57"/>
      <c r="I52" s="57"/>
      <c r="J52" s="1024"/>
      <c r="K52" s="1025"/>
      <c r="L52" s="1025"/>
      <c r="M52" s="1025"/>
      <c r="N52" s="1025"/>
      <c r="O52" s="1025"/>
      <c r="P52" s="1025"/>
      <c r="Q52" s="1025"/>
      <c r="R52" s="1025"/>
      <c r="S52" s="1026"/>
      <c r="T52" s="1024"/>
      <c r="U52" s="1025"/>
      <c r="V52" s="1025"/>
      <c r="W52" s="1025"/>
      <c r="X52" s="1025"/>
      <c r="Y52" s="1025"/>
      <c r="Z52" s="1025"/>
      <c r="AA52" s="1025"/>
      <c r="AB52" s="1025"/>
      <c r="AC52" s="1026"/>
      <c r="AD52" s="1024"/>
      <c r="AE52" s="1025"/>
      <c r="AF52" s="1025"/>
      <c r="AG52" s="1025"/>
      <c r="AH52" s="1025"/>
      <c r="AI52" s="1025"/>
      <c r="AJ52" s="1025"/>
      <c r="AK52" s="1025"/>
      <c r="AL52" s="1025"/>
      <c r="AM52" s="1026"/>
      <c r="AN52" s="1024"/>
      <c r="AO52" s="1025"/>
      <c r="AP52" s="1025"/>
      <c r="AQ52" s="1025"/>
      <c r="AR52" s="1025"/>
      <c r="AS52" s="1025"/>
      <c r="AT52" s="1025"/>
      <c r="AU52" s="1025"/>
      <c r="AV52" s="1025"/>
      <c r="AW52" s="1026"/>
      <c r="AX52" s="1024"/>
      <c r="AY52" s="1025"/>
      <c r="AZ52" s="1025"/>
      <c r="BA52" s="1025"/>
      <c r="BB52" s="1025"/>
      <c r="BC52" s="1025"/>
      <c r="BD52" s="1025"/>
      <c r="BE52" s="1025"/>
      <c r="BF52" s="1025"/>
      <c r="BG52" s="1026"/>
      <c r="BH52" s="57"/>
      <c r="BI52" s="57"/>
      <c r="BJ52" s="57"/>
      <c r="BK52" s="57"/>
      <c r="BL52" s="57"/>
      <c r="BM52" s="57"/>
      <c r="BN52" s="57"/>
    </row>
    <row r="53" spans="2:66" ht="12.6" customHeight="1">
      <c r="B53" s="57"/>
      <c r="C53" s="57"/>
      <c r="D53" s="57"/>
      <c r="E53" s="57"/>
      <c r="F53" s="57"/>
      <c r="G53" s="57"/>
      <c r="H53" s="57"/>
      <c r="I53" s="57"/>
      <c r="J53" s="1024"/>
      <c r="K53" s="1025"/>
      <c r="L53" s="1025"/>
      <c r="M53" s="1025"/>
      <c r="N53" s="1025"/>
      <c r="O53" s="1025"/>
      <c r="P53" s="1025"/>
      <c r="Q53" s="1025"/>
      <c r="R53" s="1025"/>
      <c r="S53" s="1026"/>
      <c r="T53" s="1024"/>
      <c r="U53" s="1025"/>
      <c r="V53" s="1025"/>
      <c r="W53" s="1025"/>
      <c r="X53" s="1025"/>
      <c r="Y53" s="1025"/>
      <c r="Z53" s="1025"/>
      <c r="AA53" s="1025"/>
      <c r="AB53" s="1025"/>
      <c r="AC53" s="1026"/>
      <c r="AD53" s="1024"/>
      <c r="AE53" s="1025"/>
      <c r="AF53" s="1025"/>
      <c r="AG53" s="1025"/>
      <c r="AH53" s="1025"/>
      <c r="AI53" s="1025"/>
      <c r="AJ53" s="1025"/>
      <c r="AK53" s="1025"/>
      <c r="AL53" s="1025"/>
      <c r="AM53" s="1026"/>
      <c r="AN53" s="1024"/>
      <c r="AO53" s="1025"/>
      <c r="AP53" s="1025"/>
      <c r="AQ53" s="1025"/>
      <c r="AR53" s="1025"/>
      <c r="AS53" s="1025"/>
      <c r="AT53" s="1025"/>
      <c r="AU53" s="1025"/>
      <c r="AV53" s="1025"/>
      <c r="AW53" s="1026"/>
      <c r="AX53" s="1024"/>
      <c r="AY53" s="1025"/>
      <c r="AZ53" s="1025"/>
      <c r="BA53" s="1025"/>
      <c r="BB53" s="1025"/>
      <c r="BC53" s="1025"/>
      <c r="BD53" s="1025"/>
      <c r="BE53" s="1025"/>
      <c r="BF53" s="1025"/>
      <c r="BG53" s="1026"/>
      <c r="BH53" s="57"/>
      <c r="BI53" s="57"/>
      <c r="BJ53" s="57"/>
      <c r="BK53" s="57"/>
      <c r="BL53" s="57"/>
      <c r="BM53" s="57"/>
      <c r="BN53" s="57"/>
    </row>
    <row r="54" spans="2:66" ht="12.6" customHeight="1">
      <c r="B54" s="57"/>
      <c r="C54" s="57"/>
      <c r="D54" s="57"/>
      <c r="E54" s="57"/>
      <c r="F54" s="57"/>
      <c r="G54" s="57"/>
      <c r="H54" s="57"/>
      <c r="I54" s="57"/>
      <c r="J54" s="1024"/>
      <c r="K54" s="1025"/>
      <c r="L54" s="1025"/>
      <c r="M54" s="1025"/>
      <c r="N54" s="1025"/>
      <c r="O54" s="1025"/>
      <c r="P54" s="1025"/>
      <c r="Q54" s="1025"/>
      <c r="R54" s="1025"/>
      <c r="S54" s="1026"/>
      <c r="T54" s="1024"/>
      <c r="U54" s="1025"/>
      <c r="V54" s="1025"/>
      <c r="W54" s="1025"/>
      <c r="X54" s="1025"/>
      <c r="Y54" s="1025"/>
      <c r="Z54" s="1025"/>
      <c r="AA54" s="1025"/>
      <c r="AB54" s="1025"/>
      <c r="AC54" s="1026"/>
      <c r="AD54" s="1024"/>
      <c r="AE54" s="1025"/>
      <c r="AF54" s="1025"/>
      <c r="AG54" s="1025"/>
      <c r="AH54" s="1025"/>
      <c r="AI54" s="1025"/>
      <c r="AJ54" s="1025"/>
      <c r="AK54" s="1025"/>
      <c r="AL54" s="1025"/>
      <c r="AM54" s="1026"/>
      <c r="AN54" s="1024"/>
      <c r="AO54" s="1025"/>
      <c r="AP54" s="1025"/>
      <c r="AQ54" s="1025"/>
      <c r="AR54" s="1025"/>
      <c r="AS54" s="1025"/>
      <c r="AT54" s="1025"/>
      <c r="AU54" s="1025"/>
      <c r="AV54" s="1025"/>
      <c r="AW54" s="1026"/>
      <c r="AX54" s="1024"/>
      <c r="AY54" s="1025"/>
      <c r="AZ54" s="1025"/>
      <c r="BA54" s="1025"/>
      <c r="BB54" s="1025"/>
      <c r="BC54" s="1025"/>
      <c r="BD54" s="1025"/>
      <c r="BE54" s="1025"/>
      <c r="BF54" s="1025"/>
      <c r="BG54" s="1026"/>
      <c r="BH54" s="57"/>
      <c r="BI54" s="57"/>
      <c r="BJ54" s="57"/>
      <c r="BK54" s="57"/>
      <c r="BL54" s="57"/>
      <c r="BM54" s="57"/>
      <c r="BN54" s="57"/>
    </row>
    <row r="55" spans="2:66" ht="12.6" customHeight="1">
      <c r="B55" s="57"/>
      <c r="C55" s="57"/>
      <c r="D55" s="57"/>
      <c r="E55" s="57"/>
      <c r="F55" s="57"/>
      <c r="G55" s="57"/>
      <c r="H55" s="57"/>
      <c r="I55" s="57"/>
      <c r="J55" s="1024"/>
      <c r="K55" s="1025"/>
      <c r="L55" s="1025"/>
      <c r="M55" s="1025"/>
      <c r="N55" s="1025"/>
      <c r="O55" s="1025"/>
      <c r="P55" s="1025"/>
      <c r="Q55" s="1025"/>
      <c r="R55" s="1025"/>
      <c r="S55" s="1026"/>
      <c r="T55" s="1024"/>
      <c r="U55" s="1025"/>
      <c r="V55" s="1025"/>
      <c r="W55" s="1025"/>
      <c r="X55" s="1025"/>
      <c r="Y55" s="1025"/>
      <c r="Z55" s="1025"/>
      <c r="AA55" s="1025"/>
      <c r="AB55" s="1025"/>
      <c r="AC55" s="1026"/>
      <c r="AD55" s="1024"/>
      <c r="AE55" s="1025"/>
      <c r="AF55" s="1025"/>
      <c r="AG55" s="1025"/>
      <c r="AH55" s="1025"/>
      <c r="AI55" s="1025"/>
      <c r="AJ55" s="1025"/>
      <c r="AK55" s="1025"/>
      <c r="AL55" s="1025"/>
      <c r="AM55" s="1026"/>
      <c r="AN55" s="1024"/>
      <c r="AO55" s="1025"/>
      <c r="AP55" s="1025"/>
      <c r="AQ55" s="1025"/>
      <c r="AR55" s="1025"/>
      <c r="AS55" s="1025"/>
      <c r="AT55" s="1025"/>
      <c r="AU55" s="1025"/>
      <c r="AV55" s="1025"/>
      <c r="AW55" s="1026"/>
      <c r="AX55" s="1024"/>
      <c r="AY55" s="1025"/>
      <c r="AZ55" s="1025"/>
      <c r="BA55" s="1025"/>
      <c r="BB55" s="1025"/>
      <c r="BC55" s="1025"/>
      <c r="BD55" s="1025"/>
      <c r="BE55" s="1025"/>
      <c r="BF55" s="1025"/>
      <c r="BG55" s="1026"/>
      <c r="BH55" s="57"/>
      <c r="BI55" s="57"/>
      <c r="BJ55" s="57"/>
      <c r="BK55" s="57"/>
      <c r="BL55" s="57"/>
      <c r="BM55" s="57"/>
      <c r="BN55" s="57"/>
    </row>
    <row r="56" spans="2:66" ht="12.6" customHeight="1" thickBot="1">
      <c r="B56" s="57"/>
      <c r="C56" s="57"/>
      <c r="D56" s="57"/>
      <c r="E56" s="57"/>
      <c r="F56" s="57"/>
      <c r="G56" s="57"/>
      <c r="H56" s="57"/>
      <c r="I56" s="57"/>
      <c r="J56" s="1027"/>
      <c r="K56" s="1028"/>
      <c r="L56" s="1028"/>
      <c r="M56" s="1028"/>
      <c r="N56" s="1028"/>
      <c r="O56" s="1028"/>
      <c r="P56" s="1028"/>
      <c r="Q56" s="1028"/>
      <c r="R56" s="1028"/>
      <c r="S56" s="1029"/>
      <c r="T56" s="1027"/>
      <c r="U56" s="1028"/>
      <c r="V56" s="1028"/>
      <c r="W56" s="1028"/>
      <c r="X56" s="1028"/>
      <c r="Y56" s="1028"/>
      <c r="Z56" s="1028"/>
      <c r="AA56" s="1028"/>
      <c r="AB56" s="1028"/>
      <c r="AC56" s="1029"/>
      <c r="AD56" s="1027"/>
      <c r="AE56" s="1028"/>
      <c r="AF56" s="1028"/>
      <c r="AG56" s="1028"/>
      <c r="AH56" s="1028"/>
      <c r="AI56" s="1028"/>
      <c r="AJ56" s="1028"/>
      <c r="AK56" s="1028"/>
      <c r="AL56" s="1028"/>
      <c r="AM56" s="1029"/>
      <c r="AN56" s="1027"/>
      <c r="AO56" s="1028"/>
      <c r="AP56" s="1028"/>
      <c r="AQ56" s="1028"/>
      <c r="AR56" s="1028"/>
      <c r="AS56" s="1028"/>
      <c r="AT56" s="1028"/>
      <c r="AU56" s="1028"/>
      <c r="AV56" s="1028"/>
      <c r="AW56" s="1029"/>
      <c r="AX56" s="1027"/>
      <c r="AY56" s="1028"/>
      <c r="AZ56" s="1028"/>
      <c r="BA56" s="1028"/>
      <c r="BB56" s="1028"/>
      <c r="BC56" s="1028"/>
      <c r="BD56" s="1028"/>
      <c r="BE56" s="1028"/>
      <c r="BF56" s="1028"/>
      <c r="BG56" s="1029"/>
      <c r="BH56" s="57"/>
      <c r="BI56" s="57"/>
      <c r="BJ56" s="57"/>
      <c r="BK56" s="57"/>
      <c r="BL56" s="57"/>
      <c r="BM56" s="57"/>
      <c r="BN56" s="57"/>
    </row>
  </sheetData>
  <mergeCells count="17">
    <mergeCell ref="J51:S56"/>
    <mergeCell ref="T51:AC56"/>
    <mergeCell ref="AD51:AM56"/>
    <mergeCell ref="AN51:AW56"/>
    <mergeCell ref="AX51:BG56"/>
    <mergeCell ref="B2:I4"/>
    <mergeCell ref="J2:BG4"/>
    <mergeCell ref="B6:D50"/>
    <mergeCell ref="E6:I14"/>
    <mergeCell ref="BI6:BN14"/>
    <mergeCell ref="E15:I23"/>
    <mergeCell ref="BI15:BN23"/>
    <mergeCell ref="E24:I32"/>
    <mergeCell ref="BI24:BN32"/>
    <mergeCell ref="E33:I41"/>
    <mergeCell ref="BI33:BN41"/>
    <mergeCell ref="E42:I50"/>
  </mergeCells>
  <pageMargins left="0.7" right="0.7" top="0.75" bottom="0.75" header="0.3" footer="0.3"/>
  <pageSetup scale="1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91" zoomScale="10" zoomScaleNormal="25" zoomScaleSheetLayoutView="10" workbookViewId="0">
      <selection activeCell="CB115" sqref="CB115"/>
    </sheetView>
  </sheetViews>
  <sheetFormatPr baseColWidth="10" defaultColWidth="5.42578125" defaultRowHeight="9" customHeight="1"/>
  <cols>
    <col min="5" max="9" width="9.28515625" style="302" customWidth="1"/>
    <col min="10" max="10" width="15.5703125" customWidth="1"/>
    <col min="11" max="11" width="8.7109375" customWidth="1"/>
    <col min="12" max="12" width="18.140625" customWidth="1"/>
    <col min="13" max="13" width="14.140625" customWidth="1"/>
    <col min="14" max="15" width="8.7109375" customWidth="1"/>
    <col min="16" max="16" width="14.5703125" customWidth="1"/>
    <col min="17" max="21" width="8.7109375" customWidth="1"/>
    <col min="22" max="22" width="17.42578125" customWidth="1"/>
    <col min="23" max="27" width="8.7109375" customWidth="1"/>
    <col min="28" max="28" width="19.42578125" customWidth="1"/>
    <col min="29" max="29" width="16.42578125" customWidth="1"/>
    <col min="30" max="33" width="8.7109375" customWidth="1"/>
    <col min="34" max="34" width="15.7109375" customWidth="1"/>
    <col min="35" max="35" width="14.85546875" customWidth="1"/>
    <col min="36" max="36" width="8.7109375" customWidth="1"/>
    <col min="37" max="37" width="11.7109375" customWidth="1"/>
    <col min="38" max="39" width="8.7109375" customWidth="1"/>
    <col min="40" max="40" width="12.5703125" customWidth="1"/>
    <col min="41" max="41" width="11.85546875" customWidth="1"/>
    <col min="42" max="43" width="8.7109375" customWidth="1"/>
    <col min="44" max="44" width="12.7109375" customWidth="1"/>
    <col min="45" max="45" width="8.7109375" customWidth="1"/>
    <col min="46" max="46" width="19.85546875" customWidth="1"/>
    <col min="47" max="47" width="17.42578125" customWidth="1"/>
    <col min="48" max="48" width="10.140625" customWidth="1"/>
    <col min="49" max="49" width="19.5703125" customWidth="1"/>
    <col min="50" max="50" width="18.140625" customWidth="1"/>
    <col min="51" max="51" width="18.5703125" customWidth="1"/>
    <col min="52" max="53" width="16.7109375" customWidth="1"/>
    <col min="54" max="54" width="12.140625" customWidth="1"/>
    <col min="55" max="55" width="11.85546875" customWidth="1"/>
    <col min="56" max="57" width="15.5703125" customWidth="1"/>
    <col min="58" max="58" width="17.85546875" customWidth="1"/>
    <col min="59" max="59" width="15.28515625" customWidth="1"/>
    <col min="60" max="60" width="14.140625" customWidth="1"/>
    <col min="61" max="61" width="16.7109375" customWidth="1"/>
    <col min="62" max="62" width="18.85546875" customWidth="1"/>
    <col min="63" max="99" width="8.7109375" customWidth="1"/>
    <col min="101" max="106" width="7.5703125" style="302" customWidth="1"/>
  </cols>
  <sheetData>
    <row r="2" spans="2:106" ht="18" customHeight="1">
      <c r="B2" s="1099" t="s">
        <v>286</v>
      </c>
      <c r="C2" s="1099"/>
      <c r="D2" s="1099"/>
      <c r="E2" s="1099"/>
      <c r="F2" s="1099"/>
      <c r="G2" s="1099"/>
      <c r="H2" s="1099"/>
      <c r="I2" s="1099"/>
      <c r="J2" s="1100" t="s">
        <v>2</v>
      </c>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c r="AT2" s="1100"/>
      <c r="AU2" s="1100"/>
      <c r="AV2" s="1100"/>
      <c r="AW2" s="1100"/>
      <c r="AX2" s="1100"/>
      <c r="AY2" s="1100"/>
      <c r="AZ2" s="1100"/>
      <c r="BA2" s="1100"/>
      <c r="BB2" s="1100"/>
      <c r="BC2" s="1100"/>
      <c r="BD2" s="1100"/>
      <c r="BE2" s="1100"/>
      <c r="BF2" s="1100"/>
      <c r="BG2" s="1100"/>
      <c r="BH2" s="1100"/>
      <c r="BI2" s="1100"/>
      <c r="BJ2" s="1100"/>
      <c r="BK2" s="1100"/>
      <c r="BL2" s="1100"/>
      <c r="BM2" s="1100"/>
      <c r="BN2" s="1100"/>
      <c r="BO2" s="1100"/>
      <c r="BP2" s="1100"/>
      <c r="BQ2" s="1100"/>
      <c r="BR2" s="1100"/>
      <c r="BS2" s="1100"/>
      <c r="BT2" s="1100"/>
      <c r="BU2" s="1100"/>
      <c r="BV2" s="1100"/>
      <c r="BW2" s="1100"/>
      <c r="BX2" s="1100"/>
      <c r="BY2" s="1100"/>
      <c r="BZ2" s="1100"/>
      <c r="CA2" s="1100"/>
      <c r="CB2" s="1100"/>
      <c r="CC2" s="1100"/>
      <c r="CD2" s="1100"/>
      <c r="CE2" s="1100"/>
      <c r="CF2" s="1100"/>
      <c r="CG2" s="1100"/>
      <c r="CH2" s="1100"/>
      <c r="CI2" s="1100"/>
      <c r="CJ2" s="1100"/>
      <c r="CK2" s="1100"/>
      <c r="CL2" s="1100"/>
      <c r="CM2" s="1100"/>
      <c r="CN2" s="1100"/>
      <c r="CO2" s="1100"/>
      <c r="CP2" s="1100"/>
      <c r="CQ2" s="1100"/>
      <c r="CR2" s="1100"/>
      <c r="CS2" s="1100"/>
      <c r="CT2" s="1100"/>
      <c r="CU2" s="1100"/>
      <c r="CV2" s="57"/>
      <c r="CW2" s="301"/>
      <c r="CX2" s="301"/>
      <c r="CY2" s="301"/>
      <c r="CZ2" s="301"/>
      <c r="DA2" s="301"/>
      <c r="DB2" s="301"/>
    </row>
    <row r="3" spans="2:106" ht="18" customHeight="1">
      <c r="B3" s="1099"/>
      <c r="C3" s="1099"/>
      <c r="D3" s="1099"/>
      <c r="E3" s="1099"/>
      <c r="F3" s="1099"/>
      <c r="G3" s="1099"/>
      <c r="H3" s="1099"/>
      <c r="I3" s="1099"/>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c r="AT3" s="1100"/>
      <c r="AU3" s="1100"/>
      <c r="AV3" s="1100"/>
      <c r="AW3" s="1100"/>
      <c r="AX3" s="1100"/>
      <c r="AY3" s="1100"/>
      <c r="AZ3" s="1100"/>
      <c r="BA3" s="1100"/>
      <c r="BB3" s="1100"/>
      <c r="BC3" s="1100"/>
      <c r="BD3" s="1100"/>
      <c r="BE3" s="1100"/>
      <c r="BF3" s="1100"/>
      <c r="BG3" s="1100"/>
      <c r="BH3" s="1100"/>
      <c r="BI3" s="1100"/>
      <c r="BJ3" s="1100"/>
      <c r="BK3" s="1100"/>
      <c r="BL3" s="1100"/>
      <c r="BM3" s="1100"/>
      <c r="BN3" s="1100"/>
      <c r="BO3" s="1100"/>
      <c r="BP3" s="1100"/>
      <c r="BQ3" s="1100"/>
      <c r="BR3" s="1100"/>
      <c r="BS3" s="1100"/>
      <c r="BT3" s="1100"/>
      <c r="BU3" s="1100"/>
      <c r="BV3" s="1100"/>
      <c r="BW3" s="1100"/>
      <c r="BX3" s="1100"/>
      <c r="BY3" s="1100"/>
      <c r="BZ3" s="1100"/>
      <c r="CA3" s="1100"/>
      <c r="CB3" s="1100"/>
      <c r="CC3" s="1100"/>
      <c r="CD3" s="1100"/>
      <c r="CE3" s="1100"/>
      <c r="CF3" s="1100"/>
      <c r="CG3" s="1100"/>
      <c r="CH3" s="1100"/>
      <c r="CI3" s="1100"/>
      <c r="CJ3" s="1100"/>
      <c r="CK3" s="1100"/>
      <c r="CL3" s="1100"/>
      <c r="CM3" s="1100"/>
      <c r="CN3" s="1100"/>
      <c r="CO3" s="1100"/>
      <c r="CP3" s="1100"/>
      <c r="CQ3" s="1100"/>
      <c r="CR3" s="1100"/>
      <c r="CS3" s="1100"/>
      <c r="CT3" s="1100"/>
      <c r="CU3" s="1100"/>
      <c r="CV3" s="57"/>
      <c r="CW3" s="301"/>
      <c r="CX3" s="301"/>
      <c r="CY3" s="301"/>
      <c r="CZ3" s="301"/>
      <c r="DA3" s="301"/>
      <c r="DB3" s="301"/>
    </row>
    <row r="4" spans="2:106" ht="223.15" customHeight="1">
      <c r="B4" s="1099"/>
      <c r="C4" s="1099"/>
      <c r="D4" s="1099"/>
      <c r="E4" s="1099"/>
      <c r="F4" s="1099"/>
      <c r="G4" s="1099"/>
      <c r="H4" s="1099"/>
      <c r="I4" s="1099"/>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c r="AT4" s="1100"/>
      <c r="AU4" s="1100"/>
      <c r="AV4" s="1100"/>
      <c r="AW4" s="1100"/>
      <c r="AX4" s="1100"/>
      <c r="AY4" s="1100"/>
      <c r="AZ4" s="1100"/>
      <c r="BA4" s="1100"/>
      <c r="BB4" s="1100"/>
      <c r="BC4" s="1100"/>
      <c r="BD4" s="1100"/>
      <c r="BE4" s="1100"/>
      <c r="BF4" s="1100"/>
      <c r="BG4" s="1100"/>
      <c r="BH4" s="1100"/>
      <c r="BI4" s="1100"/>
      <c r="BJ4" s="1100"/>
      <c r="BK4" s="1100"/>
      <c r="BL4" s="1100"/>
      <c r="BM4" s="1100"/>
      <c r="BN4" s="1100"/>
      <c r="BO4" s="1100"/>
      <c r="BP4" s="1100"/>
      <c r="BQ4" s="1100"/>
      <c r="BR4" s="1100"/>
      <c r="BS4" s="1100"/>
      <c r="BT4" s="1100"/>
      <c r="BU4" s="1100"/>
      <c r="BV4" s="1100"/>
      <c r="BW4" s="1100"/>
      <c r="BX4" s="1100"/>
      <c r="BY4" s="1100"/>
      <c r="BZ4" s="1100"/>
      <c r="CA4" s="1100"/>
      <c r="CB4" s="1100"/>
      <c r="CC4" s="1100"/>
      <c r="CD4" s="1100"/>
      <c r="CE4" s="1100"/>
      <c r="CF4" s="1100"/>
      <c r="CG4" s="1100"/>
      <c r="CH4" s="1100"/>
      <c r="CI4" s="1100"/>
      <c r="CJ4" s="1100"/>
      <c r="CK4" s="1100"/>
      <c r="CL4" s="1100"/>
      <c r="CM4" s="1100"/>
      <c r="CN4" s="1100"/>
      <c r="CO4" s="1100"/>
      <c r="CP4" s="1100"/>
      <c r="CQ4" s="1100"/>
      <c r="CR4" s="1100"/>
      <c r="CS4" s="1100"/>
      <c r="CT4" s="1100"/>
      <c r="CU4" s="1100"/>
      <c r="CV4" s="57"/>
      <c r="CW4" s="301"/>
      <c r="CX4" s="301"/>
      <c r="CY4" s="301"/>
      <c r="CZ4" s="301"/>
      <c r="DA4" s="301"/>
      <c r="DB4" s="301"/>
    </row>
    <row r="5" spans="2:106" ht="9" customHeight="1" thickBot="1">
      <c r="B5" s="57"/>
      <c r="C5" s="57"/>
      <c r="D5" s="57"/>
      <c r="E5" s="301"/>
      <c r="F5" s="301"/>
      <c r="G5" s="301"/>
      <c r="H5" s="301"/>
      <c r="I5" s="301"/>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301"/>
      <c r="CX5" s="301"/>
      <c r="CY5" s="301"/>
      <c r="CZ5" s="301"/>
      <c r="DA5" s="301"/>
      <c r="DB5" s="301"/>
    </row>
    <row r="6" spans="2:106" ht="32.65" customHeight="1">
      <c r="B6" s="1101" t="s">
        <v>1</v>
      </c>
      <c r="C6" s="1101"/>
      <c r="D6" s="1102"/>
      <c r="E6" s="1069" t="s">
        <v>271</v>
      </c>
      <c r="F6" s="1070"/>
      <c r="G6" s="1070"/>
      <c r="H6" s="1070"/>
      <c r="I6" s="1071"/>
      <c r="J6" s="264" t="e">
        <f>IF(AND(#REF!="Muy Alta",#REF!="Leve"),CONCATENATE("R",#REF!,"C",#REF!),"")</f>
        <v>#REF!</v>
      </c>
      <c r="K6" s="265" t="e">
        <f>IF(AND(#REF!="Muy Alta",#REF!="Leve"),CONCATENATE("R",#REF!,"C",#REF!),"")</f>
        <v>#REF!</v>
      </c>
      <c r="L6" s="265" t="e">
        <f>IF(AND(#REF!="Muy Alta",#REF!="Leve"),CONCATENATE("R",#REF!,"C",#REF!),"")</f>
        <v>#REF!</v>
      </c>
      <c r="M6" s="265" t="e">
        <f>IF(AND(#REF!="Muy Alta",#REF!="Leve"),CONCATENATE("R",#REF!,"C",#REF!),"")</f>
        <v>#REF!</v>
      </c>
      <c r="N6" s="265" t="e">
        <f>IF(AND(#REF!="Muy Alta",#REF!="Leve"),CONCATENATE("R",#REF!,"C",#REF!),"")</f>
        <v>#REF!</v>
      </c>
      <c r="O6" s="265" t="e">
        <f>IF(AND(#REF!="Muy Alta",#REF!="Leve"),CONCATENATE("R",#REF!,"C",#REF!),"")</f>
        <v>#REF!</v>
      </c>
      <c r="P6" s="265" t="e">
        <f>IF(AND(#REF!="Muy Alta",#REF!="Leve"),CONCATENATE("R",#REF!,"C",#REF!),"")</f>
        <v>#REF!</v>
      </c>
      <c r="Q6" s="265" t="e">
        <f>IF(AND(#REF!="Muy Alta",#REF!="Leve"),CONCATENATE("R",#REF!,"C",#REF!),"")</f>
        <v>#REF!</v>
      </c>
      <c r="R6" s="265" t="e">
        <f>IF(AND(#REF!="Muy Alta",#REF!="Leve"),CONCATENATE("R",#REF!,"C",#REF!),"")</f>
        <v>#REF!</v>
      </c>
      <c r="S6" s="265" t="e">
        <f>IF(AND(#REF!="Muy Alta",#REF!="Leve"),CONCATENATE("R",#REF!,"C",#REF!),"")</f>
        <v>#REF!</v>
      </c>
      <c r="T6" s="265" t="e">
        <f>IF(AND(#REF!="Muy Alta",#REF!="Leve"),CONCATENATE("R",#REF!,"C",#REF!),"")</f>
        <v>#REF!</v>
      </c>
      <c r="U6" s="265" t="e">
        <f>IF(AND(#REF!="Muy Alta",#REF!="Leve"),CONCATENATE("R",#REF!,"C",#REF!),"")</f>
        <v>#REF!</v>
      </c>
      <c r="V6" s="265" t="e">
        <f>IF(AND(#REF!="Muy Alta",#REF!="Leve"),CONCATENATE("R",#REF!,"C",#REF!),"")</f>
        <v>#REF!</v>
      </c>
      <c r="W6" s="265" t="e">
        <f>IF(AND(#REF!="Muy Alta",#REF!="Leve"),CONCATENATE("R",#REF!,"C",#REF!),"")</f>
        <v>#REF!</v>
      </c>
      <c r="X6" s="265" t="e">
        <f>IF(AND(#REF!="Muy Alta",#REF!="Leve"),CONCATENATE("R",#REF!,"C",#REF!),"")</f>
        <v>#REF!</v>
      </c>
      <c r="Y6" s="265" t="e">
        <f>IF(AND(#REF!="Muy Alta",#REF!="Leve"),CONCATENATE("R",#REF!,"C",#REF!),"")</f>
        <v>#REF!</v>
      </c>
      <c r="Z6" s="265" t="e">
        <f>IF(AND(#REF!="Muy Alta",#REF!="Leve"),CONCATENATE("R",#REF!,"C",#REF!),"")</f>
        <v>#REF!</v>
      </c>
      <c r="AA6" s="266" t="e">
        <f>IF(AND(#REF!="Muy Alta",#REF!="Leve"),CONCATENATE("R",#REF!,"C",#REF!),"")</f>
        <v>#REF!</v>
      </c>
      <c r="AB6" s="264" t="e">
        <f>IF(AND(#REF!="Muy Alta",#REF!="Menor"),CONCATENATE("R",#REF!,"C",#REF!),"")</f>
        <v>#REF!</v>
      </c>
      <c r="AC6" s="265" t="e">
        <f>IF(AND(#REF!="Muy Alta",#REF!="Menor"),CONCATENATE("R",#REF!,"C",#REF!),"")</f>
        <v>#REF!</v>
      </c>
      <c r="AD6" s="265" t="e">
        <f>IF(AND(#REF!="Muy Alta",#REF!="Menor"),CONCATENATE("R",#REF!,"C",#REF!),"")</f>
        <v>#REF!</v>
      </c>
      <c r="AE6" s="265" t="e">
        <f>IF(AND(#REF!="Muy Alta",#REF!="Menor"),CONCATENATE("R",#REF!,"C",#REF!),"")</f>
        <v>#REF!</v>
      </c>
      <c r="AF6" s="265" t="e">
        <f>IF(AND(#REF!="Muy Alta",#REF!="Menor"),CONCATENATE("R",#REF!,"C",#REF!),"")</f>
        <v>#REF!</v>
      </c>
      <c r="AG6" s="265" t="e">
        <f>IF(AND(#REF!="Muy Alta",#REF!="Menor"),CONCATENATE("R",#REF!,"C",#REF!),"")</f>
        <v>#REF!</v>
      </c>
      <c r="AH6" s="265" t="e">
        <f>IF(AND(#REF!="Muy Alta",#REF!="Menor"),CONCATENATE("R",#REF!,"C",#REF!),"")</f>
        <v>#REF!</v>
      </c>
      <c r="AI6" s="265" t="e">
        <f>IF(AND(#REF!="Muy Alta",#REF!="Menor"),CONCATENATE("R",#REF!,"C",#REF!),"")</f>
        <v>#REF!</v>
      </c>
      <c r="AJ6" s="265" t="e">
        <f>IF(AND(#REF!="Muy Alta",#REF!="Menor"),CONCATENATE("R",#REF!,"C",#REF!),"")</f>
        <v>#REF!</v>
      </c>
      <c r="AK6" s="265" t="e">
        <f>IF(AND(#REF!="Muy Alta",#REF!="Menor"),CONCATENATE("R",#REF!,"C",#REF!),"")</f>
        <v>#REF!</v>
      </c>
      <c r="AL6" s="265" t="e">
        <f>IF(AND(#REF!="Muy Alta",#REF!="Menor"),CONCATENATE("R",#REF!,"C",#REF!),"")</f>
        <v>#REF!</v>
      </c>
      <c r="AM6" s="265" t="e">
        <f>IF(AND(#REF!="Muy Alta",#REF!="Menor"),CONCATENATE("R",#REF!,"C",#REF!),"")</f>
        <v>#REF!</v>
      </c>
      <c r="AN6" s="265" t="e">
        <f>IF(AND(#REF!="Muy Alta",#REF!="Menor"),CONCATENATE("R",#REF!,"C",#REF!),"")</f>
        <v>#REF!</v>
      </c>
      <c r="AO6" s="265" t="e">
        <f>IF(AND(#REF!="Muy Alta",#REF!="Menor"),CONCATENATE("R",#REF!,"C",#REF!),"")</f>
        <v>#REF!</v>
      </c>
      <c r="AP6" s="265" t="e">
        <f>IF(AND(#REF!="Muy Alta",#REF!="Menor"),CONCATENATE("R",#REF!,"C",#REF!),"")</f>
        <v>#REF!</v>
      </c>
      <c r="AQ6" s="265" t="e">
        <f>IF(AND(#REF!="Muy Alta",#REF!="Menor"),CONCATENATE("R",#REF!,"C",#REF!),"")</f>
        <v>#REF!</v>
      </c>
      <c r="AR6" s="265" t="e">
        <f>IF(AND(#REF!="Muy Alta",#REF!="Menor"),CONCATENATE("R",#REF!,"C",#REF!),"")</f>
        <v>#REF!</v>
      </c>
      <c r="AS6" s="266" t="e">
        <f>IF(AND(#REF!="Muy Alta",#REF!="Menor"),CONCATENATE("R",#REF!,"C",#REF!),"")</f>
        <v>#REF!</v>
      </c>
      <c r="AT6" s="264" t="e">
        <f>IF(AND(#REF!="Muy Alta",#REF!="Moderado"),CONCATENATE("R",#REF!,"C",#REF!),"")</f>
        <v>#REF!</v>
      </c>
      <c r="AU6" s="265" t="e">
        <f>IF(AND(#REF!="Muy Alta",#REF!="Moderado"),CONCATENATE("R",#REF!,"C",#REF!),"")</f>
        <v>#REF!</v>
      </c>
      <c r="AV6" s="265" t="e">
        <f>IF(AND(#REF!="Muy Alta",#REF!="Moderado"),CONCATENATE("R",#REF!,"C",#REF!),"")</f>
        <v>#REF!</v>
      </c>
      <c r="AW6" s="265" t="e">
        <f>IF(AND(#REF!="Muy Alta",#REF!="Moderado"),CONCATENATE("R",#REF!,"C",#REF!),"")</f>
        <v>#REF!</v>
      </c>
      <c r="AX6" s="265" t="e">
        <f>IF(AND(#REF!="Muy Alta",#REF!="Moderado"),CONCATENATE("R",#REF!,"C",#REF!),"")</f>
        <v>#REF!</v>
      </c>
      <c r="AY6" s="265" t="e">
        <f>IF(AND(#REF!="Muy Alta",#REF!="Moderado"),CONCATENATE("R",#REF!,"C",#REF!),"")</f>
        <v>#REF!</v>
      </c>
      <c r="AZ6" s="265" t="e">
        <f>IF(AND(#REF!="Muy Alta",#REF!="Moderado"),CONCATENATE("R",#REF!,"C",#REF!),"")</f>
        <v>#REF!</v>
      </c>
      <c r="BA6" s="265" t="e">
        <f>IF(AND(#REF!="Muy Alta",#REF!="Moderado"),CONCATENATE("R",#REF!,"C",#REF!),"")</f>
        <v>#REF!</v>
      </c>
      <c r="BB6" s="265" t="e">
        <f>IF(AND(#REF!="Muy Alta",#REF!="Moderado"),CONCATENATE("R",#REF!,"C",#REF!),"")</f>
        <v>#REF!</v>
      </c>
      <c r="BC6" s="265" t="e">
        <f>IF(AND(#REF!="Muy Alta",#REF!="Moderado"),CONCATENATE("R",#REF!,"C",#REF!),"")</f>
        <v>#REF!</v>
      </c>
      <c r="BD6" s="265" t="e">
        <f>IF(AND(#REF!="Muy Alta",#REF!="Moderado"),CONCATENATE("R",#REF!,"C",#REF!),"")</f>
        <v>#REF!</v>
      </c>
      <c r="BE6" s="265" t="e">
        <f>IF(AND(#REF!="Muy Alta",#REF!="Moderado"),CONCATENATE("R",#REF!,"C",#REF!),"")</f>
        <v>#REF!</v>
      </c>
      <c r="BF6" s="265" t="e">
        <f>IF(AND(#REF!="Muy Alta",#REF!="Moderado"),CONCATENATE("R",#REF!,"C",#REF!),"")</f>
        <v>#REF!</v>
      </c>
      <c r="BG6" s="265" t="e">
        <f>IF(AND(#REF!="Muy Alta",#REF!="Moderado"),CONCATENATE("R",#REF!,"C",#REF!),"")</f>
        <v>#REF!</v>
      </c>
      <c r="BH6" s="265" t="e">
        <f>IF(AND(#REF!="Muy Alta",#REF!="Moderado"),CONCATENATE("R",#REF!,"C",#REF!),"")</f>
        <v>#REF!</v>
      </c>
      <c r="BI6" s="265" t="e">
        <f>IF(AND(#REF!="Muy Alta",#REF!="Moderado"),CONCATENATE("R",#REF!,"C",#REF!),"")</f>
        <v>#REF!</v>
      </c>
      <c r="BJ6" s="265" t="e">
        <f>IF(AND(#REF!="Muy Alta",#REF!="Moderado"),CONCATENATE("R",#REF!,"C",#REF!),"")</f>
        <v>#REF!</v>
      </c>
      <c r="BK6" s="266" t="e">
        <f>IF(AND(#REF!="Muy Alta",#REF!="Moderado"),CONCATENATE("R",#REF!,"C",#REF!),"")</f>
        <v>#REF!</v>
      </c>
      <c r="BL6" s="264" t="e">
        <f>IF(AND(#REF!="Muy Alta",#REF!="Mayor"),CONCATENATE("R",#REF!,"C",#REF!),"")</f>
        <v>#REF!</v>
      </c>
      <c r="BM6" s="265" t="e">
        <f>IF(AND(#REF!="Muy Alta",#REF!="Mayor"),CONCATENATE("R",#REF!,"C",#REF!),"")</f>
        <v>#REF!</v>
      </c>
      <c r="BN6" s="265" t="e">
        <f>IF(AND(#REF!="Muy Alta",#REF!="Mayor"),CONCATENATE("R",#REF!,"C",#REF!),"")</f>
        <v>#REF!</v>
      </c>
      <c r="BO6" s="265" t="e">
        <f>IF(AND(#REF!="Muy Alta",#REF!="Mayor"),CONCATENATE("R",#REF!,"C",#REF!),"")</f>
        <v>#REF!</v>
      </c>
      <c r="BP6" s="265" t="e">
        <f>IF(AND(#REF!="Muy Alta",#REF!="Mayor"),CONCATENATE("R",#REF!,"C",#REF!),"")</f>
        <v>#REF!</v>
      </c>
      <c r="BQ6" s="265" t="e">
        <f>IF(AND(#REF!="Muy Alta",#REF!="Mayor"),CONCATENATE("R",#REF!,"C",#REF!),"")</f>
        <v>#REF!</v>
      </c>
      <c r="BR6" s="265" t="e">
        <f>IF(AND(#REF!="Muy Alta",#REF!="Mayor"),CONCATENATE("R",#REF!,"C",#REF!),"")</f>
        <v>#REF!</v>
      </c>
      <c r="BS6" s="265" t="e">
        <f>IF(AND(#REF!="Muy Alta",#REF!="Mayor"),CONCATENATE("R",#REF!,"C",#REF!),"")</f>
        <v>#REF!</v>
      </c>
      <c r="BT6" s="265" t="e">
        <f>IF(AND(#REF!="Muy Alta",#REF!="Mayor"),CONCATENATE("R",#REF!,"C",#REF!),"")</f>
        <v>#REF!</v>
      </c>
      <c r="BU6" s="265" t="e">
        <f>IF(AND(#REF!="Muy Alta",#REF!="Mayor"),CONCATENATE("R",#REF!,"C",#REF!),"")</f>
        <v>#REF!</v>
      </c>
      <c r="BV6" s="265" t="e">
        <f>IF(AND(#REF!="Muy Alta",#REF!="Mayor"),CONCATENATE("R",#REF!,"C",#REF!),"")</f>
        <v>#REF!</v>
      </c>
      <c r="BW6" s="265" t="e">
        <f>IF(AND(#REF!="Muy Alta",#REF!="Mayor"),CONCATENATE("R",#REF!,"C",#REF!),"")</f>
        <v>#REF!</v>
      </c>
      <c r="BX6" s="265" t="e">
        <f>IF(AND(#REF!="Muy Alta",#REF!="Mayor"),CONCATENATE("R",#REF!,"C",#REF!),"")</f>
        <v>#REF!</v>
      </c>
      <c r="BY6" s="265" t="e">
        <f>IF(AND(#REF!="Muy Alta",#REF!="Mayor"),CONCATENATE("R",#REF!,"C",#REF!),"")</f>
        <v>#REF!</v>
      </c>
      <c r="BZ6" s="265" t="e">
        <f>IF(AND(#REF!="Muy Alta",#REF!="Mayor"),CONCATENATE("R",#REF!,"C",#REF!),"")</f>
        <v>#REF!</v>
      </c>
      <c r="CA6" s="265" t="e">
        <f>IF(AND(#REF!="Muy Alta",#REF!="Mayor"),CONCATENATE("R",#REF!,"C",#REF!),"")</f>
        <v>#REF!</v>
      </c>
      <c r="CB6" s="265" t="e">
        <f>IF(AND(#REF!="Muy Alta",#REF!="Mayor"),CONCATENATE("R",#REF!,"C",#REF!),"")</f>
        <v>#REF!</v>
      </c>
      <c r="CC6" s="266" t="e">
        <f>IF(AND(#REF!="Muy Alta",#REF!="Mayor"),CONCATENATE("R",#REF!,"C",#REF!),"")</f>
        <v>#REF!</v>
      </c>
      <c r="CD6" s="267" t="e">
        <f>IF(AND(#REF!="Muy Alta",#REF!="Catastrófico"),CONCATENATE("R",#REF!,"C",#REF!),"")</f>
        <v>#REF!</v>
      </c>
      <c r="CE6" s="267" t="e">
        <f>IF(AND(#REF!="Muy Alta",#REF!="Catastrófico"),CONCATENATE("R",#REF!,"C",#REF!),"")</f>
        <v>#REF!</v>
      </c>
      <c r="CF6" s="267" t="e">
        <f>IF(AND(#REF!="Muy Alta",#REF!="Catastrófico"),CONCATENATE("R",#REF!,"C",#REF!),"")</f>
        <v>#REF!</v>
      </c>
      <c r="CG6" s="267" t="e">
        <f>IF(AND(#REF!="Muy Alta",#REF!="Catastrófico"),CONCATENATE("R",#REF!,"C",#REF!),"")</f>
        <v>#REF!</v>
      </c>
      <c r="CH6" s="267" t="e">
        <f>IF(AND(#REF!="Muy Alta",#REF!="Catastrófico"),CONCATENATE("R",#REF!,"C",#REF!),"")</f>
        <v>#REF!</v>
      </c>
      <c r="CI6" s="267" t="e">
        <f>IF(AND(#REF!="Muy Alta",#REF!="Catastrófico"),CONCATENATE("R",#REF!,"C",#REF!),"")</f>
        <v>#REF!</v>
      </c>
      <c r="CJ6" s="267" t="e">
        <f>IF(AND(#REF!="Muy Alta",#REF!="Catastrófico"),CONCATENATE("R",#REF!,"C",#REF!),"")</f>
        <v>#REF!</v>
      </c>
      <c r="CK6" s="267" t="e">
        <f>IF(AND(#REF!="Muy Alta",#REF!="Catastrófico"),CONCATENATE("R",#REF!,"C",#REF!),"")</f>
        <v>#REF!</v>
      </c>
      <c r="CL6" s="267" t="e">
        <f>IF(AND(#REF!="Muy Alta",#REF!="Catastrófico"),CONCATENATE("R",#REF!,"C",#REF!),"")</f>
        <v>#REF!</v>
      </c>
      <c r="CM6" s="267" t="e">
        <f>IF(AND(#REF!="Muy Alta",#REF!="Catastrófico"),CONCATENATE("R",#REF!,"C",#REF!),"")</f>
        <v>#REF!</v>
      </c>
      <c r="CN6" s="267" t="e">
        <f>IF(AND(#REF!="Muy Alta",#REF!="Catastrófico"),CONCATENATE("R",#REF!,"C",#REF!),"")</f>
        <v>#REF!</v>
      </c>
      <c r="CO6" s="267" t="e">
        <f>IF(AND(#REF!="Muy Alta",#REF!="Catastrófico"),CONCATENATE("R",#REF!,"C",#REF!),"")</f>
        <v>#REF!</v>
      </c>
      <c r="CP6" s="267" t="e">
        <f>IF(AND(#REF!="Muy Alta",#REF!="Catastrófico"),CONCATENATE("R",#REF!,"C",#REF!),"")</f>
        <v>#REF!</v>
      </c>
      <c r="CQ6" s="267" t="e">
        <f>IF(AND(#REF!="Muy Alta",#REF!="Catastrófico"),CONCATENATE("R",#REF!,"C",#REF!),"")</f>
        <v>#REF!</v>
      </c>
      <c r="CR6" s="267" t="e">
        <f>IF(AND(#REF!="Muy Alta",#REF!="Catastrófico"),CONCATENATE("R",#REF!,"C",#REF!),"")</f>
        <v>#REF!</v>
      </c>
      <c r="CS6" s="267" t="e">
        <f>IF(AND(#REF!="Muy Alta",#REF!="Catastrófico"),CONCATENATE("R",#REF!,"C",#REF!),"")</f>
        <v>#REF!</v>
      </c>
      <c r="CT6" s="267" t="e">
        <f>IF(AND(#REF!="Muy Alta",#REF!="Catastrófico"),CONCATENATE("R",#REF!,"C",#REF!),"")</f>
        <v>#REF!</v>
      </c>
      <c r="CU6" s="268" t="e">
        <f>IF(AND(#REF!="Muy Alta",#REF!="Catastrófico"),CONCATENATE("R",#REF!,"C",#REF!),"")</f>
        <v>#REF!</v>
      </c>
      <c r="CV6" s="57"/>
      <c r="CW6" s="1078" t="s">
        <v>272</v>
      </c>
      <c r="CX6" s="1079"/>
      <c r="CY6" s="1079"/>
      <c r="CZ6" s="1079"/>
      <c r="DA6" s="1079"/>
      <c r="DB6" s="1080"/>
    </row>
    <row r="7" spans="2:106" ht="32.65" customHeight="1">
      <c r="B7" s="1101"/>
      <c r="C7" s="1101"/>
      <c r="D7" s="1102"/>
      <c r="E7" s="1072"/>
      <c r="F7" s="1073"/>
      <c r="G7" s="1073"/>
      <c r="H7" s="1073"/>
      <c r="I7" s="1074"/>
      <c r="J7" s="269" t="e">
        <f>IF(AND(#REF!="Muy Alta",#REF!="Leve"),CONCATENATE("R",#REF!,"C",#REF!),"")</f>
        <v>#REF!</v>
      </c>
      <c r="K7" s="270" t="e">
        <f>IF(AND(#REF!="Muy Alta",#REF!="Leve"),CONCATENATE("R",#REF!,"C",#REF!),"")</f>
        <v>#REF!</v>
      </c>
      <c r="L7" s="270" t="e">
        <f>IF(AND(#REF!="Muy Alta",#REF!="Leve"),CONCATENATE("R",#REF!,"C",#REF!),"")</f>
        <v>#REF!</v>
      </c>
      <c r="M7" s="270" t="e">
        <f>IF(AND(#REF!="Muy Alta",#REF!="Leve"),CONCATENATE("R",#REF!,"C",#REF!),"")</f>
        <v>#REF!</v>
      </c>
      <c r="N7" s="270" t="e">
        <f>IF(AND(#REF!="Muy Alta",#REF!="Leve"),CONCATENATE("R",#REF!,"C",#REF!),"")</f>
        <v>#REF!</v>
      </c>
      <c r="O7" s="270" t="e">
        <f>IF(AND(#REF!="Muy Alta",#REF!="Leve"),CONCATENATE("R",#REF!,"C",#REF!),"")</f>
        <v>#REF!</v>
      </c>
      <c r="P7" s="270" t="e">
        <f>IF(AND(#REF!="Muy Alta",#REF!="Leve"),CONCATENATE("R",#REF!,"C",#REF!),"")</f>
        <v>#REF!</v>
      </c>
      <c r="Q7" s="270" t="e">
        <f>IF(AND(#REF!="Muy Alta",#REF!="Leve"),CONCATENATE("R",#REF!,"C",#REF!),"")</f>
        <v>#REF!</v>
      </c>
      <c r="R7" s="270" t="e">
        <f>IF(AND(#REF!="Muy Alta",#REF!="Leve"),CONCATENATE("R",#REF!,"C",#REF!),"")</f>
        <v>#REF!</v>
      </c>
      <c r="S7" s="270" t="e">
        <f>IF(AND(#REF!="Muy Alta",#REF!="Leve"),CONCATENATE("R",#REF!,"C",#REF!),"")</f>
        <v>#REF!</v>
      </c>
      <c r="T7" s="270" t="e">
        <f>IF(AND(#REF!="Muy Alta",#REF!="Leve"),CONCATENATE("R",#REF!,"C",#REF!),"")</f>
        <v>#REF!</v>
      </c>
      <c r="U7" s="270" t="e">
        <f>IF(AND(#REF!="Muy Alta",#REF!="Leve"),CONCATENATE("R",#REF!,"C",#REF!),"")</f>
        <v>#REF!</v>
      </c>
      <c r="V7" s="270" t="e">
        <f>IF(AND(#REF!="Muy Alta",#REF!="Leve"),CONCATENATE("R",#REF!,"C",#REF!),"")</f>
        <v>#REF!</v>
      </c>
      <c r="W7" s="270" t="e">
        <f>IF(AND(#REF!="Muy Alta",#REF!="Leve"),CONCATENATE("R",#REF!,"C",#REF!),"")</f>
        <v>#REF!</v>
      </c>
      <c r="X7" s="270" t="e">
        <f>IF(AND(#REF!="Muy Alta",#REF!="Leve"),CONCATENATE("R",#REF!,"C",#REF!),"")</f>
        <v>#REF!</v>
      </c>
      <c r="Y7" s="270" t="e">
        <f>IF(AND(#REF!="Muy Alta",#REF!="Leve"),CONCATENATE("R",#REF!,"C",#REF!),"")</f>
        <v>#REF!</v>
      </c>
      <c r="Z7" s="270" t="e">
        <f>IF(AND(#REF!="Muy Alta",#REF!="Leve"),CONCATENATE("R",#REF!,"C",#REF!),"")</f>
        <v>#REF!</v>
      </c>
      <c r="AA7" s="271" t="e">
        <f>IF(AND(#REF!="Muy Alta",#REF!="Leve"),CONCATENATE("R",#REF!,"C",#REF!),"")</f>
        <v>#REF!</v>
      </c>
      <c r="AB7" s="269" t="e">
        <f>IF(AND(#REF!="Muy Alta",#REF!="Menor"),CONCATENATE("R",#REF!,"C",#REF!),"")</f>
        <v>#REF!</v>
      </c>
      <c r="AC7" s="270" t="e">
        <f>IF(AND(#REF!="Muy Alta",#REF!="Menor"),CONCATENATE("R",#REF!,"C",#REF!),"")</f>
        <v>#REF!</v>
      </c>
      <c r="AD7" s="270" t="e">
        <f>IF(AND(#REF!="Muy Alta",#REF!="Menor"),CONCATENATE("R",#REF!,"C",#REF!),"")</f>
        <v>#REF!</v>
      </c>
      <c r="AE7" s="270" t="e">
        <f>IF(AND(#REF!="Muy Alta",#REF!="Menor"),CONCATENATE("R",#REF!,"C",#REF!),"")</f>
        <v>#REF!</v>
      </c>
      <c r="AF7" s="270" t="e">
        <f>IF(AND(#REF!="Muy Alta",#REF!="Menor"),CONCATENATE("R",#REF!,"C",#REF!),"")</f>
        <v>#REF!</v>
      </c>
      <c r="AG7" s="270" t="e">
        <f>IF(AND(#REF!="Muy Alta",#REF!="Menor"),CONCATENATE("R",#REF!,"C",#REF!),"")</f>
        <v>#REF!</v>
      </c>
      <c r="AH7" s="270" t="e">
        <f>IF(AND(#REF!="Muy Alta",#REF!="Menor"),CONCATENATE("R",#REF!,"C",#REF!),"")</f>
        <v>#REF!</v>
      </c>
      <c r="AI7" s="270" t="e">
        <f>IF(AND(#REF!="Muy Alta",#REF!="Menor"),CONCATENATE("R",#REF!,"C",#REF!),"")</f>
        <v>#REF!</v>
      </c>
      <c r="AJ7" s="270" t="e">
        <f>IF(AND(#REF!="Muy Alta",#REF!="Menor"),CONCATENATE("R",#REF!,"C",#REF!),"")</f>
        <v>#REF!</v>
      </c>
      <c r="AK7" s="270" t="e">
        <f>IF(AND(#REF!="Muy Alta",#REF!="Menor"),CONCATENATE("R",#REF!,"C",#REF!),"")</f>
        <v>#REF!</v>
      </c>
      <c r="AL7" s="270" t="e">
        <f>IF(AND(#REF!="Muy Alta",#REF!="Menor"),CONCATENATE("R",#REF!,"C",#REF!),"")</f>
        <v>#REF!</v>
      </c>
      <c r="AM7" s="270" t="e">
        <f>IF(AND(#REF!="Muy Alta",#REF!="Menor"),CONCATENATE("R",#REF!,"C",#REF!),"")</f>
        <v>#REF!</v>
      </c>
      <c r="AN7" s="270" t="e">
        <f>IF(AND(#REF!="Muy Alta",#REF!="Menor"),CONCATENATE("R",#REF!,"C",#REF!),"")</f>
        <v>#REF!</v>
      </c>
      <c r="AO7" s="270" t="e">
        <f>IF(AND(#REF!="Muy Alta",#REF!="Menor"),CONCATENATE("R",#REF!,"C",#REF!),"")</f>
        <v>#REF!</v>
      </c>
      <c r="AP7" s="270" t="e">
        <f>IF(AND(#REF!="Muy Alta",#REF!="Menor"),CONCATENATE("R",#REF!,"C",#REF!),"")</f>
        <v>#REF!</v>
      </c>
      <c r="AQ7" s="270" t="e">
        <f>IF(AND(#REF!="Muy Alta",#REF!="Menor"),CONCATENATE("R",#REF!,"C",#REF!),"")</f>
        <v>#REF!</v>
      </c>
      <c r="AR7" s="270" t="e">
        <f>IF(AND(#REF!="Muy Alta",#REF!="Menor"),CONCATENATE("R",#REF!,"C",#REF!),"")</f>
        <v>#REF!</v>
      </c>
      <c r="AS7" s="271" t="e">
        <f>IF(AND(#REF!="Muy Alta",#REF!="Menor"),CONCATENATE("R",#REF!,"C",#REF!),"")</f>
        <v>#REF!</v>
      </c>
      <c r="AT7" s="269" t="e">
        <f>IF(AND(#REF!="Muy Alta",#REF!="Moderado"),CONCATENATE("R",#REF!,"C",#REF!),"")</f>
        <v>#REF!</v>
      </c>
      <c r="AU7" s="270" t="e">
        <f>IF(AND(#REF!="Muy Alta",#REF!="Moderado"),CONCATENATE("R",#REF!,"C",#REF!),"")</f>
        <v>#REF!</v>
      </c>
      <c r="AV7" s="270" t="e">
        <f>IF(AND(#REF!="Muy Alta",#REF!="Moderado"),CONCATENATE("R",#REF!,"C",#REF!),"")</f>
        <v>#REF!</v>
      </c>
      <c r="AW7" s="270" t="e">
        <f>IF(AND(#REF!="Muy Alta",#REF!="Moderado"),CONCATENATE("R",#REF!,"C",#REF!),"")</f>
        <v>#REF!</v>
      </c>
      <c r="AX7" s="270" t="e">
        <f>IF(AND(#REF!="Muy Alta",#REF!="Moderado"),CONCATENATE("R",#REF!,"C",#REF!),"")</f>
        <v>#REF!</v>
      </c>
      <c r="AY7" s="270" t="e">
        <f>IF(AND(#REF!="Muy Alta",#REF!="Moderado"),CONCATENATE("R",#REF!,"C",#REF!),"")</f>
        <v>#REF!</v>
      </c>
      <c r="AZ7" s="270" t="e">
        <f>IF(AND(#REF!="Muy Alta",#REF!="Moderado"),CONCATENATE("R",#REF!,"C",#REF!),"")</f>
        <v>#REF!</v>
      </c>
      <c r="BA7" s="270" t="e">
        <f>IF(AND(#REF!="Muy Alta",#REF!="Moderado"),CONCATENATE("R",#REF!,"C",#REF!),"")</f>
        <v>#REF!</v>
      </c>
      <c r="BB7" s="270" t="e">
        <f>IF(AND(#REF!="Muy Alta",#REF!="Moderado"),CONCATENATE("R",#REF!,"C",#REF!),"")</f>
        <v>#REF!</v>
      </c>
      <c r="BC7" s="270" t="e">
        <f>IF(AND(#REF!="Muy Alta",#REF!="Moderado"),CONCATENATE("R",#REF!,"C",#REF!),"")</f>
        <v>#REF!</v>
      </c>
      <c r="BD7" s="270" t="e">
        <f>IF(AND(#REF!="Muy Alta",#REF!="Moderado"),CONCATENATE("R",#REF!,"C",#REF!),"")</f>
        <v>#REF!</v>
      </c>
      <c r="BE7" s="270" t="e">
        <f>IF(AND(#REF!="Muy Alta",#REF!="Moderado"),CONCATENATE("R",#REF!,"C",#REF!),"")</f>
        <v>#REF!</v>
      </c>
      <c r="BF7" s="270" t="e">
        <f>IF(AND(#REF!="Muy Alta",#REF!="Moderado"),CONCATENATE("R",#REF!,"C",#REF!),"")</f>
        <v>#REF!</v>
      </c>
      <c r="BG7" s="270" t="e">
        <f>IF(AND(#REF!="Muy Alta",#REF!="Moderado"),CONCATENATE("R",#REF!,"C",#REF!),"")</f>
        <v>#REF!</v>
      </c>
      <c r="BH7" s="270" t="e">
        <f>IF(AND(#REF!="Muy Alta",#REF!="Moderado"),CONCATENATE("R",#REF!,"C",#REF!),"")</f>
        <v>#REF!</v>
      </c>
      <c r="BI7" s="270" t="e">
        <f>IF(AND(#REF!="Muy Alta",#REF!="Moderado"),CONCATENATE("R",#REF!,"C",#REF!),"")</f>
        <v>#REF!</v>
      </c>
      <c r="BJ7" s="270" t="e">
        <f>IF(AND(#REF!="Muy Alta",#REF!="Moderado"),CONCATENATE("R",#REF!,"C",#REF!),"")</f>
        <v>#REF!</v>
      </c>
      <c r="BK7" s="271" t="e">
        <f>IF(AND(#REF!="Muy Alta",#REF!="Moderado"),CONCATENATE("R",#REF!,"C",#REF!),"")</f>
        <v>#REF!</v>
      </c>
      <c r="BL7" s="269" t="e">
        <f>IF(AND(#REF!="Muy Alta",#REF!="Mayor"),CONCATENATE("R",#REF!,"C",#REF!),"")</f>
        <v>#REF!</v>
      </c>
      <c r="BM7" s="270" t="e">
        <f>IF(AND(#REF!="Muy Alta",#REF!="Mayor"),CONCATENATE("R",#REF!,"C",#REF!),"")</f>
        <v>#REF!</v>
      </c>
      <c r="BN7" s="270" t="e">
        <f>IF(AND(#REF!="Muy Alta",#REF!="Mayor"),CONCATENATE("R",#REF!,"C",#REF!),"")</f>
        <v>#REF!</v>
      </c>
      <c r="BO7" s="270" t="e">
        <f>IF(AND(#REF!="Muy Alta",#REF!="Mayor"),CONCATENATE("R",#REF!,"C",#REF!),"")</f>
        <v>#REF!</v>
      </c>
      <c r="BP7" s="270" t="e">
        <f>IF(AND(#REF!="Muy Alta",#REF!="Mayor"),CONCATENATE("R",#REF!,"C",#REF!),"")</f>
        <v>#REF!</v>
      </c>
      <c r="BQ7" s="270" t="e">
        <f>IF(AND(#REF!="Muy Alta",#REF!="Mayor"),CONCATENATE("R",#REF!,"C",#REF!),"")</f>
        <v>#REF!</v>
      </c>
      <c r="BR7" s="270" t="e">
        <f>IF(AND(#REF!="Muy Alta",#REF!="Mayor"),CONCATENATE("R",#REF!,"C",#REF!),"")</f>
        <v>#REF!</v>
      </c>
      <c r="BS7" s="270" t="e">
        <f>IF(AND(#REF!="Muy Alta",#REF!="Mayor"),CONCATENATE("R",#REF!,"C",#REF!),"")</f>
        <v>#REF!</v>
      </c>
      <c r="BT7" s="270" t="e">
        <f>IF(AND(#REF!="Muy Alta",#REF!="Mayor"),CONCATENATE("R",#REF!,"C",#REF!),"")</f>
        <v>#REF!</v>
      </c>
      <c r="BU7" s="270" t="e">
        <f>IF(AND(#REF!="Muy Alta",#REF!="Mayor"),CONCATENATE("R",#REF!,"C",#REF!),"")</f>
        <v>#REF!</v>
      </c>
      <c r="BV7" s="270" t="e">
        <f>IF(AND(#REF!="Muy Alta",#REF!="Mayor"),CONCATENATE("R",#REF!,"C",#REF!),"")</f>
        <v>#REF!</v>
      </c>
      <c r="BW7" s="270" t="e">
        <f>IF(AND(#REF!="Muy Alta",#REF!="Mayor"),CONCATENATE("R",#REF!,"C",#REF!),"")</f>
        <v>#REF!</v>
      </c>
      <c r="BX7" s="270" t="e">
        <f>IF(AND(#REF!="Muy Alta",#REF!="Mayor"),CONCATENATE("R",#REF!,"C",#REF!),"")</f>
        <v>#REF!</v>
      </c>
      <c r="BY7" s="270" t="e">
        <f>IF(AND(#REF!="Muy Alta",#REF!="Mayor"),CONCATENATE("R",#REF!,"C",#REF!),"")</f>
        <v>#REF!</v>
      </c>
      <c r="BZ7" s="270" t="e">
        <f>IF(AND(#REF!="Muy Alta",#REF!="Mayor"),CONCATENATE("R",#REF!,"C",#REF!),"")</f>
        <v>#REF!</v>
      </c>
      <c r="CA7" s="270" t="e">
        <f>IF(AND(#REF!="Muy Alta",#REF!="Mayor"),CONCATENATE("R",#REF!,"C",#REF!),"")</f>
        <v>#REF!</v>
      </c>
      <c r="CB7" s="270" t="e">
        <f>IF(AND(#REF!="Muy Alta",#REF!="Mayor"),CONCATENATE("R",#REF!,"C",#REF!),"")</f>
        <v>#REF!</v>
      </c>
      <c r="CC7" s="271" t="e">
        <f>IF(AND(#REF!="Muy Alta",#REF!="Mayor"),CONCATENATE("R",#REF!,"C",#REF!),"")</f>
        <v>#REF!</v>
      </c>
      <c r="CD7" s="272" t="e">
        <f>IF(AND(#REF!="Muy Alta",#REF!="Catastrófico"),CONCATENATE("R",#REF!,"C",#REF!),"")</f>
        <v>#REF!</v>
      </c>
      <c r="CE7" s="272" t="e">
        <f>IF(AND(#REF!="Muy Alta",#REF!="Catastrófico"),CONCATENATE("R",#REF!,"C",#REF!),"")</f>
        <v>#REF!</v>
      </c>
      <c r="CF7" s="272" t="e">
        <f>IF(AND(#REF!="Muy Alta",#REF!="Catastrófico"),CONCATENATE("R",#REF!,"C",#REF!),"")</f>
        <v>#REF!</v>
      </c>
      <c r="CG7" s="272" t="e">
        <f>IF(AND(#REF!="Muy Alta",#REF!="Catastrófico"),CONCATENATE("R",#REF!,"C",#REF!),"")</f>
        <v>#REF!</v>
      </c>
      <c r="CH7" s="272" t="e">
        <f>IF(AND(#REF!="Muy Alta",#REF!="Catastrófico"),CONCATENATE("R",#REF!,"C",#REF!),"")</f>
        <v>#REF!</v>
      </c>
      <c r="CI7" s="272" t="e">
        <f>IF(AND(#REF!="Muy Alta",#REF!="Catastrófico"),CONCATENATE("R",#REF!,"C",#REF!),"")</f>
        <v>#REF!</v>
      </c>
      <c r="CJ7" s="272" t="e">
        <f>IF(AND(#REF!="Muy Alta",#REF!="Catastrófico"),CONCATENATE("R",#REF!,"C",#REF!),"")</f>
        <v>#REF!</v>
      </c>
      <c r="CK7" s="272" t="e">
        <f>IF(AND(#REF!="Muy Alta",#REF!="Catastrófico"),CONCATENATE("R",#REF!,"C",#REF!),"")</f>
        <v>#REF!</v>
      </c>
      <c r="CL7" s="272" t="e">
        <f>IF(AND(#REF!="Muy Alta",#REF!="Catastrófico"),CONCATENATE("R",#REF!,"C",#REF!),"")</f>
        <v>#REF!</v>
      </c>
      <c r="CM7" s="272" t="e">
        <f>IF(AND(#REF!="Muy Alta",#REF!="Catastrófico"),CONCATENATE("R",#REF!,"C",#REF!),"")</f>
        <v>#REF!</v>
      </c>
      <c r="CN7" s="272" t="e">
        <f>IF(AND(#REF!="Muy Alta",#REF!="Catastrófico"),CONCATENATE("R",#REF!,"C",#REF!),"")</f>
        <v>#REF!</v>
      </c>
      <c r="CO7" s="272" t="e">
        <f>IF(AND(#REF!="Muy Alta",#REF!="Catastrófico"),CONCATENATE("R",#REF!,"C",#REF!),"")</f>
        <v>#REF!</v>
      </c>
      <c r="CP7" s="272" t="e">
        <f>IF(AND(#REF!="Muy Alta",#REF!="Catastrófico"),CONCATENATE("R",#REF!,"C",#REF!),"")</f>
        <v>#REF!</v>
      </c>
      <c r="CQ7" s="272" t="e">
        <f>IF(AND(#REF!="Muy Alta",#REF!="Catastrófico"),CONCATENATE("R",#REF!,"C",#REF!),"")</f>
        <v>#REF!</v>
      </c>
      <c r="CR7" s="272" t="e">
        <f>IF(AND(#REF!="Muy Alta",#REF!="Catastrófico"),CONCATENATE("R",#REF!,"C",#REF!),"")</f>
        <v>#REF!</v>
      </c>
      <c r="CS7" s="272" t="e">
        <f>IF(AND(#REF!="Muy Alta",#REF!="Catastrófico"),CONCATENATE("R",#REF!,"C",#REF!),"")</f>
        <v>#REF!</v>
      </c>
      <c r="CT7" s="272" t="e">
        <f>IF(AND(#REF!="Muy Alta",#REF!="Catastrófico"),CONCATENATE("R",#REF!,"C",#REF!),"")</f>
        <v>#REF!</v>
      </c>
      <c r="CU7" s="273" t="e">
        <f>IF(AND(#REF!="Muy Alta",#REF!="Catastrófico"),CONCATENATE("R",#REF!,"C",#REF!),"")</f>
        <v>#REF!</v>
      </c>
      <c r="CV7" s="57"/>
      <c r="CW7" s="1081"/>
      <c r="CX7" s="1082"/>
      <c r="CY7" s="1082"/>
      <c r="CZ7" s="1082"/>
      <c r="DA7" s="1082"/>
      <c r="DB7" s="1083"/>
    </row>
    <row r="8" spans="2:106" ht="32.65" customHeight="1">
      <c r="B8" s="1101"/>
      <c r="C8" s="1101"/>
      <c r="D8" s="1102"/>
      <c r="E8" s="1072"/>
      <c r="F8" s="1073"/>
      <c r="G8" s="1073"/>
      <c r="H8" s="1073"/>
      <c r="I8" s="1074"/>
      <c r="J8" s="269" t="e">
        <f>IF(AND(#REF!="Muy Alta",#REF!="Leve"),CONCATENATE("R",#REF!,"C",#REF!),"")</f>
        <v>#REF!</v>
      </c>
      <c r="K8" s="270" t="e">
        <f>IF(AND(#REF!="Muy Alta",#REF!="Leve"),CONCATENATE("R",#REF!,"C",#REF!),"")</f>
        <v>#REF!</v>
      </c>
      <c r="L8" s="270" t="e">
        <f>IF(AND(#REF!="Muy Alta",#REF!="Leve"),CONCATENATE("R",#REF!,"C",#REF!),"")</f>
        <v>#REF!</v>
      </c>
      <c r="M8" s="270" t="e">
        <f>IF(AND(#REF!="Muy Alta",#REF!="Leve"),CONCATENATE("R",#REF!,"C",#REF!),"")</f>
        <v>#REF!</v>
      </c>
      <c r="N8" s="270" t="e">
        <f>IF(AND(#REF!="Muy Alta",#REF!="Leve"),CONCATENATE("R",#REF!,"C",#REF!),"")</f>
        <v>#REF!</v>
      </c>
      <c r="O8" s="270" t="e">
        <f>IF(AND(#REF!="Muy Alta",#REF!="Leve"),CONCATENATE("R",#REF!,"C",#REF!),"")</f>
        <v>#REF!</v>
      </c>
      <c r="P8" s="270" t="e">
        <f>IF(AND(#REF!="Muy Alta",#REF!="Leve"),CONCATENATE("R",#REF!,"C",#REF!),"")</f>
        <v>#REF!</v>
      </c>
      <c r="Q8" s="270" t="e">
        <f>IF(AND(#REF!="Muy Alta",#REF!="Leve"),CONCATENATE("R",#REF!,"C",#REF!),"")</f>
        <v>#REF!</v>
      </c>
      <c r="R8" s="270" t="e">
        <f>IF(AND(#REF!="Muy Alta",#REF!="Leve"),CONCATENATE("R",#REF!,"C",#REF!),"")</f>
        <v>#REF!</v>
      </c>
      <c r="S8" s="270" t="e">
        <f>IF(AND(#REF!="Muy Alta",#REF!="Leve"),CONCATENATE("R",#REF!,"C",#REF!),"")</f>
        <v>#REF!</v>
      </c>
      <c r="T8" s="270" t="e">
        <f>IF(AND(#REF!="Muy Alta",#REF!="Leve"),CONCATENATE("R",#REF!,"C",#REF!),"")</f>
        <v>#REF!</v>
      </c>
      <c r="U8" s="270" t="e">
        <f>IF(AND(#REF!="Muy Alta",#REF!="Leve"),CONCATENATE("R",#REF!,"C",#REF!),"")</f>
        <v>#REF!</v>
      </c>
      <c r="V8" s="270" t="e">
        <f>IF(AND(#REF!="Muy Alta",#REF!="Leve"),CONCATENATE("R",#REF!,"C",#REF!),"")</f>
        <v>#REF!</v>
      </c>
      <c r="W8" s="270" t="e">
        <f>IF(AND(#REF!="Muy Alta",#REF!="Leve"),CONCATENATE("R",#REF!,"C",#REF!),"")</f>
        <v>#REF!</v>
      </c>
      <c r="X8" s="270" t="e">
        <f>IF(AND(#REF!="Muy Alta",#REF!="Leve"),CONCATENATE("R",#REF!,"C",#REF!),"")</f>
        <v>#REF!</v>
      </c>
      <c r="Y8" s="270" t="e">
        <f>IF(AND(#REF!="Muy Alta",#REF!="Leve"),CONCATENATE("R",#REF!,"C",#REF!),"")</f>
        <v>#REF!</v>
      </c>
      <c r="Z8" s="270" t="e">
        <f>IF(AND(#REF!="Muy Alta",#REF!="Leve"),CONCATENATE("R",#REF!,"C",#REF!),"")</f>
        <v>#REF!</v>
      </c>
      <c r="AA8" s="271" t="e">
        <f>IF(AND(#REF!="Muy Alta",#REF!="Leve"),CONCATENATE("R",#REF!,"C",#REF!),"")</f>
        <v>#REF!</v>
      </c>
      <c r="AB8" s="269" t="e">
        <f>IF(AND(#REF!="Muy Alta",#REF!="Menor"),CONCATENATE("R",#REF!,"C",#REF!),"")</f>
        <v>#REF!</v>
      </c>
      <c r="AC8" s="270" t="e">
        <f>IF(AND(#REF!="Muy Alta",#REF!="Menor"),CONCATENATE("R",#REF!,"C",#REF!),"")</f>
        <v>#REF!</v>
      </c>
      <c r="AD8" s="270" t="e">
        <f>IF(AND(#REF!="Muy Alta",#REF!="Menor"),CONCATENATE("R",#REF!,"C",#REF!),"")</f>
        <v>#REF!</v>
      </c>
      <c r="AE8" s="270" t="e">
        <f>IF(AND(#REF!="Muy Alta",#REF!="Menor"),CONCATENATE("R",#REF!,"C",#REF!),"")</f>
        <v>#REF!</v>
      </c>
      <c r="AF8" s="270" t="e">
        <f>IF(AND(#REF!="Muy Alta",#REF!="Menor"),CONCATENATE("R",#REF!,"C",#REF!),"")</f>
        <v>#REF!</v>
      </c>
      <c r="AG8" s="270" t="e">
        <f>IF(AND(#REF!="Muy Alta",#REF!="Menor"),CONCATENATE("R",#REF!,"C",#REF!),"")</f>
        <v>#REF!</v>
      </c>
      <c r="AH8" s="270" t="e">
        <f>IF(AND(#REF!="Muy Alta",#REF!="Menor"),CONCATENATE("R",#REF!,"C",#REF!),"")</f>
        <v>#REF!</v>
      </c>
      <c r="AI8" s="270" t="e">
        <f>IF(AND(#REF!="Muy Alta",#REF!="Menor"),CONCATENATE("R",#REF!,"C",#REF!),"")</f>
        <v>#REF!</v>
      </c>
      <c r="AJ8" s="270" t="e">
        <f>IF(AND(#REF!="Muy Alta",#REF!="Menor"),CONCATENATE("R",#REF!,"C",#REF!),"")</f>
        <v>#REF!</v>
      </c>
      <c r="AK8" s="270" t="e">
        <f>IF(AND(#REF!="Muy Alta",#REF!="Menor"),CONCATENATE("R",#REF!,"C",#REF!),"")</f>
        <v>#REF!</v>
      </c>
      <c r="AL8" s="270" t="e">
        <f>IF(AND(#REF!="Muy Alta",#REF!="Menor"),CONCATENATE("R",#REF!,"C",#REF!),"")</f>
        <v>#REF!</v>
      </c>
      <c r="AM8" s="270" t="e">
        <f>IF(AND(#REF!="Muy Alta",#REF!="Menor"),CONCATENATE("R",#REF!,"C",#REF!),"")</f>
        <v>#REF!</v>
      </c>
      <c r="AN8" s="270" t="e">
        <f>IF(AND(#REF!="Muy Alta",#REF!="Menor"),CONCATENATE("R",#REF!,"C",#REF!),"")</f>
        <v>#REF!</v>
      </c>
      <c r="AO8" s="270" t="e">
        <f>IF(AND(#REF!="Muy Alta",#REF!="Menor"),CONCATENATE("R",#REF!,"C",#REF!),"")</f>
        <v>#REF!</v>
      </c>
      <c r="AP8" s="270" t="e">
        <f>IF(AND(#REF!="Muy Alta",#REF!="Menor"),CONCATENATE("R",#REF!,"C",#REF!),"")</f>
        <v>#REF!</v>
      </c>
      <c r="AQ8" s="270" t="e">
        <f>IF(AND(#REF!="Muy Alta",#REF!="Menor"),CONCATENATE("R",#REF!,"C",#REF!),"")</f>
        <v>#REF!</v>
      </c>
      <c r="AR8" s="270" t="e">
        <f>IF(AND(#REF!="Muy Alta",#REF!="Menor"),CONCATENATE("R",#REF!,"C",#REF!),"")</f>
        <v>#REF!</v>
      </c>
      <c r="AS8" s="271" t="e">
        <f>IF(AND(#REF!="Muy Alta",#REF!="Menor"),CONCATENATE("R",#REF!,"C",#REF!),"")</f>
        <v>#REF!</v>
      </c>
      <c r="AT8" s="269" t="e">
        <f>IF(AND(#REF!="Muy Alta",#REF!="Moderado"),CONCATENATE("R",#REF!,"C",#REF!),"")</f>
        <v>#REF!</v>
      </c>
      <c r="AU8" s="270" t="e">
        <f>IF(AND(#REF!="Muy Alta",#REF!="Moderado"),CONCATENATE("R",#REF!,"C",#REF!),"")</f>
        <v>#REF!</v>
      </c>
      <c r="AV8" s="270" t="e">
        <f>IF(AND(#REF!="Muy Alta",#REF!="Moderado"),CONCATENATE("R",#REF!,"C",#REF!),"")</f>
        <v>#REF!</v>
      </c>
      <c r="AW8" s="270" t="e">
        <f>IF(AND(#REF!="Muy Alta",#REF!="Moderado"),CONCATENATE("R",#REF!,"C",#REF!),"")</f>
        <v>#REF!</v>
      </c>
      <c r="AX8" s="270" t="e">
        <f>IF(AND(#REF!="Muy Alta",#REF!="Moderado"),CONCATENATE("R",#REF!,"C",#REF!),"")</f>
        <v>#REF!</v>
      </c>
      <c r="AY8" s="270" t="e">
        <f>IF(AND(#REF!="Muy Alta",#REF!="Moderado"),CONCATENATE("R",#REF!,"C",#REF!),"")</f>
        <v>#REF!</v>
      </c>
      <c r="AZ8" s="270" t="e">
        <f>IF(AND(#REF!="Muy Alta",#REF!="Moderado"),CONCATENATE("R",#REF!,"C",#REF!),"")</f>
        <v>#REF!</v>
      </c>
      <c r="BA8" s="270" t="e">
        <f>IF(AND(#REF!="Muy Alta",#REF!="Moderado"),CONCATENATE("R",#REF!,"C",#REF!),"")</f>
        <v>#REF!</v>
      </c>
      <c r="BB8" s="270" t="e">
        <f>IF(AND(#REF!="Muy Alta",#REF!="Moderado"),CONCATENATE("R",#REF!,"C",#REF!),"")</f>
        <v>#REF!</v>
      </c>
      <c r="BC8" s="270" t="e">
        <f>IF(AND(#REF!="Muy Alta",#REF!="Moderado"),CONCATENATE("R",#REF!,"C",#REF!),"")</f>
        <v>#REF!</v>
      </c>
      <c r="BD8" s="270" t="e">
        <f>IF(AND(#REF!="Muy Alta",#REF!="Moderado"),CONCATENATE("R",#REF!,"C",#REF!),"")</f>
        <v>#REF!</v>
      </c>
      <c r="BE8" s="270" t="e">
        <f>IF(AND(#REF!="Muy Alta",#REF!="Moderado"),CONCATENATE("R",#REF!,"C",#REF!),"")</f>
        <v>#REF!</v>
      </c>
      <c r="BF8" s="270" t="e">
        <f>IF(AND(#REF!="Muy Alta",#REF!="Moderado"),CONCATENATE("R",#REF!,"C",#REF!),"")</f>
        <v>#REF!</v>
      </c>
      <c r="BG8" s="270" t="e">
        <f>IF(AND(#REF!="Muy Alta",#REF!="Moderado"),CONCATENATE("R",#REF!,"C",#REF!),"")</f>
        <v>#REF!</v>
      </c>
      <c r="BH8" s="270" t="e">
        <f>IF(AND(#REF!="Muy Alta",#REF!="Moderado"),CONCATENATE("R",#REF!,"C",#REF!),"")</f>
        <v>#REF!</v>
      </c>
      <c r="BI8" s="270" t="e">
        <f>IF(AND(#REF!="Muy Alta",#REF!="Moderado"),CONCATENATE("R",#REF!,"C",#REF!),"")</f>
        <v>#REF!</v>
      </c>
      <c r="BJ8" s="270" t="e">
        <f>IF(AND(#REF!="Muy Alta",#REF!="Moderado"),CONCATENATE("R",#REF!,"C",#REF!),"")</f>
        <v>#REF!</v>
      </c>
      <c r="BK8" s="271" t="e">
        <f>IF(AND(#REF!="Muy Alta",#REF!="Moderado"),CONCATENATE("R",#REF!,"C",#REF!),"")</f>
        <v>#REF!</v>
      </c>
      <c r="BL8" s="269" t="e">
        <f>IF(AND(#REF!="Muy Alta",#REF!="Mayor"),CONCATENATE("R",#REF!,"C",#REF!),"")</f>
        <v>#REF!</v>
      </c>
      <c r="BM8" s="270" t="e">
        <f>IF(AND(#REF!="Muy Alta",#REF!="Mayor"),CONCATENATE("R",#REF!,"C",#REF!),"")</f>
        <v>#REF!</v>
      </c>
      <c r="BN8" s="270" t="e">
        <f>IF(AND(#REF!="Muy Alta",#REF!="Mayor"),CONCATENATE("R",#REF!,"C",#REF!),"")</f>
        <v>#REF!</v>
      </c>
      <c r="BO8" s="270" t="e">
        <f>IF(AND(#REF!="Muy Alta",#REF!="Mayor"),CONCATENATE("R",#REF!,"C",#REF!),"")</f>
        <v>#REF!</v>
      </c>
      <c r="BP8" s="270" t="e">
        <f>IF(AND(#REF!="Muy Alta",#REF!="Mayor"),CONCATENATE("R",#REF!,"C",#REF!),"")</f>
        <v>#REF!</v>
      </c>
      <c r="BQ8" s="270" t="e">
        <f>IF(AND(#REF!="Muy Alta",#REF!="Mayor"),CONCATENATE("R",#REF!,"C",#REF!),"")</f>
        <v>#REF!</v>
      </c>
      <c r="BR8" s="270" t="e">
        <f>IF(AND(#REF!="Muy Alta",#REF!="Mayor"),CONCATENATE("R",#REF!,"C",#REF!),"")</f>
        <v>#REF!</v>
      </c>
      <c r="BS8" s="270" t="e">
        <f>IF(AND(#REF!="Muy Alta",#REF!="Mayor"),CONCATENATE("R",#REF!,"C",#REF!),"")</f>
        <v>#REF!</v>
      </c>
      <c r="BT8" s="270" t="e">
        <f>IF(AND(#REF!="Muy Alta",#REF!="Mayor"),CONCATENATE("R",#REF!,"C",#REF!),"")</f>
        <v>#REF!</v>
      </c>
      <c r="BU8" s="270" t="e">
        <f>IF(AND(#REF!="Muy Alta",#REF!="Mayor"),CONCATENATE("R",#REF!,"C",#REF!),"")</f>
        <v>#REF!</v>
      </c>
      <c r="BV8" s="270" t="e">
        <f>IF(AND(#REF!="Muy Alta",#REF!="Mayor"),CONCATENATE("R",#REF!,"C",#REF!),"")</f>
        <v>#REF!</v>
      </c>
      <c r="BW8" s="270" t="e">
        <f>IF(AND(#REF!="Muy Alta",#REF!="Mayor"),CONCATENATE("R",#REF!,"C",#REF!),"")</f>
        <v>#REF!</v>
      </c>
      <c r="BX8" s="270" t="e">
        <f>IF(AND(#REF!="Muy Alta",#REF!="Mayor"),CONCATENATE("R",#REF!,"C",#REF!),"")</f>
        <v>#REF!</v>
      </c>
      <c r="BY8" s="270" t="e">
        <f>IF(AND(#REF!="Muy Alta",#REF!="Mayor"),CONCATENATE("R",#REF!,"C",#REF!),"")</f>
        <v>#REF!</v>
      </c>
      <c r="BZ8" s="270" t="e">
        <f>IF(AND(#REF!="Muy Alta",#REF!="Mayor"),CONCATENATE("R",#REF!,"C",#REF!),"")</f>
        <v>#REF!</v>
      </c>
      <c r="CA8" s="270" t="e">
        <f>IF(AND(#REF!="Muy Alta",#REF!="Mayor"),CONCATENATE("R",#REF!,"C",#REF!),"")</f>
        <v>#REF!</v>
      </c>
      <c r="CB8" s="270" t="e">
        <f>IF(AND(#REF!="Muy Alta",#REF!="Mayor"),CONCATENATE("R",#REF!,"C",#REF!),"")</f>
        <v>#REF!</v>
      </c>
      <c r="CC8" s="271" t="e">
        <f>IF(AND(#REF!="Muy Alta",#REF!="Mayor"),CONCATENATE("R",#REF!,"C",#REF!),"")</f>
        <v>#REF!</v>
      </c>
      <c r="CD8" s="272" t="e">
        <f>IF(AND(#REF!="Muy Alta",#REF!="Catastrófico"),CONCATENATE("R",#REF!,"C",#REF!),"")</f>
        <v>#REF!</v>
      </c>
      <c r="CE8" s="272" t="e">
        <f>IF(AND(#REF!="Muy Alta",#REF!="Catastrófico"),CONCATENATE("R",#REF!,"C",#REF!),"")</f>
        <v>#REF!</v>
      </c>
      <c r="CF8" s="272" t="e">
        <f>IF(AND(#REF!="Muy Alta",#REF!="Catastrófico"),CONCATENATE("R",#REF!,"C",#REF!),"")</f>
        <v>#REF!</v>
      </c>
      <c r="CG8" s="272" t="e">
        <f>IF(AND(#REF!="Muy Alta",#REF!="Catastrófico"),CONCATENATE("R",#REF!,"C",#REF!),"")</f>
        <v>#REF!</v>
      </c>
      <c r="CH8" s="272" t="e">
        <f>IF(AND(#REF!="Muy Alta",#REF!="Catastrófico"),CONCATENATE("R",#REF!,"C",#REF!),"")</f>
        <v>#REF!</v>
      </c>
      <c r="CI8" s="272" t="e">
        <f>IF(AND(#REF!="Muy Alta",#REF!="Catastrófico"),CONCATENATE("R",#REF!,"C",#REF!),"")</f>
        <v>#REF!</v>
      </c>
      <c r="CJ8" s="272" t="e">
        <f>IF(AND(#REF!="Muy Alta",#REF!="Catastrófico"),CONCATENATE("R",#REF!,"C",#REF!),"")</f>
        <v>#REF!</v>
      </c>
      <c r="CK8" s="272" t="e">
        <f>IF(AND(#REF!="Muy Alta",#REF!="Catastrófico"),CONCATENATE("R",#REF!,"C",#REF!),"")</f>
        <v>#REF!</v>
      </c>
      <c r="CL8" s="272" t="e">
        <f>IF(AND(#REF!="Muy Alta",#REF!="Catastrófico"),CONCATENATE("R",#REF!,"C",#REF!),"")</f>
        <v>#REF!</v>
      </c>
      <c r="CM8" s="272" t="e">
        <f>IF(AND(#REF!="Muy Alta",#REF!="Catastrófico"),CONCATENATE("R",#REF!,"C",#REF!),"")</f>
        <v>#REF!</v>
      </c>
      <c r="CN8" s="272" t="e">
        <f>IF(AND(#REF!="Muy Alta",#REF!="Catastrófico"),CONCATENATE("R",#REF!,"C",#REF!),"")</f>
        <v>#REF!</v>
      </c>
      <c r="CO8" s="272" t="e">
        <f>IF(AND(#REF!="Muy Alta",#REF!="Catastrófico"),CONCATENATE("R",#REF!,"C",#REF!),"")</f>
        <v>#REF!</v>
      </c>
      <c r="CP8" s="272" t="e">
        <f>IF(AND(#REF!="Muy Alta",#REF!="Catastrófico"),CONCATENATE("R",#REF!,"C",#REF!),"")</f>
        <v>#REF!</v>
      </c>
      <c r="CQ8" s="272" t="e">
        <f>IF(AND(#REF!="Muy Alta",#REF!="Catastrófico"),CONCATENATE("R",#REF!,"C",#REF!),"")</f>
        <v>#REF!</v>
      </c>
      <c r="CR8" s="272" t="e">
        <f>IF(AND(#REF!="Muy Alta",#REF!="Catastrófico"),CONCATENATE("R",#REF!,"C",#REF!),"")</f>
        <v>#REF!</v>
      </c>
      <c r="CS8" s="272" t="e">
        <f>IF(AND(#REF!="Muy Alta",#REF!="Catastrófico"),CONCATENATE("R",#REF!,"C",#REF!),"")</f>
        <v>#REF!</v>
      </c>
      <c r="CT8" s="272" t="e">
        <f>IF(AND(#REF!="Muy Alta",#REF!="Catastrófico"),CONCATENATE("R",#REF!,"C",#REF!),"")</f>
        <v>#REF!</v>
      </c>
      <c r="CU8" s="273" t="e">
        <f>IF(AND(#REF!="Muy Alta",#REF!="Catastrófico"),CONCATENATE("R",#REF!,"C",#REF!),"")</f>
        <v>#REF!</v>
      </c>
      <c r="CV8" s="57"/>
      <c r="CW8" s="1081"/>
      <c r="CX8" s="1082"/>
      <c r="CY8" s="1082"/>
      <c r="CZ8" s="1082"/>
      <c r="DA8" s="1082"/>
      <c r="DB8" s="1083"/>
    </row>
    <row r="9" spans="2:106" ht="32.65" customHeight="1">
      <c r="B9" s="1101"/>
      <c r="C9" s="1101"/>
      <c r="D9" s="1102"/>
      <c r="E9" s="1072"/>
      <c r="F9" s="1073"/>
      <c r="G9" s="1073"/>
      <c r="H9" s="1073"/>
      <c r="I9" s="1074"/>
      <c r="J9" s="269" t="e">
        <f>IF(AND(#REF!="Muy Alta",#REF!="Leve"),CONCATENATE("R",#REF!,"C",#REF!),"")</f>
        <v>#REF!</v>
      </c>
      <c r="K9" s="270" t="e">
        <f>IF(AND(#REF!="Muy Alta",#REF!="Leve"),CONCATENATE("R",#REF!,"C",#REF!),"")</f>
        <v>#REF!</v>
      </c>
      <c r="L9" s="270" t="e">
        <f>IF(AND(#REF!="Muy Alta",#REF!="Leve"),CONCATENATE("R",#REF!,"C",#REF!),"")</f>
        <v>#REF!</v>
      </c>
      <c r="M9" s="270" t="e">
        <f>IF(AND(#REF!="Muy Alta",#REF!="Leve"),CONCATENATE("R",#REF!,"C",#REF!),"")</f>
        <v>#REF!</v>
      </c>
      <c r="N9" s="270" t="e">
        <f>IF(AND(#REF!="Muy Alta",#REF!="Leve"),CONCATENATE("R",#REF!,"C",#REF!),"")</f>
        <v>#REF!</v>
      </c>
      <c r="O9" s="270" t="e">
        <f>IF(AND(#REF!="Muy Alta",#REF!="Leve"),CONCATENATE("R",#REF!,"C",#REF!),"")</f>
        <v>#REF!</v>
      </c>
      <c r="P9" s="270" t="e">
        <f>IF(AND(#REF!="Muy Alta",#REF!="Leve"),CONCATENATE("R",#REF!,"C",#REF!),"")</f>
        <v>#REF!</v>
      </c>
      <c r="Q9" s="270" t="e">
        <f>IF(AND(#REF!="Muy Alta",#REF!="Leve"),CONCATENATE("R",#REF!,"C",#REF!),"")</f>
        <v>#REF!</v>
      </c>
      <c r="R9" s="270" t="e">
        <f>IF(AND(#REF!="Muy Alta",#REF!="Leve"),CONCATENATE("R",#REF!,"C",#REF!),"")</f>
        <v>#REF!</v>
      </c>
      <c r="S9" s="270" t="e">
        <f>IF(AND(#REF!="Muy Alta",#REF!="Leve"),CONCATENATE("R",#REF!,"C",#REF!),"")</f>
        <v>#REF!</v>
      </c>
      <c r="T9" s="270" t="e">
        <f>IF(AND(#REF!="Muy Alta",#REF!="Leve"),CONCATENATE("R",#REF!,"C",#REF!),"")</f>
        <v>#REF!</v>
      </c>
      <c r="U9" s="270" t="e">
        <f>IF(AND(#REF!="Muy Alta",#REF!="Leve"),CONCATENATE("R",#REF!,"C",#REF!),"")</f>
        <v>#REF!</v>
      </c>
      <c r="V9" s="270" t="e">
        <f>IF(AND(#REF!="Muy Alta",#REF!="Leve"),CONCATENATE("R",#REF!,"C",#REF!),"")</f>
        <v>#REF!</v>
      </c>
      <c r="W9" s="270" t="e">
        <f>IF(AND(#REF!="Muy Alta",#REF!="Leve"),CONCATENATE("R",#REF!,"C",#REF!),"")</f>
        <v>#REF!</v>
      </c>
      <c r="X9" s="270" t="e">
        <f>IF(AND(#REF!="Muy Alta",#REF!="Leve"),CONCATENATE("R",#REF!,"C",#REF!),"")</f>
        <v>#REF!</v>
      </c>
      <c r="Y9" s="270" t="e">
        <f>IF(AND(#REF!="Muy Alta",#REF!="Leve"),CONCATENATE("R",#REF!,"C",#REF!),"")</f>
        <v>#REF!</v>
      </c>
      <c r="Z9" s="270" t="e">
        <f>IF(AND(#REF!="Muy Alta",#REF!="Leve"),CONCATENATE("R",#REF!,"C",#REF!),"")</f>
        <v>#REF!</v>
      </c>
      <c r="AA9" s="271" t="e">
        <f>IF(AND(#REF!="Muy Alta",#REF!="Leve"),CONCATENATE("R",#REF!,"C",#REF!),"")</f>
        <v>#REF!</v>
      </c>
      <c r="AB9" s="269" t="e">
        <f>IF(AND(#REF!="Muy Alta",#REF!="Menor"),CONCATENATE("R",#REF!,"C",#REF!),"")</f>
        <v>#REF!</v>
      </c>
      <c r="AC9" s="270" t="e">
        <f>IF(AND(#REF!="Muy Alta",#REF!="Menor"),CONCATENATE("R",#REF!,"C",#REF!),"")</f>
        <v>#REF!</v>
      </c>
      <c r="AD9" s="270" t="e">
        <f>IF(AND(#REF!="Muy Alta",#REF!="Menor"),CONCATENATE("R",#REF!,"C",#REF!),"")</f>
        <v>#REF!</v>
      </c>
      <c r="AE9" s="270" t="e">
        <f>IF(AND(#REF!="Muy Alta",#REF!="Menor"),CONCATENATE("R",#REF!,"C",#REF!),"")</f>
        <v>#REF!</v>
      </c>
      <c r="AF9" s="270" t="e">
        <f>IF(AND(#REF!="Muy Alta",#REF!="Menor"),CONCATENATE("R",#REF!,"C",#REF!),"")</f>
        <v>#REF!</v>
      </c>
      <c r="AG9" s="270" t="e">
        <f>IF(AND(#REF!="Muy Alta",#REF!="Menor"),CONCATENATE("R",#REF!,"C",#REF!),"")</f>
        <v>#REF!</v>
      </c>
      <c r="AH9" s="270" t="e">
        <f>IF(AND(#REF!="Muy Alta",#REF!="Menor"),CONCATENATE("R",#REF!,"C",#REF!),"")</f>
        <v>#REF!</v>
      </c>
      <c r="AI9" s="270" t="e">
        <f>IF(AND(#REF!="Muy Alta",#REF!="Menor"),CONCATENATE("R",#REF!,"C",#REF!),"")</f>
        <v>#REF!</v>
      </c>
      <c r="AJ9" s="270" t="e">
        <f>IF(AND(#REF!="Muy Alta",#REF!="Menor"),CONCATENATE("R",#REF!,"C",#REF!),"")</f>
        <v>#REF!</v>
      </c>
      <c r="AK9" s="270" t="e">
        <f>IF(AND(#REF!="Muy Alta",#REF!="Menor"),CONCATENATE("R",#REF!,"C",#REF!),"")</f>
        <v>#REF!</v>
      </c>
      <c r="AL9" s="270" t="e">
        <f>IF(AND(#REF!="Muy Alta",#REF!="Menor"),CONCATENATE("R",#REF!,"C",#REF!),"")</f>
        <v>#REF!</v>
      </c>
      <c r="AM9" s="270" t="e">
        <f>IF(AND(#REF!="Muy Alta",#REF!="Menor"),CONCATENATE("R",#REF!,"C",#REF!),"")</f>
        <v>#REF!</v>
      </c>
      <c r="AN9" s="270" t="e">
        <f>IF(AND(#REF!="Muy Alta",#REF!="Menor"),CONCATENATE("R",#REF!,"C",#REF!),"")</f>
        <v>#REF!</v>
      </c>
      <c r="AO9" s="270" t="e">
        <f>IF(AND(#REF!="Muy Alta",#REF!="Menor"),CONCATENATE("R",#REF!,"C",#REF!),"")</f>
        <v>#REF!</v>
      </c>
      <c r="AP9" s="270" t="e">
        <f>IF(AND(#REF!="Muy Alta",#REF!="Menor"),CONCATENATE("R",#REF!,"C",#REF!),"")</f>
        <v>#REF!</v>
      </c>
      <c r="AQ9" s="270" t="e">
        <f>IF(AND(#REF!="Muy Alta",#REF!="Menor"),CONCATENATE("R",#REF!,"C",#REF!),"")</f>
        <v>#REF!</v>
      </c>
      <c r="AR9" s="270" t="e">
        <f>IF(AND(#REF!="Muy Alta",#REF!="Menor"),CONCATENATE("R",#REF!,"C",#REF!),"")</f>
        <v>#REF!</v>
      </c>
      <c r="AS9" s="271" t="e">
        <f>IF(AND(#REF!="Muy Alta",#REF!="Menor"),CONCATENATE("R",#REF!,"C",#REF!),"")</f>
        <v>#REF!</v>
      </c>
      <c r="AT9" s="269" t="e">
        <f>IF(AND(#REF!="Muy Alta",#REF!="Moderado"),CONCATENATE("R",#REF!,"C",#REF!),"")</f>
        <v>#REF!</v>
      </c>
      <c r="AU9" s="270" t="e">
        <f>IF(AND(#REF!="Muy Alta",#REF!="Moderado"),CONCATENATE("R",#REF!,"C",#REF!),"")</f>
        <v>#REF!</v>
      </c>
      <c r="AV9" s="270" t="e">
        <f>IF(AND(#REF!="Muy Alta",#REF!="Moderado"),CONCATENATE("R",#REF!,"C",#REF!),"")</f>
        <v>#REF!</v>
      </c>
      <c r="AW9" s="270" t="e">
        <f>IF(AND(#REF!="Muy Alta",#REF!="Moderado"),CONCATENATE("R",#REF!,"C",#REF!),"")</f>
        <v>#REF!</v>
      </c>
      <c r="AX9" s="270" t="e">
        <f>IF(AND(#REF!="Muy Alta",#REF!="Moderado"),CONCATENATE("R",#REF!,"C",#REF!),"")</f>
        <v>#REF!</v>
      </c>
      <c r="AY9" s="270" t="e">
        <f>IF(AND(#REF!="Muy Alta",#REF!="Moderado"),CONCATENATE("R",#REF!,"C",#REF!),"")</f>
        <v>#REF!</v>
      </c>
      <c r="AZ9" s="270" t="e">
        <f>IF(AND(#REF!="Muy Alta",#REF!="Moderado"),CONCATENATE("R",#REF!,"C",#REF!),"")</f>
        <v>#REF!</v>
      </c>
      <c r="BA9" s="270" t="e">
        <f>IF(AND(#REF!="Muy Alta",#REF!="Moderado"),CONCATENATE("R",#REF!,"C",#REF!),"")</f>
        <v>#REF!</v>
      </c>
      <c r="BB9" s="270" t="e">
        <f>IF(AND(#REF!="Muy Alta",#REF!="Moderado"),CONCATENATE("R",#REF!,"C",#REF!),"")</f>
        <v>#REF!</v>
      </c>
      <c r="BC9" s="270" t="e">
        <f>IF(AND(#REF!="Muy Alta",#REF!="Moderado"),CONCATENATE("R",#REF!,"C",#REF!),"")</f>
        <v>#REF!</v>
      </c>
      <c r="BD9" s="270" t="e">
        <f>IF(AND(#REF!="Muy Alta",#REF!="Moderado"),CONCATENATE("R",#REF!,"C",#REF!),"")</f>
        <v>#REF!</v>
      </c>
      <c r="BE9" s="270" t="e">
        <f>IF(AND(#REF!="Muy Alta",#REF!="Moderado"),CONCATENATE("R",#REF!,"C",#REF!),"")</f>
        <v>#REF!</v>
      </c>
      <c r="BF9" s="270" t="e">
        <f>IF(AND(#REF!="Muy Alta",#REF!="Moderado"),CONCATENATE("R",#REF!,"C",#REF!),"")</f>
        <v>#REF!</v>
      </c>
      <c r="BG9" s="270" t="e">
        <f>IF(AND(#REF!="Muy Alta",#REF!="Moderado"),CONCATENATE("R",#REF!,"C",#REF!),"")</f>
        <v>#REF!</v>
      </c>
      <c r="BH9" s="270" t="e">
        <f>IF(AND(#REF!="Muy Alta",#REF!="Moderado"),CONCATENATE("R",#REF!,"C",#REF!),"")</f>
        <v>#REF!</v>
      </c>
      <c r="BI9" s="270" t="e">
        <f>IF(AND(#REF!="Muy Alta",#REF!="Moderado"),CONCATENATE("R",#REF!,"C",#REF!),"")</f>
        <v>#REF!</v>
      </c>
      <c r="BJ9" s="270" t="e">
        <f>IF(AND(#REF!="Muy Alta",#REF!="Moderado"),CONCATENATE("R",#REF!,"C",#REF!),"")</f>
        <v>#REF!</v>
      </c>
      <c r="BK9" s="271" t="e">
        <f>IF(AND(#REF!="Muy Alta",#REF!="Moderado"),CONCATENATE("R",#REF!,"C",#REF!),"")</f>
        <v>#REF!</v>
      </c>
      <c r="BL9" s="269" t="e">
        <f>IF(AND(#REF!="Muy Alta",#REF!="Mayor"),CONCATENATE("R",#REF!,"C",#REF!),"")</f>
        <v>#REF!</v>
      </c>
      <c r="BM9" s="270" t="e">
        <f>IF(AND(#REF!="Muy Alta",#REF!="Mayor"),CONCATENATE("R",#REF!,"C",#REF!),"")</f>
        <v>#REF!</v>
      </c>
      <c r="BN9" s="270" t="e">
        <f>IF(AND(#REF!="Muy Alta",#REF!="Mayor"),CONCATENATE("R",#REF!,"C",#REF!),"")</f>
        <v>#REF!</v>
      </c>
      <c r="BO9" s="270" t="e">
        <f>IF(AND(#REF!="Muy Alta",#REF!="Mayor"),CONCATENATE("R",#REF!,"C",#REF!),"")</f>
        <v>#REF!</v>
      </c>
      <c r="BP9" s="270" t="e">
        <f>IF(AND(#REF!="Muy Alta",#REF!="Mayor"),CONCATENATE("R",#REF!,"C",#REF!),"")</f>
        <v>#REF!</v>
      </c>
      <c r="BQ9" s="270" t="e">
        <f>IF(AND(#REF!="Muy Alta",#REF!="Mayor"),CONCATENATE("R",#REF!,"C",#REF!),"")</f>
        <v>#REF!</v>
      </c>
      <c r="BR9" s="270" t="e">
        <f>IF(AND(#REF!="Muy Alta",#REF!="Mayor"),CONCATENATE("R",#REF!,"C",#REF!),"")</f>
        <v>#REF!</v>
      </c>
      <c r="BS9" s="270" t="e">
        <f>IF(AND(#REF!="Muy Alta",#REF!="Mayor"),CONCATENATE("R",#REF!,"C",#REF!),"")</f>
        <v>#REF!</v>
      </c>
      <c r="BT9" s="270" t="e">
        <f>IF(AND(#REF!="Muy Alta",#REF!="Mayor"),CONCATENATE("R",#REF!,"C",#REF!),"")</f>
        <v>#REF!</v>
      </c>
      <c r="BU9" s="270" t="e">
        <f>IF(AND(#REF!="Muy Alta",#REF!="Mayor"),CONCATENATE("R",#REF!,"C",#REF!),"")</f>
        <v>#REF!</v>
      </c>
      <c r="BV9" s="270" t="e">
        <f>IF(AND(#REF!="Muy Alta",#REF!="Mayor"),CONCATENATE("R",#REF!,"C",#REF!),"")</f>
        <v>#REF!</v>
      </c>
      <c r="BW9" s="270" t="e">
        <f>IF(AND(#REF!="Muy Alta",#REF!="Mayor"),CONCATENATE("R",#REF!,"C",#REF!),"")</f>
        <v>#REF!</v>
      </c>
      <c r="BX9" s="270" t="e">
        <f>IF(AND(#REF!="Muy Alta",#REF!="Mayor"),CONCATENATE("R",#REF!,"C",#REF!),"")</f>
        <v>#REF!</v>
      </c>
      <c r="BY9" s="270" t="e">
        <f>IF(AND(#REF!="Muy Alta",#REF!="Mayor"),CONCATENATE("R",#REF!,"C",#REF!),"")</f>
        <v>#REF!</v>
      </c>
      <c r="BZ9" s="270" t="e">
        <f>IF(AND(#REF!="Muy Alta",#REF!="Mayor"),CONCATENATE("R",#REF!,"C",#REF!),"")</f>
        <v>#REF!</v>
      </c>
      <c r="CA9" s="270" t="e">
        <f>IF(AND(#REF!="Muy Alta",#REF!="Mayor"),CONCATENATE("R",#REF!,"C",#REF!),"")</f>
        <v>#REF!</v>
      </c>
      <c r="CB9" s="270" t="e">
        <f>IF(AND(#REF!="Muy Alta",#REF!="Mayor"),CONCATENATE("R",#REF!,"C",#REF!),"")</f>
        <v>#REF!</v>
      </c>
      <c r="CC9" s="271" t="e">
        <f>IF(AND(#REF!="Muy Alta",#REF!="Mayor"),CONCATENATE("R",#REF!,"C",#REF!),"")</f>
        <v>#REF!</v>
      </c>
      <c r="CD9" s="272" t="e">
        <f>IF(AND(#REF!="Muy Alta",#REF!="Catastrófico"),CONCATENATE("R",#REF!,"C",#REF!),"")</f>
        <v>#REF!</v>
      </c>
      <c r="CE9" s="272" t="e">
        <f>IF(AND(#REF!="Muy Alta",#REF!="Catastrófico"),CONCATENATE("R",#REF!,"C",#REF!),"")</f>
        <v>#REF!</v>
      </c>
      <c r="CF9" s="272" t="e">
        <f>IF(AND(#REF!="Muy Alta",#REF!="Catastrófico"),CONCATENATE("R",#REF!,"C",#REF!),"")</f>
        <v>#REF!</v>
      </c>
      <c r="CG9" s="272" t="e">
        <f>IF(AND(#REF!="Muy Alta",#REF!="Catastrófico"),CONCATENATE("R",#REF!,"C",#REF!),"")</f>
        <v>#REF!</v>
      </c>
      <c r="CH9" s="272" t="e">
        <f>IF(AND(#REF!="Muy Alta",#REF!="Catastrófico"),CONCATENATE("R",#REF!,"C",#REF!),"")</f>
        <v>#REF!</v>
      </c>
      <c r="CI9" s="272" t="e">
        <f>IF(AND(#REF!="Muy Alta",#REF!="Catastrófico"),CONCATENATE("R",#REF!,"C",#REF!),"")</f>
        <v>#REF!</v>
      </c>
      <c r="CJ9" s="272" t="e">
        <f>IF(AND(#REF!="Muy Alta",#REF!="Catastrófico"),CONCATENATE("R",#REF!,"C",#REF!),"")</f>
        <v>#REF!</v>
      </c>
      <c r="CK9" s="272" t="e">
        <f>IF(AND(#REF!="Muy Alta",#REF!="Catastrófico"),CONCATENATE("R",#REF!,"C",#REF!),"")</f>
        <v>#REF!</v>
      </c>
      <c r="CL9" s="272" t="e">
        <f>IF(AND(#REF!="Muy Alta",#REF!="Catastrófico"),CONCATENATE("R",#REF!,"C",#REF!),"")</f>
        <v>#REF!</v>
      </c>
      <c r="CM9" s="272" t="e">
        <f>IF(AND(#REF!="Muy Alta",#REF!="Catastrófico"),CONCATENATE("R",#REF!,"C",#REF!),"")</f>
        <v>#REF!</v>
      </c>
      <c r="CN9" s="272" t="e">
        <f>IF(AND(#REF!="Muy Alta",#REF!="Catastrófico"),CONCATENATE("R",#REF!,"C",#REF!),"")</f>
        <v>#REF!</v>
      </c>
      <c r="CO9" s="272" t="e">
        <f>IF(AND(#REF!="Muy Alta",#REF!="Catastrófico"),CONCATENATE("R",#REF!,"C",#REF!),"")</f>
        <v>#REF!</v>
      </c>
      <c r="CP9" s="272" t="e">
        <f>IF(AND(#REF!="Muy Alta",#REF!="Catastrófico"),CONCATENATE("R",#REF!,"C",#REF!),"")</f>
        <v>#REF!</v>
      </c>
      <c r="CQ9" s="272" t="e">
        <f>IF(AND(#REF!="Muy Alta",#REF!="Catastrófico"),CONCATENATE("R",#REF!,"C",#REF!),"")</f>
        <v>#REF!</v>
      </c>
      <c r="CR9" s="272" t="e">
        <f>IF(AND(#REF!="Muy Alta",#REF!="Catastrófico"),CONCATENATE("R",#REF!,"C",#REF!),"")</f>
        <v>#REF!</v>
      </c>
      <c r="CS9" s="272" t="e">
        <f>IF(AND(#REF!="Muy Alta",#REF!="Catastrófico"),CONCATENATE("R",#REF!,"C",#REF!),"")</f>
        <v>#REF!</v>
      </c>
      <c r="CT9" s="272" t="e">
        <f>IF(AND(#REF!="Muy Alta",#REF!="Catastrófico"),CONCATENATE("R",#REF!,"C",#REF!),"")</f>
        <v>#REF!</v>
      </c>
      <c r="CU9" s="273" t="e">
        <f>IF(AND(#REF!="Muy Alta",#REF!="Catastrófico"),CONCATENATE("R",#REF!,"C",#REF!),"")</f>
        <v>#REF!</v>
      </c>
      <c r="CV9" s="57"/>
      <c r="CW9" s="1081"/>
      <c r="CX9" s="1082"/>
      <c r="CY9" s="1082"/>
      <c r="CZ9" s="1082"/>
      <c r="DA9" s="1082"/>
      <c r="DB9" s="1083"/>
    </row>
    <row r="10" spans="2:106" ht="32.65" customHeight="1">
      <c r="B10" s="1101"/>
      <c r="C10" s="1101"/>
      <c r="D10" s="1102"/>
      <c r="E10" s="1072"/>
      <c r="F10" s="1073"/>
      <c r="G10" s="1073"/>
      <c r="H10" s="1073"/>
      <c r="I10" s="1074"/>
      <c r="J10" s="269" t="e">
        <f>IF(AND(#REF!="Muy Alta",#REF!="Leve"),CONCATENATE("R",#REF!,"C",#REF!),"")</f>
        <v>#REF!</v>
      </c>
      <c r="K10" s="270" t="e">
        <f>IF(AND(#REF!="Muy Alta",#REF!="Leve"),CONCATENATE("R",#REF!,"C",#REF!),"")</f>
        <v>#REF!</v>
      </c>
      <c r="L10" s="270" t="e">
        <f>IF(AND(#REF!="Muy Alta",#REF!="Leve"),CONCATENATE("R",#REF!,"C",#REF!),"")</f>
        <v>#REF!</v>
      </c>
      <c r="M10" s="270" t="e">
        <f>IF(AND(#REF!="Muy Alta",#REF!="Leve"),CONCATENATE("R",#REF!,"C",#REF!),"")</f>
        <v>#REF!</v>
      </c>
      <c r="N10" s="270" t="e">
        <f>IF(AND(#REF!="Muy Alta",#REF!="Leve"),CONCATENATE("R",#REF!,"C",#REF!),"")</f>
        <v>#REF!</v>
      </c>
      <c r="O10" s="270" t="e">
        <f>IF(AND(#REF!="Muy Alta",#REF!="Leve"),CONCATENATE("R",#REF!,"C",#REF!),"")</f>
        <v>#REF!</v>
      </c>
      <c r="P10" s="270" t="e">
        <f>IF(AND(#REF!="Muy Alta",#REF!="Leve"),CONCATENATE("R",#REF!,"C",#REF!),"")</f>
        <v>#REF!</v>
      </c>
      <c r="Q10" s="270" t="e">
        <f>IF(AND(#REF!="Muy Alta",#REF!="Leve"),CONCATENATE("R",#REF!,"C",#REF!),"")</f>
        <v>#REF!</v>
      </c>
      <c r="R10" s="270" t="e">
        <f>IF(AND(#REF!="Muy Alta",#REF!="Leve"),CONCATENATE("R",#REF!,"C",#REF!),"")</f>
        <v>#REF!</v>
      </c>
      <c r="S10" s="270" t="e">
        <f>IF(AND(#REF!="Muy Alta",#REF!="Leve"),CONCATENATE("R",#REF!,"C",#REF!),"")</f>
        <v>#REF!</v>
      </c>
      <c r="T10" s="270" t="e">
        <f>IF(AND(#REF!="Muy Alta",#REF!="Leve"),CONCATENATE("R",#REF!,"C",#REF!),"")</f>
        <v>#REF!</v>
      </c>
      <c r="U10" s="270" t="e">
        <f>IF(AND(#REF!="Muy Alta",#REF!="Leve"),CONCATENATE("R",#REF!,"C",#REF!),"")</f>
        <v>#REF!</v>
      </c>
      <c r="V10" s="270" t="e">
        <f>IF(AND(#REF!="Muy Alta",#REF!="Leve"),CONCATENATE("R",#REF!,"C",#REF!),"")</f>
        <v>#REF!</v>
      </c>
      <c r="W10" s="270" t="e">
        <f>IF(AND(#REF!="Muy Alta",#REF!="Leve"),CONCATENATE("R",#REF!,"C",#REF!),"")</f>
        <v>#REF!</v>
      </c>
      <c r="X10" s="270" t="e">
        <f>IF(AND(#REF!="Muy Alta",#REF!="Leve"),CONCATENATE("R",#REF!,"C",#REF!),"")</f>
        <v>#REF!</v>
      </c>
      <c r="Y10" s="270" t="e">
        <f>IF(AND(#REF!="Muy Alta",#REF!="Leve"),CONCATENATE("R",#REF!,"C",#REF!),"")</f>
        <v>#REF!</v>
      </c>
      <c r="Z10" s="270" t="e">
        <f>IF(AND(#REF!="Muy Alta",#REF!="Leve"),CONCATENATE("R",#REF!,"C",#REF!),"")</f>
        <v>#REF!</v>
      </c>
      <c r="AA10" s="271" t="e">
        <f>IF(AND(#REF!="Muy Alta",#REF!="Leve"),CONCATENATE("R",#REF!,"C",#REF!),"")</f>
        <v>#REF!</v>
      </c>
      <c r="AB10" s="269" t="e">
        <f>IF(AND(#REF!="Muy Alta",#REF!="Menor"),CONCATENATE("R",#REF!,"C",#REF!),"")</f>
        <v>#REF!</v>
      </c>
      <c r="AC10" s="270" t="e">
        <f>IF(AND(#REF!="Muy Alta",#REF!="Menor"),CONCATENATE("R",#REF!,"C",#REF!),"")</f>
        <v>#REF!</v>
      </c>
      <c r="AD10" s="270" t="e">
        <f>IF(AND(#REF!="Muy Alta",#REF!="Menor"),CONCATENATE("R",#REF!,"C",#REF!),"")</f>
        <v>#REF!</v>
      </c>
      <c r="AE10" s="270" t="e">
        <f>IF(AND(#REF!="Muy Alta",#REF!="Menor"),CONCATENATE("R",#REF!,"C",#REF!),"")</f>
        <v>#REF!</v>
      </c>
      <c r="AF10" s="270" t="e">
        <f>IF(AND(#REF!="Muy Alta",#REF!="Menor"),CONCATENATE("R",#REF!,"C",#REF!),"")</f>
        <v>#REF!</v>
      </c>
      <c r="AG10" s="270" t="e">
        <f>IF(AND(#REF!="Muy Alta",#REF!="Menor"),CONCATENATE("R",#REF!,"C",#REF!),"")</f>
        <v>#REF!</v>
      </c>
      <c r="AH10" s="270" t="e">
        <f>IF(AND(#REF!="Muy Alta",#REF!="Menor"),CONCATENATE("R",#REF!,"C",#REF!),"")</f>
        <v>#REF!</v>
      </c>
      <c r="AI10" s="270" t="e">
        <f>IF(AND(#REF!="Muy Alta",#REF!="Menor"),CONCATENATE("R",#REF!,"C",#REF!),"")</f>
        <v>#REF!</v>
      </c>
      <c r="AJ10" s="270" t="e">
        <f>IF(AND(#REF!="Muy Alta",#REF!="Menor"),CONCATENATE("R",#REF!,"C",#REF!),"")</f>
        <v>#REF!</v>
      </c>
      <c r="AK10" s="270" t="e">
        <f>IF(AND(#REF!="Muy Alta",#REF!="Menor"),CONCATENATE("R",#REF!,"C",#REF!),"")</f>
        <v>#REF!</v>
      </c>
      <c r="AL10" s="270" t="e">
        <f>IF(AND(#REF!="Muy Alta",#REF!="Menor"),CONCATENATE("R",#REF!,"C",#REF!),"")</f>
        <v>#REF!</v>
      </c>
      <c r="AM10" s="270" t="e">
        <f>IF(AND(#REF!="Muy Alta",#REF!="Menor"),CONCATENATE("R",#REF!,"C",#REF!),"")</f>
        <v>#REF!</v>
      </c>
      <c r="AN10" s="270" t="e">
        <f>IF(AND(#REF!="Muy Alta",#REF!="Menor"),CONCATENATE("R",#REF!,"C",#REF!),"")</f>
        <v>#REF!</v>
      </c>
      <c r="AO10" s="270" t="e">
        <f>IF(AND(#REF!="Muy Alta",#REF!="Menor"),CONCATENATE("R",#REF!,"C",#REF!),"")</f>
        <v>#REF!</v>
      </c>
      <c r="AP10" s="270" t="e">
        <f>IF(AND(#REF!="Muy Alta",#REF!="Menor"),CONCATENATE("R",#REF!,"C",#REF!),"")</f>
        <v>#REF!</v>
      </c>
      <c r="AQ10" s="270" t="e">
        <f>IF(AND(#REF!="Muy Alta",#REF!="Menor"),CONCATENATE("R",#REF!,"C",#REF!),"")</f>
        <v>#REF!</v>
      </c>
      <c r="AR10" s="270" t="e">
        <f>IF(AND(#REF!="Muy Alta",#REF!="Menor"),CONCATENATE("R",#REF!,"C",#REF!),"")</f>
        <v>#REF!</v>
      </c>
      <c r="AS10" s="271" t="e">
        <f>IF(AND(#REF!="Muy Alta",#REF!="Menor"),CONCATENATE("R",#REF!,"C",#REF!),"")</f>
        <v>#REF!</v>
      </c>
      <c r="AT10" s="269" t="e">
        <f>IF(AND(#REF!="Muy Alta",#REF!="Moderado"),CONCATENATE("R",#REF!,"C",#REF!),"")</f>
        <v>#REF!</v>
      </c>
      <c r="AU10" s="270" t="e">
        <f>IF(AND(#REF!="Muy Alta",#REF!="Moderado"),CONCATENATE("R",#REF!,"C",#REF!),"")</f>
        <v>#REF!</v>
      </c>
      <c r="AV10" s="270" t="e">
        <f>IF(AND(#REF!="Muy Alta",#REF!="Moderado"),CONCATENATE("R",#REF!,"C",#REF!),"")</f>
        <v>#REF!</v>
      </c>
      <c r="AW10" s="270" t="e">
        <f>IF(AND(#REF!="Muy Alta",#REF!="Moderado"),CONCATENATE("R",#REF!,"C",#REF!),"")</f>
        <v>#REF!</v>
      </c>
      <c r="AX10" s="270" t="e">
        <f>IF(AND(#REF!="Muy Alta",#REF!="Moderado"),CONCATENATE("R",#REF!,"C",#REF!),"")</f>
        <v>#REF!</v>
      </c>
      <c r="AY10" s="270" t="e">
        <f>IF(AND(#REF!="Muy Alta",#REF!="Moderado"),CONCATENATE("R",#REF!,"C",#REF!),"")</f>
        <v>#REF!</v>
      </c>
      <c r="AZ10" s="270" t="e">
        <f>IF(AND(#REF!="Muy Alta",#REF!="Moderado"),CONCATENATE("R",#REF!,"C",#REF!),"")</f>
        <v>#REF!</v>
      </c>
      <c r="BA10" s="270" t="e">
        <f>IF(AND(#REF!="Muy Alta",#REF!="Moderado"),CONCATENATE("R",#REF!,"C",#REF!),"")</f>
        <v>#REF!</v>
      </c>
      <c r="BB10" s="270" t="e">
        <f>IF(AND(#REF!="Muy Alta",#REF!="Moderado"),CONCATENATE("R",#REF!,"C",#REF!),"")</f>
        <v>#REF!</v>
      </c>
      <c r="BC10" s="270" t="e">
        <f>IF(AND(#REF!="Muy Alta",#REF!="Moderado"),CONCATENATE("R",#REF!,"C",#REF!),"")</f>
        <v>#REF!</v>
      </c>
      <c r="BD10" s="270" t="e">
        <f>IF(AND(#REF!="Muy Alta",#REF!="Moderado"),CONCATENATE("R",#REF!,"C",#REF!),"")</f>
        <v>#REF!</v>
      </c>
      <c r="BE10" s="270" t="e">
        <f>IF(AND(#REF!="Muy Alta",#REF!="Moderado"),CONCATENATE("R",#REF!,"C",#REF!),"")</f>
        <v>#REF!</v>
      </c>
      <c r="BF10" s="270" t="e">
        <f>IF(AND(#REF!="Muy Alta",#REF!="Moderado"),CONCATENATE("R",#REF!,"C",#REF!),"")</f>
        <v>#REF!</v>
      </c>
      <c r="BG10" s="270" t="e">
        <f>IF(AND(#REF!="Muy Alta",#REF!="Moderado"),CONCATENATE("R",#REF!,"C",#REF!),"")</f>
        <v>#REF!</v>
      </c>
      <c r="BH10" s="270" t="e">
        <f>IF(AND(#REF!="Muy Alta",#REF!="Moderado"),CONCATENATE("R",#REF!,"C",#REF!),"")</f>
        <v>#REF!</v>
      </c>
      <c r="BI10" s="270" t="e">
        <f>IF(AND(#REF!="Muy Alta",#REF!="Moderado"),CONCATENATE("R",#REF!,"C",#REF!),"")</f>
        <v>#REF!</v>
      </c>
      <c r="BJ10" s="270" t="e">
        <f>IF(AND(#REF!="Muy Alta",#REF!="Moderado"),CONCATENATE("R",#REF!,"C",#REF!),"")</f>
        <v>#REF!</v>
      </c>
      <c r="BK10" s="271" t="e">
        <f>IF(AND(#REF!="Muy Alta",#REF!="Moderado"),CONCATENATE("R",#REF!,"C",#REF!),"")</f>
        <v>#REF!</v>
      </c>
      <c r="BL10" s="269" t="e">
        <f>IF(AND(#REF!="Muy Alta",#REF!="Mayor"),CONCATENATE("R",#REF!,"C",#REF!),"")</f>
        <v>#REF!</v>
      </c>
      <c r="BM10" s="270" t="e">
        <f>IF(AND(#REF!="Muy Alta",#REF!="Mayor"),CONCATENATE("R",#REF!,"C",#REF!),"")</f>
        <v>#REF!</v>
      </c>
      <c r="BN10" s="270" t="e">
        <f>IF(AND(#REF!="Muy Alta",#REF!="Mayor"),CONCATENATE("R",#REF!,"C",#REF!),"")</f>
        <v>#REF!</v>
      </c>
      <c r="BO10" s="270" t="e">
        <f>IF(AND(#REF!="Muy Alta",#REF!="Mayor"),CONCATENATE("R",#REF!,"C",#REF!),"")</f>
        <v>#REF!</v>
      </c>
      <c r="BP10" s="270" t="e">
        <f>IF(AND(#REF!="Muy Alta",#REF!="Mayor"),CONCATENATE("R",#REF!,"C",#REF!),"")</f>
        <v>#REF!</v>
      </c>
      <c r="BQ10" s="270" t="e">
        <f>IF(AND(#REF!="Muy Alta",#REF!="Mayor"),CONCATENATE("R",#REF!,"C",#REF!),"")</f>
        <v>#REF!</v>
      </c>
      <c r="BR10" s="270" t="e">
        <f>IF(AND(#REF!="Muy Alta",#REF!="Mayor"),CONCATENATE("R",#REF!,"C",#REF!),"")</f>
        <v>#REF!</v>
      </c>
      <c r="BS10" s="270" t="e">
        <f>IF(AND(#REF!="Muy Alta",#REF!="Mayor"),CONCATENATE("R",#REF!,"C",#REF!),"")</f>
        <v>#REF!</v>
      </c>
      <c r="BT10" s="270" t="e">
        <f>IF(AND(#REF!="Muy Alta",#REF!="Mayor"),CONCATENATE("R",#REF!,"C",#REF!),"")</f>
        <v>#REF!</v>
      </c>
      <c r="BU10" s="270" t="e">
        <f>IF(AND(#REF!="Muy Alta",#REF!="Mayor"),CONCATENATE("R",#REF!,"C",#REF!),"")</f>
        <v>#REF!</v>
      </c>
      <c r="BV10" s="270" t="e">
        <f>IF(AND(#REF!="Muy Alta",#REF!="Mayor"),CONCATENATE("R",#REF!,"C",#REF!),"")</f>
        <v>#REF!</v>
      </c>
      <c r="BW10" s="270" t="e">
        <f>IF(AND(#REF!="Muy Alta",#REF!="Mayor"),CONCATENATE("R",#REF!,"C",#REF!),"")</f>
        <v>#REF!</v>
      </c>
      <c r="BX10" s="270" t="e">
        <f>IF(AND(#REF!="Muy Alta",#REF!="Mayor"),CONCATENATE("R",#REF!,"C",#REF!),"")</f>
        <v>#REF!</v>
      </c>
      <c r="BY10" s="270" t="e">
        <f>IF(AND(#REF!="Muy Alta",#REF!="Mayor"),CONCATENATE("R",#REF!,"C",#REF!),"")</f>
        <v>#REF!</v>
      </c>
      <c r="BZ10" s="270" t="e">
        <f>IF(AND(#REF!="Muy Alta",#REF!="Mayor"),CONCATENATE("R",#REF!,"C",#REF!),"")</f>
        <v>#REF!</v>
      </c>
      <c r="CA10" s="270" t="e">
        <f>IF(AND(#REF!="Muy Alta",#REF!="Mayor"),CONCATENATE("R",#REF!,"C",#REF!),"")</f>
        <v>#REF!</v>
      </c>
      <c r="CB10" s="270" t="e">
        <f>IF(AND(#REF!="Muy Alta",#REF!="Mayor"),CONCATENATE("R",#REF!,"C",#REF!),"")</f>
        <v>#REF!</v>
      </c>
      <c r="CC10" s="271" t="e">
        <f>IF(AND(#REF!="Muy Alta",#REF!="Mayor"),CONCATENATE("R",#REF!,"C",#REF!),"")</f>
        <v>#REF!</v>
      </c>
      <c r="CD10" s="272" t="e">
        <f>IF(AND(#REF!="Muy Alta",#REF!="Catastrófico"),CONCATENATE("R",#REF!,"C",#REF!),"")</f>
        <v>#REF!</v>
      </c>
      <c r="CE10" s="272" t="e">
        <f>IF(AND(#REF!="Muy Alta",#REF!="Catastrófico"),CONCATENATE("R",#REF!,"C",#REF!),"")</f>
        <v>#REF!</v>
      </c>
      <c r="CF10" s="272" t="e">
        <f>IF(AND(#REF!="Muy Alta",#REF!="Catastrófico"),CONCATENATE("R",#REF!,"C",#REF!),"")</f>
        <v>#REF!</v>
      </c>
      <c r="CG10" s="272" t="e">
        <f>IF(AND(#REF!="Muy Alta",#REF!="Catastrófico"),CONCATENATE("R",#REF!,"C",#REF!),"")</f>
        <v>#REF!</v>
      </c>
      <c r="CH10" s="272" t="e">
        <f>IF(AND(#REF!="Muy Alta",#REF!="Catastrófico"),CONCATENATE("R",#REF!,"C",#REF!),"")</f>
        <v>#REF!</v>
      </c>
      <c r="CI10" s="272" t="e">
        <f>IF(AND(#REF!="Muy Alta",#REF!="Catastrófico"),CONCATENATE("R",#REF!,"C",#REF!),"")</f>
        <v>#REF!</v>
      </c>
      <c r="CJ10" s="272" t="e">
        <f>IF(AND(#REF!="Muy Alta",#REF!="Catastrófico"),CONCATENATE("R",#REF!,"C",#REF!),"")</f>
        <v>#REF!</v>
      </c>
      <c r="CK10" s="272" t="e">
        <f>IF(AND(#REF!="Muy Alta",#REF!="Catastrófico"),CONCATENATE("R",#REF!,"C",#REF!),"")</f>
        <v>#REF!</v>
      </c>
      <c r="CL10" s="272" t="e">
        <f>IF(AND(#REF!="Muy Alta",#REF!="Catastrófico"),CONCATENATE("R",#REF!,"C",#REF!),"")</f>
        <v>#REF!</v>
      </c>
      <c r="CM10" s="272" t="e">
        <f>IF(AND(#REF!="Muy Alta",#REF!="Catastrófico"),CONCATENATE("R",#REF!,"C",#REF!),"")</f>
        <v>#REF!</v>
      </c>
      <c r="CN10" s="272" t="e">
        <f>IF(AND(#REF!="Muy Alta",#REF!="Catastrófico"),CONCATENATE("R",#REF!,"C",#REF!),"")</f>
        <v>#REF!</v>
      </c>
      <c r="CO10" s="272" t="e">
        <f>IF(AND(#REF!="Muy Alta",#REF!="Catastrófico"),CONCATENATE("R",#REF!,"C",#REF!),"")</f>
        <v>#REF!</v>
      </c>
      <c r="CP10" s="272" t="e">
        <f>IF(AND(#REF!="Muy Alta",#REF!="Catastrófico"),CONCATENATE("R",#REF!,"C",#REF!),"")</f>
        <v>#REF!</v>
      </c>
      <c r="CQ10" s="272" t="e">
        <f>IF(AND(#REF!="Muy Alta",#REF!="Catastrófico"),CONCATENATE("R",#REF!,"C",#REF!),"")</f>
        <v>#REF!</v>
      </c>
      <c r="CR10" s="272" t="e">
        <f>IF(AND(#REF!="Muy Alta",#REF!="Catastrófico"),CONCATENATE("R",#REF!,"C",#REF!),"")</f>
        <v>#REF!</v>
      </c>
      <c r="CS10" s="272" t="e">
        <f>IF(AND(#REF!="Muy Alta",#REF!="Catastrófico"),CONCATENATE("R",#REF!,"C",#REF!),"")</f>
        <v>#REF!</v>
      </c>
      <c r="CT10" s="272" t="e">
        <f>IF(AND(#REF!="Muy Alta",#REF!="Catastrófico"),CONCATENATE("R",#REF!,"C",#REF!),"")</f>
        <v>#REF!</v>
      </c>
      <c r="CU10" s="273" t="e">
        <f>IF(AND(#REF!="Muy Alta",#REF!="Catastrófico"),CONCATENATE("R",#REF!,"C",#REF!),"")</f>
        <v>#REF!</v>
      </c>
      <c r="CV10" s="57"/>
      <c r="CW10" s="1081"/>
      <c r="CX10" s="1082"/>
      <c r="CY10" s="1082"/>
      <c r="CZ10" s="1082"/>
      <c r="DA10" s="1082"/>
      <c r="DB10" s="1083"/>
    </row>
    <row r="11" spans="2:106" ht="32.65" customHeight="1">
      <c r="B11" s="1101"/>
      <c r="C11" s="1101"/>
      <c r="D11" s="1102"/>
      <c r="E11" s="1072"/>
      <c r="F11" s="1073"/>
      <c r="G11" s="1073"/>
      <c r="H11" s="1073"/>
      <c r="I11" s="1074"/>
      <c r="J11" s="269" t="e">
        <f>IF(AND(#REF!="Muy Alta",#REF!="Leve"),CONCATENATE("R",#REF!,"C",#REF!),"")</f>
        <v>#REF!</v>
      </c>
      <c r="K11" s="270" t="e">
        <f>IF(AND(#REF!="Muy Alta",#REF!="Leve"),CONCATENATE("R",#REF!,"C",#REF!),"")</f>
        <v>#REF!</v>
      </c>
      <c r="L11" s="270" t="e">
        <f>IF(AND(#REF!="Muy Alta",#REF!="Leve"),CONCATENATE("R",#REF!,"C",#REF!),"")</f>
        <v>#REF!</v>
      </c>
      <c r="M11" s="270" t="e">
        <f>IF(AND(#REF!="Muy Alta",#REF!="Leve"),CONCATENATE("R",#REF!,"C",#REF!),"")</f>
        <v>#REF!</v>
      </c>
      <c r="N11" s="270" t="e">
        <f>IF(AND(#REF!="Muy Alta",#REF!="Leve"),CONCATENATE("R",#REF!,"C",#REF!),"")</f>
        <v>#REF!</v>
      </c>
      <c r="O11" s="270" t="e">
        <f>IF(AND(#REF!="Muy Alta",#REF!="Leve"),CONCATENATE("R",#REF!,"C",#REF!),"")</f>
        <v>#REF!</v>
      </c>
      <c r="P11" s="270" t="e">
        <f>IF(AND(#REF!="Muy Alta",#REF!="Leve"),CONCATENATE("R",#REF!,"C",#REF!),"")</f>
        <v>#REF!</v>
      </c>
      <c r="Q11" s="270" t="e">
        <f>IF(AND(#REF!="Muy Alta",#REF!="Leve"),CONCATENATE("R",#REF!,"C",#REF!),"")</f>
        <v>#REF!</v>
      </c>
      <c r="R11" s="270" t="e">
        <f>IF(AND(#REF!="Muy Alta",#REF!="Leve"),CONCATENATE("R",#REF!,"C",#REF!),"")</f>
        <v>#REF!</v>
      </c>
      <c r="S11" s="270" t="e">
        <f>IF(AND(#REF!="Muy Alta",#REF!="Leve"),CONCATENATE("R",#REF!,"C",#REF!),"")</f>
        <v>#REF!</v>
      </c>
      <c r="T11" s="270" t="e">
        <f>IF(AND(#REF!="Muy Alta",#REF!="Leve"),CONCATENATE("R",#REF!,"C",#REF!),"")</f>
        <v>#REF!</v>
      </c>
      <c r="U11" s="270" t="e">
        <f>IF(AND(#REF!="Muy Alta",#REF!="Leve"),CONCATENATE("R",#REF!,"C",#REF!),"")</f>
        <v>#REF!</v>
      </c>
      <c r="V11" s="270" t="e">
        <f>IF(AND(#REF!="Muy Alta",#REF!="Leve"),CONCATENATE("R",#REF!,"C",#REF!),"")</f>
        <v>#REF!</v>
      </c>
      <c r="W11" s="270" t="e">
        <f>IF(AND(#REF!="Muy Alta",#REF!="Leve"),CONCATENATE("R",#REF!,"C",#REF!),"")</f>
        <v>#REF!</v>
      </c>
      <c r="X11" s="270" t="e">
        <f>IF(AND(#REF!="Muy Alta",#REF!="Leve"),CONCATENATE("R",#REF!,"C",#REF!),"")</f>
        <v>#REF!</v>
      </c>
      <c r="Y11" s="270" t="e">
        <f>IF(AND(#REF!="Muy Alta",#REF!="Leve"),CONCATENATE("R",#REF!,"C",#REF!),"")</f>
        <v>#REF!</v>
      </c>
      <c r="Z11" s="270" t="e">
        <f>IF(AND(#REF!="Muy Alta",#REF!="Leve"),CONCATENATE("R",#REF!,"C",#REF!),"")</f>
        <v>#REF!</v>
      </c>
      <c r="AA11" s="271" t="e">
        <f>IF(AND(#REF!="Muy Alta",#REF!="Leve"),CONCATENATE("R",#REF!,"C",#REF!),"")</f>
        <v>#REF!</v>
      </c>
      <c r="AB11" s="269" t="e">
        <f>IF(AND(#REF!="Muy Alta",#REF!="Menor"),CONCATENATE("R",#REF!,"C",#REF!),"")</f>
        <v>#REF!</v>
      </c>
      <c r="AC11" s="270" t="e">
        <f>IF(AND(#REF!="Muy Alta",#REF!="Menor"),CONCATENATE("R",#REF!,"C",#REF!),"")</f>
        <v>#REF!</v>
      </c>
      <c r="AD11" s="270" t="e">
        <f>IF(AND(#REF!="Muy Alta",#REF!="Menor"),CONCATENATE("R",#REF!,"C",#REF!),"")</f>
        <v>#REF!</v>
      </c>
      <c r="AE11" s="270" t="e">
        <f>IF(AND(#REF!="Muy Alta",#REF!="Menor"),CONCATENATE("R",#REF!,"C",#REF!),"")</f>
        <v>#REF!</v>
      </c>
      <c r="AF11" s="270" t="e">
        <f>IF(AND(#REF!="Muy Alta",#REF!="Menor"),CONCATENATE("R",#REF!,"C",#REF!),"")</f>
        <v>#REF!</v>
      </c>
      <c r="AG11" s="270" t="e">
        <f>IF(AND(#REF!="Muy Alta",#REF!="Menor"),CONCATENATE("R",#REF!,"C",#REF!),"")</f>
        <v>#REF!</v>
      </c>
      <c r="AH11" s="270" t="e">
        <f>IF(AND(#REF!="Muy Alta",#REF!="Menor"),CONCATENATE("R",#REF!,"C",#REF!),"")</f>
        <v>#REF!</v>
      </c>
      <c r="AI11" s="270" t="e">
        <f>IF(AND(#REF!="Muy Alta",#REF!="Menor"),CONCATENATE("R",#REF!,"C",#REF!),"")</f>
        <v>#REF!</v>
      </c>
      <c r="AJ11" s="270" t="e">
        <f>IF(AND(#REF!="Muy Alta",#REF!="Menor"),CONCATENATE("R",#REF!,"C",#REF!),"")</f>
        <v>#REF!</v>
      </c>
      <c r="AK11" s="270" t="e">
        <f>IF(AND(#REF!="Muy Alta",#REF!="Menor"),CONCATENATE("R",#REF!,"C",#REF!),"")</f>
        <v>#REF!</v>
      </c>
      <c r="AL11" s="270" t="e">
        <f>IF(AND(#REF!="Muy Alta",#REF!="Menor"),CONCATENATE("R",#REF!,"C",#REF!),"")</f>
        <v>#REF!</v>
      </c>
      <c r="AM11" s="270" t="e">
        <f>IF(AND(#REF!="Muy Alta",#REF!="Menor"),CONCATENATE("R",#REF!,"C",#REF!),"")</f>
        <v>#REF!</v>
      </c>
      <c r="AN11" s="270" t="e">
        <f>IF(AND(#REF!="Muy Alta",#REF!="Menor"),CONCATENATE("R",#REF!,"C",#REF!),"")</f>
        <v>#REF!</v>
      </c>
      <c r="AO11" s="270" t="e">
        <f>IF(AND(#REF!="Muy Alta",#REF!="Menor"),CONCATENATE("R",#REF!,"C",#REF!),"")</f>
        <v>#REF!</v>
      </c>
      <c r="AP11" s="270" t="e">
        <f>IF(AND(#REF!="Muy Alta",#REF!="Menor"),CONCATENATE("R",#REF!,"C",#REF!),"")</f>
        <v>#REF!</v>
      </c>
      <c r="AQ11" s="270" t="e">
        <f>IF(AND(#REF!="Muy Alta",#REF!="Menor"),CONCATENATE("R",#REF!,"C",#REF!),"")</f>
        <v>#REF!</v>
      </c>
      <c r="AR11" s="270" t="e">
        <f>IF(AND(#REF!="Muy Alta",#REF!="Menor"),CONCATENATE("R",#REF!,"C",#REF!),"")</f>
        <v>#REF!</v>
      </c>
      <c r="AS11" s="271" t="e">
        <f>IF(AND(#REF!="Muy Alta",#REF!="Menor"),CONCATENATE("R",#REF!,"C",#REF!),"")</f>
        <v>#REF!</v>
      </c>
      <c r="AT11" s="269" t="e">
        <f>IF(AND(#REF!="Muy Alta",#REF!="Moderado"),CONCATENATE("R",#REF!,"C",#REF!),"")</f>
        <v>#REF!</v>
      </c>
      <c r="AU11" s="270" t="e">
        <f>IF(AND(#REF!="Muy Alta",#REF!="Moderado"),CONCATENATE("R",#REF!,"C",#REF!),"")</f>
        <v>#REF!</v>
      </c>
      <c r="AV11" s="270" t="e">
        <f>IF(AND(#REF!="Muy Alta",#REF!="Moderado"),CONCATENATE("R",#REF!,"C",#REF!),"")</f>
        <v>#REF!</v>
      </c>
      <c r="AW11" s="270" t="e">
        <f>IF(AND(#REF!="Muy Alta",#REF!="Moderado"),CONCATENATE("R",#REF!,"C",#REF!),"")</f>
        <v>#REF!</v>
      </c>
      <c r="AX11" s="270" t="e">
        <f>IF(AND(#REF!="Muy Alta",#REF!="Moderado"),CONCATENATE("R",#REF!,"C",#REF!),"")</f>
        <v>#REF!</v>
      </c>
      <c r="AY11" s="270" t="e">
        <f>IF(AND(#REF!="Muy Alta",#REF!="Moderado"),CONCATENATE("R",#REF!,"C",#REF!),"")</f>
        <v>#REF!</v>
      </c>
      <c r="AZ11" s="270" t="e">
        <f>IF(AND(#REF!="Muy Alta",#REF!="Moderado"),CONCATENATE("R",#REF!,"C",#REF!),"")</f>
        <v>#REF!</v>
      </c>
      <c r="BA11" s="270" t="e">
        <f>IF(AND(#REF!="Muy Alta",#REF!="Moderado"),CONCATENATE("R",#REF!,"C",#REF!),"")</f>
        <v>#REF!</v>
      </c>
      <c r="BB11" s="270" t="e">
        <f>IF(AND(#REF!="Muy Alta",#REF!="Moderado"),CONCATENATE("R",#REF!,"C",#REF!),"")</f>
        <v>#REF!</v>
      </c>
      <c r="BC11" s="270" t="e">
        <f>IF(AND(#REF!="Muy Alta",#REF!="Moderado"),CONCATENATE("R",#REF!,"C",#REF!),"")</f>
        <v>#REF!</v>
      </c>
      <c r="BD11" s="270" t="e">
        <f>IF(AND(#REF!="Muy Alta",#REF!="Moderado"),CONCATENATE("R",#REF!,"C",#REF!),"")</f>
        <v>#REF!</v>
      </c>
      <c r="BE11" s="270" t="e">
        <f>IF(AND(#REF!="Muy Alta",#REF!="Moderado"),CONCATENATE("R",#REF!,"C",#REF!),"")</f>
        <v>#REF!</v>
      </c>
      <c r="BF11" s="270" t="e">
        <f>IF(AND(#REF!="Muy Alta",#REF!="Moderado"),CONCATENATE("R",#REF!,"C",#REF!),"")</f>
        <v>#REF!</v>
      </c>
      <c r="BG11" s="270" t="e">
        <f>IF(AND(#REF!="Muy Alta",#REF!="Moderado"),CONCATENATE("R",#REF!,"C",#REF!),"")</f>
        <v>#REF!</v>
      </c>
      <c r="BH11" s="270" t="e">
        <f>IF(AND(#REF!="Muy Alta",#REF!="Moderado"),CONCATENATE("R",#REF!,"C",#REF!),"")</f>
        <v>#REF!</v>
      </c>
      <c r="BI11" s="270" t="e">
        <f>IF(AND(#REF!="Muy Alta",#REF!="Moderado"),CONCATENATE("R",#REF!,"C",#REF!),"")</f>
        <v>#REF!</v>
      </c>
      <c r="BJ11" s="270" t="e">
        <f>IF(AND(#REF!="Muy Alta",#REF!="Moderado"),CONCATENATE("R",#REF!,"C",#REF!),"")</f>
        <v>#REF!</v>
      </c>
      <c r="BK11" s="271" t="e">
        <f>IF(AND(#REF!="Muy Alta",#REF!="Moderado"),CONCATENATE("R",#REF!,"C",#REF!),"")</f>
        <v>#REF!</v>
      </c>
      <c r="BL11" s="269" t="e">
        <f>IF(AND(#REF!="Muy Alta",#REF!="Mayor"),CONCATENATE("R",#REF!,"C",#REF!),"")</f>
        <v>#REF!</v>
      </c>
      <c r="BM11" s="270" t="e">
        <f>IF(AND(#REF!="Muy Alta",#REF!="Mayor"),CONCATENATE("R",#REF!,"C",#REF!),"")</f>
        <v>#REF!</v>
      </c>
      <c r="BN11" s="270" t="e">
        <f>IF(AND(#REF!="Muy Alta",#REF!="Mayor"),CONCATENATE("R",#REF!,"C",#REF!),"")</f>
        <v>#REF!</v>
      </c>
      <c r="BO11" s="270" t="e">
        <f>IF(AND(#REF!="Muy Alta",#REF!="Mayor"),CONCATENATE("R",#REF!,"C",#REF!),"")</f>
        <v>#REF!</v>
      </c>
      <c r="BP11" s="270" t="e">
        <f>IF(AND(#REF!="Muy Alta",#REF!="Mayor"),CONCATENATE("R",#REF!,"C",#REF!),"")</f>
        <v>#REF!</v>
      </c>
      <c r="BQ11" s="270" t="e">
        <f>IF(AND(#REF!="Muy Alta",#REF!="Mayor"),CONCATENATE("R",#REF!,"C",#REF!),"")</f>
        <v>#REF!</v>
      </c>
      <c r="BR11" s="270" t="e">
        <f>IF(AND(#REF!="Muy Alta",#REF!="Mayor"),CONCATENATE("R",#REF!,"C",#REF!),"")</f>
        <v>#REF!</v>
      </c>
      <c r="BS11" s="270" t="e">
        <f>IF(AND(#REF!="Muy Alta",#REF!="Mayor"),CONCATENATE("R",#REF!,"C",#REF!),"")</f>
        <v>#REF!</v>
      </c>
      <c r="BT11" s="270" t="e">
        <f>IF(AND(#REF!="Muy Alta",#REF!="Mayor"),CONCATENATE("R",#REF!,"C",#REF!),"")</f>
        <v>#REF!</v>
      </c>
      <c r="BU11" s="270" t="e">
        <f>IF(AND(#REF!="Muy Alta",#REF!="Mayor"),CONCATENATE("R",#REF!,"C",#REF!),"")</f>
        <v>#REF!</v>
      </c>
      <c r="BV11" s="270" t="e">
        <f>IF(AND(#REF!="Muy Alta",#REF!="Mayor"),CONCATENATE("R",#REF!,"C",#REF!),"")</f>
        <v>#REF!</v>
      </c>
      <c r="BW11" s="270" t="e">
        <f>IF(AND(#REF!="Muy Alta",#REF!="Mayor"),CONCATENATE("R",#REF!,"C",#REF!),"")</f>
        <v>#REF!</v>
      </c>
      <c r="BX11" s="270" t="e">
        <f>IF(AND(#REF!="Muy Alta",#REF!="Mayor"),CONCATENATE("R",#REF!,"C",#REF!),"")</f>
        <v>#REF!</v>
      </c>
      <c r="BY11" s="270" t="e">
        <f>IF(AND(#REF!="Muy Alta",#REF!="Mayor"),CONCATENATE("R",#REF!,"C",#REF!),"")</f>
        <v>#REF!</v>
      </c>
      <c r="BZ11" s="270" t="e">
        <f>IF(AND(#REF!="Muy Alta",#REF!="Mayor"),CONCATENATE("R",#REF!,"C",#REF!),"")</f>
        <v>#REF!</v>
      </c>
      <c r="CA11" s="270" t="e">
        <f>IF(AND(#REF!="Muy Alta",#REF!="Mayor"),CONCATENATE("R",#REF!,"C",#REF!),"")</f>
        <v>#REF!</v>
      </c>
      <c r="CB11" s="270" t="e">
        <f>IF(AND(#REF!="Muy Alta",#REF!="Mayor"),CONCATENATE("R",#REF!,"C",#REF!),"")</f>
        <v>#REF!</v>
      </c>
      <c r="CC11" s="271" t="e">
        <f>IF(AND(#REF!="Muy Alta",#REF!="Mayor"),CONCATENATE("R",#REF!,"C",#REF!),"")</f>
        <v>#REF!</v>
      </c>
      <c r="CD11" s="272" t="e">
        <f>IF(AND(#REF!="Muy Alta",#REF!="Catastrófico"),CONCATENATE("R",#REF!,"C",#REF!),"")</f>
        <v>#REF!</v>
      </c>
      <c r="CE11" s="272" t="e">
        <f>IF(AND(#REF!="Muy Alta",#REF!="Catastrófico"),CONCATENATE("R",#REF!,"C",#REF!),"")</f>
        <v>#REF!</v>
      </c>
      <c r="CF11" s="272" t="e">
        <f>IF(AND(#REF!="Muy Alta",#REF!="Catastrófico"),CONCATENATE("R",#REF!,"C",#REF!),"")</f>
        <v>#REF!</v>
      </c>
      <c r="CG11" s="272" t="e">
        <f>IF(AND(#REF!="Muy Alta",#REF!="Catastrófico"),CONCATENATE("R",#REF!,"C",#REF!),"")</f>
        <v>#REF!</v>
      </c>
      <c r="CH11" s="272" t="e">
        <f>IF(AND(#REF!="Muy Alta",#REF!="Catastrófico"),CONCATENATE("R",#REF!,"C",#REF!),"")</f>
        <v>#REF!</v>
      </c>
      <c r="CI11" s="272" t="e">
        <f>IF(AND(#REF!="Muy Alta",#REF!="Catastrófico"),CONCATENATE("R",#REF!,"C",#REF!),"")</f>
        <v>#REF!</v>
      </c>
      <c r="CJ11" s="272" t="e">
        <f>IF(AND(#REF!="Muy Alta",#REF!="Catastrófico"),CONCATENATE("R",#REF!,"C",#REF!),"")</f>
        <v>#REF!</v>
      </c>
      <c r="CK11" s="272" t="e">
        <f>IF(AND(#REF!="Muy Alta",#REF!="Catastrófico"),CONCATENATE("R",#REF!,"C",#REF!),"")</f>
        <v>#REF!</v>
      </c>
      <c r="CL11" s="272" t="e">
        <f>IF(AND(#REF!="Muy Alta",#REF!="Catastrófico"),CONCATENATE("R",#REF!,"C",#REF!),"")</f>
        <v>#REF!</v>
      </c>
      <c r="CM11" s="272" t="e">
        <f>IF(AND(#REF!="Muy Alta",#REF!="Catastrófico"),CONCATENATE("R",#REF!,"C",#REF!),"")</f>
        <v>#REF!</v>
      </c>
      <c r="CN11" s="272" t="e">
        <f>IF(AND(#REF!="Muy Alta",#REF!="Catastrófico"),CONCATENATE("R",#REF!,"C",#REF!),"")</f>
        <v>#REF!</v>
      </c>
      <c r="CO11" s="272" t="e">
        <f>IF(AND(#REF!="Muy Alta",#REF!="Catastrófico"),CONCATENATE("R",#REF!,"C",#REF!),"")</f>
        <v>#REF!</v>
      </c>
      <c r="CP11" s="272" t="e">
        <f>IF(AND(#REF!="Muy Alta",#REF!="Catastrófico"),CONCATENATE("R",#REF!,"C",#REF!),"")</f>
        <v>#REF!</v>
      </c>
      <c r="CQ11" s="272" t="e">
        <f>IF(AND(#REF!="Muy Alta",#REF!="Catastrófico"),CONCATENATE("R",#REF!,"C",#REF!),"")</f>
        <v>#REF!</v>
      </c>
      <c r="CR11" s="272" t="e">
        <f>IF(AND(#REF!="Muy Alta",#REF!="Catastrófico"),CONCATENATE("R",#REF!,"C",#REF!),"")</f>
        <v>#REF!</v>
      </c>
      <c r="CS11" s="272" t="e">
        <f>IF(AND(#REF!="Muy Alta",#REF!="Catastrófico"),CONCATENATE("R",#REF!,"C",#REF!),"")</f>
        <v>#REF!</v>
      </c>
      <c r="CT11" s="272" t="e">
        <f>IF(AND(#REF!="Muy Alta",#REF!="Catastrófico"),CONCATENATE("R",#REF!,"C",#REF!),"")</f>
        <v>#REF!</v>
      </c>
      <c r="CU11" s="273" t="e">
        <f>IF(AND(#REF!="Muy Alta",#REF!="Catastrófico"),CONCATENATE("R",#REF!,"C",#REF!),"")</f>
        <v>#REF!</v>
      </c>
      <c r="CV11" s="57"/>
      <c r="CW11" s="1081"/>
      <c r="CX11" s="1082"/>
      <c r="CY11" s="1082"/>
      <c r="CZ11" s="1082"/>
      <c r="DA11" s="1082"/>
      <c r="DB11" s="1083"/>
    </row>
    <row r="12" spans="2:106" ht="32.65" customHeight="1">
      <c r="B12" s="1101"/>
      <c r="C12" s="1101"/>
      <c r="D12" s="1102"/>
      <c r="E12" s="1072"/>
      <c r="F12" s="1073"/>
      <c r="G12" s="1073"/>
      <c r="H12" s="1073"/>
      <c r="I12" s="1074"/>
      <c r="J12" s="269" t="e">
        <f>IF(AND(#REF!="Muy Alta",#REF!="Leve"),CONCATENATE("R",#REF!,"C",#REF!),"")</f>
        <v>#REF!</v>
      </c>
      <c r="K12" s="270" t="e">
        <f>IF(AND(#REF!="Muy Alta",#REF!="Leve"),CONCATENATE("R",#REF!,"C",#REF!),"")</f>
        <v>#REF!</v>
      </c>
      <c r="L12" s="270" t="e">
        <f>IF(AND(#REF!="Muy Alta",#REF!="Leve"),CONCATENATE("R",#REF!,"C",#REF!),"")</f>
        <v>#REF!</v>
      </c>
      <c r="M12" s="270" t="e">
        <f>IF(AND(#REF!="Muy Alta",#REF!="Leve"),CONCATENATE("R",#REF!,"C",#REF!),"")</f>
        <v>#REF!</v>
      </c>
      <c r="N12" s="270" t="e">
        <f>IF(AND(#REF!="Muy Alta",#REF!="Leve"),CONCATENATE("R",#REF!,"C",#REF!),"")</f>
        <v>#REF!</v>
      </c>
      <c r="O12" s="270" t="e">
        <f>IF(AND(#REF!="Muy Alta",#REF!="Leve"),CONCATENATE("R",#REF!,"C",#REF!),"")</f>
        <v>#REF!</v>
      </c>
      <c r="P12" s="270" t="e">
        <f>IF(AND(#REF!="Muy Alta",#REF!="Leve"),CONCATENATE("R",#REF!,"C",#REF!),"")</f>
        <v>#REF!</v>
      </c>
      <c r="Q12" s="270" t="e">
        <f>IF(AND(#REF!="Muy Alta",#REF!="Leve"),CONCATENATE("R",#REF!,"C",#REF!),"")</f>
        <v>#REF!</v>
      </c>
      <c r="R12" s="270" t="e">
        <f>IF(AND(#REF!="Muy Alta",#REF!="Leve"),CONCATENATE("R",#REF!,"C",#REF!),"")</f>
        <v>#REF!</v>
      </c>
      <c r="S12" s="270" t="e">
        <f>IF(AND(#REF!="Muy Alta",#REF!="Leve"),CONCATENATE("R",#REF!,"C",#REF!),"")</f>
        <v>#REF!</v>
      </c>
      <c r="T12" s="270" t="e">
        <f>IF(AND(#REF!="Muy Alta",#REF!="Leve"),CONCATENATE("R",#REF!,"C",#REF!),"")</f>
        <v>#REF!</v>
      </c>
      <c r="U12" s="270" t="e">
        <f>IF(AND(#REF!="Muy Alta",#REF!="Leve"),CONCATENATE("R",#REF!,"C",#REF!),"")</f>
        <v>#REF!</v>
      </c>
      <c r="V12" s="270" t="e">
        <f>IF(AND(#REF!="Muy Alta",#REF!="Leve"),CONCATENATE("R",#REF!,"C",#REF!),"")</f>
        <v>#REF!</v>
      </c>
      <c r="W12" s="270" t="e">
        <f>IF(AND(#REF!="Muy Alta",#REF!="Leve"),CONCATENATE("R",#REF!,"C",#REF!),"")</f>
        <v>#REF!</v>
      </c>
      <c r="X12" s="270" t="e">
        <f>IF(AND(#REF!="Muy Alta",#REF!="Leve"),CONCATENATE("R",#REF!,"C",#REF!),"")</f>
        <v>#REF!</v>
      </c>
      <c r="Y12" s="270" t="e">
        <f>IF(AND(#REF!="Muy Alta",#REF!="Leve"),CONCATENATE("R",#REF!,"C",#REF!),"")</f>
        <v>#REF!</v>
      </c>
      <c r="Z12" s="270" t="e">
        <f>IF(AND(#REF!="Muy Alta",#REF!="Leve"),CONCATENATE("R",#REF!,"C",#REF!),"")</f>
        <v>#REF!</v>
      </c>
      <c r="AA12" s="271" t="e">
        <f>IF(AND(#REF!="Muy Alta",#REF!="Leve"),CONCATENATE("R",#REF!,"C",#REF!),"")</f>
        <v>#REF!</v>
      </c>
      <c r="AB12" s="269" t="e">
        <f>IF(AND(#REF!="Muy Alta",#REF!="Menor"),CONCATENATE("R",#REF!,"C",#REF!),"")</f>
        <v>#REF!</v>
      </c>
      <c r="AC12" s="270" t="e">
        <f>IF(AND(#REF!="Muy Alta",#REF!="Menor"),CONCATENATE("R",#REF!,"C",#REF!),"")</f>
        <v>#REF!</v>
      </c>
      <c r="AD12" s="270" t="e">
        <f>IF(AND(#REF!="Muy Alta",#REF!="Menor"),CONCATENATE("R",#REF!,"C",#REF!),"")</f>
        <v>#REF!</v>
      </c>
      <c r="AE12" s="270" t="e">
        <f>IF(AND(#REF!="Muy Alta",#REF!="Menor"),CONCATENATE("R",#REF!,"C",#REF!),"")</f>
        <v>#REF!</v>
      </c>
      <c r="AF12" s="270" t="e">
        <f>IF(AND(#REF!="Muy Alta",#REF!="Menor"),CONCATENATE("R",#REF!,"C",#REF!),"")</f>
        <v>#REF!</v>
      </c>
      <c r="AG12" s="270" t="e">
        <f>IF(AND(#REF!="Muy Alta",#REF!="Menor"),CONCATENATE("R",#REF!,"C",#REF!),"")</f>
        <v>#REF!</v>
      </c>
      <c r="AH12" s="270" t="e">
        <f>IF(AND(#REF!="Muy Alta",#REF!="Menor"),CONCATENATE("R",#REF!,"C",#REF!),"")</f>
        <v>#REF!</v>
      </c>
      <c r="AI12" s="270" t="e">
        <f>IF(AND(#REF!="Muy Alta",#REF!="Menor"),CONCATENATE("R",#REF!,"C",#REF!),"")</f>
        <v>#REF!</v>
      </c>
      <c r="AJ12" s="270" t="e">
        <f>IF(AND(#REF!="Muy Alta",#REF!="Menor"),CONCATENATE("R",#REF!,"C",#REF!),"")</f>
        <v>#REF!</v>
      </c>
      <c r="AK12" s="270" t="e">
        <f>IF(AND(#REF!="Muy Alta",#REF!="Menor"),CONCATENATE("R",#REF!,"C",#REF!),"")</f>
        <v>#REF!</v>
      </c>
      <c r="AL12" s="270" t="e">
        <f>IF(AND(#REF!="Muy Alta",#REF!="Menor"),CONCATENATE("R",#REF!,"C",#REF!),"")</f>
        <v>#REF!</v>
      </c>
      <c r="AM12" s="270" t="e">
        <f>IF(AND(#REF!="Muy Alta",#REF!="Menor"),CONCATENATE("R",#REF!,"C",#REF!),"")</f>
        <v>#REF!</v>
      </c>
      <c r="AN12" s="270" t="e">
        <f>IF(AND(#REF!="Muy Alta",#REF!="Menor"),CONCATENATE("R",#REF!,"C",#REF!),"")</f>
        <v>#REF!</v>
      </c>
      <c r="AO12" s="270" t="e">
        <f>IF(AND(#REF!="Muy Alta",#REF!="Menor"),CONCATENATE("R",#REF!,"C",#REF!),"")</f>
        <v>#REF!</v>
      </c>
      <c r="AP12" s="270" t="e">
        <f>IF(AND(#REF!="Muy Alta",#REF!="Menor"),CONCATENATE("R",#REF!,"C",#REF!),"")</f>
        <v>#REF!</v>
      </c>
      <c r="AQ12" s="270" t="e">
        <f>IF(AND(#REF!="Muy Alta",#REF!="Menor"),CONCATENATE("R",#REF!,"C",#REF!),"")</f>
        <v>#REF!</v>
      </c>
      <c r="AR12" s="270" t="e">
        <f>IF(AND(#REF!="Muy Alta",#REF!="Menor"),CONCATENATE("R",#REF!,"C",#REF!),"")</f>
        <v>#REF!</v>
      </c>
      <c r="AS12" s="271" t="e">
        <f>IF(AND(#REF!="Muy Alta",#REF!="Menor"),CONCATENATE("R",#REF!,"C",#REF!),"")</f>
        <v>#REF!</v>
      </c>
      <c r="AT12" s="269" t="e">
        <f>IF(AND(#REF!="Muy Alta",#REF!="Moderado"),CONCATENATE("R",#REF!,"C",#REF!),"")</f>
        <v>#REF!</v>
      </c>
      <c r="AU12" s="270" t="e">
        <f>IF(AND(#REF!="Muy Alta",#REF!="Moderado"),CONCATENATE("R",#REF!,"C",#REF!),"")</f>
        <v>#REF!</v>
      </c>
      <c r="AV12" s="270" t="e">
        <f>IF(AND(#REF!="Muy Alta",#REF!="Moderado"),CONCATENATE("R",#REF!,"C",#REF!),"")</f>
        <v>#REF!</v>
      </c>
      <c r="AW12" s="270" t="e">
        <f>IF(AND(#REF!="Muy Alta",#REF!="Moderado"),CONCATENATE("R",#REF!,"C",#REF!),"")</f>
        <v>#REF!</v>
      </c>
      <c r="AX12" s="270" t="e">
        <f>IF(AND(#REF!="Muy Alta",#REF!="Moderado"),CONCATENATE("R",#REF!,"C",#REF!),"")</f>
        <v>#REF!</v>
      </c>
      <c r="AY12" s="270" t="e">
        <f>IF(AND(#REF!="Muy Alta",#REF!="Moderado"),CONCATENATE("R",#REF!,"C",#REF!),"")</f>
        <v>#REF!</v>
      </c>
      <c r="AZ12" s="270" t="e">
        <f>IF(AND(#REF!="Muy Alta",#REF!="Moderado"),CONCATENATE("R",#REF!,"C",#REF!),"")</f>
        <v>#REF!</v>
      </c>
      <c r="BA12" s="270" t="e">
        <f>IF(AND(#REF!="Muy Alta",#REF!="Moderado"),CONCATENATE("R",#REF!,"C",#REF!),"")</f>
        <v>#REF!</v>
      </c>
      <c r="BB12" s="270" t="e">
        <f>IF(AND(#REF!="Muy Alta",#REF!="Moderado"),CONCATENATE("R",#REF!,"C",#REF!),"")</f>
        <v>#REF!</v>
      </c>
      <c r="BC12" s="270" t="e">
        <f>IF(AND(#REF!="Muy Alta",#REF!="Moderado"),CONCATENATE("R",#REF!,"C",#REF!),"")</f>
        <v>#REF!</v>
      </c>
      <c r="BD12" s="270" t="e">
        <f>IF(AND(#REF!="Muy Alta",#REF!="Moderado"),CONCATENATE("R",#REF!,"C",#REF!),"")</f>
        <v>#REF!</v>
      </c>
      <c r="BE12" s="270" t="e">
        <f>IF(AND(#REF!="Muy Alta",#REF!="Moderado"),CONCATENATE("R",#REF!,"C",#REF!),"")</f>
        <v>#REF!</v>
      </c>
      <c r="BF12" s="270" t="e">
        <f>IF(AND(#REF!="Muy Alta",#REF!="Moderado"),CONCATENATE("R",#REF!,"C",#REF!),"")</f>
        <v>#REF!</v>
      </c>
      <c r="BG12" s="270" t="e">
        <f>IF(AND(#REF!="Muy Alta",#REF!="Moderado"),CONCATENATE("R",#REF!,"C",#REF!),"")</f>
        <v>#REF!</v>
      </c>
      <c r="BH12" s="270" t="e">
        <f>IF(AND(#REF!="Muy Alta",#REF!="Moderado"),CONCATENATE("R",#REF!,"C",#REF!),"")</f>
        <v>#REF!</v>
      </c>
      <c r="BI12" s="270" t="e">
        <f>IF(AND(#REF!="Muy Alta",#REF!="Moderado"),CONCATENATE("R",#REF!,"C",#REF!),"")</f>
        <v>#REF!</v>
      </c>
      <c r="BJ12" s="270" t="e">
        <f>IF(AND(#REF!="Muy Alta",#REF!="Moderado"),CONCATENATE("R",#REF!,"C",#REF!),"")</f>
        <v>#REF!</v>
      </c>
      <c r="BK12" s="271" t="e">
        <f>IF(AND(#REF!="Muy Alta",#REF!="Moderado"),CONCATENATE("R",#REF!,"C",#REF!),"")</f>
        <v>#REF!</v>
      </c>
      <c r="BL12" s="269" t="e">
        <f>IF(AND(#REF!="Muy Alta",#REF!="Mayor"),CONCATENATE("R",#REF!,"C",#REF!),"")</f>
        <v>#REF!</v>
      </c>
      <c r="BM12" s="270" t="e">
        <f>IF(AND(#REF!="Muy Alta",#REF!="Mayor"),CONCATENATE("R",#REF!,"C",#REF!),"")</f>
        <v>#REF!</v>
      </c>
      <c r="BN12" s="270" t="e">
        <f>IF(AND(#REF!="Muy Alta",#REF!="Mayor"),CONCATENATE("R",#REF!,"C",#REF!),"")</f>
        <v>#REF!</v>
      </c>
      <c r="BO12" s="270" t="e">
        <f>IF(AND(#REF!="Muy Alta",#REF!="Mayor"),CONCATENATE("R",#REF!,"C",#REF!),"")</f>
        <v>#REF!</v>
      </c>
      <c r="BP12" s="270" t="e">
        <f>IF(AND(#REF!="Muy Alta",#REF!="Mayor"),CONCATENATE("R",#REF!,"C",#REF!),"")</f>
        <v>#REF!</v>
      </c>
      <c r="BQ12" s="270" t="e">
        <f>IF(AND(#REF!="Muy Alta",#REF!="Mayor"),CONCATENATE("R",#REF!,"C",#REF!),"")</f>
        <v>#REF!</v>
      </c>
      <c r="BR12" s="270" t="e">
        <f>IF(AND(#REF!="Muy Alta",#REF!="Mayor"),CONCATENATE("R",#REF!,"C",#REF!),"")</f>
        <v>#REF!</v>
      </c>
      <c r="BS12" s="270" t="e">
        <f>IF(AND(#REF!="Muy Alta",#REF!="Mayor"),CONCATENATE("R",#REF!,"C",#REF!),"")</f>
        <v>#REF!</v>
      </c>
      <c r="BT12" s="270" t="e">
        <f>IF(AND(#REF!="Muy Alta",#REF!="Mayor"),CONCATENATE("R",#REF!,"C",#REF!),"")</f>
        <v>#REF!</v>
      </c>
      <c r="BU12" s="270" t="e">
        <f>IF(AND(#REF!="Muy Alta",#REF!="Mayor"),CONCATENATE("R",#REF!,"C",#REF!),"")</f>
        <v>#REF!</v>
      </c>
      <c r="BV12" s="270" t="e">
        <f>IF(AND(#REF!="Muy Alta",#REF!="Mayor"),CONCATENATE("R",#REF!,"C",#REF!),"")</f>
        <v>#REF!</v>
      </c>
      <c r="BW12" s="270" t="e">
        <f>IF(AND(#REF!="Muy Alta",#REF!="Mayor"),CONCATENATE("R",#REF!,"C",#REF!),"")</f>
        <v>#REF!</v>
      </c>
      <c r="BX12" s="270" t="e">
        <f>IF(AND(#REF!="Muy Alta",#REF!="Mayor"),CONCATENATE("R",#REF!,"C",#REF!),"")</f>
        <v>#REF!</v>
      </c>
      <c r="BY12" s="270" t="e">
        <f>IF(AND(#REF!="Muy Alta",#REF!="Mayor"),CONCATENATE("R",#REF!,"C",#REF!),"")</f>
        <v>#REF!</v>
      </c>
      <c r="BZ12" s="270" t="e">
        <f>IF(AND(#REF!="Muy Alta",#REF!="Mayor"),CONCATENATE("R",#REF!,"C",#REF!),"")</f>
        <v>#REF!</v>
      </c>
      <c r="CA12" s="270" t="e">
        <f>IF(AND(#REF!="Muy Alta",#REF!="Mayor"),CONCATENATE("R",#REF!,"C",#REF!),"")</f>
        <v>#REF!</v>
      </c>
      <c r="CB12" s="270" t="e">
        <f>IF(AND(#REF!="Muy Alta",#REF!="Mayor"),CONCATENATE("R",#REF!,"C",#REF!),"")</f>
        <v>#REF!</v>
      </c>
      <c r="CC12" s="271" t="e">
        <f>IF(AND(#REF!="Muy Alta",#REF!="Mayor"),CONCATENATE("R",#REF!,"C",#REF!),"")</f>
        <v>#REF!</v>
      </c>
      <c r="CD12" s="272" t="e">
        <f>IF(AND(#REF!="Muy Alta",#REF!="Catastrófico"),CONCATENATE("R",#REF!,"C",#REF!),"")</f>
        <v>#REF!</v>
      </c>
      <c r="CE12" s="272" t="e">
        <f>IF(AND(#REF!="Muy Alta",#REF!="Catastrófico"),CONCATENATE("R",#REF!,"C",#REF!),"")</f>
        <v>#REF!</v>
      </c>
      <c r="CF12" s="272" t="e">
        <f>IF(AND(#REF!="Muy Alta",#REF!="Catastrófico"),CONCATENATE("R",#REF!,"C",#REF!),"")</f>
        <v>#REF!</v>
      </c>
      <c r="CG12" s="272" t="e">
        <f>IF(AND(#REF!="Muy Alta",#REF!="Catastrófico"),CONCATENATE("R",#REF!,"C",#REF!),"")</f>
        <v>#REF!</v>
      </c>
      <c r="CH12" s="272" t="e">
        <f>IF(AND(#REF!="Muy Alta",#REF!="Catastrófico"),CONCATENATE("R",#REF!,"C",#REF!),"")</f>
        <v>#REF!</v>
      </c>
      <c r="CI12" s="272" t="e">
        <f>IF(AND(#REF!="Muy Alta",#REF!="Catastrófico"),CONCATENATE("R",#REF!,"C",#REF!),"")</f>
        <v>#REF!</v>
      </c>
      <c r="CJ12" s="272" t="e">
        <f>IF(AND(#REF!="Muy Alta",#REF!="Catastrófico"),CONCATENATE("R",#REF!,"C",#REF!),"")</f>
        <v>#REF!</v>
      </c>
      <c r="CK12" s="272" t="e">
        <f>IF(AND(#REF!="Muy Alta",#REF!="Catastrófico"),CONCATENATE("R",#REF!,"C",#REF!),"")</f>
        <v>#REF!</v>
      </c>
      <c r="CL12" s="272" t="e">
        <f>IF(AND(#REF!="Muy Alta",#REF!="Catastrófico"),CONCATENATE("R",#REF!,"C",#REF!),"")</f>
        <v>#REF!</v>
      </c>
      <c r="CM12" s="272" t="e">
        <f>IF(AND(#REF!="Muy Alta",#REF!="Catastrófico"),CONCATENATE("R",#REF!,"C",#REF!),"")</f>
        <v>#REF!</v>
      </c>
      <c r="CN12" s="272" t="e">
        <f>IF(AND(#REF!="Muy Alta",#REF!="Catastrófico"),CONCATENATE("R",#REF!,"C",#REF!),"")</f>
        <v>#REF!</v>
      </c>
      <c r="CO12" s="272" t="e">
        <f>IF(AND(#REF!="Muy Alta",#REF!="Catastrófico"),CONCATENATE("R",#REF!,"C",#REF!),"")</f>
        <v>#REF!</v>
      </c>
      <c r="CP12" s="272" t="e">
        <f>IF(AND(#REF!="Muy Alta",#REF!="Catastrófico"),CONCATENATE("R",#REF!,"C",#REF!),"")</f>
        <v>#REF!</v>
      </c>
      <c r="CQ12" s="272" t="e">
        <f>IF(AND(#REF!="Muy Alta",#REF!="Catastrófico"),CONCATENATE("R",#REF!,"C",#REF!),"")</f>
        <v>#REF!</v>
      </c>
      <c r="CR12" s="272" t="e">
        <f>IF(AND(#REF!="Muy Alta",#REF!="Catastrófico"),CONCATENATE("R",#REF!,"C",#REF!),"")</f>
        <v>#REF!</v>
      </c>
      <c r="CS12" s="272" t="e">
        <f>IF(AND(#REF!="Muy Alta",#REF!="Catastrófico"),CONCATENATE("R",#REF!,"C",#REF!),"")</f>
        <v>#REF!</v>
      </c>
      <c r="CT12" s="272" t="e">
        <f>IF(AND(#REF!="Muy Alta",#REF!="Catastrófico"),CONCATENATE("R",#REF!,"C",#REF!),"")</f>
        <v>#REF!</v>
      </c>
      <c r="CU12" s="273" t="e">
        <f>IF(AND(#REF!="Muy Alta",#REF!="Catastrófico"),CONCATENATE("R",#REF!,"C",#REF!),"")</f>
        <v>#REF!</v>
      </c>
      <c r="CV12" s="57"/>
      <c r="CW12" s="1081"/>
      <c r="CX12" s="1082"/>
      <c r="CY12" s="1082"/>
      <c r="CZ12" s="1082"/>
      <c r="DA12" s="1082"/>
      <c r="DB12" s="1083"/>
    </row>
    <row r="13" spans="2:106" ht="32.65" customHeight="1">
      <c r="B13" s="1101"/>
      <c r="C13" s="1101"/>
      <c r="D13" s="1102"/>
      <c r="E13" s="1072"/>
      <c r="F13" s="1073"/>
      <c r="G13" s="1073"/>
      <c r="H13" s="1073"/>
      <c r="I13" s="1074"/>
      <c r="J13" s="269" t="e">
        <f>IF(AND(#REF!="Muy Alta",#REF!="Leve"),CONCATENATE("R",#REF!,"C",#REF!),"")</f>
        <v>#REF!</v>
      </c>
      <c r="K13" s="270" t="e">
        <f>IF(AND(#REF!="Muy Alta",#REF!="Leve"),CONCATENATE("R",#REF!,"C",#REF!),"")</f>
        <v>#REF!</v>
      </c>
      <c r="L13" s="270" t="e">
        <f>IF(AND(#REF!="Muy Alta",#REF!="Leve"),CONCATENATE("R",#REF!,"C",#REF!),"")</f>
        <v>#REF!</v>
      </c>
      <c r="M13" s="270" t="e">
        <f>IF(AND(#REF!="Muy Alta",#REF!="Leve"),CONCATENATE("R",#REF!,"C",#REF!),"")</f>
        <v>#REF!</v>
      </c>
      <c r="N13" s="270" t="e">
        <f>IF(AND(#REF!="Muy Alta",#REF!="Leve"),CONCATENATE("R",#REF!,"C",#REF!),"")</f>
        <v>#REF!</v>
      </c>
      <c r="O13" s="270" t="e">
        <f>IF(AND(#REF!="Muy Alta",#REF!="Leve"),CONCATENATE("R",#REF!,"C",#REF!),"")</f>
        <v>#REF!</v>
      </c>
      <c r="P13" s="270" t="e">
        <f>IF(AND(#REF!="Muy Alta",#REF!="Leve"),CONCATENATE("R",#REF!,"C",#REF!),"")</f>
        <v>#REF!</v>
      </c>
      <c r="Q13" s="270" t="e">
        <f>IF(AND(#REF!="Muy Alta",#REF!="Leve"),CONCATENATE("R",#REF!,"C",#REF!),"")</f>
        <v>#REF!</v>
      </c>
      <c r="R13" s="270" t="e">
        <f>IF(AND(#REF!="Muy Alta",#REF!="Leve"),CONCATENATE("R",#REF!,"C",#REF!),"")</f>
        <v>#REF!</v>
      </c>
      <c r="S13" s="270" t="e">
        <f>IF(AND(#REF!="Muy Alta",#REF!="Leve"),CONCATENATE("R",#REF!,"C",#REF!),"")</f>
        <v>#REF!</v>
      </c>
      <c r="T13" s="270" t="e">
        <f>IF(AND(#REF!="Muy Alta",#REF!="Leve"),CONCATENATE("R",#REF!,"C",#REF!),"")</f>
        <v>#REF!</v>
      </c>
      <c r="U13" s="270" t="e">
        <f>IF(AND(#REF!="Muy Alta",#REF!="Leve"),CONCATENATE("R",#REF!,"C",#REF!),"")</f>
        <v>#REF!</v>
      </c>
      <c r="V13" s="270" t="e">
        <f>IF(AND(#REF!="Muy Alta",#REF!="Leve"),CONCATENATE("R",#REF!,"C",#REF!),"")</f>
        <v>#REF!</v>
      </c>
      <c r="W13" s="270" t="e">
        <f>IF(AND(#REF!="Muy Alta",#REF!="Leve"),CONCATENATE("R",#REF!,"C",#REF!),"")</f>
        <v>#REF!</v>
      </c>
      <c r="X13" s="270" t="e">
        <f>IF(AND(#REF!="Muy Alta",#REF!="Leve"),CONCATENATE("R",#REF!,"C",#REF!),"")</f>
        <v>#REF!</v>
      </c>
      <c r="Y13" s="270" t="e">
        <f>IF(AND(#REF!="Muy Alta",#REF!="Leve"),CONCATENATE("R",#REF!,"C",#REF!),"")</f>
        <v>#REF!</v>
      </c>
      <c r="Z13" s="270" t="e">
        <f>IF(AND(#REF!="Muy Alta",#REF!="Leve"),CONCATENATE("R",#REF!,"C",#REF!),"")</f>
        <v>#REF!</v>
      </c>
      <c r="AA13" s="271" t="e">
        <f>IF(AND(#REF!="Muy Alta",#REF!="Leve"),CONCATENATE("R",#REF!,"C",#REF!),"")</f>
        <v>#REF!</v>
      </c>
      <c r="AB13" s="269" t="e">
        <f>IF(AND(#REF!="Muy Alta",#REF!="Menor"),CONCATENATE("R",#REF!,"C",#REF!),"")</f>
        <v>#REF!</v>
      </c>
      <c r="AC13" s="270" t="e">
        <f>IF(AND(#REF!="Muy Alta",#REF!="Menor"),CONCATENATE("R",#REF!,"C",#REF!),"")</f>
        <v>#REF!</v>
      </c>
      <c r="AD13" s="270" t="e">
        <f>IF(AND(#REF!="Muy Alta",#REF!="Menor"),CONCATENATE("R",#REF!,"C",#REF!),"")</f>
        <v>#REF!</v>
      </c>
      <c r="AE13" s="270" t="e">
        <f>IF(AND(#REF!="Muy Alta",#REF!="Menor"),CONCATENATE("R",#REF!,"C",#REF!),"")</f>
        <v>#REF!</v>
      </c>
      <c r="AF13" s="270" t="e">
        <f>IF(AND(#REF!="Muy Alta",#REF!="Menor"),CONCATENATE("R",#REF!,"C",#REF!),"")</f>
        <v>#REF!</v>
      </c>
      <c r="AG13" s="270" t="e">
        <f>IF(AND(#REF!="Muy Alta",#REF!="Menor"),CONCATENATE("R",#REF!,"C",#REF!),"")</f>
        <v>#REF!</v>
      </c>
      <c r="AH13" s="270" t="e">
        <f>IF(AND(#REF!="Muy Alta",#REF!="Menor"),CONCATENATE("R",#REF!,"C",#REF!),"")</f>
        <v>#REF!</v>
      </c>
      <c r="AI13" s="270" t="e">
        <f>IF(AND(#REF!="Muy Alta",#REF!="Menor"),CONCATENATE("R",#REF!,"C",#REF!),"")</f>
        <v>#REF!</v>
      </c>
      <c r="AJ13" s="270" t="e">
        <f>IF(AND(#REF!="Muy Alta",#REF!="Menor"),CONCATENATE("R",#REF!,"C",#REF!),"")</f>
        <v>#REF!</v>
      </c>
      <c r="AK13" s="270" t="e">
        <f>IF(AND(#REF!="Muy Alta",#REF!="Menor"),CONCATENATE("R",#REF!,"C",#REF!),"")</f>
        <v>#REF!</v>
      </c>
      <c r="AL13" s="270" t="e">
        <f>IF(AND(#REF!="Muy Alta",#REF!="Menor"),CONCATENATE("R",#REF!,"C",#REF!),"")</f>
        <v>#REF!</v>
      </c>
      <c r="AM13" s="270" t="e">
        <f>IF(AND(#REF!="Muy Alta",#REF!="Menor"),CONCATENATE("R",#REF!,"C",#REF!),"")</f>
        <v>#REF!</v>
      </c>
      <c r="AN13" s="270" t="e">
        <f>IF(AND(#REF!="Muy Alta",#REF!="Menor"),CONCATENATE("R",#REF!,"C",#REF!),"")</f>
        <v>#REF!</v>
      </c>
      <c r="AO13" s="270" t="e">
        <f>IF(AND(#REF!="Muy Alta",#REF!="Menor"),CONCATENATE("R",#REF!,"C",#REF!),"")</f>
        <v>#REF!</v>
      </c>
      <c r="AP13" s="270" t="e">
        <f>IF(AND(#REF!="Muy Alta",#REF!="Menor"),CONCATENATE("R",#REF!,"C",#REF!),"")</f>
        <v>#REF!</v>
      </c>
      <c r="AQ13" s="270" t="e">
        <f>IF(AND(#REF!="Muy Alta",#REF!="Menor"),CONCATENATE("R",#REF!,"C",#REF!),"")</f>
        <v>#REF!</v>
      </c>
      <c r="AR13" s="270" t="e">
        <f>IF(AND(#REF!="Muy Alta",#REF!="Menor"),CONCATENATE("R",#REF!,"C",#REF!),"")</f>
        <v>#REF!</v>
      </c>
      <c r="AS13" s="271" t="e">
        <f>IF(AND(#REF!="Muy Alta",#REF!="Menor"),CONCATENATE("R",#REF!,"C",#REF!),"")</f>
        <v>#REF!</v>
      </c>
      <c r="AT13" s="269" t="e">
        <f>IF(AND(#REF!="Muy Alta",#REF!="Moderado"),CONCATENATE("R",#REF!,"C",#REF!),"")</f>
        <v>#REF!</v>
      </c>
      <c r="AU13" s="270" t="e">
        <f>IF(AND(#REF!="Muy Alta",#REF!="Moderado"),CONCATENATE("R",#REF!,"C",#REF!),"")</f>
        <v>#REF!</v>
      </c>
      <c r="AV13" s="270" t="e">
        <f>IF(AND(#REF!="Muy Alta",#REF!="Moderado"),CONCATENATE("R",#REF!,"C",#REF!),"")</f>
        <v>#REF!</v>
      </c>
      <c r="AW13" s="270" t="e">
        <f>IF(AND(#REF!="Muy Alta",#REF!="Moderado"),CONCATENATE("R",#REF!,"C",#REF!),"")</f>
        <v>#REF!</v>
      </c>
      <c r="AX13" s="270" t="e">
        <f>IF(AND(#REF!="Muy Alta",#REF!="Moderado"),CONCATENATE("R",#REF!,"C",#REF!),"")</f>
        <v>#REF!</v>
      </c>
      <c r="AY13" s="270" t="e">
        <f>IF(AND(#REF!="Muy Alta",#REF!="Moderado"),CONCATENATE("R",#REF!,"C",#REF!),"")</f>
        <v>#REF!</v>
      </c>
      <c r="AZ13" s="270" t="e">
        <f>IF(AND(#REF!="Muy Alta",#REF!="Moderado"),CONCATENATE("R",#REF!,"C",#REF!),"")</f>
        <v>#REF!</v>
      </c>
      <c r="BA13" s="270" t="e">
        <f>IF(AND(#REF!="Muy Alta",#REF!="Moderado"),CONCATENATE("R",#REF!,"C",#REF!),"")</f>
        <v>#REF!</v>
      </c>
      <c r="BB13" s="270" t="e">
        <f>IF(AND(#REF!="Muy Alta",#REF!="Moderado"),CONCATENATE("R",#REF!,"C",#REF!),"")</f>
        <v>#REF!</v>
      </c>
      <c r="BC13" s="270" t="e">
        <f>IF(AND(#REF!="Muy Alta",#REF!="Moderado"),CONCATENATE("R",#REF!,"C",#REF!),"")</f>
        <v>#REF!</v>
      </c>
      <c r="BD13" s="270" t="e">
        <f>IF(AND(#REF!="Muy Alta",#REF!="Moderado"),CONCATENATE("R",#REF!,"C",#REF!),"")</f>
        <v>#REF!</v>
      </c>
      <c r="BE13" s="270" t="e">
        <f>IF(AND(#REF!="Muy Alta",#REF!="Moderado"),CONCATENATE("R",#REF!,"C",#REF!),"")</f>
        <v>#REF!</v>
      </c>
      <c r="BF13" s="270" t="e">
        <f>IF(AND(#REF!="Muy Alta",#REF!="Moderado"),CONCATENATE("R",#REF!,"C",#REF!),"")</f>
        <v>#REF!</v>
      </c>
      <c r="BG13" s="270" t="e">
        <f>IF(AND(#REF!="Muy Alta",#REF!="Moderado"),CONCATENATE("R",#REF!,"C",#REF!),"")</f>
        <v>#REF!</v>
      </c>
      <c r="BH13" s="270" t="e">
        <f>IF(AND(#REF!="Muy Alta",#REF!="Moderado"),CONCATENATE("R",#REF!,"C",#REF!),"")</f>
        <v>#REF!</v>
      </c>
      <c r="BI13" s="270" t="e">
        <f>IF(AND(#REF!="Muy Alta",#REF!="Moderado"),CONCATENATE("R",#REF!,"C",#REF!),"")</f>
        <v>#REF!</v>
      </c>
      <c r="BJ13" s="270" t="e">
        <f>IF(AND(#REF!="Muy Alta",#REF!="Moderado"),CONCATENATE("R",#REF!,"C",#REF!),"")</f>
        <v>#REF!</v>
      </c>
      <c r="BK13" s="271" t="e">
        <f>IF(AND(#REF!="Muy Alta",#REF!="Moderado"),CONCATENATE("R",#REF!,"C",#REF!),"")</f>
        <v>#REF!</v>
      </c>
      <c r="BL13" s="269" t="e">
        <f>IF(AND(#REF!="Muy Alta",#REF!="Mayor"),CONCATENATE("R",#REF!,"C",#REF!),"")</f>
        <v>#REF!</v>
      </c>
      <c r="BM13" s="270" t="e">
        <f>IF(AND(#REF!="Muy Alta",#REF!="Mayor"),CONCATENATE("R",#REF!,"C",#REF!),"")</f>
        <v>#REF!</v>
      </c>
      <c r="BN13" s="270" t="e">
        <f>IF(AND(#REF!="Muy Alta",#REF!="Mayor"),CONCATENATE("R",#REF!,"C",#REF!),"")</f>
        <v>#REF!</v>
      </c>
      <c r="BO13" s="270" t="e">
        <f>IF(AND(#REF!="Muy Alta",#REF!="Mayor"),CONCATENATE("R",#REF!,"C",#REF!),"")</f>
        <v>#REF!</v>
      </c>
      <c r="BP13" s="270" t="e">
        <f>IF(AND(#REF!="Muy Alta",#REF!="Mayor"),CONCATENATE("R",#REF!,"C",#REF!),"")</f>
        <v>#REF!</v>
      </c>
      <c r="BQ13" s="270" t="e">
        <f>IF(AND(#REF!="Muy Alta",#REF!="Mayor"),CONCATENATE("R",#REF!,"C",#REF!),"")</f>
        <v>#REF!</v>
      </c>
      <c r="BR13" s="270" t="e">
        <f>IF(AND(#REF!="Muy Alta",#REF!="Mayor"),CONCATENATE("R",#REF!,"C",#REF!),"")</f>
        <v>#REF!</v>
      </c>
      <c r="BS13" s="270" t="e">
        <f>IF(AND(#REF!="Muy Alta",#REF!="Mayor"),CONCATENATE("R",#REF!,"C",#REF!),"")</f>
        <v>#REF!</v>
      </c>
      <c r="BT13" s="270" t="e">
        <f>IF(AND(#REF!="Muy Alta",#REF!="Mayor"),CONCATENATE("R",#REF!,"C",#REF!),"")</f>
        <v>#REF!</v>
      </c>
      <c r="BU13" s="270" t="e">
        <f>IF(AND(#REF!="Muy Alta",#REF!="Mayor"),CONCATENATE("R",#REF!,"C",#REF!),"")</f>
        <v>#REF!</v>
      </c>
      <c r="BV13" s="270" t="e">
        <f>IF(AND(#REF!="Muy Alta",#REF!="Mayor"),CONCATENATE("R",#REF!,"C",#REF!),"")</f>
        <v>#REF!</v>
      </c>
      <c r="BW13" s="270" t="e">
        <f>IF(AND(#REF!="Muy Alta",#REF!="Mayor"),CONCATENATE("R",#REF!,"C",#REF!),"")</f>
        <v>#REF!</v>
      </c>
      <c r="BX13" s="270" t="e">
        <f>IF(AND(#REF!="Muy Alta",#REF!="Mayor"),CONCATENATE("R",#REF!,"C",#REF!),"")</f>
        <v>#REF!</v>
      </c>
      <c r="BY13" s="270" t="e">
        <f>IF(AND(#REF!="Muy Alta",#REF!="Mayor"),CONCATENATE("R",#REF!,"C",#REF!),"")</f>
        <v>#REF!</v>
      </c>
      <c r="BZ13" s="270" t="e">
        <f>IF(AND(#REF!="Muy Alta",#REF!="Mayor"),CONCATENATE("R",#REF!,"C",#REF!),"")</f>
        <v>#REF!</v>
      </c>
      <c r="CA13" s="270" t="e">
        <f>IF(AND(#REF!="Muy Alta",#REF!="Mayor"),CONCATENATE("R",#REF!,"C",#REF!),"")</f>
        <v>#REF!</v>
      </c>
      <c r="CB13" s="270" t="e">
        <f>IF(AND(#REF!="Muy Alta",#REF!="Mayor"),CONCATENATE("R",#REF!,"C",#REF!),"")</f>
        <v>#REF!</v>
      </c>
      <c r="CC13" s="271" t="e">
        <f>IF(AND(#REF!="Muy Alta",#REF!="Mayor"),CONCATENATE("R",#REF!,"C",#REF!),"")</f>
        <v>#REF!</v>
      </c>
      <c r="CD13" s="272" t="e">
        <f>IF(AND(#REF!="Muy Alta",#REF!="Catastrófico"),CONCATENATE("R",#REF!,"C",#REF!),"")</f>
        <v>#REF!</v>
      </c>
      <c r="CE13" s="272" t="e">
        <f>IF(AND(#REF!="Muy Alta",#REF!="Catastrófico"),CONCATENATE("R",#REF!,"C",#REF!),"")</f>
        <v>#REF!</v>
      </c>
      <c r="CF13" s="272" t="e">
        <f>IF(AND(#REF!="Muy Alta",#REF!="Catastrófico"),CONCATENATE("R",#REF!,"C",#REF!),"")</f>
        <v>#REF!</v>
      </c>
      <c r="CG13" s="272" t="e">
        <f>IF(AND(#REF!="Muy Alta",#REF!="Catastrófico"),CONCATENATE("R",#REF!,"C",#REF!),"")</f>
        <v>#REF!</v>
      </c>
      <c r="CH13" s="272" t="e">
        <f>IF(AND(#REF!="Muy Alta",#REF!="Catastrófico"),CONCATENATE("R",#REF!,"C",#REF!),"")</f>
        <v>#REF!</v>
      </c>
      <c r="CI13" s="272" t="e">
        <f>IF(AND(#REF!="Muy Alta",#REF!="Catastrófico"),CONCATENATE("R",#REF!,"C",#REF!),"")</f>
        <v>#REF!</v>
      </c>
      <c r="CJ13" s="272" t="e">
        <f>IF(AND(#REF!="Muy Alta",#REF!="Catastrófico"),CONCATENATE("R",#REF!,"C",#REF!),"")</f>
        <v>#REF!</v>
      </c>
      <c r="CK13" s="272" t="e">
        <f>IF(AND(#REF!="Muy Alta",#REF!="Catastrófico"),CONCATENATE("R",#REF!,"C",#REF!),"")</f>
        <v>#REF!</v>
      </c>
      <c r="CL13" s="272" t="e">
        <f>IF(AND(#REF!="Muy Alta",#REF!="Catastrófico"),CONCATENATE("R",#REF!,"C",#REF!),"")</f>
        <v>#REF!</v>
      </c>
      <c r="CM13" s="272" t="e">
        <f>IF(AND(#REF!="Muy Alta",#REF!="Catastrófico"),CONCATENATE("R",#REF!,"C",#REF!),"")</f>
        <v>#REF!</v>
      </c>
      <c r="CN13" s="272" t="e">
        <f>IF(AND(#REF!="Muy Alta",#REF!="Catastrófico"),CONCATENATE("R",#REF!,"C",#REF!),"")</f>
        <v>#REF!</v>
      </c>
      <c r="CO13" s="272" t="e">
        <f>IF(AND(#REF!="Muy Alta",#REF!="Catastrófico"),CONCATENATE("R",#REF!,"C",#REF!),"")</f>
        <v>#REF!</v>
      </c>
      <c r="CP13" s="272" t="e">
        <f>IF(AND(#REF!="Muy Alta",#REF!="Catastrófico"),CONCATENATE("R",#REF!,"C",#REF!),"")</f>
        <v>#REF!</v>
      </c>
      <c r="CQ13" s="272" t="e">
        <f>IF(AND(#REF!="Muy Alta",#REF!="Catastrófico"),CONCATENATE("R",#REF!,"C",#REF!),"")</f>
        <v>#REF!</v>
      </c>
      <c r="CR13" s="272" t="e">
        <f>IF(AND(#REF!="Muy Alta",#REF!="Catastrófico"),CONCATENATE("R",#REF!,"C",#REF!),"")</f>
        <v>#REF!</v>
      </c>
      <c r="CS13" s="272" t="e">
        <f>IF(AND(#REF!="Muy Alta",#REF!="Catastrófico"),CONCATENATE("R",#REF!,"C",#REF!),"")</f>
        <v>#REF!</v>
      </c>
      <c r="CT13" s="272" t="e">
        <f>IF(AND(#REF!="Muy Alta",#REF!="Catastrófico"),CONCATENATE("R",#REF!,"C",#REF!),"")</f>
        <v>#REF!</v>
      </c>
      <c r="CU13" s="273" t="e">
        <f>IF(AND(#REF!="Muy Alta",#REF!="Catastrófico"),CONCATENATE("R",#REF!,"C",#REF!),"")</f>
        <v>#REF!</v>
      </c>
      <c r="CV13" s="57"/>
      <c r="CW13" s="1081"/>
      <c r="CX13" s="1082"/>
      <c r="CY13" s="1082"/>
      <c r="CZ13" s="1082"/>
      <c r="DA13" s="1082"/>
      <c r="DB13" s="1083"/>
    </row>
    <row r="14" spans="2:106" ht="32.65" customHeight="1">
      <c r="B14" s="1101"/>
      <c r="C14" s="1101"/>
      <c r="D14" s="1102"/>
      <c r="E14" s="1072"/>
      <c r="F14" s="1073"/>
      <c r="G14" s="1073"/>
      <c r="H14" s="1073"/>
      <c r="I14" s="1074"/>
      <c r="J14" s="269" t="e">
        <f>IF(AND(#REF!="Muy Alta",#REF!="Leve"),CONCATENATE("R",#REF!,"C",#REF!),"")</f>
        <v>#REF!</v>
      </c>
      <c r="K14" s="270" t="e">
        <f>IF(AND(#REF!="Muy Alta",#REF!="Leve"),CONCATENATE("R",#REF!,"C",#REF!),"")</f>
        <v>#REF!</v>
      </c>
      <c r="L14" s="270" t="e">
        <f>IF(AND(#REF!="Muy Alta",#REF!="Leve"),CONCATENATE("R",#REF!,"C",#REF!),"")</f>
        <v>#REF!</v>
      </c>
      <c r="M14" s="270" t="e">
        <f>IF(AND(#REF!="Muy Alta",#REF!="Leve"),CONCATENATE("R",#REF!,"C",#REF!),"")</f>
        <v>#REF!</v>
      </c>
      <c r="N14" s="270" t="e">
        <f>IF(AND(#REF!="Muy Alta",#REF!="Leve"),CONCATENATE("R",#REF!,"C",#REF!),"")</f>
        <v>#REF!</v>
      </c>
      <c r="O14" s="270" t="e">
        <f>IF(AND(#REF!="Muy Alta",#REF!="Leve"),CONCATENATE("R",#REF!,"C",#REF!),"")</f>
        <v>#REF!</v>
      </c>
      <c r="P14" s="270" t="e">
        <f>IF(AND(#REF!="Muy Alta",#REF!="Leve"),CONCATENATE("R",#REF!,"C",#REF!),"")</f>
        <v>#REF!</v>
      </c>
      <c r="Q14" s="270" t="e">
        <f>IF(AND(#REF!="Muy Alta",#REF!="Leve"),CONCATENATE("R",#REF!,"C",#REF!),"")</f>
        <v>#REF!</v>
      </c>
      <c r="R14" s="270" t="e">
        <f>IF(AND(#REF!="Muy Alta",#REF!="Leve"),CONCATENATE("R",#REF!,"C",#REF!),"")</f>
        <v>#REF!</v>
      </c>
      <c r="S14" s="270" t="e">
        <f>IF(AND(#REF!="Muy Alta",#REF!="Leve"),CONCATENATE("R",#REF!,"C",#REF!),"")</f>
        <v>#REF!</v>
      </c>
      <c r="T14" s="270" t="e">
        <f>IF(AND(#REF!="Muy Alta",#REF!="Leve"),CONCATENATE("R",#REF!,"C",#REF!),"")</f>
        <v>#REF!</v>
      </c>
      <c r="U14" s="270" t="e">
        <f>IF(AND(#REF!="Muy Alta",#REF!="Leve"),CONCATENATE("R",#REF!,"C",#REF!),"")</f>
        <v>#REF!</v>
      </c>
      <c r="V14" s="270" t="e">
        <f>IF(AND(#REF!="Muy Alta",#REF!="Leve"),CONCATENATE("R",#REF!,"C",#REF!),"")</f>
        <v>#REF!</v>
      </c>
      <c r="W14" s="270" t="e">
        <f>IF(AND(#REF!="Muy Alta",#REF!="Leve"),CONCATENATE("R",#REF!,"C",#REF!),"")</f>
        <v>#REF!</v>
      </c>
      <c r="X14" s="270" t="e">
        <f>IF(AND(#REF!="Muy Alta",#REF!="Leve"),CONCATENATE("R",#REF!,"C",#REF!),"")</f>
        <v>#REF!</v>
      </c>
      <c r="Y14" s="270" t="e">
        <f>IF(AND(#REF!="Muy Alta",#REF!="Leve"),CONCATENATE("R",#REF!,"C",#REF!),"")</f>
        <v>#REF!</v>
      </c>
      <c r="Z14" s="270" t="e">
        <f>IF(AND(#REF!="Muy Alta",#REF!="Leve"),CONCATENATE("R",#REF!,"C",#REF!),"")</f>
        <v>#REF!</v>
      </c>
      <c r="AA14" s="271" t="e">
        <f>IF(AND(#REF!="Muy Alta",#REF!="Leve"),CONCATENATE("R",#REF!,"C",#REF!),"")</f>
        <v>#REF!</v>
      </c>
      <c r="AB14" s="269" t="e">
        <f>IF(AND(#REF!="Muy Alta",#REF!="Menor"),CONCATENATE("R",#REF!,"C",#REF!),"")</f>
        <v>#REF!</v>
      </c>
      <c r="AC14" s="270" t="e">
        <f>IF(AND(#REF!="Muy Alta",#REF!="Menor"),CONCATENATE("R",#REF!,"C",#REF!),"")</f>
        <v>#REF!</v>
      </c>
      <c r="AD14" s="270" t="e">
        <f>IF(AND(#REF!="Muy Alta",#REF!="Menor"),CONCATENATE("R",#REF!,"C",#REF!),"")</f>
        <v>#REF!</v>
      </c>
      <c r="AE14" s="270" t="e">
        <f>IF(AND(#REF!="Muy Alta",#REF!="Menor"),CONCATENATE("R",#REF!,"C",#REF!),"")</f>
        <v>#REF!</v>
      </c>
      <c r="AF14" s="270" t="e">
        <f>IF(AND(#REF!="Muy Alta",#REF!="Menor"),CONCATENATE("R",#REF!,"C",#REF!),"")</f>
        <v>#REF!</v>
      </c>
      <c r="AG14" s="270" t="e">
        <f>IF(AND(#REF!="Muy Alta",#REF!="Menor"),CONCATENATE("R",#REF!,"C",#REF!),"")</f>
        <v>#REF!</v>
      </c>
      <c r="AH14" s="270" t="e">
        <f>IF(AND(#REF!="Muy Alta",#REF!="Menor"),CONCATENATE("R",#REF!,"C",#REF!),"")</f>
        <v>#REF!</v>
      </c>
      <c r="AI14" s="270" t="e">
        <f>IF(AND(#REF!="Muy Alta",#REF!="Menor"),CONCATENATE("R",#REF!,"C",#REF!),"")</f>
        <v>#REF!</v>
      </c>
      <c r="AJ14" s="270" t="e">
        <f>IF(AND(#REF!="Muy Alta",#REF!="Menor"),CONCATENATE("R",#REF!,"C",#REF!),"")</f>
        <v>#REF!</v>
      </c>
      <c r="AK14" s="270" t="e">
        <f>IF(AND(#REF!="Muy Alta",#REF!="Menor"),CONCATENATE("R",#REF!,"C",#REF!),"")</f>
        <v>#REF!</v>
      </c>
      <c r="AL14" s="270" t="e">
        <f>IF(AND(#REF!="Muy Alta",#REF!="Menor"),CONCATENATE("R",#REF!,"C",#REF!),"")</f>
        <v>#REF!</v>
      </c>
      <c r="AM14" s="270" t="e">
        <f>IF(AND(#REF!="Muy Alta",#REF!="Menor"),CONCATENATE("R",#REF!,"C",#REF!),"")</f>
        <v>#REF!</v>
      </c>
      <c r="AN14" s="270" t="e">
        <f>IF(AND(#REF!="Muy Alta",#REF!="Menor"),CONCATENATE("R",#REF!,"C",#REF!),"")</f>
        <v>#REF!</v>
      </c>
      <c r="AO14" s="270" t="e">
        <f>IF(AND(#REF!="Muy Alta",#REF!="Menor"),CONCATENATE("R",#REF!,"C",#REF!),"")</f>
        <v>#REF!</v>
      </c>
      <c r="AP14" s="270" t="e">
        <f>IF(AND(#REF!="Muy Alta",#REF!="Menor"),CONCATENATE("R",#REF!,"C",#REF!),"")</f>
        <v>#REF!</v>
      </c>
      <c r="AQ14" s="270" t="e">
        <f>IF(AND(#REF!="Muy Alta",#REF!="Menor"),CONCATENATE("R",#REF!,"C",#REF!),"")</f>
        <v>#REF!</v>
      </c>
      <c r="AR14" s="270" t="e">
        <f>IF(AND(#REF!="Muy Alta",#REF!="Menor"),CONCATENATE("R",#REF!,"C",#REF!),"")</f>
        <v>#REF!</v>
      </c>
      <c r="AS14" s="271" t="e">
        <f>IF(AND(#REF!="Muy Alta",#REF!="Menor"),CONCATENATE("R",#REF!,"C",#REF!),"")</f>
        <v>#REF!</v>
      </c>
      <c r="AT14" s="269" t="e">
        <f>IF(AND(#REF!="Muy Alta",#REF!="Moderado"),CONCATENATE("R",#REF!,"C",#REF!),"")</f>
        <v>#REF!</v>
      </c>
      <c r="AU14" s="270" t="e">
        <f>IF(AND(#REF!="Muy Alta",#REF!="Moderado"),CONCATENATE("R",#REF!,"C",#REF!),"")</f>
        <v>#REF!</v>
      </c>
      <c r="AV14" s="270" t="e">
        <f>IF(AND(#REF!="Muy Alta",#REF!="Moderado"),CONCATENATE("R",#REF!,"C",#REF!),"")</f>
        <v>#REF!</v>
      </c>
      <c r="AW14" s="270" t="e">
        <f>IF(AND(#REF!="Muy Alta",#REF!="Moderado"),CONCATENATE("R",#REF!,"C",#REF!),"")</f>
        <v>#REF!</v>
      </c>
      <c r="AX14" s="270" t="e">
        <f>IF(AND(#REF!="Muy Alta",#REF!="Moderado"),CONCATENATE("R",#REF!,"C",#REF!),"")</f>
        <v>#REF!</v>
      </c>
      <c r="AY14" s="270" t="e">
        <f>IF(AND(#REF!="Muy Alta",#REF!="Moderado"),CONCATENATE("R",#REF!,"C",#REF!),"")</f>
        <v>#REF!</v>
      </c>
      <c r="AZ14" s="270" t="e">
        <f>IF(AND(#REF!="Muy Alta",#REF!="Moderado"),CONCATENATE("R",#REF!,"C",#REF!),"")</f>
        <v>#REF!</v>
      </c>
      <c r="BA14" s="270" t="e">
        <f>IF(AND(#REF!="Muy Alta",#REF!="Moderado"),CONCATENATE("R",#REF!,"C",#REF!),"")</f>
        <v>#REF!</v>
      </c>
      <c r="BB14" s="270" t="e">
        <f>IF(AND(#REF!="Muy Alta",#REF!="Moderado"),CONCATENATE("R",#REF!,"C",#REF!),"")</f>
        <v>#REF!</v>
      </c>
      <c r="BC14" s="270" t="e">
        <f>IF(AND(#REF!="Muy Alta",#REF!="Moderado"),CONCATENATE("R",#REF!,"C",#REF!),"")</f>
        <v>#REF!</v>
      </c>
      <c r="BD14" s="270" t="e">
        <f>IF(AND(#REF!="Muy Alta",#REF!="Moderado"),CONCATENATE("R",#REF!,"C",#REF!),"")</f>
        <v>#REF!</v>
      </c>
      <c r="BE14" s="270" t="e">
        <f>IF(AND(#REF!="Muy Alta",#REF!="Moderado"),CONCATENATE("R",#REF!,"C",#REF!),"")</f>
        <v>#REF!</v>
      </c>
      <c r="BF14" s="270" t="e">
        <f>IF(AND(#REF!="Muy Alta",#REF!="Moderado"),CONCATENATE("R",#REF!,"C",#REF!),"")</f>
        <v>#REF!</v>
      </c>
      <c r="BG14" s="270" t="e">
        <f>IF(AND(#REF!="Muy Alta",#REF!="Moderado"),CONCATENATE("R",#REF!,"C",#REF!),"")</f>
        <v>#REF!</v>
      </c>
      <c r="BH14" s="270" t="e">
        <f>IF(AND(#REF!="Muy Alta",#REF!="Moderado"),CONCATENATE("R",#REF!,"C",#REF!),"")</f>
        <v>#REF!</v>
      </c>
      <c r="BI14" s="270" t="e">
        <f>IF(AND(#REF!="Muy Alta",#REF!="Moderado"),CONCATENATE("R",#REF!,"C",#REF!),"")</f>
        <v>#REF!</v>
      </c>
      <c r="BJ14" s="270" t="e">
        <f>IF(AND(#REF!="Muy Alta",#REF!="Moderado"),CONCATENATE("R",#REF!,"C",#REF!),"")</f>
        <v>#REF!</v>
      </c>
      <c r="BK14" s="271" t="e">
        <f>IF(AND(#REF!="Muy Alta",#REF!="Moderado"),CONCATENATE("R",#REF!,"C",#REF!),"")</f>
        <v>#REF!</v>
      </c>
      <c r="BL14" s="269" t="e">
        <f>IF(AND(#REF!="Muy Alta",#REF!="Mayor"),CONCATENATE("R",#REF!,"C",#REF!),"")</f>
        <v>#REF!</v>
      </c>
      <c r="BM14" s="270" t="e">
        <f>IF(AND(#REF!="Muy Alta",#REF!="Mayor"),CONCATENATE("R",#REF!,"C",#REF!),"")</f>
        <v>#REF!</v>
      </c>
      <c r="BN14" s="270" t="e">
        <f>IF(AND(#REF!="Muy Alta",#REF!="Mayor"),CONCATENATE("R",#REF!,"C",#REF!),"")</f>
        <v>#REF!</v>
      </c>
      <c r="BO14" s="270" t="e">
        <f>IF(AND(#REF!="Muy Alta",#REF!="Mayor"),CONCATENATE("R",#REF!,"C",#REF!),"")</f>
        <v>#REF!</v>
      </c>
      <c r="BP14" s="270" t="e">
        <f>IF(AND(#REF!="Muy Alta",#REF!="Mayor"),CONCATENATE("R",#REF!,"C",#REF!),"")</f>
        <v>#REF!</v>
      </c>
      <c r="BQ14" s="270" t="e">
        <f>IF(AND(#REF!="Muy Alta",#REF!="Mayor"),CONCATENATE("R",#REF!,"C",#REF!),"")</f>
        <v>#REF!</v>
      </c>
      <c r="BR14" s="270" t="e">
        <f>IF(AND(#REF!="Muy Alta",#REF!="Mayor"),CONCATENATE("R",#REF!,"C",#REF!),"")</f>
        <v>#REF!</v>
      </c>
      <c r="BS14" s="270" t="e">
        <f>IF(AND(#REF!="Muy Alta",#REF!="Mayor"),CONCATENATE("R",#REF!,"C",#REF!),"")</f>
        <v>#REF!</v>
      </c>
      <c r="BT14" s="270" t="e">
        <f>IF(AND(#REF!="Muy Alta",#REF!="Mayor"),CONCATENATE("R",#REF!,"C",#REF!),"")</f>
        <v>#REF!</v>
      </c>
      <c r="BU14" s="270" t="e">
        <f>IF(AND(#REF!="Muy Alta",#REF!="Mayor"),CONCATENATE("R",#REF!,"C",#REF!),"")</f>
        <v>#REF!</v>
      </c>
      <c r="BV14" s="270" t="e">
        <f>IF(AND(#REF!="Muy Alta",#REF!="Mayor"),CONCATENATE("R",#REF!,"C",#REF!),"")</f>
        <v>#REF!</v>
      </c>
      <c r="BW14" s="270" t="e">
        <f>IF(AND(#REF!="Muy Alta",#REF!="Mayor"),CONCATENATE("R",#REF!,"C",#REF!),"")</f>
        <v>#REF!</v>
      </c>
      <c r="BX14" s="270" t="e">
        <f>IF(AND(#REF!="Muy Alta",#REF!="Mayor"),CONCATENATE("R",#REF!,"C",#REF!),"")</f>
        <v>#REF!</v>
      </c>
      <c r="BY14" s="270" t="e">
        <f>IF(AND(#REF!="Muy Alta",#REF!="Mayor"),CONCATENATE("R",#REF!,"C",#REF!),"")</f>
        <v>#REF!</v>
      </c>
      <c r="BZ14" s="270" t="e">
        <f>IF(AND(#REF!="Muy Alta",#REF!="Mayor"),CONCATENATE("R",#REF!,"C",#REF!),"")</f>
        <v>#REF!</v>
      </c>
      <c r="CA14" s="270" t="e">
        <f>IF(AND(#REF!="Muy Alta",#REF!="Mayor"),CONCATENATE("R",#REF!,"C",#REF!),"")</f>
        <v>#REF!</v>
      </c>
      <c r="CB14" s="270" t="e">
        <f>IF(AND(#REF!="Muy Alta",#REF!="Mayor"),CONCATENATE("R",#REF!,"C",#REF!),"")</f>
        <v>#REF!</v>
      </c>
      <c r="CC14" s="271" t="e">
        <f>IF(AND(#REF!="Muy Alta",#REF!="Mayor"),CONCATENATE("R",#REF!,"C",#REF!),"")</f>
        <v>#REF!</v>
      </c>
      <c r="CD14" s="272" t="e">
        <f>IF(AND(#REF!="Muy Alta",#REF!="Catastrófico"),CONCATENATE("R",#REF!,"C",#REF!),"")</f>
        <v>#REF!</v>
      </c>
      <c r="CE14" s="272" t="e">
        <f>IF(AND(#REF!="Muy Alta",#REF!="Catastrófico"),CONCATENATE("R",#REF!,"C",#REF!),"")</f>
        <v>#REF!</v>
      </c>
      <c r="CF14" s="272" t="e">
        <f>IF(AND(#REF!="Muy Alta",#REF!="Catastrófico"),CONCATENATE("R",#REF!,"C",#REF!),"")</f>
        <v>#REF!</v>
      </c>
      <c r="CG14" s="272" t="e">
        <f>IF(AND(#REF!="Muy Alta",#REF!="Catastrófico"),CONCATENATE("R",#REF!,"C",#REF!),"")</f>
        <v>#REF!</v>
      </c>
      <c r="CH14" s="272" t="e">
        <f>IF(AND(#REF!="Muy Alta",#REF!="Catastrófico"),CONCATENATE("R",#REF!,"C",#REF!),"")</f>
        <v>#REF!</v>
      </c>
      <c r="CI14" s="272" t="e">
        <f>IF(AND(#REF!="Muy Alta",#REF!="Catastrófico"),CONCATENATE("R",#REF!,"C",#REF!),"")</f>
        <v>#REF!</v>
      </c>
      <c r="CJ14" s="272" t="e">
        <f>IF(AND(#REF!="Muy Alta",#REF!="Catastrófico"),CONCATENATE("R",#REF!,"C",#REF!),"")</f>
        <v>#REF!</v>
      </c>
      <c r="CK14" s="272" t="e">
        <f>IF(AND(#REF!="Muy Alta",#REF!="Catastrófico"),CONCATENATE("R",#REF!,"C",#REF!),"")</f>
        <v>#REF!</v>
      </c>
      <c r="CL14" s="272" t="e">
        <f>IF(AND(#REF!="Muy Alta",#REF!="Catastrófico"),CONCATENATE("R",#REF!,"C",#REF!),"")</f>
        <v>#REF!</v>
      </c>
      <c r="CM14" s="272" t="e">
        <f>IF(AND(#REF!="Muy Alta",#REF!="Catastrófico"),CONCATENATE("R",#REF!,"C",#REF!),"")</f>
        <v>#REF!</v>
      </c>
      <c r="CN14" s="272" t="e">
        <f>IF(AND(#REF!="Muy Alta",#REF!="Catastrófico"),CONCATENATE("R",#REF!,"C",#REF!),"")</f>
        <v>#REF!</v>
      </c>
      <c r="CO14" s="272" t="e">
        <f>IF(AND(#REF!="Muy Alta",#REF!="Catastrófico"),CONCATENATE("R",#REF!,"C",#REF!),"")</f>
        <v>#REF!</v>
      </c>
      <c r="CP14" s="272" t="e">
        <f>IF(AND(#REF!="Muy Alta",#REF!="Catastrófico"),CONCATENATE("R",#REF!,"C",#REF!),"")</f>
        <v>#REF!</v>
      </c>
      <c r="CQ14" s="272" t="e">
        <f>IF(AND(#REF!="Muy Alta",#REF!="Catastrófico"),CONCATENATE("R",#REF!,"C",#REF!),"")</f>
        <v>#REF!</v>
      </c>
      <c r="CR14" s="272" t="e">
        <f>IF(AND(#REF!="Muy Alta",#REF!="Catastrófico"),CONCATENATE("R",#REF!,"C",#REF!),"")</f>
        <v>#REF!</v>
      </c>
      <c r="CS14" s="272" t="e">
        <f>IF(AND(#REF!="Muy Alta",#REF!="Catastrófico"),CONCATENATE("R",#REF!,"C",#REF!),"")</f>
        <v>#REF!</v>
      </c>
      <c r="CT14" s="272" t="e">
        <f>IF(AND(#REF!="Muy Alta",#REF!="Catastrófico"),CONCATENATE("R",#REF!,"C",#REF!),"")</f>
        <v>#REF!</v>
      </c>
      <c r="CU14" s="273" t="e">
        <f>IF(AND(#REF!="Muy Alta",#REF!="Catastrófico"),CONCATENATE("R",#REF!,"C",#REF!),"")</f>
        <v>#REF!</v>
      </c>
      <c r="CV14" s="57"/>
      <c r="CW14" s="1081"/>
      <c r="CX14" s="1082"/>
      <c r="CY14" s="1082"/>
      <c r="CZ14" s="1082"/>
      <c r="DA14" s="1082"/>
      <c r="DB14" s="1083"/>
    </row>
    <row r="15" spans="2:106" ht="32.65" customHeight="1">
      <c r="B15" s="1101"/>
      <c r="C15" s="1101"/>
      <c r="D15" s="1102"/>
      <c r="E15" s="1072"/>
      <c r="F15" s="1073"/>
      <c r="G15" s="1073"/>
      <c r="H15" s="1073"/>
      <c r="I15" s="1074"/>
      <c r="J15" s="269" t="e">
        <f>IF(AND(#REF!="Muy Alta",#REF!="Leve"),CONCATENATE("R",#REF!,"C",#REF!),"")</f>
        <v>#REF!</v>
      </c>
      <c r="K15" s="270" t="e">
        <f>IF(AND(#REF!="Muy Alta",#REF!="Leve"),CONCATENATE("R",#REF!,"C",#REF!),"")</f>
        <v>#REF!</v>
      </c>
      <c r="L15" s="270" t="e">
        <f>IF(AND(#REF!="Muy Alta",#REF!="Leve"),CONCATENATE("R",#REF!,"C",#REF!),"")</f>
        <v>#REF!</v>
      </c>
      <c r="M15" s="270" t="e">
        <f>IF(AND(#REF!="Muy Alta",#REF!="Leve"),CONCATENATE("R",#REF!,"C",#REF!),"")</f>
        <v>#REF!</v>
      </c>
      <c r="N15" s="270" t="e">
        <f>IF(AND(#REF!="Muy Alta",#REF!="Leve"),CONCATENATE("R",#REF!,"C",#REF!),"")</f>
        <v>#REF!</v>
      </c>
      <c r="O15" s="270" t="e">
        <f>IF(AND(#REF!="Muy Alta",#REF!="Leve"),CONCATENATE("R",#REF!,"C",#REF!),"")</f>
        <v>#REF!</v>
      </c>
      <c r="P15" s="270" t="e">
        <f>IF(AND(#REF!="Muy Alta",#REF!="Leve"),CONCATENATE("R",#REF!,"C",#REF!),"")</f>
        <v>#REF!</v>
      </c>
      <c r="Q15" s="270" t="e">
        <f>IF(AND(#REF!="Muy Alta",#REF!="Leve"),CONCATENATE("R",#REF!,"C",#REF!),"")</f>
        <v>#REF!</v>
      </c>
      <c r="R15" s="270" t="e">
        <f>IF(AND(#REF!="Muy Alta",#REF!="Leve"),CONCATENATE("R",#REF!,"C",#REF!),"")</f>
        <v>#REF!</v>
      </c>
      <c r="S15" s="270" t="e">
        <f>IF(AND(#REF!="Muy Alta",#REF!="Leve"),CONCATENATE("R",#REF!,"C",#REF!),"")</f>
        <v>#REF!</v>
      </c>
      <c r="T15" s="270" t="e">
        <f>IF(AND(#REF!="Muy Alta",#REF!="Leve"),CONCATENATE("R",#REF!,"C",#REF!),"")</f>
        <v>#REF!</v>
      </c>
      <c r="U15" s="270" t="e">
        <f>IF(AND(#REF!="Muy Alta",#REF!="Leve"),CONCATENATE("R",#REF!,"C",#REF!),"")</f>
        <v>#REF!</v>
      </c>
      <c r="V15" s="270" t="e">
        <f>IF(AND(#REF!="Muy Alta",#REF!="Leve"),CONCATENATE("R",#REF!,"C",#REF!),"")</f>
        <v>#REF!</v>
      </c>
      <c r="W15" s="270" t="e">
        <f>IF(AND(#REF!="Muy Alta",#REF!="Leve"),CONCATENATE("R",#REF!,"C",#REF!),"")</f>
        <v>#REF!</v>
      </c>
      <c r="X15" s="270" t="e">
        <f>IF(AND(#REF!="Muy Alta",#REF!="Leve"),CONCATENATE("R",#REF!,"C",#REF!),"")</f>
        <v>#REF!</v>
      </c>
      <c r="Y15" s="270" t="e">
        <f>IF(AND(#REF!="Muy Alta",#REF!="Leve"),CONCATENATE("R",#REF!,"C",#REF!),"")</f>
        <v>#REF!</v>
      </c>
      <c r="Z15" s="270" t="e">
        <f>IF(AND(#REF!="Muy Alta",#REF!="Leve"),CONCATENATE("R",#REF!,"C",#REF!),"")</f>
        <v>#REF!</v>
      </c>
      <c r="AA15" s="271" t="e">
        <f>IF(AND(#REF!="Muy Alta",#REF!="Leve"),CONCATENATE("R",#REF!,"C",#REF!),"")</f>
        <v>#REF!</v>
      </c>
      <c r="AB15" s="269" t="e">
        <f>IF(AND(#REF!="Muy Alta",#REF!="Menor"),CONCATENATE("R",#REF!,"C",#REF!),"")</f>
        <v>#REF!</v>
      </c>
      <c r="AC15" s="270" t="e">
        <f>IF(AND(#REF!="Muy Alta",#REF!="Menor"),CONCATENATE("R",#REF!,"C",#REF!),"")</f>
        <v>#REF!</v>
      </c>
      <c r="AD15" s="270" t="e">
        <f>IF(AND(#REF!="Muy Alta",#REF!="Menor"),CONCATENATE("R",#REF!,"C",#REF!),"")</f>
        <v>#REF!</v>
      </c>
      <c r="AE15" s="270" t="e">
        <f>IF(AND(#REF!="Muy Alta",#REF!="Menor"),CONCATENATE("R",#REF!,"C",#REF!),"")</f>
        <v>#REF!</v>
      </c>
      <c r="AF15" s="270" t="e">
        <f>IF(AND(#REF!="Muy Alta",#REF!="Menor"),CONCATENATE("R",#REF!,"C",#REF!),"")</f>
        <v>#REF!</v>
      </c>
      <c r="AG15" s="270" t="e">
        <f>IF(AND(#REF!="Muy Alta",#REF!="Menor"),CONCATENATE("R",#REF!,"C",#REF!),"")</f>
        <v>#REF!</v>
      </c>
      <c r="AH15" s="270" t="e">
        <f>IF(AND(#REF!="Muy Alta",#REF!="Menor"),CONCATENATE("R",#REF!,"C",#REF!),"")</f>
        <v>#REF!</v>
      </c>
      <c r="AI15" s="270" t="e">
        <f>IF(AND(#REF!="Muy Alta",#REF!="Menor"),CONCATENATE("R",#REF!,"C",#REF!),"")</f>
        <v>#REF!</v>
      </c>
      <c r="AJ15" s="270" t="e">
        <f>IF(AND(#REF!="Muy Alta",#REF!="Menor"),CONCATENATE("R",#REF!,"C",#REF!),"")</f>
        <v>#REF!</v>
      </c>
      <c r="AK15" s="270" t="e">
        <f>IF(AND(#REF!="Muy Alta",#REF!="Menor"),CONCATENATE("R",#REF!,"C",#REF!),"")</f>
        <v>#REF!</v>
      </c>
      <c r="AL15" s="270" t="e">
        <f>IF(AND(#REF!="Muy Alta",#REF!="Menor"),CONCATENATE("R",#REF!,"C",#REF!),"")</f>
        <v>#REF!</v>
      </c>
      <c r="AM15" s="270" t="e">
        <f>IF(AND(#REF!="Muy Alta",#REF!="Menor"),CONCATENATE("R",#REF!,"C",#REF!),"")</f>
        <v>#REF!</v>
      </c>
      <c r="AN15" s="270" t="e">
        <f>IF(AND(#REF!="Muy Alta",#REF!="Menor"),CONCATENATE("R",#REF!,"C",#REF!),"")</f>
        <v>#REF!</v>
      </c>
      <c r="AO15" s="270" t="e">
        <f>IF(AND(#REF!="Muy Alta",#REF!="Menor"),CONCATENATE("R",#REF!,"C",#REF!),"")</f>
        <v>#REF!</v>
      </c>
      <c r="AP15" s="270" t="e">
        <f>IF(AND(#REF!="Muy Alta",#REF!="Menor"),CONCATENATE("R",#REF!,"C",#REF!),"")</f>
        <v>#REF!</v>
      </c>
      <c r="AQ15" s="270" t="e">
        <f>IF(AND(#REF!="Muy Alta",#REF!="Menor"),CONCATENATE("R",#REF!,"C",#REF!),"")</f>
        <v>#REF!</v>
      </c>
      <c r="AR15" s="270" t="e">
        <f>IF(AND(#REF!="Muy Alta",#REF!="Menor"),CONCATENATE("R",#REF!,"C",#REF!),"")</f>
        <v>#REF!</v>
      </c>
      <c r="AS15" s="271" t="e">
        <f>IF(AND(#REF!="Muy Alta",#REF!="Menor"),CONCATENATE("R",#REF!,"C",#REF!),"")</f>
        <v>#REF!</v>
      </c>
      <c r="AT15" s="269" t="e">
        <f>IF(AND(#REF!="Muy Alta",#REF!="Moderado"),CONCATENATE("R",#REF!,"C",#REF!),"")</f>
        <v>#REF!</v>
      </c>
      <c r="AU15" s="270" t="e">
        <f>IF(AND(#REF!="Muy Alta",#REF!="Moderado"),CONCATENATE("R",#REF!,"C",#REF!),"")</f>
        <v>#REF!</v>
      </c>
      <c r="AV15" s="270" t="e">
        <f>IF(AND(#REF!="Muy Alta",#REF!="Moderado"),CONCATENATE("R",#REF!,"C",#REF!),"")</f>
        <v>#REF!</v>
      </c>
      <c r="AW15" s="270" t="e">
        <f>IF(AND(#REF!="Muy Alta",#REF!="Moderado"),CONCATENATE("R",#REF!,"C",#REF!),"")</f>
        <v>#REF!</v>
      </c>
      <c r="AX15" s="270" t="e">
        <f>IF(AND(#REF!="Muy Alta",#REF!="Moderado"),CONCATENATE("R",#REF!,"C",#REF!),"")</f>
        <v>#REF!</v>
      </c>
      <c r="AY15" s="270" t="e">
        <f>IF(AND(#REF!="Muy Alta",#REF!="Moderado"),CONCATENATE("R",#REF!,"C",#REF!),"")</f>
        <v>#REF!</v>
      </c>
      <c r="AZ15" s="270" t="e">
        <f>IF(AND(#REF!="Muy Alta",#REF!="Moderado"),CONCATENATE("R",#REF!,"C",#REF!),"")</f>
        <v>#REF!</v>
      </c>
      <c r="BA15" s="270" t="e">
        <f>IF(AND(#REF!="Muy Alta",#REF!="Moderado"),CONCATENATE("R",#REF!,"C",#REF!),"")</f>
        <v>#REF!</v>
      </c>
      <c r="BB15" s="270" t="e">
        <f>IF(AND(#REF!="Muy Alta",#REF!="Moderado"),CONCATENATE("R",#REF!,"C",#REF!),"")</f>
        <v>#REF!</v>
      </c>
      <c r="BC15" s="270" t="e">
        <f>IF(AND(#REF!="Muy Alta",#REF!="Moderado"),CONCATENATE("R",#REF!,"C",#REF!),"")</f>
        <v>#REF!</v>
      </c>
      <c r="BD15" s="270" t="e">
        <f>IF(AND(#REF!="Muy Alta",#REF!="Moderado"),CONCATENATE("R",#REF!,"C",#REF!),"")</f>
        <v>#REF!</v>
      </c>
      <c r="BE15" s="270" t="e">
        <f>IF(AND(#REF!="Muy Alta",#REF!="Moderado"),CONCATENATE("R",#REF!,"C",#REF!),"")</f>
        <v>#REF!</v>
      </c>
      <c r="BF15" s="270" t="e">
        <f>IF(AND(#REF!="Muy Alta",#REF!="Moderado"),CONCATENATE("R",#REF!,"C",#REF!),"")</f>
        <v>#REF!</v>
      </c>
      <c r="BG15" s="270" t="e">
        <f>IF(AND(#REF!="Muy Alta",#REF!="Moderado"),CONCATENATE("R",#REF!,"C",#REF!),"")</f>
        <v>#REF!</v>
      </c>
      <c r="BH15" s="270" t="e">
        <f>IF(AND(#REF!="Muy Alta",#REF!="Moderado"),CONCATENATE("R",#REF!,"C",#REF!),"")</f>
        <v>#REF!</v>
      </c>
      <c r="BI15" s="270" t="e">
        <f>IF(AND(#REF!="Muy Alta",#REF!="Moderado"),CONCATENATE("R",#REF!,"C",#REF!),"")</f>
        <v>#REF!</v>
      </c>
      <c r="BJ15" s="270" t="e">
        <f>IF(AND(#REF!="Muy Alta",#REF!="Moderado"),CONCATENATE("R",#REF!,"C",#REF!),"")</f>
        <v>#REF!</v>
      </c>
      <c r="BK15" s="271" t="e">
        <f>IF(AND(#REF!="Muy Alta",#REF!="Moderado"),CONCATENATE("R",#REF!,"C",#REF!),"")</f>
        <v>#REF!</v>
      </c>
      <c r="BL15" s="269" t="e">
        <f>IF(AND(#REF!="Muy Alta",#REF!="Mayor"),CONCATENATE("R",#REF!,"C",#REF!),"")</f>
        <v>#REF!</v>
      </c>
      <c r="BM15" s="270" t="e">
        <f>IF(AND(#REF!="Muy Alta",#REF!="Mayor"),CONCATENATE("R",#REF!,"C",#REF!),"")</f>
        <v>#REF!</v>
      </c>
      <c r="BN15" s="270" t="e">
        <f>IF(AND(#REF!="Muy Alta",#REF!="Mayor"),CONCATENATE("R",#REF!,"C",#REF!),"")</f>
        <v>#REF!</v>
      </c>
      <c r="BO15" s="270" t="e">
        <f>IF(AND(#REF!="Muy Alta",#REF!="Mayor"),CONCATENATE("R",#REF!,"C",#REF!),"")</f>
        <v>#REF!</v>
      </c>
      <c r="BP15" s="270" t="e">
        <f>IF(AND(#REF!="Muy Alta",#REF!="Mayor"),CONCATENATE("R",#REF!,"C",#REF!),"")</f>
        <v>#REF!</v>
      </c>
      <c r="BQ15" s="270" t="e">
        <f>IF(AND(#REF!="Muy Alta",#REF!="Mayor"),CONCATENATE("R",#REF!,"C",#REF!),"")</f>
        <v>#REF!</v>
      </c>
      <c r="BR15" s="270" t="e">
        <f>IF(AND(#REF!="Muy Alta",#REF!="Mayor"),CONCATENATE("R",#REF!,"C",#REF!),"")</f>
        <v>#REF!</v>
      </c>
      <c r="BS15" s="270" t="e">
        <f>IF(AND(#REF!="Muy Alta",#REF!="Mayor"),CONCATENATE("R",#REF!,"C",#REF!),"")</f>
        <v>#REF!</v>
      </c>
      <c r="BT15" s="270" t="e">
        <f>IF(AND(#REF!="Muy Alta",#REF!="Mayor"),CONCATENATE("R",#REF!,"C",#REF!),"")</f>
        <v>#REF!</v>
      </c>
      <c r="BU15" s="270" t="e">
        <f>IF(AND(#REF!="Muy Alta",#REF!="Mayor"),CONCATENATE("R",#REF!,"C",#REF!),"")</f>
        <v>#REF!</v>
      </c>
      <c r="BV15" s="270" t="e">
        <f>IF(AND(#REF!="Muy Alta",#REF!="Mayor"),CONCATENATE("R",#REF!,"C",#REF!),"")</f>
        <v>#REF!</v>
      </c>
      <c r="BW15" s="270" t="e">
        <f>IF(AND(#REF!="Muy Alta",#REF!="Mayor"),CONCATENATE("R",#REF!,"C",#REF!),"")</f>
        <v>#REF!</v>
      </c>
      <c r="BX15" s="270" t="e">
        <f>IF(AND(#REF!="Muy Alta",#REF!="Mayor"),CONCATENATE("R",#REF!,"C",#REF!),"")</f>
        <v>#REF!</v>
      </c>
      <c r="BY15" s="270" t="e">
        <f>IF(AND(#REF!="Muy Alta",#REF!="Mayor"),CONCATENATE("R",#REF!,"C",#REF!),"")</f>
        <v>#REF!</v>
      </c>
      <c r="BZ15" s="270" t="e">
        <f>IF(AND(#REF!="Muy Alta",#REF!="Mayor"),CONCATENATE("R",#REF!,"C",#REF!),"")</f>
        <v>#REF!</v>
      </c>
      <c r="CA15" s="270" t="e">
        <f>IF(AND(#REF!="Muy Alta",#REF!="Mayor"),CONCATENATE("R",#REF!,"C",#REF!),"")</f>
        <v>#REF!</v>
      </c>
      <c r="CB15" s="270" t="e">
        <f>IF(AND(#REF!="Muy Alta",#REF!="Mayor"),CONCATENATE("R",#REF!,"C",#REF!),"")</f>
        <v>#REF!</v>
      </c>
      <c r="CC15" s="271" t="e">
        <f>IF(AND(#REF!="Muy Alta",#REF!="Mayor"),CONCATENATE("R",#REF!,"C",#REF!),"")</f>
        <v>#REF!</v>
      </c>
      <c r="CD15" s="272" t="e">
        <f>IF(AND(#REF!="Muy Alta",#REF!="Catastrófico"),CONCATENATE("R",#REF!,"C",#REF!),"")</f>
        <v>#REF!</v>
      </c>
      <c r="CE15" s="272" t="e">
        <f>IF(AND(#REF!="Muy Alta",#REF!="Catastrófico"),CONCATENATE("R",#REF!,"C",#REF!),"")</f>
        <v>#REF!</v>
      </c>
      <c r="CF15" s="272" t="e">
        <f>IF(AND(#REF!="Muy Alta",#REF!="Catastrófico"),CONCATENATE("R",#REF!,"C",#REF!),"")</f>
        <v>#REF!</v>
      </c>
      <c r="CG15" s="272" t="e">
        <f>IF(AND(#REF!="Muy Alta",#REF!="Catastrófico"),CONCATENATE("R",#REF!,"C",#REF!),"")</f>
        <v>#REF!</v>
      </c>
      <c r="CH15" s="272" t="e">
        <f>IF(AND(#REF!="Muy Alta",#REF!="Catastrófico"),CONCATENATE("R",#REF!,"C",#REF!),"")</f>
        <v>#REF!</v>
      </c>
      <c r="CI15" s="272" t="e">
        <f>IF(AND(#REF!="Muy Alta",#REF!="Catastrófico"),CONCATENATE("R",#REF!,"C",#REF!),"")</f>
        <v>#REF!</v>
      </c>
      <c r="CJ15" s="272" t="e">
        <f>IF(AND(#REF!="Muy Alta",#REF!="Catastrófico"),CONCATENATE("R",#REF!,"C",#REF!),"")</f>
        <v>#REF!</v>
      </c>
      <c r="CK15" s="272" t="e">
        <f>IF(AND(#REF!="Muy Alta",#REF!="Catastrófico"),CONCATENATE("R",#REF!,"C",#REF!),"")</f>
        <v>#REF!</v>
      </c>
      <c r="CL15" s="272" t="e">
        <f>IF(AND(#REF!="Muy Alta",#REF!="Catastrófico"),CONCATENATE("R",#REF!,"C",#REF!),"")</f>
        <v>#REF!</v>
      </c>
      <c r="CM15" s="272" t="e">
        <f>IF(AND(#REF!="Muy Alta",#REF!="Catastrófico"),CONCATENATE("R",#REF!,"C",#REF!),"")</f>
        <v>#REF!</v>
      </c>
      <c r="CN15" s="272" t="e">
        <f>IF(AND(#REF!="Muy Alta",#REF!="Catastrófico"),CONCATENATE("R",#REF!,"C",#REF!),"")</f>
        <v>#REF!</v>
      </c>
      <c r="CO15" s="272" t="e">
        <f>IF(AND(#REF!="Muy Alta",#REF!="Catastrófico"),CONCATENATE("R",#REF!,"C",#REF!),"")</f>
        <v>#REF!</v>
      </c>
      <c r="CP15" s="272" t="e">
        <f>IF(AND(#REF!="Muy Alta",#REF!="Catastrófico"),CONCATENATE("R",#REF!,"C",#REF!),"")</f>
        <v>#REF!</v>
      </c>
      <c r="CQ15" s="272" t="e">
        <f>IF(AND(#REF!="Muy Alta",#REF!="Catastrófico"),CONCATENATE("R",#REF!,"C",#REF!),"")</f>
        <v>#REF!</v>
      </c>
      <c r="CR15" s="272" t="e">
        <f>IF(AND(#REF!="Muy Alta",#REF!="Catastrófico"),CONCATENATE("R",#REF!,"C",#REF!),"")</f>
        <v>#REF!</v>
      </c>
      <c r="CS15" s="272" t="e">
        <f>IF(AND(#REF!="Muy Alta",#REF!="Catastrófico"),CONCATENATE("R",#REF!,"C",#REF!),"")</f>
        <v>#REF!</v>
      </c>
      <c r="CT15" s="272" t="e">
        <f>IF(AND(#REF!="Muy Alta",#REF!="Catastrófico"),CONCATENATE("R",#REF!,"C",#REF!),"")</f>
        <v>#REF!</v>
      </c>
      <c r="CU15" s="273" t="e">
        <f>IF(AND(#REF!="Muy Alta",#REF!="Catastrófico"),CONCATENATE("R",#REF!,"C",#REF!),"")</f>
        <v>#REF!</v>
      </c>
      <c r="CV15" s="57"/>
      <c r="CW15" s="1081"/>
      <c r="CX15" s="1082"/>
      <c r="CY15" s="1082"/>
      <c r="CZ15" s="1082"/>
      <c r="DA15" s="1082"/>
      <c r="DB15" s="1083"/>
    </row>
    <row r="16" spans="2:106" ht="32.65" customHeight="1">
      <c r="B16" s="1101"/>
      <c r="C16" s="1101"/>
      <c r="D16" s="1102"/>
      <c r="E16" s="1072"/>
      <c r="F16" s="1073"/>
      <c r="G16" s="1073"/>
      <c r="H16" s="1073"/>
      <c r="I16" s="1074"/>
      <c r="J16" s="269" t="e">
        <f>IF(AND(#REF!="Muy Alta",#REF!="Leve"),CONCATENATE("R",#REF!,"C",#REF!),"")</f>
        <v>#REF!</v>
      </c>
      <c r="K16" s="270" t="e">
        <f>IF(AND(#REF!="Muy Alta",#REF!="Leve"),CONCATENATE("R",#REF!,"C",#REF!),"")</f>
        <v>#REF!</v>
      </c>
      <c r="L16" s="270" t="e">
        <f>IF(AND(#REF!="Muy Alta",#REF!="Leve"),CONCATENATE("R",#REF!,"C",#REF!),"")</f>
        <v>#REF!</v>
      </c>
      <c r="M16" s="270" t="e">
        <f>IF(AND(#REF!="Muy Alta",#REF!="Leve"),CONCATENATE("R",#REF!,"C",#REF!),"")</f>
        <v>#REF!</v>
      </c>
      <c r="N16" s="270" t="e">
        <f>IF(AND(#REF!="Muy Alta",#REF!="Leve"),CONCATENATE("R",#REF!,"C",#REF!),"")</f>
        <v>#REF!</v>
      </c>
      <c r="O16" s="270" t="e">
        <f>IF(AND(#REF!="Muy Alta",#REF!="Leve"),CONCATENATE("R",#REF!,"C",#REF!),"")</f>
        <v>#REF!</v>
      </c>
      <c r="P16" s="270" t="e">
        <f>IF(AND(#REF!="Muy Alta",#REF!="Leve"),CONCATENATE("R",#REF!,"C",#REF!),"")</f>
        <v>#REF!</v>
      </c>
      <c r="Q16" s="270" t="e">
        <f>IF(AND(#REF!="Muy Alta",#REF!="Leve"),CONCATENATE("R",#REF!,"C",#REF!),"")</f>
        <v>#REF!</v>
      </c>
      <c r="R16" s="270" t="e">
        <f>IF(AND(#REF!="Muy Alta",#REF!="Leve"),CONCATENATE("R",#REF!,"C",#REF!),"")</f>
        <v>#REF!</v>
      </c>
      <c r="S16" s="270" t="e">
        <f>IF(AND(#REF!="Muy Alta",#REF!="Leve"),CONCATENATE("R",#REF!,"C",#REF!),"")</f>
        <v>#REF!</v>
      </c>
      <c r="T16" s="270" t="e">
        <f>IF(AND(#REF!="Muy Alta",#REF!="Leve"),CONCATENATE("R",#REF!,"C",#REF!),"")</f>
        <v>#REF!</v>
      </c>
      <c r="U16" s="270" t="e">
        <f>IF(AND(#REF!="Muy Alta",#REF!="Leve"),CONCATENATE("R",#REF!,"C",#REF!),"")</f>
        <v>#REF!</v>
      </c>
      <c r="V16" s="270" t="e">
        <f>IF(AND(#REF!="Muy Alta",#REF!="Leve"),CONCATENATE("R",#REF!,"C",#REF!),"")</f>
        <v>#REF!</v>
      </c>
      <c r="W16" s="270" t="e">
        <f>IF(AND(#REF!="Muy Alta",#REF!="Leve"),CONCATENATE("R",#REF!,"C",#REF!),"")</f>
        <v>#REF!</v>
      </c>
      <c r="X16" s="270" t="e">
        <f>IF(AND(#REF!="Muy Alta",#REF!="Leve"),CONCATENATE("R",#REF!,"C",#REF!),"")</f>
        <v>#REF!</v>
      </c>
      <c r="Y16" s="270" t="e">
        <f>IF(AND(#REF!="Muy Alta",#REF!="Leve"),CONCATENATE("R",#REF!,"C",#REF!),"")</f>
        <v>#REF!</v>
      </c>
      <c r="Z16" s="270" t="e">
        <f>IF(AND(#REF!="Muy Alta",#REF!="Leve"),CONCATENATE("R",#REF!,"C",#REF!),"")</f>
        <v>#REF!</v>
      </c>
      <c r="AA16" s="271" t="e">
        <f>IF(AND(#REF!="Muy Alta",#REF!="Leve"),CONCATENATE("R",#REF!,"C",#REF!),"")</f>
        <v>#REF!</v>
      </c>
      <c r="AB16" s="269" t="e">
        <f>IF(AND(#REF!="Muy Alta",#REF!="Menor"),CONCATENATE("R",#REF!,"C",#REF!),"")</f>
        <v>#REF!</v>
      </c>
      <c r="AC16" s="270" t="e">
        <f>IF(AND(#REF!="Muy Alta",#REF!="Menor"),CONCATENATE("R",#REF!,"C",#REF!),"")</f>
        <v>#REF!</v>
      </c>
      <c r="AD16" s="270" t="e">
        <f>IF(AND(#REF!="Muy Alta",#REF!="Menor"),CONCATENATE("R",#REF!,"C",#REF!),"")</f>
        <v>#REF!</v>
      </c>
      <c r="AE16" s="270" t="e">
        <f>IF(AND(#REF!="Muy Alta",#REF!="Menor"),CONCATENATE("R",#REF!,"C",#REF!),"")</f>
        <v>#REF!</v>
      </c>
      <c r="AF16" s="270" t="e">
        <f>IF(AND(#REF!="Muy Alta",#REF!="Menor"),CONCATENATE("R",#REF!,"C",#REF!),"")</f>
        <v>#REF!</v>
      </c>
      <c r="AG16" s="270" t="e">
        <f>IF(AND(#REF!="Muy Alta",#REF!="Menor"),CONCATENATE("R",#REF!,"C",#REF!),"")</f>
        <v>#REF!</v>
      </c>
      <c r="AH16" s="270" t="e">
        <f>IF(AND(#REF!="Muy Alta",#REF!="Menor"),CONCATENATE("R",#REF!,"C",#REF!),"")</f>
        <v>#REF!</v>
      </c>
      <c r="AI16" s="270" t="e">
        <f>IF(AND(#REF!="Muy Alta",#REF!="Menor"),CONCATENATE("R",#REF!,"C",#REF!),"")</f>
        <v>#REF!</v>
      </c>
      <c r="AJ16" s="270" t="e">
        <f>IF(AND(#REF!="Muy Alta",#REF!="Menor"),CONCATENATE("R",#REF!,"C",#REF!),"")</f>
        <v>#REF!</v>
      </c>
      <c r="AK16" s="270" t="e">
        <f>IF(AND(#REF!="Muy Alta",#REF!="Menor"),CONCATENATE("R",#REF!,"C",#REF!),"")</f>
        <v>#REF!</v>
      </c>
      <c r="AL16" s="270" t="e">
        <f>IF(AND(#REF!="Muy Alta",#REF!="Menor"),CONCATENATE("R",#REF!,"C",#REF!),"")</f>
        <v>#REF!</v>
      </c>
      <c r="AM16" s="270" t="e">
        <f>IF(AND(#REF!="Muy Alta",#REF!="Menor"),CONCATENATE("R",#REF!,"C",#REF!),"")</f>
        <v>#REF!</v>
      </c>
      <c r="AN16" s="270" t="e">
        <f>IF(AND(#REF!="Muy Alta",#REF!="Menor"),CONCATENATE("R",#REF!,"C",#REF!),"")</f>
        <v>#REF!</v>
      </c>
      <c r="AO16" s="270" t="e">
        <f>IF(AND(#REF!="Muy Alta",#REF!="Menor"),CONCATENATE("R",#REF!,"C",#REF!),"")</f>
        <v>#REF!</v>
      </c>
      <c r="AP16" s="270" t="e">
        <f>IF(AND(#REF!="Muy Alta",#REF!="Menor"),CONCATENATE("R",#REF!,"C",#REF!),"")</f>
        <v>#REF!</v>
      </c>
      <c r="AQ16" s="270" t="e">
        <f>IF(AND(#REF!="Muy Alta",#REF!="Menor"),CONCATENATE("R",#REF!,"C",#REF!),"")</f>
        <v>#REF!</v>
      </c>
      <c r="AR16" s="270" t="e">
        <f>IF(AND(#REF!="Muy Alta",#REF!="Menor"),CONCATENATE("R",#REF!,"C",#REF!),"")</f>
        <v>#REF!</v>
      </c>
      <c r="AS16" s="271" t="e">
        <f>IF(AND(#REF!="Muy Alta",#REF!="Menor"),CONCATENATE("R",#REF!,"C",#REF!),"")</f>
        <v>#REF!</v>
      </c>
      <c r="AT16" s="269" t="e">
        <f>IF(AND(#REF!="Muy Alta",#REF!="Moderado"),CONCATENATE("R",#REF!,"C",#REF!),"")</f>
        <v>#REF!</v>
      </c>
      <c r="AU16" s="270" t="e">
        <f>IF(AND(#REF!="Muy Alta",#REF!="Moderado"),CONCATENATE("R",#REF!,"C",#REF!),"")</f>
        <v>#REF!</v>
      </c>
      <c r="AV16" s="270" t="e">
        <f>IF(AND(#REF!="Muy Alta",#REF!="Moderado"),CONCATENATE("R",#REF!,"C",#REF!),"")</f>
        <v>#REF!</v>
      </c>
      <c r="AW16" s="270" t="e">
        <f>IF(AND(#REF!="Muy Alta",#REF!="Moderado"),CONCATENATE("R",#REF!,"C",#REF!),"")</f>
        <v>#REF!</v>
      </c>
      <c r="AX16" s="270" t="e">
        <f>IF(AND(#REF!="Muy Alta",#REF!="Moderado"),CONCATENATE("R",#REF!,"C",#REF!),"")</f>
        <v>#REF!</v>
      </c>
      <c r="AY16" s="270" t="e">
        <f>IF(AND(#REF!="Muy Alta",#REF!="Moderado"),CONCATENATE("R",#REF!,"C",#REF!),"")</f>
        <v>#REF!</v>
      </c>
      <c r="AZ16" s="270" t="e">
        <f>IF(AND(#REF!="Muy Alta",#REF!="Moderado"),CONCATENATE("R",#REF!,"C",#REF!),"")</f>
        <v>#REF!</v>
      </c>
      <c r="BA16" s="270" t="e">
        <f>IF(AND(#REF!="Muy Alta",#REF!="Moderado"),CONCATENATE("R",#REF!,"C",#REF!),"")</f>
        <v>#REF!</v>
      </c>
      <c r="BB16" s="270" t="e">
        <f>IF(AND(#REF!="Muy Alta",#REF!="Moderado"),CONCATENATE("R",#REF!,"C",#REF!),"")</f>
        <v>#REF!</v>
      </c>
      <c r="BC16" s="270" t="e">
        <f>IF(AND(#REF!="Muy Alta",#REF!="Moderado"),CONCATENATE("R",#REF!,"C",#REF!),"")</f>
        <v>#REF!</v>
      </c>
      <c r="BD16" s="270" t="e">
        <f>IF(AND(#REF!="Muy Alta",#REF!="Moderado"),CONCATENATE("R",#REF!,"C",#REF!),"")</f>
        <v>#REF!</v>
      </c>
      <c r="BE16" s="270" t="e">
        <f>IF(AND(#REF!="Muy Alta",#REF!="Moderado"),CONCATENATE("R",#REF!,"C",#REF!),"")</f>
        <v>#REF!</v>
      </c>
      <c r="BF16" s="270" t="e">
        <f>IF(AND(#REF!="Muy Alta",#REF!="Moderado"),CONCATENATE("R",#REF!,"C",#REF!),"")</f>
        <v>#REF!</v>
      </c>
      <c r="BG16" s="270" t="e">
        <f>IF(AND(#REF!="Muy Alta",#REF!="Moderado"),CONCATENATE("R",#REF!,"C",#REF!),"")</f>
        <v>#REF!</v>
      </c>
      <c r="BH16" s="270" t="e">
        <f>IF(AND(#REF!="Muy Alta",#REF!="Moderado"),CONCATENATE("R",#REF!,"C",#REF!),"")</f>
        <v>#REF!</v>
      </c>
      <c r="BI16" s="270" t="e">
        <f>IF(AND(#REF!="Muy Alta",#REF!="Moderado"),CONCATENATE("R",#REF!,"C",#REF!),"")</f>
        <v>#REF!</v>
      </c>
      <c r="BJ16" s="270" t="e">
        <f>IF(AND(#REF!="Muy Alta",#REF!="Moderado"),CONCATENATE("R",#REF!,"C",#REF!),"")</f>
        <v>#REF!</v>
      </c>
      <c r="BK16" s="271" t="e">
        <f>IF(AND(#REF!="Muy Alta",#REF!="Moderado"),CONCATENATE("R",#REF!,"C",#REF!),"")</f>
        <v>#REF!</v>
      </c>
      <c r="BL16" s="269" t="e">
        <f>IF(AND(#REF!="Muy Alta",#REF!="Mayor"),CONCATENATE("R",#REF!,"C",#REF!),"")</f>
        <v>#REF!</v>
      </c>
      <c r="BM16" s="270" t="e">
        <f>IF(AND(#REF!="Muy Alta",#REF!="Mayor"),CONCATENATE("R",#REF!,"C",#REF!),"")</f>
        <v>#REF!</v>
      </c>
      <c r="BN16" s="270" t="e">
        <f>IF(AND(#REF!="Muy Alta",#REF!="Mayor"),CONCATENATE("R",#REF!,"C",#REF!),"")</f>
        <v>#REF!</v>
      </c>
      <c r="BO16" s="270" t="e">
        <f>IF(AND(#REF!="Muy Alta",#REF!="Mayor"),CONCATENATE("R",#REF!,"C",#REF!),"")</f>
        <v>#REF!</v>
      </c>
      <c r="BP16" s="270" t="e">
        <f>IF(AND(#REF!="Muy Alta",#REF!="Mayor"),CONCATENATE("R",#REF!,"C",#REF!),"")</f>
        <v>#REF!</v>
      </c>
      <c r="BQ16" s="270" t="e">
        <f>IF(AND(#REF!="Muy Alta",#REF!="Mayor"),CONCATENATE("R",#REF!,"C",#REF!),"")</f>
        <v>#REF!</v>
      </c>
      <c r="BR16" s="270" t="e">
        <f>IF(AND(#REF!="Muy Alta",#REF!="Mayor"),CONCATENATE("R",#REF!,"C",#REF!),"")</f>
        <v>#REF!</v>
      </c>
      <c r="BS16" s="270" t="e">
        <f>IF(AND(#REF!="Muy Alta",#REF!="Mayor"),CONCATENATE("R",#REF!,"C",#REF!),"")</f>
        <v>#REF!</v>
      </c>
      <c r="BT16" s="270" t="e">
        <f>IF(AND(#REF!="Muy Alta",#REF!="Mayor"),CONCATENATE("R",#REF!,"C",#REF!),"")</f>
        <v>#REF!</v>
      </c>
      <c r="BU16" s="270" t="e">
        <f>IF(AND(#REF!="Muy Alta",#REF!="Mayor"),CONCATENATE("R",#REF!,"C",#REF!),"")</f>
        <v>#REF!</v>
      </c>
      <c r="BV16" s="270" t="e">
        <f>IF(AND(#REF!="Muy Alta",#REF!="Mayor"),CONCATENATE("R",#REF!,"C",#REF!),"")</f>
        <v>#REF!</v>
      </c>
      <c r="BW16" s="270" t="e">
        <f>IF(AND(#REF!="Muy Alta",#REF!="Mayor"),CONCATENATE("R",#REF!,"C",#REF!),"")</f>
        <v>#REF!</v>
      </c>
      <c r="BX16" s="270" t="e">
        <f>IF(AND(#REF!="Muy Alta",#REF!="Mayor"),CONCATENATE("R",#REF!,"C",#REF!),"")</f>
        <v>#REF!</v>
      </c>
      <c r="BY16" s="270" t="e">
        <f>IF(AND(#REF!="Muy Alta",#REF!="Mayor"),CONCATENATE("R",#REF!,"C",#REF!),"")</f>
        <v>#REF!</v>
      </c>
      <c r="BZ16" s="270" t="e">
        <f>IF(AND(#REF!="Muy Alta",#REF!="Mayor"),CONCATENATE("R",#REF!,"C",#REF!),"")</f>
        <v>#REF!</v>
      </c>
      <c r="CA16" s="270" t="e">
        <f>IF(AND(#REF!="Muy Alta",#REF!="Mayor"),CONCATENATE("R",#REF!,"C",#REF!),"")</f>
        <v>#REF!</v>
      </c>
      <c r="CB16" s="270" t="e">
        <f>IF(AND(#REF!="Muy Alta",#REF!="Mayor"),CONCATENATE("R",#REF!,"C",#REF!),"")</f>
        <v>#REF!</v>
      </c>
      <c r="CC16" s="271" t="e">
        <f>IF(AND(#REF!="Muy Alta",#REF!="Mayor"),CONCATENATE("R",#REF!,"C",#REF!),"")</f>
        <v>#REF!</v>
      </c>
      <c r="CD16" s="272" t="e">
        <f>IF(AND(#REF!="Muy Alta",#REF!="Catastrófico"),CONCATENATE("R",#REF!,"C",#REF!),"")</f>
        <v>#REF!</v>
      </c>
      <c r="CE16" s="272" t="e">
        <f>IF(AND(#REF!="Muy Alta",#REF!="Catastrófico"),CONCATENATE("R",#REF!,"C",#REF!),"")</f>
        <v>#REF!</v>
      </c>
      <c r="CF16" s="272" t="e">
        <f>IF(AND(#REF!="Muy Alta",#REF!="Catastrófico"),CONCATENATE("R",#REF!,"C",#REF!),"")</f>
        <v>#REF!</v>
      </c>
      <c r="CG16" s="272" t="e">
        <f>IF(AND(#REF!="Muy Alta",#REF!="Catastrófico"),CONCATENATE("R",#REF!,"C",#REF!),"")</f>
        <v>#REF!</v>
      </c>
      <c r="CH16" s="272" t="e">
        <f>IF(AND(#REF!="Muy Alta",#REF!="Catastrófico"),CONCATENATE("R",#REF!,"C",#REF!),"")</f>
        <v>#REF!</v>
      </c>
      <c r="CI16" s="272" t="e">
        <f>IF(AND(#REF!="Muy Alta",#REF!="Catastrófico"),CONCATENATE("R",#REF!,"C",#REF!),"")</f>
        <v>#REF!</v>
      </c>
      <c r="CJ16" s="272" t="e">
        <f>IF(AND(#REF!="Muy Alta",#REF!="Catastrófico"),CONCATENATE("R",#REF!,"C",#REF!),"")</f>
        <v>#REF!</v>
      </c>
      <c r="CK16" s="272" t="e">
        <f>IF(AND(#REF!="Muy Alta",#REF!="Catastrófico"),CONCATENATE("R",#REF!,"C",#REF!),"")</f>
        <v>#REF!</v>
      </c>
      <c r="CL16" s="272" t="e">
        <f>IF(AND(#REF!="Muy Alta",#REF!="Catastrófico"),CONCATENATE("R",#REF!,"C",#REF!),"")</f>
        <v>#REF!</v>
      </c>
      <c r="CM16" s="272" t="e">
        <f>IF(AND(#REF!="Muy Alta",#REF!="Catastrófico"),CONCATENATE("R",#REF!,"C",#REF!),"")</f>
        <v>#REF!</v>
      </c>
      <c r="CN16" s="272" t="e">
        <f>IF(AND(#REF!="Muy Alta",#REF!="Catastrófico"),CONCATENATE("R",#REF!,"C",#REF!),"")</f>
        <v>#REF!</v>
      </c>
      <c r="CO16" s="272" t="e">
        <f>IF(AND(#REF!="Muy Alta",#REF!="Catastrófico"),CONCATENATE("R",#REF!,"C",#REF!),"")</f>
        <v>#REF!</v>
      </c>
      <c r="CP16" s="272" t="e">
        <f>IF(AND(#REF!="Muy Alta",#REF!="Catastrófico"),CONCATENATE("R",#REF!,"C",#REF!),"")</f>
        <v>#REF!</v>
      </c>
      <c r="CQ16" s="272" t="e">
        <f>IF(AND(#REF!="Muy Alta",#REF!="Catastrófico"),CONCATENATE("R",#REF!,"C",#REF!),"")</f>
        <v>#REF!</v>
      </c>
      <c r="CR16" s="272" t="e">
        <f>IF(AND(#REF!="Muy Alta",#REF!="Catastrófico"),CONCATENATE("R",#REF!,"C",#REF!),"")</f>
        <v>#REF!</v>
      </c>
      <c r="CS16" s="272" t="e">
        <f>IF(AND(#REF!="Muy Alta",#REF!="Catastrófico"),CONCATENATE("R",#REF!,"C",#REF!),"")</f>
        <v>#REF!</v>
      </c>
      <c r="CT16" s="272" t="e">
        <f>IF(AND(#REF!="Muy Alta",#REF!="Catastrófico"),CONCATENATE("R",#REF!,"C",#REF!),"")</f>
        <v>#REF!</v>
      </c>
      <c r="CU16" s="273" t="e">
        <f>IF(AND(#REF!="Muy Alta",#REF!="Catastrófico"),CONCATENATE("R",#REF!,"C",#REF!),"")</f>
        <v>#REF!</v>
      </c>
      <c r="CV16" s="57"/>
      <c r="CW16" s="1081"/>
      <c r="CX16" s="1082"/>
      <c r="CY16" s="1082"/>
      <c r="CZ16" s="1082"/>
      <c r="DA16" s="1082"/>
      <c r="DB16" s="1083"/>
    </row>
    <row r="17" spans="2:106" ht="32.65" customHeight="1">
      <c r="B17" s="1101"/>
      <c r="C17" s="1101"/>
      <c r="D17" s="1102"/>
      <c r="E17" s="1072"/>
      <c r="F17" s="1073"/>
      <c r="G17" s="1073"/>
      <c r="H17" s="1073"/>
      <c r="I17" s="1074"/>
      <c r="J17" s="269" t="e">
        <f>IF(AND(#REF!="Muy Alta",#REF!="Leve"),CONCATENATE("R",#REF!,"C",#REF!),"")</f>
        <v>#REF!</v>
      </c>
      <c r="K17" s="270" t="e">
        <f>IF(AND(#REF!="Muy Alta",#REF!="Leve"),CONCATENATE("R",#REF!,"C",#REF!),"")</f>
        <v>#REF!</v>
      </c>
      <c r="L17" s="270" t="e">
        <f>IF(AND(#REF!="Muy Alta",#REF!="Leve"),CONCATENATE("R",#REF!,"C",#REF!),"")</f>
        <v>#REF!</v>
      </c>
      <c r="M17" s="270" t="e">
        <f>IF(AND(#REF!="Muy Alta",#REF!="Leve"),CONCATENATE("R",#REF!,"C",#REF!),"")</f>
        <v>#REF!</v>
      </c>
      <c r="N17" s="270" t="e">
        <f>IF(AND(#REF!="Muy Alta",#REF!="Leve"),CONCATENATE("R",#REF!,"C",#REF!),"")</f>
        <v>#REF!</v>
      </c>
      <c r="O17" s="270" t="e">
        <f>IF(AND(#REF!="Muy Alta",#REF!="Leve"),CONCATENATE("R",#REF!,"C",#REF!),"")</f>
        <v>#REF!</v>
      </c>
      <c r="P17" s="270" t="e">
        <f>IF(AND(#REF!="Muy Alta",#REF!="Leve"),CONCATENATE("R",#REF!,"C",#REF!),"")</f>
        <v>#REF!</v>
      </c>
      <c r="Q17" s="270" t="e">
        <f>IF(AND(#REF!="Muy Alta",#REF!="Leve"),CONCATENATE("R",#REF!,"C",#REF!),"")</f>
        <v>#REF!</v>
      </c>
      <c r="R17" s="270" t="e">
        <f>IF(AND(#REF!="Muy Alta",#REF!="Leve"),CONCATENATE("R",#REF!,"C",#REF!),"")</f>
        <v>#REF!</v>
      </c>
      <c r="S17" s="270" t="e">
        <f>IF(AND(#REF!="Muy Alta",#REF!="Leve"),CONCATENATE("R",#REF!,"C",#REF!),"")</f>
        <v>#REF!</v>
      </c>
      <c r="T17" s="270" t="e">
        <f>IF(AND(#REF!="Muy Alta",#REF!="Leve"),CONCATENATE("R",#REF!,"C",#REF!),"")</f>
        <v>#REF!</v>
      </c>
      <c r="U17" s="270" t="e">
        <f>IF(AND(#REF!="Muy Alta",#REF!="Leve"),CONCATENATE("R",#REF!,"C",#REF!),"")</f>
        <v>#REF!</v>
      </c>
      <c r="V17" s="270" t="e">
        <f>IF(AND(#REF!="Muy Alta",#REF!="Leve"),CONCATENATE("R",#REF!,"C",#REF!),"")</f>
        <v>#REF!</v>
      </c>
      <c r="W17" s="270" t="e">
        <f>IF(AND(#REF!="Muy Alta",#REF!="Leve"),CONCATENATE("R",#REF!,"C",#REF!),"")</f>
        <v>#REF!</v>
      </c>
      <c r="X17" s="270" t="e">
        <f>IF(AND(#REF!="Muy Alta",#REF!="Leve"),CONCATENATE("R",#REF!,"C",#REF!),"")</f>
        <v>#REF!</v>
      </c>
      <c r="Y17" s="270" t="e">
        <f>IF(AND(#REF!="Muy Alta",#REF!="Leve"),CONCATENATE("R",#REF!,"C",#REF!),"")</f>
        <v>#REF!</v>
      </c>
      <c r="Z17" s="270" t="e">
        <f>IF(AND(#REF!="Muy Alta",#REF!="Leve"),CONCATENATE("R",#REF!,"C",#REF!),"")</f>
        <v>#REF!</v>
      </c>
      <c r="AA17" s="271" t="e">
        <f>IF(AND(#REF!="Muy Alta",#REF!="Leve"),CONCATENATE("R",#REF!,"C",#REF!),"")</f>
        <v>#REF!</v>
      </c>
      <c r="AB17" s="269" t="e">
        <f>IF(AND(#REF!="Muy Alta",#REF!="Menor"),CONCATENATE("R",#REF!,"C",#REF!),"")</f>
        <v>#REF!</v>
      </c>
      <c r="AC17" s="270" t="e">
        <f>IF(AND(#REF!="Muy Alta",#REF!="Menor"),CONCATENATE("R",#REF!,"C",#REF!),"")</f>
        <v>#REF!</v>
      </c>
      <c r="AD17" s="270" t="e">
        <f>IF(AND(#REF!="Muy Alta",#REF!="Menor"),CONCATENATE("R",#REF!,"C",#REF!),"")</f>
        <v>#REF!</v>
      </c>
      <c r="AE17" s="270" t="e">
        <f>IF(AND(#REF!="Muy Alta",#REF!="Menor"),CONCATENATE("R",#REF!,"C",#REF!),"")</f>
        <v>#REF!</v>
      </c>
      <c r="AF17" s="270" t="e">
        <f>IF(AND(#REF!="Muy Alta",#REF!="Menor"),CONCATENATE("R",#REF!,"C",#REF!),"")</f>
        <v>#REF!</v>
      </c>
      <c r="AG17" s="270" t="e">
        <f>IF(AND(#REF!="Muy Alta",#REF!="Menor"),CONCATENATE("R",#REF!,"C",#REF!),"")</f>
        <v>#REF!</v>
      </c>
      <c r="AH17" s="270" t="e">
        <f>IF(AND(#REF!="Muy Alta",#REF!="Menor"),CONCATENATE("R",#REF!,"C",#REF!),"")</f>
        <v>#REF!</v>
      </c>
      <c r="AI17" s="270" t="e">
        <f>IF(AND(#REF!="Muy Alta",#REF!="Menor"),CONCATENATE("R",#REF!,"C",#REF!),"")</f>
        <v>#REF!</v>
      </c>
      <c r="AJ17" s="270" t="e">
        <f>IF(AND(#REF!="Muy Alta",#REF!="Menor"),CONCATENATE("R",#REF!,"C",#REF!),"")</f>
        <v>#REF!</v>
      </c>
      <c r="AK17" s="270" t="e">
        <f>IF(AND(#REF!="Muy Alta",#REF!="Menor"),CONCATENATE("R",#REF!,"C",#REF!),"")</f>
        <v>#REF!</v>
      </c>
      <c r="AL17" s="270" t="e">
        <f>IF(AND(#REF!="Muy Alta",#REF!="Menor"),CONCATENATE("R",#REF!,"C",#REF!),"")</f>
        <v>#REF!</v>
      </c>
      <c r="AM17" s="270" t="e">
        <f>IF(AND(#REF!="Muy Alta",#REF!="Menor"),CONCATENATE("R",#REF!,"C",#REF!),"")</f>
        <v>#REF!</v>
      </c>
      <c r="AN17" s="270" t="e">
        <f>IF(AND(#REF!="Muy Alta",#REF!="Menor"),CONCATENATE("R",#REF!,"C",#REF!),"")</f>
        <v>#REF!</v>
      </c>
      <c r="AO17" s="270" t="e">
        <f>IF(AND(#REF!="Muy Alta",#REF!="Menor"),CONCATENATE("R",#REF!,"C",#REF!),"")</f>
        <v>#REF!</v>
      </c>
      <c r="AP17" s="270" t="e">
        <f>IF(AND(#REF!="Muy Alta",#REF!="Menor"),CONCATENATE("R",#REF!,"C",#REF!),"")</f>
        <v>#REF!</v>
      </c>
      <c r="AQ17" s="270" t="e">
        <f>IF(AND(#REF!="Muy Alta",#REF!="Menor"),CONCATENATE("R",#REF!,"C",#REF!),"")</f>
        <v>#REF!</v>
      </c>
      <c r="AR17" s="270" t="e">
        <f>IF(AND(#REF!="Muy Alta",#REF!="Menor"),CONCATENATE("R",#REF!,"C",#REF!),"")</f>
        <v>#REF!</v>
      </c>
      <c r="AS17" s="271" t="e">
        <f>IF(AND(#REF!="Muy Alta",#REF!="Menor"),CONCATENATE("R",#REF!,"C",#REF!),"")</f>
        <v>#REF!</v>
      </c>
      <c r="AT17" s="269" t="e">
        <f>IF(AND(#REF!="Muy Alta",#REF!="Moderado"),CONCATENATE("R",#REF!,"C",#REF!),"")</f>
        <v>#REF!</v>
      </c>
      <c r="AU17" s="270" t="e">
        <f>IF(AND(#REF!="Muy Alta",#REF!="Moderado"),CONCATENATE("R",#REF!,"C",#REF!),"")</f>
        <v>#REF!</v>
      </c>
      <c r="AV17" s="270" t="e">
        <f>IF(AND(#REF!="Muy Alta",#REF!="Moderado"),CONCATENATE("R",#REF!,"C",#REF!),"")</f>
        <v>#REF!</v>
      </c>
      <c r="AW17" s="270" t="e">
        <f>IF(AND(#REF!="Muy Alta",#REF!="Moderado"),CONCATENATE("R",#REF!,"C",#REF!),"")</f>
        <v>#REF!</v>
      </c>
      <c r="AX17" s="270" t="e">
        <f>IF(AND(#REF!="Muy Alta",#REF!="Moderado"),CONCATENATE("R",#REF!,"C",#REF!),"")</f>
        <v>#REF!</v>
      </c>
      <c r="AY17" s="270" t="e">
        <f>IF(AND(#REF!="Muy Alta",#REF!="Moderado"),CONCATENATE("R",#REF!,"C",#REF!),"")</f>
        <v>#REF!</v>
      </c>
      <c r="AZ17" s="270" t="e">
        <f>IF(AND(#REF!="Muy Alta",#REF!="Moderado"),CONCATENATE("R",#REF!,"C",#REF!),"")</f>
        <v>#REF!</v>
      </c>
      <c r="BA17" s="270" t="e">
        <f>IF(AND(#REF!="Muy Alta",#REF!="Moderado"),CONCATENATE("R",#REF!,"C",#REF!),"")</f>
        <v>#REF!</v>
      </c>
      <c r="BB17" s="270" t="e">
        <f>IF(AND(#REF!="Muy Alta",#REF!="Moderado"),CONCATENATE("R",#REF!,"C",#REF!),"")</f>
        <v>#REF!</v>
      </c>
      <c r="BC17" s="270" t="e">
        <f>IF(AND(#REF!="Muy Alta",#REF!="Moderado"),CONCATENATE("R",#REF!,"C",#REF!),"")</f>
        <v>#REF!</v>
      </c>
      <c r="BD17" s="270" t="e">
        <f>IF(AND(#REF!="Muy Alta",#REF!="Moderado"),CONCATENATE("R",#REF!,"C",#REF!),"")</f>
        <v>#REF!</v>
      </c>
      <c r="BE17" s="270" t="e">
        <f>IF(AND(#REF!="Muy Alta",#REF!="Moderado"),CONCATENATE("R",#REF!,"C",#REF!),"")</f>
        <v>#REF!</v>
      </c>
      <c r="BF17" s="270" t="e">
        <f>IF(AND(#REF!="Muy Alta",#REF!="Moderado"),CONCATENATE("R",#REF!,"C",#REF!),"")</f>
        <v>#REF!</v>
      </c>
      <c r="BG17" s="270" t="e">
        <f>IF(AND(#REF!="Muy Alta",#REF!="Moderado"),CONCATENATE("R",#REF!,"C",#REF!),"")</f>
        <v>#REF!</v>
      </c>
      <c r="BH17" s="270" t="e">
        <f>IF(AND(#REF!="Muy Alta",#REF!="Moderado"),CONCATENATE("R",#REF!,"C",#REF!),"")</f>
        <v>#REF!</v>
      </c>
      <c r="BI17" s="270" t="e">
        <f>IF(AND(#REF!="Muy Alta",#REF!="Moderado"),CONCATENATE("R",#REF!,"C",#REF!),"")</f>
        <v>#REF!</v>
      </c>
      <c r="BJ17" s="270" t="e">
        <f>IF(AND(#REF!="Muy Alta",#REF!="Moderado"),CONCATENATE("R",#REF!,"C",#REF!),"")</f>
        <v>#REF!</v>
      </c>
      <c r="BK17" s="271" t="e">
        <f>IF(AND(#REF!="Muy Alta",#REF!="Moderado"),CONCATENATE("R",#REF!,"C",#REF!),"")</f>
        <v>#REF!</v>
      </c>
      <c r="BL17" s="269" t="e">
        <f>IF(AND(#REF!="Muy Alta",#REF!="Mayor"),CONCATENATE("R",#REF!,"C",#REF!),"")</f>
        <v>#REF!</v>
      </c>
      <c r="BM17" s="270" t="e">
        <f>IF(AND(#REF!="Muy Alta",#REF!="Mayor"),CONCATENATE("R",#REF!,"C",#REF!),"")</f>
        <v>#REF!</v>
      </c>
      <c r="BN17" s="270" t="e">
        <f>IF(AND(#REF!="Muy Alta",#REF!="Mayor"),CONCATENATE("R",#REF!,"C",#REF!),"")</f>
        <v>#REF!</v>
      </c>
      <c r="BO17" s="270" t="e">
        <f>IF(AND(#REF!="Muy Alta",#REF!="Mayor"),CONCATENATE("R",#REF!,"C",#REF!),"")</f>
        <v>#REF!</v>
      </c>
      <c r="BP17" s="270" t="e">
        <f>IF(AND(#REF!="Muy Alta",#REF!="Mayor"),CONCATENATE("R",#REF!,"C",#REF!),"")</f>
        <v>#REF!</v>
      </c>
      <c r="BQ17" s="270" t="e">
        <f>IF(AND(#REF!="Muy Alta",#REF!="Mayor"),CONCATENATE("R",#REF!,"C",#REF!),"")</f>
        <v>#REF!</v>
      </c>
      <c r="BR17" s="270" t="e">
        <f>IF(AND(#REF!="Muy Alta",#REF!="Mayor"),CONCATENATE("R",#REF!,"C",#REF!),"")</f>
        <v>#REF!</v>
      </c>
      <c r="BS17" s="270" t="e">
        <f>IF(AND(#REF!="Muy Alta",#REF!="Mayor"),CONCATENATE("R",#REF!,"C",#REF!),"")</f>
        <v>#REF!</v>
      </c>
      <c r="BT17" s="270" t="e">
        <f>IF(AND(#REF!="Muy Alta",#REF!="Mayor"),CONCATENATE("R",#REF!,"C",#REF!),"")</f>
        <v>#REF!</v>
      </c>
      <c r="BU17" s="270" t="e">
        <f>IF(AND(#REF!="Muy Alta",#REF!="Mayor"),CONCATENATE("R",#REF!,"C",#REF!),"")</f>
        <v>#REF!</v>
      </c>
      <c r="BV17" s="270" t="e">
        <f>IF(AND(#REF!="Muy Alta",#REF!="Mayor"),CONCATENATE("R",#REF!,"C",#REF!),"")</f>
        <v>#REF!</v>
      </c>
      <c r="BW17" s="270" t="e">
        <f>IF(AND(#REF!="Muy Alta",#REF!="Mayor"),CONCATENATE("R",#REF!,"C",#REF!),"")</f>
        <v>#REF!</v>
      </c>
      <c r="BX17" s="270" t="e">
        <f>IF(AND(#REF!="Muy Alta",#REF!="Mayor"),CONCATENATE("R",#REF!,"C",#REF!),"")</f>
        <v>#REF!</v>
      </c>
      <c r="BY17" s="270" t="e">
        <f>IF(AND(#REF!="Muy Alta",#REF!="Mayor"),CONCATENATE("R",#REF!,"C",#REF!),"")</f>
        <v>#REF!</v>
      </c>
      <c r="BZ17" s="270" t="e">
        <f>IF(AND(#REF!="Muy Alta",#REF!="Mayor"),CONCATENATE("R",#REF!,"C",#REF!),"")</f>
        <v>#REF!</v>
      </c>
      <c r="CA17" s="270" t="e">
        <f>IF(AND(#REF!="Muy Alta",#REF!="Mayor"),CONCATENATE("R",#REF!,"C",#REF!),"")</f>
        <v>#REF!</v>
      </c>
      <c r="CB17" s="270" t="e">
        <f>IF(AND(#REF!="Muy Alta",#REF!="Mayor"),CONCATENATE("R",#REF!,"C",#REF!),"")</f>
        <v>#REF!</v>
      </c>
      <c r="CC17" s="271" t="e">
        <f>IF(AND(#REF!="Muy Alta",#REF!="Mayor"),CONCATENATE("R",#REF!,"C",#REF!),"")</f>
        <v>#REF!</v>
      </c>
      <c r="CD17" s="272" t="e">
        <f>IF(AND(#REF!="Muy Alta",#REF!="Catastrófico"),CONCATENATE("R",#REF!,"C",#REF!),"")</f>
        <v>#REF!</v>
      </c>
      <c r="CE17" s="272" t="e">
        <f>IF(AND(#REF!="Muy Alta",#REF!="Catastrófico"),CONCATENATE("R",#REF!,"C",#REF!),"")</f>
        <v>#REF!</v>
      </c>
      <c r="CF17" s="272" t="e">
        <f>IF(AND(#REF!="Muy Alta",#REF!="Catastrófico"),CONCATENATE("R",#REF!,"C",#REF!),"")</f>
        <v>#REF!</v>
      </c>
      <c r="CG17" s="272" t="e">
        <f>IF(AND(#REF!="Muy Alta",#REF!="Catastrófico"),CONCATENATE("R",#REF!,"C",#REF!),"")</f>
        <v>#REF!</v>
      </c>
      <c r="CH17" s="272" t="e">
        <f>IF(AND(#REF!="Muy Alta",#REF!="Catastrófico"),CONCATENATE("R",#REF!,"C",#REF!),"")</f>
        <v>#REF!</v>
      </c>
      <c r="CI17" s="272" t="e">
        <f>IF(AND(#REF!="Muy Alta",#REF!="Catastrófico"),CONCATENATE("R",#REF!,"C",#REF!),"")</f>
        <v>#REF!</v>
      </c>
      <c r="CJ17" s="272" t="e">
        <f>IF(AND(#REF!="Muy Alta",#REF!="Catastrófico"),CONCATENATE("R",#REF!,"C",#REF!),"")</f>
        <v>#REF!</v>
      </c>
      <c r="CK17" s="272" t="e">
        <f>IF(AND(#REF!="Muy Alta",#REF!="Catastrófico"),CONCATENATE("R",#REF!,"C",#REF!),"")</f>
        <v>#REF!</v>
      </c>
      <c r="CL17" s="272" t="e">
        <f>IF(AND(#REF!="Muy Alta",#REF!="Catastrófico"),CONCATENATE("R",#REF!,"C",#REF!),"")</f>
        <v>#REF!</v>
      </c>
      <c r="CM17" s="272" t="e">
        <f>IF(AND(#REF!="Muy Alta",#REF!="Catastrófico"),CONCATENATE("R",#REF!,"C",#REF!),"")</f>
        <v>#REF!</v>
      </c>
      <c r="CN17" s="272" t="e">
        <f>IF(AND(#REF!="Muy Alta",#REF!="Catastrófico"),CONCATENATE("R",#REF!,"C",#REF!),"")</f>
        <v>#REF!</v>
      </c>
      <c r="CO17" s="272" t="e">
        <f>IF(AND(#REF!="Muy Alta",#REF!="Catastrófico"),CONCATENATE("R",#REF!,"C",#REF!),"")</f>
        <v>#REF!</v>
      </c>
      <c r="CP17" s="272" t="e">
        <f>IF(AND(#REF!="Muy Alta",#REF!="Catastrófico"),CONCATENATE("R",#REF!,"C",#REF!),"")</f>
        <v>#REF!</v>
      </c>
      <c r="CQ17" s="272" t="e">
        <f>IF(AND(#REF!="Muy Alta",#REF!="Catastrófico"),CONCATENATE("R",#REF!,"C",#REF!),"")</f>
        <v>#REF!</v>
      </c>
      <c r="CR17" s="272" t="e">
        <f>IF(AND(#REF!="Muy Alta",#REF!="Catastrófico"),CONCATENATE("R",#REF!,"C",#REF!),"")</f>
        <v>#REF!</v>
      </c>
      <c r="CS17" s="272" t="e">
        <f>IF(AND(#REF!="Muy Alta",#REF!="Catastrófico"),CONCATENATE("R",#REF!,"C",#REF!),"")</f>
        <v>#REF!</v>
      </c>
      <c r="CT17" s="272" t="e">
        <f>IF(AND(#REF!="Muy Alta",#REF!="Catastrófico"),CONCATENATE("R",#REF!,"C",#REF!),"")</f>
        <v>#REF!</v>
      </c>
      <c r="CU17" s="273" t="e">
        <f>IF(AND(#REF!="Muy Alta",#REF!="Catastrófico"),CONCATENATE("R",#REF!,"C",#REF!),"")</f>
        <v>#REF!</v>
      </c>
      <c r="CV17" s="57"/>
      <c r="CW17" s="1081"/>
      <c r="CX17" s="1082"/>
      <c r="CY17" s="1082"/>
      <c r="CZ17" s="1082"/>
      <c r="DA17" s="1082"/>
      <c r="DB17" s="1083"/>
    </row>
    <row r="18" spans="2:106" ht="32.65" customHeight="1">
      <c r="B18" s="1101"/>
      <c r="C18" s="1101"/>
      <c r="D18" s="1102"/>
      <c r="E18" s="1072"/>
      <c r="F18" s="1073"/>
      <c r="G18" s="1073"/>
      <c r="H18" s="1073"/>
      <c r="I18" s="1074"/>
      <c r="J18" s="269" t="e">
        <f>IF(AND(#REF!="Muy Alta",#REF!="Leve"),CONCATENATE("R",#REF!,"C",#REF!),"")</f>
        <v>#REF!</v>
      </c>
      <c r="K18" s="270" t="e">
        <f>IF(AND(#REF!="Muy Alta",#REF!="Leve"),CONCATENATE("R",#REF!,"C",#REF!),"")</f>
        <v>#REF!</v>
      </c>
      <c r="L18" s="270" t="e">
        <f>IF(AND(#REF!="Muy Alta",#REF!="Leve"),CONCATENATE("R",#REF!,"C",#REF!),"")</f>
        <v>#REF!</v>
      </c>
      <c r="M18" s="270" t="e">
        <f>IF(AND(#REF!="Muy Alta",#REF!="Leve"),CONCATENATE("R",#REF!,"C",#REF!),"")</f>
        <v>#REF!</v>
      </c>
      <c r="N18" s="270" t="e">
        <f>IF(AND(#REF!="Muy Alta",#REF!="Leve"),CONCATENATE("R",#REF!,"C",#REF!),"")</f>
        <v>#REF!</v>
      </c>
      <c r="O18" s="270" t="e">
        <f>IF(AND(#REF!="Muy Alta",#REF!="Leve"),CONCATENATE("R",#REF!,"C",#REF!),"")</f>
        <v>#REF!</v>
      </c>
      <c r="P18" s="270" t="e">
        <f>IF(AND(#REF!="Muy Alta",#REF!="Leve"),CONCATENATE("R",#REF!,"C",#REF!),"")</f>
        <v>#REF!</v>
      </c>
      <c r="Q18" s="270" t="e">
        <f>IF(AND(#REF!="Muy Alta",#REF!="Leve"),CONCATENATE("R",#REF!,"C",#REF!),"")</f>
        <v>#REF!</v>
      </c>
      <c r="R18" s="270" t="e">
        <f>IF(AND(#REF!="Muy Alta",#REF!="Leve"),CONCATENATE("R",#REF!,"C",#REF!),"")</f>
        <v>#REF!</v>
      </c>
      <c r="S18" s="270" t="e">
        <f>IF(AND(#REF!="Muy Alta",#REF!="Leve"),CONCATENATE("R",#REF!,"C",#REF!),"")</f>
        <v>#REF!</v>
      </c>
      <c r="T18" s="270" t="e">
        <f>IF(AND(#REF!="Muy Alta",#REF!="Leve"),CONCATENATE("R",#REF!,"C",#REF!),"")</f>
        <v>#REF!</v>
      </c>
      <c r="U18" s="270" t="e">
        <f>IF(AND(#REF!="Muy Alta",#REF!="Leve"),CONCATENATE("R",#REF!,"C",#REF!),"")</f>
        <v>#REF!</v>
      </c>
      <c r="V18" s="270" t="e">
        <f>IF(AND(#REF!="Muy Alta",#REF!="Leve"),CONCATENATE("R",#REF!,"C",#REF!),"")</f>
        <v>#REF!</v>
      </c>
      <c r="W18" s="270" t="e">
        <f>IF(AND(#REF!="Muy Alta",#REF!="Leve"),CONCATENATE("R",#REF!,"C",#REF!),"")</f>
        <v>#REF!</v>
      </c>
      <c r="X18" s="270" t="e">
        <f>IF(AND(#REF!="Muy Alta",#REF!="Leve"),CONCATENATE("R",#REF!,"C",#REF!),"")</f>
        <v>#REF!</v>
      </c>
      <c r="Y18" s="270" t="e">
        <f>IF(AND(#REF!="Muy Alta",#REF!="Leve"),CONCATENATE("R",#REF!,"C",#REF!),"")</f>
        <v>#REF!</v>
      </c>
      <c r="Z18" s="270" t="e">
        <f>IF(AND(#REF!="Muy Alta",#REF!="Leve"),CONCATENATE("R",#REF!,"C",#REF!),"")</f>
        <v>#REF!</v>
      </c>
      <c r="AA18" s="271" t="e">
        <f>IF(AND(#REF!="Muy Alta",#REF!="Leve"),CONCATENATE("R",#REF!,"C",#REF!),"")</f>
        <v>#REF!</v>
      </c>
      <c r="AB18" s="269" t="e">
        <f>IF(AND(#REF!="Muy Alta",#REF!="Menor"),CONCATENATE("R",#REF!,"C",#REF!),"")</f>
        <v>#REF!</v>
      </c>
      <c r="AC18" s="270" t="e">
        <f>IF(AND(#REF!="Muy Alta",#REF!="Menor"),CONCATENATE("R",#REF!,"C",#REF!),"")</f>
        <v>#REF!</v>
      </c>
      <c r="AD18" s="270" t="e">
        <f>IF(AND(#REF!="Muy Alta",#REF!="Menor"),CONCATENATE("R",#REF!,"C",#REF!),"")</f>
        <v>#REF!</v>
      </c>
      <c r="AE18" s="270" t="e">
        <f>IF(AND(#REF!="Muy Alta",#REF!="Menor"),CONCATENATE("R",#REF!,"C",#REF!),"")</f>
        <v>#REF!</v>
      </c>
      <c r="AF18" s="270" t="e">
        <f>IF(AND(#REF!="Muy Alta",#REF!="Menor"),CONCATENATE("R",#REF!,"C",#REF!),"")</f>
        <v>#REF!</v>
      </c>
      <c r="AG18" s="270" t="e">
        <f>IF(AND(#REF!="Muy Alta",#REF!="Menor"),CONCATENATE("R",#REF!,"C",#REF!),"")</f>
        <v>#REF!</v>
      </c>
      <c r="AH18" s="270" t="e">
        <f>IF(AND(#REF!="Muy Alta",#REF!="Menor"),CONCATENATE("R",#REF!,"C",#REF!),"")</f>
        <v>#REF!</v>
      </c>
      <c r="AI18" s="270" t="e">
        <f>IF(AND(#REF!="Muy Alta",#REF!="Menor"),CONCATENATE("R",#REF!,"C",#REF!),"")</f>
        <v>#REF!</v>
      </c>
      <c r="AJ18" s="270" t="e">
        <f>IF(AND(#REF!="Muy Alta",#REF!="Menor"),CONCATENATE("R",#REF!,"C",#REF!),"")</f>
        <v>#REF!</v>
      </c>
      <c r="AK18" s="270" t="e">
        <f>IF(AND(#REF!="Muy Alta",#REF!="Menor"),CONCATENATE("R",#REF!,"C",#REF!),"")</f>
        <v>#REF!</v>
      </c>
      <c r="AL18" s="270" t="e">
        <f>IF(AND(#REF!="Muy Alta",#REF!="Menor"),CONCATENATE("R",#REF!,"C",#REF!),"")</f>
        <v>#REF!</v>
      </c>
      <c r="AM18" s="270" t="e">
        <f>IF(AND(#REF!="Muy Alta",#REF!="Menor"),CONCATENATE("R",#REF!,"C",#REF!),"")</f>
        <v>#REF!</v>
      </c>
      <c r="AN18" s="270" t="e">
        <f>IF(AND(#REF!="Muy Alta",#REF!="Menor"),CONCATENATE("R",#REF!,"C",#REF!),"")</f>
        <v>#REF!</v>
      </c>
      <c r="AO18" s="270" t="e">
        <f>IF(AND(#REF!="Muy Alta",#REF!="Menor"),CONCATENATE("R",#REF!,"C",#REF!),"")</f>
        <v>#REF!</v>
      </c>
      <c r="AP18" s="270" t="e">
        <f>IF(AND(#REF!="Muy Alta",#REF!="Menor"),CONCATENATE("R",#REF!,"C",#REF!),"")</f>
        <v>#REF!</v>
      </c>
      <c r="AQ18" s="270" t="e">
        <f>IF(AND(#REF!="Muy Alta",#REF!="Menor"),CONCATENATE("R",#REF!,"C",#REF!),"")</f>
        <v>#REF!</v>
      </c>
      <c r="AR18" s="270" t="e">
        <f>IF(AND(#REF!="Muy Alta",#REF!="Menor"),CONCATENATE("R",#REF!,"C",#REF!),"")</f>
        <v>#REF!</v>
      </c>
      <c r="AS18" s="271" t="e">
        <f>IF(AND(#REF!="Muy Alta",#REF!="Menor"),CONCATENATE("R",#REF!,"C",#REF!),"")</f>
        <v>#REF!</v>
      </c>
      <c r="AT18" s="269" t="e">
        <f>IF(AND(#REF!="Muy Alta",#REF!="Moderado"),CONCATENATE("R",#REF!,"C",#REF!),"")</f>
        <v>#REF!</v>
      </c>
      <c r="AU18" s="270" t="e">
        <f>IF(AND(#REF!="Muy Alta",#REF!="Moderado"),CONCATENATE("R",#REF!,"C",#REF!),"")</f>
        <v>#REF!</v>
      </c>
      <c r="AV18" s="270" t="e">
        <f>IF(AND(#REF!="Muy Alta",#REF!="Moderado"),CONCATENATE("R",#REF!,"C",#REF!),"")</f>
        <v>#REF!</v>
      </c>
      <c r="AW18" s="270" t="e">
        <f>IF(AND(#REF!="Muy Alta",#REF!="Moderado"),CONCATENATE("R",#REF!,"C",#REF!),"")</f>
        <v>#REF!</v>
      </c>
      <c r="AX18" s="270" t="e">
        <f>IF(AND(#REF!="Muy Alta",#REF!="Moderado"),CONCATENATE("R",#REF!,"C",#REF!),"")</f>
        <v>#REF!</v>
      </c>
      <c r="AY18" s="270" t="e">
        <f>IF(AND(#REF!="Muy Alta",#REF!="Moderado"),CONCATENATE("R",#REF!,"C",#REF!),"")</f>
        <v>#REF!</v>
      </c>
      <c r="AZ18" s="270" t="e">
        <f>IF(AND(#REF!="Muy Alta",#REF!="Moderado"),CONCATENATE("R",#REF!,"C",#REF!),"")</f>
        <v>#REF!</v>
      </c>
      <c r="BA18" s="270" t="e">
        <f>IF(AND(#REF!="Muy Alta",#REF!="Moderado"),CONCATENATE("R",#REF!,"C",#REF!),"")</f>
        <v>#REF!</v>
      </c>
      <c r="BB18" s="270" t="e">
        <f>IF(AND(#REF!="Muy Alta",#REF!="Moderado"),CONCATENATE("R",#REF!,"C",#REF!),"")</f>
        <v>#REF!</v>
      </c>
      <c r="BC18" s="270" t="e">
        <f>IF(AND(#REF!="Muy Alta",#REF!="Moderado"),CONCATENATE("R",#REF!,"C",#REF!),"")</f>
        <v>#REF!</v>
      </c>
      <c r="BD18" s="270" t="e">
        <f>IF(AND(#REF!="Muy Alta",#REF!="Moderado"),CONCATENATE("R",#REF!,"C",#REF!),"")</f>
        <v>#REF!</v>
      </c>
      <c r="BE18" s="270" t="e">
        <f>IF(AND(#REF!="Muy Alta",#REF!="Moderado"),CONCATENATE("R",#REF!,"C",#REF!),"")</f>
        <v>#REF!</v>
      </c>
      <c r="BF18" s="270" t="e">
        <f>IF(AND(#REF!="Muy Alta",#REF!="Moderado"),CONCATENATE("R",#REF!,"C",#REF!),"")</f>
        <v>#REF!</v>
      </c>
      <c r="BG18" s="270" t="e">
        <f>IF(AND(#REF!="Muy Alta",#REF!="Moderado"),CONCATENATE("R",#REF!,"C",#REF!),"")</f>
        <v>#REF!</v>
      </c>
      <c r="BH18" s="270" t="e">
        <f>IF(AND(#REF!="Muy Alta",#REF!="Moderado"),CONCATENATE("R",#REF!,"C",#REF!),"")</f>
        <v>#REF!</v>
      </c>
      <c r="BI18" s="270" t="e">
        <f>IF(AND(#REF!="Muy Alta",#REF!="Moderado"),CONCATENATE("R",#REF!,"C",#REF!),"")</f>
        <v>#REF!</v>
      </c>
      <c r="BJ18" s="270" t="e">
        <f>IF(AND(#REF!="Muy Alta",#REF!="Moderado"),CONCATENATE("R",#REF!,"C",#REF!),"")</f>
        <v>#REF!</v>
      </c>
      <c r="BK18" s="271" t="e">
        <f>IF(AND(#REF!="Muy Alta",#REF!="Moderado"),CONCATENATE("R",#REF!,"C",#REF!),"")</f>
        <v>#REF!</v>
      </c>
      <c r="BL18" s="269" t="e">
        <f>IF(AND(#REF!="Muy Alta",#REF!="Mayor"),CONCATENATE("R",#REF!,"C",#REF!),"")</f>
        <v>#REF!</v>
      </c>
      <c r="BM18" s="270" t="e">
        <f>IF(AND(#REF!="Muy Alta",#REF!="Mayor"),CONCATENATE("R",#REF!,"C",#REF!),"")</f>
        <v>#REF!</v>
      </c>
      <c r="BN18" s="270" t="e">
        <f>IF(AND(#REF!="Muy Alta",#REF!="Mayor"),CONCATENATE("R",#REF!,"C",#REF!),"")</f>
        <v>#REF!</v>
      </c>
      <c r="BO18" s="270" t="e">
        <f>IF(AND(#REF!="Muy Alta",#REF!="Mayor"),CONCATENATE("R",#REF!,"C",#REF!),"")</f>
        <v>#REF!</v>
      </c>
      <c r="BP18" s="270" t="e">
        <f>IF(AND(#REF!="Muy Alta",#REF!="Mayor"),CONCATENATE("R",#REF!,"C",#REF!),"")</f>
        <v>#REF!</v>
      </c>
      <c r="BQ18" s="270" t="e">
        <f>IF(AND(#REF!="Muy Alta",#REF!="Mayor"),CONCATENATE("R",#REF!,"C",#REF!),"")</f>
        <v>#REF!</v>
      </c>
      <c r="BR18" s="270" t="e">
        <f>IF(AND(#REF!="Muy Alta",#REF!="Mayor"),CONCATENATE("R",#REF!,"C",#REF!),"")</f>
        <v>#REF!</v>
      </c>
      <c r="BS18" s="270" t="e">
        <f>IF(AND(#REF!="Muy Alta",#REF!="Mayor"),CONCATENATE("R",#REF!,"C",#REF!),"")</f>
        <v>#REF!</v>
      </c>
      <c r="BT18" s="270" t="e">
        <f>IF(AND(#REF!="Muy Alta",#REF!="Mayor"),CONCATENATE("R",#REF!,"C",#REF!),"")</f>
        <v>#REF!</v>
      </c>
      <c r="BU18" s="270" t="e">
        <f>IF(AND(#REF!="Muy Alta",#REF!="Mayor"),CONCATENATE("R",#REF!,"C",#REF!),"")</f>
        <v>#REF!</v>
      </c>
      <c r="BV18" s="270" t="e">
        <f>IF(AND(#REF!="Muy Alta",#REF!="Mayor"),CONCATENATE("R",#REF!,"C",#REF!),"")</f>
        <v>#REF!</v>
      </c>
      <c r="BW18" s="270" t="e">
        <f>IF(AND(#REF!="Muy Alta",#REF!="Mayor"),CONCATENATE("R",#REF!,"C",#REF!),"")</f>
        <v>#REF!</v>
      </c>
      <c r="BX18" s="270" t="e">
        <f>IF(AND(#REF!="Muy Alta",#REF!="Mayor"),CONCATENATE("R",#REF!,"C",#REF!),"")</f>
        <v>#REF!</v>
      </c>
      <c r="BY18" s="270" t="e">
        <f>IF(AND(#REF!="Muy Alta",#REF!="Mayor"),CONCATENATE("R",#REF!,"C",#REF!),"")</f>
        <v>#REF!</v>
      </c>
      <c r="BZ18" s="270" t="e">
        <f>IF(AND(#REF!="Muy Alta",#REF!="Mayor"),CONCATENATE("R",#REF!,"C",#REF!),"")</f>
        <v>#REF!</v>
      </c>
      <c r="CA18" s="270" t="e">
        <f>IF(AND(#REF!="Muy Alta",#REF!="Mayor"),CONCATENATE("R",#REF!,"C",#REF!),"")</f>
        <v>#REF!</v>
      </c>
      <c r="CB18" s="270" t="e">
        <f>IF(AND(#REF!="Muy Alta",#REF!="Mayor"),CONCATENATE("R",#REF!,"C",#REF!),"")</f>
        <v>#REF!</v>
      </c>
      <c r="CC18" s="271" t="e">
        <f>IF(AND(#REF!="Muy Alta",#REF!="Mayor"),CONCATENATE("R",#REF!,"C",#REF!),"")</f>
        <v>#REF!</v>
      </c>
      <c r="CD18" s="272" t="e">
        <f>IF(AND(#REF!="Muy Alta",#REF!="Catastrófico"),CONCATENATE("R",#REF!,"C",#REF!),"")</f>
        <v>#REF!</v>
      </c>
      <c r="CE18" s="272" t="e">
        <f>IF(AND(#REF!="Muy Alta",#REF!="Catastrófico"),CONCATENATE("R",#REF!,"C",#REF!),"")</f>
        <v>#REF!</v>
      </c>
      <c r="CF18" s="272" t="e">
        <f>IF(AND(#REF!="Muy Alta",#REF!="Catastrófico"),CONCATENATE("R",#REF!,"C",#REF!),"")</f>
        <v>#REF!</v>
      </c>
      <c r="CG18" s="272" t="e">
        <f>IF(AND(#REF!="Muy Alta",#REF!="Catastrófico"),CONCATENATE("R",#REF!,"C",#REF!),"")</f>
        <v>#REF!</v>
      </c>
      <c r="CH18" s="272" t="e">
        <f>IF(AND(#REF!="Muy Alta",#REF!="Catastrófico"),CONCATENATE("R",#REF!,"C",#REF!),"")</f>
        <v>#REF!</v>
      </c>
      <c r="CI18" s="272" t="e">
        <f>IF(AND(#REF!="Muy Alta",#REF!="Catastrófico"),CONCATENATE("R",#REF!,"C",#REF!),"")</f>
        <v>#REF!</v>
      </c>
      <c r="CJ18" s="272" t="e">
        <f>IF(AND(#REF!="Muy Alta",#REF!="Catastrófico"),CONCATENATE("R",#REF!,"C",#REF!),"")</f>
        <v>#REF!</v>
      </c>
      <c r="CK18" s="272" t="e">
        <f>IF(AND(#REF!="Muy Alta",#REF!="Catastrófico"),CONCATENATE("R",#REF!,"C",#REF!),"")</f>
        <v>#REF!</v>
      </c>
      <c r="CL18" s="272" t="e">
        <f>IF(AND(#REF!="Muy Alta",#REF!="Catastrófico"),CONCATENATE("R",#REF!,"C",#REF!),"")</f>
        <v>#REF!</v>
      </c>
      <c r="CM18" s="272" t="e">
        <f>IF(AND(#REF!="Muy Alta",#REF!="Catastrófico"),CONCATENATE("R",#REF!,"C",#REF!),"")</f>
        <v>#REF!</v>
      </c>
      <c r="CN18" s="272" t="e">
        <f>IF(AND(#REF!="Muy Alta",#REF!="Catastrófico"),CONCATENATE("R",#REF!,"C",#REF!),"")</f>
        <v>#REF!</v>
      </c>
      <c r="CO18" s="272" t="e">
        <f>IF(AND(#REF!="Muy Alta",#REF!="Catastrófico"),CONCATENATE("R",#REF!,"C",#REF!),"")</f>
        <v>#REF!</v>
      </c>
      <c r="CP18" s="272" t="e">
        <f>IF(AND(#REF!="Muy Alta",#REF!="Catastrófico"),CONCATENATE("R",#REF!,"C",#REF!),"")</f>
        <v>#REF!</v>
      </c>
      <c r="CQ18" s="272" t="e">
        <f>IF(AND(#REF!="Muy Alta",#REF!="Catastrófico"),CONCATENATE("R",#REF!,"C",#REF!),"")</f>
        <v>#REF!</v>
      </c>
      <c r="CR18" s="272" t="e">
        <f>IF(AND(#REF!="Muy Alta",#REF!="Catastrófico"),CONCATENATE("R",#REF!,"C",#REF!),"")</f>
        <v>#REF!</v>
      </c>
      <c r="CS18" s="272" t="e">
        <f>IF(AND(#REF!="Muy Alta",#REF!="Catastrófico"),CONCATENATE("R",#REF!,"C",#REF!),"")</f>
        <v>#REF!</v>
      </c>
      <c r="CT18" s="272" t="e">
        <f>IF(AND(#REF!="Muy Alta",#REF!="Catastrófico"),CONCATENATE("R",#REF!,"C",#REF!),"")</f>
        <v>#REF!</v>
      </c>
      <c r="CU18" s="273" t="e">
        <f>IF(AND(#REF!="Muy Alta",#REF!="Catastrófico"),CONCATENATE("R",#REF!,"C",#REF!),"")</f>
        <v>#REF!</v>
      </c>
      <c r="CV18" s="57"/>
      <c r="CW18" s="1081"/>
      <c r="CX18" s="1082"/>
      <c r="CY18" s="1082"/>
      <c r="CZ18" s="1082"/>
      <c r="DA18" s="1082"/>
      <c r="DB18" s="1083"/>
    </row>
    <row r="19" spans="2:106" ht="32.65" customHeight="1">
      <c r="B19" s="1101"/>
      <c r="C19" s="1101"/>
      <c r="D19" s="1102"/>
      <c r="E19" s="1072"/>
      <c r="F19" s="1073"/>
      <c r="G19" s="1073"/>
      <c r="H19" s="1073"/>
      <c r="I19" s="1074"/>
      <c r="J19" s="269" t="e">
        <f>IF(AND(#REF!="Muy Alta",#REF!="Leve"),CONCATENATE("R",#REF!,"C",#REF!),"")</f>
        <v>#REF!</v>
      </c>
      <c r="K19" s="270" t="e">
        <f>IF(AND(#REF!="Muy Alta",#REF!="Leve"),CONCATENATE("R",#REF!,"C",#REF!),"")</f>
        <v>#REF!</v>
      </c>
      <c r="L19" s="270" t="e">
        <f>IF(AND(#REF!="Muy Alta",#REF!="Leve"),CONCATENATE("R",#REF!,"C",#REF!),"")</f>
        <v>#REF!</v>
      </c>
      <c r="M19" s="270" t="e">
        <f>IF(AND(#REF!="Muy Alta",#REF!="Leve"),CONCATENATE("R",#REF!,"C",#REF!),"")</f>
        <v>#REF!</v>
      </c>
      <c r="N19" s="270" t="e">
        <f>IF(AND(#REF!="Muy Alta",#REF!="Leve"),CONCATENATE("R",#REF!,"C",#REF!),"")</f>
        <v>#REF!</v>
      </c>
      <c r="O19" s="270" t="e">
        <f>IF(AND(#REF!="Muy Alta",#REF!="Leve"),CONCATENATE("R",#REF!,"C",#REF!),"")</f>
        <v>#REF!</v>
      </c>
      <c r="P19" s="270" t="e">
        <f>IF(AND(#REF!="Muy Alta",#REF!="Leve"),CONCATENATE("R",#REF!,"C",#REF!),"")</f>
        <v>#REF!</v>
      </c>
      <c r="Q19" s="270" t="e">
        <f>IF(AND(#REF!="Muy Alta",#REF!="Leve"),CONCATENATE("R",#REF!,"C",#REF!),"")</f>
        <v>#REF!</v>
      </c>
      <c r="R19" s="270" t="e">
        <f>IF(AND(#REF!="Muy Alta",#REF!="Leve"),CONCATENATE("R",#REF!,"C",#REF!),"")</f>
        <v>#REF!</v>
      </c>
      <c r="S19" s="270" t="e">
        <f>IF(AND(#REF!="Muy Alta",#REF!="Leve"),CONCATENATE("R",#REF!,"C",#REF!),"")</f>
        <v>#REF!</v>
      </c>
      <c r="T19" s="270" t="e">
        <f>IF(AND(#REF!="Muy Alta",#REF!="Leve"),CONCATENATE("R",#REF!,"C",#REF!),"")</f>
        <v>#REF!</v>
      </c>
      <c r="U19" s="270" t="e">
        <f>IF(AND(#REF!="Muy Alta",#REF!="Leve"),CONCATENATE("R",#REF!,"C",#REF!),"")</f>
        <v>#REF!</v>
      </c>
      <c r="V19" s="270" t="e">
        <f>IF(AND(#REF!="Muy Alta",#REF!="Leve"),CONCATENATE("R",#REF!,"C",#REF!),"")</f>
        <v>#REF!</v>
      </c>
      <c r="W19" s="270" t="e">
        <f>IF(AND(#REF!="Muy Alta",#REF!="Leve"),CONCATENATE("R",#REF!,"C",#REF!),"")</f>
        <v>#REF!</v>
      </c>
      <c r="X19" s="270" t="e">
        <f>IF(AND(#REF!="Muy Alta",#REF!="Leve"),CONCATENATE("R",#REF!,"C",#REF!),"")</f>
        <v>#REF!</v>
      </c>
      <c r="Y19" s="270" t="e">
        <f>IF(AND(#REF!="Muy Alta",#REF!="Leve"),CONCATENATE("R",#REF!,"C",#REF!),"")</f>
        <v>#REF!</v>
      </c>
      <c r="Z19" s="270" t="e">
        <f>IF(AND(#REF!="Muy Alta",#REF!="Leve"),CONCATENATE("R",#REF!,"C",#REF!),"")</f>
        <v>#REF!</v>
      </c>
      <c r="AA19" s="271" t="e">
        <f>IF(AND(#REF!="Muy Alta",#REF!="Leve"),CONCATENATE("R",#REF!,"C",#REF!),"")</f>
        <v>#REF!</v>
      </c>
      <c r="AB19" s="269" t="e">
        <f>IF(AND(#REF!="Muy Alta",#REF!="Menor"),CONCATENATE("R",#REF!,"C",#REF!),"")</f>
        <v>#REF!</v>
      </c>
      <c r="AC19" s="270" t="e">
        <f>IF(AND(#REF!="Muy Alta",#REF!="Menor"),CONCATENATE("R",#REF!,"C",#REF!),"")</f>
        <v>#REF!</v>
      </c>
      <c r="AD19" s="270" t="e">
        <f>IF(AND(#REF!="Muy Alta",#REF!="Menor"),CONCATENATE("R",#REF!,"C",#REF!),"")</f>
        <v>#REF!</v>
      </c>
      <c r="AE19" s="270" t="e">
        <f>IF(AND(#REF!="Muy Alta",#REF!="Menor"),CONCATENATE("R",#REF!,"C",#REF!),"")</f>
        <v>#REF!</v>
      </c>
      <c r="AF19" s="270" t="e">
        <f>IF(AND(#REF!="Muy Alta",#REF!="Menor"),CONCATENATE("R",#REF!,"C",#REF!),"")</f>
        <v>#REF!</v>
      </c>
      <c r="AG19" s="270" t="e">
        <f>IF(AND(#REF!="Muy Alta",#REF!="Menor"),CONCATENATE("R",#REF!,"C",#REF!),"")</f>
        <v>#REF!</v>
      </c>
      <c r="AH19" s="270" t="e">
        <f>IF(AND(#REF!="Muy Alta",#REF!="Menor"),CONCATENATE("R",#REF!,"C",#REF!),"")</f>
        <v>#REF!</v>
      </c>
      <c r="AI19" s="270" t="e">
        <f>IF(AND(#REF!="Muy Alta",#REF!="Menor"),CONCATENATE("R",#REF!,"C",#REF!),"")</f>
        <v>#REF!</v>
      </c>
      <c r="AJ19" s="270" t="e">
        <f>IF(AND(#REF!="Muy Alta",#REF!="Menor"),CONCATENATE("R",#REF!,"C",#REF!),"")</f>
        <v>#REF!</v>
      </c>
      <c r="AK19" s="270" t="e">
        <f>IF(AND(#REF!="Muy Alta",#REF!="Menor"),CONCATENATE("R",#REF!,"C",#REF!),"")</f>
        <v>#REF!</v>
      </c>
      <c r="AL19" s="270" t="e">
        <f>IF(AND(#REF!="Muy Alta",#REF!="Menor"),CONCATENATE("R",#REF!,"C",#REF!),"")</f>
        <v>#REF!</v>
      </c>
      <c r="AM19" s="270" t="e">
        <f>IF(AND(#REF!="Muy Alta",#REF!="Menor"),CONCATENATE("R",#REF!,"C",#REF!),"")</f>
        <v>#REF!</v>
      </c>
      <c r="AN19" s="270" t="e">
        <f>IF(AND(#REF!="Muy Alta",#REF!="Menor"),CONCATENATE("R",#REF!,"C",#REF!),"")</f>
        <v>#REF!</v>
      </c>
      <c r="AO19" s="270" t="e">
        <f>IF(AND(#REF!="Muy Alta",#REF!="Menor"),CONCATENATE("R",#REF!,"C",#REF!),"")</f>
        <v>#REF!</v>
      </c>
      <c r="AP19" s="270" t="e">
        <f>IF(AND(#REF!="Muy Alta",#REF!="Menor"),CONCATENATE("R",#REF!,"C",#REF!),"")</f>
        <v>#REF!</v>
      </c>
      <c r="AQ19" s="270" t="e">
        <f>IF(AND(#REF!="Muy Alta",#REF!="Menor"),CONCATENATE("R",#REF!,"C",#REF!),"")</f>
        <v>#REF!</v>
      </c>
      <c r="AR19" s="270" t="e">
        <f>IF(AND(#REF!="Muy Alta",#REF!="Menor"),CONCATENATE("R",#REF!,"C",#REF!),"")</f>
        <v>#REF!</v>
      </c>
      <c r="AS19" s="271" t="e">
        <f>IF(AND(#REF!="Muy Alta",#REF!="Menor"),CONCATENATE("R",#REF!,"C",#REF!),"")</f>
        <v>#REF!</v>
      </c>
      <c r="AT19" s="269" t="e">
        <f>IF(AND(#REF!="Muy Alta",#REF!="Moderado"),CONCATENATE("R",#REF!,"C",#REF!),"")</f>
        <v>#REF!</v>
      </c>
      <c r="AU19" s="270" t="e">
        <f>IF(AND(#REF!="Muy Alta",#REF!="Moderado"),CONCATENATE("R",#REF!,"C",#REF!),"")</f>
        <v>#REF!</v>
      </c>
      <c r="AV19" s="270" t="e">
        <f>IF(AND(#REF!="Muy Alta",#REF!="Moderado"),CONCATENATE("R",#REF!,"C",#REF!),"")</f>
        <v>#REF!</v>
      </c>
      <c r="AW19" s="270" t="e">
        <f>IF(AND(#REF!="Muy Alta",#REF!="Moderado"),CONCATENATE("R",#REF!,"C",#REF!),"")</f>
        <v>#REF!</v>
      </c>
      <c r="AX19" s="270" t="e">
        <f>IF(AND(#REF!="Muy Alta",#REF!="Moderado"),CONCATENATE("R",#REF!,"C",#REF!),"")</f>
        <v>#REF!</v>
      </c>
      <c r="AY19" s="270" t="e">
        <f>IF(AND(#REF!="Muy Alta",#REF!="Moderado"),CONCATENATE("R",#REF!,"C",#REF!),"")</f>
        <v>#REF!</v>
      </c>
      <c r="AZ19" s="270" t="e">
        <f>IF(AND(#REF!="Muy Alta",#REF!="Moderado"),CONCATENATE("R",#REF!,"C",#REF!),"")</f>
        <v>#REF!</v>
      </c>
      <c r="BA19" s="270" t="e">
        <f>IF(AND(#REF!="Muy Alta",#REF!="Moderado"),CONCATENATE("R",#REF!,"C",#REF!),"")</f>
        <v>#REF!</v>
      </c>
      <c r="BB19" s="270" t="e">
        <f>IF(AND(#REF!="Muy Alta",#REF!="Moderado"),CONCATENATE("R",#REF!,"C",#REF!),"")</f>
        <v>#REF!</v>
      </c>
      <c r="BC19" s="270" t="e">
        <f>IF(AND(#REF!="Muy Alta",#REF!="Moderado"),CONCATENATE("R",#REF!,"C",#REF!),"")</f>
        <v>#REF!</v>
      </c>
      <c r="BD19" s="270" t="e">
        <f>IF(AND(#REF!="Muy Alta",#REF!="Moderado"),CONCATENATE("R",#REF!,"C",#REF!),"")</f>
        <v>#REF!</v>
      </c>
      <c r="BE19" s="270" t="e">
        <f>IF(AND(#REF!="Muy Alta",#REF!="Moderado"),CONCATENATE("R",#REF!,"C",#REF!),"")</f>
        <v>#REF!</v>
      </c>
      <c r="BF19" s="270" t="e">
        <f>IF(AND(#REF!="Muy Alta",#REF!="Moderado"),CONCATENATE("R",#REF!,"C",#REF!),"")</f>
        <v>#REF!</v>
      </c>
      <c r="BG19" s="270" t="e">
        <f>IF(AND(#REF!="Muy Alta",#REF!="Moderado"),CONCATENATE("R",#REF!,"C",#REF!),"")</f>
        <v>#REF!</v>
      </c>
      <c r="BH19" s="270" t="e">
        <f>IF(AND(#REF!="Muy Alta",#REF!="Moderado"),CONCATENATE("R",#REF!,"C",#REF!),"")</f>
        <v>#REF!</v>
      </c>
      <c r="BI19" s="270" t="e">
        <f>IF(AND(#REF!="Muy Alta",#REF!="Moderado"),CONCATENATE("R",#REF!,"C",#REF!),"")</f>
        <v>#REF!</v>
      </c>
      <c r="BJ19" s="270" t="e">
        <f>IF(AND(#REF!="Muy Alta",#REF!="Moderado"),CONCATENATE("R",#REF!,"C",#REF!),"")</f>
        <v>#REF!</v>
      </c>
      <c r="BK19" s="271" t="e">
        <f>IF(AND(#REF!="Muy Alta",#REF!="Moderado"),CONCATENATE("R",#REF!,"C",#REF!),"")</f>
        <v>#REF!</v>
      </c>
      <c r="BL19" s="269" t="e">
        <f>IF(AND(#REF!="Muy Alta",#REF!="Mayor"),CONCATENATE("R",#REF!,"C",#REF!),"")</f>
        <v>#REF!</v>
      </c>
      <c r="BM19" s="270" t="e">
        <f>IF(AND(#REF!="Muy Alta",#REF!="Mayor"),CONCATENATE("R",#REF!,"C",#REF!),"")</f>
        <v>#REF!</v>
      </c>
      <c r="BN19" s="270" t="e">
        <f>IF(AND(#REF!="Muy Alta",#REF!="Mayor"),CONCATENATE("R",#REF!,"C",#REF!),"")</f>
        <v>#REF!</v>
      </c>
      <c r="BO19" s="270" t="e">
        <f>IF(AND(#REF!="Muy Alta",#REF!="Mayor"),CONCATENATE("R",#REF!,"C",#REF!),"")</f>
        <v>#REF!</v>
      </c>
      <c r="BP19" s="270" t="e">
        <f>IF(AND(#REF!="Muy Alta",#REF!="Mayor"),CONCATENATE("R",#REF!,"C",#REF!),"")</f>
        <v>#REF!</v>
      </c>
      <c r="BQ19" s="270" t="e">
        <f>IF(AND(#REF!="Muy Alta",#REF!="Mayor"),CONCATENATE("R",#REF!,"C",#REF!),"")</f>
        <v>#REF!</v>
      </c>
      <c r="BR19" s="270" t="e">
        <f>IF(AND(#REF!="Muy Alta",#REF!="Mayor"),CONCATENATE("R",#REF!,"C",#REF!),"")</f>
        <v>#REF!</v>
      </c>
      <c r="BS19" s="270" t="e">
        <f>IF(AND(#REF!="Muy Alta",#REF!="Mayor"),CONCATENATE("R",#REF!,"C",#REF!),"")</f>
        <v>#REF!</v>
      </c>
      <c r="BT19" s="270" t="e">
        <f>IF(AND(#REF!="Muy Alta",#REF!="Mayor"),CONCATENATE("R",#REF!,"C",#REF!),"")</f>
        <v>#REF!</v>
      </c>
      <c r="BU19" s="270" t="e">
        <f>IF(AND(#REF!="Muy Alta",#REF!="Mayor"),CONCATENATE("R",#REF!,"C",#REF!),"")</f>
        <v>#REF!</v>
      </c>
      <c r="BV19" s="270" t="e">
        <f>IF(AND(#REF!="Muy Alta",#REF!="Mayor"),CONCATENATE("R",#REF!,"C",#REF!),"")</f>
        <v>#REF!</v>
      </c>
      <c r="BW19" s="270" t="e">
        <f>IF(AND(#REF!="Muy Alta",#REF!="Mayor"),CONCATENATE("R",#REF!,"C",#REF!),"")</f>
        <v>#REF!</v>
      </c>
      <c r="BX19" s="270" t="e">
        <f>IF(AND(#REF!="Muy Alta",#REF!="Mayor"),CONCATENATE("R",#REF!,"C",#REF!),"")</f>
        <v>#REF!</v>
      </c>
      <c r="BY19" s="270" t="e">
        <f>IF(AND(#REF!="Muy Alta",#REF!="Mayor"),CONCATENATE("R",#REF!,"C",#REF!),"")</f>
        <v>#REF!</v>
      </c>
      <c r="BZ19" s="270" t="e">
        <f>IF(AND(#REF!="Muy Alta",#REF!="Mayor"),CONCATENATE("R",#REF!,"C",#REF!),"")</f>
        <v>#REF!</v>
      </c>
      <c r="CA19" s="270" t="e">
        <f>IF(AND(#REF!="Muy Alta",#REF!="Mayor"),CONCATENATE("R",#REF!,"C",#REF!),"")</f>
        <v>#REF!</v>
      </c>
      <c r="CB19" s="270" t="e">
        <f>IF(AND(#REF!="Muy Alta",#REF!="Mayor"),CONCATENATE("R",#REF!,"C",#REF!),"")</f>
        <v>#REF!</v>
      </c>
      <c r="CC19" s="271" t="e">
        <f>IF(AND(#REF!="Muy Alta",#REF!="Mayor"),CONCATENATE("R",#REF!,"C",#REF!),"")</f>
        <v>#REF!</v>
      </c>
      <c r="CD19" s="272" t="e">
        <f>IF(AND(#REF!="Muy Alta",#REF!="Catastrófico"),CONCATENATE("R",#REF!,"C",#REF!),"")</f>
        <v>#REF!</v>
      </c>
      <c r="CE19" s="272" t="e">
        <f>IF(AND(#REF!="Muy Alta",#REF!="Catastrófico"),CONCATENATE("R",#REF!,"C",#REF!),"")</f>
        <v>#REF!</v>
      </c>
      <c r="CF19" s="272" t="e">
        <f>IF(AND(#REF!="Muy Alta",#REF!="Catastrófico"),CONCATENATE("R",#REF!,"C",#REF!),"")</f>
        <v>#REF!</v>
      </c>
      <c r="CG19" s="272" t="e">
        <f>IF(AND(#REF!="Muy Alta",#REF!="Catastrófico"),CONCATENATE("R",#REF!,"C",#REF!),"")</f>
        <v>#REF!</v>
      </c>
      <c r="CH19" s="272" t="e">
        <f>IF(AND(#REF!="Muy Alta",#REF!="Catastrófico"),CONCATENATE("R",#REF!,"C",#REF!),"")</f>
        <v>#REF!</v>
      </c>
      <c r="CI19" s="272" t="e">
        <f>IF(AND(#REF!="Muy Alta",#REF!="Catastrófico"),CONCATENATE("R",#REF!,"C",#REF!),"")</f>
        <v>#REF!</v>
      </c>
      <c r="CJ19" s="272" t="e">
        <f>IF(AND(#REF!="Muy Alta",#REF!="Catastrófico"),CONCATENATE("R",#REF!,"C",#REF!),"")</f>
        <v>#REF!</v>
      </c>
      <c r="CK19" s="272" t="e">
        <f>IF(AND(#REF!="Muy Alta",#REF!="Catastrófico"),CONCATENATE("R",#REF!,"C",#REF!),"")</f>
        <v>#REF!</v>
      </c>
      <c r="CL19" s="272" t="e">
        <f>IF(AND(#REF!="Muy Alta",#REF!="Catastrófico"),CONCATENATE("R",#REF!,"C",#REF!),"")</f>
        <v>#REF!</v>
      </c>
      <c r="CM19" s="272" t="e">
        <f>IF(AND(#REF!="Muy Alta",#REF!="Catastrófico"),CONCATENATE("R",#REF!,"C",#REF!),"")</f>
        <v>#REF!</v>
      </c>
      <c r="CN19" s="272" t="e">
        <f>IF(AND(#REF!="Muy Alta",#REF!="Catastrófico"),CONCATENATE("R",#REF!,"C",#REF!),"")</f>
        <v>#REF!</v>
      </c>
      <c r="CO19" s="272" t="e">
        <f>IF(AND(#REF!="Muy Alta",#REF!="Catastrófico"),CONCATENATE("R",#REF!,"C",#REF!),"")</f>
        <v>#REF!</v>
      </c>
      <c r="CP19" s="272" t="e">
        <f>IF(AND(#REF!="Muy Alta",#REF!="Catastrófico"),CONCATENATE("R",#REF!,"C",#REF!),"")</f>
        <v>#REF!</v>
      </c>
      <c r="CQ19" s="272" t="e">
        <f>IF(AND(#REF!="Muy Alta",#REF!="Catastrófico"),CONCATENATE("R",#REF!,"C",#REF!),"")</f>
        <v>#REF!</v>
      </c>
      <c r="CR19" s="272" t="e">
        <f>IF(AND(#REF!="Muy Alta",#REF!="Catastrófico"),CONCATENATE("R",#REF!,"C",#REF!),"")</f>
        <v>#REF!</v>
      </c>
      <c r="CS19" s="272" t="e">
        <f>IF(AND(#REF!="Muy Alta",#REF!="Catastrófico"),CONCATENATE("R",#REF!,"C",#REF!),"")</f>
        <v>#REF!</v>
      </c>
      <c r="CT19" s="272" t="e">
        <f>IF(AND(#REF!="Muy Alta",#REF!="Catastrófico"),CONCATENATE("R",#REF!,"C",#REF!),"")</f>
        <v>#REF!</v>
      </c>
      <c r="CU19" s="273" t="e">
        <f>IF(AND(#REF!="Muy Alta",#REF!="Catastrófico"),CONCATENATE("R",#REF!,"C",#REF!),"")</f>
        <v>#REF!</v>
      </c>
      <c r="CV19" s="57"/>
      <c r="CW19" s="1081"/>
      <c r="CX19" s="1082"/>
      <c r="CY19" s="1082"/>
      <c r="CZ19" s="1082"/>
      <c r="DA19" s="1082"/>
      <c r="DB19" s="1083"/>
    </row>
    <row r="20" spans="2:106" ht="32.65" customHeight="1">
      <c r="B20" s="1101"/>
      <c r="C20" s="1101"/>
      <c r="D20" s="1102"/>
      <c r="E20" s="1072"/>
      <c r="F20" s="1073"/>
      <c r="G20" s="1073"/>
      <c r="H20" s="1073"/>
      <c r="I20" s="1074"/>
      <c r="J20" s="269" t="e">
        <f>IF(AND(#REF!="Muy Alta",#REF!="Leve"),CONCATENATE("R",#REF!,"C",#REF!),"")</f>
        <v>#REF!</v>
      </c>
      <c r="K20" s="270" t="e">
        <f>IF(AND(#REF!="Muy Alta",#REF!="Leve"),CONCATENATE("R",#REF!,"C",#REF!),"")</f>
        <v>#REF!</v>
      </c>
      <c r="L20" s="270" t="e">
        <f>IF(AND(#REF!="Muy Alta",#REF!="Leve"),CONCATENATE("R",#REF!,"C",#REF!),"")</f>
        <v>#REF!</v>
      </c>
      <c r="M20" s="270" t="e">
        <f>IF(AND(#REF!="Muy Alta",#REF!="Leve"),CONCATENATE("R",#REF!,"C",#REF!),"")</f>
        <v>#REF!</v>
      </c>
      <c r="N20" s="270" t="e">
        <f>IF(AND(#REF!="Muy Alta",#REF!="Leve"),CONCATENATE("R",#REF!,"C",#REF!),"")</f>
        <v>#REF!</v>
      </c>
      <c r="O20" s="270" t="e">
        <f>IF(AND(#REF!="Muy Alta",#REF!="Leve"),CONCATENATE("R",#REF!,"C",#REF!),"")</f>
        <v>#REF!</v>
      </c>
      <c r="P20" s="270" t="e">
        <f>IF(AND(#REF!="Muy Alta",#REF!="Leve"),CONCATENATE("R",#REF!,"C",#REF!),"")</f>
        <v>#REF!</v>
      </c>
      <c r="Q20" s="270" t="e">
        <f>IF(AND(#REF!="Muy Alta",#REF!="Leve"),CONCATENATE("R",#REF!,"C",#REF!),"")</f>
        <v>#REF!</v>
      </c>
      <c r="R20" s="270" t="e">
        <f>IF(AND(#REF!="Muy Alta",#REF!="Leve"),CONCATENATE("R",#REF!,"C",#REF!),"")</f>
        <v>#REF!</v>
      </c>
      <c r="S20" s="270" t="e">
        <f>IF(AND(#REF!="Muy Alta",#REF!="Leve"),CONCATENATE("R",#REF!,"C",#REF!),"")</f>
        <v>#REF!</v>
      </c>
      <c r="T20" s="270" t="e">
        <f>IF(AND(#REF!="Muy Alta",#REF!="Leve"),CONCATENATE("R",#REF!,"C",#REF!),"")</f>
        <v>#REF!</v>
      </c>
      <c r="U20" s="270" t="e">
        <f>IF(AND(#REF!="Muy Alta",#REF!="Leve"),CONCATENATE("R",#REF!,"C",#REF!),"")</f>
        <v>#REF!</v>
      </c>
      <c r="V20" s="270" t="e">
        <f>IF(AND(#REF!="Muy Alta",#REF!="Leve"),CONCATENATE("R",#REF!,"C",#REF!),"")</f>
        <v>#REF!</v>
      </c>
      <c r="W20" s="270" t="e">
        <f>IF(AND(#REF!="Muy Alta",#REF!="Leve"),CONCATENATE("R",#REF!,"C",#REF!),"")</f>
        <v>#REF!</v>
      </c>
      <c r="X20" s="270" t="e">
        <f>IF(AND(#REF!="Muy Alta",#REF!="Leve"),CONCATENATE("R",#REF!,"C",#REF!),"")</f>
        <v>#REF!</v>
      </c>
      <c r="Y20" s="270" t="e">
        <f>IF(AND(#REF!="Muy Alta",#REF!="Leve"),CONCATENATE("R",#REF!,"C",#REF!),"")</f>
        <v>#REF!</v>
      </c>
      <c r="Z20" s="270" t="e">
        <f>IF(AND(#REF!="Muy Alta",#REF!="Leve"),CONCATENATE("R",#REF!,"C",#REF!),"")</f>
        <v>#REF!</v>
      </c>
      <c r="AA20" s="271" t="e">
        <f>IF(AND(#REF!="Muy Alta",#REF!="Leve"),CONCATENATE("R",#REF!,"C",#REF!),"")</f>
        <v>#REF!</v>
      </c>
      <c r="AB20" s="269" t="e">
        <f>IF(AND(#REF!="Muy Alta",#REF!="Menor"),CONCATENATE("R",#REF!,"C",#REF!),"")</f>
        <v>#REF!</v>
      </c>
      <c r="AC20" s="270" t="e">
        <f>IF(AND(#REF!="Muy Alta",#REF!="Menor"),CONCATENATE("R",#REF!,"C",#REF!),"")</f>
        <v>#REF!</v>
      </c>
      <c r="AD20" s="270" t="e">
        <f>IF(AND(#REF!="Muy Alta",#REF!="Menor"),CONCATENATE("R",#REF!,"C",#REF!),"")</f>
        <v>#REF!</v>
      </c>
      <c r="AE20" s="270" t="e">
        <f>IF(AND(#REF!="Muy Alta",#REF!="Menor"),CONCATENATE("R",#REF!,"C",#REF!),"")</f>
        <v>#REF!</v>
      </c>
      <c r="AF20" s="270" t="e">
        <f>IF(AND(#REF!="Muy Alta",#REF!="Menor"),CONCATENATE("R",#REF!,"C",#REF!),"")</f>
        <v>#REF!</v>
      </c>
      <c r="AG20" s="270" t="e">
        <f>IF(AND(#REF!="Muy Alta",#REF!="Menor"),CONCATENATE("R",#REF!,"C",#REF!),"")</f>
        <v>#REF!</v>
      </c>
      <c r="AH20" s="270" t="e">
        <f>IF(AND(#REF!="Muy Alta",#REF!="Menor"),CONCATENATE("R",#REF!,"C",#REF!),"")</f>
        <v>#REF!</v>
      </c>
      <c r="AI20" s="270" t="e">
        <f>IF(AND(#REF!="Muy Alta",#REF!="Menor"),CONCATENATE("R",#REF!,"C",#REF!),"")</f>
        <v>#REF!</v>
      </c>
      <c r="AJ20" s="270" t="e">
        <f>IF(AND(#REF!="Muy Alta",#REF!="Menor"),CONCATENATE("R",#REF!,"C",#REF!),"")</f>
        <v>#REF!</v>
      </c>
      <c r="AK20" s="270" t="e">
        <f>IF(AND(#REF!="Muy Alta",#REF!="Menor"),CONCATENATE("R",#REF!,"C",#REF!),"")</f>
        <v>#REF!</v>
      </c>
      <c r="AL20" s="270" t="e">
        <f>IF(AND(#REF!="Muy Alta",#REF!="Menor"),CONCATENATE("R",#REF!,"C",#REF!),"")</f>
        <v>#REF!</v>
      </c>
      <c r="AM20" s="270" t="e">
        <f>IF(AND(#REF!="Muy Alta",#REF!="Menor"),CONCATENATE("R",#REF!,"C",#REF!),"")</f>
        <v>#REF!</v>
      </c>
      <c r="AN20" s="270" t="e">
        <f>IF(AND(#REF!="Muy Alta",#REF!="Menor"),CONCATENATE("R",#REF!,"C",#REF!),"")</f>
        <v>#REF!</v>
      </c>
      <c r="AO20" s="270" t="e">
        <f>IF(AND(#REF!="Muy Alta",#REF!="Menor"),CONCATENATE("R",#REF!,"C",#REF!),"")</f>
        <v>#REF!</v>
      </c>
      <c r="AP20" s="270" t="e">
        <f>IF(AND(#REF!="Muy Alta",#REF!="Menor"),CONCATENATE("R",#REF!,"C",#REF!),"")</f>
        <v>#REF!</v>
      </c>
      <c r="AQ20" s="270" t="e">
        <f>IF(AND(#REF!="Muy Alta",#REF!="Menor"),CONCATENATE("R",#REF!,"C",#REF!),"")</f>
        <v>#REF!</v>
      </c>
      <c r="AR20" s="270" t="e">
        <f>IF(AND(#REF!="Muy Alta",#REF!="Menor"),CONCATENATE("R",#REF!,"C",#REF!),"")</f>
        <v>#REF!</v>
      </c>
      <c r="AS20" s="271" t="e">
        <f>IF(AND(#REF!="Muy Alta",#REF!="Menor"),CONCATENATE("R",#REF!,"C",#REF!),"")</f>
        <v>#REF!</v>
      </c>
      <c r="AT20" s="269" t="e">
        <f>IF(AND(#REF!="Muy Alta",#REF!="Moderado"),CONCATENATE("R",#REF!,"C",#REF!),"")</f>
        <v>#REF!</v>
      </c>
      <c r="AU20" s="270" t="e">
        <f>IF(AND(#REF!="Muy Alta",#REF!="Moderado"),CONCATENATE("R",#REF!,"C",#REF!),"")</f>
        <v>#REF!</v>
      </c>
      <c r="AV20" s="270" t="e">
        <f>IF(AND(#REF!="Muy Alta",#REF!="Moderado"),CONCATENATE("R",#REF!,"C",#REF!),"")</f>
        <v>#REF!</v>
      </c>
      <c r="AW20" s="270" t="e">
        <f>IF(AND(#REF!="Muy Alta",#REF!="Moderado"),CONCATENATE("R",#REF!,"C",#REF!),"")</f>
        <v>#REF!</v>
      </c>
      <c r="AX20" s="270" t="e">
        <f>IF(AND(#REF!="Muy Alta",#REF!="Moderado"),CONCATENATE("R",#REF!,"C",#REF!),"")</f>
        <v>#REF!</v>
      </c>
      <c r="AY20" s="270" t="e">
        <f>IF(AND(#REF!="Muy Alta",#REF!="Moderado"),CONCATENATE("R",#REF!,"C",#REF!),"")</f>
        <v>#REF!</v>
      </c>
      <c r="AZ20" s="270" t="e">
        <f>IF(AND(#REF!="Muy Alta",#REF!="Moderado"),CONCATENATE("R",#REF!,"C",#REF!),"")</f>
        <v>#REF!</v>
      </c>
      <c r="BA20" s="270" t="e">
        <f>IF(AND(#REF!="Muy Alta",#REF!="Moderado"),CONCATENATE("R",#REF!,"C",#REF!),"")</f>
        <v>#REF!</v>
      </c>
      <c r="BB20" s="270" t="e">
        <f>IF(AND(#REF!="Muy Alta",#REF!="Moderado"),CONCATENATE("R",#REF!,"C",#REF!),"")</f>
        <v>#REF!</v>
      </c>
      <c r="BC20" s="270" t="e">
        <f>IF(AND(#REF!="Muy Alta",#REF!="Moderado"),CONCATENATE("R",#REF!,"C",#REF!),"")</f>
        <v>#REF!</v>
      </c>
      <c r="BD20" s="270" t="e">
        <f>IF(AND(#REF!="Muy Alta",#REF!="Moderado"),CONCATENATE("R",#REF!,"C",#REF!),"")</f>
        <v>#REF!</v>
      </c>
      <c r="BE20" s="270" t="e">
        <f>IF(AND(#REF!="Muy Alta",#REF!="Moderado"),CONCATENATE("R",#REF!,"C",#REF!),"")</f>
        <v>#REF!</v>
      </c>
      <c r="BF20" s="270" t="e">
        <f>IF(AND(#REF!="Muy Alta",#REF!="Moderado"),CONCATENATE("R",#REF!,"C",#REF!),"")</f>
        <v>#REF!</v>
      </c>
      <c r="BG20" s="270" t="e">
        <f>IF(AND(#REF!="Muy Alta",#REF!="Moderado"),CONCATENATE("R",#REF!,"C",#REF!),"")</f>
        <v>#REF!</v>
      </c>
      <c r="BH20" s="270" t="e">
        <f>IF(AND(#REF!="Muy Alta",#REF!="Moderado"),CONCATENATE("R",#REF!,"C",#REF!),"")</f>
        <v>#REF!</v>
      </c>
      <c r="BI20" s="270" t="e">
        <f>IF(AND(#REF!="Muy Alta",#REF!="Moderado"),CONCATENATE("R",#REF!,"C",#REF!),"")</f>
        <v>#REF!</v>
      </c>
      <c r="BJ20" s="270" t="e">
        <f>IF(AND(#REF!="Muy Alta",#REF!="Moderado"),CONCATENATE("R",#REF!,"C",#REF!),"")</f>
        <v>#REF!</v>
      </c>
      <c r="BK20" s="271" t="e">
        <f>IF(AND(#REF!="Muy Alta",#REF!="Moderado"),CONCATENATE("R",#REF!,"C",#REF!),"")</f>
        <v>#REF!</v>
      </c>
      <c r="BL20" s="269" t="e">
        <f>IF(AND(#REF!="Muy Alta",#REF!="Mayor"),CONCATENATE("R",#REF!,"C",#REF!),"")</f>
        <v>#REF!</v>
      </c>
      <c r="BM20" s="270" t="e">
        <f>IF(AND(#REF!="Muy Alta",#REF!="Mayor"),CONCATENATE("R",#REF!,"C",#REF!),"")</f>
        <v>#REF!</v>
      </c>
      <c r="BN20" s="270" t="e">
        <f>IF(AND(#REF!="Muy Alta",#REF!="Mayor"),CONCATENATE("R",#REF!,"C",#REF!),"")</f>
        <v>#REF!</v>
      </c>
      <c r="BO20" s="270" t="e">
        <f>IF(AND(#REF!="Muy Alta",#REF!="Mayor"),CONCATENATE("R",#REF!,"C",#REF!),"")</f>
        <v>#REF!</v>
      </c>
      <c r="BP20" s="270" t="e">
        <f>IF(AND(#REF!="Muy Alta",#REF!="Mayor"),CONCATENATE("R",#REF!,"C",#REF!),"")</f>
        <v>#REF!</v>
      </c>
      <c r="BQ20" s="270" t="e">
        <f>IF(AND(#REF!="Muy Alta",#REF!="Mayor"),CONCATENATE("R",#REF!,"C",#REF!),"")</f>
        <v>#REF!</v>
      </c>
      <c r="BR20" s="270" t="e">
        <f>IF(AND(#REF!="Muy Alta",#REF!="Mayor"),CONCATENATE("R",#REF!,"C",#REF!),"")</f>
        <v>#REF!</v>
      </c>
      <c r="BS20" s="270" t="e">
        <f>IF(AND(#REF!="Muy Alta",#REF!="Mayor"),CONCATENATE("R",#REF!,"C",#REF!),"")</f>
        <v>#REF!</v>
      </c>
      <c r="BT20" s="270" t="e">
        <f>IF(AND(#REF!="Muy Alta",#REF!="Mayor"),CONCATENATE("R",#REF!,"C",#REF!),"")</f>
        <v>#REF!</v>
      </c>
      <c r="BU20" s="270" t="e">
        <f>IF(AND(#REF!="Muy Alta",#REF!="Mayor"),CONCATENATE("R",#REF!,"C",#REF!),"")</f>
        <v>#REF!</v>
      </c>
      <c r="BV20" s="270" t="e">
        <f>IF(AND(#REF!="Muy Alta",#REF!="Mayor"),CONCATENATE("R",#REF!,"C",#REF!),"")</f>
        <v>#REF!</v>
      </c>
      <c r="BW20" s="270" t="e">
        <f>IF(AND(#REF!="Muy Alta",#REF!="Mayor"),CONCATENATE("R",#REF!,"C",#REF!),"")</f>
        <v>#REF!</v>
      </c>
      <c r="BX20" s="270" t="e">
        <f>IF(AND(#REF!="Muy Alta",#REF!="Mayor"),CONCATENATE("R",#REF!,"C",#REF!),"")</f>
        <v>#REF!</v>
      </c>
      <c r="BY20" s="270" t="e">
        <f>IF(AND(#REF!="Muy Alta",#REF!="Mayor"),CONCATENATE("R",#REF!,"C",#REF!),"")</f>
        <v>#REF!</v>
      </c>
      <c r="BZ20" s="270" t="e">
        <f>IF(AND(#REF!="Muy Alta",#REF!="Mayor"),CONCATENATE("R",#REF!,"C",#REF!),"")</f>
        <v>#REF!</v>
      </c>
      <c r="CA20" s="270" t="e">
        <f>IF(AND(#REF!="Muy Alta",#REF!="Mayor"),CONCATENATE("R",#REF!,"C",#REF!),"")</f>
        <v>#REF!</v>
      </c>
      <c r="CB20" s="270" t="e">
        <f>IF(AND(#REF!="Muy Alta",#REF!="Mayor"),CONCATENATE("R",#REF!,"C",#REF!),"")</f>
        <v>#REF!</v>
      </c>
      <c r="CC20" s="271" t="e">
        <f>IF(AND(#REF!="Muy Alta",#REF!="Mayor"),CONCATENATE("R",#REF!,"C",#REF!),"")</f>
        <v>#REF!</v>
      </c>
      <c r="CD20" s="272" t="e">
        <f>IF(AND(#REF!="Muy Alta",#REF!="Catastrófico"),CONCATENATE("R",#REF!,"C",#REF!),"")</f>
        <v>#REF!</v>
      </c>
      <c r="CE20" s="272" t="e">
        <f>IF(AND(#REF!="Muy Alta",#REF!="Catastrófico"),CONCATENATE("R",#REF!,"C",#REF!),"")</f>
        <v>#REF!</v>
      </c>
      <c r="CF20" s="272" t="e">
        <f>IF(AND(#REF!="Muy Alta",#REF!="Catastrófico"),CONCATENATE("R",#REF!,"C",#REF!),"")</f>
        <v>#REF!</v>
      </c>
      <c r="CG20" s="272" t="e">
        <f>IF(AND(#REF!="Muy Alta",#REF!="Catastrófico"),CONCATENATE("R",#REF!,"C",#REF!),"")</f>
        <v>#REF!</v>
      </c>
      <c r="CH20" s="272" t="e">
        <f>IF(AND(#REF!="Muy Alta",#REF!="Catastrófico"),CONCATENATE("R",#REF!,"C",#REF!),"")</f>
        <v>#REF!</v>
      </c>
      <c r="CI20" s="272" t="e">
        <f>IF(AND(#REF!="Muy Alta",#REF!="Catastrófico"),CONCATENATE("R",#REF!,"C",#REF!),"")</f>
        <v>#REF!</v>
      </c>
      <c r="CJ20" s="272" t="e">
        <f>IF(AND(#REF!="Muy Alta",#REF!="Catastrófico"),CONCATENATE("R",#REF!,"C",#REF!),"")</f>
        <v>#REF!</v>
      </c>
      <c r="CK20" s="272" t="e">
        <f>IF(AND(#REF!="Muy Alta",#REF!="Catastrófico"),CONCATENATE("R",#REF!,"C",#REF!),"")</f>
        <v>#REF!</v>
      </c>
      <c r="CL20" s="272" t="e">
        <f>IF(AND(#REF!="Muy Alta",#REF!="Catastrófico"),CONCATENATE("R",#REF!,"C",#REF!),"")</f>
        <v>#REF!</v>
      </c>
      <c r="CM20" s="272" t="e">
        <f>IF(AND(#REF!="Muy Alta",#REF!="Catastrófico"),CONCATENATE("R",#REF!,"C",#REF!),"")</f>
        <v>#REF!</v>
      </c>
      <c r="CN20" s="272" t="e">
        <f>IF(AND(#REF!="Muy Alta",#REF!="Catastrófico"),CONCATENATE("R",#REF!,"C",#REF!),"")</f>
        <v>#REF!</v>
      </c>
      <c r="CO20" s="272" t="e">
        <f>IF(AND(#REF!="Muy Alta",#REF!="Catastrófico"),CONCATENATE("R",#REF!,"C",#REF!),"")</f>
        <v>#REF!</v>
      </c>
      <c r="CP20" s="272" t="e">
        <f>IF(AND(#REF!="Muy Alta",#REF!="Catastrófico"),CONCATENATE("R",#REF!,"C",#REF!),"")</f>
        <v>#REF!</v>
      </c>
      <c r="CQ20" s="272" t="e">
        <f>IF(AND(#REF!="Muy Alta",#REF!="Catastrófico"),CONCATENATE("R",#REF!,"C",#REF!),"")</f>
        <v>#REF!</v>
      </c>
      <c r="CR20" s="272" t="e">
        <f>IF(AND(#REF!="Muy Alta",#REF!="Catastrófico"),CONCATENATE("R",#REF!,"C",#REF!),"")</f>
        <v>#REF!</v>
      </c>
      <c r="CS20" s="272" t="e">
        <f>IF(AND(#REF!="Muy Alta",#REF!="Catastrófico"),CONCATENATE("R",#REF!,"C",#REF!),"")</f>
        <v>#REF!</v>
      </c>
      <c r="CT20" s="272" t="e">
        <f>IF(AND(#REF!="Muy Alta",#REF!="Catastrófico"),CONCATENATE("R",#REF!,"C",#REF!),"")</f>
        <v>#REF!</v>
      </c>
      <c r="CU20" s="273" t="e">
        <f>IF(AND(#REF!="Muy Alta",#REF!="Catastrófico"),CONCATENATE("R",#REF!,"C",#REF!),"")</f>
        <v>#REF!</v>
      </c>
      <c r="CV20" s="57"/>
      <c r="CW20" s="1081"/>
      <c r="CX20" s="1082"/>
      <c r="CY20" s="1082"/>
      <c r="CZ20" s="1082"/>
      <c r="DA20" s="1082"/>
      <c r="DB20" s="1083"/>
    </row>
    <row r="21" spans="2:106" ht="32.65" customHeight="1">
      <c r="B21" s="1101"/>
      <c r="C21" s="1101"/>
      <c r="D21" s="1102"/>
      <c r="E21" s="1072"/>
      <c r="F21" s="1073"/>
      <c r="G21" s="1073"/>
      <c r="H21" s="1073"/>
      <c r="I21" s="1074"/>
      <c r="J21" s="269" t="e">
        <f>IF(AND(#REF!="Muy Alta",#REF!="Leve"),CONCATENATE("R",#REF!,"C",#REF!),"")</f>
        <v>#REF!</v>
      </c>
      <c r="K21" s="270" t="e">
        <f>IF(AND(#REF!="Muy Alta",#REF!="Leve"),CONCATENATE("R",#REF!,"C",#REF!),"")</f>
        <v>#REF!</v>
      </c>
      <c r="L21" s="270" t="e">
        <f>IF(AND(#REF!="Muy Alta",#REF!="Leve"),CONCATENATE("R",#REF!,"C",#REF!),"")</f>
        <v>#REF!</v>
      </c>
      <c r="M21" s="270" t="e">
        <f>IF(AND(#REF!="Muy Alta",#REF!="Leve"),CONCATENATE("R",#REF!,"C",#REF!),"")</f>
        <v>#REF!</v>
      </c>
      <c r="N21" s="270" t="e">
        <f>IF(AND(#REF!="Muy Alta",#REF!="Leve"),CONCATENATE("R",#REF!,"C",#REF!),"")</f>
        <v>#REF!</v>
      </c>
      <c r="O21" s="270" t="e">
        <f>IF(AND(#REF!="Muy Alta",#REF!="Leve"),CONCATENATE("R",#REF!,"C",#REF!),"")</f>
        <v>#REF!</v>
      </c>
      <c r="P21" s="270" t="e">
        <f>IF(AND(#REF!="Muy Alta",#REF!="Leve"),CONCATENATE("R",#REF!,"C",#REF!),"")</f>
        <v>#REF!</v>
      </c>
      <c r="Q21" s="270" t="e">
        <f>IF(AND(#REF!="Muy Alta",#REF!="Leve"),CONCATENATE("R",#REF!,"C",#REF!),"")</f>
        <v>#REF!</v>
      </c>
      <c r="R21" s="270" t="e">
        <f>IF(AND(#REF!="Muy Alta",#REF!="Leve"),CONCATENATE("R",#REF!,"C",#REF!),"")</f>
        <v>#REF!</v>
      </c>
      <c r="S21" s="270" t="e">
        <f>IF(AND(#REF!="Muy Alta",#REF!="Leve"),CONCATENATE("R",#REF!,"C",#REF!),"")</f>
        <v>#REF!</v>
      </c>
      <c r="T21" s="270" t="e">
        <f>IF(AND(#REF!="Muy Alta",#REF!="Leve"),CONCATENATE("R",#REF!,"C",#REF!),"")</f>
        <v>#REF!</v>
      </c>
      <c r="U21" s="270" t="e">
        <f>IF(AND(#REF!="Muy Alta",#REF!="Leve"),CONCATENATE("R",#REF!,"C",#REF!),"")</f>
        <v>#REF!</v>
      </c>
      <c r="V21" s="270" t="e">
        <f>IF(AND(#REF!="Muy Alta",#REF!="Leve"),CONCATENATE("R",#REF!,"C",#REF!),"")</f>
        <v>#REF!</v>
      </c>
      <c r="W21" s="270" t="e">
        <f>IF(AND(#REF!="Muy Alta",#REF!="Leve"),CONCATENATE("R",#REF!,"C",#REF!),"")</f>
        <v>#REF!</v>
      </c>
      <c r="X21" s="270" t="e">
        <f>IF(AND(#REF!="Muy Alta",#REF!="Leve"),CONCATENATE("R",#REF!,"C",#REF!),"")</f>
        <v>#REF!</v>
      </c>
      <c r="Y21" s="270" t="e">
        <f>IF(AND(#REF!="Muy Alta",#REF!="Leve"),CONCATENATE("R",#REF!,"C",#REF!),"")</f>
        <v>#REF!</v>
      </c>
      <c r="Z21" s="270" t="e">
        <f>IF(AND(#REF!="Muy Alta",#REF!="Leve"),CONCATENATE("R",#REF!,"C",#REF!),"")</f>
        <v>#REF!</v>
      </c>
      <c r="AA21" s="271" t="e">
        <f>IF(AND(#REF!="Muy Alta",#REF!="Leve"),CONCATENATE("R",#REF!,"C",#REF!),"")</f>
        <v>#REF!</v>
      </c>
      <c r="AB21" s="269" t="e">
        <f>IF(AND(#REF!="Muy Alta",#REF!="Menor"),CONCATENATE("R",#REF!,"C",#REF!),"")</f>
        <v>#REF!</v>
      </c>
      <c r="AC21" s="270" t="e">
        <f>IF(AND(#REF!="Muy Alta",#REF!="Menor"),CONCATENATE("R",#REF!,"C",#REF!),"")</f>
        <v>#REF!</v>
      </c>
      <c r="AD21" s="270" t="e">
        <f>IF(AND(#REF!="Muy Alta",#REF!="Menor"),CONCATENATE("R",#REF!,"C",#REF!),"")</f>
        <v>#REF!</v>
      </c>
      <c r="AE21" s="270" t="e">
        <f>IF(AND(#REF!="Muy Alta",#REF!="Menor"),CONCATENATE("R",#REF!,"C",#REF!),"")</f>
        <v>#REF!</v>
      </c>
      <c r="AF21" s="270" t="e">
        <f>IF(AND(#REF!="Muy Alta",#REF!="Menor"),CONCATENATE("R",#REF!,"C",#REF!),"")</f>
        <v>#REF!</v>
      </c>
      <c r="AG21" s="270" t="e">
        <f>IF(AND(#REF!="Muy Alta",#REF!="Menor"),CONCATENATE("R",#REF!,"C",#REF!),"")</f>
        <v>#REF!</v>
      </c>
      <c r="AH21" s="270" t="e">
        <f>IF(AND(#REF!="Muy Alta",#REF!="Menor"),CONCATENATE("R",#REF!,"C",#REF!),"")</f>
        <v>#REF!</v>
      </c>
      <c r="AI21" s="270" t="e">
        <f>IF(AND(#REF!="Muy Alta",#REF!="Menor"),CONCATENATE("R",#REF!,"C",#REF!),"")</f>
        <v>#REF!</v>
      </c>
      <c r="AJ21" s="270" t="e">
        <f>IF(AND(#REF!="Muy Alta",#REF!="Menor"),CONCATENATE("R",#REF!,"C",#REF!),"")</f>
        <v>#REF!</v>
      </c>
      <c r="AK21" s="270" t="e">
        <f>IF(AND(#REF!="Muy Alta",#REF!="Menor"),CONCATENATE("R",#REF!,"C",#REF!),"")</f>
        <v>#REF!</v>
      </c>
      <c r="AL21" s="270" t="e">
        <f>IF(AND(#REF!="Muy Alta",#REF!="Menor"),CONCATENATE("R",#REF!,"C",#REF!),"")</f>
        <v>#REF!</v>
      </c>
      <c r="AM21" s="270" t="e">
        <f>IF(AND(#REF!="Muy Alta",#REF!="Menor"),CONCATENATE("R",#REF!,"C",#REF!),"")</f>
        <v>#REF!</v>
      </c>
      <c r="AN21" s="270" t="e">
        <f>IF(AND(#REF!="Muy Alta",#REF!="Menor"),CONCATENATE("R",#REF!,"C",#REF!),"")</f>
        <v>#REF!</v>
      </c>
      <c r="AO21" s="270" t="e">
        <f>IF(AND(#REF!="Muy Alta",#REF!="Menor"),CONCATENATE("R",#REF!,"C",#REF!),"")</f>
        <v>#REF!</v>
      </c>
      <c r="AP21" s="270" t="e">
        <f>IF(AND(#REF!="Muy Alta",#REF!="Menor"),CONCATENATE("R",#REF!,"C",#REF!),"")</f>
        <v>#REF!</v>
      </c>
      <c r="AQ21" s="270" t="e">
        <f>IF(AND(#REF!="Muy Alta",#REF!="Menor"),CONCATENATE("R",#REF!,"C",#REF!),"")</f>
        <v>#REF!</v>
      </c>
      <c r="AR21" s="270" t="e">
        <f>IF(AND(#REF!="Muy Alta",#REF!="Menor"),CONCATENATE("R",#REF!,"C",#REF!),"")</f>
        <v>#REF!</v>
      </c>
      <c r="AS21" s="271" t="e">
        <f>IF(AND(#REF!="Muy Alta",#REF!="Menor"),CONCATENATE("R",#REF!,"C",#REF!),"")</f>
        <v>#REF!</v>
      </c>
      <c r="AT21" s="269" t="e">
        <f>IF(AND(#REF!="Muy Alta",#REF!="Moderado"),CONCATENATE("R",#REF!,"C",#REF!),"")</f>
        <v>#REF!</v>
      </c>
      <c r="AU21" s="270" t="e">
        <f>IF(AND(#REF!="Muy Alta",#REF!="Moderado"),CONCATENATE("R",#REF!,"C",#REF!),"")</f>
        <v>#REF!</v>
      </c>
      <c r="AV21" s="270" t="e">
        <f>IF(AND(#REF!="Muy Alta",#REF!="Moderado"),CONCATENATE("R",#REF!,"C",#REF!),"")</f>
        <v>#REF!</v>
      </c>
      <c r="AW21" s="270" t="e">
        <f>IF(AND(#REF!="Muy Alta",#REF!="Moderado"),CONCATENATE("R",#REF!,"C",#REF!),"")</f>
        <v>#REF!</v>
      </c>
      <c r="AX21" s="270" t="e">
        <f>IF(AND(#REF!="Muy Alta",#REF!="Moderado"),CONCATENATE("R",#REF!,"C",#REF!),"")</f>
        <v>#REF!</v>
      </c>
      <c r="AY21" s="270" t="e">
        <f>IF(AND(#REF!="Muy Alta",#REF!="Moderado"),CONCATENATE("R",#REF!,"C",#REF!),"")</f>
        <v>#REF!</v>
      </c>
      <c r="AZ21" s="270" t="e">
        <f>IF(AND(#REF!="Muy Alta",#REF!="Moderado"),CONCATENATE("R",#REF!,"C",#REF!),"")</f>
        <v>#REF!</v>
      </c>
      <c r="BA21" s="270" t="e">
        <f>IF(AND(#REF!="Muy Alta",#REF!="Moderado"),CONCATENATE("R",#REF!,"C",#REF!),"")</f>
        <v>#REF!</v>
      </c>
      <c r="BB21" s="270" t="e">
        <f>IF(AND(#REF!="Muy Alta",#REF!="Moderado"),CONCATENATE("R",#REF!,"C",#REF!),"")</f>
        <v>#REF!</v>
      </c>
      <c r="BC21" s="270" t="e">
        <f>IF(AND(#REF!="Muy Alta",#REF!="Moderado"),CONCATENATE("R",#REF!,"C",#REF!),"")</f>
        <v>#REF!</v>
      </c>
      <c r="BD21" s="270" t="e">
        <f>IF(AND(#REF!="Muy Alta",#REF!="Moderado"),CONCATENATE("R",#REF!,"C",#REF!),"")</f>
        <v>#REF!</v>
      </c>
      <c r="BE21" s="270" t="e">
        <f>IF(AND(#REF!="Muy Alta",#REF!="Moderado"),CONCATENATE("R",#REF!,"C",#REF!),"")</f>
        <v>#REF!</v>
      </c>
      <c r="BF21" s="270" t="e">
        <f>IF(AND(#REF!="Muy Alta",#REF!="Moderado"),CONCATENATE("R",#REF!,"C",#REF!),"")</f>
        <v>#REF!</v>
      </c>
      <c r="BG21" s="270" t="e">
        <f>IF(AND(#REF!="Muy Alta",#REF!="Moderado"),CONCATENATE("R",#REF!,"C",#REF!),"")</f>
        <v>#REF!</v>
      </c>
      <c r="BH21" s="270" t="e">
        <f>IF(AND(#REF!="Muy Alta",#REF!="Moderado"),CONCATENATE("R",#REF!,"C",#REF!),"")</f>
        <v>#REF!</v>
      </c>
      <c r="BI21" s="270" t="e">
        <f>IF(AND(#REF!="Muy Alta",#REF!="Moderado"),CONCATENATE("R",#REF!,"C",#REF!),"")</f>
        <v>#REF!</v>
      </c>
      <c r="BJ21" s="270" t="e">
        <f>IF(AND(#REF!="Muy Alta",#REF!="Moderado"),CONCATENATE("R",#REF!,"C",#REF!),"")</f>
        <v>#REF!</v>
      </c>
      <c r="BK21" s="271" t="e">
        <f>IF(AND(#REF!="Muy Alta",#REF!="Moderado"),CONCATENATE("R",#REF!,"C",#REF!),"")</f>
        <v>#REF!</v>
      </c>
      <c r="BL21" s="269" t="e">
        <f>IF(AND(#REF!="Muy Alta",#REF!="Mayor"),CONCATENATE("R",#REF!,"C",#REF!),"")</f>
        <v>#REF!</v>
      </c>
      <c r="BM21" s="270" t="e">
        <f>IF(AND(#REF!="Muy Alta",#REF!="Mayor"),CONCATENATE("R",#REF!,"C",#REF!),"")</f>
        <v>#REF!</v>
      </c>
      <c r="BN21" s="270" t="e">
        <f>IF(AND(#REF!="Muy Alta",#REF!="Mayor"),CONCATENATE("R",#REF!,"C",#REF!),"")</f>
        <v>#REF!</v>
      </c>
      <c r="BO21" s="270" t="e">
        <f>IF(AND(#REF!="Muy Alta",#REF!="Mayor"),CONCATENATE("R",#REF!,"C",#REF!),"")</f>
        <v>#REF!</v>
      </c>
      <c r="BP21" s="270" t="e">
        <f>IF(AND(#REF!="Muy Alta",#REF!="Mayor"),CONCATENATE("R",#REF!,"C",#REF!),"")</f>
        <v>#REF!</v>
      </c>
      <c r="BQ21" s="270" t="e">
        <f>IF(AND(#REF!="Muy Alta",#REF!="Mayor"),CONCATENATE("R",#REF!,"C",#REF!),"")</f>
        <v>#REF!</v>
      </c>
      <c r="BR21" s="270" t="e">
        <f>IF(AND(#REF!="Muy Alta",#REF!="Mayor"),CONCATENATE("R",#REF!,"C",#REF!),"")</f>
        <v>#REF!</v>
      </c>
      <c r="BS21" s="270" t="e">
        <f>IF(AND(#REF!="Muy Alta",#REF!="Mayor"),CONCATENATE("R",#REF!,"C",#REF!),"")</f>
        <v>#REF!</v>
      </c>
      <c r="BT21" s="270" t="e">
        <f>IF(AND(#REF!="Muy Alta",#REF!="Mayor"),CONCATENATE("R",#REF!,"C",#REF!),"")</f>
        <v>#REF!</v>
      </c>
      <c r="BU21" s="270" t="e">
        <f>IF(AND(#REF!="Muy Alta",#REF!="Mayor"),CONCATENATE("R",#REF!,"C",#REF!),"")</f>
        <v>#REF!</v>
      </c>
      <c r="BV21" s="270" t="e">
        <f>IF(AND(#REF!="Muy Alta",#REF!="Mayor"),CONCATENATE("R",#REF!,"C",#REF!),"")</f>
        <v>#REF!</v>
      </c>
      <c r="BW21" s="270" t="e">
        <f>IF(AND(#REF!="Muy Alta",#REF!="Mayor"),CONCATENATE("R",#REF!,"C",#REF!),"")</f>
        <v>#REF!</v>
      </c>
      <c r="BX21" s="270" t="e">
        <f>IF(AND(#REF!="Muy Alta",#REF!="Mayor"),CONCATENATE("R",#REF!,"C",#REF!),"")</f>
        <v>#REF!</v>
      </c>
      <c r="BY21" s="270" t="e">
        <f>IF(AND(#REF!="Muy Alta",#REF!="Mayor"),CONCATENATE("R",#REF!,"C",#REF!),"")</f>
        <v>#REF!</v>
      </c>
      <c r="BZ21" s="270" t="e">
        <f>IF(AND(#REF!="Muy Alta",#REF!="Mayor"),CONCATENATE("R",#REF!,"C",#REF!),"")</f>
        <v>#REF!</v>
      </c>
      <c r="CA21" s="270" t="e">
        <f>IF(AND(#REF!="Muy Alta",#REF!="Mayor"),CONCATENATE("R",#REF!,"C",#REF!),"")</f>
        <v>#REF!</v>
      </c>
      <c r="CB21" s="270" t="e">
        <f>IF(AND(#REF!="Muy Alta",#REF!="Mayor"),CONCATENATE("R",#REF!,"C",#REF!),"")</f>
        <v>#REF!</v>
      </c>
      <c r="CC21" s="271" t="e">
        <f>IF(AND(#REF!="Muy Alta",#REF!="Mayor"),CONCATENATE("R",#REF!,"C",#REF!),"")</f>
        <v>#REF!</v>
      </c>
      <c r="CD21" s="272" t="e">
        <f>IF(AND(#REF!="Muy Alta",#REF!="Catastrófico"),CONCATENATE("R",#REF!,"C",#REF!),"")</f>
        <v>#REF!</v>
      </c>
      <c r="CE21" s="272" t="e">
        <f>IF(AND(#REF!="Muy Alta",#REF!="Catastrófico"),CONCATENATE("R",#REF!,"C",#REF!),"")</f>
        <v>#REF!</v>
      </c>
      <c r="CF21" s="272" t="e">
        <f>IF(AND(#REF!="Muy Alta",#REF!="Catastrófico"),CONCATENATE("R",#REF!,"C",#REF!),"")</f>
        <v>#REF!</v>
      </c>
      <c r="CG21" s="272" t="e">
        <f>IF(AND(#REF!="Muy Alta",#REF!="Catastrófico"),CONCATENATE("R",#REF!,"C",#REF!),"")</f>
        <v>#REF!</v>
      </c>
      <c r="CH21" s="272" t="e">
        <f>IF(AND(#REF!="Muy Alta",#REF!="Catastrófico"),CONCATENATE("R",#REF!,"C",#REF!),"")</f>
        <v>#REF!</v>
      </c>
      <c r="CI21" s="272" t="e">
        <f>IF(AND(#REF!="Muy Alta",#REF!="Catastrófico"),CONCATENATE("R",#REF!,"C",#REF!),"")</f>
        <v>#REF!</v>
      </c>
      <c r="CJ21" s="272" t="e">
        <f>IF(AND(#REF!="Muy Alta",#REF!="Catastrófico"),CONCATENATE("R",#REF!,"C",#REF!),"")</f>
        <v>#REF!</v>
      </c>
      <c r="CK21" s="272" t="e">
        <f>IF(AND(#REF!="Muy Alta",#REF!="Catastrófico"),CONCATENATE("R",#REF!,"C",#REF!),"")</f>
        <v>#REF!</v>
      </c>
      <c r="CL21" s="272" t="e">
        <f>IF(AND(#REF!="Muy Alta",#REF!="Catastrófico"),CONCATENATE("R",#REF!,"C",#REF!),"")</f>
        <v>#REF!</v>
      </c>
      <c r="CM21" s="272" t="e">
        <f>IF(AND(#REF!="Muy Alta",#REF!="Catastrófico"),CONCATENATE("R",#REF!,"C",#REF!),"")</f>
        <v>#REF!</v>
      </c>
      <c r="CN21" s="272" t="e">
        <f>IF(AND(#REF!="Muy Alta",#REF!="Catastrófico"),CONCATENATE("R",#REF!,"C",#REF!),"")</f>
        <v>#REF!</v>
      </c>
      <c r="CO21" s="272" t="e">
        <f>IF(AND(#REF!="Muy Alta",#REF!="Catastrófico"),CONCATENATE("R",#REF!,"C",#REF!),"")</f>
        <v>#REF!</v>
      </c>
      <c r="CP21" s="272" t="e">
        <f>IF(AND(#REF!="Muy Alta",#REF!="Catastrófico"),CONCATENATE("R",#REF!,"C",#REF!),"")</f>
        <v>#REF!</v>
      </c>
      <c r="CQ21" s="272" t="e">
        <f>IF(AND(#REF!="Muy Alta",#REF!="Catastrófico"),CONCATENATE("R",#REF!,"C",#REF!),"")</f>
        <v>#REF!</v>
      </c>
      <c r="CR21" s="272" t="e">
        <f>IF(AND(#REF!="Muy Alta",#REF!="Catastrófico"),CONCATENATE("R",#REF!,"C",#REF!),"")</f>
        <v>#REF!</v>
      </c>
      <c r="CS21" s="272" t="e">
        <f>IF(AND(#REF!="Muy Alta",#REF!="Catastrófico"),CONCATENATE("R",#REF!,"C",#REF!),"")</f>
        <v>#REF!</v>
      </c>
      <c r="CT21" s="272" t="e">
        <f>IF(AND(#REF!="Muy Alta",#REF!="Catastrófico"),CONCATENATE("R",#REF!,"C",#REF!),"")</f>
        <v>#REF!</v>
      </c>
      <c r="CU21" s="273" t="e">
        <f>IF(AND(#REF!="Muy Alta",#REF!="Catastrófico"),CONCATENATE("R",#REF!,"C",#REF!),"")</f>
        <v>#REF!</v>
      </c>
      <c r="CV21" s="57"/>
      <c r="CW21" s="1081"/>
      <c r="CX21" s="1082"/>
      <c r="CY21" s="1082"/>
      <c r="CZ21" s="1082"/>
      <c r="DA21" s="1082"/>
      <c r="DB21" s="1083"/>
    </row>
    <row r="22" spans="2:106" ht="32.65" customHeight="1">
      <c r="B22" s="1101"/>
      <c r="C22" s="1101"/>
      <c r="D22" s="1102"/>
      <c r="E22" s="1072"/>
      <c r="F22" s="1073"/>
      <c r="G22" s="1073"/>
      <c r="H22" s="1073"/>
      <c r="I22" s="1074"/>
      <c r="J22" s="269" t="e">
        <f>IF(AND(#REF!="Muy Alta",#REF!="Leve"),CONCATENATE("R",#REF!,"C",#REF!),"")</f>
        <v>#REF!</v>
      </c>
      <c r="K22" s="270" t="e">
        <f>IF(AND(#REF!="Muy Alta",#REF!="Leve"),CONCATENATE("R",#REF!,"C",#REF!),"")</f>
        <v>#REF!</v>
      </c>
      <c r="L22" s="270" t="e">
        <f>IF(AND(#REF!="Muy Alta",#REF!="Leve"),CONCATENATE("R",#REF!,"C",#REF!),"")</f>
        <v>#REF!</v>
      </c>
      <c r="M22" s="270" t="e">
        <f>IF(AND(#REF!="Muy Alta",#REF!="Leve"),CONCATENATE("R",#REF!,"C",#REF!),"")</f>
        <v>#REF!</v>
      </c>
      <c r="N22" s="270" t="e">
        <f>IF(AND(#REF!="Muy Alta",#REF!="Leve"),CONCATENATE("R",#REF!,"C",#REF!),"")</f>
        <v>#REF!</v>
      </c>
      <c r="O22" s="270" t="e">
        <f>IF(AND(#REF!="Muy Alta",#REF!="Leve"),CONCATENATE("R",#REF!,"C",#REF!),"")</f>
        <v>#REF!</v>
      </c>
      <c r="P22" s="270" t="e">
        <f>IF(AND(#REF!="Muy Alta",#REF!="Leve"),CONCATENATE("R",#REF!,"C",#REF!),"")</f>
        <v>#REF!</v>
      </c>
      <c r="Q22" s="270" t="e">
        <f>IF(AND(#REF!="Muy Alta",#REF!="Leve"),CONCATENATE("R",#REF!,"C",#REF!),"")</f>
        <v>#REF!</v>
      </c>
      <c r="R22" s="270" t="e">
        <f>IF(AND(#REF!="Muy Alta",#REF!="Leve"),CONCATENATE("R",#REF!,"C",#REF!),"")</f>
        <v>#REF!</v>
      </c>
      <c r="S22" s="270" t="e">
        <f>IF(AND(#REF!="Muy Alta",#REF!="Leve"),CONCATENATE("R",#REF!,"C",#REF!),"")</f>
        <v>#REF!</v>
      </c>
      <c r="T22" s="270" t="e">
        <f>IF(AND(#REF!="Muy Alta",#REF!="Leve"),CONCATENATE("R",#REF!,"C",#REF!),"")</f>
        <v>#REF!</v>
      </c>
      <c r="U22" s="270" t="e">
        <f>IF(AND(#REF!="Muy Alta",#REF!="Leve"),CONCATENATE("R",#REF!,"C",#REF!),"")</f>
        <v>#REF!</v>
      </c>
      <c r="V22" s="270" t="e">
        <f>IF(AND(#REF!="Muy Alta",#REF!="Leve"),CONCATENATE("R",#REF!,"C",#REF!),"")</f>
        <v>#REF!</v>
      </c>
      <c r="W22" s="270" t="e">
        <f>IF(AND(#REF!="Muy Alta",#REF!="Leve"),CONCATENATE("R",#REF!,"C",#REF!),"")</f>
        <v>#REF!</v>
      </c>
      <c r="X22" s="270" t="e">
        <f>IF(AND(#REF!="Muy Alta",#REF!="Leve"),CONCATENATE("R",#REF!,"C",#REF!),"")</f>
        <v>#REF!</v>
      </c>
      <c r="Y22" s="270" t="e">
        <f>IF(AND(#REF!="Muy Alta",#REF!="Leve"),CONCATENATE("R",#REF!,"C",#REF!),"")</f>
        <v>#REF!</v>
      </c>
      <c r="Z22" s="270" t="e">
        <f>IF(AND(#REF!="Muy Alta",#REF!="Leve"),CONCATENATE("R",#REF!,"C",#REF!),"")</f>
        <v>#REF!</v>
      </c>
      <c r="AA22" s="271" t="e">
        <f>IF(AND(#REF!="Muy Alta",#REF!="Leve"),CONCATENATE("R",#REF!,"C",#REF!),"")</f>
        <v>#REF!</v>
      </c>
      <c r="AB22" s="269" t="e">
        <f>IF(AND(#REF!="Muy Alta",#REF!="Menor"),CONCATENATE("R",#REF!,"C",#REF!),"")</f>
        <v>#REF!</v>
      </c>
      <c r="AC22" s="270" t="e">
        <f>IF(AND(#REF!="Muy Alta",#REF!="Menor"),CONCATENATE("R",#REF!,"C",#REF!),"")</f>
        <v>#REF!</v>
      </c>
      <c r="AD22" s="270" t="e">
        <f>IF(AND(#REF!="Muy Alta",#REF!="Menor"),CONCATENATE("R",#REF!,"C",#REF!),"")</f>
        <v>#REF!</v>
      </c>
      <c r="AE22" s="270" t="e">
        <f>IF(AND(#REF!="Muy Alta",#REF!="Menor"),CONCATENATE("R",#REF!,"C",#REF!),"")</f>
        <v>#REF!</v>
      </c>
      <c r="AF22" s="270" t="e">
        <f>IF(AND(#REF!="Muy Alta",#REF!="Menor"),CONCATENATE("R",#REF!,"C",#REF!),"")</f>
        <v>#REF!</v>
      </c>
      <c r="AG22" s="270" t="e">
        <f>IF(AND(#REF!="Muy Alta",#REF!="Menor"),CONCATENATE("R",#REF!,"C",#REF!),"")</f>
        <v>#REF!</v>
      </c>
      <c r="AH22" s="270" t="e">
        <f>IF(AND(#REF!="Muy Alta",#REF!="Menor"),CONCATENATE("R",#REF!,"C",#REF!),"")</f>
        <v>#REF!</v>
      </c>
      <c r="AI22" s="270" t="e">
        <f>IF(AND(#REF!="Muy Alta",#REF!="Menor"),CONCATENATE("R",#REF!,"C",#REF!),"")</f>
        <v>#REF!</v>
      </c>
      <c r="AJ22" s="270" t="e">
        <f>IF(AND(#REF!="Muy Alta",#REF!="Menor"),CONCATENATE("R",#REF!,"C",#REF!),"")</f>
        <v>#REF!</v>
      </c>
      <c r="AK22" s="270" t="e">
        <f>IF(AND(#REF!="Muy Alta",#REF!="Menor"),CONCATENATE("R",#REF!,"C",#REF!),"")</f>
        <v>#REF!</v>
      </c>
      <c r="AL22" s="270" t="e">
        <f>IF(AND(#REF!="Muy Alta",#REF!="Menor"),CONCATENATE("R",#REF!,"C",#REF!),"")</f>
        <v>#REF!</v>
      </c>
      <c r="AM22" s="270" t="e">
        <f>IF(AND(#REF!="Muy Alta",#REF!="Menor"),CONCATENATE("R",#REF!,"C",#REF!),"")</f>
        <v>#REF!</v>
      </c>
      <c r="AN22" s="270" t="e">
        <f>IF(AND(#REF!="Muy Alta",#REF!="Menor"),CONCATENATE("R",#REF!,"C",#REF!),"")</f>
        <v>#REF!</v>
      </c>
      <c r="AO22" s="270" t="e">
        <f>IF(AND(#REF!="Muy Alta",#REF!="Menor"),CONCATENATE("R",#REF!,"C",#REF!),"")</f>
        <v>#REF!</v>
      </c>
      <c r="AP22" s="270" t="e">
        <f>IF(AND(#REF!="Muy Alta",#REF!="Menor"),CONCATENATE("R",#REF!,"C",#REF!),"")</f>
        <v>#REF!</v>
      </c>
      <c r="AQ22" s="270" t="e">
        <f>IF(AND(#REF!="Muy Alta",#REF!="Menor"),CONCATENATE("R",#REF!,"C",#REF!),"")</f>
        <v>#REF!</v>
      </c>
      <c r="AR22" s="270" t="e">
        <f>IF(AND(#REF!="Muy Alta",#REF!="Menor"),CONCATENATE("R",#REF!,"C",#REF!),"")</f>
        <v>#REF!</v>
      </c>
      <c r="AS22" s="271" t="e">
        <f>IF(AND(#REF!="Muy Alta",#REF!="Menor"),CONCATENATE("R",#REF!,"C",#REF!),"")</f>
        <v>#REF!</v>
      </c>
      <c r="AT22" s="269" t="e">
        <f>IF(AND(#REF!="Muy Alta",#REF!="Moderado"),CONCATENATE("R",#REF!,"C",#REF!),"")</f>
        <v>#REF!</v>
      </c>
      <c r="AU22" s="270" t="e">
        <f>IF(AND(#REF!="Muy Alta",#REF!="Moderado"),CONCATENATE("R",#REF!,"C",#REF!),"")</f>
        <v>#REF!</v>
      </c>
      <c r="AV22" s="270" t="e">
        <f>IF(AND(#REF!="Muy Alta",#REF!="Moderado"),CONCATENATE("R",#REF!,"C",#REF!),"")</f>
        <v>#REF!</v>
      </c>
      <c r="AW22" s="270" t="e">
        <f>IF(AND(#REF!="Muy Alta",#REF!="Moderado"),CONCATENATE("R",#REF!,"C",#REF!),"")</f>
        <v>#REF!</v>
      </c>
      <c r="AX22" s="270" t="e">
        <f>IF(AND(#REF!="Muy Alta",#REF!="Moderado"),CONCATENATE("R",#REF!,"C",#REF!),"")</f>
        <v>#REF!</v>
      </c>
      <c r="AY22" s="270" t="e">
        <f>IF(AND(#REF!="Muy Alta",#REF!="Moderado"),CONCATENATE("R",#REF!,"C",#REF!),"")</f>
        <v>#REF!</v>
      </c>
      <c r="AZ22" s="270" t="e">
        <f>IF(AND(#REF!="Muy Alta",#REF!="Moderado"),CONCATENATE("R",#REF!,"C",#REF!),"")</f>
        <v>#REF!</v>
      </c>
      <c r="BA22" s="270" t="e">
        <f>IF(AND(#REF!="Muy Alta",#REF!="Moderado"),CONCATENATE("R",#REF!,"C",#REF!),"")</f>
        <v>#REF!</v>
      </c>
      <c r="BB22" s="270" t="e">
        <f>IF(AND(#REF!="Muy Alta",#REF!="Moderado"),CONCATENATE("R",#REF!,"C",#REF!),"")</f>
        <v>#REF!</v>
      </c>
      <c r="BC22" s="270" t="e">
        <f>IF(AND(#REF!="Muy Alta",#REF!="Moderado"),CONCATENATE("R",#REF!,"C",#REF!),"")</f>
        <v>#REF!</v>
      </c>
      <c r="BD22" s="270" t="e">
        <f>IF(AND(#REF!="Muy Alta",#REF!="Moderado"),CONCATENATE("R",#REF!,"C",#REF!),"")</f>
        <v>#REF!</v>
      </c>
      <c r="BE22" s="270" t="e">
        <f>IF(AND(#REF!="Muy Alta",#REF!="Moderado"),CONCATENATE("R",#REF!,"C",#REF!),"")</f>
        <v>#REF!</v>
      </c>
      <c r="BF22" s="270" t="e">
        <f>IF(AND(#REF!="Muy Alta",#REF!="Moderado"),CONCATENATE("R",#REF!,"C",#REF!),"")</f>
        <v>#REF!</v>
      </c>
      <c r="BG22" s="270" t="e">
        <f>IF(AND(#REF!="Muy Alta",#REF!="Moderado"),CONCATENATE("R",#REF!,"C",#REF!),"")</f>
        <v>#REF!</v>
      </c>
      <c r="BH22" s="270" t="e">
        <f>IF(AND(#REF!="Muy Alta",#REF!="Moderado"),CONCATENATE("R",#REF!,"C",#REF!),"")</f>
        <v>#REF!</v>
      </c>
      <c r="BI22" s="270" t="e">
        <f>IF(AND(#REF!="Muy Alta",#REF!="Moderado"),CONCATENATE("R",#REF!,"C",#REF!),"")</f>
        <v>#REF!</v>
      </c>
      <c r="BJ22" s="270" t="e">
        <f>IF(AND(#REF!="Muy Alta",#REF!="Moderado"),CONCATENATE("R",#REF!,"C",#REF!),"")</f>
        <v>#REF!</v>
      </c>
      <c r="BK22" s="271" t="e">
        <f>IF(AND(#REF!="Muy Alta",#REF!="Moderado"),CONCATENATE("R",#REF!,"C",#REF!),"")</f>
        <v>#REF!</v>
      </c>
      <c r="BL22" s="269" t="e">
        <f>IF(AND(#REF!="Muy Alta",#REF!="Mayor"),CONCATENATE("R",#REF!,"C",#REF!),"")</f>
        <v>#REF!</v>
      </c>
      <c r="BM22" s="270" t="e">
        <f>IF(AND(#REF!="Muy Alta",#REF!="Mayor"),CONCATENATE("R",#REF!,"C",#REF!),"")</f>
        <v>#REF!</v>
      </c>
      <c r="BN22" s="270" t="e">
        <f>IF(AND(#REF!="Muy Alta",#REF!="Mayor"),CONCATENATE("R",#REF!,"C",#REF!),"")</f>
        <v>#REF!</v>
      </c>
      <c r="BO22" s="270" t="e">
        <f>IF(AND(#REF!="Muy Alta",#REF!="Mayor"),CONCATENATE("R",#REF!,"C",#REF!),"")</f>
        <v>#REF!</v>
      </c>
      <c r="BP22" s="270" t="e">
        <f>IF(AND(#REF!="Muy Alta",#REF!="Mayor"),CONCATENATE("R",#REF!,"C",#REF!),"")</f>
        <v>#REF!</v>
      </c>
      <c r="BQ22" s="270" t="e">
        <f>IF(AND(#REF!="Muy Alta",#REF!="Mayor"),CONCATENATE("R",#REF!,"C",#REF!),"")</f>
        <v>#REF!</v>
      </c>
      <c r="BR22" s="270" t="e">
        <f>IF(AND(#REF!="Muy Alta",#REF!="Mayor"),CONCATENATE("R",#REF!,"C",#REF!),"")</f>
        <v>#REF!</v>
      </c>
      <c r="BS22" s="270" t="e">
        <f>IF(AND(#REF!="Muy Alta",#REF!="Mayor"),CONCATENATE("R",#REF!,"C",#REF!),"")</f>
        <v>#REF!</v>
      </c>
      <c r="BT22" s="270" t="e">
        <f>IF(AND(#REF!="Muy Alta",#REF!="Mayor"),CONCATENATE("R",#REF!,"C",#REF!),"")</f>
        <v>#REF!</v>
      </c>
      <c r="BU22" s="270" t="e">
        <f>IF(AND(#REF!="Muy Alta",#REF!="Mayor"),CONCATENATE("R",#REF!,"C",#REF!),"")</f>
        <v>#REF!</v>
      </c>
      <c r="BV22" s="270" t="e">
        <f>IF(AND(#REF!="Muy Alta",#REF!="Mayor"),CONCATENATE("R",#REF!,"C",#REF!),"")</f>
        <v>#REF!</v>
      </c>
      <c r="BW22" s="270" t="e">
        <f>IF(AND(#REF!="Muy Alta",#REF!="Mayor"),CONCATENATE("R",#REF!,"C",#REF!),"")</f>
        <v>#REF!</v>
      </c>
      <c r="BX22" s="270" t="e">
        <f>IF(AND(#REF!="Muy Alta",#REF!="Mayor"),CONCATENATE("R",#REF!,"C",#REF!),"")</f>
        <v>#REF!</v>
      </c>
      <c r="BY22" s="270" t="e">
        <f>IF(AND(#REF!="Muy Alta",#REF!="Mayor"),CONCATENATE("R",#REF!,"C",#REF!),"")</f>
        <v>#REF!</v>
      </c>
      <c r="BZ22" s="270" t="e">
        <f>IF(AND(#REF!="Muy Alta",#REF!="Mayor"),CONCATENATE("R",#REF!,"C",#REF!),"")</f>
        <v>#REF!</v>
      </c>
      <c r="CA22" s="270" t="e">
        <f>IF(AND(#REF!="Muy Alta",#REF!="Mayor"),CONCATENATE("R",#REF!,"C",#REF!),"")</f>
        <v>#REF!</v>
      </c>
      <c r="CB22" s="270" t="e">
        <f>IF(AND(#REF!="Muy Alta",#REF!="Mayor"),CONCATENATE("R",#REF!,"C",#REF!),"")</f>
        <v>#REF!</v>
      </c>
      <c r="CC22" s="271" t="e">
        <f>IF(AND(#REF!="Muy Alta",#REF!="Mayor"),CONCATENATE("R",#REF!,"C",#REF!),"")</f>
        <v>#REF!</v>
      </c>
      <c r="CD22" s="272" t="e">
        <f>IF(AND(#REF!="Muy Alta",#REF!="Catastrófico"),CONCATENATE("R",#REF!,"C",#REF!),"")</f>
        <v>#REF!</v>
      </c>
      <c r="CE22" s="272" t="e">
        <f>IF(AND(#REF!="Muy Alta",#REF!="Catastrófico"),CONCATENATE("R",#REF!,"C",#REF!),"")</f>
        <v>#REF!</v>
      </c>
      <c r="CF22" s="272" t="e">
        <f>IF(AND(#REF!="Muy Alta",#REF!="Catastrófico"),CONCATENATE("R",#REF!,"C",#REF!),"")</f>
        <v>#REF!</v>
      </c>
      <c r="CG22" s="272" t="e">
        <f>IF(AND(#REF!="Muy Alta",#REF!="Catastrófico"),CONCATENATE("R",#REF!,"C",#REF!),"")</f>
        <v>#REF!</v>
      </c>
      <c r="CH22" s="272" t="e">
        <f>IF(AND(#REF!="Muy Alta",#REF!="Catastrófico"),CONCATENATE("R",#REF!,"C",#REF!),"")</f>
        <v>#REF!</v>
      </c>
      <c r="CI22" s="272" t="e">
        <f>IF(AND(#REF!="Muy Alta",#REF!="Catastrófico"),CONCATENATE("R",#REF!,"C",#REF!),"")</f>
        <v>#REF!</v>
      </c>
      <c r="CJ22" s="272" t="e">
        <f>IF(AND(#REF!="Muy Alta",#REF!="Catastrófico"),CONCATENATE("R",#REF!,"C",#REF!),"")</f>
        <v>#REF!</v>
      </c>
      <c r="CK22" s="272" t="e">
        <f>IF(AND(#REF!="Muy Alta",#REF!="Catastrófico"),CONCATENATE("R",#REF!,"C",#REF!),"")</f>
        <v>#REF!</v>
      </c>
      <c r="CL22" s="272" t="e">
        <f>IF(AND(#REF!="Muy Alta",#REF!="Catastrófico"),CONCATENATE("R",#REF!,"C",#REF!),"")</f>
        <v>#REF!</v>
      </c>
      <c r="CM22" s="272" t="e">
        <f>IF(AND(#REF!="Muy Alta",#REF!="Catastrófico"),CONCATENATE("R",#REF!,"C",#REF!),"")</f>
        <v>#REF!</v>
      </c>
      <c r="CN22" s="272" t="e">
        <f>IF(AND(#REF!="Muy Alta",#REF!="Catastrófico"),CONCATENATE("R",#REF!,"C",#REF!),"")</f>
        <v>#REF!</v>
      </c>
      <c r="CO22" s="272" t="e">
        <f>IF(AND(#REF!="Muy Alta",#REF!="Catastrófico"),CONCATENATE("R",#REF!,"C",#REF!),"")</f>
        <v>#REF!</v>
      </c>
      <c r="CP22" s="272" t="e">
        <f>IF(AND(#REF!="Muy Alta",#REF!="Catastrófico"),CONCATENATE("R",#REF!,"C",#REF!),"")</f>
        <v>#REF!</v>
      </c>
      <c r="CQ22" s="272" t="e">
        <f>IF(AND(#REF!="Muy Alta",#REF!="Catastrófico"),CONCATENATE("R",#REF!,"C",#REF!),"")</f>
        <v>#REF!</v>
      </c>
      <c r="CR22" s="272" t="e">
        <f>IF(AND(#REF!="Muy Alta",#REF!="Catastrófico"),CONCATENATE("R",#REF!,"C",#REF!),"")</f>
        <v>#REF!</v>
      </c>
      <c r="CS22" s="272" t="e">
        <f>IF(AND(#REF!="Muy Alta",#REF!="Catastrófico"),CONCATENATE("R",#REF!,"C",#REF!),"")</f>
        <v>#REF!</v>
      </c>
      <c r="CT22" s="272" t="e">
        <f>IF(AND(#REF!="Muy Alta",#REF!="Catastrófico"),CONCATENATE("R",#REF!,"C",#REF!),"")</f>
        <v>#REF!</v>
      </c>
      <c r="CU22" s="273" t="e">
        <f>IF(AND(#REF!="Muy Alta",#REF!="Catastrófico"),CONCATENATE("R",#REF!,"C",#REF!),"")</f>
        <v>#REF!</v>
      </c>
      <c r="CV22" s="57"/>
      <c r="CW22" s="1081"/>
      <c r="CX22" s="1082"/>
      <c r="CY22" s="1082"/>
      <c r="CZ22" s="1082"/>
      <c r="DA22" s="1082"/>
      <c r="DB22" s="1083"/>
    </row>
    <row r="23" spans="2:106" ht="32.65" customHeight="1">
      <c r="B23" s="1101"/>
      <c r="C23" s="1101"/>
      <c r="D23" s="1102"/>
      <c r="E23" s="1072"/>
      <c r="F23" s="1073"/>
      <c r="G23" s="1073"/>
      <c r="H23" s="1073"/>
      <c r="I23" s="1074"/>
      <c r="J23" s="269" t="e">
        <f>IF(AND(#REF!="Muy Alta",#REF!="Leve"),CONCATENATE("R",#REF!,"C",#REF!),"")</f>
        <v>#REF!</v>
      </c>
      <c r="K23" s="270" t="e">
        <f>IF(AND(#REF!="Muy Alta",#REF!="Leve"),CONCATENATE("R",#REF!,"C",#REF!),"")</f>
        <v>#REF!</v>
      </c>
      <c r="L23" s="270" t="e">
        <f>IF(AND(#REF!="Muy Alta",#REF!="Leve"),CONCATENATE("R",#REF!,"C",#REF!),"")</f>
        <v>#REF!</v>
      </c>
      <c r="M23" s="270" t="e">
        <f>IF(AND(#REF!="Muy Alta",#REF!="Leve"),CONCATENATE("R",#REF!,"C",#REF!),"")</f>
        <v>#REF!</v>
      </c>
      <c r="N23" s="270" t="e">
        <f>IF(AND(#REF!="Muy Alta",#REF!="Leve"),CONCATENATE("R",#REF!,"C",#REF!),"")</f>
        <v>#REF!</v>
      </c>
      <c r="O23" s="270" t="e">
        <f>IF(AND(#REF!="Muy Alta",#REF!="Leve"),CONCATENATE("R",#REF!,"C",#REF!),"")</f>
        <v>#REF!</v>
      </c>
      <c r="P23" s="270" t="e">
        <f>IF(AND(#REF!="Muy Alta",#REF!="Leve"),CONCATENATE("R",#REF!,"C",#REF!),"")</f>
        <v>#REF!</v>
      </c>
      <c r="Q23" s="270" t="e">
        <f>IF(AND(#REF!="Muy Alta",#REF!="Leve"),CONCATENATE("R",#REF!,"C",#REF!),"")</f>
        <v>#REF!</v>
      </c>
      <c r="R23" s="270" t="e">
        <f>IF(AND(#REF!="Muy Alta",#REF!="Leve"),CONCATENATE("R",#REF!,"C",#REF!),"")</f>
        <v>#REF!</v>
      </c>
      <c r="S23" s="270" t="e">
        <f>IF(AND(#REF!="Muy Alta",#REF!="Leve"),CONCATENATE("R",#REF!,"C",#REF!),"")</f>
        <v>#REF!</v>
      </c>
      <c r="T23" s="270" t="e">
        <f>IF(AND(#REF!="Muy Alta",#REF!="Leve"),CONCATENATE("R",#REF!,"C",#REF!),"")</f>
        <v>#REF!</v>
      </c>
      <c r="U23" s="270" t="e">
        <f>IF(AND(#REF!="Muy Alta",#REF!="Leve"),CONCATENATE("R",#REF!,"C",#REF!),"")</f>
        <v>#REF!</v>
      </c>
      <c r="V23" s="270" t="e">
        <f>IF(AND(#REF!="Muy Alta",#REF!="Leve"),CONCATENATE("R",#REF!,"C",#REF!),"")</f>
        <v>#REF!</v>
      </c>
      <c r="W23" s="270" t="e">
        <f>IF(AND(#REF!="Muy Alta",#REF!="Leve"),CONCATENATE("R",#REF!,"C",#REF!),"")</f>
        <v>#REF!</v>
      </c>
      <c r="X23" s="270" t="e">
        <f>IF(AND(#REF!="Muy Alta",#REF!="Leve"),CONCATENATE("R",#REF!,"C",#REF!),"")</f>
        <v>#REF!</v>
      </c>
      <c r="Y23" s="270" t="e">
        <f>IF(AND(#REF!="Muy Alta",#REF!="Leve"),CONCATENATE("R",#REF!,"C",#REF!),"")</f>
        <v>#REF!</v>
      </c>
      <c r="Z23" s="270" t="e">
        <f>IF(AND(#REF!="Muy Alta",#REF!="Leve"),CONCATENATE("R",#REF!,"C",#REF!),"")</f>
        <v>#REF!</v>
      </c>
      <c r="AA23" s="271" t="e">
        <f>IF(AND(#REF!="Muy Alta",#REF!="Leve"),CONCATENATE("R",#REF!,"C",#REF!),"")</f>
        <v>#REF!</v>
      </c>
      <c r="AB23" s="269" t="e">
        <f>IF(AND(#REF!="Muy Alta",#REF!="Menor"),CONCATENATE("R",#REF!,"C",#REF!),"")</f>
        <v>#REF!</v>
      </c>
      <c r="AC23" s="270" t="e">
        <f>IF(AND(#REF!="Muy Alta",#REF!="Menor"),CONCATENATE("R",#REF!,"C",#REF!),"")</f>
        <v>#REF!</v>
      </c>
      <c r="AD23" s="270" t="e">
        <f>IF(AND(#REF!="Muy Alta",#REF!="Menor"),CONCATENATE("R",#REF!,"C",#REF!),"")</f>
        <v>#REF!</v>
      </c>
      <c r="AE23" s="270" t="e">
        <f>IF(AND(#REF!="Muy Alta",#REF!="Menor"),CONCATENATE("R",#REF!,"C",#REF!),"")</f>
        <v>#REF!</v>
      </c>
      <c r="AF23" s="270" t="e">
        <f>IF(AND(#REF!="Muy Alta",#REF!="Menor"),CONCATENATE("R",#REF!,"C",#REF!),"")</f>
        <v>#REF!</v>
      </c>
      <c r="AG23" s="270" t="e">
        <f>IF(AND(#REF!="Muy Alta",#REF!="Menor"),CONCATENATE("R",#REF!,"C",#REF!),"")</f>
        <v>#REF!</v>
      </c>
      <c r="AH23" s="270" t="e">
        <f>IF(AND(#REF!="Muy Alta",#REF!="Menor"),CONCATENATE("R",#REF!,"C",#REF!),"")</f>
        <v>#REF!</v>
      </c>
      <c r="AI23" s="270" t="e">
        <f>IF(AND(#REF!="Muy Alta",#REF!="Menor"),CONCATENATE("R",#REF!,"C",#REF!),"")</f>
        <v>#REF!</v>
      </c>
      <c r="AJ23" s="270" t="e">
        <f>IF(AND(#REF!="Muy Alta",#REF!="Menor"),CONCATENATE("R",#REF!,"C",#REF!),"")</f>
        <v>#REF!</v>
      </c>
      <c r="AK23" s="270" t="e">
        <f>IF(AND(#REF!="Muy Alta",#REF!="Menor"),CONCATENATE("R",#REF!,"C",#REF!),"")</f>
        <v>#REF!</v>
      </c>
      <c r="AL23" s="270" t="e">
        <f>IF(AND(#REF!="Muy Alta",#REF!="Menor"),CONCATENATE("R",#REF!,"C",#REF!),"")</f>
        <v>#REF!</v>
      </c>
      <c r="AM23" s="270" t="e">
        <f>IF(AND(#REF!="Muy Alta",#REF!="Menor"),CONCATENATE("R",#REF!,"C",#REF!),"")</f>
        <v>#REF!</v>
      </c>
      <c r="AN23" s="270" t="e">
        <f>IF(AND(#REF!="Muy Alta",#REF!="Menor"),CONCATENATE("R",#REF!,"C",#REF!),"")</f>
        <v>#REF!</v>
      </c>
      <c r="AO23" s="270" t="e">
        <f>IF(AND(#REF!="Muy Alta",#REF!="Menor"),CONCATENATE("R",#REF!,"C",#REF!),"")</f>
        <v>#REF!</v>
      </c>
      <c r="AP23" s="270" t="e">
        <f>IF(AND(#REF!="Muy Alta",#REF!="Menor"),CONCATENATE("R",#REF!,"C",#REF!),"")</f>
        <v>#REF!</v>
      </c>
      <c r="AQ23" s="270" t="e">
        <f>IF(AND(#REF!="Muy Alta",#REF!="Menor"),CONCATENATE("R",#REF!,"C",#REF!),"")</f>
        <v>#REF!</v>
      </c>
      <c r="AR23" s="270" t="e">
        <f>IF(AND(#REF!="Muy Alta",#REF!="Menor"),CONCATENATE("R",#REF!,"C",#REF!),"")</f>
        <v>#REF!</v>
      </c>
      <c r="AS23" s="271" t="e">
        <f>IF(AND(#REF!="Muy Alta",#REF!="Menor"),CONCATENATE("R",#REF!,"C",#REF!),"")</f>
        <v>#REF!</v>
      </c>
      <c r="AT23" s="269" t="e">
        <f>IF(AND(#REF!="Muy Alta",#REF!="Moderado"),CONCATENATE("R",#REF!,"C",#REF!),"")</f>
        <v>#REF!</v>
      </c>
      <c r="AU23" s="270" t="e">
        <f>IF(AND(#REF!="Muy Alta",#REF!="Moderado"),CONCATENATE("R",#REF!,"C",#REF!),"")</f>
        <v>#REF!</v>
      </c>
      <c r="AV23" s="270" t="e">
        <f>IF(AND(#REF!="Muy Alta",#REF!="Moderado"),CONCATENATE("R",#REF!,"C",#REF!),"")</f>
        <v>#REF!</v>
      </c>
      <c r="AW23" s="270" t="e">
        <f>IF(AND(#REF!="Muy Alta",#REF!="Moderado"),CONCATENATE("R",#REF!,"C",#REF!),"")</f>
        <v>#REF!</v>
      </c>
      <c r="AX23" s="270" t="e">
        <f>IF(AND(#REF!="Muy Alta",#REF!="Moderado"),CONCATENATE("R",#REF!,"C",#REF!),"")</f>
        <v>#REF!</v>
      </c>
      <c r="AY23" s="270" t="e">
        <f>IF(AND(#REF!="Muy Alta",#REF!="Moderado"),CONCATENATE("R",#REF!,"C",#REF!),"")</f>
        <v>#REF!</v>
      </c>
      <c r="AZ23" s="270" t="e">
        <f>IF(AND(#REF!="Muy Alta",#REF!="Moderado"),CONCATENATE("R",#REF!,"C",#REF!),"")</f>
        <v>#REF!</v>
      </c>
      <c r="BA23" s="270" t="e">
        <f>IF(AND(#REF!="Muy Alta",#REF!="Moderado"),CONCATENATE("R",#REF!,"C",#REF!),"")</f>
        <v>#REF!</v>
      </c>
      <c r="BB23" s="270" t="e">
        <f>IF(AND(#REF!="Muy Alta",#REF!="Moderado"),CONCATENATE("R",#REF!,"C",#REF!),"")</f>
        <v>#REF!</v>
      </c>
      <c r="BC23" s="270" t="e">
        <f>IF(AND(#REF!="Muy Alta",#REF!="Moderado"),CONCATENATE("R",#REF!,"C",#REF!),"")</f>
        <v>#REF!</v>
      </c>
      <c r="BD23" s="270" t="e">
        <f>IF(AND(#REF!="Muy Alta",#REF!="Moderado"),CONCATENATE("R",#REF!,"C",#REF!),"")</f>
        <v>#REF!</v>
      </c>
      <c r="BE23" s="270" t="e">
        <f>IF(AND(#REF!="Muy Alta",#REF!="Moderado"),CONCATENATE("R",#REF!,"C",#REF!),"")</f>
        <v>#REF!</v>
      </c>
      <c r="BF23" s="270" t="e">
        <f>IF(AND(#REF!="Muy Alta",#REF!="Moderado"),CONCATENATE("R",#REF!,"C",#REF!),"")</f>
        <v>#REF!</v>
      </c>
      <c r="BG23" s="270" t="e">
        <f>IF(AND(#REF!="Muy Alta",#REF!="Moderado"),CONCATENATE("R",#REF!,"C",#REF!),"")</f>
        <v>#REF!</v>
      </c>
      <c r="BH23" s="270" t="e">
        <f>IF(AND(#REF!="Muy Alta",#REF!="Moderado"),CONCATENATE("R",#REF!,"C",#REF!),"")</f>
        <v>#REF!</v>
      </c>
      <c r="BI23" s="270" t="e">
        <f>IF(AND(#REF!="Muy Alta",#REF!="Moderado"),CONCATENATE("R",#REF!,"C",#REF!),"")</f>
        <v>#REF!</v>
      </c>
      <c r="BJ23" s="270" t="e">
        <f>IF(AND(#REF!="Muy Alta",#REF!="Moderado"),CONCATENATE("R",#REF!,"C",#REF!),"")</f>
        <v>#REF!</v>
      </c>
      <c r="BK23" s="271" t="e">
        <f>IF(AND(#REF!="Muy Alta",#REF!="Moderado"),CONCATENATE("R",#REF!,"C",#REF!),"")</f>
        <v>#REF!</v>
      </c>
      <c r="BL23" s="269" t="e">
        <f>IF(AND(#REF!="Muy Alta",#REF!="Mayor"),CONCATENATE("R",#REF!,"C",#REF!),"")</f>
        <v>#REF!</v>
      </c>
      <c r="BM23" s="270" t="e">
        <f>IF(AND(#REF!="Muy Alta",#REF!="Mayor"),CONCATENATE("R",#REF!,"C",#REF!),"")</f>
        <v>#REF!</v>
      </c>
      <c r="BN23" s="270" t="e">
        <f>IF(AND(#REF!="Muy Alta",#REF!="Mayor"),CONCATENATE("R",#REF!,"C",#REF!),"")</f>
        <v>#REF!</v>
      </c>
      <c r="BO23" s="270" t="e">
        <f>IF(AND(#REF!="Muy Alta",#REF!="Mayor"),CONCATENATE("R",#REF!,"C",#REF!),"")</f>
        <v>#REF!</v>
      </c>
      <c r="BP23" s="270" t="e">
        <f>IF(AND(#REF!="Muy Alta",#REF!="Mayor"),CONCATENATE("R",#REF!,"C",#REF!),"")</f>
        <v>#REF!</v>
      </c>
      <c r="BQ23" s="270" t="e">
        <f>IF(AND(#REF!="Muy Alta",#REF!="Mayor"),CONCATENATE("R",#REF!,"C",#REF!),"")</f>
        <v>#REF!</v>
      </c>
      <c r="BR23" s="270" t="e">
        <f>IF(AND(#REF!="Muy Alta",#REF!="Mayor"),CONCATENATE("R",#REF!,"C",#REF!),"")</f>
        <v>#REF!</v>
      </c>
      <c r="BS23" s="270" t="e">
        <f>IF(AND(#REF!="Muy Alta",#REF!="Mayor"),CONCATENATE("R",#REF!,"C",#REF!),"")</f>
        <v>#REF!</v>
      </c>
      <c r="BT23" s="270" t="e">
        <f>IF(AND(#REF!="Muy Alta",#REF!="Mayor"),CONCATENATE("R",#REF!,"C",#REF!),"")</f>
        <v>#REF!</v>
      </c>
      <c r="BU23" s="270" t="e">
        <f>IF(AND(#REF!="Muy Alta",#REF!="Mayor"),CONCATENATE("R",#REF!,"C",#REF!),"")</f>
        <v>#REF!</v>
      </c>
      <c r="BV23" s="270" t="e">
        <f>IF(AND(#REF!="Muy Alta",#REF!="Mayor"),CONCATENATE("R",#REF!,"C",#REF!),"")</f>
        <v>#REF!</v>
      </c>
      <c r="BW23" s="270" t="e">
        <f>IF(AND(#REF!="Muy Alta",#REF!="Mayor"),CONCATENATE("R",#REF!,"C",#REF!),"")</f>
        <v>#REF!</v>
      </c>
      <c r="BX23" s="270" t="e">
        <f>IF(AND(#REF!="Muy Alta",#REF!="Mayor"),CONCATENATE("R",#REF!,"C",#REF!),"")</f>
        <v>#REF!</v>
      </c>
      <c r="BY23" s="270" t="e">
        <f>IF(AND(#REF!="Muy Alta",#REF!="Mayor"),CONCATENATE("R",#REF!,"C",#REF!),"")</f>
        <v>#REF!</v>
      </c>
      <c r="BZ23" s="270" t="e">
        <f>IF(AND(#REF!="Muy Alta",#REF!="Mayor"),CONCATENATE("R",#REF!,"C",#REF!),"")</f>
        <v>#REF!</v>
      </c>
      <c r="CA23" s="270" t="e">
        <f>IF(AND(#REF!="Muy Alta",#REF!="Mayor"),CONCATENATE("R",#REF!,"C",#REF!),"")</f>
        <v>#REF!</v>
      </c>
      <c r="CB23" s="270" t="e">
        <f>IF(AND(#REF!="Muy Alta",#REF!="Mayor"),CONCATENATE("R",#REF!,"C",#REF!),"")</f>
        <v>#REF!</v>
      </c>
      <c r="CC23" s="271" t="e">
        <f>IF(AND(#REF!="Muy Alta",#REF!="Mayor"),CONCATENATE("R",#REF!,"C",#REF!),"")</f>
        <v>#REF!</v>
      </c>
      <c r="CD23" s="272" t="e">
        <f>IF(AND(#REF!="Muy Alta",#REF!="Catastrófico"),CONCATENATE("R",#REF!,"C",#REF!),"")</f>
        <v>#REF!</v>
      </c>
      <c r="CE23" s="272" t="e">
        <f>IF(AND(#REF!="Muy Alta",#REF!="Catastrófico"),CONCATENATE("R",#REF!,"C",#REF!),"")</f>
        <v>#REF!</v>
      </c>
      <c r="CF23" s="272" t="e">
        <f>IF(AND(#REF!="Muy Alta",#REF!="Catastrófico"),CONCATENATE("R",#REF!,"C",#REF!),"")</f>
        <v>#REF!</v>
      </c>
      <c r="CG23" s="272" t="e">
        <f>IF(AND(#REF!="Muy Alta",#REF!="Catastrófico"),CONCATENATE("R",#REF!,"C",#REF!),"")</f>
        <v>#REF!</v>
      </c>
      <c r="CH23" s="272" t="e">
        <f>IF(AND(#REF!="Muy Alta",#REF!="Catastrófico"),CONCATENATE("R",#REF!,"C",#REF!),"")</f>
        <v>#REF!</v>
      </c>
      <c r="CI23" s="272" t="e">
        <f>IF(AND(#REF!="Muy Alta",#REF!="Catastrófico"),CONCATENATE("R",#REF!,"C",#REF!),"")</f>
        <v>#REF!</v>
      </c>
      <c r="CJ23" s="272" t="e">
        <f>IF(AND(#REF!="Muy Alta",#REF!="Catastrófico"),CONCATENATE("R",#REF!,"C",#REF!),"")</f>
        <v>#REF!</v>
      </c>
      <c r="CK23" s="272" t="e">
        <f>IF(AND(#REF!="Muy Alta",#REF!="Catastrófico"),CONCATENATE("R",#REF!,"C",#REF!),"")</f>
        <v>#REF!</v>
      </c>
      <c r="CL23" s="272" t="e">
        <f>IF(AND(#REF!="Muy Alta",#REF!="Catastrófico"),CONCATENATE("R",#REF!,"C",#REF!),"")</f>
        <v>#REF!</v>
      </c>
      <c r="CM23" s="272" t="e">
        <f>IF(AND(#REF!="Muy Alta",#REF!="Catastrófico"),CONCATENATE("R",#REF!,"C",#REF!),"")</f>
        <v>#REF!</v>
      </c>
      <c r="CN23" s="272" t="e">
        <f>IF(AND(#REF!="Muy Alta",#REF!="Catastrófico"),CONCATENATE("R",#REF!,"C",#REF!),"")</f>
        <v>#REF!</v>
      </c>
      <c r="CO23" s="272" t="e">
        <f>IF(AND(#REF!="Muy Alta",#REF!="Catastrófico"),CONCATENATE("R",#REF!,"C",#REF!),"")</f>
        <v>#REF!</v>
      </c>
      <c r="CP23" s="272" t="e">
        <f>IF(AND(#REF!="Muy Alta",#REF!="Catastrófico"),CONCATENATE("R",#REF!,"C",#REF!),"")</f>
        <v>#REF!</v>
      </c>
      <c r="CQ23" s="272" t="e">
        <f>IF(AND(#REF!="Muy Alta",#REF!="Catastrófico"),CONCATENATE("R",#REF!,"C",#REF!),"")</f>
        <v>#REF!</v>
      </c>
      <c r="CR23" s="272" t="e">
        <f>IF(AND(#REF!="Muy Alta",#REF!="Catastrófico"),CONCATENATE("R",#REF!,"C",#REF!),"")</f>
        <v>#REF!</v>
      </c>
      <c r="CS23" s="272" t="e">
        <f>IF(AND(#REF!="Muy Alta",#REF!="Catastrófico"),CONCATENATE("R",#REF!,"C",#REF!),"")</f>
        <v>#REF!</v>
      </c>
      <c r="CT23" s="272" t="e">
        <f>IF(AND(#REF!="Muy Alta",#REF!="Catastrófico"),CONCATENATE("R",#REF!,"C",#REF!),"")</f>
        <v>#REF!</v>
      </c>
      <c r="CU23" s="273" t="e">
        <f>IF(AND(#REF!="Muy Alta",#REF!="Catastrófico"),CONCATENATE("R",#REF!,"C",#REF!),"")</f>
        <v>#REF!</v>
      </c>
      <c r="CV23" s="57"/>
      <c r="CW23" s="1081"/>
      <c r="CX23" s="1082"/>
      <c r="CY23" s="1082"/>
      <c r="CZ23" s="1082"/>
      <c r="DA23" s="1082"/>
      <c r="DB23" s="1083"/>
    </row>
    <row r="24" spans="2:106" ht="32.65" customHeight="1">
      <c r="B24" s="1101"/>
      <c r="C24" s="1101"/>
      <c r="D24" s="1102"/>
      <c r="E24" s="1072"/>
      <c r="F24" s="1073"/>
      <c r="G24" s="1073"/>
      <c r="H24" s="1073"/>
      <c r="I24" s="1074"/>
      <c r="J24" s="269" t="e">
        <f>IF(AND(#REF!="Muy Alta",#REF!="Leve"),CONCATENATE("R",#REF!,"C",#REF!),"")</f>
        <v>#REF!</v>
      </c>
      <c r="K24" s="270" t="e">
        <f>IF(AND(#REF!="Muy Alta",#REF!="Leve"),CONCATENATE("R",#REF!,"C",#REF!),"")</f>
        <v>#REF!</v>
      </c>
      <c r="L24" s="270" t="e">
        <f>IF(AND(#REF!="Muy Alta",#REF!="Leve"),CONCATENATE("R",#REF!,"C",#REF!),"")</f>
        <v>#REF!</v>
      </c>
      <c r="M24" s="270" t="e">
        <f>IF(AND(#REF!="Muy Alta",#REF!="Leve"),CONCATENATE("R",#REF!,"C",#REF!),"")</f>
        <v>#REF!</v>
      </c>
      <c r="N24" s="270" t="e">
        <f>IF(AND(#REF!="Muy Alta",#REF!="Leve"),CONCATENATE("R",#REF!,"C",#REF!),"")</f>
        <v>#REF!</v>
      </c>
      <c r="O24" s="270" t="e">
        <f>IF(AND(#REF!="Muy Alta",#REF!="Leve"),CONCATENATE("R",#REF!,"C",#REF!),"")</f>
        <v>#REF!</v>
      </c>
      <c r="P24" s="270" t="e">
        <f>IF(AND(#REF!="Muy Alta",#REF!="Leve"),CONCATENATE("R",#REF!,"C",#REF!),"")</f>
        <v>#REF!</v>
      </c>
      <c r="Q24" s="270" t="e">
        <f>IF(AND(#REF!="Muy Alta",#REF!="Leve"),CONCATENATE("R",#REF!,"C",#REF!),"")</f>
        <v>#REF!</v>
      </c>
      <c r="R24" s="270" t="e">
        <f>IF(AND(#REF!="Muy Alta",#REF!="Leve"),CONCATENATE("R",#REF!,"C",#REF!),"")</f>
        <v>#REF!</v>
      </c>
      <c r="S24" s="270" t="e">
        <f>IF(AND(#REF!="Muy Alta",#REF!="Leve"),CONCATENATE("R",#REF!,"C",#REF!),"")</f>
        <v>#REF!</v>
      </c>
      <c r="T24" s="270" t="e">
        <f>IF(AND(#REF!="Muy Alta",#REF!="Leve"),CONCATENATE("R",#REF!,"C",#REF!),"")</f>
        <v>#REF!</v>
      </c>
      <c r="U24" s="270" t="e">
        <f>IF(AND(#REF!="Muy Alta",#REF!="Leve"),CONCATENATE("R",#REF!,"C",#REF!),"")</f>
        <v>#REF!</v>
      </c>
      <c r="V24" s="270" t="e">
        <f>IF(AND(#REF!="Muy Alta",#REF!="Leve"),CONCATENATE("R",#REF!,"C",#REF!),"")</f>
        <v>#REF!</v>
      </c>
      <c r="W24" s="270" t="e">
        <f>IF(AND(#REF!="Muy Alta",#REF!="Leve"),CONCATENATE("R",#REF!,"C",#REF!),"")</f>
        <v>#REF!</v>
      </c>
      <c r="X24" s="270" t="e">
        <f>IF(AND(#REF!="Muy Alta",#REF!="Leve"),CONCATENATE("R",#REF!,"C",#REF!),"")</f>
        <v>#REF!</v>
      </c>
      <c r="Y24" s="270" t="e">
        <f>IF(AND(#REF!="Muy Alta",#REF!="Leve"),CONCATENATE("R",#REF!,"C",#REF!),"")</f>
        <v>#REF!</v>
      </c>
      <c r="Z24" s="270" t="e">
        <f>IF(AND(#REF!="Muy Alta",#REF!="Leve"),CONCATENATE("R",#REF!,"C",#REF!),"")</f>
        <v>#REF!</v>
      </c>
      <c r="AA24" s="271" t="e">
        <f>IF(AND(#REF!="Muy Alta",#REF!="Leve"),CONCATENATE("R",#REF!,"C",#REF!),"")</f>
        <v>#REF!</v>
      </c>
      <c r="AB24" s="269" t="e">
        <f>IF(AND(#REF!="Muy Alta",#REF!="Menor"),CONCATENATE("R",#REF!,"C",#REF!),"")</f>
        <v>#REF!</v>
      </c>
      <c r="AC24" s="270" t="e">
        <f>IF(AND(#REF!="Muy Alta",#REF!="Menor"),CONCATENATE("R",#REF!,"C",#REF!),"")</f>
        <v>#REF!</v>
      </c>
      <c r="AD24" s="270" t="e">
        <f>IF(AND(#REF!="Muy Alta",#REF!="Menor"),CONCATENATE("R",#REF!,"C",#REF!),"")</f>
        <v>#REF!</v>
      </c>
      <c r="AE24" s="270" t="e">
        <f>IF(AND(#REF!="Muy Alta",#REF!="Menor"),CONCATENATE("R",#REF!,"C",#REF!),"")</f>
        <v>#REF!</v>
      </c>
      <c r="AF24" s="270" t="e">
        <f>IF(AND(#REF!="Muy Alta",#REF!="Menor"),CONCATENATE("R",#REF!,"C",#REF!),"")</f>
        <v>#REF!</v>
      </c>
      <c r="AG24" s="270" t="e">
        <f>IF(AND(#REF!="Muy Alta",#REF!="Menor"),CONCATENATE("R",#REF!,"C",#REF!),"")</f>
        <v>#REF!</v>
      </c>
      <c r="AH24" s="270" t="e">
        <f>IF(AND(#REF!="Muy Alta",#REF!="Menor"),CONCATENATE("R",#REF!,"C",#REF!),"")</f>
        <v>#REF!</v>
      </c>
      <c r="AI24" s="270" t="e">
        <f>IF(AND(#REF!="Muy Alta",#REF!="Menor"),CONCATENATE("R",#REF!,"C",#REF!),"")</f>
        <v>#REF!</v>
      </c>
      <c r="AJ24" s="270" t="e">
        <f>IF(AND(#REF!="Muy Alta",#REF!="Menor"),CONCATENATE("R",#REF!,"C",#REF!),"")</f>
        <v>#REF!</v>
      </c>
      <c r="AK24" s="270" t="e">
        <f>IF(AND(#REF!="Muy Alta",#REF!="Menor"),CONCATENATE("R",#REF!,"C",#REF!),"")</f>
        <v>#REF!</v>
      </c>
      <c r="AL24" s="270" t="e">
        <f>IF(AND(#REF!="Muy Alta",#REF!="Menor"),CONCATENATE("R",#REF!,"C",#REF!),"")</f>
        <v>#REF!</v>
      </c>
      <c r="AM24" s="270" t="e">
        <f>IF(AND(#REF!="Muy Alta",#REF!="Menor"),CONCATENATE("R",#REF!,"C",#REF!),"")</f>
        <v>#REF!</v>
      </c>
      <c r="AN24" s="270" t="e">
        <f>IF(AND(#REF!="Muy Alta",#REF!="Menor"),CONCATENATE("R",#REF!,"C",#REF!),"")</f>
        <v>#REF!</v>
      </c>
      <c r="AO24" s="270" t="e">
        <f>IF(AND(#REF!="Muy Alta",#REF!="Menor"),CONCATENATE("R",#REF!,"C",#REF!),"")</f>
        <v>#REF!</v>
      </c>
      <c r="AP24" s="270" t="e">
        <f>IF(AND(#REF!="Muy Alta",#REF!="Menor"),CONCATENATE("R",#REF!,"C",#REF!),"")</f>
        <v>#REF!</v>
      </c>
      <c r="AQ24" s="270" t="e">
        <f>IF(AND(#REF!="Muy Alta",#REF!="Menor"),CONCATENATE("R",#REF!,"C",#REF!),"")</f>
        <v>#REF!</v>
      </c>
      <c r="AR24" s="270" t="e">
        <f>IF(AND(#REF!="Muy Alta",#REF!="Menor"),CONCATENATE("R",#REF!,"C",#REF!),"")</f>
        <v>#REF!</v>
      </c>
      <c r="AS24" s="271" t="e">
        <f>IF(AND(#REF!="Muy Alta",#REF!="Menor"),CONCATENATE("R",#REF!,"C",#REF!),"")</f>
        <v>#REF!</v>
      </c>
      <c r="AT24" s="269" t="e">
        <f>IF(AND(#REF!="Muy Alta",#REF!="Moderado"),CONCATENATE("R",#REF!,"C",#REF!),"")</f>
        <v>#REF!</v>
      </c>
      <c r="AU24" s="270" t="e">
        <f>IF(AND(#REF!="Muy Alta",#REF!="Moderado"),CONCATENATE("R",#REF!,"C",#REF!),"")</f>
        <v>#REF!</v>
      </c>
      <c r="AV24" s="270" t="e">
        <f>IF(AND(#REF!="Muy Alta",#REF!="Moderado"),CONCATENATE("R",#REF!,"C",#REF!),"")</f>
        <v>#REF!</v>
      </c>
      <c r="AW24" s="270" t="e">
        <f>IF(AND(#REF!="Muy Alta",#REF!="Moderado"),CONCATENATE("R",#REF!,"C",#REF!),"")</f>
        <v>#REF!</v>
      </c>
      <c r="AX24" s="270" t="e">
        <f>IF(AND(#REF!="Muy Alta",#REF!="Moderado"),CONCATENATE("R",#REF!,"C",#REF!),"")</f>
        <v>#REF!</v>
      </c>
      <c r="AY24" s="270" t="e">
        <f>IF(AND(#REF!="Muy Alta",#REF!="Moderado"),CONCATENATE("R",#REF!,"C",#REF!),"")</f>
        <v>#REF!</v>
      </c>
      <c r="AZ24" s="270" t="e">
        <f>IF(AND(#REF!="Muy Alta",#REF!="Moderado"),CONCATENATE("R",#REF!,"C",#REF!),"")</f>
        <v>#REF!</v>
      </c>
      <c r="BA24" s="270" t="e">
        <f>IF(AND(#REF!="Muy Alta",#REF!="Moderado"),CONCATENATE("R",#REF!,"C",#REF!),"")</f>
        <v>#REF!</v>
      </c>
      <c r="BB24" s="270" t="e">
        <f>IF(AND(#REF!="Muy Alta",#REF!="Moderado"),CONCATENATE("R",#REF!,"C",#REF!),"")</f>
        <v>#REF!</v>
      </c>
      <c r="BC24" s="270" t="e">
        <f>IF(AND(#REF!="Muy Alta",#REF!="Moderado"),CONCATENATE("R",#REF!,"C",#REF!),"")</f>
        <v>#REF!</v>
      </c>
      <c r="BD24" s="270" t="e">
        <f>IF(AND(#REF!="Muy Alta",#REF!="Moderado"),CONCATENATE("R",#REF!,"C",#REF!),"")</f>
        <v>#REF!</v>
      </c>
      <c r="BE24" s="270" t="e">
        <f>IF(AND(#REF!="Muy Alta",#REF!="Moderado"),CONCATENATE("R",#REF!,"C",#REF!),"")</f>
        <v>#REF!</v>
      </c>
      <c r="BF24" s="270" t="e">
        <f>IF(AND(#REF!="Muy Alta",#REF!="Moderado"),CONCATENATE("R",#REF!,"C",#REF!),"")</f>
        <v>#REF!</v>
      </c>
      <c r="BG24" s="270" t="e">
        <f>IF(AND(#REF!="Muy Alta",#REF!="Moderado"),CONCATENATE("R",#REF!,"C",#REF!),"")</f>
        <v>#REF!</v>
      </c>
      <c r="BH24" s="270" t="e">
        <f>IF(AND(#REF!="Muy Alta",#REF!="Moderado"),CONCATENATE("R",#REF!,"C",#REF!),"")</f>
        <v>#REF!</v>
      </c>
      <c r="BI24" s="270" t="e">
        <f>IF(AND(#REF!="Muy Alta",#REF!="Moderado"),CONCATENATE("R",#REF!,"C",#REF!),"")</f>
        <v>#REF!</v>
      </c>
      <c r="BJ24" s="270" t="e">
        <f>IF(AND(#REF!="Muy Alta",#REF!="Moderado"),CONCATENATE("R",#REF!,"C",#REF!),"")</f>
        <v>#REF!</v>
      </c>
      <c r="BK24" s="271" t="e">
        <f>IF(AND(#REF!="Muy Alta",#REF!="Moderado"),CONCATENATE("R",#REF!,"C",#REF!),"")</f>
        <v>#REF!</v>
      </c>
      <c r="BL24" s="269" t="e">
        <f>IF(AND(#REF!="Muy Alta",#REF!="Mayor"),CONCATENATE("R",#REF!,"C",#REF!),"")</f>
        <v>#REF!</v>
      </c>
      <c r="BM24" s="270" t="e">
        <f>IF(AND(#REF!="Muy Alta",#REF!="Mayor"),CONCATENATE("R",#REF!,"C",#REF!),"")</f>
        <v>#REF!</v>
      </c>
      <c r="BN24" s="270" t="e">
        <f>IF(AND(#REF!="Muy Alta",#REF!="Mayor"),CONCATENATE("R",#REF!,"C",#REF!),"")</f>
        <v>#REF!</v>
      </c>
      <c r="BO24" s="270" t="e">
        <f>IF(AND(#REF!="Muy Alta",#REF!="Mayor"),CONCATENATE("R",#REF!,"C",#REF!),"")</f>
        <v>#REF!</v>
      </c>
      <c r="BP24" s="270" t="e">
        <f>IF(AND(#REF!="Muy Alta",#REF!="Mayor"),CONCATENATE("R",#REF!,"C",#REF!),"")</f>
        <v>#REF!</v>
      </c>
      <c r="BQ24" s="270" t="e">
        <f>IF(AND(#REF!="Muy Alta",#REF!="Mayor"),CONCATENATE("R",#REF!,"C",#REF!),"")</f>
        <v>#REF!</v>
      </c>
      <c r="BR24" s="270" t="e">
        <f>IF(AND(#REF!="Muy Alta",#REF!="Mayor"),CONCATENATE("R",#REF!,"C",#REF!),"")</f>
        <v>#REF!</v>
      </c>
      <c r="BS24" s="270" t="e">
        <f>IF(AND(#REF!="Muy Alta",#REF!="Mayor"),CONCATENATE("R",#REF!,"C",#REF!),"")</f>
        <v>#REF!</v>
      </c>
      <c r="BT24" s="270" t="e">
        <f>IF(AND(#REF!="Muy Alta",#REF!="Mayor"),CONCATENATE("R",#REF!,"C",#REF!),"")</f>
        <v>#REF!</v>
      </c>
      <c r="BU24" s="270" t="e">
        <f>IF(AND(#REF!="Muy Alta",#REF!="Mayor"),CONCATENATE("R",#REF!,"C",#REF!),"")</f>
        <v>#REF!</v>
      </c>
      <c r="BV24" s="270" t="e">
        <f>IF(AND(#REF!="Muy Alta",#REF!="Mayor"),CONCATENATE("R",#REF!,"C",#REF!),"")</f>
        <v>#REF!</v>
      </c>
      <c r="BW24" s="270" t="e">
        <f>IF(AND(#REF!="Muy Alta",#REF!="Mayor"),CONCATENATE("R",#REF!,"C",#REF!),"")</f>
        <v>#REF!</v>
      </c>
      <c r="BX24" s="270" t="e">
        <f>IF(AND(#REF!="Muy Alta",#REF!="Mayor"),CONCATENATE("R",#REF!,"C",#REF!),"")</f>
        <v>#REF!</v>
      </c>
      <c r="BY24" s="270" t="e">
        <f>IF(AND(#REF!="Muy Alta",#REF!="Mayor"),CONCATENATE("R",#REF!,"C",#REF!),"")</f>
        <v>#REF!</v>
      </c>
      <c r="BZ24" s="270" t="e">
        <f>IF(AND(#REF!="Muy Alta",#REF!="Mayor"),CONCATENATE("R",#REF!,"C",#REF!),"")</f>
        <v>#REF!</v>
      </c>
      <c r="CA24" s="270" t="e">
        <f>IF(AND(#REF!="Muy Alta",#REF!="Mayor"),CONCATENATE("R",#REF!,"C",#REF!),"")</f>
        <v>#REF!</v>
      </c>
      <c r="CB24" s="270" t="e">
        <f>IF(AND(#REF!="Muy Alta",#REF!="Mayor"),CONCATENATE("R",#REF!,"C",#REF!),"")</f>
        <v>#REF!</v>
      </c>
      <c r="CC24" s="271" t="e">
        <f>IF(AND(#REF!="Muy Alta",#REF!="Mayor"),CONCATENATE("R",#REF!,"C",#REF!),"")</f>
        <v>#REF!</v>
      </c>
      <c r="CD24" s="272" t="e">
        <f>IF(AND(#REF!="Muy Alta",#REF!="Catastrófico"),CONCATENATE("R",#REF!,"C",#REF!),"")</f>
        <v>#REF!</v>
      </c>
      <c r="CE24" s="272" t="e">
        <f>IF(AND(#REF!="Muy Alta",#REF!="Catastrófico"),CONCATENATE("R",#REF!,"C",#REF!),"")</f>
        <v>#REF!</v>
      </c>
      <c r="CF24" s="272" t="e">
        <f>IF(AND(#REF!="Muy Alta",#REF!="Catastrófico"),CONCATENATE("R",#REF!,"C",#REF!),"")</f>
        <v>#REF!</v>
      </c>
      <c r="CG24" s="272" t="e">
        <f>IF(AND(#REF!="Muy Alta",#REF!="Catastrófico"),CONCATENATE("R",#REF!,"C",#REF!),"")</f>
        <v>#REF!</v>
      </c>
      <c r="CH24" s="272" t="e">
        <f>IF(AND(#REF!="Muy Alta",#REF!="Catastrófico"),CONCATENATE("R",#REF!,"C",#REF!),"")</f>
        <v>#REF!</v>
      </c>
      <c r="CI24" s="272" t="e">
        <f>IF(AND(#REF!="Muy Alta",#REF!="Catastrófico"),CONCATENATE("R",#REF!,"C",#REF!),"")</f>
        <v>#REF!</v>
      </c>
      <c r="CJ24" s="272" t="e">
        <f>IF(AND(#REF!="Muy Alta",#REF!="Catastrófico"),CONCATENATE("R",#REF!,"C",#REF!),"")</f>
        <v>#REF!</v>
      </c>
      <c r="CK24" s="272" t="e">
        <f>IF(AND(#REF!="Muy Alta",#REF!="Catastrófico"),CONCATENATE("R",#REF!,"C",#REF!),"")</f>
        <v>#REF!</v>
      </c>
      <c r="CL24" s="272" t="e">
        <f>IF(AND(#REF!="Muy Alta",#REF!="Catastrófico"),CONCATENATE("R",#REF!,"C",#REF!),"")</f>
        <v>#REF!</v>
      </c>
      <c r="CM24" s="272" t="e">
        <f>IF(AND(#REF!="Muy Alta",#REF!="Catastrófico"),CONCATENATE("R",#REF!,"C",#REF!),"")</f>
        <v>#REF!</v>
      </c>
      <c r="CN24" s="272" t="e">
        <f>IF(AND(#REF!="Muy Alta",#REF!="Catastrófico"),CONCATENATE("R",#REF!,"C",#REF!),"")</f>
        <v>#REF!</v>
      </c>
      <c r="CO24" s="272" t="e">
        <f>IF(AND(#REF!="Muy Alta",#REF!="Catastrófico"),CONCATENATE("R",#REF!,"C",#REF!),"")</f>
        <v>#REF!</v>
      </c>
      <c r="CP24" s="272" t="e">
        <f>IF(AND(#REF!="Muy Alta",#REF!="Catastrófico"),CONCATENATE("R",#REF!,"C",#REF!),"")</f>
        <v>#REF!</v>
      </c>
      <c r="CQ24" s="272" t="e">
        <f>IF(AND(#REF!="Muy Alta",#REF!="Catastrófico"),CONCATENATE("R",#REF!,"C",#REF!),"")</f>
        <v>#REF!</v>
      </c>
      <c r="CR24" s="272" t="e">
        <f>IF(AND(#REF!="Muy Alta",#REF!="Catastrófico"),CONCATENATE("R",#REF!,"C",#REF!),"")</f>
        <v>#REF!</v>
      </c>
      <c r="CS24" s="272" t="e">
        <f>IF(AND(#REF!="Muy Alta",#REF!="Catastrófico"),CONCATENATE("R",#REF!,"C",#REF!),"")</f>
        <v>#REF!</v>
      </c>
      <c r="CT24" s="272" t="e">
        <f>IF(AND(#REF!="Muy Alta",#REF!="Catastrófico"),CONCATENATE("R",#REF!,"C",#REF!),"")</f>
        <v>#REF!</v>
      </c>
      <c r="CU24" s="273" t="e">
        <f>IF(AND(#REF!="Muy Alta",#REF!="Catastrófico"),CONCATENATE("R",#REF!,"C",#REF!),"")</f>
        <v>#REF!</v>
      </c>
      <c r="CV24" s="57"/>
      <c r="CW24" s="1081"/>
      <c r="CX24" s="1082"/>
      <c r="CY24" s="1082"/>
      <c r="CZ24" s="1082"/>
      <c r="DA24" s="1082"/>
      <c r="DB24" s="1083"/>
    </row>
    <row r="25" spans="2:106" ht="32.65" customHeight="1">
      <c r="B25" s="1101"/>
      <c r="C25" s="1101"/>
      <c r="D25" s="1102"/>
      <c r="E25" s="1072"/>
      <c r="F25" s="1073"/>
      <c r="G25" s="1073"/>
      <c r="H25" s="1073"/>
      <c r="I25" s="1074"/>
      <c r="J25" s="269" t="e">
        <f>IF(AND(#REF!="Muy Alta",#REF!="Leve"),CONCATENATE("R",#REF!,"C",#REF!),"")</f>
        <v>#REF!</v>
      </c>
      <c r="K25" s="270" t="e">
        <f>IF(AND(#REF!="Muy Alta",#REF!="Leve"),CONCATENATE("R",#REF!,"C",#REF!),"")</f>
        <v>#REF!</v>
      </c>
      <c r="L25" s="270" t="e">
        <f>IF(AND(#REF!="Muy Alta",#REF!="Leve"),CONCATENATE("R",#REF!,"C",#REF!),"")</f>
        <v>#REF!</v>
      </c>
      <c r="M25" s="270" t="e">
        <f>IF(AND(#REF!="Muy Alta",#REF!="Leve"),CONCATENATE("R",#REF!,"C",#REF!),"")</f>
        <v>#REF!</v>
      </c>
      <c r="N25" s="270" t="e">
        <f>IF(AND(#REF!="Muy Alta",#REF!="Leve"),CONCATENATE("R",#REF!,"C",#REF!),"")</f>
        <v>#REF!</v>
      </c>
      <c r="O25" s="270" t="e">
        <f>IF(AND(#REF!="Muy Alta",#REF!="Leve"),CONCATENATE("R",#REF!,"C",#REF!),"")</f>
        <v>#REF!</v>
      </c>
      <c r="P25" s="270" t="e">
        <f>IF(AND(#REF!="Muy Alta",#REF!="Leve"),CONCATENATE("R",#REF!,"C",#REF!),"")</f>
        <v>#REF!</v>
      </c>
      <c r="Q25" s="270" t="e">
        <f>IF(AND(#REF!="Muy Alta",#REF!="Leve"),CONCATENATE("R",#REF!,"C",#REF!),"")</f>
        <v>#REF!</v>
      </c>
      <c r="R25" s="270" t="e">
        <f>IF(AND(#REF!="Muy Alta",#REF!="Leve"),CONCATENATE("R",#REF!,"C",#REF!),"")</f>
        <v>#REF!</v>
      </c>
      <c r="S25" s="270" t="e">
        <f>IF(AND(#REF!="Muy Alta",#REF!="Leve"),CONCATENATE("R",#REF!,"C",#REF!),"")</f>
        <v>#REF!</v>
      </c>
      <c r="T25" s="270" t="e">
        <f>IF(AND(#REF!="Muy Alta",#REF!="Leve"),CONCATENATE("R",#REF!,"C",#REF!),"")</f>
        <v>#REF!</v>
      </c>
      <c r="U25" s="270" t="e">
        <f>IF(AND(#REF!="Muy Alta",#REF!="Leve"),CONCATENATE("R",#REF!,"C",#REF!),"")</f>
        <v>#REF!</v>
      </c>
      <c r="V25" s="270" t="e">
        <f>IF(AND(#REF!="Muy Alta",#REF!="Leve"),CONCATENATE("R",#REF!,"C",#REF!),"")</f>
        <v>#REF!</v>
      </c>
      <c r="W25" s="270" t="e">
        <f>IF(AND(#REF!="Muy Alta",#REF!="Leve"),CONCATENATE("R",#REF!,"C",#REF!),"")</f>
        <v>#REF!</v>
      </c>
      <c r="X25" s="270" t="e">
        <f>IF(AND(#REF!="Muy Alta",#REF!="Leve"),CONCATENATE("R",#REF!,"C",#REF!),"")</f>
        <v>#REF!</v>
      </c>
      <c r="Y25" s="270" t="e">
        <f>IF(AND(#REF!="Muy Alta",#REF!="Leve"),CONCATENATE("R",#REF!,"C",#REF!),"")</f>
        <v>#REF!</v>
      </c>
      <c r="Z25" s="270" t="e">
        <f>IF(AND(#REF!="Muy Alta",#REF!="Leve"),CONCATENATE("R",#REF!,"C",#REF!),"")</f>
        <v>#REF!</v>
      </c>
      <c r="AA25" s="271" t="e">
        <f>IF(AND(#REF!="Muy Alta",#REF!="Leve"),CONCATENATE("R",#REF!,"C",#REF!),"")</f>
        <v>#REF!</v>
      </c>
      <c r="AB25" s="269" t="e">
        <f>IF(AND(#REF!="Muy Alta",#REF!="Menor"),CONCATENATE("R",#REF!,"C",#REF!),"")</f>
        <v>#REF!</v>
      </c>
      <c r="AC25" s="270" t="e">
        <f>IF(AND(#REF!="Muy Alta",#REF!="Menor"),CONCATENATE("R",#REF!,"C",#REF!),"")</f>
        <v>#REF!</v>
      </c>
      <c r="AD25" s="270" t="e">
        <f>IF(AND(#REF!="Muy Alta",#REF!="Menor"),CONCATENATE("R",#REF!,"C",#REF!),"")</f>
        <v>#REF!</v>
      </c>
      <c r="AE25" s="270" t="e">
        <f>IF(AND(#REF!="Muy Alta",#REF!="Menor"),CONCATENATE("R",#REF!,"C",#REF!),"")</f>
        <v>#REF!</v>
      </c>
      <c r="AF25" s="270" t="e">
        <f>IF(AND(#REF!="Muy Alta",#REF!="Menor"),CONCATENATE("R",#REF!,"C",#REF!),"")</f>
        <v>#REF!</v>
      </c>
      <c r="AG25" s="270" t="e">
        <f>IF(AND(#REF!="Muy Alta",#REF!="Menor"),CONCATENATE("R",#REF!,"C",#REF!),"")</f>
        <v>#REF!</v>
      </c>
      <c r="AH25" s="270" t="e">
        <f>IF(AND(#REF!="Muy Alta",#REF!="Menor"),CONCATENATE("R",#REF!,"C",#REF!),"")</f>
        <v>#REF!</v>
      </c>
      <c r="AI25" s="270" t="e">
        <f>IF(AND(#REF!="Muy Alta",#REF!="Menor"),CONCATENATE("R",#REF!,"C",#REF!),"")</f>
        <v>#REF!</v>
      </c>
      <c r="AJ25" s="270" t="e">
        <f>IF(AND(#REF!="Muy Alta",#REF!="Menor"),CONCATENATE("R",#REF!,"C",#REF!),"")</f>
        <v>#REF!</v>
      </c>
      <c r="AK25" s="270" t="e">
        <f>IF(AND(#REF!="Muy Alta",#REF!="Menor"),CONCATENATE("R",#REF!,"C",#REF!),"")</f>
        <v>#REF!</v>
      </c>
      <c r="AL25" s="270" t="e">
        <f>IF(AND(#REF!="Muy Alta",#REF!="Menor"),CONCATENATE("R",#REF!,"C",#REF!),"")</f>
        <v>#REF!</v>
      </c>
      <c r="AM25" s="270" t="e">
        <f>IF(AND(#REF!="Muy Alta",#REF!="Menor"),CONCATENATE("R",#REF!,"C",#REF!),"")</f>
        <v>#REF!</v>
      </c>
      <c r="AN25" s="270" t="e">
        <f>IF(AND(#REF!="Muy Alta",#REF!="Menor"),CONCATENATE("R",#REF!,"C",#REF!),"")</f>
        <v>#REF!</v>
      </c>
      <c r="AO25" s="270" t="e">
        <f>IF(AND(#REF!="Muy Alta",#REF!="Menor"),CONCATENATE("R",#REF!,"C",#REF!),"")</f>
        <v>#REF!</v>
      </c>
      <c r="AP25" s="270" t="e">
        <f>IF(AND(#REF!="Muy Alta",#REF!="Menor"),CONCATENATE("R",#REF!,"C",#REF!),"")</f>
        <v>#REF!</v>
      </c>
      <c r="AQ25" s="270" t="e">
        <f>IF(AND(#REF!="Muy Alta",#REF!="Menor"),CONCATENATE("R",#REF!,"C",#REF!),"")</f>
        <v>#REF!</v>
      </c>
      <c r="AR25" s="270" t="e">
        <f>IF(AND(#REF!="Muy Alta",#REF!="Menor"),CONCATENATE("R",#REF!,"C",#REF!),"")</f>
        <v>#REF!</v>
      </c>
      <c r="AS25" s="271" t="e">
        <f>IF(AND(#REF!="Muy Alta",#REF!="Menor"),CONCATENATE("R",#REF!,"C",#REF!),"")</f>
        <v>#REF!</v>
      </c>
      <c r="AT25" s="269" t="e">
        <f>IF(AND(#REF!="Muy Alta",#REF!="Moderado"),CONCATENATE("R",#REF!,"C",#REF!),"")</f>
        <v>#REF!</v>
      </c>
      <c r="AU25" s="270" t="e">
        <f>IF(AND(#REF!="Muy Alta",#REF!="Moderado"),CONCATENATE("R",#REF!,"C",#REF!),"")</f>
        <v>#REF!</v>
      </c>
      <c r="AV25" s="270" t="e">
        <f>IF(AND(#REF!="Muy Alta",#REF!="Moderado"),CONCATENATE("R",#REF!,"C",#REF!),"")</f>
        <v>#REF!</v>
      </c>
      <c r="AW25" s="270" t="e">
        <f>IF(AND(#REF!="Muy Alta",#REF!="Moderado"),CONCATENATE("R",#REF!,"C",#REF!),"")</f>
        <v>#REF!</v>
      </c>
      <c r="AX25" s="270" t="e">
        <f>IF(AND(#REF!="Muy Alta",#REF!="Moderado"),CONCATENATE("R",#REF!,"C",#REF!),"")</f>
        <v>#REF!</v>
      </c>
      <c r="AY25" s="270" t="e">
        <f>IF(AND(#REF!="Muy Alta",#REF!="Moderado"),CONCATENATE("R",#REF!,"C",#REF!),"")</f>
        <v>#REF!</v>
      </c>
      <c r="AZ25" s="270" t="e">
        <f>IF(AND(#REF!="Muy Alta",#REF!="Moderado"),CONCATENATE("R",#REF!,"C",#REF!),"")</f>
        <v>#REF!</v>
      </c>
      <c r="BA25" s="270" t="e">
        <f>IF(AND(#REF!="Muy Alta",#REF!="Moderado"),CONCATENATE("R",#REF!,"C",#REF!),"")</f>
        <v>#REF!</v>
      </c>
      <c r="BB25" s="270" t="e">
        <f>IF(AND(#REF!="Muy Alta",#REF!="Moderado"),CONCATENATE("R",#REF!,"C",#REF!),"")</f>
        <v>#REF!</v>
      </c>
      <c r="BC25" s="270" t="e">
        <f>IF(AND(#REF!="Muy Alta",#REF!="Moderado"),CONCATENATE("R",#REF!,"C",#REF!),"")</f>
        <v>#REF!</v>
      </c>
      <c r="BD25" s="270" t="e">
        <f>IF(AND(#REF!="Muy Alta",#REF!="Moderado"),CONCATENATE("R",#REF!,"C",#REF!),"")</f>
        <v>#REF!</v>
      </c>
      <c r="BE25" s="270" t="e">
        <f>IF(AND(#REF!="Muy Alta",#REF!="Moderado"),CONCATENATE("R",#REF!,"C",#REF!),"")</f>
        <v>#REF!</v>
      </c>
      <c r="BF25" s="270" t="e">
        <f>IF(AND(#REF!="Muy Alta",#REF!="Moderado"),CONCATENATE("R",#REF!,"C",#REF!),"")</f>
        <v>#REF!</v>
      </c>
      <c r="BG25" s="270" t="e">
        <f>IF(AND(#REF!="Muy Alta",#REF!="Moderado"),CONCATENATE("R",#REF!,"C",#REF!),"")</f>
        <v>#REF!</v>
      </c>
      <c r="BH25" s="270" t="e">
        <f>IF(AND(#REF!="Muy Alta",#REF!="Moderado"),CONCATENATE("R",#REF!,"C",#REF!),"")</f>
        <v>#REF!</v>
      </c>
      <c r="BI25" s="270" t="e">
        <f>IF(AND(#REF!="Muy Alta",#REF!="Moderado"),CONCATENATE("R",#REF!,"C",#REF!),"")</f>
        <v>#REF!</v>
      </c>
      <c r="BJ25" s="270" t="e">
        <f>IF(AND(#REF!="Muy Alta",#REF!="Moderado"),CONCATENATE("R",#REF!,"C",#REF!),"")</f>
        <v>#REF!</v>
      </c>
      <c r="BK25" s="271" t="e">
        <f>IF(AND(#REF!="Muy Alta",#REF!="Moderado"),CONCATENATE("R",#REF!,"C",#REF!),"")</f>
        <v>#REF!</v>
      </c>
      <c r="BL25" s="269" t="e">
        <f>IF(AND(#REF!="Muy Alta",#REF!="Mayor"),CONCATENATE("R",#REF!,"C",#REF!),"")</f>
        <v>#REF!</v>
      </c>
      <c r="BM25" s="270" t="e">
        <f>IF(AND(#REF!="Muy Alta",#REF!="Mayor"),CONCATENATE("R",#REF!,"C",#REF!),"")</f>
        <v>#REF!</v>
      </c>
      <c r="BN25" s="270" t="e">
        <f>IF(AND(#REF!="Muy Alta",#REF!="Mayor"),CONCATENATE("R",#REF!,"C",#REF!),"")</f>
        <v>#REF!</v>
      </c>
      <c r="BO25" s="270" t="e">
        <f>IF(AND(#REF!="Muy Alta",#REF!="Mayor"),CONCATENATE("R",#REF!,"C",#REF!),"")</f>
        <v>#REF!</v>
      </c>
      <c r="BP25" s="270" t="e">
        <f>IF(AND(#REF!="Muy Alta",#REF!="Mayor"),CONCATENATE("R",#REF!,"C",#REF!),"")</f>
        <v>#REF!</v>
      </c>
      <c r="BQ25" s="270" t="e">
        <f>IF(AND(#REF!="Muy Alta",#REF!="Mayor"),CONCATENATE("R",#REF!,"C",#REF!),"")</f>
        <v>#REF!</v>
      </c>
      <c r="BR25" s="270" t="e">
        <f>IF(AND(#REF!="Muy Alta",#REF!="Mayor"),CONCATENATE("R",#REF!,"C",#REF!),"")</f>
        <v>#REF!</v>
      </c>
      <c r="BS25" s="270" t="e">
        <f>IF(AND(#REF!="Muy Alta",#REF!="Mayor"),CONCATENATE("R",#REF!,"C",#REF!),"")</f>
        <v>#REF!</v>
      </c>
      <c r="BT25" s="270" t="e">
        <f>IF(AND(#REF!="Muy Alta",#REF!="Mayor"),CONCATENATE("R",#REF!,"C",#REF!),"")</f>
        <v>#REF!</v>
      </c>
      <c r="BU25" s="270" t="e">
        <f>IF(AND(#REF!="Muy Alta",#REF!="Mayor"),CONCATENATE("R",#REF!,"C",#REF!),"")</f>
        <v>#REF!</v>
      </c>
      <c r="BV25" s="270" t="e">
        <f>IF(AND(#REF!="Muy Alta",#REF!="Mayor"),CONCATENATE("R",#REF!,"C",#REF!),"")</f>
        <v>#REF!</v>
      </c>
      <c r="BW25" s="270" t="e">
        <f>IF(AND(#REF!="Muy Alta",#REF!="Mayor"),CONCATENATE("R",#REF!,"C",#REF!),"")</f>
        <v>#REF!</v>
      </c>
      <c r="BX25" s="270" t="e">
        <f>IF(AND(#REF!="Muy Alta",#REF!="Mayor"),CONCATENATE("R",#REF!,"C",#REF!),"")</f>
        <v>#REF!</v>
      </c>
      <c r="BY25" s="270" t="e">
        <f>IF(AND(#REF!="Muy Alta",#REF!="Mayor"),CONCATENATE("R",#REF!,"C",#REF!),"")</f>
        <v>#REF!</v>
      </c>
      <c r="BZ25" s="270" t="e">
        <f>IF(AND(#REF!="Muy Alta",#REF!="Mayor"),CONCATENATE("R",#REF!,"C",#REF!),"")</f>
        <v>#REF!</v>
      </c>
      <c r="CA25" s="270" t="e">
        <f>IF(AND(#REF!="Muy Alta",#REF!="Mayor"),CONCATENATE("R",#REF!,"C",#REF!),"")</f>
        <v>#REF!</v>
      </c>
      <c r="CB25" s="270" t="e">
        <f>IF(AND(#REF!="Muy Alta",#REF!="Mayor"),CONCATENATE("R",#REF!,"C",#REF!),"")</f>
        <v>#REF!</v>
      </c>
      <c r="CC25" s="271" t="e">
        <f>IF(AND(#REF!="Muy Alta",#REF!="Mayor"),CONCATENATE("R",#REF!,"C",#REF!),"")</f>
        <v>#REF!</v>
      </c>
      <c r="CD25" s="272" t="e">
        <f>IF(AND(#REF!="Muy Alta",#REF!="Catastrófico"),CONCATENATE("R",#REF!,"C",#REF!),"")</f>
        <v>#REF!</v>
      </c>
      <c r="CE25" s="272" t="e">
        <f>IF(AND(#REF!="Muy Alta",#REF!="Catastrófico"),CONCATENATE("R",#REF!,"C",#REF!),"")</f>
        <v>#REF!</v>
      </c>
      <c r="CF25" s="272" t="e">
        <f>IF(AND(#REF!="Muy Alta",#REF!="Catastrófico"),CONCATENATE("R",#REF!,"C",#REF!),"")</f>
        <v>#REF!</v>
      </c>
      <c r="CG25" s="272" t="e">
        <f>IF(AND(#REF!="Muy Alta",#REF!="Catastrófico"),CONCATENATE("R",#REF!,"C",#REF!),"")</f>
        <v>#REF!</v>
      </c>
      <c r="CH25" s="272" t="e">
        <f>IF(AND(#REF!="Muy Alta",#REF!="Catastrófico"),CONCATENATE("R",#REF!,"C",#REF!),"")</f>
        <v>#REF!</v>
      </c>
      <c r="CI25" s="272" t="e">
        <f>IF(AND(#REF!="Muy Alta",#REF!="Catastrófico"),CONCATENATE("R",#REF!,"C",#REF!),"")</f>
        <v>#REF!</v>
      </c>
      <c r="CJ25" s="272" t="e">
        <f>IF(AND(#REF!="Muy Alta",#REF!="Catastrófico"),CONCATENATE("R",#REF!,"C",#REF!),"")</f>
        <v>#REF!</v>
      </c>
      <c r="CK25" s="272" t="e">
        <f>IF(AND(#REF!="Muy Alta",#REF!="Catastrófico"),CONCATENATE("R",#REF!,"C",#REF!),"")</f>
        <v>#REF!</v>
      </c>
      <c r="CL25" s="272" t="e">
        <f>IF(AND(#REF!="Muy Alta",#REF!="Catastrófico"),CONCATENATE("R",#REF!,"C",#REF!),"")</f>
        <v>#REF!</v>
      </c>
      <c r="CM25" s="272" t="e">
        <f>IF(AND(#REF!="Muy Alta",#REF!="Catastrófico"),CONCATENATE("R",#REF!,"C",#REF!),"")</f>
        <v>#REF!</v>
      </c>
      <c r="CN25" s="272" t="e">
        <f>IF(AND(#REF!="Muy Alta",#REF!="Catastrófico"),CONCATENATE("R",#REF!,"C",#REF!),"")</f>
        <v>#REF!</v>
      </c>
      <c r="CO25" s="272" t="e">
        <f>IF(AND(#REF!="Muy Alta",#REF!="Catastrófico"),CONCATENATE("R",#REF!,"C",#REF!),"")</f>
        <v>#REF!</v>
      </c>
      <c r="CP25" s="272" t="e">
        <f>IF(AND(#REF!="Muy Alta",#REF!="Catastrófico"),CONCATENATE("R",#REF!,"C",#REF!),"")</f>
        <v>#REF!</v>
      </c>
      <c r="CQ25" s="272" t="e">
        <f>IF(AND(#REF!="Muy Alta",#REF!="Catastrófico"),CONCATENATE("R",#REF!,"C",#REF!),"")</f>
        <v>#REF!</v>
      </c>
      <c r="CR25" s="272" t="e">
        <f>IF(AND(#REF!="Muy Alta",#REF!="Catastrófico"),CONCATENATE("R",#REF!,"C",#REF!),"")</f>
        <v>#REF!</v>
      </c>
      <c r="CS25" s="272" t="e">
        <f>IF(AND(#REF!="Muy Alta",#REF!="Catastrófico"),CONCATENATE("R",#REF!,"C",#REF!),"")</f>
        <v>#REF!</v>
      </c>
      <c r="CT25" s="272" t="e">
        <f>IF(AND(#REF!="Muy Alta",#REF!="Catastrófico"),CONCATENATE("R",#REF!,"C",#REF!),"")</f>
        <v>#REF!</v>
      </c>
      <c r="CU25" s="273" t="e">
        <f>IF(AND(#REF!="Muy Alta",#REF!="Catastrófico"),CONCATENATE("R",#REF!,"C",#REF!),"")</f>
        <v>#REF!</v>
      </c>
      <c r="CV25" s="57"/>
      <c r="CW25" s="1081"/>
      <c r="CX25" s="1082"/>
      <c r="CY25" s="1082"/>
      <c r="CZ25" s="1082"/>
      <c r="DA25" s="1082"/>
      <c r="DB25" s="1083"/>
    </row>
    <row r="26" spans="2:106" ht="32.65" customHeight="1">
      <c r="B26" s="1101"/>
      <c r="C26" s="1101"/>
      <c r="D26" s="1102"/>
      <c r="E26" s="1072"/>
      <c r="F26" s="1073"/>
      <c r="G26" s="1073"/>
      <c r="H26" s="1073"/>
      <c r="I26" s="1074"/>
      <c r="J26" s="269" t="e">
        <f>IF(AND(#REF!="Muy Alta",#REF!="Leve"),CONCATENATE("R",#REF!,"C",#REF!),"")</f>
        <v>#REF!</v>
      </c>
      <c r="K26" s="270" t="e">
        <f>IF(AND(#REF!="Muy Alta",#REF!="Leve"),CONCATENATE("R",#REF!,"C",#REF!),"")</f>
        <v>#REF!</v>
      </c>
      <c r="L26" s="270" t="e">
        <f>IF(AND(#REF!="Muy Alta",#REF!="Leve"),CONCATENATE("R",#REF!,"C",#REF!),"")</f>
        <v>#REF!</v>
      </c>
      <c r="M26" s="270" t="e">
        <f>IF(AND(#REF!="Muy Alta",#REF!="Leve"),CONCATENATE("R",#REF!,"C",#REF!),"")</f>
        <v>#REF!</v>
      </c>
      <c r="N26" s="270" t="e">
        <f>IF(AND(#REF!="Muy Alta",#REF!="Leve"),CONCATENATE("R",#REF!,"C",#REF!),"")</f>
        <v>#REF!</v>
      </c>
      <c r="O26" s="270" t="e">
        <f>IF(AND(#REF!="Muy Alta",#REF!="Leve"),CONCATENATE("R",#REF!,"C",#REF!),"")</f>
        <v>#REF!</v>
      </c>
      <c r="P26" s="270" t="e">
        <f>IF(AND(#REF!="Muy Alta",#REF!="Leve"),CONCATENATE("R",#REF!,"C",#REF!),"")</f>
        <v>#REF!</v>
      </c>
      <c r="Q26" s="270" t="e">
        <f>IF(AND(#REF!="Muy Alta",#REF!="Leve"),CONCATENATE("R",#REF!,"C",#REF!),"")</f>
        <v>#REF!</v>
      </c>
      <c r="R26" s="270" t="e">
        <f>IF(AND(#REF!="Muy Alta",#REF!="Leve"),CONCATENATE("R",#REF!,"C",#REF!),"")</f>
        <v>#REF!</v>
      </c>
      <c r="S26" s="270" t="e">
        <f>IF(AND(#REF!="Muy Alta",#REF!="Leve"),CONCATENATE("R",#REF!,"C",#REF!),"")</f>
        <v>#REF!</v>
      </c>
      <c r="T26" s="270" t="e">
        <f>IF(AND(#REF!="Muy Alta",#REF!="Leve"),CONCATENATE("R",#REF!,"C",#REF!),"")</f>
        <v>#REF!</v>
      </c>
      <c r="U26" s="270" t="e">
        <f>IF(AND(#REF!="Muy Alta",#REF!="Leve"),CONCATENATE("R",#REF!,"C",#REF!),"")</f>
        <v>#REF!</v>
      </c>
      <c r="V26" s="270" t="e">
        <f>IF(AND(#REF!="Muy Alta",#REF!="Leve"),CONCATENATE("R",#REF!,"C",#REF!),"")</f>
        <v>#REF!</v>
      </c>
      <c r="W26" s="270" t="e">
        <f>IF(AND(#REF!="Muy Alta",#REF!="Leve"),CONCATENATE("R",#REF!,"C",#REF!),"")</f>
        <v>#REF!</v>
      </c>
      <c r="X26" s="270" t="e">
        <f>IF(AND(#REF!="Muy Alta",#REF!="Leve"),CONCATENATE("R",#REF!,"C",#REF!),"")</f>
        <v>#REF!</v>
      </c>
      <c r="Y26" s="270" t="e">
        <f>IF(AND(#REF!="Muy Alta",#REF!="Leve"),CONCATENATE("R",#REF!,"C",#REF!),"")</f>
        <v>#REF!</v>
      </c>
      <c r="Z26" s="270" t="e">
        <f>IF(AND(#REF!="Muy Alta",#REF!="Leve"),CONCATENATE("R",#REF!,"C",#REF!),"")</f>
        <v>#REF!</v>
      </c>
      <c r="AA26" s="271" t="e">
        <f>IF(AND(#REF!="Muy Alta",#REF!="Leve"),CONCATENATE("R",#REF!,"C",#REF!),"")</f>
        <v>#REF!</v>
      </c>
      <c r="AB26" s="269" t="e">
        <f>IF(AND(#REF!="Muy Alta",#REF!="Menor"),CONCATENATE("R",#REF!,"C",#REF!),"")</f>
        <v>#REF!</v>
      </c>
      <c r="AC26" s="270" t="e">
        <f>IF(AND(#REF!="Muy Alta",#REF!="Menor"),CONCATENATE("R",#REF!,"C",#REF!),"")</f>
        <v>#REF!</v>
      </c>
      <c r="AD26" s="270" t="e">
        <f>IF(AND(#REF!="Muy Alta",#REF!="Menor"),CONCATENATE("R",#REF!,"C",#REF!),"")</f>
        <v>#REF!</v>
      </c>
      <c r="AE26" s="270" t="e">
        <f>IF(AND(#REF!="Muy Alta",#REF!="Menor"),CONCATENATE("R",#REF!,"C",#REF!),"")</f>
        <v>#REF!</v>
      </c>
      <c r="AF26" s="270" t="e">
        <f>IF(AND(#REF!="Muy Alta",#REF!="Menor"),CONCATENATE("R",#REF!,"C",#REF!),"")</f>
        <v>#REF!</v>
      </c>
      <c r="AG26" s="270" t="e">
        <f>IF(AND(#REF!="Muy Alta",#REF!="Menor"),CONCATENATE("R",#REF!,"C",#REF!),"")</f>
        <v>#REF!</v>
      </c>
      <c r="AH26" s="270" t="e">
        <f>IF(AND(#REF!="Muy Alta",#REF!="Menor"),CONCATENATE("R",#REF!,"C",#REF!),"")</f>
        <v>#REF!</v>
      </c>
      <c r="AI26" s="270" t="e">
        <f>IF(AND(#REF!="Muy Alta",#REF!="Menor"),CONCATENATE("R",#REF!,"C",#REF!),"")</f>
        <v>#REF!</v>
      </c>
      <c r="AJ26" s="270" t="e">
        <f>IF(AND(#REF!="Muy Alta",#REF!="Menor"),CONCATENATE("R",#REF!,"C",#REF!),"")</f>
        <v>#REF!</v>
      </c>
      <c r="AK26" s="270" t="e">
        <f>IF(AND(#REF!="Muy Alta",#REF!="Menor"),CONCATENATE("R",#REF!,"C",#REF!),"")</f>
        <v>#REF!</v>
      </c>
      <c r="AL26" s="270" t="e">
        <f>IF(AND(#REF!="Muy Alta",#REF!="Menor"),CONCATENATE("R",#REF!,"C",#REF!),"")</f>
        <v>#REF!</v>
      </c>
      <c r="AM26" s="270" t="e">
        <f>IF(AND(#REF!="Muy Alta",#REF!="Menor"),CONCATENATE("R",#REF!,"C",#REF!),"")</f>
        <v>#REF!</v>
      </c>
      <c r="AN26" s="270" t="e">
        <f>IF(AND(#REF!="Muy Alta",#REF!="Menor"),CONCATENATE("R",#REF!,"C",#REF!),"")</f>
        <v>#REF!</v>
      </c>
      <c r="AO26" s="270" t="e">
        <f>IF(AND(#REF!="Muy Alta",#REF!="Menor"),CONCATENATE("R",#REF!,"C",#REF!),"")</f>
        <v>#REF!</v>
      </c>
      <c r="AP26" s="270" t="e">
        <f>IF(AND(#REF!="Muy Alta",#REF!="Menor"),CONCATENATE("R",#REF!,"C",#REF!),"")</f>
        <v>#REF!</v>
      </c>
      <c r="AQ26" s="270" t="e">
        <f>IF(AND(#REF!="Muy Alta",#REF!="Menor"),CONCATENATE("R",#REF!,"C",#REF!),"")</f>
        <v>#REF!</v>
      </c>
      <c r="AR26" s="270" t="e">
        <f>IF(AND(#REF!="Muy Alta",#REF!="Menor"),CONCATENATE("R",#REF!,"C",#REF!),"")</f>
        <v>#REF!</v>
      </c>
      <c r="AS26" s="271" t="e">
        <f>IF(AND(#REF!="Muy Alta",#REF!="Menor"),CONCATENATE("R",#REF!,"C",#REF!),"")</f>
        <v>#REF!</v>
      </c>
      <c r="AT26" s="269" t="e">
        <f>IF(AND(#REF!="Muy Alta",#REF!="Moderado"),CONCATENATE("R",#REF!,"C",#REF!),"")</f>
        <v>#REF!</v>
      </c>
      <c r="AU26" s="270" t="e">
        <f>IF(AND(#REF!="Muy Alta",#REF!="Moderado"),CONCATENATE("R",#REF!,"C",#REF!),"")</f>
        <v>#REF!</v>
      </c>
      <c r="AV26" s="270" t="e">
        <f>IF(AND(#REF!="Muy Alta",#REF!="Moderado"),CONCATENATE("R",#REF!,"C",#REF!),"")</f>
        <v>#REF!</v>
      </c>
      <c r="AW26" s="270" t="e">
        <f>IF(AND(#REF!="Muy Alta",#REF!="Moderado"),CONCATENATE("R",#REF!,"C",#REF!),"")</f>
        <v>#REF!</v>
      </c>
      <c r="AX26" s="270" t="e">
        <f>IF(AND(#REF!="Muy Alta",#REF!="Moderado"),CONCATENATE("R",#REF!,"C",#REF!),"")</f>
        <v>#REF!</v>
      </c>
      <c r="AY26" s="270" t="e">
        <f>IF(AND(#REF!="Muy Alta",#REF!="Moderado"),CONCATENATE("R",#REF!,"C",#REF!),"")</f>
        <v>#REF!</v>
      </c>
      <c r="AZ26" s="270" t="e">
        <f>IF(AND(#REF!="Muy Alta",#REF!="Moderado"),CONCATENATE("R",#REF!,"C",#REF!),"")</f>
        <v>#REF!</v>
      </c>
      <c r="BA26" s="270" t="e">
        <f>IF(AND(#REF!="Muy Alta",#REF!="Moderado"),CONCATENATE("R",#REF!,"C",#REF!),"")</f>
        <v>#REF!</v>
      </c>
      <c r="BB26" s="270" t="e">
        <f>IF(AND(#REF!="Muy Alta",#REF!="Moderado"),CONCATENATE("R",#REF!,"C",#REF!),"")</f>
        <v>#REF!</v>
      </c>
      <c r="BC26" s="270" t="e">
        <f>IF(AND(#REF!="Muy Alta",#REF!="Moderado"),CONCATENATE("R",#REF!,"C",#REF!),"")</f>
        <v>#REF!</v>
      </c>
      <c r="BD26" s="270" t="e">
        <f>IF(AND(#REF!="Muy Alta",#REF!="Moderado"),CONCATENATE("R",#REF!,"C",#REF!),"")</f>
        <v>#REF!</v>
      </c>
      <c r="BE26" s="270" t="e">
        <f>IF(AND(#REF!="Muy Alta",#REF!="Moderado"),CONCATENATE("R",#REF!,"C",#REF!),"")</f>
        <v>#REF!</v>
      </c>
      <c r="BF26" s="270" t="e">
        <f>IF(AND(#REF!="Muy Alta",#REF!="Moderado"),CONCATENATE("R",#REF!,"C",#REF!),"")</f>
        <v>#REF!</v>
      </c>
      <c r="BG26" s="270" t="e">
        <f>IF(AND(#REF!="Muy Alta",#REF!="Moderado"),CONCATENATE("R",#REF!,"C",#REF!),"")</f>
        <v>#REF!</v>
      </c>
      <c r="BH26" s="270" t="e">
        <f>IF(AND(#REF!="Muy Alta",#REF!="Moderado"),CONCATENATE("R",#REF!,"C",#REF!),"")</f>
        <v>#REF!</v>
      </c>
      <c r="BI26" s="270" t="e">
        <f>IF(AND(#REF!="Muy Alta",#REF!="Moderado"),CONCATENATE("R",#REF!,"C",#REF!),"")</f>
        <v>#REF!</v>
      </c>
      <c r="BJ26" s="270" t="e">
        <f>IF(AND(#REF!="Muy Alta",#REF!="Moderado"),CONCATENATE("R",#REF!,"C",#REF!),"")</f>
        <v>#REF!</v>
      </c>
      <c r="BK26" s="271" t="e">
        <f>IF(AND(#REF!="Muy Alta",#REF!="Moderado"),CONCATENATE("R",#REF!,"C",#REF!),"")</f>
        <v>#REF!</v>
      </c>
      <c r="BL26" s="269" t="e">
        <f>IF(AND(#REF!="Muy Alta",#REF!="Mayor"),CONCATENATE("R",#REF!,"C",#REF!),"")</f>
        <v>#REF!</v>
      </c>
      <c r="BM26" s="270" t="e">
        <f>IF(AND(#REF!="Muy Alta",#REF!="Mayor"),CONCATENATE("R",#REF!,"C",#REF!),"")</f>
        <v>#REF!</v>
      </c>
      <c r="BN26" s="270" t="e">
        <f>IF(AND(#REF!="Muy Alta",#REF!="Mayor"),CONCATENATE("R",#REF!,"C",#REF!),"")</f>
        <v>#REF!</v>
      </c>
      <c r="BO26" s="270" t="e">
        <f>IF(AND(#REF!="Muy Alta",#REF!="Mayor"),CONCATENATE("R",#REF!,"C",#REF!),"")</f>
        <v>#REF!</v>
      </c>
      <c r="BP26" s="270" t="e">
        <f>IF(AND(#REF!="Muy Alta",#REF!="Mayor"),CONCATENATE("R",#REF!,"C",#REF!),"")</f>
        <v>#REF!</v>
      </c>
      <c r="BQ26" s="270" t="e">
        <f>IF(AND(#REF!="Muy Alta",#REF!="Mayor"),CONCATENATE("R",#REF!,"C",#REF!),"")</f>
        <v>#REF!</v>
      </c>
      <c r="BR26" s="270" t="e">
        <f>IF(AND(#REF!="Muy Alta",#REF!="Mayor"),CONCATENATE("R",#REF!,"C",#REF!),"")</f>
        <v>#REF!</v>
      </c>
      <c r="BS26" s="270" t="e">
        <f>IF(AND(#REF!="Muy Alta",#REF!="Mayor"),CONCATENATE("R",#REF!,"C",#REF!),"")</f>
        <v>#REF!</v>
      </c>
      <c r="BT26" s="270" t="e">
        <f>IF(AND(#REF!="Muy Alta",#REF!="Mayor"),CONCATENATE("R",#REF!,"C",#REF!),"")</f>
        <v>#REF!</v>
      </c>
      <c r="BU26" s="270" t="e">
        <f>IF(AND(#REF!="Muy Alta",#REF!="Mayor"),CONCATENATE("R",#REF!,"C",#REF!),"")</f>
        <v>#REF!</v>
      </c>
      <c r="BV26" s="270" t="e">
        <f>IF(AND(#REF!="Muy Alta",#REF!="Mayor"),CONCATENATE("R",#REF!,"C",#REF!),"")</f>
        <v>#REF!</v>
      </c>
      <c r="BW26" s="270" t="e">
        <f>IF(AND(#REF!="Muy Alta",#REF!="Mayor"),CONCATENATE("R",#REF!,"C",#REF!),"")</f>
        <v>#REF!</v>
      </c>
      <c r="BX26" s="270" t="e">
        <f>IF(AND(#REF!="Muy Alta",#REF!="Mayor"),CONCATENATE("R",#REF!,"C",#REF!),"")</f>
        <v>#REF!</v>
      </c>
      <c r="BY26" s="270" t="e">
        <f>IF(AND(#REF!="Muy Alta",#REF!="Mayor"),CONCATENATE("R",#REF!,"C",#REF!),"")</f>
        <v>#REF!</v>
      </c>
      <c r="BZ26" s="270" t="e">
        <f>IF(AND(#REF!="Muy Alta",#REF!="Mayor"),CONCATENATE("R",#REF!,"C",#REF!),"")</f>
        <v>#REF!</v>
      </c>
      <c r="CA26" s="270" t="e">
        <f>IF(AND(#REF!="Muy Alta",#REF!="Mayor"),CONCATENATE("R",#REF!,"C",#REF!),"")</f>
        <v>#REF!</v>
      </c>
      <c r="CB26" s="270" t="e">
        <f>IF(AND(#REF!="Muy Alta",#REF!="Mayor"),CONCATENATE("R",#REF!,"C",#REF!),"")</f>
        <v>#REF!</v>
      </c>
      <c r="CC26" s="271" t="e">
        <f>IF(AND(#REF!="Muy Alta",#REF!="Mayor"),CONCATENATE("R",#REF!,"C",#REF!),"")</f>
        <v>#REF!</v>
      </c>
      <c r="CD26" s="272" t="e">
        <f>IF(AND(#REF!="Muy Alta",#REF!="Catastrófico"),CONCATENATE("R",#REF!,"C",#REF!),"")</f>
        <v>#REF!</v>
      </c>
      <c r="CE26" s="272" t="e">
        <f>IF(AND(#REF!="Muy Alta",#REF!="Catastrófico"),CONCATENATE("R",#REF!,"C",#REF!),"")</f>
        <v>#REF!</v>
      </c>
      <c r="CF26" s="272" t="e">
        <f>IF(AND(#REF!="Muy Alta",#REF!="Catastrófico"),CONCATENATE("R",#REF!,"C",#REF!),"")</f>
        <v>#REF!</v>
      </c>
      <c r="CG26" s="272" t="e">
        <f>IF(AND(#REF!="Muy Alta",#REF!="Catastrófico"),CONCATENATE("R",#REF!,"C",#REF!),"")</f>
        <v>#REF!</v>
      </c>
      <c r="CH26" s="272" t="e">
        <f>IF(AND(#REF!="Muy Alta",#REF!="Catastrófico"),CONCATENATE("R",#REF!,"C",#REF!),"")</f>
        <v>#REF!</v>
      </c>
      <c r="CI26" s="272" t="e">
        <f>IF(AND(#REF!="Muy Alta",#REF!="Catastrófico"),CONCATENATE("R",#REF!,"C",#REF!),"")</f>
        <v>#REF!</v>
      </c>
      <c r="CJ26" s="272" t="e">
        <f>IF(AND(#REF!="Muy Alta",#REF!="Catastrófico"),CONCATENATE("R",#REF!,"C",#REF!),"")</f>
        <v>#REF!</v>
      </c>
      <c r="CK26" s="272" t="e">
        <f>IF(AND(#REF!="Muy Alta",#REF!="Catastrófico"),CONCATENATE("R",#REF!,"C",#REF!),"")</f>
        <v>#REF!</v>
      </c>
      <c r="CL26" s="272" t="e">
        <f>IF(AND(#REF!="Muy Alta",#REF!="Catastrófico"),CONCATENATE("R",#REF!,"C",#REF!),"")</f>
        <v>#REF!</v>
      </c>
      <c r="CM26" s="272" t="e">
        <f>IF(AND(#REF!="Muy Alta",#REF!="Catastrófico"),CONCATENATE("R",#REF!,"C",#REF!),"")</f>
        <v>#REF!</v>
      </c>
      <c r="CN26" s="272" t="e">
        <f>IF(AND(#REF!="Muy Alta",#REF!="Catastrófico"),CONCATENATE("R",#REF!,"C",#REF!),"")</f>
        <v>#REF!</v>
      </c>
      <c r="CO26" s="272" t="e">
        <f>IF(AND(#REF!="Muy Alta",#REF!="Catastrófico"),CONCATENATE("R",#REF!,"C",#REF!),"")</f>
        <v>#REF!</v>
      </c>
      <c r="CP26" s="272" t="e">
        <f>IF(AND(#REF!="Muy Alta",#REF!="Catastrófico"),CONCATENATE("R",#REF!,"C",#REF!),"")</f>
        <v>#REF!</v>
      </c>
      <c r="CQ26" s="272" t="e">
        <f>IF(AND(#REF!="Muy Alta",#REF!="Catastrófico"),CONCATENATE("R",#REF!,"C",#REF!),"")</f>
        <v>#REF!</v>
      </c>
      <c r="CR26" s="272" t="e">
        <f>IF(AND(#REF!="Muy Alta",#REF!="Catastrófico"),CONCATENATE("R",#REF!,"C",#REF!),"")</f>
        <v>#REF!</v>
      </c>
      <c r="CS26" s="272" t="e">
        <f>IF(AND(#REF!="Muy Alta",#REF!="Catastrófico"),CONCATENATE("R",#REF!,"C",#REF!),"")</f>
        <v>#REF!</v>
      </c>
      <c r="CT26" s="272" t="e">
        <f>IF(AND(#REF!="Muy Alta",#REF!="Catastrófico"),CONCATENATE("R",#REF!,"C",#REF!),"")</f>
        <v>#REF!</v>
      </c>
      <c r="CU26" s="273" t="e">
        <f>IF(AND(#REF!="Muy Alta",#REF!="Catastrófico"),CONCATENATE("R",#REF!,"C",#REF!),"")</f>
        <v>#REF!</v>
      </c>
      <c r="CV26" s="57"/>
      <c r="CW26" s="1081"/>
      <c r="CX26" s="1082"/>
      <c r="CY26" s="1082"/>
      <c r="CZ26" s="1082"/>
      <c r="DA26" s="1082"/>
      <c r="DB26" s="1083"/>
    </row>
    <row r="27" spans="2:106" ht="32.65" customHeight="1">
      <c r="B27" s="1101"/>
      <c r="C27" s="1101"/>
      <c r="D27" s="1102"/>
      <c r="E27" s="1072"/>
      <c r="F27" s="1073"/>
      <c r="G27" s="1073"/>
      <c r="H27" s="1073"/>
      <c r="I27" s="1074"/>
      <c r="J27" s="269" t="e">
        <f>IF(AND(#REF!="Muy Alta",#REF!="Leve"),CONCATENATE("R",#REF!,"C",#REF!),"")</f>
        <v>#REF!</v>
      </c>
      <c r="K27" s="270" t="e">
        <f>IF(AND(#REF!="Muy Alta",#REF!="Leve"),CONCATENATE("R",#REF!,"C",#REF!),"")</f>
        <v>#REF!</v>
      </c>
      <c r="L27" s="270" t="e">
        <f>IF(AND(#REF!="Muy Alta",#REF!="Leve"),CONCATENATE("R",#REF!,"C",#REF!),"")</f>
        <v>#REF!</v>
      </c>
      <c r="M27" s="270" t="e">
        <f>IF(AND(#REF!="Muy Alta",#REF!="Leve"),CONCATENATE("R",#REF!,"C",#REF!),"")</f>
        <v>#REF!</v>
      </c>
      <c r="N27" s="270" t="e">
        <f>IF(AND(#REF!="Muy Alta",#REF!="Leve"),CONCATENATE("R",#REF!,"C",#REF!),"")</f>
        <v>#REF!</v>
      </c>
      <c r="O27" s="270" t="e">
        <f>IF(AND(#REF!="Muy Alta",#REF!="Leve"),CONCATENATE("R",#REF!,"C",#REF!),"")</f>
        <v>#REF!</v>
      </c>
      <c r="P27" s="270" t="e">
        <f>IF(AND(#REF!="Muy Alta",#REF!="Leve"),CONCATENATE("R",#REF!,"C",#REF!),"")</f>
        <v>#REF!</v>
      </c>
      <c r="Q27" s="270" t="e">
        <f>IF(AND(#REF!="Muy Alta",#REF!="Leve"),CONCATENATE("R",#REF!,"C",#REF!),"")</f>
        <v>#REF!</v>
      </c>
      <c r="R27" s="270" t="e">
        <f>IF(AND(#REF!="Muy Alta",#REF!="Leve"),CONCATENATE("R",#REF!,"C",#REF!),"")</f>
        <v>#REF!</v>
      </c>
      <c r="S27" s="270" t="e">
        <f>IF(AND(#REF!="Muy Alta",#REF!="Leve"),CONCATENATE("R",#REF!,"C",#REF!),"")</f>
        <v>#REF!</v>
      </c>
      <c r="T27" s="270" t="e">
        <f>IF(AND(#REF!="Muy Alta",#REF!="Leve"),CONCATENATE("R",#REF!,"C",#REF!),"")</f>
        <v>#REF!</v>
      </c>
      <c r="U27" s="270" t="e">
        <f>IF(AND(#REF!="Muy Alta",#REF!="Leve"),CONCATENATE("R",#REF!,"C",#REF!),"")</f>
        <v>#REF!</v>
      </c>
      <c r="V27" s="270" t="e">
        <f>IF(AND(#REF!="Muy Alta",#REF!="Leve"),CONCATENATE("R",#REF!,"C",#REF!),"")</f>
        <v>#REF!</v>
      </c>
      <c r="W27" s="270" t="e">
        <f>IF(AND(#REF!="Muy Alta",#REF!="Leve"),CONCATENATE("R",#REF!,"C",#REF!),"")</f>
        <v>#REF!</v>
      </c>
      <c r="X27" s="270" t="e">
        <f>IF(AND(#REF!="Muy Alta",#REF!="Leve"),CONCATENATE("R",#REF!,"C",#REF!),"")</f>
        <v>#REF!</v>
      </c>
      <c r="Y27" s="270" t="e">
        <f>IF(AND(#REF!="Muy Alta",#REF!="Leve"),CONCATENATE("R",#REF!,"C",#REF!),"")</f>
        <v>#REF!</v>
      </c>
      <c r="Z27" s="270" t="e">
        <f>IF(AND(#REF!="Muy Alta",#REF!="Leve"),CONCATENATE("R",#REF!,"C",#REF!),"")</f>
        <v>#REF!</v>
      </c>
      <c r="AA27" s="271" t="e">
        <f>IF(AND(#REF!="Muy Alta",#REF!="Leve"),CONCATENATE("R",#REF!,"C",#REF!),"")</f>
        <v>#REF!</v>
      </c>
      <c r="AB27" s="269" t="e">
        <f>IF(AND(#REF!="Muy Alta",#REF!="Menor"),CONCATENATE("R",#REF!,"C",#REF!),"")</f>
        <v>#REF!</v>
      </c>
      <c r="AC27" s="270" t="e">
        <f>IF(AND(#REF!="Muy Alta",#REF!="Menor"),CONCATENATE("R",#REF!,"C",#REF!),"")</f>
        <v>#REF!</v>
      </c>
      <c r="AD27" s="270" t="e">
        <f>IF(AND(#REF!="Muy Alta",#REF!="Menor"),CONCATENATE("R",#REF!,"C",#REF!),"")</f>
        <v>#REF!</v>
      </c>
      <c r="AE27" s="270" t="e">
        <f>IF(AND(#REF!="Muy Alta",#REF!="Menor"),CONCATENATE("R",#REF!,"C",#REF!),"")</f>
        <v>#REF!</v>
      </c>
      <c r="AF27" s="270" t="e">
        <f>IF(AND(#REF!="Muy Alta",#REF!="Menor"),CONCATENATE("R",#REF!,"C",#REF!),"")</f>
        <v>#REF!</v>
      </c>
      <c r="AG27" s="270" t="e">
        <f>IF(AND(#REF!="Muy Alta",#REF!="Menor"),CONCATENATE("R",#REF!,"C",#REF!),"")</f>
        <v>#REF!</v>
      </c>
      <c r="AH27" s="270" t="e">
        <f>IF(AND(#REF!="Muy Alta",#REF!="Menor"),CONCATENATE("R",#REF!,"C",#REF!),"")</f>
        <v>#REF!</v>
      </c>
      <c r="AI27" s="270" t="e">
        <f>IF(AND(#REF!="Muy Alta",#REF!="Menor"),CONCATENATE("R",#REF!,"C",#REF!),"")</f>
        <v>#REF!</v>
      </c>
      <c r="AJ27" s="270" t="e">
        <f>IF(AND(#REF!="Muy Alta",#REF!="Menor"),CONCATENATE("R",#REF!,"C",#REF!),"")</f>
        <v>#REF!</v>
      </c>
      <c r="AK27" s="270" t="e">
        <f>IF(AND(#REF!="Muy Alta",#REF!="Menor"),CONCATENATE("R",#REF!,"C",#REF!),"")</f>
        <v>#REF!</v>
      </c>
      <c r="AL27" s="270" t="e">
        <f>IF(AND(#REF!="Muy Alta",#REF!="Menor"),CONCATENATE("R",#REF!,"C",#REF!),"")</f>
        <v>#REF!</v>
      </c>
      <c r="AM27" s="270" t="e">
        <f>IF(AND(#REF!="Muy Alta",#REF!="Menor"),CONCATENATE("R",#REF!,"C",#REF!),"")</f>
        <v>#REF!</v>
      </c>
      <c r="AN27" s="270" t="e">
        <f>IF(AND(#REF!="Muy Alta",#REF!="Menor"),CONCATENATE("R",#REF!,"C",#REF!),"")</f>
        <v>#REF!</v>
      </c>
      <c r="AO27" s="270" t="e">
        <f>IF(AND(#REF!="Muy Alta",#REF!="Menor"),CONCATENATE("R",#REF!,"C",#REF!),"")</f>
        <v>#REF!</v>
      </c>
      <c r="AP27" s="270" t="e">
        <f>IF(AND(#REF!="Muy Alta",#REF!="Menor"),CONCATENATE("R",#REF!,"C",#REF!),"")</f>
        <v>#REF!</v>
      </c>
      <c r="AQ27" s="270" t="e">
        <f>IF(AND(#REF!="Muy Alta",#REF!="Menor"),CONCATENATE("R",#REF!,"C",#REF!),"")</f>
        <v>#REF!</v>
      </c>
      <c r="AR27" s="270" t="e">
        <f>IF(AND(#REF!="Muy Alta",#REF!="Menor"),CONCATENATE("R",#REF!,"C",#REF!),"")</f>
        <v>#REF!</v>
      </c>
      <c r="AS27" s="271" t="e">
        <f>IF(AND(#REF!="Muy Alta",#REF!="Menor"),CONCATENATE("R",#REF!,"C",#REF!),"")</f>
        <v>#REF!</v>
      </c>
      <c r="AT27" s="269" t="e">
        <f>IF(AND(#REF!="Muy Alta",#REF!="Moderado"),CONCATENATE("R",#REF!,"C",#REF!),"")</f>
        <v>#REF!</v>
      </c>
      <c r="AU27" s="270" t="e">
        <f>IF(AND(#REF!="Muy Alta",#REF!="Moderado"),CONCATENATE("R",#REF!,"C",#REF!),"")</f>
        <v>#REF!</v>
      </c>
      <c r="AV27" s="270" t="e">
        <f>IF(AND(#REF!="Muy Alta",#REF!="Moderado"),CONCATENATE("R",#REF!,"C",#REF!),"")</f>
        <v>#REF!</v>
      </c>
      <c r="AW27" s="270" t="e">
        <f>IF(AND(#REF!="Muy Alta",#REF!="Moderado"),CONCATENATE("R",#REF!,"C",#REF!),"")</f>
        <v>#REF!</v>
      </c>
      <c r="AX27" s="270" t="e">
        <f>IF(AND(#REF!="Muy Alta",#REF!="Moderado"),CONCATENATE("R",#REF!,"C",#REF!),"")</f>
        <v>#REF!</v>
      </c>
      <c r="AY27" s="270" t="e">
        <f>IF(AND(#REF!="Muy Alta",#REF!="Moderado"),CONCATENATE("R",#REF!,"C",#REF!),"")</f>
        <v>#REF!</v>
      </c>
      <c r="AZ27" s="270" t="e">
        <f>IF(AND(#REF!="Muy Alta",#REF!="Moderado"),CONCATENATE("R",#REF!,"C",#REF!),"")</f>
        <v>#REF!</v>
      </c>
      <c r="BA27" s="270" t="e">
        <f>IF(AND(#REF!="Muy Alta",#REF!="Moderado"),CONCATENATE("R",#REF!,"C",#REF!),"")</f>
        <v>#REF!</v>
      </c>
      <c r="BB27" s="270" t="e">
        <f>IF(AND(#REF!="Muy Alta",#REF!="Moderado"),CONCATENATE("R",#REF!,"C",#REF!),"")</f>
        <v>#REF!</v>
      </c>
      <c r="BC27" s="270" t="e">
        <f>IF(AND(#REF!="Muy Alta",#REF!="Moderado"),CONCATENATE("R",#REF!,"C",#REF!),"")</f>
        <v>#REF!</v>
      </c>
      <c r="BD27" s="270" t="e">
        <f>IF(AND(#REF!="Muy Alta",#REF!="Moderado"),CONCATENATE("R",#REF!,"C",#REF!),"")</f>
        <v>#REF!</v>
      </c>
      <c r="BE27" s="270" t="e">
        <f>IF(AND(#REF!="Muy Alta",#REF!="Moderado"),CONCATENATE("R",#REF!,"C",#REF!),"")</f>
        <v>#REF!</v>
      </c>
      <c r="BF27" s="270" t="e">
        <f>IF(AND(#REF!="Muy Alta",#REF!="Moderado"),CONCATENATE("R",#REF!,"C",#REF!),"")</f>
        <v>#REF!</v>
      </c>
      <c r="BG27" s="270" t="e">
        <f>IF(AND(#REF!="Muy Alta",#REF!="Moderado"),CONCATENATE("R",#REF!,"C",#REF!),"")</f>
        <v>#REF!</v>
      </c>
      <c r="BH27" s="270" t="e">
        <f>IF(AND(#REF!="Muy Alta",#REF!="Moderado"),CONCATENATE("R",#REF!,"C",#REF!),"")</f>
        <v>#REF!</v>
      </c>
      <c r="BI27" s="270" t="e">
        <f>IF(AND(#REF!="Muy Alta",#REF!="Moderado"),CONCATENATE("R",#REF!,"C",#REF!),"")</f>
        <v>#REF!</v>
      </c>
      <c r="BJ27" s="270" t="e">
        <f>IF(AND(#REF!="Muy Alta",#REF!="Moderado"),CONCATENATE("R",#REF!,"C",#REF!),"")</f>
        <v>#REF!</v>
      </c>
      <c r="BK27" s="271" t="e">
        <f>IF(AND(#REF!="Muy Alta",#REF!="Moderado"),CONCATENATE("R",#REF!,"C",#REF!),"")</f>
        <v>#REF!</v>
      </c>
      <c r="BL27" s="269" t="e">
        <f>IF(AND(#REF!="Muy Alta",#REF!="Mayor"),CONCATENATE("R",#REF!,"C",#REF!),"")</f>
        <v>#REF!</v>
      </c>
      <c r="BM27" s="270" t="e">
        <f>IF(AND(#REF!="Muy Alta",#REF!="Mayor"),CONCATENATE("R",#REF!,"C",#REF!),"")</f>
        <v>#REF!</v>
      </c>
      <c r="BN27" s="270" t="e">
        <f>IF(AND(#REF!="Muy Alta",#REF!="Mayor"),CONCATENATE("R",#REF!,"C",#REF!),"")</f>
        <v>#REF!</v>
      </c>
      <c r="BO27" s="270" t="e">
        <f>IF(AND(#REF!="Muy Alta",#REF!="Mayor"),CONCATENATE("R",#REF!,"C",#REF!),"")</f>
        <v>#REF!</v>
      </c>
      <c r="BP27" s="270" t="e">
        <f>IF(AND(#REF!="Muy Alta",#REF!="Mayor"),CONCATENATE("R",#REF!,"C",#REF!),"")</f>
        <v>#REF!</v>
      </c>
      <c r="BQ27" s="270" t="e">
        <f>IF(AND(#REF!="Muy Alta",#REF!="Mayor"),CONCATENATE("R",#REF!,"C",#REF!),"")</f>
        <v>#REF!</v>
      </c>
      <c r="BR27" s="270" t="e">
        <f>IF(AND(#REF!="Muy Alta",#REF!="Mayor"),CONCATENATE("R",#REF!,"C",#REF!),"")</f>
        <v>#REF!</v>
      </c>
      <c r="BS27" s="270" t="e">
        <f>IF(AND(#REF!="Muy Alta",#REF!="Mayor"),CONCATENATE("R",#REF!,"C",#REF!),"")</f>
        <v>#REF!</v>
      </c>
      <c r="BT27" s="270" t="e">
        <f>IF(AND(#REF!="Muy Alta",#REF!="Mayor"),CONCATENATE("R",#REF!,"C",#REF!),"")</f>
        <v>#REF!</v>
      </c>
      <c r="BU27" s="270" t="e">
        <f>IF(AND(#REF!="Muy Alta",#REF!="Mayor"),CONCATENATE("R",#REF!,"C",#REF!),"")</f>
        <v>#REF!</v>
      </c>
      <c r="BV27" s="270" t="e">
        <f>IF(AND(#REF!="Muy Alta",#REF!="Mayor"),CONCATENATE("R",#REF!,"C",#REF!),"")</f>
        <v>#REF!</v>
      </c>
      <c r="BW27" s="270" t="e">
        <f>IF(AND(#REF!="Muy Alta",#REF!="Mayor"),CONCATENATE("R",#REF!,"C",#REF!),"")</f>
        <v>#REF!</v>
      </c>
      <c r="BX27" s="270" t="e">
        <f>IF(AND(#REF!="Muy Alta",#REF!="Mayor"),CONCATENATE("R",#REF!,"C",#REF!),"")</f>
        <v>#REF!</v>
      </c>
      <c r="BY27" s="270" t="e">
        <f>IF(AND(#REF!="Muy Alta",#REF!="Mayor"),CONCATENATE("R",#REF!,"C",#REF!),"")</f>
        <v>#REF!</v>
      </c>
      <c r="BZ27" s="270" t="e">
        <f>IF(AND(#REF!="Muy Alta",#REF!="Mayor"),CONCATENATE("R",#REF!,"C",#REF!),"")</f>
        <v>#REF!</v>
      </c>
      <c r="CA27" s="270" t="e">
        <f>IF(AND(#REF!="Muy Alta",#REF!="Mayor"),CONCATENATE("R",#REF!,"C",#REF!),"")</f>
        <v>#REF!</v>
      </c>
      <c r="CB27" s="270" t="e">
        <f>IF(AND(#REF!="Muy Alta",#REF!="Mayor"),CONCATENATE("R",#REF!,"C",#REF!),"")</f>
        <v>#REF!</v>
      </c>
      <c r="CC27" s="271" t="e">
        <f>IF(AND(#REF!="Muy Alta",#REF!="Mayor"),CONCATENATE("R",#REF!,"C",#REF!),"")</f>
        <v>#REF!</v>
      </c>
      <c r="CD27" s="272" t="e">
        <f>IF(AND(#REF!="Muy Alta",#REF!="Catastrófico"),CONCATENATE("R",#REF!,"C",#REF!),"")</f>
        <v>#REF!</v>
      </c>
      <c r="CE27" s="272" t="e">
        <f>IF(AND(#REF!="Muy Alta",#REF!="Catastrófico"),CONCATENATE("R",#REF!,"C",#REF!),"")</f>
        <v>#REF!</v>
      </c>
      <c r="CF27" s="272" t="e">
        <f>IF(AND(#REF!="Muy Alta",#REF!="Catastrófico"),CONCATENATE("R",#REF!,"C",#REF!),"")</f>
        <v>#REF!</v>
      </c>
      <c r="CG27" s="272" t="e">
        <f>IF(AND(#REF!="Muy Alta",#REF!="Catastrófico"),CONCATENATE("R",#REF!,"C",#REF!),"")</f>
        <v>#REF!</v>
      </c>
      <c r="CH27" s="272" t="e">
        <f>IF(AND(#REF!="Muy Alta",#REF!="Catastrófico"),CONCATENATE("R",#REF!,"C",#REF!),"")</f>
        <v>#REF!</v>
      </c>
      <c r="CI27" s="272" t="e">
        <f>IF(AND(#REF!="Muy Alta",#REF!="Catastrófico"),CONCATENATE("R",#REF!,"C",#REF!),"")</f>
        <v>#REF!</v>
      </c>
      <c r="CJ27" s="272" t="e">
        <f>IF(AND(#REF!="Muy Alta",#REF!="Catastrófico"),CONCATENATE("R",#REF!,"C",#REF!),"")</f>
        <v>#REF!</v>
      </c>
      <c r="CK27" s="272" t="e">
        <f>IF(AND(#REF!="Muy Alta",#REF!="Catastrófico"),CONCATENATE("R",#REF!,"C",#REF!),"")</f>
        <v>#REF!</v>
      </c>
      <c r="CL27" s="272" t="e">
        <f>IF(AND(#REF!="Muy Alta",#REF!="Catastrófico"),CONCATENATE("R",#REF!,"C",#REF!),"")</f>
        <v>#REF!</v>
      </c>
      <c r="CM27" s="272" t="e">
        <f>IF(AND(#REF!="Muy Alta",#REF!="Catastrófico"),CONCATENATE("R",#REF!,"C",#REF!),"")</f>
        <v>#REF!</v>
      </c>
      <c r="CN27" s="272" t="e">
        <f>IF(AND(#REF!="Muy Alta",#REF!="Catastrófico"),CONCATENATE("R",#REF!,"C",#REF!),"")</f>
        <v>#REF!</v>
      </c>
      <c r="CO27" s="272" t="e">
        <f>IF(AND(#REF!="Muy Alta",#REF!="Catastrófico"),CONCATENATE("R",#REF!,"C",#REF!),"")</f>
        <v>#REF!</v>
      </c>
      <c r="CP27" s="272" t="e">
        <f>IF(AND(#REF!="Muy Alta",#REF!="Catastrófico"),CONCATENATE("R",#REF!,"C",#REF!),"")</f>
        <v>#REF!</v>
      </c>
      <c r="CQ27" s="272" t="e">
        <f>IF(AND(#REF!="Muy Alta",#REF!="Catastrófico"),CONCATENATE("R",#REF!,"C",#REF!),"")</f>
        <v>#REF!</v>
      </c>
      <c r="CR27" s="272" t="e">
        <f>IF(AND(#REF!="Muy Alta",#REF!="Catastrófico"),CONCATENATE("R",#REF!,"C",#REF!),"")</f>
        <v>#REF!</v>
      </c>
      <c r="CS27" s="272" t="e">
        <f>IF(AND(#REF!="Muy Alta",#REF!="Catastrófico"),CONCATENATE("R",#REF!,"C",#REF!),"")</f>
        <v>#REF!</v>
      </c>
      <c r="CT27" s="272" t="e">
        <f>IF(AND(#REF!="Muy Alta",#REF!="Catastrófico"),CONCATENATE("R",#REF!,"C",#REF!),"")</f>
        <v>#REF!</v>
      </c>
      <c r="CU27" s="273" t="e">
        <f>IF(AND(#REF!="Muy Alta",#REF!="Catastrófico"),CONCATENATE("R",#REF!,"C",#REF!),"")</f>
        <v>#REF!</v>
      </c>
      <c r="CV27" s="57"/>
      <c r="CW27" s="1081"/>
      <c r="CX27" s="1082"/>
      <c r="CY27" s="1082"/>
      <c r="CZ27" s="1082"/>
      <c r="DA27" s="1082"/>
      <c r="DB27" s="1083"/>
    </row>
    <row r="28" spans="2:106" ht="32.65" customHeight="1">
      <c r="B28" s="1101"/>
      <c r="C28" s="1101"/>
      <c r="D28" s="1102"/>
      <c r="E28" s="1072"/>
      <c r="F28" s="1073"/>
      <c r="G28" s="1073"/>
      <c r="H28" s="1073"/>
      <c r="I28" s="1074"/>
      <c r="J28" s="269" t="e">
        <f>IF(AND(#REF!="Muy Alta",#REF!="Leve"),CONCATENATE("R",#REF!,"C",#REF!),"")</f>
        <v>#REF!</v>
      </c>
      <c r="K28" s="270" t="e">
        <f>IF(AND(#REF!="Muy Alta",#REF!="Leve"),CONCATENATE("R",#REF!,"C",#REF!),"")</f>
        <v>#REF!</v>
      </c>
      <c r="L28" s="270" t="e">
        <f>IF(AND(#REF!="Muy Alta",#REF!="Leve"),CONCATENATE("R",#REF!,"C",#REF!),"")</f>
        <v>#REF!</v>
      </c>
      <c r="M28" s="270" t="e">
        <f>IF(AND(#REF!="Muy Alta",#REF!="Leve"),CONCATENATE("R",#REF!,"C",#REF!),"")</f>
        <v>#REF!</v>
      </c>
      <c r="N28" s="270" t="e">
        <f>IF(AND(#REF!="Muy Alta",#REF!="Leve"),CONCATENATE("R",#REF!,"C",#REF!),"")</f>
        <v>#REF!</v>
      </c>
      <c r="O28" s="270" t="e">
        <f>IF(AND(#REF!="Muy Alta",#REF!="Leve"),CONCATENATE("R",#REF!,"C",#REF!),"")</f>
        <v>#REF!</v>
      </c>
      <c r="P28" s="270" t="e">
        <f>IF(AND(#REF!="Muy Alta",#REF!="Leve"),CONCATENATE("R",#REF!,"C",#REF!),"")</f>
        <v>#REF!</v>
      </c>
      <c r="Q28" s="270" t="e">
        <f>IF(AND(#REF!="Muy Alta",#REF!="Leve"),CONCATENATE("R",#REF!,"C",#REF!),"")</f>
        <v>#REF!</v>
      </c>
      <c r="R28" s="270" t="e">
        <f>IF(AND(#REF!="Muy Alta",#REF!="Leve"),CONCATENATE("R",#REF!,"C",#REF!),"")</f>
        <v>#REF!</v>
      </c>
      <c r="S28" s="270" t="e">
        <f>IF(AND(#REF!="Muy Alta",#REF!="Leve"),CONCATENATE("R",#REF!,"C",#REF!),"")</f>
        <v>#REF!</v>
      </c>
      <c r="T28" s="270" t="e">
        <f>IF(AND(#REF!="Muy Alta",#REF!="Leve"),CONCATENATE("R",#REF!,"C",#REF!),"")</f>
        <v>#REF!</v>
      </c>
      <c r="U28" s="270" t="e">
        <f>IF(AND(#REF!="Muy Alta",#REF!="Leve"),CONCATENATE("R",#REF!,"C",#REF!),"")</f>
        <v>#REF!</v>
      </c>
      <c r="V28" s="270" t="e">
        <f>IF(AND(#REF!="Muy Alta",#REF!="Leve"),CONCATENATE("R",#REF!,"C",#REF!),"")</f>
        <v>#REF!</v>
      </c>
      <c r="W28" s="270" t="e">
        <f>IF(AND(#REF!="Muy Alta",#REF!="Leve"),CONCATENATE("R",#REF!,"C",#REF!),"")</f>
        <v>#REF!</v>
      </c>
      <c r="X28" s="270" t="e">
        <f>IF(AND(#REF!="Muy Alta",#REF!="Leve"),CONCATENATE("R",#REF!,"C",#REF!),"")</f>
        <v>#REF!</v>
      </c>
      <c r="Y28" s="270" t="e">
        <f>IF(AND(#REF!="Muy Alta",#REF!="Leve"),CONCATENATE("R",#REF!,"C",#REF!),"")</f>
        <v>#REF!</v>
      </c>
      <c r="Z28" s="270" t="e">
        <f>IF(AND(#REF!="Muy Alta",#REF!="Leve"),CONCATENATE("R",#REF!,"C",#REF!),"")</f>
        <v>#REF!</v>
      </c>
      <c r="AA28" s="271" t="e">
        <f>IF(AND(#REF!="Muy Alta",#REF!="Leve"),CONCATENATE("R",#REF!,"C",#REF!),"")</f>
        <v>#REF!</v>
      </c>
      <c r="AB28" s="269" t="e">
        <f>IF(AND(#REF!="Muy Alta",#REF!="Menor"),CONCATENATE("R",#REF!,"C",#REF!),"")</f>
        <v>#REF!</v>
      </c>
      <c r="AC28" s="270" t="e">
        <f>IF(AND(#REF!="Muy Alta",#REF!="Menor"),CONCATENATE("R",#REF!,"C",#REF!),"")</f>
        <v>#REF!</v>
      </c>
      <c r="AD28" s="270" t="e">
        <f>IF(AND(#REF!="Muy Alta",#REF!="Menor"),CONCATENATE("R",#REF!,"C",#REF!),"")</f>
        <v>#REF!</v>
      </c>
      <c r="AE28" s="270" t="e">
        <f>IF(AND(#REF!="Muy Alta",#REF!="Menor"),CONCATENATE("R",#REF!,"C",#REF!),"")</f>
        <v>#REF!</v>
      </c>
      <c r="AF28" s="270" t="e">
        <f>IF(AND(#REF!="Muy Alta",#REF!="Menor"),CONCATENATE("R",#REF!,"C",#REF!),"")</f>
        <v>#REF!</v>
      </c>
      <c r="AG28" s="270" t="e">
        <f>IF(AND(#REF!="Muy Alta",#REF!="Menor"),CONCATENATE("R",#REF!,"C",#REF!),"")</f>
        <v>#REF!</v>
      </c>
      <c r="AH28" s="270" t="e">
        <f>IF(AND(#REF!="Muy Alta",#REF!="Menor"),CONCATENATE("R",#REF!,"C",#REF!),"")</f>
        <v>#REF!</v>
      </c>
      <c r="AI28" s="270" t="e">
        <f>IF(AND(#REF!="Muy Alta",#REF!="Menor"),CONCATENATE("R",#REF!,"C",#REF!),"")</f>
        <v>#REF!</v>
      </c>
      <c r="AJ28" s="270" t="e">
        <f>IF(AND(#REF!="Muy Alta",#REF!="Menor"),CONCATENATE("R",#REF!,"C",#REF!),"")</f>
        <v>#REF!</v>
      </c>
      <c r="AK28" s="270" t="e">
        <f>IF(AND(#REF!="Muy Alta",#REF!="Menor"),CONCATENATE("R",#REF!,"C",#REF!),"")</f>
        <v>#REF!</v>
      </c>
      <c r="AL28" s="270" t="e">
        <f>IF(AND(#REF!="Muy Alta",#REF!="Menor"),CONCATENATE("R",#REF!,"C",#REF!),"")</f>
        <v>#REF!</v>
      </c>
      <c r="AM28" s="270" t="e">
        <f>IF(AND(#REF!="Muy Alta",#REF!="Menor"),CONCATENATE("R",#REF!,"C",#REF!),"")</f>
        <v>#REF!</v>
      </c>
      <c r="AN28" s="270" t="e">
        <f>IF(AND(#REF!="Muy Alta",#REF!="Menor"),CONCATENATE("R",#REF!,"C",#REF!),"")</f>
        <v>#REF!</v>
      </c>
      <c r="AO28" s="270" t="e">
        <f>IF(AND(#REF!="Muy Alta",#REF!="Menor"),CONCATENATE("R",#REF!,"C",#REF!),"")</f>
        <v>#REF!</v>
      </c>
      <c r="AP28" s="270" t="e">
        <f>IF(AND(#REF!="Muy Alta",#REF!="Menor"),CONCATENATE("R",#REF!,"C",#REF!),"")</f>
        <v>#REF!</v>
      </c>
      <c r="AQ28" s="270" t="e">
        <f>IF(AND(#REF!="Muy Alta",#REF!="Menor"),CONCATENATE("R",#REF!,"C",#REF!),"")</f>
        <v>#REF!</v>
      </c>
      <c r="AR28" s="270" t="e">
        <f>IF(AND(#REF!="Muy Alta",#REF!="Menor"),CONCATENATE("R",#REF!,"C",#REF!),"")</f>
        <v>#REF!</v>
      </c>
      <c r="AS28" s="271" t="e">
        <f>IF(AND(#REF!="Muy Alta",#REF!="Menor"),CONCATENATE("R",#REF!,"C",#REF!),"")</f>
        <v>#REF!</v>
      </c>
      <c r="AT28" s="269" t="e">
        <f>IF(AND(#REF!="Muy Alta",#REF!="Moderado"),CONCATENATE("R",#REF!,"C",#REF!),"")</f>
        <v>#REF!</v>
      </c>
      <c r="AU28" s="270" t="e">
        <f>IF(AND(#REF!="Muy Alta",#REF!="Moderado"),CONCATENATE("R",#REF!,"C",#REF!),"")</f>
        <v>#REF!</v>
      </c>
      <c r="AV28" s="270" t="e">
        <f>IF(AND(#REF!="Muy Alta",#REF!="Moderado"),CONCATENATE("R",#REF!,"C",#REF!),"")</f>
        <v>#REF!</v>
      </c>
      <c r="AW28" s="270" t="e">
        <f>IF(AND(#REF!="Muy Alta",#REF!="Moderado"),CONCATENATE("R",#REF!,"C",#REF!),"")</f>
        <v>#REF!</v>
      </c>
      <c r="AX28" s="270" t="e">
        <f>IF(AND(#REF!="Muy Alta",#REF!="Moderado"),CONCATENATE("R",#REF!,"C",#REF!),"")</f>
        <v>#REF!</v>
      </c>
      <c r="AY28" s="270" t="e">
        <f>IF(AND(#REF!="Muy Alta",#REF!="Moderado"),CONCATENATE("R",#REF!,"C",#REF!),"")</f>
        <v>#REF!</v>
      </c>
      <c r="AZ28" s="270" t="e">
        <f>IF(AND(#REF!="Muy Alta",#REF!="Moderado"),CONCATENATE("R",#REF!,"C",#REF!),"")</f>
        <v>#REF!</v>
      </c>
      <c r="BA28" s="270" t="e">
        <f>IF(AND(#REF!="Muy Alta",#REF!="Moderado"),CONCATENATE("R",#REF!,"C",#REF!),"")</f>
        <v>#REF!</v>
      </c>
      <c r="BB28" s="270" t="e">
        <f>IF(AND(#REF!="Muy Alta",#REF!="Moderado"),CONCATENATE("R",#REF!,"C",#REF!),"")</f>
        <v>#REF!</v>
      </c>
      <c r="BC28" s="270" t="e">
        <f>IF(AND(#REF!="Muy Alta",#REF!="Moderado"),CONCATENATE("R",#REF!,"C",#REF!),"")</f>
        <v>#REF!</v>
      </c>
      <c r="BD28" s="270" t="e">
        <f>IF(AND(#REF!="Muy Alta",#REF!="Moderado"),CONCATENATE("R",#REF!,"C",#REF!),"")</f>
        <v>#REF!</v>
      </c>
      <c r="BE28" s="270" t="e">
        <f>IF(AND(#REF!="Muy Alta",#REF!="Moderado"),CONCATENATE("R",#REF!,"C",#REF!),"")</f>
        <v>#REF!</v>
      </c>
      <c r="BF28" s="270" t="e">
        <f>IF(AND(#REF!="Muy Alta",#REF!="Moderado"),CONCATENATE("R",#REF!,"C",#REF!),"")</f>
        <v>#REF!</v>
      </c>
      <c r="BG28" s="270" t="e">
        <f>IF(AND(#REF!="Muy Alta",#REF!="Moderado"),CONCATENATE("R",#REF!,"C",#REF!),"")</f>
        <v>#REF!</v>
      </c>
      <c r="BH28" s="270" t="e">
        <f>IF(AND(#REF!="Muy Alta",#REF!="Moderado"),CONCATENATE("R",#REF!,"C",#REF!),"")</f>
        <v>#REF!</v>
      </c>
      <c r="BI28" s="270" t="e">
        <f>IF(AND(#REF!="Muy Alta",#REF!="Moderado"),CONCATENATE("R",#REF!,"C",#REF!),"")</f>
        <v>#REF!</v>
      </c>
      <c r="BJ28" s="270" t="e">
        <f>IF(AND(#REF!="Muy Alta",#REF!="Moderado"),CONCATENATE("R",#REF!,"C",#REF!),"")</f>
        <v>#REF!</v>
      </c>
      <c r="BK28" s="271" t="e">
        <f>IF(AND(#REF!="Muy Alta",#REF!="Moderado"),CONCATENATE("R",#REF!,"C",#REF!),"")</f>
        <v>#REF!</v>
      </c>
      <c r="BL28" s="269" t="e">
        <f>IF(AND(#REF!="Muy Alta",#REF!="Mayor"),CONCATENATE("R",#REF!,"C",#REF!),"")</f>
        <v>#REF!</v>
      </c>
      <c r="BM28" s="270" t="e">
        <f>IF(AND(#REF!="Muy Alta",#REF!="Mayor"),CONCATENATE("R",#REF!,"C",#REF!),"")</f>
        <v>#REF!</v>
      </c>
      <c r="BN28" s="270" t="e">
        <f>IF(AND(#REF!="Muy Alta",#REF!="Mayor"),CONCATENATE("R",#REF!,"C",#REF!),"")</f>
        <v>#REF!</v>
      </c>
      <c r="BO28" s="270" t="e">
        <f>IF(AND(#REF!="Muy Alta",#REF!="Mayor"),CONCATENATE("R",#REF!,"C",#REF!),"")</f>
        <v>#REF!</v>
      </c>
      <c r="BP28" s="270" t="e">
        <f>IF(AND(#REF!="Muy Alta",#REF!="Mayor"),CONCATENATE("R",#REF!,"C",#REF!),"")</f>
        <v>#REF!</v>
      </c>
      <c r="BQ28" s="270" t="e">
        <f>IF(AND(#REF!="Muy Alta",#REF!="Mayor"),CONCATENATE("R",#REF!,"C",#REF!),"")</f>
        <v>#REF!</v>
      </c>
      <c r="BR28" s="270" t="e">
        <f>IF(AND(#REF!="Muy Alta",#REF!="Mayor"),CONCATENATE("R",#REF!,"C",#REF!),"")</f>
        <v>#REF!</v>
      </c>
      <c r="BS28" s="270" t="e">
        <f>IF(AND(#REF!="Muy Alta",#REF!="Mayor"),CONCATENATE("R",#REF!,"C",#REF!),"")</f>
        <v>#REF!</v>
      </c>
      <c r="BT28" s="270" t="e">
        <f>IF(AND(#REF!="Muy Alta",#REF!="Mayor"),CONCATENATE("R",#REF!,"C",#REF!),"")</f>
        <v>#REF!</v>
      </c>
      <c r="BU28" s="270" t="e">
        <f>IF(AND(#REF!="Muy Alta",#REF!="Mayor"),CONCATENATE("R",#REF!,"C",#REF!),"")</f>
        <v>#REF!</v>
      </c>
      <c r="BV28" s="270" t="e">
        <f>IF(AND(#REF!="Muy Alta",#REF!="Mayor"),CONCATENATE("R",#REF!,"C",#REF!),"")</f>
        <v>#REF!</v>
      </c>
      <c r="BW28" s="270" t="e">
        <f>IF(AND(#REF!="Muy Alta",#REF!="Mayor"),CONCATENATE("R",#REF!,"C",#REF!),"")</f>
        <v>#REF!</v>
      </c>
      <c r="BX28" s="270" t="e">
        <f>IF(AND(#REF!="Muy Alta",#REF!="Mayor"),CONCATENATE("R",#REF!,"C",#REF!),"")</f>
        <v>#REF!</v>
      </c>
      <c r="BY28" s="270" t="e">
        <f>IF(AND(#REF!="Muy Alta",#REF!="Mayor"),CONCATENATE("R",#REF!,"C",#REF!),"")</f>
        <v>#REF!</v>
      </c>
      <c r="BZ28" s="270" t="e">
        <f>IF(AND(#REF!="Muy Alta",#REF!="Mayor"),CONCATENATE("R",#REF!,"C",#REF!),"")</f>
        <v>#REF!</v>
      </c>
      <c r="CA28" s="270" t="e">
        <f>IF(AND(#REF!="Muy Alta",#REF!="Mayor"),CONCATENATE("R",#REF!,"C",#REF!),"")</f>
        <v>#REF!</v>
      </c>
      <c r="CB28" s="270" t="e">
        <f>IF(AND(#REF!="Muy Alta",#REF!="Mayor"),CONCATENATE("R",#REF!,"C",#REF!),"")</f>
        <v>#REF!</v>
      </c>
      <c r="CC28" s="271" t="e">
        <f>IF(AND(#REF!="Muy Alta",#REF!="Mayor"),CONCATENATE("R",#REF!,"C",#REF!),"")</f>
        <v>#REF!</v>
      </c>
      <c r="CD28" s="272" t="e">
        <f>IF(AND(#REF!="Muy Alta",#REF!="Catastrófico"),CONCATENATE("R",#REF!,"C",#REF!),"")</f>
        <v>#REF!</v>
      </c>
      <c r="CE28" s="272" t="e">
        <f>IF(AND(#REF!="Muy Alta",#REF!="Catastrófico"),CONCATENATE("R",#REF!,"C",#REF!),"")</f>
        <v>#REF!</v>
      </c>
      <c r="CF28" s="272" t="e">
        <f>IF(AND(#REF!="Muy Alta",#REF!="Catastrófico"),CONCATENATE("R",#REF!,"C",#REF!),"")</f>
        <v>#REF!</v>
      </c>
      <c r="CG28" s="272" t="e">
        <f>IF(AND(#REF!="Muy Alta",#REF!="Catastrófico"),CONCATENATE("R",#REF!,"C",#REF!),"")</f>
        <v>#REF!</v>
      </c>
      <c r="CH28" s="272" t="e">
        <f>IF(AND(#REF!="Muy Alta",#REF!="Catastrófico"),CONCATENATE("R",#REF!,"C",#REF!),"")</f>
        <v>#REF!</v>
      </c>
      <c r="CI28" s="272" t="e">
        <f>IF(AND(#REF!="Muy Alta",#REF!="Catastrófico"),CONCATENATE("R",#REF!,"C",#REF!),"")</f>
        <v>#REF!</v>
      </c>
      <c r="CJ28" s="272" t="e">
        <f>IF(AND(#REF!="Muy Alta",#REF!="Catastrófico"),CONCATENATE("R",#REF!,"C",#REF!),"")</f>
        <v>#REF!</v>
      </c>
      <c r="CK28" s="272" t="e">
        <f>IF(AND(#REF!="Muy Alta",#REF!="Catastrófico"),CONCATENATE("R",#REF!,"C",#REF!),"")</f>
        <v>#REF!</v>
      </c>
      <c r="CL28" s="272" t="e">
        <f>IF(AND(#REF!="Muy Alta",#REF!="Catastrófico"),CONCATENATE("R",#REF!,"C",#REF!),"")</f>
        <v>#REF!</v>
      </c>
      <c r="CM28" s="272" t="e">
        <f>IF(AND(#REF!="Muy Alta",#REF!="Catastrófico"),CONCATENATE("R",#REF!,"C",#REF!),"")</f>
        <v>#REF!</v>
      </c>
      <c r="CN28" s="272" t="e">
        <f>IF(AND(#REF!="Muy Alta",#REF!="Catastrófico"),CONCATENATE("R",#REF!,"C",#REF!),"")</f>
        <v>#REF!</v>
      </c>
      <c r="CO28" s="272" t="e">
        <f>IF(AND(#REF!="Muy Alta",#REF!="Catastrófico"),CONCATENATE("R",#REF!,"C",#REF!),"")</f>
        <v>#REF!</v>
      </c>
      <c r="CP28" s="272" t="e">
        <f>IF(AND(#REF!="Muy Alta",#REF!="Catastrófico"),CONCATENATE("R",#REF!,"C",#REF!),"")</f>
        <v>#REF!</v>
      </c>
      <c r="CQ28" s="272" t="e">
        <f>IF(AND(#REF!="Muy Alta",#REF!="Catastrófico"),CONCATENATE("R",#REF!,"C",#REF!),"")</f>
        <v>#REF!</v>
      </c>
      <c r="CR28" s="272" t="e">
        <f>IF(AND(#REF!="Muy Alta",#REF!="Catastrófico"),CONCATENATE("R",#REF!,"C",#REF!),"")</f>
        <v>#REF!</v>
      </c>
      <c r="CS28" s="272" t="e">
        <f>IF(AND(#REF!="Muy Alta",#REF!="Catastrófico"),CONCATENATE("R",#REF!,"C",#REF!),"")</f>
        <v>#REF!</v>
      </c>
      <c r="CT28" s="272" t="e">
        <f>IF(AND(#REF!="Muy Alta",#REF!="Catastrófico"),CONCATENATE("R",#REF!,"C",#REF!),"")</f>
        <v>#REF!</v>
      </c>
      <c r="CU28" s="273" t="e">
        <f>IF(AND(#REF!="Muy Alta",#REF!="Catastrófico"),CONCATENATE("R",#REF!,"C",#REF!),"")</f>
        <v>#REF!</v>
      </c>
      <c r="CV28" s="57"/>
      <c r="CW28" s="1081"/>
      <c r="CX28" s="1082"/>
      <c r="CY28" s="1082"/>
      <c r="CZ28" s="1082"/>
      <c r="DA28" s="1082"/>
      <c r="DB28" s="1083"/>
    </row>
    <row r="29" spans="2:106" ht="32.65" customHeight="1">
      <c r="B29" s="1101"/>
      <c r="C29" s="1101"/>
      <c r="D29" s="1102"/>
      <c r="E29" s="1072"/>
      <c r="F29" s="1073"/>
      <c r="G29" s="1073"/>
      <c r="H29" s="1073"/>
      <c r="I29" s="1074"/>
      <c r="J29" s="269" t="e">
        <f>IF(AND(#REF!="Muy Alta",#REF!="Leve"),CONCATENATE("R",#REF!,"C",#REF!),"")</f>
        <v>#REF!</v>
      </c>
      <c r="K29" s="270" t="e">
        <f>IF(AND(#REF!="Muy Alta",#REF!="Leve"),CONCATENATE("R",#REF!,"C",#REF!),"")</f>
        <v>#REF!</v>
      </c>
      <c r="L29" s="270" t="e">
        <f>IF(AND(#REF!="Muy Alta",#REF!="Leve"),CONCATENATE("R",#REF!,"C",#REF!),"")</f>
        <v>#REF!</v>
      </c>
      <c r="M29" s="270" t="e">
        <f>IF(AND(#REF!="Muy Alta",#REF!="Leve"),CONCATENATE("R",#REF!,"C",#REF!),"")</f>
        <v>#REF!</v>
      </c>
      <c r="N29" s="270" t="e">
        <f>IF(AND(#REF!="Muy Alta",#REF!="Leve"),CONCATENATE("R",#REF!,"C",#REF!),"")</f>
        <v>#REF!</v>
      </c>
      <c r="O29" s="270" t="e">
        <f>IF(AND(#REF!="Muy Alta",#REF!="Leve"),CONCATENATE("R",#REF!,"C",#REF!),"")</f>
        <v>#REF!</v>
      </c>
      <c r="P29" s="270" t="e">
        <f>IF(AND(#REF!="Muy Alta",#REF!="Leve"),CONCATENATE("R",#REF!,"C",#REF!),"")</f>
        <v>#REF!</v>
      </c>
      <c r="Q29" s="270" t="e">
        <f>IF(AND(#REF!="Muy Alta",#REF!="Leve"),CONCATENATE("R",#REF!,"C",#REF!),"")</f>
        <v>#REF!</v>
      </c>
      <c r="R29" s="270" t="e">
        <f>IF(AND(#REF!="Muy Alta",#REF!="Leve"),CONCATENATE("R",#REF!,"C",#REF!),"")</f>
        <v>#REF!</v>
      </c>
      <c r="S29" s="270" t="e">
        <f>IF(AND(#REF!="Muy Alta",#REF!="Leve"),CONCATENATE("R",#REF!,"C",#REF!),"")</f>
        <v>#REF!</v>
      </c>
      <c r="T29" s="270" t="e">
        <f>IF(AND(#REF!="Muy Alta",#REF!="Leve"),CONCATENATE("R",#REF!,"C",#REF!),"")</f>
        <v>#REF!</v>
      </c>
      <c r="U29" s="270" t="e">
        <f>IF(AND(#REF!="Muy Alta",#REF!="Leve"),CONCATENATE("R",#REF!,"C",#REF!),"")</f>
        <v>#REF!</v>
      </c>
      <c r="V29" s="270" t="e">
        <f>IF(AND(#REF!="Muy Alta",#REF!="Leve"),CONCATENATE("R",#REF!,"C",#REF!),"")</f>
        <v>#REF!</v>
      </c>
      <c r="W29" s="270" t="e">
        <f>IF(AND(#REF!="Muy Alta",#REF!="Leve"),CONCATENATE("R",#REF!,"C",#REF!),"")</f>
        <v>#REF!</v>
      </c>
      <c r="X29" s="270" t="e">
        <f>IF(AND(#REF!="Muy Alta",#REF!="Leve"),CONCATENATE("R",#REF!,"C",#REF!),"")</f>
        <v>#REF!</v>
      </c>
      <c r="Y29" s="270" t="e">
        <f>IF(AND(#REF!="Muy Alta",#REF!="Leve"),CONCATENATE("R",#REF!,"C",#REF!),"")</f>
        <v>#REF!</v>
      </c>
      <c r="Z29" s="270" t="e">
        <f>IF(AND(#REF!="Muy Alta",#REF!="Leve"),CONCATENATE("R",#REF!,"C",#REF!),"")</f>
        <v>#REF!</v>
      </c>
      <c r="AA29" s="271" t="e">
        <f>IF(AND(#REF!="Muy Alta",#REF!="Leve"),CONCATENATE("R",#REF!,"C",#REF!),"")</f>
        <v>#REF!</v>
      </c>
      <c r="AB29" s="269" t="e">
        <f>IF(AND(#REF!="Muy Alta",#REF!="Menor"),CONCATENATE("R",#REF!,"C",#REF!),"")</f>
        <v>#REF!</v>
      </c>
      <c r="AC29" s="270" t="e">
        <f>IF(AND(#REF!="Muy Alta",#REF!="Menor"),CONCATENATE("R",#REF!,"C",#REF!),"")</f>
        <v>#REF!</v>
      </c>
      <c r="AD29" s="270" t="e">
        <f>IF(AND(#REF!="Muy Alta",#REF!="Menor"),CONCATENATE("R",#REF!,"C",#REF!),"")</f>
        <v>#REF!</v>
      </c>
      <c r="AE29" s="270" t="e">
        <f>IF(AND(#REF!="Muy Alta",#REF!="Menor"),CONCATENATE("R",#REF!,"C",#REF!),"")</f>
        <v>#REF!</v>
      </c>
      <c r="AF29" s="270" t="e">
        <f>IF(AND(#REF!="Muy Alta",#REF!="Menor"),CONCATENATE("R",#REF!,"C",#REF!),"")</f>
        <v>#REF!</v>
      </c>
      <c r="AG29" s="270" t="e">
        <f>IF(AND(#REF!="Muy Alta",#REF!="Menor"),CONCATENATE("R",#REF!,"C",#REF!),"")</f>
        <v>#REF!</v>
      </c>
      <c r="AH29" s="270" t="e">
        <f>IF(AND(#REF!="Muy Alta",#REF!="Menor"),CONCATENATE("R",#REF!,"C",#REF!),"")</f>
        <v>#REF!</v>
      </c>
      <c r="AI29" s="270" t="e">
        <f>IF(AND(#REF!="Muy Alta",#REF!="Menor"),CONCATENATE("R",#REF!,"C",#REF!),"")</f>
        <v>#REF!</v>
      </c>
      <c r="AJ29" s="270" t="e">
        <f>IF(AND(#REF!="Muy Alta",#REF!="Menor"),CONCATENATE("R",#REF!,"C",#REF!),"")</f>
        <v>#REF!</v>
      </c>
      <c r="AK29" s="270" t="e">
        <f>IF(AND(#REF!="Muy Alta",#REF!="Menor"),CONCATENATE("R",#REF!,"C",#REF!),"")</f>
        <v>#REF!</v>
      </c>
      <c r="AL29" s="270" t="e">
        <f>IF(AND(#REF!="Muy Alta",#REF!="Menor"),CONCATENATE("R",#REF!,"C",#REF!),"")</f>
        <v>#REF!</v>
      </c>
      <c r="AM29" s="270" t="e">
        <f>IF(AND(#REF!="Muy Alta",#REF!="Menor"),CONCATENATE("R",#REF!,"C",#REF!),"")</f>
        <v>#REF!</v>
      </c>
      <c r="AN29" s="270" t="e">
        <f>IF(AND(#REF!="Muy Alta",#REF!="Menor"),CONCATENATE("R",#REF!,"C",#REF!),"")</f>
        <v>#REF!</v>
      </c>
      <c r="AO29" s="270" t="e">
        <f>IF(AND(#REF!="Muy Alta",#REF!="Menor"),CONCATENATE("R",#REF!,"C",#REF!),"")</f>
        <v>#REF!</v>
      </c>
      <c r="AP29" s="270" t="e">
        <f>IF(AND(#REF!="Muy Alta",#REF!="Menor"),CONCATENATE("R",#REF!,"C",#REF!),"")</f>
        <v>#REF!</v>
      </c>
      <c r="AQ29" s="270" t="e">
        <f>IF(AND(#REF!="Muy Alta",#REF!="Menor"),CONCATENATE("R",#REF!,"C",#REF!),"")</f>
        <v>#REF!</v>
      </c>
      <c r="AR29" s="270" t="e">
        <f>IF(AND(#REF!="Muy Alta",#REF!="Menor"),CONCATENATE("R",#REF!,"C",#REF!),"")</f>
        <v>#REF!</v>
      </c>
      <c r="AS29" s="271" t="e">
        <f>IF(AND(#REF!="Muy Alta",#REF!="Menor"),CONCATENATE("R",#REF!,"C",#REF!),"")</f>
        <v>#REF!</v>
      </c>
      <c r="AT29" s="269" t="e">
        <f>IF(AND(#REF!="Muy Alta",#REF!="Moderado"),CONCATENATE("R",#REF!,"C",#REF!),"")</f>
        <v>#REF!</v>
      </c>
      <c r="AU29" s="270" t="e">
        <f>IF(AND(#REF!="Muy Alta",#REF!="Moderado"),CONCATENATE("R",#REF!,"C",#REF!),"")</f>
        <v>#REF!</v>
      </c>
      <c r="AV29" s="270" t="e">
        <f>IF(AND(#REF!="Muy Alta",#REF!="Moderado"),CONCATENATE("R",#REF!,"C",#REF!),"")</f>
        <v>#REF!</v>
      </c>
      <c r="AW29" s="270" t="e">
        <f>IF(AND(#REF!="Muy Alta",#REF!="Moderado"),CONCATENATE("R",#REF!,"C",#REF!),"")</f>
        <v>#REF!</v>
      </c>
      <c r="AX29" s="270" t="e">
        <f>IF(AND(#REF!="Muy Alta",#REF!="Moderado"),CONCATENATE("R",#REF!,"C",#REF!),"")</f>
        <v>#REF!</v>
      </c>
      <c r="AY29" s="270" t="e">
        <f>IF(AND(#REF!="Muy Alta",#REF!="Moderado"),CONCATENATE("R",#REF!,"C",#REF!),"")</f>
        <v>#REF!</v>
      </c>
      <c r="AZ29" s="270" t="e">
        <f>IF(AND(#REF!="Muy Alta",#REF!="Moderado"),CONCATENATE("R",#REF!,"C",#REF!),"")</f>
        <v>#REF!</v>
      </c>
      <c r="BA29" s="270" t="e">
        <f>IF(AND(#REF!="Muy Alta",#REF!="Moderado"),CONCATENATE("R",#REF!,"C",#REF!),"")</f>
        <v>#REF!</v>
      </c>
      <c r="BB29" s="270" t="e">
        <f>IF(AND(#REF!="Muy Alta",#REF!="Moderado"),CONCATENATE("R",#REF!,"C",#REF!),"")</f>
        <v>#REF!</v>
      </c>
      <c r="BC29" s="270" t="e">
        <f>IF(AND(#REF!="Muy Alta",#REF!="Moderado"),CONCATENATE("R",#REF!,"C",#REF!),"")</f>
        <v>#REF!</v>
      </c>
      <c r="BD29" s="270" t="e">
        <f>IF(AND(#REF!="Muy Alta",#REF!="Moderado"),CONCATENATE("R",#REF!,"C",#REF!),"")</f>
        <v>#REF!</v>
      </c>
      <c r="BE29" s="270" t="e">
        <f>IF(AND(#REF!="Muy Alta",#REF!="Moderado"),CONCATENATE("R",#REF!,"C",#REF!),"")</f>
        <v>#REF!</v>
      </c>
      <c r="BF29" s="270" t="e">
        <f>IF(AND(#REF!="Muy Alta",#REF!="Moderado"),CONCATENATE("R",#REF!,"C",#REF!),"")</f>
        <v>#REF!</v>
      </c>
      <c r="BG29" s="270" t="e">
        <f>IF(AND(#REF!="Muy Alta",#REF!="Moderado"),CONCATENATE("R",#REF!,"C",#REF!),"")</f>
        <v>#REF!</v>
      </c>
      <c r="BH29" s="270" t="e">
        <f>IF(AND(#REF!="Muy Alta",#REF!="Moderado"),CONCATENATE("R",#REF!,"C",#REF!),"")</f>
        <v>#REF!</v>
      </c>
      <c r="BI29" s="270" t="e">
        <f>IF(AND(#REF!="Muy Alta",#REF!="Moderado"),CONCATENATE("R",#REF!,"C",#REF!),"")</f>
        <v>#REF!</v>
      </c>
      <c r="BJ29" s="270" t="e">
        <f>IF(AND(#REF!="Muy Alta",#REF!="Moderado"),CONCATENATE("R",#REF!,"C",#REF!),"")</f>
        <v>#REF!</v>
      </c>
      <c r="BK29" s="271" t="e">
        <f>IF(AND(#REF!="Muy Alta",#REF!="Moderado"),CONCATENATE("R",#REF!,"C",#REF!),"")</f>
        <v>#REF!</v>
      </c>
      <c r="BL29" s="269" t="e">
        <f>IF(AND(#REF!="Muy Alta",#REF!="Mayor"),CONCATENATE("R",#REF!,"C",#REF!),"")</f>
        <v>#REF!</v>
      </c>
      <c r="BM29" s="270" t="e">
        <f>IF(AND(#REF!="Muy Alta",#REF!="Mayor"),CONCATENATE("R",#REF!,"C",#REF!),"")</f>
        <v>#REF!</v>
      </c>
      <c r="BN29" s="270" t="e">
        <f>IF(AND(#REF!="Muy Alta",#REF!="Mayor"),CONCATENATE("R",#REF!,"C",#REF!),"")</f>
        <v>#REF!</v>
      </c>
      <c r="BO29" s="270" t="e">
        <f>IF(AND(#REF!="Muy Alta",#REF!="Mayor"),CONCATENATE("R",#REF!,"C",#REF!),"")</f>
        <v>#REF!</v>
      </c>
      <c r="BP29" s="270" t="e">
        <f>IF(AND(#REF!="Muy Alta",#REF!="Mayor"),CONCATENATE("R",#REF!,"C",#REF!),"")</f>
        <v>#REF!</v>
      </c>
      <c r="BQ29" s="270" t="e">
        <f>IF(AND(#REF!="Muy Alta",#REF!="Mayor"),CONCATENATE("R",#REF!,"C",#REF!),"")</f>
        <v>#REF!</v>
      </c>
      <c r="BR29" s="270" t="e">
        <f>IF(AND(#REF!="Muy Alta",#REF!="Mayor"),CONCATENATE("R",#REF!,"C",#REF!),"")</f>
        <v>#REF!</v>
      </c>
      <c r="BS29" s="270" t="e">
        <f>IF(AND(#REF!="Muy Alta",#REF!="Mayor"),CONCATENATE("R",#REF!,"C",#REF!),"")</f>
        <v>#REF!</v>
      </c>
      <c r="BT29" s="270" t="e">
        <f>IF(AND(#REF!="Muy Alta",#REF!="Mayor"),CONCATENATE("R",#REF!,"C",#REF!),"")</f>
        <v>#REF!</v>
      </c>
      <c r="BU29" s="270" t="e">
        <f>IF(AND(#REF!="Muy Alta",#REF!="Mayor"),CONCATENATE("R",#REF!,"C",#REF!),"")</f>
        <v>#REF!</v>
      </c>
      <c r="BV29" s="270" t="e">
        <f>IF(AND(#REF!="Muy Alta",#REF!="Mayor"),CONCATENATE("R",#REF!,"C",#REF!),"")</f>
        <v>#REF!</v>
      </c>
      <c r="BW29" s="270" t="e">
        <f>IF(AND(#REF!="Muy Alta",#REF!="Mayor"),CONCATENATE("R",#REF!,"C",#REF!),"")</f>
        <v>#REF!</v>
      </c>
      <c r="BX29" s="270" t="e">
        <f>IF(AND(#REF!="Muy Alta",#REF!="Mayor"),CONCATENATE("R",#REF!,"C",#REF!),"")</f>
        <v>#REF!</v>
      </c>
      <c r="BY29" s="270" t="e">
        <f>IF(AND(#REF!="Muy Alta",#REF!="Mayor"),CONCATENATE("R",#REF!,"C",#REF!),"")</f>
        <v>#REF!</v>
      </c>
      <c r="BZ29" s="270" t="e">
        <f>IF(AND(#REF!="Muy Alta",#REF!="Mayor"),CONCATENATE("R",#REF!,"C",#REF!),"")</f>
        <v>#REF!</v>
      </c>
      <c r="CA29" s="270" t="e">
        <f>IF(AND(#REF!="Muy Alta",#REF!="Mayor"),CONCATENATE("R",#REF!,"C",#REF!),"")</f>
        <v>#REF!</v>
      </c>
      <c r="CB29" s="270" t="e">
        <f>IF(AND(#REF!="Muy Alta",#REF!="Mayor"),CONCATENATE("R",#REF!,"C",#REF!),"")</f>
        <v>#REF!</v>
      </c>
      <c r="CC29" s="271" t="e">
        <f>IF(AND(#REF!="Muy Alta",#REF!="Mayor"),CONCATENATE("R",#REF!,"C",#REF!),"")</f>
        <v>#REF!</v>
      </c>
      <c r="CD29" s="272" t="e">
        <f>IF(AND(#REF!="Muy Alta",#REF!="Catastrófico"),CONCATENATE("R",#REF!,"C",#REF!),"")</f>
        <v>#REF!</v>
      </c>
      <c r="CE29" s="272" t="e">
        <f>IF(AND(#REF!="Muy Alta",#REF!="Catastrófico"),CONCATENATE("R",#REF!,"C",#REF!),"")</f>
        <v>#REF!</v>
      </c>
      <c r="CF29" s="272" t="e">
        <f>IF(AND(#REF!="Muy Alta",#REF!="Catastrófico"),CONCATENATE("R",#REF!,"C",#REF!),"")</f>
        <v>#REF!</v>
      </c>
      <c r="CG29" s="272" t="e">
        <f>IF(AND(#REF!="Muy Alta",#REF!="Catastrófico"),CONCATENATE("R",#REF!,"C",#REF!),"")</f>
        <v>#REF!</v>
      </c>
      <c r="CH29" s="272" t="e">
        <f>IF(AND(#REF!="Muy Alta",#REF!="Catastrófico"),CONCATENATE("R",#REF!,"C",#REF!),"")</f>
        <v>#REF!</v>
      </c>
      <c r="CI29" s="272" t="e">
        <f>IF(AND(#REF!="Muy Alta",#REF!="Catastrófico"),CONCATENATE("R",#REF!,"C",#REF!),"")</f>
        <v>#REF!</v>
      </c>
      <c r="CJ29" s="272" t="e">
        <f>IF(AND(#REF!="Muy Alta",#REF!="Catastrófico"),CONCATENATE("R",#REF!,"C",#REF!),"")</f>
        <v>#REF!</v>
      </c>
      <c r="CK29" s="272" t="e">
        <f>IF(AND(#REF!="Muy Alta",#REF!="Catastrófico"),CONCATENATE("R",#REF!,"C",#REF!),"")</f>
        <v>#REF!</v>
      </c>
      <c r="CL29" s="272" t="e">
        <f>IF(AND(#REF!="Muy Alta",#REF!="Catastrófico"),CONCATENATE("R",#REF!,"C",#REF!),"")</f>
        <v>#REF!</v>
      </c>
      <c r="CM29" s="272" t="e">
        <f>IF(AND(#REF!="Muy Alta",#REF!="Catastrófico"),CONCATENATE("R",#REF!,"C",#REF!),"")</f>
        <v>#REF!</v>
      </c>
      <c r="CN29" s="272" t="e">
        <f>IF(AND(#REF!="Muy Alta",#REF!="Catastrófico"),CONCATENATE("R",#REF!,"C",#REF!),"")</f>
        <v>#REF!</v>
      </c>
      <c r="CO29" s="272" t="e">
        <f>IF(AND(#REF!="Muy Alta",#REF!="Catastrófico"),CONCATENATE("R",#REF!,"C",#REF!),"")</f>
        <v>#REF!</v>
      </c>
      <c r="CP29" s="272" t="e">
        <f>IF(AND(#REF!="Muy Alta",#REF!="Catastrófico"),CONCATENATE("R",#REF!,"C",#REF!),"")</f>
        <v>#REF!</v>
      </c>
      <c r="CQ29" s="272" t="e">
        <f>IF(AND(#REF!="Muy Alta",#REF!="Catastrófico"),CONCATENATE("R",#REF!,"C",#REF!),"")</f>
        <v>#REF!</v>
      </c>
      <c r="CR29" s="272" t="e">
        <f>IF(AND(#REF!="Muy Alta",#REF!="Catastrófico"),CONCATENATE("R",#REF!,"C",#REF!),"")</f>
        <v>#REF!</v>
      </c>
      <c r="CS29" s="272" t="e">
        <f>IF(AND(#REF!="Muy Alta",#REF!="Catastrófico"),CONCATENATE("R",#REF!,"C",#REF!),"")</f>
        <v>#REF!</v>
      </c>
      <c r="CT29" s="272" t="e">
        <f>IF(AND(#REF!="Muy Alta",#REF!="Catastrófico"),CONCATENATE("R",#REF!,"C",#REF!),"")</f>
        <v>#REF!</v>
      </c>
      <c r="CU29" s="273" t="e">
        <f>IF(AND(#REF!="Muy Alta",#REF!="Catastrófico"),CONCATENATE("R",#REF!,"C",#REF!),"")</f>
        <v>#REF!</v>
      </c>
      <c r="CV29" s="57"/>
      <c r="CW29" s="1081"/>
      <c r="CX29" s="1082"/>
      <c r="CY29" s="1082"/>
      <c r="CZ29" s="1082"/>
      <c r="DA29" s="1082"/>
      <c r="DB29" s="1083"/>
    </row>
    <row r="30" spans="2:106" ht="32.65" customHeight="1">
      <c r="B30" s="1101"/>
      <c r="C30" s="1101"/>
      <c r="D30" s="1102"/>
      <c r="E30" s="1072"/>
      <c r="F30" s="1073"/>
      <c r="G30" s="1073"/>
      <c r="H30" s="1073"/>
      <c r="I30" s="1074"/>
      <c r="J30" s="269" t="e">
        <f>IF(AND(#REF!="Muy Alta",#REF!="Leve"),CONCATENATE("R",#REF!,"C",#REF!),"")</f>
        <v>#REF!</v>
      </c>
      <c r="K30" s="270" t="e">
        <f>IF(AND(#REF!="Muy Alta",#REF!="Leve"),CONCATENATE("R",#REF!,"C",#REF!),"")</f>
        <v>#REF!</v>
      </c>
      <c r="L30" s="270" t="e">
        <f>IF(AND(#REF!="Muy Alta",#REF!="Leve"),CONCATENATE("R",#REF!,"C",#REF!),"")</f>
        <v>#REF!</v>
      </c>
      <c r="M30" s="270" t="e">
        <f>IF(AND(#REF!="Muy Alta",#REF!="Leve"),CONCATENATE("R",#REF!,"C",#REF!),"")</f>
        <v>#REF!</v>
      </c>
      <c r="N30" s="270" t="e">
        <f>IF(AND(#REF!="Muy Alta",#REF!="Leve"),CONCATENATE("R",#REF!,"C",#REF!),"")</f>
        <v>#REF!</v>
      </c>
      <c r="O30" s="270" t="e">
        <f>IF(AND(#REF!="Muy Alta",#REF!="Leve"),CONCATENATE("R",#REF!,"C",#REF!),"")</f>
        <v>#REF!</v>
      </c>
      <c r="P30" s="270" t="e">
        <f>IF(AND(#REF!="Muy Alta",#REF!="Leve"),CONCATENATE("R",#REF!,"C",#REF!),"")</f>
        <v>#REF!</v>
      </c>
      <c r="Q30" s="270" t="e">
        <f>IF(AND(#REF!="Muy Alta",#REF!="Leve"),CONCATENATE("R",#REF!,"C",#REF!),"")</f>
        <v>#REF!</v>
      </c>
      <c r="R30" s="270" t="e">
        <f>IF(AND(#REF!="Muy Alta",#REF!="Leve"),CONCATENATE("R",#REF!,"C",#REF!),"")</f>
        <v>#REF!</v>
      </c>
      <c r="S30" s="270" t="e">
        <f>IF(AND(#REF!="Muy Alta",#REF!="Leve"),CONCATENATE("R",#REF!,"C",#REF!),"")</f>
        <v>#REF!</v>
      </c>
      <c r="T30" s="270" t="e">
        <f>IF(AND(#REF!="Muy Alta",#REF!="Leve"),CONCATENATE("R",#REF!,"C",#REF!),"")</f>
        <v>#REF!</v>
      </c>
      <c r="U30" s="270" t="e">
        <f>IF(AND(#REF!="Muy Alta",#REF!="Leve"),CONCATENATE("R",#REF!,"C",#REF!),"")</f>
        <v>#REF!</v>
      </c>
      <c r="V30" s="270" t="e">
        <f>IF(AND(#REF!="Muy Alta",#REF!="Leve"),CONCATENATE("R",#REF!,"C",#REF!),"")</f>
        <v>#REF!</v>
      </c>
      <c r="W30" s="270" t="e">
        <f>IF(AND(#REF!="Muy Alta",#REF!="Leve"),CONCATENATE("R",#REF!,"C",#REF!),"")</f>
        <v>#REF!</v>
      </c>
      <c r="X30" s="270" t="e">
        <f>IF(AND(#REF!="Muy Alta",#REF!="Leve"),CONCATENATE("R",#REF!,"C",#REF!),"")</f>
        <v>#REF!</v>
      </c>
      <c r="Y30" s="270" t="e">
        <f>IF(AND(#REF!="Muy Alta",#REF!="Leve"),CONCATENATE("R",#REF!,"C",#REF!),"")</f>
        <v>#REF!</v>
      </c>
      <c r="Z30" s="270" t="e">
        <f>IF(AND(#REF!="Muy Alta",#REF!="Leve"),CONCATENATE("R",#REF!,"C",#REF!),"")</f>
        <v>#REF!</v>
      </c>
      <c r="AA30" s="271" t="e">
        <f>IF(AND(#REF!="Muy Alta",#REF!="Leve"),CONCATENATE("R",#REF!,"C",#REF!),"")</f>
        <v>#REF!</v>
      </c>
      <c r="AB30" s="269" t="e">
        <f>IF(AND(#REF!="Muy Alta",#REF!="Menor"),CONCATENATE("R",#REF!,"C",#REF!),"")</f>
        <v>#REF!</v>
      </c>
      <c r="AC30" s="270" t="e">
        <f>IF(AND(#REF!="Muy Alta",#REF!="Menor"),CONCATENATE("R",#REF!,"C",#REF!),"")</f>
        <v>#REF!</v>
      </c>
      <c r="AD30" s="270" t="e">
        <f>IF(AND(#REF!="Muy Alta",#REF!="Menor"),CONCATENATE("R",#REF!,"C",#REF!),"")</f>
        <v>#REF!</v>
      </c>
      <c r="AE30" s="270" t="e">
        <f>IF(AND(#REF!="Muy Alta",#REF!="Menor"),CONCATENATE("R",#REF!,"C",#REF!),"")</f>
        <v>#REF!</v>
      </c>
      <c r="AF30" s="270" t="e">
        <f>IF(AND(#REF!="Muy Alta",#REF!="Menor"),CONCATENATE("R",#REF!,"C",#REF!),"")</f>
        <v>#REF!</v>
      </c>
      <c r="AG30" s="270" t="e">
        <f>IF(AND(#REF!="Muy Alta",#REF!="Menor"),CONCATENATE("R",#REF!,"C",#REF!),"")</f>
        <v>#REF!</v>
      </c>
      <c r="AH30" s="270" t="e">
        <f>IF(AND(#REF!="Muy Alta",#REF!="Menor"),CONCATENATE("R",#REF!,"C",#REF!),"")</f>
        <v>#REF!</v>
      </c>
      <c r="AI30" s="270" t="e">
        <f>IF(AND(#REF!="Muy Alta",#REF!="Menor"),CONCATENATE("R",#REF!,"C",#REF!),"")</f>
        <v>#REF!</v>
      </c>
      <c r="AJ30" s="270" t="e">
        <f>IF(AND(#REF!="Muy Alta",#REF!="Menor"),CONCATENATE("R",#REF!,"C",#REF!),"")</f>
        <v>#REF!</v>
      </c>
      <c r="AK30" s="270" t="e">
        <f>IF(AND(#REF!="Muy Alta",#REF!="Menor"),CONCATENATE("R",#REF!,"C",#REF!),"")</f>
        <v>#REF!</v>
      </c>
      <c r="AL30" s="270" t="e">
        <f>IF(AND(#REF!="Muy Alta",#REF!="Menor"),CONCATENATE("R",#REF!,"C",#REF!),"")</f>
        <v>#REF!</v>
      </c>
      <c r="AM30" s="270" t="e">
        <f>IF(AND(#REF!="Muy Alta",#REF!="Menor"),CONCATENATE("R",#REF!,"C",#REF!),"")</f>
        <v>#REF!</v>
      </c>
      <c r="AN30" s="270" t="e">
        <f>IF(AND(#REF!="Muy Alta",#REF!="Menor"),CONCATENATE("R",#REF!,"C",#REF!),"")</f>
        <v>#REF!</v>
      </c>
      <c r="AO30" s="270" t="e">
        <f>IF(AND(#REF!="Muy Alta",#REF!="Menor"),CONCATENATE("R",#REF!,"C",#REF!),"")</f>
        <v>#REF!</v>
      </c>
      <c r="AP30" s="270" t="e">
        <f>IF(AND(#REF!="Muy Alta",#REF!="Menor"),CONCATENATE("R",#REF!,"C",#REF!),"")</f>
        <v>#REF!</v>
      </c>
      <c r="AQ30" s="270" t="e">
        <f>IF(AND(#REF!="Muy Alta",#REF!="Menor"),CONCATENATE("R",#REF!,"C",#REF!),"")</f>
        <v>#REF!</v>
      </c>
      <c r="AR30" s="270" t="e">
        <f>IF(AND(#REF!="Muy Alta",#REF!="Menor"),CONCATENATE("R",#REF!,"C",#REF!),"")</f>
        <v>#REF!</v>
      </c>
      <c r="AS30" s="271" t="e">
        <f>IF(AND(#REF!="Muy Alta",#REF!="Menor"),CONCATENATE("R",#REF!,"C",#REF!),"")</f>
        <v>#REF!</v>
      </c>
      <c r="AT30" s="269" t="e">
        <f>IF(AND(#REF!="Muy Alta",#REF!="Moderado"),CONCATENATE("R",#REF!,"C",#REF!),"")</f>
        <v>#REF!</v>
      </c>
      <c r="AU30" s="270" t="e">
        <f>IF(AND(#REF!="Muy Alta",#REF!="Moderado"),CONCATENATE("R",#REF!,"C",#REF!),"")</f>
        <v>#REF!</v>
      </c>
      <c r="AV30" s="270" t="e">
        <f>IF(AND(#REF!="Muy Alta",#REF!="Moderado"),CONCATENATE("R",#REF!,"C",#REF!),"")</f>
        <v>#REF!</v>
      </c>
      <c r="AW30" s="270" t="e">
        <f>IF(AND(#REF!="Muy Alta",#REF!="Moderado"),CONCATENATE("R",#REF!,"C",#REF!),"")</f>
        <v>#REF!</v>
      </c>
      <c r="AX30" s="270" t="e">
        <f>IF(AND(#REF!="Muy Alta",#REF!="Moderado"),CONCATENATE("R",#REF!,"C",#REF!),"")</f>
        <v>#REF!</v>
      </c>
      <c r="AY30" s="270" t="e">
        <f>IF(AND(#REF!="Muy Alta",#REF!="Moderado"),CONCATENATE("R",#REF!,"C",#REF!),"")</f>
        <v>#REF!</v>
      </c>
      <c r="AZ30" s="270" t="e">
        <f>IF(AND(#REF!="Muy Alta",#REF!="Moderado"),CONCATENATE("R",#REF!,"C",#REF!),"")</f>
        <v>#REF!</v>
      </c>
      <c r="BA30" s="270" t="e">
        <f>IF(AND(#REF!="Muy Alta",#REF!="Moderado"),CONCATENATE("R",#REF!,"C",#REF!),"")</f>
        <v>#REF!</v>
      </c>
      <c r="BB30" s="270" t="e">
        <f>IF(AND(#REF!="Muy Alta",#REF!="Moderado"),CONCATENATE("R",#REF!,"C",#REF!),"")</f>
        <v>#REF!</v>
      </c>
      <c r="BC30" s="270" t="e">
        <f>IF(AND(#REF!="Muy Alta",#REF!="Moderado"),CONCATENATE("R",#REF!,"C",#REF!),"")</f>
        <v>#REF!</v>
      </c>
      <c r="BD30" s="270" t="e">
        <f>IF(AND(#REF!="Muy Alta",#REF!="Moderado"),CONCATENATE("R",#REF!,"C",#REF!),"")</f>
        <v>#REF!</v>
      </c>
      <c r="BE30" s="270" t="e">
        <f>IF(AND(#REF!="Muy Alta",#REF!="Moderado"),CONCATENATE("R",#REF!,"C",#REF!),"")</f>
        <v>#REF!</v>
      </c>
      <c r="BF30" s="270" t="e">
        <f>IF(AND(#REF!="Muy Alta",#REF!="Moderado"),CONCATENATE("R",#REF!,"C",#REF!),"")</f>
        <v>#REF!</v>
      </c>
      <c r="BG30" s="270" t="e">
        <f>IF(AND(#REF!="Muy Alta",#REF!="Moderado"),CONCATENATE("R",#REF!,"C",#REF!),"")</f>
        <v>#REF!</v>
      </c>
      <c r="BH30" s="270" t="e">
        <f>IF(AND(#REF!="Muy Alta",#REF!="Moderado"),CONCATENATE("R",#REF!,"C",#REF!),"")</f>
        <v>#REF!</v>
      </c>
      <c r="BI30" s="270" t="e">
        <f>IF(AND(#REF!="Muy Alta",#REF!="Moderado"),CONCATENATE("R",#REF!,"C",#REF!),"")</f>
        <v>#REF!</v>
      </c>
      <c r="BJ30" s="270" t="e">
        <f>IF(AND(#REF!="Muy Alta",#REF!="Moderado"),CONCATENATE("R",#REF!,"C",#REF!),"")</f>
        <v>#REF!</v>
      </c>
      <c r="BK30" s="271" t="e">
        <f>IF(AND(#REF!="Muy Alta",#REF!="Moderado"),CONCATENATE("R",#REF!,"C",#REF!),"")</f>
        <v>#REF!</v>
      </c>
      <c r="BL30" s="269" t="e">
        <f>IF(AND(#REF!="Muy Alta",#REF!="Mayor"),CONCATENATE("R",#REF!,"C",#REF!),"")</f>
        <v>#REF!</v>
      </c>
      <c r="BM30" s="270" t="e">
        <f>IF(AND(#REF!="Muy Alta",#REF!="Mayor"),CONCATENATE("R",#REF!,"C",#REF!),"")</f>
        <v>#REF!</v>
      </c>
      <c r="BN30" s="270" t="e">
        <f>IF(AND(#REF!="Muy Alta",#REF!="Mayor"),CONCATENATE("R",#REF!,"C",#REF!),"")</f>
        <v>#REF!</v>
      </c>
      <c r="BO30" s="270" t="e">
        <f>IF(AND(#REF!="Muy Alta",#REF!="Mayor"),CONCATENATE("R",#REF!,"C",#REF!),"")</f>
        <v>#REF!</v>
      </c>
      <c r="BP30" s="270" t="e">
        <f>IF(AND(#REF!="Muy Alta",#REF!="Mayor"),CONCATENATE("R",#REF!,"C",#REF!),"")</f>
        <v>#REF!</v>
      </c>
      <c r="BQ30" s="270" t="e">
        <f>IF(AND(#REF!="Muy Alta",#REF!="Mayor"),CONCATENATE("R",#REF!,"C",#REF!),"")</f>
        <v>#REF!</v>
      </c>
      <c r="BR30" s="270" t="e">
        <f>IF(AND(#REF!="Muy Alta",#REF!="Mayor"),CONCATENATE("R",#REF!,"C",#REF!),"")</f>
        <v>#REF!</v>
      </c>
      <c r="BS30" s="270" t="e">
        <f>IF(AND(#REF!="Muy Alta",#REF!="Mayor"),CONCATENATE("R",#REF!,"C",#REF!),"")</f>
        <v>#REF!</v>
      </c>
      <c r="BT30" s="270" t="e">
        <f>IF(AND(#REF!="Muy Alta",#REF!="Mayor"),CONCATENATE("R",#REF!,"C",#REF!),"")</f>
        <v>#REF!</v>
      </c>
      <c r="BU30" s="270" t="e">
        <f>IF(AND(#REF!="Muy Alta",#REF!="Mayor"),CONCATENATE("R",#REF!,"C",#REF!),"")</f>
        <v>#REF!</v>
      </c>
      <c r="BV30" s="270" t="e">
        <f>IF(AND(#REF!="Muy Alta",#REF!="Mayor"),CONCATENATE("R",#REF!,"C",#REF!),"")</f>
        <v>#REF!</v>
      </c>
      <c r="BW30" s="270" t="e">
        <f>IF(AND(#REF!="Muy Alta",#REF!="Mayor"),CONCATENATE("R",#REF!,"C",#REF!),"")</f>
        <v>#REF!</v>
      </c>
      <c r="BX30" s="270" t="e">
        <f>IF(AND(#REF!="Muy Alta",#REF!="Mayor"),CONCATENATE("R",#REF!,"C",#REF!),"")</f>
        <v>#REF!</v>
      </c>
      <c r="BY30" s="270" t="e">
        <f>IF(AND(#REF!="Muy Alta",#REF!="Mayor"),CONCATENATE("R",#REF!,"C",#REF!),"")</f>
        <v>#REF!</v>
      </c>
      <c r="BZ30" s="270" t="e">
        <f>IF(AND(#REF!="Muy Alta",#REF!="Mayor"),CONCATENATE("R",#REF!,"C",#REF!),"")</f>
        <v>#REF!</v>
      </c>
      <c r="CA30" s="270" t="e">
        <f>IF(AND(#REF!="Muy Alta",#REF!="Mayor"),CONCATENATE("R",#REF!,"C",#REF!),"")</f>
        <v>#REF!</v>
      </c>
      <c r="CB30" s="270" t="e">
        <f>IF(AND(#REF!="Muy Alta",#REF!="Mayor"),CONCATENATE("R",#REF!,"C",#REF!),"")</f>
        <v>#REF!</v>
      </c>
      <c r="CC30" s="271" t="e">
        <f>IF(AND(#REF!="Muy Alta",#REF!="Mayor"),CONCATENATE("R",#REF!,"C",#REF!),"")</f>
        <v>#REF!</v>
      </c>
      <c r="CD30" s="272" t="e">
        <f>IF(AND(#REF!="Muy Alta",#REF!="Catastrófico"),CONCATENATE("R",#REF!,"C",#REF!),"")</f>
        <v>#REF!</v>
      </c>
      <c r="CE30" s="272" t="e">
        <f>IF(AND(#REF!="Muy Alta",#REF!="Catastrófico"),CONCATENATE("R",#REF!,"C",#REF!),"")</f>
        <v>#REF!</v>
      </c>
      <c r="CF30" s="272" t="e">
        <f>IF(AND(#REF!="Muy Alta",#REF!="Catastrófico"),CONCATENATE("R",#REF!,"C",#REF!),"")</f>
        <v>#REF!</v>
      </c>
      <c r="CG30" s="272" t="e">
        <f>IF(AND(#REF!="Muy Alta",#REF!="Catastrófico"),CONCATENATE("R",#REF!,"C",#REF!),"")</f>
        <v>#REF!</v>
      </c>
      <c r="CH30" s="272" t="e">
        <f>IF(AND(#REF!="Muy Alta",#REF!="Catastrófico"),CONCATENATE("R",#REF!,"C",#REF!),"")</f>
        <v>#REF!</v>
      </c>
      <c r="CI30" s="272" t="e">
        <f>IF(AND(#REF!="Muy Alta",#REF!="Catastrófico"),CONCATENATE("R",#REF!,"C",#REF!),"")</f>
        <v>#REF!</v>
      </c>
      <c r="CJ30" s="272" t="e">
        <f>IF(AND(#REF!="Muy Alta",#REF!="Catastrófico"),CONCATENATE("R",#REF!,"C",#REF!),"")</f>
        <v>#REF!</v>
      </c>
      <c r="CK30" s="272" t="e">
        <f>IF(AND(#REF!="Muy Alta",#REF!="Catastrófico"),CONCATENATE("R",#REF!,"C",#REF!),"")</f>
        <v>#REF!</v>
      </c>
      <c r="CL30" s="272" t="e">
        <f>IF(AND(#REF!="Muy Alta",#REF!="Catastrófico"),CONCATENATE("R",#REF!,"C",#REF!),"")</f>
        <v>#REF!</v>
      </c>
      <c r="CM30" s="272" t="e">
        <f>IF(AND(#REF!="Muy Alta",#REF!="Catastrófico"),CONCATENATE("R",#REF!,"C",#REF!),"")</f>
        <v>#REF!</v>
      </c>
      <c r="CN30" s="272" t="e">
        <f>IF(AND(#REF!="Muy Alta",#REF!="Catastrófico"),CONCATENATE("R",#REF!,"C",#REF!),"")</f>
        <v>#REF!</v>
      </c>
      <c r="CO30" s="272" t="e">
        <f>IF(AND(#REF!="Muy Alta",#REF!="Catastrófico"),CONCATENATE("R",#REF!,"C",#REF!),"")</f>
        <v>#REF!</v>
      </c>
      <c r="CP30" s="272" t="e">
        <f>IF(AND(#REF!="Muy Alta",#REF!="Catastrófico"),CONCATENATE("R",#REF!,"C",#REF!),"")</f>
        <v>#REF!</v>
      </c>
      <c r="CQ30" s="272" t="e">
        <f>IF(AND(#REF!="Muy Alta",#REF!="Catastrófico"),CONCATENATE("R",#REF!,"C",#REF!),"")</f>
        <v>#REF!</v>
      </c>
      <c r="CR30" s="272" t="e">
        <f>IF(AND(#REF!="Muy Alta",#REF!="Catastrófico"),CONCATENATE("R",#REF!,"C",#REF!),"")</f>
        <v>#REF!</v>
      </c>
      <c r="CS30" s="272" t="e">
        <f>IF(AND(#REF!="Muy Alta",#REF!="Catastrófico"),CONCATENATE("R",#REF!,"C",#REF!),"")</f>
        <v>#REF!</v>
      </c>
      <c r="CT30" s="272" t="e">
        <f>IF(AND(#REF!="Muy Alta",#REF!="Catastrófico"),CONCATENATE("R",#REF!,"C",#REF!),"")</f>
        <v>#REF!</v>
      </c>
      <c r="CU30" s="273" t="e">
        <f>IF(AND(#REF!="Muy Alta",#REF!="Catastrófico"),CONCATENATE("R",#REF!,"C",#REF!),"")</f>
        <v>#REF!</v>
      </c>
      <c r="CV30" s="57"/>
      <c r="CW30" s="1081"/>
      <c r="CX30" s="1082"/>
      <c r="CY30" s="1082"/>
      <c r="CZ30" s="1082"/>
      <c r="DA30" s="1082"/>
      <c r="DB30" s="1083"/>
    </row>
    <row r="31" spans="2:106" ht="32.65" customHeight="1">
      <c r="B31" s="1101"/>
      <c r="C31" s="1101"/>
      <c r="D31" s="1102"/>
      <c r="E31" s="1072"/>
      <c r="F31" s="1073"/>
      <c r="G31" s="1073"/>
      <c r="H31" s="1073"/>
      <c r="I31" s="1074"/>
      <c r="J31" s="269" t="e">
        <f>IF(AND(#REF!="Muy Alta",#REF!="Leve"),CONCATENATE("R",#REF!,"C",#REF!),"")</f>
        <v>#REF!</v>
      </c>
      <c r="K31" s="270" t="e">
        <f>IF(AND(#REF!="Muy Alta",#REF!="Leve"),CONCATENATE("R",#REF!,"C",#REF!),"")</f>
        <v>#REF!</v>
      </c>
      <c r="L31" s="270" t="e">
        <f>IF(AND(#REF!="Muy Alta",#REF!="Leve"),CONCATENATE("R",#REF!,"C",#REF!),"")</f>
        <v>#REF!</v>
      </c>
      <c r="M31" s="270" t="e">
        <f>IF(AND(#REF!="Muy Alta",#REF!="Leve"),CONCATENATE("R",#REF!,"C",#REF!),"")</f>
        <v>#REF!</v>
      </c>
      <c r="N31" s="270" t="e">
        <f>IF(AND(#REF!="Muy Alta",#REF!="Leve"),CONCATENATE("R",#REF!,"C",#REF!),"")</f>
        <v>#REF!</v>
      </c>
      <c r="O31" s="270" t="e">
        <f>IF(AND(#REF!="Muy Alta",#REF!="Leve"),CONCATENATE("R",#REF!,"C",#REF!),"")</f>
        <v>#REF!</v>
      </c>
      <c r="P31" s="270" t="e">
        <f>IF(AND(#REF!="Muy Alta",#REF!="Leve"),CONCATENATE("R",#REF!,"C",#REF!),"")</f>
        <v>#REF!</v>
      </c>
      <c r="Q31" s="270" t="e">
        <f>IF(AND(#REF!="Muy Alta",#REF!="Leve"),CONCATENATE("R",#REF!,"C",#REF!),"")</f>
        <v>#REF!</v>
      </c>
      <c r="R31" s="270" t="e">
        <f>IF(AND(#REF!="Muy Alta",#REF!="Leve"),CONCATENATE("R",#REF!,"C",#REF!),"")</f>
        <v>#REF!</v>
      </c>
      <c r="S31" s="270" t="e">
        <f>IF(AND(#REF!="Muy Alta",#REF!="Leve"),CONCATENATE("R",#REF!,"C",#REF!),"")</f>
        <v>#REF!</v>
      </c>
      <c r="T31" s="270" t="e">
        <f>IF(AND(#REF!="Muy Alta",#REF!="Leve"),CONCATENATE("R",#REF!,"C",#REF!),"")</f>
        <v>#REF!</v>
      </c>
      <c r="U31" s="270" t="e">
        <f>IF(AND(#REF!="Muy Alta",#REF!="Leve"),CONCATENATE("R",#REF!,"C",#REF!),"")</f>
        <v>#REF!</v>
      </c>
      <c r="V31" s="270" t="e">
        <f>IF(AND(#REF!="Muy Alta",#REF!="Leve"),CONCATENATE("R",#REF!,"C",#REF!),"")</f>
        <v>#REF!</v>
      </c>
      <c r="W31" s="270" t="e">
        <f>IF(AND(#REF!="Muy Alta",#REF!="Leve"),CONCATENATE("R",#REF!,"C",#REF!),"")</f>
        <v>#REF!</v>
      </c>
      <c r="X31" s="270" t="e">
        <f>IF(AND(#REF!="Muy Alta",#REF!="Leve"),CONCATENATE("R",#REF!,"C",#REF!),"")</f>
        <v>#REF!</v>
      </c>
      <c r="Y31" s="270" t="e">
        <f>IF(AND(#REF!="Muy Alta",#REF!="Leve"),CONCATENATE("R",#REF!,"C",#REF!),"")</f>
        <v>#REF!</v>
      </c>
      <c r="Z31" s="270" t="e">
        <f>IF(AND(#REF!="Muy Alta",#REF!="Leve"),CONCATENATE("R",#REF!,"C",#REF!),"")</f>
        <v>#REF!</v>
      </c>
      <c r="AA31" s="271" t="e">
        <f>IF(AND(#REF!="Muy Alta",#REF!="Leve"),CONCATENATE("R",#REF!,"C",#REF!),"")</f>
        <v>#REF!</v>
      </c>
      <c r="AB31" s="269" t="e">
        <f>IF(AND(#REF!="Muy Alta",#REF!="Menor"),CONCATENATE("R",#REF!,"C",#REF!),"")</f>
        <v>#REF!</v>
      </c>
      <c r="AC31" s="270" t="e">
        <f>IF(AND(#REF!="Muy Alta",#REF!="Menor"),CONCATENATE("R",#REF!,"C",#REF!),"")</f>
        <v>#REF!</v>
      </c>
      <c r="AD31" s="270" t="e">
        <f>IF(AND(#REF!="Muy Alta",#REF!="Menor"),CONCATENATE("R",#REF!,"C",#REF!),"")</f>
        <v>#REF!</v>
      </c>
      <c r="AE31" s="270" t="e">
        <f>IF(AND(#REF!="Muy Alta",#REF!="Menor"),CONCATENATE("R",#REF!,"C",#REF!),"")</f>
        <v>#REF!</v>
      </c>
      <c r="AF31" s="270" t="e">
        <f>IF(AND(#REF!="Muy Alta",#REF!="Menor"),CONCATENATE("R",#REF!,"C",#REF!),"")</f>
        <v>#REF!</v>
      </c>
      <c r="AG31" s="270" t="e">
        <f>IF(AND(#REF!="Muy Alta",#REF!="Menor"),CONCATENATE("R",#REF!,"C",#REF!),"")</f>
        <v>#REF!</v>
      </c>
      <c r="AH31" s="270" t="e">
        <f>IF(AND(#REF!="Muy Alta",#REF!="Menor"),CONCATENATE("R",#REF!,"C",#REF!),"")</f>
        <v>#REF!</v>
      </c>
      <c r="AI31" s="270" t="e">
        <f>IF(AND(#REF!="Muy Alta",#REF!="Menor"),CONCATENATE("R",#REF!,"C",#REF!),"")</f>
        <v>#REF!</v>
      </c>
      <c r="AJ31" s="270" t="e">
        <f>IF(AND(#REF!="Muy Alta",#REF!="Menor"),CONCATENATE("R",#REF!,"C",#REF!),"")</f>
        <v>#REF!</v>
      </c>
      <c r="AK31" s="270" t="e">
        <f>IF(AND(#REF!="Muy Alta",#REF!="Menor"),CONCATENATE("R",#REF!,"C",#REF!),"")</f>
        <v>#REF!</v>
      </c>
      <c r="AL31" s="270" t="e">
        <f>IF(AND(#REF!="Muy Alta",#REF!="Menor"),CONCATENATE("R",#REF!,"C",#REF!),"")</f>
        <v>#REF!</v>
      </c>
      <c r="AM31" s="270" t="e">
        <f>IF(AND(#REF!="Muy Alta",#REF!="Menor"),CONCATENATE("R",#REF!,"C",#REF!),"")</f>
        <v>#REF!</v>
      </c>
      <c r="AN31" s="270" t="e">
        <f>IF(AND(#REF!="Muy Alta",#REF!="Menor"),CONCATENATE("R",#REF!,"C",#REF!),"")</f>
        <v>#REF!</v>
      </c>
      <c r="AO31" s="270" t="e">
        <f>IF(AND(#REF!="Muy Alta",#REF!="Menor"),CONCATENATE("R",#REF!,"C",#REF!),"")</f>
        <v>#REF!</v>
      </c>
      <c r="AP31" s="270" t="e">
        <f>IF(AND(#REF!="Muy Alta",#REF!="Menor"),CONCATENATE("R",#REF!,"C",#REF!),"")</f>
        <v>#REF!</v>
      </c>
      <c r="AQ31" s="270" t="e">
        <f>IF(AND(#REF!="Muy Alta",#REF!="Menor"),CONCATENATE("R",#REF!,"C",#REF!),"")</f>
        <v>#REF!</v>
      </c>
      <c r="AR31" s="270" t="e">
        <f>IF(AND(#REF!="Muy Alta",#REF!="Menor"),CONCATENATE("R",#REF!,"C",#REF!),"")</f>
        <v>#REF!</v>
      </c>
      <c r="AS31" s="271" t="e">
        <f>IF(AND(#REF!="Muy Alta",#REF!="Menor"),CONCATENATE("R",#REF!,"C",#REF!),"")</f>
        <v>#REF!</v>
      </c>
      <c r="AT31" s="269" t="e">
        <f>IF(AND(#REF!="Muy Alta",#REF!="Moderado"),CONCATENATE("R",#REF!,"C",#REF!),"")</f>
        <v>#REF!</v>
      </c>
      <c r="AU31" s="270" t="e">
        <f>IF(AND(#REF!="Muy Alta",#REF!="Moderado"),CONCATENATE("R",#REF!,"C",#REF!),"")</f>
        <v>#REF!</v>
      </c>
      <c r="AV31" s="270" t="e">
        <f>IF(AND(#REF!="Muy Alta",#REF!="Moderado"),CONCATENATE("R",#REF!,"C",#REF!),"")</f>
        <v>#REF!</v>
      </c>
      <c r="AW31" s="270" t="e">
        <f>IF(AND(#REF!="Muy Alta",#REF!="Moderado"),CONCATENATE("R",#REF!,"C",#REF!),"")</f>
        <v>#REF!</v>
      </c>
      <c r="AX31" s="270" t="e">
        <f>IF(AND(#REF!="Muy Alta",#REF!="Moderado"),CONCATENATE("R",#REF!,"C",#REF!),"")</f>
        <v>#REF!</v>
      </c>
      <c r="AY31" s="270" t="e">
        <f>IF(AND(#REF!="Muy Alta",#REF!="Moderado"),CONCATENATE("R",#REF!,"C",#REF!),"")</f>
        <v>#REF!</v>
      </c>
      <c r="AZ31" s="270" t="e">
        <f>IF(AND(#REF!="Muy Alta",#REF!="Moderado"),CONCATENATE("R",#REF!,"C",#REF!),"")</f>
        <v>#REF!</v>
      </c>
      <c r="BA31" s="270" t="e">
        <f>IF(AND(#REF!="Muy Alta",#REF!="Moderado"),CONCATENATE("R",#REF!,"C",#REF!),"")</f>
        <v>#REF!</v>
      </c>
      <c r="BB31" s="270" t="e">
        <f>IF(AND(#REF!="Muy Alta",#REF!="Moderado"),CONCATENATE("R",#REF!,"C",#REF!),"")</f>
        <v>#REF!</v>
      </c>
      <c r="BC31" s="270" t="e">
        <f>IF(AND(#REF!="Muy Alta",#REF!="Moderado"),CONCATENATE("R",#REF!,"C",#REF!),"")</f>
        <v>#REF!</v>
      </c>
      <c r="BD31" s="270" t="e">
        <f>IF(AND(#REF!="Muy Alta",#REF!="Moderado"),CONCATENATE("R",#REF!,"C",#REF!),"")</f>
        <v>#REF!</v>
      </c>
      <c r="BE31" s="270" t="e">
        <f>IF(AND(#REF!="Muy Alta",#REF!="Moderado"),CONCATENATE("R",#REF!,"C",#REF!),"")</f>
        <v>#REF!</v>
      </c>
      <c r="BF31" s="270" t="e">
        <f>IF(AND(#REF!="Muy Alta",#REF!="Moderado"),CONCATENATE("R",#REF!,"C",#REF!),"")</f>
        <v>#REF!</v>
      </c>
      <c r="BG31" s="270" t="e">
        <f>IF(AND(#REF!="Muy Alta",#REF!="Moderado"),CONCATENATE("R",#REF!,"C",#REF!),"")</f>
        <v>#REF!</v>
      </c>
      <c r="BH31" s="270" t="e">
        <f>IF(AND(#REF!="Muy Alta",#REF!="Moderado"),CONCATENATE("R",#REF!,"C",#REF!),"")</f>
        <v>#REF!</v>
      </c>
      <c r="BI31" s="270" t="e">
        <f>IF(AND(#REF!="Muy Alta",#REF!="Moderado"),CONCATENATE("R",#REF!,"C",#REF!),"")</f>
        <v>#REF!</v>
      </c>
      <c r="BJ31" s="270" t="e">
        <f>IF(AND(#REF!="Muy Alta",#REF!="Moderado"),CONCATENATE("R",#REF!,"C",#REF!),"")</f>
        <v>#REF!</v>
      </c>
      <c r="BK31" s="271" t="e">
        <f>IF(AND(#REF!="Muy Alta",#REF!="Moderado"),CONCATENATE("R",#REF!,"C",#REF!),"")</f>
        <v>#REF!</v>
      </c>
      <c r="BL31" s="269" t="e">
        <f>IF(AND(#REF!="Muy Alta",#REF!="Mayor"),CONCATENATE("R",#REF!,"C",#REF!),"")</f>
        <v>#REF!</v>
      </c>
      <c r="BM31" s="270" t="e">
        <f>IF(AND(#REF!="Muy Alta",#REF!="Mayor"),CONCATENATE("R",#REF!,"C",#REF!),"")</f>
        <v>#REF!</v>
      </c>
      <c r="BN31" s="270" t="e">
        <f>IF(AND(#REF!="Muy Alta",#REF!="Mayor"),CONCATENATE("R",#REF!,"C",#REF!),"")</f>
        <v>#REF!</v>
      </c>
      <c r="BO31" s="270" t="e">
        <f>IF(AND(#REF!="Muy Alta",#REF!="Mayor"),CONCATENATE("R",#REF!,"C",#REF!),"")</f>
        <v>#REF!</v>
      </c>
      <c r="BP31" s="270" t="e">
        <f>IF(AND(#REF!="Muy Alta",#REF!="Mayor"),CONCATENATE("R",#REF!,"C",#REF!),"")</f>
        <v>#REF!</v>
      </c>
      <c r="BQ31" s="270" t="e">
        <f>IF(AND(#REF!="Muy Alta",#REF!="Mayor"),CONCATENATE("R",#REF!,"C",#REF!),"")</f>
        <v>#REF!</v>
      </c>
      <c r="BR31" s="270" t="e">
        <f>IF(AND(#REF!="Muy Alta",#REF!="Mayor"),CONCATENATE("R",#REF!,"C",#REF!),"")</f>
        <v>#REF!</v>
      </c>
      <c r="BS31" s="270" t="e">
        <f>IF(AND(#REF!="Muy Alta",#REF!="Mayor"),CONCATENATE("R",#REF!,"C",#REF!),"")</f>
        <v>#REF!</v>
      </c>
      <c r="BT31" s="270" t="e">
        <f>IF(AND(#REF!="Muy Alta",#REF!="Mayor"),CONCATENATE("R",#REF!,"C",#REF!),"")</f>
        <v>#REF!</v>
      </c>
      <c r="BU31" s="270" t="e">
        <f>IF(AND(#REF!="Muy Alta",#REF!="Mayor"),CONCATENATE("R",#REF!,"C",#REF!),"")</f>
        <v>#REF!</v>
      </c>
      <c r="BV31" s="270" t="e">
        <f>IF(AND(#REF!="Muy Alta",#REF!="Mayor"),CONCATENATE("R",#REF!,"C",#REF!),"")</f>
        <v>#REF!</v>
      </c>
      <c r="BW31" s="270" t="e">
        <f>IF(AND(#REF!="Muy Alta",#REF!="Mayor"),CONCATENATE("R",#REF!,"C",#REF!),"")</f>
        <v>#REF!</v>
      </c>
      <c r="BX31" s="270" t="e">
        <f>IF(AND(#REF!="Muy Alta",#REF!="Mayor"),CONCATENATE("R",#REF!,"C",#REF!),"")</f>
        <v>#REF!</v>
      </c>
      <c r="BY31" s="270" t="e">
        <f>IF(AND(#REF!="Muy Alta",#REF!="Mayor"),CONCATENATE("R",#REF!,"C",#REF!),"")</f>
        <v>#REF!</v>
      </c>
      <c r="BZ31" s="270" t="e">
        <f>IF(AND(#REF!="Muy Alta",#REF!="Mayor"),CONCATENATE("R",#REF!,"C",#REF!),"")</f>
        <v>#REF!</v>
      </c>
      <c r="CA31" s="270" t="e">
        <f>IF(AND(#REF!="Muy Alta",#REF!="Mayor"),CONCATENATE("R",#REF!,"C",#REF!),"")</f>
        <v>#REF!</v>
      </c>
      <c r="CB31" s="270" t="e">
        <f>IF(AND(#REF!="Muy Alta",#REF!="Mayor"),CONCATENATE("R",#REF!,"C",#REF!),"")</f>
        <v>#REF!</v>
      </c>
      <c r="CC31" s="271" t="e">
        <f>IF(AND(#REF!="Muy Alta",#REF!="Mayor"),CONCATENATE("R",#REF!,"C",#REF!),"")</f>
        <v>#REF!</v>
      </c>
      <c r="CD31" s="272" t="e">
        <f>IF(AND(#REF!="Muy Alta",#REF!="Catastrófico"),CONCATENATE("R",#REF!,"C",#REF!),"")</f>
        <v>#REF!</v>
      </c>
      <c r="CE31" s="272" t="e">
        <f>IF(AND(#REF!="Muy Alta",#REF!="Catastrófico"),CONCATENATE("R",#REF!,"C",#REF!),"")</f>
        <v>#REF!</v>
      </c>
      <c r="CF31" s="272" t="e">
        <f>IF(AND(#REF!="Muy Alta",#REF!="Catastrófico"),CONCATENATE("R",#REF!,"C",#REF!),"")</f>
        <v>#REF!</v>
      </c>
      <c r="CG31" s="272" t="e">
        <f>IF(AND(#REF!="Muy Alta",#REF!="Catastrófico"),CONCATENATE("R",#REF!,"C",#REF!),"")</f>
        <v>#REF!</v>
      </c>
      <c r="CH31" s="272" t="e">
        <f>IF(AND(#REF!="Muy Alta",#REF!="Catastrófico"),CONCATENATE("R",#REF!,"C",#REF!),"")</f>
        <v>#REF!</v>
      </c>
      <c r="CI31" s="272" t="e">
        <f>IF(AND(#REF!="Muy Alta",#REF!="Catastrófico"),CONCATENATE("R",#REF!,"C",#REF!),"")</f>
        <v>#REF!</v>
      </c>
      <c r="CJ31" s="272" t="e">
        <f>IF(AND(#REF!="Muy Alta",#REF!="Catastrófico"),CONCATENATE("R",#REF!,"C",#REF!),"")</f>
        <v>#REF!</v>
      </c>
      <c r="CK31" s="272" t="e">
        <f>IF(AND(#REF!="Muy Alta",#REF!="Catastrófico"),CONCATENATE("R",#REF!,"C",#REF!),"")</f>
        <v>#REF!</v>
      </c>
      <c r="CL31" s="272" t="e">
        <f>IF(AND(#REF!="Muy Alta",#REF!="Catastrófico"),CONCATENATE("R",#REF!,"C",#REF!),"")</f>
        <v>#REF!</v>
      </c>
      <c r="CM31" s="272" t="e">
        <f>IF(AND(#REF!="Muy Alta",#REF!="Catastrófico"),CONCATENATE("R",#REF!,"C",#REF!),"")</f>
        <v>#REF!</v>
      </c>
      <c r="CN31" s="272" t="e">
        <f>IF(AND(#REF!="Muy Alta",#REF!="Catastrófico"),CONCATENATE("R",#REF!,"C",#REF!),"")</f>
        <v>#REF!</v>
      </c>
      <c r="CO31" s="272" t="e">
        <f>IF(AND(#REF!="Muy Alta",#REF!="Catastrófico"),CONCATENATE("R",#REF!,"C",#REF!),"")</f>
        <v>#REF!</v>
      </c>
      <c r="CP31" s="272" t="e">
        <f>IF(AND(#REF!="Muy Alta",#REF!="Catastrófico"),CONCATENATE("R",#REF!,"C",#REF!),"")</f>
        <v>#REF!</v>
      </c>
      <c r="CQ31" s="272" t="e">
        <f>IF(AND(#REF!="Muy Alta",#REF!="Catastrófico"),CONCATENATE("R",#REF!,"C",#REF!),"")</f>
        <v>#REF!</v>
      </c>
      <c r="CR31" s="272" t="e">
        <f>IF(AND(#REF!="Muy Alta",#REF!="Catastrófico"),CONCATENATE("R",#REF!,"C",#REF!),"")</f>
        <v>#REF!</v>
      </c>
      <c r="CS31" s="272" t="e">
        <f>IF(AND(#REF!="Muy Alta",#REF!="Catastrófico"),CONCATENATE("R",#REF!,"C",#REF!),"")</f>
        <v>#REF!</v>
      </c>
      <c r="CT31" s="272" t="e">
        <f>IF(AND(#REF!="Muy Alta",#REF!="Catastrófico"),CONCATENATE("R",#REF!,"C",#REF!),"")</f>
        <v>#REF!</v>
      </c>
      <c r="CU31" s="273" t="e">
        <f>IF(AND(#REF!="Muy Alta",#REF!="Catastrófico"),CONCATENATE("R",#REF!,"C",#REF!),"")</f>
        <v>#REF!</v>
      </c>
      <c r="CV31" s="57"/>
      <c r="CW31" s="1081"/>
      <c r="CX31" s="1082"/>
      <c r="CY31" s="1082"/>
      <c r="CZ31" s="1082"/>
      <c r="DA31" s="1082"/>
      <c r="DB31" s="1083"/>
    </row>
    <row r="32" spans="2:106" ht="32.65" customHeight="1">
      <c r="B32" s="1101"/>
      <c r="C32" s="1101"/>
      <c r="D32" s="1102"/>
      <c r="E32" s="1072"/>
      <c r="F32" s="1073"/>
      <c r="G32" s="1073"/>
      <c r="H32" s="1073"/>
      <c r="I32" s="1074"/>
      <c r="J32" s="269" t="e">
        <f>IF(AND(#REF!="Muy Alta",#REF!="Leve"),CONCATENATE("R",#REF!,"C",#REF!),"")</f>
        <v>#REF!</v>
      </c>
      <c r="K32" s="270" t="e">
        <f>IF(AND(#REF!="Muy Alta",#REF!="Leve"),CONCATENATE("R",#REF!,"C",#REF!),"")</f>
        <v>#REF!</v>
      </c>
      <c r="L32" s="270" t="e">
        <f>IF(AND(#REF!="Muy Alta",#REF!="Leve"),CONCATENATE("R",#REF!,"C",#REF!),"")</f>
        <v>#REF!</v>
      </c>
      <c r="M32" s="270" t="e">
        <f>IF(AND(#REF!="Muy Alta",#REF!="Leve"),CONCATENATE("R",#REF!,"C",#REF!),"")</f>
        <v>#REF!</v>
      </c>
      <c r="N32" s="270" t="e">
        <f>IF(AND(#REF!="Muy Alta",#REF!="Leve"),CONCATENATE("R",#REF!,"C",#REF!),"")</f>
        <v>#REF!</v>
      </c>
      <c r="O32" s="270" t="e">
        <f>IF(AND(#REF!="Muy Alta",#REF!="Leve"),CONCATENATE("R",#REF!,"C",#REF!),"")</f>
        <v>#REF!</v>
      </c>
      <c r="P32" s="270" t="e">
        <f>IF(AND(#REF!="Muy Alta",#REF!="Leve"),CONCATENATE("R",#REF!,"C",#REF!),"")</f>
        <v>#REF!</v>
      </c>
      <c r="Q32" s="270" t="e">
        <f>IF(AND(#REF!="Muy Alta",#REF!="Leve"),CONCATENATE("R",#REF!,"C",#REF!),"")</f>
        <v>#REF!</v>
      </c>
      <c r="R32" s="270" t="e">
        <f>IF(AND(#REF!="Muy Alta",#REF!="Leve"),CONCATENATE("R",#REF!,"C",#REF!),"")</f>
        <v>#REF!</v>
      </c>
      <c r="S32" s="270" t="e">
        <f>IF(AND(#REF!="Muy Alta",#REF!="Leve"),CONCATENATE("R",#REF!,"C",#REF!),"")</f>
        <v>#REF!</v>
      </c>
      <c r="T32" s="270" t="e">
        <f>IF(AND(#REF!="Muy Alta",#REF!="Leve"),CONCATENATE("R",#REF!,"C",#REF!),"")</f>
        <v>#REF!</v>
      </c>
      <c r="U32" s="270" t="e">
        <f>IF(AND(#REF!="Muy Alta",#REF!="Leve"),CONCATENATE("R",#REF!,"C",#REF!),"")</f>
        <v>#REF!</v>
      </c>
      <c r="V32" s="270" t="e">
        <f>IF(AND(#REF!="Muy Alta",#REF!="Leve"),CONCATENATE("R",#REF!,"C",#REF!),"")</f>
        <v>#REF!</v>
      </c>
      <c r="W32" s="270" t="e">
        <f>IF(AND(#REF!="Muy Alta",#REF!="Leve"),CONCATENATE("R",#REF!,"C",#REF!),"")</f>
        <v>#REF!</v>
      </c>
      <c r="X32" s="270" t="e">
        <f>IF(AND(#REF!="Muy Alta",#REF!="Leve"),CONCATENATE("R",#REF!,"C",#REF!),"")</f>
        <v>#REF!</v>
      </c>
      <c r="Y32" s="270" t="e">
        <f>IF(AND(#REF!="Muy Alta",#REF!="Leve"),CONCATENATE("R",#REF!,"C",#REF!),"")</f>
        <v>#REF!</v>
      </c>
      <c r="Z32" s="270" t="e">
        <f>IF(AND(#REF!="Muy Alta",#REF!="Leve"),CONCATENATE("R",#REF!,"C",#REF!),"")</f>
        <v>#REF!</v>
      </c>
      <c r="AA32" s="271" t="e">
        <f>IF(AND(#REF!="Muy Alta",#REF!="Leve"),CONCATENATE("R",#REF!,"C",#REF!),"")</f>
        <v>#REF!</v>
      </c>
      <c r="AB32" s="269" t="e">
        <f>IF(AND(#REF!="Muy Alta",#REF!="Menor"),CONCATENATE("R",#REF!,"C",#REF!),"")</f>
        <v>#REF!</v>
      </c>
      <c r="AC32" s="270" t="e">
        <f>IF(AND(#REF!="Muy Alta",#REF!="Menor"),CONCATENATE("R",#REF!,"C",#REF!),"")</f>
        <v>#REF!</v>
      </c>
      <c r="AD32" s="270" t="e">
        <f>IF(AND(#REF!="Muy Alta",#REF!="Menor"),CONCATENATE("R",#REF!,"C",#REF!),"")</f>
        <v>#REF!</v>
      </c>
      <c r="AE32" s="270" t="e">
        <f>IF(AND(#REF!="Muy Alta",#REF!="Menor"),CONCATENATE("R",#REF!,"C",#REF!),"")</f>
        <v>#REF!</v>
      </c>
      <c r="AF32" s="270" t="e">
        <f>IF(AND(#REF!="Muy Alta",#REF!="Menor"),CONCATENATE("R",#REF!,"C",#REF!),"")</f>
        <v>#REF!</v>
      </c>
      <c r="AG32" s="270" t="e">
        <f>IF(AND(#REF!="Muy Alta",#REF!="Menor"),CONCATENATE("R",#REF!,"C",#REF!),"")</f>
        <v>#REF!</v>
      </c>
      <c r="AH32" s="270" t="e">
        <f>IF(AND(#REF!="Muy Alta",#REF!="Menor"),CONCATENATE("R",#REF!,"C",#REF!),"")</f>
        <v>#REF!</v>
      </c>
      <c r="AI32" s="270" t="e">
        <f>IF(AND(#REF!="Muy Alta",#REF!="Menor"),CONCATENATE("R",#REF!,"C",#REF!),"")</f>
        <v>#REF!</v>
      </c>
      <c r="AJ32" s="270" t="e">
        <f>IF(AND(#REF!="Muy Alta",#REF!="Menor"),CONCATENATE("R",#REF!,"C",#REF!),"")</f>
        <v>#REF!</v>
      </c>
      <c r="AK32" s="270" t="e">
        <f>IF(AND(#REF!="Muy Alta",#REF!="Menor"),CONCATENATE("R",#REF!,"C",#REF!),"")</f>
        <v>#REF!</v>
      </c>
      <c r="AL32" s="270" t="e">
        <f>IF(AND(#REF!="Muy Alta",#REF!="Menor"),CONCATENATE("R",#REF!,"C",#REF!),"")</f>
        <v>#REF!</v>
      </c>
      <c r="AM32" s="270" t="e">
        <f>IF(AND(#REF!="Muy Alta",#REF!="Menor"),CONCATENATE("R",#REF!,"C",#REF!),"")</f>
        <v>#REF!</v>
      </c>
      <c r="AN32" s="270" t="e">
        <f>IF(AND(#REF!="Muy Alta",#REF!="Menor"),CONCATENATE("R",#REF!,"C",#REF!),"")</f>
        <v>#REF!</v>
      </c>
      <c r="AO32" s="270" t="e">
        <f>IF(AND(#REF!="Muy Alta",#REF!="Menor"),CONCATENATE("R",#REF!,"C",#REF!),"")</f>
        <v>#REF!</v>
      </c>
      <c r="AP32" s="270" t="e">
        <f>IF(AND(#REF!="Muy Alta",#REF!="Menor"),CONCATENATE("R",#REF!,"C",#REF!),"")</f>
        <v>#REF!</v>
      </c>
      <c r="AQ32" s="270" t="e">
        <f>IF(AND(#REF!="Muy Alta",#REF!="Menor"),CONCATENATE("R",#REF!,"C",#REF!),"")</f>
        <v>#REF!</v>
      </c>
      <c r="AR32" s="270" t="e">
        <f>IF(AND(#REF!="Muy Alta",#REF!="Menor"),CONCATENATE("R",#REF!,"C",#REF!),"")</f>
        <v>#REF!</v>
      </c>
      <c r="AS32" s="271" t="e">
        <f>IF(AND(#REF!="Muy Alta",#REF!="Menor"),CONCATENATE("R",#REF!,"C",#REF!),"")</f>
        <v>#REF!</v>
      </c>
      <c r="AT32" s="269" t="e">
        <f>IF(AND(#REF!="Muy Alta",#REF!="Moderado"),CONCATENATE("R",#REF!,"C",#REF!),"")</f>
        <v>#REF!</v>
      </c>
      <c r="AU32" s="270" t="e">
        <f>IF(AND(#REF!="Muy Alta",#REF!="Moderado"),CONCATENATE("R",#REF!,"C",#REF!),"")</f>
        <v>#REF!</v>
      </c>
      <c r="AV32" s="270" t="e">
        <f>IF(AND(#REF!="Muy Alta",#REF!="Moderado"),CONCATENATE("R",#REF!,"C",#REF!),"")</f>
        <v>#REF!</v>
      </c>
      <c r="AW32" s="270" t="e">
        <f>IF(AND(#REF!="Muy Alta",#REF!="Moderado"),CONCATENATE("R",#REF!,"C",#REF!),"")</f>
        <v>#REF!</v>
      </c>
      <c r="AX32" s="270" t="e">
        <f>IF(AND(#REF!="Muy Alta",#REF!="Moderado"),CONCATENATE("R",#REF!,"C",#REF!),"")</f>
        <v>#REF!</v>
      </c>
      <c r="AY32" s="270" t="e">
        <f>IF(AND(#REF!="Muy Alta",#REF!="Moderado"),CONCATENATE("R",#REF!,"C",#REF!),"")</f>
        <v>#REF!</v>
      </c>
      <c r="AZ32" s="270" t="e">
        <f>IF(AND(#REF!="Muy Alta",#REF!="Moderado"),CONCATENATE("R",#REF!,"C",#REF!),"")</f>
        <v>#REF!</v>
      </c>
      <c r="BA32" s="270" t="e">
        <f>IF(AND(#REF!="Muy Alta",#REF!="Moderado"),CONCATENATE("R",#REF!,"C",#REF!),"")</f>
        <v>#REF!</v>
      </c>
      <c r="BB32" s="270" t="e">
        <f>IF(AND(#REF!="Muy Alta",#REF!="Moderado"),CONCATENATE("R",#REF!,"C",#REF!),"")</f>
        <v>#REF!</v>
      </c>
      <c r="BC32" s="270" t="e">
        <f>IF(AND(#REF!="Muy Alta",#REF!="Moderado"),CONCATENATE("R",#REF!,"C",#REF!),"")</f>
        <v>#REF!</v>
      </c>
      <c r="BD32" s="270" t="e">
        <f>IF(AND(#REF!="Muy Alta",#REF!="Moderado"),CONCATENATE("R",#REF!,"C",#REF!),"")</f>
        <v>#REF!</v>
      </c>
      <c r="BE32" s="270" t="e">
        <f>IF(AND(#REF!="Muy Alta",#REF!="Moderado"),CONCATENATE("R",#REF!,"C",#REF!),"")</f>
        <v>#REF!</v>
      </c>
      <c r="BF32" s="270" t="e">
        <f>IF(AND(#REF!="Muy Alta",#REF!="Moderado"),CONCATENATE("R",#REF!,"C",#REF!),"")</f>
        <v>#REF!</v>
      </c>
      <c r="BG32" s="270" t="e">
        <f>IF(AND(#REF!="Muy Alta",#REF!="Moderado"),CONCATENATE("R",#REF!,"C",#REF!),"")</f>
        <v>#REF!</v>
      </c>
      <c r="BH32" s="270" t="e">
        <f>IF(AND(#REF!="Muy Alta",#REF!="Moderado"),CONCATENATE("R",#REF!,"C",#REF!),"")</f>
        <v>#REF!</v>
      </c>
      <c r="BI32" s="270" t="e">
        <f>IF(AND(#REF!="Muy Alta",#REF!="Moderado"),CONCATENATE("R",#REF!,"C",#REF!),"")</f>
        <v>#REF!</v>
      </c>
      <c r="BJ32" s="270" t="e">
        <f>IF(AND(#REF!="Muy Alta",#REF!="Moderado"),CONCATENATE("R",#REF!,"C",#REF!),"")</f>
        <v>#REF!</v>
      </c>
      <c r="BK32" s="271" t="e">
        <f>IF(AND(#REF!="Muy Alta",#REF!="Moderado"),CONCATENATE("R",#REF!,"C",#REF!),"")</f>
        <v>#REF!</v>
      </c>
      <c r="BL32" s="269" t="e">
        <f>IF(AND(#REF!="Muy Alta",#REF!="Mayor"),CONCATENATE("R",#REF!,"C",#REF!),"")</f>
        <v>#REF!</v>
      </c>
      <c r="BM32" s="270" t="e">
        <f>IF(AND(#REF!="Muy Alta",#REF!="Mayor"),CONCATENATE("R",#REF!,"C",#REF!),"")</f>
        <v>#REF!</v>
      </c>
      <c r="BN32" s="270" t="e">
        <f>IF(AND(#REF!="Muy Alta",#REF!="Mayor"),CONCATENATE("R",#REF!,"C",#REF!),"")</f>
        <v>#REF!</v>
      </c>
      <c r="BO32" s="270" t="e">
        <f>IF(AND(#REF!="Muy Alta",#REF!="Mayor"),CONCATENATE("R",#REF!,"C",#REF!),"")</f>
        <v>#REF!</v>
      </c>
      <c r="BP32" s="270" t="e">
        <f>IF(AND(#REF!="Muy Alta",#REF!="Mayor"),CONCATENATE("R",#REF!,"C",#REF!),"")</f>
        <v>#REF!</v>
      </c>
      <c r="BQ32" s="270" t="e">
        <f>IF(AND(#REF!="Muy Alta",#REF!="Mayor"),CONCATENATE("R",#REF!,"C",#REF!),"")</f>
        <v>#REF!</v>
      </c>
      <c r="BR32" s="270" t="e">
        <f>IF(AND(#REF!="Muy Alta",#REF!="Mayor"),CONCATENATE("R",#REF!,"C",#REF!),"")</f>
        <v>#REF!</v>
      </c>
      <c r="BS32" s="270" t="e">
        <f>IF(AND(#REF!="Muy Alta",#REF!="Mayor"),CONCATENATE("R",#REF!,"C",#REF!),"")</f>
        <v>#REF!</v>
      </c>
      <c r="BT32" s="270" t="e">
        <f>IF(AND(#REF!="Muy Alta",#REF!="Mayor"),CONCATENATE("R",#REF!,"C",#REF!),"")</f>
        <v>#REF!</v>
      </c>
      <c r="BU32" s="270" t="e">
        <f>IF(AND(#REF!="Muy Alta",#REF!="Mayor"),CONCATENATE("R",#REF!,"C",#REF!),"")</f>
        <v>#REF!</v>
      </c>
      <c r="BV32" s="270" t="e">
        <f>IF(AND(#REF!="Muy Alta",#REF!="Mayor"),CONCATENATE("R",#REF!,"C",#REF!),"")</f>
        <v>#REF!</v>
      </c>
      <c r="BW32" s="270" t="e">
        <f>IF(AND(#REF!="Muy Alta",#REF!="Mayor"),CONCATENATE("R",#REF!,"C",#REF!),"")</f>
        <v>#REF!</v>
      </c>
      <c r="BX32" s="270" t="e">
        <f>IF(AND(#REF!="Muy Alta",#REF!="Mayor"),CONCATENATE("R",#REF!,"C",#REF!),"")</f>
        <v>#REF!</v>
      </c>
      <c r="BY32" s="270" t="e">
        <f>IF(AND(#REF!="Muy Alta",#REF!="Mayor"),CONCATENATE("R",#REF!,"C",#REF!),"")</f>
        <v>#REF!</v>
      </c>
      <c r="BZ32" s="270" t="e">
        <f>IF(AND(#REF!="Muy Alta",#REF!="Mayor"),CONCATENATE("R",#REF!,"C",#REF!),"")</f>
        <v>#REF!</v>
      </c>
      <c r="CA32" s="270" t="e">
        <f>IF(AND(#REF!="Muy Alta",#REF!="Mayor"),CONCATENATE("R",#REF!,"C",#REF!),"")</f>
        <v>#REF!</v>
      </c>
      <c r="CB32" s="270" t="e">
        <f>IF(AND(#REF!="Muy Alta",#REF!="Mayor"),CONCATENATE("R",#REF!,"C",#REF!),"")</f>
        <v>#REF!</v>
      </c>
      <c r="CC32" s="271" t="e">
        <f>IF(AND(#REF!="Muy Alta",#REF!="Mayor"),CONCATENATE("R",#REF!,"C",#REF!),"")</f>
        <v>#REF!</v>
      </c>
      <c r="CD32" s="272" t="e">
        <f>IF(AND(#REF!="Muy Alta",#REF!="Catastrófico"),CONCATENATE("R",#REF!,"C",#REF!),"")</f>
        <v>#REF!</v>
      </c>
      <c r="CE32" s="272" t="e">
        <f>IF(AND(#REF!="Muy Alta",#REF!="Catastrófico"),CONCATENATE("R",#REF!,"C",#REF!),"")</f>
        <v>#REF!</v>
      </c>
      <c r="CF32" s="272" t="e">
        <f>IF(AND(#REF!="Muy Alta",#REF!="Catastrófico"),CONCATENATE("R",#REF!,"C",#REF!),"")</f>
        <v>#REF!</v>
      </c>
      <c r="CG32" s="272" t="e">
        <f>IF(AND(#REF!="Muy Alta",#REF!="Catastrófico"),CONCATENATE("R",#REF!,"C",#REF!),"")</f>
        <v>#REF!</v>
      </c>
      <c r="CH32" s="272" t="e">
        <f>IF(AND(#REF!="Muy Alta",#REF!="Catastrófico"),CONCATENATE("R",#REF!,"C",#REF!),"")</f>
        <v>#REF!</v>
      </c>
      <c r="CI32" s="272" t="e">
        <f>IF(AND(#REF!="Muy Alta",#REF!="Catastrófico"),CONCATENATE("R",#REF!,"C",#REF!),"")</f>
        <v>#REF!</v>
      </c>
      <c r="CJ32" s="272" t="e">
        <f>IF(AND(#REF!="Muy Alta",#REF!="Catastrófico"),CONCATENATE("R",#REF!,"C",#REF!),"")</f>
        <v>#REF!</v>
      </c>
      <c r="CK32" s="272" t="e">
        <f>IF(AND(#REF!="Muy Alta",#REF!="Catastrófico"),CONCATENATE("R",#REF!,"C",#REF!),"")</f>
        <v>#REF!</v>
      </c>
      <c r="CL32" s="272" t="e">
        <f>IF(AND(#REF!="Muy Alta",#REF!="Catastrófico"),CONCATENATE("R",#REF!,"C",#REF!),"")</f>
        <v>#REF!</v>
      </c>
      <c r="CM32" s="272" t="e">
        <f>IF(AND(#REF!="Muy Alta",#REF!="Catastrófico"),CONCATENATE("R",#REF!,"C",#REF!),"")</f>
        <v>#REF!</v>
      </c>
      <c r="CN32" s="272" t="e">
        <f>IF(AND(#REF!="Muy Alta",#REF!="Catastrófico"),CONCATENATE("R",#REF!,"C",#REF!),"")</f>
        <v>#REF!</v>
      </c>
      <c r="CO32" s="272" t="e">
        <f>IF(AND(#REF!="Muy Alta",#REF!="Catastrófico"),CONCATENATE("R",#REF!,"C",#REF!),"")</f>
        <v>#REF!</v>
      </c>
      <c r="CP32" s="272" t="e">
        <f>IF(AND(#REF!="Muy Alta",#REF!="Catastrófico"),CONCATENATE("R",#REF!,"C",#REF!),"")</f>
        <v>#REF!</v>
      </c>
      <c r="CQ32" s="272" t="e">
        <f>IF(AND(#REF!="Muy Alta",#REF!="Catastrófico"),CONCATENATE("R",#REF!,"C",#REF!),"")</f>
        <v>#REF!</v>
      </c>
      <c r="CR32" s="272" t="e">
        <f>IF(AND(#REF!="Muy Alta",#REF!="Catastrófico"),CONCATENATE("R",#REF!,"C",#REF!),"")</f>
        <v>#REF!</v>
      </c>
      <c r="CS32" s="272" t="e">
        <f>IF(AND(#REF!="Muy Alta",#REF!="Catastrófico"),CONCATENATE("R",#REF!,"C",#REF!),"")</f>
        <v>#REF!</v>
      </c>
      <c r="CT32" s="272" t="e">
        <f>IF(AND(#REF!="Muy Alta",#REF!="Catastrófico"),CONCATENATE("R",#REF!,"C",#REF!),"")</f>
        <v>#REF!</v>
      </c>
      <c r="CU32" s="273" t="e">
        <f>IF(AND(#REF!="Muy Alta",#REF!="Catastrófico"),CONCATENATE("R",#REF!,"C",#REF!),"")</f>
        <v>#REF!</v>
      </c>
      <c r="CV32" s="57"/>
      <c r="CW32" s="1081"/>
      <c r="CX32" s="1082"/>
      <c r="CY32" s="1082"/>
      <c r="CZ32" s="1082"/>
      <c r="DA32" s="1082"/>
      <c r="DB32" s="1083"/>
    </row>
    <row r="33" spans="2:106" ht="32.65" customHeight="1">
      <c r="B33" s="1101"/>
      <c r="C33" s="1101"/>
      <c r="D33" s="1102"/>
      <c r="E33" s="1072"/>
      <c r="F33" s="1073"/>
      <c r="G33" s="1073"/>
      <c r="H33" s="1073"/>
      <c r="I33" s="1074"/>
      <c r="J33" s="269" t="e">
        <f>IF(AND(#REF!="Muy Alta",#REF!="Leve"),CONCATENATE("R",#REF!,"C",#REF!),"")</f>
        <v>#REF!</v>
      </c>
      <c r="K33" s="270" t="e">
        <f>IF(AND(#REF!="Muy Alta",#REF!="Leve"),CONCATENATE("R",#REF!,"C",#REF!),"")</f>
        <v>#REF!</v>
      </c>
      <c r="L33" s="270" t="e">
        <f>IF(AND(#REF!="Muy Alta",#REF!="Leve"),CONCATENATE("R",#REF!,"C",#REF!),"")</f>
        <v>#REF!</v>
      </c>
      <c r="M33" s="270" t="e">
        <f>IF(AND(#REF!="Muy Alta",#REF!="Leve"),CONCATENATE("R",#REF!,"C",#REF!),"")</f>
        <v>#REF!</v>
      </c>
      <c r="N33" s="270" t="e">
        <f>IF(AND(#REF!="Muy Alta",#REF!="Leve"),CONCATENATE("R",#REF!,"C",#REF!),"")</f>
        <v>#REF!</v>
      </c>
      <c r="O33" s="270" t="e">
        <f>IF(AND(#REF!="Muy Alta",#REF!="Leve"),CONCATENATE("R",#REF!,"C",#REF!),"")</f>
        <v>#REF!</v>
      </c>
      <c r="P33" s="270" t="e">
        <f>IF(AND(#REF!="Muy Alta",#REF!="Leve"),CONCATENATE("R",#REF!,"C",#REF!),"")</f>
        <v>#REF!</v>
      </c>
      <c r="Q33" s="270" t="e">
        <f>IF(AND(#REF!="Muy Alta",#REF!="Leve"),CONCATENATE("R",#REF!,"C",#REF!),"")</f>
        <v>#REF!</v>
      </c>
      <c r="R33" s="270" t="e">
        <f>IF(AND(#REF!="Muy Alta",#REF!="Leve"),CONCATENATE("R",#REF!,"C",#REF!),"")</f>
        <v>#REF!</v>
      </c>
      <c r="S33" s="270" t="e">
        <f>IF(AND(#REF!="Muy Alta",#REF!="Leve"),CONCATENATE("R",#REF!,"C",#REF!),"")</f>
        <v>#REF!</v>
      </c>
      <c r="T33" s="270" t="e">
        <f>IF(AND(#REF!="Muy Alta",#REF!="Leve"),CONCATENATE("R",#REF!,"C",#REF!),"")</f>
        <v>#REF!</v>
      </c>
      <c r="U33" s="270" t="e">
        <f>IF(AND(#REF!="Muy Alta",#REF!="Leve"),CONCATENATE("R",#REF!,"C",#REF!),"")</f>
        <v>#REF!</v>
      </c>
      <c r="V33" s="270" t="e">
        <f>IF(AND(#REF!="Muy Alta",#REF!="Leve"),CONCATENATE("R",#REF!,"C",#REF!),"")</f>
        <v>#REF!</v>
      </c>
      <c r="W33" s="270" t="e">
        <f>IF(AND(#REF!="Muy Alta",#REF!="Leve"),CONCATENATE("R",#REF!,"C",#REF!),"")</f>
        <v>#REF!</v>
      </c>
      <c r="X33" s="270" t="e">
        <f>IF(AND(#REF!="Muy Alta",#REF!="Leve"),CONCATENATE("R",#REF!,"C",#REF!),"")</f>
        <v>#REF!</v>
      </c>
      <c r="Y33" s="270" t="e">
        <f>IF(AND(#REF!="Muy Alta",#REF!="Leve"),CONCATENATE("R",#REF!,"C",#REF!),"")</f>
        <v>#REF!</v>
      </c>
      <c r="Z33" s="270" t="e">
        <f>IF(AND(#REF!="Muy Alta",#REF!="Leve"),CONCATENATE("R",#REF!,"C",#REF!),"")</f>
        <v>#REF!</v>
      </c>
      <c r="AA33" s="271" t="e">
        <f>IF(AND(#REF!="Muy Alta",#REF!="Leve"),CONCATENATE("R",#REF!,"C",#REF!),"")</f>
        <v>#REF!</v>
      </c>
      <c r="AB33" s="269" t="e">
        <f>IF(AND(#REF!="Muy Alta",#REF!="Menor"),CONCATENATE("R",#REF!,"C",#REF!),"")</f>
        <v>#REF!</v>
      </c>
      <c r="AC33" s="270" t="e">
        <f>IF(AND(#REF!="Muy Alta",#REF!="Menor"),CONCATENATE("R",#REF!,"C",#REF!),"")</f>
        <v>#REF!</v>
      </c>
      <c r="AD33" s="270" t="e">
        <f>IF(AND(#REF!="Muy Alta",#REF!="Menor"),CONCATENATE("R",#REF!,"C",#REF!),"")</f>
        <v>#REF!</v>
      </c>
      <c r="AE33" s="270" t="e">
        <f>IF(AND(#REF!="Muy Alta",#REF!="Menor"),CONCATENATE("R",#REF!,"C",#REF!),"")</f>
        <v>#REF!</v>
      </c>
      <c r="AF33" s="270" t="e">
        <f>IF(AND(#REF!="Muy Alta",#REF!="Menor"),CONCATENATE("R",#REF!,"C",#REF!),"")</f>
        <v>#REF!</v>
      </c>
      <c r="AG33" s="270" t="e">
        <f>IF(AND(#REF!="Muy Alta",#REF!="Menor"),CONCATENATE("R",#REF!,"C",#REF!),"")</f>
        <v>#REF!</v>
      </c>
      <c r="AH33" s="270" t="e">
        <f>IF(AND(#REF!="Muy Alta",#REF!="Menor"),CONCATENATE("R",#REF!,"C",#REF!),"")</f>
        <v>#REF!</v>
      </c>
      <c r="AI33" s="270" t="e">
        <f>IF(AND(#REF!="Muy Alta",#REF!="Menor"),CONCATENATE("R",#REF!,"C",#REF!),"")</f>
        <v>#REF!</v>
      </c>
      <c r="AJ33" s="270" t="e">
        <f>IF(AND(#REF!="Muy Alta",#REF!="Menor"),CONCATENATE("R",#REF!,"C",#REF!),"")</f>
        <v>#REF!</v>
      </c>
      <c r="AK33" s="270" t="e">
        <f>IF(AND(#REF!="Muy Alta",#REF!="Menor"),CONCATENATE("R",#REF!,"C",#REF!),"")</f>
        <v>#REF!</v>
      </c>
      <c r="AL33" s="270" t="e">
        <f>IF(AND(#REF!="Muy Alta",#REF!="Menor"),CONCATENATE("R",#REF!,"C",#REF!),"")</f>
        <v>#REF!</v>
      </c>
      <c r="AM33" s="270" t="e">
        <f>IF(AND(#REF!="Muy Alta",#REF!="Menor"),CONCATENATE("R",#REF!,"C",#REF!),"")</f>
        <v>#REF!</v>
      </c>
      <c r="AN33" s="270" t="e">
        <f>IF(AND(#REF!="Muy Alta",#REF!="Menor"),CONCATENATE("R",#REF!,"C",#REF!),"")</f>
        <v>#REF!</v>
      </c>
      <c r="AO33" s="270" t="e">
        <f>IF(AND(#REF!="Muy Alta",#REF!="Menor"),CONCATENATE("R",#REF!,"C",#REF!),"")</f>
        <v>#REF!</v>
      </c>
      <c r="AP33" s="270" t="e">
        <f>IF(AND(#REF!="Muy Alta",#REF!="Menor"),CONCATENATE("R",#REF!,"C",#REF!),"")</f>
        <v>#REF!</v>
      </c>
      <c r="AQ33" s="270" t="e">
        <f>IF(AND(#REF!="Muy Alta",#REF!="Menor"),CONCATENATE("R",#REF!,"C",#REF!),"")</f>
        <v>#REF!</v>
      </c>
      <c r="AR33" s="270" t="e">
        <f>IF(AND(#REF!="Muy Alta",#REF!="Menor"),CONCATENATE("R",#REF!,"C",#REF!),"")</f>
        <v>#REF!</v>
      </c>
      <c r="AS33" s="271" t="e">
        <f>IF(AND(#REF!="Muy Alta",#REF!="Menor"),CONCATENATE("R",#REF!,"C",#REF!),"")</f>
        <v>#REF!</v>
      </c>
      <c r="AT33" s="269" t="e">
        <f>IF(AND(#REF!="Muy Alta",#REF!="Moderado"),CONCATENATE("R",#REF!,"C",#REF!),"")</f>
        <v>#REF!</v>
      </c>
      <c r="AU33" s="270" t="e">
        <f>IF(AND(#REF!="Muy Alta",#REF!="Moderado"),CONCATENATE("R",#REF!,"C",#REF!),"")</f>
        <v>#REF!</v>
      </c>
      <c r="AV33" s="270" t="e">
        <f>IF(AND(#REF!="Muy Alta",#REF!="Moderado"),CONCATENATE("R",#REF!,"C",#REF!),"")</f>
        <v>#REF!</v>
      </c>
      <c r="AW33" s="270" t="e">
        <f>IF(AND(#REF!="Muy Alta",#REF!="Moderado"),CONCATENATE("R",#REF!,"C",#REF!),"")</f>
        <v>#REF!</v>
      </c>
      <c r="AX33" s="270" t="e">
        <f>IF(AND(#REF!="Muy Alta",#REF!="Moderado"),CONCATENATE("R",#REF!,"C",#REF!),"")</f>
        <v>#REF!</v>
      </c>
      <c r="AY33" s="270" t="e">
        <f>IF(AND(#REF!="Muy Alta",#REF!="Moderado"),CONCATENATE("R",#REF!,"C",#REF!),"")</f>
        <v>#REF!</v>
      </c>
      <c r="AZ33" s="270" t="e">
        <f>IF(AND(#REF!="Muy Alta",#REF!="Moderado"),CONCATENATE("R",#REF!,"C",#REF!),"")</f>
        <v>#REF!</v>
      </c>
      <c r="BA33" s="270" t="e">
        <f>IF(AND(#REF!="Muy Alta",#REF!="Moderado"),CONCATENATE("R",#REF!,"C",#REF!),"")</f>
        <v>#REF!</v>
      </c>
      <c r="BB33" s="270" t="e">
        <f>IF(AND(#REF!="Muy Alta",#REF!="Moderado"),CONCATENATE("R",#REF!,"C",#REF!),"")</f>
        <v>#REF!</v>
      </c>
      <c r="BC33" s="270" t="e">
        <f>IF(AND(#REF!="Muy Alta",#REF!="Moderado"),CONCATENATE("R",#REF!,"C",#REF!),"")</f>
        <v>#REF!</v>
      </c>
      <c r="BD33" s="270" t="e">
        <f>IF(AND(#REF!="Muy Alta",#REF!="Moderado"),CONCATENATE("R",#REF!,"C",#REF!),"")</f>
        <v>#REF!</v>
      </c>
      <c r="BE33" s="270" t="e">
        <f>IF(AND(#REF!="Muy Alta",#REF!="Moderado"),CONCATENATE("R",#REF!,"C",#REF!),"")</f>
        <v>#REF!</v>
      </c>
      <c r="BF33" s="270" t="e">
        <f>IF(AND(#REF!="Muy Alta",#REF!="Moderado"),CONCATENATE("R",#REF!,"C",#REF!),"")</f>
        <v>#REF!</v>
      </c>
      <c r="BG33" s="270" t="e">
        <f>IF(AND(#REF!="Muy Alta",#REF!="Moderado"),CONCATENATE("R",#REF!,"C",#REF!),"")</f>
        <v>#REF!</v>
      </c>
      <c r="BH33" s="270" t="e">
        <f>IF(AND(#REF!="Muy Alta",#REF!="Moderado"),CONCATENATE("R",#REF!,"C",#REF!),"")</f>
        <v>#REF!</v>
      </c>
      <c r="BI33" s="270" t="e">
        <f>IF(AND(#REF!="Muy Alta",#REF!="Moderado"),CONCATENATE("R",#REF!,"C",#REF!),"")</f>
        <v>#REF!</v>
      </c>
      <c r="BJ33" s="270" t="e">
        <f>IF(AND(#REF!="Muy Alta",#REF!="Moderado"),CONCATENATE("R",#REF!,"C",#REF!),"")</f>
        <v>#REF!</v>
      </c>
      <c r="BK33" s="271" t="e">
        <f>IF(AND(#REF!="Muy Alta",#REF!="Moderado"),CONCATENATE("R",#REF!,"C",#REF!),"")</f>
        <v>#REF!</v>
      </c>
      <c r="BL33" s="269" t="e">
        <f>IF(AND(#REF!="Muy Alta",#REF!="Mayor"),CONCATENATE("R",#REF!,"C",#REF!),"")</f>
        <v>#REF!</v>
      </c>
      <c r="BM33" s="270" t="e">
        <f>IF(AND(#REF!="Muy Alta",#REF!="Mayor"),CONCATENATE("R",#REF!,"C",#REF!),"")</f>
        <v>#REF!</v>
      </c>
      <c r="BN33" s="270" t="e">
        <f>IF(AND(#REF!="Muy Alta",#REF!="Mayor"),CONCATENATE("R",#REF!,"C",#REF!),"")</f>
        <v>#REF!</v>
      </c>
      <c r="BO33" s="270" t="e">
        <f>IF(AND(#REF!="Muy Alta",#REF!="Mayor"),CONCATENATE("R",#REF!,"C",#REF!),"")</f>
        <v>#REF!</v>
      </c>
      <c r="BP33" s="270" t="e">
        <f>IF(AND(#REF!="Muy Alta",#REF!="Mayor"),CONCATENATE("R",#REF!,"C",#REF!),"")</f>
        <v>#REF!</v>
      </c>
      <c r="BQ33" s="270" t="e">
        <f>IF(AND(#REF!="Muy Alta",#REF!="Mayor"),CONCATENATE("R",#REF!,"C",#REF!),"")</f>
        <v>#REF!</v>
      </c>
      <c r="BR33" s="270" t="e">
        <f>IF(AND(#REF!="Muy Alta",#REF!="Mayor"),CONCATENATE("R",#REF!,"C",#REF!),"")</f>
        <v>#REF!</v>
      </c>
      <c r="BS33" s="270" t="e">
        <f>IF(AND(#REF!="Muy Alta",#REF!="Mayor"),CONCATENATE("R",#REF!,"C",#REF!),"")</f>
        <v>#REF!</v>
      </c>
      <c r="BT33" s="270" t="e">
        <f>IF(AND(#REF!="Muy Alta",#REF!="Mayor"),CONCATENATE("R",#REF!,"C",#REF!),"")</f>
        <v>#REF!</v>
      </c>
      <c r="BU33" s="270" t="e">
        <f>IF(AND(#REF!="Muy Alta",#REF!="Mayor"),CONCATENATE("R",#REF!,"C",#REF!),"")</f>
        <v>#REF!</v>
      </c>
      <c r="BV33" s="270" t="e">
        <f>IF(AND(#REF!="Muy Alta",#REF!="Mayor"),CONCATENATE("R",#REF!,"C",#REF!),"")</f>
        <v>#REF!</v>
      </c>
      <c r="BW33" s="270" t="e">
        <f>IF(AND(#REF!="Muy Alta",#REF!="Mayor"),CONCATENATE("R",#REF!,"C",#REF!),"")</f>
        <v>#REF!</v>
      </c>
      <c r="BX33" s="270" t="e">
        <f>IF(AND(#REF!="Muy Alta",#REF!="Mayor"),CONCATENATE("R",#REF!,"C",#REF!),"")</f>
        <v>#REF!</v>
      </c>
      <c r="BY33" s="270" t="e">
        <f>IF(AND(#REF!="Muy Alta",#REF!="Mayor"),CONCATENATE("R",#REF!,"C",#REF!),"")</f>
        <v>#REF!</v>
      </c>
      <c r="BZ33" s="270" t="e">
        <f>IF(AND(#REF!="Muy Alta",#REF!="Mayor"),CONCATENATE("R",#REF!,"C",#REF!),"")</f>
        <v>#REF!</v>
      </c>
      <c r="CA33" s="270" t="e">
        <f>IF(AND(#REF!="Muy Alta",#REF!="Mayor"),CONCATENATE("R",#REF!,"C",#REF!),"")</f>
        <v>#REF!</v>
      </c>
      <c r="CB33" s="270" t="e">
        <f>IF(AND(#REF!="Muy Alta",#REF!="Mayor"),CONCATENATE("R",#REF!,"C",#REF!),"")</f>
        <v>#REF!</v>
      </c>
      <c r="CC33" s="271" t="e">
        <f>IF(AND(#REF!="Muy Alta",#REF!="Mayor"),CONCATENATE("R",#REF!,"C",#REF!),"")</f>
        <v>#REF!</v>
      </c>
      <c r="CD33" s="272" t="e">
        <f>IF(AND(#REF!="Muy Alta",#REF!="Catastrófico"),CONCATENATE("R",#REF!,"C",#REF!),"")</f>
        <v>#REF!</v>
      </c>
      <c r="CE33" s="272" t="e">
        <f>IF(AND(#REF!="Muy Alta",#REF!="Catastrófico"),CONCATENATE("R",#REF!,"C",#REF!),"")</f>
        <v>#REF!</v>
      </c>
      <c r="CF33" s="272" t="e">
        <f>IF(AND(#REF!="Muy Alta",#REF!="Catastrófico"),CONCATENATE("R",#REF!,"C",#REF!),"")</f>
        <v>#REF!</v>
      </c>
      <c r="CG33" s="272" t="e">
        <f>IF(AND(#REF!="Muy Alta",#REF!="Catastrófico"),CONCATENATE("R",#REF!,"C",#REF!),"")</f>
        <v>#REF!</v>
      </c>
      <c r="CH33" s="272" t="e">
        <f>IF(AND(#REF!="Muy Alta",#REF!="Catastrófico"),CONCATENATE("R",#REF!,"C",#REF!),"")</f>
        <v>#REF!</v>
      </c>
      <c r="CI33" s="272" t="e">
        <f>IF(AND(#REF!="Muy Alta",#REF!="Catastrófico"),CONCATENATE("R",#REF!,"C",#REF!),"")</f>
        <v>#REF!</v>
      </c>
      <c r="CJ33" s="272" t="e">
        <f>IF(AND(#REF!="Muy Alta",#REF!="Catastrófico"),CONCATENATE("R",#REF!,"C",#REF!),"")</f>
        <v>#REF!</v>
      </c>
      <c r="CK33" s="272" t="e">
        <f>IF(AND(#REF!="Muy Alta",#REF!="Catastrófico"),CONCATENATE("R",#REF!,"C",#REF!),"")</f>
        <v>#REF!</v>
      </c>
      <c r="CL33" s="272" t="e">
        <f>IF(AND(#REF!="Muy Alta",#REF!="Catastrófico"),CONCATENATE("R",#REF!,"C",#REF!),"")</f>
        <v>#REF!</v>
      </c>
      <c r="CM33" s="272" t="e">
        <f>IF(AND(#REF!="Muy Alta",#REF!="Catastrófico"),CONCATENATE("R",#REF!,"C",#REF!),"")</f>
        <v>#REF!</v>
      </c>
      <c r="CN33" s="272" t="e">
        <f>IF(AND(#REF!="Muy Alta",#REF!="Catastrófico"),CONCATENATE("R",#REF!,"C",#REF!),"")</f>
        <v>#REF!</v>
      </c>
      <c r="CO33" s="272" t="e">
        <f>IF(AND(#REF!="Muy Alta",#REF!="Catastrófico"),CONCATENATE("R",#REF!,"C",#REF!),"")</f>
        <v>#REF!</v>
      </c>
      <c r="CP33" s="272" t="e">
        <f>IF(AND(#REF!="Muy Alta",#REF!="Catastrófico"),CONCATENATE("R",#REF!,"C",#REF!),"")</f>
        <v>#REF!</v>
      </c>
      <c r="CQ33" s="272" t="e">
        <f>IF(AND(#REF!="Muy Alta",#REF!="Catastrófico"),CONCATENATE("R",#REF!,"C",#REF!),"")</f>
        <v>#REF!</v>
      </c>
      <c r="CR33" s="272" t="e">
        <f>IF(AND(#REF!="Muy Alta",#REF!="Catastrófico"),CONCATENATE("R",#REF!,"C",#REF!),"")</f>
        <v>#REF!</v>
      </c>
      <c r="CS33" s="272" t="e">
        <f>IF(AND(#REF!="Muy Alta",#REF!="Catastrófico"),CONCATENATE("R",#REF!,"C",#REF!),"")</f>
        <v>#REF!</v>
      </c>
      <c r="CT33" s="272" t="e">
        <f>IF(AND(#REF!="Muy Alta",#REF!="Catastrófico"),CONCATENATE("R",#REF!,"C",#REF!),"")</f>
        <v>#REF!</v>
      </c>
      <c r="CU33" s="273" t="e">
        <f>IF(AND(#REF!="Muy Alta",#REF!="Catastrófico"),CONCATENATE("R",#REF!,"C",#REF!),"")</f>
        <v>#REF!</v>
      </c>
      <c r="CV33" s="57"/>
      <c r="CW33" s="1081"/>
      <c r="CX33" s="1082"/>
      <c r="CY33" s="1082"/>
      <c r="CZ33" s="1082"/>
      <c r="DA33" s="1082"/>
      <c r="DB33" s="1083"/>
    </row>
    <row r="34" spans="2:106" ht="32.65" customHeight="1">
      <c r="B34" s="1101"/>
      <c r="C34" s="1101"/>
      <c r="D34" s="1102"/>
      <c r="E34" s="1072"/>
      <c r="F34" s="1073"/>
      <c r="G34" s="1073"/>
      <c r="H34" s="1073"/>
      <c r="I34" s="1074"/>
      <c r="J34" s="269" t="e">
        <f>IF(AND(#REF!="Muy Alta",#REF!="Leve"),CONCATENATE("R",#REF!,"C",#REF!),"")</f>
        <v>#REF!</v>
      </c>
      <c r="K34" s="270" t="e">
        <f>IF(AND(#REF!="Muy Alta",#REF!="Leve"),CONCATENATE("R",#REF!,"C",#REF!),"")</f>
        <v>#REF!</v>
      </c>
      <c r="L34" s="270" t="e">
        <f>IF(AND(#REF!="Muy Alta",#REF!="Leve"),CONCATENATE("R",#REF!,"C",#REF!),"")</f>
        <v>#REF!</v>
      </c>
      <c r="M34" s="270" t="e">
        <f>IF(AND(#REF!="Muy Alta",#REF!="Leve"),CONCATENATE("R",#REF!,"C",#REF!),"")</f>
        <v>#REF!</v>
      </c>
      <c r="N34" s="270" t="e">
        <f>IF(AND(#REF!="Muy Alta",#REF!="Leve"),CONCATENATE("R",#REF!,"C",#REF!),"")</f>
        <v>#REF!</v>
      </c>
      <c r="O34" s="270" t="e">
        <f>IF(AND(#REF!="Muy Alta",#REF!="Leve"),CONCATENATE("R",#REF!,"C",#REF!),"")</f>
        <v>#REF!</v>
      </c>
      <c r="P34" s="270" t="e">
        <f>IF(AND(#REF!="Muy Alta",#REF!="Leve"),CONCATENATE("R",#REF!,"C",#REF!),"")</f>
        <v>#REF!</v>
      </c>
      <c r="Q34" s="270" t="e">
        <f>IF(AND(#REF!="Muy Alta",#REF!="Leve"),CONCATENATE("R",#REF!,"C",#REF!),"")</f>
        <v>#REF!</v>
      </c>
      <c r="R34" s="270" t="e">
        <f>IF(AND(#REF!="Muy Alta",#REF!="Leve"),CONCATENATE("R",#REF!,"C",#REF!),"")</f>
        <v>#REF!</v>
      </c>
      <c r="S34" s="270" t="e">
        <f>IF(AND(#REF!="Muy Alta",#REF!="Leve"),CONCATENATE("R",#REF!,"C",#REF!),"")</f>
        <v>#REF!</v>
      </c>
      <c r="T34" s="270" t="e">
        <f>IF(AND(#REF!="Muy Alta",#REF!="Leve"),CONCATENATE("R",#REF!,"C",#REF!),"")</f>
        <v>#REF!</v>
      </c>
      <c r="U34" s="270" t="e">
        <f>IF(AND(#REF!="Muy Alta",#REF!="Leve"),CONCATENATE("R",#REF!,"C",#REF!),"")</f>
        <v>#REF!</v>
      </c>
      <c r="V34" s="270" t="e">
        <f>IF(AND(#REF!="Muy Alta",#REF!="Leve"),CONCATENATE("R",#REF!,"C",#REF!),"")</f>
        <v>#REF!</v>
      </c>
      <c r="W34" s="270" t="e">
        <f>IF(AND(#REF!="Muy Alta",#REF!="Leve"),CONCATENATE("R",#REF!,"C",#REF!),"")</f>
        <v>#REF!</v>
      </c>
      <c r="X34" s="270" t="e">
        <f>IF(AND(#REF!="Muy Alta",#REF!="Leve"),CONCATENATE("R",#REF!,"C",#REF!),"")</f>
        <v>#REF!</v>
      </c>
      <c r="Y34" s="270" t="e">
        <f>IF(AND(#REF!="Muy Alta",#REF!="Leve"),CONCATENATE("R",#REF!,"C",#REF!),"")</f>
        <v>#REF!</v>
      </c>
      <c r="Z34" s="270" t="e">
        <f>IF(AND(#REF!="Muy Alta",#REF!="Leve"),CONCATENATE("R",#REF!,"C",#REF!),"")</f>
        <v>#REF!</v>
      </c>
      <c r="AA34" s="271" t="e">
        <f>IF(AND(#REF!="Muy Alta",#REF!="Leve"),CONCATENATE("R",#REF!,"C",#REF!),"")</f>
        <v>#REF!</v>
      </c>
      <c r="AB34" s="269" t="e">
        <f>IF(AND(#REF!="Muy Alta",#REF!="Menor"),CONCATENATE("R",#REF!,"C",#REF!),"")</f>
        <v>#REF!</v>
      </c>
      <c r="AC34" s="270" t="e">
        <f>IF(AND(#REF!="Muy Alta",#REF!="Menor"),CONCATENATE("R",#REF!,"C",#REF!),"")</f>
        <v>#REF!</v>
      </c>
      <c r="AD34" s="270" t="e">
        <f>IF(AND(#REF!="Muy Alta",#REF!="Menor"),CONCATENATE("R",#REF!,"C",#REF!),"")</f>
        <v>#REF!</v>
      </c>
      <c r="AE34" s="270" t="e">
        <f>IF(AND(#REF!="Muy Alta",#REF!="Menor"),CONCATENATE("R",#REF!,"C",#REF!),"")</f>
        <v>#REF!</v>
      </c>
      <c r="AF34" s="270" t="e">
        <f>IF(AND(#REF!="Muy Alta",#REF!="Menor"),CONCATENATE("R",#REF!,"C",#REF!),"")</f>
        <v>#REF!</v>
      </c>
      <c r="AG34" s="270" t="e">
        <f>IF(AND(#REF!="Muy Alta",#REF!="Menor"),CONCATENATE("R",#REF!,"C",#REF!),"")</f>
        <v>#REF!</v>
      </c>
      <c r="AH34" s="270" t="e">
        <f>IF(AND(#REF!="Muy Alta",#REF!="Menor"),CONCATENATE("R",#REF!,"C",#REF!),"")</f>
        <v>#REF!</v>
      </c>
      <c r="AI34" s="270" t="e">
        <f>IF(AND(#REF!="Muy Alta",#REF!="Menor"),CONCATENATE("R",#REF!,"C",#REF!),"")</f>
        <v>#REF!</v>
      </c>
      <c r="AJ34" s="270" t="e">
        <f>IF(AND(#REF!="Muy Alta",#REF!="Menor"),CONCATENATE("R",#REF!,"C",#REF!),"")</f>
        <v>#REF!</v>
      </c>
      <c r="AK34" s="270" t="e">
        <f>IF(AND(#REF!="Muy Alta",#REF!="Menor"),CONCATENATE("R",#REF!,"C",#REF!),"")</f>
        <v>#REF!</v>
      </c>
      <c r="AL34" s="270" t="e">
        <f>IF(AND(#REF!="Muy Alta",#REF!="Menor"),CONCATENATE("R",#REF!,"C",#REF!),"")</f>
        <v>#REF!</v>
      </c>
      <c r="AM34" s="270" t="e">
        <f>IF(AND(#REF!="Muy Alta",#REF!="Menor"),CONCATENATE("R",#REF!,"C",#REF!),"")</f>
        <v>#REF!</v>
      </c>
      <c r="AN34" s="270" t="e">
        <f>IF(AND(#REF!="Muy Alta",#REF!="Menor"),CONCATENATE("R",#REF!,"C",#REF!),"")</f>
        <v>#REF!</v>
      </c>
      <c r="AO34" s="270" t="e">
        <f>IF(AND(#REF!="Muy Alta",#REF!="Menor"),CONCATENATE("R",#REF!,"C",#REF!),"")</f>
        <v>#REF!</v>
      </c>
      <c r="AP34" s="270" t="e">
        <f>IF(AND(#REF!="Muy Alta",#REF!="Menor"),CONCATENATE("R",#REF!,"C",#REF!),"")</f>
        <v>#REF!</v>
      </c>
      <c r="AQ34" s="270" t="e">
        <f>IF(AND(#REF!="Muy Alta",#REF!="Menor"),CONCATENATE("R",#REF!,"C",#REF!),"")</f>
        <v>#REF!</v>
      </c>
      <c r="AR34" s="270" t="e">
        <f>IF(AND(#REF!="Muy Alta",#REF!="Menor"),CONCATENATE("R",#REF!,"C",#REF!),"")</f>
        <v>#REF!</v>
      </c>
      <c r="AS34" s="271" t="e">
        <f>IF(AND(#REF!="Muy Alta",#REF!="Menor"),CONCATENATE("R",#REF!,"C",#REF!),"")</f>
        <v>#REF!</v>
      </c>
      <c r="AT34" s="269" t="e">
        <f>IF(AND(#REF!="Muy Alta",#REF!="Moderado"),CONCATENATE("R",#REF!,"C",#REF!),"")</f>
        <v>#REF!</v>
      </c>
      <c r="AU34" s="270" t="e">
        <f>IF(AND(#REF!="Muy Alta",#REF!="Moderado"),CONCATENATE("R",#REF!,"C",#REF!),"")</f>
        <v>#REF!</v>
      </c>
      <c r="AV34" s="270" t="e">
        <f>IF(AND(#REF!="Muy Alta",#REF!="Moderado"),CONCATENATE("R",#REF!,"C",#REF!),"")</f>
        <v>#REF!</v>
      </c>
      <c r="AW34" s="270" t="e">
        <f>IF(AND(#REF!="Muy Alta",#REF!="Moderado"),CONCATENATE("R",#REF!,"C",#REF!),"")</f>
        <v>#REF!</v>
      </c>
      <c r="AX34" s="270" t="e">
        <f>IF(AND(#REF!="Muy Alta",#REF!="Moderado"),CONCATENATE("R",#REF!,"C",#REF!),"")</f>
        <v>#REF!</v>
      </c>
      <c r="AY34" s="270" t="e">
        <f>IF(AND(#REF!="Muy Alta",#REF!="Moderado"),CONCATENATE("R",#REF!,"C",#REF!),"")</f>
        <v>#REF!</v>
      </c>
      <c r="AZ34" s="270" t="e">
        <f>IF(AND(#REF!="Muy Alta",#REF!="Moderado"),CONCATENATE("R",#REF!,"C",#REF!),"")</f>
        <v>#REF!</v>
      </c>
      <c r="BA34" s="270" t="e">
        <f>IF(AND(#REF!="Muy Alta",#REF!="Moderado"),CONCATENATE("R",#REF!,"C",#REF!),"")</f>
        <v>#REF!</v>
      </c>
      <c r="BB34" s="270" t="e">
        <f>IF(AND(#REF!="Muy Alta",#REF!="Moderado"),CONCATENATE("R",#REF!,"C",#REF!),"")</f>
        <v>#REF!</v>
      </c>
      <c r="BC34" s="270" t="e">
        <f>IF(AND(#REF!="Muy Alta",#REF!="Moderado"),CONCATENATE("R",#REF!,"C",#REF!),"")</f>
        <v>#REF!</v>
      </c>
      <c r="BD34" s="270" t="e">
        <f>IF(AND(#REF!="Muy Alta",#REF!="Moderado"),CONCATENATE("R",#REF!,"C",#REF!),"")</f>
        <v>#REF!</v>
      </c>
      <c r="BE34" s="270" t="e">
        <f>IF(AND(#REF!="Muy Alta",#REF!="Moderado"),CONCATENATE("R",#REF!,"C",#REF!),"")</f>
        <v>#REF!</v>
      </c>
      <c r="BF34" s="270" t="e">
        <f>IF(AND(#REF!="Muy Alta",#REF!="Moderado"),CONCATENATE("R",#REF!,"C",#REF!),"")</f>
        <v>#REF!</v>
      </c>
      <c r="BG34" s="270" t="e">
        <f>IF(AND(#REF!="Muy Alta",#REF!="Moderado"),CONCATENATE("R",#REF!,"C",#REF!),"")</f>
        <v>#REF!</v>
      </c>
      <c r="BH34" s="270" t="e">
        <f>IF(AND(#REF!="Muy Alta",#REF!="Moderado"),CONCATENATE("R",#REF!,"C",#REF!),"")</f>
        <v>#REF!</v>
      </c>
      <c r="BI34" s="270" t="e">
        <f>IF(AND(#REF!="Muy Alta",#REF!="Moderado"),CONCATENATE("R",#REF!,"C",#REF!),"")</f>
        <v>#REF!</v>
      </c>
      <c r="BJ34" s="270" t="e">
        <f>IF(AND(#REF!="Muy Alta",#REF!="Moderado"),CONCATENATE("R",#REF!,"C",#REF!),"")</f>
        <v>#REF!</v>
      </c>
      <c r="BK34" s="271" t="e">
        <f>IF(AND(#REF!="Muy Alta",#REF!="Moderado"),CONCATENATE("R",#REF!,"C",#REF!),"")</f>
        <v>#REF!</v>
      </c>
      <c r="BL34" s="269" t="e">
        <f>IF(AND(#REF!="Muy Alta",#REF!="Mayor"),CONCATENATE("R",#REF!,"C",#REF!),"")</f>
        <v>#REF!</v>
      </c>
      <c r="BM34" s="270" t="e">
        <f>IF(AND(#REF!="Muy Alta",#REF!="Mayor"),CONCATENATE("R",#REF!,"C",#REF!),"")</f>
        <v>#REF!</v>
      </c>
      <c r="BN34" s="270" t="e">
        <f>IF(AND(#REF!="Muy Alta",#REF!="Mayor"),CONCATENATE("R",#REF!,"C",#REF!),"")</f>
        <v>#REF!</v>
      </c>
      <c r="BO34" s="270" t="e">
        <f>IF(AND(#REF!="Muy Alta",#REF!="Mayor"),CONCATENATE("R",#REF!,"C",#REF!),"")</f>
        <v>#REF!</v>
      </c>
      <c r="BP34" s="270" t="e">
        <f>IF(AND(#REF!="Muy Alta",#REF!="Mayor"),CONCATENATE("R",#REF!,"C",#REF!),"")</f>
        <v>#REF!</v>
      </c>
      <c r="BQ34" s="270" t="e">
        <f>IF(AND(#REF!="Muy Alta",#REF!="Mayor"),CONCATENATE("R",#REF!,"C",#REF!),"")</f>
        <v>#REF!</v>
      </c>
      <c r="BR34" s="270" t="e">
        <f>IF(AND(#REF!="Muy Alta",#REF!="Mayor"),CONCATENATE("R",#REF!,"C",#REF!),"")</f>
        <v>#REF!</v>
      </c>
      <c r="BS34" s="270" t="e">
        <f>IF(AND(#REF!="Muy Alta",#REF!="Mayor"),CONCATENATE("R",#REF!,"C",#REF!),"")</f>
        <v>#REF!</v>
      </c>
      <c r="BT34" s="270" t="e">
        <f>IF(AND(#REF!="Muy Alta",#REF!="Mayor"),CONCATENATE("R",#REF!,"C",#REF!),"")</f>
        <v>#REF!</v>
      </c>
      <c r="BU34" s="270" t="e">
        <f>IF(AND(#REF!="Muy Alta",#REF!="Mayor"),CONCATENATE("R",#REF!,"C",#REF!),"")</f>
        <v>#REF!</v>
      </c>
      <c r="BV34" s="270" t="e">
        <f>IF(AND(#REF!="Muy Alta",#REF!="Mayor"),CONCATENATE("R",#REF!,"C",#REF!),"")</f>
        <v>#REF!</v>
      </c>
      <c r="BW34" s="270" t="e">
        <f>IF(AND(#REF!="Muy Alta",#REF!="Mayor"),CONCATENATE("R",#REF!,"C",#REF!),"")</f>
        <v>#REF!</v>
      </c>
      <c r="BX34" s="270" t="e">
        <f>IF(AND(#REF!="Muy Alta",#REF!="Mayor"),CONCATENATE("R",#REF!,"C",#REF!),"")</f>
        <v>#REF!</v>
      </c>
      <c r="BY34" s="270" t="e">
        <f>IF(AND(#REF!="Muy Alta",#REF!="Mayor"),CONCATENATE("R",#REF!,"C",#REF!),"")</f>
        <v>#REF!</v>
      </c>
      <c r="BZ34" s="270" t="e">
        <f>IF(AND(#REF!="Muy Alta",#REF!="Mayor"),CONCATENATE("R",#REF!,"C",#REF!),"")</f>
        <v>#REF!</v>
      </c>
      <c r="CA34" s="270" t="e">
        <f>IF(AND(#REF!="Muy Alta",#REF!="Mayor"),CONCATENATE("R",#REF!,"C",#REF!),"")</f>
        <v>#REF!</v>
      </c>
      <c r="CB34" s="270" t="e">
        <f>IF(AND(#REF!="Muy Alta",#REF!="Mayor"),CONCATENATE("R",#REF!,"C",#REF!),"")</f>
        <v>#REF!</v>
      </c>
      <c r="CC34" s="271" t="e">
        <f>IF(AND(#REF!="Muy Alta",#REF!="Mayor"),CONCATENATE("R",#REF!,"C",#REF!),"")</f>
        <v>#REF!</v>
      </c>
      <c r="CD34" s="272" t="e">
        <f>IF(AND(#REF!="Muy Alta",#REF!="Catastrófico"),CONCATENATE("R",#REF!,"C",#REF!),"")</f>
        <v>#REF!</v>
      </c>
      <c r="CE34" s="272" t="e">
        <f>IF(AND(#REF!="Muy Alta",#REF!="Catastrófico"),CONCATENATE("R",#REF!,"C",#REF!),"")</f>
        <v>#REF!</v>
      </c>
      <c r="CF34" s="272" t="e">
        <f>IF(AND(#REF!="Muy Alta",#REF!="Catastrófico"),CONCATENATE("R",#REF!,"C",#REF!),"")</f>
        <v>#REF!</v>
      </c>
      <c r="CG34" s="272" t="e">
        <f>IF(AND(#REF!="Muy Alta",#REF!="Catastrófico"),CONCATENATE("R",#REF!,"C",#REF!),"")</f>
        <v>#REF!</v>
      </c>
      <c r="CH34" s="272" t="e">
        <f>IF(AND(#REF!="Muy Alta",#REF!="Catastrófico"),CONCATENATE("R",#REF!,"C",#REF!),"")</f>
        <v>#REF!</v>
      </c>
      <c r="CI34" s="272" t="e">
        <f>IF(AND(#REF!="Muy Alta",#REF!="Catastrófico"),CONCATENATE("R",#REF!,"C",#REF!),"")</f>
        <v>#REF!</v>
      </c>
      <c r="CJ34" s="272" t="e">
        <f>IF(AND(#REF!="Muy Alta",#REF!="Catastrófico"),CONCATENATE("R",#REF!,"C",#REF!),"")</f>
        <v>#REF!</v>
      </c>
      <c r="CK34" s="272" t="e">
        <f>IF(AND(#REF!="Muy Alta",#REF!="Catastrófico"),CONCATENATE("R",#REF!,"C",#REF!),"")</f>
        <v>#REF!</v>
      </c>
      <c r="CL34" s="272" t="e">
        <f>IF(AND(#REF!="Muy Alta",#REF!="Catastrófico"),CONCATENATE("R",#REF!,"C",#REF!),"")</f>
        <v>#REF!</v>
      </c>
      <c r="CM34" s="272" t="e">
        <f>IF(AND(#REF!="Muy Alta",#REF!="Catastrófico"),CONCATENATE("R",#REF!,"C",#REF!),"")</f>
        <v>#REF!</v>
      </c>
      <c r="CN34" s="272" t="e">
        <f>IF(AND(#REF!="Muy Alta",#REF!="Catastrófico"),CONCATENATE("R",#REF!,"C",#REF!),"")</f>
        <v>#REF!</v>
      </c>
      <c r="CO34" s="272" t="e">
        <f>IF(AND(#REF!="Muy Alta",#REF!="Catastrófico"),CONCATENATE("R",#REF!,"C",#REF!),"")</f>
        <v>#REF!</v>
      </c>
      <c r="CP34" s="272" t="e">
        <f>IF(AND(#REF!="Muy Alta",#REF!="Catastrófico"),CONCATENATE("R",#REF!,"C",#REF!),"")</f>
        <v>#REF!</v>
      </c>
      <c r="CQ34" s="272" t="e">
        <f>IF(AND(#REF!="Muy Alta",#REF!="Catastrófico"),CONCATENATE("R",#REF!,"C",#REF!),"")</f>
        <v>#REF!</v>
      </c>
      <c r="CR34" s="272" t="e">
        <f>IF(AND(#REF!="Muy Alta",#REF!="Catastrófico"),CONCATENATE("R",#REF!,"C",#REF!),"")</f>
        <v>#REF!</v>
      </c>
      <c r="CS34" s="272" t="e">
        <f>IF(AND(#REF!="Muy Alta",#REF!="Catastrófico"),CONCATENATE("R",#REF!,"C",#REF!),"")</f>
        <v>#REF!</v>
      </c>
      <c r="CT34" s="272" t="e">
        <f>IF(AND(#REF!="Muy Alta",#REF!="Catastrófico"),CONCATENATE("R",#REF!,"C",#REF!),"")</f>
        <v>#REF!</v>
      </c>
      <c r="CU34" s="273" t="e">
        <f>IF(AND(#REF!="Muy Alta",#REF!="Catastrófico"),CONCATENATE("R",#REF!,"C",#REF!),"")</f>
        <v>#REF!</v>
      </c>
      <c r="CV34" s="57"/>
      <c r="CW34" s="1081"/>
      <c r="CX34" s="1082"/>
      <c r="CY34" s="1082"/>
      <c r="CZ34" s="1082"/>
      <c r="DA34" s="1082"/>
      <c r="DB34" s="1083"/>
    </row>
    <row r="35" spans="2:106" ht="32.65" customHeight="1">
      <c r="B35" s="1101"/>
      <c r="C35" s="1101"/>
      <c r="D35" s="1102"/>
      <c r="E35" s="1072"/>
      <c r="F35" s="1073"/>
      <c r="G35" s="1073"/>
      <c r="H35" s="1073"/>
      <c r="I35" s="1074"/>
      <c r="J35" s="269" t="e">
        <f>IF(AND(#REF!="Muy Alta",#REF!="Leve"),CONCATENATE("R",#REF!,"C",#REF!),"")</f>
        <v>#REF!</v>
      </c>
      <c r="K35" s="270" t="e">
        <f>IF(AND(#REF!="Muy Alta",#REF!="Leve"),CONCATENATE("R",#REF!,"C",#REF!),"")</f>
        <v>#REF!</v>
      </c>
      <c r="L35" s="270" t="e">
        <f>IF(AND(#REF!="Muy Alta",#REF!="Leve"),CONCATENATE("R",#REF!,"C",#REF!),"")</f>
        <v>#REF!</v>
      </c>
      <c r="M35" s="270" t="e">
        <f>IF(AND(#REF!="Muy Alta",#REF!="Leve"),CONCATENATE("R",#REF!,"C",#REF!),"")</f>
        <v>#REF!</v>
      </c>
      <c r="N35" s="270" t="e">
        <f>IF(AND(#REF!="Muy Alta",#REF!="Leve"),CONCATENATE("R",#REF!,"C",#REF!),"")</f>
        <v>#REF!</v>
      </c>
      <c r="O35" s="270" t="e">
        <f>IF(AND(#REF!="Muy Alta",#REF!="Leve"),CONCATENATE("R",#REF!,"C",#REF!),"")</f>
        <v>#REF!</v>
      </c>
      <c r="P35" s="270" t="e">
        <f>IF(AND(#REF!="Muy Alta",#REF!="Leve"),CONCATENATE("R",#REF!,"C",#REF!),"")</f>
        <v>#REF!</v>
      </c>
      <c r="Q35" s="270" t="e">
        <f>IF(AND(#REF!="Muy Alta",#REF!="Leve"),CONCATENATE("R",#REF!,"C",#REF!),"")</f>
        <v>#REF!</v>
      </c>
      <c r="R35" s="270" t="e">
        <f>IF(AND(#REF!="Muy Alta",#REF!="Leve"),CONCATENATE("R",#REF!,"C",#REF!),"")</f>
        <v>#REF!</v>
      </c>
      <c r="S35" s="270" t="e">
        <f>IF(AND(#REF!="Muy Alta",#REF!="Leve"),CONCATENATE("R",#REF!,"C",#REF!),"")</f>
        <v>#REF!</v>
      </c>
      <c r="T35" s="270" t="e">
        <f>IF(AND(#REF!="Muy Alta",#REF!="Leve"),CONCATENATE("R",#REF!,"C",#REF!),"")</f>
        <v>#REF!</v>
      </c>
      <c r="U35" s="270" t="e">
        <f>IF(AND(#REF!="Muy Alta",#REF!="Leve"),CONCATENATE("R",#REF!,"C",#REF!),"")</f>
        <v>#REF!</v>
      </c>
      <c r="V35" s="270" t="e">
        <f>IF(AND(#REF!="Muy Alta",#REF!="Leve"),CONCATENATE("R",#REF!,"C",#REF!),"")</f>
        <v>#REF!</v>
      </c>
      <c r="W35" s="270" t="e">
        <f>IF(AND(#REF!="Muy Alta",#REF!="Leve"),CONCATENATE("R",#REF!,"C",#REF!),"")</f>
        <v>#REF!</v>
      </c>
      <c r="X35" s="270" t="e">
        <f>IF(AND(#REF!="Muy Alta",#REF!="Leve"),CONCATENATE("R",#REF!,"C",#REF!),"")</f>
        <v>#REF!</v>
      </c>
      <c r="Y35" s="270" t="e">
        <f>IF(AND(#REF!="Muy Alta",#REF!="Leve"),CONCATENATE("R",#REF!,"C",#REF!),"")</f>
        <v>#REF!</v>
      </c>
      <c r="Z35" s="270" t="e">
        <f>IF(AND(#REF!="Muy Alta",#REF!="Leve"),CONCATENATE("R",#REF!,"C",#REF!),"")</f>
        <v>#REF!</v>
      </c>
      <c r="AA35" s="271" t="e">
        <f>IF(AND(#REF!="Muy Alta",#REF!="Leve"),CONCATENATE("R",#REF!,"C",#REF!),"")</f>
        <v>#REF!</v>
      </c>
      <c r="AB35" s="269" t="e">
        <f>IF(AND(#REF!="Muy Alta",#REF!="Menor"),CONCATENATE("R",#REF!,"C",#REF!),"")</f>
        <v>#REF!</v>
      </c>
      <c r="AC35" s="270" t="e">
        <f>IF(AND(#REF!="Muy Alta",#REF!="Menor"),CONCATENATE("R",#REF!,"C",#REF!),"")</f>
        <v>#REF!</v>
      </c>
      <c r="AD35" s="270" t="e">
        <f>IF(AND(#REF!="Muy Alta",#REF!="Menor"),CONCATENATE("R",#REF!,"C",#REF!),"")</f>
        <v>#REF!</v>
      </c>
      <c r="AE35" s="270" t="e">
        <f>IF(AND(#REF!="Muy Alta",#REF!="Menor"),CONCATENATE("R",#REF!,"C",#REF!),"")</f>
        <v>#REF!</v>
      </c>
      <c r="AF35" s="270" t="e">
        <f>IF(AND(#REF!="Muy Alta",#REF!="Menor"),CONCATENATE("R",#REF!,"C",#REF!),"")</f>
        <v>#REF!</v>
      </c>
      <c r="AG35" s="270" t="e">
        <f>IF(AND(#REF!="Muy Alta",#REF!="Menor"),CONCATENATE("R",#REF!,"C",#REF!),"")</f>
        <v>#REF!</v>
      </c>
      <c r="AH35" s="270" t="e">
        <f>IF(AND(#REF!="Muy Alta",#REF!="Menor"),CONCATENATE("R",#REF!,"C",#REF!),"")</f>
        <v>#REF!</v>
      </c>
      <c r="AI35" s="270" t="e">
        <f>IF(AND(#REF!="Muy Alta",#REF!="Menor"),CONCATENATE("R",#REF!,"C",#REF!),"")</f>
        <v>#REF!</v>
      </c>
      <c r="AJ35" s="270" t="e">
        <f>IF(AND(#REF!="Muy Alta",#REF!="Menor"),CONCATENATE("R",#REF!,"C",#REF!),"")</f>
        <v>#REF!</v>
      </c>
      <c r="AK35" s="270" t="e">
        <f>IF(AND(#REF!="Muy Alta",#REF!="Menor"),CONCATENATE("R",#REF!,"C",#REF!),"")</f>
        <v>#REF!</v>
      </c>
      <c r="AL35" s="270" t="e">
        <f>IF(AND(#REF!="Muy Alta",#REF!="Menor"),CONCATENATE("R",#REF!,"C",#REF!),"")</f>
        <v>#REF!</v>
      </c>
      <c r="AM35" s="270" t="e">
        <f>IF(AND(#REF!="Muy Alta",#REF!="Menor"),CONCATENATE("R",#REF!,"C",#REF!),"")</f>
        <v>#REF!</v>
      </c>
      <c r="AN35" s="270" t="e">
        <f>IF(AND(#REF!="Muy Alta",#REF!="Menor"),CONCATENATE("R",#REF!,"C",#REF!),"")</f>
        <v>#REF!</v>
      </c>
      <c r="AO35" s="270" t="e">
        <f>IF(AND(#REF!="Muy Alta",#REF!="Menor"),CONCATENATE("R",#REF!,"C",#REF!),"")</f>
        <v>#REF!</v>
      </c>
      <c r="AP35" s="270" t="e">
        <f>IF(AND(#REF!="Muy Alta",#REF!="Menor"),CONCATENATE("R",#REF!,"C",#REF!),"")</f>
        <v>#REF!</v>
      </c>
      <c r="AQ35" s="270" t="e">
        <f>IF(AND(#REF!="Muy Alta",#REF!="Menor"),CONCATENATE("R",#REF!,"C",#REF!),"")</f>
        <v>#REF!</v>
      </c>
      <c r="AR35" s="270" t="e">
        <f>IF(AND(#REF!="Muy Alta",#REF!="Menor"),CONCATENATE("R",#REF!,"C",#REF!),"")</f>
        <v>#REF!</v>
      </c>
      <c r="AS35" s="271" t="e">
        <f>IF(AND(#REF!="Muy Alta",#REF!="Menor"),CONCATENATE("R",#REF!,"C",#REF!),"")</f>
        <v>#REF!</v>
      </c>
      <c r="AT35" s="269" t="e">
        <f>IF(AND(#REF!="Muy Alta",#REF!="Moderado"),CONCATENATE("R",#REF!,"C",#REF!),"")</f>
        <v>#REF!</v>
      </c>
      <c r="AU35" s="270" t="e">
        <f>IF(AND(#REF!="Muy Alta",#REF!="Moderado"),CONCATENATE("R",#REF!,"C",#REF!),"")</f>
        <v>#REF!</v>
      </c>
      <c r="AV35" s="270" t="e">
        <f>IF(AND(#REF!="Muy Alta",#REF!="Moderado"),CONCATENATE("R",#REF!,"C",#REF!),"")</f>
        <v>#REF!</v>
      </c>
      <c r="AW35" s="270" t="e">
        <f>IF(AND(#REF!="Muy Alta",#REF!="Moderado"),CONCATENATE("R",#REF!,"C",#REF!),"")</f>
        <v>#REF!</v>
      </c>
      <c r="AX35" s="270" t="e">
        <f>IF(AND(#REF!="Muy Alta",#REF!="Moderado"),CONCATENATE("R",#REF!,"C",#REF!),"")</f>
        <v>#REF!</v>
      </c>
      <c r="AY35" s="270" t="e">
        <f>IF(AND(#REF!="Muy Alta",#REF!="Moderado"),CONCATENATE("R",#REF!,"C",#REF!),"")</f>
        <v>#REF!</v>
      </c>
      <c r="AZ35" s="270" t="e">
        <f>IF(AND(#REF!="Muy Alta",#REF!="Moderado"),CONCATENATE("R",#REF!,"C",#REF!),"")</f>
        <v>#REF!</v>
      </c>
      <c r="BA35" s="270" t="e">
        <f>IF(AND(#REF!="Muy Alta",#REF!="Moderado"),CONCATENATE("R",#REF!,"C",#REF!),"")</f>
        <v>#REF!</v>
      </c>
      <c r="BB35" s="270" t="e">
        <f>IF(AND(#REF!="Muy Alta",#REF!="Moderado"),CONCATENATE("R",#REF!,"C",#REF!),"")</f>
        <v>#REF!</v>
      </c>
      <c r="BC35" s="270" t="e">
        <f>IF(AND(#REF!="Muy Alta",#REF!="Moderado"),CONCATENATE("R",#REF!,"C",#REF!),"")</f>
        <v>#REF!</v>
      </c>
      <c r="BD35" s="270" t="e">
        <f>IF(AND(#REF!="Muy Alta",#REF!="Moderado"),CONCATENATE("R",#REF!,"C",#REF!),"")</f>
        <v>#REF!</v>
      </c>
      <c r="BE35" s="270" t="e">
        <f>IF(AND(#REF!="Muy Alta",#REF!="Moderado"),CONCATENATE("R",#REF!,"C",#REF!),"")</f>
        <v>#REF!</v>
      </c>
      <c r="BF35" s="270" t="e">
        <f>IF(AND(#REF!="Muy Alta",#REF!="Moderado"),CONCATENATE("R",#REF!,"C",#REF!),"")</f>
        <v>#REF!</v>
      </c>
      <c r="BG35" s="270" t="e">
        <f>IF(AND(#REF!="Muy Alta",#REF!="Moderado"),CONCATENATE("R",#REF!,"C",#REF!),"")</f>
        <v>#REF!</v>
      </c>
      <c r="BH35" s="270" t="e">
        <f>IF(AND(#REF!="Muy Alta",#REF!="Moderado"),CONCATENATE("R",#REF!,"C",#REF!),"")</f>
        <v>#REF!</v>
      </c>
      <c r="BI35" s="270" t="e">
        <f>IF(AND(#REF!="Muy Alta",#REF!="Moderado"),CONCATENATE("R",#REF!,"C",#REF!),"")</f>
        <v>#REF!</v>
      </c>
      <c r="BJ35" s="270" t="e">
        <f>IF(AND(#REF!="Muy Alta",#REF!="Moderado"),CONCATENATE("R",#REF!,"C",#REF!),"")</f>
        <v>#REF!</v>
      </c>
      <c r="BK35" s="271" t="e">
        <f>IF(AND(#REF!="Muy Alta",#REF!="Moderado"),CONCATENATE("R",#REF!,"C",#REF!),"")</f>
        <v>#REF!</v>
      </c>
      <c r="BL35" s="269" t="e">
        <f>IF(AND(#REF!="Muy Alta",#REF!="Mayor"),CONCATENATE("R",#REF!,"C",#REF!),"")</f>
        <v>#REF!</v>
      </c>
      <c r="BM35" s="270" t="e">
        <f>IF(AND(#REF!="Muy Alta",#REF!="Mayor"),CONCATENATE("R",#REF!,"C",#REF!),"")</f>
        <v>#REF!</v>
      </c>
      <c r="BN35" s="270" t="e">
        <f>IF(AND(#REF!="Muy Alta",#REF!="Mayor"),CONCATENATE("R",#REF!,"C",#REF!),"")</f>
        <v>#REF!</v>
      </c>
      <c r="BO35" s="270" t="e">
        <f>IF(AND(#REF!="Muy Alta",#REF!="Mayor"),CONCATENATE("R",#REF!,"C",#REF!),"")</f>
        <v>#REF!</v>
      </c>
      <c r="BP35" s="270" t="e">
        <f>IF(AND(#REF!="Muy Alta",#REF!="Mayor"),CONCATENATE("R",#REF!,"C",#REF!),"")</f>
        <v>#REF!</v>
      </c>
      <c r="BQ35" s="270" t="e">
        <f>IF(AND(#REF!="Muy Alta",#REF!="Mayor"),CONCATENATE("R",#REF!,"C",#REF!),"")</f>
        <v>#REF!</v>
      </c>
      <c r="BR35" s="270" t="e">
        <f>IF(AND(#REF!="Muy Alta",#REF!="Mayor"),CONCATENATE("R",#REF!,"C",#REF!),"")</f>
        <v>#REF!</v>
      </c>
      <c r="BS35" s="270" t="e">
        <f>IF(AND(#REF!="Muy Alta",#REF!="Mayor"),CONCATENATE("R",#REF!,"C",#REF!),"")</f>
        <v>#REF!</v>
      </c>
      <c r="BT35" s="270" t="e">
        <f>IF(AND(#REF!="Muy Alta",#REF!="Mayor"),CONCATENATE("R",#REF!,"C",#REF!),"")</f>
        <v>#REF!</v>
      </c>
      <c r="BU35" s="270" t="e">
        <f>IF(AND(#REF!="Muy Alta",#REF!="Mayor"),CONCATENATE("R",#REF!,"C",#REF!),"")</f>
        <v>#REF!</v>
      </c>
      <c r="BV35" s="270" t="e">
        <f>IF(AND(#REF!="Muy Alta",#REF!="Mayor"),CONCATENATE("R",#REF!,"C",#REF!),"")</f>
        <v>#REF!</v>
      </c>
      <c r="BW35" s="270" t="e">
        <f>IF(AND(#REF!="Muy Alta",#REF!="Mayor"),CONCATENATE("R",#REF!,"C",#REF!),"")</f>
        <v>#REF!</v>
      </c>
      <c r="BX35" s="270" t="e">
        <f>IF(AND(#REF!="Muy Alta",#REF!="Mayor"),CONCATENATE("R",#REF!,"C",#REF!),"")</f>
        <v>#REF!</v>
      </c>
      <c r="BY35" s="270" t="e">
        <f>IF(AND(#REF!="Muy Alta",#REF!="Mayor"),CONCATENATE("R",#REF!,"C",#REF!),"")</f>
        <v>#REF!</v>
      </c>
      <c r="BZ35" s="270" t="e">
        <f>IF(AND(#REF!="Muy Alta",#REF!="Mayor"),CONCATENATE("R",#REF!,"C",#REF!),"")</f>
        <v>#REF!</v>
      </c>
      <c r="CA35" s="270" t="e">
        <f>IF(AND(#REF!="Muy Alta",#REF!="Mayor"),CONCATENATE("R",#REF!,"C",#REF!),"")</f>
        <v>#REF!</v>
      </c>
      <c r="CB35" s="270" t="e">
        <f>IF(AND(#REF!="Muy Alta",#REF!="Mayor"),CONCATENATE("R",#REF!,"C",#REF!),"")</f>
        <v>#REF!</v>
      </c>
      <c r="CC35" s="271" t="e">
        <f>IF(AND(#REF!="Muy Alta",#REF!="Mayor"),CONCATENATE("R",#REF!,"C",#REF!),"")</f>
        <v>#REF!</v>
      </c>
      <c r="CD35" s="272" t="e">
        <f>IF(AND(#REF!="Muy Alta",#REF!="Catastrófico"),CONCATENATE("R",#REF!,"C",#REF!),"")</f>
        <v>#REF!</v>
      </c>
      <c r="CE35" s="272" t="e">
        <f>IF(AND(#REF!="Muy Alta",#REF!="Catastrófico"),CONCATENATE("R",#REF!,"C",#REF!),"")</f>
        <v>#REF!</v>
      </c>
      <c r="CF35" s="272" t="e">
        <f>IF(AND(#REF!="Muy Alta",#REF!="Catastrófico"),CONCATENATE("R",#REF!,"C",#REF!),"")</f>
        <v>#REF!</v>
      </c>
      <c r="CG35" s="272" t="e">
        <f>IF(AND(#REF!="Muy Alta",#REF!="Catastrófico"),CONCATENATE("R",#REF!,"C",#REF!),"")</f>
        <v>#REF!</v>
      </c>
      <c r="CH35" s="272" t="e">
        <f>IF(AND(#REF!="Muy Alta",#REF!="Catastrófico"),CONCATENATE("R",#REF!,"C",#REF!),"")</f>
        <v>#REF!</v>
      </c>
      <c r="CI35" s="272" t="e">
        <f>IF(AND(#REF!="Muy Alta",#REF!="Catastrófico"),CONCATENATE("R",#REF!,"C",#REF!),"")</f>
        <v>#REF!</v>
      </c>
      <c r="CJ35" s="272" t="e">
        <f>IF(AND(#REF!="Muy Alta",#REF!="Catastrófico"),CONCATENATE("R",#REF!,"C",#REF!),"")</f>
        <v>#REF!</v>
      </c>
      <c r="CK35" s="272" t="e">
        <f>IF(AND(#REF!="Muy Alta",#REF!="Catastrófico"),CONCATENATE("R",#REF!,"C",#REF!),"")</f>
        <v>#REF!</v>
      </c>
      <c r="CL35" s="272" t="e">
        <f>IF(AND(#REF!="Muy Alta",#REF!="Catastrófico"),CONCATENATE("R",#REF!,"C",#REF!),"")</f>
        <v>#REF!</v>
      </c>
      <c r="CM35" s="272" t="e">
        <f>IF(AND(#REF!="Muy Alta",#REF!="Catastrófico"),CONCATENATE("R",#REF!,"C",#REF!),"")</f>
        <v>#REF!</v>
      </c>
      <c r="CN35" s="272" t="e">
        <f>IF(AND(#REF!="Muy Alta",#REF!="Catastrófico"),CONCATENATE("R",#REF!,"C",#REF!),"")</f>
        <v>#REF!</v>
      </c>
      <c r="CO35" s="272" t="e">
        <f>IF(AND(#REF!="Muy Alta",#REF!="Catastrófico"),CONCATENATE("R",#REF!,"C",#REF!),"")</f>
        <v>#REF!</v>
      </c>
      <c r="CP35" s="272" t="e">
        <f>IF(AND(#REF!="Muy Alta",#REF!="Catastrófico"),CONCATENATE("R",#REF!,"C",#REF!),"")</f>
        <v>#REF!</v>
      </c>
      <c r="CQ35" s="272" t="e">
        <f>IF(AND(#REF!="Muy Alta",#REF!="Catastrófico"),CONCATENATE("R",#REF!,"C",#REF!),"")</f>
        <v>#REF!</v>
      </c>
      <c r="CR35" s="272" t="e">
        <f>IF(AND(#REF!="Muy Alta",#REF!="Catastrófico"),CONCATENATE("R",#REF!,"C",#REF!),"")</f>
        <v>#REF!</v>
      </c>
      <c r="CS35" s="272" t="e">
        <f>IF(AND(#REF!="Muy Alta",#REF!="Catastrófico"),CONCATENATE("R",#REF!,"C",#REF!),"")</f>
        <v>#REF!</v>
      </c>
      <c r="CT35" s="272" t="e">
        <f>IF(AND(#REF!="Muy Alta",#REF!="Catastrófico"),CONCATENATE("R",#REF!,"C",#REF!),"")</f>
        <v>#REF!</v>
      </c>
      <c r="CU35" s="273" t="e">
        <f>IF(AND(#REF!="Muy Alta",#REF!="Catastrófico"),CONCATENATE("R",#REF!,"C",#REF!),"")</f>
        <v>#REF!</v>
      </c>
      <c r="CV35" s="57"/>
      <c r="CW35" s="1081"/>
      <c r="CX35" s="1082"/>
      <c r="CY35" s="1082"/>
      <c r="CZ35" s="1082"/>
      <c r="DA35" s="1082"/>
      <c r="DB35" s="1083"/>
    </row>
    <row r="36" spans="2:106" ht="32.65" customHeight="1">
      <c r="B36" s="1101"/>
      <c r="C36" s="1101"/>
      <c r="D36" s="1102"/>
      <c r="E36" s="1072"/>
      <c r="F36" s="1073"/>
      <c r="G36" s="1073"/>
      <c r="H36" s="1073"/>
      <c r="I36" s="1074"/>
      <c r="J36" s="269" t="e">
        <f>IF(AND(#REF!="Muy Alta",#REF!="Leve"),CONCATENATE("R",#REF!,"C",#REF!),"")</f>
        <v>#REF!</v>
      </c>
      <c r="K36" s="270" t="e">
        <f>IF(AND(#REF!="Muy Alta",#REF!="Leve"),CONCATENATE("R",#REF!,"C",#REF!),"")</f>
        <v>#REF!</v>
      </c>
      <c r="L36" s="270" t="e">
        <f>IF(AND(#REF!="Muy Alta",#REF!="Leve"),CONCATENATE("R",#REF!,"C",#REF!),"")</f>
        <v>#REF!</v>
      </c>
      <c r="M36" s="270" t="e">
        <f>IF(AND(#REF!="Muy Alta",#REF!="Leve"),CONCATENATE("R",#REF!,"C",#REF!),"")</f>
        <v>#REF!</v>
      </c>
      <c r="N36" s="270" t="e">
        <f>IF(AND(#REF!="Muy Alta",#REF!="Leve"),CONCATENATE("R",#REF!,"C",#REF!),"")</f>
        <v>#REF!</v>
      </c>
      <c r="O36" s="270" t="e">
        <f>IF(AND(#REF!="Muy Alta",#REF!="Leve"),CONCATENATE("R",#REF!,"C",#REF!),"")</f>
        <v>#REF!</v>
      </c>
      <c r="P36" s="270" t="e">
        <f>IF(AND(#REF!="Muy Alta",#REF!="Leve"),CONCATENATE("R",#REF!,"C",#REF!),"")</f>
        <v>#REF!</v>
      </c>
      <c r="Q36" s="270" t="e">
        <f>IF(AND(#REF!="Muy Alta",#REF!="Leve"),CONCATENATE("R",#REF!,"C",#REF!),"")</f>
        <v>#REF!</v>
      </c>
      <c r="R36" s="270" t="e">
        <f>IF(AND(#REF!="Muy Alta",#REF!="Leve"),CONCATENATE("R",#REF!,"C",#REF!),"")</f>
        <v>#REF!</v>
      </c>
      <c r="S36" s="270" t="e">
        <f>IF(AND(#REF!="Muy Alta",#REF!="Leve"),CONCATENATE("R",#REF!,"C",#REF!),"")</f>
        <v>#REF!</v>
      </c>
      <c r="T36" s="270" t="e">
        <f>IF(AND(#REF!="Muy Alta",#REF!="Leve"),CONCATENATE("R",#REF!,"C",#REF!),"")</f>
        <v>#REF!</v>
      </c>
      <c r="U36" s="270" t="e">
        <f>IF(AND(#REF!="Muy Alta",#REF!="Leve"),CONCATENATE("R",#REF!,"C",#REF!),"")</f>
        <v>#REF!</v>
      </c>
      <c r="V36" s="270" t="e">
        <f>IF(AND(#REF!="Muy Alta",#REF!="Leve"),CONCATENATE("R",#REF!,"C",#REF!),"")</f>
        <v>#REF!</v>
      </c>
      <c r="W36" s="270" t="e">
        <f>IF(AND(#REF!="Muy Alta",#REF!="Leve"),CONCATENATE("R",#REF!,"C",#REF!),"")</f>
        <v>#REF!</v>
      </c>
      <c r="X36" s="270" t="e">
        <f>IF(AND(#REF!="Muy Alta",#REF!="Leve"),CONCATENATE("R",#REF!,"C",#REF!),"")</f>
        <v>#REF!</v>
      </c>
      <c r="Y36" s="270" t="e">
        <f>IF(AND(#REF!="Muy Alta",#REF!="Leve"),CONCATENATE("R",#REF!,"C",#REF!),"")</f>
        <v>#REF!</v>
      </c>
      <c r="Z36" s="270" t="e">
        <f>IF(AND(#REF!="Muy Alta",#REF!="Leve"),CONCATENATE("R",#REF!,"C",#REF!),"")</f>
        <v>#REF!</v>
      </c>
      <c r="AA36" s="271" t="e">
        <f>IF(AND(#REF!="Muy Alta",#REF!="Leve"),CONCATENATE("R",#REF!,"C",#REF!),"")</f>
        <v>#REF!</v>
      </c>
      <c r="AB36" s="269" t="e">
        <f>IF(AND(#REF!="Muy Alta",#REF!="Menor"),CONCATENATE("R",#REF!,"C",#REF!),"")</f>
        <v>#REF!</v>
      </c>
      <c r="AC36" s="270" t="e">
        <f>IF(AND(#REF!="Muy Alta",#REF!="Menor"),CONCATENATE("R",#REF!,"C",#REF!),"")</f>
        <v>#REF!</v>
      </c>
      <c r="AD36" s="270" t="e">
        <f>IF(AND(#REF!="Muy Alta",#REF!="Menor"),CONCATENATE("R",#REF!,"C",#REF!),"")</f>
        <v>#REF!</v>
      </c>
      <c r="AE36" s="270" t="e">
        <f>IF(AND(#REF!="Muy Alta",#REF!="Menor"),CONCATENATE("R",#REF!,"C",#REF!),"")</f>
        <v>#REF!</v>
      </c>
      <c r="AF36" s="270" t="e">
        <f>IF(AND(#REF!="Muy Alta",#REF!="Menor"),CONCATENATE("R",#REF!,"C",#REF!),"")</f>
        <v>#REF!</v>
      </c>
      <c r="AG36" s="270" t="e">
        <f>IF(AND(#REF!="Muy Alta",#REF!="Menor"),CONCATENATE("R",#REF!,"C",#REF!),"")</f>
        <v>#REF!</v>
      </c>
      <c r="AH36" s="270" t="e">
        <f>IF(AND(#REF!="Muy Alta",#REF!="Menor"),CONCATENATE("R",#REF!,"C",#REF!),"")</f>
        <v>#REF!</v>
      </c>
      <c r="AI36" s="270" t="e">
        <f>IF(AND(#REF!="Muy Alta",#REF!="Menor"),CONCATENATE("R",#REF!,"C",#REF!),"")</f>
        <v>#REF!</v>
      </c>
      <c r="AJ36" s="270" t="e">
        <f>IF(AND(#REF!="Muy Alta",#REF!="Menor"),CONCATENATE("R",#REF!,"C",#REF!),"")</f>
        <v>#REF!</v>
      </c>
      <c r="AK36" s="270" t="e">
        <f>IF(AND(#REF!="Muy Alta",#REF!="Menor"),CONCATENATE("R",#REF!,"C",#REF!),"")</f>
        <v>#REF!</v>
      </c>
      <c r="AL36" s="270" t="e">
        <f>IF(AND(#REF!="Muy Alta",#REF!="Menor"),CONCATENATE("R",#REF!,"C",#REF!),"")</f>
        <v>#REF!</v>
      </c>
      <c r="AM36" s="270" t="e">
        <f>IF(AND(#REF!="Muy Alta",#REF!="Menor"),CONCATENATE("R",#REF!,"C",#REF!),"")</f>
        <v>#REF!</v>
      </c>
      <c r="AN36" s="270" t="e">
        <f>IF(AND(#REF!="Muy Alta",#REF!="Menor"),CONCATENATE("R",#REF!,"C",#REF!),"")</f>
        <v>#REF!</v>
      </c>
      <c r="AO36" s="270" t="e">
        <f>IF(AND(#REF!="Muy Alta",#REF!="Menor"),CONCATENATE("R",#REF!,"C",#REF!),"")</f>
        <v>#REF!</v>
      </c>
      <c r="AP36" s="270" t="e">
        <f>IF(AND(#REF!="Muy Alta",#REF!="Menor"),CONCATENATE("R",#REF!,"C",#REF!),"")</f>
        <v>#REF!</v>
      </c>
      <c r="AQ36" s="270" t="e">
        <f>IF(AND(#REF!="Muy Alta",#REF!="Menor"),CONCATENATE("R",#REF!,"C",#REF!),"")</f>
        <v>#REF!</v>
      </c>
      <c r="AR36" s="270" t="e">
        <f>IF(AND(#REF!="Muy Alta",#REF!="Menor"),CONCATENATE("R",#REF!,"C",#REF!),"")</f>
        <v>#REF!</v>
      </c>
      <c r="AS36" s="271" t="e">
        <f>IF(AND(#REF!="Muy Alta",#REF!="Menor"),CONCATENATE("R",#REF!,"C",#REF!),"")</f>
        <v>#REF!</v>
      </c>
      <c r="AT36" s="269" t="e">
        <f>IF(AND(#REF!="Muy Alta",#REF!="Moderado"),CONCATENATE("R",#REF!,"C",#REF!),"")</f>
        <v>#REF!</v>
      </c>
      <c r="AU36" s="270" t="e">
        <f>IF(AND(#REF!="Muy Alta",#REF!="Moderado"),CONCATENATE("R",#REF!,"C",#REF!),"")</f>
        <v>#REF!</v>
      </c>
      <c r="AV36" s="270" t="e">
        <f>IF(AND(#REF!="Muy Alta",#REF!="Moderado"),CONCATENATE("R",#REF!,"C",#REF!),"")</f>
        <v>#REF!</v>
      </c>
      <c r="AW36" s="270" t="e">
        <f>IF(AND(#REF!="Muy Alta",#REF!="Moderado"),CONCATENATE("R",#REF!,"C",#REF!),"")</f>
        <v>#REF!</v>
      </c>
      <c r="AX36" s="270" t="e">
        <f>IF(AND(#REF!="Muy Alta",#REF!="Moderado"),CONCATENATE("R",#REF!,"C",#REF!),"")</f>
        <v>#REF!</v>
      </c>
      <c r="AY36" s="270" t="e">
        <f>IF(AND(#REF!="Muy Alta",#REF!="Moderado"),CONCATENATE("R",#REF!,"C",#REF!),"")</f>
        <v>#REF!</v>
      </c>
      <c r="AZ36" s="270" t="e">
        <f>IF(AND(#REF!="Muy Alta",#REF!="Moderado"),CONCATENATE("R",#REF!,"C",#REF!),"")</f>
        <v>#REF!</v>
      </c>
      <c r="BA36" s="270" t="e">
        <f>IF(AND(#REF!="Muy Alta",#REF!="Moderado"),CONCATENATE("R",#REF!,"C",#REF!),"")</f>
        <v>#REF!</v>
      </c>
      <c r="BB36" s="270" t="e">
        <f>IF(AND(#REF!="Muy Alta",#REF!="Moderado"),CONCATENATE("R",#REF!,"C",#REF!),"")</f>
        <v>#REF!</v>
      </c>
      <c r="BC36" s="270" t="e">
        <f>IF(AND(#REF!="Muy Alta",#REF!="Moderado"),CONCATENATE("R",#REF!,"C",#REF!),"")</f>
        <v>#REF!</v>
      </c>
      <c r="BD36" s="270" t="e">
        <f>IF(AND(#REF!="Muy Alta",#REF!="Moderado"),CONCATENATE("R",#REF!,"C",#REF!),"")</f>
        <v>#REF!</v>
      </c>
      <c r="BE36" s="270" t="e">
        <f>IF(AND(#REF!="Muy Alta",#REF!="Moderado"),CONCATENATE("R",#REF!,"C",#REF!),"")</f>
        <v>#REF!</v>
      </c>
      <c r="BF36" s="270" t="e">
        <f>IF(AND(#REF!="Muy Alta",#REF!="Moderado"),CONCATENATE("R",#REF!,"C",#REF!),"")</f>
        <v>#REF!</v>
      </c>
      <c r="BG36" s="270" t="e">
        <f>IF(AND(#REF!="Muy Alta",#REF!="Moderado"),CONCATENATE("R",#REF!,"C",#REF!),"")</f>
        <v>#REF!</v>
      </c>
      <c r="BH36" s="270" t="e">
        <f>IF(AND(#REF!="Muy Alta",#REF!="Moderado"),CONCATENATE("R",#REF!,"C",#REF!),"")</f>
        <v>#REF!</v>
      </c>
      <c r="BI36" s="270" t="e">
        <f>IF(AND(#REF!="Muy Alta",#REF!="Moderado"),CONCATENATE("R",#REF!,"C",#REF!),"")</f>
        <v>#REF!</v>
      </c>
      <c r="BJ36" s="270" t="e">
        <f>IF(AND(#REF!="Muy Alta",#REF!="Moderado"),CONCATENATE("R",#REF!,"C",#REF!),"")</f>
        <v>#REF!</v>
      </c>
      <c r="BK36" s="271" t="e">
        <f>IF(AND(#REF!="Muy Alta",#REF!="Moderado"),CONCATENATE("R",#REF!,"C",#REF!),"")</f>
        <v>#REF!</v>
      </c>
      <c r="BL36" s="269" t="e">
        <f>IF(AND(#REF!="Muy Alta",#REF!="Mayor"),CONCATENATE("R",#REF!,"C",#REF!),"")</f>
        <v>#REF!</v>
      </c>
      <c r="BM36" s="270" t="e">
        <f>IF(AND(#REF!="Muy Alta",#REF!="Mayor"),CONCATENATE("R",#REF!,"C",#REF!),"")</f>
        <v>#REF!</v>
      </c>
      <c r="BN36" s="270" t="e">
        <f>IF(AND(#REF!="Muy Alta",#REF!="Mayor"),CONCATENATE("R",#REF!,"C",#REF!),"")</f>
        <v>#REF!</v>
      </c>
      <c r="BO36" s="270" t="e">
        <f>IF(AND(#REF!="Muy Alta",#REF!="Mayor"),CONCATENATE("R",#REF!,"C",#REF!),"")</f>
        <v>#REF!</v>
      </c>
      <c r="BP36" s="270" t="e">
        <f>IF(AND(#REF!="Muy Alta",#REF!="Mayor"),CONCATENATE("R",#REF!,"C",#REF!),"")</f>
        <v>#REF!</v>
      </c>
      <c r="BQ36" s="270" t="e">
        <f>IF(AND(#REF!="Muy Alta",#REF!="Mayor"),CONCATENATE("R",#REF!,"C",#REF!),"")</f>
        <v>#REF!</v>
      </c>
      <c r="BR36" s="270" t="e">
        <f>IF(AND(#REF!="Muy Alta",#REF!="Mayor"),CONCATENATE("R",#REF!,"C",#REF!),"")</f>
        <v>#REF!</v>
      </c>
      <c r="BS36" s="270" t="e">
        <f>IF(AND(#REF!="Muy Alta",#REF!="Mayor"),CONCATENATE("R",#REF!,"C",#REF!),"")</f>
        <v>#REF!</v>
      </c>
      <c r="BT36" s="270" t="e">
        <f>IF(AND(#REF!="Muy Alta",#REF!="Mayor"),CONCATENATE("R",#REF!,"C",#REF!),"")</f>
        <v>#REF!</v>
      </c>
      <c r="BU36" s="270" t="e">
        <f>IF(AND(#REF!="Muy Alta",#REF!="Mayor"),CONCATENATE("R",#REF!,"C",#REF!),"")</f>
        <v>#REF!</v>
      </c>
      <c r="BV36" s="270" t="e">
        <f>IF(AND(#REF!="Muy Alta",#REF!="Mayor"),CONCATENATE("R",#REF!,"C",#REF!),"")</f>
        <v>#REF!</v>
      </c>
      <c r="BW36" s="270" t="e">
        <f>IF(AND(#REF!="Muy Alta",#REF!="Mayor"),CONCATENATE("R",#REF!,"C",#REF!),"")</f>
        <v>#REF!</v>
      </c>
      <c r="BX36" s="270" t="e">
        <f>IF(AND(#REF!="Muy Alta",#REF!="Mayor"),CONCATENATE("R",#REF!,"C",#REF!),"")</f>
        <v>#REF!</v>
      </c>
      <c r="BY36" s="270" t="e">
        <f>IF(AND(#REF!="Muy Alta",#REF!="Mayor"),CONCATENATE("R",#REF!,"C",#REF!),"")</f>
        <v>#REF!</v>
      </c>
      <c r="BZ36" s="270" t="e">
        <f>IF(AND(#REF!="Muy Alta",#REF!="Mayor"),CONCATENATE("R",#REF!,"C",#REF!),"")</f>
        <v>#REF!</v>
      </c>
      <c r="CA36" s="270" t="e">
        <f>IF(AND(#REF!="Muy Alta",#REF!="Mayor"),CONCATENATE("R",#REF!,"C",#REF!),"")</f>
        <v>#REF!</v>
      </c>
      <c r="CB36" s="270" t="e">
        <f>IF(AND(#REF!="Muy Alta",#REF!="Mayor"),CONCATENATE("R",#REF!,"C",#REF!),"")</f>
        <v>#REF!</v>
      </c>
      <c r="CC36" s="271" t="e">
        <f>IF(AND(#REF!="Muy Alta",#REF!="Mayor"),CONCATENATE("R",#REF!,"C",#REF!),"")</f>
        <v>#REF!</v>
      </c>
      <c r="CD36" s="272" t="e">
        <f>IF(AND(#REF!="Muy Alta",#REF!="Catastrófico"),CONCATENATE("R",#REF!,"C",#REF!),"")</f>
        <v>#REF!</v>
      </c>
      <c r="CE36" s="272" t="e">
        <f>IF(AND(#REF!="Muy Alta",#REF!="Catastrófico"),CONCATENATE("R",#REF!,"C",#REF!),"")</f>
        <v>#REF!</v>
      </c>
      <c r="CF36" s="272" t="e">
        <f>IF(AND(#REF!="Muy Alta",#REF!="Catastrófico"),CONCATENATE("R",#REF!,"C",#REF!),"")</f>
        <v>#REF!</v>
      </c>
      <c r="CG36" s="272" t="e">
        <f>IF(AND(#REF!="Muy Alta",#REF!="Catastrófico"),CONCATENATE("R",#REF!,"C",#REF!),"")</f>
        <v>#REF!</v>
      </c>
      <c r="CH36" s="272" t="e">
        <f>IF(AND(#REF!="Muy Alta",#REF!="Catastrófico"),CONCATENATE("R",#REF!,"C",#REF!),"")</f>
        <v>#REF!</v>
      </c>
      <c r="CI36" s="272" t="e">
        <f>IF(AND(#REF!="Muy Alta",#REF!="Catastrófico"),CONCATENATE("R",#REF!,"C",#REF!),"")</f>
        <v>#REF!</v>
      </c>
      <c r="CJ36" s="272" t="e">
        <f>IF(AND(#REF!="Muy Alta",#REF!="Catastrófico"),CONCATENATE("R",#REF!,"C",#REF!),"")</f>
        <v>#REF!</v>
      </c>
      <c r="CK36" s="272" t="e">
        <f>IF(AND(#REF!="Muy Alta",#REF!="Catastrófico"),CONCATENATE("R",#REF!,"C",#REF!),"")</f>
        <v>#REF!</v>
      </c>
      <c r="CL36" s="272" t="e">
        <f>IF(AND(#REF!="Muy Alta",#REF!="Catastrófico"),CONCATENATE("R",#REF!,"C",#REF!),"")</f>
        <v>#REF!</v>
      </c>
      <c r="CM36" s="272" t="e">
        <f>IF(AND(#REF!="Muy Alta",#REF!="Catastrófico"),CONCATENATE("R",#REF!,"C",#REF!),"")</f>
        <v>#REF!</v>
      </c>
      <c r="CN36" s="272" t="e">
        <f>IF(AND(#REF!="Muy Alta",#REF!="Catastrófico"),CONCATENATE("R",#REF!,"C",#REF!),"")</f>
        <v>#REF!</v>
      </c>
      <c r="CO36" s="272" t="e">
        <f>IF(AND(#REF!="Muy Alta",#REF!="Catastrófico"),CONCATENATE("R",#REF!,"C",#REF!),"")</f>
        <v>#REF!</v>
      </c>
      <c r="CP36" s="272" t="e">
        <f>IF(AND(#REF!="Muy Alta",#REF!="Catastrófico"),CONCATENATE("R",#REF!,"C",#REF!),"")</f>
        <v>#REF!</v>
      </c>
      <c r="CQ36" s="272" t="e">
        <f>IF(AND(#REF!="Muy Alta",#REF!="Catastrófico"),CONCATENATE("R",#REF!,"C",#REF!),"")</f>
        <v>#REF!</v>
      </c>
      <c r="CR36" s="272" t="e">
        <f>IF(AND(#REF!="Muy Alta",#REF!="Catastrófico"),CONCATENATE("R",#REF!,"C",#REF!),"")</f>
        <v>#REF!</v>
      </c>
      <c r="CS36" s="272" t="e">
        <f>IF(AND(#REF!="Muy Alta",#REF!="Catastrófico"),CONCATENATE("R",#REF!,"C",#REF!),"")</f>
        <v>#REF!</v>
      </c>
      <c r="CT36" s="272" t="e">
        <f>IF(AND(#REF!="Muy Alta",#REF!="Catastrófico"),CONCATENATE("R",#REF!,"C",#REF!),"")</f>
        <v>#REF!</v>
      </c>
      <c r="CU36" s="273" t="e">
        <f>IF(AND(#REF!="Muy Alta",#REF!="Catastrófico"),CONCATENATE("R",#REF!,"C",#REF!),"")</f>
        <v>#REF!</v>
      </c>
      <c r="CV36" s="57"/>
      <c r="CW36" s="1081"/>
      <c r="CX36" s="1082"/>
      <c r="CY36" s="1082"/>
      <c r="CZ36" s="1082"/>
      <c r="DA36" s="1082"/>
      <c r="DB36" s="1083"/>
    </row>
    <row r="37" spans="2:106" ht="32.65" customHeight="1">
      <c r="B37" s="1101"/>
      <c r="C37" s="1101"/>
      <c r="D37" s="1102"/>
      <c r="E37" s="1072"/>
      <c r="F37" s="1073"/>
      <c r="G37" s="1073"/>
      <c r="H37" s="1073"/>
      <c r="I37" s="1074"/>
      <c r="J37" s="269" t="e">
        <f>IF(AND(#REF!="Muy Alta",#REF!="Leve"),CONCATENATE("R",#REF!,"C",#REF!),"")</f>
        <v>#REF!</v>
      </c>
      <c r="K37" s="270" t="e">
        <f>IF(AND(#REF!="Muy Alta",#REF!="Leve"),CONCATENATE("R",#REF!,"C",#REF!),"")</f>
        <v>#REF!</v>
      </c>
      <c r="L37" s="270" t="e">
        <f>IF(AND(#REF!="Muy Alta",#REF!="Leve"),CONCATENATE("R",#REF!,"C",#REF!),"")</f>
        <v>#REF!</v>
      </c>
      <c r="M37" s="270" t="e">
        <f>IF(AND(#REF!="Muy Alta",#REF!="Leve"),CONCATENATE("R",#REF!,"C",#REF!),"")</f>
        <v>#REF!</v>
      </c>
      <c r="N37" s="270" t="e">
        <f>IF(AND(#REF!="Muy Alta",#REF!="Leve"),CONCATENATE("R",#REF!,"C",#REF!),"")</f>
        <v>#REF!</v>
      </c>
      <c r="O37" s="270" t="e">
        <f>IF(AND(#REF!="Muy Alta",#REF!="Leve"),CONCATENATE("R",#REF!,"C",#REF!),"")</f>
        <v>#REF!</v>
      </c>
      <c r="P37" s="270" t="e">
        <f>IF(AND(#REF!="Muy Alta",#REF!="Leve"),CONCATENATE("R",#REF!,"C",#REF!),"")</f>
        <v>#REF!</v>
      </c>
      <c r="Q37" s="270" t="e">
        <f>IF(AND(#REF!="Muy Alta",#REF!="Leve"),CONCATENATE("R",#REF!,"C",#REF!),"")</f>
        <v>#REF!</v>
      </c>
      <c r="R37" s="270" t="e">
        <f>IF(AND(#REF!="Muy Alta",#REF!="Leve"),CONCATENATE("R",#REF!,"C",#REF!),"")</f>
        <v>#REF!</v>
      </c>
      <c r="S37" s="270" t="e">
        <f>IF(AND(#REF!="Muy Alta",#REF!="Leve"),CONCATENATE("R",#REF!,"C",#REF!),"")</f>
        <v>#REF!</v>
      </c>
      <c r="T37" s="270" t="e">
        <f>IF(AND(#REF!="Muy Alta",#REF!="Leve"),CONCATENATE("R",#REF!,"C",#REF!),"")</f>
        <v>#REF!</v>
      </c>
      <c r="U37" s="270" t="e">
        <f>IF(AND(#REF!="Muy Alta",#REF!="Leve"),CONCATENATE("R",#REF!,"C",#REF!),"")</f>
        <v>#REF!</v>
      </c>
      <c r="V37" s="270" t="e">
        <f>IF(AND(#REF!="Muy Alta",#REF!="Leve"),CONCATENATE("R",#REF!,"C",#REF!),"")</f>
        <v>#REF!</v>
      </c>
      <c r="W37" s="270" t="e">
        <f>IF(AND(#REF!="Muy Alta",#REF!="Leve"),CONCATENATE("R",#REF!,"C",#REF!),"")</f>
        <v>#REF!</v>
      </c>
      <c r="X37" s="270" t="e">
        <f>IF(AND(#REF!="Muy Alta",#REF!="Leve"),CONCATENATE("R",#REF!,"C",#REF!),"")</f>
        <v>#REF!</v>
      </c>
      <c r="Y37" s="270" t="e">
        <f>IF(AND(#REF!="Muy Alta",#REF!="Leve"),CONCATENATE("R",#REF!,"C",#REF!),"")</f>
        <v>#REF!</v>
      </c>
      <c r="Z37" s="270" t="e">
        <f>IF(AND(#REF!="Muy Alta",#REF!="Leve"),CONCATENATE("R",#REF!,"C",#REF!),"")</f>
        <v>#REF!</v>
      </c>
      <c r="AA37" s="271" t="e">
        <f>IF(AND(#REF!="Muy Alta",#REF!="Leve"),CONCATENATE("R",#REF!,"C",#REF!),"")</f>
        <v>#REF!</v>
      </c>
      <c r="AB37" s="269" t="e">
        <f>IF(AND(#REF!="Muy Alta",#REF!="Menor"),CONCATENATE("R",#REF!,"C",#REF!),"")</f>
        <v>#REF!</v>
      </c>
      <c r="AC37" s="270" t="e">
        <f>IF(AND(#REF!="Muy Alta",#REF!="Menor"),CONCATENATE("R",#REF!,"C",#REF!),"")</f>
        <v>#REF!</v>
      </c>
      <c r="AD37" s="270" t="e">
        <f>IF(AND(#REF!="Muy Alta",#REF!="Menor"),CONCATENATE("R",#REF!,"C",#REF!),"")</f>
        <v>#REF!</v>
      </c>
      <c r="AE37" s="270" t="e">
        <f>IF(AND(#REF!="Muy Alta",#REF!="Menor"),CONCATENATE("R",#REF!,"C",#REF!),"")</f>
        <v>#REF!</v>
      </c>
      <c r="AF37" s="270" t="e">
        <f>IF(AND(#REF!="Muy Alta",#REF!="Menor"),CONCATENATE("R",#REF!,"C",#REF!),"")</f>
        <v>#REF!</v>
      </c>
      <c r="AG37" s="270" t="e">
        <f>IF(AND(#REF!="Muy Alta",#REF!="Menor"),CONCATENATE("R",#REF!,"C",#REF!),"")</f>
        <v>#REF!</v>
      </c>
      <c r="AH37" s="270" t="e">
        <f>IF(AND(#REF!="Muy Alta",#REF!="Menor"),CONCATENATE("R",#REF!,"C",#REF!),"")</f>
        <v>#REF!</v>
      </c>
      <c r="AI37" s="270" t="e">
        <f>IF(AND(#REF!="Muy Alta",#REF!="Menor"),CONCATENATE("R",#REF!,"C",#REF!),"")</f>
        <v>#REF!</v>
      </c>
      <c r="AJ37" s="270" t="e">
        <f>IF(AND(#REF!="Muy Alta",#REF!="Menor"),CONCATENATE("R",#REF!,"C",#REF!),"")</f>
        <v>#REF!</v>
      </c>
      <c r="AK37" s="270" t="e">
        <f>IF(AND(#REF!="Muy Alta",#REF!="Menor"),CONCATENATE("R",#REF!,"C",#REF!),"")</f>
        <v>#REF!</v>
      </c>
      <c r="AL37" s="270" t="e">
        <f>IF(AND(#REF!="Muy Alta",#REF!="Menor"),CONCATENATE("R",#REF!,"C",#REF!),"")</f>
        <v>#REF!</v>
      </c>
      <c r="AM37" s="270" t="e">
        <f>IF(AND(#REF!="Muy Alta",#REF!="Menor"),CONCATENATE("R",#REF!,"C",#REF!),"")</f>
        <v>#REF!</v>
      </c>
      <c r="AN37" s="270" t="e">
        <f>IF(AND(#REF!="Muy Alta",#REF!="Menor"),CONCATENATE("R",#REF!,"C",#REF!),"")</f>
        <v>#REF!</v>
      </c>
      <c r="AO37" s="270" t="e">
        <f>IF(AND(#REF!="Muy Alta",#REF!="Menor"),CONCATENATE("R",#REF!,"C",#REF!),"")</f>
        <v>#REF!</v>
      </c>
      <c r="AP37" s="270" t="e">
        <f>IF(AND(#REF!="Muy Alta",#REF!="Menor"),CONCATENATE("R",#REF!,"C",#REF!),"")</f>
        <v>#REF!</v>
      </c>
      <c r="AQ37" s="270" t="e">
        <f>IF(AND(#REF!="Muy Alta",#REF!="Menor"),CONCATENATE("R",#REF!,"C",#REF!),"")</f>
        <v>#REF!</v>
      </c>
      <c r="AR37" s="270" t="e">
        <f>IF(AND(#REF!="Muy Alta",#REF!="Menor"),CONCATENATE("R",#REF!,"C",#REF!),"")</f>
        <v>#REF!</v>
      </c>
      <c r="AS37" s="271" t="e">
        <f>IF(AND(#REF!="Muy Alta",#REF!="Menor"),CONCATENATE("R",#REF!,"C",#REF!),"")</f>
        <v>#REF!</v>
      </c>
      <c r="AT37" s="269" t="e">
        <f>IF(AND(#REF!="Muy Alta",#REF!="Moderado"),CONCATENATE("R",#REF!,"C",#REF!),"")</f>
        <v>#REF!</v>
      </c>
      <c r="AU37" s="270" t="e">
        <f>IF(AND(#REF!="Muy Alta",#REF!="Moderado"),CONCATENATE("R",#REF!,"C",#REF!),"")</f>
        <v>#REF!</v>
      </c>
      <c r="AV37" s="270" t="e">
        <f>IF(AND(#REF!="Muy Alta",#REF!="Moderado"),CONCATENATE("R",#REF!,"C",#REF!),"")</f>
        <v>#REF!</v>
      </c>
      <c r="AW37" s="270" t="e">
        <f>IF(AND(#REF!="Muy Alta",#REF!="Moderado"),CONCATENATE("R",#REF!,"C",#REF!),"")</f>
        <v>#REF!</v>
      </c>
      <c r="AX37" s="270" t="e">
        <f>IF(AND(#REF!="Muy Alta",#REF!="Moderado"),CONCATENATE("R",#REF!,"C",#REF!),"")</f>
        <v>#REF!</v>
      </c>
      <c r="AY37" s="270" t="e">
        <f>IF(AND(#REF!="Muy Alta",#REF!="Moderado"),CONCATENATE("R",#REF!,"C",#REF!),"")</f>
        <v>#REF!</v>
      </c>
      <c r="AZ37" s="270" t="e">
        <f>IF(AND(#REF!="Muy Alta",#REF!="Moderado"),CONCATENATE("R",#REF!,"C",#REF!),"")</f>
        <v>#REF!</v>
      </c>
      <c r="BA37" s="270" t="e">
        <f>IF(AND(#REF!="Muy Alta",#REF!="Moderado"),CONCATENATE("R",#REF!,"C",#REF!),"")</f>
        <v>#REF!</v>
      </c>
      <c r="BB37" s="270" t="e">
        <f>IF(AND(#REF!="Muy Alta",#REF!="Moderado"),CONCATENATE("R",#REF!,"C",#REF!),"")</f>
        <v>#REF!</v>
      </c>
      <c r="BC37" s="270" t="e">
        <f>IF(AND(#REF!="Muy Alta",#REF!="Moderado"),CONCATENATE("R",#REF!,"C",#REF!),"")</f>
        <v>#REF!</v>
      </c>
      <c r="BD37" s="270" t="e">
        <f>IF(AND(#REF!="Muy Alta",#REF!="Moderado"),CONCATENATE("R",#REF!,"C",#REF!),"")</f>
        <v>#REF!</v>
      </c>
      <c r="BE37" s="270" t="e">
        <f>IF(AND(#REF!="Muy Alta",#REF!="Moderado"),CONCATENATE("R",#REF!,"C",#REF!),"")</f>
        <v>#REF!</v>
      </c>
      <c r="BF37" s="270" t="e">
        <f>IF(AND(#REF!="Muy Alta",#REF!="Moderado"),CONCATENATE("R",#REF!,"C",#REF!),"")</f>
        <v>#REF!</v>
      </c>
      <c r="BG37" s="270" t="e">
        <f>IF(AND(#REF!="Muy Alta",#REF!="Moderado"),CONCATENATE("R",#REF!,"C",#REF!),"")</f>
        <v>#REF!</v>
      </c>
      <c r="BH37" s="270" t="e">
        <f>IF(AND(#REF!="Muy Alta",#REF!="Moderado"),CONCATENATE("R",#REF!,"C",#REF!),"")</f>
        <v>#REF!</v>
      </c>
      <c r="BI37" s="270" t="e">
        <f>IF(AND(#REF!="Muy Alta",#REF!="Moderado"),CONCATENATE("R",#REF!,"C",#REF!),"")</f>
        <v>#REF!</v>
      </c>
      <c r="BJ37" s="270" t="e">
        <f>IF(AND(#REF!="Muy Alta",#REF!="Moderado"),CONCATENATE("R",#REF!,"C",#REF!),"")</f>
        <v>#REF!</v>
      </c>
      <c r="BK37" s="271" t="e">
        <f>IF(AND(#REF!="Muy Alta",#REF!="Moderado"),CONCATENATE("R",#REF!,"C",#REF!),"")</f>
        <v>#REF!</v>
      </c>
      <c r="BL37" s="269" t="e">
        <f>IF(AND(#REF!="Muy Alta",#REF!="Mayor"),CONCATENATE("R",#REF!,"C",#REF!),"")</f>
        <v>#REF!</v>
      </c>
      <c r="BM37" s="270" t="e">
        <f>IF(AND(#REF!="Muy Alta",#REF!="Mayor"),CONCATENATE("R",#REF!,"C",#REF!),"")</f>
        <v>#REF!</v>
      </c>
      <c r="BN37" s="270" t="e">
        <f>IF(AND(#REF!="Muy Alta",#REF!="Mayor"),CONCATENATE("R",#REF!,"C",#REF!),"")</f>
        <v>#REF!</v>
      </c>
      <c r="BO37" s="270" t="e">
        <f>IF(AND(#REF!="Muy Alta",#REF!="Mayor"),CONCATENATE("R",#REF!,"C",#REF!),"")</f>
        <v>#REF!</v>
      </c>
      <c r="BP37" s="270" t="e">
        <f>IF(AND(#REF!="Muy Alta",#REF!="Mayor"),CONCATENATE("R",#REF!,"C",#REF!),"")</f>
        <v>#REF!</v>
      </c>
      <c r="BQ37" s="270" t="e">
        <f>IF(AND(#REF!="Muy Alta",#REF!="Mayor"),CONCATENATE("R",#REF!,"C",#REF!),"")</f>
        <v>#REF!</v>
      </c>
      <c r="BR37" s="270" t="e">
        <f>IF(AND(#REF!="Muy Alta",#REF!="Mayor"),CONCATENATE("R",#REF!,"C",#REF!),"")</f>
        <v>#REF!</v>
      </c>
      <c r="BS37" s="270" t="e">
        <f>IF(AND(#REF!="Muy Alta",#REF!="Mayor"),CONCATENATE("R",#REF!,"C",#REF!),"")</f>
        <v>#REF!</v>
      </c>
      <c r="BT37" s="270" t="e">
        <f>IF(AND(#REF!="Muy Alta",#REF!="Mayor"),CONCATENATE("R",#REF!,"C",#REF!),"")</f>
        <v>#REF!</v>
      </c>
      <c r="BU37" s="270" t="e">
        <f>IF(AND(#REF!="Muy Alta",#REF!="Mayor"),CONCATENATE("R",#REF!,"C",#REF!),"")</f>
        <v>#REF!</v>
      </c>
      <c r="BV37" s="270" t="e">
        <f>IF(AND(#REF!="Muy Alta",#REF!="Mayor"),CONCATENATE("R",#REF!,"C",#REF!),"")</f>
        <v>#REF!</v>
      </c>
      <c r="BW37" s="270" t="e">
        <f>IF(AND(#REF!="Muy Alta",#REF!="Mayor"),CONCATENATE("R",#REF!,"C",#REF!),"")</f>
        <v>#REF!</v>
      </c>
      <c r="BX37" s="270" t="e">
        <f>IF(AND(#REF!="Muy Alta",#REF!="Mayor"),CONCATENATE("R",#REF!,"C",#REF!),"")</f>
        <v>#REF!</v>
      </c>
      <c r="BY37" s="270" t="e">
        <f>IF(AND(#REF!="Muy Alta",#REF!="Mayor"),CONCATENATE("R",#REF!,"C",#REF!),"")</f>
        <v>#REF!</v>
      </c>
      <c r="BZ37" s="270" t="e">
        <f>IF(AND(#REF!="Muy Alta",#REF!="Mayor"),CONCATENATE("R",#REF!,"C",#REF!),"")</f>
        <v>#REF!</v>
      </c>
      <c r="CA37" s="270" t="e">
        <f>IF(AND(#REF!="Muy Alta",#REF!="Mayor"),CONCATENATE("R",#REF!,"C",#REF!),"")</f>
        <v>#REF!</v>
      </c>
      <c r="CB37" s="270" t="e">
        <f>IF(AND(#REF!="Muy Alta",#REF!="Mayor"),CONCATENATE("R",#REF!,"C",#REF!),"")</f>
        <v>#REF!</v>
      </c>
      <c r="CC37" s="271" t="e">
        <f>IF(AND(#REF!="Muy Alta",#REF!="Mayor"),CONCATENATE("R",#REF!,"C",#REF!),"")</f>
        <v>#REF!</v>
      </c>
      <c r="CD37" s="272" t="e">
        <f>IF(AND(#REF!="Muy Alta",#REF!="Catastrófico"),CONCATENATE("R",#REF!,"C",#REF!),"")</f>
        <v>#REF!</v>
      </c>
      <c r="CE37" s="272" t="e">
        <f>IF(AND(#REF!="Muy Alta",#REF!="Catastrófico"),CONCATENATE("R",#REF!,"C",#REF!),"")</f>
        <v>#REF!</v>
      </c>
      <c r="CF37" s="272" t="e">
        <f>IF(AND(#REF!="Muy Alta",#REF!="Catastrófico"),CONCATENATE("R",#REF!,"C",#REF!),"")</f>
        <v>#REF!</v>
      </c>
      <c r="CG37" s="272" t="e">
        <f>IF(AND(#REF!="Muy Alta",#REF!="Catastrófico"),CONCATENATE("R",#REF!,"C",#REF!),"")</f>
        <v>#REF!</v>
      </c>
      <c r="CH37" s="272" t="e">
        <f>IF(AND(#REF!="Muy Alta",#REF!="Catastrófico"),CONCATENATE("R",#REF!,"C",#REF!),"")</f>
        <v>#REF!</v>
      </c>
      <c r="CI37" s="272" t="e">
        <f>IF(AND(#REF!="Muy Alta",#REF!="Catastrófico"),CONCATENATE("R",#REF!,"C",#REF!),"")</f>
        <v>#REF!</v>
      </c>
      <c r="CJ37" s="272" t="e">
        <f>IF(AND(#REF!="Muy Alta",#REF!="Catastrófico"),CONCATENATE("R",#REF!,"C",#REF!),"")</f>
        <v>#REF!</v>
      </c>
      <c r="CK37" s="272" t="e">
        <f>IF(AND(#REF!="Muy Alta",#REF!="Catastrófico"),CONCATENATE("R",#REF!,"C",#REF!),"")</f>
        <v>#REF!</v>
      </c>
      <c r="CL37" s="272" t="e">
        <f>IF(AND(#REF!="Muy Alta",#REF!="Catastrófico"),CONCATENATE("R",#REF!,"C",#REF!),"")</f>
        <v>#REF!</v>
      </c>
      <c r="CM37" s="272" t="e">
        <f>IF(AND(#REF!="Muy Alta",#REF!="Catastrófico"),CONCATENATE("R",#REF!,"C",#REF!),"")</f>
        <v>#REF!</v>
      </c>
      <c r="CN37" s="272" t="e">
        <f>IF(AND(#REF!="Muy Alta",#REF!="Catastrófico"),CONCATENATE("R",#REF!,"C",#REF!),"")</f>
        <v>#REF!</v>
      </c>
      <c r="CO37" s="272" t="e">
        <f>IF(AND(#REF!="Muy Alta",#REF!="Catastrófico"),CONCATENATE("R",#REF!,"C",#REF!),"")</f>
        <v>#REF!</v>
      </c>
      <c r="CP37" s="272" t="e">
        <f>IF(AND(#REF!="Muy Alta",#REF!="Catastrófico"),CONCATENATE("R",#REF!,"C",#REF!),"")</f>
        <v>#REF!</v>
      </c>
      <c r="CQ37" s="272" t="e">
        <f>IF(AND(#REF!="Muy Alta",#REF!="Catastrófico"),CONCATENATE("R",#REF!,"C",#REF!),"")</f>
        <v>#REF!</v>
      </c>
      <c r="CR37" s="272" t="e">
        <f>IF(AND(#REF!="Muy Alta",#REF!="Catastrófico"),CONCATENATE("R",#REF!,"C",#REF!),"")</f>
        <v>#REF!</v>
      </c>
      <c r="CS37" s="272" t="e">
        <f>IF(AND(#REF!="Muy Alta",#REF!="Catastrófico"),CONCATENATE("R",#REF!,"C",#REF!),"")</f>
        <v>#REF!</v>
      </c>
      <c r="CT37" s="272" t="e">
        <f>IF(AND(#REF!="Muy Alta",#REF!="Catastrófico"),CONCATENATE("R",#REF!,"C",#REF!),"")</f>
        <v>#REF!</v>
      </c>
      <c r="CU37" s="273" t="e">
        <f>IF(AND(#REF!="Muy Alta",#REF!="Catastrófico"),CONCATENATE("R",#REF!,"C",#REF!),"")</f>
        <v>#REF!</v>
      </c>
      <c r="CV37" s="57"/>
      <c r="CW37" s="1081"/>
      <c r="CX37" s="1082"/>
      <c r="CY37" s="1082"/>
      <c r="CZ37" s="1082"/>
      <c r="DA37" s="1082"/>
      <c r="DB37" s="1083"/>
    </row>
    <row r="38" spans="2:106" ht="32.65" customHeight="1">
      <c r="B38" s="1101"/>
      <c r="C38" s="1101"/>
      <c r="D38" s="1102"/>
      <c r="E38" s="1072"/>
      <c r="F38" s="1073"/>
      <c r="G38" s="1073"/>
      <c r="H38" s="1073"/>
      <c r="I38" s="1074"/>
      <c r="J38" s="269" t="e">
        <f>IF(AND(#REF!="Muy Alta",#REF!="Leve"),CONCATENATE("R",#REF!,"C",#REF!),"")</f>
        <v>#REF!</v>
      </c>
      <c r="K38" s="270" t="e">
        <f>IF(AND(#REF!="Muy Alta",#REF!="Leve"),CONCATENATE("R",#REF!,"C",#REF!),"")</f>
        <v>#REF!</v>
      </c>
      <c r="L38" s="270" t="e">
        <f>IF(AND(#REF!="Muy Alta",#REF!="Leve"),CONCATENATE("R",#REF!,"C",#REF!),"")</f>
        <v>#REF!</v>
      </c>
      <c r="M38" s="270" t="e">
        <f>IF(AND(#REF!="Muy Alta",#REF!="Leve"),CONCATENATE("R",#REF!,"C",#REF!),"")</f>
        <v>#REF!</v>
      </c>
      <c r="N38" s="270" t="e">
        <f>IF(AND(#REF!="Muy Alta",#REF!="Leve"),CONCATENATE("R",#REF!,"C",#REF!),"")</f>
        <v>#REF!</v>
      </c>
      <c r="O38" s="270" t="e">
        <f>IF(AND(#REF!="Muy Alta",#REF!="Leve"),CONCATENATE("R",#REF!,"C",#REF!),"")</f>
        <v>#REF!</v>
      </c>
      <c r="P38" s="270" t="e">
        <f>IF(AND(#REF!="Muy Alta",#REF!="Leve"),CONCATENATE("R",#REF!,"C",#REF!),"")</f>
        <v>#REF!</v>
      </c>
      <c r="Q38" s="270" t="e">
        <f>IF(AND(#REF!="Muy Alta",#REF!="Leve"),CONCATENATE("R",#REF!,"C",#REF!),"")</f>
        <v>#REF!</v>
      </c>
      <c r="R38" s="270" t="e">
        <f>IF(AND(#REF!="Muy Alta",#REF!="Leve"),CONCATENATE("R",#REF!,"C",#REF!),"")</f>
        <v>#REF!</v>
      </c>
      <c r="S38" s="270" t="e">
        <f>IF(AND(#REF!="Muy Alta",#REF!="Leve"),CONCATENATE("R",#REF!,"C",#REF!),"")</f>
        <v>#REF!</v>
      </c>
      <c r="T38" s="270" t="e">
        <f>IF(AND(#REF!="Muy Alta",#REF!="Leve"),CONCATENATE("R",#REF!,"C",#REF!),"")</f>
        <v>#REF!</v>
      </c>
      <c r="U38" s="270" t="e">
        <f>IF(AND(#REF!="Muy Alta",#REF!="Leve"),CONCATENATE("R",#REF!,"C",#REF!),"")</f>
        <v>#REF!</v>
      </c>
      <c r="V38" s="270" t="e">
        <f>IF(AND(#REF!="Muy Alta",#REF!="Leve"),CONCATENATE("R",#REF!,"C",#REF!),"")</f>
        <v>#REF!</v>
      </c>
      <c r="W38" s="270" t="e">
        <f>IF(AND(#REF!="Muy Alta",#REF!="Leve"),CONCATENATE("R",#REF!,"C",#REF!),"")</f>
        <v>#REF!</v>
      </c>
      <c r="X38" s="270" t="e">
        <f>IF(AND(#REF!="Muy Alta",#REF!="Leve"),CONCATENATE("R",#REF!,"C",#REF!),"")</f>
        <v>#REF!</v>
      </c>
      <c r="Y38" s="270" t="e">
        <f>IF(AND(#REF!="Muy Alta",#REF!="Leve"),CONCATENATE("R",#REF!,"C",#REF!),"")</f>
        <v>#REF!</v>
      </c>
      <c r="Z38" s="270" t="e">
        <f>IF(AND(#REF!="Muy Alta",#REF!="Leve"),CONCATENATE("R",#REF!,"C",#REF!),"")</f>
        <v>#REF!</v>
      </c>
      <c r="AA38" s="271" t="e">
        <f>IF(AND(#REF!="Muy Alta",#REF!="Leve"),CONCATENATE("R",#REF!,"C",#REF!),"")</f>
        <v>#REF!</v>
      </c>
      <c r="AB38" s="269" t="e">
        <f>IF(AND(#REF!="Muy Alta",#REF!="Menor"),CONCATENATE("R",#REF!,"C",#REF!),"")</f>
        <v>#REF!</v>
      </c>
      <c r="AC38" s="270" t="e">
        <f>IF(AND(#REF!="Muy Alta",#REF!="Menor"),CONCATENATE("R",#REF!,"C",#REF!),"")</f>
        <v>#REF!</v>
      </c>
      <c r="AD38" s="270" t="e">
        <f>IF(AND(#REF!="Muy Alta",#REF!="Menor"),CONCATENATE("R",#REF!,"C",#REF!),"")</f>
        <v>#REF!</v>
      </c>
      <c r="AE38" s="270" t="e">
        <f>IF(AND(#REF!="Muy Alta",#REF!="Menor"),CONCATENATE("R",#REF!,"C",#REF!),"")</f>
        <v>#REF!</v>
      </c>
      <c r="AF38" s="270" t="e">
        <f>IF(AND(#REF!="Muy Alta",#REF!="Menor"),CONCATENATE("R",#REF!,"C",#REF!),"")</f>
        <v>#REF!</v>
      </c>
      <c r="AG38" s="270" t="e">
        <f>IF(AND(#REF!="Muy Alta",#REF!="Menor"),CONCATENATE("R",#REF!,"C",#REF!),"")</f>
        <v>#REF!</v>
      </c>
      <c r="AH38" s="270" t="e">
        <f>IF(AND(#REF!="Muy Alta",#REF!="Menor"),CONCATENATE("R",#REF!,"C",#REF!),"")</f>
        <v>#REF!</v>
      </c>
      <c r="AI38" s="270" t="e">
        <f>IF(AND(#REF!="Muy Alta",#REF!="Menor"),CONCATENATE("R",#REF!,"C",#REF!),"")</f>
        <v>#REF!</v>
      </c>
      <c r="AJ38" s="270" t="e">
        <f>IF(AND(#REF!="Muy Alta",#REF!="Menor"),CONCATENATE("R",#REF!,"C",#REF!),"")</f>
        <v>#REF!</v>
      </c>
      <c r="AK38" s="270" t="e">
        <f>IF(AND(#REF!="Muy Alta",#REF!="Menor"),CONCATENATE("R",#REF!,"C",#REF!),"")</f>
        <v>#REF!</v>
      </c>
      <c r="AL38" s="270" t="e">
        <f>IF(AND(#REF!="Muy Alta",#REF!="Menor"),CONCATENATE("R",#REF!,"C",#REF!),"")</f>
        <v>#REF!</v>
      </c>
      <c r="AM38" s="270" t="e">
        <f>IF(AND(#REF!="Muy Alta",#REF!="Menor"),CONCATENATE("R",#REF!,"C",#REF!),"")</f>
        <v>#REF!</v>
      </c>
      <c r="AN38" s="270" t="e">
        <f>IF(AND(#REF!="Muy Alta",#REF!="Menor"),CONCATENATE("R",#REF!,"C",#REF!),"")</f>
        <v>#REF!</v>
      </c>
      <c r="AO38" s="270" t="e">
        <f>IF(AND(#REF!="Muy Alta",#REF!="Menor"),CONCATENATE("R",#REF!,"C",#REF!),"")</f>
        <v>#REF!</v>
      </c>
      <c r="AP38" s="270" t="e">
        <f>IF(AND(#REF!="Muy Alta",#REF!="Menor"),CONCATENATE("R",#REF!,"C",#REF!),"")</f>
        <v>#REF!</v>
      </c>
      <c r="AQ38" s="270" t="e">
        <f>IF(AND(#REF!="Muy Alta",#REF!="Menor"),CONCATENATE("R",#REF!,"C",#REF!),"")</f>
        <v>#REF!</v>
      </c>
      <c r="AR38" s="270" t="e">
        <f>IF(AND(#REF!="Muy Alta",#REF!="Menor"),CONCATENATE("R",#REF!,"C",#REF!),"")</f>
        <v>#REF!</v>
      </c>
      <c r="AS38" s="271" t="e">
        <f>IF(AND(#REF!="Muy Alta",#REF!="Menor"),CONCATENATE("R",#REF!,"C",#REF!),"")</f>
        <v>#REF!</v>
      </c>
      <c r="AT38" s="269" t="e">
        <f>IF(AND(#REF!="Muy Alta",#REF!="Moderado"),CONCATENATE("R",#REF!,"C",#REF!),"")</f>
        <v>#REF!</v>
      </c>
      <c r="AU38" s="270" t="e">
        <f>IF(AND(#REF!="Muy Alta",#REF!="Moderado"),CONCATENATE("R",#REF!,"C",#REF!),"")</f>
        <v>#REF!</v>
      </c>
      <c r="AV38" s="270" t="e">
        <f>IF(AND(#REF!="Muy Alta",#REF!="Moderado"),CONCATENATE("R",#REF!,"C",#REF!),"")</f>
        <v>#REF!</v>
      </c>
      <c r="AW38" s="270" t="e">
        <f>IF(AND(#REF!="Muy Alta",#REF!="Moderado"),CONCATENATE("R",#REF!,"C",#REF!),"")</f>
        <v>#REF!</v>
      </c>
      <c r="AX38" s="270" t="e">
        <f>IF(AND(#REF!="Muy Alta",#REF!="Moderado"),CONCATENATE("R",#REF!,"C",#REF!),"")</f>
        <v>#REF!</v>
      </c>
      <c r="AY38" s="270" t="e">
        <f>IF(AND(#REF!="Muy Alta",#REF!="Moderado"),CONCATENATE("R",#REF!,"C",#REF!),"")</f>
        <v>#REF!</v>
      </c>
      <c r="AZ38" s="270" t="e">
        <f>IF(AND(#REF!="Muy Alta",#REF!="Moderado"),CONCATENATE("R",#REF!,"C",#REF!),"")</f>
        <v>#REF!</v>
      </c>
      <c r="BA38" s="270" t="e">
        <f>IF(AND(#REF!="Muy Alta",#REF!="Moderado"),CONCATENATE("R",#REF!,"C",#REF!),"")</f>
        <v>#REF!</v>
      </c>
      <c r="BB38" s="270" t="e">
        <f>IF(AND(#REF!="Muy Alta",#REF!="Moderado"),CONCATENATE("R",#REF!,"C",#REF!),"")</f>
        <v>#REF!</v>
      </c>
      <c r="BC38" s="270" t="e">
        <f>IF(AND(#REF!="Muy Alta",#REF!="Moderado"),CONCATENATE("R",#REF!,"C",#REF!),"")</f>
        <v>#REF!</v>
      </c>
      <c r="BD38" s="270" t="e">
        <f>IF(AND(#REF!="Muy Alta",#REF!="Moderado"),CONCATENATE("R",#REF!,"C",#REF!),"")</f>
        <v>#REF!</v>
      </c>
      <c r="BE38" s="270" t="e">
        <f>IF(AND(#REF!="Muy Alta",#REF!="Moderado"),CONCATENATE("R",#REF!,"C",#REF!),"")</f>
        <v>#REF!</v>
      </c>
      <c r="BF38" s="270" t="e">
        <f>IF(AND(#REF!="Muy Alta",#REF!="Moderado"),CONCATENATE("R",#REF!,"C",#REF!),"")</f>
        <v>#REF!</v>
      </c>
      <c r="BG38" s="270" t="e">
        <f>IF(AND(#REF!="Muy Alta",#REF!="Moderado"),CONCATENATE("R",#REF!,"C",#REF!),"")</f>
        <v>#REF!</v>
      </c>
      <c r="BH38" s="270" t="e">
        <f>IF(AND(#REF!="Muy Alta",#REF!="Moderado"),CONCATENATE("R",#REF!,"C",#REF!),"")</f>
        <v>#REF!</v>
      </c>
      <c r="BI38" s="270" t="e">
        <f>IF(AND(#REF!="Muy Alta",#REF!="Moderado"),CONCATENATE("R",#REF!,"C",#REF!),"")</f>
        <v>#REF!</v>
      </c>
      <c r="BJ38" s="270" t="e">
        <f>IF(AND(#REF!="Muy Alta",#REF!="Moderado"),CONCATENATE("R",#REF!,"C",#REF!),"")</f>
        <v>#REF!</v>
      </c>
      <c r="BK38" s="271" t="e">
        <f>IF(AND(#REF!="Muy Alta",#REF!="Moderado"),CONCATENATE("R",#REF!,"C",#REF!),"")</f>
        <v>#REF!</v>
      </c>
      <c r="BL38" s="269" t="e">
        <f>IF(AND(#REF!="Muy Alta",#REF!="Mayor"),CONCATENATE("R",#REF!,"C",#REF!),"")</f>
        <v>#REF!</v>
      </c>
      <c r="BM38" s="270" t="e">
        <f>IF(AND(#REF!="Muy Alta",#REF!="Mayor"),CONCATENATE("R",#REF!,"C",#REF!),"")</f>
        <v>#REF!</v>
      </c>
      <c r="BN38" s="270" t="e">
        <f>IF(AND(#REF!="Muy Alta",#REF!="Mayor"),CONCATENATE("R",#REF!,"C",#REF!),"")</f>
        <v>#REF!</v>
      </c>
      <c r="BO38" s="270" t="e">
        <f>IF(AND(#REF!="Muy Alta",#REF!="Mayor"),CONCATENATE("R",#REF!,"C",#REF!),"")</f>
        <v>#REF!</v>
      </c>
      <c r="BP38" s="270" t="e">
        <f>IF(AND(#REF!="Muy Alta",#REF!="Mayor"),CONCATENATE("R",#REF!,"C",#REF!),"")</f>
        <v>#REF!</v>
      </c>
      <c r="BQ38" s="270" t="e">
        <f>IF(AND(#REF!="Muy Alta",#REF!="Mayor"),CONCATENATE("R",#REF!,"C",#REF!),"")</f>
        <v>#REF!</v>
      </c>
      <c r="BR38" s="270" t="e">
        <f>IF(AND(#REF!="Muy Alta",#REF!="Mayor"),CONCATENATE("R",#REF!,"C",#REF!),"")</f>
        <v>#REF!</v>
      </c>
      <c r="BS38" s="270" t="e">
        <f>IF(AND(#REF!="Muy Alta",#REF!="Mayor"),CONCATENATE("R",#REF!,"C",#REF!),"")</f>
        <v>#REF!</v>
      </c>
      <c r="BT38" s="270" t="e">
        <f>IF(AND(#REF!="Muy Alta",#REF!="Mayor"),CONCATENATE("R",#REF!,"C",#REF!),"")</f>
        <v>#REF!</v>
      </c>
      <c r="BU38" s="270" t="e">
        <f>IF(AND(#REF!="Muy Alta",#REF!="Mayor"),CONCATENATE("R",#REF!,"C",#REF!),"")</f>
        <v>#REF!</v>
      </c>
      <c r="BV38" s="270" t="e">
        <f>IF(AND(#REF!="Muy Alta",#REF!="Mayor"),CONCATENATE("R",#REF!,"C",#REF!),"")</f>
        <v>#REF!</v>
      </c>
      <c r="BW38" s="270" t="e">
        <f>IF(AND(#REF!="Muy Alta",#REF!="Mayor"),CONCATENATE("R",#REF!,"C",#REF!),"")</f>
        <v>#REF!</v>
      </c>
      <c r="BX38" s="270" t="e">
        <f>IF(AND(#REF!="Muy Alta",#REF!="Mayor"),CONCATENATE("R",#REF!,"C",#REF!),"")</f>
        <v>#REF!</v>
      </c>
      <c r="BY38" s="270" t="e">
        <f>IF(AND(#REF!="Muy Alta",#REF!="Mayor"),CONCATENATE("R",#REF!,"C",#REF!),"")</f>
        <v>#REF!</v>
      </c>
      <c r="BZ38" s="270" t="e">
        <f>IF(AND(#REF!="Muy Alta",#REF!="Mayor"),CONCATENATE("R",#REF!,"C",#REF!),"")</f>
        <v>#REF!</v>
      </c>
      <c r="CA38" s="270" t="e">
        <f>IF(AND(#REF!="Muy Alta",#REF!="Mayor"),CONCATENATE("R",#REF!,"C",#REF!),"")</f>
        <v>#REF!</v>
      </c>
      <c r="CB38" s="270" t="e">
        <f>IF(AND(#REF!="Muy Alta",#REF!="Mayor"),CONCATENATE("R",#REF!,"C",#REF!),"")</f>
        <v>#REF!</v>
      </c>
      <c r="CC38" s="271" t="e">
        <f>IF(AND(#REF!="Muy Alta",#REF!="Mayor"),CONCATENATE("R",#REF!,"C",#REF!),"")</f>
        <v>#REF!</v>
      </c>
      <c r="CD38" s="272" t="e">
        <f>IF(AND(#REF!="Muy Alta",#REF!="Catastrófico"),CONCATENATE("R",#REF!,"C",#REF!),"")</f>
        <v>#REF!</v>
      </c>
      <c r="CE38" s="272" t="e">
        <f>IF(AND(#REF!="Muy Alta",#REF!="Catastrófico"),CONCATENATE("R",#REF!,"C",#REF!),"")</f>
        <v>#REF!</v>
      </c>
      <c r="CF38" s="272" t="e">
        <f>IF(AND(#REF!="Muy Alta",#REF!="Catastrófico"),CONCATENATE("R",#REF!,"C",#REF!),"")</f>
        <v>#REF!</v>
      </c>
      <c r="CG38" s="272" t="e">
        <f>IF(AND(#REF!="Muy Alta",#REF!="Catastrófico"),CONCATENATE("R",#REF!,"C",#REF!),"")</f>
        <v>#REF!</v>
      </c>
      <c r="CH38" s="272" t="e">
        <f>IF(AND(#REF!="Muy Alta",#REF!="Catastrófico"),CONCATENATE("R",#REF!,"C",#REF!),"")</f>
        <v>#REF!</v>
      </c>
      <c r="CI38" s="272" t="e">
        <f>IF(AND(#REF!="Muy Alta",#REF!="Catastrófico"),CONCATENATE("R",#REF!,"C",#REF!),"")</f>
        <v>#REF!</v>
      </c>
      <c r="CJ38" s="272" t="e">
        <f>IF(AND(#REF!="Muy Alta",#REF!="Catastrófico"),CONCATENATE("R",#REF!,"C",#REF!),"")</f>
        <v>#REF!</v>
      </c>
      <c r="CK38" s="272" t="e">
        <f>IF(AND(#REF!="Muy Alta",#REF!="Catastrófico"),CONCATENATE("R",#REF!,"C",#REF!),"")</f>
        <v>#REF!</v>
      </c>
      <c r="CL38" s="272" t="e">
        <f>IF(AND(#REF!="Muy Alta",#REF!="Catastrófico"),CONCATENATE("R",#REF!,"C",#REF!),"")</f>
        <v>#REF!</v>
      </c>
      <c r="CM38" s="272" t="e">
        <f>IF(AND(#REF!="Muy Alta",#REF!="Catastrófico"),CONCATENATE("R",#REF!,"C",#REF!),"")</f>
        <v>#REF!</v>
      </c>
      <c r="CN38" s="272" t="e">
        <f>IF(AND(#REF!="Muy Alta",#REF!="Catastrófico"),CONCATENATE("R",#REF!,"C",#REF!),"")</f>
        <v>#REF!</v>
      </c>
      <c r="CO38" s="272" t="e">
        <f>IF(AND(#REF!="Muy Alta",#REF!="Catastrófico"),CONCATENATE("R",#REF!,"C",#REF!),"")</f>
        <v>#REF!</v>
      </c>
      <c r="CP38" s="272" t="e">
        <f>IF(AND(#REF!="Muy Alta",#REF!="Catastrófico"),CONCATENATE("R",#REF!,"C",#REF!),"")</f>
        <v>#REF!</v>
      </c>
      <c r="CQ38" s="272" t="e">
        <f>IF(AND(#REF!="Muy Alta",#REF!="Catastrófico"),CONCATENATE("R",#REF!,"C",#REF!),"")</f>
        <v>#REF!</v>
      </c>
      <c r="CR38" s="272" t="e">
        <f>IF(AND(#REF!="Muy Alta",#REF!="Catastrófico"),CONCATENATE("R",#REF!,"C",#REF!),"")</f>
        <v>#REF!</v>
      </c>
      <c r="CS38" s="272" t="e">
        <f>IF(AND(#REF!="Muy Alta",#REF!="Catastrófico"),CONCATENATE("R",#REF!,"C",#REF!),"")</f>
        <v>#REF!</v>
      </c>
      <c r="CT38" s="272" t="e">
        <f>IF(AND(#REF!="Muy Alta",#REF!="Catastrófico"),CONCATENATE("R",#REF!,"C",#REF!),"")</f>
        <v>#REF!</v>
      </c>
      <c r="CU38" s="273" t="e">
        <f>IF(AND(#REF!="Muy Alta",#REF!="Catastrófico"),CONCATENATE("R",#REF!,"C",#REF!),"")</f>
        <v>#REF!</v>
      </c>
      <c r="CV38" s="57"/>
      <c r="CW38" s="1081"/>
      <c r="CX38" s="1082"/>
      <c r="CY38" s="1082"/>
      <c r="CZ38" s="1082"/>
      <c r="DA38" s="1082"/>
      <c r="DB38" s="1083"/>
    </row>
    <row r="39" spans="2:106" ht="32.65" customHeight="1" thickBot="1">
      <c r="B39" s="1101"/>
      <c r="C39" s="1101"/>
      <c r="D39" s="1102"/>
      <c r="E39" s="1075"/>
      <c r="F39" s="1076"/>
      <c r="G39" s="1076"/>
      <c r="H39" s="1076"/>
      <c r="I39" s="1077"/>
      <c r="J39" s="269" t="e">
        <f>IF(AND(#REF!="Muy Alta",#REF!="Leve"),CONCATENATE("R",#REF!,"C",#REF!),"")</f>
        <v>#REF!</v>
      </c>
      <c r="K39" s="270" t="e">
        <f>IF(AND(#REF!="Muy Alta",#REF!="Leve"),CONCATENATE("R",#REF!,"C",#REF!),"")</f>
        <v>#REF!</v>
      </c>
      <c r="L39" s="270" t="e">
        <f>IF(AND(#REF!="Muy Alta",#REF!="Leve"),CONCATENATE("R",#REF!,"C",#REF!),"")</f>
        <v>#REF!</v>
      </c>
      <c r="M39" s="270" t="e">
        <f>IF(AND(#REF!="Muy Alta",#REF!="Leve"),CONCATENATE("R",#REF!,"C",#REF!),"")</f>
        <v>#REF!</v>
      </c>
      <c r="N39" s="270" t="e">
        <f>IF(AND(#REF!="Muy Alta",#REF!="Leve"),CONCATENATE("R",#REF!,"C",#REF!),"")</f>
        <v>#REF!</v>
      </c>
      <c r="O39" s="270" t="e">
        <f>IF(AND(#REF!="Muy Alta",#REF!="Leve"),CONCATENATE("R",#REF!,"C",#REF!),"")</f>
        <v>#REF!</v>
      </c>
      <c r="P39" s="270"/>
      <c r="Q39" s="270"/>
      <c r="R39" s="270"/>
      <c r="S39" s="270"/>
      <c r="T39" s="270"/>
      <c r="U39" s="270"/>
      <c r="V39" s="270"/>
      <c r="W39" s="270"/>
      <c r="X39" s="270"/>
      <c r="Y39" s="270"/>
      <c r="Z39" s="270"/>
      <c r="AA39" s="271"/>
      <c r="AB39" s="274" t="e">
        <f>IF(AND(#REF!="Muy Alta",#REF!="Menor"),CONCATENATE("R",#REF!,"C",#REF!),"")</f>
        <v>#REF!</v>
      </c>
      <c r="AC39" s="275" t="e">
        <f>IF(AND(#REF!="Muy Alta",#REF!="Menor"),CONCATENATE("R",#REF!,"C",#REF!),"")</f>
        <v>#REF!</v>
      </c>
      <c r="AD39" s="275" t="e">
        <f>IF(AND(#REF!="Muy Alta",#REF!="Menor"),CONCATENATE("R",#REF!,"C",#REF!),"")</f>
        <v>#REF!</v>
      </c>
      <c r="AE39" s="275" t="e">
        <f>IF(AND(#REF!="Muy Alta",#REF!="Menor"),CONCATENATE("R",#REF!,"C",#REF!),"")</f>
        <v>#REF!</v>
      </c>
      <c r="AF39" s="275" t="e">
        <f>IF(AND(#REF!="Muy Alta",#REF!="Menor"),CONCATENATE("R",#REF!,"C",#REF!),"")</f>
        <v>#REF!</v>
      </c>
      <c r="AG39" s="275" t="e">
        <f>IF(AND(#REF!="Muy Alta",#REF!="Menor"),CONCATENATE("R",#REF!,"C",#REF!),"")</f>
        <v>#REF!</v>
      </c>
      <c r="AH39" s="275"/>
      <c r="AI39" s="275"/>
      <c r="AJ39" s="275"/>
      <c r="AK39" s="275"/>
      <c r="AL39" s="275"/>
      <c r="AM39" s="275"/>
      <c r="AN39" s="275"/>
      <c r="AO39" s="275"/>
      <c r="AP39" s="275"/>
      <c r="AQ39" s="275"/>
      <c r="AR39" s="275"/>
      <c r="AS39" s="276"/>
      <c r="AT39" s="274" t="e">
        <f>IF(AND(#REF!="Muy Alta",#REF!="Moderado"),CONCATENATE("R",#REF!,"C",#REF!),"")</f>
        <v>#REF!</v>
      </c>
      <c r="AU39" s="275" t="e">
        <f>IF(AND(#REF!="Muy Alta",#REF!="Moderado"),CONCATENATE("R",#REF!,"C",#REF!),"")</f>
        <v>#REF!</v>
      </c>
      <c r="AV39" s="275" t="e">
        <f>IF(AND(#REF!="Muy Alta",#REF!="Moderado"),CONCATENATE("R",#REF!,"C",#REF!),"")</f>
        <v>#REF!</v>
      </c>
      <c r="AW39" s="275" t="e">
        <f>IF(AND(#REF!="Muy Alta",#REF!="Moderado"),CONCATENATE("R",#REF!,"C",#REF!),"")</f>
        <v>#REF!</v>
      </c>
      <c r="AX39" s="275" t="e">
        <f>IF(AND(#REF!="Muy Alta",#REF!="Moderado"),CONCATENATE("R",#REF!,"C",#REF!),"")</f>
        <v>#REF!</v>
      </c>
      <c r="AY39" s="275" t="e">
        <f>IF(AND(#REF!="Muy Alta",#REF!="Moderado"),CONCATENATE("R",#REF!,"C",#REF!),"")</f>
        <v>#REF!</v>
      </c>
      <c r="AZ39" s="275"/>
      <c r="BA39" s="275"/>
      <c r="BB39" s="275"/>
      <c r="BC39" s="275"/>
      <c r="BD39" s="275"/>
      <c r="BE39" s="275"/>
      <c r="BF39" s="275"/>
      <c r="BG39" s="275"/>
      <c r="BH39" s="275"/>
      <c r="BI39" s="275"/>
      <c r="BJ39" s="275"/>
      <c r="BK39" s="276"/>
      <c r="BL39" s="274" t="e">
        <f>IF(AND(#REF!="Muy Alta",#REF!="Mayor"),CONCATENATE("R",#REF!,"C",#REF!),"")</f>
        <v>#REF!</v>
      </c>
      <c r="BM39" s="275" t="e">
        <f>IF(AND(#REF!="Muy Alta",#REF!="Mayor"),CONCATENATE("R",#REF!,"C",#REF!),"")</f>
        <v>#REF!</v>
      </c>
      <c r="BN39" s="275" t="e">
        <f>IF(AND(#REF!="Muy Alta",#REF!="Mayor"),CONCATENATE("R",#REF!,"C",#REF!),"")</f>
        <v>#REF!</v>
      </c>
      <c r="BO39" s="275" t="e">
        <f>IF(AND(#REF!="Muy Alta",#REF!="Mayor"),CONCATENATE("R",#REF!,"C",#REF!),"")</f>
        <v>#REF!</v>
      </c>
      <c r="BP39" s="275" t="e">
        <f>IF(AND(#REF!="Muy Alta",#REF!="Mayor"),CONCATENATE("R",#REF!,"C",#REF!),"")</f>
        <v>#REF!</v>
      </c>
      <c r="BQ39" s="275" t="e">
        <f>IF(AND(#REF!="Muy Alta",#REF!="Mayor"),CONCATENATE("R",#REF!,"C",#REF!),"")</f>
        <v>#REF!</v>
      </c>
      <c r="BR39" s="275"/>
      <c r="BS39" s="275"/>
      <c r="BT39" s="275"/>
      <c r="BU39" s="275"/>
      <c r="BV39" s="275"/>
      <c r="BW39" s="275"/>
      <c r="BX39" s="275"/>
      <c r="BY39" s="275"/>
      <c r="BZ39" s="275"/>
      <c r="CA39" s="275"/>
      <c r="CB39" s="275"/>
      <c r="CC39" s="276"/>
      <c r="CD39" s="277" t="e">
        <f>IF(AND(#REF!="Muy Alta",#REF!="Catastrófico"),CONCATENATE("R",#REF!,"C",#REF!),"")</f>
        <v>#REF!</v>
      </c>
      <c r="CE39" s="277" t="e">
        <f>IF(AND(#REF!="Muy Alta",#REF!="Catastrófico"),CONCATENATE("R",#REF!,"C",#REF!),"")</f>
        <v>#REF!</v>
      </c>
      <c r="CF39" s="277" t="e">
        <f>IF(AND(#REF!="Muy Alta",#REF!="Catastrófico"),CONCATENATE("R",#REF!,"C",#REF!),"")</f>
        <v>#REF!</v>
      </c>
      <c r="CG39" s="277" t="e">
        <f>IF(AND(#REF!="Muy Alta",#REF!="Catastrófico"),CONCATENATE("R",#REF!,"C",#REF!),"")</f>
        <v>#REF!</v>
      </c>
      <c r="CH39" s="277" t="e">
        <f>IF(AND(#REF!="Muy Alta",#REF!="Catastrófico"),CONCATENATE("R",#REF!,"C",#REF!),"")</f>
        <v>#REF!</v>
      </c>
      <c r="CI39" s="277" t="e">
        <f>IF(AND(#REF!="Muy Alta",#REF!="Catastrófico"),CONCATENATE("R",#REF!,"C",#REF!),"")</f>
        <v>#REF!</v>
      </c>
      <c r="CJ39" s="277"/>
      <c r="CK39" s="277"/>
      <c r="CL39" s="277"/>
      <c r="CM39" s="277"/>
      <c r="CN39" s="277"/>
      <c r="CO39" s="277"/>
      <c r="CP39" s="277"/>
      <c r="CQ39" s="277"/>
      <c r="CR39" s="277"/>
      <c r="CS39" s="277"/>
      <c r="CT39" s="277"/>
      <c r="CU39" s="278"/>
      <c r="CV39" s="57"/>
      <c r="CW39" s="1084"/>
      <c r="CX39" s="1085"/>
      <c r="CY39" s="1085"/>
      <c r="CZ39" s="1085"/>
      <c r="DA39" s="1085"/>
      <c r="DB39" s="1086"/>
    </row>
    <row r="40" spans="2:106" ht="32.65" customHeight="1">
      <c r="B40" s="1101"/>
      <c r="C40" s="1101"/>
      <c r="D40" s="1102"/>
      <c r="E40" s="1069" t="s">
        <v>273</v>
      </c>
      <c r="F40" s="1070"/>
      <c r="G40" s="1070"/>
      <c r="H40" s="1070"/>
      <c r="I40" s="1070"/>
      <c r="J40" s="279" t="e">
        <f>IF(AND(#REF!="Alta",#REF!="Leve"),CONCATENATE("R",#REF!,"C",#REF!),"")</f>
        <v>#REF!</v>
      </c>
      <c r="K40" s="280" t="e">
        <f>IF(AND(#REF!="Alta",#REF!="Leve"),CONCATENATE("R",#REF!,"C",#REF!),"")</f>
        <v>#REF!</v>
      </c>
      <c r="L40" s="280" t="e">
        <f>IF(AND(#REF!="Alta",#REF!="Leve"),CONCATENATE("R",#REF!,"C",#REF!),"")</f>
        <v>#REF!</v>
      </c>
      <c r="M40" s="280" t="e">
        <f>IF(AND(#REF!="Alta",#REF!="Leve"),CONCATENATE("R",#REF!,"C",#REF!),"")</f>
        <v>#REF!</v>
      </c>
      <c r="N40" s="280" t="e">
        <f>IF(AND(#REF!="Alta",#REF!="Leve"),CONCATENATE("R",#REF!,"C",#REF!),"")</f>
        <v>#REF!</v>
      </c>
      <c r="O40" s="280" t="e">
        <f>IF(AND(#REF!="Alta",#REF!="Leve"),CONCATENATE("R",#REF!,"C",#REF!),"")</f>
        <v>#REF!</v>
      </c>
      <c r="P40" s="280" t="e">
        <f>IF(AND(#REF!="Alta",#REF!="Leve"),CONCATENATE("R",#REF!,"C",#REF!),"")</f>
        <v>#REF!</v>
      </c>
      <c r="Q40" s="280" t="e">
        <f>IF(AND(#REF!="Alta",#REF!="Leve"),CONCATENATE("R",#REF!,"C",#REF!),"")</f>
        <v>#REF!</v>
      </c>
      <c r="R40" s="280" t="e">
        <f>IF(AND(#REF!="Alta",#REF!="Leve"),CONCATENATE("R",#REF!,"C",#REF!),"")</f>
        <v>#REF!</v>
      </c>
      <c r="S40" s="280" t="e">
        <f>IF(AND(#REF!="Alta",#REF!="Leve"),CONCATENATE("R",#REF!,"C",#REF!),"")</f>
        <v>#REF!</v>
      </c>
      <c r="T40" s="280" t="e">
        <f>IF(AND(#REF!="Alta",#REF!="Leve"),CONCATENATE("R",#REF!,"C",#REF!),"")</f>
        <v>#REF!</v>
      </c>
      <c r="U40" s="280" t="e">
        <f>IF(AND(#REF!="Alta",#REF!="Leve"),CONCATENATE("R",#REF!,"C",#REF!),"")</f>
        <v>#REF!</v>
      </c>
      <c r="V40" s="280" t="e">
        <f>IF(AND(#REF!="Alta",#REF!="Leve"),CONCATENATE("R",#REF!,"C",#REF!),"")</f>
        <v>#REF!</v>
      </c>
      <c r="W40" s="280" t="e">
        <f>IF(AND(#REF!="Alta",#REF!="Leve"),CONCATENATE("R",#REF!,"C",#REF!),"")</f>
        <v>#REF!</v>
      </c>
      <c r="X40" s="280" t="e">
        <f>IF(AND(#REF!="Alta",#REF!="Leve"),CONCATENATE("R",#REF!,"C",#REF!),"")</f>
        <v>#REF!</v>
      </c>
      <c r="Y40" s="280" t="e">
        <f>IF(AND(#REF!="Alta",#REF!="Leve"),CONCATENATE("R",#REF!,"C",#REF!),"")</f>
        <v>#REF!</v>
      </c>
      <c r="Z40" s="280" t="e">
        <f>IF(AND(#REF!="Alta",#REF!="Leve"),CONCATENATE("R",#REF!,"C",#REF!),"")</f>
        <v>#REF!</v>
      </c>
      <c r="AA40" s="280" t="e">
        <f>IF(AND(#REF!="Alta",#REF!="Leve"),CONCATENATE("R",#REF!,"C",#REF!),"")</f>
        <v>#REF!</v>
      </c>
      <c r="AB40" s="279" t="e">
        <f>IF(AND(#REF!="Alta",#REF!="Menor"),CONCATENATE("R",#REF!,"C",#REF!),"")</f>
        <v>#REF!</v>
      </c>
      <c r="AC40" s="280" t="e">
        <f>IF(AND(#REF!="Alta",#REF!="Menor"),CONCATENATE("R",#REF!,"C",#REF!),"")</f>
        <v>#REF!</v>
      </c>
      <c r="AD40" s="280" t="e">
        <f>IF(AND(#REF!="Alta",#REF!="Menor"),CONCATENATE("R",#REF!,"C",#REF!),"")</f>
        <v>#REF!</v>
      </c>
      <c r="AE40" s="280" t="e">
        <f>IF(AND(#REF!="Alta",#REF!="Menor"),CONCATENATE("R",#REF!,"C",#REF!),"")</f>
        <v>#REF!</v>
      </c>
      <c r="AF40" s="280" t="e">
        <f>IF(AND(#REF!="Alta",#REF!="Menor"),CONCATENATE("R",#REF!,"C",#REF!),"")</f>
        <v>#REF!</v>
      </c>
      <c r="AG40" s="280" t="e">
        <f>IF(AND(#REF!="Alta",#REF!="Menor"),CONCATENATE("R",#REF!,"C",#REF!),"")</f>
        <v>#REF!</v>
      </c>
      <c r="AH40" s="280" t="e">
        <f>IF(AND(#REF!="Alta",#REF!="Menor"),CONCATENATE("R",#REF!,"C",#REF!),"")</f>
        <v>#REF!</v>
      </c>
      <c r="AI40" s="280" t="e">
        <f>IF(AND(#REF!="Alta",#REF!="Menor"),CONCATENATE("R",#REF!,"C",#REF!),"")</f>
        <v>#REF!</v>
      </c>
      <c r="AJ40" s="280" t="e">
        <f>IF(AND(#REF!="Alta",#REF!="Menor"),CONCATENATE("R",#REF!,"C",#REF!),"")</f>
        <v>#REF!</v>
      </c>
      <c r="AK40" s="280" t="e">
        <f>IF(AND(#REF!="Alta",#REF!="Menor"),CONCATENATE("R",#REF!,"C",#REF!),"")</f>
        <v>#REF!</v>
      </c>
      <c r="AL40" s="280" t="e">
        <f>IF(AND(#REF!="Alta",#REF!="Menor"),CONCATENATE("R",#REF!,"C",#REF!),"")</f>
        <v>#REF!</v>
      </c>
      <c r="AM40" s="280" t="e">
        <f>IF(AND(#REF!="Alta",#REF!="Menor"),CONCATENATE("R",#REF!,"C",#REF!),"")</f>
        <v>#REF!</v>
      </c>
      <c r="AN40" s="280" t="e">
        <f>IF(AND(#REF!="Alta",#REF!="Menor"),CONCATENATE("R",#REF!,"C",#REF!),"")</f>
        <v>#REF!</v>
      </c>
      <c r="AO40" s="280" t="e">
        <f>IF(AND(#REF!="Alta",#REF!="Menor"),CONCATENATE("R",#REF!,"C",#REF!),"")</f>
        <v>#REF!</v>
      </c>
      <c r="AP40" s="280" t="e">
        <f>IF(AND(#REF!="Alta",#REF!="Menor"),CONCATENATE("R",#REF!,"C",#REF!),"")</f>
        <v>#REF!</v>
      </c>
      <c r="AQ40" s="280" t="e">
        <f>IF(AND(#REF!="Alta",#REF!="Menor"),CONCATENATE("R",#REF!,"C",#REF!),"")</f>
        <v>#REF!</v>
      </c>
      <c r="AR40" s="280" t="e">
        <f>IF(AND(#REF!="Alta",#REF!="Menor"),CONCATENATE("R",#REF!,"C",#REF!),"")</f>
        <v>#REF!</v>
      </c>
      <c r="AS40" s="281" t="e">
        <f>IF(AND(#REF!="Alta",#REF!="Menor"),CONCATENATE("R",#REF!,"C",#REF!),"")</f>
        <v>#REF!</v>
      </c>
      <c r="AT40" s="265" t="e">
        <f>IF(AND(#REF!="Alta",#REF!="Moderado"),CONCATENATE("R",#REF!,"C",#REF!),"")</f>
        <v>#REF!</v>
      </c>
      <c r="AU40" s="265" t="e">
        <f>IF(AND(#REF!="Alta",#REF!="Moderado"),CONCATENATE("R",#REF!,"C",#REF!),"")</f>
        <v>#REF!</v>
      </c>
      <c r="AV40" s="265" t="e">
        <f>IF(AND(#REF!="Alta",#REF!="Moderado"),CONCATENATE("R",#REF!,"C",#REF!),"")</f>
        <v>#REF!</v>
      </c>
      <c r="AW40" s="265" t="e">
        <f>IF(AND(#REF!="Alta",#REF!="Moderado"),CONCATENATE("R",#REF!,"C",#REF!),"")</f>
        <v>#REF!</v>
      </c>
      <c r="AX40" s="265" t="e">
        <f>IF(AND(#REF!="Alta",#REF!="Moderado"),CONCATENATE("R",#REF!,"C",#REF!),"")</f>
        <v>#REF!</v>
      </c>
      <c r="AY40" s="265" t="e">
        <f>IF(AND(#REF!="Alta",#REF!="Moderado"),CONCATENATE("R",#REF!,"C",#REF!),"")</f>
        <v>#REF!</v>
      </c>
      <c r="AZ40" s="265" t="e">
        <f>IF(AND(#REF!="Alta",#REF!="Moderado"),CONCATENATE("R",#REF!,"C",#REF!),"")</f>
        <v>#REF!</v>
      </c>
      <c r="BA40" s="265" t="e">
        <f>IF(AND(#REF!="Alta",#REF!="Moderado"),CONCATENATE("R",#REF!,"C",#REF!),"")</f>
        <v>#REF!</v>
      </c>
      <c r="BB40" s="265" t="e">
        <f>IF(AND(#REF!="Alta",#REF!="Moderado"),CONCATENATE("R",#REF!,"C",#REF!),"")</f>
        <v>#REF!</v>
      </c>
      <c r="BC40" s="265" t="e">
        <f>IF(AND(#REF!="Alta",#REF!="Moderado"),CONCATENATE("R",#REF!,"C",#REF!),"")</f>
        <v>#REF!</v>
      </c>
      <c r="BD40" s="265" t="e">
        <f>IF(AND(#REF!="Alta",#REF!="Moderado"),CONCATENATE("R",#REF!,"C",#REF!),"")</f>
        <v>#REF!</v>
      </c>
      <c r="BE40" s="265" t="e">
        <f>IF(AND(#REF!="Alta",#REF!="Moderado"),CONCATENATE("R",#REF!,"C",#REF!),"")</f>
        <v>#REF!</v>
      </c>
      <c r="BF40" s="265" t="e">
        <f>IF(AND(#REF!="Alta",#REF!="Moderado"),CONCATENATE("R",#REF!,"C",#REF!),"")</f>
        <v>#REF!</v>
      </c>
      <c r="BG40" s="265" t="e">
        <f>IF(AND(#REF!="Alta",#REF!="Moderado"),CONCATENATE("R",#REF!,"C",#REF!),"")</f>
        <v>#REF!</v>
      </c>
      <c r="BH40" s="265" t="e">
        <f>IF(AND(#REF!="Alta",#REF!="Moderado"),CONCATENATE("R",#REF!,"C",#REF!),"")</f>
        <v>#REF!</v>
      </c>
      <c r="BI40" s="265" t="e">
        <f>IF(AND(#REF!="Alta",#REF!="Moderado"),CONCATENATE("R",#REF!,"C",#REF!),"")</f>
        <v>#REF!</v>
      </c>
      <c r="BJ40" s="265" t="e">
        <f>IF(AND(#REF!="Alta",#REF!="Moderado"),CONCATENATE("R",#REF!,"C",#REF!),"")</f>
        <v>#REF!</v>
      </c>
      <c r="BK40" s="266" t="e">
        <f>IF(AND(#REF!="Alta",#REF!="Moderado"),CONCATENATE("R",#REF!,"C",#REF!),"")</f>
        <v>#REF!</v>
      </c>
      <c r="BL40" s="265" t="e">
        <f>IF(AND(#REF!="Alta",#REF!="Mayor"),CONCATENATE("R",#REF!,"C",#REF!),"")</f>
        <v>#REF!</v>
      </c>
      <c r="BM40" s="265" t="e">
        <f>IF(AND(#REF!="Alta",#REF!="Mayor"),CONCATENATE("R",#REF!,"C",#REF!),"")</f>
        <v>#REF!</v>
      </c>
      <c r="BN40" s="265" t="e">
        <f>IF(AND(#REF!="Alta",#REF!="Mayor"),CONCATENATE("R",#REF!,"C",#REF!),"")</f>
        <v>#REF!</v>
      </c>
      <c r="BO40" s="265" t="e">
        <f>IF(AND(#REF!="Alta",#REF!="Mayor"),CONCATENATE("R",#REF!,"C",#REF!),"")</f>
        <v>#REF!</v>
      </c>
      <c r="BP40" s="265" t="e">
        <f>IF(AND(#REF!="Alta",#REF!="Mayor"),CONCATENATE("R",#REF!,"C",#REF!),"")</f>
        <v>#REF!</v>
      </c>
      <c r="BQ40" s="265" t="e">
        <f>IF(AND(#REF!="Alta",#REF!="Mayor"),CONCATENATE("R",#REF!,"C",#REF!),"")</f>
        <v>#REF!</v>
      </c>
      <c r="BR40" s="265" t="e">
        <f>IF(AND(#REF!="Alta",#REF!="Mayor"),CONCATENATE("R",#REF!,"C",#REF!),"")</f>
        <v>#REF!</v>
      </c>
      <c r="BS40" s="265" t="e">
        <f>IF(AND(#REF!="Alta",#REF!="Mayor"),CONCATENATE("R",#REF!,"C",#REF!),"")</f>
        <v>#REF!</v>
      </c>
      <c r="BT40" s="265" t="e">
        <f>IF(AND(#REF!="Alta",#REF!="Mayor"),CONCATENATE("R",#REF!,"C",#REF!),"")</f>
        <v>#REF!</v>
      </c>
      <c r="BU40" s="265" t="e">
        <f>IF(AND(#REF!="Alta",#REF!="Mayor"),CONCATENATE("R",#REF!,"C",#REF!),"")</f>
        <v>#REF!</v>
      </c>
      <c r="BV40" s="265" t="e">
        <f>IF(AND(#REF!="Alta",#REF!="Mayor"),CONCATENATE("R",#REF!,"C",#REF!),"")</f>
        <v>#REF!</v>
      </c>
      <c r="BW40" s="265" t="e">
        <f>IF(AND(#REF!="Alta",#REF!="Mayor"),CONCATENATE("R",#REF!,"C",#REF!),"")</f>
        <v>#REF!</v>
      </c>
      <c r="BX40" s="265" t="e">
        <f>IF(AND(#REF!="Alta",#REF!="Mayor"),CONCATENATE("R",#REF!,"C",#REF!),"")</f>
        <v>#REF!</v>
      </c>
      <c r="BY40" s="265" t="e">
        <f>IF(AND(#REF!="Alta",#REF!="Mayor"),CONCATENATE("R",#REF!,"C",#REF!),"")</f>
        <v>#REF!</v>
      </c>
      <c r="BZ40" s="265" t="e">
        <f>IF(AND(#REF!="Alta",#REF!="Mayor"),CONCATENATE("R",#REF!,"C",#REF!),"")</f>
        <v>#REF!</v>
      </c>
      <c r="CA40" s="265" t="e">
        <f>IF(AND(#REF!="Alta",#REF!="Mayor"),CONCATENATE("R",#REF!,"C",#REF!),"")</f>
        <v>#REF!</v>
      </c>
      <c r="CB40" s="265" t="e">
        <f>IF(AND(#REF!="Alta",#REF!="Mayor"),CONCATENATE("R",#REF!,"C",#REF!),"")</f>
        <v>#REF!</v>
      </c>
      <c r="CC40" s="266" t="e">
        <f>IF(AND(#REF!="Alta",#REF!="Mayor"),CONCATENATE("R",#REF!,"C",#REF!),"")</f>
        <v>#REF!</v>
      </c>
      <c r="CD40" s="267" t="e">
        <f>IF(AND(#REF!="Alta",#REF!="Catastrófico"),CONCATENATE("R",#REF!,"C",#REF!),"")</f>
        <v>#REF!</v>
      </c>
      <c r="CE40" s="267" t="e">
        <f>IF(AND(#REF!="Alta",#REF!="Catastrófico"),CONCATENATE("R",#REF!,"C",#REF!),"")</f>
        <v>#REF!</v>
      </c>
      <c r="CF40" s="267" t="e">
        <f>IF(AND(#REF!="Alta",#REF!="Catastrófico"),CONCATENATE("R",#REF!,"C",#REF!),"")</f>
        <v>#REF!</v>
      </c>
      <c r="CG40" s="267" t="e">
        <f>IF(AND(#REF!="Alta",#REF!="Catastrófico"),CONCATENATE("R",#REF!,"C",#REF!),"")</f>
        <v>#REF!</v>
      </c>
      <c r="CH40" s="267" t="e">
        <f>IF(AND(#REF!="Alta",#REF!="Catastrófico"),CONCATENATE("R",#REF!,"C",#REF!),"")</f>
        <v>#REF!</v>
      </c>
      <c r="CI40" s="267" t="e">
        <f>IF(AND(#REF!="Alta",#REF!="Catastrófico"),CONCATENATE("R",#REF!,"C",#REF!),"")</f>
        <v>#REF!</v>
      </c>
      <c r="CJ40" s="267" t="e">
        <f>IF(AND(#REF!="Alta",#REF!="Catastrófico"),CONCATENATE("R",#REF!,"C",#REF!),"")</f>
        <v>#REF!</v>
      </c>
      <c r="CK40" s="267" t="e">
        <f>IF(AND(#REF!="Alta",#REF!="Catastrófico"),CONCATENATE("R",#REF!,"C",#REF!),"")</f>
        <v>#REF!</v>
      </c>
      <c r="CL40" s="267" t="e">
        <f>IF(AND(#REF!="Alta",#REF!="Catastrófico"),CONCATENATE("R",#REF!,"C",#REF!),"")</f>
        <v>#REF!</v>
      </c>
      <c r="CM40" s="267" t="e">
        <f>IF(AND(#REF!="Alta",#REF!="Catastrófico"),CONCATENATE("R",#REF!,"C",#REF!),"")</f>
        <v>#REF!</v>
      </c>
      <c r="CN40" s="267" t="e">
        <f>IF(AND(#REF!="Alta",#REF!="Catastrófico"),CONCATENATE("R",#REF!,"C",#REF!),"")</f>
        <v>#REF!</v>
      </c>
      <c r="CO40" s="267" t="e">
        <f>IF(AND(#REF!="Alta",#REF!="Catastrófico"),CONCATENATE("R",#REF!,"C",#REF!),"")</f>
        <v>#REF!</v>
      </c>
      <c r="CP40" s="267" t="e">
        <f>IF(AND(#REF!="Alta",#REF!="Catastrófico"),CONCATENATE("R",#REF!,"C",#REF!),"")</f>
        <v>#REF!</v>
      </c>
      <c r="CQ40" s="267" t="e">
        <f>IF(AND(#REF!="Alta",#REF!="Catastrófico"),CONCATENATE("R",#REF!,"C",#REF!),"")</f>
        <v>#REF!</v>
      </c>
      <c r="CR40" s="267" t="e">
        <f>IF(AND(#REF!="Alta",#REF!="Catastrófico"),CONCATENATE("R",#REF!,"C",#REF!),"")</f>
        <v>#REF!</v>
      </c>
      <c r="CS40" s="267" t="e">
        <f>IF(AND(#REF!="Alta",#REF!="Catastrófico"),CONCATENATE("R",#REF!,"C",#REF!),"")</f>
        <v>#REF!</v>
      </c>
      <c r="CT40" s="267" t="e">
        <f>IF(AND(#REF!="Alta",#REF!="Catastrófico"),CONCATENATE("R",#REF!,"C",#REF!),"")</f>
        <v>#REF!</v>
      </c>
      <c r="CU40" s="268" t="e">
        <f>IF(AND(#REF!="Alta",#REF!="Catastrófico"),CONCATENATE("R",#REF!,"C",#REF!),"")</f>
        <v>#REF!</v>
      </c>
      <c r="CV40" s="57"/>
      <c r="CW40" s="1093" t="s">
        <v>274</v>
      </c>
      <c r="CX40" s="1094"/>
      <c r="CY40" s="1094"/>
      <c r="CZ40" s="1094"/>
      <c r="DA40" s="1094"/>
      <c r="DB40" s="1095"/>
    </row>
    <row r="41" spans="2:106" ht="32.65" customHeight="1">
      <c r="B41" s="1101"/>
      <c r="C41" s="1101"/>
      <c r="D41" s="1102"/>
      <c r="E41" s="1072"/>
      <c r="F41" s="1073"/>
      <c r="G41" s="1073"/>
      <c r="H41" s="1073"/>
      <c r="I41" s="1073"/>
      <c r="J41" s="282" t="e">
        <f>IF(AND(#REF!="Alta",#REF!="Leve"),CONCATENATE("R",#REF!,"C",#REF!),"")</f>
        <v>#REF!</v>
      </c>
      <c r="K41" s="283" t="e">
        <f>IF(AND(#REF!="Alta",#REF!="Leve"),CONCATENATE("R",#REF!,"C",#REF!),"")</f>
        <v>#REF!</v>
      </c>
      <c r="L41" s="283" t="e">
        <f>IF(AND(#REF!="Alta",#REF!="Leve"),CONCATENATE("R",#REF!,"C",#REF!),"")</f>
        <v>#REF!</v>
      </c>
      <c r="M41" s="283" t="e">
        <f>IF(AND(#REF!="Alta",#REF!="Leve"),CONCATENATE("R",#REF!,"C",#REF!),"")</f>
        <v>#REF!</v>
      </c>
      <c r="N41" s="283" t="e">
        <f>IF(AND(#REF!="Alta",#REF!="Leve"),CONCATENATE("R",#REF!,"C",#REF!),"")</f>
        <v>#REF!</v>
      </c>
      <c r="O41" s="283" t="e">
        <f>IF(AND(#REF!="Alta",#REF!="Leve"),CONCATENATE("R",#REF!,"C",#REF!),"")</f>
        <v>#REF!</v>
      </c>
      <c r="P41" s="283" t="e">
        <f>IF(AND(#REF!="Alta",#REF!="Leve"),CONCATENATE("R",#REF!,"C",#REF!),"")</f>
        <v>#REF!</v>
      </c>
      <c r="Q41" s="283" t="e">
        <f>IF(AND(#REF!="Alta",#REF!="Leve"),CONCATENATE("R",#REF!,"C",#REF!),"")</f>
        <v>#REF!</v>
      </c>
      <c r="R41" s="283" t="e">
        <f>IF(AND(#REF!="Alta",#REF!="Leve"),CONCATENATE("R",#REF!,"C",#REF!),"")</f>
        <v>#REF!</v>
      </c>
      <c r="S41" s="283" t="e">
        <f>IF(AND(#REF!="Alta",#REF!="Leve"),CONCATENATE("R",#REF!,"C",#REF!),"")</f>
        <v>#REF!</v>
      </c>
      <c r="T41" s="283" t="e">
        <f>IF(AND(#REF!="Alta",#REF!="Leve"),CONCATENATE("R",#REF!,"C",#REF!),"")</f>
        <v>#REF!</v>
      </c>
      <c r="U41" s="283" t="e">
        <f>IF(AND(#REF!="Alta",#REF!="Leve"),CONCATENATE("R",#REF!,"C",#REF!),"")</f>
        <v>#REF!</v>
      </c>
      <c r="V41" s="283" t="e">
        <f>IF(AND(#REF!="Alta",#REF!="Leve"),CONCATENATE("R",#REF!,"C",#REF!),"")</f>
        <v>#REF!</v>
      </c>
      <c r="W41" s="283" t="e">
        <f>IF(AND(#REF!="Alta",#REF!="Leve"),CONCATENATE("R",#REF!,"C",#REF!),"")</f>
        <v>#REF!</v>
      </c>
      <c r="X41" s="283" t="e">
        <f>IF(AND(#REF!="Alta",#REF!="Leve"),CONCATENATE("R",#REF!,"C",#REF!),"")</f>
        <v>#REF!</v>
      </c>
      <c r="Y41" s="283" t="e">
        <f>IF(AND(#REF!="Alta",#REF!="Leve"),CONCATENATE("R",#REF!,"C",#REF!),"")</f>
        <v>#REF!</v>
      </c>
      <c r="Z41" s="283" t="e">
        <f>IF(AND(#REF!="Alta",#REF!="Leve"),CONCATENATE("R",#REF!,"C",#REF!),"")</f>
        <v>#REF!</v>
      </c>
      <c r="AA41" s="283" t="e">
        <f>IF(AND(#REF!="Alta",#REF!="Leve"),CONCATENATE("R",#REF!,"C",#REF!),"")</f>
        <v>#REF!</v>
      </c>
      <c r="AB41" s="282" t="e">
        <f>IF(AND(#REF!="Alta",#REF!="Menor"),CONCATENATE("R",#REF!,"C",#REF!),"")</f>
        <v>#REF!</v>
      </c>
      <c r="AC41" s="283" t="e">
        <f>IF(AND(#REF!="Alta",#REF!="Menor"),CONCATENATE("R",#REF!,"C",#REF!),"")</f>
        <v>#REF!</v>
      </c>
      <c r="AD41" s="283" t="e">
        <f>IF(AND(#REF!="Alta",#REF!="Menor"),CONCATENATE("R",#REF!,"C",#REF!),"")</f>
        <v>#REF!</v>
      </c>
      <c r="AE41" s="283" t="e">
        <f>IF(AND(#REF!="Alta",#REF!="Menor"),CONCATENATE("R",#REF!,"C",#REF!),"")</f>
        <v>#REF!</v>
      </c>
      <c r="AF41" s="283" t="e">
        <f>IF(AND(#REF!="Alta",#REF!="Menor"),CONCATENATE("R",#REF!,"C",#REF!),"")</f>
        <v>#REF!</v>
      </c>
      <c r="AG41" s="283" t="e">
        <f>IF(AND(#REF!="Alta",#REF!="Menor"),CONCATENATE("R",#REF!,"C",#REF!),"")</f>
        <v>#REF!</v>
      </c>
      <c r="AH41" s="283" t="e">
        <f>IF(AND(#REF!="Alta",#REF!="Menor"),CONCATENATE("R",#REF!,"C",#REF!),"")</f>
        <v>#REF!</v>
      </c>
      <c r="AI41" s="283" t="e">
        <f>IF(AND(#REF!="Alta",#REF!="Menor"),CONCATENATE("R",#REF!,"C",#REF!),"")</f>
        <v>#REF!</v>
      </c>
      <c r="AJ41" s="283" t="e">
        <f>IF(AND(#REF!="Alta",#REF!="Menor"),CONCATENATE("R",#REF!,"C",#REF!),"")</f>
        <v>#REF!</v>
      </c>
      <c r="AK41" s="283" t="e">
        <f>IF(AND(#REF!="Alta",#REF!="Menor"),CONCATENATE("R",#REF!,"C",#REF!),"")</f>
        <v>#REF!</v>
      </c>
      <c r="AL41" s="283" t="e">
        <f>IF(AND(#REF!="Alta",#REF!="Menor"),CONCATENATE("R",#REF!,"C",#REF!),"")</f>
        <v>#REF!</v>
      </c>
      <c r="AM41" s="283" t="e">
        <f>IF(AND(#REF!="Alta",#REF!="Menor"),CONCATENATE("R",#REF!,"C",#REF!),"")</f>
        <v>#REF!</v>
      </c>
      <c r="AN41" s="283" t="e">
        <f>IF(AND(#REF!="Alta",#REF!="Menor"),CONCATENATE("R",#REF!,"C",#REF!),"")</f>
        <v>#REF!</v>
      </c>
      <c r="AO41" s="283" t="e">
        <f>IF(AND(#REF!="Alta",#REF!="Menor"),CONCATENATE("R",#REF!,"C",#REF!),"")</f>
        <v>#REF!</v>
      </c>
      <c r="AP41" s="283" t="e">
        <f>IF(AND(#REF!="Alta",#REF!="Menor"),CONCATENATE("R",#REF!,"C",#REF!),"")</f>
        <v>#REF!</v>
      </c>
      <c r="AQ41" s="283" t="e">
        <f>IF(AND(#REF!="Alta",#REF!="Menor"),CONCATENATE("R",#REF!,"C",#REF!),"")</f>
        <v>#REF!</v>
      </c>
      <c r="AR41" s="283" t="e">
        <f>IF(AND(#REF!="Alta",#REF!="Menor"),CONCATENATE("R",#REF!,"C",#REF!),"")</f>
        <v>#REF!</v>
      </c>
      <c r="AS41" s="284" t="e">
        <f>IF(AND(#REF!="Alta",#REF!="Menor"),CONCATENATE("R",#REF!,"C",#REF!),"")</f>
        <v>#REF!</v>
      </c>
      <c r="AT41" s="270" t="e">
        <f>IF(AND(#REF!="Alta",#REF!="Moderado"),CONCATENATE("R",#REF!,"C",#REF!),"")</f>
        <v>#REF!</v>
      </c>
      <c r="AU41" s="270" t="e">
        <f>IF(AND(#REF!="Alta",#REF!="Moderado"),CONCATENATE("R",#REF!,"C",#REF!),"")</f>
        <v>#REF!</v>
      </c>
      <c r="AV41" s="270" t="e">
        <f>IF(AND(#REF!="Alta",#REF!="Moderado"),CONCATENATE("R",#REF!,"C",#REF!),"")</f>
        <v>#REF!</v>
      </c>
      <c r="AW41" s="270" t="e">
        <f>IF(AND(#REF!="Alta",#REF!="Moderado"),CONCATENATE("R",#REF!,"C",#REF!),"")</f>
        <v>#REF!</v>
      </c>
      <c r="AX41" s="270" t="e">
        <f>IF(AND(#REF!="Alta",#REF!="Moderado"),CONCATENATE("R",#REF!,"C",#REF!),"")</f>
        <v>#REF!</v>
      </c>
      <c r="AY41" s="270" t="e">
        <f>IF(AND(#REF!="Alta",#REF!="Moderado"),CONCATENATE("R",#REF!,"C",#REF!),"")</f>
        <v>#REF!</v>
      </c>
      <c r="AZ41" s="270" t="e">
        <f>IF(AND(#REF!="Alta",#REF!="Moderado"),CONCATENATE("R",#REF!,"C",#REF!),"")</f>
        <v>#REF!</v>
      </c>
      <c r="BA41" s="270" t="e">
        <f>IF(AND(#REF!="Alta",#REF!="Moderado"),CONCATENATE("R",#REF!,"C",#REF!),"")</f>
        <v>#REF!</v>
      </c>
      <c r="BB41" s="270" t="e">
        <f>IF(AND(#REF!="Alta",#REF!="Moderado"),CONCATENATE("R",#REF!,"C",#REF!),"")</f>
        <v>#REF!</v>
      </c>
      <c r="BC41" s="270" t="e">
        <f>IF(AND(#REF!="Alta",#REF!="Moderado"),CONCATENATE("R",#REF!,"C",#REF!),"")</f>
        <v>#REF!</v>
      </c>
      <c r="BD41" s="270" t="e">
        <f>IF(AND(#REF!="Alta",#REF!="Moderado"),CONCATENATE("R",#REF!,"C",#REF!),"")</f>
        <v>#REF!</v>
      </c>
      <c r="BE41" s="270" t="e">
        <f>IF(AND(#REF!="Alta",#REF!="Moderado"),CONCATENATE("R",#REF!,"C",#REF!),"")</f>
        <v>#REF!</v>
      </c>
      <c r="BF41" s="270" t="e">
        <f>IF(AND(#REF!="Alta",#REF!="Moderado"),CONCATENATE("R",#REF!,"C",#REF!),"")</f>
        <v>#REF!</v>
      </c>
      <c r="BG41" s="270" t="e">
        <f>IF(AND(#REF!="Alta",#REF!="Moderado"),CONCATENATE("R",#REF!,"C",#REF!),"")</f>
        <v>#REF!</v>
      </c>
      <c r="BH41" s="270" t="e">
        <f>IF(AND(#REF!="Alta",#REF!="Moderado"),CONCATENATE("R",#REF!,"C",#REF!),"")</f>
        <v>#REF!</v>
      </c>
      <c r="BI41" s="270" t="e">
        <f>IF(AND(#REF!="Alta",#REF!="Moderado"),CONCATENATE("R",#REF!,"C",#REF!),"")</f>
        <v>#REF!</v>
      </c>
      <c r="BJ41" s="270" t="e">
        <f>IF(AND(#REF!="Alta",#REF!="Moderado"),CONCATENATE("R",#REF!,"C",#REF!),"")</f>
        <v>#REF!</v>
      </c>
      <c r="BK41" s="271" t="e">
        <f>IF(AND(#REF!="Alta",#REF!="Moderado"),CONCATENATE("R",#REF!,"C",#REF!),"")</f>
        <v>#REF!</v>
      </c>
      <c r="BL41" s="270" t="e">
        <f>IF(AND(#REF!="Alta",#REF!="Mayor"),CONCATENATE("R",#REF!,"C",#REF!),"")</f>
        <v>#REF!</v>
      </c>
      <c r="BM41" s="270" t="e">
        <f>IF(AND(#REF!="Alta",#REF!="Mayor"),CONCATENATE("R",#REF!,"C",#REF!),"")</f>
        <v>#REF!</v>
      </c>
      <c r="BN41" s="270" t="e">
        <f>IF(AND(#REF!="Alta",#REF!="Mayor"),CONCATENATE("R",#REF!,"C",#REF!),"")</f>
        <v>#REF!</v>
      </c>
      <c r="BO41" s="270" t="e">
        <f>IF(AND(#REF!="Alta",#REF!="Mayor"),CONCATENATE("R",#REF!,"C",#REF!),"")</f>
        <v>#REF!</v>
      </c>
      <c r="BP41" s="270" t="e">
        <f>IF(AND(#REF!="Alta",#REF!="Mayor"),CONCATENATE("R",#REF!,"C",#REF!),"")</f>
        <v>#REF!</v>
      </c>
      <c r="BQ41" s="270" t="e">
        <f>IF(AND(#REF!="Alta",#REF!="Mayor"),CONCATENATE("R",#REF!,"C",#REF!),"")</f>
        <v>#REF!</v>
      </c>
      <c r="BR41" s="270" t="e">
        <f>IF(AND(#REF!="Alta",#REF!="Mayor"),CONCATENATE("R",#REF!,"C",#REF!),"")</f>
        <v>#REF!</v>
      </c>
      <c r="BS41" s="270" t="e">
        <f>IF(AND(#REF!="Alta",#REF!="Mayor"),CONCATENATE("R",#REF!,"C",#REF!),"")</f>
        <v>#REF!</v>
      </c>
      <c r="BT41" s="270" t="e">
        <f>IF(AND(#REF!="Alta",#REF!="Mayor"),CONCATENATE("R",#REF!,"C",#REF!),"")</f>
        <v>#REF!</v>
      </c>
      <c r="BU41" s="270" t="e">
        <f>IF(AND(#REF!="Alta",#REF!="Mayor"),CONCATENATE("R",#REF!,"C",#REF!),"")</f>
        <v>#REF!</v>
      </c>
      <c r="BV41" s="270" t="e">
        <f>IF(AND(#REF!="Alta",#REF!="Mayor"),CONCATENATE("R",#REF!,"C",#REF!),"")</f>
        <v>#REF!</v>
      </c>
      <c r="BW41" s="270" t="e">
        <f>IF(AND(#REF!="Alta",#REF!="Mayor"),CONCATENATE("R",#REF!,"C",#REF!),"")</f>
        <v>#REF!</v>
      </c>
      <c r="BX41" s="270" t="e">
        <f>IF(AND(#REF!="Alta",#REF!="Mayor"),CONCATENATE("R",#REF!,"C",#REF!),"")</f>
        <v>#REF!</v>
      </c>
      <c r="BY41" s="270" t="e">
        <f>IF(AND(#REF!="Alta",#REF!="Mayor"),CONCATENATE("R",#REF!,"C",#REF!),"")</f>
        <v>#REF!</v>
      </c>
      <c r="BZ41" s="270" t="e">
        <f>IF(AND(#REF!="Alta",#REF!="Mayor"),CONCATENATE("R",#REF!,"C",#REF!),"")</f>
        <v>#REF!</v>
      </c>
      <c r="CA41" s="270" t="e">
        <f>IF(AND(#REF!="Alta",#REF!="Mayor"),CONCATENATE("R",#REF!,"C",#REF!),"")</f>
        <v>#REF!</v>
      </c>
      <c r="CB41" s="270" t="e">
        <f>IF(AND(#REF!="Alta",#REF!="Mayor"),CONCATENATE("R",#REF!,"C",#REF!),"")</f>
        <v>#REF!</v>
      </c>
      <c r="CC41" s="271" t="e">
        <f>IF(AND(#REF!="Alta",#REF!="Mayor"),CONCATENATE("R",#REF!,"C",#REF!),"")</f>
        <v>#REF!</v>
      </c>
      <c r="CD41" s="272" t="e">
        <f>IF(AND(#REF!="Alta",#REF!="Catastrófico"),CONCATENATE("R",#REF!,"C",#REF!),"")</f>
        <v>#REF!</v>
      </c>
      <c r="CE41" s="272" t="e">
        <f>IF(AND(#REF!="Alta",#REF!="Catastrófico"),CONCATENATE("R",#REF!,"C",#REF!),"")</f>
        <v>#REF!</v>
      </c>
      <c r="CF41" s="272" t="e">
        <f>IF(AND(#REF!="Alta",#REF!="Catastrófico"),CONCATENATE("R",#REF!,"C",#REF!),"")</f>
        <v>#REF!</v>
      </c>
      <c r="CG41" s="272" t="e">
        <f>IF(AND(#REF!="Alta",#REF!="Catastrófico"),CONCATENATE("R",#REF!,"C",#REF!),"")</f>
        <v>#REF!</v>
      </c>
      <c r="CH41" s="272" t="e">
        <f>IF(AND(#REF!="Alta",#REF!="Catastrófico"),CONCATENATE("R",#REF!,"C",#REF!),"")</f>
        <v>#REF!</v>
      </c>
      <c r="CI41" s="272" t="e">
        <f>IF(AND(#REF!="Alta",#REF!="Catastrófico"),CONCATENATE("R",#REF!,"C",#REF!),"")</f>
        <v>#REF!</v>
      </c>
      <c r="CJ41" s="272" t="e">
        <f>IF(AND(#REF!="Alta",#REF!="Catastrófico"),CONCATENATE("R",#REF!,"C",#REF!),"")</f>
        <v>#REF!</v>
      </c>
      <c r="CK41" s="272" t="e">
        <f>IF(AND(#REF!="Alta",#REF!="Catastrófico"),CONCATENATE("R",#REF!,"C",#REF!),"")</f>
        <v>#REF!</v>
      </c>
      <c r="CL41" s="272" t="e">
        <f>IF(AND(#REF!="Alta",#REF!="Catastrófico"),CONCATENATE("R",#REF!,"C",#REF!),"")</f>
        <v>#REF!</v>
      </c>
      <c r="CM41" s="272" t="e">
        <f>IF(AND(#REF!="Alta",#REF!="Catastrófico"),CONCATENATE("R",#REF!,"C",#REF!),"")</f>
        <v>#REF!</v>
      </c>
      <c r="CN41" s="272" t="e">
        <f>IF(AND(#REF!="Alta",#REF!="Catastrófico"),CONCATENATE("R",#REF!,"C",#REF!),"")</f>
        <v>#REF!</v>
      </c>
      <c r="CO41" s="272" t="e">
        <f>IF(AND(#REF!="Alta",#REF!="Catastrófico"),CONCATENATE("R",#REF!,"C",#REF!),"")</f>
        <v>#REF!</v>
      </c>
      <c r="CP41" s="272" t="e">
        <f>IF(AND(#REF!="Alta",#REF!="Catastrófico"),CONCATENATE("R",#REF!,"C",#REF!),"")</f>
        <v>#REF!</v>
      </c>
      <c r="CQ41" s="272" t="e">
        <f>IF(AND(#REF!="Alta",#REF!="Catastrófico"),CONCATENATE("R",#REF!,"C",#REF!),"")</f>
        <v>#REF!</v>
      </c>
      <c r="CR41" s="272" t="e">
        <f>IF(AND(#REF!="Alta",#REF!="Catastrófico"),CONCATENATE("R",#REF!,"C",#REF!),"")</f>
        <v>#REF!</v>
      </c>
      <c r="CS41" s="272" t="e">
        <f>IF(AND(#REF!="Alta",#REF!="Catastrófico"),CONCATENATE("R",#REF!,"C",#REF!),"")</f>
        <v>#REF!</v>
      </c>
      <c r="CT41" s="272" t="e">
        <f>IF(AND(#REF!="Alta",#REF!="Catastrófico"),CONCATENATE("R",#REF!,"C",#REF!),"")</f>
        <v>#REF!</v>
      </c>
      <c r="CU41" s="273" t="e">
        <f>IF(AND(#REF!="Alta",#REF!="Catastrófico"),CONCATENATE("R",#REF!,"C",#REF!),"")</f>
        <v>#REF!</v>
      </c>
      <c r="CV41" s="57"/>
      <c r="CW41" s="1096"/>
      <c r="CX41" s="1097"/>
      <c r="CY41" s="1097"/>
      <c r="CZ41" s="1097"/>
      <c r="DA41" s="1097"/>
      <c r="DB41" s="1098"/>
    </row>
    <row r="42" spans="2:106" ht="32.65" customHeight="1">
      <c r="B42" s="1101"/>
      <c r="C42" s="1101"/>
      <c r="D42" s="1102"/>
      <c r="E42" s="1072"/>
      <c r="F42" s="1073"/>
      <c r="G42" s="1073"/>
      <c r="H42" s="1073"/>
      <c r="I42" s="1073"/>
      <c r="J42" s="282" t="e">
        <f>IF(AND(#REF!="Alta",#REF!="Leve"),CONCATENATE("R",#REF!,"C",#REF!),"")</f>
        <v>#REF!</v>
      </c>
      <c r="K42" s="283" t="e">
        <f>IF(AND(#REF!="Alta",#REF!="Leve"),CONCATENATE("R",#REF!,"C",#REF!),"")</f>
        <v>#REF!</v>
      </c>
      <c r="L42" s="283" t="e">
        <f>IF(AND(#REF!="Alta",#REF!="Leve"),CONCATENATE("R",#REF!,"C",#REF!),"")</f>
        <v>#REF!</v>
      </c>
      <c r="M42" s="283" t="e">
        <f>IF(AND(#REF!="Alta",#REF!="Leve"),CONCATENATE("R",#REF!,"C",#REF!),"")</f>
        <v>#REF!</v>
      </c>
      <c r="N42" s="283" t="e">
        <f>IF(AND(#REF!="Alta",#REF!="Leve"),CONCATENATE("R",#REF!,"C",#REF!),"")</f>
        <v>#REF!</v>
      </c>
      <c r="O42" s="283" t="e">
        <f>IF(AND(#REF!="Alta",#REF!="Leve"),CONCATENATE("R",#REF!,"C",#REF!),"")</f>
        <v>#REF!</v>
      </c>
      <c r="P42" s="283" t="e">
        <f>IF(AND(#REF!="Alta",#REF!="Leve"),CONCATENATE("R",#REF!,"C",#REF!),"")</f>
        <v>#REF!</v>
      </c>
      <c r="Q42" s="283" t="e">
        <f>IF(AND(#REF!="Alta",#REF!="Leve"),CONCATENATE("R",#REF!,"C",#REF!),"")</f>
        <v>#REF!</v>
      </c>
      <c r="R42" s="283" t="e">
        <f>IF(AND(#REF!="Alta",#REF!="Leve"),CONCATENATE("R",#REF!,"C",#REF!),"")</f>
        <v>#REF!</v>
      </c>
      <c r="S42" s="283" t="e">
        <f>IF(AND(#REF!="Alta",#REF!="Leve"),CONCATENATE("R",#REF!,"C",#REF!),"")</f>
        <v>#REF!</v>
      </c>
      <c r="T42" s="283" t="e">
        <f>IF(AND(#REF!="Alta",#REF!="Leve"),CONCATENATE("R",#REF!,"C",#REF!),"")</f>
        <v>#REF!</v>
      </c>
      <c r="U42" s="283" t="e">
        <f>IF(AND(#REF!="Alta",#REF!="Leve"),CONCATENATE("R",#REF!,"C",#REF!),"")</f>
        <v>#REF!</v>
      </c>
      <c r="V42" s="283" t="e">
        <f>IF(AND(#REF!="Alta",#REF!="Leve"),CONCATENATE("R",#REF!,"C",#REF!),"")</f>
        <v>#REF!</v>
      </c>
      <c r="W42" s="283" t="e">
        <f>IF(AND(#REF!="Alta",#REF!="Leve"),CONCATENATE("R",#REF!,"C",#REF!),"")</f>
        <v>#REF!</v>
      </c>
      <c r="X42" s="283" t="e">
        <f>IF(AND(#REF!="Alta",#REF!="Leve"),CONCATENATE("R",#REF!,"C",#REF!),"")</f>
        <v>#REF!</v>
      </c>
      <c r="Y42" s="283" t="e">
        <f>IF(AND(#REF!="Alta",#REF!="Leve"),CONCATENATE("R",#REF!,"C",#REF!),"")</f>
        <v>#REF!</v>
      </c>
      <c r="Z42" s="283" t="e">
        <f>IF(AND(#REF!="Alta",#REF!="Leve"),CONCATENATE("R",#REF!,"C",#REF!),"")</f>
        <v>#REF!</v>
      </c>
      <c r="AA42" s="283" t="e">
        <f>IF(AND(#REF!="Alta",#REF!="Leve"),CONCATENATE("R",#REF!,"C",#REF!),"")</f>
        <v>#REF!</v>
      </c>
      <c r="AB42" s="282" t="e">
        <f>IF(AND(#REF!="Alta",#REF!="Menor"),CONCATENATE("R",#REF!,"C",#REF!),"")</f>
        <v>#REF!</v>
      </c>
      <c r="AC42" s="283" t="e">
        <f>IF(AND(#REF!="Alta",#REF!="Menor"),CONCATENATE("R",#REF!,"C",#REF!),"")</f>
        <v>#REF!</v>
      </c>
      <c r="AD42" s="283" t="e">
        <f>IF(AND(#REF!="Alta",#REF!="Menor"),CONCATENATE("R",#REF!,"C",#REF!),"")</f>
        <v>#REF!</v>
      </c>
      <c r="AE42" s="283" t="e">
        <f>IF(AND(#REF!="Alta",#REF!="Menor"),CONCATENATE("R",#REF!,"C",#REF!),"")</f>
        <v>#REF!</v>
      </c>
      <c r="AF42" s="283" t="e">
        <f>IF(AND(#REF!="Alta",#REF!="Menor"),CONCATENATE("R",#REF!,"C",#REF!),"")</f>
        <v>#REF!</v>
      </c>
      <c r="AG42" s="283" t="e">
        <f>IF(AND(#REF!="Alta",#REF!="Menor"),CONCATENATE("R",#REF!,"C",#REF!),"")</f>
        <v>#REF!</v>
      </c>
      <c r="AH42" s="283" t="e">
        <f>IF(AND(#REF!="Alta",#REF!="Menor"),CONCATENATE("R",#REF!,"C",#REF!),"")</f>
        <v>#REF!</v>
      </c>
      <c r="AI42" s="283" t="e">
        <f>IF(AND(#REF!="Alta",#REF!="Menor"),CONCATENATE("R",#REF!,"C",#REF!),"")</f>
        <v>#REF!</v>
      </c>
      <c r="AJ42" s="283" t="e">
        <f>IF(AND(#REF!="Alta",#REF!="Menor"),CONCATENATE("R",#REF!,"C",#REF!),"")</f>
        <v>#REF!</v>
      </c>
      <c r="AK42" s="283" t="e">
        <f>IF(AND(#REF!="Alta",#REF!="Menor"),CONCATENATE("R",#REF!,"C",#REF!),"")</f>
        <v>#REF!</v>
      </c>
      <c r="AL42" s="283" t="e">
        <f>IF(AND(#REF!="Alta",#REF!="Menor"),CONCATENATE("R",#REF!,"C",#REF!),"")</f>
        <v>#REF!</v>
      </c>
      <c r="AM42" s="283" t="e">
        <f>IF(AND(#REF!="Alta",#REF!="Menor"),CONCATENATE("R",#REF!,"C",#REF!),"")</f>
        <v>#REF!</v>
      </c>
      <c r="AN42" s="283" t="e">
        <f>IF(AND(#REF!="Alta",#REF!="Menor"),CONCATENATE("R",#REF!,"C",#REF!),"")</f>
        <v>#REF!</v>
      </c>
      <c r="AO42" s="283" t="e">
        <f>IF(AND(#REF!="Alta",#REF!="Menor"),CONCATENATE("R",#REF!,"C",#REF!),"")</f>
        <v>#REF!</v>
      </c>
      <c r="AP42" s="283" t="e">
        <f>IF(AND(#REF!="Alta",#REF!="Menor"),CONCATENATE("R",#REF!,"C",#REF!),"")</f>
        <v>#REF!</v>
      </c>
      <c r="AQ42" s="283" t="e">
        <f>IF(AND(#REF!="Alta",#REF!="Menor"),CONCATENATE("R",#REF!,"C",#REF!),"")</f>
        <v>#REF!</v>
      </c>
      <c r="AR42" s="283" t="e">
        <f>IF(AND(#REF!="Alta",#REF!="Menor"),CONCATENATE("R",#REF!,"C",#REF!),"")</f>
        <v>#REF!</v>
      </c>
      <c r="AS42" s="284" t="e">
        <f>IF(AND(#REF!="Alta",#REF!="Menor"),CONCATENATE("R",#REF!,"C",#REF!),"")</f>
        <v>#REF!</v>
      </c>
      <c r="AT42" s="270" t="e">
        <f>IF(AND(#REF!="Alta",#REF!="Moderado"),CONCATENATE("R",#REF!,"C",#REF!),"")</f>
        <v>#REF!</v>
      </c>
      <c r="AU42" s="270" t="e">
        <f>IF(AND(#REF!="Alta",#REF!="Moderado"),CONCATENATE("R",#REF!,"C",#REF!),"")</f>
        <v>#REF!</v>
      </c>
      <c r="AV42" s="270" t="e">
        <f>IF(AND(#REF!="Alta",#REF!="Moderado"),CONCATENATE("R",#REF!,"C",#REF!),"")</f>
        <v>#REF!</v>
      </c>
      <c r="AW42" s="270" t="e">
        <f>IF(AND(#REF!="Alta",#REF!="Moderado"),CONCATENATE("R",#REF!,"C",#REF!),"")</f>
        <v>#REF!</v>
      </c>
      <c r="AX42" s="270" t="e">
        <f>IF(AND(#REF!="Alta",#REF!="Moderado"),CONCATENATE("R",#REF!,"C",#REF!),"")</f>
        <v>#REF!</v>
      </c>
      <c r="AY42" s="270" t="e">
        <f>IF(AND(#REF!="Alta",#REF!="Moderado"),CONCATENATE("R",#REF!,"C",#REF!),"")</f>
        <v>#REF!</v>
      </c>
      <c r="AZ42" s="270" t="e">
        <f>IF(AND(#REF!="Alta",#REF!="Moderado"),CONCATENATE("R",#REF!,"C",#REF!),"")</f>
        <v>#REF!</v>
      </c>
      <c r="BA42" s="270" t="e">
        <f>IF(AND(#REF!="Alta",#REF!="Moderado"),CONCATENATE("R",#REF!,"C",#REF!),"")</f>
        <v>#REF!</v>
      </c>
      <c r="BB42" s="270" t="e">
        <f>IF(AND(#REF!="Alta",#REF!="Moderado"),CONCATENATE("R",#REF!,"C",#REF!),"")</f>
        <v>#REF!</v>
      </c>
      <c r="BC42" s="270" t="e">
        <f>IF(AND(#REF!="Alta",#REF!="Moderado"),CONCATENATE("R",#REF!,"C",#REF!),"")</f>
        <v>#REF!</v>
      </c>
      <c r="BD42" s="270" t="e">
        <f>IF(AND(#REF!="Alta",#REF!="Moderado"),CONCATENATE("R",#REF!,"C",#REF!),"")</f>
        <v>#REF!</v>
      </c>
      <c r="BE42" s="270" t="e">
        <f>IF(AND(#REF!="Alta",#REF!="Moderado"),CONCATENATE("R",#REF!,"C",#REF!),"")</f>
        <v>#REF!</v>
      </c>
      <c r="BF42" s="270" t="e">
        <f>IF(AND(#REF!="Alta",#REF!="Moderado"),CONCATENATE("R",#REF!,"C",#REF!),"")</f>
        <v>#REF!</v>
      </c>
      <c r="BG42" s="270" t="e">
        <f>IF(AND(#REF!="Alta",#REF!="Moderado"),CONCATENATE("R",#REF!,"C",#REF!),"")</f>
        <v>#REF!</v>
      </c>
      <c r="BH42" s="270" t="e">
        <f>IF(AND(#REF!="Alta",#REF!="Moderado"),CONCATENATE("R",#REF!,"C",#REF!),"")</f>
        <v>#REF!</v>
      </c>
      <c r="BI42" s="270" t="e">
        <f>IF(AND(#REF!="Alta",#REF!="Moderado"),CONCATENATE("R",#REF!,"C",#REF!),"")</f>
        <v>#REF!</v>
      </c>
      <c r="BJ42" s="270" t="e">
        <f>IF(AND(#REF!="Alta",#REF!="Moderado"),CONCATENATE("R",#REF!,"C",#REF!),"")</f>
        <v>#REF!</v>
      </c>
      <c r="BK42" s="271" t="e">
        <f>IF(AND(#REF!="Alta",#REF!="Moderado"),CONCATENATE("R",#REF!,"C",#REF!),"")</f>
        <v>#REF!</v>
      </c>
      <c r="BL42" s="270" t="e">
        <f>IF(AND(#REF!="Alta",#REF!="Mayor"),CONCATENATE("R",#REF!,"C",#REF!),"")</f>
        <v>#REF!</v>
      </c>
      <c r="BM42" s="270" t="e">
        <f>IF(AND(#REF!="Alta",#REF!="Mayor"),CONCATENATE("R",#REF!,"C",#REF!),"")</f>
        <v>#REF!</v>
      </c>
      <c r="BN42" s="270" t="e">
        <f>IF(AND(#REF!="Alta",#REF!="Mayor"),CONCATENATE("R",#REF!,"C",#REF!),"")</f>
        <v>#REF!</v>
      </c>
      <c r="BO42" s="270" t="e">
        <f>IF(AND(#REF!="Alta",#REF!="Mayor"),CONCATENATE("R",#REF!,"C",#REF!),"")</f>
        <v>#REF!</v>
      </c>
      <c r="BP42" s="270" t="e">
        <f>IF(AND(#REF!="Alta",#REF!="Mayor"),CONCATENATE("R",#REF!,"C",#REF!),"")</f>
        <v>#REF!</v>
      </c>
      <c r="BQ42" s="270" t="e">
        <f>IF(AND(#REF!="Alta",#REF!="Mayor"),CONCATENATE("R",#REF!,"C",#REF!),"")</f>
        <v>#REF!</v>
      </c>
      <c r="BR42" s="270" t="e">
        <f>IF(AND(#REF!="Alta",#REF!="Mayor"),CONCATENATE("R",#REF!,"C",#REF!),"")</f>
        <v>#REF!</v>
      </c>
      <c r="BS42" s="270" t="e">
        <f>IF(AND(#REF!="Alta",#REF!="Mayor"),CONCATENATE("R",#REF!,"C",#REF!),"")</f>
        <v>#REF!</v>
      </c>
      <c r="BT42" s="270" t="e">
        <f>IF(AND(#REF!="Alta",#REF!="Mayor"),CONCATENATE("R",#REF!,"C",#REF!),"")</f>
        <v>#REF!</v>
      </c>
      <c r="BU42" s="270" t="e">
        <f>IF(AND(#REF!="Alta",#REF!="Mayor"),CONCATENATE("R",#REF!,"C",#REF!),"")</f>
        <v>#REF!</v>
      </c>
      <c r="BV42" s="270" t="e">
        <f>IF(AND(#REF!="Alta",#REF!="Mayor"),CONCATENATE("R",#REF!,"C",#REF!),"")</f>
        <v>#REF!</v>
      </c>
      <c r="BW42" s="270" t="e">
        <f>IF(AND(#REF!="Alta",#REF!="Mayor"),CONCATENATE("R",#REF!,"C",#REF!),"")</f>
        <v>#REF!</v>
      </c>
      <c r="BX42" s="270" t="e">
        <f>IF(AND(#REF!="Alta",#REF!="Mayor"),CONCATENATE("R",#REF!,"C",#REF!),"")</f>
        <v>#REF!</v>
      </c>
      <c r="BY42" s="270" t="e">
        <f>IF(AND(#REF!="Alta",#REF!="Mayor"),CONCATENATE("R",#REF!,"C",#REF!),"")</f>
        <v>#REF!</v>
      </c>
      <c r="BZ42" s="270" t="e">
        <f>IF(AND(#REF!="Alta",#REF!="Mayor"),CONCATENATE("R",#REF!,"C",#REF!),"")</f>
        <v>#REF!</v>
      </c>
      <c r="CA42" s="270" t="e">
        <f>IF(AND(#REF!="Alta",#REF!="Mayor"),CONCATENATE("R",#REF!,"C",#REF!),"")</f>
        <v>#REF!</v>
      </c>
      <c r="CB42" s="270" t="e">
        <f>IF(AND(#REF!="Alta",#REF!="Mayor"),CONCATENATE("R",#REF!,"C",#REF!),"")</f>
        <v>#REF!</v>
      </c>
      <c r="CC42" s="271" t="e">
        <f>IF(AND(#REF!="Alta",#REF!="Mayor"),CONCATENATE("R",#REF!,"C",#REF!),"")</f>
        <v>#REF!</v>
      </c>
      <c r="CD42" s="272" t="e">
        <f>IF(AND(#REF!="Alta",#REF!="Catastrófico"),CONCATENATE("R",#REF!,"C",#REF!),"")</f>
        <v>#REF!</v>
      </c>
      <c r="CE42" s="272" t="e">
        <f>IF(AND(#REF!="Alta",#REF!="Catastrófico"),CONCATENATE("R",#REF!,"C",#REF!),"")</f>
        <v>#REF!</v>
      </c>
      <c r="CF42" s="272" t="e">
        <f>IF(AND(#REF!="Alta",#REF!="Catastrófico"),CONCATENATE("R",#REF!,"C",#REF!),"")</f>
        <v>#REF!</v>
      </c>
      <c r="CG42" s="272" t="e">
        <f>IF(AND(#REF!="Alta",#REF!="Catastrófico"),CONCATENATE("R",#REF!,"C",#REF!),"")</f>
        <v>#REF!</v>
      </c>
      <c r="CH42" s="272" t="e">
        <f>IF(AND(#REF!="Alta",#REF!="Catastrófico"),CONCATENATE("R",#REF!,"C",#REF!),"")</f>
        <v>#REF!</v>
      </c>
      <c r="CI42" s="272" t="e">
        <f>IF(AND(#REF!="Alta",#REF!="Catastrófico"),CONCATENATE("R",#REF!,"C",#REF!),"")</f>
        <v>#REF!</v>
      </c>
      <c r="CJ42" s="272" t="e">
        <f>IF(AND(#REF!="Alta",#REF!="Catastrófico"),CONCATENATE("R",#REF!,"C",#REF!),"")</f>
        <v>#REF!</v>
      </c>
      <c r="CK42" s="272" t="e">
        <f>IF(AND(#REF!="Alta",#REF!="Catastrófico"),CONCATENATE("R",#REF!,"C",#REF!),"")</f>
        <v>#REF!</v>
      </c>
      <c r="CL42" s="272" t="e">
        <f>IF(AND(#REF!="Alta",#REF!="Catastrófico"),CONCATENATE("R",#REF!,"C",#REF!),"")</f>
        <v>#REF!</v>
      </c>
      <c r="CM42" s="272" t="e">
        <f>IF(AND(#REF!="Alta",#REF!="Catastrófico"),CONCATENATE("R",#REF!,"C",#REF!),"")</f>
        <v>#REF!</v>
      </c>
      <c r="CN42" s="272" t="e">
        <f>IF(AND(#REF!="Alta",#REF!="Catastrófico"),CONCATENATE("R",#REF!,"C",#REF!),"")</f>
        <v>#REF!</v>
      </c>
      <c r="CO42" s="272" t="e">
        <f>IF(AND(#REF!="Alta",#REF!="Catastrófico"),CONCATENATE("R",#REF!,"C",#REF!),"")</f>
        <v>#REF!</v>
      </c>
      <c r="CP42" s="272" t="e">
        <f>IF(AND(#REF!="Alta",#REF!="Catastrófico"),CONCATENATE("R",#REF!,"C",#REF!),"")</f>
        <v>#REF!</v>
      </c>
      <c r="CQ42" s="272" t="e">
        <f>IF(AND(#REF!="Alta",#REF!="Catastrófico"),CONCATENATE("R",#REF!,"C",#REF!),"")</f>
        <v>#REF!</v>
      </c>
      <c r="CR42" s="272" t="e">
        <f>IF(AND(#REF!="Alta",#REF!="Catastrófico"),CONCATENATE("R",#REF!,"C",#REF!),"")</f>
        <v>#REF!</v>
      </c>
      <c r="CS42" s="272" t="e">
        <f>IF(AND(#REF!="Alta",#REF!="Catastrófico"),CONCATENATE("R",#REF!,"C",#REF!),"")</f>
        <v>#REF!</v>
      </c>
      <c r="CT42" s="272" t="e">
        <f>IF(AND(#REF!="Alta",#REF!="Catastrófico"),CONCATENATE("R",#REF!,"C",#REF!),"")</f>
        <v>#REF!</v>
      </c>
      <c r="CU42" s="273" t="e">
        <f>IF(AND(#REF!="Alta",#REF!="Catastrófico"),CONCATENATE("R",#REF!,"C",#REF!),"")</f>
        <v>#REF!</v>
      </c>
      <c r="CV42" s="57"/>
      <c r="CW42" s="1096"/>
      <c r="CX42" s="1097"/>
      <c r="CY42" s="1097"/>
      <c r="CZ42" s="1097"/>
      <c r="DA42" s="1097"/>
      <c r="DB42" s="1098"/>
    </row>
    <row r="43" spans="2:106" ht="32.65" customHeight="1">
      <c r="B43" s="1101"/>
      <c r="C43" s="1101"/>
      <c r="D43" s="1102"/>
      <c r="E43" s="1072"/>
      <c r="F43" s="1073"/>
      <c r="G43" s="1073"/>
      <c r="H43" s="1073"/>
      <c r="I43" s="1073"/>
      <c r="J43" s="282" t="e">
        <f>IF(AND(#REF!="Alta",#REF!="Leve"),CONCATENATE("R",#REF!,"C",#REF!),"")</f>
        <v>#REF!</v>
      </c>
      <c r="K43" s="283" t="e">
        <f>IF(AND(#REF!="Alta",#REF!="Leve"),CONCATENATE("R",#REF!,"C",#REF!),"")</f>
        <v>#REF!</v>
      </c>
      <c r="L43" s="283" t="e">
        <f>IF(AND(#REF!="Alta",#REF!="Leve"),CONCATENATE("R",#REF!,"C",#REF!),"")</f>
        <v>#REF!</v>
      </c>
      <c r="M43" s="283" t="e">
        <f>IF(AND(#REF!="Alta",#REF!="Leve"),CONCATENATE("R",#REF!,"C",#REF!),"")</f>
        <v>#REF!</v>
      </c>
      <c r="N43" s="283" t="e">
        <f>IF(AND(#REF!="Alta",#REF!="Leve"),CONCATENATE("R",#REF!,"C",#REF!),"")</f>
        <v>#REF!</v>
      </c>
      <c r="O43" s="283" t="e">
        <f>IF(AND(#REF!="Alta",#REF!="Leve"),CONCATENATE("R",#REF!,"C",#REF!),"")</f>
        <v>#REF!</v>
      </c>
      <c r="P43" s="283" t="e">
        <f>IF(AND(#REF!="Alta",#REF!="Leve"),CONCATENATE("R",#REF!,"C",#REF!),"")</f>
        <v>#REF!</v>
      </c>
      <c r="Q43" s="283" t="e">
        <f>IF(AND(#REF!="Alta",#REF!="Leve"),CONCATENATE("R",#REF!,"C",#REF!),"")</f>
        <v>#REF!</v>
      </c>
      <c r="R43" s="283" t="e">
        <f>IF(AND(#REF!="Alta",#REF!="Leve"),CONCATENATE("R",#REF!,"C",#REF!),"")</f>
        <v>#REF!</v>
      </c>
      <c r="S43" s="283" t="e">
        <f>IF(AND(#REF!="Alta",#REF!="Leve"),CONCATENATE("R",#REF!,"C",#REF!),"")</f>
        <v>#REF!</v>
      </c>
      <c r="T43" s="283" t="e">
        <f>IF(AND(#REF!="Alta",#REF!="Leve"),CONCATENATE("R",#REF!,"C",#REF!),"")</f>
        <v>#REF!</v>
      </c>
      <c r="U43" s="283" t="e">
        <f>IF(AND(#REF!="Alta",#REF!="Leve"),CONCATENATE("R",#REF!,"C",#REF!),"")</f>
        <v>#REF!</v>
      </c>
      <c r="V43" s="283" t="e">
        <f>IF(AND(#REF!="Alta",#REF!="Leve"),CONCATENATE("R",#REF!,"C",#REF!),"")</f>
        <v>#REF!</v>
      </c>
      <c r="W43" s="283" t="e">
        <f>IF(AND(#REF!="Alta",#REF!="Leve"),CONCATENATE("R",#REF!,"C",#REF!),"")</f>
        <v>#REF!</v>
      </c>
      <c r="X43" s="283" t="e">
        <f>IF(AND(#REF!="Alta",#REF!="Leve"),CONCATENATE("R",#REF!,"C",#REF!),"")</f>
        <v>#REF!</v>
      </c>
      <c r="Y43" s="283" t="e">
        <f>IF(AND(#REF!="Alta",#REF!="Leve"),CONCATENATE("R",#REF!,"C",#REF!),"")</f>
        <v>#REF!</v>
      </c>
      <c r="Z43" s="283" t="e">
        <f>IF(AND(#REF!="Alta",#REF!="Leve"),CONCATENATE("R",#REF!,"C",#REF!),"")</f>
        <v>#REF!</v>
      </c>
      <c r="AA43" s="283" t="e">
        <f>IF(AND(#REF!="Alta",#REF!="Leve"),CONCATENATE("R",#REF!,"C",#REF!),"")</f>
        <v>#REF!</v>
      </c>
      <c r="AB43" s="282" t="e">
        <f>IF(AND(#REF!="Alta",#REF!="Menor"),CONCATENATE("R",#REF!,"C",#REF!),"")</f>
        <v>#REF!</v>
      </c>
      <c r="AC43" s="283" t="e">
        <f>IF(AND(#REF!="Alta",#REF!="Menor"),CONCATENATE("R",#REF!,"C",#REF!),"")</f>
        <v>#REF!</v>
      </c>
      <c r="AD43" s="283" t="e">
        <f>IF(AND(#REF!="Alta",#REF!="Menor"),CONCATENATE("R",#REF!,"C",#REF!),"")</f>
        <v>#REF!</v>
      </c>
      <c r="AE43" s="283" t="e">
        <f>IF(AND(#REF!="Alta",#REF!="Menor"),CONCATENATE("R",#REF!,"C",#REF!),"")</f>
        <v>#REF!</v>
      </c>
      <c r="AF43" s="283" t="e">
        <f>IF(AND(#REF!="Alta",#REF!="Menor"),CONCATENATE("R",#REF!,"C",#REF!),"")</f>
        <v>#REF!</v>
      </c>
      <c r="AG43" s="283" t="e">
        <f>IF(AND(#REF!="Alta",#REF!="Menor"),CONCATENATE("R",#REF!,"C",#REF!),"")</f>
        <v>#REF!</v>
      </c>
      <c r="AH43" s="283" t="e">
        <f>IF(AND(#REF!="Alta",#REF!="Menor"),CONCATENATE("R",#REF!,"C",#REF!),"")</f>
        <v>#REF!</v>
      </c>
      <c r="AI43" s="283" t="e">
        <f>IF(AND(#REF!="Alta",#REF!="Menor"),CONCATENATE("R",#REF!,"C",#REF!),"")</f>
        <v>#REF!</v>
      </c>
      <c r="AJ43" s="283" t="e">
        <f>IF(AND(#REF!="Alta",#REF!="Menor"),CONCATENATE("R",#REF!,"C",#REF!),"")</f>
        <v>#REF!</v>
      </c>
      <c r="AK43" s="283" t="e">
        <f>IF(AND(#REF!="Alta",#REF!="Menor"),CONCATENATE("R",#REF!,"C",#REF!),"")</f>
        <v>#REF!</v>
      </c>
      <c r="AL43" s="283" t="e">
        <f>IF(AND(#REF!="Alta",#REF!="Menor"),CONCATENATE("R",#REF!,"C",#REF!),"")</f>
        <v>#REF!</v>
      </c>
      <c r="AM43" s="283" t="e">
        <f>IF(AND(#REF!="Alta",#REF!="Menor"),CONCATENATE("R",#REF!,"C",#REF!),"")</f>
        <v>#REF!</v>
      </c>
      <c r="AN43" s="283" t="e">
        <f>IF(AND(#REF!="Alta",#REF!="Menor"),CONCATENATE("R",#REF!,"C",#REF!),"")</f>
        <v>#REF!</v>
      </c>
      <c r="AO43" s="283" t="e">
        <f>IF(AND(#REF!="Alta",#REF!="Menor"),CONCATENATE("R",#REF!,"C",#REF!),"")</f>
        <v>#REF!</v>
      </c>
      <c r="AP43" s="283" t="e">
        <f>IF(AND(#REF!="Alta",#REF!="Menor"),CONCATENATE("R",#REF!,"C",#REF!),"")</f>
        <v>#REF!</v>
      </c>
      <c r="AQ43" s="283" t="e">
        <f>IF(AND(#REF!="Alta",#REF!="Menor"),CONCATENATE("R",#REF!,"C",#REF!),"")</f>
        <v>#REF!</v>
      </c>
      <c r="AR43" s="283" t="e">
        <f>IF(AND(#REF!="Alta",#REF!="Menor"),CONCATENATE("R",#REF!,"C",#REF!),"")</f>
        <v>#REF!</v>
      </c>
      <c r="AS43" s="284" t="e">
        <f>IF(AND(#REF!="Alta",#REF!="Menor"),CONCATENATE("R",#REF!,"C",#REF!),"")</f>
        <v>#REF!</v>
      </c>
      <c r="AT43" s="270" t="e">
        <f>IF(AND(#REF!="Alta",#REF!="Moderado"),CONCATENATE("R",#REF!,"C",#REF!),"")</f>
        <v>#REF!</v>
      </c>
      <c r="AU43" s="270" t="e">
        <f>IF(AND(#REF!="Alta",#REF!="Moderado"),CONCATENATE("R",#REF!,"C",#REF!),"")</f>
        <v>#REF!</v>
      </c>
      <c r="AV43" s="270" t="e">
        <f>IF(AND(#REF!="Alta",#REF!="Moderado"),CONCATENATE("R",#REF!,"C",#REF!),"")</f>
        <v>#REF!</v>
      </c>
      <c r="AW43" s="270" t="e">
        <f>IF(AND(#REF!="Alta",#REF!="Moderado"),CONCATENATE("R",#REF!,"C",#REF!),"")</f>
        <v>#REF!</v>
      </c>
      <c r="AX43" s="270" t="e">
        <f>IF(AND(#REF!="Alta",#REF!="Moderado"),CONCATENATE("R",#REF!,"C",#REF!),"")</f>
        <v>#REF!</v>
      </c>
      <c r="AY43" s="270" t="e">
        <f>IF(AND(#REF!="Alta",#REF!="Moderado"),CONCATENATE("R",#REF!,"C",#REF!),"")</f>
        <v>#REF!</v>
      </c>
      <c r="AZ43" s="270" t="e">
        <f>IF(AND(#REF!="Alta",#REF!="Moderado"),CONCATENATE("R",#REF!,"C",#REF!),"")</f>
        <v>#REF!</v>
      </c>
      <c r="BA43" s="270" t="e">
        <f>IF(AND(#REF!="Alta",#REF!="Moderado"),CONCATENATE("R",#REF!,"C",#REF!),"")</f>
        <v>#REF!</v>
      </c>
      <c r="BB43" s="270" t="e">
        <f>IF(AND(#REF!="Alta",#REF!="Moderado"),CONCATENATE("R",#REF!,"C",#REF!),"")</f>
        <v>#REF!</v>
      </c>
      <c r="BC43" s="270" t="e">
        <f>IF(AND(#REF!="Alta",#REF!="Moderado"),CONCATENATE("R",#REF!,"C",#REF!),"")</f>
        <v>#REF!</v>
      </c>
      <c r="BD43" s="270" t="e">
        <f>IF(AND(#REF!="Alta",#REF!="Moderado"),CONCATENATE("R",#REF!,"C",#REF!),"")</f>
        <v>#REF!</v>
      </c>
      <c r="BE43" s="270" t="e">
        <f>IF(AND(#REF!="Alta",#REF!="Moderado"),CONCATENATE("R",#REF!,"C",#REF!),"")</f>
        <v>#REF!</v>
      </c>
      <c r="BF43" s="270" t="e">
        <f>IF(AND(#REF!="Alta",#REF!="Moderado"),CONCATENATE("R",#REF!,"C",#REF!),"")</f>
        <v>#REF!</v>
      </c>
      <c r="BG43" s="270" t="e">
        <f>IF(AND(#REF!="Alta",#REF!="Moderado"),CONCATENATE("R",#REF!,"C",#REF!),"")</f>
        <v>#REF!</v>
      </c>
      <c r="BH43" s="270" t="e">
        <f>IF(AND(#REF!="Alta",#REF!="Moderado"),CONCATENATE("R",#REF!,"C",#REF!),"")</f>
        <v>#REF!</v>
      </c>
      <c r="BI43" s="270" t="e">
        <f>IF(AND(#REF!="Alta",#REF!="Moderado"),CONCATENATE("R",#REF!,"C",#REF!),"")</f>
        <v>#REF!</v>
      </c>
      <c r="BJ43" s="270" t="e">
        <f>IF(AND(#REF!="Alta",#REF!="Moderado"),CONCATENATE("R",#REF!,"C",#REF!),"")</f>
        <v>#REF!</v>
      </c>
      <c r="BK43" s="271" t="e">
        <f>IF(AND(#REF!="Alta",#REF!="Moderado"),CONCATENATE("R",#REF!,"C",#REF!),"")</f>
        <v>#REF!</v>
      </c>
      <c r="BL43" s="270" t="e">
        <f>IF(AND(#REF!="Alta",#REF!="Mayor"),CONCATENATE("R",#REF!,"C",#REF!),"")</f>
        <v>#REF!</v>
      </c>
      <c r="BM43" s="270" t="e">
        <f>IF(AND(#REF!="Alta",#REF!="Mayor"),CONCATENATE("R",#REF!,"C",#REF!),"")</f>
        <v>#REF!</v>
      </c>
      <c r="BN43" s="270" t="e">
        <f>IF(AND(#REF!="Alta",#REF!="Mayor"),CONCATENATE("R",#REF!,"C",#REF!),"")</f>
        <v>#REF!</v>
      </c>
      <c r="BO43" s="270" t="e">
        <f>IF(AND(#REF!="Alta",#REF!="Mayor"),CONCATENATE("R",#REF!,"C",#REF!),"")</f>
        <v>#REF!</v>
      </c>
      <c r="BP43" s="270" t="e">
        <f>IF(AND(#REF!="Alta",#REF!="Mayor"),CONCATENATE("R",#REF!,"C",#REF!),"")</f>
        <v>#REF!</v>
      </c>
      <c r="BQ43" s="270" t="e">
        <f>IF(AND(#REF!="Alta",#REF!="Mayor"),CONCATENATE("R",#REF!,"C",#REF!),"")</f>
        <v>#REF!</v>
      </c>
      <c r="BR43" s="270" t="e">
        <f>IF(AND(#REF!="Alta",#REF!="Mayor"),CONCATENATE("R",#REF!,"C",#REF!),"")</f>
        <v>#REF!</v>
      </c>
      <c r="BS43" s="270" t="e">
        <f>IF(AND(#REF!="Alta",#REF!="Mayor"),CONCATENATE("R",#REF!,"C",#REF!),"")</f>
        <v>#REF!</v>
      </c>
      <c r="BT43" s="270" t="e">
        <f>IF(AND(#REF!="Alta",#REF!="Mayor"),CONCATENATE("R",#REF!,"C",#REF!),"")</f>
        <v>#REF!</v>
      </c>
      <c r="BU43" s="270" t="e">
        <f>IF(AND(#REF!="Alta",#REF!="Mayor"),CONCATENATE("R",#REF!,"C",#REF!),"")</f>
        <v>#REF!</v>
      </c>
      <c r="BV43" s="270" t="e">
        <f>IF(AND(#REF!="Alta",#REF!="Mayor"),CONCATENATE("R",#REF!,"C",#REF!),"")</f>
        <v>#REF!</v>
      </c>
      <c r="BW43" s="270" t="e">
        <f>IF(AND(#REF!="Alta",#REF!="Mayor"),CONCATENATE("R",#REF!,"C",#REF!),"")</f>
        <v>#REF!</v>
      </c>
      <c r="BX43" s="270" t="e">
        <f>IF(AND(#REF!="Alta",#REF!="Mayor"),CONCATENATE("R",#REF!,"C",#REF!),"")</f>
        <v>#REF!</v>
      </c>
      <c r="BY43" s="270" t="e">
        <f>IF(AND(#REF!="Alta",#REF!="Mayor"),CONCATENATE("R",#REF!,"C",#REF!),"")</f>
        <v>#REF!</v>
      </c>
      <c r="BZ43" s="270" t="e">
        <f>IF(AND(#REF!="Alta",#REF!="Mayor"),CONCATENATE("R",#REF!,"C",#REF!),"")</f>
        <v>#REF!</v>
      </c>
      <c r="CA43" s="270" t="e">
        <f>IF(AND(#REF!="Alta",#REF!="Mayor"),CONCATENATE("R",#REF!,"C",#REF!),"")</f>
        <v>#REF!</v>
      </c>
      <c r="CB43" s="270" t="e">
        <f>IF(AND(#REF!="Alta",#REF!="Mayor"),CONCATENATE("R",#REF!,"C",#REF!),"")</f>
        <v>#REF!</v>
      </c>
      <c r="CC43" s="271" t="e">
        <f>IF(AND(#REF!="Alta",#REF!="Mayor"),CONCATENATE("R",#REF!,"C",#REF!),"")</f>
        <v>#REF!</v>
      </c>
      <c r="CD43" s="272" t="e">
        <f>IF(AND(#REF!="Alta",#REF!="Catastrófico"),CONCATENATE("R",#REF!,"C",#REF!),"")</f>
        <v>#REF!</v>
      </c>
      <c r="CE43" s="272" t="e">
        <f>IF(AND(#REF!="Alta",#REF!="Catastrófico"),CONCATENATE("R",#REF!,"C",#REF!),"")</f>
        <v>#REF!</v>
      </c>
      <c r="CF43" s="272" t="e">
        <f>IF(AND(#REF!="Alta",#REF!="Catastrófico"),CONCATENATE("R",#REF!,"C",#REF!),"")</f>
        <v>#REF!</v>
      </c>
      <c r="CG43" s="272" t="e">
        <f>IF(AND(#REF!="Alta",#REF!="Catastrófico"),CONCATENATE("R",#REF!,"C",#REF!),"")</f>
        <v>#REF!</v>
      </c>
      <c r="CH43" s="272" t="e">
        <f>IF(AND(#REF!="Alta",#REF!="Catastrófico"),CONCATENATE("R",#REF!,"C",#REF!),"")</f>
        <v>#REF!</v>
      </c>
      <c r="CI43" s="272" t="e">
        <f>IF(AND(#REF!="Alta",#REF!="Catastrófico"),CONCATENATE("R",#REF!,"C",#REF!),"")</f>
        <v>#REF!</v>
      </c>
      <c r="CJ43" s="272" t="e">
        <f>IF(AND(#REF!="Alta",#REF!="Catastrófico"),CONCATENATE("R",#REF!,"C",#REF!),"")</f>
        <v>#REF!</v>
      </c>
      <c r="CK43" s="272" t="e">
        <f>IF(AND(#REF!="Alta",#REF!="Catastrófico"),CONCATENATE("R",#REF!,"C",#REF!),"")</f>
        <v>#REF!</v>
      </c>
      <c r="CL43" s="272" t="e">
        <f>IF(AND(#REF!="Alta",#REF!="Catastrófico"),CONCATENATE("R",#REF!,"C",#REF!),"")</f>
        <v>#REF!</v>
      </c>
      <c r="CM43" s="272" t="e">
        <f>IF(AND(#REF!="Alta",#REF!="Catastrófico"),CONCATENATE("R",#REF!,"C",#REF!),"")</f>
        <v>#REF!</v>
      </c>
      <c r="CN43" s="272" t="e">
        <f>IF(AND(#REF!="Alta",#REF!="Catastrófico"),CONCATENATE("R",#REF!,"C",#REF!),"")</f>
        <v>#REF!</v>
      </c>
      <c r="CO43" s="272" t="e">
        <f>IF(AND(#REF!="Alta",#REF!="Catastrófico"),CONCATENATE("R",#REF!,"C",#REF!),"")</f>
        <v>#REF!</v>
      </c>
      <c r="CP43" s="272" t="e">
        <f>IF(AND(#REF!="Alta",#REF!="Catastrófico"),CONCATENATE("R",#REF!,"C",#REF!),"")</f>
        <v>#REF!</v>
      </c>
      <c r="CQ43" s="272" t="e">
        <f>IF(AND(#REF!="Alta",#REF!="Catastrófico"),CONCATENATE("R",#REF!,"C",#REF!),"")</f>
        <v>#REF!</v>
      </c>
      <c r="CR43" s="272" t="e">
        <f>IF(AND(#REF!="Alta",#REF!="Catastrófico"),CONCATENATE("R",#REF!,"C",#REF!),"")</f>
        <v>#REF!</v>
      </c>
      <c r="CS43" s="272" t="e">
        <f>IF(AND(#REF!="Alta",#REF!="Catastrófico"),CONCATENATE("R",#REF!,"C",#REF!),"")</f>
        <v>#REF!</v>
      </c>
      <c r="CT43" s="272" t="e">
        <f>IF(AND(#REF!="Alta",#REF!="Catastrófico"),CONCATENATE("R",#REF!,"C",#REF!),"")</f>
        <v>#REF!</v>
      </c>
      <c r="CU43" s="273" t="e">
        <f>IF(AND(#REF!="Alta",#REF!="Catastrófico"),CONCATENATE("R",#REF!,"C",#REF!),"")</f>
        <v>#REF!</v>
      </c>
      <c r="CV43" s="57"/>
      <c r="CW43" s="1096"/>
      <c r="CX43" s="1097"/>
      <c r="CY43" s="1097"/>
      <c r="CZ43" s="1097"/>
      <c r="DA43" s="1097"/>
      <c r="DB43" s="1098"/>
    </row>
    <row r="44" spans="2:106" ht="32.65" customHeight="1">
      <c r="B44" s="1101"/>
      <c r="C44" s="1101"/>
      <c r="D44" s="1102"/>
      <c r="E44" s="1072"/>
      <c r="F44" s="1073"/>
      <c r="G44" s="1073"/>
      <c r="H44" s="1073"/>
      <c r="I44" s="1073"/>
      <c r="J44" s="282" t="e">
        <f>IF(AND(#REF!="Alta",#REF!="Leve"),CONCATENATE("R",#REF!,"C",#REF!),"")</f>
        <v>#REF!</v>
      </c>
      <c r="K44" s="283" t="e">
        <f>IF(AND(#REF!="Alta",#REF!="Leve"),CONCATENATE("R",#REF!,"C",#REF!),"")</f>
        <v>#REF!</v>
      </c>
      <c r="L44" s="283" t="e">
        <f>IF(AND(#REF!="Alta",#REF!="Leve"),CONCATENATE("R",#REF!,"C",#REF!),"")</f>
        <v>#REF!</v>
      </c>
      <c r="M44" s="283" t="e">
        <f>IF(AND(#REF!="Alta",#REF!="Leve"),CONCATENATE("R",#REF!,"C",#REF!),"")</f>
        <v>#REF!</v>
      </c>
      <c r="N44" s="283" t="e">
        <f>IF(AND(#REF!="Alta",#REF!="Leve"),CONCATENATE("R",#REF!,"C",#REF!),"")</f>
        <v>#REF!</v>
      </c>
      <c r="O44" s="283" t="e">
        <f>IF(AND(#REF!="Alta",#REF!="Leve"),CONCATENATE("R",#REF!,"C",#REF!),"")</f>
        <v>#REF!</v>
      </c>
      <c r="P44" s="283" t="e">
        <f>IF(AND(#REF!="Alta",#REF!="Leve"),CONCATENATE("R",#REF!,"C",#REF!),"")</f>
        <v>#REF!</v>
      </c>
      <c r="Q44" s="283" t="e">
        <f>IF(AND(#REF!="Alta",#REF!="Leve"),CONCATENATE("R",#REF!,"C",#REF!),"")</f>
        <v>#REF!</v>
      </c>
      <c r="R44" s="283" t="e">
        <f>IF(AND(#REF!="Alta",#REF!="Leve"),CONCATENATE("R",#REF!,"C",#REF!),"")</f>
        <v>#REF!</v>
      </c>
      <c r="S44" s="283" t="e">
        <f>IF(AND(#REF!="Alta",#REF!="Leve"),CONCATENATE("R",#REF!,"C",#REF!),"")</f>
        <v>#REF!</v>
      </c>
      <c r="T44" s="283" t="e">
        <f>IF(AND(#REF!="Alta",#REF!="Leve"),CONCATENATE("R",#REF!,"C",#REF!),"")</f>
        <v>#REF!</v>
      </c>
      <c r="U44" s="283" t="e">
        <f>IF(AND(#REF!="Alta",#REF!="Leve"),CONCATENATE("R",#REF!,"C",#REF!),"")</f>
        <v>#REF!</v>
      </c>
      <c r="V44" s="283" t="e">
        <f>IF(AND(#REF!="Alta",#REF!="Leve"),CONCATENATE("R",#REF!,"C",#REF!),"")</f>
        <v>#REF!</v>
      </c>
      <c r="W44" s="283" t="e">
        <f>IF(AND(#REF!="Alta",#REF!="Leve"),CONCATENATE("R",#REF!,"C",#REF!),"")</f>
        <v>#REF!</v>
      </c>
      <c r="X44" s="283" t="e">
        <f>IF(AND(#REF!="Alta",#REF!="Leve"),CONCATENATE("R",#REF!,"C",#REF!),"")</f>
        <v>#REF!</v>
      </c>
      <c r="Y44" s="283" t="e">
        <f>IF(AND(#REF!="Alta",#REF!="Leve"),CONCATENATE("R",#REF!,"C",#REF!),"")</f>
        <v>#REF!</v>
      </c>
      <c r="Z44" s="283" t="e">
        <f>IF(AND(#REF!="Alta",#REF!="Leve"),CONCATENATE("R",#REF!,"C",#REF!),"")</f>
        <v>#REF!</v>
      </c>
      <c r="AA44" s="283" t="e">
        <f>IF(AND(#REF!="Alta",#REF!="Leve"),CONCATENATE("R",#REF!,"C",#REF!),"")</f>
        <v>#REF!</v>
      </c>
      <c r="AB44" s="282" t="e">
        <f>IF(AND(#REF!="Alta",#REF!="Menor"),CONCATENATE("R",#REF!,"C",#REF!),"")</f>
        <v>#REF!</v>
      </c>
      <c r="AC44" s="283" t="e">
        <f>IF(AND(#REF!="Alta",#REF!="Menor"),CONCATENATE("R",#REF!,"C",#REF!),"")</f>
        <v>#REF!</v>
      </c>
      <c r="AD44" s="283" t="e">
        <f>IF(AND(#REF!="Alta",#REF!="Menor"),CONCATENATE("R",#REF!,"C",#REF!),"")</f>
        <v>#REF!</v>
      </c>
      <c r="AE44" s="283" t="e">
        <f>IF(AND(#REF!="Alta",#REF!="Menor"),CONCATENATE("R",#REF!,"C",#REF!),"")</f>
        <v>#REF!</v>
      </c>
      <c r="AF44" s="283" t="e">
        <f>IF(AND(#REF!="Alta",#REF!="Menor"),CONCATENATE("R",#REF!,"C",#REF!),"")</f>
        <v>#REF!</v>
      </c>
      <c r="AG44" s="283" t="e">
        <f>IF(AND(#REF!="Alta",#REF!="Menor"),CONCATENATE("R",#REF!,"C",#REF!),"")</f>
        <v>#REF!</v>
      </c>
      <c r="AH44" s="283" t="e">
        <f>IF(AND(#REF!="Alta",#REF!="Menor"),CONCATENATE("R",#REF!,"C",#REF!),"")</f>
        <v>#REF!</v>
      </c>
      <c r="AI44" s="283" t="e">
        <f>IF(AND(#REF!="Alta",#REF!="Menor"),CONCATENATE("R",#REF!,"C",#REF!),"")</f>
        <v>#REF!</v>
      </c>
      <c r="AJ44" s="283" t="e">
        <f>IF(AND(#REF!="Alta",#REF!="Menor"),CONCATENATE("R",#REF!,"C",#REF!),"")</f>
        <v>#REF!</v>
      </c>
      <c r="AK44" s="283" t="e">
        <f>IF(AND(#REF!="Alta",#REF!="Menor"),CONCATENATE("R",#REF!,"C",#REF!),"")</f>
        <v>#REF!</v>
      </c>
      <c r="AL44" s="283" t="e">
        <f>IF(AND(#REF!="Alta",#REF!="Menor"),CONCATENATE("R",#REF!,"C",#REF!),"")</f>
        <v>#REF!</v>
      </c>
      <c r="AM44" s="283" t="e">
        <f>IF(AND(#REF!="Alta",#REF!="Menor"),CONCATENATE("R",#REF!,"C",#REF!),"")</f>
        <v>#REF!</v>
      </c>
      <c r="AN44" s="283" t="e">
        <f>IF(AND(#REF!="Alta",#REF!="Menor"),CONCATENATE("R",#REF!,"C",#REF!),"")</f>
        <v>#REF!</v>
      </c>
      <c r="AO44" s="283" t="e">
        <f>IF(AND(#REF!="Alta",#REF!="Menor"),CONCATENATE("R",#REF!,"C",#REF!),"")</f>
        <v>#REF!</v>
      </c>
      <c r="AP44" s="283" t="e">
        <f>IF(AND(#REF!="Alta",#REF!="Menor"),CONCATENATE("R",#REF!,"C",#REF!),"")</f>
        <v>#REF!</v>
      </c>
      <c r="AQ44" s="283" t="e">
        <f>IF(AND(#REF!="Alta",#REF!="Menor"),CONCATENATE("R",#REF!,"C",#REF!),"")</f>
        <v>#REF!</v>
      </c>
      <c r="AR44" s="283" t="e">
        <f>IF(AND(#REF!="Alta",#REF!="Menor"),CONCATENATE("R",#REF!,"C",#REF!),"")</f>
        <v>#REF!</v>
      </c>
      <c r="AS44" s="284" t="e">
        <f>IF(AND(#REF!="Alta",#REF!="Menor"),CONCATENATE("R",#REF!,"C",#REF!),"")</f>
        <v>#REF!</v>
      </c>
      <c r="AT44" s="270" t="e">
        <f>IF(AND(#REF!="Alta",#REF!="Moderado"),CONCATENATE("R",#REF!,"C",#REF!),"")</f>
        <v>#REF!</v>
      </c>
      <c r="AU44" s="270" t="e">
        <f>IF(AND(#REF!="Alta",#REF!="Moderado"),CONCATENATE("R",#REF!,"C",#REF!),"")</f>
        <v>#REF!</v>
      </c>
      <c r="AV44" s="270" t="e">
        <f>IF(AND(#REF!="Alta",#REF!="Moderado"),CONCATENATE("R",#REF!,"C",#REF!),"")</f>
        <v>#REF!</v>
      </c>
      <c r="AW44" s="270" t="e">
        <f>IF(AND(#REF!="Alta",#REF!="Moderado"),CONCATENATE("R",#REF!,"C",#REF!),"")</f>
        <v>#REF!</v>
      </c>
      <c r="AX44" s="270" t="e">
        <f>IF(AND(#REF!="Alta",#REF!="Moderado"),CONCATENATE("R",#REF!,"C",#REF!),"")</f>
        <v>#REF!</v>
      </c>
      <c r="AY44" s="270" t="e">
        <f>IF(AND(#REF!="Alta",#REF!="Moderado"),CONCATENATE("R",#REF!,"C",#REF!),"")</f>
        <v>#REF!</v>
      </c>
      <c r="AZ44" s="270" t="e">
        <f>IF(AND(#REF!="Alta",#REF!="Moderado"),CONCATENATE("R",#REF!,"C",#REF!),"")</f>
        <v>#REF!</v>
      </c>
      <c r="BA44" s="270" t="e">
        <f>IF(AND(#REF!="Alta",#REF!="Moderado"),CONCATENATE("R",#REF!,"C",#REF!),"")</f>
        <v>#REF!</v>
      </c>
      <c r="BB44" s="270" t="e">
        <f>IF(AND(#REF!="Alta",#REF!="Moderado"),CONCATENATE("R",#REF!,"C",#REF!),"")</f>
        <v>#REF!</v>
      </c>
      <c r="BC44" s="270" t="e">
        <f>IF(AND(#REF!="Alta",#REF!="Moderado"),CONCATENATE("R",#REF!,"C",#REF!),"")</f>
        <v>#REF!</v>
      </c>
      <c r="BD44" s="270" t="e">
        <f>IF(AND(#REF!="Alta",#REF!="Moderado"),CONCATENATE("R",#REF!,"C",#REF!),"")</f>
        <v>#REF!</v>
      </c>
      <c r="BE44" s="270" t="e">
        <f>IF(AND(#REF!="Alta",#REF!="Moderado"),CONCATENATE("R",#REF!,"C",#REF!),"")</f>
        <v>#REF!</v>
      </c>
      <c r="BF44" s="270" t="e">
        <f>IF(AND(#REF!="Alta",#REF!="Moderado"),CONCATENATE("R",#REF!,"C",#REF!),"")</f>
        <v>#REF!</v>
      </c>
      <c r="BG44" s="270" t="e">
        <f>IF(AND(#REF!="Alta",#REF!="Moderado"),CONCATENATE("R",#REF!,"C",#REF!),"")</f>
        <v>#REF!</v>
      </c>
      <c r="BH44" s="270" t="e">
        <f>IF(AND(#REF!="Alta",#REF!="Moderado"),CONCATENATE("R",#REF!,"C",#REF!),"")</f>
        <v>#REF!</v>
      </c>
      <c r="BI44" s="270" t="e">
        <f>IF(AND(#REF!="Alta",#REF!="Moderado"),CONCATENATE("R",#REF!,"C",#REF!),"")</f>
        <v>#REF!</v>
      </c>
      <c r="BJ44" s="270" t="e">
        <f>IF(AND(#REF!="Alta",#REF!="Moderado"),CONCATENATE("R",#REF!,"C",#REF!),"")</f>
        <v>#REF!</v>
      </c>
      <c r="BK44" s="271" t="e">
        <f>IF(AND(#REF!="Alta",#REF!="Moderado"),CONCATENATE("R",#REF!,"C",#REF!),"")</f>
        <v>#REF!</v>
      </c>
      <c r="BL44" s="270" t="e">
        <f>IF(AND(#REF!="Alta",#REF!="Mayor"),CONCATENATE("R",#REF!,"C",#REF!),"")</f>
        <v>#REF!</v>
      </c>
      <c r="BM44" s="270" t="e">
        <f>IF(AND(#REF!="Alta",#REF!="Mayor"),CONCATENATE("R",#REF!,"C",#REF!),"")</f>
        <v>#REF!</v>
      </c>
      <c r="BN44" s="270" t="e">
        <f>IF(AND(#REF!="Alta",#REF!="Mayor"),CONCATENATE("R",#REF!,"C",#REF!),"")</f>
        <v>#REF!</v>
      </c>
      <c r="BO44" s="270" t="e">
        <f>IF(AND(#REF!="Alta",#REF!="Mayor"),CONCATENATE("R",#REF!,"C",#REF!),"")</f>
        <v>#REF!</v>
      </c>
      <c r="BP44" s="270" t="e">
        <f>IF(AND(#REF!="Alta",#REF!="Mayor"),CONCATENATE("R",#REF!,"C",#REF!),"")</f>
        <v>#REF!</v>
      </c>
      <c r="BQ44" s="270" t="e">
        <f>IF(AND(#REF!="Alta",#REF!="Mayor"),CONCATENATE("R",#REF!,"C",#REF!),"")</f>
        <v>#REF!</v>
      </c>
      <c r="BR44" s="270" t="e">
        <f>IF(AND(#REF!="Alta",#REF!="Mayor"),CONCATENATE("R",#REF!,"C",#REF!),"")</f>
        <v>#REF!</v>
      </c>
      <c r="BS44" s="270" t="e">
        <f>IF(AND(#REF!="Alta",#REF!="Mayor"),CONCATENATE("R",#REF!,"C",#REF!),"")</f>
        <v>#REF!</v>
      </c>
      <c r="BT44" s="270" t="e">
        <f>IF(AND(#REF!="Alta",#REF!="Mayor"),CONCATENATE("R",#REF!,"C",#REF!),"")</f>
        <v>#REF!</v>
      </c>
      <c r="BU44" s="270" t="e">
        <f>IF(AND(#REF!="Alta",#REF!="Mayor"),CONCATENATE("R",#REF!,"C",#REF!),"")</f>
        <v>#REF!</v>
      </c>
      <c r="BV44" s="270" t="e">
        <f>IF(AND(#REF!="Alta",#REF!="Mayor"),CONCATENATE("R",#REF!,"C",#REF!),"")</f>
        <v>#REF!</v>
      </c>
      <c r="BW44" s="270" t="e">
        <f>IF(AND(#REF!="Alta",#REF!="Mayor"),CONCATENATE("R",#REF!,"C",#REF!),"")</f>
        <v>#REF!</v>
      </c>
      <c r="BX44" s="270" t="e">
        <f>IF(AND(#REF!="Alta",#REF!="Mayor"),CONCATENATE("R",#REF!,"C",#REF!),"")</f>
        <v>#REF!</v>
      </c>
      <c r="BY44" s="270" t="e">
        <f>IF(AND(#REF!="Alta",#REF!="Mayor"),CONCATENATE("R",#REF!,"C",#REF!),"")</f>
        <v>#REF!</v>
      </c>
      <c r="BZ44" s="270" t="e">
        <f>IF(AND(#REF!="Alta",#REF!="Mayor"),CONCATENATE("R",#REF!,"C",#REF!),"")</f>
        <v>#REF!</v>
      </c>
      <c r="CA44" s="270" t="e">
        <f>IF(AND(#REF!="Alta",#REF!="Mayor"),CONCATENATE("R",#REF!,"C",#REF!),"")</f>
        <v>#REF!</v>
      </c>
      <c r="CB44" s="270" t="e">
        <f>IF(AND(#REF!="Alta",#REF!="Mayor"),CONCATENATE("R",#REF!,"C",#REF!),"")</f>
        <v>#REF!</v>
      </c>
      <c r="CC44" s="271" t="e">
        <f>IF(AND(#REF!="Alta",#REF!="Mayor"),CONCATENATE("R",#REF!,"C",#REF!),"")</f>
        <v>#REF!</v>
      </c>
      <c r="CD44" s="272" t="e">
        <f>IF(AND(#REF!="Alta",#REF!="Catastrófico"),CONCATENATE("R",#REF!,"C",#REF!),"")</f>
        <v>#REF!</v>
      </c>
      <c r="CE44" s="272" t="e">
        <f>IF(AND(#REF!="Alta",#REF!="Catastrófico"),CONCATENATE("R",#REF!,"C",#REF!),"")</f>
        <v>#REF!</v>
      </c>
      <c r="CF44" s="272" t="e">
        <f>IF(AND(#REF!="Alta",#REF!="Catastrófico"),CONCATENATE("R",#REF!,"C",#REF!),"")</f>
        <v>#REF!</v>
      </c>
      <c r="CG44" s="272" t="e">
        <f>IF(AND(#REF!="Alta",#REF!="Catastrófico"),CONCATENATE("R",#REF!,"C",#REF!),"")</f>
        <v>#REF!</v>
      </c>
      <c r="CH44" s="272" t="e">
        <f>IF(AND(#REF!="Alta",#REF!="Catastrófico"),CONCATENATE("R",#REF!,"C",#REF!),"")</f>
        <v>#REF!</v>
      </c>
      <c r="CI44" s="272" t="e">
        <f>IF(AND(#REF!="Alta",#REF!="Catastrófico"),CONCATENATE("R",#REF!,"C",#REF!),"")</f>
        <v>#REF!</v>
      </c>
      <c r="CJ44" s="272" t="e">
        <f>IF(AND(#REF!="Alta",#REF!="Catastrófico"),CONCATENATE("R",#REF!,"C",#REF!),"")</f>
        <v>#REF!</v>
      </c>
      <c r="CK44" s="272" t="e">
        <f>IF(AND(#REF!="Alta",#REF!="Catastrófico"),CONCATENATE("R",#REF!,"C",#REF!),"")</f>
        <v>#REF!</v>
      </c>
      <c r="CL44" s="272" t="e">
        <f>IF(AND(#REF!="Alta",#REF!="Catastrófico"),CONCATENATE("R",#REF!,"C",#REF!),"")</f>
        <v>#REF!</v>
      </c>
      <c r="CM44" s="272" t="e">
        <f>IF(AND(#REF!="Alta",#REF!="Catastrófico"),CONCATENATE("R",#REF!,"C",#REF!),"")</f>
        <v>#REF!</v>
      </c>
      <c r="CN44" s="272" t="e">
        <f>IF(AND(#REF!="Alta",#REF!="Catastrófico"),CONCATENATE("R",#REF!,"C",#REF!),"")</f>
        <v>#REF!</v>
      </c>
      <c r="CO44" s="272" t="e">
        <f>IF(AND(#REF!="Alta",#REF!="Catastrófico"),CONCATENATE("R",#REF!,"C",#REF!),"")</f>
        <v>#REF!</v>
      </c>
      <c r="CP44" s="272" t="e">
        <f>IF(AND(#REF!="Alta",#REF!="Catastrófico"),CONCATENATE("R",#REF!,"C",#REF!),"")</f>
        <v>#REF!</v>
      </c>
      <c r="CQ44" s="272" t="e">
        <f>IF(AND(#REF!="Alta",#REF!="Catastrófico"),CONCATENATE("R",#REF!,"C",#REF!),"")</f>
        <v>#REF!</v>
      </c>
      <c r="CR44" s="272" t="e">
        <f>IF(AND(#REF!="Alta",#REF!="Catastrófico"),CONCATENATE("R",#REF!,"C",#REF!),"")</f>
        <v>#REF!</v>
      </c>
      <c r="CS44" s="272" t="e">
        <f>IF(AND(#REF!="Alta",#REF!="Catastrófico"),CONCATENATE("R",#REF!,"C",#REF!),"")</f>
        <v>#REF!</v>
      </c>
      <c r="CT44" s="272" t="e">
        <f>IF(AND(#REF!="Alta",#REF!="Catastrófico"),CONCATENATE("R",#REF!,"C",#REF!),"")</f>
        <v>#REF!</v>
      </c>
      <c r="CU44" s="273" t="e">
        <f>IF(AND(#REF!="Alta",#REF!="Catastrófico"),CONCATENATE("R",#REF!,"C",#REF!),"")</f>
        <v>#REF!</v>
      </c>
      <c r="CV44" s="57"/>
      <c r="CW44" s="1096"/>
      <c r="CX44" s="1097"/>
      <c r="CY44" s="1097"/>
      <c r="CZ44" s="1097"/>
      <c r="DA44" s="1097"/>
      <c r="DB44" s="1098"/>
    </row>
    <row r="45" spans="2:106" ht="32.65" customHeight="1">
      <c r="B45" s="1101"/>
      <c r="C45" s="1101"/>
      <c r="D45" s="1102"/>
      <c r="E45" s="1072"/>
      <c r="F45" s="1073"/>
      <c r="G45" s="1073"/>
      <c r="H45" s="1073"/>
      <c r="I45" s="1073"/>
      <c r="J45" s="282" t="e">
        <f>IF(AND(#REF!="Alta",#REF!="Leve"),CONCATENATE("R",#REF!,"C",#REF!),"")</f>
        <v>#REF!</v>
      </c>
      <c r="K45" s="283" t="e">
        <f>IF(AND(#REF!="Alta",#REF!="Leve"),CONCATENATE("R",#REF!,"C",#REF!),"")</f>
        <v>#REF!</v>
      </c>
      <c r="L45" s="283" t="e">
        <f>IF(AND(#REF!="Alta",#REF!="Leve"),CONCATENATE("R",#REF!,"C",#REF!),"")</f>
        <v>#REF!</v>
      </c>
      <c r="M45" s="283" t="e">
        <f>IF(AND(#REF!="Alta",#REF!="Leve"),CONCATENATE("R",#REF!,"C",#REF!),"")</f>
        <v>#REF!</v>
      </c>
      <c r="N45" s="283" t="e">
        <f>IF(AND(#REF!="Alta",#REF!="Leve"),CONCATENATE("R",#REF!,"C",#REF!),"")</f>
        <v>#REF!</v>
      </c>
      <c r="O45" s="283" t="e">
        <f>IF(AND(#REF!="Alta",#REF!="Leve"),CONCATENATE("R",#REF!,"C",#REF!),"")</f>
        <v>#REF!</v>
      </c>
      <c r="P45" s="283" t="e">
        <f>IF(AND(#REF!="Alta",#REF!="Leve"),CONCATENATE("R",#REF!,"C",#REF!),"")</f>
        <v>#REF!</v>
      </c>
      <c r="Q45" s="283" t="e">
        <f>IF(AND(#REF!="Alta",#REF!="Leve"),CONCATENATE("R",#REF!,"C",#REF!),"")</f>
        <v>#REF!</v>
      </c>
      <c r="R45" s="283" t="e">
        <f>IF(AND(#REF!="Alta",#REF!="Leve"),CONCATENATE("R",#REF!,"C",#REF!),"")</f>
        <v>#REF!</v>
      </c>
      <c r="S45" s="283" t="e">
        <f>IF(AND(#REF!="Alta",#REF!="Leve"),CONCATENATE("R",#REF!,"C",#REF!),"")</f>
        <v>#REF!</v>
      </c>
      <c r="T45" s="283" t="e">
        <f>IF(AND(#REF!="Alta",#REF!="Leve"),CONCATENATE("R",#REF!,"C",#REF!),"")</f>
        <v>#REF!</v>
      </c>
      <c r="U45" s="283" t="e">
        <f>IF(AND(#REF!="Alta",#REF!="Leve"),CONCATENATE("R",#REF!,"C",#REF!),"")</f>
        <v>#REF!</v>
      </c>
      <c r="V45" s="283" t="e">
        <f>IF(AND(#REF!="Alta",#REF!="Leve"),CONCATENATE("R",#REF!,"C",#REF!),"")</f>
        <v>#REF!</v>
      </c>
      <c r="W45" s="283" t="e">
        <f>IF(AND(#REF!="Alta",#REF!="Leve"),CONCATENATE("R",#REF!,"C",#REF!),"")</f>
        <v>#REF!</v>
      </c>
      <c r="X45" s="283" t="e">
        <f>IF(AND(#REF!="Alta",#REF!="Leve"),CONCATENATE("R",#REF!,"C",#REF!),"")</f>
        <v>#REF!</v>
      </c>
      <c r="Y45" s="283" t="e">
        <f>IF(AND(#REF!="Alta",#REF!="Leve"),CONCATENATE("R",#REF!,"C",#REF!),"")</f>
        <v>#REF!</v>
      </c>
      <c r="Z45" s="283" t="e">
        <f>IF(AND(#REF!="Alta",#REF!="Leve"),CONCATENATE("R",#REF!,"C",#REF!),"")</f>
        <v>#REF!</v>
      </c>
      <c r="AA45" s="283" t="e">
        <f>IF(AND(#REF!="Alta",#REF!="Leve"),CONCATENATE("R",#REF!,"C",#REF!),"")</f>
        <v>#REF!</v>
      </c>
      <c r="AB45" s="282" t="e">
        <f>IF(AND(#REF!="Alta",#REF!="Menor"),CONCATENATE("R",#REF!,"C",#REF!),"")</f>
        <v>#REF!</v>
      </c>
      <c r="AC45" s="283" t="e">
        <f>IF(AND(#REF!="Alta",#REF!="Menor"),CONCATENATE("R",#REF!,"C",#REF!),"")</f>
        <v>#REF!</v>
      </c>
      <c r="AD45" s="283" t="e">
        <f>IF(AND(#REF!="Alta",#REF!="Menor"),CONCATENATE("R",#REF!,"C",#REF!),"")</f>
        <v>#REF!</v>
      </c>
      <c r="AE45" s="283" t="e">
        <f>IF(AND(#REF!="Alta",#REF!="Menor"),CONCATENATE("R",#REF!,"C",#REF!),"")</f>
        <v>#REF!</v>
      </c>
      <c r="AF45" s="283" t="e">
        <f>IF(AND(#REF!="Alta",#REF!="Menor"),CONCATENATE("R",#REF!,"C",#REF!),"")</f>
        <v>#REF!</v>
      </c>
      <c r="AG45" s="283" t="e">
        <f>IF(AND(#REF!="Alta",#REF!="Menor"),CONCATENATE("R",#REF!,"C",#REF!),"")</f>
        <v>#REF!</v>
      </c>
      <c r="AH45" s="283" t="e">
        <f>IF(AND(#REF!="Alta",#REF!="Menor"),CONCATENATE("R",#REF!,"C",#REF!),"")</f>
        <v>#REF!</v>
      </c>
      <c r="AI45" s="283" t="e">
        <f>IF(AND(#REF!="Alta",#REF!="Menor"),CONCATENATE("R",#REF!,"C",#REF!),"")</f>
        <v>#REF!</v>
      </c>
      <c r="AJ45" s="283" t="e">
        <f>IF(AND(#REF!="Alta",#REF!="Menor"),CONCATENATE("R",#REF!,"C",#REF!),"")</f>
        <v>#REF!</v>
      </c>
      <c r="AK45" s="283" t="e">
        <f>IF(AND(#REF!="Alta",#REF!="Menor"),CONCATENATE("R",#REF!,"C",#REF!),"")</f>
        <v>#REF!</v>
      </c>
      <c r="AL45" s="283" t="e">
        <f>IF(AND(#REF!="Alta",#REF!="Menor"),CONCATENATE("R",#REF!,"C",#REF!),"")</f>
        <v>#REF!</v>
      </c>
      <c r="AM45" s="283" t="e">
        <f>IF(AND(#REF!="Alta",#REF!="Menor"),CONCATENATE("R",#REF!,"C",#REF!),"")</f>
        <v>#REF!</v>
      </c>
      <c r="AN45" s="283" t="e">
        <f>IF(AND(#REF!="Alta",#REF!="Menor"),CONCATENATE("R",#REF!,"C",#REF!),"")</f>
        <v>#REF!</v>
      </c>
      <c r="AO45" s="283" t="e">
        <f>IF(AND(#REF!="Alta",#REF!="Menor"),CONCATENATE("R",#REF!,"C",#REF!),"")</f>
        <v>#REF!</v>
      </c>
      <c r="AP45" s="283" t="e">
        <f>IF(AND(#REF!="Alta",#REF!="Menor"),CONCATENATE("R",#REF!,"C",#REF!),"")</f>
        <v>#REF!</v>
      </c>
      <c r="AQ45" s="283" t="e">
        <f>IF(AND(#REF!="Alta",#REF!="Menor"),CONCATENATE("R",#REF!,"C",#REF!),"")</f>
        <v>#REF!</v>
      </c>
      <c r="AR45" s="283" t="e">
        <f>IF(AND(#REF!="Alta",#REF!="Menor"),CONCATENATE("R",#REF!,"C",#REF!),"")</f>
        <v>#REF!</v>
      </c>
      <c r="AS45" s="284" t="e">
        <f>IF(AND(#REF!="Alta",#REF!="Menor"),CONCATENATE("R",#REF!,"C",#REF!),"")</f>
        <v>#REF!</v>
      </c>
      <c r="AT45" s="270" t="e">
        <f>IF(AND(#REF!="Alta",#REF!="Moderado"),CONCATENATE("R",#REF!,"C",#REF!),"")</f>
        <v>#REF!</v>
      </c>
      <c r="AU45" s="270" t="e">
        <f>IF(AND(#REF!="Alta",#REF!="Moderado"),CONCATENATE("R",#REF!,"C",#REF!),"")</f>
        <v>#REF!</v>
      </c>
      <c r="AV45" s="270" t="e">
        <f>IF(AND(#REF!="Alta",#REF!="Moderado"),CONCATENATE("R",#REF!,"C",#REF!),"")</f>
        <v>#REF!</v>
      </c>
      <c r="AW45" s="270" t="e">
        <f>IF(AND(#REF!="Alta",#REF!="Moderado"),CONCATENATE("R",#REF!,"C",#REF!),"")</f>
        <v>#REF!</v>
      </c>
      <c r="AX45" s="270" t="e">
        <f>IF(AND(#REF!="Alta",#REF!="Moderado"),CONCATENATE("R",#REF!,"C",#REF!),"")</f>
        <v>#REF!</v>
      </c>
      <c r="AY45" s="270" t="e">
        <f>IF(AND(#REF!="Alta",#REF!="Moderado"),CONCATENATE("R",#REF!,"C",#REF!),"")</f>
        <v>#REF!</v>
      </c>
      <c r="AZ45" s="270" t="e">
        <f>IF(AND(#REF!="Alta",#REF!="Moderado"),CONCATENATE("R",#REF!,"C",#REF!),"")</f>
        <v>#REF!</v>
      </c>
      <c r="BA45" s="270" t="e">
        <f>IF(AND(#REF!="Alta",#REF!="Moderado"),CONCATENATE("R",#REF!,"C",#REF!),"")</f>
        <v>#REF!</v>
      </c>
      <c r="BB45" s="270" t="e">
        <f>IF(AND(#REF!="Alta",#REF!="Moderado"),CONCATENATE("R",#REF!,"C",#REF!),"")</f>
        <v>#REF!</v>
      </c>
      <c r="BC45" s="270" t="e">
        <f>IF(AND(#REF!="Alta",#REF!="Moderado"),CONCATENATE("R",#REF!,"C",#REF!),"")</f>
        <v>#REF!</v>
      </c>
      <c r="BD45" s="270" t="e">
        <f>IF(AND(#REF!="Alta",#REF!="Moderado"),CONCATENATE("R",#REF!,"C",#REF!),"")</f>
        <v>#REF!</v>
      </c>
      <c r="BE45" s="270" t="e">
        <f>IF(AND(#REF!="Alta",#REF!="Moderado"),CONCATENATE("R",#REF!,"C",#REF!),"")</f>
        <v>#REF!</v>
      </c>
      <c r="BF45" s="270" t="e">
        <f>IF(AND(#REF!="Alta",#REF!="Moderado"),CONCATENATE("R",#REF!,"C",#REF!),"")</f>
        <v>#REF!</v>
      </c>
      <c r="BG45" s="270" t="e">
        <f>IF(AND(#REF!="Alta",#REF!="Moderado"),CONCATENATE("R",#REF!,"C",#REF!),"")</f>
        <v>#REF!</v>
      </c>
      <c r="BH45" s="270" t="e">
        <f>IF(AND(#REF!="Alta",#REF!="Moderado"),CONCATENATE("R",#REF!,"C",#REF!),"")</f>
        <v>#REF!</v>
      </c>
      <c r="BI45" s="270" t="e">
        <f>IF(AND(#REF!="Alta",#REF!="Moderado"),CONCATENATE("R",#REF!,"C",#REF!),"")</f>
        <v>#REF!</v>
      </c>
      <c r="BJ45" s="270" t="e">
        <f>IF(AND(#REF!="Alta",#REF!="Moderado"),CONCATENATE("R",#REF!,"C",#REF!),"")</f>
        <v>#REF!</v>
      </c>
      <c r="BK45" s="271" t="e">
        <f>IF(AND(#REF!="Alta",#REF!="Moderado"),CONCATENATE("R",#REF!,"C",#REF!),"")</f>
        <v>#REF!</v>
      </c>
      <c r="BL45" s="270" t="e">
        <f>IF(AND(#REF!="Alta",#REF!="Mayor"),CONCATENATE("R",#REF!,"C",#REF!),"")</f>
        <v>#REF!</v>
      </c>
      <c r="BM45" s="270" t="e">
        <f>IF(AND(#REF!="Alta",#REF!="Mayor"),CONCATENATE("R",#REF!,"C",#REF!),"")</f>
        <v>#REF!</v>
      </c>
      <c r="BN45" s="270" t="e">
        <f>IF(AND(#REF!="Alta",#REF!="Mayor"),CONCATENATE("R",#REF!,"C",#REF!),"")</f>
        <v>#REF!</v>
      </c>
      <c r="BO45" s="270" t="e">
        <f>IF(AND(#REF!="Alta",#REF!="Mayor"),CONCATENATE("R",#REF!,"C",#REF!),"")</f>
        <v>#REF!</v>
      </c>
      <c r="BP45" s="270" t="e">
        <f>IF(AND(#REF!="Alta",#REF!="Mayor"),CONCATENATE("R",#REF!,"C",#REF!),"")</f>
        <v>#REF!</v>
      </c>
      <c r="BQ45" s="270" t="e">
        <f>IF(AND(#REF!="Alta",#REF!="Mayor"),CONCATENATE("R",#REF!,"C",#REF!),"")</f>
        <v>#REF!</v>
      </c>
      <c r="BR45" s="270" t="e">
        <f>IF(AND(#REF!="Alta",#REF!="Mayor"),CONCATENATE("R",#REF!,"C",#REF!),"")</f>
        <v>#REF!</v>
      </c>
      <c r="BS45" s="270" t="e">
        <f>IF(AND(#REF!="Alta",#REF!="Mayor"),CONCATENATE("R",#REF!,"C",#REF!),"")</f>
        <v>#REF!</v>
      </c>
      <c r="BT45" s="270" t="e">
        <f>IF(AND(#REF!="Alta",#REF!="Mayor"),CONCATENATE("R",#REF!,"C",#REF!),"")</f>
        <v>#REF!</v>
      </c>
      <c r="BU45" s="270" t="e">
        <f>IF(AND(#REF!="Alta",#REF!="Mayor"),CONCATENATE("R",#REF!,"C",#REF!),"")</f>
        <v>#REF!</v>
      </c>
      <c r="BV45" s="270" t="e">
        <f>IF(AND(#REF!="Alta",#REF!="Mayor"),CONCATENATE("R",#REF!,"C",#REF!),"")</f>
        <v>#REF!</v>
      </c>
      <c r="BW45" s="270" t="e">
        <f>IF(AND(#REF!="Alta",#REF!="Mayor"),CONCATENATE("R",#REF!,"C",#REF!),"")</f>
        <v>#REF!</v>
      </c>
      <c r="BX45" s="270" t="e">
        <f>IF(AND(#REF!="Alta",#REF!="Mayor"),CONCATENATE("R",#REF!,"C",#REF!),"")</f>
        <v>#REF!</v>
      </c>
      <c r="BY45" s="270" t="e">
        <f>IF(AND(#REF!="Alta",#REF!="Mayor"),CONCATENATE("R",#REF!,"C",#REF!),"")</f>
        <v>#REF!</v>
      </c>
      <c r="BZ45" s="270" t="e">
        <f>IF(AND(#REF!="Alta",#REF!="Mayor"),CONCATENATE("R",#REF!,"C",#REF!),"")</f>
        <v>#REF!</v>
      </c>
      <c r="CA45" s="270" t="e">
        <f>IF(AND(#REF!="Alta",#REF!="Mayor"),CONCATENATE("R",#REF!,"C",#REF!),"")</f>
        <v>#REF!</v>
      </c>
      <c r="CB45" s="270" t="e">
        <f>IF(AND(#REF!="Alta",#REF!="Mayor"),CONCATENATE("R",#REF!,"C",#REF!),"")</f>
        <v>#REF!</v>
      </c>
      <c r="CC45" s="271" t="e">
        <f>IF(AND(#REF!="Alta",#REF!="Mayor"),CONCATENATE("R",#REF!,"C",#REF!),"")</f>
        <v>#REF!</v>
      </c>
      <c r="CD45" s="272" t="e">
        <f>IF(AND(#REF!="Alta",#REF!="Catastrófico"),CONCATENATE("R",#REF!,"C",#REF!),"")</f>
        <v>#REF!</v>
      </c>
      <c r="CE45" s="272" t="e">
        <f>IF(AND(#REF!="Alta",#REF!="Catastrófico"),CONCATENATE("R",#REF!,"C",#REF!),"")</f>
        <v>#REF!</v>
      </c>
      <c r="CF45" s="272" t="e">
        <f>IF(AND(#REF!="Alta",#REF!="Catastrófico"),CONCATENATE("R",#REF!,"C",#REF!),"")</f>
        <v>#REF!</v>
      </c>
      <c r="CG45" s="272" t="e">
        <f>IF(AND(#REF!="Alta",#REF!="Catastrófico"),CONCATENATE("R",#REF!,"C",#REF!),"")</f>
        <v>#REF!</v>
      </c>
      <c r="CH45" s="272" t="e">
        <f>IF(AND(#REF!="Alta",#REF!="Catastrófico"),CONCATENATE("R",#REF!,"C",#REF!),"")</f>
        <v>#REF!</v>
      </c>
      <c r="CI45" s="272" t="e">
        <f>IF(AND(#REF!="Alta",#REF!="Catastrófico"),CONCATENATE("R",#REF!,"C",#REF!),"")</f>
        <v>#REF!</v>
      </c>
      <c r="CJ45" s="272" t="e">
        <f>IF(AND(#REF!="Alta",#REF!="Catastrófico"),CONCATENATE("R",#REF!,"C",#REF!),"")</f>
        <v>#REF!</v>
      </c>
      <c r="CK45" s="272" t="e">
        <f>IF(AND(#REF!="Alta",#REF!="Catastrófico"),CONCATENATE("R",#REF!,"C",#REF!),"")</f>
        <v>#REF!</v>
      </c>
      <c r="CL45" s="272" t="e">
        <f>IF(AND(#REF!="Alta",#REF!="Catastrófico"),CONCATENATE("R",#REF!,"C",#REF!),"")</f>
        <v>#REF!</v>
      </c>
      <c r="CM45" s="272" t="e">
        <f>IF(AND(#REF!="Alta",#REF!="Catastrófico"),CONCATENATE("R",#REF!,"C",#REF!),"")</f>
        <v>#REF!</v>
      </c>
      <c r="CN45" s="272" t="e">
        <f>IF(AND(#REF!="Alta",#REF!="Catastrófico"),CONCATENATE("R",#REF!,"C",#REF!),"")</f>
        <v>#REF!</v>
      </c>
      <c r="CO45" s="272" t="e">
        <f>IF(AND(#REF!="Alta",#REF!="Catastrófico"),CONCATENATE("R",#REF!,"C",#REF!),"")</f>
        <v>#REF!</v>
      </c>
      <c r="CP45" s="272" t="e">
        <f>IF(AND(#REF!="Alta",#REF!="Catastrófico"),CONCATENATE("R",#REF!,"C",#REF!),"")</f>
        <v>#REF!</v>
      </c>
      <c r="CQ45" s="272" t="e">
        <f>IF(AND(#REF!="Alta",#REF!="Catastrófico"),CONCATENATE("R",#REF!,"C",#REF!),"")</f>
        <v>#REF!</v>
      </c>
      <c r="CR45" s="272" t="e">
        <f>IF(AND(#REF!="Alta",#REF!="Catastrófico"),CONCATENATE("R",#REF!,"C",#REF!),"")</f>
        <v>#REF!</v>
      </c>
      <c r="CS45" s="272" t="e">
        <f>IF(AND(#REF!="Alta",#REF!="Catastrófico"),CONCATENATE("R",#REF!,"C",#REF!),"")</f>
        <v>#REF!</v>
      </c>
      <c r="CT45" s="272" t="e">
        <f>IF(AND(#REF!="Alta",#REF!="Catastrófico"),CONCATENATE("R",#REF!,"C",#REF!),"")</f>
        <v>#REF!</v>
      </c>
      <c r="CU45" s="273" t="e">
        <f>IF(AND(#REF!="Alta",#REF!="Catastrófico"),CONCATENATE("R",#REF!,"C",#REF!),"")</f>
        <v>#REF!</v>
      </c>
      <c r="CV45" s="57"/>
      <c r="CW45" s="1096"/>
      <c r="CX45" s="1097"/>
      <c r="CY45" s="1097"/>
      <c r="CZ45" s="1097"/>
      <c r="DA45" s="1097"/>
      <c r="DB45" s="1098"/>
    </row>
    <row r="46" spans="2:106" ht="32.65" customHeight="1">
      <c r="B46" s="1101"/>
      <c r="C46" s="1101"/>
      <c r="D46" s="1102"/>
      <c r="E46" s="1072"/>
      <c r="F46" s="1073"/>
      <c r="G46" s="1073"/>
      <c r="H46" s="1073"/>
      <c r="I46" s="1073"/>
      <c r="J46" s="282" t="e">
        <f>IF(AND(#REF!="Alta",#REF!="Leve"),CONCATENATE("R",#REF!,"C",#REF!),"")</f>
        <v>#REF!</v>
      </c>
      <c r="K46" s="283" t="e">
        <f>IF(AND(#REF!="Alta",#REF!="Leve"),CONCATENATE("R",#REF!,"C",#REF!),"")</f>
        <v>#REF!</v>
      </c>
      <c r="L46" s="283" t="e">
        <f>IF(AND(#REF!="Alta",#REF!="Leve"),CONCATENATE("R",#REF!,"C",#REF!),"")</f>
        <v>#REF!</v>
      </c>
      <c r="M46" s="283" t="e">
        <f>IF(AND(#REF!="Alta",#REF!="Leve"),CONCATENATE("R",#REF!,"C",#REF!),"")</f>
        <v>#REF!</v>
      </c>
      <c r="N46" s="283" t="e">
        <f>IF(AND(#REF!="Alta",#REF!="Leve"),CONCATENATE("R",#REF!,"C",#REF!),"")</f>
        <v>#REF!</v>
      </c>
      <c r="O46" s="283" t="e">
        <f>IF(AND(#REF!="Alta",#REF!="Leve"),CONCATENATE("R",#REF!,"C",#REF!),"")</f>
        <v>#REF!</v>
      </c>
      <c r="P46" s="283" t="e">
        <f>IF(AND(#REF!="Alta",#REF!="Leve"),CONCATENATE("R",#REF!,"C",#REF!),"")</f>
        <v>#REF!</v>
      </c>
      <c r="Q46" s="283" t="e">
        <f>IF(AND(#REF!="Alta",#REF!="Leve"),CONCATENATE("R",#REF!,"C",#REF!),"")</f>
        <v>#REF!</v>
      </c>
      <c r="R46" s="283" t="e">
        <f>IF(AND(#REF!="Alta",#REF!="Leve"),CONCATENATE("R",#REF!,"C",#REF!),"")</f>
        <v>#REF!</v>
      </c>
      <c r="S46" s="283" t="e">
        <f>IF(AND(#REF!="Alta",#REF!="Leve"),CONCATENATE("R",#REF!,"C",#REF!),"")</f>
        <v>#REF!</v>
      </c>
      <c r="T46" s="283" t="e">
        <f>IF(AND(#REF!="Alta",#REF!="Leve"),CONCATENATE("R",#REF!,"C",#REF!),"")</f>
        <v>#REF!</v>
      </c>
      <c r="U46" s="283" t="e">
        <f>IF(AND(#REF!="Alta",#REF!="Leve"),CONCATENATE("R",#REF!,"C",#REF!),"")</f>
        <v>#REF!</v>
      </c>
      <c r="V46" s="283" t="e">
        <f>IF(AND(#REF!="Alta",#REF!="Leve"),CONCATENATE("R",#REF!,"C",#REF!),"")</f>
        <v>#REF!</v>
      </c>
      <c r="W46" s="283" t="e">
        <f>IF(AND(#REF!="Alta",#REF!="Leve"),CONCATENATE("R",#REF!,"C",#REF!),"")</f>
        <v>#REF!</v>
      </c>
      <c r="X46" s="283" t="e">
        <f>IF(AND(#REF!="Alta",#REF!="Leve"),CONCATENATE("R",#REF!,"C",#REF!),"")</f>
        <v>#REF!</v>
      </c>
      <c r="Y46" s="283" t="e">
        <f>IF(AND(#REF!="Alta",#REF!="Leve"),CONCATENATE("R",#REF!,"C",#REF!),"")</f>
        <v>#REF!</v>
      </c>
      <c r="Z46" s="283" t="e">
        <f>IF(AND(#REF!="Alta",#REF!="Leve"),CONCATENATE("R",#REF!,"C",#REF!),"")</f>
        <v>#REF!</v>
      </c>
      <c r="AA46" s="283" t="e">
        <f>IF(AND(#REF!="Alta",#REF!="Leve"),CONCATENATE("R",#REF!,"C",#REF!),"")</f>
        <v>#REF!</v>
      </c>
      <c r="AB46" s="282" t="e">
        <f>IF(AND(#REF!="Alta",#REF!="Menor"),CONCATENATE("R",#REF!,"C",#REF!),"")</f>
        <v>#REF!</v>
      </c>
      <c r="AC46" s="283" t="e">
        <f>IF(AND(#REF!="Alta",#REF!="Menor"),CONCATENATE("R",#REF!,"C",#REF!),"")</f>
        <v>#REF!</v>
      </c>
      <c r="AD46" s="283" t="e">
        <f>IF(AND(#REF!="Alta",#REF!="Menor"),CONCATENATE("R",#REF!,"C",#REF!),"")</f>
        <v>#REF!</v>
      </c>
      <c r="AE46" s="283" t="e">
        <f>IF(AND(#REF!="Alta",#REF!="Menor"),CONCATENATE("R",#REF!,"C",#REF!),"")</f>
        <v>#REF!</v>
      </c>
      <c r="AF46" s="283" t="e">
        <f>IF(AND(#REF!="Alta",#REF!="Menor"),CONCATENATE("R",#REF!,"C",#REF!),"")</f>
        <v>#REF!</v>
      </c>
      <c r="AG46" s="283" t="e">
        <f>IF(AND(#REF!="Alta",#REF!="Menor"),CONCATENATE("R",#REF!,"C",#REF!),"")</f>
        <v>#REF!</v>
      </c>
      <c r="AH46" s="283" t="e">
        <f>IF(AND(#REF!="Alta",#REF!="Menor"),CONCATENATE("R",#REF!,"C",#REF!),"")</f>
        <v>#REF!</v>
      </c>
      <c r="AI46" s="283" t="e">
        <f>IF(AND(#REF!="Alta",#REF!="Menor"),CONCATENATE("R",#REF!,"C",#REF!),"")</f>
        <v>#REF!</v>
      </c>
      <c r="AJ46" s="283" t="e">
        <f>IF(AND(#REF!="Alta",#REF!="Menor"),CONCATENATE("R",#REF!,"C",#REF!),"")</f>
        <v>#REF!</v>
      </c>
      <c r="AK46" s="283" t="e">
        <f>IF(AND(#REF!="Alta",#REF!="Menor"),CONCATENATE("R",#REF!,"C",#REF!),"")</f>
        <v>#REF!</v>
      </c>
      <c r="AL46" s="283" t="e">
        <f>IF(AND(#REF!="Alta",#REF!="Menor"),CONCATENATE("R",#REF!,"C",#REF!),"")</f>
        <v>#REF!</v>
      </c>
      <c r="AM46" s="283" t="e">
        <f>IF(AND(#REF!="Alta",#REF!="Menor"),CONCATENATE("R",#REF!,"C",#REF!),"")</f>
        <v>#REF!</v>
      </c>
      <c r="AN46" s="283" t="e">
        <f>IF(AND(#REF!="Alta",#REF!="Menor"),CONCATENATE("R",#REF!,"C",#REF!),"")</f>
        <v>#REF!</v>
      </c>
      <c r="AO46" s="283" t="e">
        <f>IF(AND(#REF!="Alta",#REF!="Menor"),CONCATENATE("R",#REF!,"C",#REF!),"")</f>
        <v>#REF!</v>
      </c>
      <c r="AP46" s="283" t="e">
        <f>IF(AND(#REF!="Alta",#REF!="Menor"),CONCATENATE("R",#REF!,"C",#REF!),"")</f>
        <v>#REF!</v>
      </c>
      <c r="AQ46" s="283" t="e">
        <f>IF(AND(#REF!="Alta",#REF!="Menor"),CONCATENATE("R",#REF!,"C",#REF!),"")</f>
        <v>#REF!</v>
      </c>
      <c r="AR46" s="283" t="e">
        <f>IF(AND(#REF!="Alta",#REF!="Menor"),CONCATENATE("R",#REF!,"C",#REF!),"")</f>
        <v>#REF!</v>
      </c>
      <c r="AS46" s="284" t="e">
        <f>IF(AND(#REF!="Alta",#REF!="Menor"),CONCATENATE("R",#REF!,"C",#REF!),"")</f>
        <v>#REF!</v>
      </c>
      <c r="AT46" s="270" t="e">
        <f>IF(AND(#REF!="Alta",#REF!="Moderado"),CONCATENATE("R",#REF!,"C",#REF!),"")</f>
        <v>#REF!</v>
      </c>
      <c r="AU46" s="270" t="e">
        <f>IF(AND(#REF!="Alta",#REF!="Moderado"),CONCATENATE("R",#REF!,"C",#REF!),"")</f>
        <v>#REF!</v>
      </c>
      <c r="AV46" s="270" t="e">
        <f>IF(AND(#REF!="Alta",#REF!="Moderado"),CONCATENATE("R",#REF!,"C",#REF!),"")</f>
        <v>#REF!</v>
      </c>
      <c r="AW46" s="270" t="e">
        <f>IF(AND(#REF!="Alta",#REF!="Moderado"),CONCATENATE("R",#REF!,"C",#REF!),"")</f>
        <v>#REF!</v>
      </c>
      <c r="AX46" s="270" t="e">
        <f>IF(AND(#REF!="Alta",#REF!="Moderado"),CONCATENATE("R",#REF!,"C",#REF!),"")</f>
        <v>#REF!</v>
      </c>
      <c r="AY46" s="270" t="e">
        <f>IF(AND(#REF!="Alta",#REF!="Moderado"),CONCATENATE("R",#REF!,"C",#REF!),"")</f>
        <v>#REF!</v>
      </c>
      <c r="AZ46" s="270" t="e">
        <f>IF(AND(#REF!="Alta",#REF!="Moderado"),CONCATENATE("R",#REF!,"C",#REF!),"")</f>
        <v>#REF!</v>
      </c>
      <c r="BA46" s="270" t="e">
        <f>IF(AND(#REF!="Alta",#REF!="Moderado"),CONCATENATE("R",#REF!,"C",#REF!),"")</f>
        <v>#REF!</v>
      </c>
      <c r="BB46" s="270" t="e">
        <f>IF(AND(#REF!="Alta",#REF!="Moderado"),CONCATENATE("R",#REF!,"C",#REF!),"")</f>
        <v>#REF!</v>
      </c>
      <c r="BC46" s="270" t="e">
        <f>IF(AND(#REF!="Alta",#REF!="Moderado"),CONCATENATE("R",#REF!,"C",#REF!),"")</f>
        <v>#REF!</v>
      </c>
      <c r="BD46" s="270" t="e">
        <f>IF(AND(#REF!="Alta",#REF!="Moderado"),CONCATENATE("R",#REF!,"C",#REF!),"")</f>
        <v>#REF!</v>
      </c>
      <c r="BE46" s="270" t="e">
        <f>IF(AND(#REF!="Alta",#REF!="Moderado"),CONCATENATE("R",#REF!,"C",#REF!),"")</f>
        <v>#REF!</v>
      </c>
      <c r="BF46" s="270" t="e">
        <f>IF(AND(#REF!="Alta",#REF!="Moderado"),CONCATENATE("R",#REF!,"C",#REF!),"")</f>
        <v>#REF!</v>
      </c>
      <c r="BG46" s="270" t="e">
        <f>IF(AND(#REF!="Alta",#REF!="Moderado"),CONCATENATE("R",#REF!,"C",#REF!),"")</f>
        <v>#REF!</v>
      </c>
      <c r="BH46" s="270" t="e">
        <f>IF(AND(#REF!="Alta",#REF!="Moderado"),CONCATENATE("R",#REF!,"C",#REF!),"")</f>
        <v>#REF!</v>
      </c>
      <c r="BI46" s="270" t="e">
        <f>IF(AND(#REF!="Alta",#REF!="Moderado"),CONCATENATE("R",#REF!,"C",#REF!),"")</f>
        <v>#REF!</v>
      </c>
      <c r="BJ46" s="270" t="e">
        <f>IF(AND(#REF!="Alta",#REF!="Moderado"),CONCATENATE("R",#REF!,"C",#REF!),"")</f>
        <v>#REF!</v>
      </c>
      <c r="BK46" s="271" t="e">
        <f>IF(AND(#REF!="Alta",#REF!="Moderado"),CONCATENATE("R",#REF!,"C",#REF!),"")</f>
        <v>#REF!</v>
      </c>
      <c r="BL46" s="270" t="e">
        <f>IF(AND(#REF!="Alta",#REF!="Mayor"),CONCATENATE("R",#REF!,"C",#REF!),"")</f>
        <v>#REF!</v>
      </c>
      <c r="BM46" s="270" t="e">
        <f>IF(AND(#REF!="Alta",#REF!="Mayor"),CONCATENATE("R",#REF!,"C",#REF!),"")</f>
        <v>#REF!</v>
      </c>
      <c r="BN46" s="270" t="e">
        <f>IF(AND(#REF!="Alta",#REF!="Mayor"),CONCATENATE("R",#REF!,"C",#REF!),"")</f>
        <v>#REF!</v>
      </c>
      <c r="BO46" s="270" t="e">
        <f>IF(AND(#REF!="Alta",#REF!="Mayor"),CONCATENATE("R",#REF!,"C",#REF!),"")</f>
        <v>#REF!</v>
      </c>
      <c r="BP46" s="270" t="e">
        <f>IF(AND(#REF!="Alta",#REF!="Mayor"),CONCATENATE("R",#REF!,"C",#REF!),"")</f>
        <v>#REF!</v>
      </c>
      <c r="BQ46" s="270" t="e">
        <f>IF(AND(#REF!="Alta",#REF!="Mayor"),CONCATENATE("R",#REF!,"C",#REF!),"")</f>
        <v>#REF!</v>
      </c>
      <c r="BR46" s="270" t="e">
        <f>IF(AND(#REF!="Alta",#REF!="Mayor"),CONCATENATE("R",#REF!,"C",#REF!),"")</f>
        <v>#REF!</v>
      </c>
      <c r="BS46" s="270" t="e">
        <f>IF(AND(#REF!="Alta",#REF!="Mayor"),CONCATENATE("R",#REF!,"C",#REF!),"")</f>
        <v>#REF!</v>
      </c>
      <c r="BT46" s="270" t="e">
        <f>IF(AND(#REF!="Alta",#REF!="Mayor"),CONCATENATE("R",#REF!,"C",#REF!),"")</f>
        <v>#REF!</v>
      </c>
      <c r="BU46" s="270" t="e">
        <f>IF(AND(#REF!="Alta",#REF!="Mayor"),CONCATENATE("R",#REF!,"C",#REF!),"")</f>
        <v>#REF!</v>
      </c>
      <c r="BV46" s="270" t="e">
        <f>IF(AND(#REF!="Alta",#REF!="Mayor"),CONCATENATE("R",#REF!,"C",#REF!),"")</f>
        <v>#REF!</v>
      </c>
      <c r="BW46" s="270" t="e">
        <f>IF(AND(#REF!="Alta",#REF!="Mayor"),CONCATENATE("R",#REF!,"C",#REF!),"")</f>
        <v>#REF!</v>
      </c>
      <c r="BX46" s="270" t="e">
        <f>IF(AND(#REF!="Alta",#REF!="Mayor"),CONCATENATE("R",#REF!,"C",#REF!),"")</f>
        <v>#REF!</v>
      </c>
      <c r="BY46" s="270" t="e">
        <f>IF(AND(#REF!="Alta",#REF!="Mayor"),CONCATENATE("R",#REF!,"C",#REF!),"")</f>
        <v>#REF!</v>
      </c>
      <c r="BZ46" s="270" t="e">
        <f>IF(AND(#REF!="Alta",#REF!="Mayor"),CONCATENATE("R",#REF!,"C",#REF!),"")</f>
        <v>#REF!</v>
      </c>
      <c r="CA46" s="270" t="e">
        <f>IF(AND(#REF!="Alta",#REF!="Mayor"),CONCATENATE("R",#REF!,"C",#REF!),"")</f>
        <v>#REF!</v>
      </c>
      <c r="CB46" s="270" t="e">
        <f>IF(AND(#REF!="Alta",#REF!="Mayor"),CONCATENATE("R",#REF!,"C",#REF!),"")</f>
        <v>#REF!</v>
      </c>
      <c r="CC46" s="271" t="e">
        <f>IF(AND(#REF!="Alta",#REF!="Mayor"),CONCATENATE("R",#REF!,"C",#REF!),"")</f>
        <v>#REF!</v>
      </c>
      <c r="CD46" s="272" t="e">
        <f>IF(AND(#REF!="Alta",#REF!="Catastrófico"),CONCATENATE("R",#REF!,"C",#REF!),"")</f>
        <v>#REF!</v>
      </c>
      <c r="CE46" s="272" t="e">
        <f>IF(AND(#REF!="Alta",#REF!="Catastrófico"),CONCATENATE("R",#REF!,"C",#REF!),"")</f>
        <v>#REF!</v>
      </c>
      <c r="CF46" s="272" t="e">
        <f>IF(AND(#REF!="Alta",#REF!="Catastrófico"),CONCATENATE("R",#REF!,"C",#REF!),"")</f>
        <v>#REF!</v>
      </c>
      <c r="CG46" s="272" t="e">
        <f>IF(AND(#REF!="Alta",#REF!="Catastrófico"),CONCATENATE("R",#REF!,"C",#REF!),"")</f>
        <v>#REF!</v>
      </c>
      <c r="CH46" s="272" t="e">
        <f>IF(AND(#REF!="Alta",#REF!="Catastrófico"),CONCATENATE("R",#REF!,"C",#REF!),"")</f>
        <v>#REF!</v>
      </c>
      <c r="CI46" s="272" t="e">
        <f>IF(AND(#REF!="Alta",#REF!="Catastrófico"),CONCATENATE("R",#REF!,"C",#REF!),"")</f>
        <v>#REF!</v>
      </c>
      <c r="CJ46" s="272" t="e">
        <f>IF(AND(#REF!="Alta",#REF!="Catastrófico"),CONCATENATE("R",#REF!,"C",#REF!),"")</f>
        <v>#REF!</v>
      </c>
      <c r="CK46" s="272" t="e">
        <f>IF(AND(#REF!="Alta",#REF!="Catastrófico"),CONCATENATE("R",#REF!,"C",#REF!),"")</f>
        <v>#REF!</v>
      </c>
      <c r="CL46" s="272" t="e">
        <f>IF(AND(#REF!="Alta",#REF!="Catastrófico"),CONCATENATE("R",#REF!,"C",#REF!),"")</f>
        <v>#REF!</v>
      </c>
      <c r="CM46" s="272" t="e">
        <f>IF(AND(#REF!="Alta",#REF!="Catastrófico"),CONCATENATE("R",#REF!,"C",#REF!),"")</f>
        <v>#REF!</v>
      </c>
      <c r="CN46" s="272" t="e">
        <f>IF(AND(#REF!="Alta",#REF!="Catastrófico"),CONCATENATE("R",#REF!,"C",#REF!),"")</f>
        <v>#REF!</v>
      </c>
      <c r="CO46" s="272" t="e">
        <f>IF(AND(#REF!="Alta",#REF!="Catastrófico"),CONCATENATE("R",#REF!,"C",#REF!),"")</f>
        <v>#REF!</v>
      </c>
      <c r="CP46" s="272" t="e">
        <f>IF(AND(#REF!="Alta",#REF!="Catastrófico"),CONCATENATE("R",#REF!,"C",#REF!),"")</f>
        <v>#REF!</v>
      </c>
      <c r="CQ46" s="272" t="e">
        <f>IF(AND(#REF!="Alta",#REF!="Catastrófico"),CONCATENATE("R",#REF!,"C",#REF!),"")</f>
        <v>#REF!</v>
      </c>
      <c r="CR46" s="272" t="e">
        <f>IF(AND(#REF!="Alta",#REF!="Catastrófico"),CONCATENATE("R",#REF!,"C",#REF!),"")</f>
        <v>#REF!</v>
      </c>
      <c r="CS46" s="272" t="e">
        <f>IF(AND(#REF!="Alta",#REF!="Catastrófico"),CONCATENATE("R",#REF!,"C",#REF!),"")</f>
        <v>#REF!</v>
      </c>
      <c r="CT46" s="272" t="e">
        <f>IF(AND(#REF!="Alta",#REF!="Catastrófico"),CONCATENATE("R",#REF!,"C",#REF!),"")</f>
        <v>#REF!</v>
      </c>
      <c r="CU46" s="273" t="e">
        <f>IF(AND(#REF!="Alta",#REF!="Catastrófico"),CONCATENATE("R",#REF!,"C",#REF!),"")</f>
        <v>#REF!</v>
      </c>
      <c r="CV46" s="57"/>
      <c r="CW46" s="1096"/>
      <c r="CX46" s="1097"/>
      <c r="CY46" s="1097"/>
      <c r="CZ46" s="1097"/>
      <c r="DA46" s="1097"/>
      <c r="DB46" s="1098"/>
    </row>
    <row r="47" spans="2:106" ht="32.65" customHeight="1">
      <c r="B47" s="1101"/>
      <c r="C47" s="1101"/>
      <c r="D47" s="1102"/>
      <c r="E47" s="1072"/>
      <c r="F47" s="1073"/>
      <c r="G47" s="1073"/>
      <c r="H47" s="1073"/>
      <c r="I47" s="1073"/>
      <c r="J47" s="282" t="e">
        <f>IF(AND(#REF!="Alta",#REF!="Leve"),CONCATENATE("R",#REF!,"C",#REF!),"")</f>
        <v>#REF!</v>
      </c>
      <c r="K47" s="283" t="e">
        <f>IF(AND(#REF!="Alta",#REF!="Leve"),CONCATENATE("R",#REF!,"C",#REF!),"")</f>
        <v>#REF!</v>
      </c>
      <c r="L47" s="283" t="e">
        <f>IF(AND(#REF!="Alta",#REF!="Leve"),CONCATENATE("R",#REF!,"C",#REF!),"")</f>
        <v>#REF!</v>
      </c>
      <c r="M47" s="283" t="e">
        <f>IF(AND(#REF!="Alta",#REF!="Leve"),CONCATENATE("R",#REF!,"C",#REF!),"")</f>
        <v>#REF!</v>
      </c>
      <c r="N47" s="283" t="e">
        <f>IF(AND(#REF!="Alta",#REF!="Leve"),CONCATENATE("R",#REF!,"C",#REF!),"")</f>
        <v>#REF!</v>
      </c>
      <c r="O47" s="283" t="e">
        <f>IF(AND(#REF!="Alta",#REF!="Leve"),CONCATENATE("R",#REF!,"C",#REF!),"")</f>
        <v>#REF!</v>
      </c>
      <c r="P47" s="283" t="e">
        <f>IF(AND(#REF!="Alta",#REF!="Leve"),CONCATENATE("R",#REF!,"C",#REF!),"")</f>
        <v>#REF!</v>
      </c>
      <c r="Q47" s="283" t="e">
        <f>IF(AND(#REF!="Alta",#REF!="Leve"),CONCATENATE("R",#REF!,"C",#REF!),"")</f>
        <v>#REF!</v>
      </c>
      <c r="R47" s="283" t="e">
        <f>IF(AND(#REF!="Alta",#REF!="Leve"),CONCATENATE("R",#REF!,"C",#REF!),"")</f>
        <v>#REF!</v>
      </c>
      <c r="S47" s="283" t="e">
        <f>IF(AND(#REF!="Alta",#REF!="Leve"),CONCATENATE("R",#REF!,"C",#REF!),"")</f>
        <v>#REF!</v>
      </c>
      <c r="T47" s="283" t="e">
        <f>IF(AND(#REF!="Alta",#REF!="Leve"),CONCATENATE("R",#REF!,"C",#REF!),"")</f>
        <v>#REF!</v>
      </c>
      <c r="U47" s="283" t="e">
        <f>IF(AND(#REF!="Alta",#REF!="Leve"),CONCATENATE("R",#REF!,"C",#REF!),"")</f>
        <v>#REF!</v>
      </c>
      <c r="V47" s="283" t="e">
        <f>IF(AND(#REF!="Alta",#REF!="Leve"),CONCATENATE("R",#REF!,"C",#REF!),"")</f>
        <v>#REF!</v>
      </c>
      <c r="W47" s="283" t="e">
        <f>IF(AND(#REF!="Alta",#REF!="Leve"),CONCATENATE("R",#REF!,"C",#REF!),"")</f>
        <v>#REF!</v>
      </c>
      <c r="X47" s="283" t="e">
        <f>IF(AND(#REF!="Alta",#REF!="Leve"),CONCATENATE("R",#REF!,"C",#REF!),"")</f>
        <v>#REF!</v>
      </c>
      <c r="Y47" s="283" t="e">
        <f>IF(AND(#REF!="Alta",#REF!="Leve"),CONCATENATE("R",#REF!,"C",#REF!),"")</f>
        <v>#REF!</v>
      </c>
      <c r="Z47" s="283" t="e">
        <f>IF(AND(#REF!="Alta",#REF!="Leve"),CONCATENATE("R",#REF!,"C",#REF!),"")</f>
        <v>#REF!</v>
      </c>
      <c r="AA47" s="283" t="e">
        <f>IF(AND(#REF!="Alta",#REF!="Leve"),CONCATENATE("R",#REF!,"C",#REF!),"")</f>
        <v>#REF!</v>
      </c>
      <c r="AB47" s="282" t="e">
        <f>IF(AND(#REF!="Alta",#REF!="Menor"),CONCATENATE("R",#REF!,"C",#REF!),"")</f>
        <v>#REF!</v>
      </c>
      <c r="AC47" s="283" t="e">
        <f>IF(AND(#REF!="Alta",#REF!="Menor"),CONCATENATE("R",#REF!,"C",#REF!),"")</f>
        <v>#REF!</v>
      </c>
      <c r="AD47" s="283" t="e">
        <f>IF(AND(#REF!="Alta",#REF!="Menor"),CONCATENATE("R",#REF!,"C",#REF!),"")</f>
        <v>#REF!</v>
      </c>
      <c r="AE47" s="283" t="e">
        <f>IF(AND(#REF!="Alta",#REF!="Menor"),CONCATENATE("R",#REF!,"C",#REF!),"")</f>
        <v>#REF!</v>
      </c>
      <c r="AF47" s="283" t="e">
        <f>IF(AND(#REF!="Alta",#REF!="Menor"),CONCATENATE("R",#REF!,"C",#REF!),"")</f>
        <v>#REF!</v>
      </c>
      <c r="AG47" s="283" t="e">
        <f>IF(AND(#REF!="Alta",#REF!="Menor"),CONCATENATE("R",#REF!,"C",#REF!),"")</f>
        <v>#REF!</v>
      </c>
      <c r="AH47" s="283" t="e">
        <f>IF(AND(#REF!="Alta",#REF!="Menor"),CONCATENATE("R",#REF!,"C",#REF!),"")</f>
        <v>#REF!</v>
      </c>
      <c r="AI47" s="283" t="e">
        <f>IF(AND(#REF!="Alta",#REF!="Menor"),CONCATENATE("R",#REF!,"C",#REF!),"")</f>
        <v>#REF!</v>
      </c>
      <c r="AJ47" s="283" t="e">
        <f>IF(AND(#REF!="Alta",#REF!="Menor"),CONCATENATE("R",#REF!,"C",#REF!),"")</f>
        <v>#REF!</v>
      </c>
      <c r="AK47" s="283" t="e">
        <f>IF(AND(#REF!="Alta",#REF!="Menor"),CONCATENATE("R",#REF!,"C",#REF!),"")</f>
        <v>#REF!</v>
      </c>
      <c r="AL47" s="283" t="e">
        <f>IF(AND(#REF!="Alta",#REF!="Menor"),CONCATENATE("R",#REF!,"C",#REF!),"")</f>
        <v>#REF!</v>
      </c>
      <c r="AM47" s="283" t="e">
        <f>IF(AND(#REF!="Alta",#REF!="Menor"),CONCATENATE("R",#REF!,"C",#REF!),"")</f>
        <v>#REF!</v>
      </c>
      <c r="AN47" s="283" t="e">
        <f>IF(AND(#REF!="Alta",#REF!="Menor"),CONCATENATE("R",#REF!,"C",#REF!),"")</f>
        <v>#REF!</v>
      </c>
      <c r="AO47" s="283" t="e">
        <f>IF(AND(#REF!="Alta",#REF!="Menor"),CONCATENATE("R",#REF!,"C",#REF!),"")</f>
        <v>#REF!</v>
      </c>
      <c r="AP47" s="283" t="e">
        <f>IF(AND(#REF!="Alta",#REF!="Menor"),CONCATENATE("R",#REF!,"C",#REF!),"")</f>
        <v>#REF!</v>
      </c>
      <c r="AQ47" s="283" t="e">
        <f>IF(AND(#REF!="Alta",#REF!="Menor"),CONCATENATE("R",#REF!,"C",#REF!),"")</f>
        <v>#REF!</v>
      </c>
      <c r="AR47" s="283" t="e">
        <f>IF(AND(#REF!="Alta",#REF!="Menor"),CONCATENATE("R",#REF!,"C",#REF!),"")</f>
        <v>#REF!</v>
      </c>
      <c r="AS47" s="284" t="e">
        <f>IF(AND(#REF!="Alta",#REF!="Menor"),CONCATENATE("R",#REF!,"C",#REF!),"")</f>
        <v>#REF!</v>
      </c>
      <c r="AT47" s="270" t="e">
        <f>IF(AND(#REF!="Alta",#REF!="Moderado"),CONCATENATE("R",#REF!,"C",#REF!),"")</f>
        <v>#REF!</v>
      </c>
      <c r="AU47" s="270" t="e">
        <f>IF(AND(#REF!="Alta",#REF!="Moderado"),CONCATENATE("R",#REF!,"C",#REF!),"")</f>
        <v>#REF!</v>
      </c>
      <c r="AV47" s="270" t="e">
        <f>IF(AND(#REF!="Alta",#REF!="Moderado"),CONCATENATE("R",#REF!,"C",#REF!),"")</f>
        <v>#REF!</v>
      </c>
      <c r="AW47" s="270" t="e">
        <f>IF(AND(#REF!="Alta",#REF!="Moderado"),CONCATENATE("R",#REF!,"C",#REF!),"")</f>
        <v>#REF!</v>
      </c>
      <c r="AX47" s="270" t="e">
        <f>IF(AND(#REF!="Alta",#REF!="Moderado"),CONCATENATE("R",#REF!,"C",#REF!),"")</f>
        <v>#REF!</v>
      </c>
      <c r="AY47" s="270" t="e">
        <f>IF(AND(#REF!="Alta",#REF!="Moderado"),CONCATENATE("R",#REF!,"C",#REF!),"")</f>
        <v>#REF!</v>
      </c>
      <c r="AZ47" s="270" t="e">
        <f>IF(AND(#REF!="Alta",#REF!="Moderado"),CONCATENATE("R",#REF!,"C",#REF!),"")</f>
        <v>#REF!</v>
      </c>
      <c r="BA47" s="270" t="e">
        <f>IF(AND(#REF!="Alta",#REF!="Moderado"),CONCATENATE("R",#REF!,"C",#REF!),"")</f>
        <v>#REF!</v>
      </c>
      <c r="BB47" s="270" t="e">
        <f>IF(AND(#REF!="Alta",#REF!="Moderado"),CONCATENATE("R",#REF!,"C",#REF!),"")</f>
        <v>#REF!</v>
      </c>
      <c r="BC47" s="270" t="e">
        <f>IF(AND(#REF!="Alta",#REF!="Moderado"),CONCATENATE("R",#REF!,"C",#REF!),"")</f>
        <v>#REF!</v>
      </c>
      <c r="BD47" s="270" t="e">
        <f>IF(AND(#REF!="Alta",#REF!="Moderado"),CONCATENATE("R",#REF!,"C",#REF!),"")</f>
        <v>#REF!</v>
      </c>
      <c r="BE47" s="270" t="e">
        <f>IF(AND(#REF!="Alta",#REF!="Moderado"),CONCATENATE("R",#REF!,"C",#REF!),"")</f>
        <v>#REF!</v>
      </c>
      <c r="BF47" s="270" t="e">
        <f>IF(AND(#REF!="Alta",#REF!="Moderado"),CONCATENATE("R",#REF!,"C",#REF!),"")</f>
        <v>#REF!</v>
      </c>
      <c r="BG47" s="270" t="e">
        <f>IF(AND(#REF!="Alta",#REF!="Moderado"),CONCATENATE("R",#REF!,"C",#REF!),"")</f>
        <v>#REF!</v>
      </c>
      <c r="BH47" s="270" t="e">
        <f>IF(AND(#REF!="Alta",#REF!="Moderado"),CONCATENATE("R",#REF!,"C",#REF!),"")</f>
        <v>#REF!</v>
      </c>
      <c r="BI47" s="270" t="e">
        <f>IF(AND(#REF!="Alta",#REF!="Moderado"),CONCATENATE("R",#REF!,"C",#REF!),"")</f>
        <v>#REF!</v>
      </c>
      <c r="BJ47" s="270" t="e">
        <f>IF(AND(#REF!="Alta",#REF!="Moderado"),CONCATENATE("R",#REF!,"C",#REF!),"")</f>
        <v>#REF!</v>
      </c>
      <c r="BK47" s="271" t="e">
        <f>IF(AND(#REF!="Alta",#REF!="Moderado"),CONCATENATE("R",#REF!,"C",#REF!),"")</f>
        <v>#REF!</v>
      </c>
      <c r="BL47" s="270" t="e">
        <f>IF(AND(#REF!="Alta",#REF!="Mayor"),CONCATENATE("R",#REF!,"C",#REF!),"")</f>
        <v>#REF!</v>
      </c>
      <c r="BM47" s="270" t="e">
        <f>IF(AND(#REF!="Alta",#REF!="Mayor"),CONCATENATE("R",#REF!,"C",#REF!),"")</f>
        <v>#REF!</v>
      </c>
      <c r="BN47" s="270" t="e">
        <f>IF(AND(#REF!="Alta",#REF!="Mayor"),CONCATENATE("R",#REF!,"C",#REF!),"")</f>
        <v>#REF!</v>
      </c>
      <c r="BO47" s="270" t="e">
        <f>IF(AND(#REF!="Alta",#REF!="Mayor"),CONCATENATE("R",#REF!,"C",#REF!),"")</f>
        <v>#REF!</v>
      </c>
      <c r="BP47" s="270" t="e">
        <f>IF(AND(#REF!="Alta",#REF!="Mayor"),CONCATENATE("R",#REF!,"C",#REF!),"")</f>
        <v>#REF!</v>
      </c>
      <c r="BQ47" s="270" t="e">
        <f>IF(AND(#REF!="Alta",#REF!="Mayor"),CONCATENATE("R",#REF!,"C",#REF!),"")</f>
        <v>#REF!</v>
      </c>
      <c r="BR47" s="270" t="e">
        <f>IF(AND(#REF!="Alta",#REF!="Mayor"),CONCATENATE("R",#REF!,"C",#REF!),"")</f>
        <v>#REF!</v>
      </c>
      <c r="BS47" s="270" t="e">
        <f>IF(AND(#REF!="Alta",#REF!="Mayor"),CONCATENATE("R",#REF!,"C",#REF!),"")</f>
        <v>#REF!</v>
      </c>
      <c r="BT47" s="270" t="e">
        <f>IF(AND(#REF!="Alta",#REF!="Mayor"),CONCATENATE("R",#REF!,"C",#REF!),"")</f>
        <v>#REF!</v>
      </c>
      <c r="BU47" s="270" t="e">
        <f>IF(AND(#REF!="Alta",#REF!="Mayor"),CONCATENATE("R",#REF!,"C",#REF!),"")</f>
        <v>#REF!</v>
      </c>
      <c r="BV47" s="270" t="e">
        <f>IF(AND(#REF!="Alta",#REF!="Mayor"),CONCATENATE("R",#REF!,"C",#REF!),"")</f>
        <v>#REF!</v>
      </c>
      <c r="BW47" s="270" t="e">
        <f>IF(AND(#REF!="Alta",#REF!="Mayor"),CONCATENATE("R",#REF!,"C",#REF!),"")</f>
        <v>#REF!</v>
      </c>
      <c r="BX47" s="270" t="e">
        <f>IF(AND(#REF!="Alta",#REF!="Mayor"),CONCATENATE("R",#REF!,"C",#REF!),"")</f>
        <v>#REF!</v>
      </c>
      <c r="BY47" s="270" t="e">
        <f>IF(AND(#REF!="Alta",#REF!="Mayor"),CONCATENATE("R",#REF!,"C",#REF!),"")</f>
        <v>#REF!</v>
      </c>
      <c r="BZ47" s="270" t="e">
        <f>IF(AND(#REF!="Alta",#REF!="Mayor"),CONCATENATE("R",#REF!,"C",#REF!),"")</f>
        <v>#REF!</v>
      </c>
      <c r="CA47" s="270" t="e">
        <f>IF(AND(#REF!="Alta",#REF!="Mayor"),CONCATENATE("R",#REF!,"C",#REF!),"")</f>
        <v>#REF!</v>
      </c>
      <c r="CB47" s="270" t="e">
        <f>IF(AND(#REF!="Alta",#REF!="Mayor"),CONCATENATE("R",#REF!,"C",#REF!),"")</f>
        <v>#REF!</v>
      </c>
      <c r="CC47" s="271" t="e">
        <f>IF(AND(#REF!="Alta",#REF!="Mayor"),CONCATENATE("R",#REF!,"C",#REF!),"")</f>
        <v>#REF!</v>
      </c>
      <c r="CD47" s="272" t="e">
        <f>IF(AND(#REF!="Alta",#REF!="Catastrófico"),CONCATENATE("R",#REF!,"C",#REF!),"")</f>
        <v>#REF!</v>
      </c>
      <c r="CE47" s="272" t="e">
        <f>IF(AND(#REF!="Alta",#REF!="Catastrófico"),CONCATENATE("R",#REF!,"C",#REF!),"")</f>
        <v>#REF!</v>
      </c>
      <c r="CF47" s="272" t="e">
        <f>IF(AND(#REF!="Alta",#REF!="Catastrófico"),CONCATENATE("R",#REF!,"C",#REF!),"")</f>
        <v>#REF!</v>
      </c>
      <c r="CG47" s="272" t="e">
        <f>IF(AND(#REF!="Alta",#REF!="Catastrófico"),CONCATENATE("R",#REF!,"C",#REF!),"")</f>
        <v>#REF!</v>
      </c>
      <c r="CH47" s="272" t="e">
        <f>IF(AND(#REF!="Alta",#REF!="Catastrófico"),CONCATENATE("R",#REF!,"C",#REF!),"")</f>
        <v>#REF!</v>
      </c>
      <c r="CI47" s="272" t="e">
        <f>IF(AND(#REF!="Alta",#REF!="Catastrófico"),CONCATENATE("R",#REF!,"C",#REF!),"")</f>
        <v>#REF!</v>
      </c>
      <c r="CJ47" s="272" t="e">
        <f>IF(AND(#REF!="Alta",#REF!="Catastrófico"),CONCATENATE("R",#REF!,"C",#REF!),"")</f>
        <v>#REF!</v>
      </c>
      <c r="CK47" s="272" t="e">
        <f>IF(AND(#REF!="Alta",#REF!="Catastrófico"),CONCATENATE("R",#REF!,"C",#REF!),"")</f>
        <v>#REF!</v>
      </c>
      <c r="CL47" s="272" t="e">
        <f>IF(AND(#REF!="Alta",#REF!="Catastrófico"),CONCATENATE("R",#REF!,"C",#REF!),"")</f>
        <v>#REF!</v>
      </c>
      <c r="CM47" s="272" t="e">
        <f>IF(AND(#REF!="Alta",#REF!="Catastrófico"),CONCATENATE("R",#REF!,"C",#REF!),"")</f>
        <v>#REF!</v>
      </c>
      <c r="CN47" s="272" t="e">
        <f>IF(AND(#REF!="Alta",#REF!="Catastrófico"),CONCATENATE("R",#REF!,"C",#REF!),"")</f>
        <v>#REF!</v>
      </c>
      <c r="CO47" s="272" t="e">
        <f>IF(AND(#REF!="Alta",#REF!="Catastrófico"),CONCATENATE("R",#REF!,"C",#REF!),"")</f>
        <v>#REF!</v>
      </c>
      <c r="CP47" s="272" t="e">
        <f>IF(AND(#REF!="Alta",#REF!="Catastrófico"),CONCATENATE("R",#REF!,"C",#REF!),"")</f>
        <v>#REF!</v>
      </c>
      <c r="CQ47" s="272" t="e">
        <f>IF(AND(#REF!="Alta",#REF!="Catastrófico"),CONCATENATE("R",#REF!,"C",#REF!),"")</f>
        <v>#REF!</v>
      </c>
      <c r="CR47" s="272" t="e">
        <f>IF(AND(#REF!="Alta",#REF!="Catastrófico"),CONCATENATE("R",#REF!,"C",#REF!),"")</f>
        <v>#REF!</v>
      </c>
      <c r="CS47" s="272" t="e">
        <f>IF(AND(#REF!="Alta",#REF!="Catastrófico"),CONCATENATE("R",#REF!,"C",#REF!),"")</f>
        <v>#REF!</v>
      </c>
      <c r="CT47" s="272" t="e">
        <f>IF(AND(#REF!="Alta",#REF!="Catastrófico"),CONCATENATE("R",#REF!,"C",#REF!),"")</f>
        <v>#REF!</v>
      </c>
      <c r="CU47" s="273" t="e">
        <f>IF(AND(#REF!="Alta",#REF!="Catastrófico"),CONCATENATE("R",#REF!,"C",#REF!),"")</f>
        <v>#REF!</v>
      </c>
      <c r="CV47" s="57"/>
      <c r="CW47" s="1096"/>
      <c r="CX47" s="1097"/>
      <c r="CY47" s="1097"/>
      <c r="CZ47" s="1097"/>
      <c r="DA47" s="1097"/>
      <c r="DB47" s="1098"/>
    </row>
    <row r="48" spans="2:106" ht="32.65" customHeight="1">
      <c r="B48" s="1101"/>
      <c r="C48" s="1101"/>
      <c r="D48" s="1102"/>
      <c r="E48" s="1072"/>
      <c r="F48" s="1073"/>
      <c r="G48" s="1073"/>
      <c r="H48" s="1073"/>
      <c r="I48" s="1073"/>
      <c r="J48" s="282" t="e">
        <f>IF(AND(#REF!="Alta",#REF!="Leve"),CONCATENATE("R",#REF!,"C",#REF!),"")</f>
        <v>#REF!</v>
      </c>
      <c r="K48" s="283" t="e">
        <f>IF(AND(#REF!="Alta",#REF!="Leve"),CONCATENATE("R",#REF!,"C",#REF!),"")</f>
        <v>#REF!</v>
      </c>
      <c r="L48" s="283" t="e">
        <f>IF(AND(#REF!="Alta",#REF!="Leve"),CONCATENATE("R",#REF!,"C",#REF!),"")</f>
        <v>#REF!</v>
      </c>
      <c r="M48" s="283" t="e">
        <f>IF(AND(#REF!="Alta",#REF!="Leve"),CONCATENATE("R",#REF!,"C",#REF!),"")</f>
        <v>#REF!</v>
      </c>
      <c r="N48" s="283" t="e">
        <f>IF(AND(#REF!="Alta",#REF!="Leve"),CONCATENATE("R",#REF!,"C",#REF!),"")</f>
        <v>#REF!</v>
      </c>
      <c r="O48" s="283" t="e">
        <f>IF(AND(#REF!="Alta",#REF!="Leve"),CONCATENATE("R",#REF!,"C",#REF!),"")</f>
        <v>#REF!</v>
      </c>
      <c r="P48" s="283" t="e">
        <f>IF(AND(#REF!="Alta",#REF!="Leve"),CONCATENATE("R",#REF!,"C",#REF!),"")</f>
        <v>#REF!</v>
      </c>
      <c r="Q48" s="283" t="e">
        <f>IF(AND(#REF!="Alta",#REF!="Leve"),CONCATENATE("R",#REF!,"C",#REF!),"")</f>
        <v>#REF!</v>
      </c>
      <c r="R48" s="283" t="e">
        <f>IF(AND(#REF!="Alta",#REF!="Leve"),CONCATENATE("R",#REF!,"C",#REF!),"")</f>
        <v>#REF!</v>
      </c>
      <c r="S48" s="283" t="e">
        <f>IF(AND(#REF!="Alta",#REF!="Leve"),CONCATENATE("R",#REF!,"C",#REF!),"")</f>
        <v>#REF!</v>
      </c>
      <c r="T48" s="283" t="e">
        <f>IF(AND(#REF!="Alta",#REF!="Leve"),CONCATENATE("R",#REF!,"C",#REF!),"")</f>
        <v>#REF!</v>
      </c>
      <c r="U48" s="283" t="e">
        <f>IF(AND(#REF!="Alta",#REF!="Leve"),CONCATENATE("R",#REF!,"C",#REF!),"")</f>
        <v>#REF!</v>
      </c>
      <c r="V48" s="283" t="e">
        <f>IF(AND(#REF!="Alta",#REF!="Leve"),CONCATENATE("R",#REF!,"C",#REF!),"")</f>
        <v>#REF!</v>
      </c>
      <c r="W48" s="283" t="e">
        <f>IF(AND(#REF!="Alta",#REF!="Leve"),CONCATENATE("R",#REF!,"C",#REF!),"")</f>
        <v>#REF!</v>
      </c>
      <c r="X48" s="283" t="e">
        <f>IF(AND(#REF!="Alta",#REF!="Leve"),CONCATENATE("R",#REF!,"C",#REF!),"")</f>
        <v>#REF!</v>
      </c>
      <c r="Y48" s="283" t="e">
        <f>IF(AND(#REF!="Alta",#REF!="Leve"),CONCATENATE("R",#REF!,"C",#REF!),"")</f>
        <v>#REF!</v>
      </c>
      <c r="Z48" s="283" t="e">
        <f>IF(AND(#REF!="Alta",#REF!="Leve"),CONCATENATE("R",#REF!,"C",#REF!),"")</f>
        <v>#REF!</v>
      </c>
      <c r="AA48" s="283" t="e">
        <f>IF(AND(#REF!="Alta",#REF!="Leve"),CONCATENATE("R",#REF!,"C",#REF!),"")</f>
        <v>#REF!</v>
      </c>
      <c r="AB48" s="282" t="e">
        <f>IF(AND(#REF!="Alta",#REF!="Menor"),CONCATENATE("R",#REF!,"C",#REF!),"")</f>
        <v>#REF!</v>
      </c>
      <c r="AC48" s="283" t="e">
        <f>IF(AND(#REF!="Alta",#REF!="Menor"),CONCATENATE("R",#REF!,"C",#REF!),"")</f>
        <v>#REF!</v>
      </c>
      <c r="AD48" s="283" t="e">
        <f>IF(AND(#REF!="Alta",#REF!="Menor"),CONCATENATE("R",#REF!,"C",#REF!),"")</f>
        <v>#REF!</v>
      </c>
      <c r="AE48" s="283" t="e">
        <f>IF(AND(#REF!="Alta",#REF!="Menor"),CONCATENATE("R",#REF!,"C",#REF!),"")</f>
        <v>#REF!</v>
      </c>
      <c r="AF48" s="283" t="e">
        <f>IF(AND(#REF!="Alta",#REF!="Menor"),CONCATENATE("R",#REF!,"C",#REF!),"")</f>
        <v>#REF!</v>
      </c>
      <c r="AG48" s="283" t="e">
        <f>IF(AND(#REF!="Alta",#REF!="Menor"),CONCATENATE("R",#REF!,"C",#REF!),"")</f>
        <v>#REF!</v>
      </c>
      <c r="AH48" s="283" t="e">
        <f>IF(AND(#REF!="Alta",#REF!="Menor"),CONCATENATE("R",#REF!,"C",#REF!),"")</f>
        <v>#REF!</v>
      </c>
      <c r="AI48" s="283" t="e">
        <f>IF(AND(#REF!="Alta",#REF!="Menor"),CONCATENATE("R",#REF!,"C",#REF!),"")</f>
        <v>#REF!</v>
      </c>
      <c r="AJ48" s="283" t="e">
        <f>IF(AND(#REF!="Alta",#REF!="Menor"),CONCATENATE("R",#REF!,"C",#REF!),"")</f>
        <v>#REF!</v>
      </c>
      <c r="AK48" s="283" t="e">
        <f>IF(AND(#REF!="Alta",#REF!="Menor"),CONCATENATE("R",#REF!,"C",#REF!),"")</f>
        <v>#REF!</v>
      </c>
      <c r="AL48" s="283" t="e">
        <f>IF(AND(#REF!="Alta",#REF!="Menor"),CONCATENATE("R",#REF!,"C",#REF!),"")</f>
        <v>#REF!</v>
      </c>
      <c r="AM48" s="283" t="e">
        <f>IF(AND(#REF!="Alta",#REF!="Menor"),CONCATENATE("R",#REF!,"C",#REF!),"")</f>
        <v>#REF!</v>
      </c>
      <c r="AN48" s="283" t="e">
        <f>IF(AND(#REF!="Alta",#REF!="Menor"),CONCATENATE("R",#REF!,"C",#REF!),"")</f>
        <v>#REF!</v>
      </c>
      <c r="AO48" s="283" t="e">
        <f>IF(AND(#REF!="Alta",#REF!="Menor"),CONCATENATE("R",#REF!,"C",#REF!),"")</f>
        <v>#REF!</v>
      </c>
      <c r="AP48" s="283" t="e">
        <f>IF(AND(#REF!="Alta",#REF!="Menor"),CONCATENATE("R",#REF!,"C",#REF!),"")</f>
        <v>#REF!</v>
      </c>
      <c r="AQ48" s="283" t="e">
        <f>IF(AND(#REF!="Alta",#REF!="Menor"),CONCATENATE("R",#REF!,"C",#REF!),"")</f>
        <v>#REF!</v>
      </c>
      <c r="AR48" s="283" t="e">
        <f>IF(AND(#REF!="Alta",#REF!="Menor"),CONCATENATE("R",#REF!,"C",#REF!),"")</f>
        <v>#REF!</v>
      </c>
      <c r="AS48" s="284" t="e">
        <f>IF(AND(#REF!="Alta",#REF!="Menor"),CONCATENATE("R",#REF!,"C",#REF!),"")</f>
        <v>#REF!</v>
      </c>
      <c r="AT48" s="270" t="e">
        <f>IF(AND(#REF!="Alta",#REF!="Moderado"),CONCATENATE("R",#REF!,"C",#REF!),"")</f>
        <v>#REF!</v>
      </c>
      <c r="AU48" s="270" t="e">
        <f>IF(AND(#REF!="Alta",#REF!="Moderado"),CONCATENATE("R",#REF!,"C",#REF!),"")</f>
        <v>#REF!</v>
      </c>
      <c r="AV48" s="270" t="e">
        <f>IF(AND(#REF!="Alta",#REF!="Moderado"),CONCATENATE("R",#REF!,"C",#REF!),"")</f>
        <v>#REF!</v>
      </c>
      <c r="AW48" s="270" t="e">
        <f>IF(AND(#REF!="Alta",#REF!="Moderado"),CONCATENATE("R",#REF!,"C",#REF!),"")</f>
        <v>#REF!</v>
      </c>
      <c r="AX48" s="270" t="e">
        <f>IF(AND(#REF!="Alta",#REF!="Moderado"),CONCATENATE("R",#REF!,"C",#REF!),"")</f>
        <v>#REF!</v>
      </c>
      <c r="AY48" s="270" t="e">
        <f>IF(AND(#REF!="Alta",#REF!="Moderado"),CONCATENATE("R",#REF!,"C",#REF!),"")</f>
        <v>#REF!</v>
      </c>
      <c r="AZ48" s="270" t="e">
        <f>IF(AND(#REF!="Alta",#REF!="Moderado"),CONCATENATE("R",#REF!,"C",#REF!),"")</f>
        <v>#REF!</v>
      </c>
      <c r="BA48" s="270" t="e">
        <f>IF(AND(#REF!="Alta",#REF!="Moderado"),CONCATENATE("R",#REF!,"C",#REF!),"")</f>
        <v>#REF!</v>
      </c>
      <c r="BB48" s="270" t="e">
        <f>IF(AND(#REF!="Alta",#REF!="Moderado"),CONCATENATE("R",#REF!,"C",#REF!),"")</f>
        <v>#REF!</v>
      </c>
      <c r="BC48" s="270" t="e">
        <f>IF(AND(#REF!="Alta",#REF!="Moderado"),CONCATENATE("R",#REF!,"C",#REF!),"")</f>
        <v>#REF!</v>
      </c>
      <c r="BD48" s="270" t="e">
        <f>IF(AND(#REF!="Alta",#REF!="Moderado"),CONCATENATE("R",#REF!,"C",#REF!),"")</f>
        <v>#REF!</v>
      </c>
      <c r="BE48" s="270" t="e">
        <f>IF(AND(#REF!="Alta",#REF!="Moderado"),CONCATENATE("R",#REF!,"C",#REF!),"")</f>
        <v>#REF!</v>
      </c>
      <c r="BF48" s="270" t="e">
        <f>IF(AND(#REF!="Alta",#REF!="Moderado"),CONCATENATE("R",#REF!,"C",#REF!),"")</f>
        <v>#REF!</v>
      </c>
      <c r="BG48" s="270" t="e">
        <f>IF(AND(#REF!="Alta",#REF!="Moderado"),CONCATENATE("R",#REF!,"C",#REF!),"")</f>
        <v>#REF!</v>
      </c>
      <c r="BH48" s="270" t="e">
        <f>IF(AND(#REF!="Alta",#REF!="Moderado"),CONCATENATE("R",#REF!,"C",#REF!),"")</f>
        <v>#REF!</v>
      </c>
      <c r="BI48" s="270" t="e">
        <f>IF(AND(#REF!="Alta",#REF!="Moderado"),CONCATENATE("R",#REF!,"C",#REF!),"")</f>
        <v>#REF!</v>
      </c>
      <c r="BJ48" s="270" t="e">
        <f>IF(AND(#REF!="Alta",#REF!="Moderado"),CONCATENATE("R",#REF!,"C",#REF!),"")</f>
        <v>#REF!</v>
      </c>
      <c r="BK48" s="271" t="e">
        <f>IF(AND(#REF!="Alta",#REF!="Moderado"),CONCATENATE("R",#REF!,"C",#REF!),"")</f>
        <v>#REF!</v>
      </c>
      <c r="BL48" s="270" t="e">
        <f>IF(AND(#REF!="Alta",#REF!="Mayor"),CONCATENATE("R",#REF!,"C",#REF!),"")</f>
        <v>#REF!</v>
      </c>
      <c r="BM48" s="270" t="e">
        <f>IF(AND(#REF!="Alta",#REF!="Mayor"),CONCATENATE("R",#REF!,"C",#REF!),"")</f>
        <v>#REF!</v>
      </c>
      <c r="BN48" s="270" t="e">
        <f>IF(AND(#REF!="Alta",#REF!="Mayor"),CONCATENATE("R",#REF!,"C",#REF!),"")</f>
        <v>#REF!</v>
      </c>
      <c r="BO48" s="270" t="e">
        <f>IF(AND(#REF!="Alta",#REF!="Mayor"),CONCATENATE("R",#REF!,"C",#REF!),"")</f>
        <v>#REF!</v>
      </c>
      <c r="BP48" s="270" t="e">
        <f>IF(AND(#REF!="Alta",#REF!="Mayor"),CONCATENATE("R",#REF!,"C",#REF!),"")</f>
        <v>#REF!</v>
      </c>
      <c r="BQ48" s="270" t="e">
        <f>IF(AND(#REF!="Alta",#REF!="Mayor"),CONCATENATE("R",#REF!,"C",#REF!),"")</f>
        <v>#REF!</v>
      </c>
      <c r="BR48" s="270" t="e">
        <f>IF(AND(#REF!="Alta",#REF!="Mayor"),CONCATENATE("R",#REF!,"C",#REF!),"")</f>
        <v>#REF!</v>
      </c>
      <c r="BS48" s="270" t="e">
        <f>IF(AND(#REF!="Alta",#REF!="Mayor"),CONCATENATE("R",#REF!,"C",#REF!),"")</f>
        <v>#REF!</v>
      </c>
      <c r="BT48" s="270" t="e">
        <f>IF(AND(#REF!="Alta",#REF!="Mayor"),CONCATENATE("R",#REF!,"C",#REF!),"")</f>
        <v>#REF!</v>
      </c>
      <c r="BU48" s="270" t="e">
        <f>IF(AND(#REF!="Alta",#REF!="Mayor"),CONCATENATE("R",#REF!,"C",#REF!),"")</f>
        <v>#REF!</v>
      </c>
      <c r="BV48" s="270" t="e">
        <f>IF(AND(#REF!="Alta",#REF!="Mayor"),CONCATENATE("R",#REF!,"C",#REF!),"")</f>
        <v>#REF!</v>
      </c>
      <c r="BW48" s="270" t="e">
        <f>IF(AND(#REF!="Alta",#REF!="Mayor"),CONCATENATE("R",#REF!,"C",#REF!),"")</f>
        <v>#REF!</v>
      </c>
      <c r="BX48" s="270" t="e">
        <f>IF(AND(#REF!="Alta",#REF!="Mayor"),CONCATENATE("R",#REF!,"C",#REF!),"")</f>
        <v>#REF!</v>
      </c>
      <c r="BY48" s="270" t="e">
        <f>IF(AND(#REF!="Alta",#REF!="Mayor"),CONCATENATE("R",#REF!,"C",#REF!),"")</f>
        <v>#REF!</v>
      </c>
      <c r="BZ48" s="270" t="e">
        <f>IF(AND(#REF!="Alta",#REF!="Mayor"),CONCATENATE("R",#REF!,"C",#REF!),"")</f>
        <v>#REF!</v>
      </c>
      <c r="CA48" s="270" t="e">
        <f>IF(AND(#REF!="Alta",#REF!="Mayor"),CONCATENATE("R",#REF!,"C",#REF!),"")</f>
        <v>#REF!</v>
      </c>
      <c r="CB48" s="270" t="e">
        <f>IF(AND(#REF!="Alta",#REF!="Mayor"),CONCATENATE("R",#REF!,"C",#REF!),"")</f>
        <v>#REF!</v>
      </c>
      <c r="CC48" s="271" t="e">
        <f>IF(AND(#REF!="Alta",#REF!="Mayor"),CONCATENATE("R",#REF!,"C",#REF!),"")</f>
        <v>#REF!</v>
      </c>
      <c r="CD48" s="272" t="e">
        <f>IF(AND(#REF!="Alta",#REF!="Catastrófico"),CONCATENATE("R",#REF!,"C",#REF!),"")</f>
        <v>#REF!</v>
      </c>
      <c r="CE48" s="272" t="e">
        <f>IF(AND(#REF!="Alta",#REF!="Catastrófico"),CONCATENATE("R",#REF!,"C",#REF!),"")</f>
        <v>#REF!</v>
      </c>
      <c r="CF48" s="272" t="e">
        <f>IF(AND(#REF!="Alta",#REF!="Catastrófico"),CONCATENATE("R",#REF!,"C",#REF!),"")</f>
        <v>#REF!</v>
      </c>
      <c r="CG48" s="272" t="e">
        <f>IF(AND(#REF!="Alta",#REF!="Catastrófico"),CONCATENATE("R",#REF!,"C",#REF!),"")</f>
        <v>#REF!</v>
      </c>
      <c r="CH48" s="272" t="e">
        <f>IF(AND(#REF!="Alta",#REF!="Catastrófico"),CONCATENATE("R",#REF!,"C",#REF!),"")</f>
        <v>#REF!</v>
      </c>
      <c r="CI48" s="272" t="e">
        <f>IF(AND(#REF!="Alta",#REF!="Catastrófico"),CONCATENATE("R",#REF!,"C",#REF!),"")</f>
        <v>#REF!</v>
      </c>
      <c r="CJ48" s="272" t="e">
        <f>IF(AND(#REF!="Alta",#REF!="Catastrófico"),CONCATENATE("R",#REF!,"C",#REF!),"")</f>
        <v>#REF!</v>
      </c>
      <c r="CK48" s="272" t="e">
        <f>IF(AND(#REF!="Alta",#REF!="Catastrófico"),CONCATENATE("R",#REF!,"C",#REF!),"")</f>
        <v>#REF!</v>
      </c>
      <c r="CL48" s="272" t="e">
        <f>IF(AND(#REF!="Alta",#REF!="Catastrófico"),CONCATENATE("R",#REF!,"C",#REF!),"")</f>
        <v>#REF!</v>
      </c>
      <c r="CM48" s="272" t="e">
        <f>IF(AND(#REF!="Alta",#REF!="Catastrófico"),CONCATENATE("R",#REF!,"C",#REF!),"")</f>
        <v>#REF!</v>
      </c>
      <c r="CN48" s="272" t="e">
        <f>IF(AND(#REF!="Alta",#REF!="Catastrófico"),CONCATENATE("R",#REF!,"C",#REF!),"")</f>
        <v>#REF!</v>
      </c>
      <c r="CO48" s="272" t="e">
        <f>IF(AND(#REF!="Alta",#REF!="Catastrófico"),CONCATENATE("R",#REF!,"C",#REF!),"")</f>
        <v>#REF!</v>
      </c>
      <c r="CP48" s="272" t="e">
        <f>IF(AND(#REF!="Alta",#REF!="Catastrófico"),CONCATENATE("R",#REF!,"C",#REF!),"")</f>
        <v>#REF!</v>
      </c>
      <c r="CQ48" s="272" t="e">
        <f>IF(AND(#REF!="Alta",#REF!="Catastrófico"),CONCATENATE("R",#REF!,"C",#REF!),"")</f>
        <v>#REF!</v>
      </c>
      <c r="CR48" s="272" t="e">
        <f>IF(AND(#REF!="Alta",#REF!="Catastrófico"),CONCATENATE("R",#REF!,"C",#REF!),"")</f>
        <v>#REF!</v>
      </c>
      <c r="CS48" s="272" t="e">
        <f>IF(AND(#REF!="Alta",#REF!="Catastrófico"),CONCATENATE("R",#REF!,"C",#REF!),"")</f>
        <v>#REF!</v>
      </c>
      <c r="CT48" s="272" t="e">
        <f>IF(AND(#REF!="Alta",#REF!="Catastrófico"),CONCATENATE("R",#REF!,"C",#REF!),"")</f>
        <v>#REF!</v>
      </c>
      <c r="CU48" s="273" t="e">
        <f>IF(AND(#REF!="Alta",#REF!="Catastrófico"),CONCATENATE("R",#REF!,"C",#REF!),"")</f>
        <v>#REF!</v>
      </c>
      <c r="CV48" s="57"/>
      <c r="CW48" s="1096"/>
      <c r="CX48" s="1097"/>
      <c r="CY48" s="1097"/>
      <c r="CZ48" s="1097"/>
      <c r="DA48" s="1097"/>
      <c r="DB48" s="1098"/>
    </row>
    <row r="49" spans="2:106" ht="32.65" customHeight="1">
      <c r="B49" s="1101"/>
      <c r="C49" s="1101"/>
      <c r="D49" s="1102"/>
      <c r="E49" s="1072"/>
      <c r="F49" s="1073"/>
      <c r="G49" s="1073"/>
      <c r="H49" s="1073"/>
      <c r="I49" s="1073"/>
      <c r="J49" s="282" t="e">
        <f>IF(AND(#REF!="Alta",#REF!="Leve"),CONCATENATE("R",#REF!,"C",#REF!),"")</f>
        <v>#REF!</v>
      </c>
      <c r="K49" s="283" t="e">
        <f>IF(AND(#REF!="Alta",#REF!="Leve"),CONCATENATE("R",#REF!,"C",#REF!),"")</f>
        <v>#REF!</v>
      </c>
      <c r="L49" s="283" t="e">
        <f>IF(AND(#REF!="Alta",#REF!="Leve"),CONCATENATE("R",#REF!,"C",#REF!),"")</f>
        <v>#REF!</v>
      </c>
      <c r="M49" s="283" t="e">
        <f>IF(AND(#REF!="Alta",#REF!="Leve"),CONCATENATE("R",#REF!,"C",#REF!),"")</f>
        <v>#REF!</v>
      </c>
      <c r="N49" s="283" t="e">
        <f>IF(AND(#REF!="Alta",#REF!="Leve"),CONCATENATE("R",#REF!,"C",#REF!),"")</f>
        <v>#REF!</v>
      </c>
      <c r="O49" s="283" t="e">
        <f>IF(AND(#REF!="Alta",#REF!="Leve"),CONCATENATE("R",#REF!,"C",#REF!),"")</f>
        <v>#REF!</v>
      </c>
      <c r="P49" s="283" t="e">
        <f>IF(AND(#REF!="Alta",#REF!="Leve"),CONCATENATE("R",#REF!,"C",#REF!),"")</f>
        <v>#REF!</v>
      </c>
      <c r="Q49" s="283" t="e">
        <f>IF(AND(#REF!="Alta",#REF!="Leve"),CONCATENATE("R",#REF!,"C",#REF!),"")</f>
        <v>#REF!</v>
      </c>
      <c r="R49" s="283" t="e">
        <f>IF(AND(#REF!="Alta",#REF!="Leve"),CONCATENATE("R",#REF!,"C",#REF!),"")</f>
        <v>#REF!</v>
      </c>
      <c r="S49" s="283" t="e">
        <f>IF(AND(#REF!="Alta",#REF!="Leve"),CONCATENATE("R",#REF!,"C",#REF!),"")</f>
        <v>#REF!</v>
      </c>
      <c r="T49" s="283" t="e">
        <f>IF(AND(#REF!="Alta",#REF!="Leve"),CONCATENATE("R",#REF!,"C",#REF!),"")</f>
        <v>#REF!</v>
      </c>
      <c r="U49" s="283" t="e">
        <f>IF(AND(#REF!="Alta",#REF!="Leve"),CONCATENATE("R",#REF!,"C",#REF!),"")</f>
        <v>#REF!</v>
      </c>
      <c r="V49" s="283" t="e">
        <f>IF(AND(#REF!="Alta",#REF!="Leve"),CONCATENATE("R",#REF!,"C",#REF!),"")</f>
        <v>#REF!</v>
      </c>
      <c r="W49" s="283" t="e">
        <f>IF(AND(#REF!="Alta",#REF!="Leve"),CONCATENATE("R",#REF!,"C",#REF!),"")</f>
        <v>#REF!</v>
      </c>
      <c r="X49" s="283" t="e">
        <f>IF(AND(#REF!="Alta",#REF!="Leve"),CONCATENATE("R",#REF!,"C",#REF!),"")</f>
        <v>#REF!</v>
      </c>
      <c r="Y49" s="283" t="e">
        <f>IF(AND(#REF!="Alta",#REF!="Leve"),CONCATENATE("R",#REF!,"C",#REF!),"")</f>
        <v>#REF!</v>
      </c>
      <c r="Z49" s="283" t="e">
        <f>IF(AND(#REF!="Alta",#REF!="Leve"),CONCATENATE("R",#REF!,"C",#REF!),"")</f>
        <v>#REF!</v>
      </c>
      <c r="AA49" s="283" t="e">
        <f>IF(AND(#REF!="Alta",#REF!="Leve"),CONCATENATE("R",#REF!,"C",#REF!),"")</f>
        <v>#REF!</v>
      </c>
      <c r="AB49" s="282" t="e">
        <f>IF(AND(#REF!="Alta",#REF!="Menor"),CONCATENATE("R",#REF!,"C",#REF!),"")</f>
        <v>#REF!</v>
      </c>
      <c r="AC49" s="283" t="e">
        <f>IF(AND(#REF!="Alta",#REF!="Menor"),CONCATENATE("R",#REF!,"C",#REF!),"")</f>
        <v>#REF!</v>
      </c>
      <c r="AD49" s="283" t="e">
        <f>IF(AND(#REF!="Alta",#REF!="Menor"),CONCATENATE("R",#REF!,"C",#REF!),"")</f>
        <v>#REF!</v>
      </c>
      <c r="AE49" s="283" t="e">
        <f>IF(AND(#REF!="Alta",#REF!="Menor"),CONCATENATE("R",#REF!,"C",#REF!),"")</f>
        <v>#REF!</v>
      </c>
      <c r="AF49" s="283" t="e">
        <f>IF(AND(#REF!="Alta",#REF!="Menor"),CONCATENATE("R",#REF!,"C",#REF!),"")</f>
        <v>#REF!</v>
      </c>
      <c r="AG49" s="283" t="e">
        <f>IF(AND(#REF!="Alta",#REF!="Menor"),CONCATENATE("R",#REF!,"C",#REF!),"")</f>
        <v>#REF!</v>
      </c>
      <c r="AH49" s="283" t="e">
        <f>IF(AND(#REF!="Alta",#REF!="Menor"),CONCATENATE("R",#REF!,"C",#REF!),"")</f>
        <v>#REF!</v>
      </c>
      <c r="AI49" s="283" t="e">
        <f>IF(AND(#REF!="Alta",#REF!="Menor"),CONCATENATE("R",#REF!,"C",#REF!),"")</f>
        <v>#REF!</v>
      </c>
      <c r="AJ49" s="283" t="e">
        <f>IF(AND(#REF!="Alta",#REF!="Menor"),CONCATENATE("R",#REF!,"C",#REF!),"")</f>
        <v>#REF!</v>
      </c>
      <c r="AK49" s="283" t="e">
        <f>IF(AND(#REF!="Alta",#REF!="Menor"),CONCATENATE("R",#REF!,"C",#REF!),"")</f>
        <v>#REF!</v>
      </c>
      <c r="AL49" s="283" t="e">
        <f>IF(AND(#REF!="Alta",#REF!="Menor"),CONCATENATE("R",#REF!,"C",#REF!),"")</f>
        <v>#REF!</v>
      </c>
      <c r="AM49" s="283" t="e">
        <f>IF(AND(#REF!="Alta",#REF!="Menor"),CONCATENATE("R",#REF!,"C",#REF!),"")</f>
        <v>#REF!</v>
      </c>
      <c r="AN49" s="283" t="e">
        <f>IF(AND(#REF!="Alta",#REF!="Menor"),CONCATENATE("R",#REF!,"C",#REF!),"")</f>
        <v>#REF!</v>
      </c>
      <c r="AO49" s="283" t="e">
        <f>IF(AND(#REF!="Alta",#REF!="Menor"),CONCATENATE("R",#REF!,"C",#REF!),"")</f>
        <v>#REF!</v>
      </c>
      <c r="AP49" s="283" t="e">
        <f>IF(AND(#REF!="Alta",#REF!="Menor"),CONCATENATE("R",#REF!,"C",#REF!),"")</f>
        <v>#REF!</v>
      </c>
      <c r="AQ49" s="283" t="e">
        <f>IF(AND(#REF!="Alta",#REF!="Menor"),CONCATENATE("R",#REF!,"C",#REF!),"")</f>
        <v>#REF!</v>
      </c>
      <c r="AR49" s="283" t="e">
        <f>IF(AND(#REF!="Alta",#REF!="Menor"),CONCATENATE("R",#REF!,"C",#REF!),"")</f>
        <v>#REF!</v>
      </c>
      <c r="AS49" s="284" t="e">
        <f>IF(AND(#REF!="Alta",#REF!="Menor"),CONCATENATE("R",#REF!,"C",#REF!),"")</f>
        <v>#REF!</v>
      </c>
      <c r="AT49" s="270" t="e">
        <f>IF(AND(#REF!="Alta",#REF!="Moderado"),CONCATENATE("R",#REF!,"C",#REF!),"")</f>
        <v>#REF!</v>
      </c>
      <c r="AU49" s="270" t="e">
        <f>IF(AND(#REF!="Alta",#REF!="Moderado"),CONCATENATE("R",#REF!,"C",#REF!),"")</f>
        <v>#REF!</v>
      </c>
      <c r="AV49" s="270" t="e">
        <f>IF(AND(#REF!="Alta",#REF!="Moderado"),CONCATENATE("R",#REF!,"C",#REF!),"")</f>
        <v>#REF!</v>
      </c>
      <c r="AW49" s="270" t="e">
        <f>IF(AND(#REF!="Alta",#REF!="Moderado"),CONCATENATE("R",#REF!,"C",#REF!),"")</f>
        <v>#REF!</v>
      </c>
      <c r="AX49" s="270" t="e">
        <f>IF(AND(#REF!="Alta",#REF!="Moderado"),CONCATENATE("R",#REF!,"C",#REF!),"")</f>
        <v>#REF!</v>
      </c>
      <c r="AY49" s="270" t="e">
        <f>IF(AND(#REF!="Alta",#REF!="Moderado"),CONCATENATE("R",#REF!,"C",#REF!),"")</f>
        <v>#REF!</v>
      </c>
      <c r="AZ49" s="270" t="e">
        <f>IF(AND(#REF!="Alta",#REF!="Moderado"),CONCATENATE("R",#REF!,"C",#REF!),"")</f>
        <v>#REF!</v>
      </c>
      <c r="BA49" s="270" t="e">
        <f>IF(AND(#REF!="Alta",#REF!="Moderado"),CONCATENATE("R",#REF!,"C",#REF!),"")</f>
        <v>#REF!</v>
      </c>
      <c r="BB49" s="270" t="e">
        <f>IF(AND(#REF!="Alta",#REF!="Moderado"),CONCATENATE("R",#REF!,"C",#REF!),"")</f>
        <v>#REF!</v>
      </c>
      <c r="BC49" s="270" t="e">
        <f>IF(AND(#REF!="Alta",#REF!="Moderado"),CONCATENATE("R",#REF!,"C",#REF!),"")</f>
        <v>#REF!</v>
      </c>
      <c r="BD49" s="270" t="e">
        <f>IF(AND(#REF!="Alta",#REF!="Moderado"),CONCATENATE("R",#REF!,"C",#REF!),"")</f>
        <v>#REF!</v>
      </c>
      <c r="BE49" s="270" t="e">
        <f>IF(AND(#REF!="Alta",#REF!="Moderado"),CONCATENATE("R",#REF!,"C",#REF!),"")</f>
        <v>#REF!</v>
      </c>
      <c r="BF49" s="270" t="e">
        <f>IF(AND(#REF!="Alta",#REF!="Moderado"),CONCATENATE("R",#REF!,"C",#REF!),"")</f>
        <v>#REF!</v>
      </c>
      <c r="BG49" s="270" t="e">
        <f>IF(AND(#REF!="Alta",#REF!="Moderado"),CONCATENATE("R",#REF!,"C",#REF!),"")</f>
        <v>#REF!</v>
      </c>
      <c r="BH49" s="270" t="e">
        <f>IF(AND(#REF!="Alta",#REF!="Moderado"),CONCATENATE("R",#REF!,"C",#REF!),"")</f>
        <v>#REF!</v>
      </c>
      <c r="BI49" s="270" t="e">
        <f>IF(AND(#REF!="Alta",#REF!="Moderado"),CONCATENATE("R",#REF!,"C",#REF!),"")</f>
        <v>#REF!</v>
      </c>
      <c r="BJ49" s="270" t="e">
        <f>IF(AND(#REF!="Alta",#REF!="Moderado"),CONCATENATE("R",#REF!,"C",#REF!),"")</f>
        <v>#REF!</v>
      </c>
      <c r="BK49" s="271" t="e">
        <f>IF(AND(#REF!="Alta",#REF!="Moderado"),CONCATENATE("R",#REF!,"C",#REF!),"")</f>
        <v>#REF!</v>
      </c>
      <c r="BL49" s="270" t="e">
        <f>IF(AND(#REF!="Alta",#REF!="Mayor"),CONCATENATE("R",#REF!,"C",#REF!),"")</f>
        <v>#REF!</v>
      </c>
      <c r="BM49" s="270" t="e">
        <f>IF(AND(#REF!="Alta",#REF!="Mayor"),CONCATENATE("R",#REF!,"C",#REF!),"")</f>
        <v>#REF!</v>
      </c>
      <c r="BN49" s="270" t="e">
        <f>IF(AND(#REF!="Alta",#REF!="Mayor"),CONCATENATE("R",#REF!,"C",#REF!),"")</f>
        <v>#REF!</v>
      </c>
      <c r="BO49" s="270" t="e">
        <f>IF(AND(#REF!="Alta",#REF!="Mayor"),CONCATENATE("R",#REF!,"C",#REF!),"")</f>
        <v>#REF!</v>
      </c>
      <c r="BP49" s="270" t="e">
        <f>IF(AND(#REF!="Alta",#REF!="Mayor"),CONCATENATE("R",#REF!,"C",#REF!),"")</f>
        <v>#REF!</v>
      </c>
      <c r="BQ49" s="270" t="e">
        <f>IF(AND(#REF!="Alta",#REF!="Mayor"),CONCATENATE("R",#REF!,"C",#REF!),"")</f>
        <v>#REF!</v>
      </c>
      <c r="BR49" s="270" t="e">
        <f>IF(AND(#REF!="Alta",#REF!="Mayor"),CONCATENATE("R",#REF!,"C",#REF!),"")</f>
        <v>#REF!</v>
      </c>
      <c r="BS49" s="270" t="e">
        <f>IF(AND(#REF!="Alta",#REF!="Mayor"),CONCATENATE("R",#REF!,"C",#REF!),"")</f>
        <v>#REF!</v>
      </c>
      <c r="BT49" s="270" t="e">
        <f>IF(AND(#REF!="Alta",#REF!="Mayor"),CONCATENATE("R",#REF!,"C",#REF!),"")</f>
        <v>#REF!</v>
      </c>
      <c r="BU49" s="270" t="e">
        <f>IF(AND(#REF!="Alta",#REF!="Mayor"),CONCATENATE("R",#REF!,"C",#REF!),"")</f>
        <v>#REF!</v>
      </c>
      <c r="BV49" s="270" t="e">
        <f>IF(AND(#REF!="Alta",#REF!="Mayor"),CONCATENATE("R",#REF!,"C",#REF!),"")</f>
        <v>#REF!</v>
      </c>
      <c r="BW49" s="270" t="e">
        <f>IF(AND(#REF!="Alta",#REF!="Mayor"),CONCATENATE("R",#REF!,"C",#REF!),"")</f>
        <v>#REF!</v>
      </c>
      <c r="BX49" s="270" t="e">
        <f>IF(AND(#REF!="Alta",#REF!="Mayor"),CONCATENATE("R",#REF!,"C",#REF!),"")</f>
        <v>#REF!</v>
      </c>
      <c r="BY49" s="270" t="e">
        <f>IF(AND(#REF!="Alta",#REF!="Mayor"),CONCATENATE("R",#REF!,"C",#REF!),"")</f>
        <v>#REF!</v>
      </c>
      <c r="BZ49" s="270" t="e">
        <f>IF(AND(#REF!="Alta",#REF!="Mayor"),CONCATENATE("R",#REF!,"C",#REF!),"")</f>
        <v>#REF!</v>
      </c>
      <c r="CA49" s="270" t="e">
        <f>IF(AND(#REF!="Alta",#REF!="Mayor"),CONCATENATE("R",#REF!,"C",#REF!),"")</f>
        <v>#REF!</v>
      </c>
      <c r="CB49" s="270" t="e">
        <f>IF(AND(#REF!="Alta",#REF!="Mayor"),CONCATENATE("R",#REF!,"C",#REF!),"")</f>
        <v>#REF!</v>
      </c>
      <c r="CC49" s="271" t="e">
        <f>IF(AND(#REF!="Alta",#REF!="Mayor"),CONCATENATE("R",#REF!,"C",#REF!),"")</f>
        <v>#REF!</v>
      </c>
      <c r="CD49" s="272" t="e">
        <f>IF(AND(#REF!="Alta",#REF!="Catastrófico"),CONCATENATE("R",#REF!,"C",#REF!),"")</f>
        <v>#REF!</v>
      </c>
      <c r="CE49" s="272" t="e">
        <f>IF(AND(#REF!="Alta",#REF!="Catastrófico"),CONCATENATE("R",#REF!,"C",#REF!),"")</f>
        <v>#REF!</v>
      </c>
      <c r="CF49" s="272" t="e">
        <f>IF(AND(#REF!="Alta",#REF!="Catastrófico"),CONCATENATE("R",#REF!,"C",#REF!),"")</f>
        <v>#REF!</v>
      </c>
      <c r="CG49" s="272" t="e">
        <f>IF(AND(#REF!="Alta",#REF!="Catastrófico"),CONCATENATE("R",#REF!,"C",#REF!),"")</f>
        <v>#REF!</v>
      </c>
      <c r="CH49" s="272" t="e">
        <f>IF(AND(#REF!="Alta",#REF!="Catastrófico"),CONCATENATE("R",#REF!,"C",#REF!),"")</f>
        <v>#REF!</v>
      </c>
      <c r="CI49" s="272" t="e">
        <f>IF(AND(#REF!="Alta",#REF!="Catastrófico"),CONCATENATE("R",#REF!,"C",#REF!),"")</f>
        <v>#REF!</v>
      </c>
      <c r="CJ49" s="272" t="e">
        <f>IF(AND(#REF!="Alta",#REF!="Catastrófico"),CONCATENATE("R",#REF!,"C",#REF!),"")</f>
        <v>#REF!</v>
      </c>
      <c r="CK49" s="272" t="e">
        <f>IF(AND(#REF!="Alta",#REF!="Catastrófico"),CONCATENATE("R",#REF!,"C",#REF!),"")</f>
        <v>#REF!</v>
      </c>
      <c r="CL49" s="272" t="e">
        <f>IF(AND(#REF!="Alta",#REF!="Catastrófico"),CONCATENATE("R",#REF!,"C",#REF!),"")</f>
        <v>#REF!</v>
      </c>
      <c r="CM49" s="272" t="e">
        <f>IF(AND(#REF!="Alta",#REF!="Catastrófico"),CONCATENATE("R",#REF!,"C",#REF!),"")</f>
        <v>#REF!</v>
      </c>
      <c r="CN49" s="272" t="e">
        <f>IF(AND(#REF!="Alta",#REF!="Catastrófico"),CONCATENATE("R",#REF!,"C",#REF!),"")</f>
        <v>#REF!</v>
      </c>
      <c r="CO49" s="272" t="e">
        <f>IF(AND(#REF!="Alta",#REF!="Catastrófico"),CONCATENATE("R",#REF!,"C",#REF!),"")</f>
        <v>#REF!</v>
      </c>
      <c r="CP49" s="272" t="e">
        <f>IF(AND(#REF!="Alta",#REF!="Catastrófico"),CONCATENATE("R",#REF!,"C",#REF!),"")</f>
        <v>#REF!</v>
      </c>
      <c r="CQ49" s="272" t="e">
        <f>IF(AND(#REF!="Alta",#REF!="Catastrófico"),CONCATENATE("R",#REF!,"C",#REF!),"")</f>
        <v>#REF!</v>
      </c>
      <c r="CR49" s="272" t="e">
        <f>IF(AND(#REF!="Alta",#REF!="Catastrófico"),CONCATENATE("R",#REF!,"C",#REF!),"")</f>
        <v>#REF!</v>
      </c>
      <c r="CS49" s="272" t="e">
        <f>IF(AND(#REF!="Alta",#REF!="Catastrófico"),CONCATENATE("R",#REF!,"C",#REF!),"")</f>
        <v>#REF!</v>
      </c>
      <c r="CT49" s="272" t="e">
        <f>IF(AND(#REF!="Alta",#REF!="Catastrófico"),CONCATENATE("R",#REF!,"C",#REF!),"")</f>
        <v>#REF!</v>
      </c>
      <c r="CU49" s="273" t="e">
        <f>IF(AND(#REF!="Alta",#REF!="Catastrófico"),CONCATENATE("R",#REF!,"C",#REF!),"")</f>
        <v>#REF!</v>
      </c>
      <c r="CV49" s="57"/>
      <c r="CW49" s="1096"/>
      <c r="CX49" s="1097"/>
      <c r="CY49" s="1097"/>
      <c r="CZ49" s="1097"/>
      <c r="DA49" s="1097"/>
      <c r="DB49" s="1098"/>
    </row>
    <row r="50" spans="2:106" ht="32.65" customHeight="1">
      <c r="B50" s="1101"/>
      <c r="C50" s="1101"/>
      <c r="D50" s="1102"/>
      <c r="E50" s="1072"/>
      <c r="F50" s="1073"/>
      <c r="G50" s="1073"/>
      <c r="H50" s="1073"/>
      <c r="I50" s="1073"/>
      <c r="J50" s="282" t="e">
        <f>IF(AND(#REF!="Alta",#REF!="Leve"),CONCATENATE("R",#REF!,"C",#REF!),"")</f>
        <v>#REF!</v>
      </c>
      <c r="K50" s="283" t="e">
        <f>IF(AND(#REF!="Alta",#REF!="Leve"),CONCATENATE("R",#REF!,"C",#REF!),"")</f>
        <v>#REF!</v>
      </c>
      <c r="L50" s="283" t="e">
        <f>IF(AND(#REF!="Alta",#REF!="Leve"),CONCATENATE("R",#REF!,"C",#REF!),"")</f>
        <v>#REF!</v>
      </c>
      <c r="M50" s="283" t="e">
        <f>IF(AND(#REF!="Alta",#REF!="Leve"),CONCATENATE("R",#REF!,"C",#REF!),"")</f>
        <v>#REF!</v>
      </c>
      <c r="N50" s="283" t="e">
        <f>IF(AND(#REF!="Alta",#REF!="Leve"),CONCATENATE("R",#REF!,"C",#REF!),"")</f>
        <v>#REF!</v>
      </c>
      <c r="O50" s="283" t="e">
        <f>IF(AND(#REF!="Alta",#REF!="Leve"),CONCATENATE("R",#REF!,"C",#REF!),"")</f>
        <v>#REF!</v>
      </c>
      <c r="P50" s="283" t="e">
        <f>IF(AND(#REF!="Alta",#REF!="Leve"),CONCATENATE("R",#REF!,"C",#REF!),"")</f>
        <v>#REF!</v>
      </c>
      <c r="Q50" s="283" t="e">
        <f>IF(AND(#REF!="Alta",#REF!="Leve"),CONCATENATE("R",#REF!,"C",#REF!),"")</f>
        <v>#REF!</v>
      </c>
      <c r="R50" s="283" t="e">
        <f>IF(AND(#REF!="Alta",#REF!="Leve"),CONCATENATE("R",#REF!,"C",#REF!),"")</f>
        <v>#REF!</v>
      </c>
      <c r="S50" s="283" t="e">
        <f>IF(AND(#REF!="Alta",#REF!="Leve"),CONCATENATE("R",#REF!,"C",#REF!),"")</f>
        <v>#REF!</v>
      </c>
      <c r="T50" s="283" t="e">
        <f>IF(AND(#REF!="Alta",#REF!="Leve"),CONCATENATE("R",#REF!,"C",#REF!),"")</f>
        <v>#REF!</v>
      </c>
      <c r="U50" s="283" t="e">
        <f>IF(AND(#REF!="Alta",#REF!="Leve"),CONCATENATE("R",#REF!,"C",#REF!),"")</f>
        <v>#REF!</v>
      </c>
      <c r="V50" s="283" t="e">
        <f>IF(AND(#REF!="Alta",#REF!="Leve"),CONCATENATE("R",#REF!,"C",#REF!),"")</f>
        <v>#REF!</v>
      </c>
      <c r="W50" s="283" t="e">
        <f>IF(AND(#REF!="Alta",#REF!="Leve"),CONCATENATE("R",#REF!,"C",#REF!),"")</f>
        <v>#REF!</v>
      </c>
      <c r="X50" s="283" t="e">
        <f>IF(AND(#REF!="Alta",#REF!="Leve"),CONCATENATE("R",#REF!,"C",#REF!),"")</f>
        <v>#REF!</v>
      </c>
      <c r="Y50" s="283" t="e">
        <f>IF(AND(#REF!="Alta",#REF!="Leve"),CONCATENATE("R",#REF!,"C",#REF!),"")</f>
        <v>#REF!</v>
      </c>
      <c r="Z50" s="283" t="e">
        <f>IF(AND(#REF!="Alta",#REF!="Leve"),CONCATENATE("R",#REF!,"C",#REF!),"")</f>
        <v>#REF!</v>
      </c>
      <c r="AA50" s="283" t="e">
        <f>IF(AND(#REF!="Alta",#REF!="Leve"),CONCATENATE("R",#REF!,"C",#REF!),"")</f>
        <v>#REF!</v>
      </c>
      <c r="AB50" s="282" t="e">
        <f>IF(AND(#REF!="Alta",#REF!="Menor"),CONCATENATE("R",#REF!,"C",#REF!),"")</f>
        <v>#REF!</v>
      </c>
      <c r="AC50" s="283" t="e">
        <f>IF(AND(#REF!="Alta",#REF!="Menor"),CONCATENATE("R",#REF!,"C",#REF!),"")</f>
        <v>#REF!</v>
      </c>
      <c r="AD50" s="283" t="e">
        <f>IF(AND(#REF!="Alta",#REF!="Menor"),CONCATENATE("R",#REF!,"C",#REF!),"")</f>
        <v>#REF!</v>
      </c>
      <c r="AE50" s="283" t="e">
        <f>IF(AND(#REF!="Alta",#REF!="Menor"),CONCATENATE("R",#REF!,"C",#REF!),"")</f>
        <v>#REF!</v>
      </c>
      <c r="AF50" s="283" t="e">
        <f>IF(AND(#REF!="Alta",#REF!="Menor"),CONCATENATE("R",#REF!,"C",#REF!),"")</f>
        <v>#REF!</v>
      </c>
      <c r="AG50" s="283" t="e">
        <f>IF(AND(#REF!="Alta",#REF!="Menor"),CONCATENATE("R",#REF!,"C",#REF!),"")</f>
        <v>#REF!</v>
      </c>
      <c r="AH50" s="283" t="e">
        <f>IF(AND(#REF!="Alta",#REF!="Menor"),CONCATENATE("R",#REF!,"C",#REF!),"")</f>
        <v>#REF!</v>
      </c>
      <c r="AI50" s="283" t="e">
        <f>IF(AND(#REF!="Alta",#REF!="Menor"),CONCATENATE("R",#REF!,"C",#REF!),"")</f>
        <v>#REF!</v>
      </c>
      <c r="AJ50" s="283" t="e">
        <f>IF(AND(#REF!="Alta",#REF!="Menor"),CONCATENATE("R",#REF!,"C",#REF!),"")</f>
        <v>#REF!</v>
      </c>
      <c r="AK50" s="283" t="e">
        <f>IF(AND(#REF!="Alta",#REF!="Menor"),CONCATENATE("R",#REF!,"C",#REF!),"")</f>
        <v>#REF!</v>
      </c>
      <c r="AL50" s="283" t="e">
        <f>IF(AND(#REF!="Alta",#REF!="Menor"),CONCATENATE("R",#REF!,"C",#REF!),"")</f>
        <v>#REF!</v>
      </c>
      <c r="AM50" s="283" t="e">
        <f>IF(AND(#REF!="Alta",#REF!="Menor"),CONCATENATE("R",#REF!,"C",#REF!),"")</f>
        <v>#REF!</v>
      </c>
      <c r="AN50" s="283" t="e">
        <f>IF(AND(#REF!="Alta",#REF!="Menor"),CONCATENATE("R",#REF!,"C",#REF!),"")</f>
        <v>#REF!</v>
      </c>
      <c r="AO50" s="283" t="e">
        <f>IF(AND(#REF!="Alta",#REF!="Menor"),CONCATENATE("R",#REF!,"C",#REF!),"")</f>
        <v>#REF!</v>
      </c>
      <c r="AP50" s="283" t="e">
        <f>IF(AND(#REF!="Alta",#REF!="Menor"),CONCATENATE("R",#REF!,"C",#REF!),"")</f>
        <v>#REF!</v>
      </c>
      <c r="AQ50" s="283" t="e">
        <f>IF(AND(#REF!="Alta",#REF!="Menor"),CONCATENATE("R",#REF!,"C",#REF!),"")</f>
        <v>#REF!</v>
      </c>
      <c r="AR50" s="283" t="e">
        <f>IF(AND(#REF!="Alta",#REF!="Menor"),CONCATENATE("R",#REF!,"C",#REF!),"")</f>
        <v>#REF!</v>
      </c>
      <c r="AS50" s="284" t="e">
        <f>IF(AND(#REF!="Alta",#REF!="Menor"),CONCATENATE("R",#REF!,"C",#REF!),"")</f>
        <v>#REF!</v>
      </c>
      <c r="AT50" s="270" t="e">
        <f>IF(AND(#REF!="Alta",#REF!="Moderado"),CONCATENATE("R",#REF!,"C",#REF!),"")</f>
        <v>#REF!</v>
      </c>
      <c r="AU50" s="270" t="e">
        <f>IF(AND(#REF!="Alta",#REF!="Moderado"),CONCATENATE("R",#REF!,"C",#REF!),"")</f>
        <v>#REF!</v>
      </c>
      <c r="AV50" s="270" t="e">
        <f>IF(AND(#REF!="Alta",#REF!="Moderado"),CONCATENATE("R",#REF!,"C",#REF!),"")</f>
        <v>#REF!</v>
      </c>
      <c r="AW50" s="270" t="e">
        <f>IF(AND(#REF!="Alta",#REF!="Moderado"),CONCATENATE("R",#REF!,"C",#REF!),"")</f>
        <v>#REF!</v>
      </c>
      <c r="AX50" s="270" t="e">
        <f>IF(AND(#REF!="Alta",#REF!="Moderado"),CONCATENATE("R",#REF!,"C",#REF!),"")</f>
        <v>#REF!</v>
      </c>
      <c r="AY50" s="270" t="e">
        <f>IF(AND(#REF!="Alta",#REF!="Moderado"),CONCATENATE("R",#REF!,"C",#REF!),"")</f>
        <v>#REF!</v>
      </c>
      <c r="AZ50" s="270" t="e">
        <f>IF(AND(#REF!="Alta",#REF!="Moderado"),CONCATENATE("R",#REF!,"C",#REF!),"")</f>
        <v>#REF!</v>
      </c>
      <c r="BA50" s="270" t="e">
        <f>IF(AND(#REF!="Alta",#REF!="Moderado"),CONCATENATE("R",#REF!,"C",#REF!),"")</f>
        <v>#REF!</v>
      </c>
      <c r="BB50" s="270" t="e">
        <f>IF(AND(#REF!="Alta",#REF!="Moderado"),CONCATENATE("R",#REF!,"C",#REF!),"")</f>
        <v>#REF!</v>
      </c>
      <c r="BC50" s="270" t="e">
        <f>IF(AND(#REF!="Alta",#REF!="Moderado"),CONCATENATE("R",#REF!,"C",#REF!),"")</f>
        <v>#REF!</v>
      </c>
      <c r="BD50" s="270" t="e">
        <f>IF(AND(#REF!="Alta",#REF!="Moderado"),CONCATENATE("R",#REF!,"C",#REF!),"")</f>
        <v>#REF!</v>
      </c>
      <c r="BE50" s="270" t="e">
        <f>IF(AND(#REF!="Alta",#REF!="Moderado"),CONCATENATE("R",#REF!,"C",#REF!),"")</f>
        <v>#REF!</v>
      </c>
      <c r="BF50" s="270" t="e">
        <f>IF(AND(#REF!="Alta",#REF!="Moderado"),CONCATENATE("R",#REF!,"C",#REF!),"")</f>
        <v>#REF!</v>
      </c>
      <c r="BG50" s="270" t="e">
        <f>IF(AND(#REF!="Alta",#REF!="Moderado"),CONCATENATE("R",#REF!,"C",#REF!),"")</f>
        <v>#REF!</v>
      </c>
      <c r="BH50" s="270" t="e">
        <f>IF(AND(#REF!="Alta",#REF!="Moderado"),CONCATENATE("R",#REF!,"C",#REF!),"")</f>
        <v>#REF!</v>
      </c>
      <c r="BI50" s="270" t="e">
        <f>IF(AND(#REF!="Alta",#REF!="Moderado"),CONCATENATE("R",#REF!,"C",#REF!),"")</f>
        <v>#REF!</v>
      </c>
      <c r="BJ50" s="270" t="e">
        <f>IF(AND(#REF!="Alta",#REF!="Moderado"),CONCATENATE("R",#REF!,"C",#REF!),"")</f>
        <v>#REF!</v>
      </c>
      <c r="BK50" s="271" t="e">
        <f>IF(AND(#REF!="Alta",#REF!="Moderado"),CONCATENATE("R",#REF!,"C",#REF!),"")</f>
        <v>#REF!</v>
      </c>
      <c r="BL50" s="270" t="e">
        <f>IF(AND(#REF!="Alta",#REF!="Mayor"),CONCATENATE("R",#REF!,"C",#REF!),"")</f>
        <v>#REF!</v>
      </c>
      <c r="BM50" s="270" t="e">
        <f>IF(AND(#REF!="Alta",#REF!="Mayor"),CONCATENATE("R",#REF!,"C",#REF!),"")</f>
        <v>#REF!</v>
      </c>
      <c r="BN50" s="270" t="e">
        <f>IF(AND(#REF!="Alta",#REF!="Mayor"),CONCATENATE("R",#REF!,"C",#REF!),"")</f>
        <v>#REF!</v>
      </c>
      <c r="BO50" s="270" t="e">
        <f>IF(AND(#REF!="Alta",#REF!="Mayor"),CONCATENATE("R",#REF!,"C",#REF!),"")</f>
        <v>#REF!</v>
      </c>
      <c r="BP50" s="270" t="e">
        <f>IF(AND(#REF!="Alta",#REF!="Mayor"),CONCATENATE("R",#REF!,"C",#REF!),"")</f>
        <v>#REF!</v>
      </c>
      <c r="BQ50" s="270" t="e">
        <f>IF(AND(#REF!="Alta",#REF!="Mayor"),CONCATENATE("R",#REF!,"C",#REF!),"")</f>
        <v>#REF!</v>
      </c>
      <c r="BR50" s="270" t="e">
        <f>IF(AND(#REF!="Alta",#REF!="Mayor"),CONCATENATE("R",#REF!,"C",#REF!),"")</f>
        <v>#REF!</v>
      </c>
      <c r="BS50" s="270" t="e">
        <f>IF(AND(#REF!="Alta",#REF!="Mayor"),CONCATENATE("R",#REF!,"C",#REF!),"")</f>
        <v>#REF!</v>
      </c>
      <c r="BT50" s="270" t="e">
        <f>IF(AND(#REF!="Alta",#REF!="Mayor"),CONCATENATE("R",#REF!,"C",#REF!),"")</f>
        <v>#REF!</v>
      </c>
      <c r="BU50" s="270" t="e">
        <f>IF(AND(#REF!="Alta",#REF!="Mayor"),CONCATENATE("R",#REF!,"C",#REF!),"")</f>
        <v>#REF!</v>
      </c>
      <c r="BV50" s="270" t="e">
        <f>IF(AND(#REF!="Alta",#REF!="Mayor"),CONCATENATE("R",#REF!,"C",#REF!),"")</f>
        <v>#REF!</v>
      </c>
      <c r="BW50" s="270" t="e">
        <f>IF(AND(#REF!="Alta",#REF!="Mayor"),CONCATENATE("R",#REF!,"C",#REF!),"")</f>
        <v>#REF!</v>
      </c>
      <c r="BX50" s="270" t="e">
        <f>IF(AND(#REF!="Alta",#REF!="Mayor"),CONCATENATE("R",#REF!,"C",#REF!),"")</f>
        <v>#REF!</v>
      </c>
      <c r="BY50" s="270" t="e">
        <f>IF(AND(#REF!="Alta",#REF!="Mayor"),CONCATENATE("R",#REF!,"C",#REF!),"")</f>
        <v>#REF!</v>
      </c>
      <c r="BZ50" s="270" t="e">
        <f>IF(AND(#REF!="Alta",#REF!="Mayor"),CONCATENATE("R",#REF!,"C",#REF!),"")</f>
        <v>#REF!</v>
      </c>
      <c r="CA50" s="270" t="e">
        <f>IF(AND(#REF!="Alta",#REF!="Mayor"),CONCATENATE("R",#REF!,"C",#REF!),"")</f>
        <v>#REF!</v>
      </c>
      <c r="CB50" s="270" t="e">
        <f>IF(AND(#REF!="Alta",#REF!="Mayor"),CONCATENATE("R",#REF!,"C",#REF!),"")</f>
        <v>#REF!</v>
      </c>
      <c r="CC50" s="271" t="e">
        <f>IF(AND(#REF!="Alta",#REF!="Mayor"),CONCATENATE("R",#REF!,"C",#REF!),"")</f>
        <v>#REF!</v>
      </c>
      <c r="CD50" s="272" t="e">
        <f>IF(AND(#REF!="Alta",#REF!="Catastrófico"),CONCATENATE("R",#REF!,"C",#REF!),"")</f>
        <v>#REF!</v>
      </c>
      <c r="CE50" s="272" t="e">
        <f>IF(AND(#REF!="Alta",#REF!="Catastrófico"),CONCATENATE("R",#REF!,"C",#REF!),"")</f>
        <v>#REF!</v>
      </c>
      <c r="CF50" s="272" t="e">
        <f>IF(AND(#REF!="Alta",#REF!="Catastrófico"),CONCATENATE("R",#REF!,"C",#REF!),"")</f>
        <v>#REF!</v>
      </c>
      <c r="CG50" s="272" t="e">
        <f>IF(AND(#REF!="Alta",#REF!="Catastrófico"),CONCATENATE("R",#REF!,"C",#REF!),"")</f>
        <v>#REF!</v>
      </c>
      <c r="CH50" s="272" t="e">
        <f>IF(AND(#REF!="Alta",#REF!="Catastrófico"),CONCATENATE("R",#REF!,"C",#REF!),"")</f>
        <v>#REF!</v>
      </c>
      <c r="CI50" s="272" t="e">
        <f>IF(AND(#REF!="Alta",#REF!="Catastrófico"),CONCATENATE("R",#REF!,"C",#REF!),"")</f>
        <v>#REF!</v>
      </c>
      <c r="CJ50" s="272" t="e">
        <f>IF(AND(#REF!="Alta",#REF!="Catastrófico"),CONCATENATE("R",#REF!,"C",#REF!),"")</f>
        <v>#REF!</v>
      </c>
      <c r="CK50" s="272" t="e">
        <f>IF(AND(#REF!="Alta",#REF!="Catastrófico"),CONCATENATE("R",#REF!,"C",#REF!),"")</f>
        <v>#REF!</v>
      </c>
      <c r="CL50" s="272" t="e">
        <f>IF(AND(#REF!="Alta",#REF!="Catastrófico"),CONCATENATE("R",#REF!,"C",#REF!),"")</f>
        <v>#REF!</v>
      </c>
      <c r="CM50" s="272" t="e">
        <f>IF(AND(#REF!="Alta",#REF!="Catastrófico"),CONCATENATE("R",#REF!,"C",#REF!),"")</f>
        <v>#REF!</v>
      </c>
      <c r="CN50" s="272" t="e">
        <f>IF(AND(#REF!="Alta",#REF!="Catastrófico"),CONCATENATE("R",#REF!,"C",#REF!),"")</f>
        <v>#REF!</v>
      </c>
      <c r="CO50" s="272" t="e">
        <f>IF(AND(#REF!="Alta",#REF!="Catastrófico"),CONCATENATE("R",#REF!,"C",#REF!),"")</f>
        <v>#REF!</v>
      </c>
      <c r="CP50" s="272" t="e">
        <f>IF(AND(#REF!="Alta",#REF!="Catastrófico"),CONCATENATE("R",#REF!,"C",#REF!),"")</f>
        <v>#REF!</v>
      </c>
      <c r="CQ50" s="272" t="e">
        <f>IF(AND(#REF!="Alta",#REF!="Catastrófico"),CONCATENATE("R",#REF!,"C",#REF!),"")</f>
        <v>#REF!</v>
      </c>
      <c r="CR50" s="272" t="e">
        <f>IF(AND(#REF!="Alta",#REF!="Catastrófico"),CONCATENATE("R",#REF!,"C",#REF!),"")</f>
        <v>#REF!</v>
      </c>
      <c r="CS50" s="272" t="e">
        <f>IF(AND(#REF!="Alta",#REF!="Catastrófico"),CONCATENATE("R",#REF!,"C",#REF!),"")</f>
        <v>#REF!</v>
      </c>
      <c r="CT50" s="272" t="e">
        <f>IF(AND(#REF!="Alta",#REF!="Catastrófico"),CONCATENATE("R",#REF!,"C",#REF!),"")</f>
        <v>#REF!</v>
      </c>
      <c r="CU50" s="273" t="e">
        <f>IF(AND(#REF!="Alta",#REF!="Catastrófico"),CONCATENATE("R",#REF!,"C",#REF!),"")</f>
        <v>#REF!</v>
      </c>
      <c r="CV50" s="57"/>
      <c r="CW50" s="1096"/>
      <c r="CX50" s="1097"/>
      <c r="CY50" s="1097"/>
      <c r="CZ50" s="1097"/>
      <c r="DA50" s="1097"/>
      <c r="DB50" s="1098"/>
    </row>
    <row r="51" spans="2:106" ht="32.65" customHeight="1">
      <c r="B51" s="1101"/>
      <c r="C51" s="1101"/>
      <c r="D51" s="1102"/>
      <c r="E51" s="1072"/>
      <c r="F51" s="1073"/>
      <c r="G51" s="1073"/>
      <c r="H51" s="1073"/>
      <c r="I51" s="1073"/>
      <c r="J51" s="282" t="e">
        <f>IF(AND(#REF!="Alta",#REF!="Leve"),CONCATENATE("R",#REF!,"C",#REF!),"")</f>
        <v>#REF!</v>
      </c>
      <c r="K51" s="283" t="e">
        <f>IF(AND(#REF!="Alta",#REF!="Leve"),CONCATENATE("R",#REF!,"C",#REF!),"")</f>
        <v>#REF!</v>
      </c>
      <c r="L51" s="283" t="e">
        <f>IF(AND(#REF!="Alta",#REF!="Leve"),CONCATENATE("R",#REF!,"C",#REF!),"")</f>
        <v>#REF!</v>
      </c>
      <c r="M51" s="283" t="e">
        <f>IF(AND(#REF!="Alta",#REF!="Leve"),CONCATENATE("R",#REF!,"C",#REF!),"")</f>
        <v>#REF!</v>
      </c>
      <c r="N51" s="283" t="e">
        <f>IF(AND(#REF!="Alta",#REF!="Leve"),CONCATENATE("R",#REF!,"C",#REF!),"")</f>
        <v>#REF!</v>
      </c>
      <c r="O51" s="283" t="e">
        <f>IF(AND(#REF!="Alta",#REF!="Leve"),CONCATENATE("R",#REF!,"C",#REF!),"")</f>
        <v>#REF!</v>
      </c>
      <c r="P51" s="283" t="e">
        <f>IF(AND(#REF!="Alta",#REF!="Leve"),CONCATENATE("R",#REF!,"C",#REF!),"")</f>
        <v>#REF!</v>
      </c>
      <c r="Q51" s="283" t="e">
        <f>IF(AND(#REF!="Alta",#REF!="Leve"),CONCATENATE("R",#REF!,"C",#REF!),"")</f>
        <v>#REF!</v>
      </c>
      <c r="R51" s="283" t="e">
        <f>IF(AND(#REF!="Alta",#REF!="Leve"),CONCATENATE("R",#REF!,"C",#REF!),"")</f>
        <v>#REF!</v>
      </c>
      <c r="S51" s="283" t="e">
        <f>IF(AND(#REF!="Alta",#REF!="Leve"),CONCATENATE("R",#REF!,"C",#REF!),"")</f>
        <v>#REF!</v>
      </c>
      <c r="T51" s="283" t="e">
        <f>IF(AND(#REF!="Alta",#REF!="Leve"),CONCATENATE("R",#REF!,"C",#REF!),"")</f>
        <v>#REF!</v>
      </c>
      <c r="U51" s="283" t="e">
        <f>IF(AND(#REF!="Alta",#REF!="Leve"),CONCATENATE("R",#REF!,"C",#REF!),"")</f>
        <v>#REF!</v>
      </c>
      <c r="V51" s="283" t="e">
        <f>IF(AND(#REF!="Alta",#REF!="Leve"),CONCATENATE("R",#REF!,"C",#REF!),"")</f>
        <v>#REF!</v>
      </c>
      <c r="W51" s="283" t="e">
        <f>IF(AND(#REF!="Alta",#REF!="Leve"),CONCATENATE("R",#REF!,"C",#REF!),"")</f>
        <v>#REF!</v>
      </c>
      <c r="X51" s="283" t="e">
        <f>IF(AND(#REF!="Alta",#REF!="Leve"),CONCATENATE("R",#REF!,"C",#REF!),"")</f>
        <v>#REF!</v>
      </c>
      <c r="Y51" s="283" t="e">
        <f>IF(AND(#REF!="Alta",#REF!="Leve"),CONCATENATE("R",#REF!,"C",#REF!),"")</f>
        <v>#REF!</v>
      </c>
      <c r="Z51" s="283" t="e">
        <f>IF(AND(#REF!="Alta",#REF!="Leve"),CONCATENATE("R",#REF!,"C",#REF!),"")</f>
        <v>#REF!</v>
      </c>
      <c r="AA51" s="283" t="e">
        <f>IF(AND(#REF!="Alta",#REF!="Leve"),CONCATENATE("R",#REF!,"C",#REF!),"")</f>
        <v>#REF!</v>
      </c>
      <c r="AB51" s="282" t="e">
        <f>IF(AND(#REF!="Alta",#REF!="Menor"),CONCATENATE("R",#REF!,"C",#REF!),"")</f>
        <v>#REF!</v>
      </c>
      <c r="AC51" s="283" t="e">
        <f>IF(AND(#REF!="Alta",#REF!="Menor"),CONCATENATE("R",#REF!,"C",#REF!),"")</f>
        <v>#REF!</v>
      </c>
      <c r="AD51" s="283" t="e">
        <f>IF(AND(#REF!="Alta",#REF!="Menor"),CONCATENATE("R",#REF!,"C",#REF!),"")</f>
        <v>#REF!</v>
      </c>
      <c r="AE51" s="283" t="e">
        <f>IF(AND(#REF!="Alta",#REF!="Menor"),CONCATENATE("R",#REF!,"C",#REF!),"")</f>
        <v>#REF!</v>
      </c>
      <c r="AF51" s="283" t="e">
        <f>IF(AND(#REF!="Alta",#REF!="Menor"),CONCATENATE("R",#REF!,"C",#REF!),"")</f>
        <v>#REF!</v>
      </c>
      <c r="AG51" s="283" t="e">
        <f>IF(AND(#REF!="Alta",#REF!="Menor"),CONCATENATE("R",#REF!,"C",#REF!),"")</f>
        <v>#REF!</v>
      </c>
      <c r="AH51" s="283" t="e">
        <f>IF(AND(#REF!="Alta",#REF!="Menor"),CONCATENATE("R",#REF!,"C",#REF!),"")</f>
        <v>#REF!</v>
      </c>
      <c r="AI51" s="283" t="e">
        <f>IF(AND(#REF!="Alta",#REF!="Menor"),CONCATENATE("R",#REF!,"C",#REF!),"")</f>
        <v>#REF!</v>
      </c>
      <c r="AJ51" s="283" t="e">
        <f>IF(AND(#REF!="Alta",#REF!="Menor"),CONCATENATE("R",#REF!,"C",#REF!),"")</f>
        <v>#REF!</v>
      </c>
      <c r="AK51" s="283" t="e">
        <f>IF(AND(#REF!="Alta",#REF!="Menor"),CONCATENATE("R",#REF!,"C",#REF!),"")</f>
        <v>#REF!</v>
      </c>
      <c r="AL51" s="283" t="e">
        <f>IF(AND(#REF!="Alta",#REF!="Menor"),CONCATENATE("R",#REF!,"C",#REF!),"")</f>
        <v>#REF!</v>
      </c>
      <c r="AM51" s="283" t="e">
        <f>IF(AND(#REF!="Alta",#REF!="Menor"),CONCATENATE("R",#REF!,"C",#REF!),"")</f>
        <v>#REF!</v>
      </c>
      <c r="AN51" s="283" t="e">
        <f>IF(AND(#REF!="Alta",#REF!="Menor"),CONCATENATE("R",#REF!,"C",#REF!),"")</f>
        <v>#REF!</v>
      </c>
      <c r="AO51" s="283" t="e">
        <f>IF(AND(#REF!="Alta",#REF!="Menor"),CONCATENATE("R",#REF!,"C",#REF!),"")</f>
        <v>#REF!</v>
      </c>
      <c r="AP51" s="283" t="e">
        <f>IF(AND(#REF!="Alta",#REF!="Menor"),CONCATENATE("R",#REF!,"C",#REF!),"")</f>
        <v>#REF!</v>
      </c>
      <c r="AQ51" s="283" t="e">
        <f>IF(AND(#REF!="Alta",#REF!="Menor"),CONCATENATE("R",#REF!,"C",#REF!),"")</f>
        <v>#REF!</v>
      </c>
      <c r="AR51" s="283" t="e">
        <f>IF(AND(#REF!="Alta",#REF!="Menor"),CONCATENATE("R",#REF!,"C",#REF!),"")</f>
        <v>#REF!</v>
      </c>
      <c r="AS51" s="284" t="e">
        <f>IF(AND(#REF!="Alta",#REF!="Menor"),CONCATENATE("R",#REF!,"C",#REF!),"")</f>
        <v>#REF!</v>
      </c>
      <c r="AT51" s="270" t="e">
        <f>IF(AND(#REF!="Alta",#REF!="Moderado"),CONCATENATE("R",#REF!,"C",#REF!),"")</f>
        <v>#REF!</v>
      </c>
      <c r="AU51" s="270" t="e">
        <f>IF(AND(#REF!="Alta",#REF!="Moderado"),CONCATENATE("R",#REF!,"C",#REF!),"")</f>
        <v>#REF!</v>
      </c>
      <c r="AV51" s="270" t="e">
        <f>IF(AND(#REF!="Alta",#REF!="Moderado"),CONCATENATE("R",#REF!,"C",#REF!),"")</f>
        <v>#REF!</v>
      </c>
      <c r="AW51" s="270" t="e">
        <f>IF(AND(#REF!="Alta",#REF!="Moderado"),CONCATENATE("R",#REF!,"C",#REF!),"")</f>
        <v>#REF!</v>
      </c>
      <c r="AX51" s="270" t="e">
        <f>IF(AND(#REF!="Alta",#REF!="Moderado"),CONCATENATE("R",#REF!,"C",#REF!),"")</f>
        <v>#REF!</v>
      </c>
      <c r="AY51" s="270" t="e">
        <f>IF(AND(#REF!="Alta",#REF!="Moderado"),CONCATENATE("R",#REF!,"C",#REF!),"")</f>
        <v>#REF!</v>
      </c>
      <c r="AZ51" s="270" t="e">
        <f>IF(AND(#REF!="Alta",#REF!="Moderado"),CONCATENATE("R",#REF!,"C",#REF!),"")</f>
        <v>#REF!</v>
      </c>
      <c r="BA51" s="270" t="e">
        <f>IF(AND(#REF!="Alta",#REF!="Moderado"),CONCATENATE("R",#REF!,"C",#REF!),"")</f>
        <v>#REF!</v>
      </c>
      <c r="BB51" s="270" t="e">
        <f>IF(AND(#REF!="Alta",#REF!="Moderado"),CONCATENATE("R",#REF!,"C",#REF!),"")</f>
        <v>#REF!</v>
      </c>
      <c r="BC51" s="270" t="e">
        <f>IF(AND(#REF!="Alta",#REF!="Moderado"),CONCATENATE("R",#REF!,"C",#REF!),"")</f>
        <v>#REF!</v>
      </c>
      <c r="BD51" s="270" t="e">
        <f>IF(AND(#REF!="Alta",#REF!="Moderado"),CONCATENATE("R",#REF!,"C",#REF!),"")</f>
        <v>#REF!</v>
      </c>
      <c r="BE51" s="270" t="e">
        <f>IF(AND(#REF!="Alta",#REF!="Moderado"),CONCATENATE("R",#REF!,"C",#REF!),"")</f>
        <v>#REF!</v>
      </c>
      <c r="BF51" s="270" t="e">
        <f>IF(AND(#REF!="Alta",#REF!="Moderado"),CONCATENATE("R",#REF!,"C",#REF!),"")</f>
        <v>#REF!</v>
      </c>
      <c r="BG51" s="270" t="e">
        <f>IF(AND(#REF!="Alta",#REF!="Moderado"),CONCATENATE("R",#REF!,"C",#REF!),"")</f>
        <v>#REF!</v>
      </c>
      <c r="BH51" s="270" t="e">
        <f>IF(AND(#REF!="Alta",#REF!="Moderado"),CONCATENATE("R",#REF!,"C",#REF!),"")</f>
        <v>#REF!</v>
      </c>
      <c r="BI51" s="270" t="e">
        <f>IF(AND(#REF!="Alta",#REF!="Moderado"),CONCATENATE("R",#REF!,"C",#REF!),"")</f>
        <v>#REF!</v>
      </c>
      <c r="BJ51" s="270" t="e">
        <f>IF(AND(#REF!="Alta",#REF!="Moderado"),CONCATENATE("R",#REF!,"C",#REF!),"")</f>
        <v>#REF!</v>
      </c>
      <c r="BK51" s="271" t="e">
        <f>IF(AND(#REF!="Alta",#REF!="Moderado"),CONCATENATE("R",#REF!,"C",#REF!),"")</f>
        <v>#REF!</v>
      </c>
      <c r="BL51" s="270" t="e">
        <f>IF(AND(#REF!="Alta",#REF!="Mayor"),CONCATENATE("R",#REF!,"C",#REF!),"")</f>
        <v>#REF!</v>
      </c>
      <c r="BM51" s="270" t="e">
        <f>IF(AND(#REF!="Alta",#REF!="Mayor"),CONCATENATE("R",#REF!,"C",#REF!),"")</f>
        <v>#REF!</v>
      </c>
      <c r="BN51" s="270" t="e">
        <f>IF(AND(#REF!="Alta",#REF!="Mayor"),CONCATENATE("R",#REF!,"C",#REF!),"")</f>
        <v>#REF!</v>
      </c>
      <c r="BO51" s="270" t="e">
        <f>IF(AND(#REF!="Alta",#REF!="Mayor"),CONCATENATE("R",#REF!,"C",#REF!),"")</f>
        <v>#REF!</v>
      </c>
      <c r="BP51" s="270" t="e">
        <f>IF(AND(#REF!="Alta",#REF!="Mayor"),CONCATENATE("R",#REF!,"C",#REF!),"")</f>
        <v>#REF!</v>
      </c>
      <c r="BQ51" s="270" t="e">
        <f>IF(AND(#REF!="Alta",#REF!="Mayor"),CONCATENATE("R",#REF!,"C",#REF!),"")</f>
        <v>#REF!</v>
      </c>
      <c r="BR51" s="270" t="e">
        <f>IF(AND(#REF!="Alta",#REF!="Mayor"),CONCATENATE("R",#REF!,"C",#REF!),"")</f>
        <v>#REF!</v>
      </c>
      <c r="BS51" s="270" t="e">
        <f>IF(AND(#REF!="Alta",#REF!="Mayor"),CONCATENATE("R",#REF!,"C",#REF!),"")</f>
        <v>#REF!</v>
      </c>
      <c r="BT51" s="270" t="e">
        <f>IF(AND(#REF!="Alta",#REF!="Mayor"),CONCATENATE("R",#REF!,"C",#REF!),"")</f>
        <v>#REF!</v>
      </c>
      <c r="BU51" s="270" t="e">
        <f>IF(AND(#REF!="Alta",#REF!="Mayor"),CONCATENATE("R",#REF!,"C",#REF!),"")</f>
        <v>#REF!</v>
      </c>
      <c r="BV51" s="270" t="e">
        <f>IF(AND(#REF!="Alta",#REF!="Mayor"),CONCATENATE("R",#REF!,"C",#REF!),"")</f>
        <v>#REF!</v>
      </c>
      <c r="BW51" s="270" t="e">
        <f>IF(AND(#REF!="Alta",#REF!="Mayor"),CONCATENATE("R",#REF!,"C",#REF!),"")</f>
        <v>#REF!</v>
      </c>
      <c r="BX51" s="270" t="e">
        <f>IF(AND(#REF!="Alta",#REF!="Mayor"),CONCATENATE("R",#REF!,"C",#REF!),"")</f>
        <v>#REF!</v>
      </c>
      <c r="BY51" s="270" t="e">
        <f>IF(AND(#REF!="Alta",#REF!="Mayor"),CONCATENATE("R",#REF!,"C",#REF!),"")</f>
        <v>#REF!</v>
      </c>
      <c r="BZ51" s="270" t="e">
        <f>IF(AND(#REF!="Alta",#REF!="Mayor"),CONCATENATE("R",#REF!,"C",#REF!),"")</f>
        <v>#REF!</v>
      </c>
      <c r="CA51" s="270" t="e">
        <f>IF(AND(#REF!="Alta",#REF!="Mayor"),CONCATENATE("R",#REF!,"C",#REF!),"")</f>
        <v>#REF!</v>
      </c>
      <c r="CB51" s="270" t="e">
        <f>IF(AND(#REF!="Alta",#REF!="Mayor"),CONCATENATE("R",#REF!,"C",#REF!),"")</f>
        <v>#REF!</v>
      </c>
      <c r="CC51" s="271" t="e">
        <f>IF(AND(#REF!="Alta",#REF!="Mayor"),CONCATENATE("R",#REF!,"C",#REF!),"")</f>
        <v>#REF!</v>
      </c>
      <c r="CD51" s="272" t="e">
        <f>IF(AND(#REF!="Alta",#REF!="Catastrófico"),CONCATENATE("R",#REF!,"C",#REF!),"")</f>
        <v>#REF!</v>
      </c>
      <c r="CE51" s="272" t="e">
        <f>IF(AND(#REF!="Alta",#REF!="Catastrófico"),CONCATENATE("R",#REF!,"C",#REF!),"")</f>
        <v>#REF!</v>
      </c>
      <c r="CF51" s="272" t="e">
        <f>IF(AND(#REF!="Alta",#REF!="Catastrófico"),CONCATENATE("R",#REF!,"C",#REF!),"")</f>
        <v>#REF!</v>
      </c>
      <c r="CG51" s="272" t="e">
        <f>IF(AND(#REF!="Alta",#REF!="Catastrófico"),CONCATENATE("R",#REF!,"C",#REF!),"")</f>
        <v>#REF!</v>
      </c>
      <c r="CH51" s="272" t="e">
        <f>IF(AND(#REF!="Alta",#REF!="Catastrófico"),CONCATENATE("R",#REF!,"C",#REF!),"")</f>
        <v>#REF!</v>
      </c>
      <c r="CI51" s="272" t="e">
        <f>IF(AND(#REF!="Alta",#REF!="Catastrófico"),CONCATENATE("R",#REF!,"C",#REF!),"")</f>
        <v>#REF!</v>
      </c>
      <c r="CJ51" s="272" t="e">
        <f>IF(AND(#REF!="Alta",#REF!="Catastrófico"),CONCATENATE("R",#REF!,"C",#REF!),"")</f>
        <v>#REF!</v>
      </c>
      <c r="CK51" s="272" t="e">
        <f>IF(AND(#REF!="Alta",#REF!="Catastrófico"),CONCATENATE("R",#REF!,"C",#REF!),"")</f>
        <v>#REF!</v>
      </c>
      <c r="CL51" s="272" t="e">
        <f>IF(AND(#REF!="Alta",#REF!="Catastrófico"),CONCATENATE("R",#REF!,"C",#REF!),"")</f>
        <v>#REF!</v>
      </c>
      <c r="CM51" s="272" t="e">
        <f>IF(AND(#REF!="Alta",#REF!="Catastrófico"),CONCATENATE("R",#REF!,"C",#REF!),"")</f>
        <v>#REF!</v>
      </c>
      <c r="CN51" s="272" t="e">
        <f>IF(AND(#REF!="Alta",#REF!="Catastrófico"),CONCATENATE("R",#REF!,"C",#REF!),"")</f>
        <v>#REF!</v>
      </c>
      <c r="CO51" s="272" t="e">
        <f>IF(AND(#REF!="Alta",#REF!="Catastrófico"),CONCATENATE("R",#REF!,"C",#REF!),"")</f>
        <v>#REF!</v>
      </c>
      <c r="CP51" s="272" t="e">
        <f>IF(AND(#REF!="Alta",#REF!="Catastrófico"),CONCATENATE("R",#REF!,"C",#REF!),"")</f>
        <v>#REF!</v>
      </c>
      <c r="CQ51" s="272" t="e">
        <f>IF(AND(#REF!="Alta",#REF!="Catastrófico"),CONCATENATE("R",#REF!,"C",#REF!),"")</f>
        <v>#REF!</v>
      </c>
      <c r="CR51" s="272" t="e">
        <f>IF(AND(#REF!="Alta",#REF!="Catastrófico"),CONCATENATE("R",#REF!,"C",#REF!),"")</f>
        <v>#REF!</v>
      </c>
      <c r="CS51" s="272" t="e">
        <f>IF(AND(#REF!="Alta",#REF!="Catastrófico"),CONCATENATE("R",#REF!,"C",#REF!),"")</f>
        <v>#REF!</v>
      </c>
      <c r="CT51" s="272" t="e">
        <f>IF(AND(#REF!="Alta",#REF!="Catastrófico"),CONCATENATE("R",#REF!,"C",#REF!),"")</f>
        <v>#REF!</v>
      </c>
      <c r="CU51" s="273" t="e">
        <f>IF(AND(#REF!="Alta",#REF!="Catastrófico"),CONCATENATE("R",#REF!,"C",#REF!),"")</f>
        <v>#REF!</v>
      </c>
      <c r="CV51" s="57"/>
      <c r="CW51" s="1096"/>
      <c r="CX51" s="1097"/>
      <c r="CY51" s="1097"/>
      <c r="CZ51" s="1097"/>
      <c r="DA51" s="1097"/>
      <c r="DB51" s="1098"/>
    </row>
    <row r="52" spans="2:106" ht="32.65" customHeight="1">
      <c r="B52" s="1101"/>
      <c r="C52" s="1101"/>
      <c r="D52" s="1102"/>
      <c r="E52" s="1072"/>
      <c r="F52" s="1073"/>
      <c r="G52" s="1073"/>
      <c r="H52" s="1073"/>
      <c r="I52" s="1073"/>
      <c r="J52" s="282" t="e">
        <f>IF(AND(#REF!="Alta",#REF!="Leve"),CONCATENATE("R",#REF!,"C",#REF!),"")</f>
        <v>#REF!</v>
      </c>
      <c r="K52" s="283" t="e">
        <f>IF(AND(#REF!="Alta",#REF!="Leve"),CONCATENATE("R",#REF!,"C",#REF!),"")</f>
        <v>#REF!</v>
      </c>
      <c r="L52" s="283" t="e">
        <f>IF(AND(#REF!="Alta",#REF!="Leve"),CONCATENATE("R",#REF!,"C",#REF!),"")</f>
        <v>#REF!</v>
      </c>
      <c r="M52" s="283" t="e">
        <f>IF(AND(#REF!="Alta",#REF!="Leve"),CONCATENATE("R",#REF!,"C",#REF!),"")</f>
        <v>#REF!</v>
      </c>
      <c r="N52" s="283" t="e">
        <f>IF(AND(#REF!="Alta",#REF!="Leve"),CONCATENATE("R",#REF!,"C",#REF!),"")</f>
        <v>#REF!</v>
      </c>
      <c r="O52" s="283" t="e">
        <f>IF(AND(#REF!="Alta",#REF!="Leve"),CONCATENATE("R",#REF!,"C",#REF!),"")</f>
        <v>#REF!</v>
      </c>
      <c r="P52" s="283" t="e">
        <f>IF(AND(#REF!="Alta",#REF!="Leve"),CONCATENATE("R",#REF!,"C",#REF!),"")</f>
        <v>#REF!</v>
      </c>
      <c r="Q52" s="283" t="e">
        <f>IF(AND(#REF!="Alta",#REF!="Leve"),CONCATENATE("R",#REF!,"C",#REF!),"")</f>
        <v>#REF!</v>
      </c>
      <c r="R52" s="283" t="e">
        <f>IF(AND(#REF!="Alta",#REF!="Leve"),CONCATENATE("R",#REF!,"C",#REF!),"")</f>
        <v>#REF!</v>
      </c>
      <c r="S52" s="283" t="e">
        <f>IF(AND(#REF!="Alta",#REF!="Leve"),CONCATENATE("R",#REF!,"C",#REF!),"")</f>
        <v>#REF!</v>
      </c>
      <c r="T52" s="283" t="e">
        <f>IF(AND(#REF!="Alta",#REF!="Leve"),CONCATENATE("R",#REF!,"C",#REF!),"")</f>
        <v>#REF!</v>
      </c>
      <c r="U52" s="283" t="e">
        <f>IF(AND(#REF!="Alta",#REF!="Leve"),CONCATENATE("R",#REF!,"C",#REF!),"")</f>
        <v>#REF!</v>
      </c>
      <c r="V52" s="283" t="e">
        <f>IF(AND(#REF!="Alta",#REF!="Leve"),CONCATENATE("R",#REF!,"C",#REF!),"")</f>
        <v>#REF!</v>
      </c>
      <c r="W52" s="283" t="e">
        <f>IF(AND(#REF!="Alta",#REF!="Leve"),CONCATENATE("R",#REF!,"C",#REF!),"")</f>
        <v>#REF!</v>
      </c>
      <c r="X52" s="283" t="e">
        <f>IF(AND(#REF!="Alta",#REF!="Leve"),CONCATENATE("R",#REF!,"C",#REF!),"")</f>
        <v>#REF!</v>
      </c>
      <c r="Y52" s="283" t="e">
        <f>IF(AND(#REF!="Alta",#REF!="Leve"),CONCATENATE("R",#REF!,"C",#REF!),"")</f>
        <v>#REF!</v>
      </c>
      <c r="Z52" s="283" t="e">
        <f>IF(AND(#REF!="Alta",#REF!="Leve"),CONCATENATE("R",#REF!,"C",#REF!),"")</f>
        <v>#REF!</v>
      </c>
      <c r="AA52" s="283" t="e">
        <f>IF(AND(#REF!="Alta",#REF!="Leve"),CONCATENATE("R",#REF!,"C",#REF!),"")</f>
        <v>#REF!</v>
      </c>
      <c r="AB52" s="282" t="e">
        <f>IF(AND(#REF!="Alta",#REF!="Menor"),CONCATENATE("R",#REF!,"C",#REF!),"")</f>
        <v>#REF!</v>
      </c>
      <c r="AC52" s="283" t="e">
        <f>IF(AND(#REF!="Alta",#REF!="Menor"),CONCATENATE("R",#REF!,"C",#REF!),"")</f>
        <v>#REF!</v>
      </c>
      <c r="AD52" s="283" t="e">
        <f>IF(AND(#REF!="Alta",#REF!="Menor"),CONCATENATE("R",#REF!,"C",#REF!),"")</f>
        <v>#REF!</v>
      </c>
      <c r="AE52" s="283" t="e">
        <f>IF(AND(#REF!="Alta",#REF!="Menor"),CONCATENATE("R",#REF!,"C",#REF!),"")</f>
        <v>#REF!</v>
      </c>
      <c r="AF52" s="283" t="e">
        <f>IF(AND(#REF!="Alta",#REF!="Menor"),CONCATENATE("R",#REF!,"C",#REF!),"")</f>
        <v>#REF!</v>
      </c>
      <c r="AG52" s="283" t="e">
        <f>IF(AND(#REF!="Alta",#REF!="Menor"),CONCATENATE("R",#REF!,"C",#REF!),"")</f>
        <v>#REF!</v>
      </c>
      <c r="AH52" s="283" t="e">
        <f>IF(AND(#REF!="Alta",#REF!="Menor"),CONCATENATE("R",#REF!,"C",#REF!),"")</f>
        <v>#REF!</v>
      </c>
      <c r="AI52" s="283" t="e">
        <f>IF(AND(#REF!="Alta",#REF!="Menor"),CONCATENATE("R",#REF!,"C",#REF!),"")</f>
        <v>#REF!</v>
      </c>
      <c r="AJ52" s="283" t="e">
        <f>IF(AND(#REF!="Alta",#REF!="Menor"),CONCATENATE("R",#REF!,"C",#REF!),"")</f>
        <v>#REF!</v>
      </c>
      <c r="AK52" s="283" t="e">
        <f>IF(AND(#REF!="Alta",#REF!="Menor"),CONCATENATE("R",#REF!,"C",#REF!),"")</f>
        <v>#REF!</v>
      </c>
      <c r="AL52" s="283" t="e">
        <f>IF(AND(#REF!="Alta",#REF!="Menor"),CONCATENATE("R",#REF!,"C",#REF!),"")</f>
        <v>#REF!</v>
      </c>
      <c r="AM52" s="283" t="e">
        <f>IF(AND(#REF!="Alta",#REF!="Menor"),CONCATENATE("R",#REF!,"C",#REF!),"")</f>
        <v>#REF!</v>
      </c>
      <c r="AN52" s="283" t="e">
        <f>IF(AND(#REF!="Alta",#REF!="Menor"),CONCATENATE("R",#REF!,"C",#REF!),"")</f>
        <v>#REF!</v>
      </c>
      <c r="AO52" s="283" t="e">
        <f>IF(AND(#REF!="Alta",#REF!="Menor"),CONCATENATE("R",#REF!,"C",#REF!),"")</f>
        <v>#REF!</v>
      </c>
      <c r="AP52" s="283" t="e">
        <f>IF(AND(#REF!="Alta",#REF!="Menor"),CONCATENATE("R",#REF!,"C",#REF!),"")</f>
        <v>#REF!</v>
      </c>
      <c r="AQ52" s="283" t="e">
        <f>IF(AND(#REF!="Alta",#REF!="Menor"),CONCATENATE("R",#REF!,"C",#REF!),"")</f>
        <v>#REF!</v>
      </c>
      <c r="AR52" s="283" t="e">
        <f>IF(AND(#REF!="Alta",#REF!="Menor"),CONCATENATE("R",#REF!,"C",#REF!),"")</f>
        <v>#REF!</v>
      </c>
      <c r="AS52" s="284" t="e">
        <f>IF(AND(#REF!="Alta",#REF!="Menor"),CONCATENATE("R",#REF!,"C",#REF!),"")</f>
        <v>#REF!</v>
      </c>
      <c r="AT52" s="270" t="e">
        <f>IF(AND(#REF!="Alta",#REF!="Moderado"),CONCATENATE("R",#REF!,"C",#REF!),"")</f>
        <v>#REF!</v>
      </c>
      <c r="AU52" s="270" t="e">
        <f>IF(AND(#REF!="Alta",#REF!="Moderado"),CONCATENATE("R",#REF!,"C",#REF!),"")</f>
        <v>#REF!</v>
      </c>
      <c r="AV52" s="270" t="e">
        <f>IF(AND(#REF!="Alta",#REF!="Moderado"),CONCATENATE("R",#REF!,"C",#REF!),"")</f>
        <v>#REF!</v>
      </c>
      <c r="AW52" s="270" t="e">
        <f>IF(AND(#REF!="Alta",#REF!="Moderado"),CONCATENATE("R",#REF!,"C",#REF!),"")</f>
        <v>#REF!</v>
      </c>
      <c r="AX52" s="270" t="e">
        <f>IF(AND(#REF!="Alta",#REF!="Moderado"),CONCATENATE("R",#REF!,"C",#REF!),"")</f>
        <v>#REF!</v>
      </c>
      <c r="AY52" s="270" t="e">
        <f>IF(AND(#REF!="Alta",#REF!="Moderado"),CONCATENATE("R",#REF!,"C",#REF!),"")</f>
        <v>#REF!</v>
      </c>
      <c r="AZ52" s="270" t="e">
        <f>IF(AND(#REF!="Alta",#REF!="Moderado"),CONCATENATE("R",#REF!,"C",#REF!),"")</f>
        <v>#REF!</v>
      </c>
      <c r="BA52" s="270" t="e">
        <f>IF(AND(#REF!="Alta",#REF!="Moderado"),CONCATENATE("R",#REF!,"C",#REF!),"")</f>
        <v>#REF!</v>
      </c>
      <c r="BB52" s="270" t="e">
        <f>IF(AND(#REF!="Alta",#REF!="Moderado"),CONCATENATE("R",#REF!,"C",#REF!),"")</f>
        <v>#REF!</v>
      </c>
      <c r="BC52" s="270" t="e">
        <f>IF(AND(#REF!="Alta",#REF!="Moderado"),CONCATENATE("R",#REF!,"C",#REF!),"")</f>
        <v>#REF!</v>
      </c>
      <c r="BD52" s="270" t="e">
        <f>IF(AND(#REF!="Alta",#REF!="Moderado"),CONCATENATE("R",#REF!,"C",#REF!),"")</f>
        <v>#REF!</v>
      </c>
      <c r="BE52" s="270" t="e">
        <f>IF(AND(#REF!="Alta",#REF!="Moderado"),CONCATENATE("R",#REF!,"C",#REF!),"")</f>
        <v>#REF!</v>
      </c>
      <c r="BF52" s="270" t="e">
        <f>IF(AND(#REF!="Alta",#REF!="Moderado"),CONCATENATE("R",#REF!,"C",#REF!),"")</f>
        <v>#REF!</v>
      </c>
      <c r="BG52" s="270" t="e">
        <f>IF(AND(#REF!="Alta",#REF!="Moderado"),CONCATENATE("R",#REF!,"C",#REF!),"")</f>
        <v>#REF!</v>
      </c>
      <c r="BH52" s="270" t="e">
        <f>IF(AND(#REF!="Alta",#REF!="Moderado"),CONCATENATE("R",#REF!,"C",#REF!),"")</f>
        <v>#REF!</v>
      </c>
      <c r="BI52" s="270" t="e">
        <f>IF(AND(#REF!="Alta",#REF!="Moderado"),CONCATENATE("R",#REF!,"C",#REF!),"")</f>
        <v>#REF!</v>
      </c>
      <c r="BJ52" s="270" t="e">
        <f>IF(AND(#REF!="Alta",#REF!="Moderado"),CONCATENATE("R",#REF!,"C",#REF!),"")</f>
        <v>#REF!</v>
      </c>
      <c r="BK52" s="271" t="e">
        <f>IF(AND(#REF!="Alta",#REF!="Moderado"),CONCATENATE("R",#REF!,"C",#REF!),"")</f>
        <v>#REF!</v>
      </c>
      <c r="BL52" s="270" t="e">
        <f>IF(AND(#REF!="Alta",#REF!="Mayor"),CONCATENATE("R",#REF!,"C",#REF!),"")</f>
        <v>#REF!</v>
      </c>
      <c r="BM52" s="270" t="e">
        <f>IF(AND(#REF!="Alta",#REF!="Mayor"),CONCATENATE("R",#REF!,"C",#REF!),"")</f>
        <v>#REF!</v>
      </c>
      <c r="BN52" s="270" t="e">
        <f>IF(AND(#REF!="Alta",#REF!="Mayor"),CONCATENATE("R",#REF!,"C",#REF!),"")</f>
        <v>#REF!</v>
      </c>
      <c r="BO52" s="270" t="e">
        <f>IF(AND(#REF!="Alta",#REF!="Mayor"),CONCATENATE("R",#REF!,"C",#REF!),"")</f>
        <v>#REF!</v>
      </c>
      <c r="BP52" s="270" t="e">
        <f>IF(AND(#REF!="Alta",#REF!="Mayor"),CONCATENATE("R",#REF!,"C",#REF!),"")</f>
        <v>#REF!</v>
      </c>
      <c r="BQ52" s="270" t="e">
        <f>IF(AND(#REF!="Alta",#REF!="Mayor"),CONCATENATE("R",#REF!,"C",#REF!),"")</f>
        <v>#REF!</v>
      </c>
      <c r="BR52" s="270" t="e">
        <f>IF(AND(#REF!="Alta",#REF!="Mayor"),CONCATENATE("R",#REF!,"C",#REF!),"")</f>
        <v>#REF!</v>
      </c>
      <c r="BS52" s="270" t="e">
        <f>IF(AND(#REF!="Alta",#REF!="Mayor"),CONCATENATE("R",#REF!,"C",#REF!),"")</f>
        <v>#REF!</v>
      </c>
      <c r="BT52" s="270" t="e">
        <f>IF(AND(#REF!="Alta",#REF!="Mayor"),CONCATENATE("R",#REF!,"C",#REF!),"")</f>
        <v>#REF!</v>
      </c>
      <c r="BU52" s="270" t="e">
        <f>IF(AND(#REF!="Alta",#REF!="Mayor"),CONCATENATE("R",#REF!,"C",#REF!),"")</f>
        <v>#REF!</v>
      </c>
      <c r="BV52" s="270" t="e">
        <f>IF(AND(#REF!="Alta",#REF!="Mayor"),CONCATENATE("R",#REF!,"C",#REF!),"")</f>
        <v>#REF!</v>
      </c>
      <c r="BW52" s="270" t="e">
        <f>IF(AND(#REF!="Alta",#REF!="Mayor"),CONCATENATE("R",#REF!,"C",#REF!),"")</f>
        <v>#REF!</v>
      </c>
      <c r="BX52" s="270" t="e">
        <f>IF(AND(#REF!="Alta",#REF!="Mayor"),CONCATENATE("R",#REF!,"C",#REF!),"")</f>
        <v>#REF!</v>
      </c>
      <c r="BY52" s="270" t="e">
        <f>IF(AND(#REF!="Alta",#REF!="Mayor"),CONCATENATE("R",#REF!,"C",#REF!),"")</f>
        <v>#REF!</v>
      </c>
      <c r="BZ52" s="270" t="e">
        <f>IF(AND(#REF!="Alta",#REF!="Mayor"),CONCATENATE("R",#REF!,"C",#REF!),"")</f>
        <v>#REF!</v>
      </c>
      <c r="CA52" s="270" t="e">
        <f>IF(AND(#REF!="Alta",#REF!="Mayor"),CONCATENATE("R",#REF!,"C",#REF!),"")</f>
        <v>#REF!</v>
      </c>
      <c r="CB52" s="270" t="e">
        <f>IF(AND(#REF!="Alta",#REF!="Mayor"),CONCATENATE("R",#REF!,"C",#REF!),"")</f>
        <v>#REF!</v>
      </c>
      <c r="CC52" s="271" t="e">
        <f>IF(AND(#REF!="Alta",#REF!="Mayor"),CONCATENATE("R",#REF!,"C",#REF!),"")</f>
        <v>#REF!</v>
      </c>
      <c r="CD52" s="272" t="e">
        <f>IF(AND(#REF!="Alta",#REF!="Catastrófico"),CONCATENATE("R",#REF!,"C",#REF!),"")</f>
        <v>#REF!</v>
      </c>
      <c r="CE52" s="272" t="e">
        <f>IF(AND(#REF!="Alta",#REF!="Catastrófico"),CONCATENATE("R",#REF!,"C",#REF!),"")</f>
        <v>#REF!</v>
      </c>
      <c r="CF52" s="272" t="e">
        <f>IF(AND(#REF!="Alta",#REF!="Catastrófico"),CONCATENATE("R",#REF!,"C",#REF!),"")</f>
        <v>#REF!</v>
      </c>
      <c r="CG52" s="272" t="e">
        <f>IF(AND(#REF!="Alta",#REF!="Catastrófico"),CONCATENATE("R",#REF!,"C",#REF!),"")</f>
        <v>#REF!</v>
      </c>
      <c r="CH52" s="272" t="e">
        <f>IF(AND(#REF!="Alta",#REF!="Catastrófico"),CONCATENATE("R",#REF!,"C",#REF!),"")</f>
        <v>#REF!</v>
      </c>
      <c r="CI52" s="272" t="e">
        <f>IF(AND(#REF!="Alta",#REF!="Catastrófico"),CONCATENATE("R",#REF!,"C",#REF!),"")</f>
        <v>#REF!</v>
      </c>
      <c r="CJ52" s="272" t="e">
        <f>IF(AND(#REF!="Alta",#REF!="Catastrófico"),CONCATENATE("R",#REF!,"C",#REF!),"")</f>
        <v>#REF!</v>
      </c>
      <c r="CK52" s="272" t="e">
        <f>IF(AND(#REF!="Alta",#REF!="Catastrófico"),CONCATENATE("R",#REF!,"C",#REF!),"")</f>
        <v>#REF!</v>
      </c>
      <c r="CL52" s="272" t="e">
        <f>IF(AND(#REF!="Alta",#REF!="Catastrófico"),CONCATENATE("R",#REF!,"C",#REF!),"")</f>
        <v>#REF!</v>
      </c>
      <c r="CM52" s="272" t="e">
        <f>IF(AND(#REF!="Alta",#REF!="Catastrófico"),CONCATENATE("R",#REF!,"C",#REF!),"")</f>
        <v>#REF!</v>
      </c>
      <c r="CN52" s="272" t="e">
        <f>IF(AND(#REF!="Alta",#REF!="Catastrófico"),CONCATENATE("R",#REF!,"C",#REF!),"")</f>
        <v>#REF!</v>
      </c>
      <c r="CO52" s="272" t="e">
        <f>IF(AND(#REF!="Alta",#REF!="Catastrófico"),CONCATENATE("R",#REF!,"C",#REF!),"")</f>
        <v>#REF!</v>
      </c>
      <c r="CP52" s="272" t="e">
        <f>IF(AND(#REF!="Alta",#REF!="Catastrófico"),CONCATENATE("R",#REF!,"C",#REF!),"")</f>
        <v>#REF!</v>
      </c>
      <c r="CQ52" s="272" t="e">
        <f>IF(AND(#REF!="Alta",#REF!="Catastrófico"),CONCATENATE("R",#REF!,"C",#REF!),"")</f>
        <v>#REF!</v>
      </c>
      <c r="CR52" s="272" t="e">
        <f>IF(AND(#REF!="Alta",#REF!="Catastrófico"),CONCATENATE("R",#REF!,"C",#REF!),"")</f>
        <v>#REF!</v>
      </c>
      <c r="CS52" s="272" t="e">
        <f>IF(AND(#REF!="Alta",#REF!="Catastrófico"),CONCATENATE("R",#REF!,"C",#REF!),"")</f>
        <v>#REF!</v>
      </c>
      <c r="CT52" s="272" t="e">
        <f>IF(AND(#REF!="Alta",#REF!="Catastrófico"),CONCATENATE("R",#REF!,"C",#REF!),"")</f>
        <v>#REF!</v>
      </c>
      <c r="CU52" s="273" t="e">
        <f>IF(AND(#REF!="Alta",#REF!="Catastrófico"),CONCATENATE("R",#REF!,"C",#REF!),"")</f>
        <v>#REF!</v>
      </c>
      <c r="CV52" s="57"/>
      <c r="CW52" s="1096"/>
      <c r="CX52" s="1097"/>
      <c r="CY52" s="1097"/>
      <c r="CZ52" s="1097"/>
      <c r="DA52" s="1097"/>
      <c r="DB52" s="1098"/>
    </row>
    <row r="53" spans="2:106" ht="32.65" customHeight="1">
      <c r="B53" s="1101"/>
      <c r="C53" s="1101"/>
      <c r="D53" s="1102"/>
      <c r="E53" s="1072"/>
      <c r="F53" s="1073"/>
      <c r="G53" s="1073"/>
      <c r="H53" s="1073"/>
      <c r="I53" s="1073"/>
      <c r="J53" s="282" t="e">
        <f>IF(AND(#REF!="Alta",#REF!="Leve"),CONCATENATE("R",#REF!,"C",#REF!),"")</f>
        <v>#REF!</v>
      </c>
      <c r="K53" s="283" t="e">
        <f>IF(AND(#REF!="Alta",#REF!="Leve"),CONCATENATE("R",#REF!,"C",#REF!),"")</f>
        <v>#REF!</v>
      </c>
      <c r="L53" s="283" t="e">
        <f>IF(AND(#REF!="Alta",#REF!="Leve"),CONCATENATE("R",#REF!,"C",#REF!),"")</f>
        <v>#REF!</v>
      </c>
      <c r="M53" s="283" t="e">
        <f>IF(AND(#REF!="Alta",#REF!="Leve"),CONCATENATE("R",#REF!,"C",#REF!),"")</f>
        <v>#REF!</v>
      </c>
      <c r="N53" s="283" t="e">
        <f>IF(AND(#REF!="Alta",#REF!="Leve"),CONCATENATE("R",#REF!,"C",#REF!),"")</f>
        <v>#REF!</v>
      </c>
      <c r="O53" s="283" t="e">
        <f>IF(AND(#REF!="Alta",#REF!="Leve"),CONCATENATE("R",#REF!,"C",#REF!),"")</f>
        <v>#REF!</v>
      </c>
      <c r="P53" s="283" t="e">
        <f>IF(AND(#REF!="Alta",#REF!="Leve"),CONCATENATE("R",#REF!,"C",#REF!),"")</f>
        <v>#REF!</v>
      </c>
      <c r="Q53" s="283" t="e">
        <f>IF(AND(#REF!="Alta",#REF!="Leve"),CONCATENATE("R",#REF!,"C",#REF!),"")</f>
        <v>#REF!</v>
      </c>
      <c r="R53" s="283" t="e">
        <f>IF(AND(#REF!="Alta",#REF!="Leve"),CONCATENATE("R",#REF!,"C",#REF!),"")</f>
        <v>#REF!</v>
      </c>
      <c r="S53" s="283" t="e">
        <f>IF(AND(#REF!="Alta",#REF!="Leve"),CONCATENATE("R",#REF!,"C",#REF!),"")</f>
        <v>#REF!</v>
      </c>
      <c r="T53" s="283" t="e">
        <f>IF(AND(#REF!="Alta",#REF!="Leve"),CONCATENATE("R",#REF!,"C",#REF!),"")</f>
        <v>#REF!</v>
      </c>
      <c r="U53" s="283" t="e">
        <f>IF(AND(#REF!="Alta",#REF!="Leve"),CONCATENATE("R",#REF!,"C",#REF!),"")</f>
        <v>#REF!</v>
      </c>
      <c r="V53" s="283" t="e">
        <f>IF(AND(#REF!="Alta",#REF!="Leve"),CONCATENATE("R",#REF!,"C",#REF!),"")</f>
        <v>#REF!</v>
      </c>
      <c r="W53" s="283" t="e">
        <f>IF(AND(#REF!="Alta",#REF!="Leve"),CONCATENATE("R",#REF!,"C",#REF!),"")</f>
        <v>#REF!</v>
      </c>
      <c r="X53" s="283" t="e">
        <f>IF(AND(#REF!="Alta",#REF!="Leve"),CONCATENATE("R",#REF!,"C",#REF!),"")</f>
        <v>#REF!</v>
      </c>
      <c r="Y53" s="283" t="e">
        <f>IF(AND(#REF!="Alta",#REF!="Leve"),CONCATENATE("R",#REF!,"C",#REF!),"")</f>
        <v>#REF!</v>
      </c>
      <c r="Z53" s="283" t="e">
        <f>IF(AND(#REF!="Alta",#REF!="Leve"),CONCATENATE("R",#REF!,"C",#REF!),"")</f>
        <v>#REF!</v>
      </c>
      <c r="AA53" s="283" t="e">
        <f>IF(AND(#REF!="Alta",#REF!="Leve"),CONCATENATE("R",#REF!,"C",#REF!),"")</f>
        <v>#REF!</v>
      </c>
      <c r="AB53" s="282" t="e">
        <f>IF(AND(#REF!="Alta",#REF!="Menor"),CONCATENATE("R",#REF!,"C",#REF!),"")</f>
        <v>#REF!</v>
      </c>
      <c r="AC53" s="283" t="e">
        <f>IF(AND(#REF!="Alta",#REF!="Menor"),CONCATENATE("R",#REF!,"C",#REF!),"")</f>
        <v>#REF!</v>
      </c>
      <c r="AD53" s="283" t="e">
        <f>IF(AND(#REF!="Alta",#REF!="Menor"),CONCATENATE("R",#REF!,"C",#REF!),"")</f>
        <v>#REF!</v>
      </c>
      <c r="AE53" s="283" t="e">
        <f>IF(AND(#REF!="Alta",#REF!="Menor"),CONCATENATE("R",#REF!,"C",#REF!),"")</f>
        <v>#REF!</v>
      </c>
      <c r="AF53" s="283" t="e">
        <f>IF(AND(#REF!="Alta",#REF!="Menor"),CONCATENATE("R",#REF!,"C",#REF!),"")</f>
        <v>#REF!</v>
      </c>
      <c r="AG53" s="283" t="e">
        <f>IF(AND(#REF!="Alta",#REF!="Menor"),CONCATENATE("R",#REF!,"C",#REF!),"")</f>
        <v>#REF!</v>
      </c>
      <c r="AH53" s="283" t="e">
        <f>IF(AND(#REF!="Alta",#REF!="Menor"),CONCATENATE("R",#REF!,"C",#REF!),"")</f>
        <v>#REF!</v>
      </c>
      <c r="AI53" s="283" t="e">
        <f>IF(AND(#REF!="Alta",#REF!="Menor"),CONCATENATE("R",#REF!,"C",#REF!),"")</f>
        <v>#REF!</v>
      </c>
      <c r="AJ53" s="283" t="e">
        <f>IF(AND(#REF!="Alta",#REF!="Menor"),CONCATENATE("R",#REF!,"C",#REF!),"")</f>
        <v>#REF!</v>
      </c>
      <c r="AK53" s="283" t="e">
        <f>IF(AND(#REF!="Alta",#REF!="Menor"),CONCATENATE("R",#REF!,"C",#REF!),"")</f>
        <v>#REF!</v>
      </c>
      <c r="AL53" s="283" t="e">
        <f>IF(AND(#REF!="Alta",#REF!="Menor"),CONCATENATE("R",#REF!,"C",#REF!),"")</f>
        <v>#REF!</v>
      </c>
      <c r="AM53" s="283" t="e">
        <f>IF(AND(#REF!="Alta",#REF!="Menor"),CONCATENATE("R",#REF!,"C",#REF!),"")</f>
        <v>#REF!</v>
      </c>
      <c r="AN53" s="283" t="e">
        <f>IF(AND(#REF!="Alta",#REF!="Menor"),CONCATENATE("R",#REF!,"C",#REF!),"")</f>
        <v>#REF!</v>
      </c>
      <c r="AO53" s="283" t="e">
        <f>IF(AND(#REF!="Alta",#REF!="Menor"),CONCATENATE("R",#REF!,"C",#REF!),"")</f>
        <v>#REF!</v>
      </c>
      <c r="AP53" s="283" t="e">
        <f>IF(AND(#REF!="Alta",#REF!="Menor"),CONCATENATE("R",#REF!,"C",#REF!),"")</f>
        <v>#REF!</v>
      </c>
      <c r="AQ53" s="283" t="e">
        <f>IF(AND(#REF!="Alta",#REF!="Menor"),CONCATENATE("R",#REF!,"C",#REF!),"")</f>
        <v>#REF!</v>
      </c>
      <c r="AR53" s="283" t="e">
        <f>IF(AND(#REF!="Alta",#REF!="Menor"),CONCATENATE("R",#REF!,"C",#REF!),"")</f>
        <v>#REF!</v>
      </c>
      <c r="AS53" s="284" t="e">
        <f>IF(AND(#REF!="Alta",#REF!="Menor"),CONCATENATE("R",#REF!,"C",#REF!),"")</f>
        <v>#REF!</v>
      </c>
      <c r="AT53" s="270" t="e">
        <f>IF(AND(#REF!="Alta",#REF!="Moderado"),CONCATENATE("R",#REF!,"C",#REF!),"")</f>
        <v>#REF!</v>
      </c>
      <c r="AU53" s="270" t="e">
        <f>IF(AND(#REF!="Alta",#REF!="Moderado"),CONCATENATE("R",#REF!,"C",#REF!),"")</f>
        <v>#REF!</v>
      </c>
      <c r="AV53" s="270" t="e">
        <f>IF(AND(#REF!="Alta",#REF!="Moderado"),CONCATENATE("R",#REF!,"C",#REF!),"")</f>
        <v>#REF!</v>
      </c>
      <c r="AW53" s="270" t="e">
        <f>IF(AND(#REF!="Alta",#REF!="Moderado"),CONCATENATE("R",#REF!,"C",#REF!),"")</f>
        <v>#REF!</v>
      </c>
      <c r="AX53" s="270" t="e">
        <f>IF(AND(#REF!="Alta",#REF!="Moderado"),CONCATENATE("R",#REF!,"C",#REF!),"")</f>
        <v>#REF!</v>
      </c>
      <c r="AY53" s="270" t="e">
        <f>IF(AND(#REF!="Alta",#REF!="Moderado"),CONCATENATE("R",#REF!,"C",#REF!),"")</f>
        <v>#REF!</v>
      </c>
      <c r="AZ53" s="270" t="e">
        <f>IF(AND(#REF!="Alta",#REF!="Moderado"),CONCATENATE("R",#REF!,"C",#REF!),"")</f>
        <v>#REF!</v>
      </c>
      <c r="BA53" s="270" t="e">
        <f>IF(AND(#REF!="Alta",#REF!="Moderado"),CONCATENATE("R",#REF!,"C",#REF!),"")</f>
        <v>#REF!</v>
      </c>
      <c r="BB53" s="270" t="e">
        <f>IF(AND(#REF!="Alta",#REF!="Moderado"),CONCATENATE("R",#REF!,"C",#REF!),"")</f>
        <v>#REF!</v>
      </c>
      <c r="BC53" s="270" t="e">
        <f>IF(AND(#REF!="Alta",#REF!="Moderado"),CONCATENATE("R",#REF!,"C",#REF!),"")</f>
        <v>#REF!</v>
      </c>
      <c r="BD53" s="270" t="e">
        <f>IF(AND(#REF!="Alta",#REF!="Moderado"),CONCATENATE("R",#REF!,"C",#REF!),"")</f>
        <v>#REF!</v>
      </c>
      <c r="BE53" s="270" t="e">
        <f>IF(AND(#REF!="Alta",#REF!="Moderado"),CONCATENATE("R",#REF!,"C",#REF!),"")</f>
        <v>#REF!</v>
      </c>
      <c r="BF53" s="270" t="e">
        <f>IF(AND(#REF!="Alta",#REF!="Moderado"),CONCATENATE("R",#REF!,"C",#REF!),"")</f>
        <v>#REF!</v>
      </c>
      <c r="BG53" s="270" t="e">
        <f>IF(AND(#REF!="Alta",#REF!="Moderado"),CONCATENATE("R",#REF!,"C",#REF!),"")</f>
        <v>#REF!</v>
      </c>
      <c r="BH53" s="270" t="e">
        <f>IF(AND(#REF!="Alta",#REF!="Moderado"),CONCATENATE("R",#REF!,"C",#REF!),"")</f>
        <v>#REF!</v>
      </c>
      <c r="BI53" s="270" t="e">
        <f>IF(AND(#REF!="Alta",#REF!="Moderado"),CONCATENATE("R",#REF!,"C",#REF!),"")</f>
        <v>#REF!</v>
      </c>
      <c r="BJ53" s="270" t="e">
        <f>IF(AND(#REF!="Alta",#REF!="Moderado"),CONCATENATE("R",#REF!,"C",#REF!),"")</f>
        <v>#REF!</v>
      </c>
      <c r="BK53" s="271" t="e">
        <f>IF(AND(#REF!="Alta",#REF!="Moderado"),CONCATENATE("R",#REF!,"C",#REF!),"")</f>
        <v>#REF!</v>
      </c>
      <c r="BL53" s="270" t="e">
        <f>IF(AND(#REF!="Alta",#REF!="Mayor"),CONCATENATE("R",#REF!,"C",#REF!),"")</f>
        <v>#REF!</v>
      </c>
      <c r="BM53" s="270" t="e">
        <f>IF(AND(#REF!="Alta",#REF!="Mayor"),CONCATENATE("R",#REF!,"C",#REF!),"")</f>
        <v>#REF!</v>
      </c>
      <c r="BN53" s="270" t="e">
        <f>IF(AND(#REF!="Alta",#REF!="Mayor"),CONCATENATE("R",#REF!,"C",#REF!),"")</f>
        <v>#REF!</v>
      </c>
      <c r="BO53" s="270" t="e">
        <f>IF(AND(#REF!="Alta",#REF!="Mayor"),CONCATENATE("R",#REF!,"C",#REF!),"")</f>
        <v>#REF!</v>
      </c>
      <c r="BP53" s="270" t="e">
        <f>IF(AND(#REF!="Alta",#REF!="Mayor"),CONCATENATE("R",#REF!,"C",#REF!),"")</f>
        <v>#REF!</v>
      </c>
      <c r="BQ53" s="270" t="e">
        <f>IF(AND(#REF!="Alta",#REF!="Mayor"),CONCATENATE("R",#REF!,"C",#REF!),"")</f>
        <v>#REF!</v>
      </c>
      <c r="BR53" s="270" t="e">
        <f>IF(AND(#REF!="Alta",#REF!="Mayor"),CONCATENATE("R",#REF!,"C",#REF!),"")</f>
        <v>#REF!</v>
      </c>
      <c r="BS53" s="270" t="e">
        <f>IF(AND(#REF!="Alta",#REF!="Mayor"),CONCATENATE("R",#REF!,"C",#REF!),"")</f>
        <v>#REF!</v>
      </c>
      <c r="BT53" s="270" t="e">
        <f>IF(AND(#REF!="Alta",#REF!="Mayor"),CONCATENATE("R",#REF!,"C",#REF!),"")</f>
        <v>#REF!</v>
      </c>
      <c r="BU53" s="270" t="e">
        <f>IF(AND(#REF!="Alta",#REF!="Mayor"),CONCATENATE("R",#REF!,"C",#REF!),"")</f>
        <v>#REF!</v>
      </c>
      <c r="BV53" s="270" t="e">
        <f>IF(AND(#REF!="Alta",#REF!="Mayor"),CONCATENATE("R",#REF!,"C",#REF!),"")</f>
        <v>#REF!</v>
      </c>
      <c r="BW53" s="270" t="e">
        <f>IF(AND(#REF!="Alta",#REF!="Mayor"),CONCATENATE("R",#REF!,"C",#REF!),"")</f>
        <v>#REF!</v>
      </c>
      <c r="BX53" s="270" t="e">
        <f>IF(AND(#REF!="Alta",#REF!="Mayor"),CONCATENATE("R",#REF!,"C",#REF!),"")</f>
        <v>#REF!</v>
      </c>
      <c r="BY53" s="270" t="e">
        <f>IF(AND(#REF!="Alta",#REF!="Mayor"),CONCATENATE("R",#REF!,"C",#REF!),"")</f>
        <v>#REF!</v>
      </c>
      <c r="BZ53" s="270" t="e">
        <f>IF(AND(#REF!="Alta",#REF!="Mayor"),CONCATENATE("R",#REF!,"C",#REF!),"")</f>
        <v>#REF!</v>
      </c>
      <c r="CA53" s="270" t="e">
        <f>IF(AND(#REF!="Alta",#REF!="Mayor"),CONCATENATE("R",#REF!,"C",#REF!),"")</f>
        <v>#REF!</v>
      </c>
      <c r="CB53" s="270" t="e">
        <f>IF(AND(#REF!="Alta",#REF!="Mayor"),CONCATENATE("R",#REF!,"C",#REF!),"")</f>
        <v>#REF!</v>
      </c>
      <c r="CC53" s="271" t="e">
        <f>IF(AND(#REF!="Alta",#REF!="Mayor"),CONCATENATE("R",#REF!,"C",#REF!),"")</f>
        <v>#REF!</v>
      </c>
      <c r="CD53" s="272" t="e">
        <f>IF(AND(#REF!="Alta",#REF!="Catastrófico"),CONCATENATE("R",#REF!,"C",#REF!),"")</f>
        <v>#REF!</v>
      </c>
      <c r="CE53" s="272" t="e">
        <f>IF(AND(#REF!="Alta",#REF!="Catastrófico"),CONCATENATE("R",#REF!,"C",#REF!),"")</f>
        <v>#REF!</v>
      </c>
      <c r="CF53" s="272" t="e">
        <f>IF(AND(#REF!="Alta",#REF!="Catastrófico"),CONCATENATE("R",#REF!,"C",#REF!),"")</f>
        <v>#REF!</v>
      </c>
      <c r="CG53" s="272" t="e">
        <f>IF(AND(#REF!="Alta",#REF!="Catastrófico"),CONCATENATE("R",#REF!,"C",#REF!),"")</f>
        <v>#REF!</v>
      </c>
      <c r="CH53" s="272" t="e">
        <f>IF(AND(#REF!="Alta",#REF!="Catastrófico"),CONCATENATE("R",#REF!,"C",#REF!),"")</f>
        <v>#REF!</v>
      </c>
      <c r="CI53" s="272" t="e">
        <f>IF(AND(#REF!="Alta",#REF!="Catastrófico"),CONCATENATE("R",#REF!,"C",#REF!),"")</f>
        <v>#REF!</v>
      </c>
      <c r="CJ53" s="272" t="e">
        <f>IF(AND(#REF!="Alta",#REF!="Catastrófico"),CONCATENATE("R",#REF!,"C",#REF!),"")</f>
        <v>#REF!</v>
      </c>
      <c r="CK53" s="272" t="e">
        <f>IF(AND(#REF!="Alta",#REF!="Catastrófico"),CONCATENATE("R",#REF!,"C",#REF!),"")</f>
        <v>#REF!</v>
      </c>
      <c r="CL53" s="272" t="e">
        <f>IF(AND(#REF!="Alta",#REF!="Catastrófico"),CONCATENATE("R",#REF!,"C",#REF!),"")</f>
        <v>#REF!</v>
      </c>
      <c r="CM53" s="272" t="e">
        <f>IF(AND(#REF!="Alta",#REF!="Catastrófico"),CONCATENATE("R",#REF!,"C",#REF!),"")</f>
        <v>#REF!</v>
      </c>
      <c r="CN53" s="272" t="e">
        <f>IF(AND(#REF!="Alta",#REF!="Catastrófico"),CONCATENATE("R",#REF!,"C",#REF!),"")</f>
        <v>#REF!</v>
      </c>
      <c r="CO53" s="272" t="e">
        <f>IF(AND(#REF!="Alta",#REF!="Catastrófico"),CONCATENATE("R",#REF!,"C",#REF!),"")</f>
        <v>#REF!</v>
      </c>
      <c r="CP53" s="272" t="e">
        <f>IF(AND(#REF!="Alta",#REF!="Catastrófico"),CONCATENATE("R",#REF!,"C",#REF!),"")</f>
        <v>#REF!</v>
      </c>
      <c r="CQ53" s="272" t="e">
        <f>IF(AND(#REF!="Alta",#REF!="Catastrófico"),CONCATENATE("R",#REF!,"C",#REF!),"")</f>
        <v>#REF!</v>
      </c>
      <c r="CR53" s="272" t="e">
        <f>IF(AND(#REF!="Alta",#REF!="Catastrófico"),CONCATENATE("R",#REF!,"C",#REF!),"")</f>
        <v>#REF!</v>
      </c>
      <c r="CS53" s="272" t="e">
        <f>IF(AND(#REF!="Alta",#REF!="Catastrófico"),CONCATENATE("R",#REF!,"C",#REF!),"")</f>
        <v>#REF!</v>
      </c>
      <c r="CT53" s="272" t="e">
        <f>IF(AND(#REF!="Alta",#REF!="Catastrófico"),CONCATENATE("R",#REF!,"C",#REF!),"")</f>
        <v>#REF!</v>
      </c>
      <c r="CU53" s="273" t="e">
        <f>IF(AND(#REF!="Alta",#REF!="Catastrófico"),CONCATENATE("R",#REF!,"C",#REF!),"")</f>
        <v>#REF!</v>
      </c>
      <c r="CV53" s="57"/>
      <c r="CW53" s="1096"/>
      <c r="CX53" s="1097"/>
      <c r="CY53" s="1097"/>
      <c r="CZ53" s="1097"/>
      <c r="DA53" s="1097"/>
      <c r="DB53" s="1098"/>
    </row>
    <row r="54" spans="2:106" ht="32.65" customHeight="1">
      <c r="B54" s="1101"/>
      <c r="C54" s="1101"/>
      <c r="D54" s="1102"/>
      <c r="E54" s="1072"/>
      <c r="F54" s="1073"/>
      <c r="G54" s="1073"/>
      <c r="H54" s="1073"/>
      <c r="I54" s="1073"/>
      <c r="J54" s="282" t="e">
        <f>IF(AND(#REF!="Alta",#REF!="Leve"),CONCATENATE("R",#REF!,"C",#REF!),"")</f>
        <v>#REF!</v>
      </c>
      <c r="K54" s="283" t="e">
        <f>IF(AND(#REF!="Alta",#REF!="Leve"),CONCATENATE("R",#REF!,"C",#REF!),"")</f>
        <v>#REF!</v>
      </c>
      <c r="L54" s="283" t="e">
        <f>IF(AND(#REF!="Alta",#REF!="Leve"),CONCATENATE("R",#REF!,"C",#REF!),"")</f>
        <v>#REF!</v>
      </c>
      <c r="M54" s="283" t="e">
        <f>IF(AND(#REF!="Alta",#REF!="Leve"),CONCATENATE("R",#REF!,"C",#REF!),"")</f>
        <v>#REF!</v>
      </c>
      <c r="N54" s="283" t="e">
        <f>IF(AND(#REF!="Alta",#REF!="Leve"),CONCATENATE("R",#REF!,"C",#REF!),"")</f>
        <v>#REF!</v>
      </c>
      <c r="O54" s="283" t="e">
        <f>IF(AND(#REF!="Alta",#REF!="Leve"),CONCATENATE("R",#REF!,"C",#REF!),"")</f>
        <v>#REF!</v>
      </c>
      <c r="P54" s="283" t="e">
        <f>IF(AND(#REF!="Alta",#REF!="Leve"),CONCATENATE("R",#REF!,"C",#REF!),"")</f>
        <v>#REF!</v>
      </c>
      <c r="Q54" s="283" t="e">
        <f>IF(AND(#REF!="Alta",#REF!="Leve"),CONCATENATE("R",#REF!,"C",#REF!),"")</f>
        <v>#REF!</v>
      </c>
      <c r="R54" s="283" t="e">
        <f>IF(AND(#REF!="Alta",#REF!="Leve"),CONCATENATE("R",#REF!,"C",#REF!),"")</f>
        <v>#REF!</v>
      </c>
      <c r="S54" s="283" t="e">
        <f>IF(AND(#REF!="Alta",#REF!="Leve"),CONCATENATE("R",#REF!,"C",#REF!),"")</f>
        <v>#REF!</v>
      </c>
      <c r="T54" s="283" t="e">
        <f>IF(AND(#REF!="Alta",#REF!="Leve"),CONCATENATE("R",#REF!,"C",#REF!),"")</f>
        <v>#REF!</v>
      </c>
      <c r="U54" s="283" t="e">
        <f>IF(AND(#REF!="Alta",#REF!="Leve"),CONCATENATE("R",#REF!,"C",#REF!),"")</f>
        <v>#REF!</v>
      </c>
      <c r="V54" s="283" t="e">
        <f>IF(AND(#REF!="Alta",#REF!="Leve"),CONCATENATE("R",#REF!,"C",#REF!),"")</f>
        <v>#REF!</v>
      </c>
      <c r="W54" s="283" t="e">
        <f>IF(AND(#REF!="Alta",#REF!="Leve"),CONCATENATE("R",#REF!,"C",#REF!),"")</f>
        <v>#REF!</v>
      </c>
      <c r="X54" s="283" t="e">
        <f>IF(AND(#REF!="Alta",#REF!="Leve"),CONCATENATE("R",#REF!,"C",#REF!),"")</f>
        <v>#REF!</v>
      </c>
      <c r="Y54" s="283" t="e">
        <f>IF(AND(#REF!="Alta",#REF!="Leve"),CONCATENATE("R",#REF!,"C",#REF!),"")</f>
        <v>#REF!</v>
      </c>
      <c r="Z54" s="283" t="e">
        <f>IF(AND(#REF!="Alta",#REF!="Leve"),CONCATENATE("R",#REF!,"C",#REF!),"")</f>
        <v>#REF!</v>
      </c>
      <c r="AA54" s="283" t="e">
        <f>IF(AND(#REF!="Alta",#REF!="Leve"),CONCATENATE("R",#REF!,"C",#REF!),"")</f>
        <v>#REF!</v>
      </c>
      <c r="AB54" s="282" t="e">
        <f>IF(AND(#REF!="Alta",#REF!="Menor"),CONCATENATE("R",#REF!,"C",#REF!),"")</f>
        <v>#REF!</v>
      </c>
      <c r="AC54" s="283" t="e">
        <f>IF(AND(#REF!="Alta",#REF!="Menor"),CONCATENATE("R",#REF!,"C",#REF!),"")</f>
        <v>#REF!</v>
      </c>
      <c r="AD54" s="283" t="e">
        <f>IF(AND(#REF!="Alta",#REF!="Menor"),CONCATENATE("R",#REF!,"C",#REF!),"")</f>
        <v>#REF!</v>
      </c>
      <c r="AE54" s="283" t="e">
        <f>IF(AND(#REF!="Alta",#REF!="Menor"),CONCATENATE("R",#REF!,"C",#REF!),"")</f>
        <v>#REF!</v>
      </c>
      <c r="AF54" s="283" t="e">
        <f>IF(AND(#REF!="Alta",#REF!="Menor"),CONCATENATE("R",#REF!,"C",#REF!),"")</f>
        <v>#REF!</v>
      </c>
      <c r="AG54" s="283" t="e">
        <f>IF(AND(#REF!="Alta",#REF!="Menor"),CONCATENATE("R",#REF!,"C",#REF!),"")</f>
        <v>#REF!</v>
      </c>
      <c r="AH54" s="283" t="e">
        <f>IF(AND(#REF!="Alta",#REF!="Menor"),CONCATENATE("R",#REF!,"C",#REF!),"")</f>
        <v>#REF!</v>
      </c>
      <c r="AI54" s="283" t="e">
        <f>IF(AND(#REF!="Alta",#REF!="Menor"),CONCATENATE("R",#REF!,"C",#REF!),"")</f>
        <v>#REF!</v>
      </c>
      <c r="AJ54" s="283" t="e">
        <f>IF(AND(#REF!="Alta",#REF!="Menor"),CONCATENATE("R",#REF!,"C",#REF!),"")</f>
        <v>#REF!</v>
      </c>
      <c r="AK54" s="283" t="e">
        <f>IF(AND(#REF!="Alta",#REF!="Menor"),CONCATENATE("R",#REF!,"C",#REF!),"")</f>
        <v>#REF!</v>
      </c>
      <c r="AL54" s="283" t="e">
        <f>IF(AND(#REF!="Alta",#REF!="Menor"),CONCATENATE("R",#REF!,"C",#REF!),"")</f>
        <v>#REF!</v>
      </c>
      <c r="AM54" s="283" t="e">
        <f>IF(AND(#REF!="Alta",#REF!="Menor"),CONCATENATE("R",#REF!,"C",#REF!),"")</f>
        <v>#REF!</v>
      </c>
      <c r="AN54" s="283" t="e">
        <f>IF(AND(#REF!="Alta",#REF!="Menor"),CONCATENATE("R",#REF!,"C",#REF!),"")</f>
        <v>#REF!</v>
      </c>
      <c r="AO54" s="283" t="e">
        <f>IF(AND(#REF!="Alta",#REF!="Menor"),CONCATENATE("R",#REF!,"C",#REF!),"")</f>
        <v>#REF!</v>
      </c>
      <c r="AP54" s="283" t="e">
        <f>IF(AND(#REF!="Alta",#REF!="Menor"),CONCATENATE("R",#REF!,"C",#REF!),"")</f>
        <v>#REF!</v>
      </c>
      <c r="AQ54" s="283" t="e">
        <f>IF(AND(#REF!="Alta",#REF!="Menor"),CONCATENATE("R",#REF!,"C",#REF!),"")</f>
        <v>#REF!</v>
      </c>
      <c r="AR54" s="283" t="e">
        <f>IF(AND(#REF!="Alta",#REF!="Menor"),CONCATENATE("R",#REF!,"C",#REF!),"")</f>
        <v>#REF!</v>
      </c>
      <c r="AS54" s="284" t="e">
        <f>IF(AND(#REF!="Alta",#REF!="Menor"),CONCATENATE("R",#REF!,"C",#REF!),"")</f>
        <v>#REF!</v>
      </c>
      <c r="AT54" s="270" t="e">
        <f>IF(AND(#REF!="Alta",#REF!="Moderado"),CONCATENATE("R",#REF!,"C",#REF!),"")</f>
        <v>#REF!</v>
      </c>
      <c r="AU54" s="270" t="e">
        <f>IF(AND(#REF!="Alta",#REF!="Moderado"),CONCATENATE("R",#REF!,"C",#REF!),"")</f>
        <v>#REF!</v>
      </c>
      <c r="AV54" s="270" t="e">
        <f>IF(AND(#REF!="Alta",#REF!="Moderado"),CONCATENATE("R",#REF!,"C",#REF!),"")</f>
        <v>#REF!</v>
      </c>
      <c r="AW54" s="270" t="e">
        <f>IF(AND(#REF!="Alta",#REF!="Moderado"),CONCATENATE("R",#REF!,"C",#REF!),"")</f>
        <v>#REF!</v>
      </c>
      <c r="AX54" s="270" t="e">
        <f>IF(AND(#REF!="Alta",#REF!="Moderado"),CONCATENATE("R",#REF!,"C",#REF!),"")</f>
        <v>#REF!</v>
      </c>
      <c r="AY54" s="270" t="e">
        <f>IF(AND(#REF!="Alta",#REF!="Moderado"),CONCATENATE("R",#REF!,"C",#REF!),"")</f>
        <v>#REF!</v>
      </c>
      <c r="AZ54" s="270" t="e">
        <f>IF(AND(#REF!="Alta",#REF!="Moderado"),CONCATENATE("R",#REF!,"C",#REF!),"")</f>
        <v>#REF!</v>
      </c>
      <c r="BA54" s="270" t="e">
        <f>IF(AND(#REF!="Alta",#REF!="Moderado"),CONCATENATE("R",#REF!,"C",#REF!),"")</f>
        <v>#REF!</v>
      </c>
      <c r="BB54" s="270" t="e">
        <f>IF(AND(#REF!="Alta",#REF!="Moderado"),CONCATENATE("R",#REF!,"C",#REF!),"")</f>
        <v>#REF!</v>
      </c>
      <c r="BC54" s="270" t="e">
        <f>IF(AND(#REF!="Alta",#REF!="Moderado"),CONCATENATE("R",#REF!,"C",#REF!),"")</f>
        <v>#REF!</v>
      </c>
      <c r="BD54" s="270" t="e">
        <f>IF(AND(#REF!="Alta",#REF!="Moderado"),CONCATENATE("R",#REF!,"C",#REF!),"")</f>
        <v>#REF!</v>
      </c>
      <c r="BE54" s="270" t="e">
        <f>IF(AND(#REF!="Alta",#REF!="Moderado"),CONCATENATE("R",#REF!,"C",#REF!),"")</f>
        <v>#REF!</v>
      </c>
      <c r="BF54" s="270" t="e">
        <f>IF(AND(#REF!="Alta",#REF!="Moderado"),CONCATENATE("R",#REF!,"C",#REF!),"")</f>
        <v>#REF!</v>
      </c>
      <c r="BG54" s="270" t="e">
        <f>IF(AND(#REF!="Alta",#REF!="Moderado"),CONCATENATE("R",#REF!,"C",#REF!),"")</f>
        <v>#REF!</v>
      </c>
      <c r="BH54" s="270" t="e">
        <f>IF(AND(#REF!="Alta",#REF!="Moderado"),CONCATENATE("R",#REF!,"C",#REF!),"")</f>
        <v>#REF!</v>
      </c>
      <c r="BI54" s="270" t="e">
        <f>IF(AND(#REF!="Alta",#REF!="Moderado"),CONCATENATE("R",#REF!,"C",#REF!),"")</f>
        <v>#REF!</v>
      </c>
      <c r="BJ54" s="270" t="e">
        <f>IF(AND(#REF!="Alta",#REF!="Moderado"),CONCATENATE("R",#REF!,"C",#REF!),"")</f>
        <v>#REF!</v>
      </c>
      <c r="BK54" s="271" t="e">
        <f>IF(AND(#REF!="Alta",#REF!="Moderado"),CONCATENATE("R",#REF!,"C",#REF!),"")</f>
        <v>#REF!</v>
      </c>
      <c r="BL54" s="270" t="e">
        <f>IF(AND(#REF!="Alta",#REF!="Mayor"),CONCATENATE("R",#REF!,"C",#REF!),"")</f>
        <v>#REF!</v>
      </c>
      <c r="BM54" s="270" t="e">
        <f>IF(AND(#REF!="Alta",#REF!="Mayor"),CONCATENATE("R",#REF!,"C",#REF!),"")</f>
        <v>#REF!</v>
      </c>
      <c r="BN54" s="270" t="e">
        <f>IF(AND(#REF!="Alta",#REF!="Mayor"),CONCATENATE("R",#REF!,"C",#REF!),"")</f>
        <v>#REF!</v>
      </c>
      <c r="BO54" s="270" t="e">
        <f>IF(AND(#REF!="Alta",#REF!="Mayor"),CONCATENATE("R",#REF!,"C",#REF!),"")</f>
        <v>#REF!</v>
      </c>
      <c r="BP54" s="270" t="e">
        <f>IF(AND(#REF!="Alta",#REF!="Mayor"),CONCATENATE("R",#REF!,"C",#REF!),"")</f>
        <v>#REF!</v>
      </c>
      <c r="BQ54" s="270" t="e">
        <f>IF(AND(#REF!="Alta",#REF!="Mayor"),CONCATENATE("R",#REF!,"C",#REF!),"")</f>
        <v>#REF!</v>
      </c>
      <c r="BR54" s="270" t="e">
        <f>IF(AND(#REF!="Alta",#REF!="Mayor"),CONCATENATE("R",#REF!,"C",#REF!),"")</f>
        <v>#REF!</v>
      </c>
      <c r="BS54" s="270" t="e">
        <f>IF(AND(#REF!="Alta",#REF!="Mayor"),CONCATENATE("R",#REF!,"C",#REF!),"")</f>
        <v>#REF!</v>
      </c>
      <c r="BT54" s="270" t="e">
        <f>IF(AND(#REF!="Alta",#REF!="Mayor"),CONCATENATE("R",#REF!,"C",#REF!),"")</f>
        <v>#REF!</v>
      </c>
      <c r="BU54" s="270" t="e">
        <f>IF(AND(#REF!="Alta",#REF!="Mayor"),CONCATENATE("R",#REF!,"C",#REF!),"")</f>
        <v>#REF!</v>
      </c>
      <c r="BV54" s="270" t="e">
        <f>IF(AND(#REF!="Alta",#REF!="Mayor"),CONCATENATE("R",#REF!,"C",#REF!),"")</f>
        <v>#REF!</v>
      </c>
      <c r="BW54" s="270" t="e">
        <f>IF(AND(#REF!="Alta",#REF!="Mayor"),CONCATENATE("R",#REF!,"C",#REF!),"")</f>
        <v>#REF!</v>
      </c>
      <c r="BX54" s="270" t="e">
        <f>IF(AND(#REF!="Alta",#REF!="Mayor"),CONCATENATE("R",#REF!,"C",#REF!),"")</f>
        <v>#REF!</v>
      </c>
      <c r="BY54" s="270" t="e">
        <f>IF(AND(#REF!="Alta",#REF!="Mayor"),CONCATENATE("R",#REF!,"C",#REF!),"")</f>
        <v>#REF!</v>
      </c>
      <c r="BZ54" s="270" t="e">
        <f>IF(AND(#REF!="Alta",#REF!="Mayor"),CONCATENATE("R",#REF!,"C",#REF!),"")</f>
        <v>#REF!</v>
      </c>
      <c r="CA54" s="270" t="e">
        <f>IF(AND(#REF!="Alta",#REF!="Mayor"),CONCATENATE("R",#REF!,"C",#REF!),"")</f>
        <v>#REF!</v>
      </c>
      <c r="CB54" s="270" t="e">
        <f>IF(AND(#REF!="Alta",#REF!="Mayor"),CONCATENATE("R",#REF!,"C",#REF!),"")</f>
        <v>#REF!</v>
      </c>
      <c r="CC54" s="271" t="e">
        <f>IF(AND(#REF!="Alta",#REF!="Mayor"),CONCATENATE("R",#REF!,"C",#REF!),"")</f>
        <v>#REF!</v>
      </c>
      <c r="CD54" s="272" t="e">
        <f>IF(AND(#REF!="Alta",#REF!="Catastrófico"),CONCATENATE("R",#REF!,"C",#REF!),"")</f>
        <v>#REF!</v>
      </c>
      <c r="CE54" s="272" t="e">
        <f>IF(AND(#REF!="Alta",#REF!="Catastrófico"),CONCATENATE("R",#REF!,"C",#REF!),"")</f>
        <v>#REF!</v>
      </c>
      <c r="CF54" s="272" t="e">
        <f>IF(AND(#REF!="Alta",#REF!="Catastrófico"),CONCATENATE("R",#REF!,"C",#REF!),"")</f>
        <v>#REF!</v>
      </c>
      <c r="CG54" s="272" t="e">
        <f>IF(AND(#REF!="Alta",#REF!="Catastrófico"),CONCATENATE("R",#REF!,"C",#REF!),"")</f>
        <v>#REF!</v>
      </c>
      <c r="CH54" s="272" t="e">
        <f>IF(AND(#REF!="Alta",#REF!="Catastrófico"),CONCATENATE("R",#REF!,"C",#REF!),"")</f>
        <v>#REF!</v>
      </c>
      <c r="CI54" s="272" t="e">
        <f>IF(AND(#REF!="Alta",#REF!="Catastrófico"),CONCATENATE("R",#REF!,"C",#REF!),"")</f>
        <v>#REF!</v>
      </c>
      <c r="CJ54" s="272" t="e">
        <f>IF(AND(#REF!="Alta",#REF!="Catastrófico"),CONCATENATE("R",#REF!,"C",#REF!),"")</f>
        <v>#REF!</v>
      </c>
      <c r="CK54" s="272" t="e">
        <f>IF(AND(#REF!="Alta",#REF!="Catastrófico"),CONCATENATE("R",#REF!,"C",#REF!),"")</f>
        <v>#REF!</v>
      </c>
      <c r="CL54" s="272" t="e">
        <f>IF(AND(#REF!="Alta",#REF!="Catastrófico"),CONCATENATE("R",#REF!,"C",#REF!),"")</f>
        <v>#REF!</v>
      </c>
      <c r="CM54" s="272" t="e">
        <f>IF(AND(#REF!="Alta",#REF!="Catastrófico"),CONCATENATE("R",#REF!,"C",#REF!),"")</f>
        <v>#REF!</v>
      </c>
      <c r="CN54" s="272" t="e">
        <f>IF(AND(#REF!="Alta",#REF!="Catastrófico"),CONCATENATE("R",#REF!,"C",#REF!),"")</f>
        <v>#REF!</v>
      </c>
      <c r="CO54" s="272" t="e">
        <f>IF(AND(#REF!="Alta",#REF!="Catastrófico"),CONCATENATE("R",#REF!,"C",#REF!),"")</f>
        <v>#REF!</v>
      </c>
      <c r="CP54" s="272" t="e">
        <f>IF(AND(#REF!="Alta",#REF!="Catastrófico"),CONCATENATE("R",#REF!,"C",#REF!),"")</f>
        <v>#REF!</v>
      </c>
      <c r="CQ54" s="272" t="e">
        <f>IF(AND(#REF!="Alta",#REF!="Catastrófico"),CONCATENATE("R",#REF!,"C",#REF!),"")</f>
        <v>#REF!</v>
      </c>
      <c r="CR54" s="272" t="e">
        <f>IF(AND(#REF!="Alta",#REF!="Catastrófico"),CONCATENATE("R",#REF!,"C",#REF!),"")</f>
        <v>#REF!</v>
      </c>
      <c r="CS54" s="272" t="e">
        <f>IF(AND(#REF!="Alta",#REF!="Catastrófico"),CONCATENATE("R",#REF!,"C",#REF!),"")</f>
        <v>#REF!</v>
      </c>
      <c r="CT54" s="272" t="e">
        <f>IF(AND(#REF!="Alta",#REF!="Catastrófico"),CONCATENATE("R",#REF!,"C",#REF!),"")</f>
        <v>#REF!</v>
      </c>
      <c r="CU54" s="273" t="e">
        <f>IF(AND(#REF!="Alta",#REF!="Catastrófico"),CONCATENATE("R",#REF!,"C",#REF!),"")</f>
        <v>#REF!</v>
      </c>
      <c r="CV54" s="57"/>
      <c r="CW54" s="1096"/>
      <c r="CX54" s="1097"/>
      <c r="CY54" s="1097"/>
      <c r="CZ54" s="1097"/>
      <c r="DA54" s="1097"/>
      <c r="DB54" s="1098"/>
    </row>
    <row r="55" spans="2:106" ht="32.65" customHeight="1">
      <c r="B55" s="1101"/>
      <c r="C55" s="1101"/>
      <c r="D55" s="1102"/>
      <c r="E55" s="1072"/>
      <c r="F55" s="1073"/>
      <c r="G55" s="1073"/>
      <c r="H55" s="1073"/>
      <c r="I55" s="1073"/>
      <c r="J55" s="282" t="e">
        <f>IF(AND(#REF!="Alta",#REF!="Leve"),CONCATENATE("R",#REF!,"C",#REF!),"")</f>
        <v>#REF!</v>
      </c>
      <c r="K55" s="283" t="e">
        <f>IF(AND(#REF!="Alta",#REF!="Leve"),CONCATENATE("R",#REF!,"C",#REF!),"")</f>
        <v>#REF!</v>
      </c>
      <c r="L55" s="283" t="e">
        <f>IF(AND(#REF!="Alta",#REF!="Leve"),CONCATENATE("R",#REF!,"C",#REF!),"")</f>
        <v>#REF!</v>
      </c>
      <c r="M55" s="283" t="e">
        <f>IF(AND(#REF!="Alta",#REF!="Leve"),CONCATENATE("R",#REF!,"C",#REF!),"")</f>
        <v>#REF!</v>
      </c>
      <c r="N55" s="283" t="e">
        <f>IF(AND(#REF!="Alta",#REF!="Leve"),CONCATENATE("R",#REF!,"C",#REF!),"")</f>
        <v>#REF!</v>
      </c>
      <c r="O55" s="283" t="e">
        <f>IF(AND(#REF!="Alta",#REF!="Leve"),CONCATENATE("R",#REF!,"C",#REF!),"")</f>
        <v>#REF!</v>
      </c>
      <c r="P55" s="283" t="e">
        <f>IF(AND(#REF!="Alta",#REF!="Leve"),CONCATENATE("R",#REF!,"C",#REF!),"")</f>
        <v>#REF!</v>
      </c>
      <c r="Q55" s="283" t="e">
        <f>IF(AND(#REF!="Alta",#REF!="Leve"),CONCATENATE("R",#REF!,"C",#REF!),"")</f>
        <v>#REF!</v>
      </c>
      <c r="R55" s="283" t="e">
        <f>IF(AND(#REF!="Alta",#REF!="Leve"),CONCATENATE("R",#REF!,"C",#REF!),"")</f>
        <v>#REF!</v>
      </c>
      <c r="S55" s="283" t="e">
        <f>IF(AND(#REF!="Alta",#REF!="Leve"),CONCATENATE("R",#REF!,"C",#REF!),"")</f>
        <v>#REF!</v>
      </c>
      <c r="T55" s="283" t="e">
        <f>IF(AND(#REF!="Alta",#REF!="Leve"),CONCATENATE("R",#REF!,"C",#REF!),"")</f>
        <v>#REF!</v>
      </c>
      <c r="U55" s="283" t="e">
        <f>IF(AND(#REF!="Alta",#REF!="Leve"),CONCATENATE("R",#REF!,"C",#REF!),"")</f>
        <v>#REF!</v>
      </c>
      <c r="V55" s="283" t="e">
        <f>IF(AND(#REF!="Alta",#REF!="Leve"),CONCATENATE("R",#REF!,"C",#REF!),"")</f>
        <v>#REF!</v>
      </c>
      <c r="W55" s="283" t="e">
        <f>IF(AND(#REF!="Alta",#REF!="Leve"),CONCATENATE("R",#REF!,"C",#REF!),"")</f>
        <v>#REF!</v>
      </c>
      <c r="X55" s="283" t="e">
        <f>IF(AND(#REF!="Alta",#REF!="Leve"),CONCATENATE("R",#REF!,"C",#REF!),"")</f>
        <v>#REF!</v>
      </c>
      <c r="Y55" s="283" t="e">
        <f>IF(AND(#REF!="Alta",#REF!="Leve"),CONCATENATE("R",#REF!,"C",#REF!),"")</f>
        <v>#REF!</v>
      </c>
      <c r="Z55" s="283" t="e">
        <f>IF(AND(#REF!="Alta",#REF!="Leve"),CONCATENATE("R",#REF!,"C",#REF!),"")</f>
        <v>#REF!</v>
      </c>
      <c r="AA55" s="283" t="e">
        <f>IF(AND(#REF!="Alta",#REF!="Leve"),CONCATENATE("R",#REF!,"C",#REF!),"")</f>
        <v>#REF!</v>
      </c>
      <c r="AB55" s="282" t="e">
        <f>IF(AND(#REF!="Alta",#REF!="Menor"),CONCATENATE("R",#REF!,"C",#REF!),"")</f>
        <v>#REF!</v>
      </c>
      <c r="AC55" s="283" t="e">
        <f>IF(AND(#REF!="Alta",#REF!="Menor"),CONCATENATE("R",#REF!,"C",#REF!),"")</f>
        <v>#REF!</v>
      </c>
      <c r="AD55" s="283" t="e">
        <f>IF(AND(#REF!="Alta",#REF!="Menor"),CONCATENATE("R",#REF!,"C",#REF!),"")</f>
        <v>#REF!</v>
      </c>
      <c r="AE55" s="283" t="e">
        <f>IF(AND(#REF!="Alta",#REF!="Menor"),CONCATENATE("R",#REF!,"C",#REF!),"")</f>
        <v>#REF!</v>
      </c>
      <c r="AF55" s="283" t="e">
        <f>IF(AND(#REF!="Alta",#REF!="Menor"),CONCATENATE("R",#REF!,"C",#REF!),"")</f>
        <v>#REF!</v>
      </c>
      <c r="AG55" s="283" t="e">
        <f>IF(AND(#REF!="Alta",#REF!="Menor"),CONCATENATE("R",#REF!,"C",#REF!),"")</f>
        <v>#REF!</v>
      </c>
      <c r="AH55" s="283" t="e">
        <f>IF(AND(#REF!="Alta",#REF!="Menor"),CONCATENATE("R",#REF!,"C",#REF!),"")</f>
        <v>#REF!</v>
      </c>
      <c r="AI55" s="283" t="e">
        <f>IF(AND(#REF!="Alta",#REF!="Menor"),CONCATENATE("R",#REF!,"C",#REF!),"")</f>
        <v>#REF!</v>
      </c>
      <c r="AJ55" s="283" t="e">
        <f>IF(AND(#REF!="Alta",#REF!="Menor"),CONCATENATE("R",#REF!,"C",#REF!),"")</f>
        <v>#REF!</v>
      </c>
      <c r="AK55" s="283" t="e">
        <f>IF(AND(#REF!="Alta",#REF!="Menor"),CONCATENATE("R",#REF!,"C",#REF!),"")</f>
        <v>#REF!</v>
      </c>
      <c r="AL55" s="283" t="e">
        <f>IF(AND(#REF!="Alta",#REF!="Menor"),CONCATENATE("R",#REF!,"C",#REF!),"")</f>
        <v>#REF!</v>
      </c>
      <c r="AM55" s="283" t="e">
        <f>IF(AND(#REF!="Alta",#REF!="Menor"),CONCATENATE("R",#REF!,"C",#REF!),"")</f>
        <v>#REF!</v>
      </c>
      <c r="AN55" s="283" t="e">
        <f>IF(AND(#REF!="Alta",#REF!="Menor"),CONCATENATE("R",#REF!,"C",#REF!),"")</f>
        <v>#REF!</v>
      </c>
      <c r="AO55" s="283" t="e">
        <f>IF(AND(#REF!="Alta",#REF!="Menor"),CONCATENATE("R",#REF!,"C",#REF!),"")</f>
        <v>#REF!</v>
      </c>
      <c r="AP55" s="283" t="e">
        <f>IF(AND(#REF!="Alta",#REF!="Menor"),CONCATENATE("R",#REF!,"C",#REF!),"")</f>
        <v>#REF!</v>
      </c>
      <c r="AQ55" s="283" t="e">
        <f>IF(AND(#REF!="Alta",#REF!="Menor"),CONCATENATE("R",#REF!,"C",#REF!),"")</f>
        <v>#REF!</v>
      </c>
      <c r="AR55" s="283" t="e">
        <f>IF(AND(#REF!="Alta",#REF!="Menor"),CONCATENATE("R",#REF!,"C",#REF!),"")</f>
        <v>#REF!</v>
      </c>
      <c r="AS55" s="284" t="e">
        <f>IF(AND(#REF!="Alta",#REF!="Menor"),CONCATENATE("R",#REF!,"C",#REF!),"")</f>
        <v>#REF!</v>
      </c>
      <c r="AT55" s="270" t="e">
        <f>IF(AND(#REF!="Alta",#REF!="Moderado"),CONCATENATE("R",#REF!,"C",#REF!),"")</f>
        <v>#REF!</v>
      </c>
      <c r="AU55" s="270" t="e">
        <f>IF(AND(#REF!="Alta",#REF!="Moderado"),CONCATENATE("R",#REF!,"C",#REF!),"")</f>
        <v>#REF!</v>
      </c>
      <c r="AV55" s="270" t="e">
        <f>IF(AND(#REF!="Alta",#REF!="Moderado"),CONCATENATE("R",#REF!,"C",#REF!),"")</f>
        <v>#REF!</v>
      </c>
      <c r="AW55" s="270" t="e">
        <f>IF(AND(#REF!="Alta",#REF!="Moderado"),CONCATENATE("R",#REF!,"C",#REF!),"")</f>
        <v>#REF!</v>
      </c>
      <c r="AX55" s="270" t="e">
        <f>IF(AND(#REF!="Alta",#REF!="Moderado"),CONCATENATE("R",#REF!,"C",#REF!),"")</f>
        <v>#REF!</v>
      </c>
      <c r="AY55" s="270" t="e">
        <f>IF(AND(#REF!="Alta",#REF!="Moderado"),CONCATENATE("R",#REF!,"C",#REF!),"")</f>
        <v>#REF!</v>
      </c>
      <c r="AZ55" s="270" t="e">
        <f>IF(AND(#REF!="Alta",#REF!="Moderado"),CONCATENATE("R",#REF!,"C",#REF!),"")</f>
        <v>#REF!</v>
      </c>
      <c r="BA55" s="270" t="e">
        <f>IF(AND(#REF!="Alta",#REF!="Moderado"),CONCATENATE("R",#REF!,"C",#REF!),"")</f>
        <v>#REF!</v>
      </c>
      <c r="BB55" s="270" t="e">
        <f>IF(AND(#REF!="Alta",#REF!="Moderado"),CONCATENATE("R",#REF!,"C",#REF!),"")</f>
        <v>#REF!</v>
      </c>
      <c r="BC55" s="270" t="e">
        <f>IF(AND(#REF!="Alta",#REF!="Moderado"),CONCATENATE("R",#REF!,"C",#REF!),"")</f>
        <v>#REF!</v>
      </c>
      <c r="BD55" s="270" t="e">
        <f>IF(AND(#REF!="Alta",#REF!="Moderado"),CONCATENATE("R",#REF!,"C",#REF!),"")</f>
        <v>#REF!</v>
      </c>
      <c r="BE55" s="270" t="e">
        <f>IF(AND(#REF!="Alta",#REF!="Moderado"),CONCATENATE("R",#REF!,"C",#REF!),"")</f>
        <v>#REF!</v>
      </c>
      <c r="BF55" s="270" t="e">
        <f>IF(AND(#REF!="Alta",#REF!="Moderado"),CONCATENATE("R",#REF!,"C",#REF!),"")</f>
        <v>#REF!</v>
      </c>
      <c r="BG55" s="270" t="e">
        <f>IF(AND(#REF!="Alta",#REF!="Moderado"),CONCATENATE("R",#REF!,"C",#REF!),"")</f>
        <v>#REF!</v>
      </c>
      <c r="BH55" s="270" t="e">
        <f>IF(AND(#REF!="Alta",#REF!="Moderado"),CONCATENATE("R",#REF!,"C",#REF!),"")</f>
        <v>#REF!</v>
      </c>
      <c r="BI55" s="270" t="e">
        <f>IF(AND(#REF!="Alta",#REF!="Moderado"),CONCATENATE("R",#REF!,"C",#REF!),"")</f>
        <v>#REF!</v>
      </c>
      <c r="BJ55" s="270" t="e">
        <f>IF(AND(#REF!="Alta",#REF!="Moderado"),CONCATENATE("R",#REF!,"C",#REF!),"")</f>
        <v>#REF!</v>
      </c>
      <c r="BK55" s="271" t="e">
        <f>IF(AND(#REF!="Alta",#REF!="Moderado"),CONCATENATE("R",#REF!,"C",#REF!),"")</f>
        <v>#REF!</v>
      </c>
      <c r="BL55" s="270" t="e">
        <f>IF(AND(#REF!="Alta",#REF!="Mayor"),CONCATENATE("R",#REF!,"C",#REF!),"")</f>
        <v>#REF!</v>
      </c>
      <c r="BM55" s="270" t="e">
        <f>IF(AND(#REF!="Alta",#REF!="Mayor"),CONCATENATE("R",#REF!,"C",#REF!),"")</f>
        <v>#REF!</v>
      </c>
      <c r="BN55" s="270" t="e">
        <f>IF(AND(#REF!="Alta",#REF!="Mayor"),CONCATENATE("R",#REF!,"C",#REF!),"")</f>
        <v>#REF!</v>
      </c>
      <c r="BO55" s="270" t="e">
        <f>IF(AND(#REF!="Alta",#REF!="Mayor"),CONCATENATE("R",#REF!,"C",#REF!),"")</f>
        <v>#REF!</v>
      </c>
      <c r="BP55" s="270" t="e">
        <f>IF(AND(#REF!="Alta",#REF!="Mayor"),CONCATENATE("R",#REF!,"C",#REF!),"")</f>
        <v>#REF!</v>
      </c>
      <c r="BQ55" s="270" t="e">
        <f>IF(AND(#REF!="Alta",#REF!="Mayor"),CONCATENATE("R",#REF!,"C",#REF!),"")</f>
        <v>#REF!</v>
      </c>
      <c r="BR55" s="270" t="e">
        <f>IF(AND(#REF!="Alta",#REF!="Mayor"),CONCATENATE("R",#REF!,"C",#REF!),"")</f>
        <v>#REF!</v>
      </c>
      <c r="BS55" s="270" t="e">
        <f>IF(AND(#REF!="Alta",#REF!="Mayor"),CONCATENATE("R",#REF!,"C",#REF!),"")</f>
        <v>#REF!</v>
      </c>
      <c r="BT55" s="270" t="e">
        <f>IF(AND(#REF!="Alta",#REF!="Mayor"),CONCATENATE("R",#REF!,"C",#REF!),"")</f>
        <v>#REF!</v>
      </c>
      <c r="BU55" s="270" t="e">
        <f>IF(AND(#REF!="Alta",#REF!="Mayor"),CONCATENATE("R",#REF!,"C",#REF!),"")</f>
        <v>#REF!</v>
      </c>
      <c r="BV55" s="270" t="e">
        <f>IF(AND(#REF!="Alta",#REF!="Mayor"),CONCATENATE("R",#REF!,"C",#REF!),"")</f>
        <v>#REF!</v>
      </c>
      <c r="BW55" s="270" t="e">
        <f>IF(AND(#REF!="Alta",#REF!="Mayor"),CONCATENATE("R",#REF!,"C",#REF!),"")</f>
        <v>#REF!</v>
      </c>
      <c r="BX55" s="270" t="e">
        <f>IF(AND(#REF!="Alta",#REF!="Mayor"),CONCATENATE("R",#REF!,"C",#REF!),"")</f>
        <v>#REF!</v>
      </c>
      <c r="BY55" s="270" t="e">
        <f>IF(AND(#REF!="Alta",#REF!="Mayor"),CONCATENATE("R",#REF!,"C",#REF!),"")</f>
        <v>#REF!</v>
      </c>
      <c r="BZ55" s="270" t="e">
        <f>IF(AND(#REF!="Alta",#REF!="Mayor"),CONCATENATE("R",#REF!,"C",#REF!),"")</f>
        <v>#REF!</v>
      </c>
      <c r="CA55" s="270" t="e">
        <f>IF(AND(#REF!="Alta",#REF!="Mayor"),CONCATENATE("R",#REF!,"C",#REF!),"")</f>
        <v>#REF!</v>
      </c>
      <c r="CB55" s="270" t="e">
        <f>IF(AND(#REF!="Alta",#REF!="Mayor"),CONCATENATE("R",#REF!,"C",#REF!),"")</f>
        <v>#REF!</v>
      </c>
      <c r="CC55" s="271" t="e">
        <f>IF(AND(#REF!="Alta",#REF!="Mayor"),CONCATENATE("R",#REF!,"C",#REF!),"")</f>
        <v>#REF!</v>
      </c>
      <c r="CD55" s="272" t="e">
        <f>IF(AND(#REF!="Alta",#REF!="Catastrófico"),CONCATENATE("R",#REF!,"C",#REF!),"")</f>
        <v>#REF!</v>
      </c>
      <c r="CE55" s="272" t="e">
        <f>IF(AND(#REF!="Alta",#REF!="Catastrófico"),CONCATENATE("R",#REF!,"C",#REF!),"")</f>
        <v>#REF!</v>
      </c>
      <c r="CF55" s="272" t="e">
        <f>IF(AND(#REF!="Alta",#REF!="Catastrófico"),CONCATENATE("R",#REF!,"C",#REF!),"")</f>
        <v>#REF!</v>
      </c>
      <c r="CG55" s="272" t="e">
        <f>IF(AND(#REF!="Alta",#REF!="Catastrófico"),CONCATENATE("R",#REF!,"C",#REF!),"")</f>
        <v>#REF!</v>
      </c>
      <c r="CH55" s="272" t="e">
        <f>IF(AND(#REF!="Alta",#REF!="Catastrófico"),CONCATENATE("R",#REF!,"C",#REF!),"")</f>
        <v>#REF!</v>
      </c>
      <c r="CI55" s="272" t="e">
        <f>IF(AND(#REF!="Alta",#REF!="Catastrófico"),CONCATENATE("R",#REF!,"C",#REF!),"")</f>
        <v>#REF!</v>
      </c>
      <c r="CJ55" s="272" t="e">
        <f>IF(AND(#REF!="Alta",#REF!="Catastrófico"),CONCATENATE("R",#REF!,"C",#REF!),"")</f>
        <v>#REF!</v>
      </c>
      <c r="CK55" s="272" t="e">
        <f>IF(AND(#REF!="Alta",#REF!="Catastrófico"),CONCATENATE("R",#REF!,"C",#REF!),"")</f>
        <v>#REF!</v>
      </c>
      <c r="CL55" s="272" t="e">
        <f>IF(AND(#REF!="Alta",#REF!="Catastrófico"),CONCATENATE("R",#REF!,"C",#REF!),"")</f>
        <v>#REF!</v>
      </c>
      <c r="CM55" s="272" t="e">
        <f>IF(AND(#REF!="Alta",#REF!="Catastrófico"),CONCATENATE("R",#REF!,"C",#REF!),"")</f>
        <v>#REF!</v>
      </c>
      <c r="CN55" s="272" t="e">
        <f>IF(AND(#REF!="Alta",#REF!="Catastrófico"),CONCATENATE("R",#REF!,"C",#REF!),"")</f>
        <v>#REF!</v>
      </c>
      <c r="CO55" s="272" t="e">
        <f>IF(AND(#REF!="Alta",#REF!="Catastrófico"),CONCATENATE("R",#REF!,"C",#REF!),"")</f>
        <v>#REF!</v>
      </c>
      <c r="CP55" s="272" t="e">
        <f>IF(AND(#REF!="Alta",#REF!="Catastrófico"),CONCATENATE("R",#REF!,"C",#REF!),"")</f>
        <v>#REF!</v>
      </c>
      <c r="CQ55" s="272" t="e">
        <f>IF(AND(#REF!="Alta",#REF!="Catastrófico"),CONCATENATE("R",#REF!,"C",#REF!),"")</f>
        <v>#REF!</v>
      </c>
      <c r="CR55" s="272" t="e">
        <f>IF(AND(#REF!="Alta",#REF!="Catastrófico"),CONCATENATE("R",#REF!,"C",#REF!),"")</f>
        <v>#REF!</v>
      </c>
      <c r="CS55" s="272" t="e">
        <f>IF(AND(#REF!="Alta",#REF!="Catastrófico"),CONCATENATE("R",#REF!,"C",#REF!),"")</f>
        <v>#REF!</v>
      </c>
      <c r="CT55" s="272" t="e">
        <f>IF(AND(#REF!="Alta",#REF!="Catastrófico"),CONCATENATE("R",#REF!,"C",#REF!),"")</f>
        <v>#REF!</v>
      </c>
      <c r="CU55" s="273" t="e">
        <f>IF(AND(#REF!="Alta",#REF!="Catastrófico"),CONCATENATE("R",#REF!,"C",#REF!),"")</f>
        <v>#REF!</v>
      </c>
      <c r="CV55" s="57"/>
      <c r="CW55" s="1096"/>
      <c r="CX55" s="1097"/>
      <c r="CY55" s="1097"/>
      <c r="CZ55" s="1097"/>
      <c r="DA55" s="1097"/>
      <c r="DB55" s="1098"/>
    </row>
    <row r="56" spans="2:106" ht="32.65" customHeight="1">
      <c r="B56" s="1101"/>
      <c r="C56" s="1101"/>
      <c r="D56" s="1102"/>
      <c r="E56" s="1072"/>
      <c r="F56" s="1073"/>
      <c r="G56" s="1073"/>
      <c r="H56" s="1073"/>
      <c r="I56" s="1073"/>
      <c r="J56" s="282" t="e">
        <f>IF(AND(#REF!="Alta",#REF!="Leve"),CONCATENATE("R",#REF!,"C",#REF!),"")</f>
        <v>#REF!</v>
      </c>
      <c r="K56" s="283" t="e">
        <f>IF(AND(#REF!="Alta",#REF!="Leve"),CONCATENATE("R",#REF!,"C",#REF!),"")</f>
        <v>#REF!</v>
      </c>
      <c r="L56" s="283" t="e">
        <f>IF(AND(#REF!="Alta",#REF!="Leve"),CONCATENATE("R",#REF!,"C",#REF!),"")</f>
        <v>#REF!</v>
      </c>
      <c r="M56" s="283" t="e">
        <f>IF(AND(#REF!="Alta",#REF!="Leve"),CONCATENATE("R",#REF!,"C",#REF!),"")</f>
        <v>#REF!</v>
      </c>
      <c r="N56" s="283" t="e">
        <f>IF(AND(#REF!="Alta",#REF!="Leve"),CONCATENATE("R",#REF!,"C",#REF!),"")</f>
        <v>#REF!</v>
      </c>
      <c r="O56" s="283" t="e">
        <f>IF(AND(#REF!="Alta",#REF!="Leve"),CONCATENATE("R",#REF!,"C",#REF!),"")</f>
        <v>#REF!</v>
      </c>
      <c r="P56" s="283" t="e">
        <f>IF(AND(#REF!="Alta",#REF!="Leve"),CONCATENATE("R",#REF!,"C",#REF!),"")</f>
        <v>#REF!</v>
      </c>
      <c r="Q56" s="283" t="e">
        <f>IF(AND(#REF!="Alta",#REF!="Leve"),CONCATENATE("R",#REF!,"C",#REF!),"")</f>
        <v>#REF!</v>
      </c>
      <c r="R56" s="283" t="e">
        <f>IF(AND(#REF!="Alta",#REF!="Leve"),CONCATENATE("R",#REF!,"C",#REF!),"")</f>
        <v>#REF!</v>
      </c>
      <c r="S56" s="283" t="e">
        <f>IF(AND(#REF!="Alta",#REF!="Leve"),CONCATENATE("R",#REF!,"C",#REF!),"")</f>
        <v>#REF!</v>
      </c>
      <c r="T56" s="283" t="e">
        <f>IF(AND(#REF!="Alta",#REF!="Leve"),CONCATENATE("R",#REF!,"C",#REF!),"")</f>
        <v>#REF!</v>
      </c>
      <c r="U56" s="283" t="e">
        <f>IF(AND(#REF!="Alta",#REF!="Leve"),CONCATENATE("R",#REF!,"C",#REF!),"")</f>
        <v>#REF!</v>
      </c>
      <c r="V56" s="283" t="e">
        <f>IF(AND(#REF!="Alta",#REF!="Leve"),CONCATENATE("R",#REF!,"C",#REF!),"")</f>
        <v>#REF!</v>
      </c>
      <c r="W56" s="283" t="e">
        <f>IF(AND(#REF!="Alta",#REF!="Leve"),CONCATENATE("R",#REF!,"C",#REF!),"")</f>
        <v>#REF!</v>
      </c>
      <c r="X56" s="283" t="e">
        <f>IF(AND(#REF!="Alta",#REF!="Leve"),CONCATENATE("R",#REF!,"C",#REF!),"")</f>
        <v>#REF!</v>
      </c>
      <c r="Y56" s="283" t="e">
        <f>IF(AND(#REF!="Alta",#REF!="Leve"),CONCATENATE("R",#REF!,"C",#REF!),"")</f>
        <v>#REF!</v>
      </c>
      <c r="Z56" s="283" t="e">
        <f>IF(AND(#REF!="Alta",#REF!="Leve"),CONCATENATE("R",#REF!,"C",#REF!),"")</f>
        <v>#REF!</v>
      </c>
      <c r="AA56" s="283" t="e">
        <f>IF(AND(#REF!="Alta",#REF!="Leve"),CONCATENATE("R",#REF!,"C",#REF!),"")</f>
        <v>#REF!</v>
      </c>
      <c r="AB56" s="282" t="e">
        <f>IF(AND(#REF!="Alta",#REF!="Menor"),CONCATENATE("R",#REF!,"C",#REF!),"")</f>
        <v>#REF!</v>
      </c>
      <c r="AC56" s="283" t="e">
        <f>IF(AND(#REF!="Alta",#REF!="Menor"),CONCATENATE("R",#REF!,"C",#REF!),"")</f>
        <v>#REF!</v>
      </c>
      <c r="AD56" s="283" t="e">
        <f>IF(AND(#REF!="Alta",#REF!="Menor"),CONCATENATE("R",#REF!,"C",#REF!),"")</f>
        <v>#REF!</v>
      </c>
      <c r="AE56" s="283" t="e">
        <f>IF(AND(#REF!="Alta",#REF!="Menor"),CONCATENATE("R",#REF!,"C",#REF!),"")</f>
        <v>#REF!</v>
      </c>
      <c r="AF56" s="283" t="e">
        <f>IF(AND(#REF!="Alta",#REF!="Menor"),CONCATENATE("R",#REF!,"C",#REF!),"")</f>
        <v>#REF!</v>
      </c>
      <c r="AG56" s="283" t="e">
        <f>IF(AND(#REF!="Alta",#REF!="Menor"),CONCATENATE("R",#REF!,"C",#REF!),"")</f>
        <v>#REF!</v>
      </c>
      <c r="AH56" s="283" t="e">
        <f>IF(AND(#REF!="Alta",#REF!="Menor"),CONCATENATE("R",#REF!,"C",#REF!),"")</f>
        <v>#REF!</v>
      </c>
      <c r="AI56" s="283" t="e">
        <f>IF(AND(#REF!="Alta",#REF!="Menor"),CONCATENATE("R",#REF!,"C",#REF!),"")</f>
        <v>#REF!</v>
      </c>
      <c r="AJ56" s="283" t="e">
        <f>IF(AND(#REF!="Alta",#REF!="Menor"),CONCATENATE("R",#REF!,"C",#REF!),"")</f>
        <v>#REF!</v>
      </c>
      <c r="AK56" s="283" t="e">
        <f>IF(AND(#REF!="Alta",#REF!="Menor"),CONCATENATE("R",#REF!,"C",#REF!),"")</f>
        <v>#REF!</v>
      </c>
      <c r="AL56" s="283" t="e">
        <f>IF(AND(#REF!="Alta",#REF!="Menor"),CONCATENATE("R",#REF!,"C",#REF!),"")</f>
        <v>#REF!</v>
      </c>
      <c r="AM56" s="283" t="e">
        <f>IF(AND(#REF!="Alta",#REF!="Menor"),CONCATENATE("R",#REF!,"C",#REF!),"")</f>
        <v>#REF!</v>
      </c>
      <c r="AN56" s="283" t="e">
        <f>IF(AND(#REF!="Alta",#REF!="Menor"),CONCATENATE("R",#REF!,"C",#REF!),"")</f>
        <v>#REF!</v>
      </c>
      <c r="AO56" s="283" t="e">
        <f>IF(AND(#REF!="Alta",#REF!="Menor"),CONCATENATE("R",#REF!,"C",#REF!),"")</f>
        <v>#REF!</v>
      </c>
      <c r="AP56" s="283" t="e">
        <f>IF(AND(#REF!="Alta",#REF!="Menor"),CONCATENATE("R",#REF!,"C",#REF!),"")</f>
        <v>#REF!</v>
      </c>
      <c r="AQ56" s="283" t="e">
        <f>IF(AND(#REF!="Alta",#REF!="Menor"),CONCATENATE("R",#REF!,"C",#REF!),"")</f>
        <v>#REF!</v>
      </c>
      <c r="AR56" s="283" t="e">
        <f>IF(AND(#REF!="Alta",#REF!="Menor"),CONCATENATE("R",#REF!,"C",#REF!),"")</f>
        <v>#REF!</v>
      </c>
      <c r="AS56" s="284" t="e">
        <f>IF(AND(#REF!="Alta",#REF!="Menor"),CONCATENATE("R",#REF!,"C",#REF!),"")</f>
        <v>#REF!</v>
      </c>
      <c r="AT56" s="270" t="e">
        <f>IF(AND(#REF!="Alta",#REF!="Moderado"),CONCATENATE("R",#REF!,"C",#REF!),"")</f>
        <v>#REF!</v>
      </c>
      <c r="AU56" s="270" t="e">
        <f>IF(AND(#REF!="Alta",#REF!="Moderado"),CONCATENATE("R",#REF!,"C",#REF!),"")</f>
        <v>#REF!</v>
      </c>
      <c r="AV56" s="270" t="e">
        <f>IF(AND(#REF!="Alta",#REF!="Moderado"),CONCATENATE("R",#REF!,"C",#REF!),"")</f>
        <v>#REF!</v>
      </c>
      <c r="AW56" s="270" t="e">
        <f>IF(AND(#REF!="Alta",#REF!="Moderado"),CONCATENATE("R",#REF!,"C",#REF!),"")</f>
        <v>#REF!</v>
      </c>
      <c r="AX56" s="270" t="e">
        <f>IF(AND(#REF!="Alta",#REF!="Moderado"),CONCATENATE("R",#REF!,"C",#REF!),"")</f>
        <v>#REF!</v>
      </c>
      <c r="AY56" s="270" t="e">
        <f>IF(AND(#REF!="Alta",#REF!="Moderado"),CONCATENATE("R",#REF!,"C",#REF!),"")</f>
        <v>#REF!</v>
      </c>
      <c r="AZ56" s="270" t="e">
        <f>IF(AND(#REF!="Alta",#REF!="Moderado"),CONCATENATE("R",#REF!,"C",#REF!),"")</f>
        <v>#REF!</v>
      </c>
      <c r="BA56" s="270" t="e">
        <f>IF(AND(#REF!="Alta",#REF!="Moderado"),CONCATENATE("R",#REF!,"C",#REF!),"")</f>
        <v>#REF!</v>
      </c>
      <c r="BB56" s="270" t="e">
        <f>IF(AND(#REF!="Alta",#REF!="Moderado"),CONCATENATE("R",#REF!,"C",#REF!),"")</f>
        <v>#REF!</v>
      </c>
      <c r="BC56" s="270" t="e">
        <f>IF(AND(#REF!="Alta",#REF!="Moderado"),CONCATENATE("R",#REF!,"C",#REF!),"")</f>
        <v>#REF!</v>
      </c>
      <c r="BD56" s="270" t="e">
        <f>IF(AND(#REF!="Alta",#REF!="Moderado"),CONCATENATE("R",#REF!,"C",#REF!),"")</f>
        <v>#REF!</v>
      </c>
      <c r="BE56" s="270" t="e">
        <f>IF(AND(#REF!="Alta",#REF!="Moderado"),CONCATENATE("R",#REF!,"C",#REF!),"")</f>
        <v>#REF!</v>
      </c>
      <c r="BF56" s="270" t="e">
        <f>IF(AND(#REF!="Alta",#REF!="Moderado"),CONCATENATE("R",#REF!,"C",#REF!),"")</f>
        <v>#REF!</v>
      </c>
      <c r="BG56" s="270" t="e">
        <f>IF(AND(#REF!="Alta",#REF!="Moderado"),CONCATENATE("R",#REF!,"C",#REF!),"")</f>
        <v>#REF!</v>
      </c>
      <c r="BH56" s="270" t="e">
        <f>IF(AND(#REF!="Alta",#REF!="Moderado"),CONCATENATE("R",#REF!,"C",#REF!),"")</f>
        <v>#REF!</v>
      </c>
      <c r="BI56" s="270" t="e">
        <f>IF(AND(#REF!="Alta",#REF!="Moderado"),CONCATENATE("R",#REF!,"C",#REF!),"")</f>
        <v>#REF!</v>
      </c>
      <c r="BJ56" s="270" t="e">
        <f>IF(AND(#REF!="Alta",#REF!="Moderado"),CONCATENATE("R",#REF!,"C",#REF!),"")</f>
        <v>#REF!</v>
      </c>
      <c r="BK56" s="271" t="e">
        <f>IF(AND(#REF!="Alta",#REF!="Moderado"),CONCATENATE("R",#REF!,"C",#REF!),"")</f>
        <v>#REF!</v>
      </c>
      <c r="BL56" s="270" t="e">
        <f>IF(AND(#REF!="Alta",#REF!="Mayor"),CONCATENATE("R",#REF!,"C",#REF!),"")</f>
        <v>#REF!</v>
      </c>
      <c r="BM56" s="270" t="e">
        <f>IF(AND(#REF!="Alta",#REF!="Mayor"),CONCATENATE("R",#REF!,"C",#REF!),"")</f>
        <v>#REF!</v>
      </c>
      <c r="BN56" s="270" t="e">
        <f>IF(AND(#REF!="Alta",#REF!="Mayor"),CONCATENATE("R",#REF!,"C",#REF!),"")</f>
        <v>#REF!</v>
      </c>
      <c r="BO56" s="270" t="e">
        <f>IF(AND(#REF!="Alta",#REF!="Mayor"),CONCATENATE("R",#REF!,"C",#REF!),"")</f>
        <v>#REF!</v>
      </c>
      <c r="BP56" s="270" t="e">
        <f>IF(AND(#REF!="Alta",#REF!="Mayor"),CONCATENATE("R",#REF!,"C",#REF!),"")</f>
        <v>#REF!</v>
      </c>
      <c r="BQ56" s="270" t="e">
        <f>IF(AND(#REF!="Alta",#REF!="Mayor"),CONCATENATE("R",#REF!,"C",#REF!),"")</f>
        <v>#REF!</v>
      </c>
      <c r="BR56" s="270" t="e">
        <f>IF(AND(#REF!="Alta",#REF!="Mayor"),CONCATENATE("R",#REF!,"C",#REF!),"")</f>
        <v>#REF!</v>
      </c>
      <c r="BS56" s="270" t="e">
        <f>IF(AND(#REF!="Alta",#REF!="Mayor"),CONCATENATE("R",#REF!,"C",#REF!),"")</f>
        <v>#REF!</v>
      </c>
      <c r="BT56" s="270" t="e">
        <f>IF(AND(#REF!="Alta",#REF!="Mayor"),CONCATENATE("R",#REF!,"C",#REF!),"")</f>
        <v>#REF!</v>
      </c>
      <c r="BU56" s="270" t="e">
        <f>IF(AND(#REF!="Alta",#REF!="Mayor"),CONCATENATE("R",#REF!,"C",#REF!),"")</f>
        <v>#REF!</v>
      </c>
      <c r="BV56" s="270" t="e">
        <f>IF(AND(#REF!="Alta",#REF!="Mayor"),CONCATENATE("R",#REF!,"C",#REF!),"")</f>
        <v>#REF!</v>
      </c>
      <c r="BW56" s="270" t="e">
        <f>IF(AND(#REF!="Alta",#REF!="Mayor"),CONCATENATE("R",#REF!,"C",#REF!),"")</f>
        <v>#REF!</v>
      </c>
      <c r="BX56" s="270" t="e">
        <f>IF(AND(#REF!="Alta",#REF!="Mayor"),CONCATENATE("R",#REF!,"C",#REF!),"")</f>
        <v>#REF!</v>
      </c>
      <c r="BY56" s="270" t="e">
        <f>IF(AND(#REF!="Alta",#REF!="Mayor"),CONCATENATE("R",#REF!,"C",#REF!),"")</f>
        <v>#REF!</v>
      </c>
      <c r="BZ56" s="270" t="e">
        <f>IF(AND(#REF!="Alta",#REF!="Mayor"),CONCATENATE("R",#REF!,"C",#REF!),"")</f>
        <v>#REF!</v>
      </c>
      <c r="CA56" s="270" t="e">
        <f>IF(AND(#REF!="Alta",#REF!="Mayor"),CONCATENATE("R",#REF!,"C",#REF!),"")</f>
        <v>#REF!</v>
      </c>
      <c r="CB56" s="270" t="e">
        <f>IF(AND(#REF!="Alta",#REF!="Mayor"),CONCATENATE("R",#REF!,"C",#REF!),"")</f>
        <v>#REF!</v>
      </c>
      <c r="CC56" s="271" t="e">
        <f>IF(AND(#REF!="Alta",#REF!="Mayor"),CONCATENATE("R",#REF!,"C",#REF!),"")</f>
        <v>#REF!</v>
      </c>
      <c r="CD56" s="272" t="e">
        <f>IF(AND(#REF!="Alta",#REF!="Catastrófico"),CONCATENATE("R",#REF!,"C",#REF!),"")</f>
        <v>#REF!</v>
      </c>
      <c r="CE56" s="272" t="e">
        <f>IF(AND(#REF!="Alta",#REF!="Catastrófico"),CONCATENATE("R",#REF!,"C",#REF!),"")</f>
        <v>#REF!</v>
      </c>
      <c r="CF56" s="272" t="e">
        <f>IF(AND(#REF!="Alta",#REF!="Catastrófico"),CONCATENATE("R",#REF!,"C",#REF!),"")</f>
        <v>#REF!</v>
      </c>
      <c r="CG56" s="272" t="e">
        <f>IF(AND(#REF!="Alta",#REF!="Catastrófico"),CONCATENATE("R",#REF!,"C",#REF!),"")</f>
        <v>#REF!</v>
      </c>
      <c r="CH56" s="272" t="e">
        <f>IF(AND(#REF!="Alta",#REF!="Catastrófico"),CONCATENATE("R",#REF!,"C",#REF!),"")</f>
        <v>#REF!</v>
      </c>
      <c r="CI56" s="272" t="e">
        <f>IF(AND(#REF!="Alta",#REF!="Catastrófico"),CONCATENATE("R",#REF!,"C",#REF!),"")</f>
        <v>#REF!</v>
      </c>
      <c r="CJ56" s="272" t="e">
        <f>IF(AND(#REF!="Alta",#REF!="Catastrófico"),CONCATENATE("R",#REF!,"C",#REF!),"")</f>
        <v>#REF!</v>
      </c>
      <c r="CK56" s="272" t="e">
        <f>IF(AND(#REF!="Alta",#REF!="Catastrófico"),CONCATENATE("R",#REF!,"C",#REF!),"")</f>
        <v>#REF!</v>
      </c>
      <c r="CL56" s="272" t="e">
        <f>IF(AND(#REF!="Alta",#REF!="Catastrófico"),CONCATENATE("R",#REF!,"C",#REF!),"")</f>
        <v>#REF!</v>
      </c>
      <c r="CM56" s="272" t="e">
        <f>IF(AND(#REF!="Alta",#REF!="Catastrófico"),CONCATENATE("R",#REF!,"C",#REF!),"")</f>
        <v>#REF!</v>
      </c>
      <c r="CN56" s="272" t="e">
        <f>IF(AND(#REF!="Alta",#REF!="Catastrófico"),CONCATENATE("R",#REF!,"C",#REF!),"")</f>
        <v>#REF!</v>
      </c>
      <c r="CO56" s="272" t="e">
        <f>IF(AND(#REF!="Alta",#REF!="Catastrófico"),CONCATENATE("R",#REF!,"C",#REF!),"")</f>
        <v>#REF!</v>
      </c>
      <c r="CP56" s="272" t="e">
        <f>IF(AND(#REF!="Alta",#REF!="Catastrófico"),CONCATENATE("R",#REF!,"C",#REF!),"")</f>
        <v>#REF!</v>
      </c>
      <c r="CQ56" s="272" t="e">
        <f>IF(AND(#REF!="Alta",#REF!="Catastrófico"),CONCATENATE("R",#REF!,"C",#REF!),"")</f>
        <v>#REF!</v>
      </c>
      <c r="CR56" s="272" t="e">
        <f>IF(AND(#REF!="Alta",#REF!="Catastrófico"),CONCATENATE("R",#REF!,"C",#REF!),"")</f>
        <v>#REF!</v>
      </c>
      <c r="CS56" s="272" t="e">
        <f>IF(AND(#REF!="Alta",#REF!="Catastrófico"),CONCATENATE("R",#REF!,"C",#REF!),"")</f>
        <v>#REF!</v>
      </c>
      <c r="CT56" s="272" t="e">
        <f>IF(AND(#REF!="Alta",#REF!="Catastrófico"),CONCATENATE("R",#REF!,"C",#REF!),"")</f>
        <v>#REF!</v>
      </c>
      <c r="CU56" s="273" t="e">
        <f>IF(AND(#REF!="Alta",#REF!="Catastrófico"),CONCATENATE("R",#REF!,"C",#REF!),"")</f>
        <v>#REF!</v>
      </c>
      <c r="CV56" s="57"/>
      <c r="CW56" s="1096"/>
      <c r="CX56" s="1097"/>
      <c r="CY56" s="1097"/>
      <c r="CZ56" s="1097"/>
      <c r="DA56" s="1097"/>
      <c r="DB56" s="1098"/>
    </row>
    <row r="57" spans="2:106" ht="32.65" customHeight="1">
      <c r="B57" s="1101"/>
      <c r="C57" s="1101"/>
      <c r="D57" s="1102"/>
      <c r="E57" s="1072"/>
      <c r="F57" s="1073"/>
      <c r="G57" s="1073"/>
      <c r="H57" s="1073"/>
      <c r="I57" s="1073"/>
      <c r="J57" s="282" t="e">
        <f>IF(AND(#REF!="Alta",#REF!="Leve"),CONCATENATE("R",#REF!,"C",#REF!),"")</f>
        <v>#REF!</v>
      </c>
      <c r="K57" s="283" t="e">
        <f>IF(AND(#REF!="Alta",#REF!="Leve"),CONCATENATE("R",#REF!,"C",#REF!),"")</f>
        <v>#REF!</v>
      </c>
      <c r="L57" s="283" t="e">
        <f>IF(AND(#REF!="Alta",#REF!="Leve"),CONCATENATE("R",#REF!,"C",#REF!),"")</f>
        <v>#REF!</v>
      </c>
      <c r="M57" s="283" t="e">
        <f>IF(AND(#REF!="Alta",#REF!="Leve"),CONCATENATE("R",#REF!,"C",#REF!),"")</f>
        <v>#REF!</v>
      </c>
      <c r="N57" s="283" t="e">
        <f>IF(AND(#REF!="Alta",#REF!="Leve"),CONCATENATE("R",#REF!,"C",#REF!),"")</f>
        <v>#REF!</v>
      </c>
      <c r="O57" s="283" t="e">
        <f>IF(AND(#REF!="Alta",#REF!="Leve"),CONCATENATE("R",#REF!,"C",#REF!),"")</f>
        <v>#REF!</v>
      </c>
      <c r="P57" s="283" t="e">
        <f>IF(AND(#REF!="Alta",#REF!="Leve"),CONCATENATE("R",#REF!,"C",#REF!),"")</f>
        <v>#REF!</v>
      </c>
      <c r="Q57" s="283" t="e">
        <f>IF(AND(#REF!="Alta",#REF!="Leve"),CONCATENATE("R",#REF!,"C",#REF!),"")</f>
        <v>#REF!</v>
      </c>
      <c r="R57" s="283" t="e">
        <f>IF(AND(#REF!="Alta",#REF!="Leve"),CONCATENATE("R",#REF!,"C",#REF!),"")</f>
        <v>#REF!</v>
      </c>
      <c r="S57" s="283" t="e">
        <f>IF(AND(#REF!="Alta",#REF!="Leve"),CONCATENATE("R",#REF!,"C",#REF!),"")</f>
        <v>#REF!</v>
      </c>
      <c r="T57" s="283" t="e">
        <f>IF(AND(#REF!="Alta",#REF!="Leve"),CONCATENATE("R",#REF!,"C",#REF!),"")</f>
        <v>#REF!</v>
      </c>
      <c r="U57" s="283" t="e">
        <f>IF(AND(#REF!="Alta",#REF!="Leve"),CONCATENATE("R",#REF!,"C",#REF!),"")</f>
        <v>#REF!</v>
      </c>
      <c r="V57" s="283" t="e">
        <f>IF(AND(#REF!="Alta",#REF!="Leve"),CONCATENATE("R",#REF!,"C",#REF!),"")</f>
        <v>#REF!</v>
      </c>
      <c r="W57" s="283" t="e">
        <f>IF(AND(#REF!="Alta",#REF!="Leve"),CONCATENATE("R",#REF!,"C",#REF!),"")</f>
        <v>#REF!</v>
      </c>
      <c r="X57" s="283" t="e">
        <f>IF(AND(#REF!="Alta",#REF!="Leve"),CONCATENATE("R",#REF!,"C",#REF!),"")</f>
        <v>#REF!</v>
      </c>
      <c r="Y57" s="283" t="e">
        <f>IF(AND(#REF!="Alta",#REF!="Leve"),CONCATENATE("R",#REF!,"C",#REF!),"")</f>
        <v>#REF!</v>
      </c>
      <c r="Z57" s="283" t="e">
        <f>IF(AND(#REF!="Alta",#REF!="Leve"),CONCATENATE("R",#REF!,"C",#REF!),"")</f>
        <v>#REF!</v>
      </c>
      <c r="AA57" s="283" t="e">
        <f>IF(AND(#REF!="Alta",#REF!="Leve"),CONCATENATE("R",#REF!,"C",#REF!),"")</f>
        <v>#REF!</v>
      </c>
      <c r="AB57" s="282" t="e">
        <f>IF(AND(#REF!="Alta",#REF!="Menor"),CONCATENATE("R",#REF!,"C",#REF!),"")</f>
        <v>#REF!</v>
      </c>
      <c r="AC57" s="283" t="e">
        <f>IF(AND(#REF!="Alta",#REF!="Menor"),CONCATENATE("R",#REF!,"C",#REF!),"")</f>
        <v>#REF!</v>
      </c>
      <c r="AD57" s="283" t="e">
        <f>IF(AND(#REF!="Alta",#REF!="Menor"),CONCATENATE("R",#REF!,"C",#REF!),"")</f>
        <v>#REF!</v>
      </c>
      <c r="AE57" s="283" t="e">
        <f>IF(AND(#REF!="Alta",#REF!="Menor"),CONCATENATE("R",#REF!,"C",#REF!),"")</f>
        <v>#REF!</v>
      </c>
      <c r="AF57" s="283" t="e">
        <f>IF(AND(#REF!="Alta",#REF!="Menor"),CONCATENATE("R",#REF!,"C",#REF!),"")</f>
        <v>#REF!</v>
      </c>
      <c r="AG57" s="283" t="e">
        <f>IF(AND(#REF!="Alta",#REF!="Menor"),CONCATENATE("R",#REF!,"C",#REF!),"")</f>
        <v>#REF!</v>
      </c>
      <c r="AH57" s="283" t="e">
        <f>IF(AND(#REF!="Alta",#REF!="Menor"),CONCATENATE("R",#REF!,"C",#REF!),"")</f>
        <v>#REF!</v>
      </c>
      <c r="AI57" s="283" t="e">
        <f>IF(AND(#REF!="Alta",#REF!="Menor"),CONCATENATE("R",#REF!,"C",#REF!),"")</f>
        <v>#REF!</v>
      </c>
      <c r="AJ57" s="283" t="e">
        <f>IF(AND(#REF!="Alta",#REF!="Menor"),CONCATENATE("R",#REF!,"C",#REF!),"")</f>
        <v>#REF!</v>
      </c>
      <c r="AK57" s="283" t="e">
        <f>IF(AND(#REF!="Alta",#REF!="Menor"),CONCATENATE("R",#REF!,"C",#REF!),"")</f>
        <v>#REF!</v>
      </c>
      <c r="AL57" s="283" t="e">
        <f>IF(AND(#REF!="Alta",#REF!="Menor"),CONCATENATE("R",#REF!,"C",#REF!),"")</f>
        <v>#REF!</v>
      </c>
      <c r="AM57" s="283" t="e">
        <f>IF(AND(#REF!="Alta",#REF!="Menor"),CONCATENATE("R",#REF!,"C",#REF!),"")</f>
        <v>#REF!</v>
      </c>
      <c r="AN57" s="283" t="e">
        <f>IF(AND(#REF!="Alta",#REF!="Menor"),CONCATENATE("R",#REF!,"C",#REF!),"")</f>
        <v>#REF!</v>
      </c>
      <c r="AO57" s="283" t="e">
        <f>IF(AND(#REF!="Alta",#REF!="Menor"),CONCATENATE("R",#REF!,"C",#REF!),"")</f>
        <v>#REF!</v>
      </c>
      <c r="AP57" s="283" t="e">
        <f>IF(AND(#REF!="Alta",#REF!="Menor"),CONCATENATE("R",#REF!,"C",#REF!),"")</f>
        <v>#REF!</v>
      </c>
      <c r="AQ57" s="283" t="e">
        <f>IF(AND(#REF!="Alta",#REF!="Menor"),CONCATENATE("R",#REF!,"C",#REF!),"")</f>
        <v>#REF!</v>
      </c>
      <c r="AR57" s="283" t="e">
        <f>IF(AND(#REF!="Alta",#REF!="Menor"),CONCATENATE("R",#REF!,"C",#REF!),"")</f>
        <v>#REF!</v>
      </c>
      <c r="AS57" s="284" t="e">
        <f>IF(AND(#REF!="Alta",#REF!="Menor"),CONCATENATE("R",#REF!,"C",#REF!),"")</f>
        <v>#REF!</v>
      </c>
      <c r="AT57" s="270" t="e">
        <f>IF(AND(#REF!="Alta",#REF!="Moderado"),CONCATENATE("R",#REF!,"C",#REF!),"")</f>
        <v>#REF!</v>
      </c>
      <c r="AU57" s="270" t="e">
        <f>IF(AND(#REF!="Alta",#REF!="Moderado"),CONCATENATE("R",#REF!,"C",#REF!),"")</f>
        <v>#REF!</v>
      </c>
      <c r="AV57" s="270" t="e">
        <f>IF(AND(#REF!="Alta",#REF!="Moderado"),CONCATENATE("R",#REF!,"C",#REF!),"")</f>
        <v>#REF!</v>
      </c>
      <c r="AW57" s="270" t="e">
        <f>IF(AND(#REF!="Alta",#REF!="Moderado"),CONCATENATE("R",#REF!,"C",#REF!),"")</f>
        <v>#REF!</v>
      </c>
      <c r="AX57" s="270" t="e">
        <f>IF(AND(#REF!="Alta",#REF!="Moderado"),CONCATENATE("R",#REF!,"C",#REF!),"")</f>
        <v>#REF!</v>
      </c>
      <c r="AY57" s="270" t="e">
        <f>IF(AND(#REF!="Alta",#REF!="Moderado"),CONCATENATE("R",#REF!,"C",#REF!),"")</f>
        <v>#REF!</v>
      </c>
      <c r="AZ57" s="270" t="e">
        <f>IF(AND(#REF!="Alta",#REF!="Moderado"),CONCATENATE("R",#REF!,"C",#REF!),"")</f>
        <v>#REF!</v>
      </c>
      <c r="BA57" s="270" t="e">
        <f>IF(AND(#REF!="Alta",#REF!="Moderado"),CONCATENATE("R",#REF!,"C",#REF!),"")</f>
        <v>#REF!</v>
      </c>
      <c r="BB57" s="270" t="e">
        <f>IF(AND(#REF!="Alta",#REF!="Moderado"),CONCATENATE("R",#REF!,"C",#REF!),"")</f>
        <v>#REF!</v>
      </c>
      <c r="BC57" s="270" t="e">
        <f>IF(AND(#REF!="Alta",#REF!="Moderado"),CONCATENATE("R",#REF!,"C",#REF!),"")</f>
        <v>#REF!</v>
      </c>
      <c r="BD57" s="270" t="e">
        <f>IF(AND(#REF!="Alta",#REF!="Moderado"),CONCATENATE("R",#REF!,"C",#REF!),"")</f>
        <v>#REF!</v>
      </c>
      <c r="BE57" s="270" t="e">
        <f>IF(AND(#REF!="Alta",#REF!="Moderado"),CONCATENATE("R",#REF!,"C",#REF!),"")</f>
        <v>#REF!</v>
      </c>
      <c r="BF57" s="270" t="e">
        <f>IF(AND(#REF!="Alta",#REF!="Moderado"),CONCATENATE("R",#REF!,"C",#REF!),"")</f>
        <v>#REF!</v>
      </c>
      <c r="BG57" s="270" t="e">
        <f>IF(AND(#REF!="Alta",#REF!="Moderado"),CONCATENATE("R",#REF!,"C",#REF!),"")</f>
        <v>#REF!</v>
      </c>
      <c r="BH57" s="270" t="e">
        <f>IF(AND(#REF!="Alta",#REF!="Moderado"),CONCATENATE("R",#REF!,"C",#REF!),"")</f>
        <v>#REF!</v>
      </c>
      <c r="BI57" s="270" t="e">
        <f>IF(AND(#REF!="Alta",#REF!="Moderado"),CONCATENATE("R",#REF!,"C",#REF!),"")</f>
        <v>#REF!</v>
      </c>
      <c r="BJ57" s="270" t="e">
        <f>IF(AND(#REF!="Alta",#REF!="Moderado"),CONCATENATE("R",#REF!,"C",#REF!),"")</f>
        <v>#REF!</v>
      </c>
      <c r="BK57" s="271" t="e">
        <f>IF(AND(#REF!="Alta",#REF!="Moderado"),CONCATENATE("R",#REF!,"C",#REF!),"")</f>
        <v>#REF!</v>
      </c>
      <c r="BL57" s="270" t="e">
        <f>IF(AND(#REF!="Alta",#REF!="Mayor"),CONCATENATE("R",#REF!,"C",#REF!),"")</f>
        <v>#REF!</v>
      </c>
      <c r="BM57" s="270" t="e">
        <f>IF(AND(#REF!="Alta",#REF!="Mayor"),CONCATENATE("R",#REF!,"C",#REF!),"")</f>
        <v>#REF!</v>
      </c>
      <c r="BN57" s="270" t="e">
        <f>IF(AND(#REF!="Alta",#REF!="Mayor"),CONCATENATE("R",#REF!,"C",#REF!),"")</f>
        <v>#REF!</v>
      </c>
      <c r="BO57" s="270" t="e">
        <f>IF(AND(#REF!="Alta",#REF!="Mayor"),CONCATENATE("R",#REF!,"C",#REF!),"")</f>
        <v>#REF!</v>
      </c>
      <c r="BP57" s="270" t="e">
        <f>IF(AND(#REF!="Alta",#REF!="Mayor"),CONCATENATE("R",#REF!,"C",#REF!),"")</f>
        <v>#REF!</v>
      </c>
      <c r="BQ57" s="270" t="e">
        <f>IF(AND(#REF!="Alta",#REF!="Mayor"),CONCATENATE("R",#REF!,"C",#REF!),"")</f>
        <v>#REF!</v>
      </c>
      <c r="BR57" s="270" t="e">
        <f>IF(AND(#REF!="Alta",#REF!="Mayor"),CONCATENATE("R",#REF!,"C",#REF!),"")</f>
        <v>#REF!</v>
      </c>
      <c r="BS57" s="270" t="e">
        <f>IF(AND(#REF!="Alta",#REF!="Mayor"),CONCATENATE("R",#REF!,"C",#REF!),"")</f>
        <v>#REF!</v>
      </c>
      <c r="BT57" s="270" t="e">
        <f>IF(AND(#REF!="Alta",#REF!="Mayor"),CONCATENATE("R",#REF!,"C",#REF!),"")</f>
        <v>#REF!</v>
      </c>
      <c r="BU57" s="270" t="e">
        <f>IF(AND(#REF!="Alta",#REF!="Mayor"),CONCATENATE("R",#REF!,"C",#REF!),"")</f>
        <v>#REF!</v>
      </c>
      <c r="BV57" s="270" t="e">
        <f>IF(AND(#REF!="Alta",#REF!="Mayor"),CONCATENATE("R",#REF!,"C",#REF!),"")</f>
        <v>#REF!</v>
      </c>
      <c r="BW57" s="270" t="e">
        <f>IF(AND(#REF!="Alta",#REF!="Mayor"),CONCATENATE("R",#REF!,"C",#REF!),"")</f>
        <v>#REF!</v>
      </c>
      <c r="BX57" s="270" t="e">
        <f>IF(AND(#REF!="Alta",#REF!="Mayor"),CONCATENATE("R",#REF!,"C",#REF!),"")</f>
        <v>#REF!</v>
      </c>
      <c r="BY57" s="270" t="e">
        <f>IF(AND(#REF!="Alta",#REF!="Mayor"),CONCATENATE("R",#REF!,"C",#REF!),"")</f>
        <v>#REF!</v>
      </c>
      <c r="BZ57" s="270" t="e">
        <f>IF(AND(#REF!="Alta",#REF!="Mayor"),CONCATENATE("R",#REF!,"C",#REF!),"")</f>
        <v>#REF!</v>
      </c>
      <c r="CA57" s="270" t="e">
        <f>IF(AND(#REF!="Alta",#REF!="Mayor"),CONCATENATE("R",#REF!,"C",#REF!),"")</f>
        <v>#REF!</v>
      </c>
      <c r="CB57" s="270" t="e">
        <f>IF(AND(#REF!="Alta",#REF!="Mayor"),CONCATENATE("R",#REF!,"C",#REF!),"")</f>
        <v>#REF!</v>
      </c>
      <c r="CC57" s="271" t="e">
        <f>IF(AND(#REF!="Alta",#REF!="Mayor"),CONCATENATE("R",#REF!,"C",#REF!),"")</f>
        <v>#REF!</v>
      </c>
      <c r="CD57" s="272" t="e">
        <f>IF(AND(#REF!="Alta",#REF!="Catastrófico"),CONCATENATE("R",#REF!,"C",#REF!),"")</f>
        <v>#REF!</v>
      </c>
      <c r="CE57" s="272" t="e">
        <f>IF(AND(#REF!="Alta",#REF!="Catastrófico"),CONCATENATE("R",#REF!,"C",#REF!),"")</f>
        <v>#REF!</v>
      </c>
      <c r="CF57" s="272" t="e">
        <f>IF(AND(#REF!="Alta",#REF!="Catastrófico"),CONCATENATE("R",#REF!,"C",#REF!),"")</f>
        <v>#REF!</v>
      </c>
      <c r="CG57" s="272" t="e">
        <f>IF(AND(#REF!="Alta",#REF!="Catastrófico"),CONCATENATE("R",#REF!,"C",#REF!),"")</f>
        <v>#REF!</v>
      </c>
      <c r="CH57" s="272" t="e">
        <f>IF(AND(#REF!="Alta",#REF!="Catastrófico"),CONCATENATE("R",#REF!,"C",#REF!),"")</f>
        <v>#REF!</v>
      </c>
      <c r="CI57" s="272" t="e">
        <f>IF(AND(#REF!="Alta",#REF!="Catastrófico"),CONCATENATE("R",#REF!,"C",#REF!),"")</f>
        <v>#REF!</v>
      </c>
      <c r="CJ57" s="272" t="e">
        <f>IF(AND(#REF!="Alta",#REF!="Catastrófico"),CONCATENATE("R",#REF!,"C",#REF!),"")</f>
        <v>#REF!</v>
      </c>
      <c r="CK57" s="272" t="e">
        <f>IF(AND(#REF!="Alta",#REF!="Catastrófico"),CONCATENATE("R",#REF!,"C",#REF!),"")</f>
        <v>#REF!</v>
      </c>
      <c r="CL57" s="272" t="e">
        <f>IF(AND(#REF!="Alta",#REF!="Catastrófico"),CONCATENATE("R",#REF!,"C",#REF!),"")</f>
        <v>#REF!</v>
      </c>
      <c r="CM57" s="272" t="e">
        <f>IF(AND(#REF!="Alta",#REF!="Catastrófico"),CONCATENATE("R",#REF!,"C",#REF!),"")</f>
        <v>#REF!</v>
      </c>
      <c r="CN57" s="272" t="e">
        <f>IF(AND(#REF!="Alta",#REF!="Catastrófico"),CONCATENATE("R",#REF!,"C",#REF!),"")</f>
        <v>#REF!</v>
      </c>
      <c r="CO57" s="272" t="e">
        <f>IF(AND(#REF!="Alta",#REF!="Catastrófico"),CONCATENATE("R",#REF!,"C",#REF!),"")</f>
        <v>#REF!</v>
      </c>
      <c r="CP57" s="272" t="e">
        <f>IF(AND(#REF!="Alta",#REF!="Catastrófico"),CONCATENATE("R",#REF!,"C",#REF!),"")</f>
        <v>#REF!</v>
      </c>
      <c r="CQ57" s="272" t="e">
        <f>IF(AND(#REF!="Alta",#REF!="Catastrófico"),CONCATENATE("R",#REF!,"C",#REF!),"")</f>
        <v>#REF!</v>
      </c>
      <c r="CR57" s="272" t="e">
        <f>IF(AND(#REF!="Alta",#REF!="Catastrófico"),CONCATENATE("R",#REF!,"C",#REF!),"")</f>
        <v>#REF!</v>
      </c>
      <c r="CS57" s="272" t="e">
        <f>IF(AND(#REF!="Alta",#REF!="Catastrófico"),CONCATENATE("R",#REF!,"C",#REF!),"")</f>
        <v>#REF!</v>
      </c>
      <c r="CT57" s="272" t="e">
        <f>IF(AND(#REF!="Alta",#REF!="Catastrófico"),CONCATENATE("R",#REF!,"C",#REF!),"")</f>
        <v>#REF!</v>
      </c>
      <c r="CU57" s="273" t="e">
        <f>IF(AND(#REF!="Alta",#REF!="Catastrófico"),CONCATENATE("R",#REF!,"C",#REF!),"")</f>
        <v>#REF!</v>
      </c>
      <c r="CV57" s="57"/>
      <c r="CW57" s="1096"/>
      <c r="CX57" s="1097"/>
      <c r="CY57" s="1097"/>
      <c r="CZ57" s="1097"/>
      <c r="DA57" s="1097"/>
      <c r="DB57" s="1098"/>
    </row>
    <row r="58" spans="2:106" ht="32.65" customHeight="1">
      <c r="B58" s="1101"/>
      <c r="C58" s="1101"/>
      <c r="D58" s="1102"/>
      <c r="E58" s="1072"/>
      <c r="F58" s="1073"/>
      <c r="G58" s="1073"/>
      <c r="H58" s="1073"/>
      <c r="I58" s="1073"/>
      <c r="J58" s="282" t="e">
        <f>IF(AND(#REF!="Alta",#REF!="Leve"),CONCATENATE("R",#REF!,"C",#REF!),"")</f>
        <v>#REF!</v>
      </c>
      <c r="K58" s="283" t="e">
        <f>IF(AND(#REF!="Alta",#REF!="Leve"),CONCATENATE("R",#REF!,"C",#REF!),"")</f>
        <v>#REF!</v>
      </c>
      <c r="L58" s="283" t="e">
        <f>IF(AND(#REF!="Alta",#REF!="Leve"),CONCATENATE("R",#REF!,"C",#REF!),"")</f>
        <v>#REF!</v>
      </c>
      <c r="M58" s="283" t="e">
        <f>IF(AND(#REF!="Alta",#REF!="Leve"),CONCATENATE("R",#REF!,"C",#REF!),"")</f>
        <v>#REF!</v>
      </c>
      <c r="N58" s="283" t="e">
        <f>IF(AND(#REF!="Alta",#REF!="Leve"),CONCATENATE("R",#REF!,"C",#REF!),"")</f>
        <v>#REF!</v>
      </c>
      <c r="O58" s="283" t="e">
        <f>IF(AND(#REF!="Alta",#REF!="Leve"),CONCATENATE("R",#REF!,"C",#REF!),"")</f>
        <v>#REF!</v>
      </c>
      <c r="P58" s="283" t="e">
        <f>IF(AND(#REF!="Alta",#REF!="Leve"),CONCATENATE("R",#REF!,"C",#REF!),"")</f>
        <v>#REF!</v>
      </c>
      <c r="Q58" s="283" t="e">
        <f>IF(AND(#REF!="Alta",#REF!="Leve"),CONCATENATE("R",#REF!,"C",#REF!),"")</f>
        <v>#REF!</v>
      </c>
      <c r="R58" s="283" t="e">
        <f>IF(AND(#REF!="Alta",#REF!="Leve"),CONCATENATE("R",#REF!,"C",#REF!),"")</f>
        <v>#REF!</v>
      </c>
      <c r="S58" s="283" t="e">
        <f>IF(AND(#REF!="Alta",#REF!="Leve"),CONCATENATE("R",#REF!,"C",#REF!),"")</f>
        <v>#REF!</v>
      </c>
      <c r="T58" s="283" t="e">
        <f>IF(AND(#REF!="Alta",#REF!="Leve"),CONCATENATE("R",#REF!,"C",#REF!),"")</f>
        <v>#REF!</v>
      </c>
      <c r="U58" s="283" t="e">
        <f>IF(AND(#REF!="Alta",#REF!="Leve"),CONCATENATE("R",#REF!,"C",#REF!),"")</f>
        <v>#REF!</v>
      </c>
      <c r="V58" s="283" t="e">
        <f>IF(AND(#REF!="Alta",#REF!="Leve"),CONCATENATE("R",#REF!,"C",#REF!),"")</f>
        <v>#REF!</v>
      </c>
      <c r="W58" s="283" t="e">
        <f>IF(AND(#REF!="Alta",#REF!="Leve"),CONCATENATE("R",#REF!,"C",#REF!),"")</f>
        <v>#REF!</v>
      </c>
      <c r="X58" s="283" t="e">
        <f>IF(AND(#REF!="Alta",#REF!="Leve"),CONCATENATE("R",#REF!,"C",#REF!),"")</f>
        <v>#REF!</v>
      </c>
      <c r="Y58" s="283" t="e">
        <f>IF(AND(#REF!="Alta",#REF!="Leve"),CONCATENATE("R",#REF!,"C",#REF!),"")</f>
        <v>#REF!</v>
      </c>
      <c r="Z58" s="283" t="e">
        <f>IF(AND(#REF!="Alta",#REF!="Leve"),CONCATENATE("R",#REF!,"C",#REF!),"")</f>
        <v>#REF!</v>
      </c>
      <c r="AA58" s="283" t="e">
        <f>IF(AND(#REF!="Alta",#REF!="Leve"),CONCATENATE("R",#REF!,"C",#REF!),"")</f>
        <v>#REF!</v>
      </c>
      <c r="AB58" s="282" t="e">
        <f>IF(AND(#REF!="Alta",#REF!="Menor"),CONCATENATE("R",#REF!,"C",#REF!),"")</f>
        <v>#REF!</v>
      </c>
      <c r="AC58" s="283" t="e">
        <f>IF(AND(#REF!="Alta",#REF!="Menor"),CONCATENATE("R",#REF!,"C",#REF!),"")</f>
        <v>#REF!</v>
      </c>
      <c r="AD58" s="283" t="e">
        <f>IF(AND(#REF!="Alta",#REF!="Menor"),CONCATENATE("R",#REF!,"C",#REF!),"")</f>
        <v>#REF!</v>
      </c>
      <c r="AE58" s="283" t="e">
        <f>IF(AND(#REF!="Alta",#REF!="Menor"),CONCATENATE("R",#REF!,"C",#REF!),"")</f>
        <v>#REF!</v>
      </c>
      <c r="AF58" s="283" t="e">
        <f>IF(AND(#REF!="Alta",#REF!="Menor"),CONCATENATE("R",#REF!,"C",#REF!),"")</f>
        <v>#REF!</v>
      </c>
      <c r="AG58" s="283" t="e">
        <f>IF(AND(#REF!="Alta",#REF!="Menor"),CONCATENATE("R",#REF!,"C",#REF!),"")</f>
        <v>#REF!</v>
      </c>
      <c r="AH58" s="283" t="e">
        <f>IF(AND(#REF!="Alta",#REF!="Menor"),CONCATENATE("R",#REF!,"C",#REF!),"")</f>
        <v>#REF!</v>
      </c>
      <c r="AI58" s="283" t="e">
        <f>IF(AND(#REF!="Alta",#REF!="Menor"),CONCATENATE("R",#REF!,"C",#REF!),"")</f>
        <v>#REF!</v>
      </c>
      <c r="AJ58" s="283" t="e">
        <f>IF(AND(#REF!="Alta",#REF!="Menor"),CONCATENATE("R",#REF!,"C",#REF!),"")</f>
        <v>#REF!</v>
      </c>
      <c r="AK58" s="283" t="e">
        <f>IF(AND(#REF!="Alta",#REF!="Menor"),CONCATENATE("R",#REF!,"C",#REF!),"")</f>
        <v>#REF!</v>
      </c>
      <c r="AL58" s="283" t="e">
        <f>IF(AND(#REF!="Alta",#REF!="Menor"),CONCATENATE("R",#REF!,"C",#REF!),"")</f>
        <v>#REF!</v>
      </c>
      <c r="AM58" s="283" t="e">
        <f>IF(AND(#REF!="Alta",#REF!="Menor"),CONCATENATE("R",#REF!,"C",#REF!),"")</f>
        <v>#REF!</v>
      </c>
      <c r="AN58" s="283" t="e">
        <f>IF(AND(#REF!="Alta",#REF!="Menor"),CONCATENATE("R",#REF!,"C",#REF!),"")</f>
        <v>#REF!</v>
      </c>
      <c r="AO58" s="283" t="e">
        <f>IF(AND(#REF!="Alta",#REF!="Menor"),CONCATENATE("R",#REF!,"C",#REF!),"")</f>
        <v>#REF!</v>
      </c>
      <c r="AP58" s="283" t="e">
        <f>IF(AND(#REF!="Alta",#REF!="Menor"),CONCATENATE("R",#REF!,"C",#REF!),"")</f>
        <v>#REF!</v>
      </c>
      <c r="AQ58" s="283" t="e">
        <f>IF(AND(#REF!="Alta",#REF!="Menor"),CONCATENATE("R",#REF!,"C",#REF!),"")</f>
        <v>#REF!</v>
      </c>
      <c r="AR58" s="283" t="e">
        <f>IF(AND(#REF!="Alta",#REF!="Menor"),CONCATENATE("R",#REF!,"C",#REF!),"")</f>
        <v>#REF!</v>
      </c>
      <c r="AS58" s="284" t="e">
        <f>IF(AND(#REF!="Alta",#REF!="Menor"),CONCATENATE("R",#REF!,"C",#REF!),"")</f>
        <v>#REF!</v>
      </c>
      <c r="AT58" s="270" t="e">
        <f>IF(AND(#REF!="Alta",#REF!="Moderado"),CONCATENATE("R",#REF!,"C",#REF!),"")</f>
        <v>#REF!</v>
      </c>
      <c r="AU58" s="270" t="e">
        <f>IF(AND(#REF!="Alta",#REF!="Moderado"),CONCATENATE("R",#REF!,"C",#REF!),"")</f>
        <v>#REF!</v>
      </c>
      <c r="AV58" s="270" t="e">
        <f>IF(AND(#REF!="Alta",#REF!="Moderado"),CONCATENATE("R",#REF!,"C",#REF!),"")</f>
        <v>#REF!</v>
      </c>
      <c r="AW58" s="270" t="e">
        <f>IF(AND(#REF!="Alta",#REF!="Moderado"),CONCATENATE("R",#REF!,"C",#REF!),"")</f>
        <v>#REF!</v>
      </c>
      <c r="AX58" s="270" t="e">
        <f>IF(AND(#REF!="Alta",#REF!="Moderado"),CONCATENATE("R",#REF!,"C",#REF!),"")</f>
        <v>#REF!</v>
      </c>
      <c r="AY58" s="270" t="e">
        <f>IF(AND(#REF!="Alta",#REF!="Moderado"),CONCATENATE("R",#REF!,"C",#REF!),"")</f>
        <v>#REF!</v>
      </c>
      <c r="AZ58" s="270" t="e">
        <f>IF(AND(#REF!="Alta",#REF!="Moderado"),CONCATENATE("R",#REF!,"C",#REF!),"")</f>
        <v>#REF!</v>
      </c>
      <c r="BA58" s="270" t="e">
        <f>IF(AND(#REF!="Alta",#REF!="Moderado"),CONCATENATE("R",#REF!,"C",#REF!),"")</f>
        <v>#REF!</v>
      </c>
      <c r="BB58" s="270" t="e">
        <f>IF(AND(#REF!="Alta",#REF!="Moderado"),CONCATENATE("R",#REF!,"C",#REF!),"")</f>
        <v>#REF!</v>
      </c>
      <c r="BC58" s="270" t="e">
        <f>IF(AND(#REF!="Alta",#REF!="Moderado"),CONCATENATE("R",#REF!,"C",#REF!),"")</f>
        <v>#REF!</v>
      </c>
      <c r="BD58" s="270" t="e">
        <f>IF(AND(#REF!="Alta",#REF!="Moderado"),CONCATENATE("R",#REF!,"C",#REF!),"")</f>
        <v>#REF!</v>
      </c>
      <c r="BE58" s="270" t="e">
        <f>IF(AND(#REF!="Alta",#REF!="Moderado"),CONCATENATE("R",#REF!,"C",#REF!),"")</f>
        <v>#REF!</v>
      </c>
      <c r="BF58" s="270" t="e">
        <f>IF(AND(#REF!="Alta",#REF!="Moderado"),CONCATENATE("R",#REF!,"C",#REF!),"")</f>
        <v>#REF!</v>
      </c>
      <c r="BG58" s="270" t="e">
        <f>IF(AND(#REF!="Alta",#REF!="Moderado"),CONCATENATE("R",#REF!,"C",#REF!),"")</f>
        <v>#REF!</v>
      </c>
      <c r="BH58" s="270" t="e">
        <f>IF(AND(#REF!="Alta",#REF!="Moderado"),CONCATENATE("R",#REF!,"C",#REF!),"")</f>
        <v>#REF!</v>
      </c>
      <c r="BI58" s="270" t="e">
        <f>IF(AND(#REF!="Alta",#REF!="Moderado"),CONCATENATE("R",#REF!,"C",#REF!),"")</f>
        <v>#REF!</v>
      </c>
      <c r="BJ58" s="270" t="e">
        <f>IF(AND(#REF!="Alta",#REF!="Moderado"),CONCATENATE("R",#REF!,"C",#REF!),"")</f>
        <v>#REF!</v>
      </c>
      <c r="BK58" s="271" t="e">
        <f>IF(AND(#REF!="Alta",#REF!="Moderado"),CONCATENATE("R",#REF!,"C",#REF!),"")</f>
        <v>#REF!</v>
      </c>
      <c r="BL58" s="270" t="e">
        <f>IF(AND(#REF!="Alta",#REF!="Mayor"),CONCATENATE("R",#REF!,"C",#REF!),"")</f>
        <v>#REF!</v>
      </c>
      <c r="BM58" s="270" t="e">
        <f>IF(AND(#REF!="Alta",#REF!="Mayor"),CONCATENATE("R",#REF!,"C",#REF!),"")</f>
        <v>#REF!</v>
      </c>
      <c r="BN58" s="270" t="e">
        <f>IF(AND(#REF!="Alta",#REF!="Mayor"),CONCATENATE("R",#REF!,"C",#REF!),"")</f>
        <v>#REF!</v>
      </c>
      <c r="BO58" s="270" t="e">
        <f>IF(AND(#REF!="Alta",#REF!="Mayor"),CONCATENATE("R",#REF!,"C",#REF!),"")</f>
        <v>#REF!</v>
      </c>
      <c r="BP58" s="270" t="e">
        <f>IF(AND(#REF!="Alta",#REF!="Mayor"),CONCATENATE("R",#REF!,"C",#REF!),"")</f>
        <v>#REF!</v>
      </c>
      <c r="BQ58" s="270" t="e">
        <f>IF(AND(#REF!="Alta",#REF!="Mayor"),CONCATENATE("R",#REF!,"C",#REF!),"")</f>
        <v>#REF!</v>
      </c>
      <c r="BR58" s="270" t="e">
        <f>IF(AND(#REF!="Alta",#REF!="Mayor"),CONCATENATE("R",#REF!,"C",#REF!),"")</f>
        <v>#REF!</v>
      </c>
      <c r="BS58" s="270" t="e">
        <f>IF(AND(#REF!="Alta",#REF!="Mayor"),CONCATENATE("R",#REF!,"C",#REF!),"")</f>
        <v>#REF!</v>
      </c>
      <c r="BT58" s="270" t="e">
        <f>IF(AND(#REF!="Alta",#REF!="Mayor"),CONCATENATE("R",#REF!,"C",#REF!),"")</f>
        <v>#REF!</v>
      </c>
      <c r="BU58" s="270" t="e">
        <f>IF(AND(#REF!="Alta",#REF!="Mayor"),CONCATENATE("R",#REF!,"C",#REF!),"")</f>
        <v>#REF!</v>
      </c>
      <c r="BV58" s="270" t="e">
        <f>IF(AND(#REF!="Alta",#REF!="Mayor"),CONCATENATE("R",#REF!,"C",#REF!),"")</f>
        <v>#REF!</v>
      </c>
      <c r="BW58" s="270" t="e">
        <f>IF(AND(#REF!="Alta",#REF!="Mayor"),CONCATENATE("R",#REF!,"C",#REF!),"")</f>
        <v>#REF!</v>
      </c>
      <c r="BX58" s="270" t="e">
        <f>IF(AND(#REF!="Alta",#REF!="Mayor"),CONCATENATE("R",#REF!,"C",#REF!),"")</f>
        <v>#REF!</v>
      </c>
      <c r="BY58" s="270" t="e">
        <f>IF(AND(#REF!="Alta",#REF!="Mayor"),CONCATENATE("R",#REF!,"C",#REF!),"")</f>
        <v>#REF!</v>
      </c>
      <c r="BZ58" s="270" t="e">
        <f>IF(AND(#REF!="Alta",#REF!="Mayor"),CONCATENATE("R",#REF!,"C",#REF!),"")</f>
        <v>#REF!</v>
      </c>
      <c r="CA58" s="270" t="e">
        <f>IF(AND(#REF!="Alta",#REF!="Mayor"),CONCATENATE("R",#REF!,"C",#REF!),"")</f>
        <v>#REF!</v>
      </c>
      <c r="CB58" s="270" t="e">
        <f>IF(AND(#REF!="Alta",#REF!="Mayor"),CONCATENATE("R",#REF!,"C",#REF!),"")</f>
        <v>#REF!</v>
      </c>
      <c r="CC58" s="271" t="e">
        <f>IF(AND(#REF!="Alta",#REF!="Mayor"),CONCATENATE("R",#REF!,"C",#REF!),"")</f>
        <v>#REF!</v>
      </c>
      <c r="CD58" s="272" t="e">
        <f>IF(AND(#REF!="Alta",#REF!="Catastrófico"),CONCATENATE("R",#REF!,"C",#REF!),"")</f>
        <v>#REF!</v>
      </c>
      <c r="CE58" s="272" t="e">
        <f>IF(AND(#REF!="Alta",#REF!="Catastrófico"),CONCATENATE("R",#REF!,"C",#REF!),"")</f>
        <v>#REF!</v>
      </c>
      <c r="CF58" s="272" t="e">
        <f>IF(AND(#REF!="Alta",#REF!="Catastrófico"),CONCATENATE("R",#REF!,"C",#REF!),"")</f>
        <v>#REF!</v>
      </c>
      <c r="CG58" s="272" t="e">
        <f>IF(AND(#REF!="Alta",#REF!="Catastrófico"),CONCATENATE("R",#REF!,"C",#REF!),"")</f>
        <v>#REF!</v>
      </c>
      <c r="CH58" s="272" t="e">
        <f>IF(AND(#REF!="Alta",#REF!="Catastrófico"),CONCATENATE("R",#REF!,"C",#REF!),"")</f>
        <v>#REF!</v>
      </c>
      <c r="CI58" s="272" t="e">
        <f>IF(AND(#REF!="Alta",#REF!="Catastrófico"),CONCATENATE("R",#REF!,"C",#REF!),"")</f>
        <v>#REF!</v>
      </c>
      <c r="CJ58" s="272" t="e">
        <f>IF(AND(#REF!="Alta",#REF!="Catastrófico"),CONCATENATE("R",#REF!,"C",#REF!),"")</f>
        <v>#REF!</v>
      </c>
      <c r="CK58" s="272" t="e">
        <f>IF(AND(#REF!="Alta",#REF!="Catastrófico"),CONCATENATE("R",#REF!,"C",#REF!),"")</f>
        <v>#REF!</v>
      </c>
      <c r="CL58" s="272" t="e">
        <f>IF(AND(#REF!="Alta",#REF!="Catastrófico"),CONCATENATE("R",#REF!,"C",#REF!),"")</f>
        <v>#REF!</v>
      </c>
      <c r="CM58" s="272" t="e">
        <f>IF(AND(#REF!="Alta",#REF!="Catastrófico"),CONCATENATE("R",#REF!,"C",#REF!),"")</f>
        <v>#REF!</v>
      </c>
      <c r="CN58" s="272" t="e">
        <f>IF(AND(#REF!="Alta",#REF!="Catastrófico"),CONCATENATE("R",#REF!,"C",#REF!),"")</f>
        <v>#REF!</v>
      </c>
      <c r="CO58" s="272" t="e">
        <f>IF(AND(#REF!="Alta",#REF!="Catastrófico"),CONCATENATE("R",#REF!,"C",#REF!),"")</f>
        <v>#REF!</v>
      </c>
      <c r="CP58" s="272" t="e">
        <f>IF(AND(#REF!="Alta",#REF!="Catastrófico"),CONCATENATE("R",#REF!,"C",#REF!),"")</f>
        <v>#REF!</v>
      </c>
      <c r="CQ58" s="272" t="e">
        <f>IF(AND(#REF!="Alta",#REF!="Catastrófico"),CONCATENATE("R",#REF!,"C",#REF!),"")</f>
        <v>#REF!</v>
      </c>
      <c r="CR58" s="272" t="e">
        <f>IF(AND(#REF!="Alta",#REF!="Catastrófico"),CONCATENATE("R",#REF!,"C",#REF!),"")</f>
        <v>#REF!</v>
      </c>
      <c r="CS58" s="272" t="e">
        <f>IF(AND(#REF!="Alta",#REF!="Catastrófico"),CONCATENATE("R",#REF!,"C",#REF!),"")</f>
        <v>#REF!</v>
      </c>
      <c r="CT58" s="272" t="e">
        <f>IF(AND(#REF!="Alta",#REF!="Catastrófico"),CONCATENATE("R",#REF!,"C",#REF!),"")</f>
        <v>#REF!</v>
      </c>
      <c r="CU58" s="273" t="e">
        <f>IF(AND(#REF!="Alta",#REF!="Catastrófico"),CONCATENATE("R",#REF!,"C",#REF!),"")</f>
        <v>#REF!</v>
      </c>
      <c r="CV58" s="57"/>
      <c r="CW58" s="1096"/>
      <c r="CX58" s="1097"/>
      <c r="CY58" s="1097"/>
      <c r="CZ58" s="1097"/>
      <c r="DA58" s="1097"/>
      <c r="DB58" s="1098"/>
    </row>
    <row r="59" spans="2:106" ht="32.65" customHeight="1">
      <c r="B59" s="1101"/>
      <c r="C59" s="1101"/>
      <c r="D59" s="1102"/>
      <c r="E59" s="1072"/>
      <c r="F59" s="1073"/>
      <c r="G59" s="1073"/>
      <c r="H59" s="1073"/>
      <c r="I59" s="1073"/>
      <c r="J59" s="282" t="e">
        <f>IF(AND(#REF!="Alta",#REF!="Leve"),CONCATENATE("R",#REF!,"C",#REF!),"")</f>
        <v>#REF!</v>
      </c>
      <c r="K59" s="283" t="e">
        <f>IF(AND(#REF!="Alta",#REF!="Leve"),CONCATENATE("R",#REF!,"C",#REF!),"")</f>
        <v>#REF!</v>
      </c>
      <c r="L59" s="283" t="e">
        <f>IF(AND(#REF!="Alta",#REF!="Leve"),CONCATENATE("R",#REF!,"C",#REF!),"")</f>
        <v>#REF!</v>
      </c>
      <c r="M59" s="283" t="e">
        <f>IF(AND(#REF!="Alta",#REF!="Leve"),CONCATENATE("R",#REF!,"C",#REF!),"")</f>
        <v>#REF!</v>
      </c>
      <c r="N59" s="283" t="e">
        <f>IF(AND(#REF!="Alta",#REF!="Leve"),CONCATENATE("R",#REF!,"C",#REF!),"")</f>
        <v>#REF!</v>
      </c>
      <c r="O59" s="283" t="e">
        <f>IF(AND(#REF!="Alta",#REF!="Leve"),CONCATENATE("R",#REF!,"C",#REF!),"")</f>
        <v>#REF!</v>
      </c>
      <c r="P59" s="283" t="e">
        <f>IF(AND(#REF!="Alta",#REF!="Leve"),CONCATENATE("R",#REF!,"C",#REF!),"")</f>
        <v>#REF!</v>
      </c>
      <c r="Q59" s="283" t="e">
        <f>IF(AND(#REF!="Alta",#REF!="Leve"),CONCATENATE("R",#REF!,"C",#REF!),"")</f>
        <v>#REF!</v>
      </c>
      <c r="R59" s="283" t="e">
        <f>IF(AND(#REF!="Alta",#REF!="Leve"),CONCATENATE("R",#REF!,"C",#REF!),"")</f>
        <v>#REF!</v>
      </c>
      <c r="S59" s="283" t="e">
        <f>IF(AND(#REF!="Alta",#REF!="Leve"),CONCATENATE("R",#REF!,"C",#REF!),"")</f>
        <v>#REF!</v>
      </c>
      <c r="T59" s="283" t="e">
        <f>IF(AND(#REF!="Alta",#REF!="Leve"),CONCATENATE("R",#REF!,"C",#REF!),"")</f>
        <v>#REF!</v>
      </c>
      <c r="U59" s="283" t="e">
        <f>IF(AND(#REF!="Alta",#REF!="Leve"),CONCATENATE("R",#REF!,"C",#REF!),"")</f>
        <v>#REF!</v>
      </c>
      <c r="V59" s="283" t="e">
        <f>IF(AND(#REF!="Alta",#REF!="Leve"),CONCATENATE("R",#REF!,"C",#REF!),"")</f>
        <v>#REF!</v>
      </c>
      <c r="W59" s="283" t="e">
        <f>IF(AND(#REF!="Alta",#REF!="Leve"),CONCATENATE("R",#REF!,"C",#REF!),"")</f>
        <v>#REF!</v>
      </c>
      <c r="X59" s="283" t="e">
        <f>IF(AND(#REF!="Alta",#REF!="Leve"),CONCATENATE("R",#REF!,"C",#REF!),"")</f>
        <v>#REF!</v>
      </c>
      <c r="Y59" s="283" t="e">
        <f>IF(AND(#REF!="Alta",#REF!="Leve"),CONCATENATE("R",#REF!,"C",#REF!),"")</f>
        <v>#REF!</v>
      </c>
      <c r="Z59" s="283" t="e">
        <f>IF(AND(#REF!="Alta",#REF!="Leve"),CONCATENATE("R",#REF!,"C",#REF!),"")</f>
        <v>#REF!</v>
      </c>
      <c r="AA59" s="283" t="e">
        <f>IF(AND(#REF!="Alta",#REF!="Leve"),CONCATENATE("R",#REF!,"C",#REF!),"")</f>
        <v>#REF!</v>
      </c>
      <c r="AB59" s="282" t="e">
        <f>IF(AND(#REF!="Alta",#REF!="Menor"),CONCATENATE("R",#REF!,"C",#REF!),"")</f>
        <v>#REF!</v>
      </c>
      <c r="AC59" s="283" t="e">
        <f>IF(AND(#REF!="Alta",#REF!="Menor"),CONCATENATE("R",#REF!,"C",#REF!),"")</f>
        <v>#REF!</v>
      </c>
      <c r="AD59" s="283" t="e">
        <f>IF(AND(#REF!="Alta",#REF!="Menor"),CONCATENATE("R",#REF!,"C",#REF!),"")</f>
        <v>#REF!</v>
      </c>
      <c r="AE59" s="283" t="e">
        <f>IF(AND(#REF!="Alta",#REF!="Menor"),CONCATENATE("R",#REF!,"C",#REF!),"")</f>
        <v>#REF!</v>
      </c>
      <c r="AF59" s="283" t="e">
        <f>IF(AND(#REF!="Alta",#REF!="Menor"),CONCATENATE("R",#REF!,"C",#REF!),"")</f>
        <v>#REF!</v>
      </c>
      <c r="AG59" s="283" t="e">
        <f>IF(AND(#REF!="Alta",#REF!="Menor"),CONCATENATE("R",#REF!,"C",#REF!),"")</f>
        <v>#REF!</v>
      </c>
      <c r="AH59" s="283" t="e">
        <f>IF(AND(#REF!="Alta",#REF!="Menor"),CONCATENATE("R",#REF!,"C",#REF!),"")</f>
        <v>#REF!</v>
      </c>
      <c r="AI59" s="283" t="e">
        <f>IF(AND(#REF!="Alta",#REF!="Menor"),CONCATENATE("R",#REF!,"C",#REF!),"")</f>
        <v>#REF!</v>
      </c>
      <c r="AJ59" s="283" t="e">
        <f>IF(AND(#REF!="Alta",#REF!="Menor"),CONCATENATE("R",#REF!,"C",#REF!),"")</f>
        <v>#REF!</v>
      </c>
      <c r="AK59" s="283" t="e">
        <f>IF(AND(#REF!="Alta",#REF!="Menor"),CONCATENATE("R",#REF!,"C",#REF!),"")</f>
        <v>#REF!</v>
      </c>
      <c r="AL59" s="283" t="e">
        <f>IF(AND(#REF!="Alta",#REF!="Menor"),CONCATENATE("R",#REF!,"C",#REF!),"")</f>
        <v>#REF!</v>
      </c>
      <c r="AM59" s="283" t="e">
        <f>IF(AND(#REF!="Alta",#REF!="Menor"),CONCATENATE("R",#REF!,"C",#REF!),"")</f>
        <v>#REF!</v>
      </c>
      <c r="AN59" s="283" t="e">
        <f>IF(AND(#REF!="Alta",#REF!="Menor"),CONCATENATE("R",#REF!,"C",#REF!),"")</f>
        <v>#REF!</v>
      </c>
      <c r="AO59" s="283" t="e">
        <f>IF(AND(#REF!="Alta",#REF!="Menor"),CONCATENATE("R",#REF!,"C",#REF!),"")</f>
        <v>#REF!</v>
      </c>
      <c r="AP59" s="283" t="e">
        <f>IF(AND(#REF!="Alta",#REF!="Menor"),CONCATENATE("R",#REF!,"C",#REF!),"")</f>
        <v>#REF!</v>
      </c>
      <c r="AQ59" s="283" t="e">
        <f>IF(AND(#REF!="Alta",#REF!="Menor"),CONCATENATE("R",#REF!,"C",#REF!),"")</f>
        <v>#REF!</v>
      </c>
      <c r="AR59" s="283" t="e">
        <f>IF(AND(#REF!="Alta",#REF!="Menor"),CONCATENATE("R",#REF!,"C",#REF!),"")</f>
        <v>#REF!</v>
      </c>
      <c r="AS59" s="284" t="e">
        <f>IF(AND(#REF!="Alta",#REF!="Menor"),CONCATENATE("R",#REF!,"C",#REF!),"")</f>
        <v>#REF!</v>
      </c>
      <c r="AT59" s="270" t="e">
        <f>IF(AND(#REF!="Alta",#REF!="Moderado"),CONCATENATE("R",#REF!,"C",#REF!),"")</f>
        <v>#REF!</v>
      </c>
      <c r="AU59" s="270" t="e">
        <f>IF(AND(#REF!="Alta",#REF!="Moderado"),CONCATENATE("R",#REF!,"C",#REF!),"")</f>
        <v>#REF!</v>
      </c>
      <c r="AV59" s="270" t="e">
        <f>IF(AND(#REF!="Alta",#REF!="Moderado"),CONCATENATE("R",#REF!,"C",#REF!),"")</f>
        <v>#REF!</v>
      </c>
      <c r="AW59" s="270" t="e">
        <f>IF(AND(#REF!="Alta",#REF!="Moderado"),CONCATENATE("R",#REF!,"C",#REF!),"")</f>
        <v>#REF!</v>
      </c>
      <c r="AX59" s="270" t="e">
        <f>IF(AND(#REF!="Alta",#REF!="Moderado"),CONCATENATE("R",#REF!,"C",#REF!),"")</f>
        <v>#REF!</v>
      </c>
      <c r="AY59" s="270" t="e">
        <f>IF(AND(#REF!="Alta",#REF!="Moderado"),CONCATENATE("R",#REF!,"C",#REF!),"")</f>
        <v>#REF!</v>
      </c>
      <c r="AZ59" s="270" t="e">
        <f>IF(AND(#REF!="Alta",#REF!="Moderado"),CONCATENATE("R",#REF!,"C",#REF!),"")</f>
        <v>#REF!</v>
      </c>
      <c r="BA59" s="270" t="e">
        <f>IF(AND(#REF!="Alta",#REF!="Moderado"),CONCATENATE("R",#REF!,"C",#REF!),"")</f>
        <v>#REF!</v>
      </c>
      <c r="BB59" s="270" t="e">
        <f>IF(AND(#REF!="Alta",#REF!="Moderado"),CONCATENATE("R",#REF!,"C",#REF!),"")</f>
        <v>#REF!</v>
      </c>
      <c r="BC59" s="270" t="e">
        <f>IF(AND(#REF!="Alta",#REF!="Moderado"),CONCATENATE("R",#REF!,"C",#REF!),"")</f>
        <v>#REF!</v>
      </c>
      <c r="BD59" s="270" t="e">
        <f>IF(AND(#REF!="Alta",#REF!="Moderado"),CONCATENATE("R",#REF!,"C",#REF!),"")</f>
        <v>#REF!</v>
      </c>
      <c r="BE59" s="270" t="e">
        <f>IF(AND(#REF!="Alta",#REF!="Moderado"),CONCATENATE("R",#REF!,"C",#REF!),"")</f>
        <v>#REF!</v>
      </c>
      <c r="BF59" s="270" t="e">
        <f>IF(AND(#REF!="Alta",#REF!="Moderado"),CONCATENATE("R",#REF!,"C",#REF!),"")</f>
        <v>#REF!</v>
      </c>
      <c r="BG59" s="270" t="e">
        <f>IF(AND(#REF!="Alta",#REF!="Moderado"),CONCATENATE("R",#REF!,"C",#REF!),"")</f>
        <v>#REF!</v>
      </c>
      <c r="BH59" s="270" t="e">
        <f>IF(AND(#REF!="Alta",#REF!="Moderado"),CONCATENATE("R",#REF!,"C",#REF!),"")</f>
        <v>#REF!</v>
      </c>
      <c r="BI59" s="270" t="e">
        <f>IF(AND(#REF!="Alta",#REF!="Moderado"),CONCATENATE("R",#REF!,"C",#REF!),"")</f>
        <v>#REF!</v>
      </c>
      <c r="BJ59" s="270" t="e">
        <f>IF(AND(#REF!="Alta",#REF!="Moderado"),CONCATENATE("R",#REF!,"C",#REF!),"")</f>
        <v>#REF!</v>
      </c>
      <c r="BK59" s="271" t="e">
        <f>IF(AND(#REF!="Alta",#REF!="Moderado"),CONCATENATE("R",#REF!,"C",#REF!),"")</f>
        <v>#REF!</v>
      </c>
      <c r="BL59" s="270" t="e">
        <f>IF(AND(#REF!="Alta",#REF!="Mayor"),CONCATENATE("R",#REF!,"C",#REF!),"")</f>
        <v>#REF!</v>
      </c>
      <c r="BM59" s="270" t="e">
        <f>IF(AND(#REF!="Alta",#REF!="Mayor"),CONCATENATE("R",#REF!,"C",#REF!),"")</f>
        <v>#REF!</v>
      </c>
      <c r="BN59" s="270" t="e">
        <f>IF(AND(#REF!="Alta",#REF!="Mayor"),CONCATENATE("R",#REF!,"C",#REF!),"")</f>
        <v>#REF!</v>
      </c>
      <c r="BO59" s="270" t="e">
        <f>IF(AND(#REF!="Alta",#REF!="Mayor"),CONCATENATE("R",#REF!,"C",#REF!),"")</f>
        <v>#REF!</v>
      </c>
      <c r="BP59" s="270" t="e">
        <f>IF(AND(#REF!="Alta",#REF!="Mayor"),CONCATENATE("R",#REF!,"C",#REF!),"")</f>
        <v>#REF!</v>
      </c>
      <c r="BQ59" s="270" t="e">
        <f>IF(AND(#REF!="Alta",#REF!="Mayor"),CONCATENATE("R",#REF!,"C",#REF!),"")</f>
        <v>#REF!</v>
      </c>
      <c r="BR59" s="270" t="e">
        <f>IF(AND(#REF!="Alta",#REF!="Mayor"),CONCATENATE("R",#REF!,"C",#REF!),"")</f>
        <v>#REF!</v>
      </c>
      <c r="BS59" s="270" t="e">
        <f>IF(AND(#REF!="Alta",#REF!="Mayor"),CONCATENATE("R",#REF!,"C",#REF!),"")</f>
        <v>#REF!</v>
      </c>
      <c r="BT59" s="270" t="e">
        <f>IF(AND(#REF!="Alta",#REF!="Mayor"),CONCATENATE("R",#REF!,"C",#REF!),"")</f>
        <v>#REF!</v>
      </c>
      <c r="BU59" s="270" t="e">
        <f>IF(AND(#REF!="Alta",#REF!="Mayor"),CONCATENATE("R",#REF!,"C",#REF!),"")</f>
        <v>#REF!</v>
      </c>
      <c r="BV59" s="270" t="e">
        <f>IF(AND(#REF!="Alta",#REF!="Mayor"),CONCATENATE("R",#REF!,"C",#REF!),"")</f>
        <v>#REF!</v>
      </c>
      <c r="BW59" s="270" t="e">
        <f>IF(AND(#REF!="Alta",#REF!="Mayor"),CONCATENATE("R",#REF!,"C",#REF!),"")</f>
        <v>#REF!</v>
      </c>
      <c r="BX59" s="270" t="e">
        <f>IF(AND(#REF!="Alta",#REF!="Mayor"),CONCATENATE("R",#REF!,"C",#REF!),"")</f>
        <v>#REF!</v>
      </c>
      <c r="BY59" s="270" t="e">
        <f>IF(AND(#REF!="Alta",#REF!="Mayor"),CONCATENATE("R",#REF!,"C",#REF!),"")</f>
        <v>#REF!</v>
      </c>
      <c r="BZ59" s="270" t="e">
        <f>IF(AND(#REF!="Alta",#REF!="Mayor"),CONCATENATE("R",#REF!,"C",#REF!),"")</f>
        <v>#REF!</v>
      </c>
      <c r="CA59" s="270" t="e">
        <f>IF(AND(#REF!="Alta",#REF!="Mayor"),CONCATENATE("R",#REF!,"C",#REF!),"")</f>
        <v>#REF!</v>
      </c>
      <c r="CB59" s="270" t="e">
        <f>IF(AND(#REF!="Alta",#REF!="Mayor"),CONCATENATE("R",#REF!,"C",#REF!),"")</f>
        <v>#REF!</v>
      </c>
      <c r="CC59" s="271" t="e">
        <f>IF(AND(#REF!="Alta",#REF!="Mayor"),CONCATENATE("R",#REF!,"C",#REF!),"")</f>
        <v>#REF!</v>
      </c>
      <c r="CD59" s="272" t="e">
        <f>IF(AND(#REF!="Alta",#REF!="Catastrófico"),CONCATENATE("R",#REF!,"C",#REF!),"")</f>
        <v>#REF!</v>
      </c>
      <c r="CE59" s="272" t="e">
        <f>IF(AND(#REF!="Alta",#REF!="Catastrófico"),CONCATENATE("R",#REF!,"C",#REF!),"")</f>
        <v>#REF!</v>
      </c>
      <c r="CF59" s="272" t="e">
        <f>IF(AND(#REF!="Alta",#REF!="Catastrófico"),CONCATENATE("R",#REF!,"C",#REF!),"")</f>
        <v>#REF!</v>
      </c>
      <c r="CG59" s="272" t="e">
        <f>IF(AND(#REF!="Alta",#REF!="Catastrófico"),CONCATENATE("R",#REF!,"C",#REF!),"")</f>
        <v>#REF!</v>
      </c>
      <c r="CH59" s="272" t="e">
        <f>IF(AND(#REF!="Alta",#REF!="Catastrófico"),CONCATENATE("R",#REF!,"C",#REF!),"")</f>
        <v>#REF!</v>
      </c>
      <c r="CI59" s="272" t="e">
        <f>IF(AND(#REF!="Alta",#REF!="Catastrófico"),CONCATENATE("R",#REF!,"C",#REF!),"")</f>
        <v>#REF!</v>
      </c>
      <c r="CJ59" s="272" t="e">
        <f>IF(AND(#REF!="Alta",#REF!="Catastrófico"),CONCATENATE("R",#REF!,"C",#REF!),"")</f>
        <v>#REF!</v>
      </c>
      <c r="CK59" s="272" t="e">
        <f>IF(AND(#REF!="Alta",#REF!="Catastrófico"),CONCATENATE("R",#REF!,"C",#REF!),"")</f>
        <v>#REF!</v>
      </c>
      <c r="CL59" s="272" t="e">
        <f>IF(AND(#REF!="Alta",#REF!="Catastrófico"),CONCATENATE("R",#REF!,"C",#REF!),"")</f>
        <v>#REF!</v>
      </c>
      <c r="CM59" s="272" t="e">
        <f>IF(AND(#REF!="Alta",#REF!="Catastrófico"),CONCATENATE("R",#REF!,"C",#REF!),"")</f>
        <v>#REF!</v>
      </c>
      <c r="CN59" s="272" t="e">
        <f>IF(AND(#REF!="Alta",#REF!="Catastrófico"),CONCATENATE("R",#REF!,"C",#REF!),"")</f>
        <v>#REF!</v>
      </c>
      <c r="CO59" s="272" t="e">
        <f>IF(AND(#REF!="Alta",#REF!="Catastrófico"),CONCATENATE("R",#REF!,"C",#REF!),"")</f>
        <v>#REF!</v>
      </c>
      <c r="CP59" s="272" t="e">
        <f>IF(AND(#REF!="Alta",#REF!="Catastrófico"),CONCATENATE("R",#REF!,"C",#REF!),"")</f>
        <v>#REF!</v>
      </c>
      <c r="CQ59" s="272" t="e">
        <f>IF(AND(#REF!="Alta",#REF!="Catastrófico"),CONCATENATE("R",#REF!,"C",#REF!),"")</f>
        <v>#REF!</v>
      </c>
      <c r="CR59" s="272" t="e">
        <f>IF(AND(#REF!="Alta",#REF!="Catastrófico"),CONCATENATE("R",#REF!,"C",#REF!),"")</f>
        <v>#REF!</v>
      </c>
      <c r="CS59" s="272" t="e">
        <f>IF(AND(#REF!="Alta",#REF!="Catastrófico"),CONCATENATE("R",#REF!,"C",#REF!),"")</f>
        <v>#REF!</v>
      </c>
      <c r="CT59" s="272" t="e">
        <f>IF(AND(#REF!="Alta",#REF!="Catastrófico"),CONCATENATE("R",#REF!,"C",#REF!),"")</f>
        <v>#REF!</v>
      </c>
      <c r="CU59" s="273" t="e">
        <f>IF(AND(#REF!="Alta",#REF!="Catastrófico"),CONCATENATE("R",#REF!,"C",#REF!),"")</f>
        <v>#REF!</v>
      </c>
      <c r="CV59" s="57"/>
      <c r="CW59" s="1096"/>
      <c r="CX59" s="1097"/>
      <c r="CY59" s="1097"/>
      <c r="CZ59" s="1097"/>
      <c r="DA59" s="1097"/>
      <c r="DB59" s="1098"/>
    </row>
    <row r="60" spans="2:106" ht="32.65" customHeight="1">
      <c r="B60" s="1101"/>
      <c r="C60" s="1101"/>
      <c r="D60" s="1102"/>
      <c r="E60" s="1072"/>
      <c r="F60" s="1073"/>
      <c r="G60" s="1073"/>
      <c r="H60" s="1073"/>
      <c r="I60" s="1073"/>
      <c r="J60" s="282" t="e">
        <f>IF(AND(#REF!="Alta",#REF!="Leve"),CONCATENATE("R",#REF!,"C",#REF!),"")</f>
        <v>#REF!</v>
      </c>
      <c r="K60" s="283" t="e">
        <f>IF(AND(#REF!="Alta",#REF!="Leve"),CONCATENATE("R",#REF!,"C",#REF!),"")</f>
        <v>#REF!</v>
      </c>
      <c r="L60" s="283" t="e">
        <f>IF(AND(#REF!="Alta",#REF!="Leve"),CONCATENATE("R",#REF!,"C",#REF!),"")</f>
        <v>#REF!</v>
      </c>
      <c r="M60" s="283" t="e">
        <f>IF(AND(#REF!="Alta",#REF!="Leve"),CONCATENATE("R",#REF!,"C",#REF!),"")</f>
        <v>#REF!</v>
      </c>
      <c r="N60" s="283" t="e">
        <f>IF(AND(#REF!="Alta",#REF!="Leve"),CONCATENATE("R",#REF!,"C",#REF!),"")</f>
        <v>#REF!</v>
      </c>
      <c r="O60" s="283" t="e">
        <f>IF(AND(#REF!="Alta",#REF!="Leve"),CONCATENATE("R",#REF!,"C",#REF!),"")</f>
        <v>#REF!</v>
      </c>
      <c r="P60" s="283" t="e">
        <f>IF(AND(#REF!="Alta",#REF!="Leve"),CONCATENATE("R",#REF!,"C",#REF!),"")</f>
        <v>#REF!</v>
      </c>
      <c r="Q60" s="283" t="e">
        <f>IF(AND(#REF!="Alta",#REF!="Leve"),CONCATENATE("R",#REF!,"C",#REF!),"")</f>
        <v>#REF!</v>
      </c>
      <c r="R60" s="283" t="e">
        <f>IF(AND(#REF!="Alta",#REF!="Leve"),CONCATENATE("R",#REF!,"C",#REF!),"")</f>
        <v>#REF!</v>
      </c>
      <c r="S60" s="283" t="e">
        <f>IF(AND(#REF!="Alta",#REF!="Leve"),CONCATENATE("R",#REF!,"C",#REF!),"")</f>
        <v>#REF!</v>
      </c>
      <c r="T60" s="283" t="e">
        <f>IF(AND(#REF!="Alta",#REF!="Leve"),CONCATENATE("R",#REF!,"C",#REF!),"")</f>
        <v>#REF!</v>
      </c>
      <c r="U60" s="283" t="e">
        <f>IF(AND(#REF!="Alta",#REF!="Leve"),CONCATENATE("R",#REF!,"C",#REF!),"")</f>
        <v>#REF!</v>
      </c>
      <c r="V60" s="283" t="e">
        <f>IF(AND(#REF!="Alta",#REF!="Leve"),CONCATENATE("R",#REF!,"C",#REF!),"")</f>
        <v>#REF!</v>
      </c>
      <c r="W60" s="283" t="e">
        <f>IF(AND(#REF!="Alta",#REF!="Leve"),CONCATENATE("R",#REF!,"C",#REF!),"")</f>
        <v>#REF!</v>
      </c>
      <c r="X60" s="283" t="e">
        <f>IF(AND(#REF!="Alta",#REF!="Leve"),CONCATENATE("R",#REF!,"C",#REF!),"")</f>
        <v>#REF!</v>
      </c>
      <c r="Y60" s="283" t="e">
        <f>IF(AND(#REF!="Alta",#REF!="Leve"),CONCATENATE("R",#REF!,"C",#REF!),"")</f>
        <v>#REF!</v>
      </c>
      <c r="Z60" s="283" t="e">
        <f>IF(AND(#REF!="Alta",#REF!="Leve"),CONCATENATE("R",#REF!,"C",#REF!),"")</f>
        <v>#REF!</v>
      </c>
      <c r="AA60" s="283" t="e">
        <f>IF(AND(#REF!="Alta",#REF!="Leve"),CONCATENATE("R",#REF!,"C",#REF!),"")</f>
        <v>#REF!</v>
      </c>
      <c r="AB60" s="282" t="e">
        <f>IF(AND(#REF!="Alta",#REF!="Menor"),CONCATENATE("R",#REF!,"C",#REF!),"")</f>
        <v>#REF!</v>
      </c>
      <c r="AC60" s="283" t="e">
        <f>IF(AND(#REF!="Alta",#REF!="Menor"),CONCATENATE("R",#REF!,"C",#REF!),"")</f>
        <v>#REF!</v>
      </c>
      <c r="AD60" s="283" t="e">
        <f>IF(AND(#REF!="Alta",#REF!="Menor"),CONCATENATE("R",#REF!,"C",#REF!),"")</f>
        <v>#REF!</v>
      </c>
      <c r="AE60" s="283" t="e">
        <f>IF(AND(#REF!="Alta",#REF!="Menor"),CONCATENATE("R",#REF!,"C",#REF!),"")</f>
        <v>#REF!</v>
      </c>
      <c r="AF60" s="283" t="e">
        <f>IF(AND(#REF!="Alta",#REF!="Menor"),CONCATENATE("R",#REF!,"C",#REF!),"")</f>
        <v>#REF!</v>
      </c>
      <c r="AG60" s="283" t="e">
        <f>IF(AND(#REF!="Alta",#REF!="Menor"),CONCATENATE("R",#REF!,"C",#REF!),"")</f>
        <v>#REF!</v>
      </c>
      <c r="AH60" s="283" t="e">
        <f>IF(AND(#REF!="Alta",#REF!="Menor"),CONCATENATE("R",#REF!,"C",#REF!),"")</f>
        <v>#REF!</v>
      </c>
      <c r="AI60" s="283" t="e">
        <f>IF(AND(#REF!="Alta",#REF!="Menor"),CONCATENATE("R",#REF!,"C",#REF!),"")</f>
        <v>#REF!</v>
      </c>
      <c r="AJ60" s="283" t="e">
        <f>IF(AND(#REF!="Alta",#REF!="Menor"),CONCATENATE("R",#REF!,"C",#REF!),"")</f>
        <v>#REF!</v>
      </c>
      <c r="AK60" s="283" t="e">
        <f>IF(AND(#REF!="Alta",#REF!="Menor"),CONCATENATE("R",#REF!,"C",#REF!),"")</f>
        <v>#REF!</v>
      </c>
      <c r="AL60" s="283" t="e">
        <f>IF(AND(#REF!="Alta",#REF!="Menor"),CONCATENATE("R",#REF!,"C",#REF!),"")</f>
        <v>#REF!</v>
      </c>
      <c r="AM60" s="283" t="e">
        <f>IF(AND(#REF!="Alta",#REF!="Menor"),CONCATENATE("R",#REF!,"C",#REF!),"")</f>
        <v>#REF!</v>
      </c>
      <c r="AN60" s="283" t="e">
        <f>IF(AND(#REF!="Alta",#REF!="Menor"),CONCATENATE("R",#REF!,"C",#REF!),"")</f>
        <v>#REF!</v>
      </c>
      <c r="AO60" s="283" t="e">
        <f>IF(AND(#REF!="Alta",#REF!="Menor"),CONCATENATE("R",#REF!,"C",#REF!),"")</f>
        <v>#REF!</v>
      </c>
      <c r="AP60" s="283" t="e">
        <f>IF(AND(#REF!="Alta",#REF!="Menor"),CONCATENATE("R",#REF!,"C",#REF!),"")</f>
        <v>#REF!</v>
      </c>
      <c r="AQ60" s="283" t="e">
        <f>IF(AND(#REF!="Alta",#REF!="Menor"),CONCATENATE("R",#REF!,"C",#REF!),"")</f>
        <v>#REF!</v>
      </c>
      <c r="AR60" s="283" t="e">
        <f>IF(AND(#REF!="Alta",#REF!="Menor"),CONCATENATE("R",#REF!,"C",#REF!),"")</f>
        <v>#REF!</v>
      </c>
      <c r="AS60" s="284" t="e">
        <f>IF(AND(#REF!="Alta",#REF!="Menor"),CONCATENATE("R",#REF!,"C",#REF!),"")</f>
        <v>#REF!</v>
      </c>
      <c r="AT60" s="270" t="e">
        <f>IF(AND(#REF!="Alta",#REF!="Moderado"),CONCATENATE("R",#REF!,"C",#REF!),"")</f>
        <v>#REF!</v>
      </c>
      <c r="AU60" s="270" t="e">
        <f>IF(AND(#REF!="Alta",#REF!="Moderado"),CONCATENATE("R",#REF!,"C",#REF!),"")</f>
        <v>#REF!</v>
      </c>
      <c r="AV60" s="270" t="e">
        <f>IF(AND(#REF!="Alta",#REF!="Moderado"),CONCATENATE("R",#REF!,"C",#REF!),"")</f>
        <v>#REF!</v>
      </c>
      <c r="AW60" s="270" t="e">
        <f>IF(AND(#REF!="Alta",#REF!="Moderado"),CONCATENATE("R",#REF!,"C",#REF!),"")</f>
        <v>#REF!</v>
      </c>
      <c r="AX60" s="270" t="e">
        <f>IF(AND(#REF!="Alta",#REF!="Moderado"),CONCATENATE("R",#REF!,"C",#REF!),"")</f>
        <v>#REF!</v>
      </c>
      <c r="AY60" s="270" t="e">
        <f>IF(AND(#REF!="Alta",#REF!="Moderado"),CONCATENATE("R",#REF!,"C",#REF!),"")</f>
        <v>#REF!</v>
      </c>
      <c r="AZ60" s="270" t="e">
        <f>IF(AND(#REF!="Alta",#REF!="Moderado"),CONCATENATE("R",#REF!,"C",#REF!),"")</f>
        <v>#REF!</v>
      </c>
      <c r="BA60" s="270" t="e">
        <f>IF(AND(#REF!="Alta",#REF!="Moderado"),CONCATENATE("R",#REF!,"C",#REF!),"")</f>
        <v>#REF!</v>
      </c>
      <c r="BB60" s="270" t="e">
        <f>IF(AND(#REF!="Alta",#REF!="Moderado"),CONCATENATE("R",#REF!,"C",#REF!),"")</f>
        <v>#REF!</v>
      </c>
      <c r="BC60" s="270" t="e">
        <f>IF(AND(#REF!="Alta",#REF!="Moderado"),CONCATENATE("R",#REF!,"C",#REF!),"")</f>
        <v>#REF!</v>
      </c>
      <c r="BD60" s="270" t="e">
        <f>IF(AND(#REF!="Alta",#REF!="Moderado"),CONCATENATE("R",#REF!,"C",#REF!),"")</f>
        <v>#REF!</v>
      </c>
      <c r="BE60" s="270" t="e">
        <f>IF(AND(#REF!="Alta",#REF!="Moderado"),CONCATENATE("R",#REF!,"C",#REF!),"")</f>
        <v>#REF!</v>
      </c>
      <c r="BF60" s="270" t="e">
        <f>IF(AND(#REF!="Alta",#REF!="Moderado"),CONCATENATE("R",#REF!,"C",#REF!),"")</f>
        <v>#REF!</v>
      </c>
      <c r="BG60" s="270" t="e">
        <f>IF(AND(#REF!="Alta",#REF!="Moderado"),CONCATENATE("R",#REF!,"C",#REF!),"")</f>
        <v>#REF!</v>
      </c>
      <c r="BH60" s="270" t="e">
        <f>IF(AND(#REF!="Alta",#REF!="Moderado"),CONCATENATE("R",#REF!,"C",#REF!),"")</f>
        <v>#REF!</v>
      </c>
      <c r="BI60" s="270" t="e">
        <f>IF(AND(#REF!="Alta",#REF!="Moderado"),CONCATENATE("R",#REF!,"C",#REF!),"")</f>
        <v>#REF!</v>
      </c>
      <c r="BJ60" s="270" t="e">
        <f>IF(AND(#REF!="Alta",#REF!="Moderado"),CONCATENATE("R",#REF!,"C",#REF!),"")</f>
        <v>#REF!</v>
      </c>
      <c r="BK60" s="271" t="e">
        <f>IF(AND(#REF!="Alta",#REF!="Moderado"),CONCATENATE("R",#REF!,"C",#REF!),"")</f>
        <v>#REF!</v>
      </c>
      <c r="BL60" s="270" t="e">
        <f>IF(AND(#REF!="Alta",#REF!="Mayor"),CONCATENATE("R",#REF!,"C",#REF!),"")</f>
        <v>#REF!</v>
      </c>
      <c r="BM60" s="270" t="e">
        <f>IF(AND(#REF!="Alta",#REF!="Mayor"),CONCATENATE("R",#REF!,"C",#REF!),"")</f>
        <v>#REF!</v>
      </c>
      <c r="BN60" s="270" t="e">
        <f>IF(AND(#REF!="Alta",#REF!="Mayor"),CONCATENATE("R",#REF!,"C",#REF!),"")</f>
        <v>#REF!</v>
      </c>
      <c r="BO60" s="270" t="e">
        <f>IF(AND(#REF!="Alta",#REF!="Mayor"),CONCATENATE("R",#REF!,"C",#REF!),"")</f>
        <v>#REF!</v>
      </c>
      <c r="BP60" s="270" t="e">
        <f>IF(AND(#REF!="Alta",#REF!="Mayor"),CONCATENATE("R",#REF!,"C",#REF!),"")</f>
        <v>#REF!</v>
      </c>
      <c r="BQ60" s="270" t="e">
        <f>IF(AND(#REF!="Alta",#REF!="Mayor"),CONCATENATE("R",#REF!,"C",#REF!),"")</f>
        <v>#REF!</v>
      </c>
      <c r="BR60" s="270" t="e">
        <f>IF(AND(#REF!="Alta",#REF!="Mayor"),CONCATENATE("R",#REF!,"C",#REF!),"")</f>
        <v>#REF!</v>
      </c>
      <c r="BS60" s="270" t="e">
        <f>IF(AND(#REF!="Alta",#REF!="Mayor"),CONCATENATE("R",#REF!,"C",#REF!),"")</f>
        <v>#REF!</v>
      </c>
      <c r="BT60" s="270" t="e">
        <f>IF(AND(#REF!="Alta",#REF!="Mayor"),CONCATENATE("R",#REF!,"C",#REF!),"")</f>
        <v>#REF!</v>
      </c>
      <c r="BU60" s="270" t="e">
        <f>IF(AND(#REF!="Alta",#REF!="Mayor"),CONCATENATE("R",#REF!,"C",#REF!),"")</f>
        <v>#REF!</v>
      </c>
      <c r="BV60" s="270" t="e">
        <f>IF(AND(#REF!="Alta",#REF!="Mayor"),CONCATENATE("R",#REF!,"C",#REF!),"")</f>
        <v>#REF!</v>
      </c>
      <c r="BW60" s="270" t="e">
        <f>IF(AND(#REF!="Alta",#REF!="Mayor"),CONCATENATE("R",#REF!,"C",#REF!),"")</f>
        <v>#REF!</v>
      </c>
      <c r="BX60" s="270" t="e">
        <f>IF(AND(#REF!="Alta",#REF!="Mayor"),CONCATENATE("R",#REF!,"C",#REF!),"")</f>
        <v>#REF!</v>
      </c>
      <c r="BY60" s="270" t="e">
        <f>IF(AND(#REF!="Alta",#REF!="Mayor"),CONCATENATE("R",#REF!,"C",#REF!),"")</f>
        <v>#REF!</v>
      </c>
      <c r="BZ60" s="270" t="e">
        <f>IF(AND(#REF!="Alta",#REF!="Mayor"),CONCATENATE("R",#REF!,"C",#REF!),"")</f>
        <v>#REF!</v>
      </c>
      <c r="CA60" s="270" t="e">
        <f>IF(AND(#REF!="Alta",#REF!="Mayor"),CONCATENATE("R",#REF!,"C",#REF!),"")</f>
        <v>#REF!</v>
      </c>
      <c r="CB60" s="270" t="e">
        <f>IF(AND(#REF!="Alta",#REF!="Mayor"),CONCATENATE("R",#REF!,"C",#REF!),"")</f>
        <v>#REF!</v>
      </c>
      <c r="CC60" s="271" t="e">
        <f>IF(AND(#REF!="Alta",#REF!="Mayor"),CONCATENATE("R",#REF!,"C",#REF!),"")</f>
        <v>#REF!</v>
      </c>
      <c r="CD60" s="272" t="e">
        <f>IF(AND(#REF!="Alta",#REF!="Catastrófico"),CONCATENATE("R",#REF!,"C",#REF!),"")</f>
        <v>#REF!</v>
      </c>
      <c r="CE60" s="272" t="e">
        <f>IF(AND(#REF!="Alta",#REF!="Catastrófico"),CONCATENATE("R",#REF!,"C",#REF!),"")</f>
        <v>#REF!</v>
      </c>
      <c r="CF60" s="272" t="e">
        <f>IF(AND(#REF!="Alta",#REF!="Catastrófico"),CONCATENATE("R",#REF!,"C",#REF!),"")</f>
        <v>#REF!</v>
      </c>
      <c r="CG60" s="272" t="e">
        <f>IF(AND(#REF!="Alta",#REF!="Catastrófico"),CONCATENATE("R",#REF!,"C",#REF!),"")</f>
        <v>#REF!</v>
      </c>
      <c r="CH60" s="272" t="e">
        <f>IF(AND(#REF!="Alta",#REF!="Catastrófico"),CONCATENATE("R",#REF!,"C",#REF!),"")</f>
        <v>#REF!</v>
      </c>
      <c r="CI60" s="272" t="e">
        <f>IF(AND(#REF!="Alta",#REF!="Catastrófico"),CONCATENATE("R",#REF!,"C",#REF!),"")</f>
        <v>#REF!</v>
      </c>
      <c r="CJ60" s="272" t="e">
        <f>IF(AND(#REF!="Alta",#REF!="Catastrófico"),CONCATENATE("R",#REF!,"C",#REF!),"")</f>
        <v>#REF!</v>
      </c>
      <c r="CK60" s="272" t="e">
        <f>IF(AND(#REF!="Alta",#REF!="Catastrófico"),CONCATENATE("R",#REF!,"C",#REF!),"")</f>
        <v>#REF!</v>
      </c>
      <c r="CL60" s="272" t="e">
        <f>IF(AND(#REF!="Alta",#REF!="Catastrófico"),CONCATENATE("R",#REF!,"C",#REF!),"")</f>
        <v>#REF!</v>
      </c>
      <c r="CM60" s="272" t="e">
        <f>IF(AND(#REF!="Alta",#REF!="Catastrófico"),CONCATENATE("R",#REF!,"C",#REF!),"")</f>
        <v>#REF!</v>
      </c>
      <c r="CN60" s="272" t="e">
        <f>IF(AND(#REF!="Alta",#REF!="Catastrófico"),CONCATENATE("R",#REF!,"C",#REF!),"")</f>
        <v>#REF!</v>
      </c>
      <c r="CO60" s="272" t="e">
        <f>IF(AND(#REF!="Alta",#REF!="Catastrófico"),CONCATENATE("R",#REF!,"C",#REF!),"")</f>
        <v>#REF!</v>
      </c>
      <c r="CP60" s="272" t="e">
        <f>IF(AND(#REF!="Alta",#REF!="Catastrófico"),CONCATENATE("R",#REF!,"C",#REF!),"")</f>
        <v>#REF!</v>
      </c>
      <c r="CQ60" s="272" t="e">
        <f>IF(AND(#REF!="Alta",#REF!="Catastrófico"),CONCATENATE("R",#REF!,"C",#REF!),"")</f>
        <v>#REF!</v>
      </c>
      <c r="CR60" s="272" t="e">
        <f>IF(AND(#REF!="Alta",#REF!="Catastrófico"),CONCATENATE("R",#REF!,"C",#REF!),"")</f>
        <v>#REF!</v>
      </c>
      <c r="CS60" s="272" t="e">
        <f>IF(AND(#REF!="Alta",#REF!="Catastrófico"),CONCATENATE("R",#REF!,"C",#REF!),"")</f>
        <v>#REF!</v>
      </c>
      <c r="CT60" s="272" t="e">
        <f>IF(AND(#REF!="Alta",#REF!="Catastrófico"),CONCATENATE("R",#REF!,"C",#REF!),"")</f>
        <v>#REF!</v>
      </c>
      <c r="CU60" s="273" t="e">
        <f>IF(AND(#REF!="Alta",#REF!="Catastrófico"),CONCATENATE("R",#REF!,"C",#REF!),"")</f>
        <v>#REF!</v>
      </c>
      <c r="CV60" s="57"/>
      <c r="CW60" s="1096"/>
      <c r="CX60" s="1097"/>
      <c r="CY60" s="1097"/>
      <c r="CZ60" s="1097"/>
      <c r="DA60" s="1097"/>
      <c r="DB60" s="1098"/>
    </row>
    <row r="61" spans="2:106" ht="32.65" customHeight="1">
      <c r="B61" s="1101"/>
      <c r="C61" s="1101"/>
      <c r="D61" s="1102"/>
      <c r="E61" s="1072"/>
      <c r="F61" s="1073"/>
      <c r="G61" s="1073"/>
      <c r="H61" s="1073"/>
      <c r="I61" s="1073"/>
      <c r="J61" s="282" t="e">
        <f>IF(AND(#REF!="Alta",#REF!="Leve"),CONCATENATE("R",#REF!,"C",#REF!),"")</f>
        <v>#REF!</v>
      </c>
      <c r="K61" s="283" t="e">
        <f>IF(AND(#REF!="Alta",#REF!="Leve"),CONCATENATE("R",#REF!,"C",#REF!),"")</f>
        <v>#REF!</v>
      </c>
      <c r="L61" s="283" t="e">
        <f>IF(AND(#REF!="Alta",#REF!="Leve"),CONCATENATE("R",#REF!,"C",#REF!),"")</f>
        <v>#REF!</v>
      </c>
      <c r="M61" s="283" t="e">
        <f>IF(AND(#REF!="Alta",#REF!="Leve"),CONCATENATE("R",#REF!,"C",#REF!),"")</f>
        <v>#REF!</v>
      </c>
      <c r="N61" s="283" t="e">
        <f>IF(AND(#REF!="Alta",#REF!="Leve"),CONCATENATE("R",#REF!,"C",#REF!),"")</f>
        <v>#REF!</v>
      </c>
      <c r="O61" s="283" t="e">
        <f>IF(AND(#REF!="Alta",#REF!="Leve"),CONCATENATE("R",#REF!,"C",#REF!),"")</f>
        <v>#REF!</v>
      </c>
      <c r="P61" s="283" t="e">
        <f>IF(AND(#REF!="Alta",#REF!="Leve"),CONCATENATE("R",#REF!,"C",#REF!),"")</f>
        <v>#REF!</v>
      </c>
      <c r="Q61" s="283" t="e">
        <f>IF(AND(#REF!="Alta",#REF!="Leve"),CONCATENATE("R",#REF!,"C",#REF!),"")</f>
        <v>#REF!</v>
      </c>
      <c r="R61" s="283" t="e">
        <f>IF(AND(#REF!="Alta",#REF!="Leve"),CONCATENATE("R",#REF!,"C",#REF!),"")</f>
        <v>#REF!</v>
      </c>
      <c r="S61" s="283" t="e">
        <f>IF(AND(#REF!="Alta",#REF!="Leve"),CONCATENATE("R",#REF!,"C",#REF!),"")</f>
        <v>#REF!</v>
      </c>
      <c r="T61" s="283" t="e">
        <f>IF(AND(#REF!="Alta",#REF!="Leve"),CONCATENATE("R",#REF!,"C",#REF!),"")</f>
        <v>#REF!</v>
      </c>
      <c r="U61" s="283" t="e">
        <f>IF(AND(#REF!="Alta",#REF!="Leve"),CONCATENATE("R",#REF!,"C",#REF!),"")</f>
        <v>#REF!</v>
      </c>
      <c r="V61" s="283" t="e">
        <f>IF(AND(#REF!="Alta",#REF!="Leve"),CONCATENATE("R",#REF!,"C",#REF!),"")</f>
        <v>#REF!</v>
      </c>
      <c r="W61" s="283" t="e">
        <f>IF(AND(#REF!="Alta",#REF!="Leve"),CONCATENATE("R",#REF!,"C",#REF!),"")</f>
        <v>#REF!</v>
      </c>
      <c r="X61" s="283" t="e">
        <f>IF(AND(#REF!="Alta",#REF!="Leve"),CONCATENATE("R",#REF!,"C",#REF!),"")</f>
        <v>#REF!</v>
      </c>
      <c r="Y61" s="283" t="e">
        <f>IF(AND(#REF!="Alta",#REF!="Leve"),CONCATENATE("R",#REF!,"C",#REF!),"")</f>
        <v>#REF!</v>
      </c>
      <c r="Z61" s="283" t="e">
        <f>IF(AND(#REF!="Alta",#REF!="Leve"),CONCATENATE("R",#REF!,"C",#REF!),"")</f>
        <v>#REF!</v>
      </c>
      <c r="AA61" s="283" t="e">
        <f>IF(AND(#REF!="Alta",#REF!="Leve"),CONCATENATE("R",#REF!,"C",#REF!),"")</f>
        <v>#REF!</v>
      </c>
      <c r="AB61" s="282" t="e">
        <f>IF(AND(#REF!="Alta",#REF!="Menor"),CONCATENATE("R",#REF!,"C",#REF!),"")</f>
        <v>#REF!</v>
      </c>
      <c r="AC61" s="283" t="e">
        <f>IF(AND(#REF!="Alta",#REF!="Menor"),CONCATENATE("R",#REF!,"C",#REF!),"")</f>
        <v>#REF!</v>
      </c>
      <c r="AD61" s="283" t="e">
        <f>IF(AND(#REF!="Alta",#REF!="Menor"),CONCATENATE("R",#REF!,"C",#REF!),"")</f>
        <v>#REF!</v>
      </c>
      <c r="AE61" s="283" t="e">
        <f>IF(AND(#REF!="Alta",#REF!="Menor"),CONCATENATE("R",#REF!,"C",#REF!),"")</f>
        <v>#REF!</v>
      </c>
      <c r="AF61" s="283" t="e">
        <f>IF(AND(#REF!="Alta",#REF!="Menor"),CONCATENATE("R",#REF!,"C",#REF!),"")</f>
        <v>#REF!</v>
      </c>
      <c r="AG61" s="283" t="e">
        <f>IF(AND(#REF!="Alta",#REF!="Menor"),CONCATENATE("R",#REF!,"C",#REF!),"")</f>
        <v>#REF!</v>
      </c>
      <c r="AH61" s="283" t="e">
        <f>IF(AND(#REF!="Alta",#REF!="Menor"),CONCATENATE("R",#REF!,"C",#REF!),"")</f>
        <v>#REF!</v>
      </c>
      <c r="AI61" s="283" t="e">
        <f>IF(AND(#REF!="Alta",#REF!="Menor"),CONCATENATE("R",#REF!,"C",#REF!),"")</f>
        <v>#REF!</v>
      </c>
      <c r="AJ61" s="283" t="e">
        <f>IF(AND(#REF!="Alta",#REF!="Menor"),CONCATENATE("R",#REF!,"C",#REF!),"")</f>
        <v>#REF!</v>
      </c>
      <c r="AK61" s="283" t="e">
        <f>IF(AND(#REF!="Alta",#REF!="Menor"),CONCATENATE("R",#REF!,"C",#REF!),"")</f>
        <v>#REF!</v>
      </c>
      <c r="AL61" s="283" t="e">
        <f>IF(AND(#REF!="Alta",#REF!="Menor"),CONCATENATE("R",#REF!,"C",#REF!),"")</f>
        <v>#REF!</v>
      </c>
      <c r="AM61" s="283" t="e">
        <f>IF(AND(#REF!="Alta",#REF!="Menor"),CONCATENATE("R",#REF!,"C",#REF!),"")</f>
        <v>#REF!</v>
      </c>
      <c r="AN61" s="283" t="e">
        <f>IF(AND(#REF!="Alta",#REF!="Menor"),CONCATENATE("R",#REF!,"C",#REF!),"")</f>
        <v>#REF!</v>
      </c>
      <c r="AO61" s="283" t="e">
        <f>IF(AND(#REF!="Alta",#REF!="Menor"),CONCATENATE("R",#REF!,"C",#REF!),"")</f>
        <v>#REF!</v>
      </c>
      <c r="AP61" s="283" t="e">
        <f>IF(AND(#REF!="Alta",#REF!="Menor"),CONCATENATE("R",#REF!,"C",#REF!),"")</f>
        <v>#REF!</v>
      </c>
      <c r="AQ61" s="283" t="e">
        <f>IF(AND(#REF!="Alta",#REF!="Menor"),CONCATENATE("R",#REF!,"C",#REF!),"")</f>
        <v>#REF!</v>
      </c>
      <c r="AR61" s="283" t="e">
        <f>IF(AND(#REF!="Alta",#REF!="Menor"),CONCATENATE("R",#REF!,"C",#REF!),"")</f>
        <v>#REF!</v>
      </c>
      <c r="AS61" s="284" t="e">
        <f>IF(AND(#REF!="Alta",#REF!="Menor"),CONCATENATE("R",#REF!,"C",#REF!),"")</f>
        <v>#REF!</v>
      </c>
      <c r="AT61" s="270" t="e">
        <f>IF(AND(#REF!="Alta",#REF!="Moderado"),CONCATENATE("R",#REF!,"C",#REF!),"")</f>
        <v>#REF!</v>
      </c>
      <c r="AU61" s="270" t="e">
        <f>IF(AND(#REF!="Alta",#REF!="Moderado"),CONCATENATE("R",#REF!,"C",#REF!),"")</f>
        <v>#REF!</v>
      </c>
      <c r="AV61" s="270" t="e">
        <f>IF(AND(#REF!="Alta",#REF!="Moderado"),CONCATENATE("R",#REF!,"C",#REF!),"")</f>
        <v>#REF!</v>
      </c>
      <c r="AW61" s="270" t="e">
        <f>IF(AND(#REF!="Alta",#REF!="Moderado"),CONCATENATE("R",#REF!,"C",#REF!),"")</f>
        <v>#REF!</v>
      </c>
      <c r="AX61" s="270" t="e">
        <f>IF(AND(#REF!="Alta",#REF!="Moderado"),CONCATENATE("R",#REF!,"C",#REF!),"")</f>
        <v>#REF!</v>
      </c>
      <c r="AY61" s="270" t="e">
        <f>IF(AND(#REF!="Alta",#REF!="Moderado"),CONCATENATE("R",#REF!,"C",#REF!),"")</f>
        <v>#REF!</v>
      </c>
      <c r="AZ61" s="270" t="e">
        <f>IF(AND(#REF!="Alta",#REF!="Moderado"),CONCATENATE("R",#REF!,"C",#REF!),"")</f>
        <v>#REF!</v>
      </c>
      <c r="BA61" s="270" t="e">
        <f>IF(AND(#REF!="Alta",#REF!="Moderado"),CONCATENATE("R",#REF!,"C",#REF!),"")</f>
        <v>#REF!</v>
      </c>
      <c r="BB61" s="270" t="e">
        <f>IF(AND(#REF!="Alta",#REF!="Moderado"),CONCATENATE("R",#REF!,"C",#REF!),"")</f>
        <v>#REF!</v>
      </c>
      <c r="BC61" s="270" t="e">
        <f>IF(AND(#REF!="Alta",#REF!="Moderado"),CONCATENATE("R",#REF!,"C",#REF!),"")</f>
        <v>#REF!</v>
      </c>
      <c r="BD61" s="270" t="e">
        <f>IF(AND(#REF!="Alta",#REF!="Moderado"),CONCATENATE("R",#REF!,"C",#REF!),"")</f>
        <v>#REF!</v>
      </c>
      <c r="BE61" s="270" t="e">
        <f>IF(AND(#REF!="Alta",#REF!="Moderado"),CONCATENATE("R",#REF!,"C",#REF!),"")</f>
        <v>#REF!</v>
      </c>
      <c r="BF61" s="270" t="e">
        <f>IF(AND(#REF!="Alta",#REF!="Moderado"),CONCATENATE("R",#REF!,"C",#REF!),"")</f>
        <v>#REF!</v>
      </c>
      <c r="BG61" s="270" t="e">
        <f>IF(AND(#REF!="Alta",#REF!="Moderado"),CONCATENATE("R",#REF!,"C",#REF!),"")</f>
        <v>#REF!</v>
      </c>
      <c r="BH61" s="270" t="e">
        <f>IF(AND(#REF!="Alta",#REF!="Moderado"),CONCATENATE("R",#REF!,"C",#REF!),"")</f>
        <v>#REF!</v>
      </c>
      <c r="BI61" s="270" t="e">
        <f>IF(AND(#REF!="Alta",#REF!="Moderado"),CONCATENATE("R",#REF!,"C",#REF!),"")</f>
        <v>#REF!</v>
      </c>
      <c r="BJ61" s="270" t="e">
        <f>IF(AND(#REF!="Alta",#REF!="Moderado"),CONCATENATE("R",#REF!,"C",#REF!),"")</f>
        <v>#REF!</v>
      </c>
      <c r="BK61" s="271" t="e">
        <f>IF(AND(#REF!="Alta",#REF!="Moderado"),CONCATENATE("R",#REF!,"C",#REF!),"")</f>
        <v>#REF!</v>
      </c>
      <c r="BL61" s="270" t="e">
        <f>IF(AND(#REF!="Alta",#REF!="Mayor"),CONCATENATE("R",#REF!,"C",#REF!),"")</f>
        <v>#REF!</v>
      </c>
      <c r="BM61" s="270" t="e">
        <f>IF(AND(#REF!="Alta",#REF!="Mayor"),CONCATENATE("R",#REF!,"C",#REF!),"")</f>
        <v>#REF!</v>
      </c>
      <c r="BN61" s="270" t="e">
        <f>IF(AND(#REF!="Alta",#REF!="Mayor"),CONCATENATE("R",#REF!,"C",#REF!),"")</f>
        <v>#REF!</v>
      </c>
      <c r="BO61" s="270" t="e">
        <f>IF(AND(#REF!="Alta",#REF!="Mayor"),CONCATENATE("R",#REF!,"C",#REF!),"")</f>
        <v>#REF!</v>
      </c>
      <c r="BP61" s="270" t="e">
        <f>IF(AND(#REF!="Alta",#REF!="Mayor"),CONCATENATE("R",#REF!,"C",#REF!),"")</f>
        <v>#REF!</v>
      </c>
      <c r="BQ61" s="270" t="e">
        <f>IF(AND(#REF!="Alta",#REF!="Mayor"),CONCATENATE("R",#REF!,"C",#REF!),"")</f>
        <v>#REF!</v>
      </c>
      <c r="BR61" s="270" t="e">
        <f>IF(AND(#REF!="Alta",#REF!="Mayor"),CONCATENATE("R",#REF!,"C",#REF!),"")</f>
        <v>#REF!</v>
      </c>
      <c r="BS61" s="270" t="e">
        <f>IF(AND(#REF!="Alta",#REF!="Mayor"),CONCATENATE("R",#REF!,"C",#REF!),"")</f>
        <v>#REF!</v>
      </c>
      <c r="BT61" s="270" t="e">
        <f>IF(AND(#REF!="Alta",#REF!="Mayor"),CONCATENATE("R",#REF!,"C",#REF!),"")</f>
        <v>#REF!</v>
      </c>
      <c r="BU61" s="270" t="e">
        <f>IF(AND(#REF!="Alta",#REF!="Mayor"),CONCATENATE("R",#REF!,"C",#REF!),"")</f>
        <v>#REF!</v>
      </c>
      <c r="BV61" s="270" t="e">
        <f>IF(AND(#REF!="Alta",#REF!="Mayor"),CONCATENATE("R",#REF!,"C",#REF!),"")</f>
        <v>#REF!</v>
      </c>
      <c r="BW61" s="270" t="e">
        <f>IF(AND(#REF!="Alta",#REF!="Mayor"),CONCATENATE("R",#REF!,"C",#REF!),"")</f>
        <v>#REF!</v>
      </c>
      <c r="BX61" s="270" t="e">
        <f>IF(AND(#REF!="Alta",#REF!="Mayor"),CONCATENATE("R",#REF!,"C",#REF!),"")</f>
        <v>#REF!</v>
      </c>
      <c r="BY61" s="270" t="e">
        <f>IF(AND(#REF!="Alta",#REF!="Mayor"),CONCATENATE("R",#REF!,"C",#REF!),"")</f>
        <v>#REF!</v>
      </c>
      <c r="BZ61" s="270" t="e">
        <f>IF(AND(#REF!="Alta",#REF!="Mayor"),CONCATENATE("R",#REF!,"C",#REF!),"")</f>
        <v>#REF!</v>
      </c>
      <c r="CA61" s="270" t="e">
        <f>IF(AND(#REF!="Alta",#REF!="Mayor"),CONCATENATE("R",#REF!,"C",#REF!),"")</f>
        <v>#REF!</v>
      </c>
      <c r="CB61" s="270" t="e">
        <f>IF(AND(#REF!="Alta",#REF!="Mayor"),CONCATENATE("R",#REF!,"C",#REF!),"")</f>
        <v>#REF!</v>
      </c>
      <c r="CC61" s="271" t="e">
        <f>IF(AND(#REF!="Alta",#REF!="Mayor"),CONCATENATE("R",#REF!,"C",#REF!),"")</f>
        <v>#REF!</v>
      </c>
      <c r="CD61" s="272" t="e">
        <f>IF(AND(#REF!="Alta",#REF!="Catastrófico"),CONCATENATE("R",#REF!,"C",#REF!),"")</f>
        <v>#REF!</v>
      </c>
      <c r="CE61" s="272" t="e">
        <f>IF(AND(#REF!="Alta",#REF!="Catastrófico"),CONCATENATE("R",#REF!,"C",#REF!),"")</f>
        <v>#REF!</v>
      </c>
      <c r="CF61" s="272" t="e">
        <f>IF(AND(#REF!="Alta",#REF!="Catastrófico"),CONCATENATE("R",#REF!,"C",#REF!),"")</f>
        <v>#REF!</v>
      </c>
      <c r="CG61" s="272" t="e">
        <f>IF(AND(#REF!="Alta",#REF!="Catastrófico"),CONCATENATE("R",#REF!,"C",#REF!),"")</f>
        <v>#REF!</v>
      </c>
      <c r="CH61" s="272" t="e">
        <f>IF(AND(#REF!="Alta",#REF!="Catastrófico"),CONCATENATE("R",#REF!,"C",#REF!),"")</f>
        <v>#REF!</v>
      </c>
      <c r="CI61" s="272" t="e">
        <f>IF(AND(#REF!="Alta",#REF!="Catastrófico"),CONCATENATE("R",#REF!,"C",#REF!),"")</f>
        <v>#REF!</v>
      </c>
      <c r="CJ61" s="272" t="e">
        <f>IF(AND(#REF!="Alta",#REF!="Catastrófico"),CONCATENATE("R",#REF!,"C",#REF!),"")</f>
        <v>#REF!</v>
      </c>
      <c r="CK61" s="272" t="e">
        <f>IF(AND(#REF!="Alta",#REF!="Catastrófico"),CONCATENATE("R",#REF!,"C",#REF!),"")</f>
        <v>#REF!</v>
      </c>
      <c r="CL61" s="272" t="e">
        <f>IF(AND(#REF!="Alta",#REF!="Catastrófico"),CONCATENATE("R",#REF!,"C",#REF!),"")</f>
        <v>#REF!</v>
      </c>
      <c r="CM61" s="272" t="e">
        <f>IF(AND(#REF!="Alta",#REF!="Catastrófico"),CONCATENATE("R",#REF!,"C",#REF!),"")</f>
        <v>#REF!</v>
      </c>
      <c r="CN61" s="272" t="e">
        <f>IF(AND(#REF!="Alta",#REF!="Catastrófico"),CONCATENATE("R",#REF!,"C",#REF!),"")</f>
        <v>#REF!</v>
      </c>
      <c r="CO61" s="272" t="e">
        <f>IF(AND(#REF!="Alta",#REF!="Catastrófico"),CONCATENATE("R",#REF!,"C",#REF!),"")</f>
        <v>#REF!</v>
      </c>
      <c r="CP61" s="272" t="e">
        <f>IF(AND(#REF!="Alta",#REF!="Catastrófico"),CONCATENATE("R",#REF!,"C",#REF!),"")</f>
        <v>#REF!</v>
      </c>
      <c r="CQ61" s="272" t="e">
        <f>IF(AND(#REF!="Alta",#REF!="Catastrófico"),CONCATENATE("R",#REF!,"C",#REF!),"")</f>
        <v>#REF!</v>
      </c>
      <c r="CR61" s="272" t="e">
        <f>IF(AND(#REF!="Alta",#REF!="Catastrófico"),CONCATENATE("R",#REF!,"C",#REF!),"")</f>
        <v>#REF!</v>
      </c>
      <c r="CS61" s="272" t="e">
        <f>IF(AND(#REF!="Alta",#REF!="Catastrófico"),CONCATENATE("R",#REF!,"C",#REF!),"")</f>
        <v>#REF!</v>
      </c>
      <c r="CT61" s="272" t="e">
        <f>IF(AND(#REF!="Alta",#REF!="Catastrófico"),CONCATENATE("R",#REF!,"C",#REF!),"")</f>
        <v>#REF!</v>
      </c>
      <c r="CU61" s="273" t="e">
        <f>IF(AND(#REF!="Alta",#REF!="Catastrófico"),CONCATENATE("R",#REF!,"C",#REF!),"")</f>
        <v>#REF!</v>
      </c>
      <c r="CV61" s="57"/>
      <c r="CW61" s="1096"/>
      <c r="CX61" s="1097"/>
      <c r="CY61" s="1097"/>
      <c r="CZ61" s="1097"/>
      <c r="DA61" s="1097"/>
      <c r="DB61" s="1098"/>
    </row>
    <row r="62" spans="2:106" ht="32.65" customHeight="1">
      <c r="B62" s="1101"/>
      <c r="C62" s="1101"/>
      <c r="D62" s="1102"/>
      <c r="E62" s="1072"/>
      <c r="F62" s="1073"/>
      <c r="G62" s="1073"/>
      <c r="H62" s="1073"/>
      <c r="I62" s="1073"/>
      <c r="J62" s="282" t="e">
        <f>IF(AND(#REF!="Alta",#REF!="Leve"),CONCATENATE("R",#REF!,"C",#REF!),"")</f>
        <v>#REF!</v>
      </c>
      <c r="K62" s="283" t="e">
        <f>IF(AND(#REF!="Alta",#REF!="Leve"),CONCATENATE("R",#REF!,"C",#REF!),"")</f>
        <v>#REF!</v>
      </c>
      <c r="L62" s="283" t="e">
        <f>IF(AND(#REF!="Alta",#REF!="Leve"),CONCATENATE("R",#REF!,"C",#REF!),"")</f>
        <v>#REF!</v>
      </c>
      <c r="M62" s="283" t="e">
        <f>IF(AND(#REF!="Alta",#REF!="Leve"),CONCATENATE("R",#REF!,"C",#REF!),"")</f>
        <v>#REF!</v>
      </c>
      <c r="N62" s="283" t="e">
        <f>IF(AND(#REF!="Alta",#REF!="Leve"),CONCATENATE("R",#REF!,"C",#REF!),"")</f>
        <v>#REF!</v>
      </c>
      <c r="O62" s="283" t="e">
        <f>IF(AND(#REF!="Alta",#REF!="Leve"),CONCATENATE("R",#REF!,"C",#REF!),"")</f>
        <v>#REF!</v>
      </c>
      <c r="P62" s="283" t="e">
        <f>IF(AND(#REF!="Alta",#REF!="Leve"),CONCATENATE("R",#REF!,"C",#REF!),"")</f>
        <v>#REF!</v>
      </c>
      <c r="Q62" s="283" t="e">
        <f>IF(AND(#REF!="Alta",#REF!="Leve"),CONCATENATE("R",#REF!,"C",#REF!),"")</f>
        <v>#REF!</v>
      </c>
      <c r="R62" s="283" t="e">
        <f>IF(AND(#REF!="Alta",#REF!="Leve"),CONCATENATE("R",#REF!,"C",#REF!),"")</f>
        <v>#REF!</v>
      </c>
      <c r="S62" s="283" t="e">
        <f>IF(AND(#REF!="Alta",#REF!="Leve"),CONCATENATE("R",#REF!,"C",#REF!),"")</f>
        <v>#REF!</v>
      </c>
      <c r="T62" s="283" t="e">
        <f>IF(AND(#REF!="Alta",#REF!="Leve"),CONCATENATE("R",#REF!,"C",#REF!),"")</f>
        <v>#REF!</v>
      </c>
      <c r="U62" s="283" t="e">
        <f>IF(AND(#REF!="Alta",#REF!="Leve"),CONCATENATE("R",#REF!,"C",#REF!),"")</f>
        <v>#REF!</v>
      </c>
      <c r="V62" s="283" t="e">
        <f>IF(AND(#REF!="Alta",#REF!="Leve"),CONCATENATE("R",#REF!,"C",#REF!),"")</f>
        <v>#REF!</v>
      </c>
      <c r="W62" s="283" t="e">
        <f>IF(AND(#REF!="Alta",#REF!="Leve"),CONCATENATE("R",#REF!,"C",#REF!),"")</f>
        <v>#REF!</v>
      </c>
      <c r="X62" s="283" t="e">
        <f>IF(AND(#REF!="Alta",#REF!="Leve"),CONCATENATE("R",#REF!,"C",#REF!),"")</f>
        <v>#REF!</v>
      </c>
      <c r="Y62" s="283" t="e">
        <f>IF(AND(#REF!="Alta",#REF!="Leve"),CONCATENATE("R",#REF!,"C",#REF!),"")</f>
        <v>#REF!</v>
      </c>
      <c r="Z62" s="283" t="e">
        <f>IF(AND(#REF!="Alta",#REF!="Leve"),CONCATENATE("R",#REF!,"C",#REF!),"")</f>
        <v>#REF!</v>
      </c>
      <c r="AA62" s="283" t="e">
        <f>IF(AND(#REF!="Alta",#REF!="Leve"),CONCATENATE("R",#REF!,"C",#REF!),"")</f>
        <v>#REF!</v>
      </c>
      <c r="AB62" s="282" t="e">
        <f>IF(AND(#REF!="Alta",#REF!="Menor"),CONCATENATE("R",#REF!,"C",#REF!),"")</f>
        <v>#REF!</v>
      </c>
      <c r="AC62" s="283" t="e">
        <f>IF(AND(#REF!="Alta",#REF!="Menor"),CONCATENATE("R",#REF!,"C",#REF!),"")</f>
        <v>#REF!</v>
      </c>
      <c r="AD62" s="283" t="e">
        <f>IF(AND(#REF!="Alta",#REF!="Menor"),CONCATENATE("R",#REF!,"C",#REF!),"")</f>
        <v>#REF!</v>
      </c>
      <c r="AE62" s="283" t="e">
        <f>IF(AND(#REF!="Alta",#REF!="Menor"),CONCATENATE("R",#REF!,"C",#REF!),"")</f>
        <v>#REF!</v>
      </c>
      <c r="AF62" s="283" t="e">
        <f>IF(AND(#REF!="Alta",#REF!="Menor"),CONCATENATE("R",#REF!,"C",#REF!),"")</f>
        <v>#REF!</v>
      </c>
      <c r="AG62" s="283" t="e">
        <f>IF(AND(#REF!="Alta",#REF!="Menor"),CONCATENATE("R",#REF!,"C",#REF!),"")</f>
        <v>#REF!</v>
      </c>
      <c r="AH62" s="283" t="e">
        <f>IF(AND(#REF!="Alta",#REF!="Menor"),CONCATENATE("R",#REF!,"C",#REF!),"")</f>
        <v>#REF!</v>
      </c>
      <c r="AI62" s="283" t="e">
        <f>IF(AND(#REF!="Alta",#REF!="Menor"),CONCATENATE("R",#REF!,"C",#REF!),"")</f>
        <v>#REF!</v>
      </c>
      <c r="AJ62" s="283" t="e">
        <f>IF(AND(#REF!="Alta",#REF!="Menor"),CONCATENATE("R",#REF!,"C",#REF!),"")</f>
        <v>#REF!</v>
      </c>
      <c r="AK62" s="283" t="e">
        <f>IF(AND(#REF!="Alta",#REF!="Menor"),CONCATENATE("R",#REF!,"C",#REF!),"")</f>
        <v>#REF!</v>
      </c>
      <c r="AL62" s="283" t="e">
        <f>IF(AND(#REF!="Alta",#REF!="Menor"),CONCATENATE("R",#REF!,"C",#REF!),"")</f>
        <v>#REF!</v>
      </c>
      <c r="AM62" s="283" t="e">
        <f>IF(AND(#REF!="Alta",#REF!="Menor"),CONCATENATE("R",#REF!,"C",#REF!),"")</f>
        <v>#REF!</v>
      </c>
      <c r="AN62" s="283" t="e">
        <f>IF(AND(#REF!="Alta",#REF!="Menor"),CONCATENATE("R",#REF!,"C",#REF!),"")</f>
        <v>#REF!</v>
      </c>
      <c r="AO62" s="283" t="e">
        <f>IF(AND(#REF!="Alta",#REF!="Menor"),CONCATENATE("R",#REF!,"C",#REF!),"")</f>
        <v>#REF!</v>
      </c>
      <c r="AP62" s="283" t="e">
        <f>IF(AND(#REF!="Alta",#REF!="Menor"),CONCATENATE("R",#REF!,"C",#REF!),"")</f>
        <v>#REF!</v>
      </c>
      <c r="AQ62" s="283" t="e">
        <f>IF(AND(#REF!="Alta",#REF!="Menor"),CONCATENATE("R",#REF!,"C",#REF!),"")</f>
        <v>#REF!</v>
      </c>
      <c r="AR62" s="283" t="e">
        <f>IF(AND(#REF!="Alta",#REF!="Menor"),CONCATENATE("R",#REF!,"C",#REF!),"")</f>
        <v>#REF!</v>
      </c>
      <c r="AS62" s="284" t="e">
        <f>IF(AND(#REF!="Alta",#REF!="Menor"),CONCATENATE("R",#REF!,"C",#REF!),"")</f>
        <v>#REF!</v>
      </c>
      <c r="AT62" s="270" t="e">
        <f>IF(AND(#REF!="Alta",#REF!="Moderado"),CONCATENATE("R",#REF!,"C",#REF!),"")</f>
        <v>#REF!</v>
      </c>
      <c r="AU62" s="270" t="e">
        <f>IF(AND(#REF!="Alta",#REF!="Moderado"),CONCATENATE("R",#REF!,"C",#REF!),"")</f>
        <v>#REF!</v>
      </c>
      <c r="AV62" s="270" t="e">
        <f>IF(AND(#REF!="Alta",#REF!="Moderado"),CONCATENATE("R",#REF!,"C",#REF!),"")</f>
        <v>#REF!</v>
      </c>
      <c r="AW62" s="270" t="e">
        <f>IF(AND(#REF!="Alta",#REF!="Moderado"),CONCATENATE("R",#REF!,"C",#REF!),"")</f>
        <v>#REF!</v>
      </c>
      <c r="AX62" s="270" t="e">
        <f>IF(AND(#REF!="Alta",#REF!="Moderado"),CONCATENATE("R",#REF!,"C",#REF!),"")</f>
        <v>#REF!</v>
      </c>
      <c r="AY62" s="270" t="e">
        <f>IF(AND(#REF!="Alta",#REF!="Moderado"),CONCATENATE("R",#REF!,"C",#REF!),"")</f>
        <v>#REF!</v>
      </c>
      <c r="AZ62" s="270" t="e">
        <f>IF(AND(#REF!="Alta",#REF!="Moderado"),CONCATENATE("R",#REF!,"C",#REF!),"")</f>
        <v>#REF!</v>
      </c>
      <c r="BA62" s="270" t="e">
        <f>IF(AND(#REF!="Alta",#REF!="Moderado"),CONCATENATE("R",#REF!,"C",#REF!),"")</f>
        <v>#REF!</v>
      </c>
      <c r="BB62" s="270" t="e">
        <f>IF(AND(#REF!="Alta",#REF!="Moderado"),CONCATENATE("R",#REF!,"C",#REF!),"")</f>
        <v>#REF!</v>
      </c>
      <c r="BC62" s="270" t="e">
        <f>IF(AND(#REF!="Alta",#REF!="Moderado"),CONCATENATE("R",#REF!,"C",#REF!),"")</f>
        <v>#REF!</v>
      </c>
      <c r="BD62" s="270" t="e">
        <f>IF(AND(#REF!="Alta",#REF!="Moderado"),CONCATENATE("R",#REF!,"C",#REF!),"")</f>
        <v>#REF!</v>
      </c>
      <c r="BE62" s="270" t="e">
        <f>IF(AND(#REF!="Alta",#REF!="Moderado"),CONCATENATE("R",#REF!,"C",#REF!),"")</f>
        <v>#REF!</v>
      </c>
      <c r="BF62" s="270" t="e">
        <f>IF(AND(#REF!="Alta",#REF!="Moderado"),CONCATENATE("R",#REF!,"C",#REF!),"")</f>
        <v>#REF!</v>
      </c>
      <c r="BG62" s="270" t="e">
        <f>IF(AND(#REF!="Alta",#REF!="Moderado"),CONCATENATE("R",#REF!,"C",#REF!),"")</f>
        <v>#REF!</v>
      </c>
      <c r="BH62" s="270" t="e">
        <f>IF(AND(#REF!="Alta",#REF!="Moderado"),CONCATENATE("R",#REF!,"C",#REF!),"")</f>
        <v>#REF!</v>
      </c>
      <c r="BI62" s="270" t="e">
        <f>IF(AND(#REF!="Alta",#REF!="Moderado"),CONCATENATE("R",#REF!,"C",#REF!),"")</f>
        <v>#REF!</v>
      </c>
      <c r="BJ62" s="270" t="e">
        <f>IF(AND(#REF!="Alta",#REF!="Moderado"),CONCATENATE("R",#REF!,"C",#REF!),"")</f>
        <v>#REF!</v>
      </c>
      <c r="BK62" s="271" t="e">
        <f>IF(AND(#REF!="Alta",#REF!="Moderado"),CONCATENATE("R",#REF!,"C",#REF!),"")</f>
        <v>#REF!</v>
      </c>
      <c r="BL62" s="270" t="e">
        <f>IF(AND(#REF!="Alta",#REF!="Mayor"),CONCATENATE("R",#REF!,"C",#REF!),"")</f>
        <v>#REF!</v>
      </c>
      <c r="BM62" s="270" t="e">
        <f>IF(AND(#REF!="Alta",#REF!="Mayor"),CONCATENATE("R",#REF!,"C",#REF!),"")</f>
        <v>#REF!</v>
      </c>
      <c r="BN62" s="270" t="e">
        <f>IF(AND(#REF!="Alta",#REF!="Mayor"),CONCATENATE("R",#REF!,"C",#REF!),"")</f>
        <v>#REF!</v>
      </c>
      <c r="BO62" s="270" t="e">
        <f>IF(AND(#REF!="Alta",#REF!="Mayor"),CONCATENATE("R",#REF!,"C",#REF!),"")</f>
        <v>#REF!</v>
      </c>
      <c r="BP62" s="270" t="e">
        <f>IF(AND(#REF!="Alta",#REF!="Mayor"),CONCATENATE("R",#REF!,"C",#REF!),"")</f>
        <v>#REF!</v>
      </c>
      <c r="BQ62" s="270" t="e">
        <f>IF(AND(#REF!="Alta",#REF!="Mayor"),CONCATENATE("R",#REF!,"C",#REF!),"")</f>
        <v>#REF!</v>
      </c>
      <c r="BR62" s="270" t="e">
        <f>IF(AND(#REF!="Alta",#REF!="Mayor"),CONCATENATE("R",#REF!,"C",#REF!),"")</f>
        <v>#REF!</v>
      </c>
      <c r="BS62" s="270" t="e">
        <f>IF(AND(#REF!="Alta",#REF!="Mayor"),CONCATENATE("R",#REF!,"C",#REF!),"")</f>
        <v>#REF!</v>
      </c>
      <c r="BT62" s="270" t="e">
        <f>IF(AND(#REF!="Alta",#REF!="Mayor"),CONCATENATE("R",#REF!,"C",#REF!),"")</f>
        <v>#REF!</v>
      </c>
      <c r="BU62" s="270" t="e">
        <f>IF(AND(#REF!="Alta",#REF!="Mayor"),CONCATENATE("R",#REF!,"C",#REF!),"")</f>
        <v>#REF!</v>
      </c>
      <c r="BV62" s="270" t="e">
        <f>IF(AND(#REF!="Alta",#REF!="Mayor"),CONCATENATE("R",#REF!,"C",#REF!),"")</f>
        <v>#REF!</v>
      </c>
      <c r="BW62" s="270" t="e">
        <f>IF(AND(#REF!="Alta",#REF!="Mayor"),CONCATENATE("R",#REF!,"C",#REF!),"")</f>
        <v>#REF!</v>
      </c>
      <c r="BX62" s="270" t="e">
        <f>IF(AND(#REF!="Alta",#REF!="Mayor"),CONCATENATE("R",#REF!,"C",#REF!),"")</f>
        <v>#REF!</v>
      </c>
      <c r="BY62" s="270" t="e">
        <f>IF(AND(#REF!="Alta",#REF!="Mayor"),CONCATENATE("R",#REF!,"C",#REF!),"")</f>
        <v>#REF!</v>
      </c>
      <c r="BZ62" s="270" t="e">
        <f>IF(AND(#REF!="Alta",#REF!="Mayor"),CONCATENATE("R",#REF!,"C",#REF!),"")</f>
        <v>#REF!</v>
      </c>
      <c r="CA62" s="270" t="e">
        <f>IF(AND(#REF!="Alta",#REF!="Mayor"),CONCATENATE("R",#REF!,"C",#REF!),"")</f>
        <v>#REF!</v>
      </c>
      <c r="CB62" s="270" t="e">
        <f>IF(AND(#REF!="Alta",#REF!="Mayor"),CONCATENATE("R",#REF!,"C",#REF!),"")</f>
        <v>#REF!</v>
      </c>
      <c r="CC62" s="271" t="e">
        <f>IF(AND(#REF!="Alta",#REF!="Mayor"),CONCATENATE("R",#REF!,"C",#REF!),"")</f>
        <v>#REF!</v>
      </c>
      <c r="CD62" s="272" t="e">
        <f>IF(AND(#REF!="Alta",#REF!="Catastrófico"),CONCATENATE("R",#REF!,"C",#REF!),"")</f>
        <v>#REF!</v>
      </c>
      <c r="CE62" s="272" t="e">
        <f>IF(AND(#REF!="Alta",#REF!="Catastrófico"),CONCATENATE("R",#REF!,"C",#REF!),"")</f>
        <v>#REF!</v>
      </c>
      <c r="CF62" s="272" t="e">
        <f>IF(AND(#REF!="Alta",#REF!="Catastrófico"),CONCATENATE("R",#REF!,"C",#REF!),"")</f>
        <v>#REF!</v>
      </c>
      <c r="CG62" s="272" t="e">
        <f>IF(AND(#REF!="Alta",#REF!="Catastrófico"),CONCATENATE("R",#REF!,"C",#REF!),"")</f>
        <v>#REF!</v>
      </c>
      <c r="CH62" s="272" t="e">
        <f>IF(AND(#REF!="Alta",#REF!="Catastrófico"),CONCATENATE("R",#REF!,"C",#REF!),"")</f>
        <v>#REF!</v>
      </c>
      <c r="CI62" s="272" t="e">
        <f>IF(AND(#REF!="Alta",#REF!="Catastrófico"),CONCATENATE("R",#REF!,"C",#REF!),"")</f>
        <v>#REF!</v>
      </c>
      <c r="CJ62" s="272" t="e">
        <f>IF(AND(#REF!="Alta",#REF!="Catastrófico"),CONCATENATE("R",#REF!,"C",#REF!),"")</f>
        <v>#REF!</v>
      </c>
      <c r="CK62" s="272" t="e">
        <f>IF(AND(#REF!="Alta",#REF!="Catastrófico"),CONCATENATE("R",#REF!,"C",#REF!),"")</f>
        <v>#REF!</v>
      </c>
      <c r="CL62" s="272" t="e">
        <f>IF(AND(#REF!="Alta",#REF!="Catastrófico"),CONCATENATE("R",#REF!,"C",#REF!),"")</f>
        <v>#REF!</v>
      </c>
      <c r="CM62" s="272" t="e">
        <f>IF(AND(#REF!="Alta",#REF!="Catastrófico"),CONCATENATE("R",#REF!,"C",#REF!),"")</f>
        <v>#REF!</v>
      </c>
      <c r="CN62" s="272" t="e">
        <f>IF(AND(#REF!="Alta",#REF!="Catastrófico"),CONCATENATE("R",#REF!,"C",#REF!),"")</f>
        <v>#REF!</v>
      </c>
      <c r="CO62" s="272" t="e">
        <f>IF(AND(#REF!="Alta",#REF!="Catastrófico"),CONCATENATE("R",#REF!,"C",#REF!),"")</f>
        <v>#REF!</v>
      </c>
      <c r="CP62" s="272" t="e">
        <f>IF(AND(#REF!="Alta",#REF!="Catastrófico"),CONCATENATE("R",#REF!,"C",#REF!),"")</f>
        <v>#REF!</v>
      </c>
      <c r="CQ62" s="272" t="e">
        <f>IF(AND(#REF!="Alta",#REF!="Catastrófico"),CONCATENATE("R",#REF!,"C",#REF!),"")</f>
        <v>#REF!</v>
      </c>
      <c r="CR62" s="272" t="e">
        <f>IF(AND(#REF!="Alta",#REF!="Catastrófico"),CONCATENATE("R",#REF!,"C",#REF!),"")</f>
        <v>#REF!</v>
      </c>
      <c r="CS62" s="272" t="e">
        <f>IF(AND(#REF!="Alta",#REF!="Catastrófico"),CONCATENATE("R",#REF!,"C",#REF!),"")</f>
        <v>#REF!</v>
      </c>
      <c r="CT62" s="272" t="e">
        <f>IF(AND(#REF!="Alta",#REF!="Catastrófico"),CONCATENATE("R",#REF!,"C",#REF!),"")</f>
        <v>#REF!</v>
      </c>
      <c r="CU62" s="273" t="e">
        <f>IF(AND(#REF!="Alta",#REF!="Catastrófico"),CONCATENATE("R",#REF!,"C",#REF!),"")</f>
        <v>#REF!</v>
      </c>
      <c r="CV62" s="57"/>
      <c r="CW62" s="1096"/>
      <c r="CX62" s="1097"/>
      <c r="CY62" s="1097"/>
      <c r="CZ62" s="1097"/>
      <c r="DA62" s="1097"/>
      <c r="DB62" s="1098"/>
    </row>
    <row r="63" spans="2:106" ht="32.65" customHeight="1">
      <c r="B63" s="1101"/>
      <c r="C63" s="1101"/>
      <c r="D63" s="1102"/>
      <c r="E63" s="1072"/>
      <c r="F63" s="1073"/>
      <c r="G63" s="1073"/>
      <c r="H63" s="1073"/>
      <c r="I63" s="1073"/>
      <c r="J63" s="282" t="e">
        <f>IF(AND(#REF!="Alta",#REF!="Leve"),CONCATENATE("R",#REF!,"C",#REF!),"")</f>
        <v>#REF!</v>
      </c>
      <c r="K63" s="283" t="e">
        <f>IF(AND(#REF!="Alta",#REF!="Leve"),CONCATENATE("R",#REF!,"C",#REF!),"")</f>
        <v>#REF!</v>
      </c>
      <c r="L63" s="283" t="e">
        <f>IF(AND(#REF!="Alta",#REF!="Leve"),CONCATENATE("R",#REF!,"C",#REF!),"")</f>
        <v>#REF!</v>
      </c>
      <c r="M63" s="283" t="e">
        <f>IF(AND(#REF!="Alta",#REF!="Leve"),CONCATENATE("R",#REF!,"C",#REF!),"")</f>
        <v>#REF!</v>
      </c>
      <c r="N63" s="283" t="e">
        <f>IF(AND(#REF!="Alta",#REF!="Leve"),CONCATENATE("R",#REF!,"C",#REF!),"")</f>
        <v>#REF!</v>
      </c>
      <c r="O63" s="283" t="e">
        <f>IF(AND(#REF!="Alta",#REF!="Leve"),CONCATENATE("R",#REF!,"C",#REF!),"")</f>
        <v>#REF!</v>
      </c>
      <c r="P63" s="283" t="e">
        <f>IF(AND(#REF!="Alta",#REF!="Leve"),CONCATENATE("R",#REF!,"C",#REF!),"")</f>
        <v>#REF!</v>
      </c>
      <c r="Q63" s="283" t="e">
        <f>IF(AND(#REF!="Alta",#REF!="Leve"),CONCATENATE("R",#REF!,"C",#REF!),"")</f>
        <v>#REF!</v>
      </c>
      <c r="R63" s="283" t="e">
        <f>IF(AND(#REF!="Alta",#REF!="Leve"),CONCATENATE("R",#REF!,"C",#REF!),"")</f>
        <v>#REF!</v>
      </c>
      <c r="S63" s="283" t="e">
        <f>IF(AND(#REF!="Alta",#REF!="Leve"),CONCATENATE("R",#REF!,"C",#REF!),"")</f>
        <v>#REF!</v>
      </c>
      <c r="T63" s="283" t="e">
        <f>IF(AND(#REF!="Alta",#REF!="Leve"),CONCATENATE("R",#REF!,"C",#REF!),"")</f>
        <v>#REF!</v>
      </c>
      <c r="U63" s="283" t="e">
        <f>IF(AND(#REF!="Alta",#REF!="Leve"),CONCATENATE("R",#REF!,"C",#REF!),"")</f>
        <v>#REF!</v>
      </c>
      <c r="V63" s="283" t="e">
        <f>IF(AND(#REF!="Alta",#REF!="Leve"),CONCATENATE("R",#REF!,"C",#REF!),"")</f>
        <v>#REF!</v>
      </c>
      <c r="W63" s="283" t="e">
        <f>IF(AND(#REF!="Alta",#REF!="Leve"),CONCATENATE("R",#REF!,"C",#REF!),"")</f>
        <v>#REF!</v>
      </c>
      <c r="X63" s="283" t="e">
        <f>IF(AND(#REF!="Alta",#REF!="Leve"),CONCATENATE("R",#REF!,"C",#REF!),"")</f>
        <v>#REF!</v>
      </c>
      <c r="Y63" s="283" t="e">
        <f>IF(AND(#REF!="Alta",#REF!="Leve"),CONCATENATE("R",#REF!,"C",#REF!),"")</f>
        <v>#REF!</v>
      </c>
      <c r="Z63" s="283" t="e">
        <f>IF(AND(#REF!="Alta",#REF!="Leve"),CONCATENATE("R",#REF!,"C",#REF!),"")</f>
        <v>#REF!</v>
      </c>
      <c r="AA63" s="283" t="e">
        <f>IF(AND(#REF!="Alta",#REF!="Leve"),CONCATENATE("R",#REF!,"C",#REF!),"")</f>
        <v>#REF!</v>
      </c>
      <c r="AB63" s="282" t="e">
        <f>IF(AND(#REF!="Alta",#REF!="Menor"),CONCATENATE("R",#REF!,"C",#REF!),"")</f>
        <v>#REF!</v>
      </c>
      <c r="AC63" s="283" t="e">
        <f>IF(AND(#REF!="Alta",#REF!="Menor"),CONCATENATE("R",#REF!,"C",#REF!),"")</f>
        <v>#REF!</v>
      </c>
      <c r="AD63" s="283" t="e">
        <f>IF(AND(#REF!="Alta",#REF!="Menor"),CONCATENATE("R",#REF!,"C",#REF!),"")</f>
        <v>#REF!</v>
      </c>
      <c r="AE63" s="283" t="e">
        <f>IF(AND(#REF!="Alta",#REF!="Menor"),CONCATENATE("R",#REF!,"C",#REF!),"")</f>
        <v>#REF!</v>
      </c>
      <c r="AF63" s="283" t="e">
        <f>IF(AND(#REF!="Alta",#REF!="Menor"),CONCATENATE("R",#REF!,"C",#REF!),"")</f>
        <v>#REF!</v>
      </c>
      <c r="AG63" s="283" t="e">
        <f>IF(AND(#REF!="Alta",#REF!="Menor"),CONCATENATE("R",#REF!,"C",#REF!),"")</f>
        <v>#REF!</v>
      </c>
      <c r="AH63" s="283" t="e">
        <f>IF(AND(#REF!="Alta",#REF!="Menor"),CONCATENATE("R",#REF!,"C",#REF!),"")</f>
        <v>#REF!</v>
      </c>
      <c r="AI63" s="283" t="e">
        <f>IF(AND(#REF!="Alta",#REF!="Menor"),CONCATENATE("R",#REF!,"C",#REF!),"")</f>
        <v>#REF!</v>
      </c>
      <c r="AJ63" s="283" t="e">
        <f>IF(AND(#REF!="Alta",#REF!="Menor"),CONCATENATE("R",#REF!,"C",#REF!),"")</f>
        <v>#REF!</v>
      </c>
      <c r="AK63" s="283" t="e">
        <f>IF(AND(#REF!="Alta",#REF!="Menor"),CONCATENATE("R",#REF!,"C",#REF!),"")</f>
        <v>#REF!</v>
      </c>
      <c r="AL63" s="283" t="e">
        <f>IF(AND(#REF!="Alta",#REF!="Menor"),CONCATENATE("R",#REF!,"C",#REF!),"")</f>
        <v>#REF!</v>
      </c>
      <c r="AM63" s="283" t="e">
        <f>IF(AND(#REF!="Alta",#REF!="Menor"),CONCATENATE("R",#REF!,"C",#REF!),"")</f>
        <v>#REF!</v>
      </c>
      <c r="AN63" s="283" t="e">
        <f>IF(AND(#REF!="Alta",#REF!="Menor"),CONCATENATE("R",#REF!,"C",#REF!),"")</f>
        <v>#REF!</v>
      </c>
      <c r="AO63" s="283" t="e">
        <f>IF(AND(#REF!="Alta",#REF!="Menor"),CONCATENATE("R",#REF!,"C",#REF!),"")</f>
        <v>#REF!</v>
      </c>
      <c r="AP63" s="283" t="e">
        <f>IF(AND(#REF!="Alta",#REF!="Menor"),CONCATENATE("R",#REF!,"C",#REF!),"")</f>
        <v>#REF!</v>
      </c>
      <c r="AQ63" s="283" t="e">
        <f>IF(AND(#REF!="Alta",#REF!="Menor"),CONCATENATE("R",#REF!,"C",#REF!),"")</f>
        <v>#REF!</v>
      </c>
      <c r="AR63" s="283" t="e">
        <f>IF(AND(#REF!="Alta",#REF!="Menor"),CONCATENATE("R",#REF!,"C",#REF!),"")</f>
        <v>#REF!</v>
      </c>
      <c r="AS63" s="284" t="e">
        <f>IF(AND(#REF!="Alta",#REF!="Menor"),CONCATENATE("R",#REF!,"C",#REF!),"")</f>
        <v>#REF!</v>
      </c>
      <c r="AT63" s="270" t="e">
        <f>IF(AND(#REF!="Alta",#REF!="Moderado"),CONCATENATE("R",#REF!,"C",#REF!),"")</f>
        <v>#REF!</v>
      </c>
      <c r="AU63" s="270" t="e">
        <f>IF(AND(#REF!="Alta",#REF!="Moderado"),CONCATENATE("R",#REF!,"C",#REF!),"")</f>
        <v>#REF!</v>
      </c>
      <c r="AV63" s="270" t="e">
        <f>IF(AND(#REF!="Alta",#REF!="Moderado"),CONCATENATE("R",#REF!,"C",#REF!),"")</f>
        <v>#REF!</v>
      </c>
      <c r="AW63" s="270" t="e">
        <f>IF(AND(#REF!="Alta",#REF!="Moderado"),CONCATENATE("R",#REF!,"C",#REF!),"")</f>
        <v>#REF!</v>
      </c>
      <c r="AX63" s="270" t="e">
        <f>IF(AND(#REF!="Alta",#REF!="Moderado"),CONCATENATE("R",#REF!,"C",#REF!),"")</f>
        <v>#REF!</v>
      </c>
      <c r="AY63" s="270" t="e">
        <f>IF(AND(#REF!="Alta",#REF!="Moderado"),CONCATENATE("R",#REF!,"C",#REF!),"")</f>
        <v>#REF!</v>
      </c>
      <c r="AZ63" s="270" t="e">
        <f>IF(AND(#REF!="Alta",#REF!="Moderado"),CONCATENATE("R",#REF!,"C",#REF!),"")</f>
        <v>#REF!</v>
      </c>
      <c r="BA63" s="270" t="e">
        <f>IF(AND(#REF!="Alta",#REF!="Moderado"),CONCATENATE("R",#REF!,"C",#REF!),"")</f>
        <v>#REF!</v>
      </c>
      <c r="BB63" s="270" t="e">
        <f>IF(AND(#REF!="Alta",#REF!="Moderado"),CONCATENATE("R",#REF!,"C",#REF!),"")</f>
        <v>#REF!</v>
      </c>
      <c r="BC63" s="270" t="e">
        <f>IF(AND(#REF!="Alta",#REF!="Moderado"),CONCATENATE("R",#REF!,"C",#REF!),"")</f>
        <v>#REF!</v>
      </c>
      <c r="BD63" s="270" t="e">
        <f>IF(AND(#REF!="Alta",#REF!="Moderado"),CONCATENATE("R",#REF!,"C",#REF!),"")</f>
        <v>#REF!</v>
      </c>
      <c r="BE63" s="270" t="e">
        <f>IF(AND(#REF!="Alta",#REF!="Moderado"),CONCATENATE("R",#REF!,"C",#REF!),"")</f>
        <v>#REF!</v>
      </c>
      <c r="BF63" s="270" t="e">
        <f>IF(AND(#REF!="Alta",#REF!="Moderado"),CONCATENATE("R",#REF!,"C",#REF!),"")</f>
        <v>#REF!</v>
      </c>
      <c r="BG63" s="270" t="e">
        <f>IF(AND(#REF!="Alta",#REF!="Moderado"),CONCATENATE("R",#REF!,"C",#REF!),"")</f>
        <v>#REF!</v>
      </c>
      <c r="BH63" s="270" t="e">
        <f>IF(AND(#REF!="Alta",#REF!="Moderado"),CONCATENATE("R",#REF!,"C",#REF!),"")</f>
        <v>#REF!</v>
      </c>
      <c r="BI63" s="270" t="e">
        <f>IF(AND(#REF!="Alta",#REF!="Moderado"),CONCATENATE("R",#REF!,"C",#REF!),"")</f>
        <v>#REF!</v>
      </c>
      <c r="BJ63" s="270" t="e">
        <f>IF(AND(#REF!="Alta",#REF!="Moderado"),CONCATENATE("R",#REF!,"C",#REF!),"")</f>
        <v>#REF!</v>
      </c>
      <c r="BK63" s="271" t="e">
        <f>IF(AND(#REF!="Alta",#REF!="Moderado"),CONCATENATE("R",#REF!,"C",#REF!),"")</f>
        <v>#REF!</v>
      </c>
      <c r="BL63" s="270" t="e">
        <f>IF(AND(#REF!="Alta",#REF!="Mayor"),CONCATENATE("R",#REF!,"C",#REF!),"")</f>
        <v>#REF!</v>
      </c>
      <c r="BM63" s="270" t="e">
        <f>IF(AND(#REF!="Alta",#REF!="Mayor"),CONCATENATE("R",#REF!,"C",#REF!),"")</f>
        <v>#REF!</v>
      </c>
      <c r="BN63" s="270" t="e">
        <f>IF(AND(#REF!="Alta",#REF!="Mayor"),CONCATENATE("R",#REF!,"C",#REF!),"")</f>
        <v>#REF!</v>
      </c>
      <c r="BO63" s="270" t="e">
        <f>IF(AND(#REF!="Alta",#REF!="Mayor"),CONCATENATE("R",#REF!,"C",#REF!),"")</f>
        <v>#REF!</v>
      </c>
      <c r="BP63" s="270" t="e">
        <f>IF(AND(#REF!="Alta",#REF!="Mayor"),CONCATENATE("R",#REF!,"C",#REF!),"")</f>
        <v>#REF!</v>
      </c>
      <c r="BQ63" s="270" t="e">
        <f>IF(AND(#REF!="Alta",#REF!="Mayor"),CONCATENATE("R",#REF!,"C",#REF!),"")</f>
        <v>#REF!</v>
      </c>
      <c r="BR63" s="270" t="e">
        <f>IF(AND(#REF!="Alta",#REF!="Mayor"),CONCATENATE("R",#REF!,"C",#REF!),"")</f>
        <v>#REF!</v>
      </c>
      <c r="BS63" s="270" t="e">
        <f>IF(AND(#REF!="Alta",#REF!="Mayor"),CONCATENATE("R",#REF!,"C",#REF!),"")</f>
        <v>#REF!</v>
      </c>
      <c r="BT63" s="270" t="e">
        <f>IF(AND(#REF!="Alta",#REF!="Mayor"),CONCATENATE("R",#REF!,"C",#REF!),"")</f>
        <v>#REF!</v>
      </c>
      <c r="BU63" s="270" t="e">
        <f>IF(AND(#REF!="Alta",#REF!="Mayor"),CONCATENATE("R",#REF!,"C",#REF!),"")</f>
        <v>#REF!</v>
      </c>
      <c r="BV63" s="270" t="e">
        <f>IF(AND(#REF!="Alta",#REF!="Mayor"),CONCATENATE("R",#REF!,"C",#REF!),"")</f>
        <v>#REF!</v>
      </c>
      <c r="BW63" s="270" t="e">
        <f>IF(AND(#REF!="Alta",#REF!="Mayor"),CONCATENATE("R",#REF!,"C",#REF!),"")</f>
        <v>#REF!</v>
      </c>
      <c r="BX63" s="270" t="e">
        <f>IF(AND(#REF!="Alta",#REF!="Mayor"),CONCATENATE("R",#REF!,"C",#REF!),"")</f>
        <v>#REF!</v>
      </c>
      <c r="BY63" s="270" t="e">
        <f>IF(AND(#REF!="Alta",#REF!="Mayor"),CONCATENATE("R",#REF!,"C",#REF!),"")</f>
        <v>#REF!</v>
      </c>
      <c r="BZ63" s="270" t="e">
        <f>IF(AND(#REF!="Alta",#REF!="Mayor"),CONCATENATE("R",#REF!,"C",#REF!),"")</f>
        <v>#REF!</v>
      </c>
      <c r="CA63" s="270" t="e">
        <f>IF(AND(#REF!="Alta",#REF!="Mayor"),CONCATENATE("R",#REF!,"C",#REF!),"")</f>
        <v>#REF!</v>
      </c>
      <c r="CB63" s="270" t="e">
        <f>IF(AND(#REF!="Alta",#REF!="Mayor"),CONCATENATE("R",#REF!,"C",#REF!),"")</f>
        <v>#REF!</v>
      </c>
      <c r="CC63" s="271" t="e">
        <f>IF(AND(#REF!="Alta",#REF!="Mayor"),CONCATENATE("R",#REF!,"C",#REF!),"")</f>
        <v>#REF!</v>
      </c>
      <c r="CD63" s="272" t="e">
        <f>IF(AND(#REF!="Alta",#REF!="Catastrófico"),CONCATENATE("R",#REF!,"C",#REF!),"")</f>
        <v>#REF!</v>
      </c>
      <c r="CE63" s="272" t="e">
        <f>IF(AND(#REF!="Alta",#REF!="Catastrófico"),CONCATENATE("R",#REF!,"C",#REF!),"")</f>
        <v>#REF!</v>
      </c>
      <c r="CF63" s="272" t="e">
        <f>IF(AND(#REF!="Alta",#REF!="Catastrófico"),CONCATENATE("R",#REF!,"C",#REF!),"")</f>
        <v>#REF!</v>
      </c>
      <c r="CG63" s="272" t="e">
        <f>IF(AND(#REF!="Alta",#REF!="Catastrófico"),CONCATENATE("R",#REF!,"C",#REF!),"")</f>
        <v>#REF!</v>
      </c>
      <c r="CH63" s="272" t="e">
        <f>IF(AND(#REF!="Alta",#REF!="Catastrófico"),CONCATENATE("R",#REF!,"C",#REF!),"")</f>
        <v>#REF!</v>
      </c>
      <c r="CI63" s="272" t="e">
        <f>IF(AND(#REF!="Alta",#REF!="Catastrófico"),CONCATENATE("R",#REF!,"C",#REF!),"")</f>
        <v>#REF!</v>
      </c>
      <c r="CJ63" s="272" t="e">
        <f>IF(AND(#REF!="Alta",#REF!="Catastrófico"),CONCATENATE("R",#REF!,"C",#REF!),"")</f>
        <v>#REF!</v>
      </c>
      <c r="CK63" s="272" t="e">
        <f>IF(AND(#REF!="Alta",#REF!="Catastrófico"),CONCATENATE("R",#REF!,"C",#REF!),"")</f>
        <v>#REF!</v>
      </c>
      <c r="CL63" s="272" t="e">
        <f>IF(AND(#REF!="Alta",#REF!="Catastrófico"),CONCATENATE("R",#REF!,"C",#REF!),"")</f>
        <v>#REF!</v>
      </c>
      <c r="CM63" s="272" t="e">
        <f>IF(AND(#REF!="Alta",#REF!="Catastrófico"),CONCATENATE("R",#REF!,"C",#REF!),"")</f>
        <v>#REF!</v>
      </c>
      <c r="CN63" s="272" t="e">
        <f>IF(AND(#REF!="Alta",#REF!="Catastrófico"),CONCATENATE("R",#REF!,"C",#REF!),"")</f>
        <v>#REF!</v>
      </c>
      <c r="CO63" s="272" t="e">
        <f>IF(AND(#REF!="Alta",#REF!="Catastrófico"),CONCATENATE("R",#REF!,"C",#REF!),"")</f>
        <v>#REF!</v>
      </c>
      <c r="CP63" s="272" t="e">
        <f>IF(AND(#REF!="Alta",#REF!="Catastrófico"),CONCATENATE("R",#REF!,"C",#REF!),"")</f>
        <v>#REF!</v>
      </c>
      <c r="CQ63" s="272" t="e">
        <f>IF(AND(#REF!="Alta",#REF!="Catastrófico"),CONCATENATE("R",#REF!,"C",#REF!),"")</f>
        <v>#REF!</v>
      </c>
      <c r="CR63" s="272" t="e">
        <f>IF(AND(#REF!="Alta",#REF!="Catastrófico"),CONCATENATE("R",#REF!,"C",#REF!),"")</f>
        <v>#REF!</v>
      </c>
      <c r="CS63" s="272" t="e">
        <f>IF(AND(#REF!="Alta",#REF!="Catastrófico"),CONCATENATE("R",#REF!,"C",#REF!),"")</f>
        <v>#REF!</v>
      </c>
      <c r="CT63" s="272" t="e">
        <f>IF(AND(#REF!="Alta",#REF!="Catastrófico"),CONCATENATE("R",#REF!,"C",#REF!),"")</f>
        <v>#REF!</v>
      </c>
      <c r="CU63" s="273" t="e">
        <f>IF(AND(#REF!="Alta",#REF!="Catastrófico"),CONCATENATE("R",#REF!,"C",#REF!),"")</f>
        <v>#REF!</v>
      </c>
      <c r="CV63" s="57"/>
      <c r="CW63" s="1096"/>
      <c r="CX63" s="1097"/>
      <c r="CY63" s="1097"/>
      <c r="CZ63" s="1097"/>
      <c r="DA63" s="1097"/>
      <c r="DB63" s="1098"/>
    </row>
    <row r="64" spans="2:106" ht="32.65" customHeight="1">
      <c r="B64" s="1101"/>
      <c r="C64" s="1101"/>
      <c r="D64" s="1102"/>
      <c r="E64" s="1072"/>
      <c r="F64" s="1073"/>
      <c r="G64" s="1073"/>
      <c r="H64" s="1073"/>
      <c r="I64" s="1073"/>
      <c r="J64" s="282" t="e">
        <f>IF(AND(#REF!="Alta",#REF!="Leve"),CONCATENATE("R",#REF!,"C",#REF!),"")</f>
        <v>#REF!</v>
      </c>
      <c r="K64" s="283" t="e">
        <f>IF(AND(#REF!="Alta",#REF!="Leve"),CONCATENATE("R",#REF!,"C",#REF!),"")</f>
        <v>#REF!</v>
      </c>
      <c r="L64" s="283" t="e">
        <f>IF(AND(#REF!="Alta",#REF!="Leve"),CONCATENATE("R",#REF!,"C",#REF!),"")</f>
        <v>#REF!</v>
      </c>
      <c r="M64" s="283" t="e">
        <f>IF(AND(#REF!="Alta",#REF!="Leve"),CONCATENATE("R",#REF!,"C",#REF!),"")</f>
        <v>#REF!</v>
      </c>
      <c r="N64" s="283" t="e">
        <f>IF(AND(#REF!="Alta",#REF!="Leve"),CONCATENATE("R",#REF!,"C",#REF!),"")</f>
        <v>#REF!</v>
      </c>
      <c r="O64" s="283" t="e">
        <f>IF(AND(#REF!="Alta",#REF!="Leve"),CONCATENATE("R",#REF!,"C",#REF!),"")</f>
        <v>#REF!</v>
      </c>
      <c r="P64" s="283" t="e">
        <f>IF(AND(#REF!="Alta",#REF!="Leve"),CONCATENATE("R",#REF!,"C",#REF!),"")</f>
        <v>#REF!</v>
      </c>
      <c r="Q64" s="283" t="e">
        <f>IF(AND(#REF!="Alta",#REF!="Leve"),CONCATENATE("R",#REF!,"C",#REF!),"")</f>
        <v>#REF!</v>
      </c>
      <c r="R64" s="283" t="e">
        <f>IF(AND(#REF!="Alta",#REF!="Leve"),CONCATENATE("R",#REF!,"C",#REF!),"")</f>
        <v>#REF!</v>
      </c>
      <c r="S64" s="283" t="e">
        <f>IF(AND(#REF!="Alta",#REF!="Leve"),CONCATENATE("R",#REF!,"C",#REF!),"")</f>
        <v>#REF!</v>
      </c>
      <c r="T64" s="283" t="e">
        <f>IF(AND(#REF!="Alta",#REF!="Leve"),CONCATENATE("R",#REF!,"C",#REF!),"")</f>
        <v>#REF!</v>
      </c>
      <c r="U64" s="283" t="e">
        <f>IF(AND(#REF!="Alta",#REF!="Leve"),CONCATENATE("R",#REF!,"C",#REF!),"")</f>
        <v>#REF!</v>
      </c>
      <c r="V64" s="283" t="e">
        <f>IF(AND(#REF!="Alta",#REF!="Leve"),CONCATENATE("R",#REF!,"C",#REF!),"")</f>
        <v>#REF!</v>
      </c>
      <c r="W64" s="283" t="e">
        <f>IF(AND(#REF!="Alta",#REF!="Leve"),CONCATENATE("R",#REF!,"C",#REF!),"")</f>
        <v>#REF!</v>
      </c>
      <c r="X64" s="283" t="e">
        <f>IF(AND(#REF!="Alta",#REF!="Leve"),CONCATENATE("R",#REF!,"C",#REF!),"")</f>
        <v>#REF!</v>
      </c>
      <c r="Y64" s="283" t="e">
        <f>IF(AND(#REF!="Alta",#REF!="Leve"),CONCATENATE("R",#REF!,"C",#REF!),"")</f>
        <v>#REF!</v>
      </c>
      <c r="Z64" s="283" t="e">
        <f>IF(AND(#REF!="Alta",#REF!="Leve"),CONCATENATE("R",#REF!,"C",#REF!),"")</f>
        <v>#REF!</v>
      </c>
      <c r="AA64" s="283" t="e">
        <f>IF(AND(#REF!="Alta",#REF!="Leve"),CONCATENATE("R",#REF!,"C",#REF!),"")</f>
        <v>#REF!</v>
      </c>
      <c r="AB64" s="282" t="e">
        <f>IF(AND(#REF!="Alta",#REF!="Menor"),CONCATENATE("R",#REF!,"C",#REF!),"")</f>
        <v>#REF!</v>
      </c>
      <c r="AC64" s="283" t="e">
        <f>IF(AND(#REF!="Alta",#REF!="Menor"),CONCATENATE("R",#REF!,"C",#REF!),"")</f>
        <v>#REF!</v>
      </c>
      <c r="AD64" s="283" t="e">
        <f>IF(AND(#REF!="Alta",#REF!="Menor"),CONCATENATE("R",#REF!,"C",#REF!),"")</f>
        <v>#REF!</v>
      </c>
      <c r="AE64" s="283" t="e">
        <f>IF(AND(#REF!="Alta",#REF!="Menor"),CONCATENATE("R",#REF!,"C",#REF!),"")</f>
        <v>#REF!</v>
      </c>
      <c r="AF64" s="283" t="e">
        <f>IF(AND(#REF!="Alta",#REF!="Menor"),CONCATENATE("R",#REF!,"C",#REF!),"")</f>
        <v>#REF!</v>
      </c>
      <c r="AG64" s="283" t="e">
        <f>IF(AND(#REF!="Alta",#REF!="Menor"),CONCATENATE("R",#REF!,"C",#REF!),"")</f>
        <v>#REF!</v>
      </c>
      <c r="AH64" s="283" t="e">
        <f>IF(AND(#REF!="Alta",#REF!="Menor"),CONCATENATE("R",#REF!,"C",#REF!),"")</f>
        <v>#REF!</v>
      </c>
      <c r="AI64" s="283" t="e">
        <f>IF(AND(#REF!="Alta",#REF!="Menor"),CONCATENATE("R",#REF!,"C",#REF!),"")</f>
        <v>#REF!</v>
      </c>
      <c r="AJ64" s="283" t="e">
        <f>IF(AND(#REF!="Alta",#REF!="Menor"),CONCATENATE("R",#REF!,"C",#REF!),"")</f>
        <v>#REF!</v>
      </c>
      <c r="AK64" s="283" t="e">
        <f>IF(AND(#REF!="Alta",#REF!="Menor"),CONCATENATE("R",#REF!,"C",#REF!),"")</f>
        <v>#REF!</v>
      </c>
      <c r="AL64" s="283" t="e">
        <f>IF(AND(#REF!="Alta",#REF!="Menor"),CONCATENATE("R",#REF!,"C",#REF!),"")</f>
        <v>#REF!</v>
      </c>
      <c r="AM64" s="283" t="e">
        <f>IF(AND(#REF!="Alta",#REF!="Menor"),CONCATENATE("R",#REF!,"C",#REF!),"")</f>
        <v>#REF!</v>
      </c>
      <c r="AN64" s="283" t="e">
        <f>IF(AND(#REF!="Alta",#REF!="Menor"),CONCATENATE("R",#REF!,"C",#REF!),"")</f>
        <v>#REF!</v>
      </c>
      <c r="AO64" s="283" t="e">
        <f>IF(AND(#REF!="Alta",#REF!="Menor"),CONCATENATE("R",#REF!,"C",#REF!),"")</f>
        <v>#REF!</v>
      </c>
      <c r="AP64" s="283" t="e">
        <f>IF(AND(#REF!="Alta",#REF!="Menor"),CONCATENATE("R",#REF!,"C",#REF!),"")</f>
        <v>#REF!</v>
      </c>
      <c r="AQ64" s="283" t="e">
        <f>IF(AND(#REF!="Alta",#REF!="Menor"),CONCATENATE("R",#REF!,"C",#REF!),"")</f>
        <v>#REF!</v>
      </c>
      <c r="AR64" s="283" t="e">
        <f>IF(AND(#REF!="Alta",#REF!="Menor"),CONCATENATE("R",#REF!,"C",#REF!),"")</f>
        <v>#REF!</v>
      </c>
      <c r="AS64" s="284" t="e">
        <f>IF(AND(#REF!="Alta",#REF!="Menor"),CONCATENATE("R",#REF!,"C",#REF!),"")</f>
        <v>#REF!</v>
      </c>
      <c r="AT64" s="270" t="e">
        <f>IF(AND(#REF!="Alta",#REF!="Moderado"),CONCATENATE("R",#REF!,"C",#REF!),"")</f>
        <v>#REF!</v>
      </c>
      <c r="AU64" s="270" t="e">
        <f>IF(AND(#REF!="Alta",#REF!="Moderado"),CONCATENATE("R",#REF!,"C",#REF!),"")</f>
        <v>#REF!</v>
      </c>
      <c r="AV64" s="270" t="e">
        <f>IF(AND(#REF!="Alta",#REF!="Moderado"),CONCATENATE("R",#REF!,"C",#REF!),"")</f>
        <v>#REF!</v>
      </c>
      <c r="AW64" s="270" t="e">
        <f>IF(AND(#REF!="Alta",#REF!="Moderado"),CONCATENATE("R",#REF!,"C",#REF!),"")</f>
        <v>#REF!</v>
      </c>
      <c r="AX64" s="270" t="e">
        <f>IF(AND(#REF!="Alta",#REF!="Moderado"),CONCATENATE("R",#REF!,"C",#REF!),"")</f>
        <v>#REF!</v>
      </c>
      <c r="AY64" s="270" t="e">
        <f>IF(AND(#REF!="Alta",#REF!="Moderado"),CONCATENATE("R",#REF!,"C",#REF!),"")</f>
        <v>#REF!</v>
      </c>
      <c r="AZ64" s="270" t="e">
        <f>IF(AND(#REF!="Alta",#REF!="Moderado"),CONCATENATE("R",#REF!,"C",#REF!),"")</f>
        <v>#REF!</v>
      </c>
      <c r="BA64" s="270" t="e">
        <f>IF(AND(#REF!="Alta",#REF!="Moderado"),CONCATENATE("R",#REF!,"C",#REF!),"")</f>
        <v>#REF!</v>
      </c>
      <c r="BB64" s="270" t="e">
        <f>IF(AND(#REF!="Alta",#REF!="Moderado"),CONCATENATE("R",#REF!,"C",#REF!),"")</f>
        <v>#REF!</v>
      </c>
      <c r="BC64" s="270" t="e">
        <f>IF(AND(#REF!="Alta",#REF!="Moderado"),CONCATENATE("R",#REF!,"C",#REF!),"")</f>
        <v>#REF!</v>
      </c>
      <c r="BD64" s="270" t="e">
        <f>IF(AND(#REF!="Alta",#REF!="Moderado"),CONCATENATE("R",#REF!,"C",#REF!),"")</f>
        <v>#REF!</v>
      </c>
      <c r="BE64" s="270" t="e">
        <f>IF(AND(#REF!="Alta",#REF!="Moderado"),CONCATENATE("R",#REF!,"C",#REF!),"")</f>
        <v>#REF!</v>
      </c>
      <c r="BF64" s="270" t="e">
        <f>IF(AND(#REF!="Alta",#REF!="Moderado"),CONCATENATE("R",#REF!,"C",#REF!),"")</f>
        <v>#REF!</v>
      </c>
      <c r="BG64" s="270" t="e">
        <f>IF(AND(#REF!="Alta",#REF!="Moderado"),CONCATENATE("R",#REF!,"C",#REF!),"")</f>
        <v>#REF!</v>
      </c>
      <c r="BH64" s="270" t="e">
        <f>IF(AND(#REF!="Alta",#REF!="Moderado"),CONCATENATE("R",#REF!,"C",#REF!),"")</f>
        <v>#REF!</v>
      </c>
      <c r="BI64" s="270" t="e">
        <f>IF(AND(#REF!="Alta",#REF!="Moderado"),CONCATENATE("R",#REF!,"C",#REF!),"")</f>
        <v>#REF!</v>
      </c>
      <c r="BJ64" s="270" t="e">
        <f>IF(AND(#REF!="Alta",#REF!="Moderado"),CONCATENATE("R",#REF!,"C",#REF!),"")</f>
        <v>#REF!</v>
      </c>
      <c r="BK64" s="271" t="e">
        <f>IF(AND(#REF!="Alta",#REF!="Moderado"),CONCATENATE("R",#REF!,"C",#REF!),"")</f>
        <v>#REF!</v>
      </c>
      <c r="BL64" s="270" t="e">
        <f>IF(AND(#REF!="Alta",#REF!="Mayor"),CONCATENATE("R",#REF!,"C",#REF!),"")</f>
        <v>#REF!</v>
      </c>
      <c r="BM64" s="270" t="e">
        <f>IF(AND(#REF!="Alta",#REF!="Mayor"),CONCATENATE("R",#REF!,"C",#REF!),"")</f>
        <v>#REF!</v>
      </c>
      <c r="BN64" s="270" t="e">
        <f>IF(AND(#REF!="Alta",#REF!="Mayor"),CONCATENATE("R",#REF!,"C",#REF!),"")</f>
        <v>#REF!</v>
      </c>
      <c r="BO64" s="270" t="e">
        <f>IF(AND(#REF!="Alta",#REF!="Mayor"),CONCATENATE("R",#REF!,"C",#REF!),"")</f>
        <v>#REF!</v>
      </c>
      <c r="BP64" s="270" t="e">
        <f>IF(AND(#REF!="Alta",#REF!="Mayor"),CONCATENATE("R",#REF!,"C",#REF!),"")</f>
        <v>#REF!</v>
      </c>
      <c r="BQ64" s="270" t="e">
        <f>IF(AND(#REF!="Alta",#REF!="Mayor"),CONCATENATE("R",#REF!,"C",#REF!),"")</f>
        <v>#REF!</v>
      </c>
      <c r="BR64" s="270" t="e">
        <f>IF(AND(#REF!="Alta",#REF!="Mayor"),CONCATENATE("R",#REF!,"C",#REF!),"")</f>
        <v>#REF!</v>
      </c>
      <c r="BS64" s="270" t="e">
        <f>IF(AND(#REF!="Alta",#REF!="Mayor"),CONCATENATE("R",#REF!,"C",#REF!),"")</f>
        <v>#REF!</v>
      </c>
      <c r="BT64" s="270" t="e">
        <f>IF(AND(#REF!="Alta",#REF!="Mayor"),CONCATENATE("R",#REF!,"C",#REF!),"")</f>
        <v>#REF!</v>
      </c>
      <c r="BU64" s="270" t="e">
        <f>IF(AND(#REF!="Alta",#REF!="Mayor"),CONCATENATE("R",#REF!,"C",#REF!),"")</f>
        <v>#REF!</v>
      </c>
      <c r="BV64" s="270" t="e">
        <f>IF(AND(#REF!="Alta",#REF!="Mayor"),CONCATENATE("R",#REF!,"C",#REF!),"")</f>
        <v>#REF!</v>
      </c>
      <c r="BW64" s="270" t="e">
        <f>IF(AND(#REF!="Alta",#REF!="Mayor"),CONCATENATE("R",#REF!,"C",#REF!),"")</f>
        <v>#REF!</v>
      </c>
      <c r="BX64" s="270" t="e">
        <f>IF(AND(#REF!="Alta",#REF!="Mayor"),CONCATENATE("R",#REF!,"C",#REF!),"")</f>
        <v>#REF!</v>
      </c>
      <c r="BY64" s="270" t="e">
        <f>IF(AND(#REF!="Alta",#REF!="Mayor"),CONCATENATE("R",#REF!,"C",#REF!),"")</f>
        <v>#REF!</v>
      </c>
      <c r="BZ64" s="270" t="e">
        <f>IF(AND(#REF!="Alta",#REF!="Mayor"),CONCATENATE("R",#REF!,"C",#REF!),"")</f>
        <v>#REF!</v>
      </c>
      <c r="CA64" s="270" t="e">
        <f>IF(AND(#REF!="Alta",#REF!="Mayor"),CONCATENATE("R",#REF!,"C",#REF!),"")</f>
        <v>#REF!</v>
      </c>
      <c r="CB64" s="270" t="e">
        <f>IF(AND(#REF!="Alta",#REF!="Mayor"),CONCATENATE("R",#REF!,"C",#REF!),"")</f>
        <v>#REF!</v>
      </c>
      <c r="CC64" s="271" t="e">
        <f>IF(AND(#REF!="Alta",#REF!="Mayor"),CONCATENATE("R",#REF!,"C",#REF!),"")</f>
        <v>#REF!</v>
      </c>
      <c r="CD64" s="272" t="e">
        <f>IF(AND(#REF!="Alta",#REF!="Catastrófico"),CONCATENATE("R",#REF!,"C",#REF!),"")</f>
        <v>#REF!</v>
      </c>
      <c r="CE64" s="272" t="e">
        <f>IF(AND(#REF!="Alta",#REF!="Catastrófico"),CONCATENATE("R",#REF!,"C",#REF!),"")</f>
        <v>#REF!</v>
      </c>
      <c r="CF64" s="272" t="e">
        <f>IF(AND(#REF!="Alta",#REF!="Catastrófico"),CONCATENATE("R",#REF!,"C",#REF!),"")</f>
        <v>#REF!</v>
      </c>
      <c r="CG64" s="272" t="e">
        <f>IF(AND(#REF!="Alta",#REF!="Catastrófico"),CONCATENATE("R",#REF!,"C",#REF!),"")</f>
        <v>#REF!</v>
      </c>
      <c r="CH64" s="272" t="e">
        <f>IF(AND(#REF!="Alta",#REF!="Catastrófico"),CONCATENATE("R",#REF!,"C",#REF!),"")</f>
        <v>#REF!</v>
      </c>
      <c r="CI64" s="272" t="e">
        <f>IF(AND(#REF!="Alta",#REF!="Catastrófico"),CONCATENATE("R",#REF!,"C",#REF!),"")</f>
        <v>#REF!</v>
      </c>
      <c r="CJ64" s="272" t="e">
        <f>IF(AND(#REF!="Alta",#REF!="Catastrófico"),CONCATENATE("R",#REF!,"C",#REF!),"")</f>
        <v>#REF!</v>
      </c>
      <c r="CK64" s="272" t="e">
        <f>IF(AND(#REF!="Alta",#REF!="Catastrófico"),CONCATENATE("R",#REF!,"C",#REF!),"")</f>
        <v>#REF!</v>
      </c>
      <c r="CL64" s="272" t="e">
        <f>IF(AND(#REF!="Alta",#REF!="Catastrófico"),CONCATENATE("R",#REF!,"C",#REF!),"")</f>
        <v>#REF!</v>
      </c>
      <c r="CM64" s="272" t="e">
        <f>IF(AND(#REF!="Alta",#REF!="Catastrófico"),CONCATENATE("R",#REF!,"C",#REF!),"")</f>
        <v>#REF!</v>
      </c>
      <c r="CN64" s="272" t="e">
        <f>IF(AND(#REF!="Alta",#REF!="Catastrófico"),CONCATENATE("R",#REF!,"C",#REF!),"")</f>
        <v>#REF!</v>
      </c>
      <c r="CO64" s="272" t="e">
        <f>IF(AND(#REF!="Alta",#REF!="Catastrófico"),CONCATENATE("R",#REF!,"C",#REF!),"")</f>
        <v>#REF!</v>
      </c>
      <c r="CP64" s="272" t="e">
        <f>IF(AND(#REF!="Alta",#REF!="Catastrófico"),CONCATENATE("R",#REF!,"C",#REF!),"")</f>
        <v>#REF!</v>
      </c>
      <c r="CQ64" s="272" t="e">
        <f>IF(AND(#REF!="Alta",#REF!="Catastrófico"),CONCATENATE("R",#REF!,"C",#REF!),"")</f>
        <v>#REF!</v>
      </c>
      <c r="CR64" s="272" t="e">
        <f>IF(AND(#REF!="Alta",#REF!="Catastrófico"),CONCATENATE("R",#REF!,"C",#REF!),"")</f>
        <v>#REF!</v>
      </c>
      <c r="CS64" s="272" t="e">
        <f>IF(AND(#REF!="Alta",#REF!="Catastrófico"),CONCATENATE("R",#REF!,"C",#REF!),"")</f>
        <v>#REF!</v>
      </c>
      <c r="CT64" s="272" t="e">
        <f>IF(AND(#REF!="Alta",#REF!="Catastrófico"),CONCATENATE("R",#REF!,"C",#REF!),"")</f>
        <v>#REF!</v>
      </c>
      <c r="CU64" s="273" t="e">
        <f>IF(AND(#REF!="Alta",#REF!="Catastrófico"),CONCATENATE("R",#REF!,"C",#REF!),"")</f>
        <v>#REF!</v>
      </c>
      <c r="CV64" s="57"/>
      <c r="CW64" s="1096"/>
      <c r="CX64" s="1097"/>
      <c r="CY64" s="1097"/>
      <c r="CZ64" s="1097"/>
      <c r="DA64" s="1097"/>
      <c r="DB64" s="1098"/>
    </row>
    <row r="65" spans="2:106" ht="32.65" customHeight="1">
      <c r="B65" s="1101"/>
      <c r="C65" s="1101"/>
      <c r="D65" s="1102"/>
      <c r="E65" s="1072"/>
      <c r="F65" s="1073"/>
      <c r="G65" s="1073"/>
      <c r="H65" s="1073"/>
      <c r="I65" s="1073"/>
      <c r="J65" s="282" t="e">
        <f>IF(AND(#REF!="Alta",#REF!="Leve"),CONCATENATE("R",#REF!,"C",#REF!),"")</f>
        <v>#REF!</v>
      </c>
      <c r="K65" s="283" t="e">
        <f>IF(AND(#REF!="Alta",#REF!="Leve"),CONCATENATE("R",#REF!,"C",#REF!),"")</f>
        <v>#REF!</v>
      </c>
      <c r="L65" s="283" t="e">
        <f>IF(AND(#REF!="Alta",#REF!="Leve"),CONCATENATE("R",#REF!,"C",#REF!),"")</f>
        <v>#REF!</v>
      </c>
      <c r="M65" s="283" t="e">
        <f>IF(AND(#REF!="Alta",#REF!="Leve"),CONCATENATE("R",#REF!,"C",#REF!),"")</f>
        <v>#REF!</v>
      </c>
      <c r="N65" s="283" t="e">
        <f>IF(AND(#REF!="Alta",#REF!="Leve"),CONCATENATE("R",#REF!,"C",#REF!),"")</f>
        <v>#REF!</v>
      </c>
      <c r="O65" s="283" t="e">
        <f>IF(AND(#REF!="Alta",#REF!="Leve"),CONCATENATE("R",#REF!,"C",#REF!),"")</f>
        <v>#REF!</v>
      </c>
      <c r="P65" s="283" t="e">
        <f>IF(AND(#REF!="Alta",#REF!="Leve"),CONCATENATE("R",#REF!,"C",#REF!),"")</f>
        <v>#REF!</v>
      </c>
      <c r="Q65" s="283" t="e">
        <f>IF(AND(#REF!="Alta",#REF!="Leve"),CONCATENATE("R",#REF!,"C",#REF!),"")</f>
        <v>#REF!</v>
      </c>
      <c r="R65" s="283" t="e">
        <f>IF(AND(#REF!="Alta",#REF!="Leve"),CONCATENATE("R",#REF!,"C",#REF!),"")</f>
        <v>#REF!</v>
      </c>
      <c r="S65" s="283" t="e">
        <f>IF(AND(#REF!="Alta",#REF!="Leve"),CONCATENATE("R",#REF!,"C",#REF!),"")</f>
        <v>#REF!</v>
      </c>
      <c r="T65" s="283" t="e">
        <f>IF(AND(#REF!="Alta",#REF!="Leve"),CONCATENATE("R",#REF!,"C",#REF!),"")</f>
        <v>#REF!</v>
      </c>
      <c r="U65" s="283" t="e">
        <f>IF(AND(#REF!="Alta",#REF!="Leve"),CONCATENATE("R",#REF!,"C",#REF!),"")</f>
        <v>#REF!</v>
      </c>
      <c r="V65" s="283" t="e">
        <f>IF(AND(#REF!="Alta",#REF!="Leve"),CONCATENATE("R",#REF!,"C",#REF!),"")</f>
        <v>#REF!</v>
      </c>
      <c r="W65" s="283" t="e">
        <f>IF(AND(#REF!="Alta",#REF!="Leve"),CONCATENATE("R",#REF!,"C",#REF!),"")</f>
        <v>#REF!</v>
      </c>
      <c r="X65" s="283" t="e">
        <f>IF(AND(#REF!="Alta",#REF!="Leve"),CONCATENATE("R",#REF!,"C",#REF!),"")</f>
        <v>#REF!</v>
      </c>
      <c r="Y65" s="283" t="e">
        <f>IF(AND(#REF!="Alta",#REF!="Leve"),CONCATENATE("R",#REF!,"C",#REF!),"")</f>
        <v>#REF!</v>
      </c>
      <c r="Z65" s="283" t="e">
        <f>IF(AND(#REF!="Alta",#REF!="Leve"),CONCATENATE("R",#REF!,"C",#REF!),"")</f>
        <v>#REF!</v>
      </c>
      <c r="AA65" s="283" t="e">
        <f>IF(AND(#REF!="Alta",#REF!="Leve"),CONCATENATE("R",#REF!,"C",#REF!),"")</f>
        <v>#REF!</v>
      </c>
      <c r="AB65" s="282" t="e">
        <f>IF(AND(#REF!="Alta",#REF!="Menor"),CONCATENATE("R",#REF!,"C",#REF!),"")</f>
        <v>#REF!</v>
      </c>
      <c r="AC65" s="283" t="e">
        <f>IF(AND(#REF!="Alta",#REF!="Menor"),CONCATENATE("R",#REF!,"C",#REF!),"")</f>
        <v>#REF!</v>
      </c>
      <c r="AD65" s="283" t="e">
        <f>IF(AND(#REF!="Alta",#REF!="Menor"),CONCATENATE("R",#REF!,"C",#REF!),"")</f>
        <v>#REF!</v>
      </c>
      <c r="AE65" s="283" t="e">
        <f>IF(AND(#REF!="Alta",#REF!="Menor"),CONCATENATE("R",#REF!,"C",#REF!),"")</f>
        <v>#REF!</v>
      </c>
      <c r="AF65" s="283" t="e">
        <f>IF(AND(#REF!="Alta",#REF!="Menor"),CONCATENATE("R",#REF!,"C",#REF!),"")</f>
        <v>#REF!</v>
      </c>
      <c r="AG65" s="283" t="e">
        <f>IF(AND(#REF!="Alta",#REF!="Menor"),CONCATENATE("R",#REF!,"C",#REF!),"")</f>
        <v>#REF!</v>
      </c>
      <c r="AH65" s="283" t="e">
        <f>IF(AND(#REF!="Alta",#REF!="Menor"),CONCATENATE("R",#REF!,"C",#REF!),"")</f>
        <v>#REF!</v>
      </c>
      <c r="AI65" s="283" t="e">
        <f>IF(AND(#REF!="Alta",#REF!="Menor"),CONCATENATE("R",#REF!,"C",#REF!),"")</f>
        <v>#REF!</v>
      </c>
      <c r="AJ65" s="283" t="e">
        <f>IF(AND(#REF!="Alta",#REF!="Menor"),CONCATENATE("R",#REF!,"C",#REF!),"")</f>
        <v>#REF!</v>
      </c>
      <c r="AK65" s="283" t="e">
        <f>IF(AND(#REF!="Alta",#REF!="Menor"),CONCATENATE("R",#REF!,"C",#REF!),"")</f>
        <v>#REF!</v>
      </c>
      <c r="AL65" s="283" t="e">
        <f>IF(AND(#REF!="Alta",#REF!="Menor"),CONCATENATE("R",#REF!,"C",#REF!),"")</f>
        <v>#REF!</v>
      </c>
      <c r="AM65" s="283" t="e">
        <f>IF(AND(#REF!="Alta",#REF!="Menor"),CONCATENATE("R",#REF!,"C",#REF!),"")</f>
        <v>#REF!</v>
      </c>
      <c r="AN65" s="283" t="e">
        <f>IF(AND(#REF!="Alta",#REF!="Menor"),CONCATENATE("R",#REF!,"C",#REF!),"")</f>
        <v>#REF!</v>
      </c>
      <c r="AO65" s="283" t="e">
        <f>IF(AND(#REF!="Alta",#REF!="Menor"),CONCATENATE("R",#REF!,"C",#REF!),"")</f>
        <v>#REF!</v>
      </c>
      <c r="AP65" s="283" t="e">
        <f>IF(AND(#REF!="Alta",#REF!="Menor"),CONCATENATE("R",#REF!,"C",#REF!),"")</f>
        <v>#REF!</v>
      </c>
      <c r="AQ65" s="283" t="e">
        <f>IF(AND(#REF!="Alta",#REF!="Menor"),CONCATENATE("R",#REF!,"C",#REF!),"")</f>
        <v>#REF!</v>
      </c>
      <c r="AR65" s="283" t="e">
        <f>IF(AND(#REF!="Alta",#REF!="Menor"),CONCATENATE("R",#REF!,"C",#REF!),"")</f>
        <v>#REF!</v>
      </c>
      <c r="AS65" s="284" t="e">
        <f>IF(AND(#REF!="Alta",#REF!="Menor"),CONCATENATE("R",#REF!,"C",#REF!),"")</f>
        <v>#REF!</v>
      </c>
      <c r="AT65" s="270" t="e">
        <f>IF(AND(#REF!="Alta",#REF!="Moderado"),CONCATENATE("R",#REF!,"C",#REF!),"")</f>
        <v>#REF!</v>
      </c>
      <c r="AU65" s="270" t="e">
        <f>IF(AND(#REF!="Alta",#REF!="Moderado"),CONCATENATE("R",#REF!,"C",#REF!),"")</f>
        <v>#REF!</v>
      </c>
      <c r="AV65" s="270" t="e">
        <f>IF(AND(#REF!="Alta",#REF!="Moderado"),CONCATENATE("R",#REF!,"C",#REF!),"")</f>
        <v>#REF!</v>
      </c>
      <c r="AW65" s="270" t="e">
        <f>IF(AND(#REF!="Alta",#REF!="Moderado"),CONCATENATE("R",#REF!,"C",#REF!),"")</f>
        <v>#REF!</v>
      </c>
      <c r="AX65" s="270" t="e">
        <f>IF(AND(#REF!="Alta",#REF!="Moderado"),CONCATENATE("R",#REF!,"C",#REF!),"")</f>
        <v>#REF!</v>
      </c>
      <c r="AY65" s="270" t="e">
        <f>IF(AND(#REF!="Alta",#REF!="Moderado"),CONCATENATE("R",#REF!,"C",#REF!),"")</f>
        <v>#REF!</v>
      </c>
      <c r="AZ65" s="270" t="e">
        <f>IF(AND(#REF!="Alta",#REF!="Moderado"),CONCATENATE("R",#REF!,"C",#REF!),"")</f>
        <v>#REF!</v>
      </c>
      <c r="BA65" s="270" t="e">
        <f>IF(AND(#REF!="Alta",#REF!="Moderado"),CONCATENATE("R",#REF!,"C",#REF!),"")</f>
        <v>#REF!</v>
      </c>
      <c r="BB65" s="270" t="e">
        <f>IF(AND(#REF!="Alta",#REF!="Moderado"),CONCATENATE("R",#REF!,"C",#REF!),"")</f>
        <v>#REF!</v>
      </c>
      <c r="BC65" s="270" t="e">
        <f>IF(AND(#REF!="Alta",#REF!="Moderado"),CONCATENATE("R",#REF!,"C",#REF!),"")</f>
        <v>#REF!</v>
      </c>
      <c r="BD65" s="270" t="e">
        <f>IF(AND(#REF!="Alta",#REF!="Moderado"),CONCATENATE("R",#REF!,"C",#REF!),"")</f>
        <v>#REF!</v>
      </c>
      <c r="BE65" s="270" t="e">
        <f>IF(AND(#REF!="Alta",#REF!="Moderado"),CONCATENATE("R",#REF!,"C",#REF!),"")</f>
        <v>#REF!</v>
      </c>
      <c r="BF65" s="270" t="e">
        <f>IF(AND(#REF!="Alta",#REF!="Moderado"),CONCATENATE("R",#REF!,"C",#REF!),"")</f>
        <v>#REF!</v>
      </c>
      <c r="BG65" s="270" t="e">
        <f>IF(AND(#REF!="Alta",#REF!="Moderado"),CONCATENATE("R",#REF!,"C",#REF!),"")</f>
        <v>#REF!</v>
      </c>
      <c r="BH65" s="270" t="e">
        <f>IF(AND(#REF!="Alta",#REF!="Moderado"),CONCATENATE("R",#REF!,"C",#REF!),"")</f>
        <v>#REF!</v>
      </c>
      <c r="BI65" s="270" t="e">
        <f>IF(AND(#REF!="Alta",#REF!="Moderado"),CONCATENATE("R",#REF!,"C",#REF!),"")</f>
        <v>#REF!</v>
      </c>
      <c r="BJ65" s="270" t="e">
        <f>IF(AND(#REF!="Alta",#REF!="Moderado"),CONCATENATE("R",#REF!,"C",#REF!),"")</f>
        <v>#REF!</v>
      </c>
      <c r="BK65" s="271" t="e">
        <f>IF(AND(#REF!="Alta",#REF!="Moderado"),CONCATENATE("R",#REF!,"C",#REF!),"")</f>
        <v>#REF!</v>
      </c>
      <c r="BL65" s="270" t="e">
        <f>IF(AND(#REF!="Alta",#REF!="Mayor"),CONCATENATE("R",#REF!,"C",#REF!),"")</f>
        <v>#REF!</v>
      </c>
      <c r="BM65" s="270" t="e">
        <f>IF(AND(#REF!="Alta",#REF!="Mayor"),CONCATENATE("R",#REF!,"C",#REF!),"")</f>
        <v>#REF!</v>
      </c>
      <c r="BN65" s="270" t="e">
        <f>IF(AND(#REF!="Alta",#REF!="Mayor"),CONCATENATE("R",#REF!,"C",#REF!),"")</f>
        <v>#REF!</v>
      </c>
      <c r="BO65" s="270" t="e">
        <f>IF(AND(#REF!="Alta",#REF!="Mayor"),CONCATENATE("R",#REF!,"C",#REF!),"")</f>
        <v>#REF!</v>
      </c>
      <c r="BP65" s="270" t="e">
        <f>IF(AND(#REF!="Alta",#REF!="Mayor"),CONCATENATE("R",#REF!,"C",#REF!),"")</f>
        <v>#REF!</v>
      </c>
      <c r="BQ65" s="270" t="e">
        <f>IF(AND(#REF!="Alta",#REF!="Mayor"),CONCATENATE("R",#REF!,"C",#REF!),"")</f>
        <v>#REF!</v>
      </c>
      <c r="BR65" s="270" t="e">
        <f>IF(AND(#REF!="Alta",#REF!="Mayor"),CONCATENATE("R",#REF!,"C",#REF!),"")</f>
        <v>#REF!</v>
      </c>
      <c r="BS65" s="270" t="e">
        <f>IF(AND(#REF!="Alta",#REF!="Mayor"),CONCATENATE("R",#REF!,"C",#REF!),"")</f>
        <v>#REF!</v>
      </c>
      <c r="BT65" s="270" t="e">
        <f>IF(AND(#REF!="Alta",#REF!="Mayor"),CONCATENATE("R",#REF!,"C",#REF!),"")</f>
        <v>#REF!</v>
      </c>
      <c r="BU65" s="270" t="e">
        <f>IF(AND(#REF!="Alta",#REF!="Mayor"),CONCATENATE("R",#REF!,"C",#REF!),"")</f>
        <v>#REF!</v>
      </c>
      <c r="BV65" s="270" t="e">
        <f>IF(AND(#REF!="Alta",#REF!="Mayor"),CONCATENATE("R",#REF!,"C",#REF!),"")</f>
        <v>#REF!</v>
      </c>
      <c r="BW65" s="270" t="e">
        <f>IF(AND(#REF!="Alta",#REF!="Mayor"),CONCATENATE("R",#REF!,"C",#REF!),"")</f>
        <v>#REF!</v>
      </c>
      <c r="BX65" s="270" t="e">
        <f>IF(AND(#REF!="Alta",#REF!="Mayor"),CONCATENATE("R",#REF!,"C",#REF!),"")</f>
        <v>#REF!</v>
      </c>
      <c r="BY65" s="270" t="e">
        <f>IF(AND(#REF!="Alta",#REF!="Mayor"),CONCATENATE("R",#REF!,"C",#REF!),"")</f>
        <v>#REF!</v>
      </c>
      <c r="BZ65" s="270" t="e">
        <f>IF(AND(#REF!="Alta",#REF!="Mayor"),CONCATENATE("R",#REF!,"C",#REF!),"")</f>
        <v>#REF!</v>
      </c>
      <c r="CA65" s="270" t="e">
        <f>IF(AND(#REF!="Alta",#REF!="Mayor"),CONCATENATE("R",#REF!,"C",#REF!),"")</f>
        <v>#REF!</v>
      </c>
      <c r="CB65" s="270" t="e">
        <f>IF(AND(#REF!="Alta",#REF!="Mayor"),CONCATENATE("R",#REF!,"C",#REF!),"")</f>
        <v>#REF!</v>
      </c>
      <c r="CC65" s="271" t="e">
        <f>IF(AND(#REF!="Alta",#REF!="Mayor"),CONCATENATE("R",#REF!,"C",#REF!),"")</f>
        <v>#REF!</v>
      </c>
      <c r="CD65" s="272" t="e">
        <f>IF(AND(#REF!="Alta",#REF!="Catastrófico"),CONCATENATE("R",#REF!,"C",#REF!),"")</f>
        <v>#REF!</v>
      </c>
      <c r="CE65" s="272" t="e">
        <f>IF(AND(#REF!="Alta",#REF!="Catastrófico"),CONCATENATE("R",#REF!,"C",#REF!),"")</f>
        <v>#REF!</v>
      </c>
      <c r="CF65" s="272" t="e">
        <f>IF(AND(#REF!="Alta",#REF!="Catastrófico"),CONCATENATE("R",#REF!,"C",#REF!),"")</f>
        <v>#REF!</v>
      </c>
      <c r="CG65" s="272" t="e">
        <f>IF(AND(#REF!="Alta",#REF!="Catastrófico"),CONCATENATE("R",#REF!,"C",#REF!),"")</f>
        <v>#REF!</v>
      </c>
      <c r="CH65" s="272" t="e">
        <f>IF(AND(#REF!="Alta",#REF!="Catastrófico"),CONCATENATE("R",#REF!,"C",#REF!),"")</f>
        <v>#REF!</v>
      </c>
      <c r="CI65" s="272" t="e">
        <f>IF(AND(#REF!="Alta",#REF!="Catastrófico"),CONCATENATE("R",#REF!,"C",#REF!),"")</f>
        <v>#REF!</v>
      </c>
      <c r="CJ65" s="272" t="e">
        <f>IF(AND(#REF!="Alta",#REF!="Catastrófico"),CONCATENATE("R",#REF!,"C",#REF!),"")</f>
        <v>#REF!</v>
      </c>
      <c r="CK65" s="272" t="e">
        <f>IF(AND(#REF!="Alta",#REF!="Catastrófico"),CONCATENATE("R",#REF!,"C",#REF!),"")</f>
        <v>#REF!</v>
      </c>
      <c r="CL65" s="272" t="e">
        <f>IF(AND(#REF!="Alta",#REF!="Catastrófico"),CONCATENATE("R",#REF!,"C",#REF!),"")</f>
        <v>#REF!</v>
      </c>
      <c r="CM65" s="272" t="e">
        <f>IF(AND(#REF!="Alta",#REF!="Catastrófico"),CONCATENATE("R",#REF!,"C",#REF!),"")</f>
        <v>#REF!</v>
      </c>
      <c r="CN65" s="272" t="e">
        <f>IF(AND(#REF!="Alta",#REF!="Catastrófico"),CONCATENATE("R",#REF!,"C",#REF!),"")</f>
        <v>#REF!</v>
      </c>
      <c r="CO65" s="272" t="e">
        <f>IF(AND(#REF!="Alta",#REF!="Catastrófico"),CONCATENATE("R",#REF!,"C",#REF!),"")</f>
        <v>#REF!</v>
      </c>
      <c r="CP65" s="272" t="e">
        <f>IF(AND(#REF!="Alta",#REF!="Catastrófico"),CONCATENATE("R",#REF!,"C",#REF!),"")</f>
        <v>#REF!</v>
      </c>
      <c r="CQ65" s="272" t="e">
        <f>IF(AND(#REF!="Alta",#REF!="Catastrófico"),CONCATENATE("R",#REF!,"C",#REF!),"")</f>
        <v>#REF!</v>
      </c>
      <c r="CR65" s="272" t="e">
        <f>IF(AND(#REF!="Alta",#REF!="Catastrófico"),CONCATENATE("R",#REF!,"C",#REF!),"")</f>
        <v>#REF!</v>
      </c>
      <c r="CS65" s="272" t="e">
        <f>IF(AND(#REF!="Alta",#REF!="Catastrófico"),CONCATENATE("R",#REF!,"C",#REF!),"")</f>
        <v>#REF!</v>
      </c>
      <c r="CT65" s="272" t="e">
        <f>IF(AND(#REF!="Alta",#REF!="Catastrófico"),CONCATENATE("R",#REF!,"C",#REF!),"")</f>
        <v>#REF!</v>
      </c>
      <c r="CU65" s="273" t="e">
        <f>IF(AND(#REF!="Alta",#REF!="Catastrófico"),CONCATENATE("R",#REF!,"C",#REF!),"")</f>
        <v>#REF!</v>
      </c>
      <c r="CV65" s="57"/>
      <c r="CW65" s="1096"/>
      <c r="CX65" s="1097"/>
      <c r="CY65" s="1097"/>
      <c r="CZ65" s="1097"/>
      <c r="DA65" s="1097"/>
      <c r="DB65" s="1098"/>
    </row>
    <row r="66" spans="2:106" ht="32.65" customHeight="1">
      <c r="B66" s="1101"/>
      <c r="C66" s="1101"/>
      <c r="D66" s="1102"/>
      <c r="E66" s="1072"/>
      <c r="F66" s="1073"/>
      <c r="G66" s="1073"/>
      <c r="H66" s="1073"/>
      <c r="I66" s="1073"/>
      <c r="J66" s="282" t="e">
        <f>IF(AND(#REF!="Alta",#REF!="Leve"),CONCATENATE("R",#REF!,"C",#REF!),"")</f>
        <v>#REF!</v>
      </c>
      <c r="K66" s="283" t="e">
        <f>IF(AND(#REF!="Alta",#REF!="Leve"),CONCATENATE("R",#REF!,"C",#REF!),"")</f>
        <v>#REF!</v>
      </c>
      <c r="L66" s="283" t="e">
        <f>IF(AND(#REF!="Alta",#REF!="Leve"),CONCATENATE("R",#REF!,"C",#REF!),"")</f>
        <v>#REF!</v>
      </c>
      <c r="M66" s="283" t="e">
        <f>IF(AND(#REF!="Alta",#REF!="Leve"),CONCATENATE("R",#REF!,"C",#REF!),"")</f>
        <v>#REF!</v>
      </c>
      <c r="N66" s="283" t="e">
        <f>IF(AND(#REF!="Alta",#REF!="Leve"),CONCATENATE("R",#REF!,"C",#REF!),"")</f>
        <v>#REF!</v>
      </c>
      <c r="O66" s="283" t="e">
        <f>IF(AND(#REF!="Alta",#REF!="Leve"),CONCATENATE("R",#REF!,"C",#REF!),"")</f>
        <v>#REF!</v>
      </c>
      <c r="P66" s="283" t="e">
        <f>IF(AND(#REF!="Alta",#REF!="Leve"),CONCATENATE("R",#REF!,"C",#REF!),"")</f>
        <v>#REF!</v>
      </c>
      <c r="Q66" s="283" t="e">
        <f>IF(AND(#REF!="Alta",#REF!="Leve"),CONCATENATE("R",#REF!,"C",#REF!),"")</f>
        <v>#REF!</v>
      </c>
      <c r="R66" s="283" t="e">
        <f>IF(AND(#REF!="Alta",#REF!="Leve"),CONCATENATE("R",#REF!,"C",#REF!),"")</f>
        <v>#REF!</v>
      </c>
      <c r="S66" s="283" t="e">
        <f>IF(AND(#REF!="Alta",#REF!="Leve"),CONCATENATE("R",#REF!,"C",#REF!),"")</f>
        <v>#REF!</v>
      </c>
      <c r="T66" s="283" t="e">
        <f>IF(AND(#REF!="Alta",#REF!="Leve"),CONCATENATE("R",#REF!,"C",#REF!),"")</f>
        <v>#REF!</v>
      </c>
      <c r="U66" s="283" t="e">
        <f>IF(AND(#REF!="Alta",#REF!="Leve"),CONCATENATE("R",#REF!,"C",#REF!),"")</f>
        <v>#REF!</v>
      </c>
      <c r="V66" s="283" t="e">
        <f>IF(AND(#REF!="Alta",#REF!="Leve"),CONCATENATE("R",#REF!,"C",#REF!),"")</f>
        <v>#REF!</v>
      </c>
      <c r="W66" s="283" t="e">
        <f>IF(AND(#REF!="Alta",#REF!="Leve"),CONCATENATE("R",#REF!,"C",#REF!),"")</f>
        <v>#REF!</v>
      </c>
      <c r="X66" s="283" t="e">
        <f>IF(AND(#REF!="Alta",#REF!="Leve"),CONCATENATE("R",#REF!,"C",#REF!),"")</f>
        <v>#REF!</v>
      </c>
      <c r="Y66" s="283" t="e">
        <f>IF(AND(#REF!="Alta",#REF!="Leve"),CONCATENATE("R",#REF!,"C",#REF!),"")</f>
        <v>#REF!</v>
      </c>
      <c r="Z66" s="283" t="e">
        <f>IF(AND(#REF!="Alta",#REF!="Leve"),CONCATENATE("R",#REF!,"C",#REF!),"")</f>
        <v>#REF!</v>
      </c>
      <c r="AA66" s="283" t="e">
        <f>IF(AND(#REF!="Alta",#REF!="Leve"),CONCATENATE("R",#REF!,"C",#REF!),"")</f>
        <v>#REF!</v>
      </c>
      <c r="AB66" s="282" t="e">
        <f>IF(AND(#REF!="Alta",#REF!="Menor"),CONCATENATE("R",#REF!,"C",#REF!),"")</f>
        <v>#REF!</v>
      </c>
      <c r="AC66" s="283" t="e">
        <f>IF(AND(#REF!="Alta",#REF!="Menor"),CONCATENATE("R",#REF!,"C",#REF!),"")</f>
        <v>#REF!</v>
      </c>
      <c r="AD66" s="283" t="e">
        <f>IF(AND(#REF!="Alta",#REF!="Menor"),CONCATENATE("R",#REF!,"C",#REF!),"")</f>
        <v>#REF!</v>
      </c>
      <c r="AE66" s="283" t="e">
        <f>IF(AND(#REF!="Alta",#REF!="Menor"),CONCATENATE("R",#REF!,"C",#REF!),"")</f>
        <v>#REF!</v>
      </c>
      <c r="AF66" s="283" t="e">
        <f>IF(AND(#REF!="Alta",#REF!="Menor"),CONCATENATE("R",#REF!,"C",#REF!),"")</f>
        <v>#REF!</v>
      </c>
      <c r="AG66" s="283" t="e">
        <f>IF(AND(#REF!="Alta",#REF!="Menor"),CONCATENATE("R",#REF!,"C",#REF!),"")</f>
        <v>#REF!</v>
      </c>
      <c r="AH66" s="283" t="e">
        <f>IF(AND(#REF!="Alta",#REF!="Menor"),CONCATENATE("R",#REF!,"C",#REF!),"")</f>
        <v>#REF!</v>
      </c>
      <c r="AI66" s="283" t="e">
        <f>IF(AND(#REF!="Alta",#REF!="Menor"),CONCATENATE("R",#REF!,"C",#REF!),"")</f>
        <v>#REF!</v>
      </c>
      <c r="AJ66" s="283" t="e">
        <f>IF(AND(#REF!="Alta",#REF!="Menor"),CONCATENATE("R",#REF!,"C",#REF!),"")</f>
        <v>#REF!</v>
      </c>
      <c r="AK66" s="283" t="e">
        <f>IF(AND(#REF!="Alta",#REF!="Menor"),CONCATENATE("R",#REF!,"C",#REF!),"")</f>
        <v>#REF!</v>
      </c>
      <c r="AL66" s="283" t="e">
        <f>IF(AND(#REF!="Alta",#REF!="Menor"),CONCATENATE("R",#REF!,"C",#REF!),"")</f>
        <v>#REF!</v>
      </c>
      <c r="AM66" s="283" t="e">
        <f>IF(AND(#REF!="Alta",#REF!="Menor"),CONCATENATE("R",#REF!,"C",#REF!),"")</f>
        <v>#REF!</v>
      </c>
      <c r="AN66" s="283" t="e">
        <f>IF(AND(#REF!="Alta",#REF!="Menor"),CONCATENATE("R",#REF!,"C",#REF!),"")</f>
        <v>#REF!</v>
      </c>
      <c r="AO66" s="283" t="e">
        <f>IF(AND(#REF!="Alta",#REF!="Menor"),CONCATENATE("R",#REF!,"C",#REF!),"")</f>
        <v>#REF!</v>
      </c>
      <c r="AP66" s="283" t="e">
        <f>IF(AND(#REF!="Alta",#REF!="Menor"),CONCATENATE("R",#REF!,"C",#REF!),"")</f>
        <v>#REF!</v>
      </c>
      <c r="AQ66" s="283" t="e">
        <f>IF(AND(#REF!="Alta",#REF!="Menor"),CONCATENATE("R",#REF!,"C",#REF!),"")</f>
        <v>#REF!</v>
      </c>
      <c r="AR66" s="283" t="e">
        <f>IF(AND(#REF!="Alta",#REF!="Menor"),CONCATENATE("R",#REF!,"C",#REF!),"")</f>
        <v>#REF!</v>
      </c>
      <c r="AS66" s="284" t="e">
        <f>IF(AND(#REF!="Alta",#REF!="Menor"),CONCATENATE("R",#REF!,"C",#REF!),"")</f>
        <v>#REF!</v>
      </c>
      <c r="AT66" s="270" t="e">
        <f>IF(AND(#REF!="Alta",#REF!="Moderado"),CONCATENATE("R",#REF!,"C",#REF!),"")</f>
        <v>#REF!</v>
      </c>
      <c r="AU66" s="270" t="e">
        <f>IF(AND(#REF!="Alta",#REF!="Moderado"),CONCATENATE("R",#REF!,"C",#REF!),"")</f>
        <v>#REF!</v>
      </c>
      <c r="AV66" s="270" t="e">
        <f>IF(AND(#REF!="Alta",#REF!="Moderado"),CONCATENATE("R",#REF!,"C",#REF!),"")</f>
        <v>#REF!</v>
      </c>
      <c r="AW66" s="270" t="e">
        <f>IF(AND(#REF!="Alta",#REF!="Moderado"),CONCATENATE("R",#REF!,"C",#REF!),"")</f>
        <v>#REF!</v>
      </c>
      <c r="AX66" s="270" t="e">
        <f>IF(AND(#REF!="Alta",#REF!="Moderado"),CONCATENATE("R",#REF!,"C",#REF!),"")</f>
        <v>#REF!</v>
      </c>
      <c r="AY66" s="270" t="e">
        <f>IF(AND(#REF!="Alta",#REF!="Moderado"),CONCATENATE("R",#REF!,"C",#REF!),"")</f>
        <v>#REF!</v>
      </c>
      <c r="AZ66" s="270" t="e">
        <f>IF(AND(#REF!="Alta",#REF!="Moderado"),CONCATENATE("R",#REF!,"C",#REF!),"")</f>
        <v>#REF!</v>
      </c>
      <c r="BA66" s="270" t="e">
        <f>IF(AND(#REF!="Alta",#REF!="Moderado"),CONCATENATE("R",#REF!,"C",#REF!),"")</f>
        <v>#REF!</v>
      </c>
      <c r="BB66" s="270" t="e">
        <f>IF(AND(#REF!="Alta",#REF!="Moderado"),CONCATENATE("R",#REF!,"C",#REF!),"")</f>
        <v>#REF!</v>
      </c>
      <c r="BC66" s="270" t="e">
        <f>IF(AND(#REF!="Alta",#REF!="Moderado"),CONCATENATE("R",#REF!,"C",#REF!),"")</f>
        <v>#REF!</v>
      </c>
      <c r="BD66" s="270" t="e">
        <f>IF(AND(#REF!="Alta",#REF!="Moderado"),CONCATENATE("R",#REF!,"C",#REF!),"")</f>
        <v>#REF!</v>
      </c>
      <c r="BE66" s="270" t="e">
        <f>IF(AND(#REF!="Alta",#REF!="Moderado"),CONCATENATE("R",#REF!,"C",#REF!),"")</f>
        <v>#REF!</v>
      </c>
      <c r="BF66" s="270" t="e">
        <f>IF(AND(#REF!="Alta",#REF!="Moderado"),CONCATENATE("R",#REF!,"C",#REF!),"")</f>
        <v>#REF!</v>
      </c>
      <c r="BG66" s="270" t="e">
        <f>IF(AND(#REF!="Alta",#REF!="Moderado"),CONCATENATE("R",#REF!,"C",#REF!),"")</f>
        <v>#REF!</v>
      </c>
      <c r="BH66" s="270" t="e">
        <f>IF(AND(#REF!="Alta",#REF!="Moderado"),CONCATENATE("R",#REF!,"C",#REF!),"")</f>
        <v>#REF!</v>
      </c>
      <c r="BI66" s="270" t="e">
        <f>IF(AND(#REF!="Alta",#REF!="Moderado"),CONCATENATE("R",#REF!,"C",#REF!),"")</f>
        <v>#REF!</v>
      </c>
      <c r="BJ66" s="270" t="e">
        <f>IF(AND(#REF!="Alta",#REF!="Moderado"),CONCATENATE("R",#REF!,"C",#REF!),"")</f>
        <v>#REF!</v>
      </c>
      <c r="BK66" s="271" t="e">
        <f>IF(AND(#REF!="Alta",#REF!="Moderado"),CONCATENATE("R",#REF!,"C",#REF!),"")</f>
        <v>#REF!</v>
      </c>
      <c r="BL66" s="270" t="e">
        <f>IF(AND(#REF!="Alta",#REF!="Mayor"),CONCATENATE("R",#REF!,"C",#REF!),"")</f>
        <v>#REF!</v>
      </c>
      <c r="BM66" s="270" t="e">
        <f>IF(AND(#REF!="Alta",#REF!="Mayor"),CONCATENATE("R",#REF!,"C",#REF!),"")</f>
        <v>#REF!</v>
      </c>
      <c r="BN66" s="270" t="e">
        <f>IF(AND(#REF!="Alta",#REF!="Mayor"),CONCATENATE("R",#REF!,"C",#REF!),"")</f>
        <v>#REF!</v>
      </c>
      <c r="BO66" s="270" t="e">
        <f>IF(AND(#REF!="Alta",#REF!="Mayor"),CONCATENATE("R",#REF!,"C",#REF!),"")</f>
        <v>#REF!</v>
      </c>
      <c r="BP66" s="270" t="e">
        <f>IF(AND(#REF!="Alta",#REF!="Mayor"),CONCATENATE("R",#REF!,"C",#REF!),"")</f>
        <v>#REF!</v>
      </c>
      <c r="BQ66" s="270" t="e">
        <f>IF(AND(#REF!="Alta",#REF!="Mayor"),CONCATENATE("R",#REF!,"C",#REF!),"")</f>
        <v>#REF!</v>
      </c>
      <c r="BR66" s="270" t="e">
        <f>IF(AND(#REF!="Alta",#REF!="Mayor"),CONCATENATE("R",#REF!,"C",#REF!),"")</f>
        <v>#REF!</v>
      </c>
      <c r="BS66" s="270" t="e">
        <f>IF(AND(#REF!="Alta",#REF!="Mayor"),CONCATENATE("R",#REF!,"C",#REF!),"")</f>
        <v>#REF!</v>
      </c>
      <c r="BT66" s="270" t="e">
        <f>IF(AND(#REF!="Alta",#REF!="Mayor"),CONCATENATE("R",#REF!,"C",#REF!),"")</f>
        <v>#REF!</v>
      </c>
      <c r="BU66" s="270" t="e">
        <f>IF(AND(#REF!="Alta",#REF!="Mayor"),CONCATENATE("R",#REF!,"C",#REF!),"")</f>
        <v>#REF!</v>
      </c>
      <c r="BV66" s="270" t="e">
        <f>IF(AND(#REF!="Alta",#REF!="Mayor"),CONCATENATE("R",#REF!,"C",#REF!),"")</f>
        <v>#REF!</v>
      </c>
      <c r="BW66" s="270" t="e">
        <f>IF(AND(#REF!="Alta",#REF!="Mayor"),CONCATENATE("R",#REF!,"C",#REF!),"")</f>
        <v>#REF!</v>
      </c>
      <c r="BX66" s="270" t="e">
        <f>IF(AND(#REF!="Alta",#REF!="Mayor"),CONCATENATE("R",#REF!,"C",#REF!),"")</f>
        <v>#REF!</v>
      </c>
      <c r="BY66" s="270" t="e">
        <f>IF(AND(#REF!="Alta",#REF!="Mayor"),CONCATENATE("R",#REF!,"C",#REF!),"")</f>
        <v>#REF!</v>
      </c>
      <c r="BZ66" s="270" t="e">
        <f>IF(AND(#REF!="Alta",#REF!="Mayor"),CONCATENATE("R",#REF!,"C",#REF!),"")</f>
        <v>#REF!</v>
      </c>
      <c r="CA66" s="270" t="e">
        <f>IF(AND(#REF!="Alta",#REF!="Mayor"),CONCATENATE("R",#REF!,"C",#REF!),"")</f>
        <v>#REF!</v>
      </c>
      <c r="CB66" s="270" t="e">
        <f>IF(AND(#REF!="Alta",#REF!="Mayor"),CONCATENATE("R",#REF!,"C",#REF!),"")</f>
        <v>#REF!</v>
      </c>
      <c r="CC66" s="271" t="e">
        <f>IF(AND(#REF!="Alta",#REF!="Mayor"),CONCATENATE("R",#REF!,"C",#REF!),"")</f>
        <v>#REF!</v>
      </c>
      <c r="CD66" s="272" t="e">
        <f>IF(AND(#REF!="Alta",#REF!="Catastrófico"),CONCATENATE("R",#REF!,"C",#REF!),"")</f>
        <v>#REF!</v>
      </c>
      <c r="CE66" s="272" t="e">
        <f>IF(AND(#REF!="Alta",#REF!="Catastrófico"),CONCATENATE("R",#REF!,"C",#REF!),"")</f>
        <v>#REF!</v>
      </c>
      <c r="CF66" s="272" t="e">
        <f>IF(AND(#REF!="Alta",#REF!="Catastrófico"),CONCATENATE("R",#REF!,"C",#REF!),"")</f>
        <v>#REF!</v>
      </c>
      <c r="CG66" s="272" t="e">
        <f>IF(AND(#REF!="Alta",#REF!="Catastrófico"),CONCATENATE("R",#REF!,"C",#REF!),"")</f>
        <v>#REF!</v>
      </c>
      <c r="CH66" s="272" t="e">
        <f>IF(AND(#REF!="Alta",#REF!="Catastrófico"),CONCATENATE("R",#REF!,"C",#REF!),"")</f>
        <v>#REF!</v>
      </c>
      <c r="CI66" s="272" t="e">
        <f>IF(AND(#REF!="Alta",#REF!="Catastrófico"),CONCATENATE("R",#REF!,"C",#REF!),"")</f>
        <v>#REF!</v>
      </c>
      <c r="CJ66" s="272" t="e">
        <f>IF(AND(#REF!="Alta",#REF!="Catastrófico"),CONCATENATE("R",#REF!,"C",#REF!),"")</f>
        <v>#REF!</v>
      </c>
      <c r="CK66" s="272" t="e">
        <f>IF(AND(#REF!="Alta",#REF!="Catastrófico"),CONCATENATE("R",#REF!,"C",#REF!),"")</f>
        <v>#REF!</v>
      </c>
      <c r="CL66" s="272" t="e">
        <f>IF(AND(#REF!="Alta",#REF!="Catastrófico"),CONCATENATE("R",#REF!,"C",#REF!),"")</f>
        <v>#REF!</v>
      </c>
      <c r="CM66" s="272" t="e">
        <f>IF(AND(#REF!="Alta",#REF!="Catastrófico"),CONCATENATE("R",#REF!,"C",#REF!),"")</f>
        <v>#REF!</v>
      </c>
      <c r="CN66" s="272" t="e">
        <f>IF(AND(#REF!="Alta",#REF!="Catastrófico"),CONCATENATE("R",#REF!,"C",#REF!),"")</f>
        <v>#REF!</v>
      </c>
      <c r="CO66" s="272" t="e">
        <f>IF(AND(#REF!="Alta",#REF!="Catastrófico"),CONCATENATE("R",#REF!,"C",#REF!),"")</f>
        <v>#REF!</v>
      </c>
      <c r="CP66" s="272" t="e">
        <f>IF(AND(#REF!="Alta",#REF!="Catastrófico"),CONCATENATE("R",#REF!,"C",#REF!),"")</f>
        <v>#REF!</v>
      </c>
      <c r="CQ66" s="272" t="e">
        <f>IF(AND(#REF!="Alta",#REF!="Catastrófico"),CONCATENATE("R",#REF!,"C",#REF!),"")</f>
        <v>#REF!</v>
      </c>
      <c r="CR66" s="272" t="e">
        <f>IF(AND(#REF!="Alta",#REF!="Catastrófico"),CONCATENATE("R",#REF!,"C",#REF!),"")</f>
        <v>#REF!</v>
      </c>
      <c r="CS66" s="272" t="e">
        <f>IF(AND(#REF!="Alta",#REF!="Catastrófico"),CONCATENATE("R",#REF!,"C",#REF!),"")</f>
        <v>#REF!</v>
      </c>
      <c r="CT66" s="272" t="e">
        <f>IF(AND(#REF!="Alta",#REF!="Catastrófico"),CONCATENATE("R",#REF!,"C",#REF!),"")</f>
        <v>#REF!</v>
      </c>
      <c r="CU66" s="273" t="e">
        <f>IF(AND(#REF!="Alta",#REF!="Catastrófico"),CONCATENATE("R",#REF!,"C",#REF!),"")</f>
        <v>#REF!</v>
      </c>
      <c r="CV66" s="57"/>
      <c r="CW66" s="1096"/>
      <c r="CX66" s="1097"/>
      <c r="CY66" s="1097"/>
      <c r="CZ66" s="1097"/>
      <c r="DA66" s="1097"/>
      <c r="DB66" s="1098"/>
    </row>
    <row r="67" spans="2:106" ht="32.65" customHeight="1">
      <c r="B67" s="1101"/>
      <c r="C67" s="1101"/>
      <c r="D67" s="1102"/>
      <c r="E67" s="1072"/>
      <c r="F67" s="1073"/>
      <c r="G67" s="1073"/>
      <c r="H67" s="1073"/>
      <c r="I67" s="1073"/>
      <c r="J67" s="282" t="e">
        <f>IF(AND(#REF!="Alta",#REF!="Leve"),CONCATENATE("R",#REF!,"C",#REF!),"")</f>
        <v>#REF!</v>
      </c>
      <c r="K67" s="283" t="e">
        <f>IF(AND(#REF!="Alta",#REF!="Leve"),CONCATENATE("R",#REF!,"C",#REF!),"")</f>
        <v>#REF!</v>
      </c>
      <c r="L67" s="283" t="e">
        <f>IF(AND(#REF!="Alta",#REF!="Leve"),CONCATENATE("R",#REF!,"C",#REF!),"")</f>
        <v>#REF!</v>
      </c>
      <c r="M67" s="283" t="e">
        <f>IF(AND(#REF!="Alta",#REF!="Leve"),CONCATENATE("R",#REF!,"C",#REF!),"")</f>
        <v>#REF!</v>
      </c>
      <c r="N67" s="283" t="e">
        <f>IF(AND(#REF!="Alta",#REF!="Leve"),CONCATENATE("R",#REF!,"C",#REF!),"")</f>
        <v>#REF!</v>
      </c>
      <c r="O67" s="283" t="e">
        <f>IF(AND(#REF!="Alta",#REF!="Leve"),CONCATENATE("R",#REF!,"C",#REF!),"")</f>
        <v>#REF!</v>
      </c>
      <c r="P67" s="283" t="e">
        <f>IF(AND(#REF!="Alta",#REF!="Leve"),CONCATENATE("R",#REF!,"C",#REF!),"")</f>
        <v>#REF!</v>
      </c>
      <c r="Q67" s="283" t="e">
        <f>IF(AND(#REF!="Alta",#REF!="Leve"),CONCATENATE("R",#REF!,"C",#REF!),"")</f>
        <v>#REF!</v>
      </c>
      <c r="R67" s="283" t="e">
        <f>IF(AND(#REF!="Alta",#REF!="Leve"),CONCATENATE("R",#REF!,"C",#REF!),"")</f>
        <v>#REF!</v>
      </c>
      <c r="S67" s="283" t="e">
        <f>IF(AND(#REF!="Alta",#REF!="Leve"),CONCATENATE("R",#REF!,"C",#REF!),"")</f>
        <v>#REF!</v>
      </c>
      <c r="T67" s="283" t="e">
        <f>IF(AND(#REF!="Alta",#REF!="Leve"),CONCATENATE("R",#REF!,"C",#REF!),"")</f>
        <v>#REF!</v>
      </c>
      <c r="U67" s="283" t="e">
        <f>IF(AND(#REF!="Alta",#REF!="Leve"),CONCATENATE("R",#REF!,"C",#REF!),"")</f>
        <v>#REF!</v>
      </c>
      <c r="V67" s="283" t="e">
        <f>IF(AND(#REF!="Alta",#REF!="Leve"),CONCATENATE("R",#REF!,"C",#REF!),"")</f>
        <v>#REF!</v>
      </c>
      <c r="W67" s="283" t="e">
        <f>IF(AND(#REF!="Alta",#REF!="Leve"),CONCATENATE("R",#REF!,"C",#REF!),"")</f>
        <v>#REF!</v>
      </c>
      <c r="X67" s="283" t="e">
        <f>IF(AND(#REF!="Alta",#REF!="Leve"),CONCATENATE("R",#REF!,"C",#REF!),"")</f>
        <v>#REF!</v>
      </c>
      <c r="Y67" s="283" t="e">
        <f>IF(AND(#REF!="Alta",#REF!="Leve"),CONCATENATE("R",#REF!,"C",#REF!),"")</f>
        <v>#REF!</v>
      </c>
      <c r="Z67" s="283" t="e">
        <f>IF(AND(#REF!="Alta",#REF!="Leve"),CONCATENATE("R",#REF!,"C",#REF!),"")</f>
        <v>#REF!</v>
      </c>
      <c r="AA67" s="283" t="e">
        <f>IF(AND(#REF!="Alta",#REF!="Leve"),CONCATENATE("R",#REF!,"C",#REF!),"")</f>
        <v>#REF!</v>
      </c>
      <c r="AB67" s="282" t="e">
        <f>IF(AND(#REF!="Alta",#REF!="Menor"),CONCATENATE("R",#REF!,"C",#REF!),"")</f>
        <v>#REF!</v>
      </c>
      <c r="AC67" s="283" t="e">
        <f>IF(AND(#REF!="Alta",#REF!="Menor"),CONCATENATE("R",#REF!,"C",#REF!),"")</f>
        <v>#REF!</v>
      </c>
      <c r="AD67" s="283" t="e">
        <f>IF(AND(#REF!="Alta",#REF!="Menor"),CONCATENATE("R",#REF!,"C",#REF!),"")</f>
        <v>#REF!</v>
      </c>
      <c r="AE67" s="283" t="e">
        <f>IF(AND(#REF!="Alta",#REF!="Menor"),CONCATENATE("R",#REF!,"C",#REF!),"")</f>
        <v>#REF!</v>
      </c>
      <c r="AF67" s="283" t="e">
        <f>IF(AND(#REF!="Alta",#REF!="Menor"),CONCATENATE("R",#REF!,"C",#REF!),"")</f>
        <v>#REF!</v>
      </c>
      <c r="AG67" s="283" t="e">
        <f>IF(AND(#REF!="Alta",#REF!="Menor"),CONCATENATE("R",#REF!,"C",#REF!),"")</f>
        <v>#REF!</v>
      </c>
      <c r="AH67" s="283" t="e">
        <f>IF(AND(#REF!="Alta",#REF!="Menor"),CONCATENATE("R",#REF!,"C",#REF!),"")</f>
        <v>#REF!</v>
      </c>
      <c r="AI67" s="283" t="e">
        <f>IF(AND(#REF!="Alta",#REF!="Menor"),CONCATENATE("R",#REF!,"C",#REF!),"")</f>
        <v>#REF!</v>
      </c>
      <c r="AJ67" s="283" t="e">
        <f>IF(AND(#REF!="Alta",#REF!="Menor"),CONCATENATE("R",#REF!,"C",#REF!),"")</f>
        <v>#REF!</v>
      </c>
      <c r="AK67" s="283" t="e">
        <f>IF(AND(#REF!="Alta",#REF!="Menor"),CONCATENATE("R",#REF!,"C",#REF!),"")</f>
        <v>#REF!</v>
      </c>
      <c r="AL67" s="283" t="e">
        <f>IF(AND(#REF!="Alta",#REF!="Menor"),CONCATENATE("R",#REF!,"C",#REF!),"")</f>
        <v>#REF!</v>
      </c>
      <c r="AM67" s="283" t="e">
        <f>IF(AND(#REF!="Alta",#REF!="Menor"),CONCATENATE("R",#REF!,"C",#REF!),"")</f>
        <v>#REF!</v>
      </c>
      <c r="AN67" s="283" t="e">
        <f>IF(AND(#REF!="Alta",#REF!="Menor"),CONCATENATE("R",#REF!,"C",#REF!),"")</f>
        <v>#REF!</v>
      </c>
      <c r="AO67" s="283" t="e">
        <f>IF(AND(#REF!="Alta",#REF!="Menor"),CONCATENATE("R",#REF!,"C",#REF!),"")</f>
        <v>#REF!</v>
      </c>
      <c r="AP67" s="283" t="e">
        <f>IF(AND(#REF!="Alta",#REF!="Menor"),CONCATENATE("R",#REF!,"C",#REF!),"")</f>
        <v>#REF!</v>
      </c>
      <c r="AQ67" s="283" t="e">
        <f>IF(AND(#REF!="Alta",#REF!="Menor"),CONCATENATE("R",#REF!,"C",#REF!),"")</f>
        <v>#REF!</v>
      </c>
      <c r="AR67" s="283" t="e">
        <f>IF(AND(#REF!="Alta",#REF!="Menor"),CONCATENATE("R",#REF!,"C",#REF!),"")</f>
        <v>#REF!</v>
      </c>
      <c r="AS67" s="284" t="e">
        <f>IF(AND(#REF!="Alta",#REF!="Menor"),CONCATENATE("R",#REF!,"C",#REF!),"")</f>
        <v>#REF!</v>
      </c>
      <c r="AT67" s="270" t="e">
        <f>IF(AND(#REF!="Alta",#REF!="Moderado"),CONCATENATE("R",#REF!,"C",#REF!),"")</f>
        <v>#REF!</v>
      </c>
      <c r="AU67" s="270" t="e">
        <f>IF(AND(#REF!="Alta",#REF!="Moderado"),CONCATENATE("R",#REF!,"C",#REF!),"")</f>
        <v>#REF!</v>
      </c>
      <c r="AV67" s="270" t="e">
        <f>IF(AND(#REF!="Alta",#REF!="Moderado"),CONCATENATE("R",#REF!,"C",#REF!),"")</f>
        <v>#REF!</v>
      </c>
      <c r="AW67" s="270" t="e">
        <f>IF(AND(#REF!="Alta",#REF!="Moderado"),CONCATENATE("R",#REF!,"C",#REF!),"")</f>
        <v>#REF!</v>
      </c>
      <c r="AX67" s="270" t="e">
        <f>IF(AND(#REF!="Alta",#REF!="Moderado"),CONCATENATE("R",#REF!,"C",#REF!),"")</f>
        <v>#REF!</v>
      </c>
      <c r="AY67" s="270" t="e">
        <f>IF(AND(#REF!="Alta",#REF!="Moderado"),CONCATENATE("R",#REF!,"C",#REF!),"")</f>
        <v>#REF!</v>
      </c>
      <c r="AZ67" s="270" t="e">
        <f>IF(AND(#REF!="Alta",#REF!="Moderado"),CONCATENATE("R",#REF!,"C",#REF!),"")</f>
        <v>#REF!</v>
      </c>
      <c r="BA67" s="270" t="e">
        <f>IF(AND(#REF!="Alta",#REF!="Moderado"),CONCATENATE("R",#REF!,"C",#REF!),"")</f>
        <v>#REF!</v>
      </c>
      <c r="BB67" s="270" t="e">
        <f>IF(AND(#REF!="Alta",#REF!="Moderado"),CONCATENATE("R",#REF!,"C",#REF!),"")</f>
        <v>#REF!</v>
      </c>
      <c r="BC67" s="270" t="e">
        <f>IF(AND(#REF!="Alta",#REF!="Moderado"),CONCATENATE("R",#REF!,"C",#REF!),"")</f>
        <v>#REF!</v>
      </c>
      <c r="BD67" s="270" t="e">
        <f>IF(AND(#REF!="Alta",#REF!="Moderado"),CONCATENATE("R",#REF!,"C",#REF!),"")</f>
        <v>#REF!</v>
      </c>
      <c r="BE67" s="270" t="e">
        <f>IF(AND(#REF!="Alta",#REF!="Moderado"),CONCATENATE("R",#REF!,"C",#REF!),"")</f>
        <v>#REF!</v>
      </c>
      <c r="BF67" s="270" t="e">
        <f>IF(AND(#REF!="Alta",#REF!="Moderado"),CONCATENATE("R",#REF!,"C",#REF!),"")</f>
        <v>#REF!</v>
      </c>
      <c r="BG67" s="270" t="e">
        <f>IF(AND(#REF!="Alta",#REF!="Moderado"),CONCATENATE("R",#REF!,"C",#REF!),"")</f>
        <v>#REF!</v>
      </c>
      <c r="BH67" s="270" t="e">
        <f>IF(AND(#REF!="Alta",#REF!="Moderado"),CONCATENATE("R",#REF!,"C",#REF!),"")</f>
        <v>#REF!</v>
      </c>
      <c r="BI67" s="270" t="e">
        <f>IF(AND(#REF!="Alta",#REF!="Moderado"),CONCATENATE("R",#REF!,"C",#REF!),"")</f>
        <v>#REF!</v>
      </c>
      <c r="BJ67" s="270" t="e">
        <f>IF(AND(#REF!="Alta",#REF!="Moderado"),CONCATENATE("R",#REF!,"C",#REF!),"")</f>
        <v>#REF!</v>
      </c>
      <c r="BK67" s="271" t="e">
        <f>IF(AND(#REF!="Alta",#REF!="Moderado"),CONCATENATE("R",#REF!,"C",#REF!),"")</f>
        <v>#REF!</v>
      </c>
      <c r="BL67" s="270" t="e">
        <f>IF(AND(#REF!="Alta",#REF!="Mayor"),CONCATENATE("R",#REF!,"C",#REF!),"")</f>
        <v>#REF!</v>
      </c>
      <c r="BM67" s="270" t="e">
        <f>IF(AND(#REF!="Alta",#REF!="Mayor"),CONCATENATE("R",#REF!,"C",#REF!),"")</f>
        <v>#REF!</v>
      </c>
      <c r="BN67" s="270" t="e">
        <f>IF(AND(#REF!="Alta",#REF!="Mayor"),CONCATENATE("R",#REF!,"C",#REF!),"")</f>
        <v>#REF!</v>
      </c>
      <c r="BO67" s="270" t="e">
        <f>IF(AND(#REF!="Alta",#REF!="Mayor"),CONCATENATE("R",#REF!,"C",#REF!),"")</f>
        <v>#REF!</v>
      </c>
      <c r="BP67" s="270" t="e">
        <f>IF(AND(#REF!="Alta",#REF!="Mayor"),CONCATENATE("R",#REF!,"C",#REF!),"")</f>
        <v>#REF!</v>
      </c>
      <c r="BQ67" s="270" t="e">
        <f>IF(AND(#REF!="Alta",#REF!="Mayor"),CONCATENATE("R",#REF!,"C",#REF!),"")</f>
        <v>#REF!</v>
      </c>
      <c r="BR67" s="270" t="e">
        <f>IF(AND(#REF!="Alta",#REF!="Mayor"),CONCATENATE("R",#REF!,"C",#REF!),"")</f>
        <v>#REF!</v>
      </c>
      <c r="BS67" s="270" t="e">
        <f>IF(AND(#REF!="Alta",#REF!="Mayor"),CONCATENATE("R",#REF!,"C",#REF!),"")</f>
        <v>#REF!</v>
      </c>
      <c r="BT67" s="270" t="e">
        <f>IF(AND(#REF!="Alta",#REF!="Mayor"),CONCATENATE("R",#REF!,"C",#REF!),"")</f>
        <v>#REF!</v>
      </c>
      <c r="BU67" s="270" t="e">
        <f>IF(AND(#REF!="Alta",#REF!="Mayor"),CONCATENATE("R",#REF!,"C",#REF!),"")</f>
        <v>#REF!</v>
      </c>
      <c r="BV67" s="270" t="e">
        <f>IF(AND(#REF!="Alta",#REF!="Mayor"),CONCATENATE("R",#REF!,"C",#REF!),"")</f>
        <v>#REF!</v>
      </c>
      <c r="BW67" s="270" t="e">
        <f>IF(AND(#REF!="Alta",#REF!="Mayor"),CONCATENATE("R",#REF!,"C",#REF!),"")</f>
        <v>#REF!</v>
      </c>
      <c r="BX67" s="270" t="e">
        <f>IF(AND(#REF!="Alta",#REF!="Mayor"),CONCATENATE("R",#REF!,"C",#REF!),"")</f>
        <v>#REF!</v>
      </c>
      <c r="BY67" s="270" t="e">
        <f>IF(AND(#REF!="Alta",#REF!="Mayor"),CONCATENATE("R",#REF!,"C",#REF!),"")</f>
        <v>#REF!</v>
      </c>
      <c r="BZ67" s="270" t="e">
        <f>IF(AND(#REF!="Alta",#REF!="Mayor"),CONCATENATE("R",#REF!,"C",#REF!),"")</f>
        <v>#REF!</v>
      </c>
      <c r="CA67" s="270" t="e">
        <f>IF(AND(#REF!="Alta",#REF!="Mayor"),CONCATENATE("R",#REF!,"C",#REF!),"")</f>
        <v>#REF!</v>
      </c>
      <c r="CB67" s="270" t="e">
        <f>IF(AND(#REF!="Alta",#REF!="Mayor"),CONCATENATE("R",#REF!,"C",#REF!),"")</f>
        <v>#REF!</v>
      </c>
      <c r="CC67" s="271" t="e">
        <f>IF(AND(#REF!="Alta",#REF!="Mayor"),CONCATENATE("R",#REF!,"C",#REF!),"")</f>
        <v>#REF!</v>
      </c>
      <c r="CD67" s="272" t="e">
        <f>IF(AND(#REF!="Alta",#REF!="Catastrófico"),CONCATENATE("R",#REF!,"C",#REF!),"")</f>
        <v>#REF!</v>
      </c>
      <c r="CE67" s="272" t="e">
        <f>IF(AND(#REF!="Alta",#REF!="Catastrófico"),CONCATENATE("R",#REF!,"C",#REF!),"")</f>
        <v>#REF!</v>
      </c>
      <c r="CF67" s="272" t="e">
        <f>IF(AND(#REF!="Alta",#REF!="Catastrófico"),CONCATENATE("R",#REF!,"C",#REF!),"")</f>
        <v>#REF!</v>
      </c>
      <c r="CG67" s="272" t="e">
        <f>IF(AND(#REF!="Alta",#REF!="Catastrófico"),CONCATENATE("R",#REF!,"C",#REF!),"")</f>
        <v>#REF!</v>
      </c>
      <c r="CH67" s="272" t="e">
        <f>IF(AND(#REF!="Alta",#REF!="Catastrófico"),CONCATENATE("R",#REF!,"C",#REF!),"")</f>
        <v>#REF!</v>
      </c>
      <c r="CI67" s="272" t="e">
        <f>IF(AND(#REF!="Alta",#REF!="Catastrófico"),CONCATENATE("R",#REF!,"C",#REF!),"")</f>
        <v>#REF!</v>
      </c>
      <c r="CJ67" s="272" t="e">
        <f>IF(AND(#REF!="Alta",#REF!="Catastrófico"),CONCATENATE("R",#REF!,"C",#REF!),"")</f>
        <v>#REF!</v>
      </c>
      <c r="CK67" s="272" t="e">
        <f>IF(AND(#REF!="Alta",#REF!="Catastrófico"),CONCATENATE("R",#REF!,"C",#REF!),"")</f>
        <v>#REF!</v>
      </c>
      <c r="CL67" s="272" t="e">
        <f>IF(AND(#REF!="Alta",#REF!="Catastrófico"),CONCATENATE("R",#REF!,"C",#REF!),"")</f>
        <v>#REF!</v>
      </c>
      <c r="CM67" s="272" t="e">
        <f>IF(AND(#REF!="Alta",#REF!="Catastrófico"),CONCATENATE("R",#REF!,"C",#REF!),"")</f>
        <v>#REF!</v>
      </c>
      <c r="CN67" s="272" t="e">
        <f>IF(AND(#REF!="Alta",#REF!="Catastrófico"),CONCATENATE("R",#REF!,"C",#REF!),"")</f>
        <v>#REF!</v>
      </c>
      <c r="CO67" s="272" t="e">
        <f>IF(AND(#REF!="Alta",#REF!="Catastrófico"),CONCATENATE("R",#REF!,"C",#REF!),"")</f>
        <v>#REF!</v>
      </c>
      <c r="CP67" s="272" t="e">
        <f>IF(AND(#REF!="Alta",#REF!="Catastrófico"),CONCATENATE("R",#REF!,"C",#REF!),"")</f>
        <v>#REF!</v>
      </c>
      <c r="CQ67" s="272" t="e">
        <f>IF(AND(#REF!="Alta",#REF!="Catastrófico"),CONCATENATE("R",#REF!,"C",#REF!),"")</f>
        <v>#REF!</v>
      </c>
      <c r="CR67" s="272" t="e">
        <f>IF(AND(#REF!="Alta",#REF!="Catastrófico"),CONCATENATE("R",#REF!,"C",#REF!),"")</f>
        <v>#REF!</v>
      </c>
      <c r="CS67" s="272" t="e">
        <f>IF(AND(#REF!="Alta",#REF!="Catastrófico"),CONCATENATE("R",#REF!,"C",#REF!),"")</f>
        <v>#REF!</v>
      </c>
      <c r="CT67" s="272" t="e">
        <f>IF(AND(#REF!="Alta",#REF!="Catastrófico"),CONCATENATE("R",#REF!,"C",#REF!),"")</f>
        <v>#REF!</v>
      </c>
      <c r="CU67" s="273" t="e">
        <f>IF(AND(#REF!="Alta",#REF!="Catastrófico"),CONCATENATE("R",#REF!,"C",#REF!),"")</f>
        <v>#REF!</v>
      </c>
      <c r="CV67" s="57"/>
      <c r="CW67" s="1096"/>
      <c r="CX67" s="1097"/>
      <c r="CY67" s="1097"/>
      <c r="CZ67" s="1097"/>
      <c r="DA67" s="1097"/>
      <c r="DB67" s="1098"/>
    </row>
    <row r="68" spans="2:106" ht="32.65" customHeight="1">
      <c r="B68" s="1101"/>
      <c r="C68" s="1101"/>
      <c r="D68" s="1102"/>
      <c r="E68" s="1072"/>
      <c r="F68" s="1073"/>
      <c r="G68" s="1073"/>
      <c r="H68" s="1073"/>
      <c r="I68" s="1073"/>
      <c r="J68" s="282" t="e">
        <f>IF(AND(#REF!="Alta",#REF!="Leve"),CONCATENATE("R",#REF!,"C",#REF!),"")</f>
        <v>#REF!</v>
      </c>
      <c r="K68" s="283" t="e">
        <f>IF(AND(#REF!="Alta",#REF!="Leve"),CONCATENATE("R",#REF!,"C",#REF!),"")</f>
        <v>#REF!</v>
      </c>
      <c r="L68" s="283" t="e">
        <f>IF(AND(#REF!="Alta",#REF!="Leve"),CONCATENATE("R",#REF!,"C",#REF!),"")</f>
        <v>#REF!</v>
      </c>
      <c r="M68" s="283" t="e">
        <f>IF(AND(#REF!="Alta",#REF!="Leve"),CONCATENATE("R",#REF!,"C",#REF!),"")</f>
        <v>#REF!</v>
      </c>
      <c r="N68" s="283" t="e">
        <f>IF(AND(#REF!="Alta",#REF!="Leve"),CONCATENATE("R",#REF!,"C",#REF!),"")</f>
        <v>#REF!</v>
      </c>
      <c r="O68" s="283" t="e">
        <f>IF(AND(#REF!="Alta",#REF!="Leve"),CONCATENATE("R",#REF!,"C",#REF!),"")</f>
        <v>#REF!</v>
      </c>
      <c r="P68" s="283" t="e">
        <f>IF(AND(#REF!="Alta",#REF!="Leve"),CONCATENATE("R",#REF!,"C",#REF!),"")</f>
        <v>#REF!</v>
      </c>
      <c r="Q68" s="283" t="e">
        <f>IF(AND(#REF!="Alta",#REF!="Leve"),CONCATENATE("R",#REF!,"C",#REF!),"")</f>
        <v>#REF!</v>
      </c>
      <c r="R68" s="283" t="e">
        <f>IF(AND(#REF!="Alta",#REF!="Leve"),CONCATENATE("R",#REF!,"C",#REF!),"")</f>
        <v>#REF!</v>
      </c>
      <c r="S68" s="283" t="e">
        <f>IF(AND(#REF!="Alta",#REF!="Leve"),CONCATENATE("R",#REF!,"C",#REF!),"")</f>
        <v>#REF!</v>
      </c>
      <c r="T68" s="283" t="e">
        <f>IF(AND(#REF!="Alta",#REF!="Leve"),CONCATENATE("R",#REF!,"C",#REF!),"")</f>
        <v>#REF!</v>
      </c>
      <c r="U68" s="283" t="e">
        <f>IF(AND(#REF!="Alta",#REF!="Leve"),CONCATENATE("R",#REF!,"C",#REF!),"")</f>
        <v>#REF!</v>
      </c>
      <c r="V68" s="283" t="e">
        <f>IF(AND(#REF!="Alta",#REF!="Leve"),CONCATENATE("R",#REF!,"C",#REF!),"")</f>
        <v>#REF!</v>
      </c>
      <c r="W68" s="283" t="e">
        <f>IF(AND(#REF!="Alta",#REF!="Leve"),CONCATENATE("R",#REF!,"C",#REF!),"")</f>
        <v>#REF!</v>
      </c>
      <c r="X68" s="283" t="e">
        <f>IF(AND(#REF!="Alta",#REF!="Leve"),CONCATENATE("R",#REF!,"C",#REF!),"")</f>
        <v>#REF!</v>
      </c>
      <c r="Y68" s="283" t="e">
        <f>IF(AND(#REF!="Alta",#REF!="Leve"),CONCATENATE("R",#REF!,"C",#REF!),"")</f>
        <v>#REF!</v>
      </c>
      <c r="Z68" s="283" t="e">
        <f>IF(AND(#REF!="Alta",#REF!="Leve"),CONCATENATE("R",#REF!,"C",#REF!),"")</f>
        <v>#REF!</v>
      </c>
      <c r="AA68" s="283" t="e">
        <f>IF(AND(#REF!="Alta",#REF!="Leve"),CONCATENATE("R",#REF!,"C",#REF!),"")</f>
        <v>#REF!</v>
      </c>
      <c r="AB68" s="282" t="e">
        <f>IF(AND(#REF!="Alta",#REF!="Menor"),CONCATENATE("R",#REF!,"C",#REF!),"")</f>
        <v>#REF!</v>
      </c>
      <c r="AC68" s="283" t="e">
        <f>IF(AND(#REF!="Alta",#REF!="Menor"),CONCATENATE("R",#REF!,"C",#REF!),"")</f>
        <v>#REF!</v>
      </c>
      <c r="AD68" s="283" t="e">
        <f>IF(AND(#REF!="Alta",#REF!="Menor"),CONCATENATE("R",#REF!,"C",#REF!),"")</f>
        <v>#REF!</v>
      </c>
      <c r="AE68" s="283" t="e">
        <f>IF(AND(#REF!="Alta",#REF!="Menor"),CONCATENATE("R",#REF!,"C",#REF!),"")</f>
        <v>#REF!</v>
      </c>
      <c r="AF68" s="283" t="e">
        <f>IF(AND(#REF!="Alta",#REF!="Menor"),CONCATENATE("R",#REF!,"C",#REF!),"")</f>
        <v>#REF!</v>
      </c>
      <c r="AG68" s="283" t="e">
        <f>IF(AND(#REF!="Alta",#REF!="Menor"),CONCATENATE("R",#REF!,"C",#REF!),"")</f>
        <v>#REF!</v>
      </c>
      <c r="AH68" s="283" t="e">
        <f>IF(AND(#REF!="Alta",#REF!="Menor"),CONCATENATE("R",#REF!,"C",#REF!),"")</f>
        <v>#REF!</v>
      </c>
      <c r="AI68" s="283" t="e">
        <f>IF(AND(#REF!="Alta",#REF!="Menor"),CONCATENATE("R",#REF!,"C",#REF!),"")</f>
        <v>#REF!</v>
      </c>
      <c r="AJ68" s="283" t="e">
        <f>IF(AND(#REF!="Alta",#REF!="Menor"),CONCATENATE("R",#REF!,"C",#REF!),"")</f>
        <v>#REF!</v>
      </c>
      <c r="AK68" s="283" t="e">
        <f>IF(AND(#REF!="Alta",#REF!="Menor"),CONCATENATE("R",#REF!,"C",#REF!),"")</f>
        <v>#REF!</v>
      </c>
      <c r="AL68" s="283" t="e">
        <f>IF(AND(#REF!="Alta",#REF!="Menor"),CONCATENATE("R",#REF!,"C",#REF!),"")</f>
        <v>#REF!</v>
      </c>
      <c r="AM68" s="283" t="e">
        <f>IF(AND(#REF!="Alta",#REF!="Menor"),CONCATENATE("R",#REF!,"C",#REF!),"")</f>
        <v>#REF!</v>
      </c>
      <c r="AN68" s="283" t="e">
        <f>IF(AND(#REF!="Alta",#REF!="Menor"),CONCATENATE("R",#REF!,"C",#REF!),"")</f>
        <v>#REF!</v>
      </c>
      <c r="AO68" s="283" t="e">
        <f>IF(AND(#REF!="Alta",#REF!="Menor"),CONCATENATE("R",#REF!,"C",#REF!),"")</f>
        <v>#REF!</v>
      </c>
      <c r="AP68" s="283" t="e">
        <f>IF(AND(#REF!="Alta",#REF!="Menor"),CONCATENATE("R",#REF!,"C",#REF!),"")</f>
        <v>#REF!</v>
      </c>
      <c r="AQ68" s="283" t="e">
        <f>IF(AND(#REF!="Alta",#REF!="Menor"),CONCATENATE("R",#REF!,"C",#REF!),"")</f>
        <v>#REF!</v>
      </c>
      <c r="AR68" s="283" t="e">
        <f>IF(AND(#REF!="Alta",#REF!="Menor"),CONCATENATE("R",#REF!,"C",#REF!),"")</f>
        <v>#REF!</v>
      </c>
      <c r="AS68" s="284" t="e">
        <f>IF(AND(#REF!="Alta",#REF!="Menor"),CONCATENATE("R",#REF!,"C",#REF!),"")</f>
        <v>#REF!</v>
      </c>
      <c r="AT68" s="270" t="e">
        <f>IF(AND(#REF!="Alta",#REF!="Moderado"),CONCATENATE("R",#REF!,"C",#REF!),"")</f>
        <v>#REF!</v>
      </c>
      <c r="AU68" s="270" t="e">
        <f>IF(AND(#REF!="Alta",#REF!="Moderado"),CONCATENATE("R",#REF!,"C",#REF!),"")</f>
        <v>#REF!</v>
      </c>
      <c r="AV68" s="270" t="e">
        <f>IF(AND(#REF!="Alta",#REF!="Moderado"),CONCATENATE("R",#REF!,"C",#REF!),"")</f>
        <v>#REF!</v>
      </c>
      <c r="AW68" s="270" t="e">
        <f>IF(AND(#REF!="Alta",#REF!="Moderado"),CONCATENATE("R",#REF!,"C",#REF!),"")</f>
        <v>#REF!</v>
      </c>
      <c r="AX68" s="270" t="e">
        <f>IF(AND(#REF!="Alta",#REF!="Moderado"),CONCATENATE("R",#REF!,"C",#REF!),"")</f>
        <v>#REF!</v>
      </c>
      <c r="AY68" s="270" t="e">
        <f>IF(AND(#REF!="Alta",#REF!="Moderado"),CONCATENATE("R",#REF!,"C",#REF!),"")</f>
        <v>#REF!</v>
      </c>
      <c r="AZ68" s="270" t="e">
        <f>IF(AND(#REF!="Alta",#REF!="Moderado"),CONCATENATE("R",#REF!,"C",#REF!),"")</f>
        <v>#REF!</v>
      </c>
      <c r="BA68" s="270" t="e">
        <f>IF(AND(#REF!="Alta",#REF!="Moderado"),CONCATENATE("R",#REF!,"C",#REF!),"")</f>
        <v>#REF!</v>
      </c>
      <c r="BB68" s="270" t="e">
        <f>IF(AND(#REF!="Alta",#REF!="Moderado"),CONCATENATE("R",#REF!,"C",#REF!),"")</f>
        <v>#REF!</v>
      </c>
      <c r="BC68" s="270" t="e">
        <f>IF(AND(#REF!="Alta",#REF!="Moderado"),CONCATENATE("R",#REF!,"C",#REF!),"")</f>
        <v>#REF!</v>
      </c>
      <c r="BD68" s="270" t="e">
        <f>IF(AND(#REF!="Alta",#REF!="Moderado"),CONCATENATE("R",#REF!,"C",#REF!),"")</f>
        <v>#REF!</v>
      </c>
      <c r="BE68" s="270" t="e">
        <f>IF(AND(#REF!="Alta",#REF!="Moderado"),CONCATENATE("R",#REF!,"C",#REF!),"")</f>
        <v>#REF!</v>
      </c>
      <c r="BF68" s="270" t="e">
        <f>IF(AND(#REF!="Alta",#REF!="Moderado"),CONCATENATE("R",#REF!,"C",#REF!),"")</f>
        <v>#REF!</v>
      </c>
      <c r="BG68" s="270" t="e">
        <f>IF(AND(#REF!="Alta",#REF!="Moderado"),CONCATENATE("R",#REF!,"C",#REF!),"")</f>
        <v>#REF!</v>
      </c>
      <c r="BH68" s="270" t="e">
        <f>IF(AND(#REF!="Alta",#REF!="Moderado"),CONCATENATE("R",#REF!,"C",#REF!),"")</f>
        <v>#REF!</v>
      </c>
      <c r="BI68" s="270" t="e">
        <f>IF(AND(#REF!="Alta",#REF!="Moderado"),CONCATENATE("R",#REF!,"C",#REF!),"")</f>
        <v>#REF!</v>
      </c>
      <c r="BJ68" s="270" t="e">
        <f>IF(AND(#REF!="Alta",#REF!="Moderado"),CONCATENATE("R",#REF!,"C",#REF!),"")</f>
        <v>#REF!</v>
      </c>
      <c r="BK68" s="271" t="e">
        <f>IF(AND(#REF!="Alta",#REF!="Moderado"),CONCATENATE("R",#REF!,"C",#REF!),"")</f>
        <v>#REF!</v>
      </c>
      <c r="BL68" s="270" t="e">
        <f>IF(AND(#REF!="Alta",#REF!="Mayor"),CONCATENATE("R",#REF!,"C",#REF!),"")</f>
        <v>#REF!</v>
      </c>
      <c r="BM68" s="270" t="e">
        <f>IF(AND(#REF!="Alta",#REF!="Mayor"),CONCATENATE("R",#REF!,"C",#REF!),"")</f>
        <v>#REF!</v>
      </c>
      <c r="BN68" s="270" t="e">
        <f>IF(AND(#REF!="Alta",#REF!="Mayor"),CONCATENATE("R",#REF!,"C",#REF!),"")</f>
        <v>#REF!</v>
      </c>
      <c r="BO68" s="270" t="e">
        <f>IF(AND(#REF!="Alta",#REF!="Mayor"),CONCATENATE("R",#REF!,"C",#REF!),"")</f>
        <v>#REF!</v>
      </c>
      <c r="BP68" s="270" t="e">
        <f>IF(AND(#REF!="Alta",#REF!="Mayor"),CONCATENATE("R",#REF!,"C",#REF!),"")</f>
        <v>#REF!</v>
      </c>
      <c r="BQ68" s="270" t="e">
        <f>IF(AND(#REF!="Alta",#REF!="Mayor"),CONCATENATE("R",#REF!,"C",#REF!),"")</f>
        <v>#REF!</v>
      </c>
      <c r="BR68" s="270" t="e">
        <f>IF(AND(#REF!="Alta",#REF!="Mayor"),CONCATENATE("R",#REF!,"C",#REF!),"")</f>
        <v>#REF!</v>
      </c>
      <c r="BS68" s="270" t="e">
        <f>IF(AND(#REF!="Alta",#REF!="Mayor"),CONCATENATE("R",#REF!,"C",#REF!),"")</f>
        <v>#REF!</v>
      </c>
      <c r="BT68" s="270" t="e">
        <f>IF(AND(#REF!="Alta",#REF!="Mayor"),CONCATENATE("R",#REF!,"C",#REF!),"")</f>
        <v>#REF!</v>
      </c>
      <c r="BU68" s="270" t="e">
        <f>IF(AND(#REF!="Alta",#REF!="Mayor"),CONCATENATE("R",#REF!,"C",#REF!),"")</f>
        <v>#REF!</v>
      </c>
      <c r="BV68" s="270" t="e">
        <f>IF(AND(#REF!="Alta",#REF!="Mayor"),CONCATENATE("R",#REF!,"C",#REF!),"")</f>
        <v>#REF!</v>
      </c>
      <c r="BW68" s="270" t="e">
        <f>IF(AND(#REF!="Alta",#REF!="Mayor"),CONCATENATE("R",#REF!,"C",#REF!),"")</f>
        <v>#REF!</v>
      </c>
      <c r="BX68" s="270" t="e">
        <f>IF(AND(#REF!="Alta",#REF!="Mayor"),CONCATENATE("R",#REF!,"C",#REF!),"")</f>
        <v>#REF!</v>
      </c>
      <c r="BY68" s="270" t="e">
        <f>IF(AND(#REF!="Alta",#REF!="Mayor"),CONCATENATE("R",#REF!,"C",#REF!),"")</f>
        <v>#REF!</v>
      </c>
      <c r="BZ68" s="270" t="e">
        <f>IF(AND(#REF!="Alta",#REF!="Mayor"),CONCATENATE("R",#REF!,"C",#REF!),"")</f>
        <v>#REF!</v>
      </c>
      <c r="CA68" s="270" t="e">
        <f>IF(AND(#REF!="Alta",#REF!="Mayor"),CONCATENATE("R",#REF!,"C",#REF!),"")</f>
        <v>#REF!</v>
      </c>
      <c r="CB68" s="270" t="e">
        <f>IF(AND(#REF!="Alta",#REF!="Mayor"),CONCATENATE("R",#REF!,"C",#REF!),"")</f>
        <v>#REF!</v>
      </c>
      <c r="CC68" s="271" t="e">
        <f>IF(AND(#REF!="Alta",#REF!="Mayor"),CONCATENATE("R",#REF!,"C",#REF!),"")</f>
        <v>#REF!</v>
      </c>
      <c r="CD68" s="272" t="e">
        <f>IF(AND(#REF!="Alta",#REF!="Catastrófico"),CONCATENATE("R",#REF!,"C",#REF!),"")</f>
        <v>#REF!</v>
      </c>
      <c r="CE68" s="272" t="e">
        <f>IF(AND(#REF!="Alta",#REF!="Catastrófico"),CONCATENATE("R",#REF!,"C",#REF!),"")</f>
        <v>#REF!</v>
      </c>
      <c r="CF68" s="272" t="e">
        <f>IF(AND(#REF!="Alta",#REF!="Catastrófico"),CONCATENATE("R",#REF!,"C",#REF!),"")</f>
        <v>#REF!</v>
      </c>
      <c r="CG68" s="272" t="e">
        <f>IF(AND(#REF!="Alta",#REF!="Catastrófico"),CONCATENATE("R",#REF!,"C",#REF!),"")</f>
        <v>#REF!</v>
      </c>
      <c r="CH68" s="272" t="e">
        <f>IF(AND(#REF!="Alta",#REF!="Catastrófico"),CONCATENATE("R",#REF!,"C",#REF!),"")</f>
        <v>#REF!</v>
      </c>
      <c r="CI68" s="272" t="e">
        <f>IF(AND(#REF!="Alta",#REF!="Catastrófico"),CONCATENATE("R",#REF!,"C",#REF!),"")</f>
        <v>#REF!</v>
      </c>
      <c r="CJ68" s="272" t="e">
        <f>IF(AND(#REF!="Alta",#REF!="Catastrófico"),CONCATENATE("R",#REF!,"C",#REF!),"")</f>
        <v>#REF!</v>
      </c>
      <c r="CK68" s="272" t="e">
        <f>IF(AND(#REF!="Alta",#REF!="Catastrófico"),CONCATENATE("R",#REF!,"C",#REF!),"")</f>
        <v>#REF!</v>
      </c>
      <c r="CL68" s="272" t="e">
        <f>IF(AND(#REF!="Alta",#REF!="Catastrófico"),CONCATENATE("R",#REF!,"C",#REF!),"")</f>
        <v>#REF!</v>
      </c>
      <c r="CM68" s="272" t="e">
        <f>IF(AND(#REF!="Alta",#REF!="Catastrófico"),CONCATENATE("R",#REF!,"C",#REF!),"")</f>
        <v>#REF!</v>
      </c>
      <c r="CN68" s="272" t="e">
        <f>IF(AND(#REF!="Alta",#REF!="Catastrófico"),CONCATENATE("R",#REF!,"C",#REF!),"")</f>
        <v>#REF!</v>
      </c>
      <c r="CO68" s="272" t="e">
        <f>IF(AND(#REF!="Alta",#REF!="Catastrófico"),CONCATENATE("R",#REF!,"C",#REF!),"")</f>
        <v>#REF!</v>
      </c>
      <c r="CP68" s="272" t="e">
        <f>IF(AND(#REF!="Alta",#REF!="Catastrófico"),CONCATENATE("R",#REF!,"C",#REF!),"")</f>
        <v>#REF!</v>
      </c>
      <c r="CQ68" s="272" t="e">
        <f>IF(AND(#REF!="Alta",#REF!="Catastrófico"),CONCATENATE("R",#REF!,"C",#REF!),"")</f>
        <v>#REF!</v>
      </c>
      <c r="CR68" s="272" t="e">
        <f>IF(AND(#REF!="Alta",#REF!="Catastrófico"),CONCATENATE("R",#REF!,"C",#REF!),"")</f>
        <v>#REF!</v>
      </c>
      <c r="CS68" s="272" t="e">
        <f>IF(AND(#REF!="Alta",#REF!="Catastrófico"),CONCATENATE("R",#REF!,"C",#REF!),"")</f>
        <v>#REF!</v>
      </c>
      <c r="CT68" s="272" t="e">
        <f>IF(AND(#REF!="Alta",#REF!="Catastrófico"),CONCATENATE("R",#REF!,"C",#REF!),"")</f>
        <v>#REF!</v>
      </c>
      <c r="CU68" s="273" t="e">
        <f>IF(AND(#REF!="Alta",#REF!="Catastrófico"),CONCATENATE("R",#REF!,"C",#REF!),"")</f>
        <v>#REF!</v>
      </c>
      <c r="CV68" s="57"/>
      <c r="CW68" s="1096"/>
      <c r="CX68" s="1097"/>
      <c r="CY68" s="1097"/>
      <c r="CZ68" s="1097"/>
      <c r="DA68" s="1097"/>
      <c r="DB68" s="1098"/>
    </row>
    <row r="69" spans="2:106" ht="32.65" customHeight="1">
      <c r="B69" s="1101"/>
      <c r="C69" s="1101"/>
      <c r="D69" s="1102"/>
      <c r="E69" s="1072"/>
      <c r="F69" s="1073"/>
      <c r="G69" s="1073"/>
      <c r="H69" s="1073"/>
      <c r="I69" s="1073"/>
      <c r="J69" s="282" t="e">
        <f>IF(AND(#REF!="Alta",#REF!="Leve"),CONCATENATE("R",#REF!,"C",#REF!),"")</f>
        <v>#REF!</v>
      </c>
      <c r="K69" s="283" t="e">
        <f>IF(AND(#REF!="Alta",#REF!="Leve"),CONCATENATE("R",#REF!,"C",#REF!),"")</f>
        <v>#REF!</v>
      </c>
      <c r="L69" s="283" t="e">
        <f>IF(AND(#REF!="Alta",#REF!="Leve"),CONCATENATE("R",#REF!,"C",#REF!),"")</f>
        <v>#REF!</v>
      </c>
      <c r="M69" s="283" t="e">
        <f>IF(AND(#REF!="Alta",#REF!="Leve"),CONCATENATE("R",#REF!,"C",#REF!),"")</f>
        <v>#REF!</v>
      </c>
      <c r="N69" s="283" t="e">
        <f>IF(AND(#REF!="Alta",#REF!="Leve"),CONCATENATE("R",#REF!,"C",#REF!),"")</f>
        <v>#REF!</v>
      </c>
      <c r="O69" s="283" t="e">
        <f>IF(AND(#REF!="Alta",#REF!="Leve"),CONCATENATE("R",#REF!,"C",#REF!),"")</f>
        <v>#REF!</v>
      </c>
      <c r="P69" s="283" t="e">
        <f>IF(AND(#REF!="Alta",#REF!="Leve"),CONCATENATE("R",#REF!,"C",#REF!),"")</f>
        <v>#REF!</v>
      </c>
      <c r="Q69" s="283" t="e">
        <f>IF(AND(#REF!="Alta",#REF!="Leve"),CONCATENATE("R",#REF!,"C",#REF!),"")</f>
        <v>#REF!</v>
      </c>
      <c r="R69" s="283" t="e">
        <f>IF(AND(#REF!="Alta",#REF!="Leve"),CONCATENATE("R",#REF!,"C",#REF!),"")</f>
        <v>#REF!</v>
      </c>
      <c r="S69" s="283" t="e">
        <f>IF(AND(#REF!="Alta",#REF!="Leve"),CONCATENATE("R",#REF!,"C",#REF!),"")</f>
        <v>#REF!</v>
      </c>
      <c r="T69" s="283" t="e">
        <f>IF(AND(#REF!="Alta",#REF!="Leve"),CONCATENATE("R",#REF!,"C",#REF!),"")</f>
        <v>#REF!</v>
      </c>
      <c r="U69" s="283" t="e">
        <f>IF(AND(#REF!="Alta",#REF!="Leve"),CONCATENATE("R",#REF!,"C",#REF!),"")</f>
        <v>#REF!</v>
      </c>
      <c r="V69" s="283" t="e">
        <f>IF(AND(#REF!="Alta",#REF!="Leve"),CONCATENATE("R",#REF!,"C",#REF!),"")</f>
        <v>#REF!</v>
      </c>
      <c r="W69" s="283" t="e">
        <f>IF(AND(#REF!="Alta",#REF!="Leve"),CONCATENATE("R",#REF!,"C",#REF!),"")</f>
        <v>#REF!</v>
      </c>
      <c r="X69" s="283" t="e">
        <f>IF(AND(#REF!="Alta",#REF!="Leve"),CONCATENATE("R",#REF!,"C",#REF!),"")</f>
        <v>#REF!</v>
      </c>
      <c r="Y69" s="283" t="e">
        <f>IF(AND(#REF!="Alta",#REF!="Leve"),CONCATENATE("R",#REF!,"C",#REF!),"")</f>
        <v>#REF!</v>
      </c>
      <c r="Z69" s="283" t="e">
        <f>IF(AND(#REF!="Alta",#REF!="Leve"),CONCATENATE("R",#REF!,"C",#REF!),"")</f>
        <v>#REF!</v>
      </c>
      <c r="AA69" s="283" t="e">
        <f>IF(AND(#REF!="Alta",#REF!="Leve"),CONCATENATE("R",#REF!,"C",#REF!),"")</f>
        <v>#REF!</v>
      </c>
      <c r="AB69" s="282" t="e">
        <f>IF(AND(#REF!="Alta",#REF!="Menor"),CONCATENATE("R",#REF!,"C",#REF!),"")</f>
        <v>#REF!</v>
      </c>
      <c r="AC69" s="283" t="e">
        <f>IF(AND(#REF!="Alta",#REF!="Menor"),CONCATENATE("R",#REF!,"C",#REF!),"")</f>
        <v>#REF!</v>
      </c>
      <c r="AD69" s="283" t="e">
        <f>IF(AND(#REF!="Alta",#REF!="Menor"),CONCATENATE("R",#REF!,"C",#REF!),"")</f>
        <v>#REF!</v>
      </c>
      <c r="AE69" s="283" t="e">
        <f>IF(AND(#REF!="Alta",#REF!="Menor"),CONCATENATE("R",#REF!,"C",#REF!),"")</f>
        <v>#REF!</v>
      </c>
      <c r="AF69" s="283" t="e">
        <f>IF(AND(#REF!="Alta",#REF!="Menor"),CONCATENATE("R",#REF!,"C",#REF!),"")</f>
        <v>#REF!</v>
      </c>
      <c r="AG69" s="283" t="e">
        <f>IF(AND(#REF!="Alta",#REF!="Menor"),CONCATENATE("R",#REF!,"C",#REF!),"")</f>
        <v>#REF!</v>
      </c>
      <c r="AH69" s="283" t="e">
        <f>IF(AND(#REF!="Alta",#REF!="Menor"),CONCATENATE("R",#REF!,"C",#REF!),"")</f>
        <v>#REF!</v>
      </c>
      <c r="AI69" s="283" t="e">
        <f>IF(AND(#REF!="Alta",#REF!="Menor"),CONCATENATE("R",#REF!,"C",#REF!),"")</f>
        <v>#REF!</v>
      </c>
      <c r="AJ69" s="283" t="e">
        <f>IF(AND(#REF!="Alta",#REF!="Menor"),CONCATENATE("R",#REF!,"C",#REF!),"")</f>
        <v>#REF!</v>
      </c>
      <c r="AK69" s="283" t="e">
        <f>IF(AND(#REF!="Alta",#REF!="Menor"),CONCATENATE("R",#REF!,"C",#REF!),"")</f>
        <v>#REF!</v>
      </c>
      <c r="AL69" s="283" t="e">
        <f>IF(AND(#REF!="Alta",#REF!="Menor"),CONCATENATE("R",#REF!,"C",#REF!),"")</f>
        <v>#REF!</v>
      </c>
      <c r="AM69" s="283" t="e">
        <f>IF(AND(#REF!="Alta",#REF!="Menor"),CONCATENATE("R",#REF!,"C",#REF!),"")</f>
        <v>#REF!</v>
      </c>
      <c r="AN69" s="283" t="e">
        <f>IF(AND(#REF!="Alta",#REF!="Menor"),CONCATENATE("R",#REF!,"C",#REF!),"")</f>
        <v>#REF!</v>
      </c>
      <c r="AO69" s="283" t="e">
        <f>IF(AND(#REF!="Alta",#REF!="Menor"),CONCATENATE("R",#REF!,"C",#REF!),"")</f>
        <v>#REF!</v>
      </c>
      <c r="AP69" s="283" t="e">
        <f>IF(AND(#REF!="Alta",#REF!="Menor"),CONCATENATE("R",#REF!,"C",#REF!),"")</f>
        <v>#REF!</v>
      </c>
      <c r="AQ69" s="283" t="e">
        <f>IF(AND(#REF!="Alta",#REF!="Menor"),CONCATENATE("R",#REF!,"C",#REF!),"")</f>
        <v>#REF!</v>
      </c>
      <c r="AR69" s="283" t="e">
        <f>IF(AND(#REF!="Alta",#REF!="Menor"),CONCATENATE("R",#REF!,"C",#REF!),"")</f>
        <v>#REF!</v>
      </c>
      <c r="AS69" s="284" t="e">
        <f>IF(AND(#REF!="Alta",#REF!="Menor"),CONCATENATE("R",#REF!,"C",#REF!),"")</f>
        <v>#REF!</v>
      </c>
      <c r="AT69" s="270" t="e">
        <f>IF(AND(#REF!="Alta",#REF!="Moderado"),CONCATENATE("R",#REF!,"C",#REF!),"")</f>
        <v>#REF!</v>
      </c>
      <c r="AU69" s="270" t="e">
        <f>IF(AND(#REF!="Alta",#REF!="Moderado"),CONCATENATE("R",#REF!,"C",#REF!),"")</f>
        <v>#REF!</v>
      </c>
      <c r="AV69" s="270" t="e">
        <f>IF(AND(#REF!="Alta",#REF!="Moderado"),CONCATENATE("R",#REF!,"C",#REF!),"")</f>
        <v>#REF!</v>
      </c>
      <c r="AW69" s="270" t="e">
        <f>IF(AND(#REF!="Alta",#REF!="Moderado"),CONCATENATE("R",#REF!,"C",#REF!),"")</f>
        <v>#REF!</v>
      </c>
      <c r="AX69" s="270" t="e">
        <f>IF(AND(#REF!="Alta",#REF!="Moderado"),CONCATENATE("R",#REF!,"C",#REF!),"")</f>
        <v>#REF!</v>
      </c>
      <c r="AY69" s="270" t="e">
        <f>IF(AND(#REF!="Alta",#REF!="Moderado"),CONCATENATE("R",#REF!,"C",#REF!),"")</f>
        <v>#REF!</v>
      </c>
      <c r="AZ69" s="270" t="e">
        <f>IF(AND(#REF!="Alta",#REF!="Moderado"),CONCATENATE("R",#REF!,"C",#REF!),"")</f>
        <v>#REF!</v>
      </c>
      <c r="BA69" s="270" t="e">
        <f>IF(AND(#REF!="Alta",#REF!="Moderado"),CONCATENATE("R",#REF!,"C",#REF!),"")</f>
        <v>#REF!</v>
      </c>
      <c r="BB69" s="270" t="e">
        <f>IF(AND(#REF!="Alta",#REF!="Moderado"),CONCATENATE("R",#REF!,"C",#REF!),"")</f>
        <v>#REF!</v>
      </c>
      <c r="BC69" s="270" t="e">
        <f>IF(AND(#REF!="Alta",#REF!="Moderado"),CONCATENATE("R",#REF!,"C",#REF!),"")</f>
        <v>#REF!</v>
      </c>
      <c r="BD69" s="270" t="e">
        <f>IF(AND(#REF!="Alta",#REF!="Moderado"),CONCATENATE("R",#REF!,"C",#REF!),"")</f>
        <v>#REF!</v>
      </c>
      <c r="BE69" s="270" t="e">
        <f>IF(AND(#REF!="Alta",#REF!="Moderado"),CONCATENATE("R",#REF!,"C",#REF!),"")</f>
        <v>#REF!</v>
      </c>
      <c r="BF69" s="270" t="e">
        <f>IF(AND(#REF!="Alta",#REF!="Moderado"),CONCATENATE("R",#REF!,"C",#REF!),"")</f>
        <v>#REF!</v>
      </c>
      <c r="BG69" s="270" t="e">
        <f>IF(AND(#REF!="Alta",#REF!="Moderado"),CONCATENATE("R",#REF!,"C",#REF!),"")</f>
        <v>#REF!</v>
      </c>
      <c r="BH69" s="270" t="e">
        <f>IF(AND(#REF!="Alta",#REF!="Moderado"),CONCATENATE("R",#REF!,"C",#REF!),"")</f>
        <v>#REF!</v>
      </c>
      <c r="BI69" s="270" t="e">
        <f>IF(AND(#REF!="Alta",#REF!="Moderado"),CONCATENATE("R",#REF!,"C",#REF!),"")</f>
        <v>#REF!</v>
      </c>
      <c r="BJ69" s="270" t="e">
        <f>IF(AND(#REF!="Alta",#REF!="Moderado"),CONCATENATE("R",#REF!,"C",#REF!),"")</f>
        <v>#REF!</v>
      </c>
      <c r="BK69" s="271" t="e">
        <f>IF(AND(#REF!="Alta",#REF!="Moderado"),CONCATENATE("R",#REF!,"C",#REF!),"")</f>
        <v>#REF!</v>
      </c>
      <c r="BL69" s="270" t="e">
        <f>IF(AND(#REF!="Alta",#REF!="Mayor"),CONCATENATE("R",#REF!,"C",#REF!),"")</f>
        <v>#REF!</v>
      </c>
      <c r="BM69" s="270" t="e">
        <f>IF(AND(#REF!="Alta",#REF!="Mayor"),CONCATENATE("R",#REF!,"C",#REF!),"")</f>
        <v>#REF!</v>
      </c>
      <c r="BN69" s="270" t="e">
        <f>IF(AND(#REF!="Alta",#REF!="Mayor"),CONCATENATE("R",#REF!,"C",#REF!),"")</f>
        <v>#REF!</v>
      </c>
      <c r="BO69" s="270" t="e">
        <f>IF(AND(#REF!="Alta",#REF!="Mayor"),CONCATENATE("R",#REF!,"C",#REF!),"")</f>
        <v>#REF!</v>
      </c>
      <c r="BP69" s="270" t="e">
        <f>IF(AND(#REF!="Alta",#REF!="Mayor"),CONCATENATE("R",#REF!,"C",#REF!),"")</f>
        <v>#REF!</v>
      </c>
      <c r="BQ69" s="270" t="e">
        <f>IF(AND(#REF!="Alta",#REF!="Mayor"),CONCATENATE("R",#REF!,"C",#REF!),"")</f>
        <v>#REF!</v>
      </c>
      <c r="BR69" s="270" t="e">
        <f>IF(AND(#REF!="Alta",#REF!="Mayor"),CONCATENATE("R",#REF!,"C",#REF!),"")</f>
        <v>#REF!</v>
      </c>
      <c r="BS69" s="270" t="e">
        <f>IF(AND(#REF!="Alta",#REF!="Mayor"),CONCATENATE("R",#REF!,"C",#REF!),"")</f>
        <v>#REF!</v>
      </c>
      <c r="BT69" s="270" t="e">
        <f>IF(AND(#REF!="Alta",#REF!="Mayor"),CONCATENATE("R",#REF!,"C",#REF!),"")</f>
        <v>#REF!</v>
      </c>
      <c r="BU69" s="270" t="e">
        <f>IF(AND(#REF!="Alta",#REF!="Mayor"),CONCATENATE("R",#REF!,"C",#REF!),"")</f>
        <v>#REF!</v>
      </c>
      <c r="BV69" s="270" t="e">
        <f>IF(AND(#REF!="Alta",#REF!="Mayor"),CONCATENATE("R",#REF!,"C",#REF!),"")</f>
        <v>#REF!</v>
      </c>
      <c r="BW69" s="270" t="e">
        <f>IF(AND(#REF!="Alta",#REF!="Mayor"),CONCATENATE("R",#REF!,"C",#REF!),"")</f>
        <v>#REF!</v>
      </c>
      <c r="BX69" s="270" t="e">
        <f>IF(AND(#REF!="Alta",#REF!="Mayor"),CONCATENATE("R",#REF!,"C",#REF!),"")</f>
        <v>#REF!</v>
      </c>
      <c r="BY69" s="270" t="e">
        <f>IF(AND(#REF!="Alta",#REF!="Mayor"),CONCATENATE("R",#REF!,"C",#REF!),"")</f>
        <v>#REF!</v>
      </c>
      <c r="BZ69" s="270" t="e">
        <f>IF(AND(#REF!="Alta",#REF!="Mayor"),CONCATENATE("R",#REF!,"C",#REF!),"")</f>
        <v>#REF!</v>
      </c>
      <c r="CA69" s="270" t="e">
        <f>IF(AND(#REF!="Alta",#REF!="Mayor"),CONCATENATE("R",#REF!,"C",#REF!),"")</f>
        <v>#REF!</v>
      </c>
      <c r="CB69" s="270" t="e">
        <f>IF(AND(#REF!="Alta",#REF!="Mayor"),CONCATENATE("R",#REF!,"C",#REF!),"")</f>
        <v>#REF!</v>
      </c>
      <c r="CC69" s="271" t="e">
        <f>IF(AND(#REF!="Alta",#REF!="Mayor"),CONCATENATE("R",#REF!,"C",#REF!),"")</f>
        <v>#REF!</v>
      </c>
      <c r="CD69" s="272" t="e">
        <f>IF(AND(#REF!="Alta",#REF!="Catastrófico"),CONCATENATE("R",#REF!,"C",#REF!),"")</f>
        <v>#REF!</v>
      </c>
      <c r="CE69" s="272" t="e">
        <f>IF(AND(#REF!="Alta",#REF!="Catastrófico"),CONCATENATE("R",#REF!,"C",#REF!),"")</f>
        <v>#REF!</v>
      </c>
      <c r="CF69" s="272" t="e">
        <f>IF(AND(#REF!="Alta",#REF!="Catastrófico"),CONCATENATE("R",#REF!,"C",#REF!),"")</f>
        <v>#REF!</v>
      </c>
      <c r="CG69" s="272" t="e">
        <f>IF(AND(#REF!="Alta",#REF!="Catastrófico"),CONCATENATE("R",#REF!,"C",#REF!),"")</f>
        <v>#REF!</v>
      </c>
      <c r="CH69" s="272" t="e">
        <f>IF(AND(#REF!="Alta",#REF!="Catastrófico"),CONCATENATE("R",#REF!,"C",#REF!),"")</f>
        <v>#REF!</v>
      </c>
      <c r="CI69" s="272" t="e">
        <f>IF(AND(#REF!="Alta",#REF!="Catastrófico"),CONCATENATE("R",#REF!,"C",#REF!),"")</f>
        <v>#REF!</v>
      </c>
      <c r="CJ69" s="272" t="e">
        <f>IF(AND(#REF!="Alta",#REF!="Catastrófico"),CONCATENATE("R",#REF!,"C",#REF!),"")</f>
        <v>#REF!</v>
      </c>
      <c r="CK69" s="272" t="e">
        <f>IF(AND(#REF!="Alta",#REF!="Catastrófico"),CONCATENATE("R",#REF!,"C",#REF!),"")</f>
        <v>#REF!</v>
      </c>
      <c r="CL69" s="272" t="e">
        <f>IF(AND(#REF!="Alta",#REF!="Catastrófico"),CONCATENATE("R",#REF!,"C",#REF!),"")</f>
        <v>#REF!</v>
      </c>
      <c r="CM69" s="272" t="e">
        <f>IF(AND(#REF!="Alta",#REF!="Catastrófico"),CONCATENATE("R",#REF!,"C",#REF!),"")</f>
        <v>#REF!</v>
      </c>
      <c r="CN69" s="272" t="e">
        <f>IF(AND(#REF!="Alta",#REF!="Catastrófico"),CONCATENATE("R",#REF!,"C",#REF!),"")</f>
        <v>#REF!</v>
      </c>
      <c r="CO69" s="272" t="e">
        <f>IF(AND(#REF!="Alta",#REF!="Catastrófico"),CONCATENATE("R",#REF!,"C",#REF!),"")</f>
        <v>#REF!</v>
      </c>
      <c r="CP69" s="272" t="e">
        <f>IF(AND(#REF!="Alta",#REF!="Catastrófico"),CONCATENATE("R",#REF!,"C",#REF!),"")</f>
        <v>#REF!</v>
      </c>
      <c r="CQ69" s="272" t="e">
        <f>IF(AND(#REF!="Alta",#REF!="Catastrófico"),CONCATENATE("R",#REF!,"C",#REF!),"")</f>
        <v>#REF!</v>
      </c>
      <c r="CR69" s="272" t="e">
        <f>IF(AND(#REF!="Alta",#REF!="Catastrófico"),CONCATENATE("R",#REF!,"C",#REF!),"")</f>
        <v>#REF!</v>
      </c>
      <c r="CS69" s="272" t="e">
        <f>IF(AND(#REF!="Alta",#REF!="Catastrófico"),CONCATENATE("R",#REF!,"C",#REF!),"")</f>
        <v>#REF!</v>
      </c>
      <c r="CT69" s="272" t="e">
        <f>IF(AND(#REF!="Alta",#REF!="Catastrófico"),CONCATENATE("R",#REF!,"C",#REF!),"")</f>
        <v>#REF!</v>
      </c>
      <c r="CU69" s="273" t="e">
        <f>IF(AND(#REF!="Alta",#REF!="Catastrófico"),CONCATENATE("R",#REF!,"C",#REF!),"")</f>
        <v>#REF!</v>
      </c>
      <c r="CV69" s="57"/>
      <c r="CW69" s="1096"/>
      <c r="CX69" s="1097"/>
      <c r="CY69" s="1097"/>
      <c r="CZ69" s="1097"/>
      <c r="DA69" s="1097"/>
      <c r="DB69" s="1098"/>
    </row>
    <row r="70" spans="2:106" ht="32.65" customHeight="1">
      <c r="B70" s="1101"/>
      <c r="C70" s="1101"/>
      <c r="D70" s="1102"/>
      <c r="E70" s="1072"/>
      <c r="F70" s="1073"/>
      <c r="G70" s="1073"/>
      <c r="H70" s="1073"/>
      <c r="I70" s="1073"/>
      <c r="J70" s="282" t="e">
        <f>IF(AND(#REF!="Alta",#REF!="Leve"),CONCATENATE("R",#REF!,"C",#REF!),"")</f>
        <v>#REF!</v>
      </c>
      <c r="K70" s="283" t="e">
        <f>IF(AND(#REF!="Alta",#REF!="Leve"),CONCATENATE("R",#REF!,"C",#REF!),"")</f>
        <v>#REF!</v>
      </c>
      <c r="L70" s="283" t="e">
        <f>IF(AND(#REF!="Alta",#REF!="Leve"),CONCATENATE("R",#REF!,"C",#REF!),"")</f>
        <v>#REF!</v>
      </c>
      <c r="M70" s="283" t="e">
        <f>IF(AND(#REF!="Alta",#REF!="Leve"),CONCATENATE("R",#REF!,"C",#REF!),"")</f>
        <v>#REF!</v>
      </c>
      <c r="N70" s="283" t="e">
        <f>IF(AND(#REF!="Alta",#REF!="Leve"),CONCATENATE("R",#REF!,"C",#REF!),"")</f>
        <v>#REF!</v>
      </c>
      <c r="O70" s="283" t="e">
        <f>IF(AND(#REF!="Alta",#REF!="Leve"),CONCATENATE("R",#REF!,"C",#REF!),"")</f>
        <v>#REF!</v>
      </c>
      <c r="P70" s="283" t="e">
        <f>IF(AND(#REF!="Alta",#REF!="Leve"),CONCATENATE("R",#REF!,"C",#REF!),"")</f>
        <v>#REF!</v>
      </c>
      <c r="Q70" s="283" t="e">
        <f>IF(AND(#REF!="Alta",#REF!="Leve"),CONCATENATE("R",#REF!,"C",#REF!),"")</f>
        <v>#REF!</v>
      </c>
      <c r="R70" s="283" t="e">
        <f>IF(AND(#REF!="Alta",#REF!="Leve"),CONCATENATE("R",#REF!,"C",#REF!),"")</f>
        <v>#REF!</v>
      </c>
      <c r="S70" s="283" t="e">
        <f>IF(AND(#REF!="Alta",#REF!="Leve"),CONCATENATE("R",#REF!,"C",#REF!),"")</f>
        <v>#REF!</v>
      </c>
      <c r="T70" s="283" t="e">
        <f>IF(AND(#REF!="Alta",#REF!="Leve"),CONCATENATE("R",#REF!,"C",#REF!),"")</f>
        <v>#REF!</v>
      </c>
      <c r="U70" s="283" t="e">
        <f>IF(AND(#REF!="Alta",#REF!="Leve"),CONCATENATE("R",#REF!,"C",#REF!),"")</f>
        <v>#REF!</v>
      </c>
      <c r="V70" s="283" t="e">
        <f>IF(AND(#REF!="Alta",#REF!="Leve"),CONCATENATE("R",#REF!,"C",#REF!),"")</f>
        <v>#REF!</v>
      </c>
      <c r="W70" s="283" t="e">
        <f>IF(AND(#REF!="Alta",#REF!="Leve"),CONCATENATE("R",#REF!,"C",#REF!),"")</f>
        <v>#REF!</v>
      </c>
      <c r="X70" s="283" t="e">
        <f>IF(AND(#REF!="Alta",#REF!="Leve"),CONCATENATE("R",#REF!,"C",#REF!),"")</f>
        <v>#REF!</v>
      </c>
      <c r="Y70" s="283" t="e">
        <f>IF(AND(#REF!="Alta",#REF!="Leve"),CONCATENATE("R",#REF!,"C",#REF!),"")</f>
        <v>#REF!</v>
      </c>
      <c r="Z70" s="283" t="e">
        <f>IF(AND(#REF!="Alta",#REF!="Leve"),CONCATENATE("R",#REF!,"C",#REF!),"")</f>
        <v>#REF!</v>
      </c>
      <c r="AA70" s="283" t="e">
        <f>IF(AND(#REF!="Alta",#REF!="Leve"),CONCATENATE("R",#REF!,"C",#REF!),"")</f>
        <v>#REF!</v>
      </c>
      <c r="AB70" s="282" t="e">
        <f>IF(AND(#REF!="Alta",#REF!="Menor"),CONCATENATE("R",#REF!,"C",#REF!),"")</f>
        <v>#REF!</v>
      </c>
      <c r="AC70" s="283" t="e">
        <f>IF(AND(#REF!="Alta",#REF!="Menor"),CONCATENATE("R",#REF!,"C",#REF!),"")</f>
        <v>#REF!</v>
      </c>
      <c r="AD70" s="283" t="e">
        <f>IF(AND(#REF!="Alta",#REF!="Menor"),CONCATENATE("R",#REF!,"C",#REF!),"")</f>
        <v>#REF!</v>
      </c>
      <c r="AE70" s="283" t="e">
        <f>IF(AND(#REF!="Alta",#REF!="Menor"),CONCATENATE("R",#REF!,"C",#REF!),"")</f>
        <v>#REF!</v>
      </c>
      <c r="AF70" s="283" t="e">
        <f>IF(AND(#REF!="Alta",#REF!="Menor"),CONCATENATE("R",#REF!,"C",#REF!),"")</f>
        <v>#REF!</v>
      </c>
      <c r="AG70" s="283" t="e">
        <f>IF(AND(#REF!="Alta",#REF!="Menor"),CONCATENATE("R",#REF!,"C",#REF!),"")</f>
        <v>#REF!</v>
      </c>
      <c r="AH70" s="283" t="e">
        <f>IF(AND(#REF!="Alta",#REF!="Menor"),CONCATENATE("R",#REF!,"C",#REF!),"")</f>
        <v>#REF!</v>
      </c>
      <c r="AI70" s="283" t="e">
        <f>IF(AND(#REF!="Alta",#REF!="Menor"),CONCATENATE("R",#REF!,"C",#REF!),"")</f>
        <v>#REF!</v>
      </c>
      <c r="AJ70" s="283" t="e">
        <f>IF(AND(#REF!="Alta",#REF!="Menor"),CONCATENATE("R",#REF!,"C",#REF!),"")</f>
        <v>#REF!</v>
      </c>
      <c r="AK70" s="283" t="e">
        <f>IF(AND(#REF!="Alta",#REF!="Menor"),CONCATENATE("R",#REF!,"C",#REF!),"")</f>
        <v>#REF!</v>
      </c>
      <c r="AL70" s="283" t="e">
        <f>IF(AND(#REF!="Alta",#REF!="Menor"),CONCATENATE("R",#REF!,"C",#REF!),"")</f>
        <v>#REF!</v>
      </c>
      <c r="AM70" s="283" t="e">
        <f>IF(AND(#REF!="Alta",#REF!="Menor"),CONCATENATE("R",#REF!,"C",#REF!),"")</f>
        <v>#REF!</v>
      </c>
      <c r="AN70" s="283" t="e">
        <f>IF(AND(#REF!="Alta",#REF!="Menor"),CONCATENATE("R",#REF!,"C",#REF!),"")</f>
        <v>#REF!</v>
      </c>
      <c r="AO70" s="283" t="e">
        <f>IF(AND(#REF!="Alta",#REF!="Menor"),CONCATENATE("R",#REF!,"C",#REF!),"")</f>
        <v>#REF!</v>
      </c>
      <c r="AP70" s="283" t="e">
        <f>IF(AND(#REF!="Alta",#REF!="Menor"),CONCATENATE("R",#REF!,"C",#REF!),"")</f>
        <v>#REF!</v>
      </c>
      <c r="AQ70" s="283" t="e">
        <f>IF(AND(#REF!="Alta",#REF!="Menor"),CONCATENATE("R",#REF!,"C",#REF!),"")</f>
        <v>#REF!</v>
      </c>
      <c r="AR70" s="283" t="e">
        <f>IF(AND(#REF!="Alta",#REF!="Menor"),CONCATENATE("R",#REF!,"C",#REF!),"")</f>
        <v>#REF!</v>
      </c>
      <c r="AS70" s="284" t="e">
        <f>IF(AND(#REF!="Alta",#REF!="Menor"),CONCATENATE("R",#REF!,"C",#REF!),"")</f>
        <v>#REF!</v>
      </c>
      <c r="AT70" s="270" t="e">
        <f>IF(AND(#REF!="Alta",#REF!="Moderado"),CONCATENATE("R",#REF!,"C",#REF!),"")</f>
        <v>#REF!</v>
      </c>
      <c r="AU70" s="270" t="e">
        <f>IF(AND(#REF!="Alta",#REF!="Moderado"),CONCATENATE("R",#REF!,"C",#REF!),"")</f>
        <v>#REF!</v>
      </c>
      <c r="AV70" s="270" t="e">
        <f>IF(AND(#REF!="Alta",#REF!="Moderado"),CONCATENATE("R",#REF!,"C",#REF!),"")</f>
        <v>#REF!</v>
      </c>
      <c r="AW70" s="270" t="e">
        <f>IF(AND(#REF!="Alta",#REF!="Moderado"),CONCATENATE("R",#REF!,"C",#REF!),"")</f>
        <v>#REF!</v>
      </c>
      <c r="AX70" s="270" t="e">
        <f>IF(AND(#REF!="Alta",#REF!="Moderado"),CONCATENATE("R",#REF!,"C",#REF!),"")</f>
        <v>#REF!</v>
      </c>
      <c r="AY70" s="270" t="e">
        <f>IF(AND(#REF!="Alta",#REF!="Moderado"),CONCATENATE("R",#REF!,"C",#REF!),"")</f>
        <v>#REF!</v>
      </c>
      <c r="AZ70" s="270" t="e">
        <f>IF(AND(#REF!="Alta",#REF!="Moderado"),CONCATENATE("R",#REF!,"C",#REF!),"")</f>
        <v>#REF!</v>
      </c>
      <c r="BA70" s="270" t="e">
        <f>IF(AND(#REF!="Alta",#REF!="Moderado"),CONCATENATE("R",#REF!,"C",#REF!),"")</f>
        <v>#REF!</v>
      </c>
      <c r="BB70" s="270" t="e">
        <f>IF(AND(#REF!="Alta",#REF!="Moderado"),CONCATENATE("R",#REF!,"C",#REF!),"")</f>
        <v>#REF!</v>
      </c>
      <c r="BC70" s="270" t="e">
        <f>IF(AND(#REF!="Alta",#REF!="Moderado"),CONCATENATE("R",#REF!,"C",#REF!),"")</f>
        <v>#REF!</v>
      </c>
      <c r="BD70" s="270" t="e">
        <f>IF(AND(#REF!="Alta",#REF!="Moderado"),CONCATENATE("R",#REF!,"C",#REF!),"")</f>
        <v>#REF!</v>
      </c>
      <c r="BE70" s="270" t="e">
        <f>IF(AND(#REF!="Alta",#REF!="Moderado"),CONCATENATE("R",#REF!,"C",#REF!),"")</f>
        <v>#REF!</v>
      </c>
      <c r="BF70" s="270" t="e">
        <f>IF(AND(#REF!="Alta",#REF!="Moderado"),CONCATENATE("R",#REF!,"C",#REF!),"")</f>
        <v>#REF!</v>
      </c>
      <c r="BG70" s="270" t="e">
        <f>IF(AND(#REF!="Alta",#REF!="Moderado"),CONCATENATE("R",#REF!,"C",#REF!),"")</f>
        <v>#REF!</v>
      </c>
      <c r="BH70" s="270" t="e">
        <f>IF(AND(#REF!="Alta",#REF!="Moderado"),CONCATENATE("R",#REF!,"C",#REF!),"")</f>
        <v>#REF!</v>
      </c>
      <c r="BI70" s="270" t="e">
        <f>IF(AND(#REF!="Alta",#REF!="Moderado"),CONCATENATE("R",#REF!,"C",#REF!),"")</f>
        <v>#REF!</v>
      </c>
      <c r="BJ70" s="270" t="e">
        <f>IF(AND(#REF!="Alta",#REF!="Moderado"),CONCATENATE("R",#REF!,"C",#REF!),"")</f>
        <v>#REF!</v>
      </c>
      <c r="BK70" s="271" t="e">
        <f>IF(AND(#REF!="Alta",#REF!="Moderado"),CONCATENATE("R",#REF!,"C",#REF!),"")</f>
        <v>#REF!</v>
      </c>
      <c r="BL70" s="270" t="e">
        <f>IF(AND(#REF!="Alta",#REF!="Mayor"),CONCATENATE("R",#REF!,"C",#REF!),"")</f>
        <v>#REF!</v>
      </c>
      <c r="BM70" s="270" t="e">
        <f>IF(AND(#REF!="Alta",#REF!="Mayor"),CONCATENATE("R",#REF!,"C",#REF!),"")</f>
        <v>#REF!</v>
      </c>
      <c r="BN70" s="270" t="e">
        <f>IF(AND(#REF!="Alta",#REF!="Mayor"),CONCATENATE("R",#REF!,"C",#REF!),"")</f>
        <v>#REF!</v>
      </c>
      <c r="BO70" s="270" t="e">
        <f>IF(AND(#REF!="Alta",#REF!="Mayor"),CONCATENATE("R",#REF!,"C",#REF!),"")</f>
        <v>#REF!</v>
      </c>
      <c r="BP70" s="270" t="e">
        <f>IF(AND(#REF!="Alta",#REF!="Mayor"),CONCATENATE("R",#REF!,"C",#REF!),"")</f>
        <v>#REF!</v>
      </c>
      <c r="BQ70" s="270" t="e">
        <f>IF(AND(#REF!="Alta",#REF!="Mayor"),CONCATENATE("R",#REF!,"C",#REF!),"")</f>
        <v>#REF!</v>
      </c>
      <c r="BR70" s="270" t="e">
        <f>IF(AND(#REF!="Alta",#REF!="Mayor"),CONCATENATE("R",#REF!,"C",#REF!),"")</f>
        <v>#REF!</v>
      </c>
      <c r="BS70" s="270" t="e">
        <f>IF(AND(#REF!="Alta",#REF!="Mayor"),CONCATENATE("R",#REF!,"C",#REF!),"")</f>
        <v>#REF!</v>
      </c>
      <c r="BT70" s="270" t="e">
        <f>IF(AND(#REF!="Alta",#REF!="Mayor"),CONCATENATE("R",#REF!,"C",#REF!),"")</f>
        <v>#REF!</v>
      </c>
      <c r="BU70" s="270" t="e">
        <f>IF(AND(#REF!="Alta",#REF!="Mayor"),CONCATENATE("R",#REF!,"C",#REF!),"")</f>
        <v>#REF!</v>
      </c>
      <c r="BV70" s="270" t="e">
        <f>IF(AND(#REF!="Alta",#REF!="Mayor"),CONCATENATE("R",#REF!,"C",#REF!),"")</f>
        <v>#REF!</v>
      </c>
      <c r="BW70" s="270" t="e">
        <f>IF(AND(#REF!="Alta",#REF!="Mayor"),CONCATENATE("R",#REF!,"C",#REF!),"")</f>
        <v>#REF!</v>
      </c>
      <c r="BX70" s="270" t="e">
        <f>IF(AND(#REF!="Alta",#REF!="Mayor"),CONCATENATE("R",#REF!,"C",#REF!),"")</f>
        <v>#REF!</v>
      </c>
      <c r="BY70" s="270" t="e">
        <f>IF(AND(#REF!="Alta",#REF!="Mayor"),CONCATENATE("R",#REF!,"C",#REF!),"")</f>
        <v>#REF!</v>
      </c>
      <c r="BZ70" s="270" t="e">
        <f>IF(AND(#REF!="Alta",#REF!="Mayor"),CONCATENATE("R",#REF!,"C",#REF!),"")</f>
        <v>#REF!</v>
      </c>
      <c r="CA70" s="270" t="e">
        <f>IF(AND(#REF!="Alta",#REF!="Mayor"),CONCATENATE("R",#REF!,"C",#REF!),"")</f>
        <v>#REF!</v>
      </c>
      <c r="CB70" s="270" t="e">
        <f>IF(AND(#REF!="Alta",#REF!="Mayor"),CONCATENATE("R",#REF!,"C",#REF!),"")</f>
        <v>#REF!</v>
      </c>
      <c r="CC70" s="271" t="e">
        <f>IF(AND(#REF!="Alta",#REF!="Mayor"),CONCATENATE("R",#REF!,"C",#REF!),"")</f>
        <v>#REF!</v>
      </c>
      <c r="CD70" s="272" t="e">
        <f>IF(AND(#REF!="Alta",#REF!="Catastrófico"),CONCATENATE("R",#REF!,"C",#REF!),"")</f>
        <v>#REF!</v>
      </c>
      <c r="CE70" s="272" t="e">
        <f>IF(AND(#REF!="Alta",#REF!="Catastrófico"),CONCATENATE("R",#REF!,"C",#REF!),"")</f>
        <v>#REF!</v>
      </c>
      <c r="CF70" s="272" t="e">
        <f>IF(AND(#REF!="Alta",#REF!="Catastrófico"),CONCATENATE("R",#REF!,"C",#REF!),"")</f>
        <v>#REF!</v>
      </c>
      <c r="CG70" s="272" t="e">
        <f>IF(AND(#REF!="Alta",#REF!="Catastrófico"),CONCATENATE("R",#REF!,"C",#REF!),"")</f>
        <v>#REF!</v>
      </c>
      <c r="CH70" s="272" t="e">
        <f>IF(AND(#REF!="Alta",#REF!="Catastrófico"),CONCATENATE("R",#REF!,"C",#REF!),"")</f>
        <v>#REF!</v>
      </c>
      <c r="CI70" s="272" t="e">
        <f>IF(AND(#REF!="Alta",#REF!="Catastrófico"),CONCATENATE("R",#REF!,"C",#REF!),"")</f>
        <v>#REF!</v>
      </c>
      <c r="CJ70" s="272" t="e">
        <f>IF(AND(#REF!="Alta",#REF!="Catastrófico"),CONCATENATE("R",#REF!,"C",#REF!),"")</f>
        <v>#REF!</v>
      </c>
      <c r="CK70" s="272" t="e">
        <f>IF(AND(#REF!="Alta",#REF!="Catastrófico"),CONCATENATE("R",#REF!,"C",#REF!),"")</f>
        <v>#REF!</v>
      </c>
      <c r="CL70" s="272" t="e">
        <f>IF(AND(#REF!="Alta",#REF!="Catastrófico"),CONCATENATE("R",#REF!,"C",#REF!),"")</f>
        <v>#REF!</v>
      </c>
      <c r="CM70" s="272" t="e">
        <f>IF(AND(#REF!="Alta",#REF!="Catastrófico"),CONCATENATE("R",#REF!,"C",#REF!),"")</f>
        <v>#REF!</v>
      </c>
      <c r="CN70" s="272" t="e">
        <f>IF(AND(#REF!="Alta",#REF!="Catastrófico"),CONCATENATE("R",#REF!,"C",#REF!),"")</f>
        <v>#REF!</v>
      </c>
      <c r="CO70" s="272" t="e">
        <f>IF(AND(#REF!="Alta",#REF!="Catastrófico"),CONCATENATE("R",#REF!,"C",#REF!),"")</f>
        <v>#REF!</v>
      </c>
      <c r="CP70" s="272" t="e">
        <f>IF(AND(#REF!="Alta",#REF!="Catastrófico"),CONCATENATE("R",#REF!,"C",#REF!),"")</f>
        <v>#REF!</v>
      </c>
      <c r="CQ70" s="272" t="e">
        <f>IF(AND(#REF!="Alta",#REF!="Catastrófico"),CONCATENATE("R",#REF!,"C",#REF!),"")</f>
        <v>#REF!</v>
      </c>
      <c r="CR70" s="272" t="e">
        <f>IF(AND(#REF!="Alta",#REF!="Catastrófico"),CONCATENATE("R",#REF!,"C",#REF!),"")</f>
        <v>#REF!</v>
      </c>
      <c r="CS70" s="272" t="e">
        <f>IF(AND(#REF!="Alta",#REF!="Catastrófico"),CONCATENATE("R",#REF!,"C",#REF!),"")</f>
        <v>#REF!</v>
      </c>
      <c r="CT70" s="272" t="e">
        <f>IF(AND(#REF!="Alta",#REF!="Catastrófico"),CONCATENATE("R",#REF!,"C",#REF!),"")</f>
        <v>#REF!</v>
      </c>
      <c r="CU70" s="273" t="e">
        <f>IF(AND(#REF!="Alta",#REF!="Catastrófico"),CONCATENATE("R",#REF!,"C",#REF!),"")</f>
        <v>#REF!</v>
      </c>
      <c r="CV70" s="57"/>
      <c r="CW70" s="1096"/>
      <c r="CX70" s="1097"/>
      <c r="CY70" s="1097"/>
      <c r="CZ70" s="1097"/>
      <c r="DA70" s="1097"/>
      <c r="DB70" s="1098"/>
    </row>
    <row r="71" spans="2:106" ht="32.65" customHeight="1">
      <c r="B71" s="1101"/>
      <c r="C71" s="1101"/>
      <c r="D71" s="1102"/>
      <c r="E71" s="1072"/>
      <c r="F71" s="1073"/>
      <c r="G71" s="1073"/>
      <c r="H71" s="1073"/>
      <c r="I71" s="1073"/>
      <c r="J71" s="282" t="e">
        <f>IF(AND(#REF!="Alta",#REF!="Leve"),CONCATENATE("R",#REF!,"C",#REF!),"")</f>
        <v>#REF!</v>
      </c>
      <c r="K71" s="283" t="e">
        <f>IF(AND(#REF!="Alta",#REF!="Leve"),CONCATENATE("R",#REF!,"C",#REF!),"")</f>
        <v>#REF!</v>
      </c>
      <c r="L71" s="283" t="e">
        <f>IF(AND(#REF!="Alta",#REF!="Leve"),CONCATENATE("R",#REF!,"C",#REF!),"")</f>
        <v>#REF!</v>
      </c>
      <c r="M71" s="283" t="e">
        <f>IF(AND(#REF!="Alta",#REF!="Leve"),CONCATENATE("R",#REF!,"C",#REF!),"")</f>
        <v>#REF!</v>
      </c>
      <c r="N71" s="283" t="e">
        <f>IF(AND(#REF!="Alta",#REF!="Leve"),CONCATENATE("R",#REF!,"C",#REF!),"")</f>
        <v>#REF!</v>
      </c>
      <c r="O71" s="283" t="e">
        <f>IF(AND(#REF!="Alta",#REF!="Leve"),CONCATENATE("R",#REF!,"C",#REF!),"")</f>
        <v>#REF!</v>
      </c>
      <c r="P71" s="283" t="e">
        <f>IF(AND(#REF!="Alta",#REF!="Leve"),CONCATENATE("R",#REF!,"C",#REF!),"")</f>
        <v>#REF!</v>
      </c>
      <c r="Q71" s="283" t="e">
        <f>IF(AND(#REF!="Alta",#REF!="Leve"),CONCATENATE("R",#REF!,"C",#REF!),"")</f>
        <v>#REF!</v>
      </c>
      <c r="R71" s="283" t="e">
        <f>IF(AND(#REF!="Alta",#REF!="Leve"),CONCATENATE("R",#REF!,"C",#REF!),"")</f>
        <v>#REF!</v>
      </c>
      <c r="S71" s="283" t="e">
        <f>IF(AND(#REF!="Alta",#REF!="Leve"),CONCATENATE("R",#REF!,"C",#REF!),"")</f>
        <v>#REF!</v>
      </c>
      <c r="T71" s="283" t="e">
        <f>IF(AND(#REF!="Alta",#REF!="Leve"),CONCATENATE("R",#REF!,"C",#REF!),"")</f>
        <v>#REF!</v>
      </c>
      <c r="U71" s="283" t="e">
        <f>IF(AND(#REF!="Alta",#REF!="Leve"),CONCATENATE("R",#REF!,"C",#REF!),"")</f>
        <v>#REF!</v>
      </c>
      <c r="V71" s="283" t="e">
        <f>IF(AND(#REF!="Alta",#REF!="Leve"),CONCATENATE("R",#REF!,"C",#REF!),"")</f>
        <v>#REF!</v>
      </c>
      <c r="W71" s="283" t="e">
        <f>IF(AND(#REF!="Alta",#REF!="Leve"),CONCATENATE("R",#REF!,"C",#REF!),"")</f>
        <v>#REF!</v>
      </c>
      <c r="X71" s="283" t="e">
        <f>IF(AND(#REF!="Alta",#REF!="Leve"),CONCATENATE("R",#REF!,"C",#REF!),"")</f>
        <v>#REF!</v>
      </c>
      <c r="Y71" s="283" t="e">
        <f>IF(AND(#REF!="Alta",#REF!="Leve"),CONCATENATE("R",#REF!,"C",#REF!),"")</f>
        <v>#REF!</v>
      </c>
      <c r="Z71" s="283" t="e">
        <f>IF(AND(#REF!="Alta",#REF!="Leve"),CONCATENATE("R",#REF!,"C",#REF!),"")</f>
        <v>#REF!</v>
      </c>
      <c r="AA71" s="283" t="e">
        <f>IF(AND(#REF!="Alta",#REF!="Leve"),CONCATENATE("R",#REF!,"C",#REF!),"")</f>
        <v>#REF!</v>
      </c>
      <c r="AB71" s="282" t="e">
        <f>IF(AND(#REF!="Alta",#REF!="Menor"),CONCATENATE("R",#REF!,"C",#REF!),"")</f>
        <v>#REF!</v>
      </c>
      <c r="AC71" s="283" t="e">
        <f>IF(AND(#REF!="Alta",#REF!="Menor"),CONCATENATE("R",#REF!,"C",#REF!),"")</f>
        <v>#REF!</v>
      </c>
      <c r="AD71" s="283" t="e">
        <f>IF(AND(#REF!="Alta",#REF!="Menor"),CONCATENATE("R",#REF!,"C",#REF!),"")</f>
        <v>#REF!</v>
      </c>
      <c r="AE71" s="283" t="e">
        <f>IF(AND(#REF!="Alta",#REF!="Menor"),CONCATENATE("R",#REF!,"C",#REF!),"")</f>
        <v>#REF!</v>
      </c>
      <c r="AF71" s="283" t="e">
        <f>IF(AND(#REF!="Alta",#REF!="Menor"),CONCATENATE("R",#REF!,"C",#REF!),"")</f>
        <v>#REF!</v>
      </c>
      <c r="AG71" s="283" t="e">
        <f>IF(AND(#REF!="Alta",#REF!="Menor"),CONCATENATE("R",#REF!,"C",#REF!),"")</f>
        <v>#REF!</v>
      </c>
      <c r="AH71" s="283" t="e">
        <f>IF(AND(#REF!="Alta",#REF!="Menor"),CONCATENATE("R",#REF!,"C",#REF!),"")</f>
        <v>#REF!</v>
      </c>
      <c r="AI71" s="283" t="e">
        <f>IF(AND(#REF!="Alta",#REF!="Menor"),CONCATENATE("R",#REF!,"C",#REF!),"")</f>
        <v>#REF!</v>
      </c>
      <c r="AJ71" s="283" t="e">
        <f>IF(AND(#REF!="Alta",#REF!="Menor"),CONCATENATE("R",#REF!,"C",#REF!),"")</f>
        <v>#REF!</v>
      </c>
      <c r="AK71" s="283" t="e">
        <f>IF(AND(#REF!="Alta",#REF!="Menor"),CONCATENATE("R",#REF!,"C",#REF!),"")</f>
        <v>#REF!</v>
      </c>
      <c r="AL71" s="283" t="e">
        <f>IF(AND(#REF!="Alta",#REF!="Menor"),CONCATENATE("R",#REF!,"C",#REF!),"")</f>
        <v>#REF!</v>
      </c>
      <c r="AM71" s="283" t="e">
        <f>IF(AND(#REF!="Alta",#REF!="Menor"),CONCATENATE("R",#REF!,"C",#REF!),"")</f>
        <v>#REF!</v>
      </c>
      <c r="AN71" s="283" t="e">
        <f>IF(AND(#REF!="Alta",#REF!="Menor"),CONCATENATE("R",#REF!,"C",#REF!),"")</f>
        <v>#REF!</v>
      </c>
      <c r="AO71" s="283" t="e">
        <f>IF(AND(#REF!="Alta",#REF!="Menor"),CONCATENATE("R",#REF!,"C",#REF!),"")</f>
        <v>#REF!</v>
      </c>
      <c r="AP71" s="283" t="e">
        <f>IF(AND(#REF!="Alta",#REF!="Menor"),CONCATENATE("R",#REF!,"C",#REF!),"")</f>
        <v>#REF!</v>
      </c>
      <c r="AQ71" s="283" t="e">
        <f>IF(AND(#REF!="Alta",#REF!="Menor"),CONCATENATE("R",#REF!,"C",#REF!),"")</f>
        <v>#REF!</v>
      </c>
      <c r="AR71" s="283" t="e">
        <f>IF(AND(#REF!="Alta",#REF!="Menor"),CONCATENATE("R",#REF!,"C",#REF!),"")</f>
        <v>#REF!</v>
      </c>
      <c r="AS71" s="284" t="e">
        <f>IF(AND(#REF!="Alta",#REF!="Menor"),CONCATENATE("R",#REF!,"C",#REF!),"")</f>
        <v>#REF!</v>
      </c>
      <c r="AT71" s="270" t="e">
        <f>IF(AND(#REF!="Alta",#REF!="Moderado"),CONCATENATE("R",#REF!,"C",#REF!),"")</f>
        <v>#REF!</v>
      </c>
      <c r="AU71" s="270" t="e">
        <f>IF(AND(#REF!="Alta",#REF!="Moderado"),CONCATENATE("R",#REF!,"C",#REF!),"")</f>
        <v>#REF!</v>
      </c>
      <c r="AV71" s="270" t="e">
        <f>IF(AND(#REF!="Alta",#REF!="Moderado"),CONCATENATE("R",#REF!,"C",#REF!),"")</f>
        <v>#REF!</v>
      </c>
      <c r="AW71" s="270" t="e">
        <f>IF(AND(#REF!="Alta",#REF!="Moderado"),CONCATENATE("R",#REF!,"C",#REF!),"")</f>
        <v>#REF!</v>
      </c>
      <c r="AX71" s="270" t="e">
        <f>IF(AND(#REF!="Alta",#REF!="Moderado"),CONCATENATE("R",#REF!,"C",#REF!),"")</f>
        <v>#REF!</v>
      </c>
      <c r="AY71" s="270" t="e">
        <f>IF(AND(#REF!="Alta",#REF!="Moderado"),CONCATENATE("R",#REF!,"C",#REF!),"")</f>
        <v>#REF!</v>
      </c>
      <c r="AZ71" s="270" t="e">
        <f>IF(AND(#REF!="Alta",#REF!="Moderado"),CONCATENATE("R",#REF!,"C",#REF!),"")</f>
        <v>#REF!</v>
      </c>
      <c r="BA71" s="270" t="e">
        <f>IF(AND(#REF!="Alta",#REF!="Moderado"),CONCATENATE("R",#REF!,"C",#REF!),"")</f>
        <v>#REF!</v>
      </c>
      <c r="BB71" s="270" t="e">
        <f>IF(AND(#REF!="Alta",#REF!="Moderado"),CONCATENATE("R",#REF!,"C",#REF!),"")</f>
        <v>#REF!</v>
      </c>
      <c r="BC71" s="270" t="e">
        <f>IF(AND(#REF!="Alta",#REF!="Moderado"),CONCATENATE("R",#REF!,"C",#REF!),"")</f>
        <v>#REF!</v>
      </c>
      <c r="BD71" s="270" t="e">
        <f>IF(AND(#REF!="Alta",#REF!="Moderado"),CONCATENATE("R",#REF!,"C",#REF!),"")</f>
        <v>#REF!</v>
      </c>
      <c r="BE71" s="270" t="e">
        <f>IF(AND(#REF!="Alta",#REF!="Moderado"),CONCATENATE("R",#REF!,"C",#REF!),"")</f>
        <v>#REF!</v>
      </c>
      <c r="BF71" s="270" t="e">
        <f>IF(AND(#REF!="Alta",#REF!="Moderado"),CONCATENATE("R",#REF!,"C",#REF!),"")</f>
        <v>#REF!</v>
      </c>
      <c r="BG71" s="270" t="e">
        <f>IF(AND(#REF!="Alta",#REF!="Moderado"),CONCATENATE("R",#REF!,"C",#REF!),"")</f>
        <v>#REF!</v>
      </c>
      <c r="BH71" s="270" t="e">
        <f>IF(AND(#REF!="Alta",#REF!="Moderado"),CONCATENATE("R",#REF!,"C",#REF!),"")</f>
        <v>#REF!</v>
      </c>
      <c r="BI71" s="270" t="e">
        <f>IF(AND(#REF!="Alta",#REF!="Moderado"),CONCATENATE("R",#REF!,"C",#REF!),"")</f>
        <v>#REF!</v>
      </c>
      <c r="BJ71" s="270" t="e">
        <f>IF(AND(#REF!="Alta",#REF!="Moderado"),CONCATENATE("R",#REF!,"C",#REF!),"")</f>
        <v>#REF!</v>
      </c>
      <c r="BK71" s="271" t="e">
        <f>IF(AND(#REF!="Alta",#REF!="Moderado"),CONCATENATE("R",#REF!,"C",#REF!),"")</f>
        <v>#REF!</v>
      </c>
      <c r="BL71" s="270" t="e">
        <f>IF(AND(#REF!="Alta",#REF!="Mayor"),CONCATENATE("R",#REF!,"C",#REF!),"")</f>
        <v>#REF!</v>
      </c>
      <c r="BM71" s="270" t="e">
        <f>IF(AND(#REF!="Alta",#REF!="Mayor"),CONCATENATE("R",#REF!,"C",#REF!),"")</f>
        <v>#REF!</v>
      </c>
      <c r="BN71" s="270" t="e">
        <f>IF(AND(#REF!="Alta",#REF!="Mayor"),CONCATENATE("R",#REF!,"C",#REF!),"")</f>
        <v>#REF!</v>
      </c>
      <c r="BO71" s="270" t="e">
        <f>IF(AND(#REF!="Alta",#REF!="Mayor"),CONCATENATE("R",#REF!,"C",#REF!),"")</f>
        <v>#REF!</v>
      </c>
      <c r="BP71" s="270" t="e">
        <f>IF(AND(#REF!="Alta",#REF!="Mayor"),CONCATENATE("R",#REF!,"C",#REF!),"")</f>
        <v>#REF!</v>
      </c>
      <c r="BQ71" s="270" t="e">
        <f>IF(AND(#REF!="Alta",#REF!="Mayor"),CONCATENATE("R",#REF!,"C",#REF!),"")</f>
        <v>#REF!</v>
      </c>
      <c r="BR71" s="270" t="e">
        <f>IF(AND(#REF!="Alta",#REF!="Mayor"),CONCATENATE("R",#REF!,"C",#REF!),"")</f>
        <v>#REF!</v>
      </c>
      <c r="BS71" s="270" t="e">
        <f>IF(AND(#REF!="Alta",#REF!="Mayor"),CONCATENATE("R",#REF!,"C",#REF!),"")</f>
        <v>#REF!</v>
      </c>
      <c r="BT71" s="270" t="e">
        <f>IF(AND(#REF!="Alta",#REF!="Mayor"),CONCATENATE("R",#REF!,"C",#REF!),"")</f>
        <v>#REF!</v>
      </c>
      <c r="BU71" s="270" t="e">
        <f>IF(AND(#REF!="Alta",#REF!="Mayor"),CONCATENATE("R",#REF!,"C",#REF!),"")</f>
        <v>#REF!</v>
      </c>
      <c r="BV71" s="270" t="e">
        <f>IF(AND(#REF!="Alta",#REF!="Mayor"),CONCATENATE("R",#REF!,"C",#REF!),"")</f>
        <v>#REF!</v>
      </c>
      <c r="BW71" s="270" t="e">
        <f>IF(AND(#REF!="Alta",#REF!="Mayor"),CONCATENATE("R",#REF!,"C",#REF!),"")</f>
        <v>#REF!</v>
      </c>
      <c r="BX71" s="270" t="e">
        <f>IF(AND(#REF!="Alta",#REF!="Mayor"),CONCATENATE("R",#REF!,"C",#REF!),"")</f>
        <v>#REF!</v>
      </c>
      <c r="BY71" s="270" t="e">
        <f>IF(AND(#REF!="Alta",#REF!="Mayor"),CONCATENATE("R",#REF!,"C",#REF!),"")</f>
        <v>#REF!</v>
      </c>
      <c r="BZ71" s="270" t="e">
        <f>IF(AND(#REF!="Alta",#REF!="Mayor"),CONCATENATE("R",#REF!,"C",#REF!),"")</f>
        <v>#REF!</v>
      </c>
      <c r="CA71" s="270" t="e">
        <f>IF(AND(#REF!="Alta",#REF!="Mayor"),CONCATENATE("R",#REF!,"C",#REF!),"")</f>
        <v>#REF!</v>
      </c>
      <c r="CB71" s="270" t="e">
        <f>IF(AND(#REF!="Alta",#REF!="Mayor"),CONCATENATE("R",#REF!,"C",#REF!),"")</f>
        <v>#REF!</v>
      </c>
      <c r="CC71" s="271" t="e">
        <f>IF(AND(#REF!="Alta",#REF!="Mayor"),CONCATENATE("R",#REF!,"C",#REF!),"")</f>
        <v>#REF!</v>
      </c>
      <c r="CD71" s="272" t="e">
        <f>IF(AND(#REF!="Alta",#REF!="Catastrófico"),CONCATENATE("R",#REF!,"C",#REF!),"")</f>
        <v>#REF!</v>
      </c>
      <c r="CE71" s="272" t="e">
        <f>IF(AND(#REF!="Alta",#REF!="Catastrófico"),CONCATENATE("R",#REF!,"C",#REF!),"")</f>
        <v>#REF!</v>
      </c>
      <c r="CF71" s="272" t="e">
        <f>IF(AND(#REF!="Alta",#REF!="Catastrófico"),CONCATENATE("R",#REF!,"C",#REF!),"")</f>
        <v>#REF!</v>
      </c>
      <c r="CG71" s="272" t="e">
        <f>IF(AND(#REF!="Alta",#REF!="Catastrófico"),CONCATENATE("R",#REF!,"C",#REF!),"")</f>
        <v>#REF!</v>
      </c>
      <c r="CH71" s="272" t="e">
        <f>IF(AND(#REF!="Alta",#REF!="Catastrófico"),CONCATENATE("R",#REF!,"C",#REF!),"")</f>
        <v>#REF!</v>
      </c>
      <c r="CI71" s="272" t="e">
        <f>IF(AND(#REF!="Alta",#REF!="Catastrófico"),CONCATENATE("R",#REF!,"C",#REF!),"")</f>
        <v>#REF!</v>
      </c>
      <c r="CJ71" s="272" t="e">
        <f>IF(AND(#REF!="Alta",#REF!="Catastrófico"),CONCATENATE("R",#REF!,"C",#REF!),"")</f>
        <v>#REF!</v>
      </c>
      <c r="CK71" s="272" t="e">
        <f>IF(AND(#REF!="Alta",#REF!="Catastrófico"),CONCATENATE("R",#REF!,"C",#REF!),"")</f>
        <v>#REF!</v>
      </c>
      <c r="CL71" s="272" t="e">
        <f>IF(AND(#REF!="Alta",#REF!="Catastrófico"),CONCATENATE("R",#REF!,"C",#REF!),"")</f>
        <v>#REF!</v>
      </c>
      <c r="CM71" s="272" t="e">
        <f>IF(AND(#REF!="Alta",#REF!="Catastrófico"),CONCATENATE("R",#REF!,"C",#REF!),"")</f>
        <v>#REF!</v>
      </c>
      <c r="CN71" s="272" t="e">
        <f>IF(AND(#REF!="Alta",#REF!="Catastrófico"),CONCATENATE("R",#REF!,"C",#REF!),"")</f>
        <v>#REF!</v>
      </c>
      <c r="CO71" s="272" t="e">
        <f>IF(AND(#REF!="Alta",#REF!="Catastrófico"),CONCATENATE("R",#REF!,"C",#REF!),"")</f>
        <v>#REF!</v>
      </c>
      <c r="CP71" s="272" t="e">
        <f>IF(AND(#REF!="Alta",#REF!="Catastrófico"),CONCATENATE("R",#REF!,"C",#REF!),"")</f>
        <v>#REF!</v>
      </c>
      <c r="CQ71" s="272" t="e">
        <f>IF(AND(#REF!="Alta",#REF!="Catastrófico"),CONCATENATE("R",#REF!,"C",#REF!),"")</f>
        <v>#REF!</v>
      </c>
      <c r="CR71" s="272" t="e">
        <f>IF(AND(#REF!="Alta",#REF!="Catastrófico"),CONCATENATE("R",#REF!,"C",#REF!),"")</f>
        <v>#REF!</v>
      </c>
      <c r="CS71" s="272" t="e">
        <f>IF(AND(#REF!="Alta",#REF!="Catastrófico"),CONCATENATE("R",#REF!,"C",#REF!),"")</f>
        <v>#REF!</v>
      </c>
      <c r="CT71" s="272" t="e">
        <f>IF(AND(#REF!="Alta",#REF!="Catastrófico"),CONCATENATE("R",#REF!,"C",#REF!),"")</f>
        <v>#REF!</v>
      </c>
      <c r="CU71" s="273" t="e">
        <f>IF(AND(#REF!="Alta",#REF!="Catastrófico"),CONCATENATE("R",#REF!,"C",#REF!),"")</f>
        <v>#REF!</v>
      </c>
      <c r="CV71" s="57"/>
      <c r="CW71" s="1096"/>
      <c r="CX71" s="1097"/>
      <c r="CY71" s="1097"/>
      <c r="CZ71" s="1097"/>
      <c r="DA71" s="1097"/>
      <c r="DB71" s="1098"/>
    </row>
    <row r="72" spans="2:106" ht="32.65" customHeight="1">
      <c r="B72" s="1101"/>
      <c r="C72" s="1101"/>
      <c r="D72" s="1102"/>
      <c r="E72" s="1072"/>
      <c r="F72" s="1073"/>
      <c r="G72" s="1073"/>
      <c r="H72" s="1073"/>
      <c r="I72" s="1073"/>
      <c r="J72" s="282" t="e">
        <f>IF(AND(#REF!="Alta",#REF!="Leve"),CONCATENATE("R",#REF!,"C",#REF!),"")</f>
        <v>#REF!</v>
      </c>
      <c r="K72" s="283" t="e">
        <f>IF(AND(#REF!="Alta",#REF!="Leve"),CONCATENATE("R",#REF!,"C",#REF!),"")</f>
        <v>#REF!</v>
      </c>
      <c r="L72" s="283" t="e">
        <f>IF(AND(#REF!="Alta",#REF!="Leve"),CONCATENATE("R",#REF!,"C",#REF!),"")</f>
        <v>#REF!</v>
      </c>
      <c r="M72" s="283" t="e">
        <f>IF(AND(#REF!="Alta",#REF!="Leve"),CONCATENATE("R",#REF!,"C",#REF!),"")</f>
        <v>#REF!</v>
      </c>
      <c r="N72" s="283" t="e">
        <f>IF(AND(#REF!="Alta",#REF!="Leve"),CONCATENATE("R",#REF!,"C",#REF!),"")</f>
        <v>#REF!</v>
      </c>
      <c r="O72" s="283" t="e">
        <f>IF(AND(#REF!="Alta",#REF!="Leve"),CONCATENATE("R",#REF!,"C",#REF!),"")</f>
        <v>#REF!</v>
      </c>
      <c r="P72" s="283" t="e">
        <f>IF(AND(#REF!="Alta",#REF!="Leve"),CONCATENATE("R",#REF!,"C",#REF!),"")</f>
        <v>#REF!</v>
      </c>
      <c r="Q72" s="283" t="e">
        <f>IF(AND(#REF!="Alta",#REF!="Leve"),CONCATENATE("R",#REF!,"C",#REF!),"")</f>
        <v>#REF!</v>
      </c>
      <c r="R72" s="283" t="e">
        <f>IF(AND(#REF!="Alta",#REF!="Leve"),CONCATENATE("R",#REF!,"C",#REF!),"")</f>
        <v>#REF!</v>
      </c>
      <c r="S72" s="283" t="e">
        <f>IF(AND(#REF!="Alta",#REF!="Leve"),CONCATENATE("R",#REF!,"C",#REF!),"")</f>
        <v>#REF!</v>
      </c>
      <c r="T72" s="283" t="e">
        <f>IF(AND(#REF!="Alta",#REF!="Leve"),CONCATENATE("R",#REF!,"C",#REF!),"")</f>
        <v>#REF!</v>
      </c>
      <c r="U72" s="283" t="e">
        <f>IF(AND(#REF!="Alta",#REF!="Leve"),CONCATENATE("R",#REF!,"C",#REF!),"")</f>
        <v>#REF!</v>
      </c>
      <c r="V72" s="283" t="e">
        <f>IF(AND(#REF!="Alta",#REF!="Leve"),CONCATENATE("R",#REF!,"C",#REF!),"")</f>
        <v>#REF!</v>
      </c>
      <c r="W72" s="283" t="e">
        <f>IF(AND(#REF!="Alta",#REF!="Leve"),CONCATENATE("R",#REF!,"C",#REF!),"")</f>
        <v>#REF!</v>
      </c>
      <c r="X72" s="283" t="e">
        <f>IF(AND(#REF!="Alta",#REF!="Leve"),CONCATENATE("R",#REF!,"C",#REF!),"")</f>
        <v>#REF!</v>
      </c>
      <c r="Y72" s="283" t="e">
        <f>IF(AND(#REF!="Alta",#REF!="Leve"),CONCATENATE("R",#REF!,"C",#REF!),"")</f>
        <v>#REF!</v>
      </c>
      <c r="Z72" s="283" t="e">
        <f>IF(AND(#REF!="Alta",#REF!="Leve"),CONCATENATE("R",#REF!,"C",#REF!),"")</f>
        <v>#REF!</v>
      </c>
      <c r="AA72" s="283" t="e">
        <f>IF(AND(#REF!="Alta",#REF!="Leve"),CONCATENATE("R",#REF!,"C",#REF!),"")</f>
        <v>#REF!</v>
      </c>
      <c r="AB72" s="282" t="e">
        <f>IF(AND(#REF!="Alta",#REF!="Menor"),CONCATENATE("R",#REF!,"C",#REF!),"")</f>
        <v>#REF!</v>
      </c>
      <c r="AC72" s="283" t="e">
        <f>IF(AND(#REF!="Alta",#REF!="Menor"),CONCATENATE("R",#REF!,"C",#REF!),"")</f>
        <v>#REF!</v>
      </c>
      <c r="AD72" s="283" t="e">
        <f>IF(AND(#REF!="Alta",#REF!="Menor"),CONCATENATE("R",#REF!,"C",#REF!),"")</f>
        <v>#REF!</v>
      </c>
      <c r="AE72" s="283" t="e">
        <f>IF(AND(#REF!="Alta",#REF!="Menor"),CONCATENATE("R",#REF!,"C",#REF!),"")</f>
        <v>#REF!</v>
      </c>
      <c r="AF72" s="283" t="e">
        <f>IF(AND(#REF!="Alta",#REF!="Menor"),CONCATENATE("R",#REF!,"C",#REF!),"")</f>
        <v>#REF!</v>
      </c>
      <c r="AG72" s="283" t="e">
        <f>IF(AND(#REF!="Alta",#REF!="Menor"),CONCATENATE("R",#REF!,"C",#REF!),"")</f>
        <v>#REF!</v>
      </c>
      <c r="AH72" s="283" t="e">
        <f>IF(AND(#REF!="Alta",#REF!="Menor"),CONCATENATE("R",#REF!,"C",#REF!),"")</f>
        <v>#REF!</v>
      </c>
      <c r="AI72" s="283" t="e">
        <f>IF(AND(#REF!="Alta",#REF!="Menor"),CONCATENATE("R",#REF!,"C",#REF!),"")</f>
        <v>#REF!</v>
      </c>
      <c r="AJ72" s="283" t="e">
        <f>IF(AND(#REF!="Alta",#REF!="Menor"),CONCATENATE("R",#REF!,"C",#REF!),"")</f>
        <v>#REF!</v>
      </c>
      <c r="AK72" s="283" t="e">
        <f>IF(AND(#REF!="Alta",#REF!="Menor"),CONCATENATE("R",#REF!,"C",#REF!),"")</f>
        <v>#REF!</v>
      </c>
      <c r="AL72" s="283" t="e">
        <f>IF(AND(#REF!="Alta",#REF!="Menor"),CONCATENATE("R",#REF!,"C",#REF!),"")</f>
        <v>#REF!</v>
      </c>
      <c r="AM72" s="283" t="e">
        <f>IF(AND(#REF!="Alta",#REF!="Menor"),CONCATENATE("R",#REF!,"C",#REF!),"")</f>
        <v>#REF!</v>
      </c>
      <c r="AN72" s="283" t="e">
        <f>IF(AND(#REF!="Alta",#REF!="Menor"),CONCATENATE("R",#REF!,"C",#REF!),"")</f>
        <v>#REF!</v>
      </c>
      <c r="AO72" s="283" t="e">
        <f>IF(AND(#REF!="Alta",#REF!="Menor"),CONCATENATE("R",#REF!,"C",#REF!),"")</f>
        <v>#REF!</v>
      </c>
      <c r="AP72" s="283" t="e">
        <f>IF(AND(#REF!="Alta",#REF!="Menor"),CONCATENATE("R",#REF!,"C",#REF!),"")</f>
        <v>#REF!</v>
      </c>
      <c r="AQ72" s="283" t="e">
        <f>IF(AND(#REF!="Alta",#REF!="Menor"),CONCATENATE("R",#REF!,"C",#REF!),"")</f>
        <v>#REF!</v>
      </c>
      <c r="AR72" s="283" t="e">
        <f>IF(AND(#REF!="Alta",#REF!="Menor"),CONCATENATE("R",#REF!,"C",#REF!),"")</f>
        <v>#REF!</v>
      </c>
      <c r="AS72" s="284" t="e">
        <f>IF(AND(#REF!="Alta",#REF!="Menor"),CONCATENATE("R",#REF!,"C",#REF!),"")</f>
        <v>#REF!</v>
      </c>
      <c r="AT72" s="270" t="e">
        <f>IF(AND(#REF!="Alta",#REF!="Moderado"),CONCATENATE("R",#REF!,"C",#REF!),"")</f>
        <v>#REF!</v>
      </c>
      <c r="AU72" s="270" t="e">
        <f>IF(AND(#REF!="Alta",#REF!="Moderado"),CONCATENATE("R",#REF!,"C",#REF!),"")</f>
        <v>#REF!</v>
      </c>
      <c r="AV72" s="270" t="e">
        <f>IF(AND(#REF!="Alta",#REF!="Moderado"),CONCATENATE("R",#REF!,"C",#REF!),"")</f>
        <v>#REF!</v>
      </c>
      <c r="AW72" s="270" t="e">
        <f>IF(AND(#REF!="Alta",#REF!="Moderado"),CONCATENATE("R",#REF!,"C",#REF!),"")</f>
        <v>#REF!</v>
      </c>
      <c r="AX72" s="270" t="e">
        <f>IF(AND(#REF!="Alta",#REF!="Moderado"),CONCATENATE("R",#REF!,"C",#REF!),"")</f>
        <v>#REF!</v>
      </c>
      <c r="AY72" s="270" t="e">
        <f>IF(AND(#REF!="Alta",#REF!="Moderado"),CONCATENATE("R",#REF!,"C",#REF!),"")</f>
        <v>#REF!</v>
      </c>
      <c r="AZ72" s="270" t="e">
        <f>IF(AND(#REF!="Alta",#REF!="Moderado"),CONCATENATE("R",#REF!,"C",#REF!),"")</f>
        <v>#REF!</v>
      </c>
      <c r="BA72" s="270" t="e">
        <f>IF(AND(#REF!="Alta",#REF!="Moderado"),CONCATENATE("R",#REF!,"C",#REF!),"")</f>
        <v>#REF!</v>
      </c>
      <c r="BB72" s="270" t="e">
        <f>IF(AND(#REF!="Alta",#REF!="Moderado"),CONCATENATE("R",#REF!,"C",#REF!),"")</f>
        <v>#REF!</v>
      </c>
      <c r="BC72" s="270" t="e">
        <f>IF(AND(#REF!="Alta",#REF!="Moderado"),CONCATENATE("R",#REF!,"C",#REF!),"")</f>
        <v>#REF!</v>
      </c>
      <c r="BD72" s="270" t="e">
        <f>IF(AND(#REF!="Alta",#REF!="Moderado"),CONCATENATE("R",#REF!,"C",#REF!),"")</f>
        <v>#REF!</v>
      </c>
      <c r="BE72" s="270" t="e">
        <f>IF(AND(#REF!="Alta",#REF!="Moderado"),CONCATENATE("R",#REF!,"C",#REF!),"")</f>
        <v>#REF!</v>
      </c>
      <c r="BF72" s="270" t="e">
        <f>IF(AND(#REF!="Alta",#REF!="Moderado"),CONCATENATE("R",#REF!,"C",#REF!),"")</f>
        <v>#REF!</v>
      </c>
      <c r="BG72" s="270" t="e">
        <f>IF(AND(#REF!="Alta",#REF!="Moderado"),CONCATENATE("R",#REF!,"C",#REF!),"")</f>
        <v>#REF!</v>
      </c>
      <c r="BH72" s="270" t="e">
        <f>IF(AND(#REF!="Alta",#REF!="Moderado"),CONCATENATE("R",#REF!,"C",#REF!),"")</f>
        <v>#REF!</v>
      </c>
      <c r="BI72" s="270" t="e">
        <f>IF(AND(#REF!="Alta",#REF!="Moderado"),CONCATENATE("R",#REF!,"C",#REF!),"")</f>
        <v>#REF!</v>
      </c>
      <c r="BJ72" s="270" t="e">
        <f>IF(AND(#REF!="Alta",#REF!="Moderado"),CONCATENATE("R",#REF!,"C",#REF!),"")</f>
        <v>#REF!</v>
      </c>
      <c r="BK72" s="271" t="e">
        <f>IF(AND(#REF!="Alta",#REF!="Moderado"),CONCATENATE("R",#REF!,"C",#REF!),"")</f>
        <v>#REF!</v>
      </c>
      <c r="BL72" s="270" t="e">
        <f>IF(AND(#REF!="Alta",#REF!="Mayor"),CONCATENATE("R",#REF!,"C",#REF!),"")</f>
        <v>#REF!</v>
      </c>
      <c r="BM72" s="270" t="e">
        <f>IF(AND(#REF!="Alta",#REF!="Mayor"),CONCATENATE("R",#REF!,"C",#REF!),"")</f>
        <v>#REF!</v>
      </c>
      <c r="BN72" s="270" t="e">
        <f>IF(AND(#REF!="Alta",#REF!="Mayor"),CONCATENATE("R",#REF!,"C",#REF!),"")</f>
        <v>#REF!</v>
      </c>
      <c r="BO72" s="270" t="e">
        <f>IF(AND(#REF!="Alta",#REF!="Mayor"),CONCATENATE("R",#REF!,"C",#REF!),"")</f>
        <v>#REF!</v>
      </c>
      <c r="BP72" s="270" t="e">
        <f>IF(AND(#REF!="Alta",#REF!="Mayor"),CONCATENATE("R",#REF!,"C",#REF!),"")</f>
        <v>#REF!</v>
      </c>
      <c r="BQ72" s="270" t="e">
        <f>IF(AND(#REF!="Alta",#REF!="Mayor"),CONCATENATE("R",#REF!,"C",#REF!),"")</f>
        <v>#REF!</v>
      </c>
      <c r="BR72" s="270" t="e">
        <f>IF(AND(#REF!="Alta",#REF!="Mayor"),CONCATENATE("R",#REF!,"C",#REF!),"")</f>
        <v>#REF!</v>
      </c>
      <c r="BS72" s="270" t="e">
        <f>IF(AND(#REF!="Alta",#REF!="Mayor"),CONCATENATE("R",#REF!,"C",#REF!),"")</f>
        <v>#REF!</v>
      </c>
      <c r="BT72" s="270" t="e">
        <f>IF(AND(#REF!="Alta",#REF!="Mayor"),CONCATENATE("R",#REF!,"C",#REF!),"")</f>
        <v>#REF!</v>
      </c>
      <c r="BU72" s="270" t="e">
        <f>IF(AND(#REF!="Alta",#REF!="Mayor"),CONCATENATE("R",#REF!,"C",#REF!),"")</f>
        <v>#REF!</v>
      </c>
      <c r="BV72" s="270" t="e">
        <f>IF(AND(#REF!="Alta",#REF!="Mayor"),CONCATENATE("R",#REF!,"C",#REF!),"")</f>
        <v>#REF!</v>
      </c>
      <c r="BW72" s="270" t="e">
        <f>IF(AND(#REF!="Alta",#REF!="Mayor"),CONCATENATE("R",#REF!,"C",#REF!),"")</f>
        <v>#REF!</v>
      </c>
      <c r="BX72" s="270" t="e">
        <f>IF(AND(#REF!="Alta",#REF!="Mayor"),CONCATENATE("R",#REF!,"C",#REF!),"")</f>
        <v>#REF!</v>
      </c>
      <c r="BY72" s="270" t="e">
        <f>IF(AND(#REF!="Alta",#REF!="Mayor"),CONCATENATE("R",#REF!,"C",#REF!),"")</f>
        <v>#REF!</v>
      </c>
      <c r="BZ72" s="270" t="e">
        <f>IF(AND(#REF!="Alta",#REF!="Mayor"),CONCATENATE("R",#REF!,"C",#REF!),"")</f>
        <v>#REF!</v>
      </c>
      <c r="CA72" s="270" t="e">
        <f>IF(AND(#REF!="Alta",#REF!="Mayor"),CONCATENATE("R",#REF!,"C",#REF!),"")</f>
        <v>#REF!</v>
      </c>
      <c r="CB72" s="270" t="e">
        <f>IF(AND(#REF!="Alta",#REF!="Mayor"),CONCATENATE("R",#REF!,"C",#REF!),"")</f>
        <v>#REF!</v>
      </c>
      <c r="CC72" s="271" t="e">
        <f>IF(AND(#REF!="Alta",#REF!="Mayor"),CONCATENATE("R",#REF!,"C",#REF!),"")</f>
        <v>#REF!</v>
      </c>
      <c r="CD72" s="272" t="e">
        <f>IF(AND(#REF!="Alta",#REF!="Catastrófico"),CONCATENATE("R",#REF!,"C",#REF!),"")</f>
        <v>#REF!</v>
      </c>
      <c r="CE72" s="272" t="e">
        <f>IF(AND(#REF!="Alta",#REF!="Catastrófico"),CONCATENATE("R",#REF!,"C",#REF!),"")</f>
        <v>#REF!</v>
      </c>
      <c r="CF72" s="272" t="e">
        <f>IF(AND(#REF!="Alta",#REF!="Catastrófico"),CONCATENATE("R",#REF!,"C",#REF!),"")</f>
        <v>#REF!</v>
      </c>
      <c r="CG72" s="272" t="e">
        <f>IF(AND(#REF!="Alta",#REF!="Catastrófico"),CONCATENATE("R",#REF!,"C",#REF!),"")</f>
        <v>#REF!</v>
      </c>
      <c r="CH72" s="272" t="e">
        <f>IF(AND(#REF!="Alta",#REF!="Catastrófico"),CONCATENATE("R",#REF!,"C",#REF!),"")</f>
        <v>#REF!</v>
      </c>
      <c r="CI72" s="272" t="e">
        <f>IF(AND(#REF!="Alta",#REF!="Catastrófico"),CONCATENATE("R",#REF!,"C",#REF!),"")</f>
        <v>#REF!</v>
      </c>
      <c r="CJ72" s="272" t="e">
        <f>IF(AND(#REF!="Alta",#REF!="Catastrófico"),CONCATENATE("R",#REF!,"C",#REF!),"")</f>
        <v>#REF!</v>
      </c>
      <c r="CK72" s="272" t="e">
        <f>IF(AND(#REF!="Alta",#REF!="Catastrófico"),CONCATENATE("R",#REF!,"C",#REF!),"")</f>
        <v>#REF!</v>
      </c>
      <c r="CL72" s="272" t="e">
        <f>IF(AND(#REF!="Alta",#REF!="Catastrófico"),CONCATENATE("R",#REF!,"C",#REF!),"")</f>
        <v>#REF!</v>
      </c>
      <c r="CM72" s="272" t="e">
        <f>IF(AND(#REF!="Alta",#REF!="Catastrófico"),CONCATENATE("R",#REF!,"C",#REF!),"")</f>
        <v>#REF!</v>
      </c>
      <c r="CN72" s="272" t="e">
        <f>IF(AND(#REF!="Alta",#REF!="Catastrófico"),CONCATENATE("R",#REF!,"C",#REF!),"")</f>
        <v>#REF!</v>
      </c>
      <c r="CO72" s="272" t="e">
        <f>IF(AND(#REF!="Alta",#REF!="Catastrófico"),CONCATENATE("R",#REF!,"C",#REF!),"")</f>
        <v>#REF!</v>
      </c>
      <c r="CP72" s="272" t="e">
        <f>IF(AND(#REF!="Alta",#REF!="Catastrófico"),CONCATENATE("R",#REF!,"C",#REF!),"")</f>
        <v>#REF!</v>
      </c>
      <c r="CQ72" s="272" t="e">
        <f>IF(AND(#REF!="Alta",#REF!="Catastrófico"),CONCATENATE("R",#REF!,"C",#REF!),"")</f>
        <v>#REF!</v>
      </c>
      <c r="CR72" s="272" t="e">
        <f>IF(AND(#REF!="Alta",#REF!="Catastrófico"),CONCATENATE("R",#REF!,"C",#REF!),"")</f>
        <v>#REF!</v>
      </c>
      <c r="CS72" s="272" t="e">
        <f>IF(AND(#REF!="Alta",#REF!="Catastrófico"),CONCATENATE("R",#REF!,"C",#REF!),"")</f>
        <v>#REF!</v>
      </c>
      <c r="CT72" s="272" t="e">
        <f>IF(AND(#REF!="Alta",#REF!="Catastrófico"),CONCATENATE("R",#REF!,"C",#REF!),"")</f>
        <v>#REF!</v>
      </c>
      <c r="CU72" s="273" t="e">
        <f>IF(AND(#REF!="Alta",#REF!="Catastrófico"),CONCATENATE("R",#REF!,"C",#REF!),"")</f>
        <v>#REF!</v>
      </c>
      <c r="CV72" s="57"/>
      <c r="CW72" s="1096"/>
      <c r="CX72" s="1097"/>
      <c r="CY72" s="1097"/>
      <c r="CZ72" s="1097"/>
      <c r="DA72" s="1097"/>
      <c r="DB72" s="1098"/>
    </row>
    <row r="73" spans="2:106" ht="32.65" customHeight="1" thickBot="1">
      <c r="B73" s="1101"/>
      <c r="C73" s="1101"/>
      <c r="D73" s="1102"/>
      <c r="E73" s="1075"/>
      <c r="F73" s="1076"/>
      <c r="G73" s="1076"/>
      <c r="H73" s="1076"/>
      <c r="I73" s="1076"/>
      <c r="J73" s="285" t="e">
        <f>IF(AND(#REF!="Alta",#REF!="Leve"),CONCATENATE("R",#REF!,"C",#REF!),"")</f>
        <v>#REF!</v>
      </c>
      <c r="K73" s="286" t="e">
        <f>IF(AND(#REF!="Alta",#REF!="Leve"),CONCATENATE("R",#REF!,"C",#REF!),"")</f>
        <v>#REF!</v>
      </c>
      <c r="L73" s="286" t="e">
        <f>IF(AND(#REF!="Alta",#REF!="Leve"),CONCATENATE("R",#REF!,"C",#REF!),"")</f>
        <v>#REF!</v>
      </c>
      <c r="M73" s="286" t="e">
        <f>IF(AND(#REF!="Alta",#REF!="Leve"),CONCATENATE("R",#REF!,"C",#REF!),"")</f>
        <v>#REF!</v>
      </c>
      <c r="N73" s="286" t="e">
        <f>IF(AND(#REF!="Alta",#REF!="Leve"),CONCATENATE("R",#REF!,"C",#REF!),"")</f>
        <v>#REF!</v>
      </c>
      <c r="O73" s="286" t="e">
        <f>IF(AND(#REF!="Alta",#REF!="Leve"),CONCATENATE("R",#REF!,"C",#REF!),"")</f>
        <v>#REF!</v>
      </c>
      <c r="P73" s="286"/>
      <c r="Q73" s="286"/>
      <c r="R73" s="286"/>
      <c r="S73" s="286"/>
      <c r="T73" s="286"/>
      <c r="U73" s="286"/>
      <c r="V73" s="286"/>
      <c r="W73" s="286"/>
      <c r="X73" s="286"/>
      <c r="Y73" s="286"/>
      <c r="Z73" s="286"/>
      <c r="AA73" s="286"/>
      <c r="AB73" s="285" t="e">
        <f>IF(AND(#REF!="Alta",#REF!="Menor"),CONCATENATE("R",#REF!,"C",#REF!),"")</f>
        <v>#REF!</v>
      </c>
      <c r="AC73" s="286" t="e">
        <f>IF(AND(#REF!="Alta",#REF!="Menor"),CONCATENATE("R",#REF!,"C",#REF!),"")</f>
        <v>#REF!</v>
      </c>
      <c r="AD73" s="286" t="e">
        <f>IF(AND(#REF!="Alta",#REF!="Menor"),CONCATENATE("R",#REF!,"C",#REF!),"")</f>
        <v>#REF!</v>
      </c>
      <c r="AE73" s="286" t="e">
        <f>IF(AND(#REF!="Alta",#REF!="Menor"),CONCATENATE("R",#REF!,"C",#REF!),"")</f>
        <v>#REF!</v>
      </c>
      <c r="AF73" s="286" t="e">
        <f>IF(AND(#REF!="Alta",#REF!="Menor"),CONCATENATE("R",#REF!,"C",#REF!),"")</f>
        <v>#REF!</v>
      </c>
      <c r="AG73" s="286" t="e">
        <f>IF(AND(#REF!="Alta",#REF!="Menor"),CONCATENATE("R",#REF!,"C",#REF!),"")</f>
        <v>#REF!</v>
      </c>
      <c r="AH73" s="286"/>
      <c r="AI73" s="286"/>
      <c r="AJ73" s="286"/>
      <c r="AK73" s="286"/>
      <c r="AL73" s="286"/>
      <c r="AM73" s="286"/>
      <c r="AN73" s="286"/>
      <c r="AO73" s="286"/>
      <c r="AP73" s="286"/>
      <c r="AQ73" s="286"/>
      <c r="AR73" s="286"/>
      <c r="AS73" s="287"/>
      <c r="AT73" s="270" t="e">
        <f>IF(AND(#REF!="Alta",#REF!="Moderado"),CONCATENATE("R",#REF!,"C",#REF!),"")</f>
        <v>#REF!</v>
      </c>
      <c r="AU73" s="270" t="e">
        <f>IF(AND(#REF!="Alta",#REF!="Moderado"),CONCATENATE("R",#REF!,"C",#REF!),"")</f>
        <v>#REF!</v>
      </c>
      <c r="AV73" s="270" t="e">
        <f>IF(AND(#REF!="Alta",#REF!="Moderado"),CONCATENATE("R",#REF!,"C",#REF!),"")</f>
        <v>#REF!</v>
      </c>
      <c r="AW73" s="270" t="e">
        <f>IF(AND(#REF!="Alta",#REF!="Moderado"),CONCATENATE("R",#REF!,"C",#REF!),"")</f>
        <v>#REF!</v>
      </c>
      <c r="AX73" s="270" t="e">
        <f>IF(AND(#REF!="Alta",#REF!="Moderado"),CONCATENATE("R",#REF!,"C",#REF!),"")</f>
        <v>#REF!</v>
      </c>
      <c r="AY73" s="270" t="e">
        <f>IF(AND(#REF!="Alta",#REF!="Moderado"),CONCATENATE("R",#REF!,"C",#REF!),"")</f>
        <v>#REF!</v>
      </c>
      <c r="AZ73" s="270"/>
      <c r="BA73" s="270"/>
      <c r="BB73" s="270"/>
      <c r="BC73" s="270"/>
      <c r="BD73" s="270"/>
      <c r="BE73" s="270"/>
      <c r="BF73" s="270"/>
      <c r="BG73" s="270"/>
      <c r="BH73" s="270"/>
      <c r="BI73" s="270"/>
      <c r="BJ73" s="270"/>
      <c r="BK73" s="271"/>
      <c r="BL73" s="270" t="e">
        <f>IF(AND(#REF!="Alta",#REF!="Mayor"),CONCATENATE("R",#REF!,"C",#REF!),"")</f>
        <v>#REF!</v>
      </c>
      <c r="BM73" s="270" t="e">
        <f>IF(AND(#REF!="Alta",#REF!="Mayor"),CONCATENATE("R",#REF!,"C",#REF!),"")</f>
        <v>#REF!</v>
      </c>
      <c r="BN73" s="270" t="e">
        <f>IF(AND(#REF!="Alta",#REF!="Mayor"),CONCATENATE("R",#REF!,"C",#REF!),"")</f>
        <v>#REF!</v>
      </c>
      <c r="BO73" s="270" t="e">
        <f>IF(AND(#REF!="Alta",#REF!="Mayor"),CONCATENATE("R",#REF!,"C",#REF!),"")</f>
        <v>#REF!</v>
      </c>
      <c r="BP73" s="270" t="e">
        <f>IF(AND(#REF!="Alta",#REF!="Mayor"),CONCATENATE("R",#REF!,"C",#REF!),"")</f>
        <v>#REF!</v>
      </c>
      <c r="BQ73" s="270" t="e">
        <f>IF(AND(#REF!="Alta",#REF!="Mayor"),CONCATENATE("R",#REF!,"C",#REF!),"")</f>
        <v>#REF!</v>
      </c>
      <c r="BR73" s="270"/>
      <c r="BS73" s="270"/>
      <c r="BT73" s="270"/>
      <c r="BU73" s="270"/>
      <c r="BV73" s="270"/>
      <c r="BW73" s="270"/>
      <c r="BX73" s="270"/>
      <c r="BY73" s="270"/>
      <c r="BZ73" s="270"/>
      <c r="CA73" s="270"/>
      <c r="CB73" s="270"/>
      <c r="CC73" s="271"/>
      <c r="CD73" s="272" t="e">
        <f>IF(AND(#REF!="Alta",#REF!="Catastrófico"),CONCATENATE("R",#REF!,"C",#REF!),"")</f>
        <v>#REF!</v>
      </c>
      <c r="CE73" s="272" t="e">
        <f>IF(AND(#REF!="Alta",#REF!="Catastrófico"),CONCATENATE("R",#REF!,"C",#REF!),"")</f>
        <v>#REF!</v>
      </c>
      <c r="CF73" s="272" t="e">
        <f>IF(AND(#REF!="Alta",#REF!="Catastrófico"),CONCATENATE("R",#REF!,"C",#REF!),"")</f>
        <v>#REF!</v>
      </c>
      <c r="CG73" s="272" t="e">
        <f>IF(AND(#REF!="Alta",#REF!="Catastrófico"),CONCATENATE("R",#REF!,"C",#REF!),"")</f>
        <v>#REF!</v>
      </c>
      <c r="CH73" s="272" t="e">
        <f>IF(AND(#REF!="Alta",#REF!="Catastrófico"),CONCATENATE("R",#REF!,"C",#REF!),"")</f>
        <v>#REF!</v>
      </c>
      <c r="CI73" s="272" t="e">
        <f>IF(AND(#REF!="Alta",#REF!="Catastrófico"),CONCATENATE("R",#REF!,"C",#REF!),"")</f>
        <v>#REF!</v>
      </c>
      <c r="CJ73" s="272"/>
      <c r="CK73" s="272"/>
      <c r="CL73" s="272"/>
      <c r="CM73" s="272"/>
      <c r="CN73" s="272"/>
      <c r="CO73" s="272"/>
      <c r="CP73" s="272"/>
      <c r="CQ73" s="272"/>
      <c r="CR73" s="272"/>
      <c r="CS73" s="272"/>
      <c r="CT73" s="272"/>
      <c r="CU73" s="273"/>
      <c r="CV73" s="57"/>
      <c r="CW73" s="1096"/>
      <c r="CX73" s="1097"/>
      <c r="CY73" s="1097"/>
      <c r="CZ73" s="1097"/>
      <c r="DA73" s="1097"/>
      <c r="DB73" s="1098"/>
    </row>
    <row r="74" spans="2:106" ht="32.65" customHeight="1">
      <c r="B74" s="1101"/>
      <c r="C74" s="1101"/>
      <c r="D74" s="1102"/>
      <c r="E74" s="1069" t="s">
        <v>275</v>
      </c>
      <c r="F74" s="1070"/>
      <c r="G74" s="1070"/>
      <c r="H74" s="1070"/>
      <c r="I74" s="1071"/>
      <c r="J74" s="279" t="e">
        <f>IF(AND(#REF!="Media",#REF!="Leve"),CONCATENATE("R",#REF!,"C",#REF!),"")</f>
        <v>#REF!</v>
      </c>
      <c r="K74" s="280" t="e">
        <f>IF(AND(#REF!="Media",#REF!="Leve"),CONCATENATE("R",#REF!,"C",#REF!),"")</f>
        <v>#REF!</v>
      </c>
      <c r="L74" s="280" t="e">
        <f>IF(AND(#REF!="Media",#REF!="Leve"),CONCATENATE("R",#REF!,"C",#REF!),"")</f>
        <v>#REF!</v>
      </c>
      <c r="M74" s="280" t="e">
        <f>IF(AND(#REF!="Media",#REF!="Leve"),CONCATENATE("R",#REF!,"C",#REF!),"")</f>
        <v>#REF!</v>
      </c>
      <c r="N74" s="280" t="e">
        <f>IF(AND(#REF!="Media",#REF!="Leve"),CONCATENATE("R",#REF!,"C",#REF!),"")</f>
        <v>#REF!</v>
      </c>
      <c r="O74" s="280" t="e">
        <f>IF(AND(#REF!="Media",#REF!="Leve"),CONCATENATE("R",#REF!,"C",#REF!),"")</f>
        <v>#REF!</v>
      </c>
      <c r="P74" s="280" t="e">
        <f>IF(AND(#REF!="Media",#REF!="Leve"),CONCATENATE("R",#REF!,"C",#REF!),"")</f>
        <v>#REF!</v>
      </c>
      <c r="Q74" s="280" t="e">
        <f>IF(AND(#REF!="Media",#REF!="Leve"),CONCATENATE("R",#REF!,"C",#REF!),"")</f>
        <v>#REF!</v>
      </c>
      <c r="R74" s="280" t="e">
        <f>IF(AND(#REF!="Media",#REF!="Leve"),CONCATENATE("R",#REF!,"C",#REF!),"")</f>
        <v>#REF!</v>
      </c>
      <c r="S74" s="280" t="e">
        <f>IF(AND(#REF!="Media",#REF!="Leve"),CONCATENATE("R",#REF!,"C",#REF!),"")</f>
        <v>#REF!</v>
      </c>
      <c r="T74" s="280" t="e">
        <f>IF(AND(#REF!="Media",#REF!="Leve"),CONCATENATE("R",#REF!,"C",#REF!),"")</f>
        <v>#REF!</v>
      </c>
      <c r="U74" s="280" t="e">
        <f>IF(AND(#REF!="Media",#REF!="Leve"),CONCATENATE("R",#REF!,"C",#REF!),"")</f>
        <v>#REF!</v>
      </c>
      <c r="V74" s="280" t="e">
        <f>IF(AND(#REF!="Media",#REF!="Leve"),CONCATENATE("R",#REF!,"C",#REF!),"")</f>
        <v>#REF!</v>
      </c>
      <c r="W74" s="280" t="e">
        <f>IF(AND(#REF!="Media",#REF!="Leve"),CONCATENATE("R",#REF!,"C",#REF!),"")</f>
        <v>#REF!</v>
      </c>
      <c r="X74" s="280" t="e">
        <f>IF(AND(#REF!="Media",#REF!="Leve"),CONCATENATE("R",#REF!,"C",#REF!),"")</f>
        <v>#REF!</v>
      </c>
      <c r="Y74" s="280" t="e">
        <f>IF(AND(#REF!="Media",#REF!="Leve"),CONCATENATE("R",#REF!,"C",#REF!),"")</f>
        <v>#REF!</v>
      </c>
      <c r="Z74" s="280" t="e">
        <f>IF(AND(#REF!="Media",#REF!="Leve"),CONCATENATE("R",#REF!,"C",#REF!),"")</f>
        <v>#REF!</v>
      </c>
      <c r="AA74" s="280" t="e">
        <f>IF(AND(#REF!="Media",#REF!="Leve"),CONCATENATE("R",#REF!,"C",#REF!),"")</f>
        <v>#REF!</v>
      </c>
      <c r="AB74" s="279" t="e">
        <f>IF(AND(#REF!="Media",#REF!="Menor"),CONCATENATE("R",#REF!,"C",#REF!),"")</f>
        <v>#REF!</v>
      </c>
      <c r="AC74" s="280" t="e">
        <f>IF(AND(#REF!="Media",#REF!="Menor"),CONCATENATE("R",#REF!,"C",#REF!),"")</f>
        <v>#REF!</v>
      </c>
      <c r="AD74" s="280" t="e">
        <f>IF(AND(#REF!="Media",#REF!="Menor"),CONCATENATE("R",#REF!,"C",#REF!),"")</f>
        <v>#REF!</v>
      </c>
      <c r="AE74" s="280" t="e">
        <f>IF(AND(#REF!="Media",#REF!="Menor"),CONCATENATE("R",#REF!,"C",#REF!),"")</f>
        <v>#REF!</v>
      </c>
      <c r="AF74" s="280" t="e">
        <f>IF(AND(#REF!="Media",#REF!="Menor"),CONCATENATE("R",#REF!,"C",#REF!),"")</f>
        <v>#REF!</v>
      </c>
      <c r="AG74" s="280" t="e">
        <f>IF(AND(#REF!="Media",#REF!="Menor"),CONCATENATE("R",#REF!,"C",#REF!),"")</f>
        <v>#REF!</v>
      </c>
      <c r="AH74" s="280" t="e">
        <f>IF(AND(#REF!="Media",#REF!="Menor"),CONCATENATE("R",#REF!,"C",#REF!),"")</f>
        <v>#REF!</v>
      </c>
      <c r="AI74" s="280" t="e">
        <f>IF(AND(#REF!="Media",#REF!="Menor"),CONCATENATE("R",#REF!,"C",#REF!),"")</f>
        <v>#REF!</v>
      </c>
      <c r="AJ74" s="280" t="e">
        <f>IF(AND(#REF!="Media",#REF!="Menor"),CONCATENATE("R",#REF!,"C",#REF!),"")</f>
        <v>#REF!</v>
      </c>
      <c r="AK74" s="280" t="e">
        <f>IF(AND(#REF!="Media",#REF!="Menor"),CONCATENATE("R",#REF!,"C",#REF!),"")</f>
        <v>#REF!</v>
      </c>
      <c r="AL74" s="280" t="e">
        <f>IF(AND(#REF!="Media",#REF!="Menor"),CONCATENATE("R",#REF!,"C",#REF!),"")</f>
        <v>#REF!</v>
      </c>
      <c r="AM74" s="280" t="e">
        <f>IF(AND(#REF!="Media",#REF!="Menor"),CONCATENATE("R",#REF!,"C",#REF!),"")</f>
        <v>#REF!</v>
      </c>
      <c r="AN74" s="280" t="e">
        <f>IF(AND(#REF!="Media",#REF!="Menor"),CONCATENATE("R",#REF!,"C",#REF!),"")</f>
        <v>#REF!</v>
      </c>
      <c r="AO74" s="280" t="e">
        <f>IF(AND(#REF!="Media",#REF!="Menor"),CONCATENATE("R",#REF!,"C",#REF!),"")</f>
        <v>#REF!</v>
      </c>
      <c r="AP74" s="280" t="e">
        <f>IF(AND(#REF!="Media",#REF!="Menor"),CONCATENATE("R",#REF!,"C",#REF!),"")</f>
        <v>#REF!</v>
      </c>
      <c r="AQ74" s="280" t="e">
        <f>IF(AND(#REF!="Media",#REF!="Menor"),CONCATENATE("R",#REF!,"C",#REF!),"")</f>
        <v>#REF!</v>
      </c>
      <c r="AR74" s="280" t="e">
        <f>IF(AND(#REF!="Media",#REF!="Menor"),CONCATENATE("R",#REF!,"C",#REF!),"")</f>
        <v>#REF!</v>
      </c>
      <c r="AS74" s="280" t="e">
        <f>IF(AND(#REF!="Media",#REF!="Menor"),CONCATENATE("R",#REF!,"C",#REF!),"")</f>
        <v>#REF!</v>
      </c>
      <c r="AT74" s="279" t="e">
        <f>IF(AND(#REF!="Media",#REF!="Moderado"),CONCATENATE("R",#REF!,"C",#REF!),"")</f>
        <v>#REF!</v>
      </c>
      <c r="AU74" s="280" t="e">
        <f>IF(AND(#REF!="Media",#REF!="Moderado"),CONCATENATE("R",#REF!,"C",#REF!),"")</f>
        <v>#REF!</v>
      </c>
      <c r="AV74" s="280" t="e">
        <f>IF(AND(#REF!="Media",#REF!="Moderado"),CONCATENATE("R",#REF!,"C",#REF!),"")</f>
        <v>#REF!</v>
      </c>
      <c r="AW74" s="280" t="e">
        <f>IF(AND(#REF!="Media",#REF!="Moderado"),CONCATENATE("R",#REF!,"C",#REF!),"")</f>
        <v>#REF!</v>
      </c>
      <c r="AX74" s="280" t="e">
        <f>IF(AND(#REF!="Media",#REF!="Moderado"),CONCATENATE("R",#REF!,"C",#REF!),"")</f>
        <v>#REF!</v>
      </c>
      <c r="AY74" s="280" t="e">
        <f>IF(AND(#REF!="Media",#REF!="Moderado"),CONCATENATE("R",#REF!,"C",#REF!),"")</f>
        <v>#REF!</v>
      </c>
      <c r="AZ74" s="280" t="e">
        <f>IF(AND(#REF!="Media",#REF!="Moderado"),CONCATENATE("R",#REF!,"C",#REF!),"")</f>
        <v>#REF!</v>
      </c>
      <c r="BA74" s="280" t="e">
        <f>IF(AND(#REF!="Media",#REF!="Moderado"),CONCATENATE("R",#REF!,"C",#REF!),"")</f>
        <v>#REF!</v>
      </c>
      <c r="BB74" s="280" t="e">
        <f>IF(AND(#REF!="Media",#REF!="Moderado"),CONCATENATE("R",#REF!,"C",#REF!),"")</f>
        <v>#REF!</v>
      </c>
      <c r="BC74" s="280" t="e">
        <f>IF(AND(#REF!="Media",#REF!="Moderado"),CONCATENATE("R",#REF!,"C",#REF!),"")</f>
        <v>#REF!</v>
      </c>
      <c r="BD74" s="280" t="e">
        <f>IF(AND(#REF!="Media",#REF!="Moderado"),CONCATENATE("R",#REF!,"C",#REF!),"")</f>
        <v>#REF!</v>
      </c>
      <c r="BE74" s="280" t="e">
        <f>IF(AND(#REF!="Media",#REF!="Moderado"),CONCATENATE("R",#REF!,"C",#REF!),"")</f>
        <v>#REF!</v>
      </c>
      <c r="BF74" s="280" t="e">
        <f>IF(AND(#REF!="Media",#REF!="Moderado"),CONCATENATE("R",#REF!,"C",#REF!),"")</f>
        <v>#REF!</v>
      </c>
      <c r="BG74" s="280" t="e">
        <f>IF(AND(#REF!="Media",#REF!="Moderado"),CONCATENATE("R",#REF!,"C",#REF!),"")</f>
        <v>#REF!</v>
      </c>
      <c r="BH74" s="280" t="e">
        <f>IF(AND(#REF!="Media",#REF!="Moderado"),CONCATENATE("R",#REF!,"C",#REF!),"")</f>
        <v>#REF!</v>
      </c>
      <c r="BI74" s="280" t="e">
        <f>IF(AND(#REF!="Media",#REF!="Moderado"),CONCATENATE("R",#REF!,"C",#REF!),"")</f>
        <v>#REF!</v>
      </c>
      <c r="BJ74" s="280" t="e">
        <f>IF(AND(#REF!="Media",#REF!="Moderado"),CONCATENATE("R",#REF!,"C",#REF!),"")</f>
        <v>#REF!</v>
      </c>
      <c r="BK74" s="281" t="e">
        <f>IF(AND(#REF!="Media",#REF!="Moderado"),CONCATENATE("R",#REF!,"C",#REF!),"")</f>
        <v>#REF!</v>
      </c>
      <c r="BL74" s="265" t="e">
        <f>IF(AND(#REF!="Media",#REF!="Mayor"),CONCATENATE("R",#REF!,"C",#REF!),"")</f>
        <v>#REF!</v>
      </c>
      <c r="BM74" s="265" t="e">
        <f>IF(AND(#REF!="Media",#REF!="Mayor"),CONCATENATE("R",#REF!,"C",#REF!),"")</f>
        <v>#REF!</v>
      </c>
      <c r="BN74" s="265" t="e">
        <f>IF(AND(#REF!="Media",#REF!="Mayor"),CONCATENATE("R",#REF!,"C",#REF!),"")</f>
        <v>#REF!</v>
      </c>
      <c r="BO74" s="265" t="e">
        <f>IF(AND(#REF!="Media",#REF!="Mayor"),CONCATENATE("R",#REF!,"C",#REF!),"")</f>
        <v>#REF!</v>
      </c>
      <c r="BP74" s="265" t="e">
        <f>IF(AND(#REF!="Media",#REF!="Mayor"),CONCATENATE("R",#REF!,"C",#REF!),"")</f>
        <v>#REF!</v>
      </c>
      <c r="BQ74" s="265" t="e">
        <f>IF(AND(#REF!="Media",#REF!="Mayor"),CONCATENATE("R",#REF!,"C",#REF!),"")</f>
        <v>#REF!</v>
      </c>
      <c r="BR74" s="265" t="e">
        <f>IF(AND(#REF!="Media",#REF!="Mayor"),CONCATENATE("R",#REF!,"C",#REF!),"")</f>
        <v>#REF!</v>
      </c>
      <c r="BS74" s="265" t="e">
        <f>IF(AND(#REF!="Media",#REF!="Mayor"),CONCATENATE("R",#REF!,"C",#REF!),"")</f>
        <v>#REF!</v>
      </c>
      <c r="BT74" s="265" t="e">
        <f>IF(AND(#REF!="Media",#REF!="Mayor"),CONCATENATE("R",#REF!,"C",#REF!),"")</f>
        <v>#REF!</v>
      </c>
      <c r="BU74" s="265" t="e">
        <f>IF(AND(#REF!="Media",#REF!="Mayor"),CONCATENATE("R",#REF!,"C",#REF!),"")</f>
        <v>#REF!</v>
      </c>
      <c r="BV74" s="265" t="e">
        <f>IF(AND(#REF!="Media",#REF!="Mayor"),CONCATENATE("R",#REF!,"C",#REF!),"")</f>
        <v>#REF!</v>
      </c>
      <c r="BW74" s="265" t="e">
        <f>IF(AND(#REF!="Media",#REF!="Mayor"),CONCATENATE("R",#REF!,"C",#REF!),"")</f>
        <v>#REF!</v>
      </c>
      <c r="BX74" s="265" t="e">
        <f>IF(AND(#REF!="Media",#REF!="Mayor"),CONCATENATE("R",#REF!,"C",#REF!),"")</f>
        <v>#REF!</v>
      </c>
      <c r="BY74" s="265" t="e">
        <f>IF(AND(#REF!="Media",#REF!="Mayor"),CONCATENATE("R",#REF!,"C",#REF!),"")</f>
        <v>#REF!</v>
      </c>
      <c r="BZ74" s="265" t="e">
        <f>IF(AND(#REF!="Media",#REF!="Mayor"),CONCATENATE("R",#REF!,"C",#REF!),"")</f>
        <v>#REF!</v>
      </c>
      <c r="CA74" s="265" t="e">
        <f>IF(AND(#REF!="Media",#REF!="Mayor"),CONCATENATE("R",#REF!,"C",#REF!),"")</f>
        <v>#REF!</v>
      </c>
      <c r="CB74" s="265" t="e">
        <f>IF(AND(#REF!="Media",#REF!="Mayor"),CONCATENATE("R",#REF!,"C",#REF!),"")</f>
        <v>#REF!</v>
      </c>
      <c r="CC74" s="266" t="e">
        <f>IF(AND(#REF!="Media",#REF!="Mayor"),CONCATENATE("R",#REF!,"C",#REF!),"")</f>
        <v>#REF!</v>
      </c>
      <c r="CD74" s="267" t="e">
        <f>IF(AND(#REF!="Media",#REF!="Catastrófico"),CONCATENATE("R",#REF!,"C",#REF!),"")</f>
        <v>#REF!</v>
      </c>
      <c r="CE74" s="267" t="e">
        <f>IF(AND(#REF!="Media",#REF!="Catastrófico"),CONCATENATE("R",#REF!,"C",#REF!),"")</f>
        <v>#REF!</v>
      </c>
      <c r="CF74" s="267" t="e">
        <f>IF(AND(#REF!="Media",#REF!="Catastrófico"),CONCATENATE("R",#REF!,"C",#REF!),"")</f>
        <v>#REF!</v>
      </c>
      <c r="CG74" s="267" t="e">
        <f>IF(AND(#REF!="Media",#REF!="Catastrófico"),CONCATENATE("R",#REF!,"C",#REF!),"")</f>
        <v>#REF!</v>
      </c>
      <c r="CH74" s="267" t="e">
        <f>IF(AND(#REF!="Media",#REF!="Catastrófico"),CONCATENATE("R",#REF!,"C",#REF!),"")</f>
        <v>#REF!</v>
      </c>
      <c r="CI74" s="267" t="e">
        <f>IF(AND(#REF!="Media",#REF!="Catastrófico"),CONCATENATE("R",#REF!,"C",#REF!),"")</f>
        <v>#REF!</v>
      </c>
      <c r="CJ74" s="267" t="e">
        <f>IF(AND(#REF!="Media",#REF!="Catastrófico"),CONCATENATE("R",#REF!,"C",#REF!),"")</f>
        <v>#REF!</v>
      </c>
      <c r="CK74" s="267" t="e">
        <f>IF(AND(#REF!="Media",#REF!="Catastrófico"),CONCATENATE("R",#REF!,"C",#REF!),"")</f>
        <v>#REF!</v>
      </c>
      <c r="CL74" s="267" t="e">
        <f>IF(AND(#REF!="Media",#REF!="Catastrófico"),CONCATENATE("R",#REF!,"C",#REF!),"")</f>
        <v>#REF!</v>
      </c>
      <c r="CM74" s="267" t="e">
        <f>IF(AND(#REF!="Media",#REF!="Catastrófico"),CONCATENATE("R",#REF!,"C",#REF!),"")</f>
        <v>#REF!</v>
      </c>
      <c r="CN74" s="267" t="e">
        <f>IF(AND(#REF!="Media",#REF!="Catastrófico"),CONCATENATE("R",#REF!,"C",#REF!),"")</f>
        <v>#REF!</v>
      </c>
      <c r="CO74" s="267" t="e">
        <f>IF(AND(#REF!="Media",#REF!="Catastrófico"),CONCATENATE("R",#REF!,"C",#REF!),"")</f>
        <v>#REF!</v>
      </c>
      <c r="CP74" s="267" t="e">
        <f>IF(AND(#REF!="Media",#REF!="Catastrófico"),CONCATENATE("R",#REF!,"C",#REF!),"")</f>
        <v>#REF!</v>
      </c>
      <c r="CQ74" s="267" t="e">
        <f>IF(AND(#REF!="Media",#REF!="Catastrófico"),CONCATENATE("R",#REF!,"C",#REF!),"")</f>
        <v>#REF!</v>
      </c>
      <c r="CR74" s="267" t="e">
        <f>IF(AND(#REF!="Media",#REF!="Catastrófico"),CONCATENATE("R",#REF!,"C",#REF!),"")</f>
        <v>#REF!</v>
      </c>
      <c r="CS74" s="267" t="e">
        <f>IF(AND(#REF!="Media",#REF!="Catastrófico"),CONCATENATE("R",#REF!,"C",#REF!),"")</f>
        <v>#REF!</v>
      </c>
      <c r="CT74" s="267" t="e">
        <f>IF(AND(#REF!="Media",#REF!="Catastrófico"),CONCATENATE("R",#REF!,"C",#REF!),"")</f>
        <v>#REF!</v>
      </c>
      <c r="CU74" s="268" t="e">
        <f>IF(AND(#REF!="Media",#REF!="Catastrófico"),CONCATENATE("R",#REF!,"C",#REF!),"")</f>
        <v>#REF!</v>
      </c>
      <c r="CV74" s="57"/>
      <c r="CW74" s="1087" t="s">
        <v>12</v>
      </c>
      <c r="CX74" s="1088"/>
      <c r="CY74" s="1088"/>
      <c r="CZ74" s="1088"/>
      <c r="DA74" s="1088"/>
      <c r="DB74" s="1089"/>
    </row>
    <row r="75" spans="2:106" ht="32.65" customHeight="1">
      <c r="B75" s="1101"/>
      <c r="C75" s="1101"/>
      <c r="D75" s="1102"/>
      <c r="E75" s="1072"/>
      <c r="F75" s="1073"/>
      <c r="G75" s="1073"/>
      <c r="H75" s="1073"/>
      <c r="I75" s="1074"/>
      <c r="J75" s="282" t="e">
        <f>IF(AND(#REF!="Media",#REF!="Leve"),CONCATENATE("R",#REF!,"C",#REF!),"")</f>
        <v>#REF!</v>
      </c>
      <c r="K75" s="283" t="e">
        <f>IF(AND(#REF!="Media",#REF!="Leve"),CONCATENATE("R",#REF!,"C",#REF!),"")</f>
        <v>#REF!</v>
      </c>
      <c r="L75" s="283" t="e">
        <f>IF(AND(#REF!="Media",#REF!="Leve"),CONCATENATE("R",#REF!,"C",#REF!),"")</f>
        <v>#REF!</v>
      </c>
      <c r="M75" s="283" t="e">
        <f>IF(AND(#REF!="Media",#REF!="Leve"),CONCATENATE("R",#REF!,"C",#REF!),"")</f>
        <v>#REF!</v>
      </c>
      <c r="N75" s="283" t="e">
        <f>IF(AND(#REF!="Media",#REF!="Leve"),CONCATENATE("R",#REF!,"C",#REF!),"")</f>
        <v>#REF!</v>
      </c>
      <c r="O75" s="283" t="e">
        <f>IF(AND(#REF!="Media",#REF!="Leve"),CONCATENATE("R",#REF!,"C",#REF!),"")</f>
        <v>#REF!</v>
      </c>
      <c r="P75" s="283" t="e">
        <f>IF(AND(#REF!="Media",#REF!="Leve"),CONCATENATE("R",#REF!,"C",#REF!),"")</f>
        <v>#REF!</v>
      </c>
      <c r="Q75" s="283" t="e">
        <f>IF(AND(#REF!="Media",#REF!="Leve"),CONCATENATE("R",#REF!,"C",#REF!),"")</f>
        <v>#REF!</v>
      </c>
      <c r="R75" s="283" t="e">
        <f>IF(AND(#REF!="Media",#REF!="Leve"),CONCATENATE("R",#REF!,"C",#REF!),"")</f>
        <v>#REF!</v>
      </c>
      <c r="S75" s="283" t="e">
        <f>IF(AND(#REF!="Media",#REF!="Leve"),CONCATENATE("R",#REF!,"C",#REF!),"")</f>
        <v>#REF!</v>
      </c>
      <c r="T75" s="283" t="e">
        <f>IF(AND(#REF!="Media",#REF!="Leve"),CONCATENATE("R",#REF!,"C",#REF!),"")</f>
        <v>#REF!</v>
      </c>
      <c r="U75" s="283" t="e">
        <f>IF(AND(#REF!="Media",#REF!="Leve"),CONCATENATE("R",#REF!,"C",#REF!),"")</f>
        <v>#REF!</v>
      </c>
      <c r="V75" s="283" t="e">
        <f>IF(AND(#REF!="Media",#REF!="Leve"),CONCATENATE("R",#REF!,"C",#REF!),"")</f>
        <v>#REF!</v>
      </c>
      <c r="W75" s="283" t="e">
        <f>IF(AND(#REF!="Media",#REF!="Leve"),CONCATENATE("R",#REF!,"C",#REF!),"")</f>
        <v>#REF!</v>
      </c>
      <c r="X75" s="283" t="e">
        <f>IF(AND(#REF!="Media",#REF!="Leve"),CONCATENATE("R",#REF!,"C",#REF!),"")</f>
        <v>#REF!</v>
      </c>
      <c r="Y75" s="283" t="e">
        <f>IF(AND(#REF!="Media",#REF!="Leve"),CONCATENATE("R",#REF!,"C",#REF!),"")</f>
        <v>#REF!</v>
      </c>
      <c r="Z75" s="283" t="e">
        <f>IF(AND(#REF!="Media",#REF!="Leve"),CONCATENATE("R",#REF!,"C",#REF!),"")</f>
        <v>#REF!</v>
      </c>
      <c r="AA75" s="283" t="e">
        <f>IF(AND(#REF!="Media",#REF!="Leve"),CONCATENATE("R",#REF!,"C",#REF!),"")</f>
        <v>#REF!</v>
      </c>
      <c r="AB75" s="282" t="e">
        <f>IF(AND(#REF!="Media",#REF!="Menor"),CONCATENATE("R",#REF!,"C",#REF!),"")</f>
        <v>#REF!</v>
      </c>
      <c r="AC75" s="283" t="e">
        <f>IF(AND(#REF!="Media",#REF!="Menor"),CONCATENATE("R",#REF!,"C",#REF!),"")</f>
        <v>#REF!</v>
      </c>
      <c r="AD75" s="283" t="e">
        <f>IF(AND(#REF!="Media",#REF!="Menor"),CONCATENATE("R",#REF!,"C",#REF!),"")</f>
        <v>#REF!</v>
      </c>
      <c r="AE75" s="283" t="e">
        <f>IF(AND(#REF!="Media",#REF!="Menor"),CONCATENATE("R",#REF!,"C",#REF!),"")</f>
        <v>#REF!</v>
      </c>
      <c r="AF75" s="283" t="e">
        <f>IF(AND(#REF!="Media",#REF!="Menor"),CONCATENATE("R",#REF!,"C",#REF!),"")</f>
        <v>#REF!</v>
      </c>
      <c r="AG75" s="283" t="e">
        <f>IF(AND(#REF!="Media",#REF!="Menor"),CONCATENATE("R",#REF!,"C",#REF!),"")</f>
        <v>#REF!</v>
      </c>
      <c r="AH75" s="283" t="e">
        <f>IF(AND(#REF!="Media",#REF!="Menor"),CONCATENATE("R",#REF!,"C",#REF!),"")</f>
        <v>#REF!</v>
      </c>
      <c r="AI75" s="283" t="e">
        <f>IF(AND(#REF!="Media",#REF!="Menor"),CONCATENATE("R",#REF!,"C",#REF!),"")</f>
        <v>#REF!</v>
      </c>
      <c r="AJ75" s="283" t="e">
        <f>IF(AND(#REF!="Media",#REF!="Menor"),CONCATENATE("R",#REF!,"C",#REF!),"")</f>
        <v>#REF!</v>
      </c>
      <c r="AK75" s="283" t="e">
        <f>IF(AND(#REF!="Media",#REF!="Menor"),CONCATENATE("R",#REF!,"C",#REF!),"")</f>
        <v>#REF!</v>
      </c>
      <c r="AL75" s="283" t="e">
        <f>IF(AND(#REF!="Media",#REF!="Menor"),CONCATENATE("R",#REF!,"C",#REF!),"")</f>
        <v>#REF!</v>
      </c>
      <c r="AM75" s="283" t="e">
        <f>IF(AND(#REF!="Media",#REF!="Menor"),CONCATENATE("R",#REF!,"C",#REF!),"")</f>
        <v>#REF!</v>
      </c>
      <c r="AN75" s="283" t="e">
        <f>IF(AND(#REF!="Media",#REF!="Menor"),CONCATENATE("R",#REF!,"C",#REF!),"")</f>
        <v>#REF!</v>
      </c>
      <c r="AO75" s="283" t="e">
        <f>IF(AND(#REF!="Media",#REF!="Menor"),CONCATENATE("R",#REF!,"C",#REF!),"")</f>
        <v>#REF!</v>
      </c>
      <c r="AP75" s="283" t="e">
        <f>IF(AND(#REF!="Media",#REF!="Menor"),CONCATENATE("R",#REF!,"C",#REF!),"")</f>
        <v>#REF!</v>
      </c>
      <c r="AQ75" s="283" t="e">
        <f>IF(AND(#REF!="Media",#REF!="Menor"),CONCATENATE("R",#REF!,"C",#REF!),"")</f>
        <v>#REF!</v>
      </c>
      <c r="AR75" s="283" t="e">
        <f>IF(AND(#REF!="Media",#REF!="Menor"),CONCATENATE("R",#REF!,"C",#REF!),"")</f>
        <v>#REF!</v>
      </c>
      <c r="AS75" s="283" t="e">
        <f>IF(AND(#REF!="Media",#REF!="Menor"),CONCATENATE("R",#REF!,"C",#REF!),"")</f>
        <v>#REF!</v>
      </c>
      <c r="AT75" s="282" t="e">
        <f>IF(AND(#REF!="Media",#REF!="Moderado"),CONCATENATE("R",#REF!,"C",#REF!),"")</f>
        <v>#REF!</v>
      </c>
      <c r="AU75" s="283" t="e">
        <f>IF(AND(#REF!="Media",#REF!="Moderado"),CONCATENATE("R",#REF!,"C",#REF!),"")</f>
        <v>#REF!</v>
      </c>
      <c r="AV75" s="283" t="e">
        <f>IF(AND(#REF!="Media",#REF!="Moderado"),CONCATENATE("R",#REF!,"C",#REF!),"")</f>
        <v>#REF!</v>
      </c>
      <c r="AW75" s="283" t="e">
        <f>IF(AND(#REF!="Media",#REF!="Moderado"),CONCATENATE("R",#REF!,"C",#REF!),"")</f>
        <v>#REF!</v>
      </c>
      <c r="AX75" s="283" t="e">
        <f>IF(AND(#REF!="Media",#REF!="Moderado"),CONCATENATE("R",#REF!,"C",#REF!),"")</f>
        <v>#REF!</v>
      </c>
      <c r="AY75" s="283" t="e">
        <f>IF(AND(#REF!="Media",#REF!="Moderado"),CONCATENATE("R",#REF!,"C",#REF!),"")</f>
        <v>#REF!</v>
      </c>
      <c r="AZ75" s="283" t="e">
        <f>IF(AND(#REF!="Media",#REF!="Moderado"),CONCATENATE("R",#REF!,"C",#REF!),"")</f>
        <v>#REF!</v>
      </c>
      <c r="BA75" s="283" t="e">
        <f>IF(AND(#REF!="Media",#REF!="Moderado"),CONCATENATE("R",#REF!,"C",#REF!),"")</f>
        <v>#REF!</v>
      </c>
      <c r="BB75" s="283" t="e">
        <f>IF(AND(#REF!="Media",#REF!="Moderado"),CONCATENATE("R",#REF!,"C",#REF!),"")</f>
        <v>#REF!</v>
      </c>
      <c r="BC75" s="283" t="e">
        <f>IF(AND(#REF!="Media",#REF!="Moderado"),CONCATENATE("R",#REF!,"C",#REF!),"")</f>
        <v>#REF!</v>
      </c>
      <c r="BD75" s="283" t="e">
        <f>IF(AND(#REF!="Media",#REF!="Moderado"),CONCATENATE("R",#REF!,"C",#REF!),"")</f>
        <v>#REF!</v>
      </c>
      <c r="BE75" s="283" t="e">
        <f>IF(AND(#REF!="Media",#REF!="Moderado"),CONCATENATE("R",#REF!,"C",#REF!),"")</f>
        <v>#REF!</v>
      </c>
      <c r="BF75" s="283" t="e">
        <f>IF(AND(#REF!="Media",#REF!="Moderado"),CONCATENATE("R",#REF!,"C",#REF!),"")</f>
        <v>#REF!</v>
      </c>
      <c r="BG75" s="283" t="e">
        <f>IF(AND(#REF!="Media",#REF!="Moderado"),CONCATENATE("R",#REF!,"C",#REF!),"")</f>
        <v>#REF!</v>
      </c>
      <c r="BH75" s="283" t="e">
        <f>IF(AND(#REF!="Media",#REF!="Moderado"),CONCATENATE("R",#REF!,"C",#REF!),"")</f>
        <v>#REF!</v>
      </c>
      <c r="BI75" s="283" t="e">
        <f>IF(AND(#REF!="Media",#REF!="Moderado"),CONCATENATE("R",#REF!,"C",#REF!),"")</f>
        <v>#REF!</v>
      </c>
      <c r="BJ75" s="283" t="e">
        <f>IF(AND(#REF!="Media",#REF!="Moderado"),CONCATENATE("R",#REF!,"C",#REF!),"")</f>
        <v>#REF!</v>
      </c>
      <c r="BK75" s="284" t="e">
        <f>IF(AND(#REF!="Media",#REF!="Moderado"),CONCATENATE("R",#REF!,"C",#REF!),"")</f>
        <v>#REF!</v>
      </c>
      <c r="BL75" s="270" t="e">
        <f>IF(AND(#REF!="Media",#REF!="Mayor"),CONCATENATE("R",#REF!,"C",#REF!),"")</f>
        <v>#REF!</v>
      </c>
      <c r="BM75" s="270" t="e">
        <f>IF(AND(#REF!="Media",#REF!="Mayor"),CONCATENATE("R",#REF!,"C",#REF!),"")</f>
        <v>#REF!</v>
      </c>
      <c r="BN75" s="270" t="e">
        <f>IF(AND(#REF!="Media",#REF!="Mayor"),CONCATENATE("R",#REF!,"C",#REF!),"")</f>
        <v>#REF!</v>
      </c>
      <c r="BO75" s="270" t="e">
        <f>IF(AND(#REF!="Media",#REF!="Mayor"),CONCATENATE("R",#REF!,"C",#REF!),"")</f>
        <v>#REF!</v>
      </c>
      <c r="BP75" s="270" t="e">
        <f>IF(AND(#REF!="Media",#REF!="Mayor"),CONCATENATE("R",#REF!,"C",#REF!),"")</f>
        <v>#REF!</v>
      </c>
      <c r="BQ75" s="270" t="e">
        <f>IF(AND(#REF!="Media",#REF!="Mayor"),CONCATENATE("R",#REF!,"C",#REF!),"")</f>
        <v>#REF!</v>
      </c>
      <c r="BR75" s="270" t="e">
        <f>IF(AND(#REF!="Media",#REF!="Mayor"),CONCATENATE("R",#REF!,"C",#REF!),"")</f>
        <v>#REF!</v>
      </c>
      <c r="BS75" s="270" t="e">
        <f>IF(AND(#REF!="Media",#REF!="Mayor"),CONCATENATE("R",#REF!,"C",#REF!),"")</f>
        <v>#REF!</v>
      </c>
      <c r="BT75" s="270" t="e">
        <f>IF(AND(#REF!="Media",#REF!="Mayor"),CONCATENATE("R",#REF!,"C",#REF!),"")</f>
        <v>#REF!</v>
      </c>
      <c r="BU75" s="270" t="e">
        <f>IF(AND(#REF!="Media",#REF!="Mayor"),CONCATENATE("R",#REF!,"C",#REF!),"")</f>
        <v>#REF!</v>
      </c>
      <c r="BV75" s="270" t="e">
        <f>IF(AND(#REF!="Media",#REF!="Mayor"),CONCATENATE("R",#REF!,"C",#REF!),"")</f>
        <v>#REF!</v>
      </c>
      <c r="BW75" s="270" t="e">
        <f>IF(AND(#REF!="Media",#REF!="Mayor"),CONCATENATE("R",#REF!,"C",#REF!),"")</f>
        <v>#REF!</v>
      </c>
      <c r="BX75" s="270" t="e">
        <f>IF(AND(#REF!="Media",#REF!="Mayor"),CONCATENATE("R",#REF!,"C",#REF!),"")</f>
        <v>#REF!</v>
      </c>
      <c r="BY75" s="270" t="e">
        <f>IF(AND(#REF!="Media",#REF!="Mayor"),CONCATENATE("R",#REF!,"C",#REF!),"")</f>
        <v>#REF!</v>
      </c>
      <c r="BZ75" s="270" t="e">
        <f>IF(AND(#REF!="Media",#REF!="Mayor"),CONCATENATE("R",#REF!,"C",#REF!),"")</f>
        <v>#REF!</v>
      </c>
      <c r="CA75" s="270" t="e">
        <f>IF(AND(#REF!="Media",#REF!="Mayor"),CONCATENATE("R",#REF!,"C",#REF!),"")</f>
        <v>#REF!</v>
      </c>
      <c r="CB75" s="270" t="e">
        <f>IF(AND(#REF!="Media",#REF!="Mayor"),CONCATENATE("R",#REF!,"C",#REF!),"")</f>
        <v>#REF!</v>
      </c>
      <c r="CC75" s="271" t="e">
        <f>IF(AND(#REF!="Media",#REF!="Mayor"),CONCATENATE("R",#REF!,"C",#REF!),"")</f>
        <v>#REF!</v>
      </c>
      <c r="CD75" s="272" t="e">
        <f>IF(AND(#REF!="Media",#REF!="Catastrófico"),CONCATENATE("R",#REF!,"C",#REF!),"")</f>
        <v>#REF!</v>
      </c>
      <c r="CE75" s="272" t="e">
        <f>IF(AND(#REF!="Media",#REF!="Catastrófico"),CONCATENATE("R",#REF!,"C",#REF!),"")</f>
        <v>#REF!</v>
      </c>
      <c r="CF75" s="272" t="e">
        <f>IF(AND(#REF!="Media",#REF!="Catastrófico"),CONCATENATE("R",#REF!,"C",#REF!),"")</f>
        <v>#REF!</v>
      </c>
      <c r="CG75" s="272" t="e">
        <f>IF(AND(#REF!="Media",#REF!="Catastrófico"),CONCATENATE("R",#REF!,"C",#REF!),"")</f>
        <v>#REF!</v>
      </c>
      <c r="CH75" s="272" t="e">
        <f>IF(AND(#REF!="Media",#REF!="Catastrófico"),CONCATENATE("R",#REF!,"C",#REF!),"")</f>
        <v>#REF!</v>
      </c>
      <c r="CI75" s="272" t="e">
        <f>IF(AND(#REF!="Media",#REF!="Catastrófico"),CONCATENATE("R",#REF!,"C",#REF!),"")</f>
        <v>#REF!</v>
      </c>
      <c r="CJ75" s="272" t="e">
        <f>IF(AND(#REF!="Media",#REF!="Catastrófico"),CONCATENATE("R",#REF!,"C",#REF!),"")</f>
        <v>#REF!</v>
      </c>
      <c r="CK75" s="272" t="e">
        <f>IF(AND(#REF!="Media",#REF!="Catastrófico"),CONCATENATE("R",#REF!,"C",#REF!),"")</f>
        <v>#REF!</v>
      </c>
      <c r="CL75" s="272" t="e">
        <f>IF(AND(#REF!="Media",#REF!="Catastrófico"),CONCATENATE("R",#REF!,"C",#REF!),"")</f>
        <v>#REF!</v>
      </c>
      <c r="CM75" s="272" t="e">
        <f>IF(AND(#REF!="Media",#REF!="Catastrófico"),CONCATENATE("R",#REF!,"C",#REF!),"")</f>
        <v>#REF!</v>
      </c>
      <c r="CN75" s="272" t="e">
        <f>IF(AND(#REF!="Media",#REF!="Catastrófico"),CONCATENATE("R",#REF!,"C",#REF!),"")</f>
        <v>#REF!</v>
      </c>
      <c r="CO75" s="272" t="e">
        <f>IF(AND(#REF!="Media",#REF!="Catastrófico"),CONCATENATE("R",#REF!,"C",#REF!),"")</f>
        <v>#REF!</v>
      </c>
      <c r="CP75" s="272" t="e">
        <f>IF(AND(#REF!="Media",#REF!="Catastrófico"),CONCATENATE("R",#REF!,"C",#REF!),"")</f>
        <v>#REF!</v>
      </c>
      <c r="CQ75" s="272" t="e">
        <f>IF(AND(#REF!="Media",#REF!="Catastrófico"),CONCATENATE("R",#REF!,"C",#REF!),"")</f>
        <v>#REF!</v>
      </c>
      <c r="CR75" s="272" t="e">
        <f>IF(AND(#REF!="Media",#REF!="Catastrófico"),CONCATENATE("R",#REF!,"C",#REF!),"")</f>
        <v>#REF!</v>
      </c>
      <c r="CS75" s="272" t="e">
        <f>IF(AND(#REF!="Media",#REF!="Catastrófico"),CONCATENATE("R",#REF!,"C",#REF!),"")</f>
        <v>#REF!</v>
      </c>
      <c r="CT75" s="272" t="e">
        <f>IF(AND(#REF!="Media",#REF!="Catastrófico"),CONCATENATE("R",#REF!,"C",#REF!),"")</f>
        <v>#REF!</v>
      </c>
      <c r="CU75" s="273" t="e">
        <f>IF(AND(#REF!="Media",#REF!="Catastrófico"),CONCATENATE("R",#REF!,"C",#REF!),"")</f>
        <v>#REF!</v>
      </c>
      <c r="CV75" s="57"/>
      <c r="CW75" s="1087"/>
      <c r="CX75" s="1088"/>
      <c r="CY75" s="1088"/>
      <c r="CZ75" s="1088"/>
      <c r="DA75" s="1088"/>
      <c r="DB75" s="1089"/>
    </row>
    <row r="76" spans="2:106" ht="32.65" customHeight="1">
      <c r="B76" s="1101"/>
      <c r="C76" s="1101"/>
      <c r="D76" s="1102"/>
      <c r="E76" s="1072"/>
      <c r="F76" s="1073"/>
      <c r="G76" s="1073"/>
      <c r="H76" s="1073"/>
      <c r="I76" s="1074"/>
      <c r="J76" s="282" t="e">
        <f>IF(AND(#REF!="Media",#REF!="Leve"),CONCATENATE("R",#REF!,"C",#REF!),"")</f>
        <v>#REF!</v>
      </c>
      <c r="K76" s="283" t="e">
        <f>IF(AND(#REF!="Media",#REF!="Leve"),CONCATENATE("R",#REF!,"C",#REF!),"")</f>
        <v>#REF!</v>
      </c>
      <c r="L76" s="283" t="e">
        <f>IF(AND(#REF!="Media",#REF!="Leve"),CONCATENATE("R",#REF!,"C",#REF!),"")</f>
        <v>#REF!</v>
      </c>
      <c r="M76" s="283" t="e">
        <f>IF(AND(#REF!="Media",#REF!="Leve"),CONCATENATE("R",#REF!,"C",#REF!),"")</f>
        <v>#REF!</v>
      </c>
      <c r="N76" s="283" t="e">
        <f>IF(AND(#REF!="Media",#REF!="Leve"),CONCATENATE("R",#REF!,"C",#REF!),"")</f>
        <v>#REF!</v>
      </c>
      <c r="O76" s="283" t="e">
        <f>IF(AND(#REF!="Media",#REF!="Leve"),CONCATENATE("R",#REF!,"C",#REF!),"")</f>
        <v>#REF!</v>
      </c>
      <c r="P76" s="283" t="e">
        <f>IF(AND(#REF!="Media",#REF!="Leve"),CONCATENATE("R",#REF!,"C",#REF!),"")</f>
        <v>#REF!</v>
      </c>
      <c r="Q76" s="283" t="e">
        <f>IF(AND(#REF!="Media",#REF!="Leve"),CONCATENATE("R",#REF!,"C",#REF!),"")</f>
        <v>#REF!</v>
      </c>
      <c r="R76" s="283" t="e">
        <f>IF(AND(#REF!="Media",#REF!="Leve"),CONCATENATE("R",#REF!,"C",#REF!),"")</f>
        <v>#REF!</v>
      </c>
      <c r="S76" s="283" t="e">
        <f>IF(AND(#REF!="Media",#REF!="Leve"),CONCATENATE("R",#REF!,"C",#REF!),"")</f>
        <v>#REF!</v>
      </c>
      <c r="T76" s="283" t="e">
        <f>IF(AND(#REF!="Media",#REF!="Leve"),CONCATENATE("R",#REF!,"C",#REF!),"")</f>
        <v>#REF!</v>
      </c>
      <c r="U76" s="283" t="e">
        <f>IF(AND(#REF!="Media",#REF!="Leve"),CONCATENATE("R",#REF!,"C",#REF!),"")</f>
        <v>#REF!</v>
      </c>
      <c r="V76" s="283" t="e">
        <f>IF(AND(#REF!="Media",#REF!="Leve"),CONCATENATE("R",#REF!,"C",#REF!),"")</f>
        <v>#REF!</v>
      </c>
      <c r="W76" s="283" t="e">
        <f>IF(AND(#REF!="Media",#REF!="Leve"),CONCATENATE("R",#REF!,"C",#REF!),"")</f>
        <v>#REF!</v>
      </c>
      <c r="X76" s="283" t="e">
        <f>IF(AND(#REF!="Media",#REF!="Leve"),CONCATENATE("R",#REF!,"C",#REF!),"")</f>
        <v>#REF!</v>
      </c>
      <c r="Y76" s="283" t="e">
        <f>IF(AND(#REF!="Media",#REF!="Leve"),CONCATENATE("R",#REF!,"C",#REF!),"")</f>
        <v>#REF!</v>
      </c>
      <c r="Z76" s="283" t="e">
        <f>IF(AND(#REF!="Media",#REF!="Leve"),CONCATENATE("R",#REF!,"C",#REF!),"")</f>
        <v>#REF!</v>
      </c>
      <c r="AA76" s="283" t="e">
        <f>IF(AND(#REF!="Media",#REF!="Leve"),CONCATENATE("R",#REF!,"C",#REF!),"")</f>
        <v>#REF!</v>
      </c>
      <c r="AB76" s="282" t="e">
        <f>IF(AND(#REF!="Media",#REF!="Menor"),CONCATENATE("R",#REF!,"C",#REF!),"")</f>
        <v>#REF!</v>
      </c>
      <c r="AC76" s="283" t="e">
        <f>IF(AND(#REF!="Media",#REF!="Menor"),CONCATENATE("R",#REF!,"C",#REF!),"")</f>
        <v>#REF!</v>
      </c>
      <c r="AD76" s="283" t="e">
        <f>IF(AND(#REF!="Media",#REF!="Menor"),CONCATENATE("R",#REF!,"C",#REF!),"")</f>
        <v>#REF!</v>
      </c>
      <c r="AE76" s="283" t="e">
        <f>IF(AND(#REF!="Media",#REF!="Menor"),CONCATENATE("R",#REF!,"C",#REF!),"")</f>
        <v>#REF!</v>
      </c>
      <c r="AF76" s="283" t="e">
        <f>IF(AND(#REF!="Media",#REF!="Menor"),CONCATENATE("R",#REF!,"C",#REF!),"")</f>
        <v>#REF!</v>
      </c>
      <c r="AG76" s="283" t="e">
        <f>IF(AND(#REF!="Media",#REF!="Menor"),CONCATENATE("R",#REF!,"C",#REF!),"")</f>
        <v>#REF!</v>
      </c>
      <c r="AH76" s="283" t="e">
        <f>IF(AND(#REF!="Media",#REF!="Menor"),CONCATENATE("R",#REF!,"C",#REF!),"")</f>
        <v>#REF!</v>
      </c>
      <c r="AI76" s="283" t="e">
        <f>IF(AND(#REF!="Media",#REF!="Menor"),CONCATENATE("R",#REF!,"C",#REF!),"")</f>
        <v>#REF!</v>
      </c>
      <c r="AJ76" s="283" t="e">
        <f>IF(AND(#REF!="Media",#REF!="Menor"),CONCATENATE("R",#REF!,"C",#REF!),"")</f>
        <v>#REF!</v>
      </c>
      <c r="AK76" s="283" t="e">
        <f>IF(AND(#REF!="Media",#REF!="Menor"),CONCATENATE("R",#REF!,"C",#REF!),"")</f>
        <v>#REF!</v>
      </c>
      <c r="AL76" s="283" t="e">
        <f>IF(AND(#REF!="Media",#REF!="Menor"),CONCATENATE("R",#REF!,"C",#REF!),"")</f>
        <v>#REF!</v>
      </c>
      <c r="AM76" s="283" t="e">
        <f>IF(AND(#REF!="Media",#REF!="Menor"),CONCATENATE("R",#REF!,"C",#REF!),"")</f>
        <v>#REF!</v>
      </c>
      <c r="AN76" s="283" t="e">
        <f>IF(AND(#REF!="Media",#REF!="Menor"),CONCATENATE("R",#REF!,"C",#REF!),"")</f>
        <v>#REF!</v>
      </c>
      <c r="AO76" s="283" t="e">
        <f>IF(AND(#REF!="Media",#REF!="Menor"),CONCATENATE("R",#REF!,"C",#REF!),"")</f>
        <v>#REF!</v>
      </c>
      <c r="AP76" s="283" t="e">
        <f>IF(AND(#REF!="Media",#REF!="Menor"),CONCATENATE("R",#REF!,"C",#REF!),"")</f>
        <v>#REF!</v>
      </c>
      <c r="AQ76" s="283" t="e">
        <f>IF(AND(#REF!="Media",#REF!="Menor"),CONCATENATE("R",#REF!,"C",#REF!),"")</f>
        <v>#REF!</v>
      </c>
      <c r="AR76" s="283" t="e">
        <f>IF(AND(#REF!="Media",#REF!="Menor"),CONCATENATE("R",#REF!,"C",#REF!),"")</f>
        <v>#REF!</v>
      </c>
      <c r="AS76" s="283" t="e">
        <f>IF(AND(#REF!="Media",#REF!="Menor"),CONCATENATE("R",#REF!,"C",#REF!),"")</f>
        <v>#REF!</v>
      </c>
      <c r="AT76" s="282" t="e">
        <f>IF(AND(#REF!="Media",#REF!="Moderado"),CONCATENATE("R",#REF!,"C",#REF!),"")</f>
        <v>#REF!</v>
      </c>
      <c r="AU76" s="283" t="e">
        <f>IF(AND(#REF!="Media",#REF!="Moderado"),CONCATENATE("R",#REF!,"C",#REF!),"")</f>
        <v>#REF!</v>
      </c>
      <c r="AV76" s="283" t="e">
        <f>IF(AND(#REF!="Media",#REF!="Moderado"),CONCATENATE("R",#REF!,"C",#REF!),"")</f>
        <v>#REF!</v>
      </c>
      <c r="AW76" s="283" t="e">
        <f>IF(AND(#REF!="Media",#REF!="Moderado"),CONCATENATE("R",#REF!,"C",#REF!),"")</f>
        <v>#REF!</v>
      </c>
      <c r="AX76" s="283" t="e">
        <f>IF(AND(#REF!="Media",#REF!="Moderado"),CONCATENATE("R",#REF!,"C",#REF!),"")</f>
        <v>#REF!</v>
      </c>
      <c r="AY76" s="283" t="e">
        <f>IF(AND(#REF!="Media",#REF!="Moderado"),CONCATENATE("R",#REF!,"C",#REF!),"")</f>
        <v>#REF!</v>
      </c>
      <c r="AZ76" s="283" t="e">
        <f>IF(AND(#REF!="Media",#REF!="Moderado"),CONCATENATE("R",#REF!,"C",#REF!),"")</f>
        <v>#REF!</v>
      </c>
      <c r="BA76" s="283" t="e">
        <f>IF(AND(#REF!="Media",#REF!="Moderado"),CONCATENATE("R",#REF!,"C",#REF!),"")</f>
        <v>#REF!</v>
      </c>
      <c r="BB76" s="283" t="e">
        <f>IF(AND(#REF!="Media",#REF!="Moderado"),CONCATENATE("R",#REF!,"C",#REF!),"")</f>
        <v>#REF!</v>
      </c>
      <c r="BC76" s="283" t="e">
        <f>IF(AND(#REF!="Media",#REF!="Moderado"),CONCATENATE("R",#REF!,"C",#REF!),"")</f>
        <v>#REF!</v>
      </c>
      <c r="BD76" s="283" t="e">
        <f>IF(AND(#REF!="Media",#REF!="Moderado"),CONCATENATE("R",#REF!,"C",#REF!),"")</f>
        <v>#REF!</v>
      </c>
      <c r="BE76" s="283" t="e">
        <f>IF(AND(#REF!="Media",#REF!="Moderado"),CONCATENATE("R",#REF!,"C",#REF!),"")</f>
        <v>#REF!</v>
      </c>
      <c r="BF76" s="283" t="e">
        <f>IF(AND(#REF!="Media",#REF!="Moderado"),CONCATENATE("R",#REF!,"C",#REF!),"")</f>
        <v>#REF!</v>
      </c>
      <c r="BG76" s="283" t="e">
        <f>IF(AND(#REF!="Media",#REF!="Moderado"),CONCATENATE("R",#REF!,"C",#REF!),"")</f>
        <v>#REF!</v>
      </c>
      <c r="BH76" s="283" t="e">
        <f>IF(AND(#REF!="Media",#REF!="Moderado"),CONCATENATE("R",#REF!,"C",#REF!),"")</f>
        <v>#REF!</v>
      </c>
      <c r="BI76" s="283" t="e">
        <f>IF(AND(#REF!="Media",#REF!="Moderado"),CONCATENATE("R",#REF!,"C",#REF!),"")</f>
        <v>#REF!</v>
      </c>
      <c r="BJ76" s="283" t="e">
        <f>IF(AND(#REF!="Media",#REF!="Moderado"),CONCATENATE("R",#REF!,"C",#REF!),"")</f>
        <v>#REF!</v>
      </c>
      <c r="BK76" s="284" t="e">
        <f>IF(AND(#REF!="Media",#REF!="Moderado"),CONCATENATE("R",#REF!,"C",#REF!),"")</f>
        <v>#REF!</v>
      </c>
      <c r="BL76" s="270" t="e">
        <f>IF(AND(#REF!="Media",#REF!="Mayor"),CONCATENATE("R",#REF!,"C",#REF!),"")</f>
        <v>#REF!</v>
      </c>
      <c r="BM76" s="270" t="e">
        <f>IF(AND(#REF!="Media",#REF!="Mayor"),CONCATENATE("R",#REF!,"C",#REF!),"")</f>
        <v>#REF!</v>
      </c>
      <c r="BN76" s="270" t="e">
        <f>IF(AND(#REF!="Media",#REF!="Mayor"),CONCATENATE("R",#REF!,"C",#REF!),"")</f>
        <v>#REF!</v>
      </c>
      <c r="BO76" s="270" t="e">
        <f>IF(AND(#REF!="Media",#REF!="Mayor"),CONCATENATE("R",#REF!,"C",#REF!),"")</f>
        <v>#REF!</v>
      </c>
      <c r="BP76" s="270" t="e">
        <f>IF(AND(#REF!="Media",#REF!="Mayor"),CONCATENATE("R",#REF!,"C",#REF!),"")</f>
        <v>#REF!</v>
      </c>
      <c r="BQ76" s="270" t="e">
        <f>IF(AND(#REF!="Media",#REF!="Mayor"),CONCATENATE("R",#REF!,"C",#REF!),"")</f>
        <v>#REF!</v>
      </c>
      <c r="BR76" s="270" t="e">
        <f>IF(AND(#REF!="Media",#REF!="Mayor"),CONCATENATE("R",#REF!,"C",#REF!),"")</f>
        <v>#REF!</v>
      </c>
      <c r="BS76" s="270" t="e">
        <f>IF(AND(#REF!="Media",#REF!="Mayor"),CONCATENATE("R",#REF!,"C",#REF!),"")</f>
        <v>#REF!</v>
      </c>
      <c r="BT76" s="270" t="e">
        <f>IF(AND(#REF!="Media",#REF!="Mayor"),CONCATENATE("R",#REF!,"C",#REF!),"")</f>
        <v>#REF!</v>
      </c>
      <c r="BU76" s="270" t="e">
        <f>IF(AND(#REF!="Media",#REF!="Mayor"),CONCATENATE("R",#REF!,"C",#REF!),"")</f>
        <v>#REF!</v>
      </c>
      <c r="BV76" s="270" t="e">
        <f>IF(AND(#REF!="Media",#REF!="Mayor"),CONCATENATE("R",#REF!,"C",#REF!),"")</f>
        <v>#REF!</v>
      </c>
      <c r="BW76" s="270" t="e">
        <f>IF(AND(#REF!="Media",#REF!="Mayor"),CONCATENATE("R",#REF!,"C",#REF!),"")</f>
        <v>#REF!</v>
      </c>
      <c r="BX76" s="270" t="e">
        <f>IF(AND(#REF!="Media",#REF!="Mayor"),CONCATENATE("R",#REF!,"C",#REF!),"")</f>
        <v>#REF!</v>
      </c>
      <c r="BY76" s="270" t="e">
        <f>IF(AND(#REF!="Media",#REF!="Mayor"),CONCATENATE("R",#REF!,"C",#REF!),"")</f>
        <v>#REF!</v>
      </c>
      <c r="BZ76" s="270" t="e">
        <f>IF(AND(#REF!="Media",#REF!="Mayor"),CONCATENATE("R",#REF!,"C",#REF!),"")</f>
        <v>#REF!</v>
      </c>
      <c r="CA76" s="270" t="e">
        <f>IF(AND(#REF!="Media",#REF!="Mayor"),CONCATENATE("R",#REF!,"C",#REF!),"")</f>
        <v>#REF!</v>
      </c>
      <c r="CB76" s="270" t="e">
        <f>IF(AND(#REF!="Media",#REF!="Mayor"),CONCATENATE("R",#REF!,"C",#REF!),"")</f>
        <v>#REF!</v>
      </c>
      <c r="CC76" s="271" t="e">
        <f>IF(AND(#REF!="Media",#REF!="Mayor"),CONCATENATE("R",#REF!,"C",#REF!),"")</f>
        <v>#REF!</v>
      </c>
      <c r="CD76" s="272" t="e">
        <f>IF(AND(#REF!="Media",#REF!="Catastrófico"),CONCATENATE("R",#REF!,"C",#REF!),"")</f>
        <v>#REF!</v>
      </c>
      <c r="CE76" s="272" t="e">
        <f>IF(AND(#REF!="Media",#REF!="Catastrófico"),CONCATENATE("R",#REF!,"C",#REF!),"")</f>
        <v>#REF!</v>
      </c>
      <c r="CF76" s="272" t="e">
        <f>IF(AND(#REF!="Media",#REF!="Catastrófico"),CONCATENATE("R",#REF!,"C",#REF!),"")</f>
        <v>#REF!</v>
      </c>
      <c r="CG76" s="272" t="e">
        <f>IF(AND(#REF!="Media",#REF!="Catastrófico"),CONCATENATE("R",#REF!,"C",#REF!),"")</f>
        <v>#REF!</v>
      </c>
      <c r="CH76" s="272" t="e">
        <f>IF(AND(#REF!="Media",#REF!="Catastrófico"),CONCATENATE("R",#REF!,"C",#REF!),"")</f>
        <v>#REF!</v>
      </c>
      <c r="CI76" s="272" t="e">
        <f>IF(AND(#REF!="Media",#REF!="Catastrófico"),CONCATENATE("R",#REF!,"C",#REF!),"")</f>
        <v>#REF!</v>
      </c>
      <c r="CJ76" s="272" t="e">
        <f>IF(AND(#REF!="Media",#REF!="Catastrófico"),CONCATENATE("R",#REF!,"C",#REF!),"")</f>
        <v>#REF!</v>
      </c>
      <c r="CK76" s="272" t="e">
        <f>IF(AND(#REF!="Media",#REF!="Catastrófico"),CONCATENATE("R",#REF!,"C",#REF!),"")</f>
        <v>#REF!</v>
      </c>
      <c r="CL76" s="272" t="e">
        <f>IF(AND(#REF!="Media",#REF!="Catastrófico"),CONCATENATE("R",#REF!,"C",#REF!),"")</f>
        <v>#REF!</v>
      </c>
      <c r="CM76" s="272" t="e">
        <f>IF(AND(#REF!="Media",#REF!="Catastrófico"),CONCATENATE("R",#REF!,"C",#REF!),"")</f>
        <v>#REF!</v>
      </c>
      <c r="CN76" s="272" t="e">
        <f>IF(AND(#REF!="Media",#REF!="Catastrófico"),CONCATENATE("R",#REF!,"C",#REF!),"")</f>
        <v>#REF!</v>
      </c>
      <c r="CO76" s="272" t="e">
        <f>IF(AND(#REF!="Media",#REF!="Catastrófico"),CONCATENATE("R",#REF!,"C",#REF!),"")</f>
        <v>#REF!</v>
      </c>
      <c r="CP76" s="272" t="e">
        <f>IF(AND(#REF!="Media",#REF!="Catastrófico"),CONCATENATE("R",#REF!,"C",#REF!),"")</f>
        <v>#REF!</v>
      </c>
      <c r="CQ76" s="272" t="e">
        <f>IF(AND(#REF!="Media",#REF!="Catastrófico"),CONCATENATE("R",#REF!,"C",#REF!),"")</f>
        <v>#REF!</v>
      </c>
      <c r="CR76" s="272" t="e">
        <f>IF(AND(#REF!="Media",#REF!="Catastrófico"),CONCATENATE("R",#REF!,"C",#REF!),"")</f>
        <v>#REF!</v>
      </c>
      <c r="CS76" s="272" t="e">
        <f>IF(AND(#REF!="Media",#REF!="Catastrófico"),CONCATENATE("R",#REF!,"C",#REF!),"")</f>
        <v>#REF!</v>
      </c>
      <c r="CT76" s="272" t="e">
        <f>IF(AND(#REF!="Media",#REF!="Catastrófico"),CONCATENATE("R",#REF!,"C",#REF!),"")</f>
        <v>#REF!</v>
      </c>
      <c r="CU76" s="273" t="e">
        <f>IF(AND(#REF!="Media",#REF!="Catastrófico"),CONCATENATE("R",#REF!,"C",#REF!),"")</f>
        <v>#REF!</v>
      </c>
      <c r="CV76" s="57"/>
      <c r="CW76" s="1087"/>
      <c r="CX76" s="1088"/>
      <c r="CY76" s="1088"/>
      <c r="CZ76" s="1088"/>
      <c r="DA76" s="1088"/>
      <c r="DB76" s="1089"/>
    </row>
    <row r="77" spans="2:106" ht="32.65" customHeight="1">
      <c r="B77" s="1101"/>
      <c r="C77" s="1101"/>
      <c r="D77" s="1102"/>
      <c r="E77" s="1072"/>
      <c r="F77" s="1073"/>
      <c r="G77" s="1073"/>
      <c r="H77" s="1073"/>
      <c r="I77" s="1074"/>
      <c r="J77" s="282" t="e">
        <f>IF(AND(#REF!="Media",#REF!="Leve"),CONCATENATE("R",#REF!,"C",#REF!),"")</f>
        <v>#REF!</v>
      </c>
      <c r="K77" s="283" t="e">
        <f>IF(AND(#REF!="Media",#REF!="Leve"),CONCATENATE("R",#REF!,"C",#REF!),"")</f>
        <v>#REF!</v>
      </c>
      <c r="L77" s="283" t="e">
        <f>IF(AND(#REF!="Media",#REF!="Leve"),CONCATENATE("R",#REF!,"C",#REF!),"")</f>
        <v>#REF!</v>
      </c>
      <c r="M77" s="283" t="e">
        <f>IF(AND(#REF!="Media",#REF!="Leve"),CONCATENATE("R",#REF!,"C",#REF!),"")</f>
        <v>#REF!</v>
      </c>
      <c r="N77" s="283" t="e">
        <f>IF(AND(#REF!="Media",#REF!="Leve"),CONCATENATE("R",#REF!,"C",#REF!),"")</f>
        <v>#REF!</v>
      </c>
      <c r="O77" s="283" t="e">
        <f>IF(AND(#REF!="Media",#REF!="Leve"),CONCATENATE("R",#REF!,"C",#REF!),"")</f>
        <v>#REF!</v>
      </c>
      <c r="P77" s="283" t="e">
        <f>IF(AND(#REF!="Media",#REF!="Leve"),CONCATENATE("R",#REF!,"C",#REF!),"")</f>
        <v>#REF!</v>
      </c>
      <c r="Q77" s="283" t="e">
        <f>IF(AND(#REF!="Media",#REF!="Leve"),CONCATENATE("R",#REF!,"C",#REF!),"")</f>
        <v>#REF!</v>
      </c>
      <c r="R77" s="283" t="e">
        <f>IF(AND(#REF!="Media",#REF!="Leve"),CONCATENATE("R",#REF!,"C",#REF!),"")</f>
        <v>#REF!</v>
      </c>
      <c r="S77" s="283" t="e">
        <f>IF(AND(#REF!="Media",#REF!="Leve"),CONCATENATE("R",#REF!,"C",#REF!),"")</f>
        <v>#REF!</v>
      </c>
      <c r="T77" s="283" t="e">
        <f>IF(AND(#REF!="Media",#REF!="Leve"),CONCATENATE("R",#REF!,"C",#REF!),"")</f>
        <v>#REF!</v>
      </c>
      <c r="U77" s="283" t="e">
        <f>IF(AND(#REF!="Media",#REF!="Leve"),CONCATENATE("R",#REF!,"C",#REF!),"")</f>
        <v>#REF!</v>
      </c>
      <c r="V77" s="283" t="e">
        <f>IF(AND(#REF!="Media",#REF!="Leve"),CONCATENATE("R",#REF!,"C",#REF!),"")</f>
        <v>#REF!</v>
      </c>
      <c r="W77" s="283" t="e">
        <f>IF(AND(#REF!="Media",#REF!="Leve"),CONCATENATE("R",#REF!,"C",#REF!),"")</f>
        <v>#REF!</v>
      </c>
      <c r="X77" s="283" t="e">
        <f>IF(AND(#REF!="Media",#REF!="Leve"),CONCATENATE("R",#REF!,"C",#REF!),"")</f>
        <v>#REF!</v>
      </c>
      <c r="Y77" s="283" t="e">
        <f>IF(AND(#REF!="Media",#REF!="Leve"),CONCATENATE("R",#REF!,"C",#REF!),"")</f>
        <v>#REF!</v>
      </c>
      <c r="Z77" s="283" t="e">
        <f>IF(AND(#REF!="Media",#REF!="Leve"),CONCATENATE("R",#REF!,"C",#REF!),"")</f>
        <v>#REF!</v>
      </c>
      <c r="AA77" s="283" t="e">
        <f>IF(AND(#REF!="Media",#REF!="Leve"),CONCATENATE("R",#REF!,"C",#REF!),"")</f>
        <v>#REF!</v>
      </c>
      <c r="AB77" s="282" t="e">
        <f>IF(AND(#REF!="Media",#REF!="Menor"),CONCATENATE("R",#REF!,"C",#REF!),"")</f>
        <v>#REF!</v>
      </c>
      <c r="AC77" s="283" t="e">
        <f>IF(AND(#REF!="Media",#REF!="Menor"),CONCATENATE("R",#REF!,"C",#REF!),"")</f>
        <v>#REF!</v>
      </c>
      <c r="AD77" s="283" t="e">
        <f>IF(AND(#REF!="Media",#REF!="Menor"),CONCATENATE("R",#REF!,"C",#REF!),"")</f>
        <v>#REF!</v>
      </c>
      <c r="AE77" s="283" t="e">
        <f>IF(AND(#REF!="Media",#REF!="Menor"),CONCATENATE("R",#REF!,"C",#REF!),"")</f>
        <v>#REF!</v>
      </c>
      <c r="AF77" s="283" t="e">
        <f>IF(AND(#REF!="Media",#REF!="Menor"),CONCATENATE("R",#REF!,"C",#REF!),"")</f>
        <v>#REF!</v>
      </c>
      <c r="AG77" s="283" t="e">
        <f>IF(AND(#REF!="Media",#REF!="Menor"),CONCATENATE("R",#REF!,"C",#REF!),"")</f>
        <v>#REF!</v>
      </c>
      <c r="AH77" s="283" t="e">
        <f>IF(AND(#REF!="Media",#REF!="Menor"),CONCATENATE("R",#REF!,"C",#REF!),"")</f>
        <v>#REF!</v>
      </c>
      <c r="AI77" s="283" t="e">
        <f>IF(AND(#REF!="Media",#REF!="Menor"),CONCATENATE("R",#REF!,"C",#REF!),"")</f>
        <v>#REF!</v>
      </c>
      <c r="AJ77" s="283" t="e">
        <f>IF(AND(#REF!="Media",#REF!="Menor"),CONCATENATE("R",#REF!,"C",#REF!),"")</f>
        <v>#REF!</v>
      </c>
      <c r="AK77" s="283" t="e">
        <f>IF(AND(#REF!="Media",#REF!="Menor"),CONCATENATE("R",#REF!,"C",#REF!),"")</f>
        <v>#REF!</v>
      </c>
      <c r="AL77" s="283" t="e">
        <f>IF(AND(#REF!="Media",#REF!="Menor"),CONCATENATE("R",#REF!,"C",#REF!),"")</f>
        <v>#REF!</v>
      </c>
      <c r="AM77" s="283" t="e">
        <f>IF(AND(#REF!="Media",#REF!="Menor"),CONCATENATE("R",#REF!,"C",#REF!),"")</f>
        <v>#REF!</v>
      </c>
      <c r="AN77" s="283" t="e">
        <f>IF(AND(#REF!="Media",#REF!="Menor"),CONCATENATE("R",#REF!,"C",#REF!),"")</f>
        <v>#REF!</v>
      </c>
      <c r="AO77" s="283" t="e">
        <f>IF(AND(#REF!="Media",#REF!="Menor"),CONCATENATE("R",#REF!,"C",#REF!),"")</f>
        <v>#REF!</v>
      </c>
      <c r="AP77" s="283" t="e">
        <f>IF(AND(#REF!="Media",#REF!="Menor"),CONCATENATE("R",#REF!,"C",#REF!),"")</f>
        <v>#REF!</v>
      </c>
      <c r="AQ77" s="283" t="e">
        <f>IF(AND(#REF!="Media",#REF!="Menor"),CONCATENATE("R",#REF!,"C",#REF!),"")</f>
        <v>#REF!</v>
      </c>
      <c r="AR77" s="283" t="e">
        <f>IF(AND(#REF!="Media",#REF!="Menor"),CONCATENATE("R",#REF!,"C",#REF!),"")</f>
        <v>#REF!</v>
      </c>
      <c r="AS77" s="283" t="e">
        <f>IF(AND(#REF!="Media",#REF!="Menor"),CONCATENATE("R",#REF!,"C",#REF!),"")</f>
        <v>#REF!</v>
      </c>
      <c r="AT77" s="282" t="e">
        <f>IF(AND(#REF!="Media",#REF!="Moderado"),CONCATENATE("R",#REF!,"C",#REF!),"")</f>
        <v>#REF!</v>
      </c>
      <c r="AU77" s="283" t="e">
        <f>IF(AND(#REF!="Media",#REF!="Moderado"),CONCATENATE("R",#REF!,"C",#REF!),"")</f>
        <v>#REF!</v>
      </c>
      <c r="AV77" s="283" t="e">
        <f>IF(AND(#REF!="Media",#REF!="Moderado"),CONCATENATE("R",#REF!,"C",#REF!),"")</f>
        <v>#REF!</v>
      </c>
      <c r="AW77" s="283" t="e">
        <f>IF(AND(#REF!="Media",#REF!="Moderado"),CONCATENATE("R",#REF!,"C",#REF!),"")</f>
        <v>#REF!</v>
      </c>
      <c r="AX77" s="283" t="e">
        <f>IF(AND(#REF!="Media",#REF!="Moderado"),CONCATENATE("R",#REF!,"C",#REF!),"")</f>
        <v>#REF!</v>
      </c>
      <c r="AY77" s="283" t="e">
        <f>IF(AND(#REF!="Media",#REF!="Moderado"),CONCATENATE("R",#REF!,"C",#REF!),"")</f>
        <v>#REF!</v>
      </c>
      <c r="AZ77" s="283" t="e">
        <f>IF(AND(#REF!="Media",#REF!="Moderado"),CONCATENATE("R",#REF!,"C",#REF!),"")</f>
        <v>#REF!</v>
      </c>
      <c r="BA77" s="283" t="e">
        <f>IF(AND(#REF!="Media",#REF!="Moderado"),CONCATENATE("R",#REF!,"C",#REF!),"")</f>
        <v>#REF!</v>
      </c>
      <c r="BB77" s="283" t="e">
        <f>IF(AND(#REF!="Media",#REF!="Moderado"),CONCATENATE("R",#REF!,"C",#REF!),"")</f>
        <v>#REF!</v>
      </c>
      <c r="BC77" s="283" t="e">
        <f>IF(AND(#REF!="Media",#REF!="Moderado"),CONCATENATE("R",#REF!,"C",#REF!),"")</f>
        <v>#REF!</v>
      </c>
      <c r="BD77" s="283" t="e">
        <f>IF(AND(#REF!="Media",#REF!="Moderado"),CONCATENATE("R",#REF!,"C",#REF!),"")</f>
        <v>#REF!</v>
      </c>
      <c r="BE77" s="283" t="e">
        <f>IF(AND(#REF!="Media",#REF!="Moderado"),CONCATENATE("R",#REF!,"C",#REF!),"")</f>
        <v>#REF!</v>
      </c>
      <c r="BF77" s="283" t="e">
        <f>IF(AND(#REF!="Media",#REF!="Moderado"),CONCATENATE("R",#REF!,"C",#REF!),"")</f>
        <v>#REF!</v>
      </c>
      <c r="BG77" s="283" t="e">
        <f>IF(AND(#REF!="Media",#REF!="Moderado"),CONCATENATE("R",#REF!,"C",#REF!),"")</f>
        <v>#REF!</v>
      </c>
      <c r="BH77" s="283" t="e">
        <f>IF(AND(#REF!="Media",#REF!="Moderado"),CONCATENATE("R",#REF!,"C",#REF!),"")</f>
        <v>#REF!</v>
      </c>
      <c r="BI77" s="283" t="e">
        <f>IF(AND(#REF!="Media",#REF!="Moderado"),CONCATENATE("R",#REF!,"C",#REF!),"")</f>
        <v>#REF!</v>
      </c>
      <c r="BJ77" s="283" t="e">
        <f>IF(AND(#REF!="Media",#REF!="Moderado"),CONCATENATE("R",#REF!,"C",#REF!),"")</f>
        <v>#REF!</v>
      </c>
      <c r="BK77" s="284" t="e">
        <f>IF(AND(#REF!="Media",#REF!="Moderado"),CONCATENATE("R",#REF!,"C",#REF!),"")</f>
        <v>#REF!</v>
      </c>
      <c r="BL77" s="270" t="e">
        <f>IF(AND(#REF!="Media",#REF!="Mayor"),CONCATENATE("R",#REF!,"C",#REF!),"")</f>
        <v>#REF!</v>
      </c>
      <c r="BM77" s="270" t="e">
        <f>IF(AND(#REF!="Media",#REF!="Mayor"),CONCATENATE("R",#REF!,"C",#REF!),"")</f>
        <v>#REF!</v>
      </c>
      <c r="BN77" s="270" t="e">
        <f>IF(AND(#REF!="Media",#REF!="Mayor"),CONCATENATE("R",#REF!,"C",#REF!),"")</f>
        <v>#REF!</v>
      </c>
      <c r="BO77" s="270" t="e">
        <f>IF(AND(#REF!="Media",#REF!="Mayor"),CONCATENATE("R",#REF!,"C",#REF!),"")</f>
        <v>#REF!</v>
      </c>
      <c r="BP77" s="270" t="e">
        <f>IF(AND(#REF!="Media",#REF!="Mayor"),CONCATENATE("R",#REF!,"C",#REF!),"")</f>
        <v>#REF!</v>
      </c>
      <c r="BQ77" s="270" t="e">
        <f>IF(AND(#REF!="Media",#REF!="Mayor"),CONCATENATE("R",#REF!,"C",#REF!),"")</f>
        <v>#REF!</v>
      </c>
      <c r="BR77" s="270" t="e">
        <f>IF(AND(#REF!="Media",#REF!="Mayor"),CONCATENATE("R",#REF!,"C",#REF!),"")</f>
        <v>#REF!</v>
      </c>
      <c r="BS77" s="270" t="e">
        <f>IF(AND(#REF!="Media",#REF!="Mayor"),CONCATENATE("R",#REF!,"C",#REF!),"")</f>
        <v>#REF!</v>
      </c>
      <c r="BT77" s="270" t="e">
        <f>IF(AND(#REF!="Media",#REF!="Mayor"),CONCATENATE("R",#REF!,"C",#REF!),"")</f>
        <v>#REF!</v>
      </c>
      <c r="BU77" s="270" t="e">
        <f>IF(AND(#REF!="Media",#REF!="Mayor"),CONCATENATE("R",#REF!,"C",#REF!),"")</f>
        <v>#REF!</v>
      </c>
      <c r="BV77" s="270" t="e">
        <f>IF(AND(#REF!="Media",#REF!="Mayor"),CONCATENATE("R",#REF!,"C",#REF!),"")</f>
        <v>#REF!</v>
      </c>
      <c r="BW77" s="270" t="e">
        <f>IF(AND(#REF!="Media",#REF!="Mayor"),CONCATENATE("R",#REF!,"C",#REF!),"")</f>
        <v>#REF!</v>
      </c>
      <c r="BX77" s="270" t="e">
        <f>IF(AND(#REF!="Media",#REF!="Mayor"),CONCATENATE("R",#REF!,"C",#REF!),"")</f>
        <v>#REF!</v>
      </c>
      <c r="BY77" s="270" t="e">
        <f>IF(AND(#REF!="Media",#REF!="Mayor"),CONCATENATE("R",#REF!,"C",#REF!),"")</f>
        <v>#REF!</v>
      </c>
      <c r="BZ77" s="270" t="e">
        <f>IF(AND(#REF!="Media",#REF!="Mayor"),CONCATENATE("R",#REF!,"C",#REF!),"")</f>
        <v>#REF!</v>
      </c>
      <c r="CA77" s="270" t="e">
        <f>IF(AND(#REF!="Media",#REF!="Mayor"),CONCATENATE("R",#REF!,"C",#REF!),"")</f>
        <v>#REF!</v>
      </c>
      <c r="CB77" s="270" t="e">
        <f>IF(AND(#REF!="Media",#REF!="Mayor"),CONCATENATE("R",#REF!,"C",#REF!),"")</f>
        <v>#REF!</v>
      </c>
      <c r="CC77" s="271" t="e">
        <f>IF(AND(#REF!="Media",#REF!="Mayor"),CONCATENATE("R",#REF!,"C",#REF!),"")</f>
        <v>#REF!</v>
      </c>
      <c r="CD77" s="272" t="e">
        <f>IF(AND(#REF!="Media",#REF!="Catastrófico"),CONCATENATE("R",#REF!,"C",#REF!),"")</f>
        <v>#REF!</v>
      </c>
      <c r="CE77" s="272" t="e">
        <f>IF(AND(#REF!="Media",#REF!="Catastrófico"),CONCATENATE("R",#REF!,"C",#REF!),"")</f>
        <v>#REF!</v>
      </c>
      <c r="CF77" s="272" t="e">
        <f>IF(AND(#REF!="Media",#REF!="Catastrófico"),CONCATENATE("R",#REF!,"C",#REF!),"")</f>
        <v>#REF!</v>
      </c>
      <c r="CG77" s="272" t="e">
        <f>IF(AND(#REF!="Media",#REF!="Catastrófico"),CONCATENATE("R",#REF!,"C",#REF!),"")</f>
        <v>#REF!</v>
      </c>
      <c r="CH77" s="272" t="e">
        <f>IF(AND(#REF!="Media",#REF!="Catastrófico"),CONCATENATE("R",#REF!,"C",#REF!),"")</f>
        <v>#REF!</v>
      </c>
      <c r="CI77" s="272" t="e">
        <f>IF(AND(#REF!="Media",#REF!="Catastrófico"),CONCATENATE("R",#REF!,"C",#REF!),"")</f>
        <v>#REF!</v>
      </c>
      <c r="CJ77" s="272" t="e">
        <f>IF(AND(#REF!="Media",#REF!="Catastrófico"),CONCATENATE("R",#REF!,"C",#REF!),"")</f>
        <v>#REF!</v>
      </c>
      <c r="CK77" s="272" t="e">
        <f>IF(AND(#REF!="Media",#REF!="Catastrófico"),CONCATENATE("R",#REF!,"C",#REF!),"")</f>
        <v>#REF!</v>
      </c>
      <c r="CL77" s="272" t="e">
        <f>IF(AND(#REF!="Media",#REF!="Catastrófico"),CONCATENATE("R",#REF!,"C",#REF!),"")</f>
        <v>#REF!</v>
      </c>
      <c r="CM77" s="272" t="e">
        <f>IF(AND(#REF!="Media",#REF!="Catastrófico"),CONCATENATE("R",#REF!,"C",#REF!),"")</f>
        <v>#REF!</v>
      </c>
      <c r="CN77" s="272" t="e">
        <f>IF(AND(#REF!="Media",#REF!="Catastrófico"),CONCATENATE("R",#REF!,"C",#REF!),"")</f>
        <v>#REF!</v>
      </c>
      <c r="CO77" s="272" t="e">
        <f>IF(AND(#REF!="Media",#REF!="Catastrófico"),CONCATENATE("R",#REF!,"C",#REF!),"")</f>
        <v>#REF!</v>
      </c>
      <c r="CP77" s="272" t="e">
        <f>IF(AND(#REF!="Media",#REF!="Catastrófico"),CONCATENATE("R",#REF!,"C",#REF!),"")</f>
        <v>#REF!</v>
      </c>
      <c r="CQ77" s="272" t="e">
        <f>IF(AND(#REF!="Media",#REF!="Catastrófico"),CONCATENATE("R",#REF!,"C",#REF!),"")</f>
        <v>#REF!</v>
      </c>
      <c r="CR77" s="272" t="e">
        <f>IF(AND(#REF!="Media",#REF!="Catastrófico"),CONCATENATE("R",#REF!,"C",#REF!),"")</f>
        <v>#REF!</v>
      </c>
      <c r="CS77" s="272" t="e">
        <f>IF(AND(#REF!="Media",#REF!="Catastrófico"),CONCATENATE("R",#REF!,"C",#REF!),"")</f>
        <v>#REF!</v>
      </c>
      <c r="CT77" s="272" t="e">
        <f>IF(AND(#REF!="Media",#REF!="Catastrófico"),CONCATENATE("R",#REF!,"C",#REF!),"")</f>
        <v>#REF!</v>
      </c>
      <c r="CU77" s="273" t="e">
        <f>IF(AND(#REF!="Media",#REF!="Catastrófico"),CONCATENATE("R",#REF!,"C",#REF!),"")</f>
        <v>#REF!</v>
      </c>
      <c r="CV77" s="57"/>
      <c r="CW77" s="1087"/>
      <c r="CX77" s="1088"/>
      <c r="CY77" s="1088"/>
      <c r="CZ77" s="1088"/>
      <c r="DA77" s="1088"/>
      <c r="DB77" s="1089"/>
    </row>
    <row r="78" spans="2:106" ht="32.65" customHeight="1">
      <c r="B78" s="1101"/>
      <c r="C78" s="1101"/>
      <c r="D78" s="1102"/>
      <c r="E78" s="1072"/>
      <c r="F78" s="1073"/>
      <c r="G78" s="1073"/>
      <c r="H78" s="1073"/>
      <c r="I78" s="1074"/>
      <c r="J78" s="282" t="e">
        <f>IF(AND(#REF!="Media",#REF!="Leve"),CONCATENATE("R",#REF!,"C",#REF!),"")</f>
        <v>#REF!</v>
      </c>
      <c r="K78" s="283" t="e">
        <f>IF(AND(#REF!="Media",#REF!="Leve"),CONCATENATE("R",#REF!,"C",#REF!),"")</f>
        <v>#REF!</v>
      </c>
      <c r="L78" s="283" t="e">
        <f>IF(AND(#REF!="Media",#REF!="Leve"),CONCATENATE("R",#REF!,"C",#REF!),"")</f>
        <v>#REF!</v>
      </c>
      <c r="M78" s="283" t="e">
        <f>IF(AND(#REF!="Media",#REF!="Leve"),CONCATENATE("R",#REF!,"C",#REF!),"")</f>
        <v>#REF!</v>
      </c>
      <c r="N78" s="283" t="e">
        <f>IF(AND(#REF!="Media",#REF!="Leve"),CONCATENATE("R",#REF!,"C",#REF!),"")</f>
        <v>#REF!</v>
      </c>
      <c r="O78" s="283" t="e">
        <f>IF(AND(#REF!="Media",#REF!="Leve"),CONCATENATE("R",#REF!,"C",#REF!),"")</f>
        <v>#REF!</v>
      </c>
      <c r="P78" s="283" t="e">
        <f>IF(AND(#REF!="Media",#REF!="Leve"),CONCATENATE("R",#REF!,"C",#REF!),"")</f>
        <v>#REF!</v>
      </c>
      <c r="Q78" s="283" t="e">
        <f>IF(AND(#REF!="Media",#REF!="Leve"),CONCATENATE("R",#REF!,"C",#REF!),"")</f>
        <v>#REF!</v>
      </c>
      <c r="R78" s="283" t="e">
        <f>IF(AND(#REF!="Media",#REF!="Leve"),CONCATENATE("R",#REF!,"C",#REF!),"")</f>
        <v>#REF!</v>
      </c>
      <c r="S78" s="283" t="e">
        <f>IF(AND(#REF!="Media",#REF!="Leve"),CONCATENATE("R",#REF!,"C",#REF!),"")</f>
        <v>#REF!</v>
      </c>
      <c r="T78" s="283" t="e">
        <f>IF(AND(#REF!="Media",#REF!="Leve"),CONCATENATE("R",#REF!,"C",#REF!),"")</f>
        <v>#REF!</v>
      </c>
      <c r="U78" s="283" t="e">
        <f>IF(AND(#REF!="Media",#REF!="Leve"),CONCATENATE("R",#REF!,"C",#REF!),"")</f>
        <v>#REF!</v>
      </c>
      <c r="V78" s="283" t="e">
        <f>IF(AND(#REF!="Media",#REF!="Leve"),CONCATENATE("R",#REF!,"C",#REF!),"")</f>
        <v>#REF!</v>
      </c>
      <c r="W78" s="283" t="e">
        <f>IF(AND(#REF!="Media",#REF!="Leve"),CONCATENATE("R",#REF!,"C",#REF!),"")</f>
        <v>#REF!</v>
      </c>
      <c r="X78" s="283" t="e">
        <f>IF(AND(#REF!="Media",#REF!="Leve"),CONCATENATE("R",#REF!,"C",#REF!),"")</f>
        <v>#REF!</v>
      </c>
      <c r="Y78" s="283" t="e">
        <f>IF(AND(#REF!="Media",#REF!="Leve"),CONCATENATE("R",#REF!,"C",#REF!),"")</f>
        <v>#REF!</v>
      </c>
      <c r="Z78" s="283" t="e">
        <f>IF(AND(#REF!="Media",#REF!="Leve"),CONCATENATE("R",#REF!,"C",#REF!),"")</f>
        <v>#REF!</v>
      </c>
      <c r="AA78" s="283" t="e">
        <f>IF(AND(#REF!="Media",#REF!="Leve"),CONCATENATE("R",#REF!,"C",#REF!),"")</f>
        <v>#REF!</v>
      </c>
      <c r="AB78" s="282" t="e">
        <f>IF(AND(#REF!="Media",#REF!="Menor"),CONCATENATE("R",#REF!,"C",#REF!),"")</f>
        <v>#REF!</v>
      </c>
      <c r="AC78" s="283" t="e">
        <f>IF(AND(#REF!="Media",#REF!="Menor"),CONCATENATE("R",#REF!,"C",#REF!),"")</f>
        <v>#REF!</v>
      </c>
      <c r="AD78" s="283" t="e">
        <f>IF(AND(#REF!="Media",#REF!="Menor"),CONCATENATE("R",#REF!,"C",#REF!),"")</f>
        <v>#REF!</v>
      </c>
      <c r="AE78" s="283" t="e">
        <f>IF(AND(#REF!="Media",#REF!="Menor"),CONCATENATE("R",#REF!,"C",#REF!),"")</f>
        <v>#REF!</v>
      </c>
      <c r="AF78" s="283" t="e">
        <f>IF(AND(#REF!="Media",#REF!="Menor"),CONCATENATE("R",#REF!,"C",#REF!),"")</f>
        <v>#REF!</v>
      </c>
      <c r="AG78" s="283" t="e">
        <f>IF(AND(#REF!="Media",#REF!="Menor"),CONCATENATE("R",#REF!,"C",#REF!),"")</f>
        <v>#REF!</v>
      </c>
      <c r="AH78" s="283" t="e">
        <f>IF(AND(#REF!="Media",#REF!="Menor"),CONCATENATE("R",#REF!,"C",#REF!),"")</f>
        <v>#REF!</v>
      </c>
      <c r="AI78" s="283" t="e">
        <f>IF(AND(#REF!="Media",#REF!="Menor"),CONCATENATE("R",#REF!,"C",#REF!),"")</f>
        <v>#REF!</v>
      </c>
      <c r="AJ78" s="283" t="e">
        <f>IF(AND(#REF!="Media",#REF!="Menor"),CONCATENATE("R",#REF!,"C",#REF!),"")</f>
        <v>#REF!</v>
      </c>
      <c r="AK78" s="283" t="e">
        <f>IF(AND(#REF!="Media",#REF!="Menor"),CONCATENATE("R",#REF!,"C",#REF!),"")</f>
        <v>#REF!</v>
      </c>
      <c r="AL78" s="283" t="e">
        <f>IF(AND(#REF!="Media",#REF!="Menor"),CONCATENATE("R",#REF!,"C",#REF!),"")</f>
        <v>#REF!</v>
      </c>
      <c r="AM78" s="283" t="e">
        <f>IF(AND(#REF!="Media",#REF!="Menor"),CONCATENATE("R",#REF!,"C",#REF!),"")</f>
        <v>#REF!</v>
      </c>
      <c r="AN78" s="283" t="e">
        <f>IF(AND(#REF!="Media",#REF!="Menor"),CONCATENATE("R",#REF!,"C",#REF!),"")</f>
        <v>#REF!</v>
      </c>
      <c r="AO78" s="283" t="e">
        <f>IF(AND(#REF!="Media",#REF!="Menor"),CONCATENATE("R",#REF!,"C",#REF!),"")</f>
        <v>#REF!</v>
      </c>
      <c r="AP78" s="283" t="e">
        <f>IF(AND(#REF!="Media",#REF!="Menor"),CONCATENATE("R",#REF!,"C",#REF!),"")</f>
        <v>#REF!</v>
      </c>
      <c r="AQ78" s="283" t="e">
        <f>IF(AND(#REF!="Media",#REF!="Menor"),CONCATENATE("R",#REF!,"C",#REF!),"")</f>
        <v>#REF!</v>
      </c>
      <c r="AR78" s="283" t="e">
        <f>IF(AND(#REF!="Media",#REF!="Menor"),CONCATENATE("R",#REF!,"C",#REF!),"")</f>
        <v>#REF!</v>
      </c>
      <c r="AS78" s="283" t="e">
        <f>IF(AND(#REF!="Media",#REF!="Menor"),CONCATENATE("R",#REF!,"C",#REF!),"")</f>
        <v>#REF!</v>
      </c>
      <c r="AT78" s="282" t="e">
        <f>IF(AND(#REF!="Media",#REF!="Moderado"),CONCATENATE("R",#REF!,"C",#REF!),"")</f>
        <v>#REF!</v>
      </c>
      <c r="AU78" s="283" t="e">
        <f>IF(AND(#REF!="Media",#REF!="Moderado"),CONCATENATE("R",#REF!,"C",#REF!),"")</f>
        <v>#REF!</v>
      </c>
      <c r="AV78" s="283" t="e">
        <f>IF(AND(#REF!="Media",#REF!="Moderado"),CONCATENATE("R",#REF!,"C",#REF!),"")</f>
        <v>#REF!</v>
      </c>
      <c r="AW78" s="283" t="e">
        <f>IF(AND(#REF!="Media",#REF!="Moderado"),CONCATENATE("R",#REF!,"C",#REF!),"")</f>
        <v>#REF!</v>
      </c>
      <c r="AX78" s="283" t="e">
        <f>IF(AND(#REF!="Media",#REF!="Moderado"),CONCATENATE("R",#REF!,"C",#REF!),"")</f>
        <v>#REF!</v>
      </c>
      <c r="AY78" s="283" t="e">
        <f>IF(AND(#REF!="Media",#REF!="Moderado"),CONCATENATE("R",#REF!,"C",#REF!),"")</f>
        <v>#REF!</v>
      </c>
      <c r="AZ78" s="283" t="e">
        <f>IF(AND(#REF!="Media",#REF!="Moderado"),CONCATENATE("R",#REF!,"C",#REF!),"")</f>
        <v>#REF!</v>
      </c>
      <c r="BA78" s="283" t="e">
        <f>IF(AND(#REF!="Media",#REF!="Moderado"),CONCATENATE("R",#REF!,"C",#REF!),"")</f>
        <v>#REF!</v>
      </c>
      <c r="BB78" s="283" t="e">
        <f>IF(AND(#REF!="Media",#REF!="Moderado"),CONCATENATE("R",#REF!,"C",#REF!),"")</f>
        <v>#REF!</v>
      </c>
      <c r="BC78" s="283" t="e">
        <f>IF(AND(#REF!="Media",#REF!="Moderado"),CONCATENATE("R",#REF!,"C",#REF!),"")</f>
        <v>#REF!</v>
      </c>
      <c r="BD78" s="283" t="e">
        <f>IF(AND(#REF!="Media",#REF!="Moderado"),CONCATENATE("R",#REF!,"C",#REF!),"")</f>
        <v>#REF!</v>
      </c>
      <c r="BE78" s="283" t="e">
        <f>IF(AND(#REF!="Media",#REF!="Moderado"),CONCATENATE("R",#REF!,"C",#REF!),"")</f>
        <v>#REF!</v>
      </c>
      <c r="BF78" s="283" t="e">
        <f>IF(AND(#REF!="Media",#REF!="Moderado"),CONCATENATE("R",#REF!,"C",#REF!),"")</f>
        <v>#REF!</v>
      </c>
      <c r="BG78" s="283" t="e">
        <f>IF(AND(#REF!="Media",#REF!="Moderado"),CONCATENATE("R",#REF!,"C",#REF!),"")</f>
        <v>#REF!</v>
      </c>
      <c r="BH78" s="283" t="e">
        <f>IF(AND(#REF!="Media",#REF!="Moderado"),CONCATENATE("R",#REF!,"C",#REF!),"")</f>
        <v>#REF!</v>
      </c>
      <c r="BI78" s="283" t="e">
        <f>IF(AND(#REF!="Media",#REF!="Moderado"),CONCATENATE("R",#REF!,"C",#REF!),"")</f>
        <v>#REF!</v>
      </c>
      <c r="BJ78" s="283" t="e">
        <f>IF(AND(#REF!="Media",#REF!="Moderado"),CONCATENATE("R",#REF!,"C",#REF!),"")</f>
        <v>#REF!</v>
      </c>
      <c r="BK78" s="284" t="e">
        <f>IF(AND(#REF!="Media",#REF!="Moderado"),CONCATENATE("R",#REF!,"C",#REF!),"")</f>
        <v>#REF!</v>
      </c>
      <c r="BL78" s="270" t="e">
        <f>IF(AND(#REF!="Media",#REF!="Mayor"),CONCATENATE("R",#REF!,"C",#REF!),"")</f>
        <v>#REF!</v>
      </c>
      <c r="BM78" s="270" t="e">
        <f>IF(AND(#REF!="Media",#REF!="Mayor"),CONCATENATE("R",#REF!,"C",#REF!),"")</f>
        <v>#REF!</v>
      </c>
      <c r="BN78" s="270" t="e">
        <f>IF(AND(#REF!="Media",#REF!="Mayor"),CONCATENATE("R",#REF!,"C",#REF!),"")</f>
        <v>#REF!</v>
      </c>
      <c r="BO78" s="270" t="e">
        <f>IF(AND(#REF!="Media",#REF!="Mayor"),CONCATENATE("R",#REF!,"C",#REF!),"")</f>
        <v>#REF!</v>
      </c>
      <c r="BP78" s="270" t="e">
        <f>IF(AND(#REF!="Media",#REF!="Mayor"),CONCATENATE("R",#REF!,"C",#REF!),"")</f>
        <v>#REF!</v>
      </c>
      <c r="BQ78" s="270" t="e">
        <f>IF(AND(#REF!="Media",#REF!="Mayor"),CONCATENATE("R",#REF!,"C",#REF!),"")</f>
        <v>#REF!</v>
      </c>
      <c r="BR78" s="270" t="e">
        <f>IF(AND(#REF!="Media",#REF!="Mayor"),CONCATENATE("R",#REF!,"C",#REF!),"")</f>
        <v>#REF!</v>
      </c>
      <c r="BS78" s="270" t="e">
        <f>IF(AND(#REF!="Media",#REF!="Mayor"),CONCATENATE("R",#REF!,"C",#REF!),"")</f>
        <v>#REF!</v>
      </c>
      <c r="BT78" s="270" t="e">
        <f>IF(AND(#REF!="Media",#REF!="Mayor"),CONCATENATE("R",#REF!,"C",#REF!),"")</f>
        <v>#REF!</v>
      </c>
      <c r="BU78" s="270" t="e">
        <f>IF(AND(#REF!="Media",#REF!="Mayor"),CONCATENATE("R",#REF!,"C",#REF!),"")</f>
        <v>#REF!</v>
      </c>
      <c r="BV78" s="270" t="e">
        <f>IF(AND(#REF!="Media",#REF!="Mayor"),CONCATENATE("R",#REF!,"C",#REF!),"")</f>
        <v>#REF!</v>
      </c>
      <c r="BW78" s="270" t="e">
        <f>IF(AND(#REF!="Media",#REF!="Mayor"),CONCATENATE("R",#REF!,"C",#REF!),"")</f>
        <v>#REF!</v>
      </c>
      <c r="BX78" s="270" t="e">
        <f>IF(AND(#REF!="Media",#REF!="Mayor"),CONCATENATE("R",#REF!,"C",#REF!),"")</f>
        <v>#REF!</v>
      </c>
      <c r="BY78" s="270" t="e">
        <f>IF(AND(#REF!="Media",#REF!="Mayor"),CONCATENATE("R",#REF!,"C",#REF!),"")</f>
        <v>#REF!</v>
      </c>
      <c r="BZ78" s="270" t="e">
        <f>IF(AND(#REF!="Media",#REF!="Mayor"),CONCATENATE("R",#REF!,"C",#REF!),"")</f>
        <v>#REF!</v>
      </c>
      <c r="CA78" s="270" t="e">
        <f>IF(AND(#REF!="Media",#REF!="Mayor"),CONCATENATE("R",#REF!,"C",#REF!),"")</f>
        <v>#REF!</v>
      </c>
      <c r="CB78" s="270" t="e">
        <f>IF(AND(#REF!="Media",#REF!="Mayor"),CONCATENATE("R",#REF!,"C",#REF!),"")</f>
        <v>#REF!</v>
      </c>
      <c r="CC78" s="271" t="e">
        <f>IF(AND(#REF!="Media",#REF!="Mayor"),CONCATENATE("R",#REF!,"C",#REF!),"")</f>
        <v>#REF!</v>
      </c>
      <c r="CD78" s="272" t="e">
        <f>IF(AND(#REF!="Media",#REF!="Catastrófico"),CONCATENATE("R",#REF!,"C",#REF!),"")</f>
        <v>#REF!</v>
      </c>
      <c r="CE78" s="272" t="e">
        <f>IF(AND(#REF!="Media",#REF!="Catastrófico"),CONCATENATE("R",#REF!,"C",#REF!),"")</f>
        <v>#REF!</v>
      </c>
      <c r="CF78" s="272" t="e">
        <f>IF(AND(#REF!="Media",#REF!="Catastrófico"),CONCATENATE("R",#REF!,"C",#REF!),"")</f>
        <v>#REF!</v>
      </c>
      <c r="CG78" s="272" t="e">
        <f>IF(AND(#REF!="Media",#REF!="Catastrófico"),CONCATENATE("R",#REF!,"C",#REF!),"")</f>
        <v>#REF!</v>
      </c>
      <c r="CH78" s="272" t="e">
        <f>IF(AND(#REF!="Media",#REF!="Catastrófico"),CONCATENATE("R",#REF!,"C",#REF!),"")</f>
        <v>#REF!</v>
      </c>
      <c r="CI78" s="272" t="e">
        <f>IF(AND(#REF!="Media",#REF!="Catastrófico"),CONCATENATE("R",#REF!,"C",#REF!),"")</f>
        <v>#REF!</v>
      </c>
      <c r="CJ78" s="272" t="e">
        <f>IF(AND(#REF!="Media",#REF!="Catastrófico"),CONCATENATE("R",#REF!,"C",#REF!),"")</f>
        <v>#REF!</v>
      </c>
      <c r="CK78" s="272" t="e">
        <f>IF(AND(#REF!="Media",#REF!="Catastrófico"),CONCATENATE("R",#REF!,"C",#REF!),"")</f>
        <v>#REF!</v>
      </c>
      <c r="CL78" s="272" t="e">
        <f>IF(AND(#REF!="Media",#REF!="Catastrófico"),CONCATENATE("R",#REF!,"C",#REF!),"")</f>
        <v>#REF!</v>
      </c>
      <c r="CM78" s="272" t="e">
        <f>IF(AND(#REF!="Media",#REF!="Catastrófico"),CONCATENATE("R",#REF!,"C",#REF!),"")</f>
        <v>#REF!</v>
      </c>
      <c r="CN78" s="272" t="e">
        <f>IF(AND(#REF!="Media",#REF!="Catastrófico"),CONCATENATE("R",#REF!,"C",#REF!),"")</f>
        <v>#REF!</v>
      </c>
      <c r="CO78" s="272" t="e">
        <f>IF(AND(#REF!="Media",#REF!="Catastrófico"),CONCATENATE("R",#REF!,"C",#REF!),"")</f>
        <v>#REF!</v>
      </c>
      <c r="CP78" s="272" t="e">
        <f>IF(AND(#REF!="Media",#REF!="Catastrófico"),CONCATENATE("R",#REF!,"C",#REF!),"")</f>
        <v>#REF!</v>
      </c>
      <c r="CQ78" s="272" t="e">
        <f>IF(AND(#REF!="Media",#REF!="Catastrófico"),CONCATENATE("R",#REF!,"C",#REF!),"")</f>
        <v>#REF!</v>
      </c>
      <c r="CR78" s="272" t="e">
        <f>IF(AND(#REF!="Media",#REF!="Catastrófico"),CONCATENATE("R",#REF!,"C",#REF!),"")</f>
        <v>#REF!</v>
      </c>
      <c r="CS78" s="272" t="e">
        <f>IF(AND(#REF!="Media",#REF!="Catastrófico"),CONCATENATE("R",#REF!,"C",#REF!),"")</f>
        <v>#REF!</v>
      </c>
      <c r="CT78" s="272" t="e">
        <f>IF(AND(#REF!="Media",#REF!="Catastrófico"),CONCATENATE("R",#REF!,"C",#REF!),"")</f>
        <v>#REF!</v>
      </c>
      <c r="CU78" s="273" t="e">
        <f>IF(AND(#REF!="Media",#REF!="Catastrófico"),CONCATENATE("R",#REF!,"C",#REF!),"")</f>
        <v>#REF!</v>
      </c>
      <c r="CV78" s="57"/>
      <c r="CW78" s="1087"/>
      <c r="CX78" s="1088"/>
      <c r="CY78" s="1088"/>
      <c r="CZ78" s="1088"/>
      <c r="DA78" s="1088"/>
      <c r="DB78" s="1089"/>
    </row>
    <row r="79" spans="2:106" ht="32.65" customHeight="1">
      <c r="B79" s="1101"/>
      <c r="C79" s="1101"/>
      <c r="D79" s="1102"/>
      <c r="E79" s="1072"/>
      <c r="F79" s="1073"/>
      <c r="G79" s="1073"/>
      <c r="H79" s="1073"/>
      <c r="I79" s="1074"/>
      <c r="J79" s="282" t="e">
        <f>IF(AND(#REF!="Media",#REF!="Leve"),CONCATENATE("R",#REF!,"C",#REF!),"")</f>
        <v>#REF!</v>
      </c>
      <c r="K79" s="283" t="e">
        <f>IF(AND(#REF!="Media",#REF!="Leve"),CONCATENATE("R",#REF!,"C",#REF!),"")</f>
        <v>#REF!</v>
      </c>
      <c r="L79" s="283" t="e">
        <f>IF(AND(#REF!="Media",#REF!="Leve"),CONCATENATE("R",#REF!,"C",#REF!),"")</f>
        <v>#REF!</v>
      </c>
      <c r="M79" s="283" t="e">
        <f>IF(AND(#REF!="Media",#REF!="Leve"),CONCATENATE("R",#REF!,"C",#REF!),"")</f>
        <v>#REF!</v>
      </c>
      <c r="N79" s="283" t="e">
        <f>IF(AND(#REF!="Media",#REF!="Leve"),CONCATENATE("R",#REF!,"C",#REF!),"")</f>
        <v>#REF!</v>
      </c>
      <c r="O79" s="283" t="e">
        <f>IF(AND(#REF!="Media",#REF!="Leve"),CONCATENATE("R",#REF!,"C",#REF!),"")</f>
        <v>#REF!</v>
      </c>
      <c r="P79" s="283" t="e">
        <f>IF(AND(#REF!="Media",#REF!="Leve"),CONCATENATE("R",#REF!,"C",#REF!),"")</f>
        <v>#REF!</v>
      </c>
      <c r="Q79" s="283" t="e">
        <f>IF(AND(#REF!="Media",#REF!="Leve"),CONCATENATE("R",#REF!,"C",#REF!),"")</f>
        <v>#REF!</v>
      </c>
      <c r="R79" s="283" t="e">
        <f>IF(AND(#REF!="Media",#REF!="Leve"),CONCATENATE("R",#REF!,"C",#REF!),"")</f>
        <v>#REF!</v>
      </c>
      <c r="S79" s="283" t="e">
        <f>IF(AND(#REF!="Media",#REF!="Leve"),CONCATENATE("R",#REF!,"C",#REF!),"")</f>
        <v>#REF!</v>
      </c>
      <c r="T79" s="283" t="e">
        <f>IF(AND(#REF!="Media",#REF!="Leve"),CONCATENATE("R",#REF!,"C",#REF!),"")</f>
        <v>#REF!</v>
      </c>
      <c r="U79" s="283" t="e">
        <f>IF(AND(#REF!="Media",#REF!="Leve"),CONCATENATE("R",#REF!,"C",#REF!),"")</f>
        <v>#REF!</v>
      </c>
      <c r="V79" s="283" t="e">
        <f>IF(AND(#REF!="Media",#REF!="Leve"),CONCATENATE("R",#REF!,"C",#REF!),"")</f>
        <v>#REF!</v>
      </c>
      <c r="W79" s="283" t="e">
        <f>IF(AND(#REF!="Media",#REF!="Leve"),CONCATENATE("R",#REF!,"C",#REF!),"")</f>
        <v>#REF!</v>
      </c>
      <c r="X79" s="283" t="e">
        <f>IF(AND(#REF!="Media",#REF!="Leve"),CONCATENATE("R",#REF!,"C",#REF!),"")</f>
        <v>#REF!</v>
      </c>
      <c r="Y79" s="283" t="e">
        <f>IF(AND(#REF!="Media",#REF!="Leve"),CONCATENATE("R",#REF!,"C",#REF!),"")</f>
        <v>#REF!</v>
      </c>
      <c r="Z79" s="283" t="e">
        <f>IF(AND(#REF!="Media",#REF!="Leve"),CONCATENATE("R",#REF!,"C",#REF!),"")</f>
        <v>#REF!</v>
      </c>
      <c r="AA79" s="283" t="e">
        <f>IF(AND(#REF!="Media",#REF!="Leve"),CONCATENATE("R",#REF!,"C",#REF!),"")</f>
        <v>#REF!</v>
      </c>
      <c r="AB79" s="282" t="e">
        <f>IF(AND(#REF!="Media",#REF!="Menor"),CONCATENATE("R",#REF!,"C",#REF!),"")</f>
        <v>#REF!</v>
      </c>
      <c r="AC79" s="283" t="e">
        <f>IF(AND(#REF!="Media",#REF!="Menor"),CONCATENATE("R",#REF!,"C",#REF!),"")</f>
        <v>#REF!</v>
      </c>
      <c r="AD79" s="283" t="e">
        <f>IF(AND(#REF!="Media",#REF!="Menor"),CONCATENATE("R",#REF!,"C",#REF!),"")</f>
        <v>#REF!</v>
      </c>
      <c r="AE79" s="283" t="e">
        <f>IF(AND(#REF!="Media",#REF!="Menor"),CONCATENATE("R",#REF!,"C",#REF!),"")</f>
        <v>#REF!</v>
      </c>
      <c r="AF79" s="283" t="e">
        <f>IF(AND(#REF!="Media",#REF!="Menor"),CONCATENATE("R",#REF!,"C",#REF!),"")</f>
        <v>#REF!</v>
      </c>
      <c r="AG79" s="283" t="e">
        <f>IF(AND(#REF!="Media",#REF!="Menor"),CONCATENATE("R",#REF!,"C",#REF!),"")</f>
        <v>#REF!</v>
      </c>
      <c r="AH79" s="283" t="e">
        <f>IF(AND(#REF!="Media",#REF!="Menor"),CONCATENATE("R",#REF!,"C",#REF!),"")</f>
        <v>#REF!</v>
      </c>
      <c r="AI79" s="283" t="e">
        <f>IF(AND(#REF!="Media",#REF!="Menor"),CONCATENATE("R",#REF!,"C",#REF!),"")</f>
        <v>#REF!</v>
      </c>
      <c r="AJ79" s="283" t="e">
        <f>IF(AND(#REF!="Media",#REF!="Menor"),CONCATENATE("R",#REF!,"C",#REF!),"")</f>
        <v>#REF!</v>
      </c>
      <c r="AK79" s="283" t="e">
        <f>IF(AND(#REF!="Media",#REF!="Menor"),CONCATENATE("R",#REF!,"C",#REF!),"")</f>
        <v>#REF!</v>
      </c>
      <c r="AL79" s="283" t="e">
        <f>IF(AND(#REF!="Media",#REF!="Menor"),CONCATENATE("R",#REF!,"C",#REF!),"")</f>
        <v>#REF!</v>
      </c>
      <c r="AM79" s="283" t="e">
        <f>IF(AND(#REF!="Media",#REF!="Menor"),CONCATENATE("R",#REF!,"C",#REF!),"")</f>
        <v>#REF!</v>
      </c>
      <c r="AN79" s="283" t="e">
        <f>IF(AND(#REF!="Media",#REF!="Menor"),CONCATENATE("R",#REF!,"C",#REF!),"")</f>
        <v>#REF!</v>
      </c>
      <c r="AO79" s="283" t="e">
        <f>IF(AND(#REF!="Media",#REF!="Menor"),CONCATENATE("R",#REF!,"C",#REF!),"")</f>
        <v>#REF!</v>
      </c>
      <c r="AP79" s="283" t="e">
        <f>IF(AND(#REF!="Media",#REF!="Menor"),CONCATENATE("R",#REF!,"C",#REF!),"")</f>
        <v>#REF!</v>
      </c>
      <c r="AQ79" s="283" t="e">
        <f>IF(AND(#REF!="Media",#REF!="Menor"),CONCATENATE("R",#REF!,"C",#REF!),"")</f>
        <v>#REF!</v>
      </c>
      <c r="AR79" s="283" t="e">
        <f>IF(AND(#REF!="Media",#REF!="Menor"),CONCATENATE("R",#REF!,"C",#REF!),"")</f>
        <v>#REF!</v>
      </c>
      <c r="AS79" s="283" t="e">
        <f>IF(AND(#REF!="Media",#REF!="Menor"),CONCATENATE("R",#REF!,"C",#REF!),"")</f>
        <v>#REF!</v>
      </c>
      <c r="AT79" s="282" t="e">
        <f>IF(AND(#REF!="Media",#REF!="Moderado"),CONCATENATE("R",#REF!,"C",#REF!),"")</f>
        <v>#REF!</v>
      </c>
      <c r="AU79" s="283" t="e">
        <f>IF(AND(#REF!="Media",#REF!="Moderado"),CONCATENATE("R",#REF!,"C",#REF!),"")</f>
        <v>#REF!</v>
      </c>
      <c r="AV79" s="283" t="e">
        <f>IF(AND(#REF!="Media",#REF!="Moderado"),CONCATENATE("R",#REF!,"C",#REF!),"")</f>
        <v>#REF!</v>
      </c>
      <c r="AW79" s="283" t="e">
        <f>IF(AND(#REF!="Media",#REF!="Moderado"),CONCATENATE("R",#REF!,"C",#REF!),"")</f>
        <v>#REF!</v>
      </c>
      <c r="AX79" s="283" t="e">
        <f>IF(AND(#REF!="Media",#REF!="Moderado"),CONCATENATE("R",#REF!,"C",#REF!),"")</f>
        <v>#REF!</v>
      </c>
      <c r="AY79" s="283" t="e">
        <f>IF(AND(#REF!="Media",#REF!="Moderado"),CONCATENATE("R",#REF!,"C",#REF!),"")</f>
        <v>#REF!</v>
      </c>
      <c r="AZ79" s="283" t="e">
        <f>IF(AND(#REF!="Media",#REF!="Moderado"),CONCATENATE("R",#REF!,"C",#REF!),"")</f>
        <v>#REF!</v>
      </c>
      <c r="BA79" s="283" t="e">
        <f>IF(AND(#REF!="Media",#REF!="Moderado"),CONCATENATE("R",#REF!,"C",#REF!),"")</f>
        <v>#REF!</v>
      </c>
      <c r="BB79" s="283" t="e">
        <f>IF(AND(#REF!="Media",#REF!="Moderado"),CONCATENATE("R",#REF!,"C",#REF!),"")</f>
        <v>#REF!</v>
      </c>
      <c r="BC79" s="283" t="e">
        <f>IF(AND(#REF!="Media",#REF!="Moderado"),CONCATENATE("R",#REF!,"C",#REF!),"")</f>
        <v>#REF!</v>
      </c>
      <c r="BD79" s="283" t="e">
        <f>IF(AND(#REF!="Media",#REF!="Moderado"),CONCATENATE("R",#REF!,"C",#REF!),"")</f>
        <v>#REF!</v>
      </c>
      <c r="BE79" s="283" t="e">
        <f>IF(AND(#REF!="Media",#REF!="Moderado"),CONCATENATE("R",#REF!,"C",#REF!),"")</f>
        <v>#REF!</v>
      </c>
      <c r="BF79" s="283" t="e">
        <f>IF(AND(#REF!="Media",#REF!="Moderado"),CONCATENATE("R",#REF!,"C",#REF!),"")</f>
        <v>#REF!</v>
      </c>
      <c r="BG79" s="283" t="e">
        <f>IF(AND(#REF!="Media",#REF!="Moderado"),CONCATENATE("R",#REF!,"C",#REF!),"")</f>
        <v>#REF!</v>
      </c>
      <c r="BH79" s="283" t="e">
        <f>IF(AND(#REF!="Media",#REF!="Moderado"),CONCATENATE("R",#REF!,"C",#REF!),"")</f>
        <v>#REF!</v>
      </c>
      <c r="BI79" s="283" t="e">
        <f>IF(AND(#REF!="Media",#REF!="Moderado"),CONCATENATE("R",#REF!,"C",#REF!),"")</f>
        <v>#REF!</v>
      </c>
      <c r="BJ79" s="283" t="e">
        <f>IF(AND(#REF!="Media",#REF!="Moderado"),CONCATENATE("R",#REF!,"C",#REF!),"")</f>
        <v>#REF!</v>
      </c>
      <c r="BK79" s="284" t="e">
        <f>IF(AND(#REF!="Media",#REF!="Moderado"),CONCATENATE("R",#REF!,"C",#REF!),"")</f>
        <v>#REF!</v>
      </c>
      <c r="BL79" s="270" t="e">
        <f>IF(AND(#REF!="Media",#REF!="Mayor"),CONCATENATE("R",#REF!,"C",#REF!),"")</f>
        <v>#REF!</v>
      </c>
      <c r="BM79" s="270" t="e">
        <f>IF(AND(#REF!="Media",#REF!="Mayor"),CONCATENATE("R",#REF!,"C",#REF!),"")</f>
        <v>#REF!</v>
      </c>
      <c r="BN79" s="270" t="e">
        <f>IF(AND(#REF!="Media",#REF!="Mayor"),CONCATENATE("R",#REF!,"C",#REF!),"")</f>
        <v>#REF!</v>
      </c>
      <c r="BO79" s="270" t="e">
        <f>IF(AND(#REF!="Media",#REF!="Mayor"),CONCATENATE("R",#REF!,"C",#REF!),"")</f>
        <v>#REF!</v>
      </c>
      <c r="BP79" s="270" t="e">
        <f>IF(AND(#REF!="Media",#REF!="Mayor"),CONCATENATE("R",#REF!,"C",#REF!),"")</f>
        <v>#REF!</v>
      </c>
      <c r="BQ79" s="270" t="e">
        <f>IF(AND(#REF!="Media",#REF!="Mayor"),CONCATENATE("R",#REF!,"C",#REF!),"")</f>
        <v>#REF!</v>
      </c>
      <c r="BR79" s="270" t="e">
        <f>IF(AND(#REF!="Media",#REF!="Mayor"),CONCATENATE("R",#REF!,"C",#REF!),"")</f>
        <v>#REF!</v>
      </c>
      <c r="BS79" s="270" t="e">
        <f>IF(AND(#REF!="Media",#REF!="Mayor"),CONCATENATE("R",#REF!,"C",#REF!),"")</f>
        <v>#REF!</v>
      </c>
      <c r="BT79" s="270" t="e">
        <f>IF(AND(#REF!="Media",#REF!="Mayor"),CONCATENATE("R",#REF!,"C",#REF!),"")</f>
        <v>#REF!</v>
      </c>
      <c r="BU79" s="270" t="e">
        <f>IF(AND(#REF!="Media",#REF!="Mayor"),CONCATENATE("R",#REF!,"C",#REF!),"")</f>
        <v>#REF!</v>
      </c>
      <c r="BV79" s="270" t="e">
        <f>IF(AND(#REF!="Media",#REF!="Mayor"),CONCATENATE("R",#REF!,"C",#REF!),"")</f>
        <v>#REF!</v>
      </c>
      <c r="BW79" s="270" t="e">
        <f>IF(AND(#REF!="Media",#REF!="Mayor"),CONCATENATE("R",#REF!,"C",#REF!),"")</f>
        <v>#REF!</v>
      </c>
      <c r="BX79" s="270" t="e">
        <f>IF(AND(#REF!="Media",#REF!="Mayor"),CONCATENATE("R",#REF!,"C",#REF!),"")</f>
        <v>#REF!</v>
      </c>
      <c r="BY79" s="270" t="e">
        <f>IF(AND(#REF!="Media",#REF!="Mayor"),CONCATENATE("R",#REF!,"C",#REF!),"")</f>
        <v>#REF!</v>
      </c>
      <c r="BZ79" s="270" t="e">
        <f>IF(AND(#REF!="Media",#REF!="Mayor"),CONCATENATE("R",#REF!,"C",#REF!),"")</f>
        <v>#REF!</v>
      </c>
      <c r="CA79" s="270" t="e">
        <f>IF(AND(#REF!="Media",#REF!="Mayor"),CONCATENATE("R",#REF!,"C",#REF!),"")</f>
        <v>#REF!</v>
      </c>
      <c r="CB79" s="270" t="e">
        <f>IF(AND(#REF!="Media",#REF!="Mayor"),CONCATENATE("R",#REF!,"C",#REF!),"")</f>
        <v>#REF!</v>
      </c>
      <c r="CC79" s="271" t="e">
        <f>IF(AND(#REF!="Media",#REF!="Mayor"),CONCATENATE("R",#REF!,"C",#REF!),"")</f>
        <v>#REF!</v>
      </c>
      <c r="CD79" s="272" t="e">
        <f>IF(AND(#REF!="Media",#REF!="Catastrófico"),CONCATENATE("R",#REF!,"C",#REF!),"")</f>
        <v>#REF!</v>
      </c>
      <c r="CE79" s="272" t="e">
        <f>IF(AND(#REF!="Media",#REF!="Catastrófico"),CONCATENATE("R",#REF!,"C",#REF!),"")</f>
        <v>#REF!</v>
      </c>
      <c r="CF79" s="272" t="e">
        <f>IF(AND(#REF!="Media",#REF!="Catastrófico"),CONCATENATE("R",#REF!,"C",#REF!),"")</f>
        <v>#REF!</v>
      </c>
      <c r="CG79" s="272" t="e">
        <f>IF(AND(#REF!="Media",#REF!="Catastrófico"),CONCATENATE("R",#REF!,"C",#REF!),"")</f>
        <v>#REF!</v>
      </c>
      <c r="CH79" s="272" t="e">
        <f>IF(AND(#REF!="Media",#REF!="Catastrófico"),CONCATENATE("R",#REF!,"C",#REF!),"")</f>
        <v>#REF!</v>
      </c>
      <c r="CI79" s="272" t="e">
        <f>IF(AND(#REF!="Media",#REF!="Catastrófico"),CONCATENATE("R",#REF!,"C",#REF!),"")</f>
        <v>#REF!</v>
      </c>
      <c r="CJ79" s="272" t="e">
        <f>IF(AND(#REF!="Media",#REF!="Catastrófico"),CONCATENATE("R",#REF!,"C",#REF!),"")</f>
        <v>#REF!</v>
      </c>
      <c r="CK79" s="272" t="e">
        <f>IF(AND(#REF!="Media",#REF!="Catastrófico"),CONCATENATE("R",#REF!,"C",#REF!),"")</f>
        <v>#REF!</v>
      </c>
      <c r="CL79" s="272" t="e">
        <f>IF(AND(#REF!="Media",#REF!="Catastrófico"),CONCATENATE("R",#REF!,"C",#REF!),"")</f>
        <v>#REF!</v>
      </c>
      <c r="CM79" s="272" t="e">
        <f>IF(AND(#REF!="Media",#REF!="Catastrófico"),CONCATENATE("R",#REF!,"C",#REF!),"")</f>
        <v>#REF!</v>
      </c>
      <c r="CN79" s="272" t="e">
        <f>IF(AND(#REF!="Media",#REF!="Catastrófico"),CONCATENATE("R",#REF!,"C",#REF!),"")</f>
        <v>#REF!</v>
      </c>
      <c r="CO79" s="272" t="e">
        <f>IF(AND(#REF!="Media",#REF!="Catastrófico"),CONCATENATE("R",#REF!,"C",#REF!),"")</f>
        <v>#REF!</v>
      </c>
      <c r="CP79" s="272" t="e">
        <f>IF(AND(#REF!="Media",#REF!="Catastrófico"),CONCATENATE("R",#REF!,"C",#REF!),"")</f>
        <v>#REF!</v>
      </c>
      <c r="CQ79" s="272" t="e">
        <f>IF(AND(#REF!="Media",#REF!="Catastrófico"),CONCATENATE("R",#REF!,"C",#REF!),"")</f>
        <v>#REF!</v>
      </c>
      <c r="CR79" s="272" t="e">
        <f>IF(AND(#REF!="Media",#REF!="Catastrófico"),CONCATENATE("R",#REF!,"C",#REF!),"")</f>
        <v>#REF!</v>
      </c>
      <c r="CS79" s="272" t="e">
        <f>IF(AND(#REF!="Media",#REF!="Catastrófico"),CONCATENATE("R",#REF!,"C",#REF!),"")</f>
        <v>#REF!</v>
      </c>
      <c r="CT79" s="272" t="e">
        <f>IF(AND(#REF!="Media",#REF!="Catastrófico"),CONCATENATE("R",#REF!,"C",#REF!),"")</f>
        <v>#REF!</v>
      </c>
      <c r="CU79" s="273" t="e">
        <f>IF(AND(#REF!="Media",#REF!="Catastrófico"),CONCATENATE("R",#REF!,"C",#REF!),"")</f>
        <v>#REF!</v>
      </c>
      <c r="CV79" s="57"/>
      <c r="CW79" s="1087"/>
      <c r="CX79" s="1088"/>
      <c r="CY79" s="1088"/>
      <c r="CZ79" s="1088"/>
      <c r="DA79" s="1088"/>
      <c r="DB79" s="1089"/>
    </row>
    <row r="80" spans="2:106" ht="32.65" customHeight="1">
      <c r="B80" s="1101"/>
      <c r="C80" s="1101"/>
      <c r="D80" s="1102"/>
      <c r="E80" s="1072"/>
      <c r="F80" s="1073"/>
      <c r="G80" s="1073"/>
      <c r="H80" s="1073"/>
      <c r="I80" s="1074"/>
      <c r="J80" s="282" t="e">
        <f>IF(AND(#REF!="Media",#REF!="Leve"),CONCATENATE("R",#REF!,"C",#REF!),"")</f>
        <v>#REF!</v>
      </c>
      <c r="K80" s="283" t="e">
        <f>IF(AND(#REF!="Media",#REF!="Leve"),CONCATENATE("R",#REF!,"C",#REF!),"")</f>
        <v>#REF!</v>
      </c>
      <c r="L80" s="283" t="e">
        <f>IF(AND(#REF!="Media",#REF!="Leve"),CONCATENATE("R",#REF!,"C",#REF!),"")</f>
        <v>#REF!</v>
      </c>
      <c r="M80" s="283" t="e">
        <f>IF(AND(#REF!="Media",#REF!="Leve"),CONCATENATE("R",#REF!,"C",#REF!),"")</f>
        <v>#REF!</v>
      </c>
      <c r="N80" s="283" t="e">
        <f>IF(AND(#REF!="Media",#REF!="Leve"),CONCATENATE("R",#REF!,"C",#REF!),"")</f>
        <v>#REF!</v>
      </c>
      <c r="O80" s="283" t="e">
        <f>IF(AND(#REF!="Media",#REF!="Leve"),CONCATENATE("R",#REF!,"C",#REF!),"")</f>
        <v>#REF!</v>
      </c>
      <c r="P80" s="283" t="e">
        <f>IF(AND(#REF!="Media",#REF!="Leve"),CONCATENATE("R",#REF!,"C",#REF!),"")</f>
        <v>#REF!</v>
      </c>
      <c r="Q80" s="283" t="e">
        <f>IF(AND(#REF!="Media",#REF!="Leve"),CONCATENATE("R",#REF!,"C",#REF!),"")</f>
        <v>#REF!</v>
      </c>
      <c r="R80" s="283" t="e">
        <f>IF(AND(#REF!="Media",#REF!="Leve"),CONCATENATE("R",#REF!,"C",#REF!),"")</f>
        <v>#REF!</v>
      </c>
      <c r="S80" s="283" t="e">
        <f>IF(AND(#REF!="Media",#REF!="Leve"),CONCATENATE("R",#REF!,"C",#REF!),"")</f>
        <v>#REF!</v>
      </c>
      <c r="T80" s="283" t="e">
        <f>IF(AND(#REF!="Media",#REF!="Leve"),CONCATENATE("R",#REF!,"C",#REF!),"")</f>
        <v>#REF!</v>
      </c>
      <c r="U80" s="283" t="e">
        <f>IF(AND(#REF!="Media",#REF!="Leve"),CONCATENATE("R",#REF!,"C",#REF!),"")</f>
        <v>#REF!</v>
      </c>
      <c r="V80" s="283" t="e">
        <f>IF(AND(#REF!="Media",#REF!="Leve"),CONCATENATE("R",#REF!,"C",#REF!),"")</f>
        <v>#REF!</v>
      </c>
      <c r="W80" s="283" t="e">
        <f>IF(AND(#REF!="Media",#REF!="Leve"),CONCATENATE("R",#REF!,"C",#REF!),"")</f>
        <v>#REF!</v>
      </c>
      <c r="X80" s="283" t="e">
        <f>IF(AND(#REF!="Media",#REF!="Leve"),CONCATENATE("R",#REF!,"C",#REF!),"")</f>
        <v>#REF!</v>
      </c>
      <c r="Y80" s="283" t="e">
        <f>IF(AND(#REF!="Media",#REF!="Leve"),CONCATENATE("R",#REF!,"C",#REF!),"")</f>
        <v>#REF!</v>
      </c>
      <c r="Z80" s="283" t="e">
        <f>IF(AND(#REF!="Media",#REF!="Leve"),CONCATENATE("R",#REF!,"C",#REF!),"")</f>
        <v>#REF!</v>
      </c>
      <c r="AA80" s="283" t="e">
        <f>IF(AND(#REF!="Media",#REF!="Leve"),CONCATENATE("R",#REF!,"C",#REF!),"")</f>
        <v>#REF!</v>
      </c>
      <c r="AB80" s="282" t="e">
        <f>IF(AND(#REF!="Media",#REF!="Menor"),CONCATENATE("R",#REF!,"C",#REF!),"")</f>
        <v>#REF!</v>
      </c>
      <c r="AC80" s="283" t="e">
        <f>IF(AND(#REF!="Media",#REF!="Menor"),CONCATENATE("R",#REF!,"C",#REF!),"")</f>
        <v>#REF!</v>
      </c>
      <c r="AD80" s="283" t="e">
        <f>IF(AND(#REF!="Media",#REF!="Menor"),CONCATENATE("R",#REF!,"C",#REF!),"")</f>
        <v>#REF!</v>
      </c>
      <c r="AE80" s="283" t="e">
        <f>IF(AND(#REF!="Media",#REF!="Menor"),CONCATENATE("R",#REF!,"C",#REF!),"")</f>
        <v>#REF!</v>
      </c>
      <c r="AF80" s="283" t="e">
        <f>IF(AND(#REF!="Media",#REF!="Menor"),CONCATENATE("R",#REF!,"C",#REF!),"")</f>
        <v>#REF!</v>
      </c>
      <c r="AG80" s="283" t="e">
        <f>IF(AND(#REF!="Media",#REF!="Menor"),CONCATENATE("R",#REF!,"C",#REF!),"")</f>
        <v>#REF!</v>
      </c>
      <c r="AH80" s="283" t="e">
        <f>IF(AND(#REF!="Media",#REF!="Menor"),CONCATENATE("R",#REF!,"C",#REF!),"")</f>
        <v>#REF!</v>
      </c>
      <c r="AI80" s="283" t="e">
        <f>IF(AND(#REF!="Media",#REF!="Menor"),CONCATENATE("R",#REF!,"C",#REF!),"")</f>
        <v>#REF!</v>
      </c>
      <c r="AJ80" s="283" t="e">
        <f>IF(AND(#REF!="Media",#REF!="Menor"),CONCATENATE("R",#REF!,"C",#REF!),"")</f>
        <v>#REF!</v>
      </c>
      <c r="AK80" s="283" t="e">
        <f>IF(AND(#REF!="Media",#REF!="Menor"),CONCATENATE("R",#REF!,"C",#REF!),"")</f>
        <v>#REF!</v>
      </c>
      <c r="AL80" s="283" t="e">
        <f>IF(AND(#REF!="Media",#REF!="Menor"),CONCATENATE("R",#REF!,"C",#REF!),"")</f>
        <v>#REF!</v>
      </c>
      <c r="AM80" s="283" t="e">
        <f>IF(AND(#REF!="Media",#REF!="Menor"),CONCATENATE("R",#REF!,"C",#REF!),"")</f>
        <v>#REF!</v>
      </c>
      <c r="AN80" s="283" t="e">
        <f>IF(AND(#REF!="Media",#REF!="Menor"),CONCATENATE("R",#REF!,"C",#REF!),"")</f>
        <v>#REF!</v>
      </c>
      <c r="AO80" s="283" t="e">
        <f>IF(AND(#REF!="Media",#REF!="Menor"),CONCATENATE("R",#REF!,"C",#REF!),"")</f>
        <v>#REF!</v>
      </c>
      <c r="AP80" s="283" t="e">
        <f>IF(AND(#REF!="Media",#REF!="Menor"),CONCATENATE("R",#REF!,"C",#REF!),"")</f>
        <v>#REF!</v>
      </c>
      <c r="AQ80" s="283" t="e">
        <f>IF(AND(#REF!="Media",#REF!="Menor"),CONCATENATE("R",#REF!,"C",#REF!),"")</f>
        <v>#REF!</v>
      </c>
      <c r="AR80" s="283" t="e">
        <f>IF(AND(#REF!="Media",#REF!="Menor"),CONCATENATE("R",#REF!,"C",#REF!),"")</f>
        <v>#REF!</v>
      </c>
      <c r="AS80" s="283" t="e">
        <f>IF(AND(#REF!="Media",#REF!="Menor"),CONCATENATE("R",#REF!,"C",#REF!),"")</f>
        <v>#REF!</v>
      </c>
      <c r="AT80" s="282" t="e">
        <f>IF(AND(#REF!="Media",#REF!="Moderado"),CONCATENATE("R",#REF!,"C",#REF!),"")</f>
        <v>#REF!</v>
      </c>
      <c r="AU80" s="283" t="e">
        <f>IF(AND(#REF!="Media",#REF!="Moderado"),CONCATENATE("R",#REF!,"C",#REF!),"")</f>
        <v>#REF!</v>
      </c>
      <c r="AV80" s="283" t="e">
        <f>IF(AND(#REF!="Media",#REF!="Moderado"),CONCATENATE("R",#REF!,"C",#REF!),"")</f>
        <v>#REF!</v>
      </c>
      <c r="AW80" s="283" t="e">
        <f>IF(AND(#REF!="Media",#REF!="Moderado"),CONCATENATE("R",#REF!,"C",#REF!),"")</f>
        <v>#REF!</v>
      </c>
      <c r="AX80" s="283" t="e">
        <f>IF(AND(#REF!="Media",#REF!="Moderado"),CONCATENATE("R",#REF!,"C",#REF!),"")</f>
        <v>#REF!</v>
      </c>
      <c r="AY80" s="283" t="e">
        <f>IF(AND(#REF!="Media",#REF!="Moderado"),CONCATENATE("R",#REF!,"C",#REF!),"")</f>
        <v>#REF!</v>
      </c>
      <c r="AZ80" s="283" t="e">
        <f>IF(AND(#REF!="Media",#REF!="Moderado"),CONCATENATE("R",#REF!,"C",#REF!),"")</f>
        <v>#REF!</v>
      </c>
      <c r="BA80" s="283" t="e">
        <f>IF(AND(#REF!="Media",#REF!="Moderado"),CONCATENATE("R",#REF!,"C",#REF!),"")</f>
        <v>#REF!</v>
      </c>
      <c r="BB80" s="283" t="e">
        <f>IF(AND(#REF!="Media",#REF!="Moderado"),CONCATENATE("R",#REF!,"C",#REF!),"")</f>
        <v>#REF!</v>
      </c>
      <c r="BC80" s="283" t="e">
        <f>IF(AND(#REF!="Media",#REF!="Moderado"),CONCATENATE("R",#REF!,"C",#REF!),"")</f>
        <v>#REF!</v>
      </c>
      <c r="BD80" s="283" t="e">
        <f>IF(AND(#REF!="Media",#REF!="Moderado"),CONCATENATE("R",#REF!,"C",#REF!),"")</f>
        <v>#REF!</v>
      </c>
      <c r="BE80" s="283" t="e">
        <f>IF(AND(#REF!="Media",#REF!="Moderado"),CONCATENATE("R",#REF!,"C",#REF!),"")</f>
        <v>#REF!</v>
      </c>
      <c r="BF80" s="283" t="e">
        <f>IF(AND(#REF!="Media",#REF!="Moderado"),CONCATENATE("R",#REF!,"C",#REF!),"")</f>
        <v>#REF!</v>
      </c>
      <c r="BG80" s="283" t="e">
        <f>IF(AND(#REF!="Media",#REF!="Moderado"),CONCATENATE("R",#REF!,"C",#REF!),"")</f>
        <v>#REF!</v>
      </c>
      <c r="BH80" s="283" t="e">
        <f>IF(AND(#REF!="Media",#REF!="Moderado"),CONCATENATE("R",#REF!,"C",#REF!),"")</f>
        <v>#REF!</v>
      </c>
      <c r="BI80" s="283" t="e">
        <f>IF(AND(#REF!="Media",#REF!="Moderado"),CONCATENATE("R",#REF!,"C",#REF!),"")</f>
        <v>#REF!</v>
      </c>
      <c r="BJ80" s="283" t="e">
        <f>IF(AND(#REF!="Media",#REF!="Moderado"),CONCATENATE("R",#REF!,"C",#REF!),"")</f>
        <v>#REF!</v>
      </c>
      <c r="BK80" s="284" t="e">
        <f>IF(AND(#REF!="Media",#REF!="Moderado"),CONCATENATE("R",#REF!,"C",#REF!),"")</f>
        <v>#REF!</v>
      </c>
      <c r="BL80" s="270" t="e">
        <f>IF(AND(#REF!="Media",#REF!="Mayor"),CONCATENATE("R",#REF!,"C",#REF!),"")</f>
        <v>#REF!</v>
      </c>
      <c r="BM80" s="270" t="e">
        <f>IF(AND(#REF!="Media",#REF!="Mayor"),CONCATENATE("R",#REF!,"C",#REF!),"")</f>
        <v>#REF!</v>
      </c>
      <c r="BN80" s="270" t="e">
        <f>IF(AND(#REF!="Media",#REF!="Mayor"),CONCATENATE("R",#REF!,"C",#REF!),"")</f>
        <v>#REF!</v>
      </c>
      <c r="BO80" s="270" t="e">
        <f>IF(AND(#REF!="Media",#REF!="Mayor"),CONCATENATE("R",#REF!,"C",#REF!),"")</f>
        <v>#REF!</v>
      </c>
      <c r="BP80" s="270" t="e">
        <f>IF(AND(#REF!="Media",#REF!="Mayor"),CONCATENATE("R",#REF!,"C",#REF!),"")</f>
        <v>#REF!</v>
      </c>
      <c r="BQ80" s="270" t="e">
        <f>IF(AND(#REF!="Media",#REF!="Mayor"),CONCATENATE("R",#REF!,"C",#REF!),"")</f>
        <v>#REF!</v>
      </c>
      <c r="BR80" s="270" t="e">
        <f>IF(AND(#REF!="Media",#REF!="Mayor"),CONCATENATE("R",#REF!,"C",#REF!),"")</f>
        <v>#REF!</v>
      </c>
      <c r="BS80" s="270" t="e">
        <f>IF(AND(#REF!="Media",#REF!="Mayor"),CONCATENATE("R",#REF!,"C",#REF!),"")</f>
        <v>#REF!</v>
      </c>
      <c r="BT80" s="270" t="e">
        <f>IF(AND(#REF!="Media",#REF!="Mayor"),CONCATENATE("R",#REF!,"C",#REF!),"")</f>
        <v>#REF!</v>
      </c>
      <c r="BU80" s="270" t="e">
        <f>IF(AND(#REF!="Media",#REF!="Mayor"),CONCATENATE("R",#REF!,"C",#REF!),"")</f>
        <v>#REF!</v>
      </c>
      <c r="BV80" s="270" t="e">
        <f>IF(AND(#REF!="Media",#REF!="Mayor"),CONCATENATE("R",#REF!,"C",#REF!),"")</f>
        <v>#REF!</v>
      </c>
      <c r="BW80" s="270" t="e">
        <f>IF(AND(#REF!="Media",#REF!="Mayor"),CONCATENATE("R",#REF!,"C",#REF!),"")</f>
        <v>#REF!</v>
      </c>
      <c r="BX80" s="270" t="e">
        <f>IF(AND(#REF!="Media",#REF!="Mayor"),CONCATENATE("R",#REF!,"C",#REF!),"")</f>
        <v>#REF!</v>
      </c>
      <c r="BY80" s="270" t="e">
        <f>IF(AND(#REF!="Media",#REF!="Mayor"),CONCATENATE("R",#REF!,"C",#REF!),"")</f>
        <v>#REF!</v>
      </c>
      <c r="BZ80" s="270" t="e">
        <f>IF(AND(#REF!="Media",#REF!="Mayor"),CONCATENATE("R",#REF!,"C",#REF!),"")</f>
        <v>#REF!</v>
      </c>
      <c r="CA80" s="270" t="e">
        <f>IF(AND(#REF!="Media",#REF!="Mayor"),CONCATENATE("R",#REF!,"C",#REF!),"")</f>
        <v>#REF!</v>
      </c>
      <c r="CB80" s="270" t="e">
        <f>IF(AND(#REF!="Media",#REF!="Mayor"),CONCATENATE("R",#REF!,"C",#REF!),"")</f>
        <v>#REF!</v>
      </c>
      <c r="CC80" s="271" t="e">
        <f>IF(AND(#REF!="Media",#REF!="Mayor"),CONCATENATE("R",#REF!,"C",#REF!),"")</f>
        <v>#REF!</v>
      </c>
      <c r="CD80" s="272" t="e">
        <f>IF(AND(#REF!="Media",#REF!="Catastrófico"),CONCATENATE("R",#REF!,"C",#REF!),"")</f>
        <v>#REF!</v>
      </c>
      <c r="CE80" s="272" t="e">
        <f>IF(AND(#REF!="Media",#REF!="Catastrófico"),CONCATENATE("R",#REF!,"C",#REF!),"")</f>
        <v>#REF!</v>
      </c>
      <c r="CF80" s="272" t="e">
        <f>IF(AND(#REF!="Media",#REF!="Catastrófico"),CONCATENATE("R",#REF!,"C",#REF!),"")</f>
        <v>#REF!</v>
      </c>
      <c r="CG80" s="272" t="e">
        <f>IF(AND(#REF!="Media",#REF!="Catastrófico"),CONCATENATE("R",#REF!,"C",#REF!),"")</f>
        <v>#REF!</v>
      </c>
      <c r="CH80" s="272" t="e">
        <f>IF(AND(#REF!="Media",#REF!="Catastrófico"),CONCATENATE("R",#REF!,"C",#REF!),"")</f>
        <v>#REF!</v>
      </c>
      <c r="CI80" s="272" t="e">
        <f>IF(AND(#REF!="Media",#REF!="Catastrófico"),CONCATENATE("R",#REF!,"C",#REF!),"")</f>
        <v>#REF!</v>
      </c>
      <c r="CJ80" s="272" t="e">
        <f>IF(AND(#REF!="Media",#REF!="Catastrófico"),CONCATENATE("R",#REF!,"C",#REF!),"")</f>
        <v>#REF!</v>
      </c>
      <c r="CK80" s="272" t="e">
        <f>IF(AND(#REF!="Media",#REF!="Catastrófico"),CONCATENATE("R",#REF!,"C",#REF!),"")</f>
        <v>#REF!</v>
      </c>
      <c r="CL80" s="272" t="e">
        <f>IF(AND(#REF!="Media",#REF!="Catastrófico"),CONCATENATE("R",#REF!,"C",#REF!),"")</f>
        <v>#REF!</v>
      </c>
      <c r="CM80" s="272" t="e">
        <f>IF(AND(#REF!="Media",#REF!="Catastrófico"),CONCATENATE("R",#REF!,"C",#REF!),"")</f>
        <v>#REF!</v>
      </c>
      <c r="CN80" s="272" t="e">
        <f>IF(AND(#REF!="Media",#REF!="Catastrófico"),CONCATENATE("R",#REF!,"C",#REF!),"")</f>
        <v>#REF!</v>
      </c>
      <c r="CO80" s="272" t="e">
        <f>IF(AND(#REF!="Media",#REF!="Catastrófico"),CONCATENATE("R",#REF!,"C",#REF!),"")</f>
        <v>#REF!</v>
      </c>
      <c r="CP80" s="272" t="e">
        <f>IF(AND(#REF!="Media",#REF!="Catastrófico"),CONCATENATE("R",#REF!,"C",#REF!),"")</f>
        <v>#REF!</v>
      </c>
      <c r="CQ80" s="272" t="e">
        <f>IF(AND(#REF!="Media",#REF!="Catastrófico"),CONCATENATE("R",#REF!,"C",#REF!),"")</f>
        <v>#REF!</v>
      </c>
      <c r="CR80" s="272" t="e">
        <f>IF(AND(#REF!="Media",#REF!="Catastrófico"),CONCATENATE("R",#REF!,"C",#REF!),"")</f>
        <v>#REF!</v>
      </c>
      <c r="CS80" s="272" t="e">
        <f>IF(AND(#REF!="Media",#REF!="Catastrófico"),CONCATENATE("R",#REF!,"C",#REF!),"")</f>
        <v>#REF!</v>
      </c>
      <c r="CT80" s="272" t="e">
        <f>IF(AND(#REF!="Media",#REF!="Catastrófico"),CONCATENATE("R",#REF!,"C",#REF!),"")</f>
        <v>#REF!</v>
      </c>
      <c r="CU80" s="273" t="e">
        <f>IF(AND(#REF!="Media",#REF!="Catastrófico"),CONCATENATE("R",#REF!,"C",#REF!),"")</f>
        <v>#REF!</v>
      </c>
      <c r="CV80" s="57"/>
      <c r="CW80" s="1087"/>
      <c r="CX80" s="1088"/>
      <c r="CY80" s="1088"/>
      <c r="CZ80" s="1088"/>
      <c r="DA80" s="1088"/>
      <c r="DB80" s="1089"/>
    </row>
    <row r="81" spans="2:106" ht="32.65" customHeight="1">
      <c r="B81" s="1101"/>
      <c r="C81" s="1101"/>
      <c r="D81" s="1102"/>
      <c r="E81" s="1072"/>
      <c r="F81" s="1073"/>
      <c r="G81" s="1073"/>
      <c r="H81" s="1073"/>
      <c r="I81" s="1074"/>
      <c r="J81" s="282" t="e">
        <f>IF(AND(#REF!="Media",#REF!="Leve"),CONCATENATE("R",#REF!,"C",#REF!),"")</f>
        <v>#REF!</v>
      </c>
      <c r="K81" s="283" t="e">
        <f>IF(AND(#REF!="Media",#REF!="Leve"),CONCATENATE("R",#REF!,"C",#REF!),"")</f>
        <v>#REF!</v>
      </c>
      <c r="L81" s="283" t="e">
        <f>IF(AND(#REF!="Media",#REF!="Leve"),CONCATENATE("R",#REF!,"C",#REF!),"")</f>
        <v>#REF!</v>
      </c>
      <c r="M81" s="283" t="e">
        <f>IF(AND(#REF!="Media",#REF!="Leve"),CONCATENATE("R",#REF!,"C",#REF!),"")</f>
        <v>#REF!</v>
      </c>
      <c r="N81" s="283" t="e">
        <f>IF(AND(#REF!="Media",#REF!="Leve"),CONCATENATE("R",#REF!,"C",#REF!),"")</f>
        <v>#REF!</v>
      </c>
      <c r="O81" s="283" t="e">
        <f>IF(AND(#REF!="Media",#REF!="Leve"),CONCATENATE("R",#REF!,"C",#REF!),"")</f>
        <v>#REF!</v>
      </c>
      <c r="P81" s="283" t="e">
        <f>IF(AND(#REF!="Media",#REF!="Leve"),CONCATENATE("R",#REF!,"C",#REF!),"")</f>
        <v>#REF!</v>
      </c>
      <c r="Q81" s="283" t="e">
        <f>IF(AND(#REF!="Media",#REF!="Leve"),CONCATENATE("R",#REF!,"C",#REF!),"")</f>
        <v>#REF!</v>
      </c>
      <c r="R81" s="283" t="e">
        <f>IF(AND(#REF!="Media",#REF!="Leve"),CONCATENATE("R",#REF!,"C",#REF!),"")</f>
        <v>#REF!</v>
      </c>
      <c r="S81" s="283" t="e">
        <f>IF(AND(#REF!="Media",#REF!="Leve"),CONCATENATE("R",#REF!,"C",#REF!),"")</f>
        <v>#REF!</v>
      </c>
      <c r="T81" s="283" t="e">
        <f>IF(AND(#REF!="Media",#REF!="Leve"),CONCATENATE("R",#REF!,"C",#REF!),"")</f>
        <v>#REF!</v>
      </c>
      <c r="U81" s="283" t="e">
        <f>IF(AND(#REF!="Media",#REF!="Leve"),CONCATENATE("R",#REF!,"C",#REF!),"")</f>
        <v>#REF!</v>
      </c>
      <c r="V81" s="283" t="e">
        <f>IF(AND(#REF!="Media",#REF!="Leve"),CONCATENATE("R",#REF!,"C",#REF!),"")</f>
        <v>#REF!</v>
      </c>
      <c r="W81" s="283" t="e">
        <f>IF(AND(#REF!="Media",#REF!="Leve"),CONCATENATE("R",#REF!,"C",#REF!),"")</f>
        <v>#REF!</v>
      </c>
      <c r="X81" s="283" t="e">
        <f>IF(AND(#REF!="Media",#REF!="Leve"),CONCATENATE("R",#REF!,"C",#REF!),"")</f>
        <v>#REF!</v>
      </c>
      <c r="Y81" s="283" t="e">
        <f>IF(AND(#REF!="Media",#REF!="Leve"),CONCATENATE("R",#REF!,"C",#REF!),"")</f>
        <v>#REF!</v>
      </c>
      <c r="Z81" s="283" t="e">
        <f>IF(AND(#REF!="Media",#REF!="Leve"),CONCATENATE("R",#REF!,"C",#REF!),"")</f>
        <v>#REF!</v>
      </c>
      <c r="AA81" s="283" t="e">
        <f>IF(AND(#REF!="Media",#REF!="Leve"),CONCATENATE("R",#REF!,"C",#REF!),"")</f>
        <v>#REF!</v>
      </c>
      <c r="AB81" s="282" t="e">
        <f>IF(AND(#REF!="Media",#REF!="Menor"),CONCATENATE("R",#REF!,"C",#REF!),"")</f>
        <v>#REF!</v>
      </c>
      <c r="AC81" s="283" t="e">
        <f>IF(AND(#REF!="Media",#REF!="Menor"),CONCATENATE("R",#REF!,"C",#REF!),"")</f>
        <v>#REF!</v>
      </c>
      <c r="AD81" s="283" t="e">
        <f>IF(AND(#REF!="Media",#REF!="Menor"),CONCATENATE("R",#REF!,"C",#REF!),"")</f>
        <v>#REF!</v>
      </c>
      <c r="AE81" s="283" t="e">
        <f>IF(AND(#REF!="Media",#REF!="Menor"),CONCATENATE("R",#REF!,"C",#REF!),"")</f>
        <v>#REF!</v>
      </c>
      <c r="AF81" s="283" t="e">
        <f>IF(AND(#REF!="Media",#REF!="Menor"),CONCATENATE("R",#REF!,"C",#REF!),"")</f>
        <v>#REF!</v>
      </c>
      <c r="AG81" s="283" t="e">
        <f>IF(AND(#REF!="Media",#REF!="Menor"),CONCATENATE("R",#REF!,"C",#REF!),"")</f>
        <v>#REF!</v>
      </c>
      <c r="AH81" s="283" t="e">
        <f>IF(AND(#REF!="Media",#REF!="Menor"),CONCATENATE("R",#REF!,"C",#REF!),"")</f>
        <v>#REF!</v>
      </c>
      <c r="AI81" s="283" t="e">
        <f>IF(AND(#REF!="Media",#REF!="Menor"),CONCATENATE("R",#REF!,"C",#REF!),"")</f>
        <v>#REF!</v>
      </c>
      <c r="AJ81" s="283" t="e">
        <f>IF(AND(#REF!="Media",#REF!="Menor"),CONCATENATE("R",#REF!,"C",#REF!),"")</f>
        <v>#REF!</v>
      </c>
      <c r="AK81" s="283" t="e">
        <f>IF(AND(#REF!="Media",#REF!="Menor"),CONCATENATE("R",#REF!,"C",#REF!),"")</f>
        <v>#REF!</v>
      </c>
      <c r="AL81" s="283" t="e">
        <f>IF(AND(#REF!="Media",#REF!="Menor"),CONCATENATE("R",#REF!,"C",#REF!),"")</f>
        <v>#REF!</v>
      </c>
      <c r="AM81" s="283" t="e">
        <f>IF(AND(#REF!="Media",#REF!="Menor"),CONCATENATE("R",#REF!,"C",#REF!),"")</f>
        <v>#REF!</v>
      </c>
      <c r="AN81" s="283" t="e">
        <f>IF(AND(#REF!="Media",#REF!="Menor"),CONCATENATE("R",#REF!,"C",#REF!),"")</f>
        <v>#REF!</v>
      </c>
      <c r="AO81" s="283" t="e">
        <f>IF(AND(#REF!="Media",#REF!="Menor"),CONCATENATE("R",#REF!,"C",#REF!),"")</f>
        <v>#REF!</v>
      </c>
      <c r="AP81" s="283" t="e">
        <f>IF(AND(#REF!="Media",#REF!="Menor"),CONCATENATE("R",#REF!,"C",#REF!),"")</f>
        <v>#REF!</v>
      </c>
      <c r="AQ81" s="283" t="e">
        <f>IF(AND(#REF!="Media",#REF!="Menor"),CONCATENATE("R",#REF!,"C",#REF!),"")</f>
        <v>#REF!</v>
      </c>
      <c r="AR81" s="283" t="e">
        <f>IF(AND(#REF!="Media",#REF!="Menor"),CONCATENATE("R",#REF!,"C",#REF!),"")</f>
        <v>#REF!</v>
      </c>
      <c r="AS81" s="283" t="e">
        <f>IF(AND(#REF!="Media",#REF!="Menor"),CONCATENATE("R",#REF!,"C",#REF!),"")</f>
        <v>#REF!</v>
      </c>
      <c r="AT81" s="282" t="e">
        <f>IF(AND(#REF!="Media",#REF!="Moderado"),CONCATENATE("R",#REF!,"C",#REF!),"")</f>
        <v>#REF!</v>
      </c>
      <c r="AU81" s="283" t="e">
        <f>IF(AND(#REF!="Media",#REF!="Moderado"),CONCATENATE("R",#REF!,"C",#REF!),"")</f>
        <v>#REF!</v>
      </c>
      <c r="AV81" s="283" t="e">
        <f>IF(AND(#REF!="Media",#REF!="Moderado"),CONCATENATE("R",#REF!,"C",#REF!),"")</f>
        <v>#REF!</v>
      </c>
      <c r="AW81" s="283" t="e">
        <f>IF(AND(#REF!="Media",#REF!="Moderado"),CONCATENATE("R",#REF!,"C",#REF!),"")</f>
        <v>#REF!</v>
      </c>
      <c r="AX81" s="283" t="e">
        <f>IF(AND(#REF!="Media",#REF!="Moderado"),CONCATENATE("R",#REF!,"C",#REF!),"")</f>
        <v>#REF!</v>
      </c>
      <c r="AY81" s="283" t="e">
        <f>IF(AND(#REF!="Media",#REF!="Moderado"),CONCATENATE("R",#REF!,"C",#REF!),"")</f>
        <v>#REF!</v>
      </c>
      <c r="AZ81" s="283" t="e">
        <f>IF(AND(#REF!="Media",#REF!="Moderado"),CONCATENATE("R",#REF!,"C",#REF!),"")</f>
        <v>#REF!</v>
      </c>
      <c r="BA81" s="283" t="e">
        <f>IF(AND(#REF!="Media",#REF!="Moderado"),CONCATENATE("R",#REF!,"C",#REF!),"")</f>
        <v>#REF!</v>
      </c>
      <c r="BB81" s="283" t="e">
        <f>IF(AND(#REF!="Media",#REF!="Moderado"),CONCATENATE("R",#REF!,"C",#REF!),"")</f>
        <v>#REF!</v>
      </c>
      <c r="BC81" s="283" t="e">
        <f>IF(AND(#REF!="Media",#REF!="Moderado"),CONCATENATE("R",#REF!,"C",#REF!),"")</f>
        <v>#REF!</v>
      </c>
      <c r="BD81" s="283" t="e">
        <f>IF(AND(#REF!="Media",#REF!="Moderado"),CONCATENATE("R",#REF!,"C",#REF!),"")</f>
        <v>#REF!</v>
      </c>
      <c r="BE81" s="283" t="e">
        <f>IF(AND(#REF!="Media",#REF!="Moderado"),CONCATENATE("R",#REF!,"C",#REF!),"")</f>
        <v>#REF!</v>
      </c>
      <c r="BF81" s="283" t="e">
        <f>IF(AND(#REF!="Media",#REF!="Moderado"),CONCATENATE("R",#REF!,"C",#REF!),"")</f>
        <v>#REF!</v>
      </c>
      <c r="BG81" s="283" t="e">
        <f>IF(AND(#REF!="Media",#REF!="Moderado"),CONCATENATE("R",#REF!,"C",#REF!),"")</f>
        <v>#REF!</v>
      </c>
      <c r="BH81" s="283" t="e">
        <f>IF(AND(#REF!="Media",#REF!="Moderado"),CONCATENATE("R",#REF!,"C",#REF!),"")</f>
        <v>#REF!</v>
      </c>
      <c r="BI81" s="283" t="e">
        <f>IF(AND(#REF!="Media",#REF!="Moderado"),CONCATENATE("R",#REF!,"C",#REF!),"")</f>
        <v>#REF!</v>
      </c>
      <c r="BJ81" s="283" t="e">
        <f>IF(AND(#REF!="Media",#REF!="Moderado"),CONCATENATE("R",#REF!,"C",#REF!),"")</f>
        <v>#REF!</v>
      </c>
      <c r="BK81" s="284" t="e">
        <f>IF(AND(#REF!="Media",#REF!="Moderado"),CONCATENATE("R",#REF!,"C",#REF!),"")</f>
        <v>#REF!</v>
      </c>
      <c r="BL81" s="270" t="e">
        <f>IF(AND(#REF!="Media",#REF!="Mayor"),CONCATENATE("R",#REF!,"C",#REF!),"")</f>
        <v>#REF!</v>
      </c>
      <c r="BM81" s="270" t="e">
        <f>IF(AND(#REF!="Media",#REF!="Mayor"),CONCATENATE("R",#REF!,"C",#REF!),"")</f>
        <v>#REF!</v>
      </c>
      <c r="BN81" s="270" t="e">
        <f>IF(AND(#REF!="Media",#REF!="Mayor"),CONCATENATE("R",#REF!,"C",#REF!),"")</f>
        <v>#REF!</v>
      </c>
      <c r="BO81" s="270" t="e">
        <f>IF(AND(#REF!="Media",#REF!="Mayor"),CONCATENATE("R",#REF!,"C",#REF!),"")</f>
        <v>#REF!</v>
      </c>
      <c r="BP81" s="270" t="e">
        <f>IF(AND(#REF!="Media",#REF!="Mayor"),CONCATENATE("R",#REF!,"C",#REF!),"")</f>
        <v>#REF!</v>
      </c>
      <c r="BQ81" s="270" t="e">
        <f>IF(AND(#REF!="Media",#REF!="Mayor"),CONCATENATE("R",#REF!,"C",#REF!),"")</f>
        <v>#REF!</v>
      </c>
      <c r="BR81" s="270" t="e">
        <f>IF(AND(#REF!="Media",#REF!="Mayor"),CONCATENATE("R",#REF!,"C",#REF!),"")</f>
        <v>#REF!</v>
      </c>
      <c r="BS81" s="270" t="e">
        <f>IF(AND(#REF!="Media",#REF!="Mayor"),CONCATENATE("R",#REF!,"C",#REF!),"")</f>
        <v>#REF!</v>
      </c>
      <c r="BT81" s="270" t="e">
        <f>IF(AND(#REF!="Media",#REF!="Mayor"),CONCATENATE("R",#REF!,"C",#REF!),"")</f>
        <v>#REF!</v>
      </c>
      <c r="BU81" s="270" t="e">
        <f>IF(AND(#REF!="Media",#REF!="Mayor"),CONCATENATE("R",#REF!,"C",#REF!),"")</f>
        <v>#REF!</v>
      </c>
      <c r="BV81" s="270" t="e">
        <f>IF(AND(#REF!="Media",#REF!="Mayor"),CONCATENATE("R",#REF!,"C",#REF!),"")</f>
        <v>#REF!</v>
      </c>
      <c r="BW81" s="270" t="e">
        <f>IF(AND(#REF!="Media",#REF!="Mayor"),CONCATENATE("R",#REF!,"C",#REF!),"")</f>
        <v>#REF!</v>
      </c>
      <c r="BX81" s="270" t="e">
        <f>IF(AND(#REF!="Media",#REF!="Mayor"),CONCATENATE("R",#REF!,"C",#REF!),"")</f>
        <v>#REF!</v>
      </c>
      <c r="BY81" s="270" t="e">
        <f>IF(AND(#REF!="Media",#REF!="Mayor"),CONCATENATE("R",#REF!,"C",#REF!),"")</f>
        <v>#REF!</v>
      </c>
      <c r="BZ81" s="270" t="e">
        <f>IF(AND(#REF!="Media",#REF!="Mayor"),CONCATENATE("R",#REF!,"C",#REF!),"")</f>
        <v>#REF!</v>
      </c>
      <c r="CA81" s="270" t="e">
        <f>IF(AND(#REF!="Media",#REF!="Mayor"),CONCATENATE("R",#REF!,"C",#REF!),"")</f>
        <v>#REF!</v>
      </c>
      <c r="CB81" s="270" t="e">
        <f>IF(AND(#REF!="Media",#REF!="Mayor"),CONCATENATE("R",#REF!,"C",#REF!),"")</f>
        <v>#REF!</v>
      </c>
      <c r="CC81" s="271" t="e">
        <f>IF(AND(#REF!="Media",#REF!="Mayor"),CONCATENATE("R",#REF!,"C",#REF!),"")</f>
        <v>#REF!</v>
      </c>
      <c r="CD81" s="272" t="e">
        <f>IF(AND(#REF!="Media",#REF!="Catastrófico"),CONCATENATE("R",#REF!,"C",#REF!),"")</f>
        <v>#REF!</v>
      </c>
      <c r="CE81" s="272" t="e">
        <f>IF(AND(#REF!="Media",#REF!="Catastrófico"),CONCATENATE("R",#REF!,"C",#REF!),"")</f>
        <v>#REF!</v>
      </c>
      <c r="CF81" s="272" t="e">
        <f>IF(AND(#REF!="Media",#REF!="Catastrófico"),CONCATENATE("R",#REF!,"C",#REF!),"")</f>
        <v>#REF!</v>
      </c>
      <c r="CG81" s="272" t="e">
        <f>IF(AND(#REF!="Media",#REF!="Catastrófico"),CONCATENATE("R",#REF!,"C",#REF!),"")</f>
        <v>#REF!</v>
      </c>
      <c r="CH81" s="272" t="e">
        <f>IF(AND(#REF!="Media",#REF!="Catastrófico"),CONCATENATE("R",#REF!,"C",#REF!),"")</f>
        <v>#REF!</v>
      </c>
      <c r="CI81" s="272" t="e">
        <f>IF(AND(#REF!="Media",#REF!="Catastrófico"),CONCATENATE("R",#REF!,"C",#REF!),"")</f>
        <v>#REF!</v>
      </c>
      <c r="CJ81" s="272" t="e">
        <f>IF(AND(#REF!="Media",#REF!="Catastrófico"),CONCATENATE("R",#REF!,"C",#REF!),"")</f>
        <v>#REF!</v>
      </c>
      <c r="CK81" s="272" t="e">
        <f>IF(AND(#REF!="Media",#REF!="Catastrófico"),CONCATENATE("R",#REF!,"C",#REF!),"")</f>
        <v>#REF!</v>
      </c>
      <c r="CL81" s="272" t="e">
        <f>IF(AND(#REF!="Media",#REF!="Catastrófico"),CONCATENATE("R",#REF!,"C",#REF!),"")</f>
        <v>#REF!</v>
      </c>
      <c r="CM81" s="272" t="e">
        <f>IF(AND(#REF!="Media",#REF!="Catastrófico"),CONCATENATE("R",#REF!,"C",#REF!),"")</f>
        <v>#REF!</v>
      </c>
      <c r="CN81" s="272" t="e">
        <f>IF(AND(#REF!="Media",#REF!="Catastrófico"),CONCATENATE("R",#REF!,"C",#REF!),"")</f>
        <v>#REF!</v>
      </c>
      <c r="CO81" s="272" t="e">
        <f>IF(AND(#REF!="Media",#REF!="Catastrófico"),CONCATENATE("R",#REF!,"C",#REF!),"")</f>
        <v>#REF!</v>
      </c>
      <c r="CP81" s="272" t="e">
        <f>IF(AND(#REF!="Media",#REF!="Catastrófico"),CONCATENATE("R",#REF!,"C",#REF!),"")</f>
        <v>#REF!</v>
      </c>
      <c r="CQ81" s="272" t="e">
        <f>IF(AND(#REF!="Media",#REF!="Catastrófico"),CONCATENATE("R",#REF!,"C",#REF!),"")</f>
        <v>#REF!</v>
      </c>
      <c r="CR81" s="272" t="e">
        <f>IF(AND(#REF!="Media",#REF!="Catastrófico"),CONCATENATE("R",#REF!,"C",#REF!),"")</f>
        <v>#REF!</v>
      </c>
      <c r="CS81" s="272" t="e">
        <f>IF(AND(#REF!="Media",#REF!="Catastrófico"),CONCATENATE("R",#REF!,"C",#REF!),"")</f>
        <v>#REF!</v>
      </c>
      <c r="CT81" s="272" t="e">
        <f>IF(AND(#REF!="Media",#REF!="Catastrófico"),CONCATENATE("R",#REF!,"C",#REF!),"")</f>
        <v>#REF!</v>
      </c>
      <c r="CU81" s="273" t="e">
        <f>IF(AND(#REF!="Media",#REF!="Catastrófico"),CONCATENATE("R",#REF!,"C",#REF!),"")</f>
        <v>#REF!</v>
      </c>
      <c r="CV81" s="57"/>
      <c r="CW81" s="1087"/>
      <c r="CX81" s="1088"/>
      <c r="CY81" s="1088"/>
      <c r="CZ81" s="1088"/>
      <c r="DA81" s="1088"/>
      <c r="DB81" s="1089"/>
    </row>
    <row r="82" spans="2:106" ht="32.65" customHeight="1">
      <c r="B82" s="1101"/>
      <c r="C82" s="1101"/>
      <c r="D82" s="1102"/>
      <c r="E82" s="1072"/>
      <c r="F82" s="1073"/>
      <c r="G82" s="1073"/>
      <c r="H82" s="1073"/>
      <c r="I82" s="1074"/>
      <c r="J82" s="282" t="e">
        <f>IF(AND(#REF!="Media",#REF!="Leve"),CONCATENATE("R",#REF!,"C",#REF!),"")</f>
        <v>#REF!</v>
      </c>
      <c r="K82" s="283" t="e">
        <f>IF(AND(#REF!="Media",#REF!="Leve"),CONCATENATE("R",#REF!,"C",#REF!),"")</f>
        <v>#REF!</v>
      </c>
      <c r="L82" s="283" t="e">
        <f>IF(AND(#REF!="Media",#REF!="Leve"),CONCATENATE("R",#REF!,"C",#REF!),"")</f>
        <v>#REF!</v>
      </c>
      <c r="M82" s="283" t="e">
        <f>IF(AND(#REF!="Media",#REF!="Leve"),CONCATENATE("R",#REF!,"C",#REF!),"")</f>
        <v>#REF!</v>
      </c>
      <c r="N82" s="283" t="e">
        <f>IF(AND(#REF!="Media",#REF!="Leve"),CONCATENATE("R",#REF!,"C",#REF!),"")</f>
        <v>#REF!</v>
      </c>
      <c r="O82" s="283" t="e">
        <f>IF(AND(#REF!="Media",#REF!="Leve"),CONCATENATE("R",#REF!,"C",#REF!),"")</f>
        <v>#REF!</v>
      </c>
      <c r="P82" s="283" t="e">
        <f>IF(AND(#REF!="Media",#REF!="Leve"),CONCATENATE("R",#REF!,"C",#REF!),"")</f>
        <v>#REF!</v>
      </c>
      <c r="Q82" s="283" t="e">
        <f>IF(AND(#REF!="Media",#REF!="Leve"),CONCATENATE("R",#REF!,"C",#REF!),"")</f>
        <v>#REF!</v>
      </c>
      <c r="R82" s="283" t="e">
        <f>IF(AND(#REF!="Media",#REF!="Leve"),CONCATENATE("R",#REF!,"C",#REF!),"")</f>
        <v>#REF!</v>
      </c>
      <c r="S82" s="283" t="e">
        <f>IF(AND(#REF!="Media",#REF!="Leve"),CONCATENATE("R",#REF!,"C",#REF!),"")</f>
        <v>#REF!</v>
      </c>
      <c r="T82" s="283" t="e">
        <f>IF(AND(#REF!="Media",#REF!="Leve"),CONCATENATE("R",#REF!,"C",#REF!),"")</f>
        <v>#REF!</v>
      </c>
      <c r="U82" s="283" t="e">
        <f>IF(AND(#REF!="Media",#REF!="Leve"),CONCATENATE("R",#REF!,"C",#REF!),"")</f>
        <v>#REF!</v>
      </c>
      <c r="V82" s="283" t="e">
        <f>IF(AND(#REF!="Media",#REF!="Leve"),CONCATENATE("R",#REF!,"C",#REF!),"")</f>
        <v>#REF!</v>
      </c>
      <c r="W82" s="283" t="e">
        <f>IF(AND(#REF!="Media",#REF!="Leve"),CONCATENATE("R",#REF!,"C",#REF!),"")</f>
        <v>#REF!</v>
      </c>
      <c r="X82" s="283" t="e">
        <f>IF(AND(#REF!="Media",#REF!="Leve"),CONCATENATE("R",#REF!,"C",#REF!),"")</f>
        <v>#REF!</v>
      </c>
      <c r="Y82" s="283" t="e">
        <f>IF(AND(#REF!="Media",#REF!="Leve"),CONCATENATE("R",#REF!,"C",#REF!),"")</f>
        <v>#REF!</v>
      </c>
      <c r="Z82" s="283" t="e">
        <f>IF(AND(#REF!="Media",#REF!="Leve"),CONCATENATE("R",#REF!,"C",#REF!),"")</f>
        <v>#REF!</v>
      </c>
      <c r="AA82" s="283" t="e">
        <f>IF(AND(#REF!="Media",#REF!="Leve"),CONCATENATE("R",#REF!,"C",#REF!),"")</f>
        <v>#REF!</v>
      </c>
      <c r="AB82" s="282" t="e">
        <f>IF(AND(#REF!="Media",#REF!="Menor"),CONCATENATE("R",#REF!,"C",#REF!),"")</f>
        <v>#REF!</v>
      </c>
      <c r="AC82" s="283" t="e">
        <f>IF(AND(#REF!="Media",#REF!="Menor"),CONCATENATE("R",#REF!,"C",#REF!),"")</f>
        <v>#REF!</v>
      </c>
      <c r="AD82" s="283" t="e">
        <f>IF(AND(#REF!="Media",#REF!="Menor"),CONCATENATE("R",#REF!,"C",#REF!),"")</f>
        <v>#REF!</v>
      </c>
      <c r="AE82" s="283" t="e">
        <f>IF(AND(#REF!="Media",#REF!="Menor"),CONCATENATE("R",#REF!,"C",#REF!),"")</f>
        <v>#REF!</v>
      </c>
      <c r="AF82" s="283" t="e">
        <f>IF(AND(#REF!="Media",#REF!="Menor"),CONCATENATE("R",#REF!,"C",#REF!),"")</f>
        <v>#REF!</v>
      </c>
      <c r="AG82" s="283" t="e">
        <f>IF(AND(#REF!="Media",#REF!="Menor"),CONCATENATE("R",#REF!,"C",#REF!),"")</f>
        <v>#REF!</v>
      </c>
      <c r="AH82" s="283" t="e">
        <f>IF(AND(#REF!="Media",#REF!="Menor"),CONCATENATE("R",#REF!,"C",#REF!),"")</f>
        <v>#REF!</v>
      </c>
      <c r="AI82" s="283" t="e">
        <f>IF(AND(#REF!="Media",#REF!="Menor"),CONCATENATE("R",#REF!,"C",#REF!),"")</f>
        <v>#REF!</v>
      </c>
      <c r="AJ82" s="283" t="e">
        <f>IF(AND(#REF!="Media",#REF!="Menor"),CONCATENATE("R",#REF!,"C",#REF!),"")</f>
        <v>#REF!</v>
      </c>
      <c r="AK82" s="283" t="e">
        <f>IF(AND(#REF!="Media",#REF!="Menor"),CONCATENATE("R",#REF!,"C",#REF!),"")</f>
        <v>#REF!</v>
      </c>
      <c r="AL82" s="283" t="e">
        <f>IF(AND(#REF!="Media",#REF!="Menor"),CONCATENATE("R",#REF!,"C",#REF!),"")</f>
        <v>#REF!</v>
      </c>
      <c r="AM82" s="283" t="e">
        <f>IF(AND(#REF!="Media",#REF!="Menor"),CONCATENATE("R",#REF!,"C",#REF!),"")</f>
        <v>#REF!</v>
      </c>
      <c r="AN82" s="283" t="e">
        <f>IF(AND(#REF!="Media",#REF!="Menor"),CONCATENATE("R",#REF!,"C",#REF!),"")</f>
        <v>#REF!</v>
      </c>
      <c r="AO82" s="283" t="e">
        <f>IF(AND(#REF!="Media",#REF!="Menor"),CONCATENATE("R",#REF!,"C",#REF!),"")</f>
        <v>#REF!</v>
      </c>
      <c r="AP82" s="283" t="e">
        <f>IF(AND(#REF!="Media",#REF!="Menor"),CONCATENATE("R",#REF!,"C",#REF!),"")</f>
        <v>#REF!</v>
      </c>
      <c r="AQ82" s="283" t="e">
        <f>IF(AND(#REF!="Media",#REF!="Menor"),CONCATENATE("R",#REF!,"C",#REF!),"")</f>
        <v>#REF!</v>
      </c>
      <c r="AR82" s="283" t="e">
        <f>IF(AND(#REF!="Media",#REF!="Menor"),CONCATENATE("R",#REF!,"C",#REF!),"")</f>
        <v>#REF!</v>
      </c>
      <c r="AS82" s="283" t="e">
        <f>IF(AND(#REF!="Media",#REF!="Menor"),CONCATENATE("R",#REF!,"C",#REF!),"")</f>
        <v>#REF!</v>
      </c>
      <c r="AT82" s="282" t="e">
        <f>IF(AND(#REF!="Media",#REF!="Moderado"),CONCATENATE("R",#REF!,"C",#REF!),"")</f>
        <v>#REF!</v>
      </c>
      <c r="AU82" s="283" t="e">
        <f>IF(AND(#REF!="Media",#REF!="Moderado"),CONCATENATE("R",#REF!,"C",#REF!),"")</f>
        <v>#REF!</v>
      </c>
      <c r="AV82" s="283" t="e">
        <f>IF(AND(#REF!="Media",#REF!="Moderado"),CONCATENATE("R",#REF!,"C",#REF!),"")</f>
        <v>#REF!</v>
      </c>
      <c r="AW82" s="283" t="e">
        <f>IF(AND(#REF!="Media",#REF!="Moderado"),CONCATENATE("R",#REF!,"C",#REF!),"")</f>
        <v>#REF!</v>
      </c>
      <c r="AX82" s="283" t="e">
        <f>IF(AND(#REF!="Media",#REF!="Moderado"),CONCATENATE("R",#REF!,"C",#REF!),"")</f>
        <v>#REF!</v>
      </c>
      <c r="AY82" s="283" t="e">
        <f>IF(AND(#REF!="Media",#REF!="Moderado"),CONCATENATE("R",#REF!,"C",#REF!),"")</f>
        <v>#REF!</v>
      </c>
      <c r="AZ82" s="283" t="e">
        <f>IF(AND(#REF!="Media",#REF!="Moderado"),CONCATENATE("R",#REF!,"C",#REF!),"")</f>
        <v>#REF!</v>
      </c>
      <c r="BA82" s="283" t="e">
        <f>IF(AND(#REF!="Media",#REF!="Moderado"),CONCATENATE("R",#REF!,"C",#REF!),"")</f>
        <v>#REF!</v>
      </c>
      <c r="BB82" s="283" t="e">
        <f>IF(AND(#REF!="Media",#REF!="Moderado"),CONCATENATE("R",#REF!,"C",#REF!),"")</f>
        <v>#REF!</v>
      </c>
      <c r="BC82" s="283" t="e">
        <f>IF(AND(#REF!="Media",#REF!="Moderado"),CONCATENATE("R",#REF!,"C",#REF!),"")</f>
        <v>#REF!</v>
      </c>
      <c r="BD82" s="283" t="e">
        <f>IF(AND(#REF!="Media",#REF!="Moderado"),CONCATENATE("R",#REF!,"C",#REF!),"")</f>
        <v>#REF!</v>
      </c>
      <c r="BE82" s="283" t="e">
        <f>IF(AND(#REF!="Media",#REF!="Moderado"),CONCATENATE("R",#REF!,"C",#REF!),"")</f>
        <v>#REF!</v>
      </c>
      <c r="BF82" s="283" t="e">
        <f>IF(AND(#REF!="Media",#REF!="Moderado"),CONCATENATE("R",#REF!,"C",#REF!),"")</f>
        <v>#REF!</v>
      </c>
      <c r="BG82" s="283" t="e">
        <f>IF(AND(#REF!="Media",#REF!="Moderado"),CONCATENATE("R",#REF!,"C",#REF!),"")</f>
        <v>#REF!</v>
      </c>
      <c r="BH82" s="283" t="e">
        <f>IF(AND(#REF!="Media",#REF!="Moderado"),CONCATENATE("R",#REF!,"C",#REF!),"")</f>
        <v>#REF!</v>
      </c>
      <c r="BI82" s="283" t="e">
        <f>IF(AND(#REF!="Media",#REF!="Moderado"),CONCATENATE("R",#REF!,"C",#REF!),"")</f>
        <v>#REF!</v>
      </c>
      <c r="BJ82" s="283" t="e">
        <f>IF(AND(#REF!="Media",#REF!="Moderado"),CONCATENATE("R",#REF!,"C",#REF!),"")</f>
        <v>#REF!</v>
      </c>
      <c r="BK82" s="284" t="e">
        <f>IF(AND(#REF!="Media",#REF!="Moderado"),CONCATENATE("R",#REF!,"C",#REF!),"")</f>
        <v>#REF!</v>
      </c>
      <c r="BL82" s="270" t="e">
        <f>IF(AND(#REF!="Media",#REF!="Mayor"),CONCATENATE("R",#REF!,"C",#REF!),"")</f>
        <v>#REF!</v>
      </c>
      <c r="BM82" s="270" t="e">
        <f>IF(AND(#REF!="Media",#REF!="Mayor"),CONCATENATE("R",#REF!,"C",#REF!),"")</f>
        <v>#REF!</v>
      </c>
      <c r="BN82" s="270" t="e">
        <f>IF(AND(#REF!="Media",#REF!="Mayor"),CONCATENATE("R",#REF!,"C",#REF!),"")</f>
        <v>#REF!</v>
      </c>
      <c r="BO82" s="270" t="e">
        <f>IF(AND(#REF!="Media",#REF!="Mayor"),CONCATENATE("R",#REF!,"C",#REF!),"")</f>
        <v>#REF!</v>
      </c>
      <c r="BP82" s="270" t="e">
        <f>IF(AND(#REF!="Media",#REF!="Mayor"),CONCATENATE("R",#REF!,"C",#REF!),"")</f>
        <v>#REF!</v>
      </c>
      <c r="BQ82" s="270" t="e">
        <f>IF(AND(#REF!="Media",#REF!="Mayor"),CONCATENATE("R",#REF!,"C",#REF!),"")</f>
        <v>#REF!</v>
      </c>
      <c r="BR82" s="270" t="e">
        <f>IF(AND(#REF!="Media",#REF!="Mayor"),CONCATENATE("R",#REF!,"C",#REF!),"")</f>
        <v>#REF!</v>
      </c>
      <c r="BS82" s="270" t="e">
        <f>IF(AND(#REF!="Media",#REF!="Mayor"),CONCATENATE("R",#REF!,"C",#REF!),"")</f>
        <v>#REF!</v>
      </c>
      <c r="BT82" s="270" t="e">
        <f>IF(AND(#REF!="Media",#REF!="Mayor"),CONCATENATE("R",#REF!,"C",#REF!),"")</f>
        <v>#REF!</v>
      </c>
      <c r="BU82" s="270" t="e">
        <f>IF(AND(#REF!="Media",#REF!="Mayor"),CONCATENATE("R",#REF!,"C",#REF!),"")</f>
        <v>#REF!</v>
      </c>
      <c r="BV82" s="270" t="e">
        <f>IF(AND(#REF!="Media",#REF!="Mayor"),CONCATENATE("R",#REF!,"C",#REF!),"")</f>
        <v>#REF!</v>
      </c>
      <c r="BW82" s="270" t="e">
        <f>IF(AND(#REF!="Media",#REF!="Mayor"),CONCATENATE("R",#REF!,"C",#REF!),"")</f>
        <v>#REF!</v>
      </c>
      <c r="BX82" s="270" t="e">
        <f>IF(AND(#REF!="Media",#REF!="Mayor"),CONCATENATE("R",#REF!,"C",#REF!),"")</f>
        <v>#REF!</v>
      </c>
      <c r="BY82" s="270" t="e">
        <f>IF(AND(#REF!="Media",#REF!="Mayor"),CONCATENATE("R",#REF!,"C",#REF!),"")</f>
        <v>#REF!</v>
      </c>
      <c r="BZ82" s="270" t="e">
        <f>IF(AND(#REF!="Media",#REF!="Mayor"),CONCATENATE("R",#REF!,"C",#REF!),"")</f>
        <v>#REF!</v>
      </c>
      <c r="CA82" s="270" t="e">
        <f>IF(AND(#REF!="Media",#REF!="Mayor"),CONCATENATE("R",#REF!,"C",#REF!),"")</f>
        <v>#REF!</v>
      </c>
      <c r="CB82" s="270" t="e">
        <f>IF(AND(#REF!="Media",#REF!="Mayor"),CONCATENATE("R",#REF!,"C",#REF!),"")</f>
        <v>#REF!</v>
      </c>
      <c r="CC82" s="271" t="e">
        <f>IF(AND(#REF!="Media",#REF!="Mayor"),CONCATENATE("R",#REF!,"C",#REF!),"")</f>
        <v>#REF!</v>
      </c>
      <c r="CD82" s="272" t="e">
        <f>IF(AND(#REF!="Media",#REF!="Catastrófico"),CONCATENATE("R",#REF!,"C",#REF!),"")</f>
        <v>#REF!</v>
      </c>
      <c r="CE82" s="272" t="e">
        <f>IF(AND(#REF!="Media",#REF!="Catastrófico"),CONCATENATE("R",#REF!,"C",#REF!),"")</f>
        <v>#REF!</v>
      </c>
      <c r="CF82" s="272" t="e">
        <f>IF(AND(#REF!="Media",#REF!="Catastrófico"),CONCATENATE("R",#REF!,"C",#REF!),"")</f>
        <v>#REF!</v>
      </c>
      <c r="CG82" s="272" t="e">
        <f>IF(AND(#REF!="Media",#REF!="Catastrófico"),CONCATENATE("R",#REF!,"C",#REF!),"")</f>
        <v>#REF!</v>
      </c>
      <c r="CH82" s="272" t="e">
        <f>IF(AND(#REF!="Media",#REF!="Catastrófico"),CONCATENATE("R",#REF!,"C",#REF!),"")</f>
        <v>#REF!</v>
      </c>
      <c r="CI82" s="272" t="e">
        <f>IF(AND(#REF!="Media",#REF!="Catastrófico"),CONCATENATE("R",#REF!,"C",#REF!),"")</f>
        <v>#REF!</v>
      </c>
      <c r="CJ82" s="272" t="e">
        <f>IF(AND(#REF!="Media",#REF!="Catastrófico"),CONCATENATE("R",#REF!,"C",#REF!),"")</f>
        <v>#REF!</v>
      </c>
      <c r="CK82" s="272" t="e">
        <f>IF(AND(#REF!="Media",#REF!="Catastrófico"),CONCATENATE("R",#REF!,"C",#REF!),"")</f>
        <v>#REF!</v>
      </c>
      <c r="CL82" s="272" t="e">
        <f>IF(AND(#REF!="Media",#REF!="Catastrófico"),CONCATENATE("R",#REF!,"C",#REF!),"")</f>
        <v>#REF!</v>
      </c>
      <c r="CM82" s="272" t="e">
        <f>IF(AND(#REF!="Media",#REF!="Catastrófico"),CONCATENATE("R",#REF!,"C",#REF!),"")</f>
        <v>#REF!</v>
      </c>
      <c r="CN82" s="272" t="e">
        <f>IF(AND(#REF!="Media",#REF!="Catastrófico"),CONCATENATE("R",#REF!,"C",#REF!),"")</f>
        <v>#REF!</v>
      </c>
      <c r="CO82" s="272" t="e">
        <f>IF(AND(#REF!="Media",#REF!="Catastrófico"),CONCATENATE("R",#REF!,"C",#REF!),"")</f>
        <v>#REF!</v>
      </c>
      <c r="CP82" s="272" t="e">
        <f>IF(AND(#REF!="Media",#REF!="Catastrófico"),CONCATENATE("R",#REF!,"C",#REF!),"")</f>
        <v>#REF!</v>
      </c>
      <c r="CQ82" s="272" t="e">
        <f>IF(AND(#REF!="Media",#REF!="Catastrófico"),CONCATENATE("R",#REF!,"C",#REF!),"")</f>
        <v>#REF!</v>
      </c>
      <c r="CR82" s="272" t="e">
        <f>IF(AND(#REF!="Media",#REF!="Catastrófico"),CONCATENATE("R",#REF!,"C",#REF!),"")</f>
        <v>#REF!</v>
      </c>
      <c r="CS82" s="272" t="e">
        <f>IF(AND(#REF!="Media",#REF!="Catastrófico"),CONCATENATE("R",#REF!,"C",#REF!),"")</f>
        <v>#REF!</v>
      </c>
      <c r="CT82" s="272" t="e">
        <f>IF(AND(#REF!="Media",#REF!="Catastrófico"),CONCATENATE("R",#REF!,"C",#REF!),"")</f>
        <v>#REF!</v>
      </c>
      <c r="CU82" s="273" t="e">
        <f>IF(AND(#REF!="Media",#REF!="Catastrófico"),CONCATENATE("R",#REF!,"C",#REF!),"")</f>
        <v>#REF!</v>
      </c>
      <c r="CV82" s="57"/>
      <c r="CW82" s="1087"/>
      <c r="CX82" s="1088"/>
      <c r="CY82" s="1088"/>
      <c r="CZ82" s="1088"/>
      <c r="DA82" s="1088"/>
      <c r="DB82" s="1089"/>
    </row>
    <row r="83" spans="2:106" ht="32.65" customHeight="1">
      <c r="B83" s="1101"/>
      <c r="C83" s="1101"/>
      <c r="D83" s="1102"/>
      <c r="E83" s="1072"/>
      <c r="F83" s="1073"/>
      <c r="G83" s="1073"/>
      <c r="H83" s="1073"/>
      <c r="I83" s="1074"/>
      <c r="J83" s="282" t="e">
        <f>IF(AND(#REF!="Media",#REF!="Leve"),CONCATENATE("R",#REF!,"C",#REF!),"")</f>
        <v>#REF!</v>
      </c>
      <c r="K83" s="283" t="e">
        <f>IF(AND(#REF!="Media",#REF!="Leve"),CONCATENATE("R",#REF!,"C",#REF!),"")</f>
        <v>#REF!</v>
      </c>
      <c r="L83" s="283" t="e">
        <f>IF(AND(#REF!="Media",#REF!="Leve"),CONCATENATE("R",#REF!,"C",#REF!),"")</f>
        <v>#REF!</v>
      </c>
      <c r="M83" s="283" t="e">
        <f>IF(AND(#REF!="Media",#REF!="Leve"),CONCATENATE("R",#REF!,"C",#REF!),"")</f>
        <v>#REF!</v>
      </c>
      <c r="N83" s="283" t="e">
        <f>IF(AND(#REF!="Media",#REF!="Leve"),CONCATENATE("R",#REF!,"C",#REF!),"")</f>
        <v>#REF!</v>
      </c>
      <c r="O83" s="283" t="e">
        <f>IF(AND(#REF!="Media",#REF!="Leve"),CONCATENATE("R",#REF!,"C",#REF!),"")</f>
        <v>#REF!</v>
      </c>
      <c r="P83" s="283" t="e">
        <f>IF(AND(#REF!="Media",#REF!="Leve"),CONCATENATE("R",#REF!,"C",#REF!),"")</f>
        <v>#REF!</v>
      </c>
      <c r="Q83" s="283" t="e">
        <f>IF(AND(#REF!="Media",#REF!="Leve"),CONCATENATE("R",#REF!,"C",#REF!),"")</f>
        <v>#REF!</v>
      </c>
      <c r="R83" s="283" t="e">
        <f>IF(AND(#REF!="Media",#REF!="Leve"),CONCATENATE("R",#REF!,"C",#REF!),"")</f>
        <v>#REF!</v>
      </c>
      <c r="S83" s="283" t="e">
        <f>IF(AND(#REF!="Media",#REF!="Leve"),CONCATENATE("R",#REF!,"C",#REF!),"")</f>
        <v>#REF!</v>
      </c>
      <c r="T83" s="283" t="e">
        <f>IF(AND(#REF!="Media",#REF!="Leve"),CONCATENATE("R",#REF!,"C",#REF!),"")</f>
        <v>#REF!</v>
      </c>
      <c r="U83" s="283" t="e">
        <f>IF(AND(#REF!="Media",#REF!="Leve"),CONCATENATE("R",#REF!,"C",#REF!),"")</f>
        <v>#REF!</v>
      </c>
      <c r="V83" s="283" t="e">
        <f>IF(AND(#REF!="Media",#REF!="Leve"),CONCATENATE("R",#REF!,"C",#REF!),"")</f>
        <v>#REF!</v>
      </c>
      <c r="W83" s="283" t="e">
        <f>IF(AND(#REF!="Media",#REF!="Leve"),CONCATENATE("R",#REF!,"C",#REF!),"")</f>
        <v>#REF!</v>
      </c>
      <c r="X83" s="283" t="e">
        <f>IF(AND(#REF!="Media",#REF!="Leve"),CONCATENATE("R",#REF!,"C",#REF!),"")</f>
        <v>#REF!</v>
      </c>
      <c r="Y83" s="283" t="e">
        <f>IF(AND(#REF!="Media",#REF!="Leve"),CONCATENATE("R",#REF!,"C",#REF!),"")</f>
        <v>#REF!</v>
      </c>
      <c r="Z83" s="283" t="e">
        <f>IF(AND(#REF!="Media",#REF!="Leve"),CONCATENATE("R",#REF!,"C",#REF!),"")</f>
        <v>#REF!</v>
      </c>
      <c r="AA83" s="283" t="e">
        <f>IF(AND(#REF!="Media",#REF!="Leve"),CONCATENATE("R",#REF!,"C",#REF!),"")</f>
        <v>#REF!</v>
      </c>
      <c r="AB83" s="282" t="e">
        <f>IF(AND(#REF!="Media",#REF!="Menor"),CONCATENATE("R",#REF!,"C",#REF!),"")</f>
        <v>#REF!</v>
      </c>
      <c r="AC83" s="283" t="e">
        <f>IF(AND(#REF!="Media",#REF!="Menor"),CONCATENATE("R",#REF!,"C",#REF!),"")</f>
        <v>#REF!</v>
      </c>
      <c r="AD83" s="283" t="e">
        <f>IF(AND(#REF!="Media",#REF!="Menor"),CONCATENATE("R",#REF!,"C",#REF!),"")</f>
        <v>#REF!</v>
      </c>
      <c r="AE83" s="283" t="e">
        <f>IF(AND(#REF!="Media",#REF!="Menor"),CONCATENATE("R",#REF!,"C",#REF!),"")</f>
        <v>#REF!</v>
      </c>
      <c r="AF83" s="283" t="e">
        <f>IF(AND(#REF!="Media",#REF!="Menor"),CONCATENATE("R",#REF!,"C",#REF!),"")</f>
        <v>#REF!</v>
      </c>
      <c r="AG83" s="283" t="e">
        <f>IF(AND(#REF!="Media",#REF!="Menor"),CONCATENATE("R",#REF!,"C",#REF!),"")</f>
        <v>#REF!</v>
      </c>
      <c r="AH83" s="283" t="e">
        <f>IF(AND(#REF!="Media",#REF!="Menor"),CONCATENATE("R",#REF!,"C",#REF!),"")</f>
        <v>#REF!</v>
      </c>
      <c r="AI83" s="283" t="e">
        <f>IF(AND(#REF!="Media",#REF!="Menor"),CONCATENATE("R",#REF!,"C",#REF!),"")</f>
        <v>#REF!</v>
      </c>
      <c r="AJ83" s="283" t="e">
        <f>IF(AND(#REF!="Media",#REF!="Menor"),CONCATENATE("R",#REF!,"C",#REF!),"")</f>
        <v>#REF!</v>
      </c>
      <c r="AK83" s="283" t="e">
        <f>IF(AND(#REF!="Media",#REF!="Menor"),CONCATENATE("R",#REF!,"C",#REF!),"")</f>
        <v>#REF!</v>
      </c>
      <c r="AL83" s="283" t="e">
        <f>IF(AND(#REF!="Media",#REF!="Menor"),CONCATENATE("R",#REF!,"C",#REF!),"")</f>
        <v>#REF!</v>
      </c>
      <c r="AM83" s="283" t="e">
        <f>IF(AND(#REF!="Media",#REF!="Menor"),CONCATENATE("R",#REF!,"C",#REF!),"")</f>
        <v>#REF!</v>
      </c>
      <c r="AN83" s="283" t="e">
        <f>IF(AND(#REF!="Media",#REF!="Menor"),CONCATENATE("R",#REF!,"C",#REF!),"")</f>
        <v>#REF!</v>
      </c>
      <c r="AO83" s="283" t="e">
        <f>IF(AND(#REF!="Media",#REF!="Menor"),CONCATENATE("R",#REF!,"C",#REF!),"")</f>
        <v>#REF!</v>
      </c>
      <c r="AP83" s="283" t="e">
        <f>IF(AND(#REF!="Media",#REF!="Menor"),CONCATENATE("R",#REF!,"C",#REF!),"")</f>
        <v>#REF!</v>
      </c>
      <c r="AQ83" s="283" t="e">
        <f>IF(AND(#REF!="Media",#REF!="Menor"),CONCATENATE("R",#REF!,"C",#REF!),"")</f>
        <v>#REF!</v>
      </c>
      <c r="AR83" s="283" t="e">
        <f>IF(AND(#REF!="Media",#REF!="Menor"),CONCATENATE("R",#REF!,"C",#REF!),"")</f>
        <v>#REF!</v>
      </c>
      <c r="AS83" s="283" t="e">
        <f>IF(AND(#REF!="Media",#REF!="Menor"),CONCATENATE("R",#REF!,"C",#REF!),"")</f>
        <v>#REF!</v>
      </c>
      <c r="AT83" s="282" t="e">
        <f>IF(AND(#REF!="Media",#REF!="Moderado"),CONCATENATE("R",#REF!,"C",#REF!),"")</f>
        <v>#REF!</v>
      </c>
      <c r="AU83" s="283" t="e">
        <f>IF(AND(#REF!="Media",#REF!="Moderado"),CONCATENATE("R",#REF!,"C",#REF!),"")</f>
        <v>#REF!</v>
      </c>
      <c r="AV83" s="283" t="e">
        <f>IF(AND(#REF!="Media",#REF!="Moderado"),CONCATENATE("R",#REF!,"C",#REF!),"")</f>
        <v>#REF!</v>
      </c>
      <c r="AW83" s="283" t="e">
        <f>IF(AND(#REF!="Media",#REF!="Moderado"),CONCATENATE("R",#REF!,"C",#REF!),"")</f>
        <v>#REF!</v>
      </c>
      <c r="AX83" s="283" t="e">
        <f>IF(AND(#REF!="Media",#REF!="Moderado"),CONCATENATE("R",#REF!,"C",#REF!),"")</f>
        <v>#REF!</v>
      </c>
      <c r="AY83" s="283" t="e">
        <f>IF(AND(#REF!="Media",#REF!="Moderado"),CONCATENATE("R",#REF!,"C",#REF!),"")</f>
        <v>#REF!</v>
      </c>
      <c r="AZ83" s="283" t="e">
        <f>IF(AND(#REF!="Media",#REF!="Moderado"),CONCATENATE("R",#REF!,"C",#REF!),"")</f>
        <v>#REF!</v>
      </c>
      <c r="BA83" s="283" t="e">
        <f>IF(AND(#REF!="Media",#REF!="Moderado"),CONCATENATE("R",#REF!,"C",#REF!),"")</f>
        <v>#REF!</v>
      </c>
      <c r="BB83" s="283" t="e">
        <f>IF(AND(#REF!="Media",#REF!="Moderado"),CONCATENATE("R",#REF!,"C",#REF!),"")</f>
        <v>#REF!</v>
      </c>
      <c r="BC83" s="283" t="e">
        <f>IF(AND(#REF!="Media",#REF!="Moderado"),CONCATENATE("R",#REF!,"C",#REF!),"")</f>
        <v>#REF!</v>
      </c>
      <c r="BD83" s="283" t="e">
        <f>IF(AND(#REF!="Media",#REF!="Moderado"),CONCATENATE("R",#REF!,"C",#REF!),"")</f>
        <v>#REF!</v>
      </c>
      <c r="BE83" s="283" t="e">
        <f>IF(AND(#REF!="Media",#REF!="Moderado"),CONCATENATE("R",#REF!,"C",#REF!),"")</f>
        <v>#REF!</v>
      </c>
      <c r="BF83" s="283" t="e">
        <f>IF(AND(#REF!="Media",#REF!="Moderado"),CONCATENATE("R",#REF!,"C",#REF!),"")</f>
        <v>#REF!</v>
      </c>
      <c r="BG83" s="283" t="e">
        <f>IF(AND(#REF!="Media",#REF!="Moderado"),CONCATENATE("R",#REF!,"C",#REF!),"")</f>
        <v>#REF!</v>
      </c>
      <c r="BH83" s="283" t="e">
        <f>IF(AND(#REF!="Media",#REF!="Moderado"),CONCATENATE("R",#REF!,"C",#REF!),"")</f>
        <v>#REF!</v>
      </c>
      <c r="BI83" s="283" t="e">
        <f>IF(AND(#REF!="Media",#REF!="Moderado"),CONCATENATE("R",#REF!,"C",#REF!),"")</f>
        <v>#REF!</v>
      </c>
      <c r="BJ83" s="283" t="e">
        <f>IF(AND(#REF!="Media",#REF!="Moderado"),CONCATENATE("R",#REF!,"C",#REF!),"")</f>
        <v>#REF!</v>
      </c>
      <c r="BK83" s="284" t="e">
        <f>IF(AND(#REF!="Media",#REF!="Moderado"),CONCATENATE("R",#REF!,"C",#REF!),"")</f>
        <v>#REF!</v>
      </c>
      <c r="BL83" s="270" t="e">
        <f>IF(AND(#REF!="Media",#REF!="Mayor"),CONCATENATE("R",#REF!,"C",#REF!),"")</f>
        <v>#REF!</v>
      </c>
      <c r="BM83" s="270" t="e">
        <f>IF(AND(#REF!="Media",#REF!="Mayor"),CONCATENATE("R",#REF!,"C",#REF!),"")</f>
        <v>#REF!</v>
      </c>
      <c r="BN83" s="270" t="e">
        <f>IF(AND(#REF!="Media",#REF!="Mayor"),CONCATENATE("R",#REF!,"C",#REF!),"")</f>
        <v>#REF!</v>
      </c>
      <c r="BO83" s="270" t="e">
        <f>IF(AND(#REF!="Media",#REF!="Mayor"),CONCATENATE("R",#REF!,"C",#REF!),"")</f>
        <v>#REF!</v>
      </c>
      <c r="BP83" s="270" t="e">
        <f>IF(AND(#REF!="Media",#REF!="Mayor"),CONCATENATE("R",#REF!,"C",#REF!),"")</f>
        <v>#REF!</v>
      </c>
      <c r="BQ83" s="270" t="e">
        <f>IF(AND(#REF!="Media",#REF!="Mayor"),CONCATENATE("R",#REF!,"C",#REF!),"")</f>
        <v>#REF!</v>
      </c>
      <c r="BR83" s="270" t="e">
        <f>IF(AND(#REF!="Media",#REF!="Mayor"),CONCATENATE("R",#REF!,"C",#REF!),"")</f>
        <v>#REF!</v>
      </c>
      <c r="BS83" s="270" t="e">
        <f>IF(AND(#REF!="Media",#REF!="Mayor"),CONCATENATE("R",#REF!,"C",#REF!),"")</f>
        <v>#REF!</v>
      </c>
      <c r="BT83" s="270" t="e">
        <f>IF(AND(#REF!="Media",#REF!="Mayor"),CONCATENATE("R",#REF!,"C",#REF!),"")</f>
        <v>#REF!</v>
      </c>
      <c r="BU83" s="270" t="e">
        <f>IF(AND(#REF!="Media",#REF!="Mayor"),CONCATENATE("R",#REF!,"C",#REF!),"")</f>
        <v>#REF!</v>
      </c>
      <c r="BV83" s="270" t="e">
        <f>IF(AND(#REF!="Media",#REF!="Mayor"),CONCATENATE("R",#REF!,"C",#REF!),"")</f>
        <v>#REF!</v>
      </c>
      <c r="BW83" s="270" t="e">
        <f>IF(AND(#REF!="Media",#REF!="Mayor"),CONCATENATE("R",#REF!,"C",#REF!),"")</f>
        <v>#REF!</v>
      </c>
      <c r="BX83" s="270" t="e">
        <f>IF(AND(#REF!="Media",#REF!="Mayor"),CONCATENATE("R",#REF!,"C",#REF!),"")</f>
        <v>#REF!</v>
      </c>
      <c r="BY83" s="270" t="e">
        <f>IF(AND(#REF!="Media",#REF!="Mayor"),CONCATENATE("R",#REF!,"C",#REF!),"")</f>
        <v>#REF!</v>
      </c>
      <c r="BZ83" s="270" t="e">
        <f>IF(AND(#REF!="Media",#REF!="Mayor"),CONCATENATE("R",#REF!,"C",#REF!),"")</f>
        <v>#REF!</v>
      </c>
      <c r="CA83" s="270" t="e">
        <f>IF(AND(#REF!="Media",#REF!="Mayor"),CONCATENATE("R",#REF!,"C",#REF!),"")</f>
        <v>#REF!</v>
      </c>
      <c r="CB83" s="270" t="e">
        <f>IF(AND(#REF!="Media",#REF!="Mayor"),CONCATENATE("R",#REF!,"C",#REF!),"")</f>
        <v>#REF!</v>
      </c>
      <c r="CC83" s="271" t="e">
        <f>IF(AND(#REF!="Media",#REF!="Mayor"),CONCATENATE("R",#REF!,"C",#REF!),"")</f>
        <v>#REF!</v>
      </c>
      <c r="CD83" s="272" t="e">
        <f>IF(AND(#REF!="Media",#REF!="Catastrófico"),CONCATENATE("R",#REF!,"C",#REF!),"")</f>
        <v>#REF!</v>
      </c>
      <c r="CE83" s="272" t="e">
        <f>IF(AND(#REF!="Media",#REF!="Catastrófico"),CONCATENATE("R",#REF!,"C",#REF!),"")</f>
        <v>#REF!</v>
      </c>
      <c r="CF83" s="272" t="e">
        <f>IF(AND(#REF!="Media",#REF!="Catastrófico"),CONCATENATE("R",#REF!,"C",#REF!),"")</f>
        <v>#REF!</v>
      </c>
      <c r="CG83" s="272" t="e">
        <f>IF(AND(#REF!="Media",#REF!="Catastrófico"),CONCATENATE("R",#REF!,"C",#REF!),"")</f>
        <v>#REF!</v>
      </c>
      <c r="CH83" s="272" t="e">
        <f>IF(AND(#REF!="Media",#REF!="Catastrófico"),CONCATENATE("R",#REF!,"C",#REF!),"")</f>
        <v>#REF!</v>
      </c>
      <c r="CI83" s="272" t="e">
        <f>IF(AND(#REF!="Media",#REF!="Catastrófico"),CONCATENATE("R",#REF!,"C",#REF!),"")</f>
        <v>#REF!</v>
      </c>
      <c r="CJ83" s="272" t="e">
        <f>IF(AND(#REF!="Media",#REF!="Catastrófico"),CONCATENATE("R",#REF!,"C",#REF!),"")</f>
        <v>#REF!</v>
      </c>
      <c r="CK83" s="272" t="e">
        <f>IF(AND(#REF!="Media",#REF!="Catastrófico"),CONCATENATE("R",#REF!,"C",#REF!),"")</f>
        <v>#REF!</v>
      </c>
      <c r="CL83" s="272" t="e">
        <f>IF(AND(#REF!="Media",#REF!="Catastrófico"),CONCATENATE("R",#REF!,"C",#REF!),"")</f>
        <v>#REF!</v>
      </c>
      <c r="CM83" s="272" t="e">
        <f>IF(AND(#REF!="Media",#REF!="Catastrófico"),CONCATENATE("R",#REF!,"C",#REF!),"")</f>
        <v>#REF!</v>
      </c>
      <c r="CN83" s="272" t="e">
        <f>IF(AND(#REF!="Media",#REF!="Catastrófico"),CONCATENATE("R",#REF!,"C",#REF!),"")</f>
        <v>#REF!</v>
      </c>
      <c r="CO83" s="272" t="e">
        <f>IF(AND(#REF!="Media",#REF!="Catastrófico"),CONCATENATE("R",#REF!,"C",#REF!),"")</f>
        <v>#REF!</v>
      </c>
      <c r="CP83" s="272" t="e">
        <f>IF(AND(#REF!="Media",#REF!="Catastrófico"),CONCATENATE("R",#REF!,"C",#REF!),"")</f>
        <v>#REF!</v>
      </c>
      <c r="CQ83" s="272" t="e">
        <f>IF(AND(#REF!="Media",#REF!="Catastrófico"),CONCATENATE("R",#REF!,"C",#REF!),"")</f>
        <v>#REF!</v>
      </c>
      <c r="CR83" s="272" t="e">
        <f>IF(AND(#REF!="Media",#REF!="Catastrófico"),CONCATENATE("R",#REF!,"C",#REF!),"")</f>
        <v>#REF!</v>
      </c>
      <c r="CS83" s="272" t="e">
        <f>IF(AND(#REF!="Media",#REF!="Catastrófico"),CONCATENATE("R",#REF!,"C",#REF!),"")</f>
        <v>#REF!</v>
      </c>
      <c r="CT83" s="272" t="e">
        <f>IF(AND(#REF!="Media",#REF!="Catastrófico"),CONCATENATE("R",#REF!,"C",#REF!),"")</f>
        <v>#REF!</v>
      </c>
      <c r="CU83" s="273" t="e">
        <f>IF(AND(#REF!="Media",#REF!="Catastrófico"),CONCATENATE("R",#REF!,"C",#REF!),"")</f>
        <v>#REF!</v>
      </c>
      <c r="CV83" s="57"/>
      <c r="CW83" s="1087"/>
      <c r="CX83" s="1088"/>
      <c r="CY83" s="1088"/>
      <c r="CZ83" s="1088"/>
      <c r="DA83" s="1088"/>
      <c r="DB83" s="1089"/>
    </row>
    <row r="84" spans="2:106" ht="32.65" customHeight="1">
      <c r="B84" s="1101"/>
      <c r="C84" s="1101"/>
      <c r="D84" s="1102"/>
      <c r="E84" s="1072"/>
      <c r="F84" s="1073"/>
      <c r="G84" s="1073"/>
      <c r="H84" s="1073"/>
      <c r="I84" s="1074"/>
      <c r="J84" s="282" t="e">
        <f>IF(AND(#REF!="Media",#REF!="Leve"),CONCATENATE("R",#REF!,"C",#REF!),"")</f>
        <v>#REF!</v>
      </c>
      <c r="K84" s="283" t="e">
        <f>IF(AND(#REF!="Media",#REF!="Leve"),CONCATENATE("R",#REF!,"C",#REF!),"")</f>
        <v>#REF!</v>
      </c>
      <c r="L84" s="283" t="e">
        <f>IF(AND(#REF!="Media",#REF!="Leve"),CONCATENATE("R",#REF!,"C",#REF!),"")</f>
        <v>#REF!</v>
      </c>
      <c r="M84" s="283" t="e">
        <f>IF(AND(#REF!="Media",#REF!="Leve"),CONCATENATE("R",#REF!,"C",#REF!),"")</f>
        <v>#REF!</v>
      </c>
      <c r="N84" s="283" t="e">
        <f>IF(AND(#REF!="Media",#REF!="Leve"),CONCATENATE("R",#REF!,"C",#REF!),"")</f>
        <v>#REF!</v>
      </c>
      <c r="O84" s="283" t="e">
        <f>IF(AND(#REF!="Media",#REF!="Leve"),CONCATENATE("R",#REF!,"C",#REF!),"")</f>
        <v>#REF!</v>
      </c>
      <c r="P84" s="283" t="e">
        <f>IF(AND(#REF!="Media",#REF!="Leve"),CONCATENATE("R",#REF!,"C",#REF!),"")</f>
        <v>#REF!</v>
      </c>
      <c r="Q84" s="283" t="e">
        <f>IF(AND(#REF!="Media",#REF!="Leve"),CONCATENATE("R",#REF!,"C",#REF!),"")</f>
        <v>#REF!</v>
      </c>
      <c r="R84" s="283" t="e">
        <f>IF(AND(#REF!="Media",#REF!="Leve"),CONCATENATE("R",#REF!,"C",#REF!),"")</f>
        <v>#REF!</v>
      </c>
      <c r="S84" s="283" t="e">
        <f>IF(AND(#REF!="Media",#REF!="Leve"),CONCATENATE("R",#REF!,"C",#REF!),"")</f>
        <v>#REF!</v>
      </c>
      <c r="T84" s="283" t="e">
        <f>IF(AND(#REF!="Media",#REF!="Leve"),CONCATENATE("R",#REF!,"C",#REF!),"")</f>
        <v>#REF!</v>
      </c>
      <c r="U84" s="283" t="e">
        <f>IF(AND(#REF!="Media",#REF!="Leve"),CONCATENATE("R",#REF!,"C",#REF!),"")</f>
        <v>#REF!</v>
      </c>
      <c r="V84" s="283" t="e">
        <f>IF(AND(#REF!="Media",#REF!="Leve"),CONCATENATE("R",#REF!,"C",#REF!),"")</f>
        <v>#REF!</v>
      </c>
      <c r="W84" s="283" t="e">
        <f>IF(AND(#REF!="Media",#REF!="Leve"),CONCATENATE("R",#REF!,"C",#REF!),"")</f>
        <v>#REF!</v>
      </c>
      <c r="X84" s="283" t="e">
        <f>IF(AND(#REF!="Media",#REF!="Leve"),CONCATENATE("R",#REF!,"C",#REF!),"")</f>
        <v>#REF!</v>
      </c>
      <c r="Y84" s="283" t="e">
        <f>IF(AND(#REF!="Media",#REF!="Leve"),CONCATENATE("R",#REF!,"C",#REF!),"")</f>
        <v>#REF!</v>
      </c>
      <c r="Z84" s="283" t="e">
        <f>IF(AND(#REF!="Media",#REF!="Leve"),CONCATENATE("R",#REF!,"C",#REF!),"")</f>
        <v>#REF!</v>
      </c>
      <c r="AA84" s="283" t="e">
        <f>IF(AND(#REF!="Media",#REF!="Leve"),CONCATENATE("R",#REF!,"C",#REF!),"")</f>
        <v>#REF!</v>
      </c>
      <c r="AB84" s="282" t="e">
        <f>IF(AND(#REF!="Media",#REF!="Menor"),CONCATENATE("R",#REF!,"C",#REF!),"")</f>
        <v>#REF!</v>
      </c>
      <c r="AC84" s="283" t="e">
        <f>IF(AND(#REF!="Media",#REF!="Menor"),CONCATENATE("R",#REF!,"C",#REF!),"")</f>
        <v>#REF!</v>
      </c>
      <c r="AD84" s="283" t="e">
        <f>IF(AND(#REF!="Media",#REF!="Menor"),CONCATENATE("R",#REF!,"C",#REF!),"")</f>
        <v>#REF!</v>
      </c>
      <c r="AE84" s="283" t="e">
        <f>IF(AND(#REF!="Media",#REF!="Menor"),CONCATENATE("R",#REF!,"C",#REF!),"")</f>
        <v>#REF!</v>
      </c>
      <c r="AF84" s="283" t="e">
        <f>IF(AND(#REF!="Media",#REF!="Menor"),CONCATENATE("R",#REF!,"C",#REF!),"")</f>
        <v>#REF!</v>
      </c>
      <c r="AG84" s="283" t="e">
        <f>IF(AND(#REF!="Media",#REF!="Menor"),CONCATENATE("R",#REF!,"C",#REF!),"")</f>
        <v>#REF!</v>
      </c>
      <c r="AH84" s="283" t="e">
        <f>IF(AND(#REF!="Media",#REF!="Menor"),CONCATENATE("R",#REF!,"C",#REF!),"")</f>
        <v>#REF!</v>
      </c>
      <c r="AI84" s="283" t="e">
        <f>IF(AND(#REF!="Media",#REF!="Menor"),CONCATENATE("R",#REF!,"C",#REF!),"")</f>
        <v>#REF!</v>
      </c>
      <c r="AJ84" s="283" t="e">
        <f>IF(AND(#REF!="Media",#REF!="Menor"),CONCATENATE("R",#REF!,"C",#REF!),"")</f>
        <v>#REF!</v>
      </c>
      <c r="AK84" s="283" t="e">
        <f>IF(AND(#REF!="Media",#REF!="Menor"),CONCATENATE("R",#REF!,"C",#REF!),"")</f>
        <v>#REF!</v>
      </c>
      <c r="AL84" s="283" t="e">
        <f>IF(AND(#REF!="Media",#REF!="Menor"),CONCATENATE("R",#REF!,"C",#REF!),"")</f>
        <v>#REF!</v>
      </c>
      <c r="AM84" s="283" t="e">
        <f>IF(AND(#REF!="Media",#REF!="Menor"),CONCATENATE("R",#REF!,"C",#REF!),"")</f>
        <v>#REF!</v>
      </c>
      <c r="AN84" s="283" t="e">
        <f>IF(AND(#REF!="Media",#REF!="Menor"),CONCATENATE("R",#REF!,"C",#REF!),"")</f>
        <v>#REF!</v>
      </c>
      <c r="AO84" s="283" t="e">
        <f>IF(AND(#REF!="Media",#REF!="Menor"),CONCATENATE("R",#REF!,"C",#REF!),"")</f>
        <v>#REF!</v>
      </c>
      <c r="AP84" s="283" t="e">
        <f>IF(AND(#REF!="Media",#REF!="Menor"),CONCATENATE("R",#REF!,"C",#REF!),"")</f>
        <v>#REF!</v>
      </c>
      <c r="AQ84" s="283" t="e">
        <f>IF(AND(#REF!="Media",#REF!="Menor"),CONCATENATE("R",#REF!,"C",#REF!),"")</f>
        <v>#REF!</v>
      </c>
      <c r="AR84" s="283" t="e">
        <f>IF(AND(#REF!="Media",#REF!="Menor"),CONCATENATE("R",#REF!,"C",#REF!),"")</f>
        <v>#REF!</v>
      </c>
      <c r="AS84" s="283" t="e">
        <f>IF(AND(#REF!="Media",#REF!="Menor"),CONCATENATE("R",#REF!,"C",#REF!),"")</f>
        <v>#REF!</v>
      </c>
      <c r="AT84" s="282" t="e">
        <f>IF(AND(#REF!="Media",#REF!="Moderado"),CONCATENATE("R",#REF!,"C",#REF!),"")</f>
        <v>#REF!</v>
      </c>
      <c r="AU84" s="283" t="e">
        <f>IF(AND(#REF!="Media",#REF!="Moderado"),CONCATENATE("R",#REF!,"C",#REF!),"")</f>
        <v>#REF!</v>
      </c>
      <c r="AV84" s="283" t="e">
        <f>IF(AND(#REF!="Media",#REF!="Moderado"),CONCATENATE("R",#REF!,"C",#REF!),"")</f>
        <v>#REF!</v>
      </c>
      <c r="AW84" s="283" t="e">
        <f>IF(AND(#REF!="Media",#REF!="Moderado"),CONCATENATE("R",#REF!,"C",#REF!),"")</f>
        <v>#REF!</v>
      </c>
      <c r="AX84" s="283" t="e">
        <f>IF(AND(#REF!="Media",#REF!="Moderado"),CONCATENATE("R",#REF!,"C",#REF!),"")</f>
        <v>#REF!</v>
      </c>
      <c r="AY84" s="283" t="e">
        <f>IF(AND(#REF!="Media",#REF!="Moderado"),CONCATENATE("R",#REF!,"C",#REF!),"")</f>
        <v>#REF!</v>
      </c>
      <c r="AZ84" s="283" t="e">
        <f>IF(AND(#REF!="Media",#REF!="Moderado"),CONCATENATE("R",#REF!,"C",#REF!),"")</f>
        <v>#REF!</v>
      </c>
      <c r="BA84" s="283" t="e">
        <f>IF(AND(#REF!="Media",#REF!="Moderado"),CONCATENATE("R",#REF!,"C",#REF!),"")</f>
        <v>#REF!</v>
      </c>
      <c r="BB84" s="283" t="e">
        <f>IF(AND(#REF!="Media",#REF!="Moderado"),CONCATENATE("R",#REF!,"C",#REF!),"")</f>
        <v>#REF!</v>
      </c>
      <c r="BC84" s="283" t="e">
        <f>IF(AND(#REF!="Media",#REF!="Moderado"),CONCATENATE("R",#REF!,"C",#REF!),"")</f>
        <v>#REF!</v>
      </c>
      <c r="BD84" s="283" t="e">
        <f>IF(AND(#REF!="Media",#REF!="Moderado"),CONCATENATE("R",#REF!,"C",#REF!),"")</f>
        <v>#REF!</v>
      </c>
      <c r="BE84" s="283" t="e">
        <f>IF(AND(#REF!="Media",#REF!="Moderado"),CONCATENATE("R",#REF!,"C",#REF!),"")</f>
        <v>#REF!</v>
      </c>
      <c r="BF84" s="283" t="e">
        <f>IF(AND(#REF!="Media",#REF!="Moderado"),CONCATENATE("R",#REF!,"C",#REF!),"")</f>
        <v>#REF!</v>
      </c>
      <c r="BG84" s="283" t="e">
        <f>IF(AND(#REF!="Media",#REF!="Moderado"),CONCATENATE("R",#REF!,"C",#REF!),"")</f>
        <v>#REF!</v>
      </c>
      <c r="BH84" s="283" t="e">
        <f>IF(AND(#REF!="Media",#REF!="Moderado"),CONCATENATE("R",#REF!,"C",#REF!),"")</f>
        <v>#REF!</v>
      </c>
      <c r="BI84" s="283" t="e">
        <f>IF(AND(#REF!="Media",#REF!="Moderado"),CONCATENATE("R",#REF!,"C",#REF!),"")</f>
        <v>#REF!</v>
      </c>
      <c r="BJ84" s="283" t="e">
        <f>IF(AND(#REF!="Media",#REF!="Moderado"),CONCATENATE("R",#REF!,"C",#REF!),"")</f>
        <v>#REF!</v>
      </c>
      <c r="BK84" s="284" t="e">
        <f>IF(AND(#REF!="Media",#REF!="Moderado"),CONCATENATE("R",#REF!,"C",#REF!),"")</f>
        <v>#REF!</v>
      </c>
      <c r="BL84" s="270" t="e">
        <f>IF(AND(#REF!="Media",#REF!="Mayor"),CONCATENATE("R",#REF!,"C",#REF!),"")</f>
        <v>#REF!</v>
      </c>
      <c r="BM84" s="270" t="e">
        <f>IF(AND(#REF!="Media",#REF!="Mayor"),CONCATENATE("R",#REF!,"C",#REF!),"")</f>
        <v>#REF!</v>
      </c>
      <c r="BN84" s="270" t="e">
        <f>IF(AND(#REF!="Media",#REF!="Mayor"),CONCATENATE("R",#REF!,"C",#REF!),"")</f>
        <v>#REF!</v>
      </c>
      <c r="BO84" s="270" t="e">
        <f>IF(AND(#REF!="Media",#REF!="Mayor"),CONCATENATE("R",#REF!,"C",#REF!),"")</f>
        <v>#REF!</v>
      </c>
      <c r="BP84" s="270" t="e">
        <f>IF(AND(#REF!="Media",#REF!="Mayor"),CONCATENATE("R",#REF!,"C",#REF!),"")</f>
        <v>#REF!</v>
      </c>
      <c r="BQ84" s="270" t="e">
        <f>IF(AND(#REF!="Media",#REF!="Mayor"),CONCATENATE("R",#REF!,"C",#REF!),"")</f>
        <v>#REF!</v>
      </c>
      <c r="BR84" s="270" t="e">
        <f>IF(AND(#REF!="Media",#REF!="Mayor"),CONCATENATE("R",#REF!,"C",#REF!),"")</f>
        <v>#REF!</v>
      </c>
      <c r="BS84" s="270" t="e">
        <f>IF(AND(#REF!="Media",#REF!="Mayor"),CONCATENATE("R",#REF!,"C",#REF!),"")</f>
        <v>#REF!</v>
      </c>
      <c r="BT84" s="270" t="e">
        <f>IF(AND(#REF!="Media",#REF!="Mayor"),CONCATENATE("R",#REF!,"C",#REF!),"")</f>
        <v>#REF!</v>
      </c>
      <c r="BU84" s="270" t="e">
        <f>IF(AND(#REF!="Media",#REF!="Mayor"),CONCATENATE("R",#REF!,"C",#REF!),"")</f>
        <v>#REF!</v>
      </c>
      <c r="BV84" s="270" t="e">
        <f>IF(AND(#REF!="Media",#REF!="Mayor"),CONCATENATE("R",#REF!,"C",#REF!),"")</f>
        <v>#REF!</v>
      </c>
      <c r="BW84" s="270" t="e">
        <f>IF(AND(#REF!="Media",#REF!="Mayor"),CONCATENATE("R",#REF!,"C",#REF!),"")</f>
        <v>#REF!</v>
      </c>
      <c r="BX84" s="270" t="e">
        <f>IF(AND(#REF!="Media",#REF!="Mayor"),CONCATENATE("R",#REF!,"C",#REF!),"")</f>
        <v>#REF!</v>
      </c>
      <c r="BY84" s="270" t="e">
        <f>IF(AND(#REF!="Media",#REF!="Mayor"),CONCATENATE("R",#REF!,"C",#REF!),"")</f>
        <v>#REF!</v>
      </c>
      <c r="BZ84" s="270" t="e">
        <f>IF(AND(#REF!="Media",#REF!="Mayor"),CONCATENATE("R",#REF!,"C",#REF!),"")</f>
        <v>#REF!</v>
      </c>
      <c r="CA84" s="270" t="e">
        <f>IF(AND(#REF!="Media",#REF!="Mayor"),CONCATENATE("R",#REF!,"C",#REF!),"")</f>
        <v>#REF!</v>
      </c>
      <c r="CB84" s="270" t="e">
        <f>IF(AND(#REF!="Media",#REF!="Mayor"),CONCATENATE("R",#REF!,"C",#REF!),"")</f>
        <v>#REF!</v>
      </c>
      <c r="CC84" s="271" t="e">
        <f>IF(AND(#REF!="Media",#REF!="Mayor"),CONCATENATE("R",#REF!,"C",#REF!),"")</f>
        <v>#REF!</v>
      </c>
      <c r="CD84" s="272" t="e">
        <f>IF(AND(#REF!="Media",#REF!="Catastrófico"),CONCATENATE("R",#REF!,"C",#REF!),"")</f>
        <v>#REF!</v>
      </c>
      <c r="CE84" s="272" t="e">
        <f>IF(AND(#REF!="Media",#REF!="Catastrófico"),CONCATENATE("R",#REF!,"C",#REF!),"")</f>
        <v>#REF!</v>
      </c>
      <c r="CF84" s="272" t="e">
        <f>IF(AND(#REF!="Media",#REF!="Catastrófico"),CONCATENATE("R",#REF!,"C",#REF!),"")</f>
        <v>#REF!</v>
      </c>
      <c r="CG84" s="272" t="e">
        <f>IF(AND(#REF!="Media",#REF!="Catastrófico"),CONCATENATE("R",#REF!,"C",#REF!),"")</f>
        <v>#REF!</v>
      </c>
      <c r="CH84" s="272" t="e">
        <f>IF(AND(#REF!="Media",#REF!="Catastrófico"),CONCATENATE("R",#REF!,"C",#REF!),"")</f>
        <v>#REF!</v>
      </c>
      <c r="CI84" s="272" t="e">
        <f>IF(AND(#REF!="Media",#REF!="Catastrófico"),CONCATENATE("R",#REF!,"C",#REF!),"")</f>
        <v>#REF!</v>
      </c>
      <c r="CJ84" s="272" t="e">
        <f>IF(AND(#REF!="Media",#REF!="Catastrófico"),CONCATENATE("R",#REF!,"C",#REF!),"")</f>
        <v>#REF!</v>
      </c>
      <c r="CK84" s="272" t="e">
        <f>IF(AND(#REF!="Media",#REF!="Catastrófico"),CONCATENATE("R",#REF!,"C",#REF!),"")</f>
        <v>#REF!</v>
      </c>
      <c r="CL84" s="272" t="e">
        <f>IF(AND(#REF!="Media",#REF!="Catastrófico"),CONCATENATE("R",#REF!,"C",#REF!),"")</f>
        <v>#REF!</v>
      </c>
      <c r="CM84" s="272" t="e">
        <f>IF(AND(#REF!="Media",#REF!="Catastrófico"),CONCATENATE("R",#REF!,"C",#REF!),"")</f>
        <v>#REF!</v>
      </c>
      <c r="CN84" s="272" t="e">
        <f>IF(AND(#REF!="Media",#REF!="Catastrófico"),CONCATENATE("R",#REF!,"C",#REF!),"")</f>
        <v>#REF!</v>
      </c>
      <c r="CO84" s="272" t="e">
        <f>IF(AND(#REF!="Media",#REF!="Catastrófico"),CONCATENATE("R",#REF!,"C",#REF!),"")</f>
        <v>#REF!</v>
      </c>
      <c r="CP84" s="272" t="e">
        <f>IF(AND(#REF!="Media",#REF!="Catastrófico"),CONCATENATE("R",#REF!,"C",#REF!),"")</f>
        <v>#REF!</v>
      </c>
      <c r="CQ84" s="272" t="e">
        <f>IF(AND(#REF!="Media",#REF!="Catastrófico"),CONCATENATE("R",#REF!,"C",#REF!),"")</f>
        <v>#REF!</v>
      </c>
      <c r="CR84" s="272" t="e">
        <f>IF(AND(#REF!="Media",#REF!="Catastrófico"),CONCATENATE("R",#REF!,"C",#REF!),"")</f>
        <v>#REF!</v>
      </c>
      <c r="CS84" s="272" t="e">
        <f>IF(AND(#REF!="Media",#REF!="Catastrófico"),CONCATENATE("R",#REF!,"C",#REF!),"")</f>
        <v>#REF!</v>
      </c>
      <c r="CT84" s="272" t="e">
        <f>IF(AND(#REF!="Media",#REF!="Catastrófico"),CONCATENATE("R",#REF!,"C",#REF!),"")</f>
        <v>#REF!</v>
      </c>
      <c r="CU84" s="273" t="e">
        <f>IF(AND(#REF!="Media",#REF!="Catastrófico"),CONCATENATE("R",#REF!,"C",#REF!),"")</f>
        <v>#REF!</v>
      </c>
      <c r="CV84" s="57"/>
      <c r="CW84" s="1087"/>
      <c r="CX84" s="1088"/>
      <c r="CY84" s="1088"/>
      <c r="CZ84" s="1088"/>
      <c r="DA84" s="1088"/>
      <c r="DB84" s="1089"/>
    </row>
    <row r="85" spans="2:106" ht="32.65" customHeight="1">
      <c r="B85" s="1101"/>
      <c r="C85" s="1101"/>
      <c r="D85" s="1102"/>
      <c r="E85" s="1072"/>
      <c r="F85" s="1073"/>
      <c r="G85" s="1073"/>
      <c r="H85" s="1073"/>
      <c r="I85" s="1074"/>
      <c r="J85" s="282" t="e">
        <f>IF(AND(#REF!="Media",#REF!="Leve"),CONCATENATE("R",#REF!,"C",#REF!),"")</f>
        <v>#REF!</v>
      </c>
      <c r="K85" s="283" t="e">
        <f>IF(AND(#REF!="Media",#REF!="Leve"),CONCATENATE("R",#REF!,"C",#REF!),"")</f>
        <v>#REF!</v>
      </c>
      <c r="L85" s="283" t="e">
        <f>IF(AND(#REF!="Media",#REF!="Leve"),CONCATENATE("R",#REF!,"C",#REF!),"")</f>
        <v>#REF!</v>
      </c>
      <c r="M85" s="283" t="e">
        <f>IF(AND(#REF!="Media",#REF!="Leve"),CONCATENATE("R",#REF!,"C",#REF!),"")</f>
        <v>#REF!</v>
      </c>
      <c r="N85" s="283" t="e">
        <f>IF(AND(#REF!="Media",#REF!="Leve"),CONCATENATE("R",#REF!,"C",#REF!),"")</f>
        <v>#REF!</v>
      </c>
      <c r="O85" s="283" t="e">
        <f>IF(AND(#REF!="Media",#REF!="Leve"),CONCATENATE("R",#REF!,"C",#REF!),"")</f>
        <v>#REF!</v>
      </c>
      <c r="P85" s="283" t="e">
        <f>IF(AND(#REF!="Media",#REF!="Leve"),CONCATENATE("R",#REF!,"C",#REF!),"")</f>
        <v>#REF!</v>
      </c>
      <c r="Q85" s="283" t="e">
        <f>IF(AND(#REF!="Media",#REF!="Leve"),CONCATENATE("R",#REF!,"C",#REF!),"")</f>
        <v>#REF!</v>
      </c>
      <c r="R85" s="283" t="e">
        <f>IF(AND(#REF!="Media",#REF!="Leve"),CONCATENATE("R",#REF!,"C",#REF!),"")</f>
        <v>#REF!</v>
      </c>
      <c r="S85" s="283" t="e">
        <f>IF(AND(#REF!="Media",#REF!="Leve"),CONCATENATE("R",#REF!,"C",#REF!),"")</f>
        <v>#REF!</v>
      </c>
      <c r="T85" s="283" t="e">
        <f>IF(AND(#REF!="Media",#REF!="Leve"),CONCATENATE("R",#REF!,"C",#REF!),"")</f>
        <v>#REF!</v>
      </c>
      <c r="U85" s="283" t="e">
        <f>IF(AND(#REF!="Media",#REF!="Leve"),CONCATENATE("R",#REF!,"C",#REF!),"")</f>
        <v>#REF!</v>
      </c>
      <c r="V85" s="283" t="e">
        <f>IF(AND(#REF!="Media",#REF!="Leve"),CONCATENATE("R",#REF!,"C",#REF!),"")</f>
        <v>#REF!</v>
      </c>
      <c r="W85" s="283" t="e">
        <f>IF(AND(#REF!="Media",#REF!="Leve"),CONCATENATE("R",#REF!,"C",#REF!),"")</f>
        <v>#REF!</v>
      </c>
      <c r="X85" s="283" t="e">
        <f>IF(AND(#REF!="Media",#REF!="Leve"),CONCATENATE("R",#REF!,"C",#REF!),"")</f>
        <v>#REF!</v>
      </c>
      <c r="Y85" s="283" t="e">
        <f>IF(AND(#REF!="Media",#REF!="Leve"),CONCATENATE("R",#REF!,"C",#REF!),"")</f>
        <v>#REF!</v>
      </c>
      <c r="Z85" s="283" t="e">
        <f>IF(AND(#REF!="Media",#REF!="Leve"),CONCATENATE("R",#REF!,"C",#REF!),"")</f>
        <v>#REF!</v>
      </c>
      <c r="AA85" s="283" t="e">
        <f>IF(AND(#REF!="Media",#REF!="Leve"),CONCATENATE("R",#REF!,"C",#REF!),"")</f>
        <v>#REF!</v>
      </c>
      <c r="AB85" s="282" t="e">
        <f>IF(AND(#REF!="Media",#REF!="Menor"),CONCATENATE("R",#REF!,"C",#REF!),"")</f>
        <v>#REF!</v>
      </c>
      <c r="AC85" s="283" t="e">
        <f>IF(AND(#REF!="Media",#REF!="Menor"),CONCATENATE("R",#REF!,"C",#REF!),"")</f>
        <v>#REF!</v>
      </c>
      <c r="AD85" s="283" t="e">
        <f>IF(AND(#REF!="Media",#REF!="Menor"),CONCATENATE("R",#REF!,"C",#REF!),"")</f>
        <v>#REF!</v>
      </c>
      <c r="AE85" s="283" t="e">
        <f>IF(AND(#REF!="Media",#REF!="Menor"),CONCATENATE("R",#REF!,"C",#REF!),"")</f>
        <v>#REF!</v>
      </c>
      <c r="AF85" s="283" t="e">
        <f>IF(AND(#REF!="Media",#REF!="Menor"),CONCATENATE("R",#REF!,"C",#REF!),"")</f>
        <v>#REF!</v>
      </c>
      <c r="AG85" s="283" t="e">
        <f>IF(AND(#REF!="Media",#REF!="Menor"),CONCATENATE("R",#REF!,"C",#REF!),"")</f>
        <v>#REF!</v>
      </c>
      <c r="AH85" s="283" t="e">
        <f>IF(AND(#REF!="Media",#REF!="Menor"),CONCATENATE("R",#REF!,"C",#REF!),"")</f>
        <v>#REF!</v>
      </c>
      <c r="AI85" s="283" t="e">
        <f>IF(AND(#REF!="Media",#REF!="Menor"),CONCATENATE("R",#REF!,"C",#REF!),"")</f>
        <v>#REF!</v>
      </c>
      <c r="AJ85" s="283" t="e">
        <f>IF(AND(#REF!="Media",#REF!="Menor"),CONCATENATE("R",#REF!,"C",#REF!),"")</f>
        <v>#REF!</v>
      </c>
      <c r="AK85" s="283" t="e">
        <f>IF(AND(#REF!="Media",#REF!="Menor"),CONCATENATE("R",#REF!,"C",#REF!),"")</f>
        <v>#REF!</v>
      </c>
      <c r="AL85" s="283" t="e">
        <f>IF(AND(#REF!="Media",#REF!="Menor"),CONCATENATE("R",#REF!,"C",#REF!),"")</f>
        <v>#REF!</v>
      </c>
      <c r="AM85" s="283" t="e">
        <f>IF(AND(#REF!="Media",#REF!="Menor"),CONCATENATE("R",#REF!,"C",#REF!),"")</f>
        <v>#REF!</v>
      </c>
      <c r="AN85" s="283" t="e">
        <f>IF(AND(#REF!="Media",#REF!="Menor"),CONCATENATE("R",#REF!,"C",#REF!),"")</f>
        <v>#REF!</v>
      </c>
      <c r="AO85" s="283" t="e">
        <f>IF(AND(#REF!="Media",#REF!="Menor"),CONCATENATE("R",#REF!,"C",#REF!),"")</f>
        <v>#REF!</v>
      </c>
      <c r="AP85" s="283" t="e">
        <f>IF(AND(#REF!="Media",#REF!="Menor"),CONCATENATE("R",#REF!,"C",#REF!),"")</f>
        <v>#REF!</v>
      </c>
      <c r="AQ85" s="283" t="e">
        <f>IF(AND(#REF!="Media",#REF!="Menor"),CONCATENATE("R",#REF!,"C",#REF!),"")</f>
        <v>#REF!</v>
      </c>
      <c r="AR85" s="283" t="e">
        <f>IF(AND(#REF!="Media",#REF!="Menor"),CONCATENATE("R",#REF!,"C",#REF!),"")</f>
        <v>#REF!</v>
      </c>
      <c r="AS85" s="283" t="e">
        <f>IF(AND(#REF!="Media",#REF!="Menor"),CONCATENATE("R",#REF!,"C",#REF!),"")</f>
        <v>#REF!</v>
      </c>
      <c r="AT85" s="282" t="e">
        <f>IF(AND(#REF!="Media",#REF!="Moderado"),CONCATENATE("R",#REF!,"C",#REF!),"")</f>
        <v>#REF!</v>
      </c>
      <c r="AU85" s="283" t="e">
        <f>IF(AND(#REF!="Media",#REF!="Moderado"),CONCATENATE("R",#REF!,"C",#REF!),"")</f>
        <v>#REF!</v>
      </c>
      <c r="AV85" s="283" t="e">
        <f>IF(AND(#REF!="Media",#REF!="Moderado"),CONCATENATE("R",#REF!,"C",#REF!),"")</f>
        <v>#REF!</v>
      </c>
      <c r="AW85" s="283" t="e">
        <f>IF(AND(#REF!="Media",#REF!="Moderado"),CONCATENATE("R",#REF!,"C",#REF!),"")</f>
        <v>#REF!</v>
      </c>
      <c r="AX85" s="283" t="e">
        <f>IF(AND(#REF!="Media",#REF!="Moderado"),CONCATENATE("R",#REF!,"C",#REF!),"")</f>
        <v>#REF!</v>
      </c>
      <c r="AY85" s="283" t="e">
        <f>IF(AND(#REF!="Media",#REF!="Moderado"),CONCATENATE("R",#REF!,"C",#REF!),"")</f>
        <v>#REF!</v>
      </c>
      <c r="AZ85" s="283" t="e">
        <f>IF(AND(#REF!="Media",#REF!="Moderado"),CONCATENATE("R",#REF!,"C",#REF!),"")</f>
        <v>#REF!</v>
      </c>
      <c r="BA85" s="283" t="e">
        <f>IF(AND(#REF!="Media",#REF!="Moderado"),CONCATENATE("R",#REF!,"C",#REF!),"")</f>
        <v>#REF!</v>
      </c>
      <c r="BB85" s="283" t="e">
        <f>IF(AND(#REF!="Media",#REF!="Moderado"),CONCATENATE("R",#REF!,"C",#REF!),"")</f>
        <v>#REF!</v>
      </c>
      <c r="BC85" s="283" t="e">
        <f>IF(AND(#REF!="Media",#REF!="Moderado"),CONCATENATE("R",#REF!,"C",#REF!),"")</f>
        <v>#REF!</v>
      </c>
      <c r="BD85" s="283" t="e">
        <f>IF(AND(#REF!="Media",#REF!="Moderado"),CONCATENATE("R",#REF!,"C",#REF!),"")</f>
        <v>#REF!</v>
      </c>
      <c r="BE85" s="283" t="e">
        <f>IF(AND(#REF!="Media",#REF!="Moderado"),CONCATENATE("R",#REF!,"C",#REF!),"")</f>
        <v>#REF!</v>
      </c>
      <c r="BF85" s="283" t="e">
        <f>IF(AND(#REF!="Media",#REF!="Moderado"),CONCATENATE("R",#REF!,"C",#REF!),"")</f>
        <v>#REF!</v>
      </c>
      <c r="BG85" s="283" t="e">
        <f>IF(AND(#REF!="Media",#REF!="Moderado"),CONCATENATE("R",#REF!,"C",#REF!),"")</f>
        <v>#REF!</v>
      </c>
      <c r="BH85" s="283" t="e">
        <f>IF(AND(#REF!="Media",#REF!="Moderado"),CONCATENATE("R",#REF!,"C",#REF!),"")</f>
        <v>#REF!</v>
      </c>
      <c r="BI85" s="283" t="e">
        <f>IF(AND(#REF!="Media",#REF!="Moderado"),CONCATENATE("R",#REF!,"C",#REF!),"")</f>
        <v>#REF!</v>
      </c>
      <c r="BJ85" s="283" t="e">
        <f>IF(AND(#REF!="Media",#REF!="Moderado"),CONCATENATE("R",#REF!,"C",#REF!),"")</f>
        <v>#REF!</v>
      </c>
      <c r="BK85" s="284" t="e">
        <f>IF(AND(#REF!="Media",#REF!="Moderado"),CONCATENATE("R",#REF!,"C",#REF!),"")</f>
        <v>#REF!</v>
      </c>
      <c r="BL85" s="270" t="e">
        <f>IF(AND(#REF!="Media",#REF!="Mayor"),CONCATENATE("R",#REF!,"C",#REF!),"")</f>
        <v>#REF!</v>
      </c>
      <c r="BM85" s="270" t="e">
        <f>IF(AND(#REF!="Media",#REF!="Mayor"),CONCATENATE("R",#REF!,"C",#REF!),"")</f>
        <v>#REF!</v>
      </c>
      <c r="BN85" s="270" t="e">
        <f>IF(AND(#REF!="Media",#REF!="Mayor"),CONCATENATE("R",#REF!,"C",#REF!),"")</f>
        <v>#REF!</v>
      </c>
      <c r="BO85" s="270" t="e">
        <f>IF(AND(#REF!="Media",#REF!="Mayor"),CONCATENATE("R",#REF!,"C",#REF!),"")</f>
        <v>#REF!</v>
      </c>
      <c r="BP85" s="270" t="e">
        <f>IF(AND(#REF!="Media",#REF!="Mayor"),CONCATENATE("R",#REF!,"C",#REF!),"")</f>
        <v>#REF!</v>
      </c>
      <c r="BQ85" s="270" t="e">
        <f>IF(AND(#REF!="Media",#REF!="Mayor"),CONCATENATE("R",#REF!,"C",#REF!),"")</f>
        <v>#REF!</v>
      </c>
      <c r="BR85" s="270" t="e">
        <f>IF(AND(#REF!="Media",#REF!="Mayor"),CONCATENATE("R",#REF!,"C",#REF!),"")</f>
        <v>#REF!</v>
      </c>
      <c r="BS85" s="270" t="e">
        <f>IF(AND(#REF!="Media",#REF!="Mayor"),CONCATENATE("R",#REF!,"C",#REF!),"")</f>
        <v>#REF!</v>
      </c>
      <c r="BT85" s="270" t="e">
        <f>IF(AND(#REF!="Media",#REF!="Mayor"),CONCATENATE("R",#REF!,"C",#REF!),"")</f>
        <v>#REF!</v>
      </c>
      <c r="BU85" s="270" t="e">
        <f>IF(AND(#REF!="Media",#REF!="Mayor"),CONCATENATE("R",#REF!,"C",#REF!),"")</f>
        <v>#REF!</v>
      </c>
      <c r="BV85" s="270" t="e">
        <f>IF(AND(#REF!="Media",#REF!="Mayor"),CONCATENATE("R",#REF!,"C",#REF!),"")</f>
        <v>#REF!</v>
      </c>
      <c r="BW85" s="270" t="e">
        <f>IF(AND(#REF!="Media",#REF!="Mayor"),CONCATENATE("R",#REF!,"C",#REF!),"")</f>
        <v>#REF!</v>
      </c>
      <c r="BX85" s="270" t="e">
        <f>IF(AND(#REF!="Media",#REF!="Mayor"),CONCATENATE("R",#REF!,"C",#REF!),"")</f>
        <v>#REF!</v>
      </c>
      <c r="BY85" s="270" t="e">
        <f>IF(AND(#REF!="Media",#REF!="Mayor"),CONCATENATE("R",#REF!,"C",#REF!),"")</f>
        <v>#REF!</v>
      </c>
      <c r="BZ85" s="270" t="e">
        <f>IF(AND(#REF!="Media",#REF!="Mayor"),CONCATENATE("R",#REF!,"C",#REF!),"")</f>
        <v>#REF!</v>
      </c>
      <c r="CA85" s="270" t="e">
        <f>IF(AND(#REF!="Media",#REF!="Mayor"),CONCATENATE("R",#REF!,"C",#REF!),"")</f>
        <v>#REF!</v>
      </c>
      <c r="CB85" s="270" t="e">
        <f>IF(AND(#REF!="Media",#REF!="Mayor"),CONCATENATE("R",#REF!,"C",#REF!),"")</f>
        <v>#REF!</v>
      </c>
      <c r="CC85" s="271" t="e">
        <f>IF(AND(#REF!="Media",#REF!="Mayor"),CONCATENATE("R",#REF!,"C",#REF!),"")</f>
        <v>#REF!</v>
      </c>
      <c r="CD85" s="272" t="e">
        <f>IF(AND(#REF!="Media",#REF!="Catastrófico"),CONCATENATE("R",#REF!,"C",#REF!),"")</f>
        <v>#REF!</v>
      </c>
      <c r="CE85" s="272" t="e">
        <f>IF(AND(#REF!="Media",#REF!="Catastrófico"),CONCATENATE("R",#REF!,"C",#REF!),"")</f>
        <v>#REF!</v>
      </c>
      <c r="CF85" s="272" t="e">
        <f>IF(AND(#REF!="Media",#REF!="Catastrófico"),CONCATENATE("R",#REF!,"C",#REF!),"")</f>
        <v>#REF!</v>
      </c>
      <c r="CG85" s="272" t="e">
        <f>IF(AND(#REF!="Media",#REF!="Catastrófico"),CONCATENATE("R",#REF!,"C",#REF!),"")</f>
        <v>#REF!</v>
      </c>
      <c r="CH85" s="272" t="e">
        <f>IF(AND(#REF!="Media",#REF!="Catastrófico"),CONCATENATE("R",#REF!,"C",#REF!),"")</f>
        <v>#REF!</v>
      </c>
      <c r="CI85" s="272" t="e">
        <f>IF(AND(#REF!="Media",#REF!="Catastrófico"),CONCATENATE("R",#REF!,"C",#REF!),"")</f>
        <v>#REF!</v>
      </c>
      <c r="CJ85" s="272" t="e">
        <f>IF(AND(#REF!="Media",#REF!="Catastrófico"),CONCATENATE("R",#REF!,"C",#REF!),"")</f>
        <v>#REF!</v>
      </c>
      <c r="CK85" s="272" t="e">
        <f>IF(AND(#REF!="Media",#REF!="Catastrófico"),CONCATENATE("R",#REF!,"C",#REF!),"")</f>
        <v>#REF!</v>
      </c>
      <c r="CL85" s="272" t="e">
        <f>IF(AND(#REF!="Media",#REF!="Catastrófico"),CONCATENATE("R",#REF!,"C",#REF!),"")</f>
        <v>#REF!</v>
      </c>
      <c r="CM85" s="272" t="e">
        <f>IF(AND(#REF!="Media",#REF!="Catastrófico"),CONCATENATE("R",#REF!,"C",#REF!),"")</f>
        <v>#REF!</v>
      </c>
      <c r="CN85" s="272" t="e">
        <f>IF(AND(#REF!="Media",#REF!="Catastrófico"),CONCATENATE("R",#REF!,"C",#REF!),"")</f>
        <v>#REF!</v>
      </c>
      <c r="CO85" s="272" t="e">
        <f>IF(AND(#REF!="Media",#REF!="Catastrófico"),CONCATENATE("R",#REF!,"C",#REF!),"")</f>
        <v>#REF!</v>
      </c>
      <c r="CP85" s="272" t="e">
        <f>IF(AND(#REF!="Media",#REF!="Catastrófico"),CONCATENATE("R",#REF!,"C",#REF!),"")</f>
        <v>#REF!</v>
      </c>
      <c r="CQ85" s="272" t="e">
        <f>IF(AND(#REF!="Media",#REF!="Catastrófico"),CONCATENATE("R",#REF!,"C",#REF!),"")</f>
        <v>#REF!</v>
      </c>
      <c r="CR85" s="272" t="e">
        <f>IF(AND(#REF!="Media",#REF!="Catastrófico"),CONCATENATE("R",#REF!,"C",#REF!),"")</f>
        <v>#REF!</v>
      </c>
      <c r="CS85" s="272" t="e">
        <f>IF(AND(#REF!="Media",#REF!="Catastrófico"),CONCATENATE("R",#REF!,"C",#REF!),"")</f>
        <v>#REF!</v>
      </c>
      <c r="CT85" s="272" t="e">
        <f>IF(AND(#REF!="Media",#REF!="Catastrófico"),CONCATENATE("R",#REF!,"C",#REF!),"")</f>
        <v>#REF!</v>
      </c>
      <c r="CU85" s="273" t="e">
        <f>IF(AND(#REF!="Media",#REF!="Catastrófico"),CONCATENATE("R",#REF!,"C",#REF!),"")</f>
        <v>#REF!</v>
      </c>
      <c r="CV85" s="57"/>
      <c r="CW85" s="1087"/>
      <c r="CX85" s="1088"/>
      <c r="CY85" s="1088"/>
      <c r="CZ85" s="1088"/>
      <c r="DA85" s="1088"/>
      <c r="DB85" s="1089"/>
    </row>
    <row r="86" spans="2:106" ht="32.65" customHeight="1">
      <c r="B86" s="1101"/>
      <c r="C86" s="1101"/>
      <c r="D86" s="1102"/>
      <c r="E86" s="1072"/>
      <c r="F86" s="1073"/>
      <c r="G86" s="1073"/>
      <c r="H86" s="1073"/>
      <c r="I86" s="1074"/>
      <c r="J86" s="282" t="e">
        <f>IF(AND(#REF!="Media",#REF!="Leve"),CONCATENATE("R",#REF!,"C",#REF!),"")</f>
        <v>#REF!</v>
      </c>
      <c r="K86" s="283" t="e">
        <f>IF(AND(#REF!="Media",#REF!="Leve"),CONCATENATE("R",#REF!,"C",#REF!),"")</f>
        <v>#REF!</v>
      </c>
      <c r="L86" s="283" t="e">
        <f>IF(AND(#REF!="Media",#REF!="Leve"),CONCATENATE("R",#REF!,"C",#REF!),"")</f>
        <v>#REF!</v>
      </c>
      <c r="M86" s="283" t="e">
        <f>IF(AND(#REF!="Media",#REF!="Leve"),CONCATENATE("R",#REF!,"C",#REF!),"")</f>
        <v>#REF!</v>
      </c>
      <c r="N86" s="283" t="e">
        <f>IF(AND(#REF!="Media",#REF!="Leve"),CONCATENATE("R",#REF!,"C",#REF!),"")</f>
        <v>#REF!</v>
      </c>
      <c r="O86" s="283" t="e">
        <f>IF(AND(#REF!="Media",#REF!="Leve"),CONCATENATE("R",#REF!,"C",#REF!),"")</f>
        <v>#REF!</v>
      </c>
      <c r="P86" s="283" t="e">
        <f>IF(AND(#REF!="Media",#REF!="Leve"),CONCATENATE("R",#REF!,"C",#REF!),"")</f>
        <v>#REF!</v>
      </c>
      <c r="Q86" s="283" t="e">
        <f>IF(AND(#REF!="Media",#REF!="Leve"),CONCATENATE("R",#REF!,"C",#REF!),"")</f>
        <v>#REF!</v>
      </c>
      <c r="R86" s="283" t="e">
        <f>IF(AND(#REF!="Media",#REF!="Leve"),CONCATENATE("R",#REF!,"C",#REF!),"")</f>
        <v>#REF!</v>
      </c>
      <c r="S86" s="283" t="e">
        <f>IF(AND(#REF!="Media",#REF!="Leve"),CONCATENATE("R",#REF!,"C",#REF!),"")</f>
        <v>#REF!</v>
      </c>
      <c r="T86" s="283" t="e">
        <f>IF(AND(#REF!="Media",#REF!="Leve"),CONCATENATE("R",#REF!,"C",#REF!),"")</f>
        <v>#REF!</v>
      </c>
      <c r="U86" s="283" t="e">
        <f>IF(AND(#REF!="Media",#REF!="Leve"),CONCATENATE("R",#REF!,"C",#REF!),"")</f>
        <v>#REF!</v>
      </c>
      <c r="V86" s="283" t="e">
        <f>IF(AND(#REF!="Media",#REF!="Leve"),CONCATENATE("R",#REF!,"C",#REF!),"")</f>
        <v>#REF!</v>
      </c>
      <c r="W86" s="283" t="e">
        <f>IF(AND(#REF!="Media",#REF!="Leve"),CONCATENATE("R",#REF!,"C",#REF!),"")</f>
        <v>#REF!</v>
      </c>
      <c r="X86" s="283" t="e">
        <f>IF(AND(#REF!="Media",#REF!="Leve"),CONCATENATE("R",#REF!,"C",#REF!),"")</f>
        <v>#REF!</v>
      </c>
      <c r="Y86" s="283" t="e">
        <f>IF(AND(#REF!="Media",#REF!="Leve"),CONCATENATE("R",#REF!,"C",#REF!),"")</f>
        <v>#REF!</v>
      </c>
      <c r="Z86" s="283" t="e">
        <f>IF(AND(#REF!="Media",#REF!="Leve"),CONCATENATE("R",#REF!,"C",#REF!),"")</f>
        <v>#REF!</v>
      </c>
      <c r="AA86" s="283" t="e">
        <f>IF(AND(#REF!="Media",#REF!="Leve"),CONCATENATE("R",#REF!,"C",#REF!),"")</f>
        <v>#REF!</v>
      </c>
      <c r="AB86" s="282" t="e">
        <f>IF(AND(#REF!="Media",#REF!="Menor"),CONCATENATE("R",#REF!,"C",#REF!),"")</f>
        <v>#REF!</v>
      </c>
      <c r="AC86" s="283" t="e">
        <f>IF(AND(#REF!="Media",#REF!="Menor"),CONCATENATE("R",#REF!,"C",#REF!),"")</f>
        <v>#REF!</v>
      </c>
      <c r="AD86" s="283" t="e">
        <f>IF(AND(#REF!="Media",#REF!="Menor"),CONCATENATE("R",#REF!,"C",#REF!),"")</f>
        <v>#REF!</v>
      </c>
      <c r="AE86" s="283" t="e">
        <f>IF(AND(#REF!="Media",#REF!="Menor"),CONCATENATE("R",#REF!,"C",#REF!),"")</f>
        <v>#REF!</v>
      </c>
      <c r="AF86" s="283" t="e">
        <f>IF(AND(#REF!="Media",#REF!="Menor"),CONCATENATE("R",#REF!,"C",#REF!),"")</f>
        <v>#REF!</v>
      </c>
      <c r="AG86" s="283" t="e">
        <f>IF(AND(#REF!="Media",#REF!="Menor"),CONCATENATE("R",#REF!,"C",#REF!),"")</f>
        <v>#REF!</v>
      </c>
      <c r="AH86" s="283" t="e">
        <f>IF(AND(#REF!="Media",#REF!="Menor"),CONCATENATE("R",#REF!,"C",#REF!),"")</f>
        <v>#REF!</v>
      </c>
      <c r="AI86" s="283" t="e">
        <f>IF(AND(#REF!="Media",#REF!="Menor"),CONCATENATE("R",#REF!,"C",#REF!),"")</f>
        <v>#REF!</v>
      </c>
      <c r="AJ86" s="283" t="e">
        <f>IF(AND(#REF!="Media",#REF!="Menor"),CONCATENATE("R",#REF!,"C",#REF!),"")</f>
        <v>#REF!</v>
      </c>
      <c r="AK86" s="283" t="e">
        <f>IF(AND(#REF!="Media",#REF!="Menor"),CONCATENATE("R",#REF!,"C",#REF!),"")</f>
        <v>#REF!</v>
      </c>
      <c r="AL86" s="283" t="e">
        <f>IF(AND(#REF!="Media",#REF!="Menor"),CONCATENATE("R",#REF!,"C",#REF!),"")</f>
        <v>#REF!</v>
      </c>
      <c r="AM86" s="283" t="e">
        <f>IF(AND(#REF!="Media",#REF!="Menor"),CONCATENATE("R",#REF!,"C",#REF!),"")</f>
        <v>#REF!</v>
      </c>
      <c r="AN86" s="283" t="e">
        <f>IF(AND(#REF!="Media",#REF!="Menor"),CONCATENATE("R",#REF!,"C",#REF!),"")</f>
        <v>#REF!</v>
      </c>
      <c r="AO86" s="283" t="e">
        <f>IF(AND(#REF!="Media",#REF!="Menor"),CONCATENATE("R",#REF!,"C",#REF!),"")</f>
        <v>#REF!</v>
      </c>
      <c r="AP86" s="283" t="e">
        <f>IF(AND(#REF!="Media",#REF!="Menor"),CONCATENATE("R",#REF!,"C",#REF!),"")</f>
        <v>#REF!</v>
      </c>
      <c r="AQ86" s="283" t="e">
        <f>IF(AND(#REF!="Media",#REF!="Menor"),CONCATENATE("R",#REF!,"C",#REF!),"")</f>
        <v>#REF!</v>
      </c>
      <c r="AR86" s="283" t="e">
        <f>IF(AND(#REF!="Media",#REF!="Menor"),CONCATENATE("R",#REF!,"C",#REF!),"")</f>
        <v>#REF!</v>
      </c>
      <c r="AS86" s="283" t="e">
        <f>IF(AND(#REF!="Media",#REF!="Menor"),CONCATENATE("R",#REF!,"C",#REF!),"")</f>
        <v>#REF!</v>
      </c>
      <c r="AT86" s="282" t="e">
        <f>IF(AND(#REF!="Media",#REF!="Moderado"),CONCATENATE("R",#REF!,"C",#REF!),"")</f>
        <v>#REF!</v>
      </c>
      <c r="AU86" s="283" t="e">
        <f>IF(AND(#REF!="Media",#REF!="Moderado"),CONCATENATE("R",#REF!,"C",#REF!),"")</f>
        <v>#REF!</v>
      </c>
      <c r="AV86" s="283" t="e">
        <f>IF(AND(#REF!="Media",#REF!="Moderado"),CONCATENATE("R",#REF!,"C",#REF!),"")</f>
        <v>#REF!</v>
      </c>
      <c r="AW86" s="283" t="e">
        <f>IF(AND(#REF!="Media",#REF!="Moderado"),CONCATENATE("R",#REF!,"C",#REF!),"")</f>
        <v>#REF!</v>
      </c>
      <c r="AX86" s="283" t="e">
        <f>IF(AND(#REF!="Media",#REF!="Moderado"),CONCATENATE("R",#REF!,"C",#REF!),"")</f>
        <v>#REF!</v>
      </c>
      <c r="AY86" s="283" t="e">
        <f>IF(AND(#REF!="Media",#REF!="Moderado"),CONCATENATE("R",#REF!,"C",#REF!),"")</f>
        <v>#REF!</v>
      </c>
      <c r="AZ86" s="283" t="e">
        <f>IF(AND(#REF!="Media",#REF!="Moderado"),CONCATENATE("R",#REF!,"C",#REF!),"")</f>
        <v>#REF!</v>
      </c>
      <c r="BA86" s="283" t="e">
        <f>IF(AND(#REF!="Media",#REF!="Moderado"),CONCATENATE("R",#REF!,"C",#REF!),"")</f>
        <v>#REF!</v>
      </c>
      <c r="BB86" s="283" t="e">
        <f>IF(AND(#REF!="Media",#REF!="Moderado"),CONCATENATE("R",#REF!,"C",#REF!),"")</f>
        <v>#REF!</v>
      </c>
      <c r="BC86" s="283" t="e">
        <f>IF(AND(#REF!="Media",#REF!="Moderado"),CONCATENATE("R",#REF!,"C",#REF!),"")</f>
        <v>#REF!</v>
      </c>
      <c r="BD86" s="283" t="e">
        <f>IF(AND(#REF!="Media",#REF!="Moderado"),CONCATENATE("R",#REF!,"C",#REF!),"")</f>
        <v>#REF!</v>
      </c>
      <c r="BE86" s="283" t="e">
        <f>IF(AND(#REF!="Media",#REF!="Moderado"),CONCATENATE("R",#REF!,"C",#REF!),"")</f>
        <v>#REF!</v>
      </c>
      <c r="BF86" s="283" t="e">
        <f>IF(AND(#REF!="Media",#REF!="Moderado"),CONCATENATE("R",#REF!,"C",#REF!),"")</f>
        <v>#REF!</v>
      </c>
      <c r="BG86" s="283" t="e">
        <f>IF(AND(#REF!="Media",#REF!="Moderado"),CONCATENATE("R",#REF!,"C",#REF!),"")</f>
        <v>#REF!</v>
      </c>
      <c r="BH86" s="283" t="e">
        <f>IF(AND(#REF!="Media",#REF!="Moderado"),CONCATENATE("R",#REF!,"C",#REF!),"")</f>
        <v>#REF!</v>
      </c>
      <c r="BI86" s="283" t="e">
        <f>IF(AND(#REF!="Media",#REF!="Moderado"),CONCATENATE("R",#REF!,"C",#REF!),"")</f>
        <v>#REF!</v>
      </c>
      <c r="BJ86" s="283" t="e">
        <f>IF(AND(#REF!="Media",#REF!="Moderado"),CONCATENATE("R",#REF!,"C",#REF!),"")</f>
        <v>#REF!</v>
      </c>
      <c r="BK86" s="284" t="e">
        <f>IF(AND(#REF!="Media",#REF!="Moderado"),CONCATENATE("R",#REF!,"C",#REF!),"")</f>
        <v>#REF!</v>
      </c>
      <c r="BL86" s="270" t="e">
        <f>IF(AND(#REF!="Media",#REF!="Mayor"),CONCATENATE("R",#REF!,"C",#REF!),"")</f>
        <v>#REF!</v>
      </c>
      <c r="BM86" s="270" t="e">
        <f>IF(AND(#REF!="Media",#REF!="Mayor"),CONCATENATE("R",#REF!,"C",#REF!),"")</f>
        <v>#REF!</v>
      </c>
      <c r="BN86" s="270" t="e">
        <f>IF(AND(#REF!="Media",#REF!="Mayor"),CONCATENATE("R",#REF!,"C",#REF!),"")</f>
        <v>#REF!</v>
      </c>
      <c r="BO86" s="270" t="e">
        <f>IF(AND(#REF!="Media",#REF!="Mayor"),CONCATENATE("R",#REF!,"C",#REF!),"")</f>
        <v>#REF!</v>
      </c>
      <c r="BP86" s="270" t="e">
        <f>IF(AND(#REF!="Media",#REF!="Mayor"),CONCATENATE("R",#REF!,"C",#REF!),"")</f>
        <v>#REF!</v>
      </c>
      <c r="BQ86" s="270" t="e">
        <f>IF(AND(#REF!="Media",#REF!="Mayor"),CONCATENATE("R",#REF!,"C",#REF!),"")</f>
        <v>#REF!</v>
      </c>
      <c r="BR86" s="270" t="e">
        <f>IF(AND(#REF!="Media",#REF!="Mayor"),CONCATENATE("R",#REF!,"C",#REF!),"")</f>
        <v>#REF!</v>
      </c>
      <c r="BS86" s="270" t="e">
        <f>IF(AND(#REF!="Media",#REF!="Mayor"),CONCATENATE("R",#REF!,"C",#REF!),"")</f>
        <v>#REF!</v>
      </c>
      <c r="BT86" s="270" t="e">
        <f>IF(AND(#REF!="Media",#REF!="Mayor"),CONCATENATE("R",#REF!,"C",#REF!),"")</f>
        <v>#REF!</v>
      </c>
      <c r="BU86" s="270" t="e">
        <f>IF(AND(#REF!="Media",#REF!="Mayor"),CONCATENATE("R",#REF!,"C",#REF!),"")</f>
        <v>#REF!</v>
      </c>
      <c r="BV86" s="270" t="e">
        <f>IF(AND(#REF!="Media",#REF!="Mayor"),CONCATENATE("R",#REF!,"C",#REF!),"")</f>
        <v>#REF!</v>
      </c>
      <c r="BW86" s="270" t="e">
        <f>IF(AND(#REF!="Media",#REF!="Mayor"),CONCATENATE("R",#REF!,"C",#REF!),"")</f>
        <v>#REF!</v>
      </c>
      <c r="BX86" s="270" t="e">
        <f>IF(AND(#REF!="Media",#REF!="Mayor"),CONCATENATE("R",#REF!,"C",#REF!),"")</f>
        <v>#REF!</v>
      </c>
      <c r="BY86" s="270" t="e">
        <f>IF(AND(#REF!="Media",#REF!="Mayor"),CONCATENATE("R",#REF!,"C",#REF!),"")</f>
        <v>#REF!</v>
      </c>
      <c r="BZ86" s="270" t="e">
        <f>IF(AND(#REF!="Media",#REF!="Mayor"),CONCATENATE("R",#REF!,"C",#REF!),"")</f>
        <v>#REF!</v>
      </c>
      <c r="CA86" s="270" t="e">
        <f>IF(AND(#REF!="Media",#REF!="Mayor"),CONCATENATE("R",#REF!,"C",#REF!),"")</f>
        <v>#REF!</v>
      </c>
      <c r="CB86" s="270" t="e">
        <f>IF(AND(#REF!="Media",#REF!="Mayor"),CONCATENATE("R",#REF!,"C",#REF!),"")</f>
        <v>#REF!</v>
      </c>
      <c r="CC86" s="271" t="e">
        <f>IF(AND(#REF!="Media",#REF!="Mayor"),CONCATENATE("R",#REF!,"C",#REF!),"")</f>
        <v>#REF!</v>
      </c>
      <c r="CD86" s="272" t="e">
        <f>IF(AND(#REF!="Media",#REF!="Catastrófico"),CONCATENATE("R",#REF!,"C",#REF!),"")</f>
        <v>#REF!</v>
      </c>
      <c r="CE86" s="272" t="e">
        <f>IF(AND(#REF!="Media",#REF!="Catastrófico"),CONCATENATE("R",#REF!,"C",#REF!),"")</f>
        <v>#REF!</v>
      </c>
      <c r="CF86" s="272" t="e">
        <f>IF(AND(#REF!="Media",#REF!="Catastrófico"),CONCATENATE("R",#REF!,"C",#REF!),"")</f>
        <v>#REF!</v>
      </c>
      <c r="CG86" s="272" t="e">
        <f>IF(AND(#REF!="Media",#REF!="Catastrófico"),CONCATENATE("R",#REF!,"C",#REF!),"")</f>
        <v>#REF!</v>
      </c>
      <c r="CH86" s="272" t="e">
        <f>IF(AND(#REF!="Media",#REF!="Catastrófico"),CONCATENATE("R",#REF!,"C",#REF!),"")</f>
        <v>#REF!</v>
      </c>
      <c r="CI86" s="272" t="e">
        <f>IF(AND(#REF!="Media",#REF!="Catastrófico"),CONCATENATE("R",#REF!,"C",#REF!),"")</f>
        <v>#REF!</v>
      </c>
      <c r="CJ86" s="272" t="e">
        <f>IF(AND(#REF!="Media",#REF!="Catastrófico"),CONCATENATE("R",#REF!,"C",#REF!),"")</f>
        <v>#REF!</v>
      </c>
      <c r="CK86" s="272" t="e">
        <f>IF(AND(#REF!="Media",#REF!="Catastrófico"),CONCATENATE("R",#REF!,"C",#REF!),"")</f>
        <v>#REF!</v>
      </c>
      <c r="CL86" s="272" t="e">
        <f>IF(AND(#REF!="Media",#REF!="Catastrófico"),CONCATENATE("R",#REF!,"C",#REF!),"")</f>
        <v>#REF!</v>
      </c>
      <c r="CM86" s="272" t="e">
        <f>IF(AND(#REF!="Media",#REF!="Catastrófico"),CONCATENATE("R",#REF!,"C",#REF!),"")</f>
        <v>#REF!</v>
      </c>
      <c r="CN86" s="272" t="e">
        <f>IF(AND(#REF!="Media",#REF!="Catastrófico"),CONCATENATE("R",#REF!,"C",#REF!),"")</f>
        <v>#REF!</v>
      </c>
      <c r="CO86" s="272" t="e">
        <f>IF(AND(#REF!="Media",#REF!="Catastrófico"),CONCATENATE("R",#REF!,"C",#REF!),"")</f>
        <v>#REF!</v>
      </c>
      <c r="CP86" s="272" t="e">
        <f>IF(AND(#REF!="Media",#REF!="Catastrófico"),CONCATENATE("R",#REF!,"C",#REF!),"")</f>
        <v>#REF!</v>
      </c>
      <c r="CQ86" s="272" t="e">
        <f>IF(AND(#REF!="Media",#REF!="Catastrófico"),CONCATENATE("R",#REF!,"C",#REF!),"")</f>
        <v>#REF!</v>
      </c>
      <c r="CR86" s="272" t="e">
        <f>IF(AND(#REF!="Media",#REF!="Catastrófico"),CONCATENATE("R",#REF!,"C",#REF!),"")</f>
        <v>#REF!</v>
      </c>
      <c r="CS86" s="272" t="e">
        <f>IF(AND(#REF!="Media",#REF!="Catastrófico"),CONCATENATE("R",#REF!,"C",#REF!),"")</f>
        <v>#REF!</v>
      </c>
      <c r="CT86" s="272" t="e">
        <f>IF(AND(#REF!="Media",#REF!="Catastrófico"),CONCATENATE("R",#REF!,"C",#REF!),"")</f>
        <v>#REF!</v>
      </c>
      <c r="CU86" s="273" t="e">
        <f>IF(AND(#REF!="Media",#REF!="Catastrófico"),CONCATENATE("R",#REF!,"C",#REF!),"")</f>
        <v>#REF!</v>
      </c>
      <c r="CV86" s="57"/>
      <c r="CW86" s="1087"/>
      <c r="CX86" s="1088"/>
      <c r="CY86" s="1088"/>
      <c r="CZ86" s="1088"/>
      <c r="DA86" s="1088"/>
      <c r="DB86" s="1089"/>
    </row>
    <row r="87" spans="2:106" ht="32.65" customHeight="1">
      <c r="B87" s="1101"/>
      <c r="C87" s="1101"/>
      <c r="D87" s="1102"/>
      <c r="E87" s="1072"/>
      <c r="F87" s="1073"/>
      <c r="G87" s="1073"/>
      <c r="H87" s="1073"/>
      <c r="I87" s="1074"/>
      <c r="J87" s="282" t="e">
        <f>IF(AND(#REF!="Media",#REF!="Leve"),CONCATENATE("R",#REF!,"C",#REF!),"")</f>
        <v>#REF!</v>
      </c>
      <c r="K87" s="283" t="e">
        <f>IF(AND(#REF!="Media",#REF!="Leve"),CONCATENATE("R",#REF!,"C",#REF!),"")</f>
        <v>#REF!</v>
      </c>
      <c r="L87" s="283" t="e">
        <f>IF(AND(#REF!="Media",#REF!="Leve"),CONCATENATE("R",#REF!,"C",#REF!),"")</f>
        <v>#REF!</v>
      </c>
      <c r="M87" s="283" t="e">
        <f>IF(AND(#REF!="Media",#REF!="Leve"),CONCATENATE("R",#REF!,"C",#REF!),"")</f>
        <v>#REF!</v>
      </c>
      <c r="N87" s="283" t="e">
        <f>IF(AND(#REF!="Media",#REF!="Leve"),CONCATENATE("R",#REF!,"C",#REF!),"")</f>
        <v>#REF!</v>
      </c>
      <c r="O87" s="283" t="e">
        <f>IF(AND(#REF!="Media",#REF!="Leve"),CONCATENATE("R",#REF!,"C",#REF!),"")</f>
        <v>#REF!</v>
      </c>
      <c r="P87" s="283" t="e">
        <f>IF(AND(#REF!="Media",#REF!="Leve"),CONCATENATE("R",#REF!,"C",#REF!),"")</f>
        <v>#REF!</v>
      </c>
      <c r="Q87" s="283" t="e">
        <f>IF(AND(#REF!="Media",#REF!="Leve"),CONCATENATE("R",#REF!,"C",#REF!),"")</f>
        <v>#REF!</v>
      </c>
      <c r="R87" s="283" t="e">
        <f>IF(AND(#REF!="Media",#REF!="Leve"),CONCATENATE("R",#REF!,"C",#REF!),"")</f>
        <v>#REF!</v>
      </c>
      <c r="S87" s="283" t="e">
        <f>IF(AND(#REF!="Media",#REF!="Leve"),CONCATENATE("R",#REF!,"C",#REF!),"")</f>
        <v>#REF!</v>
      </c>
      <c r="T87" s="283" t="e">
        <f>IF(AND(#REF!="Media",#REF!="Leve"),CONCATENATE("R",#REF!,"C",#REF!),"")</f>
        <v>#REF!</v>
      </c>
      <c r="U87" s="283" t="e">
        <f>IF(AND(#REF!="Media",#REF!="Leve"),CONCATENATE("R",#REF!,"C",#REF!),"")</f>
        <v>#REF!</v>
      </c>
      <c r="V87" s="283" t="e">
        <f>IF(AND(#REF!="Media",#REF!="Leve"),CONCATENATE("R",#REF!,"C",#REF!),"")</f>
        <v>#REF!</v>
      </c>
      <c r="W87" s="283" t="e">
        <f>IF(AND(#REF!="Media",#REF!="Leve"),CONCATENATE("R",#REF!,"C",#REF!),"")</f>
        <v>#REF!</v>
      </c>
      <c r="X87" s="283" t="e">
        <f>IF(AND(#REF!="Media",#REF!="Leve"),CONCATENATE("R",#REF!,"C",#REF!),"")</f>
        <v>#REF!</v>
      </c>
      <c r="Y87" s="283" t="e">
        <f>IF(AND(#REF!="Media",#REF!="Leve"),CONCATENATE("R",#REF!,"C",#REF!),"")</f>
        <v>#REF!</v>
      </c>
      <c r="Z87" s="283" t="e">
        <f>IF(AND(#REF!="Media",#REF!="Leve"),CONCATENATE("R",#REF!,"C",#REF!),"")</f>
        <v>#REF!</v>
      </c>
      <c r="AA87" s="283" t="e">
        <f>IF(AND(#REF!="Media",#REF!="Leve"),CONCATENATE("R",#REF!,"C",#REF!),"")</f>
        <v>#REF!</v>
      </c>
      <c r="AB87" s="282" t="e">
        <f>IF(AND(#REF!="Media",#REF!="Menor"),CONCATENATE("R",#REF!,"C",#REF!),"")</f>
        <v>#REF!</v>
      </c>
      <c r="AC87" s="283" t="e">
        <f>IF(AND(#REF!="Media",#REF!="Menor"),CONCATENATE("R",#REF!,"C",#REF!),"")</f>
        <v>#REF!</v>
      </c>
      <c r="AD87" s="283" t="e">
        <f>IF(AND(#REF!="Media",#REF!="Menor"),CONCATENATE("R",#REF!,"C",#REF!),"")</f>
        <v>#REF!</v>
      </c>
      <c r="AE87" s="283" t="e">
        <f>IF(AND(#REF!="Media",#REF!="Menor"),CONCATENATE("R",#REF!,"C",#REF!),"")</f>
        <v>#REF!</v>
      </c>
      <c r="AF87" s="283" t="e">
        <f>IF(AND(#REF!="Media",#REF!="Menor"),CONCATENATE("R",#REF!,"C",#REF!),"")</f>
        <v>#REF!</v>
      </c>
      <c r="AG87" s="283" t="e">
        <f>IF(AND(#REF!="Media",#REF!="Menor"),CONCATENATE("R",#REF!,"C",#REF!),"")</f>
        <v>#REF!</v>
      </c>
      <c r="AH87" s="283" t="e">
        <f>IF(AND(#REF!="Media",#REF!="Menor"),CONCATENATE("R",#REF!,"C",#REF!),"")</f>
        <v>#REF!</v>
      </c>
      <c r="AI87" s="283" t="e">
        <f>IF(AND(#REF!="Media",#REF!="Menor"),CONCATENATE("R",#REF!,"C",#REF!),"")</f>
        <v>#REF!</v>
      </c>
      <c r="AJ87" s="283" t="e">
        <f>IF(AND(#REF!="Media",#REF!="Menor"),CONCATENATE("R",#REF!,"C",#REF!),"")</f>
        <v>#REF!</v>
      </c>
      <c r="AK87" s="283" t="e">
        <f>IF(AND(#REF!="Media",#REF!="Menor"),CONCATENATE("R",#REF!,"C",#REF!),"")</f>
        <v>#REF!</v>
      </c>
      <c r="AL87" s="283" t="e">
        <f>IF(AND(#REF!="Media",#REF!="Menor"),CONCATENATE("R",#REF!,"C",#REF!),"")</f>
        <v>#REF!</v>
      </c>
      <c r="AM87" s="283" t="e">
        <f>IF(AND(#REF!="Media",#REF!="Menor"),CONCATENATE("R",#REF!,"C",#REF!),"")</f>
        <v>#REF!</v>
      </c>
      <c r="AN87" s="283" t="e">
        <f>IF(AND(#REF!="Media",#REF!="Menor"),CONCATENATE("R",#REF!,"C",#REF!),"")</f>
        <v>#REF!</v>
      </c>
      <c r="AO87" s="283" t="e">
        <f>IF(AND(#REF!="Media",#REF!="Menor"),CONCATENATE("R",#REF!,"C",#REF!),"")</f>
        <v>#REF!</v>
      </c>
      <c r="AP87" s="283" t="e">
        <f>IF(AND(#REF!="Media",#REF!="Menor"),CONCATENATE("R",#REF!,"C",#REF!),"")</f>
        <v>#REF!</v>
      </c>
      <c r="AQ87" s="283" t="e">
        <f>IF(AND(#REF!="Media",#REF!="Menor"),CONCATENATE("R",#REF!,"C",#REF!),"")</f>
        <v>#REF!</v>
      </c>
      <c r="AR87" s="283" t="e">
        <f>IF(AND(#REF!="Media",#REF!="Menor"),CONCATENATE("R",#REF!,"C",#REF!),"")</f>
        <v>#REF!</v>
      </c>
      <c r="AS87" s="283" t="e">
        <f>IF(AND(#REF!="Media",#REF!="Menor"),CONCATENATE("R",#REF!,"C",#REF!),"")</f>
        <v>#REF!</v>
      </c>
      <c r="AT87" s="282" t="e">
        <f>IF(AND(#REF!="Media",#REF!="Moderado"),CONCATENATE("R",#REF!,"C",#REF!),"")</f>
        <v>#REF!</v>
      </c>
      <c r="AU87" s="283" t="e">
        <f>IF(AND(#REF!="Media",#REF!="Moderado"),CONCATENATE("R",#REF!,"C",#REF!),"")</f>
        <v>#REF!</v>
      </c>
      <c r="AV87" s="283" t="e">
        <f>IF(AND(#REF!="Media",#REF!="Moderado"),CONCATENATE("R",#REF!,"C",#REF!),"")</f>
        <v>#REF!</v>
      </c>
      <c r="AW87" s="283" t="e">
        <f>IF(AND(#REF!="Media",#REF!="Moderado"),CONCATENATE("R",#REF!,"C",#REF!),"")</f>
        <v>#REF!</v>
      </c>
      <c r="AX87" s="283" t="e">
        <f>IF(AND(#REF!="Media",#REF!="Moderado"),CONCATENATE("R",#REF!,"C",#REF!),"")</f>
        <v>#REF!</v>
      </c>
      <c r="AY87" s="283" t="e">
        <f>IF(AND(#REF!="Media",#REF!="Moderado"),CONCATENATE("R",#REF!,"C",#REF!),"")</f>
        <v>#REF!</v>
      </c>
      <c r="AZ87" s="283" t="e">
        <f>IF(AND(#REF!="Media",#REF!="Moderado"),CONCATENATE("R",#REF!,"C",#REF!),"")</f>
        <v>#REF!</v>
      </c>
      <c r="BA87" s="283" t="e">
        <f>IF(AND(#REF!="Media",#REF!="Moderado"),CONCATENATE("R",#REF!,"C",#REF!),"")</f>
        <v>#REF!</v>
      </c>
      <c r="BB87" s="283" t="e">
        <f>IF(AND(#REF!="Media",#REF!="Moderado"),CONCATENATE("R",#REF!,"C",#REF!),"")</f>
        <v>#REF!</v>
      </c>
      <c r="BC87" s="283" t="e">
        <f>IF(AND(#REF!="Media",#REF!="Moderado"),CONCATENATE("R",#REF!,"C",#REF!),"")</f>
        <v>#REF!</v>
      </c>
      <c r="BD87" s="283" t="e">
        <f>IF(AND(#REF!="Media",#REF!="Moderado"),CONCATENATE("R",#REF!,"C",#REF!),"")</f>
        <v>#REF!</v>
      </c>
      <c r="BE87" s="283" t="e">
        <f>IF(AND(#REF!="Media",#REF!="Moderado"),CONCATENATE("R",#REF!,"C",#REF!),"")</f>
        <v>#REF!</v>
      </c>
      <c r="BF87" s="283" t="e">
        <f>IF(AND(#REF!="Media",#REF!="Moderado"),CONCATENATE("R",#REF!,"C",#REF!),"")</f>
        <v>#REF!</v>
      </c>
      <c r="BG87" s="283" t="e">
        <f>IF(AND(#REF!="Media",#REF!="Moderado"),CONCATENATE("R",#REF!,"C",#REF!),"")</f>
        <v>#REF!</v>
      </c>
      <c r="BH87" s="283" t="e">
        <f>IF(AND(#REF!="Media",#REF!="Moderado"),CONCATENATE("R",#REF!,"C",#REF!),"")</f>
        <v>#REF!</v>
      </c>
      <c r="BI87" s="283" t="e">
        <f>IF(AND(#REF!="Media",#REF!="Moderado"),CONCATENATE("R",#REF!,"C",#REF!),"")</f>
        <v>#REF!</v>
      </c>
      <c r="BJ87" s="283" t="e">
        <f>IF(AND(#REF!="Media",#REF!="Moderado"),CONCATENATE("R",#REF!,"C",#REF!),"")</f>
        <v>#REF!</v>
      </c>
      <c r="BK87" s="284" t="e">
        <f>IF(AND(#REF!="Media",#REF!="Moderado"),CONCATENATE("R",#REF!,"C",#REF!),"")</f>
        <v>#REF!</v>
      </c>
      <c r="BL87" s="270" t="e">
        <f>IF(AND(#REF!="Media",#REF!="Mayor"),CONCATENATE("R",#REF!,"C",#REF!),"")</f>
        <v>#REF!</v>
      </c>
      <c r="BM87" s="270" t="e">
        <f>IF(AND(#REF!="Media",#REF!="Mayor"),CONCATENATE("R",#REF!,"C",#REF!),"")</f>
        <v>#REF!</v>
      </c>
      <c r="BN87" s="270" t="e">
        <f>IF(AND(#REF!="Media",#REF!="Mayor"),CONCATENATE("R",#REF!,"C",#REF!),"")</f>
        <v>#REF!</v>
      </c>
      <c r="BO87" s="270" t="e">
        <f>IF(AND(#REF!="Media",#REF!="Mayor"),CONCATENATE("R",#REF!,"C",#REF!),"")</f>
        <v>#REF!</v>
      </c>
      <c r="BP87" s="270" t="e">
        <f>IF(AND(#REF!="Media",#REF!="Mayor"),CONCATENATE("R",#REF!,"C",#REF!),"")</f>
        <v>#REF!</v>
      </c>
      <c r="BQ87" s="270" t="e">
        <f>IF(AND(#REF!="Media",#REF!="Mayor"),CONCATENATE("R",#REF!,"C",#REF!),"")</f>
        <v>#REF!</v>
      </c>
      <c r="BR87" s="270" t="e">
        <f>IF(AND(#REF!="Media",#REF!="Mayor"),CONCATENATE("R",#REF!,"C",#REF!),"")</f>
        <v>#REF!</v>
      </c>
      <c r="BS87" s="270" t="e">
        <f>IF(AND(#REF!="Media",#REF!="Mayor"),CONCATENATE("R",#REF!,"C",#REF!),"")</f>
        <v>#REF!</v>
      </c>
      <c r="BT87" s="270" t="e">
        <f>IF(AND(#REF!="Media",#REF!="Mayor"),CONCATENATE("R",#REF!,"C",#REF!),"")</f>
        <v>#REF!</v>
      </c>
      <c r="BU87" s="270" t="e">
        <f>IF(AND(#REF!="Media",#REF!="Mayor"),CONCATENATE("R",#REF!,"C",#REF!),"")</f>
        <v>#REF!</v>
      </c>
      <c r="BV87" s="270" t="e">
        <f>IF(AND(#REF!="Media",#REF!="Mayor"),CONCATENATE("R",#REF!,"C",#REF!),"")</f>
        <v>#REF!</v>
      </c>
      <c r="BW87" s="270" t="e">
        <f>IF(AND(#REF!="Media",#REF!="Mayor"),CONCATENATE("R",#REF!,"C",#REF!),"")</f>
        <v>#REF!</v>
      </c>
      <c r="BX87" s="270" t="e">
        <f>IF(AND(#REF!="Media",#REF!="Mayor"),CONCATENATE("R",#REF!,"C",#REF!),"")</f>
        <v>#REF!</v>
      </c>
      <c r="BY87" s="270" t="e">
        <f>IF(AND(#REF!="Media",#REF!="Mayor"),CONCATENATE("R",#REF!,"C",#REF!),"")</f>
        <v>#REF!</v>
      </c>
      <c r="BZ87" s="270" t="e">
        <f>IF(AND(#REF!="Media",#REF!="Mayor"),CONCATENATE("R",#REF!,"C",#REF!),"")</f>
        <v>#REF!</v>
      </c>
      <c r="CA87" s="270" t="e">
        <f>IF(AND(#REF!="Media",#REF!="Mayor"),CONCATENATE("R",#REF!,"C",#REF!),"")</f>
        <v>#REF!</v>
      </c>
      <c r="CB87" s="270" t="e">
        <f>IF(AND(#REF!="Media",#REF!="Mayor"),CONCATENATE("R",#REF!,"C",#REF!),"")</f>
        <v>#REF!</v>
      </c>
      <c r="CC87" s="271" t="e">
        <f>IF(AND(#REF!="Media",#REF!="Mayor"),CONCATENATE("R",#REF!,"C",#REF!),"")</f>
        <v>#REF!</v>
      </c>
      <c r="CD87" s="272" t="e">
        <f>IF(AND(#REF!="Media",#REF!="Catastrófico"),CONCATENATE("R",#REF!,"C",#REF!),"")</f>
        <v>#REF!</v>
      </c>
      <c r="CE87" s="272" t="e">
        <f>IF(AND(#REF!="Media",#REF!="Catastrófico"),CONCATENATE("R",#REF!,"C",#REF!),"")</f>
        <v>#REF!</v>
      </c>
      <c r="CF87" s="272" t="e">
        <f>IF(AND(#REF!="Media",#REF!="Catastrófico"),CONCATENATE("R",#REF!,"C",#REF!),"")</f>
        <v>#REF!</v>
      </c>
      <c r="CG87" s="272" t="e">
        <f>IF(AND(#REF!="Media",#REF!="Catastrófico"),CONCATENATE("R",#REF!,"C",#REF!),"")</f>
        <v>#REF!</v>
      </c>
      <c r="CH87" s="272" t="e">
        <f>IF(AND(#REF!="Media",#REF!="Catastrófico"),CONCATENATE("R",#REF!,"C",#REF!),"")</f>
        <v>#REF!</v>
      </c>
      <c r="CI87" s="272" t="e">
        <f>IF(AND(#REF!="Media",#REF!="Catastrófico"),CONCATENATE("R",#REF!,"C",#REF!),"")</f>
        <v>#REF!</v>
      </c>
      <c r="CJ87" s="272" t="e">
        <f>IF(AND(#REF!="Media",#REF!="Catastrófico"),CONCATENATE("R",#REF!,"C",#REF!),"")</f>
        <v>#REF!</v>
      </c>
      <c r="CK87" s="272" t="e">
        <f>IF(AND(#REF!="Media",#REF!="Catastrófico"),CONCATENATE("R",#REF!,"C",#REF!),"")</f>
        <v>#REF!</v>
      </c>
      <c r="CL87" s="272" t="e">
        <f>IF(AND(#REF!="Media",#REF!="Catastrófico"),CONCATENATE("R",#REF!,"C",#REF!),"")</f>
        <v>#REF!</v>
      </c>
      <c r="CM87" s="272" t="e">
        <f>IF(AND(#REF!="Media",#REF!="Catastrófico"),CONCATENATE("R",#REF!,"C",#REF!),"")</f>
        <v>#REF!</v>
      </c>
      <c r="CN87" s="272" t="e">
        <f>IF(AND(#REF!="Media",#REF!="Catastrófico"),CONCATENATE("R",#REF!,"C",#REF!),"")</f>
        <v>#REF!</v>
      </c>
      <c r="CO87" s="272" t="e">
        <f>IF(AND(#REF!="Media",#REF!="Catastrófico"),CONCATENATE("R",#REF!,"C",#REF!),"")</f>
        <v>#REF!</v>
      </c>
      <c r="CP87" s="272" t="e">
        <f>IF(AND(#REF!="Media",#REF!="Catastrófico"),CONCATENATE("R",#REF!,"C",#REF!),"")</f>
        <v>#REF!</v>
      </c>
      <c r="CQ87" s="272" t="e">
        <f>IF(AND(#REF!="Media",#REF!="Catastrófico"),CONCATENATE("R",#REF!,"C",#REF!),"")</f>
        <v>#REF!</v>
      </c>
      <c r="CR87" s="272" t="e">
        <f>IF(AND(#REF!="Media",#REF!="Catastrófico"),CONCATENATE("R",#REF!,"C",#REF!),"")</f>
        <v>#REF!</v>
      </c>
      <c r="CS87" s="272" t="e">
        <f>IF(AND(#REF!="Media",#REF!="Catastrófico"),CONCATENATE("R",#REF!,"C",#REF!),"")</f>
        <v>#REF!</v>
      </c>
      <c r="CT87" s="272" t="e">
        <f>IF(AND(#REF!="Media",#REF!="Catastrófico"),CONCATENATE("R",#REF!,"C",#REF!),"")</f>
        <v>#REF!</v>
      </c>
      <c r="CU87" s="273" t="e">
        <f>IF(AND(#REF!="Media",#REF!="Catastrófico"),CONCATENATE("R",#REF!,"C",#REF!),"")</f>
        <v>#REF!</v>
      </c>
      <c r="CV87" s="57"/>
      <c r="CW87" s="1087"/>
      <c r="CX87" s="1088"/>
      <c r="CY87" s="1088"/>
      <c r="CZ87" s="1088"/>
      <c r="DA87" s="1088"/>
      <c r="DB87" s="1089"/>
    </row>
    <row r="88" spans="2:106" ht="32.65" customHeight="1">
      <c r="B88" s="1101"/>
      <c r="C88" s="1101"/>
      <c r="D88" s="1102"/>
      <c r="E88" s="1072"/>
      <c r="F88" s="1073"/>
      <c r="G88" s="1073"/>
      <c r="H88" s="1073"/>
      <c r="I88" s="1074"/>
      <c r="J88" s="282" t="e">
        <f>IF(AND(#REF!="Media",#REF!="Leve"),CONCATENATE("R",#REF!,"C",#REF!),"")</f>
        <v>#REF!</v>
      </c>
      <c r="K88" s="283" t="e">
        <f>IF(AND(#REF!="Media",#REF!="Leve"),CONCATENATE("R",#REF!,"C",#REF!),"")</f>
        <v>#REF!</v>
      </c>
      <c r="L88" s="283" t="e">
        <f>IF(AND(#REF!="Media",#REF!="Leve"),CONCATENATE("R",#REF!,"C",#REF!),"")</f>
        <v>#REF!</v>
      </c>
      <c r="M88" s="283" t="e">
        <f>IF(AND(#REF!="Media",#REF!="Leve"),CONCATENATE("R",#REF!,"C",#REF!),"")</f>
        <v>#REF!</v>
      </c>
      <c r="N88" s="283" t="e">
        <f>IF(AND(#REF!="Media",#REF!="Leve"),CONCATENATE("R",#REF!,"C",#REF!),"")</f>
        <v>#REF!</v>
      </c>
      <c r="O88" s="283" t="e">
        <f>IF(AND(#REF!="Media",#REF!="Leve"),CONCATENATE("R",#REF!,"C",#REF!),"")</f>
        <v>#REF!</v>
      </c>
      <c r="P88" s="283" t="e">
        <f>IF(AND(#REF!="Media",#REF!="Leve"),CONCATENATE("R",#REF!,"C",#REF!),"")</f>
        <v>#REF!</v>
      </c>
      <c r="Q88" s="283" t="e">
        <f>IF(AND(#REF!="Media",#REF!="Leve"),CONCATENATE("R",#REF!,"C",#REF!),"")</f>
        <v>#REF!</v>
      </c>
      <c r="R88" s="283" t="e">
        <f>IF(AND(#REF!="Media",#REF!="Leve"),CONCATENATE("R",#REF!,"C",#REF!),"")</f>
        <v>#REF!</v>
      </c>
      <c r="S88" s="283" t="e">
        <f>IF(AND(#REF!="Media",#REF!="Leve"),CONCATENATE("R",#REF!,"C",#REF!),"")</f>
        <v>#REF!</v>
      </c>
      <c r="T88" s="283" t="e">
        <f>IF(AND(#REF!="Media",#REF!="Leve"),CONCATENATE("R",#REF!,"C",#REF!),"")</f>
        <v>#REF!</v>
      </c>
      <c r="U88" s="283" t="e">
        <f>IF(AND(#REF!="Media",#REF!="Leve"),CONCATENATE("R",#REF!,"C",#REF!),"")</f>
        <v>#REF!</v>
      </c>
      <c r="V88" s="283" t="e">
        <f>IF(AND(#REF!="Media",#REF!="Leve"),CONCATENATE("R",#REF!,"C",#REF!),"")</f>
        <v>#REF!</v>
      </c>
      <c r="W88" s="283" t="e">
        <f>IF(AND(#REF!="Media",#REF!="Leve"),CONCATENATE("R",#REF!,"C",#REF!),"")</f>
        <v>#REF!</v>
      </c>
      <c r="X88" s="283" t="e">
        <f>IF(AND(#REF!="Media",#REF!="Leve"),CONCATENATE("R",#REF!,"C",#REF!),"")</f>
        <v>#REF!</v>
      </c>
      <c r="Y88" s="283" t="e">
        <f>IF(AND(#REF!="Media",#REF!="Leve"),CONCATENATE("R",#REF!,"C",#REF!),"")</f>
        <v>#REF!</v>
      </c>
      <c r="Z88" s="283" t="e">
        <f>IF(AND(#REF!="Media",#REF!="Leve"),CONCATENATE("R",#REF!,"C",#REF!),"")</f>
        <v>#REF!</v>
      </c>
      <c r="AA88" s="283" t="e">
        <f>IF(AND(#REF!="Media",#REF!="Leve"),CONCATENATE("R",#REF!,"C",#REF!),"")</f>
        <v>#REF!</v>
      </c>
      <c r="AB88" s="282" t="e">
        <f>IF(AND(#REF!="Media",#REF!="Menor"),CONCATENATE("R",#REF!,"C",#REF!),"")</f>
        <v>#REF!</v>
      </c>
      <c r="AC88" s="283" t="e">
        <f>IF(AND(#REF!="Media",#REF!="Menor"),CONCATENATE("R",#REF!,"C",#REF!),"")</f>
        <v>#REF!</v>
      </c>
      <c r="AD88" s="283" t="e">
        <f>IF(AND(#REF!="Media",#REF!="Menor"),CONCATENATE("R",#REF!,"C",#REF!),"")</f>
        <v>#REF!</v>
      </c>
      <c r="AE88" s="283" t="e">
        <f>IF(AND(#REF!="Media",#REF!="Menor"),CONCATENATE("R",#REF!,"C",#REF!),"")</f>
        <v>#REF!</v>
      </c>
      <c r="AF88" s="283" t="e">
        <f>IF(AND(#REF!="Media",#REF!="Menor"),CONCATENATE("R",#REF!,"C",#REF!),"")</f>
        <v>#REF!</v>
      </c>
      <c r="AG88" s="283" t="e">
        <f>IF(AND(#REF!="Media",#REF!="Menor"),CONCATENATE("R",#REF!,"C",#REF!),"")</f>
        <v>#REF!</v>
      </c>
      <c r="AH88" s="283" t="e">
        <f>IF(AND(#REF!="Media",#REF!="Menor"),CONCATENATE("R",#REF!,"C",#REF!),"")</f>
        <v>#REF!</v>
      </c>
      <c r="AI88" s="283" t="e">
        <f>IF(AND(#REF!="Media",#REF!="Menor"),CONCATENATE("R",#REF!,"C",#REF!),"")</f>
        <v>#REF!</v>
      </c>
      <c r="AJ88" s="283" t="e">
        <f>IF(AND(#REF!="Media",#REF!="Menor"),CONCATENATE("R",#REF!,"C",#REF!),"")</f>
        <v>#REF!</v>
      </c>
      <c r="AK88" s="283" t="e">
        <f>IF(AND(#REF!="Media",#REF!="Menor"),CONCATENATE("R",#REF!,"C",#REF!),"")</f>
        <v>#REF!</v>
      </c>
      <c r="AL88" s="283" t="e">
        <f>IF(AND(#REF!="Media",#REF!="Menor"),CONCATENATE("R",#REF!,"C",#REF!),"")</f>
        <v>#REF!</v>
      </c>
      <c r="AM88" s="283" t="e">
        <f>IF(AND(#REF!="Media",#REF!="Menor"),CONCATENATE("R",#REF!,"C",#REF!),"")</f>
        <v>#REF!</v>
      </c>
      <c r="AN88" s="283" t="e">
        <f>IF(AND(#REF!="Media",#REF!="Menor"),CONCATENATE("R",#REF!,"C",#REF!),"")</f>
        <v>#REF!</v>
      </c>
      <c r="AO88" s="283" t="e">
        <f>IF(AND(#REF!="Media",#REF!="Menor"),CONCATENATE("R",#REF!,"C",#REF!),"")</f>
        <v>#REF!</v>
      </c>
      <c r="AP88" s="283" t="e">
        <f>IF(AND(#REF!="Media",#REF!="Menor"),CONCATENATE("R",#REF!,"C",#REF!),"")</f>
        <v>#REF!</v>
      </c>
      <c r="AQ88" s="283" t="e">
        <f>IF(AND(#REF!="Media",#REF!="Menor"),CONCATENATE("R",#REF!,"C",#REF!),"")</f>
        <v>#REF!</v>
      </c>
      <c r="AR88" s="283" t="e">
        <f>IF(AND(#REF!="Media",#REF!="Menor"),CONCATENATE("R",#REF!,"C",#REF!),"")</f>
        <v>#REF!</v>
      </c>
      <c r="AS88" s="283" t="e">
        <f>IF(AND(#REF!="Media",#REF!="Menor"),CONCATENATE("R",#REF!,"C",#REF!),"")</f>
        <v>#REF!</v>
      </c>
      <c r="AT88" s="282" t="e">
        <f>IF(AND(#REF!="Media",#REF!="Moderado"),CONCATENATE("R",#REF!,"C",#REF!),"")</f>
        <v>#REF!</v>
      </c>
      <c r="AU88" s="283" t="e">
        <f>IF(AND(#REF!="Media",#REF!="Moderado"),CONCATENATE("R",#REF!,"C",#REF!),"")</f>
        <v>#REF!</v>
      </c>
      <c r="AV88" s="283" t="e">
        <f>IF(AND(#REF!="Media",#REF!="Moderado"),CONCATENATE("R",#REF!,"C",#REF!),"")</f>
        <v>#REF!</v>
      </c>
      <c r="AW88" s="283" t="e">
        <f>IF(AND(#REF!="Media",#REF!="Moderado"),CONCATENATE("R",#REF!,"C",#REF!),"")</f>
        <v>#REF!</v>
      </c>
      <c r="AX88" s="283" t="e">
        <f>IF(AND(#REF!="Media",#REF!="Moderado"),CONCATENATE("R",#REF!,"C",#REF!),"")</f>
        <v>#REF!</v>
      </c>
      <c r="AY88" s="283" t="e">
        <f>IF(AND(#REF!="Media",#REF!="Moderado"),CONCATENATE("R",#REF!,"C",#REF!),"")</f>
        <v>#REF!</v>
      </c>
      <c r="AZ88" s="283" t="e">
        <f>IF(AND(#REF!="Media",#REF!="Moderado"),CONCATENATE("R",#REF!,"C",#REF!),"")</f>
        <v>#REF!</v>
      </c>
      <c r="BA88" s="283" t="e">
        <f>IF(AND(#REF!="Media",#REF!="Moderado"),CONCATENATE("R",#REF!,"C",#REF!),"")</f>
        <v>#REF!</v>
      </c>
      <c r="BB88" s="283" t="e">
        <f>IF(AND(#REF!="Media",#REF!="Moderado"),CONCATENATE("R",#REF!,"C",#REF!),"")</f>
        <v>#REF!</v>
      </c>
      <c r="BC88" s="283" t="e">
        <f>IF(AND(#REF!="Media",#REF!="Moderado"),CONCATENATE("R",#REF!,"C",#REF!),"")</f>
        <v>#REF!</v>
      </c>
      <c r="BD88" s="283" t="e">
        <f>IF(AND(#REF!="Media",#REF!="Moderado"),CONCATENATE("R",#REF!,"C",#REF!),"")</f>
        <v>#REF!</v>
      </c>
      <c r="BE88" s="283" t="e">
        <f>IF(AND(#REF!="Media",#REF!="Moderado"),CONCATENATE("R",#REF!,"C",#REF!),"")</f>
        <v>#REF!</v>
      </c>
      <c r="BF88" s="283" t="e">
        <f>IF(AND(#REF!="Media",#REF!="Moderado"),CONCATENATE("R",#REF!,"C",#REF!),"")</f>
        <v>#REF!</v>
      </c>
      <c r="BG88" s="283" t="e">
        <f>IF(AND(#REF!="Media",#REF!="Moderado"),CONCATENATE("R",#REF!,"C",#REF!),"")</f>
        <v>#REF!</v>
      </c>
      <c r="BH88" s="283" t="e">
        <f>IF(AND(#REF!="Media",#REF!="Moderado"),CONCATENATE("R",#REF!,"C",#REF!),"")</f>
        <v>#REF!</v>
      </c>
      <c r="BI88" s="283" t="e">
        <f>IF(AND(#REF!="Media",#REF!="Moderado"),CONCATENATE("R",#REF!,"C",#REF!),"")</f>
        <v>#REF!</v>
      </c>
      <c r="BJ88" s="283" t="e">
        <f>IF(AND(#REF!="Media",#REF!="Moderado"),CONCATENATE("R",#REF!,"C",#REF!),"")</f>
        <v>#REF!</v>
      </c>
      <c r="BK88" s="284" t="e">
        <f>IF(AND(#REF!="Media",#REF!="Moderado"),CONCATENATE("R",#REF!,"C",#REF!),"")</f>
        <v>#REF!</v>
      </c>
      <c r="BL88" s="270" t="e">
        <f>IF(AND(#REF!="Media",#REF!="Mayor"),CONCATENATE("R",#REF!,"C",#REF!),"")</f>
        <v>#REF!</v>
      </c>
      <c r="BM88" s="270" t="e">
        <f>IF(AND(#REF!="Media",#REF!="Mayor"),CONCATENATE("R",#REF!,"C",#REF!),"")</f>
        <v>#REF!</v>
      </c>
      <c r="BN88" s="270" t="e">
        <f>IF(AND(#REF!="Media",#REF!="Mayor"),CONCATENATE("R",#REF!,"C",#REF!),"")</f>
        <v>#REF!</v>
      </c>
      <c r="BO88" s="270" t="e">
        <f>IF(AND(#REF!="Media",#REF!="Mayor"),CONCATENATE("R",#REF!,"C",#REF!),"")</f>
        <v>#REF!</v>
      </c>
      <c r="BP88" s="270" t="e">
        <f>IF(AND(#REF!="Media",#REF!="Mayor"),CONCATENATE("R",#REF!,"C",#REF!),"")</f>
        <v>#REF!</v>
      </c>
      <c r="BQ88" s="270" t="e">
        <f>IF(AND(#REF!="Media",#REF!="Mayor"),CONCATENATE("R",#REF!,"C",#REF!),"")</f>
        <v>#REF!</v>
      </c>
      <c r="BR88" s="270" t="e">
        <f>IF(AND(#REF!="Media",#REF!="Mayor"),CONCATENATE("R",#REF!,"C",#REF!),"")</f>
        <v>#REF!</v>
      </c>
      <c r="BS88" s="270" t="e">
        <f>IF(AND(#REF!="Media",#REF!="Mayor"),CONCATENATE("R",#REF!,"C",#REF!),"")</f>
        <v>#REF!</v>
      </c>
      <c r="BT88" s="270" t="e">
        <f>IF(AND(#REF!="Media",#REF!="Mayor"),CONCATENATE("R",#REF!,"C",#REF!),"")</f>
        <v>#REF!</v>
      </c>
      <c r="BU88" s="270" t="e">
        <f>IF(AND(#REF!="Media",#REF!="Mayor"),CONCATENATE("R",#REF!,"C",#REF!),"")</f>
        <v>#REF!</v>
      </c>
      <c r="BV88" s="270" t="e">
        <f>IF(AND(#REF!="Media",#REF!="Mayor"),CONCATENATE("R",#REF!,"C",#REF!),"")</f>
        <v>#REF!</v>
      </c>
      <c r="BW88" s="270" t="e">
        <f>IF(AND(#REF!="Media",#REF!="Mayor"),CONCATENATE("R",#REF!,"C",#REF!),"")</f>
        <v>#REF!</v>
      </c>
      <c r="BX88" s="270" t="e">
        <f>IF(AND(#REF!="Media",#REF!="Mayor"),CONCATENATE("R",#REF!,"C",#REF!),"")</f>
        <v>#REF!</v>
      </c>
      <c r="BY88" s="270" t="e">
        <f>IF(AND(#REF!="Media",#REF!="Mayor"),CONCATENATE("R",#REF!,"C",#REF!),"")</f>
        <v>#REF!</v>
      </c>
      <c r="BZ88" s="270" t="e">
        <f>IF(AND(#REF!="Media",#REF!="Mayor"),CONCATENATE("R",#REF!,"C",#REF!),"")</f>
        <v>#REF!</v>
      </c>
      <c r="CA88" s="270" t="e">
        <f>IF(AND(#REF!="Media",#REF!="Mayor"),CONCATENATE("R",#REF!,"C",#REF!),"")</f>
        <v>#REF!</v>
      </c>
      <c r="CB88" s="270" t="e">
        <f>IF(AND(#REF!="Media",#REF!="Mayor"),CONCATENATE("R",#REF!,"C",#REF!),"")</f>
        <v>#REF!</v>
      </c>
      <c r="CC88" s="271" t="e">
        <f>IF(AND(#REF!="Media",#REF!="Mayor"),CONCATENATE("R",#REF!,"C",#REF!),"")</f>
        <v>#REF!</v>
      </c>
      <c r="CD88" s="272" t="e">
        <f>IF(AND(#REF!="Media",#REF!="Catastrófico"),CONCATENATE("R",#REF!,"C",#REF!),"")</f>
        <v>#REF!</v>
      </c>
      <c r="CE88" s="272" t="e">
        <f>IF(AND(#REF!="Media",#REF!="Catastrófico"),CONCATENATE("R",#REF!,"C",#REF!),"")</f>
        <v>#REF!</v>
      </c>
      <c r="CF88" s="272" t="e">
        <f>IF(AND(#REF!="Media",#REF!="Catastrófico"),CONCATENATE("R",#REF!,"C",#REF!),"")</f>
        <v>#REF!</v>
      </c>
      <c r="CG88" s="272" t="e">
        <f>IF(AND(#REF!="Media",#REF!="Catastrófico"),CONCATENATE("R",#REF!,"C",#REF!),"")</f>
        <v>#REF!</v>
      </c>
      <c r="CH88" s="272" t="e">
        <f>IF(AND(#REF!="Media",#REF!="Catastrófico"),CONCATENATE("R",#REF!,"C",#REF!),"")</f>
        <v>#REF!</v>
      </c>
      <c r="CI88" s="272" t="e">
        <f>IF(AND(#REF!="Media",#REF!="Catastrófico"),CONCATENATE("R",#REF!,"C",#REF!),"")</f>
        <v>#REF!</v>
      </c>
      <c r="CJ88" s="272" t="e">
        <f>IF(AND(#REF!="Media",#REF!="Catastrófico"),CONCATENATE("R",#REF!,"C",#REF!),"")</f>
        <v>#REF!</v>
      </c>
      <c r="CK88" s="272" t="e">
        <f>IF(AND(#REF!="Media",#REF!="Catastrófico"),CONCATENATE("R",#REF!,"C",#REF!),"")</f>
        <v>#REF!</v>
      </c>
      <c r="CL88" s="272" t="e">
        <f>IF(AND(#REF!="Media",#REF!="Catastrófico"),CONCATENATE("R",#REF!,"C",#REF!),"")</f>
        <v>#REF!</v>
      </c>
      <c r="CM88" s="272" t="e">
        <f>IF(AND(#REF!="Media",#REF!="Catastrófico"),CONCATENATE("R",#REF!,"C",#REF!),"")</f>
        <v>#REF!</v>
      </c>
      <c r="CN88" s="272" t="e">
        <f>IF(AND(#REF!="Media",#REF!="Catastrófico"),CONCATENATE("R",#REF!,"C",#REF!),"")</f>
        <v>#REF!</v>
      </c>
      <c r="CO88" s="272" t="e">
        <f>IF(AND(#REF!="Media",#REF!="Catastrófico"),CONCATENATE("R",#REF!,"C",#REF!),"")</f>
        <v>#REF!</v>
      </c>
      <c r="CP88" s="272" t="e">
        <f>IF(AND(#REF!="Media",#REF!="Catastrófico"),CONCATENATE("R",#REF!,"C",#REF!),"")</f>
        <v>#REF!</v>
      </c>
      <c r="CQ88" s="272" t="e">
        <f>IF(AND(#REF!="Media",#REF!="Catastrófico"),CONCATENATE("R",#REF!,"C",#REF!),"")</f>
        <v>#REF!</v>
      </c>
      <c r="CR88" s="272" t="e">
        <f>IF(AND(#REF!="Media",#REF!="Catastrófico"),CONCATENATE("R",#REF!,"C",#REF!),"")</f>
        <v>#REF!</v>
      </c>
      <c r="CS88" s="272" t="e">
        <f>IF(AND(#REF!="Media",#REF!="Catastrófico"),CONCATENATE("R",#REF!,"C",#REF!),"")</f>
        <v>#REF!</v>
      </c>
      <c r="CT88" s="272" t="e">
        <f>IF(AND(#REF!="Media",#REF!="Catastrófico"),CONCATENATE("R",#REF!,"C",#REF!),"")</f>
        <v>#REF!</v>
      </c>
      <c r="CU88" s="273" t="e">
        <f>IF(AND(#REF!="Media",#REF!="Catastrófico"),CONCATENATE("R",#REF!,"C",#REF!),"")</f>
        <v>#REF!</v>
      </c>
      <c r="CV88" s="57"/>
      <c r="CW88" s="1087"/>
      <c r="CX88" s="1088"/>
      <c r="CY88" s="1088"/>
      <c r="CZ88" s="1088"/>
      <c r="DA88" s="1088"/>
      <c r="DB88" s="1089"/>
    </row>
    <row r="89" spans="2:106" ht="32.65" customHeight="1">
      <c r="B89" s="1101"/>
      <c r="C89" s="1101"/>
      <c r="D89" s="1102"/>
      <c r="E89" s="1072"/>
      <c r="F89" s="1073"/>
      <c r="G89" s="1073"/>
      <c r="H89" s="1073"/>
      <c r="I89" s="1074"/>
      <c r="J89" s="282" t="e">
        <f>IF(AND(#REF!="Media",#REF!="Leve"),CONCATENATE("R",#REF!,"C",#REF!),"")</f>
        <v>#REF!</v>
      </c>
      <c r="K89" s="283" t="e">
        <f>IF(AND(#REF!="Media",#REF!="Leve"),CONCATENATE("R",#REF!,"C",#REF!),"")</f>
        <v>#REF!</v>
      </c>
      <c r="L89" s="283" t="e">
        <f>IF(AND(#REF!="Media",#REF!="Leve"),CONCATENATE("R",#REF!,"C",#REF!),"")</f>
        <v>#REF!</v>
      </c>
      <c r="M89" s="283" t="e">
        <f>IF(AND(#REF!="Media",#REF!="Leve"),CONCATENATE("R",#REF!,"C",#REF!),"")</f>
        <v>#REF!</v>
      </c>
      <c r="N89" s="283" t="e">
        <f>IF(AND(#REF!="Media",#REF!="Leve"),CONCATENATE("R",#REF!,"C",#REF!),"")</f>
        <v>#REF!</v>
      </c>
      <c r="O89" s="283" t="e">
        <f>IF(AND(#REF!="Media",#REF!="Leve"),CONCATENATE("R",#REF!,"C",#REF!),"")</f>
        <v>#REF!</v>
      </c>
      <c r="P89" s="283" t="e">
        <f>IF(AND(#REF!="Media",#REF!="Leve"),CONCATENATE("R",#REF!,"C",#REF!),"")</f>
        <v>#REF!</v>
      </c>
      <c r="Q89" s="283" t="e">
        <f>IF(AND(#REF!="Media",#REF!="Leve"),CONCATENATE("R",#REF!,"C",#REF!),"")</f>
        <v>#REF!</v>
      </c>
      <c r="R89" s="283" t="e">
        <f>IF(AND(#REF!="Media",#REF!="Leve"),CONCATENATE("R",#REF!,"C",#REF!),"")</f>
        <v>#REF!</v>
      </c>
      <c r="S89" s="283" t="e">
        <f>IF(AND(#REF!="Media",#REF!="Leve"),CONCATENATE("R",#REF!,"C",#REF!),"")</f>
        <v>#REF!</v>
      </c>
      <c r="T89" s="283" t="e">
        <f>IF(AND(#REF!="Media",#REF!="Leve"),CONCATENATE("R",#REF!,"C",#REF!),"")</f>
        <v>#REF!</v>
      </c>
      <c r="U89" s="283" t="e">
        <f>IF(AND(#REF!="Media",#REF!="Leve"),CONCATENATE("R",#REF!,"C",#REF!),"")</f>
        <v>#REF!</v>
      </c>
      <c r="V89" s="283" t="e">
        <f>IF(AND(#REF!="Media",#REF!="Leve"),CONCATENATE("R",#REF!,"C",#REF!),"")</f>
        <v>#REF!</v>
      </c>
      <c r="W89" s="283" t="e">
        <f>IF(AND(#REF!="Media",#REF!="Leve"),CONCATENATE("R",#REF!,"C",#REF!),"")</f>
        <v>#REF!</v>
      </c>
      <c r="X89" s="283" t="e">
        <f>IF(AND(#REF!="Media",#REF!="Leve"),CONCATENATE("R",#REF!,"C",#REF!),"")</f>
        <v>#REF!</v>
      </c>
      <c r="Y89" s="283" t="e">
        <f>IF(AND(#REF!="Media",#REF!="Leve"),CONCATENATE("R",#REF!,"C",#REF!),"")</f>
        <v>#REF!</v>
      </c>
      <c r="Z89" s="283" t="e">
        <f>IF(AND(#REF!="Media",#REF!="Leve"),CONCATENATE("R",#REF!,"C",#REF!),"")</f>
        <v>#REF!</v>
      </c>
      <c r="AA89" s="283" t="e">
        <f>IF(AND(#REF!="Media",#REF!="Leve"),CONCATENATE("R",#REF!,"C",#REF!),"")</f>
        <v>#REF!</v>
      </c>
      <c r="AB89" s="282" t="e">
        <f>IF(AND(#REF!="Media",#REF!="Menor"),CONCATENATE("R",#REF!,"C",#REF!),"")</f>
        <v>#REF!</v>
      </c>
      <c r="AC89" s="283" t="e">
        <f>IF(AND(#REF!="Media",#REF!="Menor"),CONCATENATE("R",#REF!,"C",#REF!),"")</f>
        <v>#REF!</v>
      </c>
      <c r="AD89" s="283" t="e">
        <f>IF(AND(#REF!="Media",#REF!="Menor"),CONCATENATE("R",#REF!,"C",#REF!),"")</f>
        <v>#REF!</v>
      </c>
      <c r="AE89" s="283" t="e">
        <f>IF(AND(#REF!="Media",#REF!="Menor"),CONCATENATE("R",#REF!,"C",#REF!),"")</f>
        <v>#REF!</v>
      </c>
      <c r="AF89" s="283" t="e">
        <f>IF(AND(#REF!="Media",#REF!="Menor"),CONCATENATE("R",#REF!,"C",#REF!),"")</f>
        <v>#REF!</v>
      </c>
      <c r="AG89" s="283" t="e">
        <f>IF(AND(#REF!="Media",#REF!="Menor"),CONCATENATE("R",#REF!,"C",#REF!),"")</f>
        <v>#REF!</v>
      </c>
      <c r="AH89" s="283" t="e">
        <f>IF(AND(#REF!="Media",#REF!="Menor"),CONCATENATE("R",#REF!,"C",#REF!),"")</f>
        <v>#REF!</v>
      </c>
      <c r="AI89" s="283" t="e">
        <f>IF(AND(#REF!="Media",#REF!="Menor"),CONCATENATE("R",#REF!,"C",#REF!),"")</f>
        <v>#REF!</v>
      </c>
      <c r="AJ89" s="283" t="e">
        <f>IF(AND(#REF!="Media",#REF!="Menor"),CONCATENATE("R",#REF!,"C",#REF!),"")</f>
        <v>#REF!</v>
      </c>
      <c r="AK89" s="283" t="e">
        <f>IF(AND(#REF!="Media",#REF!="Menor"),CONCATENATE("R",#REF!,"C",#REF!),"")</f>
        <v>#REF!</v>
      </c>
      <c r="AL89" s="283" t="e">
        <f>IF(AND(#REF!="Media",#REF!="Menor"),CONCATENATE("R",#REF!,"C",#REF!),"")</f>
        <v>#REF!</v>
      </c>
      <c r="AM89" s="283" t="e">
        <f>IF(AND(#REF!="Media",#REF!="Menor"),CONCATENATE("R",#REF!,"C",#REF!),"")</f>
        <v>#REF!</v>
      </c>
      <c r="AN89" s="283" t="e">
        <f>IF(AND(#REF!="Media",#REF!="Menor"),CONCATENATE("R",#REF!,"C",#REF!),"")</f>
        <v>#REF!</v>
      </c>
      <c r="AO89" s="283" t="e">
        <f>IF(AND(#REF!="Media",#REF!="Menor"),CONCATENATE("R",#REF!,"C",#REF!),"")</f>
        <v>#REF!</v>
      </c>
      <c r="AP89" s="283" t="e">
        <f>IF(AND(#REF!="Media",#REF!="Menor"),CONCATENATE("R",#REF!,"C",#REF!),"")</f>
        <v>#REF!</v>
      </c>
      <c r="AQ89" s="283" t="e">
        <f>IF(AND(#REF!="Media",#REF!="Menor"),CONCATENATE("R",#REF!,"C",#REF!),"")</f>
        <v>#REF!</v>
      </c>
      <c r="AR89" s="283" t="e">
        <f>IF(AND(#REF!="Media",#REF!="Menor"),CONCATENATE("R",#REF!,"C",#REF!),"")</f>
        <v>#REF!</v>
      </c>
      <c r="AS89" s="283" t="e">
        <f>IF(AND(#REF!="Media",#REF!="Menor"),CONCATENATE("R",#REF!,"C",#REF!),"")</f>
        <v>#REF!</v>
      </c>
      <c r="AT89" s="282" t="e">
        <f>IF(AND(#REF!="Media",#REF!="Moderado"),CONCATENATE("R",#REF!,"C",#REF!),"")</f>
        <v>#REF!</v>
      </c>
      <c r="AU89" s="283" t="e">
        <f>IF(AND(#REF!="Media",#REF!="Moderado"),CONCATENATE("R",#REF!,"C",#REF!),"")</f>
        <v>#REF!</v>
      </c>
      <c r="AV89" s="283" t="e">
        <f>IF(AND(#REF!="Media",#REF!="Moderado"),CONCATENATE("R",#REF!,"C",#REF!),"")</f>
        <v>#REF!</v>
      </c>
      <c r="AW89" s="283" t="e">
        <f>IF(AND(#REF!="Media",#REF!="Moderado"),CONCATENATE("R",#REF!,"C",#REF!),"")</f>
        <v>#REF!</v>
      </c>
      <c r="AX89" s="283" t="e">
        <f>IF(AND(#REF!="Media",#REF!="Moderado"),CONCATENATE("R",#REF!,"C",#REF!),"")</f>
        <v>#REF!</v>
      </c>
      <c r="AY89" s="283" t="e">
        <f>IF(AND(#REF!="Media",#REF!="Moderado"),CONCATENATE("R",#REF!,"C",#REF!),"")</f>
        <v>#REF!</v>
      </c>
      <c r="AZ89" s="283" t="e">
        <f>IF(AND(#REF!="Media",#REF!="Moderado"),CONCATENATE("R",#REF!,"C",#REF!),"")</f>
        <v>#REF!</v>
      </c>
      <c r="BA89" s="283" t="e">
        <f>IF(AND(#REF!="Media",#REF!="Moderado"),CONCATENATE("R",#REF!,"C",#REF!),"")</f>
        <v>#REF!</v>
      </c>
      <c r="BB89" s="283" t="e">
        <f>IF(AND(#REF!="Media",#REF!="Moderado"),CONCATENATE("R",#REF!,"C",#REF!),"")</f>
        <v>#REF!</v>
      </c>
      <c r="BC89" s="283" t="e">
        <f>IF(AND(#REF!="Media",#REF!="Moderado"),CONCATENATE("R",#REF!,"C",#REF!),"")</f>
        <v>#REF!</v>
      </c>
      <c r="BD89" s="283" t="e">
        <f>IF(AND(#REF!="Media",#REF!="Moderado"),CONCATENATE("R",#REF!,"C",#REF!),"")</f>
        <v>#REF!</v>
      </c>
      <c r="BE89" s="283" t="e">
        <f>IF(AND(#REF!="Media",#REF!="Moderado"),CONCATENATE("R",#REF!,"C",#REF!),"")</f>
        <v>#REF!</v>
      </c>
      <c r="BF89" s="283" t="e">
        <f>IF(AND(#REF!="Media",#REF!="Moderado"),CONCATENATE("R",#REF!,"C",#REF!),"")</f>
        <v>#REF!</v>
      </c>
      <c r="BG89" s="283" t="e">
        <f>IF(AND(#REF!="Media",#REF!="Moderado"),CONCATENATE("R",#REF!,"C",#REF!),"")</f>
        <v>#REF!</v>
      </c>
      <c r="BH89" s="283" t="e">
        <f>IF(AND(#REF!="Media",#REF!="Moderado"),CONCATENATE("R",#REF!,"C",#REF!),"")</f>
        <v>#REF!</v>
      </c>
      <c r="BI89" s="283" t="e">
        <f>IF(AND(#REF!="Media",#REF!="Moderado"),CONCATENATE("R",#REF!,"C",#REF!),"")</f>
        <v>#REF!</v>
      </c>
      <c r="BJ89" s="283" t="e">
        <f>IF(AND(#REF!="Media",#REF!="Moderado"),CONCATENATE("R",#REF!,"C",#REF!),"")</f>
        <v>#REF!</v>
      </c>
      <c r="BK89" s="284" t="e">
        <f>IF(AND(#REF!="Media",#REF!="Moderado"),CONCATENATE("R",#REF!,"C",#REF!),"")</f>
        <v>#REF!</v>
      </c>
      <c r="BL89" s="270" t="e">
        <f>IF(AND(#REF!="Media",#REF!="Mayor"),CONCATENATE("R",#REF!,"C",#REF!),"")</f>
        <v>#REF!</v>
      </c>
      <c r="BM89" s="270" t="e">
        <f>IF(AND(#REF!="Media",#REF!="Mayor"),CONCATENATE("R",#REF!,"C",#REF!),"")</f>
        <v>#REF!</v>
      </c>
      <c r="BN89" s="270" t="e">
        <f>IF(AND(#REF!="Media",#REF!="Mayor"),CONCATENATE("R",#REF!,"C",#REF!),"")</f>
        <v>#REF!</v>
      </c>
      <c r="BO89" s="270" t="e">
        <f>IF(AND(#REF!="Media",#REF!="Mayor"),CONCATENATE("R",#REF!,"C",#REF!),"")</f>
        <v>#REF!</v>
      </c>
      <c r="BP89" s="270" t="e">
        <f>IF(AND(#REF!="Media",#REF!="Mayor"),CONCATENATE("R",#REF!,"C",#REF!),"")</f>
        <v>#REF!</v>
      </c>
      <c r="BQ89" s="270" t="e">
        <f>IF(AND(#REF!="Media",#REF!="Mayor"),CONCATENATE("R",#REF!,"C",#REF!),"")</f>
        <v>#REF!</v>
      </c>
      <c r="BR89" s="270" t="e">
        <f>IF(AND(#REF!="Media",#REF!="Mayor"),CONCATENATE("R",#REF!,"C",#REF!),"")</f>
        <v>#REF!</v>
      </c>
      <c r="BS89" s="270" t="e">
        <f>IF(AND(#REF!="Media",#REF!="Mayor"),CONCATENATE("R",#REF!,"C",#REF!),"")</f>
        <v>#REF!</v>
      </c>
      <c r="BT89" s="270" t="e">
        <f>IF(AND(#REF!="Media",#REF!="Mayor"),CONCATENATE("R",#REF!,"C",#REF!),"")</f>
        <v>#REF!</v>
      </c>
      <c r="BU89" s="270" t="e">
        <f>IF(AND(#REF!="Media",#REF!="Mayor"),CONCATENATE("R",#REF!,"C",#REF!),"")</f>
        <v>#REF!</v>
      </c>
      <c r="BV89" s="270" t="e">
        <f>IF(AND(#REF!="Media",#REF!="Mayor"),CONCATENATE("R",#REF!,"C",#REF!),"")</f>
        <v>#REF!</v>
      </c>
      <c r="BW89" s="270" t="e">
        <f>IF(AND(#REF!="Media",#REF!="Mayor"),CONCATENATE("R",#REF!,"C",#REF!),"")</f>
        <v>#REF!</v>
      </c>
      <c r="BX89" s="270" t="e">
        <f>IF(AND(#REF!="Media",#REF!="Mayor"),CONCATENATE("R",#REF!,"C",#REF!),"")</f>
        <v>#REF!</v>
      </c>
      <c r="BY89" s="270" t="e">
        <f>IF(AND(#REF!="Media",#REF!="Mayor"),CONCATENATE("R",#REF!,"C",#REF!),"")</f>
        <v>#REF!</v>
      </c>
      <c r="BZ89" s="270" t="e">
        <f>IF(AND(#REF!="Media",#REF!="Mayor"),CONCATENATE("R",#REF!,"C",#REF!),"")</f>
        <v>#REF!</v>
      </c>
      <c r="CA89" s="270" t="e">
        <f>IF(AND(#REF!="Media",#REF!="Mayor"),CONCATENATE("R",#REF!,"C",#REF!),"")</f>
        <v>#REF!</v>
      </c>
      <c r="CB89" s="270" t="e">
        <f>IF(AND(#REF!="Media",#REF!="Mayor"),CONCATENATE("R",#REF!,"C",#REF!),"")</f>
        <v>#REF!</v>
      </c>
      <c r="CC89" s="271" t="e">
        <f>IF(AND(#REF!="Media",#REF!="Mayor"),CONCATENATE("R",#REF!,"C",#REF!),"")</f>
        <v>#REF!</v>
      </c>
      <c r="CD89" s="272" t="e">
        <f>IF(AND(#REF!="Media",#REF!="Catastrófico"),CONCATENATE("R",#REF!,"C",#REF!),"")</f>
        <v>#REF!</v>
      </c>
      <c r="CE89" s="272" t="e">
        <f>IF(AND(#REF!="Media",#REF!="Catastrófico"),CONCATENATE("R",#REF!,"C",#REF!),"")</f>
        <v>#REF!</v>
      </c>
      <c r="CF89" s="272" t="e">
        <f>IF(AND(#REF!="Media",#REF!="Catastrófico"),CONCATENATE("R",#REF!,"C",#REF!),"")</f>
        <v>#REF!</v>
      </c>
      <c r="CG89" s="272" t="e">
        <f>IF(AND(#REF!="Media",#REF!="Catastrófico"),CONCATENATE("R",#REF!,"C",#REF!),"")</f>
        <v>#REF!</v>
      </c>
      <c r="CH89" s="272" t="e">
        <f>IF(AND(#REF!="Media",#REF!="Catastrófico"),CONCATENATE("R",#REF!,"C",#REF!),"")</f>
        <v>#REF!</v>
      </c>
      <c r="CI89" s="272" t="e">
        <f>IF(AND(#REF!="Media",#REF!="Catastrófico"),CONCATENATE("R",#REF!,"C",#REF!),"")</f>
        <v>#REF!</v>
      </c>
      <c r="CJ89" s="272" t="e">
        <f>IF(AND(#REF!="Media",#REF!="Catastrófico"),CONCATENATE("R",#REF!,"C",#REF!),"")</f>
        <v>#REF!</v>
      </c>
      <c r="CK89" s="272" t="e">
        <f>IF(AND(#REF!="Media",#REF!="Catastrófico"),CONCATENATE("R",#REF!,"C",#REF!),"")</f>
        <v>#REF!</v>
      </c>
      <c r="CL89" s="272" t="e">
        <f>IF(AND(#REF!="Media",#REF!="Catastrófico"),CONCATENATE("R",#REF!,"C",#REF!),"")</f>
        <v>#REF!</v>
      </c>
      <c r="CM89" s="272" t="e">
        <f>IF(AND(#REF!="Media",#REF!="Catastrófico"),CONCATENATE("R",#REF!,"C",#REF!),"")</f>
        <v>#REF!</v>
      </c>
      <c r="CN89" s="272" t="e">
        <f>IF(AND(#REF!="Media",#REF!="Catastrófico"),CONCATENATE("R",#REF!,"C",#REF!),"")</f>
        <v>#REF!</v>
      </c>
      <c r="CO89" s="272" t="e">
        <f>IF(AND(#REF!="Media",#REF!="Catastrófico"),CONCATENATE("R",#REF!,"C",#REF!),"")</f>
        <v>#REF!</v>
      </c>
      <c r="CP89" s="272" t="e">
        <f>IF(AND(#REF!="Media",#REF!="Catastrófico"),CONCATENATE("R",#REF!,"C",#REF!),"")</f>
        <v>#REF!</v>
      </c>
      <c r="CQ89" s="272" t="e">
        <f>IF(AND(#REF!="Media",#REF!="Catastrófico"),CONCATENATE("R",#REF!,"C",#REF!),"")</f>
        <v>#REF!</v>
      </c>
      <c r="CR89" s="272" t="e">
        <f>IF(AND(#REF!="Media",#REF!="Catastrófico"),CONCATENATE("R",#REF!,"C",#REF!),"")</f>
        <v>#REF!</v>
      </c>
      <c r="CS89" s="272" t="e">
        <f>IF(AND(#REF!="Media",#REF!="Catastrófico"),CONCATENATE("R",#REF!,"C",#REF!),"")</f>
        <v>#REF!</v>
      </c>
      <c r="CT89" s="272" t="e">
        <f>IF(AND(#REF!="Media",#REF!="Catastrófico"),CONCATENATE("R",#REF!,"C",#REF!),"")</f>
        <v>#REF!</v>
      </c>
      <c r="CU89" s="273" t="e">
        <f>IF(AND(#REF!="Media",#REF!="Catastrófico"),CONCATENATE("R",#REF!,"C",#REF!),"")</f>
        <v>#REF!</v>
      </c>
      <c r="CV89" s="57"/>
      <c r="CW89" s="1087"/>
      <c r="CX89" s="1088"/>
      <c r="CY89" s="1088"/>
      <c r="CZ89" s="1088"/>
      <c r="DA89" s="1088"/>
      <c r="DB89" s="1089"/>
    </row>
    <row r="90" spans="2:106" ht="32.65" customHeight="1">
      <c r="B90" s="1101"/>
      <c r="C90" s="1101"/>
      <c r="D90" s="1102"/>
      <c r="E90" s="1072"/>
      <c r="F90" s="1073"/>
      <c r="G90" s="1073"/>
      <c r="H90" s="1073"/>
      <c r="I90" s="1074"/>
      <c r="J90" s="282" t="e">
        <f>IF(AND(#REF!="Media",#REF!="Leve"),CONCATENATE("R",#REF!,"C",#REF!),"")</f>
        <v>#REF!</v>
      </c>
      <c r="K90" s="283" t="e">
        <f>IF(AND(#REF!="Media",#REF!="Leve"),CONCATENATE("R",#REF!,"C",#REF!),"")</f>
        <v>#REF!</v>
      </c>
      <c r="L90" s="283" t="e">
        <f>IF(AND(#REF!="Media",#REF!="Leve"),CONCATENATE("R",#REF!,"C",#REF!),"")</f>
        <v>#REF!</v>
      </c>
      <c r="M90" s="283" t="e">
        <f>IF(AND(#REF!="Media",#REF!="Leve"),CONCATENATE("R",#REF!,"C",#REF!),"")</f>
        <v>#REF!</v>
      </c>
      <c r="N90" s="283" t="e">
        <f>IF(AND(#REF!="Media",#REF!="Leve"),CONCATENATE("R",#REF!,"C",#REF!),"")</f>
        <v>#REF!</v>
      </c>
      <c r="O90" s="283" t="e">
        <f>IF(AND(#REF!="Media",#REF!="Leve"),CONCATENATE("R",#REF!,"C",#REF!),"")</f>
        <v>#REF!</v>
      </c>
      <c r="P90" s="283" t="e">
        <f>IF(AND(#REF!="Media",#REF!="Leve"),CONCATENATE("R",#REF!,"C",#REF!),"")</f>
        <v>#REF!</v>
      </c>
      <c r="Q90" s="283" t="e">
        <f>IF(AND(#REF!="Media",#REF!="Leve"),CONCATENATE("R",#REF!,"C",#REF!),"")</f>
        <v>#REF!</v>
      </c>
      <c r="R90" s="283" t="e">
        <f>IF(AND(#REF!="Media",#REF!="Leve"),CONCATENATE("R",#REF!,"C",#REF!),"")</f>
        <v>#REF!</v>
      </c>
      <c r="S90" s="283" t="e">
        <f>IF(AND(#REF!="Media",#REF!="Leve"),CONCATENATE("R",#REF!,"C",#REF!),"")</f>
        <v>#REF!</v>
      </c>
      <c r="T90" s="283" t="e">
        <f>IF(AND(#REF!="Media",#REF!="Leve"),CONCATENATE("R",#REF!,"C",#REF!),"")</f>
        <v>#REF!</v>
      </c>
      <c r="U90" s="283" t="e">
        <f>IF(AND(#REF!="Media",#REF!="Leve"),CONCATENATE("R",#REF!,"C",#REF!),"")</f>
        <v>#REF!</v>
      </c>
      <c r="V90" s="283" t="e">
        <f>IF(AND(#REF!="Media",#REF!="Leve"),CONCATENATE("R",#REF!,"C",#REF!),"")</f>
        <v>#REF!</v>
      </c>
      <c r="W90" s="283" t="e">
        <f>IF(AND(#REF!="Media",#REF!="Leve"),CONCATENATE("R",#REF!,"C",#REF!),"")</f>
        <v>#REF!</v>
      </c>
      <c r="X90" s="283" t="e">
        <f>IF(AND(#REF!="Media",#REF!="Leve"),CONCATENATE("R",#REF!,"C",#REF!),"")</f>
        <v>#REF!</v>
      </c>
      <c r="Y90" s="283" t="e">
        <f>IF(AND(#REF!="Media",#REF!="Leve"),CONCATENATE("R",#REF!,"C",#REF!),"")</f>
        <v>#REF!</v>
      </c>
      <c r="Z90" s="283" t="e">
        <f>IF(AND(#REF!="Media",#REF!="Leve"),CONCATENATE("R",#REF!,"C",#REF!),"")</f>
        <v>#REF!</v>
      </c>
      <c r="AA90" s="283" t="e">
        <f>IF(AND(#REF!="Media",#REF!="Leve"),CONCATENATE("R",#REF!,"C",#REF!),"")</f>
        <v>#REF!</v>
      </c>
      <c r="AB90" s="282" t="e">
        <f>IF(AND(#REF!="Media",#REF!="Menor"),CONCATENATE("R",#REF!,"C",#REF!),"")</f>
        <v>#REF!</v>
      </c>
      <c r="AC90" s="283" t="e">
        <f>IF(AND(#REF!="Media",#REF!="Menor"),CONCATENATE("R",#REF!,"C",#REF!),"")</f>
        <v>#REF!</v>
      </c>
      <c r="AD90" s="283" t="e">
        <f>IF(AND(#REF!="Media",#REF!="Menor"),CONCATENATE("R",#REF!,"C",#REF!),"")</f>
        <v>#REF!</v>
      </c>
      <c r="AE90" s="283" t="e">
        <f>IF(AND(#REF!="Media",#REF!="Menor"),CONCATENATE("R",#REF!,"C",#REF!),"")</f>
        <v>#REF!</v>
      </c>
      <c r="AF90" s="283" t="e">
        <f>IF(AND(#REF!="Media",#REF!="Menor"),CONCATENATE("R",#REF!,"C",#REF!),"")</f>
        <v>#REF!</v>
      </c>
      <c r="AG90" s="283" t="e">
        <f>IF(AND(#REF!="Media",#REF!="Menor"),CONCATENATE("R",#REF!,"C",#REF!),"")</f>
        <v>#REF!</v>
      </c>
      <c r="AH90" s="283" t="e">
        <f>IF(AND(#REF!="Media",#REF!="Menor"),CONCATENATE("R",#REF!,"C",#REF!),"")</f>
        <v>#REF!</v>
      </c>
      <c r="AI90" s="283" t="e">
        <f>IF(AND(#REF!="Media",#REF!="Menor"),CONCATENATE("R",#REF!,"C",#REF!),"")</f>
        <v>#REF!</v>
      </c>
      <c r="AJ90" s="283" t="e">
        <f>IF(AND(#REF!="Media",#REF!="Menor"),CONCATENATE("R",#REF!,"C",#REF!),"")</f>
        <v>#REF!</v>
      </c>
      <c r="AK90" s="283" t="e">
        <f>IF(AND(#REF!="Media",#REF!="Menor"),CONCATENATE("R",#REF!,"C",#REF!),"")</f>
        <v>#REF!</v>
      </c>
      <c r="AL90" s="283" t="e">
        <f>IF(AND(#REF!="Media",#REF!="Menor"),CONCATENATE("R",#REF!,"C",#REF!),"")</f>
        <v>#REF!</v>
      </c>
      <c r="AM90" s="283" t="e">
        <f>IF(AND(#REF!="Media",#REF!="Menor"),CONCATENATE("R",#REF!,"C",#REF!),"")</f>
        <v>#REF!</v>
      </c>
      <c r="AN90" s="283" t="e">
        <f>IF(AND(#REF!="Media",#REF!="Menor"),CONCATENATE("R",#REF!,"C",#REF!),"")</f>
        <v>#REF!</v>
      </c>
      <c r="AO90" s="283" t="e">
        <f>IF(AND(#REF!="Media",#REF!="Menor"),CONCATENATE("R",#REF!,"C",#REF!),"")</f>
        <v>#REF!</v>
      </c>
      <c r="AP90" s="283" t="e">
        <f>IF(AND(#REF!="Media",#REF!="Menor"),CONCATENATE("R",#REF!,"C",#REF!),"")</f>
        <v>#REF!</v>
      </c>
      <c r="AQ90" s="283" t="e">
        <f>IF(AND(#REF!="Media",#REF!="Menor"),CONCATENATE("R",#REF!,"C",#REF!),"")</f>
        <v>#REF!</v>
      </c>
      <c r="AR90" s="283" t="e">
        <f>IF(AND(#REF!="Media",#REF!="Menor"),CONCATENATE("R",#REF!,"C",#REF!),"")</f>
        <v>#REF!</v>
      </c>
      <c r="AS90" s="283" t="e">
        <f>IF(AND(#REF!="Media",#REF!="Menor"),CONCATENATE("R",#REF!,"C",#REF!),"")</f>
        <v>#REF!</v>
      </c>
      <c r="AT90" s="282" t="e">
        <f>IF(AND(#REF!="Media",#REF!="Moderado"),CONCATENATE("R",#REF!,"C",#REF!),"")</f>
        <v>#REF!</v>
      </c>
      <c r="AU90" s="283" t="e">
        <f>IF(AND(#REF!="Media",#REF!="Moderado"),CONCATENATE("R",#REF!,"C",#REF!),"")</f>
        <v>#REF!</v>
      </c>
      <c r="AV90" s="283" t="e">
        <f>IF(AND(#REF!="Media",#REF!="Moderado"),CONCATENATE("R",#REF!,"C",#REF!),"")</f>
        <v>#REF!</v>
      </c>
      <c r="AW90" s="283" t="e">
        <f>IF(AND(#REF!="Media",#REF!="Moderado"),CONCATENATE("R",#REF!,"C",#REF!),"")</f>
        <v>#REF!</v>
      </c>
      <c r="AX90" s="283" t="e">
        <f>IF(AND(#REF!="Media",#REF!="Moderado"),CONCATENATE("R",#REF!,"C",#REF!),"")</f>
        <v>#REF!</v>
      </c>
      <c r="AY90" s="283" t="e">
        <f>IF(AND(#REF!="Media",#REF!="Moderado"),CONCATENATE("R",#REF!,"C",#REF!),"")</f>
        <v>#REF!</v>
      </c>
      <c r="AZ90" s="283" t="e">
        <f>IF(AND(#REF!="Media",#REF!="Moderado"),CONCATENATE("R",#REF!,"C",#REF!),"")</f>
        <v>#REF!</v>
      </c>
      <c r="BA90" s="283" t="e">
        <f>IF(AND(#REF!="Media",#REF!="Moderado"),CONCATENATE("R",#REF!,"C",#REF!),"")</f>
        <v>#REF!</v>
      </c>
      <c r="BB90" s="283" t="e">
        <f>IF(AND(#REF!="Media",#REF!="Moderado"),CONCATENATE("R",#REF!,"C",#REF!),"")</f>
        <v>#REF!</v>
      </c>
      <c r="BC90" s="283" t="e">
        <f>IF(AND(#REF!="Media",#REF!="Moderado"),CONCATENATE("R",#REF!,"C",#REF!),"")</f>
        <v>#REF!</v>
      </c>
      <c r="BD90" s="283" t="e">
        <f>IF(AND(#REF!="Media",#REF!="Moderado"),CONCATENATE("R",#REF!,"C",#REF!),"")</f>
        <v>#REF!</v>
      </c>
      <c r="BE90" s="283" t="e">
        <f>IF(AND(#REF!="Media",#REF!="Moderado"),CONCATENATE("R",#REF!,"C",#REF!),"")</f>
        <v>#REF!</v>
      </c>
      <c r="BF90" s="283" t="e">
        <f>IF(AND(#REF!="Media",#REF!="Moderado"),CONCATENATE("R",#REF!,"C",#REF!),"")</f>
        <v>#REF!</v>
      </c>
      <c r="BG90" s="283" t="e">
        <f>IF(AND(#REF!="Media",#REF!="Moderado"),CONCATENATE("R",#REF!,"C",#REF!),"")</f>
        <v>#REF!</v>
      </c>
      <c r="BH90" s="283" t="e">
        <f>IF(AND(#REF!="Media",#REF!="Moderado"),CONCATENATE("R",#REF!,"C",#REF!),"")</f>
        <v>#REF!</v>
      </c>
      <c r="BI90" s="283" t="e">
        <f>IF(AND(#REF!="Media",#REF!="Moderado"),CONCATENATE("R",#REF!,"C",#REF!),"")</f>
        <v>#REF!</v>
      </c>
      <c r="BJ90" s="283" t="e">
        <f>IF(AND(#REF!="Media",#REF!="Moderado"),CONCATENATE("R",#REF!,"C",#REF!),"")</f>
        <v>#REF!</v>
      </c>
      <c r="BK90" s="284" t="e">
        <f>IF(AND(#REF!="Media",#REF!="Moderado"),CONCATENATE("R",#REF!,"C",#REF!),"")</f>
        <v>#REF!</v>
      </c>
      <c r="BL90" s="270" t="e">
        <f>IF(AND(#REF!="Media",#REF!="Mayor"),CONCATENATE("R",#REF!,"C",#REF!),"")</f>
        <v>#REF!</v>
      </c>
      <c r="BM90" s="270" t="e">
        <f>IF(AND(#REF!="Media",#REF!="Mayor"),CONCATENATE("R",#REF!,"C",#REF!),"")</f>
        <v>#REF!</v>
      </c>
      <c r="BN90" s="270" t="e">
        <f>IF(AND(#REF!="Media",#REF!="Mayor"),CONCATENATE("R",#REF!,"C",#REF!),"")</f>
        <v>#REF!</v>
      </c>
      <c r="BO90" s="270" t="e">
        <f>IF(AND(#REF!="Media",#REF!="Mayor"),CONCATENATE("R",#REF!,"C",#REF!),"")</f>
        <v>#REF!</v>
      </c>
      <c r="BP90" s="270" t="e">
        <f>IF(AND(#REF!="Media",#REF!="Mayor"),CONCATENATE("R",#REF!,"C",#REF!),"")</f>
        <v>#REF!</v>
      </c>
      <c r="BQ90" s="270" t="e">
        <f>IF(AND(#REF!="Media",#REF!="Mayor"),CONCATENATE("R",#REF!,"C",#REF!),"")</f>
        <v>#REF!</v>
      </c>
      <c r="BR90" s="270" t="e">
        <f>IF(AND(#REF!="Media",#REF!="Mayor"),CONCATENATE("R",#REF!,"C",#REF!),"")</f>
        <v>#REF!</v>
      </c>
      <c r="BS90" s="270" t="e">
        <f>IF(AND(#REF!="Media",#REF!="Mayor"),CONCATENATE("R",#REF!,"C",#REF!),"")</f>
        <v>#REF!</v>
      </c>
      <c r="BT90" s="270" t="e">
        <f>IF(AND(#REF!="Media",#REF!="Mayor"),CONCATENATE("R",#REF!,"C",#REF!),"")</f>
        <v>#REF!</v>
      </c>
      <c r="BU90" s="270" t="e">
        <f>IF(AND(#REF!="Media",#REF!="Mayor"),CONCATENATE("R",#REF!,"C",#REF!),"")</f>
        <v>#REF!</v>
      </c>
      <c r="BV90" s="270" t="e">
        <f>IF(AND(#REF!="Media",#REF!="Mayor"),CONCATENATE("R",#REF!,"C",#REF!),"")</f>
        <v>#REF!</v>
      </c>
      <c r="BW90" s="270" t="e">
        <f>IF(AND(#REF!="Media",#REF!="Mayor"),CONCATENATE("R",#REF!,"C",#REF!),"")</f>
        <v>#REF!</v>
      </c>
      <c r="BX90" s="270" t="e">
        <f>IF(AND(#REF!="Media",#REF!="Mayor"),CONCATENATE("R",#REF!,"C",#REF!),"")</f>
        <v>#REF!</v>
      </c>
      <c r="BY90" s="270" t="e">
        <f>IF(AND(#REF!="Media",#REF!="Mayor"),CONCATENATE("R",#REF!,"C",#REF!),"")</f>
        <v>#REF!</v>
      </c>
      <c r="BZ90" s="270" t="e">
        <f>IF(AND(#REF!="Media",#REF!="Mayor"),CONCATENATE("R",#REF!,"C",#REF!),"")</f>
        <v>#REF!</v>
      </c>
      <c r="CA90" s="270" t="e">
        <f>IF(AND(#REF!="Media",#REF!="Mayor"),CONCATENATE("R",#REF!,"C",#REF!),"")</f>
        <v>#REF!</v>
      </c>
      <c r="CB90" s="270" t="e">
        <f>IF(AND(#REF!="Media",#REF!="Mayor"),CONCATENATE("R",#REF!,"C",#REF!),"")</f>
        <v>#REF!</v>
      </c>
      <c r="CC90" s="271" t="e">
        <f>IF(AND(#REF!="Media",#REF!="Mayor"),CONCATENATE("R",#REF!,"C",#REF!),"")</f>
        <v>#REF!</v>
      </c>
      <c r="CD90" s="272" t="e">
        <f>IF(AND(#REF!="Media",#REF!="Catastrófico"),CONCATENATE("R",#REF!,"C",#REF!),"")</f>
        <v>#REF!</v>
      </c>
      <c r="CE90" s="272" t="e">
        <f>IF(AND(#REF!="Media",#REF!="Catastrófico"),CONCATENATE("R",#REF!,"C",#REF!),"")</f>
        <v>#REF!</v>
      </c>
      <c r="CF90" s="272" t="e">
        <f>IF(AND(#REF!="Media",#REF!="Catastrófico"),CONCATENATE("R",#REF!,"C",#REF!),"")</f>
        <v>#REF!</v>
      </c>
      <c r="CG90" s="272" t="e">
        <f>IF(AND(#REF!="Media",#REF!="Catastrófico"),CONCATENATE("R",#REF!,"C",#REF!),"")</f>
        <v>#REF!</v>
      </c>
      <c r="CH90" s="272" t="e">
        <f>IF(AND(#REF!="Media",#REF!="Catastrófico"),CONCATENATE("R",#REF!,"C",#REF!),"")</f>
        <v>#REF!</v>
      </c>
      <c r="CI90" s="272" t="e">
        <f>IF(AND(#REF!="Media",#REF!="Catastrófico"),CONCATENATE("R",#REF!,"C",#REF!),"")</f>
        <v>#REF!</v>
      </c>
      <c r="CJ90" s="272" t="e">
        <f>IF(AND(#REF!="Media",#REF!="Catastrófico"),CONCATENATE("R",#REF!,"C",#REF!),"")</f>
        <v>#REF!</v>
      </c>
      <c r="CK90" s="272" t="e">
        <f>IF(AND(#REF!="Media",#REF!="Catastrófico"),CONCATENATE("R",#REF!,"C",#REF!),"")</f>
        <v>#REF!</v>
      </c>
      <c r="CL90" s="272" t="e">
        <f>IF(AND(#REF!="Media",#REF!="Catastrófico"),CONCATENATE("R",#REF!,"C",#REF!),"")</f>
        <v>#REF!</v>
      </c>
      <c r="CM90" s="272" t="e">
        <f>IF(AND(#REF!="Media",#REF!="Catastrófico"),CONCATENATE("R",#REF!,"C",#REF!),"")</f>
        <v>#REF!</v>
      </c>
      <c r="CN90" s="272" t="e">
        <f>IF(AND(#REF!="Media",#REF!="Catastrófico"),CONCATENATE("R",#REF!,"C",#REF!),"")</f>
        <v>#REF!</v>
      </c>
      <c r="CO90" s="272" t="e">
        <f>IF(AND(#REF!="Media",#REF!="Catastrófico"),CONCATENATE("R",#REF!,"C",#REF!),"")</f>
        <v>#REF!</v>
      </c>
      <c r="CP90" s="272" t="e">
        <f>IF(AND(#REF!="Media",#REF!="Catastrófico"),CONCATENATE("R",#REF!,"C",#REF!),"")</f>
        <v>#REF!</v>
      </c>
      <c r="CQ90" s="272" t="e">
        <f>IF(AND(#REF!="Media",#REF!="Catastrófico"),CONCATENATE("R",#REF!,"C",#REF!),"")</f>
        <v>#REF!</v>
      </c>
      <c r="CR90" s="272" t="e">
        <f>IF(AND(#REF!="Media",#REF!="Catastrófico"),CONCATENATE("R",#REF!,"C",#REF!),"")</f>
        <v>#REF!</v>
      </c>
      <c r="CS90" s="272" t="e">
        <f>IF(AND(#REF!="Media",#REF!="Catastrófico"),CONCATENATE("R",#REF!,"C",#REF!),"")</f>
        <v>#REF!</v>
      </c>
      <c r="CT90" s="272" t="e">
        <f>IF(AND(#REF!="Media",#REF!="Catastrófico"),CONCATENATE("R",#REF!,"C",#REF!),"")</f>
        <v>#REF!</v>
      </c>
      <c r="CU90" s="273" t="e">
        <f>IF(AND(#REF!="Media",#REF!="Catastrófico"),CONCATENATE("R",#REF!,"C",#REF!),"")</f>
        <v>#REF!</v>
      </c>
      <c r="CV90" s="57"/>
      <c r="CW90" s="1087"/>
      <c r="CX90" s="1088"/>
      <c r="CY90" s="1088"/>
      <c r="CZ90" s="1088"/>
      <c r="DA90" s="1088"/>
      <c r="DB90" s="1089"/>
    </row>
    <row r="91" spans="2:106" ht="32.65" customHeight="1">
      <c r="B91" s="1101"/>
      <c r="C91" s="1101"/>
      <c r="D91" s="1102"/>
      <c r="E91" s="1072"/>
      <c r="F91" s="1073"/>
      <c r="G91" s="1073"/>
      <c r="H91" s="1073"/>
      <c r="I91" s="1074"/>
      <c r="J91" s="282" t="e">
        <f>IF(AND(#REF!="Media",#REF!="Leve"),CONCATENATE("R",#REF!,"C",#REF!),"")</f>
        <v>#REF!</v>
      </c>
      <c r="K91" s="283" t="e">
        <f>IF(AND(#REF!="Media",#REF!="Leve"),CONCATENATE("R",#REF!,"C",#REF!),"")</f>
        <v>#REF!</v>
      </c>
      <c r="L91" s="283" t="e">
        <f>IF(AND(#REF!="Media",#REF!="Leve"),CONCATENATE("R",#REF!,"C",#REF!),"")</f>
        <v>#REF!</v>
      </c>
      <c r="M91" s="283" t="e">
        <f>IF(AND(#REF!="Media",#REF!="Leve"),CONCATENATE("R",#REF!,"C",#REF!),"")</f>
        <v>#REF!</v>
      </c>
      <c r="N91" s="283" t="e">
        <f>IF(AND(#REF!="Media",#REF!="Leve"),CONCATENATE("R",#REF!,"C",#REF!),"")</f>
        <v>#REF!</v>
      </c>
      <c r="O91" s="283" t="e">
        <f>IF(AND(#REF!="Media",#REF!="Leve"),CONCATENATE("R",#REF!,"C",#REF!),"")</f>
        <v>#REF!</v>
      </c>
      <c r="P91" s="283" t="e">
        <f>IF(AND(#REF!="Media",#REF!="Leve"),CONCATENATE("R",#REF!,"C",#REF!),"")</f>
        <v>#REF!</v>
      </c>
      <c r="Q91" s="283" t="e">
        <f>IF(AND(#REF!="Media",#REF!="Leve"),CONCATENATE("R",#REF!,"C",#REF!),"")</f>
        <v>#REF!</v>
      </c>
      <c r="R91" s="283" t="e">
        <f>IF(AND(#REF!="Media",#REF!="Leve"),CONCATENATE("R",#REF!,"C",#REF!),"")</f>
        <v>#REF!</v>
      </c>
      <c r="S91" s="283" t="e">
        <f>IF(AND(#REF!="Media",#REF!="Leve"),CONCATENATE("R",#REF!,"C",#REF!),"")</f>
        <v>#REF!</v>
      </c>
      <c r="T91" s="283" t="e">
        <f>IF(AND(#REF!="Media",#REF!="Leve"),CONCATENATE("R",#REF!,"C",#REF!),"")</f>
        <v>#REF!</v>
      </c>
      <c r="U91" s="283" t="e">
        <f>IF(AND(#REF!="Media",#REF!="Leve"),CONCATENATE("R",#REF!,"C",#REF!),"")</f>
        <v>#REF!</v>
      </c>
      <c r="V91" s="283" t="e">
        <f>IF(AND(#REF!="Media",#REF!="Leve"),CONCATENATE("R",#REF!,"C",#REF!),"")</f>
        <v>#REF!</v>
      </c>
      <c r="W91" s="283" t="e">
        <f>IF(AND(#REF!="Media",#REF!="Leve"),CONCATENATE("R",#REF!,"C",#REF!),"")</f>
        <v>#REF!</v>
      </c>
      <c r="X91" s="283" t="e">
        <f>IF(AND(#REF!="Media",#REF!="Leve"),CONCATENATE("R",#REF!,"C",#REF!),"")</f>
        <v>#REF!</v>
      </c>
      <c r="Y91" s="283" t="e">
        <f>IF(AND(#REF!="Media",#REF!="Leve"),CONCATENATE("R",#REF!,"C",#REF!),"")</f>
        <v>#REF!</v>
      </c>
      <c r="Z91" s="283" t="e">
        <f>IF(AND(#REF!="Media",#REF!="Leve"),CONCATENATE("R",#REF!,"C",#REF!),"")</f>
        <v>#REF!</v>
      </c>
      <c r="AA91" s="283" t="e">
        <f>IF(AND(#REF!="Media",#REF!="Leve"),CONCATENATE("R",#REF!,"C",#REF!),"")</f>
        <v>#REF!</v>
      </c>
      <c r="AB91" s="282" t="e">
        <f>IF(AND(#REF!="Media",#REF!="Menor"),CONCATENATE("R",#REF!,"C",#REF!),"")</f>
        <v>#REF!</v>
      </c>
      <c r="AC91" s="283" t="e">
        <f>IF(AND(#REF!="Media",#REF!="Menor"),CONCATENATE("R",#REF!,"C",#REF!),"")</f>
        <v>#REF!</v>
      </c>
      <c r="AD91" s="283" t="e">
        <f>IF(AND(#REF!="Media",#REF!="Menor"),CONCATENATE("R",#REF!,"C",#REF!),"")</f>
        <v>#REF!</v>
      </c>
      <c r="AE91" s="283" t="e">
        <f>IF(AND(#REF!="Media",#REF!="Menor"),CONCATENATE("R",#REF!,"C",#REF!),"")</f>
        <v>#REF!</v>
      </c>
      <c r="AF91" s="283" t="e">
        <f>IF(AND(#REF!="Media",#REF!="Menor"),CONCATENATE("R",#REF!,"C",#REF!),"")</f>
        <v>#REF!</v>
      </c>
      <c r="AG91" s="283" t="e">
        <f>IF(AND(#REF!="Media",#REF!="Menor"),CONCATENATE("R",#REF!,"C",#REF!),"")</f>
        <v>#REF!</v>
      </c>
      <c r="AH91" s="283" t="e">
        <f>IF(AND(#REF!="Media",#REF!="Menor"),CONCATENATE("R",#REF!,"C",#REF!),"")</f>
        <v>#REF!</v>
      </c>
      <c r="AI91" s="283" t="e">
        <f>IF(AND(#REF!="Media",#REF!="Menor"),CONCATENATE("R",#REF!,"C",#REF!),"")</f>
        <v>#REF!</v>
      </c>
      <c r="AJ91" s="283" t="e">
        <f>IF(AND(#REF!="Media",#REF!="Menor"),CONCATENATE("R",#REF!,"C",#REF!),"")</f>
        <v>#REF!</v>
      </c>
      <c r="AK91" s="283" t="e">
        <f>IF(AND(#REF!="Media",#REF!="Menor"),CONCATENATE("R",#REF!,"C",#REF!),"")</f>
        <v>#REF!</v>
      </c>
      <c r="AL91" s="283" t="e">
        <f>IF(AND(#REF!="Media",#REF!="Menor"),CONCATENATE("R",#REF!,"C",#REF!),"")</f>
        <v>#REF!</v>
      </c>
      <c r="AM91" s="283" t="e">
        <f>IF(AND(#REF!="Media",#REF!="Menor"),CONCATENATE("R",#REF!,"C",#REF!),"")</f>
        <v>#REF!</v>
      </c>
      <c r="AN91" s="283" t="e">
        <f>IF(AND(#REF!="Media",#REF!="Menor"),CONCATENATE("R",#REF!,"C",#REF!),"")</f>
        <v>#REF!</v>
      </c>
      <c r="AO91" s="283" t="e">
        <f>IF(AND(#REF!="Media",#REF!="Menor"),CONCATENATE("R",#REF!,"C",#REF!),"")</f>
        <v>#REF!</v>
      </c>
      <c r="AP91" s="283" t="e">
        <f>IF(AND(#REF!="Media",#REF!="Menor"),CONCATENATE("R",#REF!,"C",#REF!),"")</f>
        <v>#REF!</v>
      </c>
      <c r="AQ91" s="283" t="e">
        <f>IF(AND(#REF!="Media",#REF!="Menor"),CONCATENATE("R",#REF!,"C",#REF!),"")</f>
        <v>#REF!</v>
      </c>
      <c r="AR91" s="283" t="e">
        <f>IF(AND(#REF!="Media",#REF!="Menor"),CONCATENATE("R",#REF!,"C",#REF!),"")</f>
        <v>#REF!</v>
      </c>
      <c r="AS91" s="283" t="e">
        <f>IF(AND(#REF!="Media",#REF!="Menor"),CONCATENATE("R",#REF!,"C",#REF!),"")</f>
        <v>#REF!</v>
      </c>
      <c r="AT91" s="282" t="e">
        <f>IF(AND(#REF!="Media",#REF!="Moderado"),CONCATENATE("R",#REF!,"C",#REF!),"")</f>
        <v>#REF!</v>
      </c>
      <c r="AU91" s="283" t="e">
        <f>IF(AND(#REF!="Media",#REF!="Moderado"),CONCATENATE("R",#REF!,"C",#REF!),"")</f>
        <v>#REF!</v>
      </c>
      <c r="AV91" s="283" t="e">
        <f>IF(AND(#REF!="Media",#REF!="Moderado"),CONCATENATE("R",#REF!,"C",#REF!),"")</f>
        <v>#REF!</v>
      </c>
      <c r="AW91" s="283" t="e">
        <f>IF(AND(#REF!="Media",#REF!="Moderado"),CONCATENATE("R",#REF!,"C",#REF!),"")</f>
        <v>#REF!</v>
      </c>
      <c r="AX91" s="283" t="e">
        <f>IF(AND(#REF!="Media",#REF!="Moderado"),CONCATENATE("R",#REF!,"C",#REF!),"")</f>
        <v>#REF!</v>
      </c>
      <c r="AY91" s="283" t="e">
        <f>IF(AND(#REF!="Media",#REF!="Moderado"),CONCATENATE("R",#REF!,"C",#REF!),"")</f>
        <v>#REF!</v>
      </c>
      <c r="AZ91" s="283" t="e">
        <f>IF(AND(#REF!="Media",#REF!="Moderado"),CONCATENATE("R",#REF!,"C",#REF!),"")</f>
        <v>#REF!</v>
      </c>
      <c r="BA91" s="283" t="e">
        <f>IF(AND(#REF!="Media",#REF!="Moderado"),CONCATENATE("R",#REF!,"C",#REF!),"")</f>
        <v>#REF!</v>
      </c>
      <c r="BB91" s="283" t="e">
        <f>IF(AND(#REF!="Media",#REF!="Moderado"),CONCATENATE("R",#REF!,"C",#REF!),"")</f>
        <v>#REF!</v>
      </c>
      <c r="BC91" s="283" t="e">
        <f>IF(AND(#REF!="Media",#REF!="Moderado"),CONCATENATE("R",#REF!,"C",#REF!),"")</f>
        <v>#REF!</v>
      </c>
      <c r="BD91" s="283" t="e">
        <f>IF(AND(#REF!="Media",#REF!="Moderado"),CONCATENATE("R",#REF!,"C",#REF!),"")</f>
        <v>#REF!</v>
      </c>
      <c r="BE91" s="283" t="e">
        <f>IF(AND(#REF!="Media",#REF!="Moderado"),CONCATENATE("R",#REF!,"C",#REF!),"")</f>
        <v>#REF!</v>
      </c>
      <c r="BF91" s="283" t="e">
        <f>IF(AND(#REF!="Media",#REF!="Moderado"),CONCATENATE("R",#REF!,"C",#REF!),"")</f>
        <v>#REF!</v>
      </c>
      <c r="BG91" s="283" t="e">
        <f>IF(AND(#REF!="Media",#REF!="Moderado"),CONCATENATE("R",#REF!,"C",#REF!),"")</f>
        <v>#REF!</v>
      </c>
      <c r="BH91" s="283" t="e">
        <f>IF(AND(#REF!="Media",#REF!="Moderado"),CONCATENATE("R",#REF!,"C",#REF!),"")</f>
        <v>#REF!</v>
      </c>
      <c r="BI91" s="283" t="e">
        <f>IF(AND(#REF!="Media",#REF!="Moderado"),CONCATENATE("R",#REF!,"C",#REF!),"")</f>
        <v>#REF!</v>
      </c>
      <c r="BJ91" s="283" t="e">
        <f>IF(AND(#REF!="Media",#REF!="Moderado"),CONCATENATE("R",#REF!,"C",#REF!),"")</f>
        <v>#REF!</v>
      </c>
      <c r="BK91" s="284" t="e">
        <f>IF(AND(#REF!="Media",#REF!="Moderado"),CONCATENATE("R",#REF!,"C",#REF!),"")</f>
        <v>#REF!</v>
      </c>
      <c r="BL91" s="270" t="e">
        <f>IF(AND(#REF!="Media",#REF!="Mayor"),CONCATENATE("R",#REF!,"C",#REF!),"")</f>
        <v>#REF!</v>
      </c>
      <c r="BM91" s="270" t="e">
        <f>IF(AND(#REF!="Media",#REF!="Mayor"),CONCATENATE("R",#REF!,"C",#REF!),"")</f>
        <v>#REF!</v>
      </c>
      <c r="BN91" s="270" t="e">
        <f>IF(AND(#REF!="Media",#REF!="Mayor"),CONCATENATE("R",#REF!,"C",#REF!),"")</f>
        <v>#REF!</v>
      </c>
      <c r="BO91" s="270" t="e">
        <f>IF(AND(#REF!="Media",#REF!="Mayor"),CONCATENATE("R",#REF!,"C",#REF!),"")</f>
        <v>#REF!</v>
      </c>
      <c r="BP91" s="270" t="e">
        <f>IF(AND(#REF!="Media",#REF!="Mayor"),CONCATENATE("R",#REF!,"C",#REF!),"")</f>
        <v>#REF!</v>
      </c>
      <c r="BQ91" s="270" t="e">
        <f>IF(AND(#REF!="Media",#REF!="Mayor"),CONCATENATE("R",#REF!,"C",#REF!),"")</f>
        <v>#REF!</v>
      </c>
      <c r="BR91" s="270" t="e">
        <f>IF(AND(#REF!="Media",#REF!="Mayor"),CONCATENATE("R",#REF!,"C",#REF!),"")</f>
        <v>#REF!</v>
      </c>
      <c r="BS91" s="270" t="e">
        <f>IF(AND(#REF!="Media",#REF!="Mayor"),CONCATENATE("R",#REF!,"C",#REF!),"")</f>
        <v>#REF!</v>
      </c>
      <c r="BT91" s="270" t="e">
        <f>IF(AND(#REF!="Media",#REF!="Mayor"),CONCATENATE("R",#REF!,"C",#REF!),"")</f>
        <v>#REF!</v>
      </c>
      <c r="BU91" s="270" t="e">
        <f>IF(AND(#REF!="Media",#REF!="Mayor"),CONCATENATE("R",#REF!,"C",#REF!),"")</f>
        <v>#REF!</v>
      </c>
      <c r="BV91" s="270" t="e">
        <f>IF(AND(#REF!="Media",#REF!="Mayor"),CONCATENATE("R",#REF!,"C",#REF!),"")</f>
        <v>#REF!</v>
      </c>
      <c r="BW91" s="270" t="e">
        <f>IF(AND(#REF!="Media",#REF!="Mayor"),CONCATENATE("R",#REF!,"C",#REF!),"")</f>
        <v>#REF!</v>
      </c>
      <c r="BX91" s="270" t="e">
        <f>IF(AND(#REF!="Media",#REF!="Mayor"),CONCATENATE("R",#REF!,"C",#REF!),"")</f>
        <v>#REF!</v>
      </c>
      <c r="BY91" s="270" t="e">
        <f>IF(AND(#REF!="Media",#REF!="Mayor"),CONCATENATE("R",#REF!,"C",#REF!),"")</f>
        <v>#REF!</v>
      </c>
      <c r="BZ91" s="270" t="e">
        <f>IF(AND(#REF!="Media",#REF!="Mayor"),CONCATENATE("R",#REF!,"C",#REF!),"")</f>
        <v>#REF!</v>
      </c>
      <c r="CA91" s="270" t="e">
        <f>IF(AND(#REF!="Media",#REF!="Mayor"),CONCATENATE("R",#REF!,"C",#REF!),"")</f>
        <v>#REF!</v>
      </c>
      <c r="CB91" s="270" t="e">
        <f>IF(AND(#REF!="Media",#REF!="Mayor"),CONCATENATE("R",#REF!,"C",#REF!),"")</f>
        <v>#REF!</v>
      </c>
      <c r="CC91" s="271" t="e">
        <f>IF(AND(#REF!="Media",#REF!="Mayor"),CONCATENATE("R",#REF!,"C",#REF!),"")</f>
        <v>#REF!</v>
      </c>
      <c r="CD91" s="272" t="e">
        <f>IF(AND(#REF!="Media",#REF!="Catastrófico"),CONCATENATE("R",#REF!,"C",#REF!),"")</f>
        <v>#REF!</v>
      </c>
      <c r="CE91" s="272" t="e">
        <f>IF(AND(#REF!="Media",#REF!="Catastrófico"),CONCATENATE("R",#REF!,"C",#REF!),"")</f>
        <v>#REF!</v>
      </c>
      <c r="CF91" s="272" t="e">
        <f>IF(AND(#REF!="Media",#REF!="Catastrófico"),CONCATENATE("R",#REF!,"C",#REF!),"")</f>
        <v>#REF!</v>
      </c>
      <c r="CG91" s="272" t="e">
        <f>IF(AND(#REF!="Media",#REF!="Catastrófico"),CONCATENATE("R",#REF!,"C",#REF!),"")</f>
        <v>#REF!</v>
      </c>
      <c r="CH91" s="272" t="e">
        <f>IF(AND(#REF!="Media",#REF!="Catastrófico"),CONCATENATE("R",#REF!,"C",#REF!),"")</f>
        <v>#REF!</v>
      </c>
      <c r="CI91" s="272" t="e">
        <f>IF(AND(#REF!="Media",#REF!="Catastrófico"),CONCATENATE("R",#REF!,"C",#REF!),"")</f>
        <v>#REF!</v>
      </c>
      <c r="CJ91" s="272" t="e">
        <f>IF(AND(#REF!="Media",#REF!="Catastrófico"),CONCATENATE("R",#REF!,"C",#REF!),"")</f>
        <v>#REF!</v>
      </c>
      <c r="CK91" s="272" t="e">
        <f>IF(AND(#REF!="Media",#REF!="Catastrófico"),CONCATENATE("R",#REF!,"C",#REF!),"")</f>
        <v>#REF!</v>
      </c>
      <c r="CL91" s="272" t="e">
        <f>IF(AND(#REF!="Media",#REF!="Catastrófico"),CONCATENATE("R",#REF!,"C",#REF!),"")</f>
        <v>#REF!</v>
      </c>
      <c r="CM91" s="272" t="e">
        <f>IF(AND(#REF!="Media",#REF!="Catastrófico"),CONCATENATE("R",#REF!,"C",#REF!),"")</f>
        <v>#REF!</v>
      </c>
      <c r="CN91" s="272" t="e">
        <f>IF(AND(#REF!="Media",#REF!="Catastrófico"),CONCATENATE("R",#REF!,"C",#REF!),"")</f>
        <v>#REF!</v>
      </c>
      <c r="CO91" s="272" t="e">
        <f>IF(AND(#REF!="Media",#REF!="Catastrófico"),CONCATENATE("R",#REF!,"C",#REF!),"")</f>
        <v>#REF!</v>
      </c>
      <c r="CP91" s="272" t="e">
        <f>IF(AND(#REF!="Media",#REF!="Catastrófico"),CONCATENATE("R",#REF!,"C",#REF!),"")</f>
        <v>#REF!</v>
      </c>
      <c r="CQ91" s="272" t="e">
        <f>IF(AND(#REF!="Media",#REF!="Catastrófico"),CONCATENATE("R",#REF!,"C",#REF!),"")</f>
        <v>#REF!</v>
      </c>
      <c r="CR91" s="272" t="e">
        <f>IF(AND(#REF!="Media",#REF!="Catastrófico"),CONCATENATE("R",#REF!,"C",#REF!),"")</f>
        <v>#REF!</v>
      </c>
      <c r="CS91" s="272" t="e">
        <f>IF(AND(#REF!="Media",#REF!="Catastrófico"),CONCATENATE("R",#REF!,"C",#REF!),"")</f>
        <v>#REF!</v>
      </c>
      <c r="CT91" s="272" t="e">
        <f>IF(AND(#REF!="Media",#REF!="Catastrófico"),CONCATENATE("R",#REF!,"C",#REF!),"")</f>
        <v>#REF!</v>
      </c>
      <c r="CU91" s="273" t="e">
        <f>IF(AND(#REF!="Media",#REF!="Catastrófico"),CONCATENATE("R",#REF!,"C",#REF!),"")</f>
        <v>#REF!</v>
      </c>
      <c r="CV91" s="57"/>
      <c r="CW91" s="1087"/>
      <c r="CX91" s="1088"/>
      <c r="CY91" s="1088"/>
      <c r="CZ91" s="1088"/>
      <c r="DA91" s="1088"/>
      <c r="DB91" s="1089"/>
    </row>
    <row r="92" spans="2:106" ht="32.65" customHeight="1">
      <c r="B92" s="1101"/>
      <c r="C92" s="1101"/>
      <c r="D92" s="1102"/>
      <c r="E92" s="1072"/>
      <c r="F92" s="1073"/>
      <c r="G92" s="1073"/>
      <c r="H92" s="1073"/>
      <c r="I92" s="1074"/>
      <c r="J92" s="282" t="e">
        <f>IF(AND(#REF!="Media",#REF!="Leve"),CONCATENATE("R",#REF!,"C",#REF!),"")</f>
        <v>#REF!</v>
      </c>
      <c r="K92" s="283" t="e">
        <f>IF(AND(#REF!="Media",#REF!="Leve"),CONCATENATE("R",#REF!,"C",#REF!),"")</f>
        <v>#REF!</v>
      </c>
      <c r="L92" s="283" t="e">
        <f>IF(AND(#REF!="Media",#REF!="Leve"),CONCATENATE("R",#REF!,"C",#REF!),"")</f>
        <v>#REF!</v>
      </c>
      <c r="M92" s="283" t="e">
        <f>IF(AND(#REF!="Media",#REF!="Leve"),CONCATENATE("R",#REF!,"C",#REF!),"")</f>
        <v>#REF!</v>
      </c>
      <c r="N92" s="283" t="e">
        <f>IF(AND(#REF!="Media",#REF!="Leve"),CONCATENATE("R",#REF!,"C",#REF!),"")</f>
        <v>#REF!</v>
      </c>
      <c r="O92" s="283" t="e">
        <f>IF(AND(#REF!="Media",#REF!="Leve"),CONCATENATE("R",#REF!,"C",#REF!),"")</f>
        <v>#REF!</v>
      </c>
      <c r="P92" s="283" t="e">
        <f>IF(AND(#REF!="Media",#REF!="Leve"),CONCATENATE("R",#REF!,"C",#REF!),"")</f>
        <v>#REF!</v>
      </c>
      <c r="Q92" s="283" t="e">
        <f>IF(AND(#REF!="Media",#REF!="Leve"),CONCATENATE("R",#REF!,"C",#REF!),"")</f>
        <v>#REF!</v>
      </c>
      <c r="R92" s="283" t="e">
        <f>IF(AND(#REF!="Media",#REF!="Leve"),CONCATENATE("R",#REF!,"C",#REF!),"")</f>
        <v>#REF!</v>
      </c>
      <c r="S92" s="283" t="e">
        <f>IF(AND(#REF!="Media",#REF!="Leve"),CONCATENATE("R",#REF!,"C",#REF!),"")</f>
        <v>#REF!</v>
      </c>
      <c r="T92" s="283" t="e">
        <f>IF(AND(#REF!="Media",#REF!="Leve"),CONCATENATE("R",#REF!,"C",#REF!),"")</f>
        <v>#REF!</v>
      </c>
      <c r="U92" s="283" t="e">
        <f>IF(AND(#REF!="Media",#REF!="Leve"),CONCATENATE("R",#REF!,"C",#REF!),"")</f>
        <v>#REF!</v>
      </c>
      <c r="V92" s="283" t="e">
        <f>IF(AND(#REF!="Media",#REF!="Leve"),CONCATENATE("R",#REF!,"C",#REF!),"")</f>
        <v>#REF!</v>
      </c>
      <c r="W92" s="283" t="e">
        <f>IF(AND(#REF!="Media",#REF!="Leve"),CONCATENATE("R",#REF!,"C",#REF!),"")</f>
        <v>#REF!</v>
      </c>
      <c r="X92" s="283" t="e">
        <f>IF(AND(#REF!="Media",#REF!="Leve"),CONCATENATE("R",#REF!,"C",#REF!),"")</f>
        <v>#REF!</v>
      </c>
      <c r="Y92" s="283" t="e">
        <f>IF(AND(#REF!="Media",#REF!="Leve"),CONCATENATE("R",#REF!,"C",#REF!),"")</f>
        <v>#REF!</v>
      </c>
      <c r="Z92" s="283" t="e">
        <f>IF(AND(#REF!="Media",#REF!="Leve"),CONCATENATE("R",#REF!,"C",#REF!),"")</f>
        <v>#REF!</v>
      </c>
      <c r="AA92" s="283" t="e">
        <f>IF(AND(#REF!="Media",#REF!="Leve"),CONCATENATE("R",#REF!,"C",#REF!),"")</f>
        <v>#REF!</v>
      </c>
      <c r="AB92" s="282" t="e">
        <f>IF(AND(#REF!="Media",#REF!="Menor"),CONCATENATE("R",#REF!,"C",#REF!),"")</f>
        <v>#REF!</v>
      </c>
      <c r="AC92" s="283" t="e">
        <f>IF(AND(#REF!="Media",#REF!="Menor"),CONCATENATE("R",#REF!,"C",#REF!),"")</f>
        <v>#REF!</v>
      </c>
      <c r="AD92" s="283" t="e">
        <f>IF(AND(#REF!="Media",#REF!="Menor"),CONCATENATE("R",#REF!,"C",#REF!),"")</f>
        <v>#REF!</v>
      </c>
      <c r="AE92" s="283" t="e">
        <f>IF(AND(#REF!="Media",#REF!="Menor"),CONCATENATE("R",#REF!,"C",#REF!),"")</f>
        <v>#REF!</v>
      </c>
      <c r="AF92" s="283" t="e">
        <f>IF(AND(#REF!="Media",#REF!="Menor"),CONCATENATE("R",#REF!,"C",#REF!),"")</f>
        <v>#REF!</v>
      </c>
      <c r="AG92" s="283" t="e">
        <f>IF(AND(#REF!="Media",#REF!="Menor"),CONCATENATE("R",#REF!,"C",#REF!),"")</f>
        <v>#REF!</v>
      </c>
      <c r="AH92" s="283" t="e">
        <f>IF(AND(#REF!="Media",#REF!="Menor"),CONCATENATE("R",#REF!,"C",#REF!),"")</f>
        <v>#REF!</v>
      </c>
      <c r="AI92" s="283" t="e">
        <f>IF(AND(#REF!="Media",#REF!="Menor"),CONCATENATE("R",#REF!,"C",#REF!),"")</f>
        <v>#REF!</v>
      </c>
      <c r="AJ92" s="283" t="e">
        <f>IF(AND(#REF!="Media",#REF!="Menor"),CONCATENATE("R",#REF!,"C",#REF!),"")</f>
        <v>#REF!</v>
      </c>
      <c r="AK92" s="283" t="e">
        <f>IF(AND(#REF!="Media",#REF!="Menor"),CONCATENATE("R",#REF!,"C",#REF!),"")</f>
        <v>#REF!</v>
      </c>
      <c r="AL92" s="283" t="e">
        <f>IF(AND(#REF!="Media",#REF!="Menor"),CONCATENATE("R",#REF!,"C",#REF!),"")</f>
        <v>#REF!</v>
      </c>
      <c r="AM92" s="283" t="e">
        <f>IF(AND(#REF!="Media",#REF!="Menor"),CONCATENATE("R",#REF!,"C",#REF!),"")</f>
        <v>#REF!</v>
      </c>
      <c r="AN92" s="283" t="e">
        <f>IF(AND(#REF!="Media",#REF!="Menor"),CONCATENATE("R",#REF!,"C",#REF!),"")</f>
        <v>#REF!</v>
      </c>
      <c r="AO92" s="283" t="e">
        <f>IF(AND(#REF!="Media",#REF!="Menor"),CONCATENATE("R",#REF!,"C",#REF!),"")</f>
        <v>#REF!</v>
      </c>
      <c r="AP92" s="283" t="e">
        <f>IF(AND(#REF!="Media",#REF!="Menor"),CONCATENATE("R",#REF!,"C",#REF!),"")</f>
        <v>#REF!</v>
      </c>
      <c r="AQ92" s="283" t="e">
        <f>IF(AND(#REF!="Media",#REF!="Menor"),CONCATENATE("R",#REF!,"C",#REF!),"")</f>
        <v>#REF!</v>
      </c>
      <c r="AR92" s="283" t="e">
        <f>IF(AND(#REF!="Media",#REF!="Menor"),CONCATENATE("R",#REF!,"C",#REF!),"")</f>
        <v>#REF!</v>
      </c>
      <c r="AS92" s="283" t="e">
        <f>IF(AND(#REF!="Media",#REF!="Menor"),CONCATENATE("R",#REF!,"C",#REF!),"")</f>
        <v>#REF!</v>
      </c>
      <c r="AT92" s="282" t="e">
        <f>IF(AND(#REF!="Media",#REF!="Moderado"),CONCATENATE("R",#REF!,"C",#REF!),"")</f>
        <v>#REF!</v>
      </c>
      <c r="AU92" s="283" t="e">
        <f>IF(AND(#REF!="Media",#REF!="Moderado"),CONCATENATE("R",#REF!,"C",#REF!),"")</f>
        <v>#REF!</v>
      </c>
      <c r="AV92" s="283" t="e">
        <f>IF(AND(#REF!="Media",#REF!="Moderado"),CONCATENATE("R",#REF!,"C",#REF!),"")</f>
        <v>#REF!</v>
      </c>
      <c r="AW92" s="283" t="e">
        <f>IF(AND(#REF!="Media",#REF!="Moderado"),CONCATENATE("R",#REF!,"C",#REF!),"")</f>
        <v>#REF!</v>
      </c>
      <c r="AX92" s="283" t="e">
        <f>IF(AND(#REF!="Media",#REF!="Moderado"),CONCATENATE("R",#REF!,"C",#REF!),"")</f>
        <v>#REF!</v>
      </c>
      <c r="AY92" s="283" t="e">
        <f>IF(AND(#REF!="Media",#REF!="Moderado"),CONCATENATE("R",#REF!,"C",#REF!),"")</f>
        <v>#REF!</v>
      </c>
      <c r="AZ92" s="283" t="e">
        <f>IF(AND(#REF!="Media",#REF!="Moderado"),CONCATENATE("R",#REF!,"C",#REF!),"")</f>
        <v>#REF!</v>
      </c>
      <c r="BA92" s="283" t="e">
        <f>IF(AND(#REF!="Media",#REF!="Moderado"),CONCATENATE("R",#REF!,"C",#REF!),"")</f>
        <v>#REF!</v>
      </c>
      <c r="BB92" s="283" t="e">
        <f>IF(AND(#REF!="Media",#REF!="Moderado"),CONCATENATE("R",#REF!,"C",#REF!),"")</f>
        <v>#REF!</v>
      </c>
      <c r="BC92" s="283" t="e">
        <f>IF(AND(#REF!="Media",#REF!="Moderado"),CONCATENATE("R",#REF!,"C",#REF!),"")</f>
        <v>#REF!</v>
      </c>
      <c r="BD92" s="283" t="e">
        <f>IF(AND(#REF!="Media",#REF!="Moderado"),CONCATENATE("R",#REF!,"C",#REF!),"")</f>
        <v>#REF!</v>
      </c>
      <c r="BE92" s="283" t="e">
        <f>IF(AND(#REF!="Media",#REF!="Moderado"),CONCATENATE("R",#REF!,"C",#REF!),"")</f>
        <v>#REF!</v>
      </c>
      <c r="BF92" s="283" t="e">
        <f>IF(AND(#REF!="Media",#REF!="Moderado"),CONCATENATE("R",#REF!,"C",#REF!),"")</f>
        <v>#REF!</v>
      </c>
      <c r="BG92" s="283" t="e">
        <f>IF(AND(#REF!="Media",#REF!="Moderado"),CONCATENATE("R",#REF!,"C",#REF!),"")</f>
        <v>#REF!</v>
      </c>
      <c r="BH92" s="283" t="e">
        <f>IF(AND(#REF!="Media",#REF!="Moderado"),CONCATENATE("R",#REF!,"C",#REF!),"")</f>
        <v>#REF!</v>
      </c>
      <c r="BI92" s="283" t="e">
        <f>IF(AND(#REF!="Media",#REF!="Moderado"),CONCATENATE("R",#REF!,"C",#REF!),"")</f>
        <v>#REF!</v>
      </c>
      <c r="BJ92" s="283" t="e">
        <f>IF(AND(#REF!="Media",#REF!="Moderado"),CONCATENATE("R",#REF!,"C",#REF!),"")</f>
        <v>#REF!</v>
      </c>
      <c r="BK92" s="284" t="e">
        <f>IF(AND(#REF!="Media",#REF!="Moderado"),CONCATENATE("R",#REF!,"C",#REF!),"")</f>
        <v>#REF!</v>
      </c>
      <c r="BL92" s="270" t="e">
        <f>IF(AND(#REF!="Media",#REF!="Mayor"),CONCATENATE("R",#REF!,"C",#REF!),"")</f>
        <v>#REF!</v>
      </c>
      <c r="BM92" s="270" t="e">
        <f>IF(AND(#REF!="Media",#REF!="Mayor"),CONCATENATE("R",#REF!,"C",#REF!),"")</f>
        <v>#REF!</v>
      </c>
      <c r="BN92" s="270" t="e">
        <f>IF(AND(#REF!="Media",#REF!="Mayor"),CONCATENATE("R",#REF!,"C",#REF!),"")</f>
        <v>#REF!</v>
      </c>
      <c r="BO92" s="270" t="e">
        <f>IF(AND(#REF!="Media",#REF!="Mayor"),CONCATENATE("R",#REF!,"C",#REF!),"")</f>
        <v>#REF!</v>
      </c>
      <c r="BP92" s="270" t="e">
        <f>IF(AND(#REF!="Media",#REF!="Mayor"),CONCATENATE("R",#REF!,"C",#REF!),"")</f>
        <v>#REF!</v>
      </c>
      <c r="BQ92" s="270" t="e">
        <f>IF(AND(#REF!="Media",#REF!="Mayor"),CONCATENATE("R",#REF!,"C",#REF!),"")</f>
        <v>#REF!</v>
      </c>
      <c r="BR92" s="270" t="e">
        <f>IF(AND(#REF!="Media",#REF!="Mayor"),CONCATENATE("R",#REF!,"C",#REF!),"")</f>
        <v>#REF!</v>
      </c>
      <c r="BS92" s="270" t="e">
        <f>IF(AND(#REF!="Media",#REF!="Mayor"),CONCATENATE("R",#REF!,"C",#REF!),"")</f>
        <v>#REF!</v>
      </c>
      <c r="BT92" s="270" t="e">
        <f>IF(AND(#REF!="Media",#REF!="Mayor"),CONCATENATE("R",#REF!,"C",#REF!),"")</f>
        <v>#REF!</v>
      </c>
      <c r="BU92" s="270" t="e">
        <f>IF(AND(#REF!="Media",#REF!="Mayor"),CONCATENATE("R",#REF!,"C",#REF!),"")</f>
        <v>#REF!</v>
      </c>
      <c r="BV92" s="270" t="e">
        <f>IF(AND(#REF!="Media",#REF!="Mayor"),CONCATENATE("R",#REF!,"C",#REF!),"")</f>
        <v>#REF!</v>
      </c>
      <c r="BW92" s="270" t="e">
        <f>IF(AND(#REF!="Media",#REF!="Mayor"),CONCATENATE("R",#REF!,"C",#REF!),"")</f>
        <v>#REF!</v>
      </c>
      <c r="BX92" s="270" t="e">
        <f>IF(AND(#REF!="Media",#REF!="Mayor"),CONCATENATE("R",#REF!,"C",#REF!),"")</f>
        <v>#REF!</v>
      </c>
      <c r="BY92" s="270" t="e">
        <f>IF(AND(#REF!="Media",#REF!="Mayor"),CONCATENATE("R",#REF!,"C",#REF!),"")</f>
        <v>#REF!</v>
      </c>
      <c r="BZ92" s="270" t="e">
        <f>IF(AND(#REF!="Media",#REF!="Mayor"),CONCATENATE("R",#REF!,"C",#REF!),"")</f>
        <v>#REF!</v>
      </c>
      <c r="CA92" s="270" t="e">
        <f>IF(AND(#REF!="Media",#REF!="Mayor"),CONCATENATE("R",#REF!,"C",#REF!),"")</f>
        <v>#REF!</v>
      </c>
      <c r="CB92" s="270" t="e">
        <f>IF(AND(#REF!="Media",#REF!="Mayor"),CONCATENATE("R",#REF!,"C",#REF!),"")</f>
        <v>#REF!</v>
      </c>
      <c r="CC92" s="271" t="e">
        <f>IF(AND(#REF!="Media",#REF!="Mayor"),CONCATENATE("R",#REF!,"C",#REF!),"")</f>
        <v>#REF!</v>
      </c>
      <c r="CD92" s="272" t="e">
        <f>IF(AND(#REF!="Media",#REF!="Catastrófico"),CONCATENATE("R",#REF!,"C",#REF!),"")</f>
        <v>#REF!</v>
      </c>
      <c r="CE92" s="272" t="e">
        <f>IF(AND(#REF!="Media",#REF!="Catastrófico"),CONCATENATE("R",#REF!,"C",#REF!),"")</f>
        <v>#REF!</v>
      </c>
      <c r="CF92" s="272" t="e">
        <f>IF(AND(#REF!="Media",#REF!="Catastrófico"),CONCATENATE("R",#REF!,"C",#REF!),"")</f>
        <v>#REF!</v>
      </c>
      <c r="CG92" s="272" t="e">
        <f>IF(AND(#REF!="Media",#REF!="Catastrófico"),CONCATENATE("R",#REF!,"C",#REF!),"")</f>
        <v>#REF!</v>
      </c>
      <c r="CH92" s="272" t="e">
        <f>IF(AND(#REF!="Media",#REF!="Catastrófico"),CONCATENATE("R",#REF!,"C",#REF!),"")</f>
        <v>#REF!</v>
      </c>
      <c r="CI92" s="272" t="e">
        <f>IF(AND(#REF!="Media",#REF!="Catastrófico"),CONCATENATE("R",#REF!,"C",#REF!),"")</f>
        <v>#REF!</v>
      </c>
      <c r="CJ92" s="272" t="e">
        <f>IF(AND(#REF!="Media",#REF!="Catastrófico"),CONCATENATE("R",#REF!,"C",#REF!),"")</f>
        <v>#REF!</v>
      </c>
      <c r="CK92" s="272" t="e">
        <f>IF(AND(#REF!="Media",#REF!="Catastrófico"),CONCATENATE("R",#REF!,"C",#REF!),"")</f>
        <v>#REF!</v>
      </c>
      <c r="CL92" s="272" t="e">
        <f>IF(AND(#REF!="Media",#REF!="Catastrófico"),CONCATENATE("R",#REF!,"C",#REF!),"")</f>
        <v>#REF!</v>
      </c>
      <c r="CM92" s="272" t="e">
        <f>IF(AND(#REF!="Media",#REF!="Catastrófico"),CONCATENATE("R",#REF!,"C",#REF!),"")</f>
        <v>#REF!</v>
      </c>
      <c r="CN92" s="272" t="e">
        <f>IF(AND(#REF!="Media",#REF!="Catastrófico"),CONCATENATE("R",#REF!,"C",#REF!),"")</f>
        <v>#REF!</v>
      </c>
      <c r="CO92" s="272" t="e">
        <f>IF(AND(#REF!="Media",#REF!="Catastrófico"),CONCATENATE("R",#REF!,"C",#REF!),"")</f>
        <v>#REF!</v>
      </c>
      <c r="CP92" s="272" t="e">
        <f>IF(AND(#REF!="Media",#REF!="Catastrófico"),CONCATENATE("R",#REF!,"C",#REF!),"")</f>
        <v>#REF!</v>
      </c>
      <c r="CQ92" s="272" t="e">
        <f>IF(AND(#REF!="Media",#REF!="Catastrófico"),CONCATENATE("R",#REF!,"C",#REF!),"")</f>
        <v>#REF!</v>
      </c>
      <c r="CR92" s="272" t="e">
        <f>IF(AND(#REF!="Media",#REF!="Catastrófico"),CONCATENATE("R",#REF!,"C",#REF!),"")</f>
        <v>#REF!</v>
      </c>
      <c r="CS92" s="272" t="e">
        <f>IF(AND(#REF!="Media",#REF!="Catastrófico"),CONCATENATE("R",#REF!,"C",#REF!),"")</f>
        <v>#REF!</v>
      </c>
      <c r="CT92" s="272" t="e">
        <f>IF(AND(#REF!="Media",#REF!="Catastrófico"),CONCATENATE("R",#REF!,"C",#REF!),"")</f>
        <v>#REF!</v>
      </c>
      <c r="CU92" s="273" t="e">
        <f>IF(AND(#REF!="Media",#REF!="Catastrófico"),CONCATENATE("R",#REF!,"C",#REF!),"")</f>
        <v>#REF!</v>
      </c>
      <c r="CV92" s="57"/>
      <c r="CW92" s="1087"/>
      <c r="CX92" s="1088"/>
      <c r="CY92" s="1088"/>
      <c r="CZ92" s="1088"/>
      <c r="DA92" s="1088"/>
      <c r="DB92" s="1089"/>
    </row>
    <row r="93" spans="2:106" ht="32.65" customHeight="1">
      <c r="B93" s="1101"/>
      <c r="C93" s="1101"/>
      <c r="D93" s="1102"/>
      <c r="E93" s="1072"/>
      <c r="F93" s="1073"/>
      <c r="G93" s="1073"/>
      <c r="H93" s="1073"/>
      <c r="I93" s="1074"/>
      <c r="J93" s="282" t="e">
        <f>IF(AND(#REF!="Media",#REF!="Leve"),CONCATENATE("R",#REF!,"C",#REF!),"")</f>
        <v>#REF!</v>
      </c>
      <c r="K93" s="283" t="e">
        <f>IF(AND(#REF!="Media",#REF!="Leve"),CONCATENATE("R",#REF!,"C",#REF!),"")</f>
        <v>#REF!</v>
      </c>
      <c r="L93" s="283" t="e">
        <f>IF(AND(#REF!="Media",#REF!="Leve"),CONCATENATE("R",#REF!,"C",#REF!),"")</f>
        <v>#REF!</v>
      </c>
      <c r="M93" s="283" t="e">
        <f>IF(AND(#REF!="Media",#REF!="Leve"),CONCATENATE("R",#REF!,"C",#REF!),"")</f>
        <v>#REF!</v>
      </c>
      <c r="N93" s="283" t="e">
        <f>IF(AND(#REF!="Media",#REF!="Leve"),CONCATENATE("R",#REF!,"C",#REF!),"")</f>
        <v>#REF!</v>
      </c>
      <c r="O93" s="283" t="e">
        <f>IF(AND(#REF!="Media",#REF!="Leve"),CONCATENATE("R",#REF!,"C",#REF!),"")</f>
        <v>#REF!</v>
      </c>
      <c r="P93" s="283" t="e">
        <f>IF(AND(#REF!="Media",#REF!="Leve"),CONCATENATE("R",#REF!,"C",#REF!),"")</f>
        <v>#REF!</v>
      </c>
      <c r="Q93" s="283" t="e">
        <f>IF(AND(#REF!="Media",#REF!="Leve"),CONCATENATE("R",#REF!,"C",#REF!),"")</f>
        <v>#REF!</v>
      </c>
      <c r="R93" s="283" t="e">
        <f>IF(AND(#REF!="Media",#REF!="Leve"),CONCATENATE("R",#REF!,"C",#REF!),"")</f>
        <v>#REF!</v>
      </c>
      <c r="S93" s="283" t="e">
        <f>IF(AND(#REF!="Media",#REF!="Leve"),CONCATENATE("R",#REF!,"C",#REF!),"")</f>
        <v>#REF!</v>
      </c>
      <c r="T93" s="283" t="e">
        <f>IF(AND(#REF!="Media",#REF!="Leve"),CONCATENATE("R",#REF!,"C",#REF!),"")</f>
        <v>#REF!</v>
      </c>
      <c r="U93" s="283" t="e">
        <f>IF(AND(#REF!="Media",#REF!="Leve"),CONCATENATE("R",#REF!,"C",#REF!),"")</f>
        <v>#REF!</v>
      </c>
      <c r="V93" s="283" t="e">
        <f>IF(AND(#REF!="Media",#REF!="Leve"),CONCATENATE("R",#REF!,"C",#REF!),"")</f>
        <v>#REF!</v>
      </c>
      <c r="W93" s="283" t="e">
        <f>IF(AND(#REF!="Media",#REF!="Leve"),CONCATENATE("R",#REF!,"C",#REF!),"")</f>
        <v>#REF!</v>
      </c>
      <c r="X93" s="283" t="e">
        <f>IF(AND(#REF!="Media",#REF!="Leve"),CONCATENATE("R",#REF!,"C",#REF!),"")</f>
        <v>#REF!</v>
      </c>
      <c r="Y93" s="283" t="e">
        <f>IF(AND(#REF!="Media",#REF!="Leve"),CONCATENATE("R",#REF!,"C",#REF!),"")</f>
        <v>#REF!</v>
      </c>
      <c r="Z93" s="283" t="e">
        <f>IF(AND(#REF!="Media",#REF!="Leve"),CONCATENATE("R",#REF!,"C",#REF!),"")</f>
        <v>#REF!</v>
      </c>
      <c r="AA93" s="283" t="e">
        <f>IF(AND(#REF!="Media",#REF!="Leve"),CONCATENATE("R",#REF!,"C",#REF!),"")</f>
        <v>#REF!</v>
      </c>
      <c r="AB93" s="282" t="e">
        <f>IF(AND(#REF!="Media",#REF!="Menor"),CONCATENATE("R",#REF!,"C",#REF!),"")</f>
        <v>#REF!</v>
      </c>
      <c r="AC93" s="283" t="e">
        <f>IF(AND(#REF!="Media",#REF!="Menor"),CONCATENATE("R",#REF!,"C",#REF!),"")</f>
        <v>#REF!</v>
      </c>
      <c r="AD93" s="283" t="e">
        <f>IF(AND(#REF!="Media",#REF!="Menor"),CONCATENATE("R",#REF!,"C",#REF!),"")</f>
        <v>#REF!</v>
      </c>
      <c r="AE93" s="283" t="e">
        <f>IF(AND(#REF!="Media",#REF!="Menor"),CONCATENATE("R",#REF!,"C",#REF!),"")</f>
        <v>#REF!</v>
      </c>
      <c r="AF93" s="283" t="e">
        <f>IF(AND(#REF!="Media",#REF!="Menor"),CONCATENATE("R",#REF!,"C",#REF!),"")</f>
        <v>#REF!</v>
      </c>
      <c r="AG93" s="283" t="e">
        <f>IF(AND(#REF!="Media",#REF!="Menor"),CONCATENATE("R",#REF!,"C",#REF!),"")</f>
        <v>#REF!</v>
      </c>
      <c r="AH93" s="283" t="e">
        <f>IF(AND(#REF!="Media",#REF!="Menor"),CONCATENATE("R",#REF!,"C",#REF!),"")</f>
        <v>#REF!</v>
      </c>
      <c r="AI93" s="283" t="e">
        <f>IF(AND(#REF!="Media",#REF!="Menor"),CONCATENATE("R",#REF!,"C",#REF!),"")</f>
        <v>#REF!</v>
      </c>
      <c r="AJ93" s="283" t="e">
        <f>IF(AND(#REF!="Media",#REF!="Menor"),CONCATENATE("R",#REF!,"C",#REF!),"")</f>
        <v>#REF!</v>
      </c>
      <c r="AK93" s="283" t="e">
        <f>IF(AND(#REF!="Media",#REF!="Menor"),CONCATENATE("R",#REF!,"C",#REF!),"")</f>
        <v>#REF!</v>
      </c>
      <c r="AL93" s="283" t="e">
        <f>IF(AND(#REF!="Media",#REF!="Menor"),CONCATENATE("R",#REF!,"C",#REF!),"")</f>
        <v>#REF!</v>
      </c>
      <c r="AM93" s="283" t="e">
        <f>IF(AND(#REF!="Media",#REF!="Menor"),CONCATENATE("R",#REF!,"C",#REF!),"")</f>
        <v>#REF!</v>
      </c>
      <c r="AN93" s="283" t="e">
        <f>IF(AND(#REF!="Media",#REF!="Menor"),CONCATENATE("R",#REF!,"C",#REF!),"")</f>
        <v>#REF!</v>
      </c>
      <c r="AO93" s="283" t="e">
        <f>IF(AND(#REF!="Media",#REF!="Menor"),CONCATENATE("R",#REF!,"C",#REF!),"")</f>
        <v>#REF!</v>
      </c>
      <c r="AP93" s="283" t="e">
        <f>IF(AND(#REF!="Media",#REF!="Menor"),CONCATENATE("R",#REF!,"C",#REF!),"")</f>
        <v>#REF!</v>
      </c>
      <c r="AQ93" s="283" t="e">
        <f>IF(AND(#REF!="Media",#REF!="Menor"),CONCATENATE("R",#REF!,"C",#REF!),"")</f>
        <v>#REF!</v>
      </c>
      <c r="AR93" s="283" t="e">
        <f>IF(AND(#REF!="Media",#REF!="Menor"),CONCATENATE("R",#REF!,"C",#REF!),"")</f>
        <v>#REF!</v>
      </c>
      <c r="AS93" s="283" t="e">
        <f>IF(AND(#REF!="Media",#REF!="Menor"),CONCATENATE("R",#REF!,"C",#REF!),"")</f>
        <v>#REF!</v>
      </c>
      <c r="AT93" s="282" t="e">
        <f>IF(AND(#REF!="Media",#REF!="Moderado"),CONCATENATE("R",#REF!,"C",#REF!),"")</f>
        <v>#REF!</v>
      </c>
      <c r="AU93" s="283" t="e">
        <f>IF(AND(#REF!="Media",#REF!="Moderado"),CONCATENATE("R",#REF!,"C",#REF!),"")</f>
        <v>#REF!</v>
      </c>
      <c r="AV93" s="283" t="e">
        <f>IF(AND(#REF!="Media",#REF!="Moderado"),CONCATENATE("R",#REF!,"C",#REF!),"")</f>
        <v>#REF!</v>
      </c>
      <c r="AW93" s="283" t="e">
        <f>IF(AND(#REF!="Media",#REF!="Moderado"),CONCATENATE("R",#REF!,"C",#REF!),"")</f>
        <v>#REF!</v>
      </c>
      <c r="AX93" s="283" t="e">
        <f>IF(AND(#REF!="Media",#REF!="Moderado"),CONCATENATE("R",#REF!,"C",#REF!),"")</f>
        <v>#REF!</v>
      </c>
      <c r="AY93" s="283" t="e">
        <f>IF(AND(#REF!="Media",#REF!="Moderado"),CONCATENATE("R",#REF!,"C",#REF!),"")</f>
        <v>#REF!</v>
      </c>
      <c r="AZ93" s="283" t="e">
        <f>IF(AND(#REF!="Media",#REF!="Moderado"),CONCATENATE("R",#REF!,"C",#REF!),"")</f>
        <v>#REF!</v>
      </c>
      <c r="BA93" s="283" t="e">
        <f>IF(AND(#REF!="Media",#REF!="Moderado"),CONCATENATE("R",#REF!,"C",#REF!),"")</f>
        <v>#REF!</v>
      </c>
      <c r="BB93" s="283" t="e">
        <f>IF(AND(#REF!="Media",#REF!="Moderado"),CONCATENATE("R",#REF!,"C",#REF!),"")</f>
        <v>#REF!</v>
      </c>
      <c r="BC93" s="283" t="e">
        <f>IF(AND(#REF!="Media",#REF!="Moderado"),CONCATENATE("R",#REF!,"C",#REF!),"")</f>
        <v>#REF!</v>
      </c>
      <c r="BD93" s="283" t="e">
        <f>IF(AND(#REF!="Media",#REF!="Moderado"),CONCATENATE("R",#REF!,"C",#REF!),"")</f>
        <v>#REF!</v>
      </c>
      <c r="BE93" s="283" t="e">
        <f>IF(AND(#REF!="Media",#REF!="Moderado"),CONCATENATE("R",#REF!,"C",#REF!),"")</f>
        <v>#REF!</v>
      </c>
      <c r="BF93" s="283" t="e">
        <f>IF(AND(#REF!="Media",#REF!="Moderado"),CONCATENATE("R",#REF!,"C",#REF!),"")</f>
        <v>#REF!</v>
      </c>
      <c r="BG93" s="283" t="e">
        <f>IF(AND(#REF!="Media",#REF!="Moderado"),CONCATENATE("R",#REF!,"C",#REF!),"")</f>
        <v>#REF!</v>
      </c>
      <c r="BH93" s="283" t="e">
        <f>IF(AND(#REF!="Media",#REF!="Moderado"),CONCATENATE("R",#REF!,"C",#REF!),"")</f>
        <v>#REF!</v>
      </c>
      <c r="BI93" s="283" t="e">
        <f>IF(AND(#REF!="Media",#REF!="Moderado"),CONCATENATE("R",#REF!,"C",#REF!),"")</f>
        <v>#REF!</v>
      </c>
      <c r="BJ93" s="283" t="e">
        <f>IF(AND(#REF!="Media",#REF!="Moderado"),CONCATENATE("R",#REF!,"C",#REF!),"")</f>
        <v>#REF!</v>
      </c>
      <c r="BK93" s="284" t="e">
        <f>IF(AND(#REF!="Media",#REF!="Moderado"),CONCATENATE("R",#REF!,"C",#REF!),"")</f>
        <v>#REF!</v>
      </c>
      <c r="BL93" s="270" t="e">
        <f>IF(AND(#REF!="Media",#REF!="Mayor"),CONCATENATE("R",#REF!,"C",#REF!),"")</f>
        <v>#REF!</v>
      </c>
      <c r="BM93" s="270" t="e">
        <f>IF(AND(#REF!="Media",#REF!="Mayor"),CONCATENATE("R",#REF!,"C",#REF!),"")</f>
        <v>#REF!</v>
      </c>
      <c r="BN93" s="270" t="e">
        <f>IF(AND(#REF!="Media",#REF!="Mayor"),CONCATENATE("R",#REF!,"C",#REF!),"")</f>
        <v>#REF!</v>
      </c>
      <c r="BO93" s="270" t="e">
        <f>IF(AND(#REF!="Media",#REF!="Mayor"),CONCATENATE("R",#REF!,"C",#REF!),"")</f>
        <v>#REF!</v>
      </c>
      <c r="BP93" s="270" t="e">
        <f>IF(AND(#REF!="Media",#REF!="Mayor"),CONCATENATE("R",#REF!,"C",#REF!),"")</f>
        <v>#REF!</v>
      </c>
      <c r="BQ93" s="270" t="e">
        <f>IF(AND(#REF!="Media",#REF!="Mayor"),CONCATENATE("R",#REF!,"C",#REF!),"")</f>
        <v>#REF!</v>
      </c>
      <c r="BR93" s="270" t="e">
        <f>IF(AND(#REF!="Media",#REF!="Mayor"),CONCATENATE("R",#REF!,"C",#REF!),"")</f>
        <v>#REF!</v>
      </c>
      <c r="BS93" s="270" t="e">
        <f>IF(AND(#REF!="Media",#REF!="Mayor"),CONCATENATE("R",#REF!,"C",#REF!),"")</f>
        <v>#REF!</v>
      </c>
      <c r="BT93" s="270" t="e">
        <f>IF(AND(#REF!="Media",#REF!="Mayor"),CONCATENATE("R",#REF!,"C",#REF!),"")</f>
        <v>#REF!</v>
      </c>
      <c r="BU93" s="270" t="e">
        <f>IF(AND(#REF!="Media",#REF!="Mayor"),CONCATENATE("R",#REF!,"C",#REF!),"")</f>
        <v>#REF!</v>
      </c>
      <c r="BV93" s="270" t="e">
        <f>IF(AND(#REF!="Media",#REF!="Mayor"),CONCATENATE("R",#REF!,"C",#REF!),"")</f>
        <v>#REF!</v>
      </c>
      <c r="BW93" s="270" t="e">
        <f>IF(AND(#REF!="Media",#REF!="Mayor"),CONCATENATE("R",#REF!,"C",#REF!),"")</f>
        <v>#REF!</v>
      </c>
      <c r="BX93" s="270" t="e">
        <f>IF(AND(#REF!="Media",#REF!="Mayor"),CONCATENATE("R",#REF!,"C",#REF!),"")</f>
        <v>#REF!</v>
      </c>
      <c r="BY93" s="270" t="e">
        <f>IF(AND(#REF!="Media",#REF!="Mayor"),CONCATENATE("R",#REF!,"C",#REF!),"")</f>
        <v>#REF!</v>
      </c>
      <c r="BZ93" s="270" t="e">
        <f>IF(AND(#REF!="Media",#REF!="Mayor"),CONCATENATE("R",#REF!,"C",#REF!),"")</f>
        <v>#REF!</v>
      </c>
      <c r="CA93" s="270" t="e">
        <f>IF(AND(#REF!="Media",#REF!="Mayor"),CONCATENATE("R",#REF!,"C",#REF!),"")</f>
        <v>#REF!</v>
      </c>
      <c r="CB93" s="270" t="e">
        <f>IF(AND(#REF!="Media",#REF!="Mayor"),CONCATENATE("R",#REF!,"C",#REF!),"")</f>
        <v>#REF!</v>
      </c>
      <c r="CC93" s="271" t="e">
        <f>IF(AND(#REF!="Media",#REF!="Mayor"),CONCATENATE("R",#REF!,"C",#REF!),"")</f>
        <v>#REF!</v>
      </c>
      <c r="CD93" s="272" t="e">
        <f>IF(AND(#REF!="Media",#REF!="Catastrófico"),CONCATENATE("R",#REF!,"C",#REF!),"")</f>
        <v>#REF!</v>
      </c>
      <c r="CE93" s="272" t="e">
        <f>IF(AND(#REF!="Media",#REF!="Catastrófico"),CONCATENATE("R",#REF!,"C",#REF!),"")</f>
        <v>#REF!</v>
      </c>
      <c r="CF93" s="272" t="e">
        <f>IF(AND(#REF!="Media",#REF!="Catastrófico"),CONCATENATE("R",#REF!,"C",#REF!),"")</f>
        <v>#REF!</v>
      </c>
      <c r="CG93" s="272" t="e">
        <f>IF(AND(#REF!="Media",#REF!="Catastrófico"),CONCATENATE("R",#REF!,"C",#REF!),"")</f>
        <v>#REF!</v>
      </c>
      <c r="CH93" s="272" t="e">
        <f>IF(AND(#REF!="Media",#REF!="Catastrófico"),CONCATENATE("R",#REF!,"C",#REF!),"")</f>
        <v>#REF!</v>
      </c>
      <c r="CI93" s="272" t="e">
        <f>IF(AND(#REF!="Media",#REF!="Catastrófico"),CONCATENATE("R",#REF!,"C",#REF!),"")</f>
        <v>#REF!</v>
      </c>
      <c r="CJ93" s="272" t="e">
        <f>IF(AND(#REF!="Media",#REF!="Catastrófico"),CONCATENATE("R",#REF!,"C",#REF!),"")</f>
        <v>#REF!</v>
      </c>
      <c r="CK93" s="272" t="e">
        <f>IF(AND(#REF!="Media",#REF!="Catastrófico"),CONCATENATE("R",#REF!,"C",#REF!),"")</f>
        <v>#REF!</v>
      </c>
      <c r="CL93" s="272" t="e">
        <f>IF(AND(#REF!="Media",#REF!="Catastrófico"),CONCATENATE("R",#REF!,"C",#REF!),"")</f>
        <v>#REF!</v>
      </c>
      <c r="CM93" s="272" t="e">
        <f>IF(AND(#REF!="Media",#REF!="Catastrófico"),CONCATENATE("R",#REF!,"C",#REF!),"")</f>
        <v>#REF!</v>
      </c>
      <c r="CN93" s="272" t="e">
        <f>IF(AND(#REF!="Media",#REF!="Catastrófico"),CONCATENATE("R",#REF!,"C",#REF!),"")</f>
        <v>#REF!</v>
      </c>
      <c r="CO93" s="272" t="e">
        <f>IF(AND(#REF!="Media",#REF!="Catastrófico"),CONCATENATE("R",#REF!,"C",#REF!),"")</f>
        <v>#REF!</v>
      </c>
      <c r="CP93" s="272" t="e">
        <f>IF(AND(#REF!="Media",#REF!="Catastrófico"),CONCATENATE("R",#REF!,"C",#REF!),"")</f>
        <v>#REF!</v>
      </c>
      <c r="CQ93" s="272" t="e">
        <f>IF(AND(#REF!="Media",#REF!="Catastrófico"),CONCATENATE("R",#REF!,"C",#REF!),"")</f>
        <v>#REF!</v>
      </c>
      <c r="CR93" s="272" t="e">
        <f>IF(AND(#REF!="Media",#REF!="Catastrófico"),CONCATENATE("R",#REF!,"C",#REF!),"")</f>
        <v>#REF!</v>
      </c>
      <c r="CS93" s="272" t="e">
        <f>IF(AND(#REF!="Media",#REF!="Catastrófico"),CONCATENATE("R",#REF!,"C",#REF!),"")</f>
        <v>#REF!</v>
      </c>
      <c r="CT93" s="272" t="e">
        <f>IF(AND(#REF!="Media",#REF!="Catastrófico"),CONCATENATE("R",#REF!,"C",#REF!),"")</f>
        <v>#REF!</v>
      </c>
      <c r="CU93" s="273" t="e">
        <f>IF(AND(#REF!="Media",#REF!="Catastrófico"),CONCATENATE("R",#REF!,"C",#REF!),"")</f>
        <v>#REF!</v>
      </c>
      <c r="CV93" s="57"/>
      <c r="CW93" s="1087"/>
      <c r="CX93" s="1088"/>
      <c r="CY93" s="1088"/>
      <c r="CZ93" s="1088"/>
      <c r="DA93" s="1088"/>
      <c r="DB93" s="1089"/>
    </row>
    <row r="94" spans="2:106" ht="32.65" customHeight="1">
      <c r="B94" s="1101"/>
      <c r="C94" s="1101"/>
      <c r="D94" s="1102"/>
      <c r="E94" s="1072"/>
      <c r="F94" s="1073"/>
      <c r="G94" s="1073"/>
      <c r="H94" s="1073"/>
      <c r="I94" s="1074"/>
      <c r="J94" s="282" t="e">
        <f>IF(AND(#REF!="Media",#REF!="Leve"),CONCATENATE("R",#REF!,"C",#REF!),"")</f>
        <v>#REF!</v>
      </c>
      <c r="K94" s="283" t="e">
        <f>IF(AND(#REF!="Media",#REF!="Leve"),CONCATENATE("R",#REF!,"C",#REF!),"")</f>
        <v>#REF!</v>
      </c>
      <c r="L94" s="283" t="e">
        <f>IF(AND(#REF!="Media",#REF!="Leve"),CONCATENATE("R",#REF!,"C",#REF!),"")</f>
        <v>#REF!</v>
      </c>
      <c r="M94" s="283" t="e">
        <f>IF(AND(#REF!="Media",#REF!="Leve"),CONCATENATE("R",#REF!,"C",#REF!),"")</f>
        <v>#REF!</v>
      </c>
      <c r="N94" s="283" t="e">
        <f>IF(AND(#REF!="Media",#REF!="Leve"),CONCATENATE("R",#REF!,"C",#REF!),"")</f>
        <v>#REF!</v>
      </c>
      <c r="O94" s="283" t="e">
        <f>IF(AND(#REF!="Media",#REF!="Leve"),CONCATENATE("R",#REF!,"C",#REF!),"")</f>
        <v>#REF!</v>
      </c>
      <c r="P94" s="283" t="e">
        <f>IF(AND(#REF!="Media",#REF!="Leve"),CONCATENATE("R",#REF!,"C",#REF!),"")</f>
        <v>#REF!</v>
      </c>
      <c r="Q94" s="283" t="e">
        <f>IF(AND(#REF!="Media",#REF!="Leve"),CONCATENATE("R",#REF!,"C",#REF!),"")</f>
        <v>#REF!</v>
      </c>
      <c r="R94" s="283" t="e">
        <f>IF(AND(#REF!="Media",#REF!="Leve"),CONCATENATE("R",#REF!,"C",#REF!),"")</f>
        <v>#REF!</v>
      </c>
      <c r="S94" s="283" t="e">
        <f>IF(AND(#REF!="Media",#REF!="Leve"),CONCATENATE("R",#REF!,"C",#REF!),"")</f>
        <v>#REF!</v>
      </c>
      <c r="T94" s="283" t="e">
        <f>IF(AND(#REF!="Media",#REF!="Leve"),CONCATENATE("R",#REF!,"C",#REF!),"")</f>
        <v>#REF!</v>
      </c>
      <c r="U94" s="283" t="e">
        <f>IF(AND(#REF!="Media",#REF!="Leve"),CONCATENATE("R",#REF!,"C",#REF!),"")</f>
        <v>#REF!</v>
      </c>
      <c r="V94" s="283" t="e">
        <f>IF(AND(#REF!="Media",#REF!="Leve"),CONCATENATE("R",#REF!,"C",#REF!),"")</f>
        <v>#REF!</v>
      </c>
      <c r="W94" s="283" t="e">
        <f>IF(AND(#REF!="Media",#REF!="Leve"),CONCATENATE("R",#REF!,"C",#REF!),"")</f>
        <v>#REF!</v>
      </c>
      <c r="X94" s="283" t="e">
        <f>IF(AND(#REF!="Media",#REF!="Leve"),CONCATENATE("R",#REF!,"C",#REF!),"")</f>
        <v>#REF!</v>
      </c>
      <c r="Y94" s="283" t="e">
        <f>IF(AND(#REF!="Media",#REF!="Leve"),CONCATENATE("R",#REF!,"C",#REF!),"")</f>
        <v>#REF!</v>
      </c>
      <c r="Z94" s="283" t="e">
        <f>IF(AND(#REF!="Media",#REF!="Leve"),CONCATENATE("R",#REF!,"C",#REF!),"")</f>
        <v>#REF!</v>
      </c>
      <c r="AA94" s="283" t="e">
        <f>IF(AND(#REF!="Media",#REF!="Leve"),CONCATENATE("R",#REF!,"C",#REF!),"")</f>
        <v>#REF!</v>
      </c>
      <c r="AB94" s="282" t="e">
        <f>IF(AND(#REF!="Media",#REF!="Menor"),CONCATENATE("R",#REF!,"C",#REF!),"")</f>
        <v>#REF!</v>
      </c>
      <c r="AC94" s="283" t="e">
        <f>IF(AND(#REF!="Media",#REF!="Menor"),CONCATENATE("R",#REF!,"C",#REF!),"")</f>
        <v>#REF!</v>
      </c>
      <c r="AD94" s="283" t="e">
        <f>IF(AND(#REF!="Media",#REF!="Menor"),CONCATENATE("R",#REF!,"C",#REF!),"")</f>
        <v>#REF!</v>
      </c>
      <c r="AE94" s="283" t="e">
        <f>IF(AND(#REF!="Media",#REF!="Menor"),CONCATENATE("R",#REF!,"C",#REF!),"")</f>
        <v>#REF!</v>
      </c>
      <c r="AF94" s="283" t="e">
        <f>IF(AND(#REF!="Media",#REF!="Menor"),CONCATENATE("R",#REF!,"C",#REF!),"")</f>
        <v>#REF!</v>
      </c>
      <c r="AG94" s="283" t="e">
        <f>IF(AND(#REF!="Media",#REF!="Menor"),CONCATENATE("R",#REF!,"C",#REF!),"")</f>
        <v>#REF!</v>
      </c>
      <c r="AH94" s="283" t="e">
        <f>IF(AND(#REF!="Media",#REF!="Menor"),CONCATENATE("R",#REF!,"C",#REF!),"")</f>
        <v>#REF!</v>
      </c>
      <c r="AI94" s="283" t="e">
        <f>IF(AND(#REF!="Media",#REF!="Menor"),CONCATENATE("R",#REF!,"C",#REF!),"")</f>
        <v>#REF!</v>
      </c>
      <c r="AJ94" s="283" t="e">
        <f>IF(AND(#REF!="Media",#REF!="Menor"),CONCATENATE("R",#REF!,"C",#REF!),"")</f>
        <v>#REF!</v>
      </c>
      <c r="AK94" s="283" t="e">
        <f>IF(AND(#REF!="Media",#REF!="Menor"),CONCATENATE("R",#REF!,"C",#REF!),"")</f>
        <v>#REF!</v>
      </c>
      <c r="AL94" s="283" t="e">
        <f>IF(AND(#REF!="Media",#REF!="Menor"),CONCATENATE("R",#REF!,"C",#REF!),"")</f>
        <v>#REF!</v>
      </c>
      <c r="AM94" s="283" t="e">
        <f>IF(AND(#REF!="Media",#REF!="Menor"),CONCATENATE("R",#REF!,"C",#REF!),"")</f>
        <v>#REF!</v>
      </c>
      <c r="AN94" s="283" t="e">
        <f>IF(AND(#REF!="Media",#REF!="Menor"),CONCATENATE("R",#REF!,"C",#REF!),"")</f>
        <v>#REF!</v>
      </c>
      <c r="AO94" s="283" t="e">
        <f>IF(AND(#REF!="Media",#REF!="Menor"),CONCATENATE("R",#REF!,"C",#REF!),"")</f>
        <v>#REF!</v>
      </c>
      <c r="AP94" s="283" t="e">
        <f>IF(AND(#REF!="Media",#REF!="Menor"),CONCATENATE("R",#REF!,"C",#REF!),"")</f>
        <v>#REF!</v>
      </c>
      <c r="AQ94" s="283" t="e">
        <f>IF(AND(#REF!="Media",#REF!="Menor"),CONCATENATE("R",#REF!,"C",#REF!),"")</f>
        <v>#REF!</v>
      </c>
      <c r="AR94" s="283" t="e">
        <f>IF(AND(#REF!="Media",#REF!="Menor"),CONCATENATE("R",#REF!,"C",#REF!),"")</f>
        <v>#REF!</v>
      </c>
      <c r="AS94" s="283" t="e">
        <f>IF(AND(#REF!="Media",#REF!="Menor"),CONCATENATE("R",#REF!,"C",#REF!),"")</f>
        <v>#REF!</v>
      </c>
      <c r="AT94" s="282" t="e">
        <f>IF(AND(#REF!="Media",#REF!="Moderado"),CONCATENATE("R",#REF!,"C",#REF!),"")</f>
        <v>#REF!</v>
      </c>
      <c r="AU94" s="283" t="e">
        <f>IF(AND(#REF!="Media",#REF!="Moderado"),CONCATENATE("R",#REF!,"C",#REF!),"")</f>
        <v>#REF!</v>
      </c>
      <c r="AV94" s="283" t="e">
        <f>IF(AND(#REF!="Media",#REF!="Moderado"),CONCATENATE("R",#REF!,"C",#REF!),"")</f>
        <v>#REF!</v>
      </c>
      <c r="AW94" s="283" t="e">
        <f>IF(AND(#REF!="Media",#REF!="Moderado"),CONCATENATE("R",#REF!,"C",#REF!),"")</f>
        <v>#REF!</v>
      </c>
      <c r="AX94" s="283" t="e">
        <f>IF(AND(#REF!="Media",#REF!="Moderado"),CONCATENATE("R",#REF!,"C",#REF!),"")</f>
        <v>#REF!</v>
      </c>
      <c r="AY94" s="283" t="e">
        <f>IF(AND(#REF!="Media",#REF!="Moderado"),CONCATENATE("R",#REF!,"C",#REF!),"")</f>
        <v>#REF!</v>
      </c>
      <c r="AZ94" s="283" t="e">
        <f>IF(AND(#REF!="Media",#REF!="Moderado"),CONCATENATE("R",#REF!,"C",#REF!),"")</f>
        <v>#REF!</v>
      </c>
      <c r="BA94" s="283" t="e">
        <f>IF(AND(#REF!="Media",#REF!="Moderado"),CONCATENATE("R",#REF!,"C",#REF!),"")</f>
        <v>#REF!</v>
      </c>
      <c r="BB94" s="283" t="e">
        <f>IF(AND(#REF!="Media",#REF!="Moderado"),CONCATENATE("R",#REF!,"C",#REF!),"")</f>
        <v>#REF!</v>
      </c>
      <c r="BC94" s="283" t="e">
        <f>IF(AND(#REF!="Media",#REF!="Moderado"),CONCATENATE("R",#REF!,"C",#REF!),"")</f>
        <v>#REF!</v>
      </c>
      <c r="BD94" s="283" t="e">
        <f>IF(AND(#REF!="Media",#REF!="Moderado"),CONCATENATE("R",#REF!,"C",#REF!),"")</f>
        <v>#REF!</v>
      </c>
      <c r="BE94" s="283" t="e">
        <f>IF(AND(#REF!="Media",#REF!="Moderado"),CONCATENATE("R",#REF!,"C",#REF!),"")</f>
        <v>#REF!</v>
      </c>
      <c r="BF94" s="283" t="e">
        <f>IF(AND(#REF!="Media",#REF!="Moderado"),CONCATENATE("R",#REF!,"C",#REF!),"")</f>
        <v>#REF!</v>
      </c>
      <c r="BG94" s="283" t="e">
        <f>IF(AND(#REF!="Media",#REF!="Moderado"),CONCATENATE("R",#REF!,"C",#REF!),"")</f>
        <v>#REF!</v>
      </c>
      <c r="BH94" s="283" t="e">
        <f>IF(AND(#REF!="Media",#REF!="Moderado"),CONCATENATE("R",#REF!,"C",#REF!),"")</f>
        <v>#REF!</v>
      </c>
      <c r="BI94" s="283" t="e">
        <f>IF(AND(#REF!="Media",#REF!="Moderado"),CONCATENATE("R",#REF!,"C",#REF!),"")</f>
        <v>#REF!</v>
      </c>
      <c r="BJ94" s="283" t="e">
        <f>IF(AND(#REF!="Media",#REF!="Moderado"),CONCATENATE("R",#REF!,"C",#REF!),"")</f>
        <v>#REF!</v>
      </c>
      <c r="BK94" s="284" t="e">
        <f>IF(AND(#REF!="Media",#REF!="Moderado"),CONCATENATE("R",#REF!,"C",#REF!),"")</f>
        <v>#REF!</v>
      </c>
      <c r="BL94" s="270" t="e">
        <f>IF(AND(#REF!="Media",#REF!="Mayor"),CONCATENATE("R",#REF!,"C",#REF!),"")</f>
        <v>#REF!</v>
      </c>
      <c r="BM94" s="270" t="e">
        <f>IF(AND(#REF!="Media",#REF!="Mayor"),CONCATENATE("R",#REF!,"C",#REF!),"")</f>
        <v>#REF!</v>
      </c>
      <c r="BN94" s="270" t="e">
        <f>IF(AND(#REF!="Media",#REF!="Mayor"),CONCATENATE("R",#REF!,"C",#REF!),"")</f>
        <v>#REF!</v>
      </c>
      <c r="BO94" s="270" t="e">
        <f>IF(AND(#REF!="Media",#REF!="Mayor"),CONCATENATE("R",#REF!,"C",#REF!),"")</f>
        <v>#REF!</v>
      </c>
      <c r="BP94" s="270" t="e">
        <f>IF(AND(#REF!="Media",#REF!="Mayor"),CONCATENATE("R",#REF!,"C",#REF!),"")</f>
        <v>#REF!</v>
      </c>
      <c r="BQ94" s="270" t="e">
        <f>IF(AND(#REF!="Media",#REF!="Mayor"),CONCATENATE("R",#REF!,"C",#REF!),"")</f>
        <v>#REF!</v>
      </c>
      <c r="BR94" s="270" t="e">
        <f>IF(AND(#REF!="Media",#REF!="Mayor"),CONCATENATE("R",#REF!,"C",#REF!),"")</f>
        <v>#REF!</v>
      </c>
      <c r="BS94" s="270" t="e">
        <f>IF(AND(#REF!="Media",#REF!="Mayor"),CONCATENATE("R",#REF!,"C",#REF!),"")</f>
        <v>#REF!</v>
      </c>
      <c r="BT94" s="270" t="e">
        <f>IF(AND(#REF!="Media",#REF!="Mayor"),CONCATENATE("R",#REF!,"C",#REF!),"")</f>
        <v>#REF!</v>
      </c>
      <c r="BU94" s="270" t="e">
        <f>IF(AND(#REF!="Media",#REF!="Mayor"),CONCATENATE("R",#REF!,"C",#REF!),"")</f>
        <v>#REF!</v>
      </c>
      <c r="BV94" s="270" t="e">
        <f>IF(AND(#REF!="Media",#REF!="Mayor"),CONCATENATE("R",#REF!,"C",#REF!),"")</f>
        <v>#REF!</v>
      </c>
      <c r="BW94" s="270" t="e">
        <f>IF(AND(#REF!="Media",#REF!="Mayor"),CONCATENATE("R",#REF!,"C",#REF!),"")</f>
        <v>#REF!</v>
      </c>
      <c r="BX94" s="270" t="e">
        <f>IF(AND(#REF!="Media",#REF!="Mayor"),CONCATENATE("R",#REF!,"C",#REF!),"")</f>
        <v>#REF!</v>
      </c>
      <c r="BY94" s="270" t="e">
        <f>IF(AND(#REF!="Media",#REF!="Mayor"),CONCATENATE("R",#REF!,"C",#REF!),"")</f>
        <v>#REF!</v>
      </c>
      <c r="BZ94" s="270" t="e">
        <f>IF(AND(#REF!="Media",#REF!="Mayor"),CONCATENATE("R",#REF!,"C",#REF!),"")</f>
        <v>#REF!</v>
      </c>
      <c r="CA94" s="270" t="e">
        <f>IF(AND(#REF!="Media",#REF!="Mayor"),CONCATENATE("R",#REF!,"C",#REF!),"")</f>
        <v>#REF!</v>
      </c>
      <c r="CB94" s="270" t="e">
        <f>IF(AND(#REF!="Media",#REF!="Mayor"),CONCATENATE("R",#REF!,"C",#REF!),"")</f>
        <v>#REF!</v>
      </c>
      <c r="CC94" s="271" t="e">
        <f>IF(AND(#REF!="Media",#REF!="Mayor"),CONCATENATE("R",#REF!,"C",#REF!),"")</f>
        <v>#REF!</v>
      </c>
      <c r="CD94" s="272" t="e">
        <f>IF(AND(#REF!="Media",#REF!="Catastrófico"),CONCATENATE("R",#REF!,"C",#REF!),"")</f>
        <v>#REF!</v>
      </c>
      <c r="CE94" s="272" t="e">
        <f>IF(AND(#REF!="Media",#REF!="Catastrófico"),CONCATENATE("R",#REF!,"C",#REF!),"")</f>
        <v>#REF!</v>
      </c>
      <c r="CF94" s="272" t="e">
        <f>IF(AND(#REF!="Media",#REF!="Catastrófico"),CONCATENATE("R",#REF!,"C",#REF!),"")</f>
        <v>#REF!</v>
      </c>
      <c r="CG94" s="272" t="e">
        <f>IF(AND(#REF!="Media",#REF!="Catastrófico"),CONCATENATE("R",#REF!,"C",#REF!),"")</f>
        <v>#REF!</v>
      </c>
      <c r="CH94" s="272" t="e">
        <f>IF(AND(#REF!="Media",#REF!="Catastrófico"),CONCATENATE("R",#REF!,"C",#REF!),"")</f>
        <v>#REF!</v>
      </c>
      <c r="CI94" s="272" t="e">
        <f>IF(AND(#REF!="Media",#REF!="Catastrófico"),CONCATENATE("R",#REF!,"C",#REF!),"")</f>
        <v>#REF!</v>
      </c>
      <c r="CJ94" s="272" t="e">
        <f>IF(AND(#REF!="Media",#REF!="Catastrófico"),CONCATENATE("R",#REF!,"C",#REF!),"")</f>
        <v>#REF!</v>
      </c>
      <c r="CK94" s="272" t="e">
        <f>IF(AND(#REF!="Media",#REF!="Catastrófico"),CONCATENATE("R",#REF!,"C",#REF!),"")</f>
        <v>#REF!</v>
      </c>
      <c r="CL94" s="272" t="e">
        <f>IF(AND(#REF!="Media",#REF!="Catastrófico"),CONCATENATE("R",#REF!,"C",#REF!),"")</f>
        <v>#REF!</v>
      </c>
      <c r="CM94" s="272" t="e">
        <f>IF(AND(#REF!="Media",#REF!="Catastrófico"),CONCATENATE("R",#REF!,"C",#REF!),"")</f>
        <v>#REF!</v>
      </c>
      <c r="CN94" s="272" t="e">
        <f>IF(AND(#REF!="Media",#REF!="Catastrófico"),CONCATENATE("R",#REF!,"C",#REF!),"")</f>
        <v>#REF!</v>
      </c>
      <c r="CO94" s="272" t="e">
        <f>IF(AND(#REF!="Media",#REF!="Catastrófico"),CONCATENATE("R",#REF!,"C",#REF!),"")</f>
        <v>#REF!</v>
      </c>
      <c r="CP94" s="272" t="e">
        <f>IF(AND(#REF!="Media",#REF!="Catastrófico"),CONCATENATE("R",#REF!,"C",#REF!),"")</f>
        <v>#REF!</v>
      </c>
      <c r="CQ94" s="272" t="e">
        <f>IF(AND(#REF!="Media",#REF!="Catastrófico"),CONCATENATE("R",#REF!,"C",#REF!),"")</f>
        <v>#REF!</v>
      </c>
      <c r="CR94" s="272" t="e">
        <f>IF(AND(#REF!="Media",#REF!="Catastrófico"),CONCATENATE("R",#REF!,"C",#REF!),"")</f>
        <v>#REF!</v>
      </c>
      <c r="CS94" s="272" t="e">
        <f>IF(AND(#REF!="Media",#REF!="Catastrófico"),CONCATENATE("R",#REF!,"C",#REF!),"")</f>
        <v>#REF!</v>
      </c>
      <c r="CT94" s="272" t="e">
        <f>IF(AND(#REF!="Media",#REF!="Catastrófico"),CONCATENATE("R",#REF!,"C",#REF!),"")</f>
        <v>#REF!</v>
      </c>
      <c r="CU94" s="273" t="e">
        <f>IF(AND(#REF!="Media",#REF!="Catastrófico"),CONCATENATE("R",#REF!,"C",#REF!),"")</f>
        <v>#REF!</v>
      </c>
      <c r="CV94" s="57"/>
      <c r="CW94" s="1087"/>
      <c r="CX94" s="1088"/>
      <c r="CY94" s="1088"/>
      <c r="CZ94" s="1088"/>
      <c r="DA94" s="1088"/>
      <c r="DB94" s="1089"/>
    </row>
    <row r="95" spans="2:106" ht="32.65" customHeight="1">
      <c r="B95" s="1101"/>
      <c r="C95" s="1101"/>
      <c r="D95" s="1102"/>
      <c r="E95" s="1072"/>
      <c r="F95" s="1073"/>
      <c r="G95" s="1073"/>
      <c r="H95" s="1073"/>
      <c r="I95" s="1074"/>
      <c r="J95" s="282" t="e">
        <f>IF(AND(#REF!="Media",#REF!="Leve"),CONCATENATE("R",#REF!,"C",#REF!),"")</f>
        <v>#REF!</v>
      </c>
      <c r="K95" s="283" t="e">
        <f>IF(AND(#REF!="Media",#REF!="Leve"),CONCATENATE("R",#REF!,"C",#REF!),"")</f>
        <v>#REF!</v>
      </c>
      <c r="L95" s="283" t="e">
        <f>IF(AND(#REF!="Media",#REF!="Leve"),CONCATENATE("R",#REF!,"C",#REF!),"")</f>
        <v>#REF!</v>
      </c>
      <c r="M95" s="283" t="e">
        <f>IF(AND(#REF!="Media",#REF!="Leve"),CONCATENATE("R",#REF!,"C",#REF!),"")</f>
        <v>#REF!</v>
      </c>
      <c r="N95" s="283" t="e">
        <f>IF(AND(#REF!="Media",#REF!="Leve"),CONCATENATE("R",#REF!,"C",#REF!),"")</f>
        <v>#REF!</v>
      </c>
      <c r="O95" s="283" t="e">
        <f>IF(AND(#REF!="Media",#REF!="Leve"),CONCATENATE("R",#REF!,"C",#REF!),"")</f>
        <v>#REF!</v>
      </c>
      <c r="P95" s="283" t="e">
        <f>IF(AND(#REF!="Media",#REF!="Leve"),CONCATENATE("R",#REF!,"C",#REF!),"")</f>
        <v>#REF!</v>
      </c>
      <c r="Q95" s="283" t="e">
        <f>IF(AND(#REF!="Media",#REF!="Leve"),CONCATENATE("R",#REF!,"C",#REF!),"")</f>
        <v>#REF!</v>
      </c>
      <c r="R95" s="283" t="e">
        <f>IF(AND(#REF!="Media",#REF!="Leve"),CONCATENATE("R",#REF!,"C",#REF!),"")</f>
        <v>#REF!</v>
      </c>
      <c r="S95" s="283" t="e">
        <f>IF(AND(#REF!="Media",#REF!="Leve"),CONCATENATE("R",#REF!,"C",#REF!),"")</f>
        <v>#REF!</v>
      </c>
      <c r="T95" s="283" t="e">
        <f>IF(AND(#REF!="Media",#REF!="Leve"),CONCATENATE("R",#REF!,"C",#REF!),"")</f>
        <v>#REF!</v>
      </c>
      <c r="U95" s="283" t="e">
        <f>IF(AND(#REF!="Media",#REF!="Leve"),CONCATENATE("R",#REF!,"C",#REF!),"")</f>
        <v>#REF!</v>
      </c>
      <c r="V95" s="283" t="e">
        <f>IF(AND(#REF!="Media",#REF!="Leve"),CONCATENATE("R",#REF!,"C",#REF!),"")</f>
        <v>#REF!</v>
      </c>
      <c r="W95" s="283" t="e">
        <f>IF(AND(#REF!="Media",#REF!="Leve"),CONCATENATE("R",#REF!,"C",#REF!),"")</f>
        <v>#REF!</v>
      </c>
      <c r="X95" s="283" t="e">
        <f>IF(AND(#REF!="Media",#REF!="Leve"),CONCATENATE("R",#REF!,"C",#REF!),"")</f>
        <v>#REF!</v>
      </c>
      <c r="Y95" s="283" t="e">
        <f>IF(AND(#REF!="Media",#REF!="Leve"),CONCATENATE("R",#REF!,"C",#REF!),"")</f>
        <v>#REF!</v>
      </c>
      <c r="Z95" s="283" t="e">
        <f>IF(AND(#REF!="Media",#REF!="Leve"),CONCATENATE("R",#REF!,"C",#REF!),"")</f>
        <v>#REF!</v>
      </c>
      <c r="AA95" s="283" t="e">
        <f>IF(AND(#REF!="Media",#REF!="Leve"),CONCATENATE("R",#REF!,"C",#REF!),"")</f>
        <v>#REF!</v>
      </c>
      <c r="AB95" s="282" t="e">
        <f>IF(AND(#REF!="Media",#REF!="Menor"),CONCATENATE("R",#REF!,"C",#REF!),"")</f>
        <v>#REF!</v>
      </c>
      <c r="AC95" s="283" t="e">
        <f>IF(AND(#REF!="Media",#REF!="Menor"),CONCATENATE("R",#REF!,"C",#REF!),"")</f>
        <v>#REF!</v>
      </c>
      <c r="AD95" s="283" t="e">
        <f>IF(AND(#REF!="Media",#REF!="Menor"),CONCATENATE("R",#REF!,"C",#REF!),"")</f>
        <v>#REF!</v>
      </c>
      <c r="AE95" s="283" t="e">
        <f>IF(AND(#REF!="Media",#REF!="Menor"),CONCATENATE("R",#REF!,"C",#REF!),"")</f>
        <v>#REF!</v>
      </c>
      <c r="AF95" s="283" t="e">
        <f>IF(AND(#REF!="Media",#REF!="Menor"),CONCATENATE("R",#REF!,"C",#REF!),"")</f>
        <v>#REF!</v>
      </c>
      <c r="AG95" s="283" t="e">
        <f>IF(AND(#REF!="Media",#REF!="Menor"),CONCATENATE("R",#REF!,"C",#REF!),"")</f>
        <v>#REF!</v>
      </c>
      <c r="AH95" s="283" t="e">
        <f>IF(AND(#REF!="Media",#REF!="Menor"),CONCATENATE("R",#REF!,"C",#REF!),"")</f>
        <v>#REF!</v>
      </c>
      <c r="AI95" s="283" t="e">
        <f>IF(AND(#REF!="Media",#REF!="Menor"),CONCATENATE("R",#REF!,"C",#REF!),"")</f>
        <v>#REF!</v>
      </c>
      <c r="AJ95" s="283" t="e">
        <f>IF(AND(#REF!="Media",#REF!="Menor"),CONCATENATE("R",#REF!,"C",#REF!),"")</f>
        <v>#REF!</v>
      </c>
      <c r="AK95" s="283" t="e">
        <f>IF(AND(#REF!="Media",#REF!="Menor"),CONCATENATE("R",#REF!,"C",#REF!),"")</f>
        <v>#REF!</v>
      </c>
      <c r="AL95" s="283" t="e">
        <f>IF(AND(#REF!="Media",#REF!="Menor"),CONCATENATE("R",#REF!,"C",#REF!),"")</f>
        <v>#REF!</v>
      </c>
      <c r="AM95" s="283" t="e">
        <f>IF(AND(#REF!="Media",#REF!="Menor"),CONCATENATE("R",#REF!,"C",#REF!),"")</f>
        <v>#REF!</v>
      </c>
      <c r="AN95" s="283" t="e">
        <f>IF(AND(#REF!="Media",#REF!="Menor"),CONCATENATE("R",#REF!,"C",#REF!),"")</f>
        <v>#REF!</v>
      </c>
      <c r="AO95" s="283" t="e">
        <f>IF(AND(#REF!="Media",#REF!="Menor"),CONCATENATE("R",#REF!,"C",#REF!),"")</f>
        <v>#REF!</v>
      </c>
      <c r="AP95" s="283" t="e">
        <f>IF(AND(#REF!="Media",#REF!="Menor"),CONCATENATE("R",#REF!,"C",#REF!),"")</f>
        <v>#REF!</v>
      </c>
      <c r="AQ95" s="283" t="e">
        <f>IF(AND(#REF!="Media",#REF!="Menor"),CONCATENATE("R",#REF!,"C",#REF!),"")</f>
        <v>#REF!</v>
      </c>
      <c r="AR95" s="283" t="e">
        <f>IF(AND(#REF!="Media",#REF!="Menor"),CONCATENATE("R",#REF!,"C",#REF!),"")</f>
        <v>#REF!</v>
      </c>
      <c r="AS95" s="283" t="e">
        <f>IF(AND(#REF!="Media",#REF!="Menor"),CONCATENATE("R",#REF!,"C",#REF!),"")</f>
        <v>#REF!</v>
      </c>
      <c r="AT95" s="282" t="e">
        <f>IF(AND(#REF!="Media",#REF!="Moderado"),CONCATENATE("R",#REF!,"C",#REF!),"")</f>
        <v>#REF!</v>
      </c>
      <c r="AU95" s="283" t="e">
        <f>IF(AND(#REF!="Media",#REF!="Moderado"),CONCATENATE("R",#REF!,"C",#REF!),"")</f>
        <v>#REF!</v>
      </c>
      <c r="AV95" s="283" t="e">
        <f>IF(AND(#REF!="Media",#REF!="Moderado"),CONCATENATE("R",#REF!,"C",#REF!),"")</f>
        <v>#REF!</v>
      </c>
      <c r="AW95" s="283" t="e">
        <f>IF(AND(#REF!="Media",#REF!="Moderado"),CONCATENATE("R",#REF!,"C",#REF!),"")</f>
        <v>#REF!</v>
      </c>
      <c r="AX95" s="283" t="e">
        <f>IF(AND(#REF!="Media",#REF!="Moderado"),CONCATENATE("R",#REF!,"C",#REF!),"")</f>
        <v>#REF!</v>
      </c>
      <c r="AY95" s="283" t="e">
        <f>IF(AND(#REF!="Media",#REF!="Moderado"),CONCATENATE("R",#REF!,"C",#REF!),"")</f>
        <v>#REF!</v>
      </c>
      <c r="AZ95" s="283" t="e">
        <f>IF(AND(#REF!="Media",#REF!="Moderado"),CONCATENATE("R",#REF!,"C",#REF!),"")</f>
        <v>#REF!</v>
      </c>
      <c r="BA95" s="283" t="e">
        <f>IF(AND(#REF!="Media",#REF!="Moderado"),CONCATENATE("R",#REF!,"C",#REF!),"")</f>
        <v>#REF!</v>
      </c>
      <c r="BB95" s="283" t="e">
        <f>IF(AND(#REF!="Media",#REF!="Moderado"),CONCATENATE("R",#REF!,"C",#REF!),"")</f>
        <v>#REF!</v>
      </c>
      <c r="BC95" s="283" t="e">
        <f>IF(AND(#REF!="Media",#REF!="Moderado"),CONCATENATE("R",#REF!,"C",#REF!),"")</f>
        <v>#REF!</v>
      </c>
      <c r="BD95" s="283" t="e">
        <f>IF(AND(#REF!="Media",#REF!="Moderado"),CONCATENATE("R",#REF!,"C",#REF!),"")</f>
        <v>#REF!</v>
      </c>
      <c r="BE95" s="283" t="e">
        <f>IF(AND(#REF!="Media",#REF!="Moderado"),CONCATENATE("R",#REF!,"C",#REF!),"")</f>
        <v>#REF!</v>
      </c>
      <c r="BF95" s="283" t="e">
        <f>IF(AND(#REF!="Media",#REF!="Moderado"),CONCATENATE("R",#REF!,"C",#REF!),"")</f>
        <v>#REF!</v>
      </c>
      <c r="BG95" s="283" t="e">
        <f>IF(AND(#REF!="Media",#REF!="Moderado"),CONCATENATE("R",#REF!,"C",#REF!),"")</f>
        <v>#REF!</v>
      </c>
      <c r="BH95" s="283" t="e">
        <f>IF(AND(#REF!="Media",#REF!="Moderado"),CONCATENATE("R",#REF!,"C",#REF!),"")</f>
        <v>#REF!</v>
      </c>
      <c r="BI95" s="283" t="e">
        <f>IF(AND(#REF!="Media",#REF!="Moderado"),CONCATENATE("R",#REF!,"C",#REF!),"")</f>
        <v>#REF!</v>
      </c>
      <c r="BJ95" s="283" t="e">
        <f>IF(AND(#REF!="Media",#REF!="Moderado"),CONCATENATE("R",#REF!,"C",#REF!),"")</f>
        <v>#REF!</v>
      </c>
      <c r="BK95" s="284" t="e">
        <f>IF(AND(#REF!="Media",#REF!="Moderado"),CONCATENATE("R",#REF!,"C",#REF!),"")</f>
        <v>#REF!</v>
      </c>
      <c r="BL95" s="270" t="e">
        <f>IF(AND(#REF!="Media",#REF!="Mayor"),CONCATENATE("R",#REF!,"C",#REF!),"")</f>
        <v>#REF!</v>
      </c>
      <c r="BM95" s="270" t="e">
        <f>IF(AND(#REF!="Media",#REF!="Mayor"),CONCATENATE("R",#REF!,"C",#REF!),"")</f>
        <v>#REF!</v>
      </c>
      <c r="BN95" s="270" t="e">
        <f>IF(AND(#REF!="Media",#REF!="Mayor"),CONCATENATE("R",#REF!,"C",#REF!),"")</f>
        <v>#REF!</v>
      </c>
      <c r="BO95" s="270" t="e">
        <f>IF(AND(#REF!="Media",#REF!="Mayor"),CONCATENATE("R",#REF!,"C",#REF!),"")</f>
        <v>#REF!</v>
      </c>
      <c r="BP95" s="270" t="e">
        <f>IF(AND(#REF!="Media",#REF!="Mayor"),CONCATENATE("R",#REF!,"C",#REF!),"")</f>
        <v>#REF!</v>
      </c>
      <c r="BQ95" s="270" t="e">
        <f>IF(AND(#REF!="Media",#REF!="Mayor"),CONCATENATE("R",#REF!,"C",#REF!),"")</f>
        <v>#REF!</v>
      </c>
      <c r="BR95" s="270" t="e">
        <f>IF(AND(#REF!="Media",#REF!="Mayor"),CONCATENATE("R",#REF!,"C",#REF!),"")</f>
        <v>#REF!</v>
      </c>
      <c r="BS95" s="270" t="e">
        <f>IF(AND(#REF!="Media",#REF!="Mayor"),CONCATENATE("R",#REF!,"C",#REF!),"")</f>
        <v>#REF!</v>
      </c>
      <c r="BT95" s="270" t="e">
        <f>IF(AND(#REF!="Media",#REF!="Mayor"),CONCATENATE("R",#REF!,"C",#REF!),"")</f>
        <v>#REF!</v>
      </c>
      <c r="BU95" s="270" t="e">
        <f>IF(AND(#REF!="Media",#REF!="Mayor"),CONCATENATE("R",#REF!,"C",#REF!),"")</f>
        <v>#REF!</v>
      </c>
      <c r="BV95" s="270" t="e">
        <f>IF(AND(#REF!="Media",#REF!="Mayor"),CONCATENATE("R",#REF!,"C",#REF!),"")</f>
        <v>#REF!</v>
      </c>
      <c r="BW95" s="270" t="e">
        <f>IF(AND(#REF!="Media",#REF!="Mayor"),CONCATENATE("R",#REF!,"C",#REF!),"")</f>
        <v>#REF!</v>
      </c>
      <c r="BX95" s="270" t="e">
        <f>IF(AND(#REF!="Media",#REF!="Mayor"),CONCATENATE("R",#REF!,"C",#REF!),"")</f>
        <v>#REF!</v>
      </c>
      <c r="BY95" s="270" t="e">
        <f>IF(AND(#REF!="Media",#REF!="Mayor"),CONCATENATE("R",#REF!,"C",#REF!),"")</f>
        <v>#REF!</v>
      </c>
      <c r="BZ95" s="270" t="e">
        <f>IF(AND(#REF!="Media",#REF!="Mayor"),CONCATENATE("R",#REF!,"C",#REF!),"")</f>
        <v>#REF!</v>
      </c>
      <c r="CA95" s="270" t="e">
        <f>IF(AND(#REF!="Media",#REF!="Mayor"),CONCATENATE("R",#REF!,"C",#REF!),"")</f>
        <v>#REF!</v>
      </c>
      <c r="CB95" s="270" t="e">
        <f>IF(AND(#REF!="Media",#REF!="Mayor"),CONCATENATE("R",#REF!,"C",#REF!),"")</f>
        <v>#REF!</v>
      </c>
      <c r="CC95" s="271" t="e">
        <f>IF(AND(#REF!="Media",#REF!="Mayor"),CONCATENATE("R",#REF!,"C",#REF!),"")</f>
        <v>#REF!</v>
      </c>
      <c r="CD95" s="272" t="e">
        <f>IF(AND(#REF!="Media",#REF!="Catastrófico"),CONCATENATE("R",#REF!,"C",#REF!),"")</f>
        <v>#REF!</v>
      </c>
      <c r="CE95" s="272" t="e">
        <f>IF(AND(#REF!="Media",#REF!="Catastrófico"),CONCATENATE("R",#REF!,"C",#REF!),"")</f>
        <v>#REF!</v>
      </c>
      <c r="CF95" s="272" t="e">
        <f>IF(AND(#REF!="Media",#REF!="Catastrófico"),CONCATENATE("R",#REF!,"C",#REF!),"")</f>
        <v>#REF!</v>
      </c>
      <c r="CG95" s="272" t="e">
        <f>IF(AND(#REF!="Media",#REF!="Catastrófico"),CONCATENATE("R",#REF!,"C",#REF!),"")</f>
        <v>#REF!</v>
      </c>
      <c r="CH95" s="272" t="e">
        <f>IF(AND(#REF!="Media",#REF!="Catastrófico"),CONCATENATE("R",#REF!,"C",#REF!),"")</f>
        <v>#REF!</v>
      </c>
      <c r="CI95" s="272" t="e">
        <f>IF(AND(#REF!="Media",#REF!="Catastrófico"),CONCATENATE("R",#REF!,"C",#REF!),"")</f>
        <v>#REF!</v>
      </c>
      <c r="CJ95" s="272" t="e">
        <f>IF(AND(#REF!="Media",#REF!="Catastrófico"),CONCATENATE("R",#REF!,"C",#REF!),"")</f>
        <v>#REF!</v>
      </c>
      <c r="CK95" s="272" t="e">
        <f>IF(AND(#REF!="Media",#REF!="Catastrófico"),CONCATENATE("R",#REF!,"C",#REF!),"")</f>
        <v>#REF!</v>
      </c>
      <c r="CL95" s="272" t="e">
        <f>IF(AND(#REF!="Media",#REF!="Catastrófico"),CONCATENATE("R",#REF!,"C",#REF!),"")</f>
        <v>#REF!</v>
      </c>
      <c r="CM95" s="272" t="e">
        <f>IF(AND(#REF!="Media",#REF!="Catastrófico"),CONCATENATE("R",#REF!,"C",#REF!),"")</f>
        <v>#REF!</v>
      </c>
      <c r="CN95" s="272" t="e">
        <f>IF(AND(#REF!="Media",#REF!="Catastrófico"),CONCATENATE("R",#REF!,"C",#REF!),"")</f>
        <v>#REF!</v>
      </c>
      <c r="CO95" s="272" t="e">
        <f>IF(AND(#REF!="Media",#REF!="Catastrófico"),CONCATENATE("R",#REF!,"C",#REF!),"")</f>
        <v>#REF!</v>
      </c>
      <c r="CP95" s="272" t="e">
        <f>IF(AND(#REF!="Media",#REF!="Catastrófico"),CONCATENATE("R",#REF!,"C",#REF!),"")</f>
        <v>#REF!</v>
      </c>
      <c r="CQ95" s="272" t="e">
        <f>IF(AND(#REF!="Media",#REF!="Catastrófico"),CONCATENATE("R",#REF!,"C",#REF!),"")</f>
        <v>#REF!</v>
      </c>
      <c r="CR95" s="272" t="e">
        <f>IF(AND(#REF!="Media",#REF!="Catastrófico"),CONCATENATE("R",#REF!,"C",#REF!),"")</f>
        <v>#REF!</v>
      </c>
      <c r="CS95" s="272" t="e">
        <f>IF(AND(#REF!="Media",#REF!="Catastrófico"),CONCATENATE("R",#REF!,"C",#REF!),"")</f>
        <v>#REF!</v>
      </c>
      <c r="CT95" s="272" t="e">
        <f>IF(AND(#REF!="Media",#REF!="Catastrófico"),CONCATENATE("R",#REF!,"C",#REF!),"")</f>
        <v>#REF!</v>
      </c>
      <c r="CU95" s="273" t="e">
        <f>IF(AND(#REF!="Media",#REF!="Catastrófico"),CONCATENATE("R",#REF!,"C",#REF!),"")</f>
        <v>#REF!</v>
      </c>
      <c r="CV95" s="57"/>
      <c r="CW95" s="1087"/>
      <c r="CX95" s="1088"/>
      <c r="CY95" s="1088"/>
      <c r="CZ95" s="1088"/>
      <c r="DA95" s="1088"/>
      <c r="DB95" s="1089"/>
    </row>
    <row r="96" spans="2:106" ht="32.65" customHeight="1">
      <c r="B96" s="1101"/>
      <c r="C96" s="1101"/>
      <c r="D96" s="1102"/>
      <c r="E96" s="1072"/>
      <c r="F96" s="1073"/>
      <c r="G96" s="1073"/>
      <c r="H96" s="1073"/>
      <c r="I96" s="1074"/>
      <c r="J96" s="282" t="e">
        <f>IF(AND(#REF!="Media",#REF!="Leve"),CONCATENATE("R",#REF!,"C",#REF!),"")</f>
        <v>#REF!</v>
      </c>
      <c r="K96" s="283" t="e">
        <f>IF(AND(#REF!="Media",#REF!="Leve"),CONCATENATE("R",#REF!,"C",#REF!),"")</f>
        <v>#REF!</v>
      </c>
      <c r="L96" s="283" t="e">
        <f>IF(AND(#REF!="Media",#REF!="Leve"),CONCATENATE("R",#REF!,"C",#REF!),"")</f>
        <v>#REF!</v>
      </c>
      <c r="M96" s="283" t="e">
        <f>IF(AND(#REF!="Media",#REF!="Leve"),CONCATENATE("R",#REF!,"C",#REF!),"")</f>
        <v>#REF!</v>
      </c>
      <c r="N96" s="283" t="e">
        <f>IF(AND(#REF!="Media",#REF!="Leve"),CONCATENATE("R",#REF!,"C",#REF!),"")</f>
        <v>#REF!</v>
      </c>
      <c r="O96" s="283" t="e">
        <f>IF(AND(#REF!="Media",#REF!="Leve"),CONCATENATE("R",#REF!,"C",#REF!),"")</f>
        <v>#REF!</v>
      </c>
      <c r="P96" s="283" t="e">
        <f>IF(AND(#REF!="Media",#REF!="Leve"),CONCATENATE("R",#REF!,"C",#REF!),"")</f>
        <v>#REF!</v>
      </c>
      <c r="Q96" s="283" t="e">
        <f>IF(AND(#REF!="Media",#REF!="Leve"),CONCATENATE("R",#REF!,"C",#REF!),"")</f>
        <v>#REF!</v>
      </c>
      <c r="R96" s="283" t="e">
        <f>IF(AND(#REF!="Media",#REF!="Leve"),CONCATENATE("R",#REF!,"C",#REF!),"")</f>
        <v>#REF!</v>
      </c>
      <c r="S96" s="283" t="e">
        <f>IF(AND(#REF!="Media",#REF!="Leve"),CONCATENATE("R",#REF!,"C",#REF!),"")</f>
        <v>#REF!</v>
      </c>
      <c r="T96" s="283" t="e">
        <f>IF(AND(#REF!="Media",#REF!="Leve"),CONCATENATE("R",#REF!,"C",#REF!),"")</f>
        <v>#REF!</v>
      </c>
      <c r="U96" s="283" t="e">
        <f>IF(AND(#REF!="Media",#REF!="Leve"),CONCATENATE("R",#REF!,"C",#REF!),"")</f>
        <v>#REF!</v>
      </c>
      <c r="V96" s="283" t="e">
        <f>IF(AND(#REF!="Media",#REF!="Leve"),CONCATENATE("R",#REF!,"C",#REF!),"")</f>
        <v>#REF!</v>
      </c>
      <c r="W96" s="283" t="e">
        <f>IF(AND(#REF!="Media",#REF!="Leve"),CONCATENATE("R",#REF!,"C",#REF!),"")</f>
        <v>#REF!</v>
      </c>
      <c r="X96" s="283" t="e">
        <f>IF(AND(#REF!="Media",#REF!="Leve"),CONCATENATE("R",#REF!,"C",#REF!),"")</f>
        <v>#REF!</v>
      </c>
      <c r="Y96" s="283" t="e">
        <f>IF(AND(#REF!="Media",#REF!="Leve"),CONCATENATE("R",#REF!,"C",#REF!),"")</f>
        <v>#REF!</v>
      </c>
      <c r="Z96" s="283" t="e">
        <f>IF(AND(#REF!="Media",#REF!="Leve"),CONCATENATE("R",#REF!,"C",#REF!),"")</f>
        <v>#REF!</v>
      </c>
      <c r="AA96" s="283" t="e">
        <f>IF(AND(#REF!="Media",#REF!="Leve"),CONCATENATE("R",#REF!,"C",#REF!),"")</f>
        <v>#REF!</v>
      </c>
      <c r="AB96" s="282" t="e">
        <f>IF(AND(#REF!="Media",#REF!="Menor"),CONCATENATE("R",#REF!,"C",#REF!),"")</f>
        <v>#REF!</v>
      </c>
      <c r="AC96" s="283" t="e">
        <f>IF(AND(#REF!="Media",#REF!="Menor"),CONCATENATE("R",#REF!,"C",#REF!),"")</f>
        <v>#REF!</v>
      </c>
      <c r="AD96" s="283" t="e">
        <f>IF(AND(#REF!="Media",#REF!="Menor"),CONCATENATE("R",#REF!,"C",#REF!),"")</f>
        <v>#REF!</v>
      </c>
      <c r="AE96" s="283" t="e">
        <f>IF(AND(#REF!="Media",#REF!="Menor"),CONCATENATE("R",#REF!,"C",#REF!),"")</f>
        <v>#REF!</v>
      </c>
      <c r="AF96" s="283" t="e">
        <f>IF(AND(#REF!="Media",#REF!="Menor"),CONCATENATE("R",#REF!,"C",#REF!),"")</f>
        <v>#REF!</v>
      </c>
      <c r="AG96" s="283" t="e">
        <f>IF(AND(#REF!="Media",#REF!="Menor"),CONCATENATE("R",#REF!,"C",#REF!),"")</f>
        <v>#REF!</v>
      </c>
      <c r="AH96" s="283" t="e">
        <f>IF(AND(#REF!="Media",#REF!="Menor"),CONCATENATE("R",#REF!,"C",#REF!),"")</f>
        <v>#REF!</v>
      </c>
      <c r="AI96" s="283" t="e">
        <f>IF(AND(#REF!="Media",#REF!="Menor"),CONCATENATE("R",#REF!,"C",#REF!),"")</f>
        <v>#REF!</v>
      </c>
      <c r="AJ96" s="283" t="e">
        <f>IF(AND(#REF!="Media",#REF!="Menor"),CONCATENATE("R",#REF!,"C",#REF!),"")</f>
        <v>#REF!</v>
      </c>
      <c r="AK96" s="283" t="e">
        <f>IF(AND(#REF!="Media",#REF!="Menor"),CONCATENATE("R",#REF!,"C",#REF!),"")</f>
        <v>#REF!</v>
      </c>
      <c r="AL96" s="283" t="e">
        <f>IF(AND(#REF!="Media",#REF!="Menor"),CONCATENATE("R",#REF!,"C",#REF!),"")</f>
        <v>#REF!</v>
      </c>
      <c r="AM96" s="283" t="e">
        <f>IF(AND(#REF!="Media",#REF!="Menor"),CONCATENATE("R",#REF!,"C",#REF!),"")</f>
        <v>#REF!</v>
      </c>
      <c r="AN96" s="283" t="e">
        <f>IF(AND(#REF!="Media",#REF!="Menor"),CONCATENATE("R",#REF!,"C",#REF!),"")</f>
        <v>#REF!</v>
      </c>
      <c r="AO96" s="283" t="e">
        <f>IF(AND(#REF!="Media",#REF!="Menor"),CONCATENATE("R",#REF!,"C",#REF!),"")</f>
        <v>#REF!</v>
      </c>
      <c r="AP96" s="283" t="e">
        <f>IF(AND(#REF!="Media",#REF!="Menor"),CONCATENATE("R",#REF!,"C",#REF!),"")</f>
        <v>#REF!</v>
      </c>
      <c r="AQ96" s="283" t="e">
        <f>IF(AND(#REF!="Media",#REF!="Menor"),CONCATENATE("R",#REF!,"C",#REF!),"")</f>
        <v>#REF!</v>
      </c>
      <c r="AR96" s="283" t="e">
        <f>IF(AND(#REF!="Media",#REF!="Menor"),CONCATENATE("R",#REF!,"C",#REF!),"")</f>
        <v>#REF!</v>
      </c>
      <c r="AS96" s="283" t="e">
        <f>IF(AND(#REF!="Media",#REF!="Menor"),CONCATENATE("R",#REF!,"C",#REF!),"")</f>
        <v>#REF!</v>
      </c>
      <c r="AT96" s="282" t="e">
        <f>IF(AND(#REF!="Media",#REF!="Moderado"),CONCATENATE("R",#REF!,"C",#REF!),"")</f>
        <v>#REF!</v>
      </c>
      <c r="AU96" s="283" t="e">
        <f>IF(AND(#REF!="Media",#REF!="Moderado"),CONCATENATE("R",#REF!,"C",#REF!),"")</f>
        <v>#REF!</v>
      </c>
      <c r="AV96" s="283" t="e">
        <f>IF(AND(#REF!="Media",#REF!="Moderado"),CONCATENATE("R",#REF!,"C",#REF!),"")</f>
        <v>#REF!</v>
      </c>
      <c r="AW96" s="283" t="e">
        <f>IF(AND(#REF!="Media",#REF!="Moderado"),CONCATENATE("R",#REF!,"C",#REF!),"")</f>
        <v>#REF!</v>
      </c>
      <c r="AX96" s="283" t="e">
        <f>IF(AND(#REF!="Media",#REF!="Moderado"),CONCATENATE("R",#REF!,"C",#REF!),"")</f>
        <v>#REF!</v>
      </c>
      <c r="AY96" s="283" t="e">
        <f>IF(AND(#REF!="Media",#REF!="Moderado"),CONCATENATE("R",#REF!,"C",#REF!),"")</f>
        <v>#REF!</v>
      </c>
      <c r="AZ96" s="283" t="e">
        <f>IF(AND(#REF!="Media",#REF!="Moderado"),CONCATENATE("R",#REF!,"C",#REF!),"")</f>
        <v>#REF!</v>
      </c>
      <c r="BA96" s="283" t="e">
        <f>IF(AND(#REF!="Media",#REF!="Moderado"),CONCATENATE("R",#REF!,"C",#REF!),"")</f>
        <v>#REF!</v>
      </c>
      <c r="BB96" s="283" t="e">
        <f>IF(AND(#REF!="Media",#REF!="Moderado"),CONCATENATE("R",#REF!,"C",#REF!),"")</f>
        <v>#REF!</v>
      </c>
      <c r="BC96" s="283" t="e">
        <f>IF(AND(#REF!="Media",#REF!="Moderado"),CONCATENATE("R",#REF!,"C",#REF!),"")</f>
        <v>#REF!</v>
      </c>
      <c r="BD96" s="283" t="e">
        <f>IF(AND(#REF!="Media",#REF!="Moderado"),CONCATENATE("R",#REF!,"C",#REF!),"")</f>
        <v>#REF!</v>
      </c>
      <c r="BE96" s="283" t="e">
        <f>IF(AND(#REF!="Media",#REF!="Moderado"),CONCATENATE("R",#REF!,"C",#REF!),"")</f>
        <v>#REF!</v>
      </c>
      <c r="BF96" s="283" t="e">
        <f>IF(AND(#REF!="Media",#REF!="Moderado"),CONCATENATE("R",#REF!,"C",#REF!),"")</f>
        <v>#REF!</v>
      </c>
      <c r="BG96" s="283" t="e">
        <f>IF(AND(#REF!="Media",#REF!="Moderado"),CONCATENATE("R",#REF!,"C",#REF!),"")</f>
        <v>#REF!</v>
      </c>
      <c r="BH96" s="283" t="e">
        <f>IF(AND(#REF!="Media",#REF!="Moderado"),CONCATENATE("R",#REF!,"C",#REF!),"")</f>
        <v>#REF!</v>
      </c>
      <c r="BI96" s="283" t="e">
        <f>IF(AND(#REF!="Media",#REF!="Moderado"),CONCATENATE("R",#REF!,"C",#REF!),"")</f>
        <v>#REF!</v>
      </c>
      <c r="BJ96" s="283" t="e">
        <f>IF(AND(#REF!="Media",#REF!="Moderado"),CONCATENATE("R",#REF!,"C",#REF!),"")</f>
        <v>#REF!</v>
      </c>
      <c r="BK96" s="284" t="e">
        <f>IF(AND(#REF!="Media",#REF!="Moderado"),CONCATENATE("R",#REF!,"C",#REF!),"")</f>
        <v>#REF!</v>
      </c>
      <c r="BL96" s="270" t="e">
        <f>IF(AND(#REF!="Media",#REF!="Mayor"),CONCATENATE("R",#REF!,"C",#REF!),"")</f>
        <v>#REF!</v>
      </c>
      <c r="BM96" s="270" t="e">
        <f>IF(AND(#REF!="Media",#REF!="Mayor"),CONCATENATE("R",#REF!,"C",#REF!),"")</f>
        <v>#REF!</v>
      </c>
      <c r="BN96" s="270" t="e">
        <f>IF(AND(#REF!="Media",#REF!="Mayor"),CONCATENATE("R",#REF!,"C",#REF!),"")</f>
        <v>#REF!</v>
      </c>
      <c r="BO96" s="270" t="e">
        <f>IF(AND(#REF!="Media",#REF!="Mayor"),CONCATENATE("R",#REF!,"C",#REF!),"")</f>
        <v>#REF!</v>
      </c>
      <c r="BP96" s="270" t="e">
        <f>IF(AND(#REF!="Media",#REF!="Mayor"),CONCATENATE("R",#REF!,"C",#REF!),"")</f>
        <v>#REF!</v>
      </c>
      <c r="BQ96" s="270" t="e">
        <f>IF(AND(#REF!="Media",#REF!="Mayor"),CONCATENATE("R",#REF!,"C",#REF!),"")</f>
        <v>#REF!</v>
      </c>
      <c r="BR96" s="270" t="e">
        <f>IF(AND(#REF!="Media",#REF!="Mayor"),CONCATENATE("R",#REF!,"C",#REF!),"")</f>
        <v>#REF!</v>
      </c>
      <c r="BS96" s="270" t="e">
        <f>IF(AND(#REF!="Media",#REF!="Mayor"),CONCATENATE("R",#REF!,"C",#REF!),"")</f>
        <v>#REF!</v>
      </c>
      <c r="BT96" s="270" t="e">
        <f>IF(AND(#REF!="Media",#REF!="Mayor"),CONCATENATE("R",#REF!,"C",#REF!),"")</f>
        <v>#REF!</v>
      </c>
      <c r="BU96" s="270" t="e">
        <f>IF(AND(#REF!="Media",#REF!="Mayor"),CONCATENATE("R",#REF!,"C",#REF!),"")</f>
        <v>#REF!</v>
      </c>
      <c r="BV96" s="270" t="e">
        <f>IF(AND(#REF!="Media",#REF!="Mayor"),CONCATENATE("R",#REF!,"C",#REF!),"")</f>
        <v>#REF!</v>
      </c>
      <c r="BW96" s="270" t="e">
        <f>IF(AND(#REF!="Media",#REF!="Mayor"),CONCATENATE("R",#REF!,"C",#REF!),"")</f>
        <v>#REF!</v>
      </c>
      <c r="BX96" s="270" t="e">
        <f>IF(AND(#REF!="Media",#REF!="Mayor"),CONCATENATE("R",#REF!,"C",#REF!),"")</f>
        <v>#REF!</v>
      </c>
      <c r="BY96" s="270" t="e">
        <f>IF(AND(#REF!="Media",#REF!="Mayor"),CONCATENATE("R",#REF!,"C",#REF!),"")</f>
        <v>#REF!</v>
      </c>
      <c r="BZ96" s="270" t="e">
        <f>IF(AND(#REF!="Media",#REF!="Mayor"),CONCATENATE("R",#REF!,"C",#REF!),"")</f>
        <v>#REF!</v>
      </c>
      <c r="CA96" s="270" t="e">
        <f>IF(AND(#REF!="Media",#REF!="Mayor"),CONCATENATE("R",#REF!,"C",#REF!),"")</f>
        <v>#REF!</v>
      </c>
      <c r="CB96" s="270" t="e">
        <f>IF(AND(#REF!="Media",#REF!="Mayor"),CONCATENATE("R",#REF!,"C",#REF!),"")</f>
        <v>#REF!</v>
      </c>
      <c r="CC96" s="271" t="e">
        <f>IF(AND(#REF!="Media",#REF!="Mayor"),CONCATENATE("R",#REF!,"C",#REF!),"")</f>
        <v>#REF!</v>
      </c>
      <c r="CD96" s="272" t="e">
        <f>IF(AND(#REF!="Media",#REF!="Catastrófico"),CONCATENATE("R",#REF!,"C",#REF!),"")</f>
        <v>#REF!</v>
      </c>
      <c r="CE96" s="272" t="e">
        <f>IF(AND(#REF!="Media",#REF!="Catastrófico"),CONCATENATE("R",#REF!,"C",#REF!),"")</f>
        <v>#REF!</v>
      </c>
      <c r="CF96" s="272" t="e">
        <f>IF(AND(#REF!="Media",#REF!="Catastrófico"),CONCATENATE("R",#REF!,"C",#REF!),"")</f>
        <v>#REF!</v>
      </c>
      <c r="CG96" s="272" t="e">
        <f>IF(AND(#REF!="Media",#REF!="Catastrófico"),CONCATENATE("R",#REF!,"C",#REF!),"")</f>
        <v>#REF!</v>
      </c>
      <c r="CH96" s="272" t="e">
        <f>IF(AND(#REF!="Media",#REF!="Catastrófico"),CONCATENATE("R",#REF!,"C",#REF!),"")</f>
        <v>#REF!</v>
      </c>
      <c r="CI96" s="272" t="e">
        <f>IF(AND(#REF!="Media",#REF!="Catastrófico"),CONCATENATE("R",#REF!,"C",#REF!),"")</f>
        <v>#REF!</v>
      </c>
      <c r="CJ96" s="272" t="e">
        <f>IF(AND(#REF!="Media",#REF!="Catastrófico"),CONCATENATE("R",#REF!,"C",#REF!),"")</f>
        <v>#REF!</v>
      </c>
      <c r="CK96" s="272" t="e">
        <f>IF(AND(#REF!="Media",#REF!="Catastrófico"),CONCATENATE("R",#REF!,"C",#REF!),"")</f>
        <v>#REF!</v>
      </c>
      <c r="CL96" s="272" t="e">
        <f>IF(AND(#REF!="Media",#REF!="Catastrófico"),CONCATENATE("R",#REF!,"C",#REF!),"")</f>
        <v>#REF!</v>
      </c>
      <c r="CM96" s="272" t="e">
        <f>IF(AND(#REF!="Media",#REF!="Catastrófico"),CONCATENATE("R",#REF!,"C",#REF!),"")</f>
        <v>#REF!</v>
      </c>
      <c r="CN96" s="272" t="e">
        <f>IF(AND(#REF!="Media",#REF!="Catastrófico"),CONCATENATE("R",#REF!,"C",#REF!),"")</f>
        <v>#REF!</v>
      </c>
      <c r="CO96" s="272" t="e">
        <f>IF(AND(#REF!="Media",#REF!="Catastrófico"),CONCATENATE("R",#REF!,"C",#REF!),"")</f>
        <v>#REF!</v>
      </c>
      <c r="CP96" s="272" t="e">
        <f>IF(AND(#REF!="Media",#REF!="Catastrófico"),CONCATENATE("R",#REF!,"C",#REF!),"")</f>
        <v>#REF!</v>
      </c>
      <c r="CQ96" s="272" t="e">
        <f>IF(AND(#REF!="Media",#REF!="Catastrófico"),CONCATENATE("R",#REF!,"C",#REF!),"")</f>
        <v>#REF!</v>
      </c>
      <c r="CR96" s="272" t="e">
        <f>IF(AND(#REF!="Media",#REF!="Catastrófico"),CONCATENATE("R",#REF!,"C",#REF!),"")</f>
        <v>#REF!</v>
      </c>
      <c r="CS96" s="272" t="e">
        <f>IF(AND(#REF!="Media",#REF!="Catastrófico"),CONCATENATE("R",#REF!,"C",#REF!),"")</f>
        <v>#REF!</v>
      </c>
      <c r="CT96" s="272" t="e">
        <f>IF(AND(#REF!="Media",#REF!="Catastrófico"),CONCATENATE("R",#REF!,"C",#REF!),"")</f>
        <v>#REF!</v>
      </c>
      <c r="CU96" s="273" t="e">
        <f>IF(AND(#REF!="Media",#REF!="Catastrófico"),CONCATENATE("R",#REF!,"C",#REF!),"")</f>
        <v>#REF!</v>
      </c>
      <c r="CV96" s="57"/>
      <c r="CW96" s="1087"/>
      <c r="CX96" s="1088"/>
      <c r="CY96" s="1088"/>
      <c r="CZ96" s="1088"/>
      <c r="DA96" s="1088"/>
      <c r="DB96" s="1089"/>
    </row>
    <row r="97" spans="2:106" ht="32.65" customHeight="1">
      <c r="B97" s="1101"/>
      <c r="C97" s="1101"/>
      <c r="D97" s="1102"/>
      <c r="E97" s="1072"/>
      <c r="F97" s="1073"/>
      <c r="G97" s="1073"/>
      <c r="H97" s="1073"/>
      <c r="I97" s="1074"/>
      <c r="J97" s="282" t="e">
        <f>IF(AND(#REF!="Media",#REF!="Leve"),CONCATENATE("R",#REF!,"C",#REF!),"")</f>
        <v>#REF!</v>
      </c>
      <c r="K97" s="283" t="e">
        <f>IF(AND(#REF!="Media",#REF!="Leve"),CONCATENATE("R",#REF!,"C",#REF!),"")</f>
        <v>#REF!</v>
      </c>
      <c r="L97" s="283" t="e">
        <f>IF(AND(#REF!="Media",#REF!="Leve"),CONCATENATE("R",#REF!,"C",#REF!),"")</f>
        <v>#REF!</v>
      </c>
      <c r="M97" s="283" t="e">
        <f>IF(AND(#REF!="Media",#REF!="Leve"),CONCATENATE("R",#REF!,"C",#REF!),"")</f>
        <v>#REF!</v>
      </c>
      <c r="N97" s="283" t="e">
        <f>IF(AND(#REF!="Media",#REF!="Leve"),CONCATENATE("R",#REF!,"C",#REF!),"")</f>
        <v>#REF!</v>
      </c>
      <c r="O97" s="283" t="e">
        <f>IF(AND(#REF!="Media",#REF!="Leve"),CONCATENATE("R",#REF!,"C",#REF!),"")</f>
        <v>#REF!</v>
      </c>
      <c r="P97" s="283" t="e">
        <f>IF(AND(#REF!="Media",#REF!="Leve"),CONCATENATE("R",#REF!,"C",#REF!),"")</f>
        <v>#REF!</v>
      </c>
      <c r="Q97" s="283" t="e">
        <f>IF(AND(#REF!="Media",#REF!="Leve"),CONCATENATE("R",#REF!,"C",#REF!),"")</f>
        <v>#REF!</v>
      </c>
      <c r="R97" s="283" t="e">
        <f>IF(AND(#REF!="Media",#REF!="Leve"),CONCATENATE("R",#REF!,"C",#REF!),"")</f>
        <v>#REF!</v>
      </c>
      <c r="S97" s="283" t="e">
        <f>IF(AND(#REF!="Media",#REF!="Leve"),CONCATENATE("R",#REF!,"C",#REF!),"")</f>
        <v>#REF!</v>
      </c>
      <c r="T97" s="283" t="e">
        <f>IF(AND(#REF!="Media",#REF!="Leve"),CONCATENATE("R",#REF!,"C",#REF!),"")</f>
        <v>#REF!</v>
      </c>
      <c r="U97" s="283" t="e">
        <f>IF(AND(#REF!="Media",#REF!="Leve"),CONCATENATE("R",#REF!,"C",#REF!),"")</f>
        <v>#REF!</v>
      </c>
      <c r="V97" s="283" t="e">
        <f>IF(AND(#REF!="Media",#REF!="Leve"),CONCATENATE("R",#REF!,"C",#REF!),"")</f>
        <v>#REF!</v>
      </c>
      <c r="W97" s="283" t="e">
        <f>IF(AND(#REF!="Media",#REF!="Leve"),CONCATENATE("R",#REF!,"C",#REF!),"")</f>
        <v>#REF!</v>
      </c>
      <c r="X97" s="283" t="e">
        <f>IF(AND(#REF!="Media",#REF!="Leve"),CONCATENATE("R",#REF!,"C",#REF!),"")</f>
        <v>#REF!</v>
      </c>
      <c r="Y97" s="283" t="e">
        <f>IF(AND(#REF!="Media",#REF!="Leve"),CONCATENATE("R",#REF!,"C",#REF!),"")</f>
        <v>#REF!</v>
      </c>
      <c r="Z97" s="283" t="e">
        <f>IF(AND(#REF!="Media",#REF!="Leve"),CONCATENATE("R",#REF!,"C",#REF!),"")</f>
        <v>#REF!</v>
      </c>
      <c r="AA97" s="283" t="e">
        <f>IF(AND(#REF!="Media",#REF!="Leve"),CONCATENATE("R",#REF!,"C",#REF!),"")</f>
        <v>#REF!</v>
      </c>
      <c r="AB97" s="282" t="e">
        <f>IF(AND(#REF!="Media",#REF!="Menor"),CONCATENATE("R",#REF!,"C",#REF!),"")</f>
        <v>#REF!</v>
      </c>
      <c r="AC97" s="283" t="e">
        <f>IF(AND(#REF!="Media",#REF!="Menor"),CONCATENATE("R",#REF!,"C",#REF!),"")</f>
        <v>#REF!</v>
      </c>
      <c r="AD97" s="283" t="e">
        <f>IF(AND(#REF!="Media",#REF!="Menor"),CONCATENATE("R",#REF!,"C",#REF!),"")</f>
        <v>#REF!</v>
      </c>
      <c r="AE97" s="283" t="e">
        <f>IF(AND(#REF!="Media",#REF!="Menor"),CONCATENATE("R",#REF!,"C",#REF!),"")</f>
        <v>#REF!</v>
      </c>
      <c r="AF97" s="283" t="e">
        <f>IF(AND(#REF!="Media",#REF!="Menor"),CONCATENATE("R",#REF!,"C",#REF!),"")</f>
        <v>#REF!</v>
      </c>
      <c r="AG97" s="283" t="e">
        <f>IF(AND(#REF!="Media",#REF!="Menor"),CONCATENATE("R",#REF!,"C",#REF!),"")</f>
        <v>#REF!</v>
      </c>
      <c r="AH97" s="283" t="e">
        <f>IF(AND(#REF!="Media",#REF!="Menor"),CONCATENATE("R",#REF!,"C",#REF!),"")</f>
        <v>#REF!</v>
      </c>
      <c r="AI97" s="283" t="e">
        <f>IF(AND(#REF!="Media",#REF!="Menor"),CONCATENATE("R",#REF!,"C",#REF!),"")</f>
        <v>#REF!</v>
      </c>
      <c r="AJ97" s="283" t="e">
        <f>IF(AND(#REF!="Media",#REF!="Menor"),CONCATENATE("R",#REF!,"C",#REF!),"")</f>
        <v>#REF!</v>
      </c>
      <c r="AK97" s="283" t="e">
        <f>IF(AND(#REF!="Media",#REF!="Menor"),CONCATENATE("R",#REF!,"C",#REF!),"")</f>
        <v>#REF!</v>
      </c>
      <c r="AL97" s="283" t="e">
        <f>IF(AND(#REF!="Media",#REF!="Menor"),CONCATENATE("R",#REF!,"C",#REF!),"")</f>
        <v>#REF!</v>
      </c>
      <c r="AM97" s="283" t="e">
        <f>IF(AND(#REF!="Media",#REF!="Menor"),CONCATENATE("R",#REF!,"C",#REF!),"")</f>
        <v>#REF!</v>
      </c>
      <c r="AN97" s="283" t="e">
        <f>IF(AND(#REF!="Media",#REF!="Menor"),CONCATENATE("R",#REF!,"C",#REF!),"")</f>
        <v>#REF!</v>
      </c>
      <c r="AO97" s="283" t="e">
        <f>IF(AND(#REF!="Media",#REF!="Menor"),CONCATENATE("R",#REF!,"C",#REF!),"")</f>
        <v>#REF!</v>
      </c>
      <c r="AP97" s="283" t="e">
        <f>IF(AND(#REF!="Media",#REF!="Menor"),CONCATENATE("R",#REF!,"C",#REF!),"")</f>
        <v>#REF!</v>
      </c>
      <c r="AQ97" s="283" t="e">
        <f>IF(AND(#REF!="Media",#REF!="Menor"),CONCATENATE("R",#REF!,"C",#REF!),"")</f>
        <v>#REF!</v>
      </c>
      <c r="AR97" s="283" t="e">
        <f>IF(AND(#REF!="Media",#REF!="Menor"),CONCATENATE("R",#REF!,"C",#REF!),"")</f>
        <v>#REF!</v>
      </c>
      <c r="AS97" s="283" t="e">
        <f>IF(AND(#REF!="Media",#REF!="Menor"),CONCATENATE("R",#REF!,"C",#REF!),"")</f>
        <v>#REF!</v>
      </c>
      <c r="AT97" s="282" t="e">
        <f>IF(AND(#REF!="Media",#REF!="Moderado"),CONCATENATE("R",#REF!,"C",#REF!),"")</f>
        <v>#REF!</v>
      </c>
      <c r="AU97" s="283" t="e">
        <f>IF(AND(#REF!="Media",#REF!="Moderado"),CONCATENATE("R",#REF!,"C",#REF!),"")</f>
        <v>#REF!</v>
      </c>
      <c r="AV97" s="283" t="e">
        <f>IF(AND(#REF!="Media",#REF!="Moderado"),CONCATENATE("R",#REF!,"C",#REF!),"")</f>
        <v>#REF!</v>
      </c>
      <c r="AW97" s="283" t="e">
        <f>IF(AND(#REF!="Media",#REF!="Moderado"),CONCATENATE("R",#REF!,"C",#REF!),"")</f>
        <v>#REF!</v>
      </c>
      <c r="AX97" s="283" t="e">
        <f>IF(AND(#REF!="Media",#REF!="Moderado"),CONCATENATE("R",#REF!,"C",#REF!),"")</f>
        <v>#REF!</v>
      </c>
      <c r="AY97" s="283" t="e">
        <f>IF(AND(#REF!="Media",#REF!="Moderado"),CONCATENATE("R",#REF!,"C",#REF!),"")</f>
        <v>#REF!</v>
      </c>
      <c r="AZ97" s="283" t="e">
        <f>IF(AND(#REF!="Media",#REF!="Moderado"),CONCATENATE("R",#REF!,"C",#REF!),"")</f>
        <v>#REF!</v>
      </c>
      <c r="BA97" s="283" t="e">
        <f>IF(AND(#REF!="Media",#REF!="Moderado"),CONCATENATE("R",#REF!,"C",#REF!),"")</f>
        <v>#REF!</v>
      </c>
      <c r="BB97" s="283" t="e">
        <f>IF(AND(#REF!="Media",#REF!="Moderado"),CONCATENATE("R",#REF!,"C",#REF!),"")</f>
        <v>#REF!</v>
      </c>
      <c r="BC97" s="283" t="e">
        <f>IF(AND(#REF!="Media",#REF!="Moderado"),CONCATENATE("R",#REF!,"C",#REF!),"")</f>
        <v>#REF!</v>
      </c>
      <c r="BD97" s="283" t="e">
        <f>IF(AND(#REF!="Media",#REF!="Moderado"),CONCATENATE("R",#REF!,"C",#REF!),"")</f>
        <v>#REF!</v>
      </c>
      <c r="BE97" s="283" t="e">
        <f>IF(AND(#REF!="Media",#REF!="Moderado"),CONCATENATE("R",#REF!,"C",#REF!),"")</f>
        <v>#REF!</v>
      </c>
      <c r="BF97" s="283" t="e">
        <f>IF(AND(#REF!="Media",#REF!="Moderado"),CONCATENATE("R",#REF!,"C",#REF!),"")</f>
        <v>#REF!</v>
      </c>
      <c r="BG97" s="283" t="e">
        <f>IF(AND(#REF!="Media",#REF!="Moderado"),CONCATENATE("R",#REF!,"C",#REF!),"")</f>
        <v>#REF!</v>
      </c>
      <c r="BH97" s="283" t="e">
        <f>IF(AND(#REF!="Media",#REF!="Moderado"),CONCATENATE("R",#REF!,"C",#REF!),"")</f>
        <v>#REF!</v>
      </c>
      <c r="BI97" s="283" t="e">
        <f>IF(AND(#REF!="Media",#REF!="Moderado"),CONCATENATE("R",#REF!,"C",#REF!),"")</f>
        <v>#REF!</v>
      </c>
      <c r="BJ97" s="283" t="e">
        <f>IF(AND(#REF!="Media",#REF!="Moderado"),CONCATENATE("R",#REF!,"C",#REF!),"")</f>
        <v>#REF!</v>
      </c>
      <c r="BK97" s="284" t="e">
        <f>IF(AND(#REF!="Media",#REF!="Moderado"),CONCATENATE("R",#REF!,"C",#REF!),"")</f>
        <v>#REF!</v>
      </c>
      <c r="BL97" s="270" t="e">
        <f>IF(AND(#REF!="Media",#REF!="Mayor"),CONCATENATE("R",#REF!,"C",#REF!),"")</f>
        <v>#REF!</v>
      </c>
      <c r="BM97" s="270" t="e">
        <f>IF(AND(#REF!="Media",#REF!="Mayor"),CONCATENATE("R",#REF!,"C",#REF!),"")</f>
        <v>#REF!</v>
      </c>
      <c r="BN97" s="270" t="e">
        <f>IF(AND(#REF!="Media",#REF!="Mayor"),CONCATENATE("R",#REF!,"C",#REF!),"")</f>
        <v>#REF!</v>
      </c>
      <c r="BO97" s="270" t="e">
        <f>IF(AND(#REF!="Media",#REF!="Mayor"),CONCATENATE("R",#REF!,"C",#REF!),"")</f>
        <v>#REF!</v>
      </c>
      <c r="BP97" s="270" t="e">
        <f>IF(AND(#REF!="Media",#REF!="Mayor"),CONCATENATE("R",#REF!,"C",#REF!),"")</f>
        <v>#REF!</v>
      </c>
      <c r="BQ97" s="270" t="e">
        <f>IF(AND(#REF!="Media",#REF!="Mayor"),CONCATENATE("R",#REF!,"C",#REF!),"")</f>
        <v>#REF!</v>
      </c>
      <c r="BR97" s="270" t="e">
        <f>IF(AND(#REF!="Media",#REF!="Mayor"),CONCATENATE("R",#REF!,"C",#REF!),"")</f>
        <v>#REF!</v>
      </c>
      <c r="BS97" s="270" t="e">
        <f>IF(AND(#REF!="Media",#REF!="Mayor"),CONCATENATE("R",#REF!,"C",#REF!),"")</f>
        <v>#REF!</v>
      </c>
      <c r="BT97" s="270" t="e">
        <f>IF(AND(#REF!="Media",#REF!="Mayor"),CONCATENATE("R",#REF!,"C",#REF!),"")</f>
        <v>#REF!</v>
      </c>
      <c r="BU97" s="270" t="e">
        <f>IF(AND(#REF!="Media",#REF!="Mayor"),CONCATENATE("R",#REF!,"C",#REF!),"")</f>
        <v>#REF!</v>
      </c>
      <c r="BV97" s="270" t="e">
        <f>IF(AND(#REF!="Media",#REF!="Mayor"),CONCATENATE("R",#REF!,"C",#REF!),"")</f>
        <v>#REF!</v>
      </c>
      <c r="BW97" s="270" t="e">
        <f>IF(AND(#REF!="Media",#REF!="Mayor"),CONCATENATE("R",#REF!,"C",#REF!),"")</f>
        <v>#REF!</v>
      </c>
      <c r="BX97" s="270" t="e">
        <f>IF(AND(#REF!="Media",#REF!="Mayor"),CONCATENATE("R",#REF!,"C",#REF!),"")</f>
        <v>#REF!</v>
      </c>
      <c r="BY97" s="270" t="e">
        <f>IF(AND(#REF!="Media",#REF!="Mayor"),CONCATENATE("R",#REF!,"C",#REF!),"")</f>
        <v>#REF!</v>
      </c>
      <c r="BZ97" s="270" t="e">
        <f>IF(AND(#REF!="Media",#REF!="Mayor"),CONCATENATE("R",#REF!,"C",#REF!),"")</f>
        <v>#REF!</v>
      </c>
      <c r="CA97" s="270" t="e">
        <f>IF(AND(#REF!="Media",#REF!="Mayor"),CONCATENATE("R",#REF!,"C",#REF!),"")</f>
        <v>#REF!</v>
      </c>
      <c r="CB97" s="270" t="e">
        <f>IF(AND(#REF!="Media",#REF!="Mayor"),CONCATENATE("R",#REF!,"C",#REF!),"")</f>
        <v>#REF!</v>
      </c>
      <c r="CC97" s="271" t="e">
        <f>IF(AND(#REF!="Media",#REF!="Mayor"),CONCATENATE("R",#REF!,"C",#REF!),"")</f>
        <v>#REF!</v>
      </c>
      <c r="CD97" s="272" t="e">
        <f>IF(AND(#REF!="Media",#REF!="Catastrófico"),CONCATENATE("R",#REF!,"C",#REF!),"")</f>
        <v>#REF!</v>
      </c>
      <c r="CE97" s="272" t="e">
        <f>IF(AND(#REF!="Media",#REF!="Catastrófico"),CONCATENATE("R",#REF!,"C",#REF!),"")</f>
        <v>#REF!</v>
      </c>
      <c r="CF97" s="272" t="e">
        <f>IF(AND(#REF!="Media",#REF!="Catastrófico"),CONCATENATE("R",#REF!,"C",#REF!),"")</f>
        <v>#REF!</v>
      </c>
      <c r="CG97" s="272" t="e">
        <f>IF(AND(#REF!="Media",#REF!="Catastrófico"),CONCATENATE("R",#REF!,"C",#REF!),"")</f>
        <v>#REF!</v>
      </c>
      <c r="CH97" s="272" t="e">
        <f>IF(AND(#REF!="Media",#REF!="Catastrófico"),CONCATENATE("R",#REF!,"C",#REF!),"")</f>
        <v>#REF!</v>
      </c>
      <c r="CI97" s="272" t="e">
        <f>IF(AND(#REF!="Media",#REF!="Catastrófico"),CONCATENATE("R",#REF!,"C",#REF!),"")</f>
        <v>#REF!</v>
      </c>
      <c r="CJ97" s="272" t="e">
        <f>IF(AND(#REF!="Media",#REF!="Catastrófico"),CONCATENATE("R",#REF!,"C",#REF!),"")</f>
        <v>#REF!</v>
      </c>
      <c r="CK97" s="272" t="e">
        <f>IF(AND(#REF!="Media",#REF!="Catastrófico"),CONCATENATE("R",#REF!,"C",#REF!),"")</f>
        <v>#REF!</v>
      </c>
      <c r="CL97" s="272" t="e">
        <f>IF(AND(#REF!="Media",#REF!="Catastrófico"),CONCATENATE("R",#REF!,"C",#REF!),"")</f>
        <v>#REF!</v>
      </c>
      <c r="CM97" s="272" t="e">
        <f>IF(AND(#REF!="Media",#REF!="Catastrófico"),CONCATENATE("R",#REF!,"C",#REF!),"")</f>
        <v>#REF!</v>
      </c>
      <c r="CN97" s="272" t="e">
        <f>IF(AND(#REF!="Media",#REF!="Catastrófico"),CONCATENATE("R",#REF!,"C",#REF!),"")</f>
        <v>#REF!</v>
      </c>
      <c r="CO97" s="272" t="e">
        <f>IF(AND(#REF!="Media",#REF!="Catastrófico"),CONCATENATE("R",#REF!,"C",#REF!),"")</f>
        <v>#REF!</v>
      </c>
      <c r="CP97" s="272" t="e">
        <f>IF(AND(#REF!="Media",#REF!="Catastrófico"),CONCATENATE("R",#REF!,"C",#REF!),"")</f>
        <v>#REF!</v>
      </c>
      <c r="CQ97" s="272" t="e">
        <f>IF(AND(#REF!="Media",#REF!="Catastrófico"),CONCATENATE("R",#REF!,"C",#REF!),"")</f>
        <v>#REF!</v>
      </c>
      <c r="CR97" s="272" t="e">
        <f>IF(AND(#REF!="Media",#REF!="Catastrófico"),CONCATENATE("R",#REF!,"C",#REF!),"")</f>
        <v>#REF!</v>
      </c>
      <c r="CS97" s="272" t="e">
        <f>IF(AND(#REF!="Media",#REF!="Catastrófico"),CONCATENATE("R",#REF!,"C",#REF!),"")</f>
        <v>#REF!</v>
      </c>
      <c r="CT97" s="272" t="e">
        <f>IF(AND(#REF!="Media",#REF!="Catastrófico"),CONCATENATE("R",#REF!,"C",#REF!),"")</f>
        <v>#REF!</v>
      </c>
      <c r="CU97" s="273" t="e">
        <f>IF(AND(#REF!="Media",#REF!="Catastrófico"),CONCATENATE("R",#REF!,"C",#REF!),"")</f>
        <v>#REF!</v>
      </c>
      <c r="CV97" s="57"/>
      <c r="CW97" s="1087"/>
      <c r="CX97" s="1088"/>
      <c r="CY97" s="1088"/>
      <c r="CZ97" s="1088"/>
      <c r="DA97" s="1088"/>
      <c r="DB97" s="1089"/>
    </row>
    <row r="98" spans="2:106" ht="32.65" customHeight="1">
      <c r="B98" s="1101"/>
      <c r="C98" s="1101"/>
      <c r="D98" s="1102"/>
      <c r="E98" s="1072"/>
      <c r="F98" s="1073"/>
      <c r="G98" s="1073"/>
      <c r="H98" s="1073"/>
      <c r="I98" s="1074"/>
      <c r="J98" s="282" t="e">
        <f>IF(AND(#REF!="Media",#REF!="Leve"),CONCATENATE("R",#REF!,"C",#REF!),"")</f>
        <v>#REF!</v>
      </c>
      <c r="K98" s="283" t="e">
        <f>IF(AND(#REF!="Media",#REF!="Leve"),CONCATENATE("R",#REF!,"C",#REF!),"")</f>
        <v>#REF!</v>
      </c>
      <c r="L98" s="283" t="e">
        <f>IF(AND(#REF!="Media",#REF!="Leve"),CONCATENATE("R",#REF!,"C",#REF!),"")</f>
        <v>#REF!</v>
      </c>
      <c r="M98" s="283" t="e">
        <f>IF(AND(#REF!="Media",#REF!="Leve"),CONCATENATE("R",#REF!,"C",#REF!),"")</f>
        <v>#REF!</v>
      </c>
      <c r="N98" s="283" t="e">
        <f>IF(AND(#REF!="Media",#REF!="Leve"),CONCATENATE("R",#REF!,"C",#REF!),"")</f>
        <v>#REF!</v>
      </c>
      <c r="O98" s="283" t="e">
        <f>IF(AND(#REF!="Media",#REF!="Leve"),CONCATENATE("R",#REF!,"C",#REF!),"")</f>
        <v>#REF!</v>
      </c>
      <c r="P98" s="283" t="e">
        <f>IF(AND(#REF!="Media",#REF!="Leve"),CONCATENATE("R",#REF!,"C",#REF!),"")</f>
        <v>#REF!</v>
      </c>
      <c r="Q98" s="283" t="e">
        <f>IF(AND(#REF!="Media",#REF!="Leve"),CONCATENATE("R",#REF!,"C",#REF!),"")</f>
        <v>#REF!</v>
      </c>
      <c r="R98" s="283" t="e">
        <f>IF(AND(#REF!="Media",#REF!="Leve"),CONCATENATE("R",#REF!,"C",#REF!),"")</f>
        <v>#REF!</v>
      </c>
      <c r="S98" s="283" t="e">
        <f>IF(AND(#REF!="Media",#REF!="Leve"),CONCATENATE("R",#REF!,"C",#REF!),"")</f>
        <v>#REF!</v>
      </c>
      <c r="T98" s="283" t="e">
        <f>IF(AND(#REF!="Media",#REF!="Leve"),CONCATENATE("R",#REF!,"C",#REF!),"")</f>
        <v>#REF!</v>
      </c>
      <c r="U98" s="283" t="e">
        <f>IF(AND(#REF!="Media",#REF!="Leve"),CONCATENATE("R",#REF!,"C",#REF!),"")</f>
        <v>#REF!</v>
      </c>
      <c r="V98" s="283" t="e">
        <f>IF(AND(#REF!="Media",#REF!="Leve"),CONCATENATE("R",#REF!,"C",#REF!),"")</f>
        <v>#REF!</v>
      </c>
      <c r="W98" s="283" t="e">
        <f>IF(AND(#REF!="Media",#REF!="Leve"),CONCATENATE("R",#REF!,"C",#REF!),"")</f>
        <v>#REF!</v>
      </c>
      <c r="X98" s="283" t="e">
        <f>IF(AND(#REF!="Media",#REF!="Leve"),CONCATENATE("R",#REF!,"C",#REF!),"")</f>
        <v>#REF!</v>
      </c>
      <c r="Y98" s="283" t="e">
        <f>IF(AND(#REF!="Media",#REF!="Leve"),CONCATENATE("R",#REF!,"C",#REF!),"")</f>
        <v>#REF!</v>
      </c>
      <c r="Z98" s="283" t="e">
        <f>IF(AND(#REF!="Media",#REF!="Leve"),CONCATENATE("R",#REF!,"C",#REF!),"")</f>
        <v>#REF!</v>
      </c>
      <c r="AA98" s="283" t="e">
        <f>IF(AND(#REF!="Media",#REF!="Leve"),CONCATENATE("R",#REF!,"C",#REF!),"")</f>
        <v>#REF!</v>
      </c>
      <c r="AB98" s="282" t="e">
        <f>IF(AND(#REF!="Media",#REF!="Menor"),CONCATENATE("R",#REF!,"C",#REF!),"")</f>
        <v>#REF!</v>
      </c>
      <c r="AC98" s="283" t="e">
        <f>IF(AND(#REF!="Media",#REF!="Menor"),CONCATENATE("R",#REF!,"C",#REF!),"")</f>
        <v>#REF!</v>
      </c>
      <c r="AD98" s="283" t="e">
        <f>IF(AND(#REF!="Media",#REF!="Menor"),CONCATENATE("R",#REF!,"C",#REF!),"")</f>
        <v>#REF!</v>
      </c>
      <c r="AE98" s="283" t="e">
        <f>IF(AND(#REF!="Media",#REF!="Menor"),CONCATENATE("R",#REF!,"C",#REF!),"")</f>
        <v>#REF!</v>
      </c>
      <c r="AF98" s="283" t="e">
        <f>IF(AND(#REF!="Media",#REF!="Menor"),CONCATENATE("R",#REF!,"C",#REF!),"")</f>
        <v>#REF!</v>
      </c>
      <c r="AG98" s="283" t="e">
        <f>IF(AND(#REF!="Media",#REF!="Menor"),CONCATENATE("R",#REF!,"C",#REF!),"")</f>
        <v>#REF!</v>
      </c>
      <c r="AH98" s="283" t="e">
        <f>IF(AND(#REF!="Media",#REF!="Menor"),CONCATENATE("R",#REF!,"C",#REF!),"")</f>
        <v>#REF!</v>
      </c>
      <c r="AI98" s="283" t="e">
        <f>IF(AND(#REF!="Media",#REF!="Menor"),CONCATENATE("R",#REF!,"C",#REF!),"")</f>
        <v>#REF!</v>
      </c>
      <c r="AJ98" s="283" t="e">
        <f>IF(AND(#REF!="Media",#REF!="Menor"),CONCATENATE("R",#REF!,"C",#REF!),"")</f>
        <v>#REF!</v>
      </c>
      <c r="AK98" s="283" t="e">
        <f>IF(AND(#REF!="Media",#REF!="Menor"),CONCATENATE("R",#REF!,"C",#REF!),"")</f>
        <v>#REF!</v>
      </c>
      <c r="AL98" s="283" t="e">
        <f>IF(AND(#REF!="Media",#REF!="Menor"),CONCATENATE("R",#REF!,"C",#REF!),"")</f>
        <v>#REF!</v>
      </c>
      <c r="AM98" s="283" t="e">
        <f>IF(AND(#REF!="Media",#REF!="Menor"),CONCATENATE("R",#REF!,"C",#REF!),"")</f>
        <v>#REF!</v>
      </c>
      <c r="AN98" s="283" t="e">
        <f>IF(AND(#REF!="Media",#REF!="Menor"),CONCATENATE("R",#REF!,"C",#REF!),"")</f>
        <v>#REF!</v>
      </c>
      <c r="AO98" s="283" t="e">
        <f>IF(AND(#REF!="Media",#REF!="Menor"),CONCATENATE("R",#REF!,"C",#REF!),"")</f>
        <v>#REF!</v>
      </c>
      <c r="AP98" s="283" t="e">
        <f>IF(AND(#REF!="Media",#REF!="Menor"),CONCATENATE("R",#REF!,"C",#REF!),"")</f>
        <v>#REF!</v>
      </c>
      <c r="AQ98" s="283" t="e">
        <f>IF(AND(#REF!="Media",#REF!="Menor"),CONCATENATE("R",#REF!,"C",#REF!),"")</f>
        <v>#REF!</v>
      </c>
      <c r="AR98" s="283" t="e">
        <f>IF(AND(#REF!="Media",#REF!="Menor"),CONCATENATE("R",#REF!,"C",#REF!),"")</f>
        <v>#REF!</v>
      </c>
      <c r="AS98" s="283" t="e">
        <f>IF(AND(#REF!="Media",#REF!="Menor"),CONCATENATE("R",#REF!,"C",#REF!),"")</f>
        <v>#REF!</v>
      </c>
      <c r="AT98" s="282" t="e">
        <f>IF(AND(#REF!="Media",#REF!="Moderado"),CONCATENATE("R",#REF!,"C",#REF!),"")</f>
        <v>#REF!</v>
      </c>
      <c r="AU98" s="283" t="e">
        <f>IF(AND(#REF!="Media",#REF!="Moderado"),CONCATENATE("R",#REF!,"C",#REF!),"")</f>
        <v>#REF!</v>
      </c>
      <c r="AV98" s="283" t="e">
        <f>IF(AND(#REF!="Media",#REF!="Moderado"),CONCATENATE("R",#REF!,"C",#REF!),"")</f>
        <v>#REF!</v>
      </c>
      <c r="AW98" s="283" t="e">
        <f>IF(AND(#REF!="Media",#REF!="Moderado"),CONCATENATE("R",#REF!,"C",#REF!),"")</f>
        <v>#REF!</v>
      </c>
      <c r="AX98" s="283" t="e">
        <f>IF(AND(#REF!="Media",#REF!="Moderado"),CONCATENATE("R",#REF!,"C",#REF!),"")</f>
        <v>#REF!</v>
      </c>
      <c r="AY98" s="283" t="e">
        <f>IF(AND(#REF!="Media",#REF!="Moderado"),CONCATENATE("R",#REF!,"C",#REF!),"")</f>
        <v>#REF!</v>
      </c>
      <c r="AZ98" s="283" t="e">
        <f>IF(AND(#REF!="Media",#REF!="Moderado"),CONCATENATE("R",#REF!,"C",#REF!),"")</f>
        <v>#REF!</v>
      </c>
      <c r="BA98" s="283" t="e">
        <f>IF(AND(#REF!="Media",#REF!="Moderado"),CONCATENATE("R",#REF!,"C",#REF!),"")</f>
        <v>#REF!</v>
      </c>
      <c r="BB98" s="283" t="e">
        <f>IF(AND(#REF!="Media",#REF!="Moderado"),CONCATENATE("R",#REF!,"C",#REF!),"")</f>
        <v>#REF!</v>
      </c>
      <c r="BC98" s="283" t="e">
        <f>IF(AND(#REF!="Media",#REF!="Moderado"),CONCATENATE("R",#REF!,"C",#REF!),"")</f>
        <v>#REF!</v>
      </c>
      <c r="BD98" s="283" t="e">
        <f>IF(AND(#REF!="Media",#REF!="Moderado"),CONCATENATE("R",#REF!,"C",#REF!),"")</f>
        <v>#REF!</v>
      </c>
      <c r="BE98" s="283" t="e">
        <f>IF(AND(#REF!="Media",#REF!="Moderado"),CONCATENATE("R",#REF!,"C",#REF!),"")</f>
        <v>#REF!</v>
      </c>
      <c r="BF98" s="283" t="e">
        <f>IF(AND(#REF!="Media",#REF!="Moderado"),CONCATENATE("R",#REF!,"C",#REF!),"")</f>
        <v>#REF!</v>
      </c>
      <c r="BG98" s="283" t="e">
        <f>IF(AND(#REF!="Media",#REF!="Moderado"),CONCATENATE("R",#REF!,"C",#REF!),"")</f>
        <v>#REF!</v>
      </c>
      <c r="BH98" s="283" t="e">
        <f>IF(AND(#REF!="Media",#REF!="Moderado"),CONCATENATE("R",#REF!,"C",#REF!),"")</f>
        <v>#REF!</v>
      </c>
      <c r="BI98" s="283" t="e">
        <f>IF(AND(#REF!="Media",#REF!="Moderado"),CONCATENATE("R",#REF!,"C",#REF!),"")</f>
        <v>#REF!</v>
      </c>
      <c r="BJ98" s="283" t="e">
        <f>IF(AND(#REF!="Media",#REF!="Moderado"),CONCATENATE("R",#REF!,"C",#REF!),"")</f>
        <v>#REF!</v>
      </c>
      <c r="BK98" s="284" t="e">
        <f>IF(AND(#REF!="Media",#REF!="Moderado"),CONCATENATE("R",#REF!,"C",#REF!),"")</f>
        <v>#REF!</v>
      </c>
      <c r="BL98" s="270" t="e">
        <f>IF(AND(#REF!="Media",#REF!="Mayor"),CONCATENATE("R",#REF!,"C",#REF!),"")</f>
        <v>#REF!</v>
      </c>
      <c r="BM98" s="270" t="e">
        <f>IF(AND(#REF!="Media",#REF!="Mayor"),CONCATENATE("R",#REF!,"C",#REF!),"")</f>
        <v>#REF!</v>
      </c>
      <c r="BN98" s="270" t="e">
        <f>IF(AND(#REF!="Media",#REF!="Mayor"),CONCATENATE("R",#REF!,"C",#REF!),"")</f>
        <v>#REF!</v>
      </c>
      <c r="BO98" s="270" t="e">
        <f>IF(AND(#REF!="Media",#REF!="Mayor"),CONCATENATE("R",#REF!,"C",#REF!),"")</f>
        <v>#REF!</v>
      </c>
      <c r="BP98" s="270" t="e">
        <f>IF(AND(#REF!="Media",#REF!="Mayor"),CONCATENATE("R",#REF!,"C",#REF!),"")</f>
        <v>#REF!</v>
      </c>
      <c r="BQ98" s="270" t="e">
        <f>IF(AND(#REF!="Media",#REF!="Mayor"),CONCATENATE("R",#REF!,"C",#REF!),"")</f>
        <v>#REF!</v>
      </c>
      <c r="BR98" s="270" t="e">
        <f>IF(AND(#REF!="Media",#REF!="Mayor"),CONCATENATE("R",#REF!,"C",#REF!),"")</f>
        <v>#REF!</v>
      </c>
      <c r="BS98" s="270" t="e">
        <f>IF(AND(#REF!="Media",#REF!="Mayor"),CONCATENATE("R",#REF!,"C",#REF!),"")</f>
        <v>#REF!</v>
      </c>
      <c r="BT98" s="270" t="e">
        <f>IF(AND(#REF!="Media",#REF!="Mayor"),CONCATENATE("R",#REF!,"C",#REF!),"")</f>
        <v>#REF!</v>
      </c>
      <c r="BU98" s="270" t="e">
        <f>IF(AND(#REF!="Media",#REF!="Mayor"),CONCATENATE("R",#REF!,"C",#REF!),"")</f>
        <v>#REF!</v>
      </c>
      <c r="BV98" s="270" t="e">
        <f>IF(AND(#REF!="Media",#REF!="Mayor"),CONCATENATE("R",#REF!,"C",#REF!),"")</f>
        <v>#REF!</v>
      </c>
      <c r="BW98" s="270" t="e">
        <f>IF(AND(#REF!="Media",#REF!="Mayor"),CONCATENATE("R",#REF!,"C",#REF!),"")</f>
        <v>#REF!</v>
      </c>
      <c r="BX98" s="270" t="e">
        <f>IF(AND(#REF!="Media",#REF!="Mayor"),CONCATENATE("R",#REF!,"C",#REF!),"")</f>
        <v>#REF!</v>
      </c>
      <c r="BY98" s="270" t="e">
        <f>IF(AND(#REF!="Media",#REF!="Mayor"),CONCATENATE("R",#REF!,"C",#REF!),"")</f>
        <v>#REF!</v>
      </c>
      <c r="BZ98" s="270" t="e">
        <f>IF(AND(#REF!="Media",#REF!="Mayor"),CONCATENATE("R",#REF!,"C",#REF!),"")</f>
        <v>#REF!</v>
      </c>
      <c r="CA98" s="270" t="e">
        <f>IF(AND(#REF!="Media",#REF!="Mayor"),CONCATENATE("R",#REF!,"C",#REF!),"")</f>
        <v>#REF!</v>
      </c>
      <c r="CB98" s="270" t="e">
        <f>IF(AND(#REF!="Media",#REF!="Mayor"),CONCATENATE("R",#REF!,"C",#REF!),"")</f>
        <v>#REF!</v>
      </c>
      <c r="CC98" s="271" t="e">
        <f>IF(AND(#REF!="Media",#REF!="Mayor"),CONCATENATE("R",#REF!,"C",#REF!),"")</f>
        <v>#REF!</v>
      </c>
      <c r="CD98" s="272" t="e">
        <f>IF(AND(#REF!="Media",#REF!="Catastrófico"),CONCATENATE("R",#REF!,"C",#REF!),"")</f>
        <v>#REF!</v>
      </c>
      <c r="CE98" s="272" t="e">
        <f>IF(AND(#REF!="Media",#REF!="Catastrófico"),CONCATENATE("R",#REF!,"C",#REF!),"")</f>
        <v>#REF!</v>
      </c>
      <c r="CF98" s="272" t="e">
        <f>IF(AND(#REF!="Media",#REF!="Catastrófico"),CONCATENATE("R",#REF!,"C",#REF!),"")</f>
        <v>#REF!</v>
      </c>
      <c r="CG98" s="272" t="e">
        <f>IF(AND(#REF!="Media",#REF!="Catastrófico"),CONCATENATE("R",#REF!,"C",#REF!),"")</f>
        <v>#REF!</v>
      </c>
      <c r="CH98" s="272" t="e">
        <f>IF(AND(#REF!="Media",#REF!="Catastrófico"),CONCATENATE("R",#REF!,"C",#REF!),"")</f>
        <v>#REF!</v>
      </c>
      <c r="CI98" s="272" t="e">
        <f>IF(AND(#REF!="Media",#REF!="Catastrófico"),CONCATENATE("R",#REF!,"C",#REF!),"")</f>
        <v>#REF!</v>
      </c>
      <c r="CJ98" s="272" t="e">
        <f>IF(AND(#REF!="Media",#REF!="Catastrófico"),CONCATENATE("R",#REF!,"C",#REF!),"")</f>
        <v>#REF!</v>
      </c>
      <c r="CK98" s="272" t="e">
        <f>IF(AND(#REF!="Media",#REF!="Catastrófico"),CONCATENATE("R",#REF!,"C",#REF!),"")</f>
        <v>#REF!</v>
      </c>
      <c r="CL98" s="272" t="e">
        <f>IF(AND(#REF!="Media",#REF!="Catastrófico"),CONCATENATE("R",#REF!,"C",#REF!),"")</f>
        <v>#REF!</v>
      </c>
      <c r="CM98" s="272" t="e">
        <f>IF(AND(#REF!="Media",#REF!="Catastrófico"),CONCATENATE("R",#REF!,"C",#REF!),"")</f>
        <v>#REF!</v>
      </c>
      <c r="CN98" s="272" t="e">
        <f>IF(AND(#REF!="Media",#REF!="Catastrófico"),CONCATENATE("R",#REF!,"C",#REF!),"")</f>
        <v>#REF!</v>
      </c>
      <c r="CO98" s="272" t="e">
        <f>IF(AND(#REF!="Media",#REF!="Catastrófico"),CONCATENATE("R",#REF!,"C",#REF!),"")</f>
        <v>#REF!</v>
      </c>
      <c r="CP98" s="272" t="e">
        <f>IF(AND(#REF!="Media",#REF!="Catastrófico"),CONCATENATE("R",#REF!,"C",#REF!),"")</f>
        <v>#REF!</v>
      </c>
      <c r="CQ98" s="272" t="e">
        <f>IF(AND(#REF!="Media",#REF!="Catastrófico"),CONCATENATE("R",#REF!,"C",#REF!),"")</f>
        <v>#REF!</v>
      </c>
      <c r="CR98" s="272" t="e">
        <f>IF(AND(#REF!="Media",#REF!="Catastrófico"),CONCATENATE("R",#REF!,"C",#REF!),"")</f>
        <v>#REF!</v>
      </c>
      <c r="CS98" s="272" t="e">
        <f>IF(AND(#REF!="Media",#REF!="Catastrófico"),CONCATENATE("R",#REF!,"C",#REF!),"")</f>
        <v>#REF!</v>
      </c>
      <c r="CT98" s="272" t="e">
        <f>IF(AND(#REF!="Media",#REF!="Catastrófico"),CONCATENATE("R",#REF!,"C",#REF!),"")</f>
        <v>#REF!</v>
      </c>
      <c r="CU98" s="273" t="e">
        <f>IF(AND(#REF!="Media",#REF!="Catastrófico"),CONCATENATE("R",#REF!,"C",#REF!),"")</f>
        <v>#REF!</v>
      </c>
      <c r="CV98" s="57"/>
      <c r="CW98" s="1087"/>
      <c r="CX98" s="1088"/>
      <c r="CY98" s="1088"/>
      <c r="CZ98" s="1088"/>
      <c r="DA98" s="1088"/>
      <c r="DB98" s="1089"/>
    </row>
    <row r="99" spans="2:106" ht="32.65" customHeight="1">
      <c r="B99" s="1101"/>
      <c r="C99" s="1101"/>
      <c r="D99" s="1102"/>
      <c r="E99" s="1072"/>
      <c r="F99" s="1073"/>
      <c r="G99" s="1073"/>
      <c r="H99" s="1073"/>
      <c r="I99" s="1074"/>
      <c r="J99" s="282" t="e">
        <f>IF(AND(#REF!="Media",#REF!="Leve"),CONCATENATE("R",#REF!,"C",#REF!),"")</f>
        <v>#REF!</v>
      </c>
      <c r="K99" s="283" t="e">
        <f>IF(AND(#REF!="Media",#REF!="Leve"),CONCATENATE("R",#REF!,"C",#REF!),"")</f>
        <v>#REF!</v>
      </c>
      <c r="L99" s="283" t="e">
        <f>IF(AND(#REF!="Media",#REF!="Leve"),CONCATENATE("R",#REF!,"C",#REF!),"")</f>
        <v>#REF!</v>
      </c>
      <c r="M99" s="283" t="e">
        <f>IF(AND(#REF!="Media",#REF!="Leve"),CONCATENATE("R",#REF!,"C",#REF!),"")</f>
        <v>#REF!</v>
      </c>
      <c r="N99" s="283" t="e">
        <f>IF(AND(#REF!="Media",#REF!="Leve"),CONCATENATE("R",#REF!,"C",#REF!),"")</f>
        <v>#REF!</v>
      </c>
      <c r="O99" s="283" t="e">
        <f>IF(AND(#REF!="Media",#REF!="Leve"),CONCATENATE("R",#REF!,"C",#REF!),"")</f>
        <v>#REF!</v>
      </c>
      <c r="P99" s="283" t="e">
        <f>IF(AND(#REF!="Media",#REF!="Leve"),CONCATENATE("R",#REF!,"C",#REF!),"")</f>
        <v>#REF!</v>
      </c>
      <c r="Q99" s="283" t="e">
        <f>IF(AND(#REF!="Media",#REF!="Leve"),CONCATENATE("R",#REF!,"C",#REF!),"")</f>
        <v>#REF!</v>
      </c>
      <c r="R99" s="283" t="e">
        <f>IF(AND(#REF!="Media",#REF!="Leve"),CONCATENATE("R",#REF!,"C",#REF!),"")</f>
        <v>#REF!</v>
      </c>
      <c r="S99" s="283" t="e">
        <f>IF(AND(#REF!="Media",#REF!="Leve"),CONCATENATE("R",#REF!,"C",#REF!),"")</f>
        <v>#REF!</v>
      </c>
      <c r="T99" s="283" t="e">
        <f>IF(AND(#REF!="Media",#REF!="Leve"),CONCATENATE("R",#REF!,"C",#REF!),"")</f>
        <v>#REF!</v>
      </c>
      <c r="U99" s="283" t="e">
        <f>IF(AND(#REF!="Media",#REF!="Leve"),CONCATENATE("R",#REF!,"C",#REF!),"")</f>
        <v>#REF!</v>
      </c>
      <c r="V99" s="283" t="e">
        <f>IF(AND(#REF!="Media",#REF!="Leve"),CONCATENATE("R",#REF!,"C",#REF!),"")</f>
        <v>#REF!</v>
      </c>
      <c r="W99" s="283" t="e">
        <f>IF(AND(#REF!="Media",#REF!="Leve"),CONCATENATE("R",#REF!,"C",#REF!),"")</f>
        <v>#REF!</v>
      </c>
      <c r="X99" s="283" t="e">
        <f>IF(AND(#REF!="Media",#REF!="Leve"),CONCATENATE("R",#REF!,"C",#REF!),"")</f>
        <v>#REF!</v>
      </c>
      <c r="Y99" s="283" t="e">
        <f>IF(AND(#REF!="Media",#REF!="Leve"),CONCATENATE("R",#REF!,"C",#REF!),"")</f>
        <v>#REF!</v>
      </c>
      <c r="Z99" s="283" t="e">
        <f>IF(AND(#REF!="Media",#REF!="Leve"),CONCATENATE("R",#REF!,"C",#REF!),"")</f>
        <v>#REF!</v>
      </c>
      <c r="AA99" s="283" t="e">
        <f>IF(AND(#REF!="Media",#REF!="Leve"),CONCATENATE("R",#REF!,"C",#REF!),"")</f>
        <v>#REF!</v>
      </c>
      <c r="AB99" s="282" t="e">
        <f>IF(AND(#REF!="Media",#REF!="Menor"),CONCATENATE("R",#REF!,"C",#REF!),"")</f>
        <v>#REF!</v>
      </c>
      <c r="AC99" s="283" t="e">
        <f>IF(AND(#REF!="Media",#REF!="Menor"),CONCATENATE("R",#REF!,"C",#REF!),"")</f>
        <v>#REF!</v>
      </c>
      <c r="AD99" s="283" t="e">
        <f>IF(AND(#REF!="Media",#REF!="Menor"),CONCATENATE("R",#REF!,"C",#REF!),"")</f>
        <v>#REF!</v>
      </c>
      <c r="AE99" s="283" t="e">
        <f>IF(AND(#REF!="Media",#REF!="Menor"),CONCATENATE("R",#REF!,"C",#REF!),"")</f>
        <v>#REF!</v>
      </c>
      <c r="AF99" s="283" t="e">
        <f>IF(AND(#REF!="Media",#REF!="Menor"),CONCATENATE("R",#REF!,"C",#REF!),"")</f>
        <v>#REF!</v>
      </c>
      <c r="AG99" s="283" t="e">
        <f>IF(AND(#REF!="Media",#REF!="Menor"),CONCATENATE("R",#REF!,"C",#REF!),"")</f>
        <v>#REF!</v>
      </c>
      <c r="AH99" s="283" t="e">
        <f>IF(AND(#REF!="Media",#REF!="Menor"),CONCATENATE("R",#REF!,"C",#REF!),"")</f>
        <v>#REF!</v>
      </c>
      <c r="AI99" s="283" t="e">
        <f>IF(AND(#REF!="Media",#REF!="Menor"),CONCATENATE("R",#REF!,"C",#REF!),"")</f>
        <v>#REF!</v>
      </c>
      <c r="AJ99" s="283" t="e">
        <f>IF(AND(#REF!="Media",#REF!="Menor"),CONCATENATE("R",#REF!,"C",#REF!),"")</f>
        <v>#REF!</v>
      </c>
      <c r="AK99" s="283" t="e">
        <f>IF(AND(#REF!="Media",#REF!="Menor"),CONCATENATE("R",#REF!,"C",#REF!),"")</f>
        <v>#REF!</v>
      </c>
      <c r="AL99" s="283" t="e">
        <f>IF(AND(#REF!="Media",#REF!="Menor"),CONCATENATE("R",#REF!,"C",#REF!),"")</f>
        <v>#REF!</v>
      </c>
      <c r="AM99" s="283" t="e">
        <f>IF(AND(#REF!="Media",#REF!="Menor"),CONCATENATE("R",#REF!,"C",#REF!),"")</f>
        <v>#REF!</v>
      </c>
      <c r="AN99" s="283" t="e">
        <f>IF(AND(#REF!="Media",#REF!="Menor"),CONCATENATE("R",#REF!,"C",#REF!),"")</f>
        <v>#REF!</v>
      </c>
      <c r="AO99" s="283" t="e">
        <f>IF(AND(#REF!="Media",#REF!="Menor"),CONCATENATE("R",#REF!,"C",#REF!),"")</f>
        <v>#REF!</v>
      </c>
      <c r="AP99" s="283" t="e">
        <f>IF(AND(#REF!="Media",#REF!="Menor"),CONCATENATE("R",#REF!,"C",#REF!),"")</f>
        <v>#REF!</v>
      </c>
      <c r="AQ99" s="283" t="e">
        <f>IF(AND(#REF!="Media",#REF!="Menor"),CONCATENATE("R",#REF!,"C",#REF!),"")</f>
        <v>#REF!</v>
      </c>
      <c r="AR99" s="283" t="e">
        <f>IF(AND(#REF!="Media",#REF!="Menor"),CONCATENATE("R",#REF!,"C",#REF!),"")</f>
        <v>#REF!</v>
      </c>
      <c r="AS99" s="283" t="e">
        <f>IF(AND(#REF!="Media",#REF!="Menor"),CONCATENATE("R",#REF!,"C",#REF!),"")</f>
        <v>#REF!</v>
      </c>
      <c r="AT99" s="282" t="e">
        <f>IF(AND(#REF!="Media",#REF!="Moderado"),CONCATENATE("R",#REF!,"C",#REF!),"")</f>
        <v>#REF!</v>
      </c>
      <c r="AU99" s="283" t="e">
        <f>IF(AND(#REF!="Media",#REF!="Moderado"),CONCATENATE("R",#REF!,"C",#REF!),"")</f>
        <v>#REF!</v>
      </c>
      <c r="AV99" s="283" t="e">
        <f>IF(AND(#REF!="Media",#REF!="Moderado"),CONCATENATE("R",#REF!,"C",#REF!),"")</f>
        <v>#REF!</v>
      </c>
      <c r="AW99" s="283" t="e">
        <f>IF(AND(#REF!="Media",#REF!="Moderado"),CONCATENATE("R",#REF!,"C",#REF!),"")</f>
        <v>#REF!</v>
      </c>
      <c r="AX99" s="283" t="e">
        <f>IF(AND(#REF!="Media",#REF!="Moderado"),CONCATENATE("R",#REF!,"C",#REF!),"")</f>
        <v>#REF!</v>
      </c>
      <c r="AY99" s="283" t="e">
        <f>IF(AND(#REF!="Media",#REF!="Moderado"),CONCATENATE("R",#REF!,"C",#REF!),"")</f>
        <v>#REF!</v>
      </c>
      <c r="AZ99" s="283" t="e">
        <f>IF(AND(#REF!="Media",#REF!="Moderado"),CONCATENATE("R",#REF!,"C",#REF!),"")</f>
        <v>#REF!</v>
      </c>
      <c r="BA99" s="283" t="e">
        <f>IF(AND(#REF!="Media",#REF!="Moderado"),CONCATENATE("R",#REF!,"C",#REF!),"")</f>
        <v>#REF!</v>
      </c>
      <c r="BB99" s="283" t="e">
        <f>IF(AND(#REF!="Media",#REF!="Moderado"),CONCATENATE("R",#REF!,"C",#REF!),"")</f>
        <v>#REF!</v>
      </c>
      <c r="BC99" s="283" t="e">
        <f>IF(AND(#REF!="Media",#REF!="Moderado"),CONCATENATE("R",#REF!,"C",#REF!),"")</f>
        <v>#REF!</v>
      </c>
      <c r="BD99" s="283" t="e">
        <f>IF(AND(#REF!="Media",#REF!="Moderado"),CONCATENATE("R",#REF!,"C",#REF!),"")</f>
        <v>#REF!</v>
      </c>
      <c r="BE99" s="283" t="e">
        <f>IF(AND(#REF!="Media",#REF!="Moderado"),CONCATENATE("R",#REF!,"C",#REF!),"")</f>
        <v>#REF!</v>
      </c>
      <c r="BF99" s="283" t="e">
        <f>IF(AND(#REF!="Media",#REF!="Moderado"),CONCATENATE("R",#REF!,"C",#REF!),"")</f>
        <v>#REF!</v>
      </c>
      <c r="BG99" s="283" t="e">
        <f>IF(AND(#REF!="Media",#REF!="Moderado"),CONCATENATE("R",#REF!,"C",#REF!),"")</f>
        <v>#REF!</v>
      </c>
      <c r="BH99" s="283" t="e">
        <f>IF(AND(#REF!="Media",#REF!="Moderado"),CONCATENATE("R",#REF!,"C",#REF!),"")</f>
        <v>#REF!</v>
      </c>
      <c r="BI99" s="283" t="e">
        <f>IF(AND(#REF!="Media",#REF!="Moderado"),CONCATENATE("R",#REF!,"C",#REF!),"")</f>
        <v>#REF!</v>
      </c>
      <c r="BJ99" s="283" t="e">
        <f>IF(AND(#REF!="Media",#REF!="Moderado"),CONCATENATE("R",#REF!,"C",#REF!),"")</f>
        <v>#REF!</v>
      </c>
      <c r="BK99" s="284" t="e">
        <f>IF(AND(#REF!="Media",#REF!="Moderado"),CONCATENATE("R",#REF!,"C",#REF!),"")</f>
        <v>#REF!</v>
      </c>
      <c r="BL99" s="270" t="e">
        <f>IF(AND(#REF!="Media",#REF!="Mayor"),CONCATENATE("R",#REF!,"C",#REF!),"")</f>
        <v>#REF!</v>
      </c>
      <c r="BM99" s="270" t="e">
        <f>IF(AND(#REF!="Media",#REF!="Mayor"),CONCATENATE("R",#REF!,"C",#REF!),"")</f>
        <v>#REF!</v>
      </c>
      <c r="BN99" s="270" t="e">
        <f>IF(AND(#REF!="Media",#REF!="Mayor"),CONCATENATE("R",#REF!,"C",#REF!),"")</f>
        <v>#REF!</v>
      </c>
      <c r="BO99" s="270" t="e">
        <f>IF(AND(#REF!="Media",#REF!="Mayor"),CONCATENATE("R",#REF!,"C",#REF!),"")</f>
        <v>#REF!</v>
      </c>
      <c r="BP99" s="270" t="e">
        <f>IF(AND(#REF!="Media",#REF!="Mayor"),CONCATENATE("R",#REF!,"C",#REF!),"")</f>
        <v>#REF!</v>
      </c>
      <c r="BQ99" s="270" t="e">
        <f>IF(AND(#REF!="Media",#REF!="Mayor"),CONCATENATE("R",#REF!,"C",#REF!),"")</f>
        <v>#REF!</v>
      </c>
      <c r="BR99" s="270" t="e">
        <f>IF(AND(#REF!="Media",#REF!="Mayor"),CONCATENATE("R",#REF!,"C",#REF!),"")</f>
        <v>#REF!</v>
      </c>
      <c r="BS99" s="270" t="e">
        <f>IF(AND(#REF!="Media",#REF!="Mayor"),CONCATENATE("R",#REF!,"C",#REF!),"")</f>
        <v>#REF!</v>
      </c>
      <c r="BT99" s="270" t="e">
        <f>IF(AND(#REF!="Media",#REF!="Mayor"),CONCATENATE("R",#REF!,"C",#REF!),"")</f>
        <v>#REF!</v>
      </c>
      <c r="BU99" s="270" t="e">
        <f>IF(AND(#REF!="Media",#REF!="Mayor"),CONCATENATE("R",#REF!,"C",#REF!),"")</f>
        <v>#REF!</v>
      </c>
      <c r="BV99" s="270" t="e">
        <f>IF(AND(#REF!="Media",#REF!="Mayor"),CONCATENATE("R",#REF!,"C",#REF!),"")</f>
        <v>#REF!</v>
      </c>
      <c r="BW99" s="270" t="e">
        <f>IF(AND(#REF!="Media",#REF!="Mayor"),CONCATENATE("R",#REF!,"C",#REF!),"")</f>
        <v>#REF!</v>
      </c>
      <c r="BX99" s="270" t="e">
        <f>IF(AND(#REF!="Media",#REF!="Mayor"),CONCATENATE("R",#REF!,"C",#REF!),"")</f>
        <v>#REF!</v>
      </c>
      <c r="BY99" s="270" t="e">
        <f>IF(AND(#REF!="Media",#REF!="Mayor"),CONCATENATE("R",#REF!,"C",#REF!),"")</f>
        <v>#REF!</v>
      </c>
      <c r="BZ99" s="270" t="e">
        <f>IF(AND(#REF!="Media",#REF!="Mayor"),CONCATENATE("R",#REF!,"C",#REF!),"")</f>
        <v>#REF!</v>
      </c>
      <c r="CA99" s="270" t="e">
        <f>IF(AND(#REF!="Media",#REF!="Mayor"),CONCATENATE("R",#REF!,"C",#REF!),"")</f>
        <v>#REF!</v>
      </c>
      <c r="CB99" s="270" t="e">
        <f>IF(AND(#REF!="Media",#REF!="Mayor"),CONCATENATE("R",#REF!,"C",#REF!),"")</f>
        <v>#REF!</v>
      </c>
      <c r="CC99" s="271" t="e">
        <f>IF(AND(#REF!="Media",#REF!="Mayor"),CONCATENATE("R",#REF!,"C",#REF!),"")</f>
        <v>#REF!</v>
      </c>
      <c r="CD99" s="272" t="e">
        <f>IF(AND(#REF!="Media",#REF!="Catastrófico"),CONCATENATE("R",#REF!,"C",#REF!),"")</f>
        <v>#REF!</v>
      </c>
      <c r="CE99" s="272" t="e">
        <f>IF(AND(#REF!="Media",#REF!="Catastrófico"),CONCATENATE("R",#REF!,"C",#REF!),"")</f>
        <v>#REF!</v>
      </c>
      <c r="CF99" s="272" t="e">
        <f>IF(AND(#REF!="Media",#REF!="Catastrófico"),CONCATENATE("R",#REF!,"C",#REF!),"")</f>
        <v>#REF!</v>
      </c>
      <c r="CG99" s="272" t="e">
        <f>IF(AND(#REF!="Media",#REF!="Catastrófico"),CONCATENATE("R",#REF!,"C",#REF!),"")</f>
        <v>#REF!</v>
      </c>
      <c r="CH99" s="272" t="e">
        <f>IF(AND(#REF!="Media",#REF!="Catastrófico"),CONCATENATE("R",#REF!,"C",#REF!),"")</f>
        <v>#REF!</v>
      </c>
      <c r="CI99" s="272" t="e">
        <f>IF(AND(#REF!="Media",#REF!="Catastrófico"),CONCATENATE("R",#REF!,"C",#REF!),"")</f>
        <v>#REF!</v>
      </c>
      <c r="CJ99" s="272" t="e">
        <f>IF(AND(#REF!="Media",#REF!="Catastrófico"),CONCATENATE("R",#REF!,"C",#REF!),"")</f>
        <v>#REF!</v>
      </c>
      <c r="CK99" s="272" t="e">
        <f>IF(AND(#REF!="Media",#REF!="Catastrófico"),CONCATENATE("R",#REF!,"C",#REF!),"")</f>
        <v>#REF!</v>
      </c>
      <c r="CL99" s="272" t="e">
        <f>IF(AND(#REF!="Media",#REF!="Catastrófico"),CONCATENATE("R",#REF!,"C",#REF!),"")</f>
        <v>#REF!</v>
      </c>
      <c r="CM99" s="272" t="e">
        <f>IF(AND(#REF!="Media",#REF!="Catastrófico"),CONCATENATE("R",#REF!,"C",#REF!),"")</f>
        <v>#REF!</v>
      </c>
      <c r="CN99" s="272" t="e">
        <f>IF(AND(#REF!="Media",#REF!="Catastrófico"),CONCATENATE("R",#REF!,"C",#REF!),"")</f>
        <v>#REF!</v>
      </c>
      <c r="CO99" s="272" t="e">
        <f>IF(AND(#REF!="Media",#REF!="Catastrófico"),CONCATENATE("R",#REF!,"C",#REF!),"")</f>
        <v>#REF!</v>
      </c>
      <c r="CP99" s="272" t="e">
        <f>IF(AND(#REF!="Media",#REF!="Catastrófico"),CONCATENATE("R",#REF!,"C",#REF!),"")</f>
        <v>#REF!</v>
      </c>
      <c r="CQ99" s="272" t="e">
        <f>IF(AND(#REF!="Media",#REF!="Catastrófico"),CONCATENATE("R",#REF!,"C",#REF!),"")</f>
        <v>#REF!</v>
      </c>
      <c r="CR99" s="272" t="e">
        <f>IF(AND(#REF!="Media",#REF!="Catastrófico"),CONCATENATE("R",#REF!,"C",#REF!),"")</f>
        <v>#REF!</v>
      </c>
      <c r="CS99" s="272" t="e">
        <f>IF(AND(#REF!="Media",#REF!="Catastrófico"),CONCATENATE("R",#REF!,"C",#REF!),"")</f>
        <v>#REF!</v>
      </c>
      <c r="CT99" s="272" t="e">
        <f>IF(AND(#REF!="Media",#REF!="Catastrófico"),CONCATENATE("R",#REF!,"C",#REF!),"")</f>
        <v>#REF!</v>
      </c>
      <c r="CU99" s="273" t="e">
        <f>IF(AND(#REF!="Media",#REF!="Catastrófico"),CONCATENATE("R",#REF!,"C",#REF!),"")</f>
        <v>#REF!</v>
      </c>
      <c r="CV99" s="57"/>
      <c r="CW99" s="1087"/>
      <c r="CX99" s="1088"/>
      <c r="CY99" s="1088"/>
      <c r="CZ99" s="1088"/>
      <c r="DA99" s="1088"/>
      <c r="DB99" s="1089"/>
    </row>
    <row r="100" spans="2:106" ht="32.65" customHeight="1">
      <c r="B100" s="1101"/>
      <c r="C100" s="1101"/>
      <c r="D100" s="1102"/>
      <c r="E100" s="1072"/>
      <c r="F100" s="1073"/>
      <c r="G100" s="1073"/>
      <c r="H100" s="1073"/>
      <c r="I100" s="1074"/>
      <c r="J100" s="282" t="e">
        <f>IF(AND(#REF!="Media",#REF!="Leve"),CONCATENATE("R",#REF!,"C",#REF!),"")</f>
        <v>#REF!</v>
      </c>
      <c r="K100" s="283" t="e">
        <f>IF(AND(#REF!="Media",#REF!="Leve"),CONCATENATE("R",#REF!,"C",#REF!),"")</f>
        <v>#REF!</v>
      </c>
      <c r="L100" s="283" t="e">
        <f>IF(AND(#REF!="Media",#REF!="Leve"),CONCATENATE("R",#REF!,"C",#REF!),"")</f>
        <v>#REF!</v>
      </c>
      <c r="M100" s="283" t="e">
        <f>IF(AND(#REF!="Media",#REF!="Leve"),CONCATENATE("R",#REF!,"C",#REF!),"")</f>
        <v>#REF!</v>
      </c>
      <c r="N100" s="283" t="e">
        <f>IF(AND(#REF!="Media",#REF!="Leve"),CONCATENATE("R",#REF!,"C",#REF!),"")</f>
        <v>#REF!</v>
      </c>
      <c r="O100" s="283" t="e">
        <f>IF(AND(#REF!="Media",#REF!="Leve"),CONCATENATE("R",#REF!,"C",#REF!),"")</f>
        <v>#REF!</v>
      </c>
      <c r="P100" s="283" t="e">
        <f>IF(AND(#REF!="Media",#REF!="Leve"),CONCATENATE("R",#REF!,"C",#REF!),"")</f>
        <v>#REF!</v>
      </c>
      <c r="Q100" s="283" t="e">
        <f>IF(AND(#REF!="Media",#REF!="Leve"),CONCATENATE("R",#REF!,"C",#REF!),"")</f>
        <v>#REF!</v>
      </c>
      <c r="R100" s="283" t="e">
        <f>IF(AND(#REF!="Media",#REF!="Leve"),CONCATENATE("R",#REF!,"C",#REF!),"")</f>
        <v>#REF!</v>
      </c>
      <c r="S100" s="283" t="e">
        <f>IF(AND(#REF!="Media",#REF!="Leve"),CONCATENATE("R",#REF!,"C",#REF!),"")</f>
        <v>#REF!</v>
      </c>
      <c r="T100" s="283" t="e">
        <f>IF(AND(#REF!="Media",#REF!="Leve"),CONCATENATE("R",#REF!,"C",#REF!),"")</f>
        <v>#REF!</v>
      </c>
      <c r="U100" s="283" t="e">
        <f>IF(AND(#REF!="Media",#REF!="Leve"),CONCATENATE("R",#REF!,"C",#REF!),"")</f>
        <v>#REF!</v>
      </c>
      <c r="V100" s="283" t="e">
        <f>IF(AND(#REF!="Media",#REF!="Leve"),CONCATENATE("R",#REF!,"C",#REF!),"")</f>
        <v>#REF!</v>
      </c>
      <c r="W100" s="283" t="e">
        <f>IF(AND(#REF!="Media",#REF!="Leve"),CONCATENATE("R",#REF!,"C",#REF!),"")</f>
        <v>#REF!</v>
      </c>
      <c r="X100" s="283" t="e">
        <f>IF(AND(#REF!="Media",#REF!="Leve"),CONCATENATE("R",#REF!,"C",#REF!),"")</f>
        <v>#REF!</v>
      </c>
      <c r="Y100" s="283" t="e">
        <f>IF(AND(#REF!="Media",#REF!="Leve"),CONCATENATE("R",#REF!,"C",#REF!),"")</f>
        <v>#REF!</v>
      </c>
      <c r="Z100" s="283" t="e">
        <f>IF(AND(#REF!="Media",#REF!="Leve"),CONCATENATE("R",#REF!,"C",#REF!),"")</f>
        <v>#REF!</v>
      </c>
      <c r="AA100" s="283" t="e">
        <f>IF(AND(#REF!="Media",#REF!="Leve"),CONCATENATE("R",#REF!,"C",#REF!),"")</f>
        <v>#REF!</v>
      </c>
      <c r="AB100" s="282" t="e">
        <f>IF(AND(#REF!="Media",#REF!="Menor"),CONCATENATE("R",#REF!,"C",#REF!),"")</f>
        <v>#REF!</v>
      </c>
      <c r="AC100" s="283" t="e">
        <f>IF(AND(#REF!="Media",#REF!="Menor"),CONCATENATE("R",#REF!,"C",#REF!),"")</f>
        <v>#REF!</v>
      </c>
      <c r="AD100" s="283" t="e">
        <f>IF(AND(#REF!="Media",#REF!="Menor"),CONCATENATE("R",#REF!,"C",#REF!),"")</f>
        <v>#REF!</v>
      </c>
      <c r="AE100" s="283" t="e">
        <f>IF(AND(#REF!="Media",#REF!="Menor"),CONCATENATE("R",#REF!,"C",#REF!),"")</f>
        <v>#REF!</v>
      </c>
      <c r="AF100" s="283" t="e">
        <f>IF(AND(#REF!="Media",#REF!="Menor"),CONCATENATE("R",#REF!,"C",#REF!),"")</f>
        <v>#REF!</v>
      </c>
      <c r="AG100" s="283" t="e">
        <f>IF(AND(#REF!="Media",#REF!="Menor"),CONCATENATE("R",#REF!,"C",#REF!),"")</f>
        <v>#REF!</v>
      </c>
      <c r="AH100" s="283" t="e">
        <f>IF(AND(#REF!="Media",#REF!="Menor"),CONCATENATE("R",#REF!,"C",#REF!),"")</f>
        <v>#REF!</v>
      </c>
      <c r="AI100" s="283" t="e">
        <f>IF(AND(#REF!="Media",#REF!="Menor"),CONCATENATE("R",#REF!,"C",#REF!),"")</f>
        <v>#REF!</v>
      </c>
      <c r="AJ100" s="283" t="e">
        <f>IF(AND(#REF!="Media",#REF!="Menor"),CONCATENATE("R",#REF!,"C",#REF!),"")</f>
        <v>#REF!</v>
      </c>
      <c r="AK100" s="283" t="e">
        <f>IF(AND(#REF!="Media",#REF!="Menor"),CONCATENATE("R",#REF!,"C",#REF!),"")</f>
        <v>#REF!</v>
      </c>
      <c r="AL100" s="283" t="e">
        <f>IF(AND(#REF!="Media",#REF!="Menor"),CONCATENATE("R",#REF!,"C",#REF!),"")</f>
        <v>#REF!</v>
      </c>
      <c r="AM100" s="283" t="e">
        <f>IF(AND(#REF!="Media",#REF!="Menor"),CONCATENATE("R",#REF!,"C",#REF!),"")</f>
        <v>#REF!</v>
      </c>
      <c r="AN100" s="283" t="e">
        <f>IF(AND(#REF!="Media",#REF!="Menor"),CONCATENATE("R",#REF!,"C",#REF!),"")</f>
        <v>#REF!</v>
      </c>
      <c r="AO100" s="283" t="e">
        <f>IF(AND(#REF!="Media",#REF!="Menor"),CONCATENATE("R",#REF!,"C",#REF!),"")</f>
        <v>#REF!</v>
      </c>
      <c r="AP100" s="283" t="e">
        <f>IF(AND(#REF!="Media",#REF!="Menor"),CONCATENATE("R",#REF!,"C",#REF!),"")</f>
        <v>#REF!</v>
      </c>
      <c r="AQ100" s="283" t="e">
        <f>IF(AND(#REF!="Media",#REF!="Menor"),CONCATENATE("R",#REF!,"C",#REF!),"")</f>
        <v>#REF!</v>
      </c>
      <c r="AR100" s="283" t="e">
        <f>IF(AND(#REF!="Media",#REF!="Menor"),CONCATENATE("R",#REF!,"C",#REF!),"")</f>
        <v>#REF!</v>
      </c>
      <c r="AS100" s="283" t="e">
        <f>IF(AND(#REF!="Media",#REF!="Menor"),CONCATENATE("R",#REF!,"C",#REF!),"")</f>
        <v>#REF!</v>
      </c>
      <c r="AT100" s="282" t="e">
        <f>IF(AND(#REF!="Media",#REF!="Moderado"),CONCATENATE("R",#REF!,"C",#REF!),"")</f>
        <v>#REF!</v>
      </c>
      <c r="AU100" s="283" t="e">
        <f>IF(AND(#REF!="Media",#REF!="Moderado"),CONCATENATE("R",#REF!,"C",#REF!),"")</f>
        <v>#REF!</v>
      </c>
      <c r="AV100" s="283" t="e">
        <f>IF(AND(#REF!="Media",#REF!="Moderado"),CONCATENATE("R",#REF!,"C",#REF!),"")</f>
        <v>#REF!</v>
      </c>
      <c r="AW100" s="283" t="e">
        <f>IF(AND(#REF!="Media",#REF!="Moderado"),CONCATENATE("R",#REF!,"C",#REF!),"")</f>
        <v>#REF!</v>
      </c>
      <c r="AX100" s="283" t="e">
        <f>IF(AND(#REF!="Media",#REF!="Moderado"),CONCATENATE("R",#REF!,"C",#REF!),"")</f>
        <v>#REF!</v>
      </c>
      <c r="AY100" s="283" t="e">
        <f>IF(AND(#REF!="Media",#REF!="Moderado"),CONCATENATE("R",#REF!,"C",#REF!),"")</f>
        <v>#REF!</v>
      </c>
      <c r="AZ100" s="283" t="e">
        <f>IF(AND(#REF!="Media",#REF!="Moderado"),CONCATENATE("R",#REF!,"C",#REF!),"")</f>
        <v>#REF!</v>
      </c>
      <c r="BA100" s="283" t="e">
        <f>IF(AND(#REF!="Media",#REF!="Moderado"),CONCATENATE("R",#REF!,"C",#REF!),"")</f>
        <v>#REF!</v>
      </c>
      <c r="BB100" s="283" t="e">
        <f>IF(AND(#REF!="Media",#REF!="Moderado"),CONCATENATE("R",#REF!,"C",#REF!),"")</f>
        <v>#REF!</v>
      </c>
      <c r="BC100" s="283" t="e">
        <f>IF(AND(#REF!="Media",#REF!="Moderado"),CONCATENATE("R",#REF!,"C",#REF!),"")</f>
        <v>#REF!</v>
      </c>
      <c r="BD100" s="283" t="e">
        <f>IF(AND(#REF!="Media",#REF!="Moderado"),CONCATENATE("R",#REF!,"C",#REF!),"")</f>
        <v>#REF!</v>
      </c>
      <c r="BE100" s="283" t="e">
        <f>IF(AND(#REF!="Media",#REF!="Moderado"),CONCATENATE("R",#REF!,"C",#REF!),"")</f>
        <v>#REF!</v>
      </c>
      <c r="BF100" s="283" t="e">
        <f>IF(AND(#REF!="Media",#REF!="Moderado"),CONCATENATE("R",#REF!,"C",#REF!),"")</f>
        <v>#REF!</v>
      </c>
      <c r="BG100" s="283" t="e">
        <f>IF(AND(#REF!="Media",#REF!="Moderado"),CONCATENATE("R",#REF!,"C",#REF!),"")</f>
        <v>#REF!</v>
      </c>
      <c r="BH100" s="283" t="e">
        <f>IF(AND(#REF!="Media",#REF!="Moderado"),CONCATENATE("R",#REF!,"C",#REF!),"")</f>
        <v>#REF!</v>
      </c>
      <c r="BI100" s="283" t="e">
        <f>IF(AND(#REF!="Media",#REF!="Moderado"),CONCATENATE("R",#REF!,"C",#REF!),"")</f>
        <v>#REF!</v>
      </c>
      <c r="BJ100" s="283" t="e">
        <f>IF(AND(#REF!="Media",#REF!="Moderado"),CONCATENATE("R",#REF!,"C",#REF!),"")</f>
        <v>#REF!</v>
      </c>
      <c r="BK100" s="284" t="e">
        <f>IF(AND(#REF!="Media",#REF!="Moderado"),CONCATENATE("R",#REF!,"C",#REF!),"")</f>
        <v>#REF!</v>
      </c>
      <c r="BL100" s="270" t="e">
        <f>IF(AND(#REF!="Media",#REF!="Mayor"),CONCATENATE("R",#REF!,"C",#REF!),"")</f>
        <v>#REF!</v>
      </c>
      <c r="BM100" s="270" t="e">
        <f>IF(AND(#REF!="Media",#REF!="Mayor"),CONCATENATE("R",#REF!,"C",#REF!),"")</f>
        <v>#REF!</v>
      </c>
      <c r="BN100" s="270" t="e">
        <f>IF(AND(#REF!="Media",#REF!="Mayor"),CONCATENATE("R",#REF!,"C",#REF!),"")</f>
        <v>#REF!</v>
      </c>
      <c r="BO100" s="270" t="e">
        <f>IF(AND(#REF!="Media",#REF!="Mayor"),CONCATENATE("R",#REF!,"C",#REF!),"")</f>
        <v>#REF!</v>
      </c>
      <c r="BP100" s="270" t="e">
        <f>IF(AND(#REF!="Media",#REF!="Mayor"),CONCATENATE("R",#REF!,"C",#REF!),"")</f>
        <v>#REF!</v>
      </c>
      <c r="BQ100" s="270" t="e">
        <f>IF(AND(#REF!="Media",#REF!="Mayor"),CONCATENATE("R",#REF!,"C",#REF!),"")</f>
        <v>#REF!</v>
      </c>
      <c r="BR100" s="270" t="e">
        <f>IF(AND(#REF!="Media",#REF!="Mayor"),CONCATENATE("R",#REF!,"C",#REF!),"")</f>
        <v>#REF!</v>
      </c>
      <c r="BS100" s="270" t="e">
        <f>IF(AND(#REF!="Media",#REF!="Mayor"),CONCATENATE("R",#REF!,"C",#REF!),"")</f>
        <v>#REF!</v>
      </c>
      <c r="BT100" s="270" t="e">
        <f>IF(AND(#REF!="Media",#REF!="Mayor"),CONCATENATE("R",#REF!,"C",#REF!),"")</f>
        <v>#REF!</v>
      </c>
      <c r="BU100" s="270" t="e">
        <f>IF(AND(#REF!="Media",#REF!="Mayor"),CONCATENATE("R",#REF!,"C",#REF!),"")</f>
        <v>#REF!</v>
      </c>
      <c r="BV100" s="270" t="e">
        <f>IF(AND(#REF!="Media",#REF!="Mayor"),CONCATENATE("R",#REF!,"C",#REF!),"")</f>
        <v>#REF!</v>
      </c>
      <c r="BW100" s="270" t="e">
        <f>IF(AND(#REF!="Media",#REF!="Mayor"),CONCATENATE("R",#REF!,"C",#REF!),"")</f>
        <v>#REF!</v>
      </c>
      <c r="BX100" s="270" t="e">
        <f>IF(AND(#REF!="Media",#REF!="Mayor"),CONCATENATE("R",#REF!,"C",#REF!),"")</f>
        <v>#REF!</v>
      </c>
      <c r="BY100" s="270" t="e">
        <f>IF(AND(#REF!="Media",#REF!="Mayor"),CONCATENATE("R",#REF!,"C",#REF!),"")</f>
        <v>#REF!</v>
      </c>
      <c r="BZ100" s="270" t="e">
        <f>IF(AND(#REF!="Media",#REF!="Mayor"),CONCATENATE("R",#REF!,"C",#REF!),"")</f>
        <v>#REF!</v>
      </c>
      <c r="CA100" s="270" t="e">
        <f>IF(AND(#REF!="Media",#REF!="Mayor"),CONCATENATE("R",#REF!,"C",#REF!),"")</f>
        <v>#REF!</v>
      </c>
      <c r="CB100" s="270" t="e">
        <f>IF(AND(#REF!="Media",#REF!="Mayor"),CONCATENATE("R",#REF!,"C",#REF!),"")</f>
        <v>#REF!</v>
      </c>
      <c r="CC100" s="271" t="e">
        <f>IF(AND(#REF!="Media",#REF!="Mayor"),CONCATENATE("R",#REF!,"C",#REF!),"")</f>
        <v>#REF!</v>
      </c>
      <c r="CD100" s="272" t="e">
        <f>IF(AND(#REF!="Media",#REF!="Catastrófico"),CONCATENATE("R",#REF!,"C",#REF!),"")</f>
        <v>#REF!</v>
      </c>
      <c r="CE100" s="272" t="e">
        <f>IF(AND(#REF!="Media",#REF!="Catastrófico"),CONCATENATE("R",#REF!,"C",#REF!),"")</f>
        <v>#REF!</v>
      </c>
      <c r="CF100" s="272" t="e">
        <f>IF(AND(#REF!="Media",#REF!="Catastrófico"),CONCATENATE("R",#REF!,"C",#REF!),"")</f>
        <v>#REF!</v>
      </c>
      <c r="CG100" s="272" t="e">
        <f>IF(AND(#REF!="Media",#REF!="Catastrófico"),CONCATENATE("R",#REF!,"C",#REF!),"")</f>
        <v>#REF!</v>
      </c>
      <c r="CH100" s="272" t="e">
        <f>IF(AND(#REF!="Media",#REF!="Catastrófico"),CONCATENATE("R",#REF!,"C",#REF!),"")</f>
        <v>#REF!</v>
      </c>
      <c r="CI100" s="272" t="e">
        <f>IF(AND(#REF!="Media",#REF!="Catastrófico"),CONCATENATE("R",#REF!,"C",#REF!),"")</f>
        <v>#REF!</v>
      </c>
      <c r="CJ100" s="272" t="e">
        <f>IF(AND(#REF!="Media",#REF!="Catastrófico"),CONCATENATE("R",#REF!,"C",#REF!),"")</f>
        <v>#REF!</v>
      </c>
      <c r="CK100" s="272" t="e">
        <f>IF(AND(#REF!="Media",#REF!="Catastrófico"),CONCATENATE("R",#REF!,"C",#REF!),"")</f>
        <v>#REF!</v>
      </c>
      <c r="CL100" s="272" t="e">
        <f>IF(AND(#REF!="Media",#REF!="Catastrófico"),CONCATENATE("R",#REF!,"C",#REF!),"")</f>
        <v>#REF!</v>
      </c>
      <c r="CM100" s="272" t="e">
        <f>IF(AND(#REF!="Media",#REF!="Catastrófico"),CONCATENATE("R",#REF!,"C",#REF!),"")</f>
        <v>#REF!</v>
      </c>
      <c r="CN100" s="272" t="e">
        <f>IF(AND(#REF!="Media",#REF!="Catastrófico"),CONCATENATE("R",#REF!,"C",#REF!),"")</f>
        <v>#REF!</v>
      </c>
      <c r="CO100" s="272" t="e">
        <f>IF(AND(#REF!="Media",#REF!="Catastrófico"),CONCATENATE("R",#REF!,"C",#REF!),"")</f>
        <v>#REF!</v>
      </c>
      <c r="CP100" s="272" t="e">
        <f>IF(AND(#REF!="Media",#REF!="Catastrófico"),CONCATENATE("R",#REF!,"C",#REF!),"")</f>
        <v>#REF!</v>
      </c>
      <c r="CQ100" s="272" t="e">
        <f>IF(AND(#REF!="Media",#REF!="Catastrófico"),CONCATENATE("R",#REF!,"C",#REF!),"")</f>
        <v>#REF!</v>
      </c>
      <c r="CR100" s="272" t="e">
        <f>IF(AND(#REF!="Media",#REF!="Catastrófico"),CONCATENATE("R",#REF!,"C",#REF!),"")</f>
        <v>#REF!</v>
      </c>
      <c r="CS100" s="272" t="e">
        <f>IF(AND(#REF!="Media",#REF!="Catastrófico"),CONCATENATE("R",#REF!,"C",#REF!),"")</f>
        <v>#REF!</v>
      </c>
      <c r="CT100" s="272" t="e">
        <f>IF(AND(#REF!="Media",#REF!="Catastrófico"),CONCATENATE("R",#REF!,"C",#REF!),"")</f>
        <v>#REF!</v>
      </c>
      <c r="CU100" s="273" t="e">
        <f>IF(AND(#REF!="Media",#REF!="Catastrófico"),CONCATENATE("R",#REF!,"C",#REF!),"")</f>
        <v>#REF!</v>
      </c>
      <c r="CV100" s="57"/>
      <c r="CW100" s="1087"/>
      <c r="CX100" s="1088"/>
      <c r="CY100" s="1088"/>
      <c r="CZ100" s="1088"/>
      <c r="DA100" s="1088"/>
      <c r="DB100" s="1089"/>
    </row>
    <row r="101" spans="2:106" ht="32.65" customHeight="1">
      <c r="B101" s="1101"/>
      <c r="C101" s="1101"/>
      <c r="D101" s="1102"/>
      <c r="E101" s="1072"/>
      <c r="F101" s="1073"/>
      <c r="G101" s="1073"/>
      <c r="H101" s="1073"/>
      <c r="I101" s="1074"/>
      <c r="J101" s="282" t="e">
        <f>IF(AND(#REF!="Media",#REF!="Leve"),CONCATENATE("R",#REF!,"C",#REF!),"")</f>
        <v>#REF!</v>
      </c>
      <c r="K101" s="283" t="e">
        <f>IF(AND(#REF!="Media",#REF!="Leve"),CONCATENATE("R",#REF!,"C",#REF!),"")</f>
        <v>#REF!</v>
      </c>
      <c r="L101" s="283" t="e">
        <f>IF(AND(#REF!="Media",#REF!="Leve"),CONCATENATE("R",#REF!,"C",#REF!),"")</f>
        <v>#REF!</v>
      </c>
      <c r="M101" s="283" t="e">
        <f>IF(AND(#REF!="Media",#REF!="Leve"),CONCATENATE("R",#REF!,"C",#REF!),"")</f>
        <v>#REF!</v>
      </c>
      <c r="N101" s="283" t="e">
        <f>IF(AND(#REF!="Media",#REF!="Leve"),CONCATENATE("R",#REF!,"C",#REF!),"")</f>
        <v>#REF!</v>
      </c>
      <c r="O101" s="283" t="e">
        <f>IF(AND(#REF!="Media",#REF!="Leve"),CONCATENATE("R",#REF!,"C",#REF!),"")</f>
        <v>#REF!</v>
      </c>
      <c r="P101" s="283" t="e">
        <f>IF(AND(#REF!="Media",#REF!="Leve"),CONCATENATE("R",#REF!,"C",#REF!),"")</f>
        <v>#REF!</v>
      </c>
      <c r="Q101" s="283" t="e">
        <f>IF(AND(#REF!="Media",#REF!="Leve"),CONCATENATE("R",#REF!,"C",#REF!),"")</f>
        <v>#REF!</v>
      </c>
      <c r="R101" s="283" t="e">
        <f>IF(AND(#REF!="Media",#REF!="Leve"),CONCATENATE("R",#REF!,"C",#REF!),"")</f>
        <v>#REF!</v>
      </c>
      <c r="S101" s="283" t="e">
        <f>IF(AND(#REF!="Media",#REF!="Leve"),CONCATENATE("R",#REF!,"C",#REF!),"")</f>
        <v>#REF!</v>
      </c>
      <c r="T101" s="283" t="e">
        <f>IF(AND(#REF!="Media",#REF!="Leve"),CONCATENATE("R",#REF!,"C",#REF!),"")</f>
        <v>#REF!</v>
      </c>
      <c r="U101" s="283" t="e">
        <f>IF(AND(#REF!="Media",#REF!="Leve"),CONCATENATE("R",#REF!,"C",#REF!),"")</f>
        <v>#REF!</v>
      </c>
      <c r="V101" s="283" t="e">
        <f>IF(AND(#REF!="Media",#REF!="Leve"),CONCATENATE("R",#REF!,"C",#REF!),"")</f>
        <v>#REF!</v>
      </c>
      <c r="W101" s="283" t="e">
        <f>IF(AND(#REF!="Media",#REF!="Leve"),CONCATENATE("R",#REF!,"C",#REF!),"")</f>
        <v>#REF!</v>
      </c>
      <c r="X101" s="283" t="e">
        <f>IF(AND(#REF!="Media",#REF!="Leve"),CONCATENATE("R",#REF!,"C",#REF!),"")</f>
        <v>#REF!</v>
      </c>
      <c r="Y101" s="283" t="e">
        <f>IF(AND(#REF!="Media",#REF!="Leve"),CONCATENATE("R",#REF!,"C",#REF!),"")</f>
        <v>#REF!</v>
      </c>
      <c r="Z101" s="283" t="e">
        <f>IF(AND(#REF!="Media",#REF!="Leve"),CONCATENATE("R",#REF!,"C",#REF!),"")</f>
        <v>#REF!</v>
      </c>
      <c r="AA101" s="283" t="e">
        <f>IF(AND(#REF!="Media",#REF!="Leve"),CONCATENATE("R",#REF!,"C",#REF!),"")</f>
        <v>#REF!</v>
      </c>
      <c r="AB101" s="282" t="e">
        <f>IF(AND(#REF!="Media",#REF!="Menor"),CONCATENATE("R",#REF!,"C",#REF!),"")</f>
        <v>#REF!</v>
      </c>
      <c r="AC101" s="283" t="e">
        <f>IF(AND(#REF!="Media",#REF!="Menor"),CONCATENATE("R",#REF!,"C",#REF!),"")</f>
        <v>#REF!</v>
      </c>
      <c r="AD101" s="283" t="e">
        <f>IF(AND(#REF!="Media",#REF!="Menor"),CONCATENATE("R",#REF!,"C",#REF!),"")</f>
        <v>#REF!</v>
      </c>
      <c r="AE101" s="283" t="e">
        <f>IF(AND(#REF!="Media",#REF!="Menor"),CONCATENATE("R",#REF!,"C",#REF!),"")</f>
        <v>#REF!</v>
      </c>
      <c r="AF101" s="283" t="e">
        <f>IF(AND(#REF!="Media",#REF!="Menor"),CONCATENATE("R",#REF!,"C",#REF!),"")</f>
        <v>#REF!</v>
      </c>
      <c r="AG101" s="283" t="e">
        <f>IF(AND(#REF!="Media",#REF!="Menor"),CONCATENATE("R",#REF!,"C",#REF!),"")</f>
        <v>#REF!</v>
      </c>
      <c r="AH101" s="283" t="e">
        <f>IF(AND(#REF!="Media",#REF!="Menor"),CONCATENATE("R",#REF!,"C",#REF!),"")</f>
        <v>#REF!</v>
      </c>
      <c r="AI101" s="283" t="e">
        <f>IF(AND(#REF!="Media",#REF!="Menor"),CONCATENATE("R",#REF!,"C",#REF!),"")</f>
        <v>#REF!</v>
      </c>
      <c r="AJ101" s="283" t="e">
        <f>IF(AND(#REF!="Media",#REF!="Menor"),CONCATENATE("R",#REF!,"C",#REF!),"")</f>
        <v>#REF!</v>
      </c>
      <c r="AK101" s="283" t="e">
        <f>IF(AND(#REF!="Media",#REF!="Menor"),CONCATENATE("R",#REF!,"C",#REF!),"")</f>
        <v>#REF!</v>
      </c>
      <c r="AL101" s="283" t="e">
        <f>IF(AND(#REF!="Media",#REF!="Menor"),CONCATENATE("R",#REF!,"C",#REF!),"")</f>
        <v>#REF!</v>
      </c>
      <c r="AM101" s="283" t="e">
        <f>IF(AND(#REF!="Media",#REF!="Menor"),CONCATENATE("R",#REF!,"C",#REF!),"")</f>
        <v>#REF!</v>
      </c>
      <c r="AN101" s="283" t="e">
        <f>IF(AND(#REF!="Media",#REF!="Menor"),CONCATENATE("R",#REF!,"C",#REF!),"")</f>
        <v>#REF!</v>
      </c>
      <c r="AO101" s="283" t="e">
        <f>IF(AND(#REF!="Media",#REF!="Menor"),CONCATENATE("R",#REF!,"C",#REF!),"")</f>
        <v>#REF!</v>
      </c>
      <c r="AP101" s="283" t="e">
        <f>IF(AND(#REF!="Media",#REF!="Menor"),CONCATENATE("R",#REF!,"C",#REF!),"")</f>
        <v>#REF!</v>
      </c>
      <c r="AQ101" s="283" t="e">
        <f>IF(AND(#REF!="Media",#REF!="Menor"),CONCATENATE("R",#REF!,"C",#REF!),"")</f>
        <v>#REF!</v>
      </c>
      <c r="AR101" s="283" t="e">
        <f>IF(AND(#REF!="Media",#REF!="Menor"),CONCATENATE("R",#REF!,"C",#REF!),"")</f>
        <v>#REF!</v>
      </c>
      <c r="AS101" s="283" t="e">
        <f>IF(AND(#REF!="Media",#REF!="Menor"),CONCATENATE("R",#REF!,"C",#REF!),"")</f>
        <v>#REF!</v>
      </c>
      <c r="AT101" s="282" t="e">
        <f>IF(AND(#REF!="Media",#REF!="Moderado"),CONCATENATE("R",#REF!,"C",#REF!),"")</f>
        <v>#REF!</v>
      </c>
      <c r="AU101" s="283" t="e">
        <f>IF(AND(#REF!="Media",#REF!="Moderado"),CONCATENATE("R",#REF!,"C",#REF!),"")</f>
        <v>#REF!</v>
      </c>
      <c r="AV101" s="283" t="e">
        <f>IF(AND(#REF!="Media",#REF!="Moderado"),CONCATENATE("R",#REF!,"C",#REF!),"")</f>
        <v>#REF!</v>
      </c>
      <c r="AW101" s="283" t="e">
        <f>IF(AND(#REF!="Media",#REF!="Moderado"),CONCATENATE("R",#REF!,"C",#REF!),"")</f>
        <v>#REF!</v>
      </c>
      <c r="AX101" s="283" t="e">
        <f>IF(AND(#REF!="Media",#REF!="Moderado"),CONCATENATE("R",#REF!,"C",#REF!),"")</f>
        <v>#REF!</v>
      </c>
      <c r="AY101" s="283" t="e">
        <f>IF(AND(#REF!="Media",#REF!="Moderado"),CONCATENATE("R",#REF!,"C",#REF!),"")</f>
        <v>#REF!</v>
      </c>
      <c r="AZ101" s="283" t="e">
        <f>IF(AND(#REF!="Media",#REF!="Moderado"),CONCATENATE("R",#REF!,"C",#REF!),"")</f>
        <v>#REF!</v>
      </c>
      <c r="BA101" s="283" t="e">
        <f>IF(AND(#REF!="Media",#REF!="Moderado"),CONCATENATE("R",#REF!,"C",#REF!),"")</f>
        <v>#REF!</v>
      </c>
      <c r="BB101" s="283" t="e">
        <f>IF(AND(#REF!="Media",#REF!="Moderado"),CONCATENATE("R",#REF!,"C",#REF!),"")</f>
        <v>#REF!</v>
      </c>
      <c r="BC101" s="283" t="e">
        <f>IF(AND(#REF!="Media",#REF!="Moderado"),CONCATENATE("R",#REF!,"C",#REF!),"")</f>
        <v>#REF!</v>
      </c>
      <c r="BD101" s="283" t="e">
        <f>IF(AND(#REF!="Media",#REF!="Moderado"),CONCATENATE("R",#REF!,"C",#REF!),"")</f>
        <v>#REF!</v>
      </c>
      <c r="BE101" s="283" t="e">
        <f>IF(AND(#REF!="Media",#REF!="Moderado"),CONCATENATE("R",#REF!,"C",#REF!),"")</f>
        <v>#REF!</v>
      </c>
      <c r="BF101" s="283" t="e">
        <f>IF(AND(#REF!="Media",#REF!="Moderado"),CONCATENATE("R",#REF!,"C",#REF!),"")</f>
        <v>#REF!</v>
      </c>
      <c r="BG101" s="283" t="e">
        <f>IF(AND(#REF!="Media",#REF!="Moderado"),CONCATENATE("R",#REF!,"C",#REF!),"")</f>
        <v>#REF!</v>
      </c>
      <c r="BH101" s="283" t="e">
        <f>IF(AND(#REF!="Media",#REF!="Moderado"),CONCATENATE("R",#REF!,"C",#REF!),"")</f>
        <v>#REF!</v>
      </c>
      <c r="BI101" s="283" t="e">
        <f>IF(AND(#REF!="Media",#REF!="Moderado"),CONCATENATE("R",#REF!,"C",#REF!),"")</f>
        <v>#REF!</v>
      </c>
      <c r="BJ101" s="283" t="e">
        <f>IF(AND(#REF!="Media",#REF!="Moderado"),CONCATENATE("R",#REF!,"C",#REF!),"")</f>
        <v>#REF!</v>
      </c>
      <c r="BK101" s="284" t="e">
        <f>IF(AND(#REF!="Media",#REF!="Moderado"),CONCATENATE("R",#REF!,"C",#REF!),"")</f>
        <v>#REF!</v>
      </c>
      <c r="BL101" s="270" t="e">
        <f>IF(AND(#REF!="Media",#REF!="Mayor"),CONCATENATE("R",#REF!,"C",#REF!),"")</f>
        <v>#REF!</v>
      </c>
      <c r="BM101" s="270" t="e">
        <f>IF(AND(#REF!="Media",#REF!="Mayor"),CONCATENATE("R",#REF!,"C",#REF!),"")</f>
        <v>#REF!</v>
      </c>
      <c r="BN101" s="270" t="e">
        <f>IF(AND(#REF!="Media",#REF!="Mayor"),CONCATENATE("R",#REF!,"C",#REF!),"")</f>
        <v>#REF!</v>
      </c>
      <c r="BO101" s="270" t="e">
        <f>IF(AND(#REF!="Media",#REF!="Mayor"),CONCATENATE("R",#REF!,"C",#REF!),"")</f>
        <v>#REF!</v>
      </c>
      <c r="BP101" s="270" t="e">
        <f>IF(AND(#REF!="Media",#REF!="Mayor"),CONCATENATE("R",#REF!,"C",#REF!),"")</f>
        <v>#REF!</v>
      </c>
      <c r="BQ101" s="270" t="e">
        <f>IF(AND(#REF!="Media",#REF!="Mayor"),CONCATENATE("R",#REF!,"C",#REF!),"")</f>
        <v>#REF!</v>
      </c>
      <c r="BR101" s="270" t="e">
        <f>IF(AND(#REF!="Media",#REF!="Mayor"),CONCATENATE("R",#REF!,"C",#REF!),"")</f>
        <v>#REF!</v>
      </c>
      <c r="BS101" s="270" t="e">
        <f>IF(AND(#REF!="Media",#REF!="Mayor"),CONCATENATE("R",#REF!,"C",#REF!),"")</f>
        <v>#REF!</v>
      </c>
      <c r="BT101" s="270" t="e">
        <f>IF(AND(#REF!="Media",#REF!="Mayor"),CONCATENATE("R",#REF!,"C",#REF!),"")</f>
        <v>#REF!</v>
      </c>
      <c r="BU101" s="270" t="e">
        <f>IF(AND(#REF!="Media",#REF!="Mayor"),CONCATENATE("R",#REF!,"C",#REF!),"")</f>
        <v>#REF!</v>
      </c>
      <c r="BV101" s="270" t="e">
        <f>IF(AND(#REF!="Media",#REF!="Mayor"),CONCATENATE("R",#REF!,"C",#REF!),"")</f>
        <v>#REF!</v>
      </c>
      <c r="BW101" s="270" t="e">
        <f>IF(AND(#REF!="Media",#REF!="Mayor"),CONCATENATE("R",#REF!,"C",#REF!),"")</f>
        <v>#REF!</v>
      </c>
      <c r="BX101" s="270" t="e">
        <f>IF(AND(#REF!="Media",#REF!="Mayor"),CONCATENATE("R",#REF!,"C",#REF!),"")</f>
        <v>#REF!</v>
      </c>
      <c r="BY101" s="270" t="e">
        <f>IF(AND(#REF!="Media",#REF!="Mayor"),CONCATENATE("R",#REF!,"C",#REF!),"")</f>
        <v>#REF!</v>
      </c>
      <c r="BZ101" s="270" t="e">
        <f>IF(AND(#REF!="Media",#REF!="Mayor"),CONCATENATE("R",#REF!,"C",#REF!),"")</f>
        <v>#REF!</v>
      </c>
      <c r="CA101" s="270" t="e">
        <f>IF(AND(#REF!="Media",#REF!="Mayor"),CONCATENATE("R",#REF!,"C",#REF!),"")</f>
        <v>#REF!</v>
      </c>
      <c r="CB101" s="270" t="e">
        <f>IF(AND(#REF!="Media",#REF!="Mayor"),CONCATENATE("R",#REF!,"C",#REF!),"")</f>
        <v>#REF!</v>
      </c>
      <c r="CC101" s="271" t="e">
        <f>IF(AND(#REF!="Media",#REF!="Mayor"),CONCATENATE("R",#REF!,"C",#REF!),"")</f>
        <v>#REF!</v>
      </c>
      <c r="CD101" s="272" t="e">
        <f>IF(AND(#REF!="Media",#REF!="Catastrófico"),CONCATENATE("R",#REF!,"C",#REF!),"")</f>
        <v>#REF!</v>
      </c>
      <c r="CE101" s="272" t="e">
        <f>IF(AND(#REF!="Media",#REF!="Catastrófico"),CONCATENATE("R",#REF!,"C",#REF!),"")</f>
        <v>#REF!</v>
      </c>
      <c r="CF101" s="272" t="e">
        <f>IF(AND(#REF!="Media",#REF!="Catastrófico"),CONCATENATE("R",#REF!,"C",#REF!),"")</f>
        <v>#REF!</v>
      </c>
      <c r="CG101" s="272" t="e">
        <f>IF(AND(#REF!="Media",#REF!="Catastrófico"),CONCATENATE("R",#REF!,"C",#REF!),"")</f>
        <v>#REF!</v>
      </c>
      <c r="CH101" s="272" t="e">
        <f>IF(AND(#REF!="Media",#REF!="Catastrófico"),CONCATENATE("R",#REF!,"C",#REF!),"")</f>
        <v>#REF!</v>
      </c>
      <c r="CI101" s="272" t="e">
        <f>IF(AND(#REF!="Media",#REF!="Catastrófico"),CONCATENATE("R",#REF!,"C",#REF!),"")</f>
        <v>#REF!</v>
      </c>
      <c r="CJ101" s="272" t="e">
        <f>IF(AND(#REF!="Media",#REF!="Catastrófico"),CONCATENATE("R",#REF!,"C",#REF!),"")</f>
        <v>#REF!</v>
      </c>
      <c r="CK101" s="272" t="e">
        <f>IF(AND(#REF!="Media",#REF!="Catastrófico"),CONCATENATE("R",#REF!,"C",#REF!),"")</f>
        <v>#REF!</v>
      </c>
      <c r="CL101" s="272" t="e">
        <f>IF(AND(#REF!="Media",#REF!="Catastrófico"),CONCATENATE("R",#REF!,"C",#REF!),"")</f>
        <v>#REF!</v>
      </c>
      <c r="CM101" s="272" t="e">
        <f>IF(AND(#REF!="Media",#REF!="Catastrófico"),CONCATENATE("R",#REF!,"C",#REF!),"")</f>
        <v>#REF!</v>
      </c>
      <c r="CN101" s="272" t="e">
        <f>IF(AND(#REF!="Media",#REF!="Catastrófico"),CONCATENATE("R",#REF!,"C",#REF!),"")</f>
        <v>#REF!</v>
      </c>
      <c r="CO101" s="272" t="e">
        <f>IF(AND(#REF!="Media",#REF!="Catastrófico"),CONCATENATE("R",#REF!,"C",#REF!),"")</f>
        <v>#REF!</v>
      </c>
      <c r="CP101" s="272" t="e">
        <f>IF(AND(#REF!="Media",#REF!="Catastrófico"),CONCATENATE("R",#REF!,"C",#REF!),"")</f>
        <v>#REF!</v>
      </c>
      <c r="CQ101" s="272" t="e">
        <f>IF(AND(#REF!="Media",#REF!="Catastrófico"),CONCATENATE("R",#REF!,"C",#REF!),"")</f>
        <v>#REF!</v>
      </c>
      <c r="CR101" s="272" t="e">
        <f>IF(AND(#REF!="Media",#REF!="Catastrófico"),CONCATENATE("R",#REF!,"C",#REF!),"")</f>
        <v>#REF!</v>
      </c>
      <c r="CS101" s="272" t="e">
        <f>IF(AND(#REF!="Media",#REF!="Catastrófico"),CONCATENATE("R",#REF!,"C",#REF!),"")</f>
        <v>#REF!</v>
      </c>
      <c r="CT101" s="272" t="e">
        <f>IF(AND(#REF!="Media",#REF!="Catastrófico"),CONCATENATE("R",#REF!,"C",#REF!),"")</f>
        <v>#REF!</v>
      </c>
      <c r="CU101" s="273" t="e">
        <f>IF(AND(#REF!="Media",#REF!="Catastrófico"),CONCATENATE("R",#REF!,"C",#REF!),"")</f>
        <v>#REF!</v>
      </c>
      <c r="CV101" s="57"/>
      <c r="CW101" s="1087"/>
      <c r="CX101" s="1088"/>
      <c r="CY101" s="1088"/>
      <c r="CZ101" s="1088"/>
      <c r="DA101" s="1088"/>
      <c r="DB101" s="1089"/>
    </row>
    <row r="102" spans="2:106" ht="32.65" customHeight="1">
      <c r="B102" s="1101"/>
      <c r="C102" s="1101"/>
      <c r="D102" s="1102"/>
      <c r="E102" s="1072"/>
      <c r="F102" s="1073"/>
      <c r="G102" s="1073"/>
      <c r="H102" s="1073"/>
      <c r="I102" s="1074"/>
      <c r="J102" s="282" t="e">
        <f>IF(AND(#REF!="Media",#REF!="Leve"),CONCATENATE("R",#REF!,"C",#REF!),"")</f>
        <v>#REF!</v>
      </c>
      <c r="K102" s="283" t="e">
        <f>IF(AND(#REF!="Media",#REF!="Leve"),CONCATENATE("R",#REF!,"C",#REF!),"")</f>
        <v>#REF!</v>
      </c>
      <c r="L102" s="283" t="e">
        <f>IF(AND(#REF!="Media",#REF!="Leve"),CONCATENATE("R",#REF!,"C",#REF!),"")</f>
        <v>#REF!</v>
      </c>
      <c r="M102" s="283" t="e">
        <f>IF(AND(#REF!="Media",#REF!="Leve"),CONCATENATE("R",#REF!,"C",#REF!),"")</f>
        <v>#REF!</v>
      </c>
      <c r="N102" s="283" t="e">
        <f>IF(AND(#REF!="Media",#REF!="Leve"),CONCATENATE("R",#REF!,"C",#REF!),"")</f>
        <v>#REF!</v>
      </c>
      <c r="O102" s="283" t="e">
        <f>IF(AND(#REF!="Media",#REF!="Leve"),CONCATENATE("R",#REF!,"C",#REF!),"")</f>
        <v>#REF!</v>
      </c>
      <c r="P102" s="283" t="e">
        <f>IF(AND(#REF!="Media",#REF!="Leve"),CONCATENATE("R",#REF!,"C",#REF!),"")</f>
        <v>#REF!</v>
      </c>
      <c r="Q102" s="283" t="e">
        <f>IF(AND(#REF!="Media",#REF!="Leve"),CONCATENATE("R",#REF!,"C",#REF!),"")</f>
        <v>#REF!</v>
      </c>
      <c r="R102" s="283" t="e">
        <f>IF(AND(#REF!="Media",#REF!="Leve"),CONCATENATE("R",#REF!,"C",#REF!),"")</f>
        <v>#REF!</v>
      </c>
      <c r="S102" s="283" t="e">
        <f>IF(AND(#REF!="Media",#REF!="Leve"),CONCATENATE("R",#REF!,"C",#REF!),"")</f>
        <v>#REF!</v>
      </c>
      <c r="T102" s="283" t="e">
        <f>IF(AND(#REF!="Media",#REF!="Leve"),CONCATENATE("R",#REF!,"C",#REF!),"")</f>
        <v>#REF!</v>
      </c>
      <c r="U102" s="283" t="e">
        <f>IF(AND(#REF!="Media",#REF!="Leve"),CONCATENATE("R",#REF!,"C",#REF!),"")</f>
        <v>#REF!</v>
      </c>
      <c r="V102" s="283" t="e">
        <f>IF(AND(#REF!="Media",#REF!="Leve"),CONCATENATE("R",#REF!,"C",#REF!),"")</f>
        <v>#REF!</v>
      </c>
      <c r="W102" s="283" t="e">
        <f>IF(AND(#REF!="Media",#REF!="Leve"),CONCATENATE("R",#REF!,"C",#REF!),"")</f>
        <v>#REF!</v>
      </c>
      <c r="X102" s="283" t="e">
        <f>IF(AND(#REF!="Media",#REF!="Leve"),CONCATENATE("R",#REF!,"C",#REF!),"")</f>
        <v>#REF!</v>
      </c>
      <c r="Y102" s="283" t="e">
        <f>IF(AND(#REF!="Media",#REF!="Leve"),CONCATENATE("R",#REF!,"C",#REF!),"")</f>
        <v>#REF!</v>
      </c>
      <c r="Z102" s="283" t="e">
        <f>IF(AND(#REF!="Media",#REF!="Leve"),CONCATENATE("R",#REF!,"C",#REF!),"")</f>
        <v>#REF!</v>
      </c>
      <c r="AA102" s="283" t="e">
        <f>IF(AND(#REF!="Media",#REF!="Leve"),CONCATENATE("R",#REF!,"C",#REF!),"")</f>
        <v>#REF!</v>
      </c>
      <c r="AB102" s="282" t="e">
        <f>IF(AND(#REF!="Media",#REF!="Menor"),CONCATENATE("R",#REF!,"C",#REF!),"")</f>
        <v>#REF!</v>
      </c>
      <c r="AC102" s="283" t="e">
        <f>IF(AND(#REF!="Media",#REF!="Menor"),CONCATENATE("R",#REF!,"C",#REF!),"")</f>
        <v>#REF!</v>
      </c>
      <c r="AD102" s="283" t="e">
        <f>IF(AND(#REF!="Media",#REF!="Menor"),CONCATENATE("R",#REF!,"C",#REF!),"")</f>
        <v>#REF!</v>
      </c>
      <c r="AE102" s="283" t="e">
        <f>IF(AND(#REF!="Media",#REF!="Menor"),CONCATENATE("R",#REF!,"C",#REF!),"")</f>
        <v>#REF!</v>
      </c>
      <c r="AF102" s="283" t="e">
        <f>IF(AND(#REF!="Media",#REF!="Menor"),CONCATENATE("R",#REF!,"C",#REF!),"")</f>
        <v>#REF!</v>
      </c>
      <c r="AG102" s="283" t="e">
        <f>IF(AND(#REF!="Media",#REF!="Menor"),CONCATENATE("R",#REF!,"C",#REF!),"")</f>
        <v>#REF!</v>
      </c>
      <c r="AH102" s="283" t="e">
        <f>IF(AND(#REF!="Media",#REF!="Menor"),CONCATENATE("R",#REF!,"C",#REF!),"")</f>
        <v>#REF!</v>
      </c>
      <c r="AI102" s="283" t="e">
        <f>IF(AND(#REF!="Media",#REF!="Menor"),CONCATENATE("R",#REF!,"C",#REF!),"")</f>
        <v>#REF!</v>
      </c>
      <c r="AJ102" s="283" t="e">
        <f>IF(AND(#REF!="Media",#REF!="Menor"),CONCATENATE("R",#REF!,"C",#REF!),"")</f>
        <v>#REF!</v>
      </c>
      <c r="AK102" s="283" t="e">
        <f>IF(AND(#REF!="Media",#REF!="Menor"),CONCATENATE("R",#REF!,"C",#REF!),"")</f>
        <v>#REF!</v>
      </c>
      <c r="AL102" s="283" t="e">
        <f>IF(AND(#REF!="Media",#REF!="Menor"),CONCATENATE("R",#REF!,"C",#REF!),"")</f>
        <v>#REF!</v>
      </c>
      <c r="AM102" s="283" t="e">
        <f>IF(AND(#REF!="Media",#REF!="Menor"),CONCATENATE("R",#REF!,"C",#REF!),"")</f>
        <v>#REF!</v>
      </c>
      <c r="AN102" s="283" t="e">
        <f>IF(AND(#REF!="Media",#REF!="Menor"),CONCATENATE("R",#REF!,"C",#REF!),"")</f>
        <v>#REF!</v>
      </c>
      <c r="AO102" s="283" t="e">
        <f>IF(AND(#REF!="Media",#REF!="Menor"),CONCATENATE("R",#REF!,"C",#REF!),"")</f>
        <v>#REF!</v>
      </c>
      <c r="AP102" s="283" t="e">
        <f>IF(AND(#REF!="Media",#REF!="Menor"),CONCATENATE("R",#REF!,"C",#REF!),"")</f>
        <v>#REF!</v>
      </c>
      <c r="AQ102" s="283" t="e">
        <f>IF(AND(#REF!="Media",#REF!="Menor"),CONCATENATE("R",#REF!,"C",#REF!),"")</f>
        <v>#REF!</v>
      </c>
      <c r="AR102" s="283" t="e">
        <f>IF(AND(#REF!="Media",#REF!="Menor"),CONCATENATE("R",#REF!,"C",#REF!),"")</f>
        <v>#REF!</v>
      </c>
      <c r="AS102" s="283" t="e">
        <f>IF(AND(#REF!="Media",#REF!="Menor"),CONCATENATE("R",#REF!,"C",#REF!),"")</f>
        <v>#REF!</v>
      </c>
      <c r="AT102" s="282" t="e">
        <f>IF(AND(#REF!="Media",#REF!="Moderado"),CONCATENATE("R",#REF!,"C",#REF!),"")</f>
        <v>#REF!</v>
      </c>
      <c r="AU102" s="283" t="e">
        <f>IF(AND(#REF!="Media",#REF!="Moderado"),CONCATENATE("R",#REF!,"C",#REF!),"")</f>
        <v>#REF!</v>
      </c>
      <c r="AV102" s="283" t="e">
        <f>IF(AND(#REF!="Media",#REF!="Moderado"),CONCATENATE("R",#REF!,"C",#REF!),"")</f>
        <v>#REF!</v>
      </c>
      <c r="AW102" s="283" t="e">
        <f>IF(AND(#REF!="Media",#REF!="Moderado"),CONCATENATE("R",#REF!,"C",#REF!),"")</f>
        <v>#REF!</v>
      </c>
      <c r="AX102" s="283" t="e">
        <f>IF(AND(#REF!="Media",#REF!="Moderado"),CONCATENATE("R",#REF!,"C",#REF!),"")</f>
        <v>#REF!</v>
      </c>
      <c r="AY102" s="283" t="e">
        <f>IF(AND(#REF!="Media",#REF!="Moderado"),CONCATENATE("R",#REF!,"C",#REF!),"")</f>
        <v>#REF!</v>
      </c>
      <c r="AZ102" s="283" t="e">
        <f>IF(AND(#REF!="Media",#REF!="Moderado"),CONCATENATE("R",#REF!,"C",#REF!),"")</f>
        <v>#REF!</v>
      </c>
      <c r="BA102" s="283" t="e">
        <f>IF(AND(#REF!="Media",#REF!="Moderado"),CONCATENATE("R",#REF!,"C",#REF!),"")</f>
        <v>#REF!</v>
      </c>
      <c r="BB102" s="283" t="e">
        <f>IF(AND(#REF!="Media",#REF!="Moderado"),CONCATENATE("R",#REF!,"C",#REF!),"")</f>
        <v>#REF!</v>
      </c>
      <c r="BC102" s="283" t="e">
        <f>IF(AND(#REF!="Media",#REF!="Moderado"),CONCATENATE("R",#REF!,"C",#REF!),"")</f>
        <v>#REF!</v>
      </c>
      <c r="BD102" s="283" t="e">
        <f>IF(AND(#REF!="Media",#REF!="Moderado"),CONCATENATE("R",#REF!,"C",#REF!),"")</f>
        <v>#REF!</v>
      </c>
      <c r="BE102" s="283" t="e">
        <f>IF(AND(#REF!="Media",#REF!="Moderado"),CONCATENATE("R",#REF!,"C",#REF!),"")</f>
        <v>#REF!</v>
      </c>
      <c r="BF102" s="283" t="e">
        <f>IF(AND(#REF!="Media",#REF!="Moderado"),CONCATENATE("R",#REF!,"C",#REF!),"")</f>
        <v>#REF!</v>
      </c>
      <c r="BG102" s="283" t="e">
        <f>IF(AND(#REF!="Media",#REF!="Moderado"),CONCATENATE("R",#REF!,"C",#REF!),"")</f>
        <v>#REF!</v>
      </c>
      <c r="BH102" s="283" t="e">
        <f>IF(AND(#REF!="Media",#REF!="Moderado"),CONCATENATE("R",#REF!,"C",#REF!),"")</f>
        <v>#REF!</v>
      </c>
      <c r="BI102" s="283" t="e">
        <f>IF(AND(#REF!="Media",#REF!="Moderado"),CONCATENATE("R",#REF!,"C",#REF!),"")</f>
        <v>#REF!</v>
      </c>
      <c r="BJ102" s="283" t="e">
        <f>IF(AND(#REF!="Media",#REF!="Moderado"),CONCATENATE("R",#REF!,"C",#REF!),"")</f>
        <v>#REF!</v>
      </c>
      <c r="BK102" s="284" t="e">
        <f>IF(AND(#REF!="Media",#REF!="Moderado"),CONCATENATE("R",#REF!,"C",#REF!),"")</f>
        <v>#REF!</v>
      </c>
      <c r="BL102" s="270" t="e">
        <f>IF(AND(#REF!="Media",#REF!="Mayor"),CONCATENATE("R",#REF!,"C",#REF!),"")</f>
        <v>#REF!</v>
      </c>
      <c r="BM102" s="270" t="e">
        <f>IF(AND(#REF!="Media",#REF!="Mayor"),CONCATENATE("R",#REF!,"C",#REF!),"")</f>
        <v>#REF!</v>
      </c>
      <c r="BN102" s="270" t="e">
        <f>IF(AND(#REF!="Media",#REF!="Mayor"),CONCATENATE("R",#REF!,"C",#REF!),"")</f>
        <v>#REF!</v>
      </c>
      <c r="BO102" s="270" t="e">
        <f>IF(AND(#REF!="Media",#REF!="Mayor"),CONCATENATE("R",#REF!,"C",#REF!),"")</f>
        <v>#REF!</v>
      </c>
      <c r="BP102" s="270" t="e">
        <f>IF(AND(#REF!="Media",#REF!="Mayor"),CONCATENATE("R",#REF!,"C",#REF!),"")</f>
        <v>#REF!</v>
      </c>
      <c r="BQ102" s="270" t="e">
        <f>IF(AND(#REF!="Media",#REF!="Mayor"),CONCATENATE("R",#REF!,"C",#REF!),"")</f>
        <v>#REF!</v>
      </c>
      <c r="BR102" s="270" t="e">
        <f>IF(AND(#REF!="Media",#REF!="Mayor"),CONCATENATE("R",#REF!,"C",#REF!),"")</f>
        <v>#REF!</v>
      </c>
      <c r="BS102" s="270" t="e">
        <f>IF(AND(#REF!="Media",#REF!="Mayor"),CONCATENATE("R",#REF!,"C",#REF!),"")</f>
        <v>#REF!</v>
      </c>
      <c r="BT102" s="270" t="e">
        <f>IF(AND(#REF!="Media",#REF!="Mayor"),CONCATENATE("R",#REF!,"C",#REF!),"")</f>
        <v>#REF!</v>
      </c>
      <c r="BU102" s="270" t="e">
        <f>IF(AND(#REF!="Media",#REF!="Mayor"),CONCATENATE("R",#REF!,"C",#REF!),"")</f>
        <v>#REF!</v>
      </c>
      <c r="BV102" s="270" t="e">
        <f>IF(AND(#REF!="Media",#REF!="Mayor"),CONCATENATE("R",#REF!,"C",#REF!),"")</f>
        <v>#REF!</v>
      </c>
      <c r="BW102" s="270" t="e">
        <f>IF(AND(#REF!="Media",#REF!="Mayor"),CONCATENATE("R",#REF!,"C",#REF!),"")</f>
        <v>#REF!</v>
      </c>
      <c r="BX102" s="270" t="e">
        <f>IF(AND(#REF!="Media",#REF!="Mayor"),CONCATENATE("R",#REF!,"C",#REF!),"")</f>
        <v>#REF!</v>
      </c>
      <c r="BY102" s="270" t="e">
        <f>IF(AND(#REF!="Media",#REF!="Mayor"),CONCATENATE("R",#REF!,"C",#REF!),"")</f>
        <v>#REF!</v>
      </c>
      <c r="BZ102" s="270" t="e">
        <f>IF(AND(#REF!="Media",#REF!="Mayor"),CONCATENATE("R",#REF!,"C",#REF!),"")</f>
        <v>#REF!</v>
      </c>
      <c r="CA102" s="270" t="e">
        <f>IF(AND(#REF!="Media",#REF!="Mayor"),CONCATENATE("R",#REF!,"C",#REF!),"")</f>
        <v>#REF!</v>
      </c>
      <c r="CB102" s="270" t="e">
        <f>IF(AND(#REF!="Media",#REF!="Mayor"),CONCATENATE("R",#REF!,"C",#REF!),"")</f>
        <v>#REF!</v>
      </c>
      <c r="CC102" s="271" t="e">
        <f>IF(AND(#REF!="Media",#REF!="Mayor"),CONCATENATE("R",#REF!,"C",#REF!),"")</f>
        <v>#REF!</v>
      </c>
      <c r="CD102" s="272" t="e">
        <f>IF(AND(#REF!="Media",#REF!="Catastrófico"),CONCATENATE("R",#REF!,"C",#REF!),"")</f>
        <v>#REF!</v>
      </c>
      <c r="CE102" s="272" t="e">
        <f>IF(AND(#REF!="Media",#REF!="Catastrófico"),CONCATENATE("R",#REF!,"C",#REF!),"")</f>
        <v>#REF!</v>
      </c>
      <c r="CF102" s="272" t="e">
        <f>IF(AND(#REF!="Media",#REF!="Catastrófico"),CONCATENATE("R",#REF!,"C",#REF!),"")</f>
        <v>#REF!</v>
      </c>
      <c r="CG102" s="272" t="e">
        <f>IF(AND(#REF!="Media",#REF!="Catastrófico"),CONCATENATE("R",#REF!,"C",#REF!),"")</f>
        <v>#REF!</v>
      </c>
      <c r="CH102" s="272" t="e">
        <f>IF(AND(#REF!="Media",#REF!="Catastrófico"),CONCATENATE("R",#REF!,"C",#REF!),"")</f>
        <v>#REF!</v>
      </c>
      <c r="CI102" s="272" t="e">
        <f>IF(AND(#REF!="Media",#REF!="Catastrófico"),CONCATENATE("R",#REF!,"C",#REF!),"")</f>
        <v>#REF!</v>
      </c>
      <c r="CJ102" s="272" t="e">
        <f>IF(AND(#REF!="Media",#REF!="Catastrófico"),CONCATENATE("R",#REF!,"C",#REF!),"")</f>
        <v>#REF!</v>
      </c>
      <c r="CK102" s="272" t="e">
        <f>IF(AND(#REF!="Media",#REF!="Catastrófico"),CONCATENATE("R",#REF!,"C",#REF!),"")</f>
        <v>#REF!</v>
      </c>
      <c r="CL102" s="272" t="e">
        <f>IF(AND(#REF!="Media",#REF!="Catastrófico"),CONCATENATE("R",#REF!,"C",#REF!),"")</f>
        <v>#REF!</v>
      </c>
      <c r="CM102" s="272" t="e">
        <f>IF(AND(#REF!="Media",#REF!="Catastrófico"),CONCATENATE("R",#REF!,"C",#REF!),"")</f>
        <v>#REF!</v>
      </c>
      <c r="CN102" s="272" t="e">
        <f>IF(AND(#REF!="Media",#REF!="Catastrófico"),CONCATENATE("R",#REF!,"C",#REF!),"")</f>
        <v>#REF!</v>
      </c>
      <c r="CO102" s="272" t="e">
        <f>IF(AND(#REF!="Media",#REF!="Catastrófico"),CONCATENATE("R",#REF!,"C",#REF!),"")</f>
        <v>#REF!</v>
      </c>
      <c r="CP102" s="272" t="e">
        <f>IF(AND(#REF!="Media",#REF!="Catastrófico"),CONCATENATE("R",#REF!,"C",#REF!),"")</f>
        <v>#REF!</v>
      </c>
      <c r="CQ102" s="272" t="e">
        <f>IF(AND(#REF!="Media",#REF!="Catastrófico"),CONCATENATE("R",#REF!,"C",#REF!),"")</f>
        <v>#REF!</v>
      </c>
      <c r="CR102" s="272" t="e">
        <f>IF(AND(#REF!="Media",#REF!="Catastrófico"),CONCATENATE("R",#REF!,"C",#REF!),"")</f>
        <v>#REF!</v>
      </c>
      <c r="CS102" s="272" t="e">
        <f>IF(AND(#REF!="Media",#REF!="Catastrófico"),CONCATENATE("R",#REF!,"C",#REF!),"")</f>
        <v>#REF!</v>
      </c>
      <c r="CT102" s="272" t="e">
        <f>IF(AND(#REF!="Media",#REF!="Catastrófico"),CONCATENATE("R",#REF!,"C",#REF!),"")</f>
        <v>#REF!</v>
      </c>
      <c r="CU102" s="273" t="e">
        <f>IF(AND(#REF!="Media",#REF!="Catastrófico"),CONCATENATE("R",#REF!,"C",#REF!),"")</f>
        <v>#REF!</v>
      </c>
      <c r="CV102" s="57"/>
      <c r="CW102" s="1087"/>
      <c r="CX102" s="1088"/>
      <c r="CY102" s="1088"/>
      <c r="CZ102" s="1088"/>
      <c r="DA102" s="1088"/>
      <c r="DB102" s="1089"/>
    </row>
    <row r="103" spans="2:106" ht="32.65" customHeight="1">
      <c r="B103" s="1101"/>
      <c r="C103" s="1101"/>
      <c r="D103" s="1102"/>
      <c r="E103" s="1072"/>
      <c r="F103" s="1073"/>
      <c r="G103" s="1073"/>
      <c r="H103" s="1073"/>
      <c r="I103" s="1074"/>
      <c r="J103" s="282" t="e">
        <f>IF(AND(#REF!="Media",#REF!="Leve"),CONCATENATE("R",#REF!,"C",#REF!),"")</f>
        <v>#REF!</v>
      </c>
      <c r="K103" s="283" t="e">
        <f>IF(AND(#REF!="Media",#REF!="Leve"),CONCATENATE("R",#REF!,"C",#REF!),"")</f>
        <v>#REF!</v>
      </c>
      <c r="L103" s="283" t="e">
        <f>IF(AND(#REF!="Media",#REF!="Leve"),CONCATENATE("R",#REF!,"C",#REF!),"")</f>
        <v>#REF!</v>
      </c>
      <c r="M103" s="283" t="e">
        <f>IF(AND(#REF!="Media",#REF!="Leve"),CONCATENATE("R",#REF!,"C",#REF!),"")</f>
        <v>#REF!</v>
      </c>
      <c r="N103" s="283" t="e">
        <f>IF(AND(#REF!="Media",#REF!="Leve"),CONCATENATE("R",#REF!,"C",#REF!),"")</f>
        <v>#REF!</v>
      </c>
      <c r="O103" s="283" t="e">
        <f>IF(AND(#REF!="Media",#REF!="Leve"),CONCATENATE("R",#REF!,"C",#REF!),"")</f>
        <v>#REF!</v>
      </c>
      <c r="P103" s="283" t="e">
        <f>IF(AND(#REF!="Media",#REF!="Leve"),CONCATENATE("R",#REF!,"C",#REF!),"")</f>
        <v>#REF!</v>
      </c>
      <c r="Q103" s="283" t="e">
        <f>IF(AND(#REF!="Media",#REF!="Leve"),CONCATENATE("R",#REF!,"C",#REF!),"")</f>
        <v>#REF!</v>
      </c>
      <c r="R103" s="283" t="e">
        <f>IF(AND(#REF!="Media",#REF!="Leve"),CONCATENATE("R",#REF!,"C",#REF!),"")</f>
        <v>#REF!</v>
      </c>
      <c r="S103" s="283" t="e">
        <f>IF(AND(#REF!="Media",#REF!="Leve"),CONCATENATE("R",#REF!,"C",#REF!),"")</f>
        <v>#REF!</v>
      </c>
      <c r="T103" s="283" t="e">
        <f>IF(AND(#REF!="Media",#REF!="Leve"),CONCATENATE("R",#REF!,"C",#REF!),"")</f>
        <v>#REF!</v>
      </c>
      <c r="U103" s="283" t="e">
        <f>IF(AND(#REF!="Media",#REF!="Leve"),CONCATENATE("R",#REF!,"C",#REF!),"")</f>
        <v>#REF!</v>
      </c>
      <c r="V103" s="283" t="e">
        <f>IF(AND(#REF!="Media",#REF!="Leve"),CONCATENATE("R",#REF!,"C",#REF!),"")</f>
        <v>#REF!</v>
      </c>
      <c r="W103" s="283" t="e">
        <f>IF(AND(#REF!="Media",#REF!="Leve"),CONCATENATE("R",#REF!,"C",#REF!),"")</f>
        <v>#REF!</v>
      </c>
      <c r="X103" s="283" t="e">
        <f>IF(AND(#REF!="Media",#REF!="Leve"),CONCATENATE("R",#REF!,"C",#REF!),"")</f>
        <v>#REF!</v>
      </c>
      <c r="Y103" s="283" t="e">
        <f>IF(AND(#REF!="Media",#REF!="Leve"),CONCATENATE("R",#REF!,"C",#REF!),"")</f>
        <v>#REF!</v>
      </c>
      <c r="Z103" s="283" t="e">
        <f>IF(AND(#REF!="Media",#REF!="Leve"),CONCATENATE("R",#REF!,"C",#REF!),"")</f>
        <v>#REF!</v>
      </c>
      <c r="AA103" s="283" t="e">
        <f>IF(AND(#REF!="Media",#REF!="Leve"),CONCATENATE("R",#REF!,"C",#REF!),"")</f>
        <v>#REF!</v>
      </c>
      <c r="AB103" s="282" t="e">
        <f>IF(AND(#REF!="Media",#REF!="Menor"),CONCATENATE("R",#REF!,"C",#REF!),"")</f>
        <v>#REF!</v>
      </c>
      <c r="AC103" s="283" t="e">
        <f>IF(AND(#REF!="Media",#REF!="Menor"),CONCATENATE("R",#REF!,"C",#REF!),"")</f>
        <v>#REF!</v>
      </c>
      <c r="AD103" s="283" t="e">
        <f>IF(AND(#REF!="Media",#REF!="Menor"),CONCATENATE("R",#REF!,"C",#REF!),"")</f>
        <v>#REF!</v>
      </c>
      <c r="AE103" s="283" t="e">
        <f>IF(AND(#REF!="Media",#REF!="Menor"),CONCATENATE("R",#REF!,"C",#REF!),"")</f>
        <v>#REF!</v>
      </c>
      <c r="AF103" s="283" t="e">
        <f>IF(AND(#REF!="Media",#REF!="Menor"),CONCATENATE("R",#REF!,"C",#REF!),"")</f>
        <v>#REF!</v>
      </c>
      <c r="AG103" s="283" t="e">
        <f>IF(AND(#REF!="Media",#REF!="Menor"),CONCATENATE("R",#REF!,"C",#REF!),"")</f>
        <v>#REF!</v>
      </c>
      <c r="AH103" s="283" t="e">
        <f>IF(AND(#REF!="Media",#REF!="Menor"),CONCATENATE("R",#REF!,"C",#REF!),"")</f>
        <v>#REF!</v>
      </c>
      <c r="AI103" s="283" t="e">
        <f>IF(AND(#REF!="Media",#REF!="Menor"),CONCATENATE("R",#REF!,"C",#REF!),"")</f>
        <v>#REF!</v>
      </c>
      <c r="AJ103" s="283" t="e">
        <f>IF(AND(#REF!="Media",#REF!="Menor"),CONCATENATE("R",#REF!,"C",#REF!),"")</f>
        <v>#REF!</v>
      </c>
      <c r="AK103" s="283" t="e">
        <f>IF(AND(#REF!="Media",#REF!="Menor"),CONCATENATE("R",#REF!,"C",#REF!),"")</f>
        <v>#REF!</v>
      </c>
      <c r="AL103" s="283" t="e">
        <f>IF(AND(#REF!="Media",#REF!="Menor"),CONCATENATE("R",#REF!,"C",#REF!),"")</f>
        <v>#REF!</v>
      </c>
      <c r="AM103" s="283" t="e">
        <f>IF(AND(#REF!="Media",#REF!="Menor"),CONCATENATE("R",#REF!,"C",#REF!),"")</f>
        <v>#REF!</v>
      </c>
      <c r="AN103" s="283" t="e">
        <f>IF(AND(#REF!="Media",#REF!="Menor"),CONCATENATE("R",#REF!,"C",#REF!),"")</f>
        <v>#REF!</v>
      </c>
      <c r="AO103" s="283" t="e">
        <f>IF(AND(#REF!="Media",#REF!="Menor"),CONCATENATE("R",#REF!,"C",#REF!),"")</f>
        <v>#REF!</v>
      </c>
      <c r="AP103" s="283" t="e">
        <f>IF(AND(#REF!="Media",#REF!="Menor"),CONCATENATE("R",#REF!,"C",#REF!),"")</f>
        <v>#REF!</v>
      </c>
      <c r="AQ103" s="283" t="e">
        <f>IF(AND(#REF!="Media",#REF!="Menor"),CONCATENATE("R",#REF!,"C",#REF!),"")</f>
        <v>#REF!</v>
      </c>
      <c r="AR103" s="283" t="e">
        <f>IF(AND(#REF!="Media",#REF!="Menor"),CONCATENATE("R",#REF!,"C",#REF!),"")</f>
        <v>#REF!</v>
      </c>
      <c r="AS103" s="283" t="e">
        <f>IF(AND(#REF!="Media",#REF!="Menor"),CONCATENATE("R",#REF!,"C",#REF!),"")</f>
        <v>#REF!</v>
      </c>
      <c r="AT103" s="282" t="e">
        <f>IF(AND(#REF!="Media",#REF!="Moderado"),CONCATENATE("R",#REF!,"C",#REF!),"")</f>
        <v>#REF!</v>
      </c>
      <c r="AU103" s="283" t="e">
        <f>IF(AND(#REF!="Media",#REF!="Moderado"),CONCATENATE("R",#REF!,"C",#REF!),"")</f>
        <v>#REF!</v>
      </c>
      <c r="AV103" s="283" t="e">
        <f>IF(AND(#REF!="Media",#REF!="Moderado"),CONCATENATE("R",#REF!,"C",#REF!),"")</f>
        <v>#REF!</v>
      </c>
      <c r="AW103" s="283" t="e">
        <f>IF(AND(#REF!="Media",#REF!="Moderado"),CONCATENATE("R",#REF!,"C",#REF!),"")</f>
        <v>#REF!</v>
      </c>
      <c r="AX103" s="283" t="e">
        <f>IF(AND(#REF!="Media",#REF!="Moderado"),CONCATENATE("R",#REF!,"C",#REF!),"")</f>
        <v>#REF!</v>
      </c>
      <c r="AY103" s="283" t="e">
        <f>IF(AND(#REF!="Media",#REF!="Moderado"),CONCATENATE("R",#REF!,"C",#REF!),"")</f>
        <v>#REF!</v>
      </c>
      <c r="AZ103" s="283" t="e">
        <f>IF(AND(#REF!="Media",#REF!="Moderado"),CONCATENATE("R",#REF!,"C",#REF!),"")</f>
        <v>#REF!</v>
      </c>
      <c r="BA103" s="283" t="e">
        <f>IF(AND(#REF!="Media",#REF!="Moderado"),CONCATENATE("R",#REF!,"C",#REF!),"")</f>
        <v>#REF!</v>
      </c>
      <c r="BB103" s="283" t="e">
        <f>IF(AND(#REF!="Media",#REF!="Moderado"),CONCATENATE("R",#REF!,"C",#REF!),"")</f>
        <v>#REF!</v>
      </c>
      <c r="BC103" s="283" t="e">
        <f>IF(AND(#REF!="Media",#REF!="Moderado"),CONCATENATE("R",#REF!,"C",#REF!),"")</f>
        <v>#REF!</v>
      </c>
      <c r="BD103" s="283" t="e">
        <f>IF(AND(#REF!="Media",#REF!="Moderado"),CONCATENATE("R",#REF!,"C",#REF!),"")</f>
        <v>#REF!</v>
      </c>
      <c r="BE103" s="283" t="e">
        <f>IF(AND(#REF!="Media",#REF!="Moderado"),CONCATENATE("R",#REF!,"C",#REF!),"")</f>
        <v>#REF!</v>
      </c>
      <c r="BF103" s="283" t="e">
        <f>IF(AND(#REF!="Media",#REF!="Moderado"),CONCATENATE("R",#REF!,"C",#REF!),"")</f>
        <v>#REF!</v>
      </c>
      <c r="BG103" s="283" t="e">
        <f>IF(AND(#REF!="Media",#REF!="Moderado"),CONCATENATE("R",#REF!,"C",#REF!),"")</f>
        <v>#REF!</v>
      </c>
      <c r="BH103" s="283" t="e">
        <f>IF(AND(#REF!="Media",#REF!="Moderado"),CONCATENATE("R",#REF!,"C",#REF!),"")</f>
        <v>#REF!</v>
      </c>
      <c r="BI103" s="283" t="e">
        <f>IF(AND(#REF!="Media",#REF!="Moderado"),CONCATENATE("R",#REF!,"C",#REF!),"")</f>
        <v>#REF!</v>
      </c>
      <c r="BJ103" s="283" t="e">
        <f>IF(AND(#REF!="Media",#REF!="Moderado"),CONCATENATE("R",#REF!,"C",#REF!),"")</f>
        <v>#REF!</v>
      </c>
      <c r="BK103" s="284" t="e">
        <f>IF(AND(#REF!="Media",#REF!="Moderado"),CONCATENATE("R",#REF!,"C",#REF!),"")</f>
        <v>#REF!</v>
      </c>
      <c r="BL103" s="270" t="e">
        <f>IF(AND(#REF!="Media",#REF!="Mayor"),CONCATENATE("R",#REF!,"C",#REF!),"")</f>
        <v>#REF!</v>
      </c>
      <c r="BM103" s="270" t="e">
        <f>IF(AND(#REF!="Media",#REF!="Mayor"),CONCATENATE("R",#REF!,"C",#REF!),"")</f>
        <v>#REF!</v>
      </c>
      <c r="BN103" s="270" t="e">
        <f>IF(AND(#REF!="Media",#REF!="Mayor"),CONCATENATE("R",#REF!,"C",#REF!),"")</f>
        <v>#REF!</v>
      </c>
      <c r="BO103" s="270" t="e">
        <f>IF(AND(#REF!="Media",#REF!="Mayor"),CONCATENATE("R",#REF!,"C",#REF!),"")</f>
        <v>#REF!</v>
      </c>
      <c r="BP103" s="270" t="e">
        <f>IF(AND(#REF!="Media",#REF!="Mayor"),CONCATENATE("R",#REF!,"C",#REF!),"")</f>
        <v>#REF!</v>
      </c>
      <c r="BQ103" s="270" t="e">
        <f>IF(AND(#REF!="Media",#REF!="Mayor"),CONCATENATE("R",#REF!,"C",#REF!),"")</f>
        <v>#REF!</v>
      </c>
      <c r="BR103" s="270" t="e">
        <f>IF(AND(#REF!="Media",#REF!="Mayor"),CONCATENATE("R",#REF!,"C",#REF!),"")</f>
        <v>#REF!</v>
      </c>
      <c r="BS103" s="270" t="e">
        <f>IF(AND(#REF!="Media",#REF!="Mayor"),CONCATENATE("R",#REF!,"C",#REF!),"")</f>
        <v>#REF!</v>
      </c>
      <c r="BT103" s="270" t="e">
        <f>IF(AND(#REF!="Media",#REF!="Mayor"),CONCATENATE("R",#REF!,"C",#REF!),"")</f>
        <v>#REF!</v>
      </c>
      <c r="BU103" s="270" t="e">
        <f>IF(AND(#REF!="Media",#REF!="Mayor"),CONCATENATE("R",#REF!,"C",#REF!),"")</f>
        <v>#REF!</v>
      </c>
      <c r="BV103" s="270" t="e">
        <f>IF(AND(#REF!="Media",#REF!="Mayor"),CONCATENATE("R",#REF!,"C",#REF!),"")</f>
        <v>#REF!</v>
      </c>
      <c r="BW103" s="270" t="e">
        <f>IF(AND(#REF!="Media",#REF!="Mayor"),CONCATENATE("R",#REF!,"C",#REF!),"")</f>
        <v>#REF!</v>
      </c>
      <c r="BX103" s="270" t="e">
        <f>IF(AND(#REF!="Media",#REF!="Mayor"),CONCATENATE("R",#REF!,"C",#REF!),"")</f>
        <v>#REF!</v>
      </c>
      <c r="BY103" s="270" t="e">
        <f>IF(AND(#REF!="Media",#REF!="Mayor"),CONCATENATE("R",#REF!,"C",#REF!),"")</f>
        <v>#REF!</v>
      </c>
      <c r="BZ103" s="270" t="e">
        <f>IF(AND(#REF!="Media",#REF!="Mayor"),CONCATENATE("R",#REF!,"C",#REF!),"")</f>
        <v>#REF!</v>
      </c>
      <c r="CA103" s="270" t="e">
        <f>IF(AND(#REF!="Media",#REF!="Mayor"),CONCATENATE("R",#REF!,"C",#REF!),"")</f>
        <v>#REF!</v>
      </c>
      <c r="CB103" s="270" t="e">
        <f>IF(AND(#REF!="Media",#REF!="Mayor"),CONCATENATE("R",#REF!,"C",#REF!),"")</f>
        <v>#REF!</v>
      </c>
      <c r="CC103" s="271" t="e">
        <f>IF(AND(#REF!="Media",#REF!="Mayor"),CONCATENATE("R",#REF!,"C",#REF!),"")</f>
        <v>#REF!</v>
      </c>
      <c r="CD103" s="272" t="e">
        <f>IF(AND(#REF!="Media",#REF!="Catastrófico"),CONCATENATE("R",#REF!,"C",#REF!),"")</f>
        <v>#REF!</v>
      </c>
      <c r="CE103" s="272" t="e">
        <f>IF(AND(#REF!="Media",#REF!="Catastrófico"),CONCATENATE("R",#REF!,"C",#REF!),"")</f>
        <v>#REF!</v>
      </c>
      <c r="CF103" s="272" t="e">
        <f>IF(AND(#REF!="Media",#REF!="Catastrófico"),CONCATENATE("R",#REF!,"C",#REF!),"")</f>
        <v>#REF!</v>
      </c>
      <c r="CG103" s="272" t="e">
        <f>IF(AND(#REF!="Media",#REF!="Catastrófico"),CONCATENATE("R",#REF!,"C",#REF!),"")</f>
        <v>#REF!</v>
      </c>
      <c r="CH103" s="272" t="e">
        <f>IF(AND(#REF!="Media",#REF!="Catastrófico"),CONCATENATE("R",#REF!,"C",#REF!),"")</f>
        <v>#REF!</v>
      </c>
      <c r="CI103" s="272" t="e">
        <f>IF(AND(#REF!="Media",#REF!="Catastrófico"),CONCATENATE("R",#REF!,"C",#REF!),"")</f>
        <v>#REF!</v>
      </c>
      <c r="CJ103" s="272" t="e">
        <f>IF(AND(#REF!="Media",#REF!="Catastrófico"),CONCATENATE("R",#REF!,"C",#REF!),"")</f>
        <v>#REF!</v>
      </c>
      <c r="CK103" s="272" t="e">
        <f>IF(AND(#REF!="Media",#REF!="Catastrófico"),CONCATENATE("R",#REF!,"C",#REF!),"")</f>
        <v>#REF!</v>
      </c>
      <c r="CL103" s="272" t="e">
        <f>IF(AND(#REF!="Media",#REF!="Catastrófico"),CONCATENATE("R",#REF!,"C",#REF!),"")</f>
        <v>#REF!</v>
      </c>
      <c r="CM103" s="272" t="e">
        <f>IF(AND(#REF!="Media",#REF!="Catastrófico"),CONCATENATE("R",#REF!,"C",#REF!),"")</f>
        <v>#REF!</v>
      </c>
      <c r="CN103" s="272" t="e">
        <f>IF(AND(#REF!="Media",#REF!="Catastrófico"),CONCATENATE("R",#REF!,"C",#REF!),"")</f>
        <v>#REF!</v>
      </c>
      <c r="CO103" s="272" t="e">
        <f>IF(AND(#REF!="Media",#REF!="Catastrófico"),CONCATENATE("R",#REF!,"C",#REF!),"")</f>
        <v>#REF!</v>
      </c>
      <c r="CP103" s="272" t="e">
        <f>IF(AND(#REF!="Media",#REF!="Catastrófico"),CONCATENATE("R",#REF!,"C",#REF!),"")</f>
        <v>#REF!</v>
      </c>
      <c r="CQ103" s="272" t="e">
        <f>IF(AND(#REF!="Media",#REF!="Catastrófico"),CONCATENATE("R",#REF!,"C",#REF!),"")</f>
        <v>#REF!</v>
      </c>
      <c r="CR103" s="272" t="e">
        <f>IF(AND(#REF!="Media",#REF!="Catastrófico"),CONCATENATE("R",#REF!,"C",#REF!),"")</f>
        <v>#REF!</v>
      </c>
      <c r="CS103" s="272" t="e">
        <f>IF(AND(#REF!="Media",#REF!="Catastrófico"),CONCATENATE("R",#REF!,"C",#REF!),"")</f>
        <v>#REF!</v>
      </c>
      <c r="CT103" s="272" t="e">
        <f>IF(AND(#REF!="Media",#REF!="Catastrófico"),CONCATENATE("R",#REF!,"C",#REF!),"")</f>
        <v>#REF!</v>
      </c>
      <c r="CU103" s="273" t="e">
        <f>IF(AND(#REF!="Media",#REF!="Catastrófico"),CONCATENATE("R",#REF!,"C",#REF!),"")</f>
        <v>#REF!</v>
      </c>
      <c r="CV103" s="57"/>
      <c r="CW103" s="1087"/>
      <c r="CX103" s="1088"/>
      <c r="CY103" s="1088"/>
      <c r="CZ103" s="1088"/>
      <c r="DA103" s="1088"/>
      <c r="DB103" s="1089"/>
    </row>
    <row r="104" spans="2:106" ht="32.65" customHeight="1">
      <c r="B104" s="1101"/>
      <c r="C104" s="1101"/>
      <c r="D104" s="1102"/>
      <c r="E104" s="1072"/>
      <c r="F104" s="1073"/>
      <c r="G104" s="1073"/>
      <c r="H104" s="1073"/>
      <c r="I104" s="1074"/>
      <c r="J104" s="282" t="e">
        <f>IF(AND(#REF!="Media",#REF!="Leve"),CONCATENATE("R",#REF!,"C",#REF!),"")</f>
        <v>#REF!</v>
      </c>
      <c r="K104" s="283" t="e">
        <f>IF(AND(#REF!="Media",#REF!="Leve"),CONCATENATE("R",#REF!,"C",#REF!),"")</f>
        <v>#REF!</v>
      </c>
      <c r="L104" s="283" t="e">
        <f>IF(AND(#REF!="Media",#REF!="Leve"),CONCATENATE("R",#REF!,"C",#REF!),"")</f>
        <v>#REF!</v>
      </c>
      <c r="M104" s="283" t="e">
        <f>IF(AND(#REF!="Media",#REF!="Leve"),CONCATENATE("R",#REF!,"C",#REF!),"")</f>
        <v>#REF!</v>
      </c>
      <c r="N104" s="283" t="e">
        <f>IF(AND(#REF!="Media",#REF!="Leve"),CONCATENATE("R",#REF!,"C",#REF!),"")</f>
        <v>#REF!</v>
      </c>
      <c r="O104" s="283" t="e">
        <f>IF(AND(#REF!="Media",#REF!="Leve"),CONCATENATE("R",#REF!,"C",#REF!),"")</f>
        <v>#REF!</v>
      </c>
      <c r="P104" s="283" t="e">
        <f>IF(AND(#REF!="Media",#REF!="Leve"),CONCATENATE("R",#REF!,"C",#REF!),"")</f>
        <v>#REF!</v>
      </c>
      <c r="Q104" s="283" t="e">
        <f>IF(AND(#REF!="Media",#REF!="Leve"),CONCATENATE("R",#REF!,"C",#REF!),"")</f>
        <v>#REF!</v>
      </c>
      <c r="R104" s="283" t="e">
        <f>IF(AND(#REF!="Media",#REF!="Leve"),CONCATENATE("R",#REF!,"C",#REF!),"")</f>
        <v>#REF!</v>
      </c>
      <c r="S104" s="283" t="e">
        <f>IF(AND(#REF!="Media",#REF!="Leve"),CONCATENATE("R",#REF!,"C",#REF!),"")</f>
        <v>#REF!</v>
      </c>
      <c r="T104" s="283" t="e">
        <f>IF(AND(#REF!="Media",#REF!="Leve"),CONCATENATE("R",#REF!,"C",#REF!),"")</f>
        <v>#REF!</v>
      </c>
      <c r="U104" s="283" t="e">
        <f>IF(AND(#REF!="Media",#REF!="Leve"),CONCATENATE("R",#REF!,"C",#REF!),"")</f>
        <v>#REF!</v>
      </c>
      <c r="V104" s="283" t="e">
        <f>IF(AND(#REF!="Media",#REF!="Leve"),CONCATENATE("R",#REF!,"C",#REF!),"")</f>
        <v>#REF!</v>
      </c>
      <c r="W104" s="283" t="e">
        <f>IF(AND(#REF!="Media",#REF!="Leve"),CONCATENATE("R",#REF!,"C",#REF!),"")</f>
        <v>#REF!</v>
      </c>
      <c r="X104" s="283" t="e">
        <f>IF(AND(#REF!="Media",#REF!="Leve"),CONCATENATE("R",#REF!,"C",#REF!),"")</f>
        <v>#REF!</v>
      </c>
      <c r="Y104" s="283" t="e">
        <f>IF(AND(#REF!="Media",#REF!="Leve"),CONCATENATE("R",#REF!,"C",#REF!),"")</f>
        <v>#REF!</v>
      </c>
      <c r="Z104" s="283" t="e">
        <f>IF(AND(#REF!="Media",#REF!="Leve"),CONCATENATE("R",#REF!,"C",#REF!),"")</f>
        <v>#REF!</v>
      </c>
      <c r="AA104" s="283" t="e">
        <f>IF(AND(#REF!="Media",#REF!="Leve"),CONCATENATE("R",#REF!,"C",#REF!),"")</f>
        <v>#REF!</v>
      </c>
      <c r="AB104" s="282" t="e">
        <f>IF(AND(#REF!="Media",#REF!="Menor"),CONCATENATE("R",#REF!,"C",#REF!),"")</f>
        <v>#REF!</v>
      </c>
      <c r="AC104" s="283" t="e">
        <f>IF(AND(#REF!="Media",#REF!="Menor"),CONCATENATE("R",#REF!,"C",#REF!),"")</f>
        <v>#REF!</v>
      </c>
      <c r="AD104" s="283" t="e">
        <f>IF(AND(#REF!="Media",#REF!="Menor"),CONCATENATE("R",#REF!,"C",#REF!),"")</f>
        <v>#REF!</v>
      </c>
      <c r="AE104" s="283" t="e">
        <f>IF(AND(#REF!="Media",#REF!="Menor"),CONCATENATE("R",#REF!,"C",#REF!),"")</f>
        <v>#REF!</v>
      </c>
      <c r="AF104" s="283" t="e">
        <f>IF(AND(#REF!="Media",#REF!="Menor"),CONCATENATE("R",#REF!,"C",#REF!),"")</f>
        <v>#REF!</v>
      </c>
      <c r="AG104" s="283" t="e">
        <f>IF(AND(#REF!="Media",#REF!="Menor"),CONCATENATE("R",#REF!,"C",#REF!),"")</f>
        <v>#REF!</v>
      </c>
      <c r="AH104" s="283" t="e">
        <f>IF(AND(#REF!="Media",#REF!="Menor"),CONCATENATE("R",#REF!,"C",#REF!),"")</f>
        <v>#REF!</v>
      </c>
      <c r="AI104" s="283" t="e">
        <f>IF(AND(#REF!="Media",#REF!="Menor"),CONCATENATE("R",#REF!,"C",#REF!),"")</f>
        <v>#REF!</v>
      </c>
      <c r="AJ104" s="283" t="e">
        <f>IF(AND(#REF!="Media",#REF!="Menor"),CONCATENATE("R",#REF!,"C",#REF!),"")</f>
        <v>#REF!</v>
      </c>
      <c r="AK104" s="283" t="e">
        <f>IF(AND(#REF!="Media",#REF!="Menor"),CONCATENATE("R",#REF!,"C",#REF!),"")</f>
        <v>#REF!</v>
      </c>
      <c r="AL104" s="283" t="e">
        <f>IF(AND(#REF!="Media",#REF!="Menor"),CONCATENATE("R",#REF!,"C",#REF!),"")</f>
        <v>#REF!</v>
      </c>
      <c r="AM104" s="283" t="e">
        <f>IF(AND(#REF!="Media",#REF!="Menor"),CONCATENATE("R",#REF!,"C",#REF!),"")</f>
        <v>#REF!</v>
      </c>
      <c r="AN104" s="283" t="e">
        <f>IF(AND(#REF!="Media",#REF!="Menor"),CONCATENATE("R",#REF!,"C",#REF!),"")</f>
        <v>#REF!</v>
      </c>
      <c r="AO104" s="283" t="e">
        <f>IF(AND(#REF!="Media",#REF!="Menor"),CONCATENATE("R",#REF!,"C",#REF!),"")</f>
        <v>#REF!</v>
      </c>
      <c r="AP104" s="283" t="e">
        <f>IF(AND(#REF!="Media",#REF!="Menor"),CONCATENATE("R",#REF!,"C",#REF!),"")</f>
        <v>#REF!</v>
      </c>
      <c r="AQ104" s="283" t="e">
        <f>IF(AND(#REF!="Media",#REF!="Menor"),CONCATENATE("R",#REF!,"C",#REF!),"")</f>
        <v>#REF!</v>
      </c>
      <c r="AR104" s="283" t="e">
        <f>IF(AND(#REF!="Media",#REF!="Menor"),CONCATENATE("R",#REF!,"C",#REF!),"")</f>
        <v>#REF!</v>
      </c>
      <c r="AS104" s="283" t="e">
        <f>IF(AND(#REF!="Media",#REF!="Menor"),CONCATENATE("R",#REF!,"C",#REF!),"")</f>
        <v>#REF!</v>
      </c>
      <c r="AT104" s="282" t="e">
        <f>IF(AND(#REF!="Media",#REF!="Moderado"),CONCATENATE("R",#REF!,"C",#REF!),"")</f>
        <v>#REF!</v>
      </c>
      <c r="AU104" s="283" t="e">
        <f>IF(AND(#REF!="Media",#REF!="Moderado"),CONCATENATE("R",#REF!,"C",#REF!),"")</f>
        <v>#REF!</v>
      </c>
      <c r="AV104" s="283" t="e">
        <f>IF(AND(#REF!="Media",#REF!="Moderado"),CONCATENATE("R",#REF!,"C",#REF!),"")</f>
        <v>#REF!</v>
      </c>
      <c r="AW104" s="283" t="e">
        <f>IF(AND(#REF!="Media",#REF!="Moderado"),CONCATENATE("R",#REF!,"C",#REF!),"")</f>
        <v>#REF!</v>
      </c>
      <c r="AX104" s="283" t="e">
        <f>IF(AND(#REF!="Media",#REF!="Moderado"),CONCATENATE("R",#REF!,"C",#REF!),"")</f>
        <v>#REF!</v>
      </c>
      <c r="AY104" s="283" t="e">
        <f>IF(AND(#REF!="Media",#REF!="Moderado"),CONCATENATE("R",#REF!,"C",#REF!),"")</f>
        <v>#REF!</v>
      </c>
      <c r="AZ104" s="283" t="e">
        <f>IF(AND(#REF!="Media",#REF!="Moderado"),CONCATENATE("R",#REF!,"C",#REF!),"")</f>
        <v>#REF!</v>
      </c>
      <c r="BA104" s="283" t="e">
        <f>IF(AND(#REF!="Media",#REF!="Moderado"),CONCATENATE("R",#REF!,"C",#REF!),"")</f>
        <v>#REF!</v>
      </c>
      <c r="BB104" s="283" t="e">
        <f>IF(AND(#REF!="Media",#REF!="Moderado"),CONCATENATE("R",#REF!,"C",#REF!),"")</f>
        <v>#REF!</v>
      </c>
      <c r="BC104" s="283" t="e">
        <f>IF(AND(#REF!="Media",#REF!="Moderado"),CONCATENATE("R",#REF!,"C",#REF!),"")</f>
        <v>#REF!</v>
      </c>
      <c r="BD104" s="283" t="e">
        <f>IF(AND(#REF!="Media",#REF!="Moderado"),CONCATENATE("R",#REF!,"C",#REF!),"")</f>
        <v>#REF!</v>
      </c>
      <c r="BE104" s="283" t="e">
        <f>IF(AND(#REF!="Media",#REF!="Moderado"),CONCATENATE("R",#REF!,"C",#REF!),"")</f>
        <v>#REF!</v>
      </c>
      <c r="BF104" s="283" t="e">
        <f>IF(AND(#REF!="Media",#REF!="Moderado"),CONCATENATE("R",#REF!,"C",#REF!),"")</f>
        <v>#REF!</v>
      </c>
      <c r="BG104" s="283" t="e">
        <f>IF(AND(#REF!="Media",#REF!="Moderado"),CONCATENATE("R",#REF!,"C",#REF!),"")</f>
        <v>#REF!</v>
      </c>
      <c r="BH104" s="283" t="e">
        <f>IF(AND(#REF!="Media",#REF!="Moderado"),CONCATENATE("R",#REF!,"C",#REF!),"")</f>
        <v>#REF!</v>
      </c>
      <c r="BI104" s="283" t="e">
        <f>IF(AND(#REF!="Media",#REF!="Moderado"),CONCATENATE("R",#REF!,"C",#REF!),"")</f>
        <v>#REF!</v>
      </c>
      <c r="BJ104" s="283" t="e">
        <f>IF(AND(#REF!="Media",#REF!="Moderado"),CONCATENATE("R",#REF!,"C",#REF!),"")</f>
        <v>#REF!</v>
      </c>
      <c r="BK104" s="284" t="e">
        <f>IF(AND(#REF!="Media",#REF!="Moderado"),CONCATENATE("R",#REF!,"C",#REF!),"")</f>
        <v>#REF!</v>
      </c>
      <c r="BL104" s="270" t="e">
        <f>IF(AND(#REF!="Media",#REF!="Mayor"),CONCATENATE("R",#REF!,"C",#REF!),"")</f>
        <v>#REF!</v>
      </c>
      <c r="BM104" s="270" t="e">
        <f>IF(AND(#REF!="Media",#REF!="Mayor"),CONCATENATE("R",#REF!,"C",#REF!),"")</f>
        <v>#REF!</v>
      </c>
      <c r="BN104" s="270" t="e">
        <f>IF(AND(#REF!="Media",#REF!="Mayor"),CONCATENATE("R",#REF!,"C",#REF!),"")</f>
        <v>#REF!</v>
      </c>
      <c r="BO104" s="270" t="e">
        <f>IF(AND(#REF!="Media",#REF!="Mayor"),CONCATENATE("R",#REF!,"C",#REF!),"")</f>
        <v>#REF!</v>
      </c>
      <c r="BP104" s="270" t="e">
        <f>IF(AND(#REF!="Media",#REF!="Mayor"),CONCATENATE("R",#REF!,"C",#REF!),"")</f>
        <v>#REF!</v>
      </c>
      <c r="BQ104" s="270" t="e">
        <f>IF(AND(#REF!="Media",#REF!="Mayor"),CONCATENATE("R",#REF!,"C",#REF!),"")</f>
        <v>#REF!</v>
      </c>
      <c r="BR104" s="270" t="e">
        <f>IF(AND(#REF!="Media",#REF!="Mayor"),CONCATENATE("R",#REF!,"C",#REF!),"")</f>
        <v>#REF!</v>
      </c>
      <c r="BS104" s="270" t="e">
        <f>IF(AND(#REF!="Media",#REF!="Mayor"),CONCATENATE("R",#REF!,"C",#REF!),"")</f>
        <v>#REF!</v>
      </c>
      <c r="BT104" s="270" t="e">
        <f>IF(AND(#REF!="Media",#REF!="Mayor"),CONCATENATE("R",#REF!,"C",#REF!),"")</f>
        <v>#REF!</v>
      </c>
      <c r="BU104" s="270" t="e">
        <f>IF(AND(#REF!="Media",#REF!="Mayor"),CONCATENATE("R",#REF!,"C",#REF!),"")</f>
        <v>#REF!</v>
      </c>
      <c r="BV104" s="270" t="e">
        <f>IF(AND(#REF!="Media",#REF!="Mayor"),CONCATENATE("R",#REF!,"C",#REF!),"")</f>
        <v>#REF!</v>
      </c>
      <c r="BW104" s="270" t="e">
        <f>IF(AND(#REF!="Media",#REF!="Mayor"),CONCATENATE("R",#REF!,"C",#REF!),"")</f>
        <v>#REF!</v>
      </c>
      <c r="BX104" s="270" t="e">
        <f>IF(AND(#REF!="Media",#REF!="Mayor"),CONCATENATE("R",#REF!,"C",#REF!),"")</f>
        <v>#REF!</v>
      </c>
      <c r="BY104" s="270" t="e">
        <f>IF(AND(#REF!="Media",#REF!="Mayor"),CONCATENATE("R",#REF!,"C",#REF!),"")</f>
        <v>#REF!</v>
      </c>
      <c r="BZ104" s="270" t="e">
        <f>IF(AND(#REF!="Media",#REF!="Mayor"),CONCATENATE("R",#REF!,"C",#REF!),"")</f>
        <v>#REF!</v>
      </c>
      <c r="CA104" s="270" t="e">
        <f>IF(AND(#REF!="Media",#REF!="Mayor"),CONCATENATE("R",#REF!,"C",#REF!),"")</f>
        <v>#REF!</v>
      </c>
      <c r="CB104" s="270" t="e">
        <f>IF(AND(#REF!="Media",#REF!="Mayor"),CONCATENATE("R",#REF!,"C",#REF!),"")</f>
        <v>#REF!</v>
      </c>
      <c r="CC104" s="271" t="e">
        <f>IF(AND(#REF!="Media",#REF!="Mayor"),CONCATENATE("R",#REF!,"C",#REF!),"")</f>
        <v>#REF!</v>
      </c>
      <c r="CD104" s="272" t="e">
        <f>IF(AND(#REF!="Media",#REF!="Catastrófico"),CONCATENATE("R",#REF!,"C",#REF!),"")</f>
        <v>#REF!</v>
      </c>
      <c r="CE104" s="272" t="e">
        <f>IF(AND(#REF!="Media",#REF!="Catastrófico"),CONCATENATE("R",#REF!,"C",#REF!),"")</f>
        <v>#REF!</v>
      </c>
      <c r="CF104" s="272" t="e">
        <f>IF(AND(#REF!="Media",#REF!="Catastrófico"),CONCATENATE("R",#REF!,"C",#REF!),"")</f>
        <v>#REF!</v>
      </c>
      <c r="CG104" s="272" t="e">
        <f>IF(AND(#REF!="Media",#REF!="Catastrófico"),CONCATENATE("R",#REF!,"C",#REF!),"")</f>
        <v>#REF!</v>
      </c>
      <c r="CH104" s="272" t="e">
        <f>IF(AND(#REF!="Media",#REF!="Catastrófico"),CONCATENATE("R",#REF!,"C",#REF!),"")</f>
        <v>#REF!</v>
      </c>
      <c r="CI104" s="272" t="e">
        <f>IF(AND(#REF!="Media",#REF!="Catastrófico"),CONCATENATE("R",#REF!,"C",#REF!),"")</f>
        <v>#REF!</v>
      </c>
      <c r="CJ104" s="272" t="e">
        <f>IF(AND(#REF!="Media",#REF!="Catastrófico"),CONCATENATE("R",#REF!,"C",#REF!),"")</f>
        <v>#REF!</v>
      </c>
      <c r="CK104" s="272" t="e">
        <f>IF(AND(#REF!="Media",#REF!="Catastrófico"),CONCATENATE("R",#REF!,"C",#REF!),"")</f>
        <v>#REF!</v>
      </c>
      <c r="CL104" s="272" t="e">
        <f>IF(AND(#REF!="Media",#REF!="Catastrófico"),CONCATENATE("R",#REF!,"C",#REF!),"")</f>
        <v>#REF!</v>
      </c>
      <c r="CM104" s="272" t="e">
        <f>IF(AND(#REF!="Media",#REF!="Catastrófico"),CONCATENATE("R",#REF!,"C",#REF!),"")</f>
        <v>#REF!</v>
      </c>
      <c r="CN104" s="272" t="e">
        <f>IF(AND(#REF!="Media",#REF!="Catastrófico"),CONCATENATE("R",#REF!,"C",#REF!),"")</f>
        <v>#REF!</v>
      </c>
      <c r="CO104" s="272" t="e">
        <f>IF(AND(#REF!="Media",#REF!="Catastrófico"),CONCATENATE("R",#REF!,"C",#REF!),"")</f>
        <v>#REF!</v>
      </c>
      <c r="CP104" s="272" t="e">
        <f>IF(AND(#REF!="Media",#REF!="Catastrófico"),CONCATENATE("R",#REF!,"C",#REF!),"")</f>
        <v>#REF!</v>
      </c>
      <c r="CQ104" s="272" t="e">
        <f>IF(AND(#REF!="Media",#REF!="Catastrófico"),CONCATENATE("R",#REF!,"C",#REF!),"")</f>
        <v>#REF!</v>
      </c>
      <c r="CR104" s="272" t="e">
        <f>IF(AND(#REF!="Media",#REF!="Catastrófico"),CONCATENATE("R",#REF!,"C",#REF!),"")</f>
        <v>#REF!</v>
      </c>
      <c r="CS104" s="272" t="e">
        <f>IF(AND(#REF!="Media",#REF!="Catastrófico"),CONCATENATE("R",#REF!,"C",#REF!),"")</f>
        <v>#REF!</v>
      </c>
      <c r="CT104" s="272" t="e">
        <f>IF(AND(#REF!="Media",#REF!="Catastrófico"),CONCATENATE("R",#REF!,"C",#REF!),"")</f>
        <v>#REF!</v>
      </c>
      <c r="CU104" s="273" t="e">
        <f>IF(AND(#REF!="Media",#REF!="Catastrófico"),CONCATENATE("R",#REF!,"C",#REF!),"")</f>
        <v>#REF!</v>
      </c>
      <c r="CV104" s="57"/>
      <c r="CW104" s="1087"/>
      <c r="CX104" s="1088"/>
      <c r="CY104" s="1088"/>
      <c r="CZ104" s="1088"/>
      <c r="DA104" s="1088"/>
      <c r="DB104" s="1089"/>
    </row>
    <row r="105" spans="2:106" ht="32.65" customHeight="1">
      <c r="B105" s="1101"/>
      <c r="C105" s="1101"/>
      <c r="D105" s="1102"/>
      <c r="E105" s="1072"/>
      <c r="F105" s="1073"/>
      <c r="G105" s="1073"/>
      <c r="H105" s="1073"/>
      <c r="I105" s="1074"/>
      <c r="J105" s="282" t="e">
        <f>IF(AND(#REF!="Media",#REF!="Leve"),CONCATENATE("R",#REF!,"C",#REF!),"")</f>
        <v>#REF!</v>
      </c>
      <c r="K105" s="283" t="e">
        <f>IF(AND(#REF!="Media",#REF!="Leve"),CONCATENATE("R",#REF!,"C",#REF!),"")</f>
        <v>#REF!</v>
      </c>
      <c r="L105" s="283" t="e">
        <f>IF(AND(#REF!="Media",#REF!="Leve"),CONCATENATE("R",#REF!,"C",#REF!),"")</f>
        <v>#REF!</v>
      </c>
      <c r="M105" s="283" t="e">
        <f>IF(AND(#REF!="Media",#REF!="Leve"),CONCATENATE("R",#REF!,"C",#REF!),"")</f>
        <v>#REF!</v>
      </c>
      <c r="N105" s="283" t="e">
        <f>IF(AND(#REF!="Media",#REF!="Leve"),CONCATENATE("R",#REF!,"C",#REF!),"")</f>
        <v>#REF!</v>
      </c>
      <c r="O105" s="283" t="e">
        <f>IF(AND(#REF!="Media",#REF!="Leve"),CONCATENATE("R",#REF!,"C",#REF!),"")</f>
        <v>#REF!</v>
      </c>
      <c r="P105" s="283" t="e">
        <f>IF(AND(#REF!="Media",#REF!="Leve"),CONCATENATE("R",#REF!,"C",#REF!),"")</f>
        <v>#REF!</v>
      </c>
      <c r="Q105" s="283" t="e">
        <f>IF(AND(#REF!="Media",#REF!="Leve"),CONCATENATE("R",#REF!,"C",#REF!),"")</f>
        <v>#REF!</v>
      </c>
      <c r="R105" s="283" t="e">
        <f>IF(AND(#REF!="Media",#REF!="Leve"),CONCATENATE("R",#REF!,"C",#REF!),"")</f>
        <v>#REF!</v>
      </c>
      <c r="S105" s="283" t="e">
        <f>IF(AND(#REF!="Media",#REF!="Leve"),CONCATENATE("R",#REF!,"C",#REF!),"")</f>
        <v>#REF!</v>
      </c>
      <c r="T105" s="283" t="e">
        <f>IF(AND(#REF!="Media",#REF!="Leve"),CONCATENATE("R",#REF!,"C",#REF!),"")</f>
        <v>#REF!</v>
      </c>
      <c r="U105" s="283" t="e">
        <f>IF(AND(#REF!="Media",#REF!="Leve"),CONCATENATE("R",#REF!,"C",#REF!),"")</f>
        <v>#REF!</v>
      </c>
      <c r="V105" s="283" t="e">
        <f>IF(AND(#REF!="Media",#REF!="Leve"),CONCATENATE("R",#REF!,"C",#REF!),"")</f>
        <v>#REF!</v>
      </c>
      <c r="W105" s="283" t="e">
        <f>IF(AND(#REF!="Media",#REF!="Leve"),CONCATENATE("R",#REF!,"C",#REF!),"")</f>
        <v>#REF!</v>
      </c>
      <c r="X105" s="283" t="e">
        <f>IF(AND(#REF!="Media",#REF!="Leve"),CONCATENATE("R",#REF!,"C",#REF!),"")</f>
        <v>#REF!</v>
      </c>
      <c r="Y105" s="283" t="e">
        <f>IF(AND(#REF!="Media",#REF!="Leve"),CONCATENATE("R",#REF!,"C",#REF!),"")</f>
        <v>#REF!</v>
      </c>
      <c r="Z105" s="283" t="e">
        <f>IF(AND(#REF!="Media",#REF!="Leve"),CONCATENATE("R",#REF!,"C",#REF!),"")</f>
        <v>#REF!</v>
      </c>
      <c r="AA105" s="283" t="e">
        <f>IF(AND(#REF!="Media",#REF!="Leve"),CONCATENATE("R",#REF!,"C",#REF!),"")</f>
        <v>#REF!</v>
      </c>
      <c r="AB105" s="282" t="e">
        <f>IF(AND(#REF!="Media",#REF!="Menor"),CONCATENATE("R",#REF!,"C",#REF!),"")</f>
        <v>#REF!</v>
      </c>
      <c r="AC105" s="283" t="e">
        <f>IF(AND(#REF!="Media",#REF!="Menor"),CONCATENATE("R",#REF!,"C",#REF!),"")</f>
        <v>#REF!</v>
      </c>
      <c r="AD105" s="283" t="e">
        <f>IF(AND(#REF!="Media",#REF!="Menor"),CONCATENATE("R",#REF!,"C",#REF!),"")</f>
        <v>#REF!</v>
      </c>
      <c r="AE105" s="283" t="e">
        <f>IF(AND(#REF!="Media",#REF!="Menor"),CONCATENATE("R",#REF!,"C",#REF!),"")</f>
        <v>#REF!</v>
      </c>
      <c r="AF105" s="283" t="e">
        <f>IF(AND(#REF!="Media",#REF!="Menor"),CONCATENATE("R",#REF!,"C",#REF!),"")</f>
        <v>#REF!</v>
      </c>
      <c r="AG105" s="283" t="e">
        <f>IF(AND(#REF!="Media",#REF!="Menor"),CONCATENATE("R",#REF!,"C",#REF!),"")</f>
        <v>#REF!</v>
      </c>
      <c r="AH105" s="283" t="e">
        <f>IF(AND(#REF!="Media",#REF!="Menor"),CONCATENATE("R",#REF!,"C",#REF!),"")</f>
        <v>#REF!</v>
      </c>
      <c r="AI105" s="283" t="e">
        <f>IF(AND(#REF!="Media",#REF!="Menor"),CONCATENATE("R",#REF!,"C",#REF!),"")</f>
        <v>#REF!</v>
      </c>
      <c r="AJ105" s="283" t="e">
        <f>IF(AND(#REF!="Media",#REF!="Menor"),CONCATENATE("R",#REF!,"C",#REF!),"")</f>
        <v>#REF!</v>
      </c>
      <c r="AK105" s="283" t="e">
        <f>IF(AND(#REF!="Media",#REF!="Menor"),CONCATENATE("R",#REF!,"C",#REF!),"")</f>
        <v>#REF!</v>
      </c>
      <c r="AL105" s="283" t="e">
        <f>IF(AND(#REF!="Media",#REF!="Menor"),CONCATENATE("R",#REF!,"C",#REF!),"")</f>
        <v>#REF!</v>
      </c>
      <c r="AM105" s="283" t="e">
        <f>IF(AND(#REF!="Media",#REF!="Menor"),CONCATENATE("R",#REF!,"C",#REF!),"")</f>
        <v>#REF!</v>
      </c>
      <c r="AN105" s="283" t="e">
        <f>IF(AND(#REF!="Media",#REF!="Menor"),CONCATENATE("R",#REF!,"C",#REF!),"")</f>
        <v>#REF!</v>
      </c>
      <c r="AO105" s="283" t="e">
        <f>IF(AND(#REF!="Media",#REF!="Menor"),CONCATENATE("R",#REF!,"C",#REF!),"")</f>
        <v>#REF!</v>
      </c>
      <c r="AP105" s="283" t="e">
        <f>IF(AND(#REF!="Media",#REF!="Menor"),CONCATENATE("R",#REF!,"C",#REF!),"")</f>
        <v>#REF!</v>
      </c>
      <c r="AQ105" s="283" t="e">
        <f>IF(AND(#REF!="Media",#REF!="Menor"),CONCATENATE("R",#REF!,"C",#REF!),"")</f>
        <v>#REF!</v>
      </c>
      <c r="AR105" s="283" t="e">
        <f>IF(AND(#REF!="Media",#REF!="Menor"),CONCATENATE("R",#REF!,"C",#REF!),"")</f>
        <v>#REF!</v>
      </c>
      <c r="AS105" s="283" t="e">
        <f>IF(AND(#REF!="Media",#REF!="Menor"),CONCATENATE("R",#REF!,"C",#REF!),"")</f>
        <v>#REF!</v>
      </c>
      <c r="AT105" s="282" t="e">
        <f>IF(AND(#REF!="Media",#REF!="Moderado"),CONCATENATE("R",#REF!,"C",#REF!),"")</f>
        <v>#REF!</v>
      </c>
      <c r="AU105" s="283" t="e">
        <f>IF(AND(#REF!="Media",#REF!="Moderado"),CONCATENATE("R",#REF!,"C",#REF!),"")</f>
        <v>#REF!</v>
      </c>
      <c r="AV105" s="283" t="e">
        <f>IF(AND(#REF!="Media",#REF!="Moderado"),CONCATENATE("R",#REF!,"C",#REF!),"")</f>
        <v>#REF!</v>
      </c>
      <c r="AW105" s="283" t="e">
        <f>IF(AND(#REF!="Media",#REF!="Moderado"),CONCATENATE("R",#REF!,"C",#REF!),"")</f>
        <v>#REF!</v>
      </c>
      <c r="AX105" s="283" t="e">
        <f>IF(AND(#REF!="Media",#REF!="Moderado"),CONCATENATE("R",#REF!,"C",#REF!),"")</f>
        <v>#REF!</v>
      </c>
      <c r="AY105" s="283" t="e">
        <f>IF(AND(#REF!="Media",#REF!="Moderado"),CONCATENATE("R",#REF!,"C",#REF!),"")</f>
        <v>#REF!</v>
      </c>
      <c r="AZ105" s="283" t="e">
        <f>IF(AND(#REF!="Media",#REF!="Moderado"),CONCATENATE("R",#REF!,"C",#REF!),"")</f>
        <v>#REF!</v>
      </c>
      <c r="BA105" s="283" t="e">
        <f>IF(AND(#REF!="Media",#REF!="Moderado"),CONCATENATE("R",#REF!,"C",#REF!),"")</f>
        <v>#REF!</v>
      </c>
      <c r="BB105" s="283" t="e">
        <f>IF(AND(#REF!="Media",#REF!="Moderado"),CONCATENATE("R",#REF!,"C",#REF!),"")</f>
        <v>#REF!</v>
      </c>
      <c r="BC105" s="283" t="e">
        <f>IF(AND(#REF!="Media",#REF!="Moderado"),CONCATENATE("R",#REF!,"C",#REF!),"")</f>
        <v>#REF!</v>
      </c>
      <c r="BD105" s="283" t="e">
        <f>IF(AND(#REF!="Media",#REF!="Moderado"),CONCATENATE("R",#REF!,"C",#REF!),"")</f>
        <v>#REF!</v>
      </c>
      <c r="BE105" s="283" t="e">
        <f>IF(AND(#REF!="Media",#REF!="Moderado"),CONCATENATE("R",#REF!,"C",#REF!),"")</f>
        <v>#REF!</v>
      </c>
      <c r="BF105" s="283" t="e">
        <f>IF(AND(#REF!="Media",#REF!="Moderado"),CONCATENATE("R",#REF!,"C",#REF!),"")</f>
        <v>#REF!</v>
      </c>
      <c r="BG105" s="283" t="e">
        <f>IF(AND(#REF!="Media",#REF!="Moderado"),CONCATENATE("R",#REF!,"C",#REF!),"")</f>
        <v>#REF!</v>
      </c>
      <c r="BH105" s="283" t="e">
        <f>IF(AND(#REF!="Media",#REF!="Moderado"),CONCATENATE("R",#REF!,"C",#REF!),"")</f>
        <v>#REF!</v>
      </c>
      <c r="BI105" s="283" t="e">
        <f>IF(AND(#REF!="Media",#REF!="Moderado"),CONCATENATE("R",#REF!,"C",#REF!),"")</f>
        <v>#REF!</v>
      </c>
      <c r="BJ105" s="283" t="e">
        <f>IF(AND(#REF!="Media",#REF!="Moderado"),CONCATENATE("R",#REF!,"C",#REF!),"")</f>
        <v>#REF!</v>
      </c>
      <c r="BK105" s="284" t="e">
        <f>IF(AND(#REF!="Media",#REF!="Moderado"),CONCATENATE("R",#REF!,"C",#REF!),"")</f>
        <v>#REF!</v>
      </c>
      <c r="BL105" s="270" t="e">
        <f>IF(AND(#REF!="Media",#REF!="Mayor"),CONCATENATE("R",#REF!,"C",#REF!),"")</f>
        <v>#REF!</v>
      </c>
      <c r="BM105" s="270" t="e">
        <f>IF(AND(#REF!="Media",#REF!="Mayor"),CONCATENATE("R",#REF!,"C",#REF!),"")</f>
        <v>#REF!</v>
      </c>
      <c r="BN105" s="270" t="e">
        <f>IF(AND(#REF!="Media",#REF!="Mayor"),CONCATENATE("R",#REF!,"C",#REF!),"")</f>
        <v>#REF!</v>
      </c>
      <c r="BO105" s="270" t="e">
        <f>IF(AND(#REF!="Media",#REF!="Mayor"),CONCATENATE("R",#REF!,"C",#REF!),"")</f>
        <v>#REF!</v>
      </c>
      <c r="BP105" s="270" t="e">
        <f>IF(AND(#REF!="Media",#REF!="Mayor"),CONCATENATE("R",#REF!,"C",#REF!),"")</f>
        <v>#REF!</v>
      </c>
      <c r="BQ105" s="270" t="e">
        <f>IF(AND(#REF!="Media",#REF!="Mayor"),CONCATENATE("R",#REF!,"C",#REF!),"")</f>
        <v>#REF!</v>
      </c>
      <c r="BR105" s="270" t="e">
        <f>IF(AND(#REF!="Media",#REF!="Mayor"),CONCATENATE("R",#REF!,"C",#REF!),"")</f>
        <v>#REF!</v>
      </c>
      <c r="BS105" s="270" t="e">
        <f>IF(AND(#REF!="Media",#REF!="Mayor"),CONCATENATE("R",#REF!,"C",#REF!),"")</f>
        <v>#REF!</v>
      </c>
      <c r="BT105" s="270" t="e">
        <f>IF(AND(#REF!="Media",#REF!="Mayor"),CONCATENATE("R",#REF!,"C",#REF!),"")</f>
        <v>#REF!</v>
      </c>
      <c r="BU105" s="270" t="e">
        <f>IF(AND(#REF!="Media",#REF!="Mayor"),CONCATENATE("R",#REF!,"C",#REF!),"")</f>
        <v>#REF!</v>
      </c>
      <c r="BV105" s="270" t="e">
        <f>IF(AND(#REF!="Media",#REF!="Mayor"),CONCATENATE("R",#REF!,"C",#REF!),"")</f>
        <v>#REF!</v>
      </c>
      <c r="BW105" s="270" t="e">
        <f>IF(AND(#REF!="Media",#REF!="Mayor"),CONCATENATE("R",#REF!,"C",#REF!),"")</f>
        <v>#REF!</v>
      </c>
      <c r="BX105" s="270" t="e">
        <f>IF(AND(#REF!="Media",#REF!="Mayor"),CONCATENATE("R",#REF!,"C",#REF!),"")</f>
        <v>#REF!</v>
      </c>
      <c r="BY105" s="270" t="e">
        <f>IF(AND(#REF!="Media",#REF!="Mayor"),CONCATENATE("R",#REF!,"C",#REF!),"")</f>
        <v>#REF!</v>
      </c>
      <c r="BZ105" s="270" t="e">
        <f>IF(AND(#REF!="Media",#REF!="Mayor"),CONCATENATE("R",#REF!,"C",#REF!),"")</f>
        <v>#REF!</v>
      </c>
      <c r="CA105" s="270" t="e">
        <f>IF(AND(#REF!="Media",#REF!="Mayor"),CONCATENATE("R",#REF!,"C",#REF!),"")</f>
        <v>#REF!</v>
      </c>
      <c r="CB105" s="270" t="e">
        <f>IF(AND(#REF!="Media",#REF!="Mayor"),CONCATENATE("R",#REF!,"C",#REF!),"")</f>
        <v>#REF!</v>
      </c>
      <c r="CC105" s="271" t="e">
        <f>IF(AND(#REF!="Media",#REF!="Mayor"),CONCATENATE("R",#REF!,"C",#REF!),"")</f>
        <v>#REF!</v>
      </c>
      <c r="CD105" s="272" t="e">
        <f>IF(AND(#REF!="Media",#REF!="Catastrófico"),CONCATENATE("R",#REF!,"C",#REF!),"")</f>
        <v>#REF!</v>
      </c>
      <c r="CE105" s="272" t="e">
        <f>IF(AND(#REF!="Media",#REF!="Catastrófico"),CONCATENATE("R",#REF!,"C",#REF!),"")</f>
        <v>#REF!</v>
      </c>
      <c r="CF105" s="272" t="e">
        <f>IF(AND(#REF!="Media",#REF!="Catastrófico"),CONCATENATE("R",#REF!,"C",#REF!),"")</f>
        <v>#REF!</v>
      </c>
      <c r="CG105" s="272" t="e">
        <f>IF(AND(#REF!="Media",#REF!="Catastrófico"),CONCATENATE("R",#REF!,"C",#REF!),"")</f>
        <v>#REF!</v>
      </c>
      <c r="CH105" s="272" t="e">
        <f>IF(AND(#REF!="Media",#REF!="Catastrófico"),CONCATENATE("R",#REF!,"C",#REF!),"")</f>
        <v>#REF!</v>
      </c>
      <c r="CI105" s="272" t="e">
        <f>IF(AND(#REF!="Media",#REF!="Catastrófico"),CONCATENATE("R",#REF!,"C",#REF!),"")</f>
        <v>#REF!</v>
      </c>
      <c r="CJ105" s="272" t="e">
        <f>IF(AND(#REF!="Media",#REF!="Catastrófico"),CONCATENATE("R",#REF!,"C",#REF!),"")</f>
        <v>#REF!</v>
      </c>
      <c r="CK105" s="272" t="e">
        <f>IF(AND(#REF!="Media",#REF!="Catastrófico"),CONCATENATE("R",#REF!,"C",#REF!),"")</f>
        <v>#REF!</v>
      </c>
      <c r="CL105" s="272" t="e">
        <f>IF(AND(#REF!="Media",#REF!="Catastrófico"),CONCATENATE("R",#REF!,"C",#REF!),"")</f>
        <v>#REF!</v>
      </c>
      <c r="CM105" s="272" t="e">
        <f>IF(AND(#REF!="Media",#REF!="Catastrófico"),CONCATENATE("R",#REF!,"C",#REF!),"")</f>
        <v>#REF!</v>
      </c>
      <c r="CN105" s="272" t="e">
        <f>IF(AND(#REF!="Media",#REF!="Catastrófico"),CONCATENATE("R",#REF!,"C",#REF!),"")</f>
        <v>#REF!</v>
      </c>
      <c r="CO105" s="272" t="e">
        <f>IF(AND(#REF!="Media",#REF!="Catastrófico"),CONCATENATE("R",#REF!,"C",#REF!),"")</f>
        <v>#REF!</v>
      </c>
      <c r="CP105" s="272" t="e">
        <f>IF(AND(#REF!="Media",#REF!="Catastrófico"),CONCATENATE("R",#REF!,"C",#REF!),"")</f>
        <v>#REF!</v>
      </c>
      <c r="CQ105" s="272" t="e">
        <f>IF(AND(#REF!="Media",#REF!="Catastrófico"),CONCATENATE("R",#REF!,"C",#REF!),"")</f>
        <v>#REF!</v>
      </c>
      <c r="CR105" s="272" t="e">
        <f>IF(AND(#REF!="Media",#REF!="Catastrófico"),CONCATENATE("R",#REF!,"C",#REF!),"")</f>
        <v>#REF!</v>
      </c>
      <c r="CS105" s="272" t="e">
        <f>IF(AND(#REF!="Media",#REF!="Catastrófico"),CONCATENATE("R",#REF!,"C",#REF!),"")</f>
        <v>#REF!</v>
      </c>
      <c r="CT105" s="272" t="e">
        <f>IF(AND(#REF!="Media",#REF!="Catastrófico"),CONCATENATE("R",#REF!,"C",#REF!),"")</f>
        <v>#REF!</v>
      </c>
      <c r="CU105" s="273" t="e">
        <f>IF(AND(#REF!="Media",#REF!="Catastrófico"),CONCATENATE("R",#REF!,"C",#REF!),"")</f>
        <v>#REF!</v>
      </c>
      <c r="CV105" s="57"/>
      <c r="CW105" s="1087"/>
      <c r="CX105" s="1088"/>
      <c r="CY105" s="1088"/>
      <c r="CZ105" s="1088"/>
      <c r="DA105" s="1088"/>
      <c r="DB105" s="1089"/>
    </row>
    <row r="106" spans="2:106" ht="32.65" customHeight="1">
      <c r="B106" s="1101"/>
      <c r="C106" s="1101"/>
      <c r="D106" s="1102"/>
      <c r="E106" s="1072"/>
      <c r="F106" s="1073"/>
      <c r="G106" s="1073"/>
      <c r="H106" s="1073"/>
      <c r="I106" s="1074"/>
      <c r="J106" s="282" t="e">
        <f>IF(AND(#REF!="Media",#REF!="Leve"),CONCATENATE("R",#REF!,"C",#REF!),"")</f>
        <v>#REF!</v>
      </c>
      <c r="K106" s="283" t="e">
        <f>IF(AND(#REF!="Media",#REF!="Leve"),CONCATENATE("R",#REF!,"C",#REF!),"")</f>
        <v>#REF!</v>
      </c>
      <c r="L106" s="283" t="e">
        <f>IF(AND(#REF!="Media",#REF!="Leve"),CONCATENATE("R",#REF!,"C",#REF!),"")</f>
        <v>#REF!</v>
      </c>
      <c r="M106" s="283" t="e">
        <f>IF(AND(#REF!="Media",#REF!="Leve"),CONCATENATE("R",#REF!,"C",#REF!),"")</f>
        <v>#REF!</v>
      </c>
      <c r="N106" s="283" t="e">
        <f>IF(AND(#REF!="Media",#REF!="Leve"),CONCATENATE("R",#REF!,"C",#REF!),"")</f>
        <v>#REF!</v>
      </c>
      <c r="O106" s="283" t="e">
        <f>IF(AND(#REF!="Media",#REF!="Leve"),CONCATENATE("R",#REF!,"C",#REF!),"")</f>
        <v>#REF!</v>
      </c>
      <c r="P106" s="283" t="e">
        <f>IF(AND(#REF!="Media",#REF!="Leve"),CONCATENATE("R",#REF!,"C",#REF!),"")</f>
        <v>#REF!</v>
      </c>
      <c r="Q106" s="283" t="e">
        <f>IF(AND(#REF!="Media",#REF!="Leve"),CONCATENATE("R",#REF!,"C",#REF!),"")</f>
        <v>#REF!</v>
      </c>
      <c r="R106" s="283" t="e">
        <f>IF(AND(#REF!="Media",#REF!="Leve"),CONCATENATE("R",#REF!,"C",#REF!),"")</f>
        <v>#REF!</v>
      </c>
      <c r="S106" s="283" t="e">
        <f>IF(AND(#REF!="Media",#REF!="Leve"),CONCATENATE("R",#REF!,"C",#REF!),"")</f>
        <v>#REF!</v>
      </c>
      <c r="T106" s="283" t="e">
        <f>IF(AND(#REF!="Media",#REF!="Leve"),CONCATENATE("R",#REF!,"C",#REF!),"")</f>
        <v>#REF!</v>
      </c>
      <c r="U106" s="283" t="e">
        <f>IF(AND(#REF!="Media",#REF!="Leve"),CONCATENATE("R",#REF!,"C",#REF!),"")</f>
        <v>#REF!</v>
      </c>
      <c r="V106" s="283" t="e">
        <f>IF(AND(#REF!="Media",#REF!="Leve"),CONCATENATE("R",#REF!,"C",#REF!),"")</f>
        <v>#REF!</v>
      </c>
      <c r="W106" s="283" t="e">
        <f>IF(AND(#REF!="Media",#REF!="Leve"),CONCATENATE("R",#REF!,"C",#REF!),"")</f>
        <v>#REF!</v>
      </c>
      <c r="X106" s="283" t="e">
        <f>IF(AND(#REF!="Media",#REF!="Leve"),CONCATENATE("R",#REF!,"C",#REF!),"")</f>
        <v>#REF!</v>
      </c>
      <c r="Y106" s="283" t="e">
        <f>IF(AND(#REF!="Media",#REF!="Leve"),CONCATENATE("R",#REF!,"C",#REF!),"")</f>
        <v>#REF!</v>
      </c>
      <c r="Z106" s="283" t="e">
        <f>IF(AND(#REF!="Media",#REF!="Leve"),CONCATENATE("R",#REF!,"C",#REF!),"")</f>
        <v>#REF!</v>
      </c>
      <c r="AA106" s="283" t="e">
        <f>IF(AND(#REF!="Media",#REF!="Leve"),CONCATENATE("R",#REF!,"C",#REF!),"")</f>
        <v>#REF!</v>
      </c>
      <c r="AB106" s="282" t="e">
        <f>IF(AND(#REF!="Media",#REF!="Menor"),CONCATENATE("R",#REF!,"C",#REF!),"")</f>
        <v>#REF!</v>
      </c>
      <c r="AC106" s="283" t="e">
        <f>IF(AND(#REF!="Media",#REF!="Menor"),CONCATENATE("R",#REF!,"C",#REF!),"")</f>
        <v>#REF!</v>
      </c>
      <c r="AD106" s="283" t="e">
        <f>IF(AND(#REF!="Media",#REF!="Menor"),CONCATENATE("R",#REF!,"C",#REF!),"")</f>
        <v>#REF!</v>
      </c>
      <c r="AE106" s="283" t="e">
        <f>IF(AND(#REF!="Media",#REF!="Menor"),CONCATENATE("R",#REF!,"C",#REF!),"")</f>
        <v>#REF!</v>
      </c>
      <c r="AF106" s="283" t="e">
        <f>IF(AND(#REF!="Media",#REF!="Menor"),CONCATENATE("R",#REF!,"C",#REF!),"")</f>
        <v>#REF!</v>
      </c>
      <c r="AG106" s="283" t="e">
        <f>IF(AND(#REF!="Media",#REF!="Menor"),CONCATENATE("R",#REF!,"C",#REF!),"")</f>
        <v>#REF!</v>
      </c>
      <c r="AH106" s="283" t="e">
        <f>IF(AND(#REF!="Media",#REF!="Menor"),CONCATENATE("R",#REF!,"C",#REF!),"")</f>
        <v>#REF!</v>
      </c>
      <c r="AI106" s="283" t="e">
        <f>IF(AND(#REF!="Media",#REF!="Menor"),CONCATENATE("R",#REF!,"C",#REF!),"")</f>
        <v>#REF!</v>
      </c>
      <c r="AJ106" s="283" t="e">
        <f>IF(AND(#REF!="Media",#REF!="Menor"),CONCATENATE("R",#REF!,"C",#REF!),"")</f>
        <v>#REF!</v>
      </c>
      <c r="AK106" s="283" t="e">
        <f>IF(AND(#REF!="Media",#REF!="Menor"),CONCATENATE("R",#REF!,"C",#REF!),"")</f>
        <v>#REF!</v>
      </c>
      <c r="AL106" s="283" t="e">
        <f>IF(AND(#REF!="Media",#REF!="Menor"),CONCATENATE("R",#REF!,"C",#REF!),"")</f>
        <v>#REF!</v>
      </c>
      <c r="AM106" s="283" t="e">
        <f>IF(AND(#REF!="Media",#REF!="Menor"),CONCATENATE("R",#REF!,"C",#REF!),"")</f>
        <v>#REF!</v>
      </c>
      <c r="AN106" s="283" t="e">
        <f>IF(AND(#REF!="Media",#REF!="Menor"),CONCATENATE("R",#REF!,"C",#REF!),"")</f>
        <v>#REF!</v>
      </c>
      <c r="AO106" s="283" t="e">
        <f>IF(AND(#REF!="Media",#REF!="Menor"),CONCATENATE("R",#REF!,"C",#REF!),"")</f>
        <v>#REF!</v>
      </c>
      <c r="AP106" s="283" t="e">
        <f>IF(AND(#REF!="Media",#REF!="Menor"),CONCATENATE("R",#REF!,"C",#REF!),"")</f>
        <v>#REF!</v>
      </c>
      <c r="AQ106" s="283" t="e">
        <f>IF(AND(#REF!="Media",#REF!="Menor"),CONCATENATE("R",#REF!,"C",#REF!),"")</f>
        <v>#REF!</v>
      </c>
      <c r="AR106" s="283" t="e">
        <f>IF(AND(#REF!="Media",#REF!="Menor"),CONCATENATE("R",#REF!,"C",#REF!),"")</f>
        <v>#REF!</v>
      </c>
      <c r="AS106" s="283" t="e">
        <f>IF(AND(#REF!="Media",#REF!="Menor"),CONCATENATE("R",#REF!,"C",#REF!),"")</f>
        <v>#REF!</v>
      </c>
      <c r="AT106" s="282" t="e">
        <f>IF(AND(#REF!="Media",#REF!="Moderado"),CONCATENATE("R",#REF!,"C",#REF!),"")</f>
        <v>#REF!</v>
      </c>
      <c r="AU106" s="283" t="e">
        <f>IF(AND(#REF!="Media",#REF!="Moderado"),CONCATENATE("R",#REF!,"C",#REF!),"")</f>
        <v>#REF!</v>
      </c>
      <c r="AV106" s="283" t="e">
        <f>IF(AND(#REF!="Media",#REF!="Moderado"),CONCATENATE("R",#REF!,"C",#REF!),"")</f>
        <v>#REF!</v>
      </c>
      <c r="AW106" s="283" t="e">
        <f>IF(AND(#REF!="Media",#REF!="Moderado"),CONCATENATE("R",#REF!,"C",#REF!),"")</f>
        <v>#REF!</v>
      </c>
      <c r="AX106" s="283" t="e">
        <f>IF(AND(#REF!="Media",#REF!="Moderado"),CONCATENATE("R",#REF!,"C",#REF!),"")</f>
        <v>#REF!</v>
      </c>
      <c r="AY106" s="283" t="e">
        <f>IF(AND(#REF!="Media",#REF!="Moderado"),CONCATENATE("R",#REF!,"C",#REF!),"")</f>
        <v>#REF!</v>
      </c>
      <c r="AZ106" s="283" t="e">
        <f>IF(AND(#REF!="Media",#REF!="Moderado"),CONCATENATE("R",#REF!,"C",#REF!),"")</f>
        <v>#REF!</v>
      </c>
      <c r="BA106" s="283" t="e">
        <f>IF(AND(#REF!="Media",#REF!="Moderado"),CONCATENATE("R",#REF!,"C",#REF!),"")</f>
        <v>#REF!</v>
      </c>
      <c r="BB106" s="283" t="e">
        <f>IF(AND(#REF!="Media",#REF!="Moderado"),CONCATENATE("R",#REF!,"C",#REF!),"")</f>
        <v>#REF!</v>
      </c>
      <c r="BC106" s="283" t="e">
        <f>IF(AND(#REF!="Media",#REF!="Moderado"),CONCATENATE("R",#REF!,"C",#REF!),"")</f>
        <v>#REF!</v>
      </c>
      <c r="BD106" s="283" t="e">
        <f>IF(AND(#REF!="Media",#REF!="Moderado"),CONCATENATE("R",#REF!,"C",#REF!),"")</f>
        <v>#REF!</v>
      </c>
      <c r="BE106" s="283" t="e">
        <f>IF(AND(#REF!="Media",#REF!="Moderado"),CONCATENATE("R",#REF!,"C",#REF!),"")</f>
        <v>#REF!</v>
      </c>
      <c r="BF106" s="283" t="e">
        <f>IF(AND(#REF!="Media",#REF!="Moderado"),CONCATENATE("R",#REF!,"C",#REF!),"")</f>
        <v>#REF!</v>
      </c>
      <c r="BG106" s="283" t="e">
        <f>IF(AND(#REF!="Media",#REF!="Moderado"),CONCATENATE("R",#REF!,"C",#REF!),"")</f>
        <v>#REF!</v>
      </c>
      <c r="BH106" s="283" t="e">
        <f>IF(AND(#REF!="Media",#REF!="Moderado"),CONCATENATE("R",#REF!,"C",#REF!),"")</f>
        <v>#REF!</v>
      </c>
      <c r="BI106" s="283" t="e">
        <f>IF(AND(#REF!="Media",#REF!="Moderado"),CONCATENATE("R",#REF!,"C",#REF!),"")</f>
        <v>#REF!</v>
      </c>
      <c r="BJ106" s="283" t="e">
        <f>IF(AND(#REF!="Media",#REF!="Moderado"),CONCATENATE("R",#REF!,"C",#REF!),"")</f>
        <v>#REF!</v>
      </c>
      <c r="BK106" s="284" t="e">
        <f>IF(AND(#REF!="Media",#REF!="Moderado"),CONCATENATE("R",#REF!,"C",#REF!),"")</f>
        <v>#REF!</v>
      </c>
      <c r="BL106" s="270" t="e">
        <f>IF(AND(#REF!="Media",#REF!="Mayor"),CONCATENATE("R",#REF!,"C",#REF!),"")</f>
        <v>#REF!</v>
      </c>
      <c r="BM106" s="270" t="e">
        <f>IF(AND(#REF!="Media",#REF!="Mayor"),CONCATENATE("R",#REF!,"C",#REF!),"")</f>
        <v>#REF!</v>
      </c>
      <c r="BN106" s="270" t="e">
        <f>IF(AND(#REF!="Media",#REF!="Mayor"),CONCATENATE("R",#REF!,"C",#REF!),"")</f>
        <v>#REF!</v>
      </c>
      <c r="BO106" s="270" t="e">
        <f>IF(AND(#REF!="Media",#REF!="Mayor"),CONCATENATE("R",#REF!,"C",#REF!),"")</f>
        <v>#REF!</v>
      </c>
      <c r="BP106" s="270" t="e">
        <f>IF(AND(#REF!="Media",#REF!="Mayor"),CONCATENATE("R",#REF!,"C",#REF!),"")</f>
        <v>#REF!</v>
      </c>
      <c r="BQ106" s="270" t="e">
        <f>IF(AND(#REF!="Media",#REF!="Mayor"),CONCATENATE("R",#REF!,"C",#REF!),"")</f>
        <v>#REF!</v>
      </c>
      <c r="BR106" s="270" t="e">
        <f>IF(AND(#REF!="Media",#REF!="Mayor"),CONCATENATE("R",#REF!,"C",#REF!),"")</f>
        <v>#REF!</v>
      </c>
      <c r="BS106" s="270" t="e">
        <f>IF(AND(#REF!="Media",#REF!="Mayor"),CONCATENATE("R",#REF!,"C",#REF!),"")</f>
        <v>#REF!</v>
      </c>
      <c r="BT106" s="270" t="e">
        <f>IF(AND(#REF!="Media",#REF!="Mayor"),CONCATENATE("R",#REF!,"C",#REF!),"")</f>
        <v>#REF!</v>
      </c>
      <c r="BU106" s="270" t="e">
        <f>IF(AND(#REF!="Media",#REF!="Mayor"),CONCATENATE("R",#REF!,"C",#REF!),"")</f>
        <v>#REF!</v>
      </c>
      <c r="BV106" s="270" t="e">
        <f>IF(AND(#REF!="Media",#REF!="Mayor"),CONCATENATE("R",#REF!,"C",#REF!),"")</f>
        <v>#REF!</v>
      </c>
      <c r="BW106" s="270" t="e">
        <f>IF(AND(#REF!="Media",#REF!="Mayor"),CONCATENATE("R",#REF!,"C",#REF!),"")</f>
        <v>#REF!</v>
      </c>
      <c r="BX106" s="270" t="e">
        <f>IF(AND(#REF!="Media",#REF!="Mayor"),CONCATENATE("R",#REF!,"C",#REF!),"")</f>
        <v>#REF!</v>
      </c>
      <c r="BY106" s="270" t="e">
        <f>IF(AND(#REF!="Media",#REF!="Mayor"),CONCATENATE("R",#REF!,"C",#REF!),"")</f>
        <v>#REF!</v>
      </c>
      <c r="BZ106" s="270" t="e">
        <f>IF(AND(#REF!="Media",#REF!="Mayor"),CONCATENATE("R",#REF!,"C",#REF!),"")</f>
        <v>#REF!</v>
      </c>
      <c r="CA106" s="270" t="e">
        <f>IF(AND(#REF!="Media",#REF!="Mayor"),CONCATENATE("R",#REF!,"C",#REF!),"")</f>
        <v>#REF!</v>
      </c>
      <c r="CB106" s="270" t="e">
        <f>IF(AND(#REF!="Media",#REF!="Mayor"),CONCATENATE("R",#REF!,"C",#REF!),"")</f>
        <v>#REF!</v>
      </c>
      <c r="CC106" s="271" t="e">
        <f>IF(AND(#REF!="Media",#REF!="Mayor"),CONCATENATE("R",#REF!,"C",#REF!),"")</f>
        <v>#REF!</v>
      </c>
      <c r="CD106" s="272" t="e">
        <f>IF(AND(#REF!="Media",#REF!="Catastrófico"),CONCATENATE("R",#REF!,"C",#REF!),"")</f>
        <v>#REF!</v>
      </c>
      <c r="CE106" s="272" t="e">
        <f>IF(AND(#REF!="Media",#REF!="Catastrófico"),CONCATENATE("R",#REF!,"C",#REF!),"")</f>
        <v>#REF!</v>
      </c>
      <c r="CF106" s="272" t="e">
        <f>IF(AND(#REF!="Media",#REF!="Catastrófico"),CONCATENATE("R",#REF!,"C",#REF!),"")</f>
        <v>#REF!</v>
      </c>
      <c r="CG106" s="272" t="e">
        <f>IF(AND(#REF!="Media",#REF!="Catastrófico"),CONCATENATE("R",#REF!,"C",#REF!),"")</f>
        <v>#REF!</v>
      </c>
      <c r="CH106" s="272" t="e">
        <f>IF(AND(#REF!="Media",#REF!="Catastrófico"),CONCATENATE("R",#REF!,"C",#REF!),"")</f>
        <v>#REF!</v>
      </c>
      <c r="CI106" s="272" t="e">
        <f>IF(AND(#REF!="Media",#REF!="Catastrófico"),CONCATENATE("R",#REF!,"C",#REF!),"")</f>
        <v>#REF!</v>
      </c>
      <c r="CJ106" s="272" t="e">
        <f>IF(AND(#REF!="Media",#REF!="Catastrófico"),CONCATENATE("R",#REF!,"C",#REF!),"")</f>
        <v>#REF!</v>
      </c>
      <c r="CK106" s="272" t="e">
        <f>IF(AND(#REF!="Media",#REF!="Catastrófico"),CONCATENATE("R",#REF!,"C",#REF!),"")</f>
        <v>#REF!</v>
      </c>
      <c r="CL106" s="272" t="e">
        <f>IF(AND(#REF!="Media",#REF!="Catastrófico"),CONCATENATE("R",#REF!,"C",#REF!),"")</f>
        <v>#REF!</v>
      </c>
      <c r="CM106" s="272" t="e">
        <f>IF(AND(#REF!="Media",#REF!="Catastrófico"),CONCATENATE("R",#REF!,"C",#REF!),"")</f>
        <v>#REF!</v>
      </c>
      <c r="CN106" s="272" t="e">
        <f>IF(AND(#REF!="Media",#REF!="Catastrófico"),CONCATENATE("R",#REF!,"C",#REF!),"")</f>
        <v>#REF!</v>
      </c>
      <c r="CO106" s="272" t="e">
        <f>IF(AND(#REF!="Media",#REF!="Catastrófico"),CONCATENATE("R",#REF!,"C",#REF!),"")</f>
        <v>#REF!</v>
      </c>
      <c r="CP106" s="272" t="e">
        <f>IF(AND(#REF!="Media",#REF!="Catastrófico"),CONCATENATE("R",#REF!,"C",#REF!),"")</f>
        <v>#REF!</v>
      </c>
      <c r="CQ106" s="272" t="e">
        <f>IF(AND(#REF!="Media",#REF!="Catastrófico"),CONCATENATE("R",#REF!,"C",#REF!),"")</f>
        <v>#REF!</v>
      </c>
      <c r="CR106" s="272" t="e">
        <f>IF(AND(#REF!="Media",#REF!="Catastrófico"),CONCATENATE("R",#REF!,"C",#REF!),"")</f>
        <v>#REF!</v>
      </c>
      <c r="CS106" s="272" t="e">
        <f>IF(AND(#REF!="Media",#REF!="Catastrófico"),CONCATENATE("R",#REF!,"C",#REF!),"")</f>
        <v>#REF!</v>
      </c>
      <c r="CT106" s="272" t="e">
        <f>IF(AND(#REF!="Media",#REF!="Catastrófico"),CONCATENATE("R",#REF!,"C",#REF!),"")</f>
        <v>#REF!</v>
      </c>
      <c r="CU106" s="273" t="e">
        <f>IF(AND(#REF!="Media",#REF!="Catastrófico"),CONCATENATE("R",#REF!,"C",#REF!),"")</f>
        <v>#REF!</v>
      </c>
      <c r="CV106" s="57"/>
      <c r="CW106" s="1087"/>
      <c r="CX106" s="1088"/>
      <c r="CY106" s="1088"/>
      <c r="CZ106" s="1088"/>
      <c r="DA106" s="1088"/>
      <c r="DB106" s="1089"/>
    </row>
    <row r="107" spans="2:106" ht="32.65" customHeight="1" thickBot="1">
      <c r="B107" s="1101"/>
      <c r="C107" s="1101"/>
      <c r="D107" s="1102"/>
      <c r="E107" s="1075"/>
      <c r="F107" s="1076"/>
      <c r="G107" s="1076"/>
      <c r="H107" s="1076"/>
      <c r="I107" s="1077"/>
      <c r="J107" s="285" t="e">
        <f>IF(AND(#REF!="Media",#REF!="Leve"),CONCATENATE("R",#REF!,"C",#REF!),"")</f>
        <v>#REF!</v>
      </c>
      <c r="K107" s="286" t="e">
        <f>IF(AND(#REF!="Media",#REF!="Leve"),CONCATENATE("R",#REF!,"C",#REF!),"")</f>
        <v>#REF!</v>
      </c>
      <c r="L107" s="286" t="e">
        <f>IF(AND(#REF!="Media",#REF!="Leve"),CONCATENATE("R",#REF!,"C",#REF!),"")</f>
        <v>#REF!</v>
      </c>
      <c r="M107" s="286" t="e">
        <f>IF(AND(#REF!="Media",#REF!="Leve"),CONCATENATE("R",#REF!,"C",#REF!),"")</f>
        <v>#REF!</v>
      </c>
      <c r="N107" s="286" t="e">
        <f>IF(AND(#REF!="Media",#REF!="Leve"),CONCATENATE("R",#REF!,"C",#REF!),"")</f>
        <v>#REF!</v>
      </c>
      <c r="O107" s="286" t="e">
        <f>IF(AND(#REF!="Media",#REF!="Leve"),CONCATENATE("R",#REF!,"C",#REF!),"")</f>
        <v>#REF!</v>
      </c>
      <c r="P107" s="286"/>
      <c r="Q107" s="286"/>
      <c r="R107" s="286"/>
      <c r="S107" s="286"/>
      <c r="T107" s="286"/>
      <c r="U107" s="286"/>
      <c r="V107" s="286"/>
      <c r="W107" s="286"/>
      <c r="X107" s="286"/>
      <c r="Y107" s="286"/>
      <c r="Z107" s="286"/>
      <c r="AA107" s="286"/>
      <c r="AB107" s="285" t="e">
        <f>IF(AND(#REF!="Media",#REF!="Menor"),CONCATENATE("R",#REF!,"C",#REF!),"")</f>
        <v>#REF!</v>
      </c>
      <c r="AC107" s="286" t="e">
        <f>IF(AND(#REF!="Media",#REF!="Menor"),CONCATENATE("R",#REF!,"C",#REF!),"")</f>
        <v>#REF!</v>
      </c>
      <c r="AD107" s="286" t="e">
        <f>IF(AND(#REF!="Media",#REF!="Menor"),CONCATENATE("R",#REF!,"C",#REF!),"")</f>
        <v>#REF!</v>
      </c>
      <c r="AE107" s="286" t="e">
        <f>IF(AND(#REF!="Media",#REF!="Menor"),CONCATENATE("R",#REF!,"C",#REF!),"")</f>
        <v>#REF!</v>
      </c>
      <c r="AF107" s="286" t="e">
        <f>IF(AND(#REF!="Media",#REF!="Menor"),CONCATENATE("R",#REF!,"C",#REF!),"")</f>
        <v>#REF!</v>
      </c>
      <c r="AG107" s="286" t="e">
        <f>IF(AND(#REF!="Media",#REF!="Menor"),CONCATENATE("R",#REF!,"C",#REF!),"")</f>
        <v>#REF!</v>
      </c>
      <c r="AH107" s="286"/>
      <c r="AI107" s="286"/>
      <c r="AJ107" s="286"/>
      <c r="AK107" s="286"/>
      <c r="AL107" s="286"/>
      <c r="AM107" s="286"/>
      <c r="AN107" s="286"/>
      <c r="AO107" s="286"/>
      <c r="AP107" s="286"/>
      <c r="AQ107" s="286"/>
      <c r="AR107" s="286"/>
      <c r="AS107" s="286"/>
      <c r="AT107" s="285" t="e">
        <f>IF(AND(#REF!="Media",#REF!="Moderado"),CONCATENATE("R",#REF!,"C",#REF!),"")</f>
        <v>#REF!</v>
      </c>
      <c r="AU107" s="286" t="e">
        <f>IF(AND(#REF!="Media",#REF!="Moderado"),CONCATENATE("R",#REF!,"C",#REF!),"")</f>
        <v>#REF!</v>
      </c>
      <c r="AV107" s="286" t="e">
        <f>IF(AND(#REF!="Media",#REF!="Moderado"),CONCATENATE("R",#REF!,"C",#REF!),"")</f>
        <v>#REF!</v>
      </c>
      <c r="AW107" s="286" t="e">
        <f>IF(AND(#REF!="Media",#REF!="Moderado"),CONCATENATE("R",#REF!,"C",#REF!),"")</f>
        <v>#REF!</v>
      </c>
      <c r="AX107" s="286" t="e">
        <f>IF(AND(#REF!="Media",#REF!="Moderado"),CONCATENATE("R",#REF!,"C",#REF!),"")</f>
        <v>#REF!</v>
      </c>
      <c r="AY107" s="286" t="e">
        <f>IF(AND(#REF!="Media",#REF!="Moderado"),CONCATENATE("R",#REF!,"C",#REF!),"")</f>
        <v>#REF!</v>
      </c>
      <c r="AZ107" s="286"/>
      <c r="BA107" s="286"/>
      <c r="BB107" s="286"/>
      <c r="BC107" s="286"/>
      <c r="BD107" s="286"/>
      <c r="BE107" s="286"/>
      <c r="BF107" s="286"/>
      <c r="BG107" s="286"/>
      <c r="BH107" s="286"/>
      <c r="BI107" s="286"/>
      <c r="BJ107" s="286"/>
      <c r="BK107" s="287"/>
      <c r="BL107" s="275" t="e">
        <f>IF(AND(#REF!="Media",#REF!="Mayor"),CONCATENATE("R",#REF!,"C",#REF!),"")</f>
        <v>#REF!</v>
      </c>
      <c r="BM107" s="275" t="e">
        <f>IF(AND(#REF!="Media",#REF!="Mayor"),CONCATENATE("R",#REF!,"C",#REF!),"")</f>
        <v>#REF!</v>
      </c>
      <c r="BN107" s="275" t="e">
        <f>IF(AND(#REF!="Media",#REF!="Mayor"),CONCATENATE("R",#REF!,"C",#REF!),"")</f>
        <v>#REF!</v>
      </c>
      <c r="BO107" s="275" t="e">
        <f>IF(AND(#REF!="Media",#REF!="Mayor"),CONCATENATE("R",#REF!,"C",#REF!),"")</f>
        <v>#REF!</v>
      </c>
      <c r="BP107" s="275" t="e">
        <f>IF(AND(#REF!="Media",#REF!="Mayor"),CONCATENATE("R",#REF!,"C",#REF!),"")</f>
        <v>#REF!</v>
      </c>
      <c r="BQ107" s="275" t="e">
        <f>IF(AND(#REF!="Media",#REF!="Mayor"),CONCATENATE("R",#REF!,"C",#REF!),"")</f>
        <v>#REF!</v>
      </c>
      <c r="BR107" s="275"/>
      <c r="BS107" s="275"/>
      <c r="BT107" s="275"/>
      <c r="BU107" s="275"/>
      <c r="BV107" s="275"/>
      <c r="BW107" s="275"/>
      <c r="BX107" s="275"/>
      <c r="BY107" s="275"/>
      <c r="BZ107" s="275"/>
      <c r="CA107" s="275"/>
      <c r="CB107" s="275"/>
      <c r="CC107" s="276"/>
      <c r="CD107" s="277" t="e">
        <f>IF(AND(#REF!="Media",#REF!="Catastrófico"),CONCATENATE("R",#REF!,"C",#REF!),"")</f>
        <v>#REF!</v>
      </c>
      <c r="CE107" s="277" t="e">
        <f>IF(AND(#REF!="Media",#REF!="Catastrófico"),CONCATENATE("R",#REF!,"C",#REF!),"")</f>
        <v>#REF!</v>
      </c>
      <c r="CF107" s="277" t="e">
        <f>IF(AND(#REF!="Media",#REF!="Catastrófico"),CONCATENATE("R",#REF!,"C",#REF!),"")</f>
        <v>#REF!</v>
      </c>
      <c r="CG107" s="277" t="e">
        <f>IF(AND(#REF!="Media",#REF!="Catastrófico"),CONCATENATE("R",#REF!,"C",#REF!),"")</f>
        <v>#REF!</v>
      </c>
      <c r="CH107" s="277" t="e">
        <f>IF(AND(#REF!="Media",#REF!="Catastrófico"),CONCATENATE("R",#REF!,"C",#REF!),"")</f>
        <v>#REF!</v>
      </c>
      <c r="CI107" s="277" t="e">
        <f>IF(AND(#REF!="Media",#REF!="Catastrófico"),CONCATENATE("R",#REF!,"C",#REF!),"")</f>
        <v>#REF!</v>
      </c>
      <c r="CJ107" s="277"/>
      <c r="CK107" s="277"/>
      <c r="CL107" s="277"/>
      <c r="CM107" s="277"/>
      <c r="CN107" s="277"/>
      <c r="CO107" s="277"/>
      <c r="CP107" s="277"/>
      <c r="CQ107" s="277"/>
      <c r="CR107" s="277"/>
      <c r="CS107" s="277"/>
      <c r="CT107" s="277"/>
      <c r="CU107" s="278"/>
      <c r="CV107" s="57"/>
      <c r="CW107" s="1090"/>
      <c r="CX107" s="1091"/>
      <c r="CY107" s="1091"/>
      <c r="CZ107" s="1091"/>
      <c r="DA107" s="1091"/>
      <c r="DB107" s="1092"/>
    </row>
    <row r="108" spans="2:106" ht="32.65" customHeight="1">
      <c r="B108" s="1101"/>
      <c r="C108" s="1101"/>
      <c r="D108" s="1102"/>
      <c r="E108" s="1069" t="s">
        <v>276</v>
      </c>
      <c r="F108" s="1070"/>
      <c r="G108" s="1070"/>
      <c r="H108" s="1070"/>
      <c r="I108" s="1071"/>
      <c r="J108" s="288" t="e">
        <f>IF(AND(#REF!="Baja",#REF!="Leve"),CONCATENATE("R",#REF!,"C",#REF!),"")</f>
        <v>#REF!</v>
      </c>
      <c r="K108" s="289" t="e">
        <f>IF(AND(#REF!="Baja",#REF!="Leve"),CONCATENATE("R",#REF!,"C",#REF!),"")</f>
        <v>#REF!</v>
      </c>
      <c r="L108" s="289" t="e">
        <f>IF(AND(#REF!="Baja",#REF!="Leve"),CONCATENATE("R",#REF!,"C",#REF!),"")</f>
        <v>#REF!</v>
      </c>
      <c r="M108" s="289" t="e">
        <f>IF(AND(#REF!="Baja",#REF!="Leve"),CONCATENATE("R",#REF!,"C",#REF!),"")</f>
        <v>#REF!</v>
      </c>
      <c r="N108" s="289" t="e">
        <f>IF(AND(#REF!="Baja",#REF!="Leve"),CONCATENATE("R",#REF!,"C",#REF!),"")</f>
        <v>#REF!</v>
      </c>
      <c r="O108" s="289" t="e">
        <f>IF(AND(#REF!="Baja",#REF!="Leve"),CONCATENATE("R",#REF!,"C",#REF!),"")</f>
        <v>#REF!</v>
      </c>
      <c r="P108" s="289" t="e">
        <f>IF(AND(#REF!="Baja",#REF!="Leve"),CONCATENATE("R",#REF!,"C",#REF!),"")</f>
        <v>#REF!</v>
      </c>
      <c r="Q108" s="289" t="e">
        <f>IF(AND(#REF!="Baja",#REF!="Leve"),CONCATENATE("R",#REF!,"C",#REF!),"")</f>
        <v>#REF!</v>
      </c>
      <c r="R108" s="289" t="e">
        <f>IF(AND(#REF!="Baja",#REF!="Leve"),CONCATENATE("R",#REF!,"C",#REF!),"")</f>
        <v>#REF!</v>
      </c>
      <c r="S108" s="289" t="e">
        <f>IF(AND(#REF!="Baja",#REF!="Leve"),CONCATENATE("R",#REF!,"C",#REF!),"")</f>
        <v>#REF!</v>
      </c>
      <c r="T108" s="289" t="e">
        <f>IF(AND(#REF!="Baja",#REF!="Leve"),CONCATENATE("R",#REF!,"C",#REF!),"")</f>
        <v>#REF!</v>
      </c>
      <c r="U108" s="289" t="e">
        <f>IF(AND(#REF!="Baja",#REF!="Leve"),CONCATENATE("R",#REF!,"C",#REF!),"")</f>
        <v>#REF!</v>
      </c>
      <c r="V108" s="289" t="e">
        <f>IF(AND(#REF!="Baja",#REF!="Leve"),CONCATENATE("R",#REF!,"C",#REF!),"")</f>
        <v>#REF!</v>
      </c>
      <c r="W108" s="289" t="e">
        <f>IF(AND(#REF!="Baja",#REF!="Leve"),CONCATENATE("R",#REF!,"C",#REF!),"")</f>
        <v>#REF!</v>
      </c>
      <c r="X108" s="289" t="e">
        <f>IF(AND(#REF!="Baja",#REF!="Leve"),CONCATENATE("R",#REF!,"C",#REF!),"")</f>
        <v>#REF!</v>
      </c>
      <c r="Y108" s="289" t="e">
        <f>IF(AND(#REF!="Baja",#REF!="Leve"),CONCATENATE("R",#REF!,"C",#REF!),"")</f>
        <v>#REF!</v>
      </c>
      <c r="Z108" s="289" t="e">
        <f>IF(AND(#REF!="Baja",#REF!="Leve"),CONCATENATE("R",#REF!,"C",#REF!),"")</f>
        <v>#REF!</v>
      </c>
      <c r="AA108" s="290" t="e">
        <f>IF(AND(#REF!="Baja",#REF!="Leve"),CONCATENATE("R",#REF!,"C",#REF!),"")</f>
        <v>#REF!</v>
      </c>
      <c r="AB108" s="282" t="e">
        <f>IF(AND(#REF!="Baja",#REF!="Menor"),CONCATENATE("R",#REF!,"C",#REF!),"")</f>
        <v>#REF!</v>
      </c>
      <c r="AC108" s="283" t="e">
        <f>IF(AND(#REF!="Baja",#REF!="Menor"),CONCATENATE("R",#REF!,"C",#REF!),"")</f>
        <v>#REF!</v>
      </c>
      <c r="AD108" s="283" t="e">
        <f>IF(AND(#REF!="Baja",#REF!="Menor"),CONCATENATE("R",#REF!,"C",#REF!),"")</f>
        <v>#REF!</v>
      </c>
      <c r="AE108" s="283" t="e">
        <f>IF(AND(#REF!="Baja",#REF!="Menor"),CONCATENATE("R",#REF!,"C",#REF!),"")</f>
        <v>#REF!</v>
      </c>
      <c r="AF108" s="283" t="e">
        <f>IF(AND(#REF!="Baja",#REF!="Menor"),CONCATENATE("R",#REF!,"C",#REF!),"")</f>
        <v>#REF!</v>
      </c>
      <c r="AG108" s="283" t="e">
        <f>IF(AND(#REF!="Baja",#REF!="Menor"),CONCATENATE("R",#REF!,"C",#REF!),"")</f>
        <v>#REF!</v>
      </c>
      <c r="AH108" s="283" t="e">
        <f>IF(AND(#REF!="Baja",#REF!="Menor"),CONCATENATE("R",#REF!,"C",#REF!),"")</f>
        <v>#REF!</v>
      </c>
      <c r="AI108" s="283" t="e">
        <f>IF(AND(#REF!="Baja",#REF!="Menor"),CONCATENATE("R",#REF!,"C",#REF!),"")</f>
        <v>#REF!</v>
      </c>
      <c r="AJ108" s="283" t="e">
        <f>IF(AND(#REF!="Baja",#REF!="Menor"),CONCATENATE("R",#REF!,"C",#REF!),"")</f>
        <v>#REF!</v>
      </c>
      <c r="AK108" s="283" t="e">
        <f>IF(AND(#REF!="Baja",#REF!="Menor"),CONCATENATE("R",#REF!,"C",#REF!),"")</f>
        <v>#REF!</v>
      </c>
      <c r="AL108" s="283" t="e">
        <f>IF(AND(#REF!="Baja",#REF!="Menor"),CONCATENATE("R",#REF!,"C",#REF!),"")</f>
        <v>#REF!</v>
      </c>
      <c r="AM108" s="283" t="e">
        <f>IF(AND(#REF!="Baja",#REF!="Menor"),CONCATENATE("R",#REF!,"C",#REF!),"")</f>
        <v>#REF!</v>
      </c>
      <c r="AN108" s="283" t="e">
        <f>IF(AND(#REF!="Baja",#REF!="Menor"),CONCATENATE("R",#REF!,"C",#REF!),"")</f>
        <v>#REF!</v>
      </c>
      <c r="AO108" s="283" t="e">
        <f>IF(AND(#REF!="Baja",#REF!="Menor"),CONCATENATE("R",#REF!,"C",#REF!),"")</f>
        <v>#REF!</v>
      </c>
      <c r="AP108" s="283" t="e">
        <f>IF(AND(#REF!="Baja",#REF!="Menor"),CONCATENATE("R",#REF!,"C",#REF!),"")</f>
        <v>#REF!</v>
      </c>
      <c r="AQ108" s="283" t="e">
        <f>IF(AND(#REF!="Baja",#REF!="Menor"),CONCATENATE("R",#REF!,"C",#REF!),"")</f>
        <v>#REF!</v>
      </c>
      <c r="AR108" s="283" t="e">
        <f>IF(AND(#REF!="Baja",#REF!="Menor"),CONCATENATE("R",#REF!,"C",#REF!),"")</f>
        <v>#REF!</v>
      </c>
      <c r="AS108" s="283" t="e">
        <f>IF(AND(#REF!="Baja",#REF!="Menor"),CONCATENATE("R",#REF!,"C",#REF!),"")</f>
        <v>#REF!</v>
      </c>
      <c r="AT108" s="279" t="e">
        <f>IF(AND(#REF!="Baja",#REF!="Moderado"),CONCATENATE("R",#REF!,"C",#REF!),"")</f>
        <v>#REF!</v>
      </c>
      <c r="AU108" s="280" t="e">
        <f>IF(AND(#REF!="Baja",#REF!="Moderado"),CONCATENATE("R",#REF!,"C",#REF!),"")</f>
        <v>#REF!</v>
      </c>
      <c r="AV108" s="280" t="e">
        <f>IF(AND(#REF!="Baja",#REF!="Moderado"),CONCATENATE("R",#REF!,"C",#REF!),"")</f>
        <v>#REF!</v>
      </c>
      <c r="AW108" s="280" t="e">
        <f>IF(AND(#REF!="Baja",#REF!="Moderado"),CONCATENATE("R",#REF!,"C",#REF!),"")</f>
        <v>#REF!</v>
      </c>
      <c r="AX108" s="280" t="e">
        <f>IF(AND(#REF!="Baja",#REF!="Moderado"),CONCATENATE("R",#REF!,"C",#REF!),"")</f>
        <v>#REF!</v>
      </c>
      <c r="AY108" s="280" t="e">
        <f>IF(AND(#REF!="Baja",#REF!="Moderado"),CONCATENATE("R",#REF!,"C",#REF!),"")</f>
        <v>#REF!</v>
      </c>
      <c r="AZ108" s="280" t="e">
        <f>IF(AND(#REF!="Baja",#REF!="Moderado"),CONCATENATE("R",#REF!,"C",#REF!),"")</f>
        <v>#REF!</v>
      </c>
      <c r="BA108" s="280" t="e">
        <f>IF(AND(#REF!="Baja",#REF!="Moderado"),CONCATENATE("R",#REF!,"C",#REF!),"")</f>
        <v>#REF!</v>
      </c>
      <c r="BB108" s="280" t="e">
        <f>IF(AND(#REF!="Baja",#REF!="Moderado"),CONCATENATE("R",#REF!,"C",#REF!),"")</f>
        <v>#REF!</v>
      </c>
      <c r="BC108" s="280" t="e">
        <f>IF(AND(#REF!="Baja",#REF!="Moderado"),CONCATENATE("R",#REF!,"C",#REF!),"")</f>
        <v>#REF!</v>
      </c>
      <c r="BD108" s="280" t="e">
        <f>IF(AND(#REF!="Baja",#REF!="Moderado"),CONCATENATE("R",#REF!,"C",#REF!),"")</f>
        <v>#REF!</v>
      </c>
      <c r="BE108" s="280" t="e">
        <f>IF(AND(#REF!="Baja",#REF!="Moderado"),CONCATENATE("R",#REF!,"C",#REF!),"")</f>
        <v>#REF!</v>
      </c>
      <c r="BF108" s="280" t="e">
        <f>IF(AND(#REF!="Baja",#REF!="Moderado"),CONCATENATE("R",#REF!,"C",#REF!),"")</f>
        <v>#REF!</v>
      </c>
      <c r="BG108" s="280" t="e">
        <f>IF(AND(#REF!="Baja",#REF!="Moderado"),CONCATENATE("R",#REF!,"C",#REF!),"")</f>
        <v>#REF!</v>
      </c>
      <c r="BH108" s="280" t="e">
        <f>IF(AND(#REF!="Baja",#REF!="Moderado"),CONCATENATE("R",#REF!,"C",#REF!),"")</f>
        <v>#REF!</v>
      </c>
      <c r="BI108" s="280" t="e">
        <f>IF(AND(#REF!="Baja",#REF!="Moderado"),CONCATENATE("R",#REF!,"C",#REF!),"")</f>
        <v>#REF!</v>
      </c>
      <c r="BJ108" s="280" t="e">
        <f>IF(AND(#REF!="Baja",#REF!="Moderado"),CONCATENATE("R",#REF!,"C",#REF!),"")</f>
        <v>#REF!</v>
      </c>
      <c r="BK108" s="281" t="e">
        <f>IF(AND(#REF!="Baja",#REF!="Moderado"),CONCATENATE("R",#REF!,"C",#REF!),"")</f>
        <v>#REF!</v>
      </c>
      <c r="BL108" s="265" t="e">
        <f>IF(AND(#REF!="Baja",#REF!="Mayor"),CONCATENATE("R",#REF!,"C",#REF!),"")</f>
        <v>#REF!</v>
      </c>
      <c r="BM108" s="265" t="e">
        <f>IF(AND(#REF!="Baja",#REF!="Mayor"),CONCATENATE("R",#REF!,"C",#REF!),"")</f>
        <v>#REF!</v>
      </c>
      <c r="BN108" s="265" t="e">
        <f>IF(AND(#REF!="Baja",#REF!="Mayor"),CONCATENATE("R",#REF!,"C",#REF!),"")</f>
        <v>#REF!</v>
      </c>
      <c r="BO108" s="265" t="e">
        <f>IF(AND(#REF!="Baja",#REF!="Mayor"),CONCATENATE("R",#REF!,"C",#REF!),"")</f>
        <v>#REF!</v>
      </c>
      <c r="BP108" s="265" t="e">
        <f>IF(AND(#REF!="Baja",#REF!="Mayor"),CONCATENATE("R",#REF!,"C",#REF!),"")</f>
        <v>#REF!</v>
      </c>
      <c r="BQ108" s="265" t="e">
        <f>IF(AND(#REF!="Baja",#REF!="Mayor"),CONCATENATE("R",#REF!,"C",#REF!),"")</f>
        <v>#REF!</v>
      </c>
      <c r="BR108" s="265" t="e">
        <f>IF(AND(#REF!="Baja",#REF!="Mayor"),CONCATENATE("R",#REF!,"C",#REF!),"")</f>
        <v>#REF!</v>
      </c>
      <c r="BS108" s="265" t="e">
        <f>IF(AND(#REF!="Baja",#REF!="Mayor"),CONCATENATE("R",#REF!,"C",#REF!),"")</f>
        <v>#REF!</v>
      </c>
      <c r="BT108" s="265" t="e">
        <f>IF(AND(#REF!="Baja",#REF!="Mayor"),CONCATENATE("R",#REF!,"C",#REF!),"")</f>
        <v>#REF!</v>
      </c>
      <c r="BU108" s="265" t="e">
        <f>IF(AND(#REF!="Baja",#REF!="Mayor"),CONCATENATE("R",#REF!,"C",#REF!),"")</f>
        <v>#REF!</v>
      </c>
      <c r="BV108" s="265" t="e">
        <f>IF(AND(#REF!="Baja",#REF!="Mayor"),CONCATENATE("R",#REF!,"C",#REF!),"")</f>
        <v>#REF!</v>
      </c>
      <c r="BW108" s="265" t="e">
        <f>IF(AND(#REF!="Baja",#REF!="Mayor"),CONCATENATE("R",#REF!,"C",#REF!),"")</f>
        <v>#REF!</v>
      </c>
      <c r="BX108" s="265" t="e">
        <f>IF(AND(#REF!="Baja",#REF!="Mayor"),CONCATENATE("R",#REF!,"C",#REF!),"")</f>
        <v>#REF!</v>
      </c>
      <c r="BY108" s="265" t="e">
        <f>IF(AND(#REF!="Baja",#REF!="Mayor"),CONCATENATE("R",#REF!,"C",#REF!),"")</f>
        <v>#REF!</v>
      </c>
      <c r="BZ108" s="265" t="e">
        <f>IF(AND(#REF!="Baja",#REF!="Mayor"),CONCATENATE("R",#REF!,"C",#REF!),"")</f>
        <v>#REF!</v>
      </c>
      <c r="CA108" s="265" t="e">
        <f>IF(AND(#REF!="Baja",#REF!="Mayor"),CONCATENATE("R",#REF!,"C",#REF!),"")</f>
        <v>#REF!</v>
      </c>
      <c r="CB108" s="265" t="e">
        <f>IF(AND(#REF!="Baja",#REF!="Mayor"),CONCATENATE("R",#REF!,"C",#REF!),"")</f>
        <v>#REF!</v>
      </c>
      <c r="CC108" s="266" t="e">
        <f>IF(AND(#REF!="Baja",#REF!="Mayor"),CONCATENATE("R",#REF!,"C",#REF!),"")</f>
        <v>#REF!</v>
      </c>
      <c r="CD108" s="267" t="e">
        <f>IF(AND(#REF!="Baja",#REF!="Catastrófico"),CONCATENATE("R",#REF!,"C",#REF!),"")</f>
        <v>#REF!</v>
      </c>
      <c r="CE108" s="267" t="e">
        <f>IF(AND(#REF!="Baja",#REF!="Catastrófico"),CONCATENATE("R",#REF!,"C",#REF!),"")</f>
        <v>#REF!</v>
      </c>
      <c r="CF108" s="267" t="e">
        <f>IF(AND(#REF!="Baja",#REF!="Catastrófico"),CONCATENATE("R",#REF!,"C",#REF!),"")</f>
        <v>#REF!</v>
      </c>
      <c r="CG108" s="267" t="e">
        <f>IF(AND(#REF!="Baja",#REF!="Catastrófico"),CONCATENATE("R",#REF!,"C",#REF!),"")</f>
        <v>#REF!</v>
      </c>
      <c r="CH108" s="267" t="e">
        <f>IF(AND(#REF!="Baja",#REF!="Catastrófico"),CONCATENATE("R",#REF!,"C",#REF!),"")</f>
        <v>#REF!</v>
      </c>
      <c r="CI108" s="267" t="e">
        <f>IF(AND(#REF!="Baja",#REF!="Catastrófico"),CONCATENATE("R",#REF!,"C",#REF!),"")</f>
        <v>#REF!</v>
      </c>
      <c r="CJ108" s="267" t="e">
        <f>IF(AND(#REF!="Baja",#REF!="Catastrófico"),CONCATENATE("R",#REF!,"C",#REF!),"")</f>
        <v>#REF!</v>
      </c>
      <c r="CK108" s="267" t="e">
        <f>IF(AND(#REF!="Baja",#REF!="Catastrófico"),CONCATENATE("R",#REF!,"C",#REF!),"")</f>
        <v>#REF!</v>
      </c>
      <c r="CL108" s="267" t="e">
        <f>IF(AND(#REF!="Baja",#REF!="Catastrófico"),CONCATENATE("R",#REF!,"C",#REF!),"")</f>
        <v>#REF!</v>
      </c>
      <c r="CM108" s="267" t="e">
        <f>IF(AND(#REF!="Baja",#REF!="Catastrófico"),CONCATENATE("R",#REF!,"C",#REF!),"")</f>
        <v>#REF!</v>
      </c>
      <c r="CN108" s="267" t="e">
        <f>IF(AND(#REF!="Baja",#REF!="Catastrófico"),CONCATENATE("R",#REF!,"C",#REF!),"")</f>
        <v>#REF!</v>
      </c>
      <c r="CO108" s="267" t="e">
        <f>IF(AND(#REF!="Baja",#REF!="Catastrófico"),CONCATENATE("R",#REF!,"C",#REF!),"")</f>
        <v>#REF!</v>
      </c>
      <c r="CP108" s="267" t="e">
        <f>IF(AND(#REF!="Baja",#REF!="Catastrófico"),CONCATENATE("R",#REF!,"C",#REF!),"")</f>
        <v>#REF!</v>
      </c>
      <c r="CQ108" s="267" t="e">
        <f>IF(AND(#REF!="Baja",#REF!="Catastrófico"),CONCATENATE("R",#REF!,"C",#REF!),"")</f>
        <v>#REF!</v>
      </c>
      <c r="CR108" s="267" t="e">
        <f>IF(AND(#REF!="Baja",#REF!="Catastrófico"),CONCATENATE("R",#REF!,"C",#REF!),"")</f>
        <v>#REF!</v>
      </c>
      <c r="CS108" s="267" t="e">
        <f>IF(AND(#REF!="Baja",#REF!="Catastrófico"),CONCATENATE("R",#REF!,"C",#REF!),"")</f>
        <v>#REF!</v>
      </c>
      <c r="CT108" s="267" t="e">
        <f>IF(AND(#REF!="Baja",#REF!="Catastrófico"),CONCATENATE("R",#REF!,"C",#REF!),"")</f>
        <v>#REF!</v>
      </c>
      <c r="CU108" s="268" t="e">
        <f>IF(AND(#REF!="Baja",#REF!="Catastrófico"),CONCATENATE("R",#REF!,"C",#REF!),"")</f>
        <v>#REF!</v>
      </c>
      <c r="CV108" s="57"/>
      <c r="CW108" s="1067" t="s">
        <v>277</v>
      </c>
      <c r="CX108" s="1067"/>
      <c r="CY108" s="1067"/>
      <c r="CZ108" s="1067"/>
      <c r="DA108" s="1067"/>
      <c r="DB108" s="1067"/>
    </row>
    <row r="109" spans="2:106" ht="32.65" customHeight="1">
      <c r="B109" s="1101"/>
      <c r="C109" s="1101"/>
      <c r="D109" s="1102"/>
      <c r="E109" s="1072"/>
      <c r="F109" s="1073"/>
      <c r="G109" s="1073"/>
      <c r="H109" s="1073"/>
      <c r="I109" s="1074"/>
      <c r="J109" s="291" t="e">
        <f>IF(AND(#REF!="Baja",#REF!="Leve"),CONCATENATE("R",#REF!,"C",#REF!),"")</f>
        <v>#REF!</v>
      </c>
      <c r="K109" s="292" t="e">
        <f>IF(AND(#REF!="Baja",#REF!="Leve"),CONCATENATE("R",#REF!,"C",#REF!),"")</f>
        <v>#REF!</v>
      </c>
      <c r="L109" s="292" t="e">
        <f>IF(AND(#REF!="Baja",#REF!="Leve"),CONCATENATE("R",#REF!,"C",#REF!),"")</f>
        <v>#REF!</v>
      </c>
      <c r="M109" s="292" t="e">
        <f>IF(AND(#REF!="Baja",#REF!="Leve"),CONCATENATE("R",#REF!,"C",#REF!),"")</f>
        <v>#REF!</v>
      </c>
      <c r="N109" s="292" t="e">
        <f>IF(AND(#REF!="Baja",#REF!="Leve"),CONCATENATE("R",#REF!,"C",#REF!),"")</f>
        <v>#REF!</v>
      </c>
      <c r="O109" s="292" t="e">
        <f>IF(AND(#REF!="Baja",#REF!="Leve"),CONCATENATE("R",#REF!,"C",#REF!),"")</f>
        <v>#REF!</v>
      </c>
      <c r="P109" s="292" t="e">
        <f>IF(AND(#REF!="Baja",#REF!="Leve"),CONCATENATE("R",#REF!,"C",#REF!),"")</f>
        <v>#REF!</v>
      </c>
      <c r="Q109" s="292" t="e">
        <f>IF(AND(#REF!="Baja",#REF!="Leve"),CONCATENATE("R",#REF!,"C",#REF!),"")</f>
        <v>#REF!</v>
      </c>
      <c r="R109" s="292" t="e">
        <f>IF(AND(#REF!="Baja",#REF!="Leve"),CONCATENATE("R",#REF!,"C",#REF!),"")</f>
        <v>#REF!</v>
      </c>
      <c r="S109" s="292" t="e">
        <f>IF(AND(#REF!="Baja",#REF!="Leve"),CONCATENATE("R",#REF!,"C",#REF!),"")</f>
        <v>#REF!</v>
      </c>
      <c r="T109" s="292" t="e">
        <f>IF(AND(#REF!="Baja",#REF!="Leve"),CONCATENATE("R",#REF!,"C",#REF!),"")</f>
        <v>#REF!</v>
      </c>
      <c r="U109" s="292" t="e">
        <f>IF(AND(#REF!="Baja",#REF!="Leve"),CONCATENATE("R",#REF!,"C",#REF!),"")</f>
        <v>#REF!</v>
      </c>
      <c r="V109" s="292" t="e">
        <f>IF(AND(#REF!="Baja",#REF!="Leve"),CONCATENATE("R",#REF!,"C",#REF!),"")</f>
        <v>#REF!</v>
      </c>
      <c r="W109" s="292" t="e">
        <f>IF(AND(#REF!="Baja",#REF!="Leve"),CONCATENATE("R",#REF!,"C",#REF!),"")</f>
        <v>#REF!</v>
      </c>
      <c r="X109" s="292" t="e">
        <f>IF(AND(#REF!="Baja",#REF!="Leve"),CONCATENATE("R",#REF!,"C",#REF!),"")</f>
        <v>#REF!</v>
      </c>
      <c r="Y109" s="292" t="e">
        <f>IF(AND(#REF!="Baja",#REF!="Leve"),CONCATENATE("R",#REF!,"C",#REF!),"")</f>
        <v>#REF!</v>
      </c>
      <c r="Z109" s="292" t="e">
        <f>IF(AND(#REF!="Baja",#REF!="Leve"),CONCATENATE("R",#REF!,"C",#REF!),"")</f>
        <v>#REF!</v>
      </c>
      <c r="AA109" s="293" t="e">
        <f>IF(AND(#REF!="Baja",#REF!="Leve"),CONCATENATE("R",#REF!,"C",#REF!),"")</f>
        <v>#REF!</v>
      </c>
      <c r="AB109" s="282" t="e">
        <f>IF(AND(#REF!="Baja",#REF!="Menor"),CONCATENATE("R",#REF!,"C",#REF!),"")</f>
        <v>#REF!</v>
      </c>
      <c r="AC109" s="283" t="e">
        <f>IF(AND(#REF!="Baja",#REF!="Menor"),CONCATENATE("R",#REF!,"C",#REF!),"")</f>
        <v>#REF!</v>
      </c>
      <c r="AD109" s="283" t="e">
        <f>IF(AND(#REF!="Baja",#REF!="Menor"),CONCATENATE("R",#REF!,"C",#REF!),"")</f>
        <v>#REF!</v>
      </c>
      <c r="AE109" s="283" t="e">
        <f>IF(AND(#REF!="Baja",#REF!="Menor"),CONCATENATE("R",#REF!,"C",#REF!),"")</f>
        <v>#REF!</v>
      </c>
      <c r="AF109" s="283" t="e">
        <f>IF(AND(#REF!="Baja",#REF!="Menor"),CONCATENATE("R",#REF!,"C",#REF!),"")</f>
        <v>#REF!</v>
      </c>
      <c r="AG109" s="283" t="e">
        <f>IF(AND(#REF!="Baja",#REF!="Menor"),CONCATENATE("R",#REF!,"C",#REF!),"")</f>
        <v>#REF!</v>
      </c>
      <c r="AH109" s="283" t="e">
        <f>IF(AND(#REF!="Baja",#REF!="Menor"),CONCATENATE("R",#REF!,"C",#REF!),"")</f>
        <v>#REF!</v>
      </c>
      <c r="AI109" s="283" t="e">
        <f>IF(AND(#REF!="Baja",#REF!="Menor"),CONCATENATE("R",#REF!,"C",#REF!),"")</f>
        <v>#REF!</v>
      </c>
      <c r="AJ109" s="283" t="e">
        <f>IF(AND(#REF!="Baja",#REF!="Menor"),CONCATENATE("R",#REF!,"C",#REF!),"")</f>
        <v>#REF!</v>
      </c>
      <c r="AK109" s="283" t="e">
        <f>IF(AND(#REF!="Baja",#REF!="Menor"),CONCATENATE("R",#REF!,"C",#REF!),"")</f>
        <v>#REF!</v>
      </c>
      <c r="AL109" s="283" t="e">
        <f>IF(AND(#REF!="Baja",#REF!="Menor"),CONCATENATE("R",#REF!,"C",#REF!),"")</f>
        <v>#REF!</v>
      </c>
      <c r="AM109" s="283" t="e">
        <f>IF(AND(#REF!="Baja",#REF!="Menor"),CONCATENATE("R",#REF!,"C",#REF!),"")</f>
        <v>#REF!</v>
      </c>
      <c r="AN109" s="283" t="e">
        <f>IF(AND(#REF!="Baja",#REF!="Menor"),CONCATENATE("R",#REF!,"C",#REF!),"")</f>
        <v>#REF!</v>
      </c>
      <c r="AO109" s="283" t="e">
        <f>IF(AND(#REF!="Baja",#REF!="Menor"),CONCATENATE("R",#REF!,"C",#REF!),"")</f>
        <v>#REF!</v>
      </c>
      <c r="AP109" s="283" t="e">
        <f>IF(AND(#REF!="Baja",#REF!="Menor"),CONCATENATE("R",#REF!,"C",#REF!),"")</f>
        <v>#REF!</v>
      </c>
      <c r="AQ109" s="283" t="e">
        <f>IF(AND(#REF!="Baja",#REF!="Menor"),CONCATENATE("R",#REF!,"C",#REF!),"")</f>
        <v>#REF!</v>
      </c>
      <c r="AR109" s="283" t="e">
        <f>IF(AND(#REF!="Baja",#REF!="Menor"),CONCATENATE("R",#REF!,"C",#REF!),"")</f>
        <v>#REF!</v>
      </c>
      <c r="AS109" s="283" t="e">
        <f>IF(AND(#REF!="Baja",#REF!="Menor"),CONCATENATE("R",#REF!,"C",#REF!),"")</f>
        <v>#REF!</v>
      </c>
      <c r="AT109" s="282" t="e">
        <f>IF(AND(#REF!="Baja",#REF!="Moderado"),CONCATENATE("R",#REF!,"C",#REF!),"")</f>
        <v>#REF!</v>
      </c>
      <c r="AU109" s="283" t="e">
        <f>IF(AND(#REF!="Baja",#REF!="Moderado"),CONCATENATE("R",#REF!,"C",#REF!),"")</f>
        <v>#REF!</v>
      </c>
      <c r="AV109" s="283" t="e">
        <f>IF(AND(#REF!="Baja",#REF!="Moderado"),CONCATENATE("R",#REF!,"C",#REF!),"")</f>
        <v>#REF!</v>
      </c>
      <c r="AW109" s="283" t="e">
        <f>IF(AND(#REF!="Baja",#REF!="Moderado"),CONCATENATE("R",#REF!,"C",#REF!),"")</f>
        <v>#REF!</v>
      </c>
      <c r="AX109" s="283" t="e">
        <f>IF(AND(#REF!="Baja",#REF!="Moderado"),CONCATENATE("R",#REF!,"C",#REF!),"")</f>
        <v>#REF!</v>
      </c>
      <c r="AY109" s="283" t="e">
        <f>IF(AND(#REF!="Baja",#REF!="Moderado"),CONCATENATE("R",#REF!,"C",#REF!),"")</f>
        <v>#REF!</v>
      </c>
      <c r="AZ109" s="283" t="e">
        <f>IF(AND(#REF!="Baja",#REF!="Moderado"),CONCATENATE("R",#REF!,"C",#REF!),"")</f>
        <v>#REF!</v>
      </c>
      <c r="BA109" s="283" t="e">
        <f>IF(AND(#REF!="Baja",#REF!="Moderado"),CONCATENATE("R",#REF!,"C",#REF!),"")</f>
        <v>#REF!</v>
      </c>
      <c r="BB109" s="283" t="e">
        <f>IF(AND(#REF!="Baja",#REF!="Moderado"),CONCATENATE("R",#REF!,"C",#REF!),"")</f>
        <v>#REF!</v>
      </c>
      <c r="BC109" s="283" t="e">
        <f>IF(AND(#REF!="Baja",#REF!="Moderado"),CONCATENATE("R",#REF!,"C",#REF!),"")</f>
        <v>#REF!</v>
      </c>
      <c r="BD109" s="283" t="e">
        <f>IF(AND(#REF!="Baja",#REF!="Moderado"),CONCATENATE("R",#REF!,"C",#REF!),"")</f>
        <v>#REF!</v>
      </c>
      <c r="BE109" s="283" t="e">
        <f>IF(AND(#REF!="Baja",#REF!="Moderado"),CONCATENATE("R",#REF!,"C",#REF!),"")</f>
        <v>#REF!</v>
      </c>
      <c r="BF109" s="283" t="e">
        <f>IF(AND(#REF!="Baja",#REF!="Moderado"),CONCATENATE("R",#REF!,"C",#REF!),"")</f>
        <v>#REF!</v>
      </c>
      <c r="BG109" s="283" t="e">
        <f>IF(AND(#REF!="Baja",#REF!="Moderado"),CONCATENATE("R",#REF!,"C",#REF!),"")</f>
        <v>#REF!</v>
      </c>
      <c r="BH109" s="283" t="e">
        <f>IF(AND(#REF!="Baja",#REF!="Moderado"),CONCATENATE("R",#REF!,"C",#REF!),"")</f>
        <v>#REF!</v>
      </c>
      <c r="BI109" s="283" t="e">
        <f>IF(AND(#REF!="Baja",#REF!="Moderado"),CONCATENATE("R",#REF!,"C",#REF!),"")</f>
        <v>#REF!</v>
      </c>
      <c r="BJ109" s="283" t="e">
        <f>IF(AND(#REF!="Baja",#REF!="Moderado"),CONCATENATE("R",#REF!,"C",#REF!),"")</f>
        <v>#REF!</v>
      </c>
      <c r="BK109" s="284" t="e">
        <f>IF(AND(#REF!="Baja",#REF!="Moderado"),CONCATENATE("R",#REF!,"C",#REF!),"")</f>
        <v>#REF!</v>
      </c>
      <c r="BL109" s="270" t="e">
        <f>IF(AND(#REF!="Baja",#REF!="Mayor"),CONCATENATE("R",#REF!,"C",#REF!),"")</f>
        <v>#REF!</v>
      </c>
      <c r="BM109" s="270" t="e">
        <f>IF(AND(#REF!="Baja",#REF!="Mayor"),CONCATENATE("R",#REF!,"C",#REF!),"")</f>
        <v>#REF!</v>
      </c>
      <c r="BN109" s="270" t="e">
        <f>IF(AND(#REF!="Baja",#REF!="Mayor"),CONCATENATE("R",#REF!,"C",#REF!),"")</f>
        <v>#REF!</v>
      </c>
      <c r="BO109" s="270" t="e">
        <f>IF(AND(#REF!="Baja",#REF!="Mayor"),CONCATENATE("R",#REF!,"C",#REF!),"")</f>
        <v>#REF!</v>
      </c>
      <c r="BP109" s="270" t="e">
        <f>IF(AND(#REF!="Baja",#REF!="Mayor"),CONCATENATE("R",#REF!,"C",#REF!),"")</f>
        <v>#REF!</v>
      </c>
      <c r="BQ109" s="270" t="e">
        <f>IF(AND(#REF!="Baja",#REF!="Mayor"),CONCATENATE("R",#REF!,"C",#REF!),"")</f>
        <v>#REF!</v>
      </c>
      <c r="BR109" s="270" t="e">
        <f>IF(AND(#REF!="Baja",#REF!="Mayor"),CONCATENATE("R",#REF!,"C",#REF!),"")</f>
        <v>#REF!</v>
      </c>
      <c r="BS109" s="270" t="e">
        <f>IF(AND(#REF!="Baja",#REF!="Mayor"),CONCATENATE("R",#REF!,"C",#REF!),"")</f>
        <v>#REF!</v>
      </c>
      <c r="BT109" s="270" t="e">
        <f>IF(AND(#REF!="Baja",#REF!="Mayor"),CONCATENATE("R",#REF!,"C",#REF!),"")</f>
        <v>#REF!</v>
      </c>
      <c r="BU109" s="270" t="e">
        <f>IF(AND(#REF!="Baja",#REF!="Mayor"),CONCATENATE("R",#REF!,"C",#REF!),"")</f>
        <v>#REF!</v>
      </c>
      <c r="BV109" s="270" t="e">
        <f>IF(AND(#REF!="Baja",#REF!="Mayor"),CONCATENATE("R",#REF!,"C",#REF!),"")</f>
        <v>#REF!</v>
      </c>
      <c r="BW109" s="270" t="e">
        <f>IF(AND(#REF!="Baja",#REF!="Mayor"),CONCATENATE("R",#REF!,"C",#REF!),"")</f>
        <v>#REF!</v>
      </c>
      <c r="BX109" s="270" t="e">
        <f>IF(AND(#REF!="Baja",#REF!="Mayor"),CONCATENATE("R",#REF!,"C",#REF!),"")</f>
        <v>#REF!</v>
      </c>
      <c r="BY109" s="270" t="e">
        <f>IF(AND(#REF!="Baja",#REF!="Mayor"),CONCATENATE("R",#REF!,"C",#REF!),"")</f>
        <v>#REF!</v>
      </c>
      <c r="BZ109" s="270" t="e">
        <f>IF(AND(#REF!="Baja",#REF!="Mayor"),CONCATENATE("R",#REF!,"C",#REF!),"")</f>
        <v>#REF!</v>
      </c>
      <c r="CA109" s="270" t="e">
        <f>IF(AND(#REF!="Baja",#REF!="Mayor"),CONCATENATE("R",#REF!,"C",#REF!),"")</f>
        <v>#REF!</v>
      </c>
      <c r="CB109" s="270" t="e">
        <f>IF(AND(#REF!="Baja",#REF!="Mayor"),CONCATENATE("R",#REF!,"C",#REF!),"")</f>
        <v>#REF!</v>
      </c>
      <c r="CC109" s="271" t="e">
        <f>IF(AND(#REF!="Baja",#REF!="Mayor"),CONCATENATE("R",#REF!,"C",#REF!),"")</f>
        <v>#REF!</v>
      </c>
      <c r="CD109" s="272" t="e">
        <f>IF(AND(#REF!="Baja",#REF!="Catastrófico"),CONCATENATE("R",#REF!,"C",#REF!),"")</f>
        <v>#REF!</v>
      </c>
      <c r="CE109" s="272" t="e">
        <f>IF(AND(#REF!="Baja",#REF!="Catastrófico"),CONCATENATE("R",#REF!,"C",#REF!),"")</f>
        <v>#REF!</v>
      </c>
      <c r="CF109" s="272" t="e">
        <f>IF(AND(#REF!="Baja",#REF!="Catastrófico"),CONCATENATE("R",#REF!,"C",#REF!),"")</f>
        <v>#REF!</v>
      </c>
      <c r="CG109" s="272" t="e">
        <f>IF(AND(#REF!="Baja",#REF!="Catastrófico"),CONCATENATE("R",#REF!,"C",#REF!),"")</f>
        <v>#REF!</v>
      </c>
      <c r="CH109" s="272" t="e">
        <f>IF(AND(#REF!="Baja",#REF!="Catastrófico"),CONCATENATE("R",#REF!,"C",#REF!),"")</f>
        <v>#REF!</v>
      </c>
      <c r="CI109" s="272" t="e">
        <f>IF(AND(#REF!="Baja",#REF!="Catastrófico"),CONCATENATE("R",#REF!,"C",#REF!),"")</f>
        <v>#REF!</v>
      </c>
      <c r="CJ109" s="272" t="e">
        <f>IF(AND(#REF!="Baja",#REF!="Catastrófico"),CONCATENATE("R",#REF!,"C",#REF!),"")</f>
        <v>#REF!</v>
      </c>
      <c r="CK109" s="272" t="e">
        <f>IF(AND(#REF!="Baja",#REF!="Catastrófico"),CONCATENATE("R",#REF!,"C",#REF!),"")</f>
        <v>#REF!</v>
      </c>
      <c r="CL109" s="272" t="e">
        <f>IF(AND(#REF!="Baja",#REF!="Catastrófico"),CONCATENATE("R",#REF!,"C",#REF!),"")</f>
        <v>#REF!</v>
      </c>
      <c r="CM109" s="272" t="e">
        <f>IF(AND(#REF!="Baja",#REF!="Catastrófico"),CONCATENATE("R",#REF!,"C",#REF!),"")</f>
        <v>#REF!</v>
      </c>
      <c r="CN109" s="272" t="e">
        <f>IF(AND(#REF!="Baja",#REF!="Catastrófico"),CONCATENATE("R",#REF!,"C",#REF!),"")</f>
        <v>#REF!</v>
      </c>
      <c r="CO109" s="272" t="e">
        <f>IF(AND(#REF!="Baja",#REF!="Catastrófico"),CONCATENATE("R",#REF!,"C",#REF!),"")</f>
        <v>#REF!</v>
      </c>
      <c r="CP109" s="272" t="e">
        <f>IF(AND(#REF!="Baja",#REF!="Catastrófico"),CONCATENATE("R",#REF!,"C",#REF!),"")</f>
        <v>#REF!</v>
      </c>
      <c r="CQ109" s="272" t="e">
        <f>IF(AND(#REF!="Baja",#REF!="Catastrófico"),CONCATENATE("R",#REF!,"C",#REF!),"")</f>
        <v>#REF!</v>
      </c>
      <c r="CR109" s="272" t="e">
        <f>IF(AND(#REF!="Baja",#REF!="Catastrófico"),CONCATENATE("R",#REF!,"C",#REF!),"")</f>
        <v>#REF!</v>
      </c>
      <c r="CS109" s="272" t="e">
        <f>IF(AND(#REF!="Baja",#REF!="Catastrófico"),CONCATENATE("R",#REF!,"C",#REF!),"")</f>
        <v>#REF!</v>
      </c>
      <c r="CT109" s="272" t="e">
        <f>IF(AND(#REF!="Baja",#REF!="Catastrófico"),CONCATENATE("R",#REF!,"C",#REF!),"")</f>
        <v>#REF!</v>
      </c>
      <c r="CU109" s="273" t="e">
        <f>IF(AND(#REF!="Baja",#REF!="Catastrófico"),CONCATENATE("R",#REF!,"C",#REF!),"")</f>
        <v>#REF!</v>
      </c>
      <c r="CV109" s="57"/>
      <c r="CW109" s="1068"/>
      <c r="CX109" s="1068"/>
      <c r="CY109" s="1068"/>
      <c r="CZ109" s="1068"/>
      <c r="DA109" s="1068"/>
      <c r="DB109" s="1068"/>
    </row>
    <row r="110" spans="2:106" ht="32.65" customHeight="1">
      <c r="B110" s="1101"/>
      <c r="C110" s="1101"/>
      <c r="D110" s="1102"/>
      <c r="E110" s="1072"/>
      <c r="F110" s="1073"/>
      <c r="G110" s="1073"/>
      <c r="H110" s="1073"/>
      <c r="I110" s="1074"/>
      <c r="J110" s="291" t="e">
        <f>IF(AND(#REF!="Baja",#REF!="Leve"),CONCATENATE("R",#REF!,"C",#REF!),"")</f>
        <v>#REF!</v>
      </c>
      <c r="K110" s="292" t="e">
        <f>IF(AND(#REF!="Baja",#REF!="Leve"),CONCATENATE("R",#REF!,"C",#REF!),"")</f>
        <v>#REF!</v>
      </c>
      <c r="L110" s="292" t="e">
        <f>IF(AND(#REF!="Baja",#REF!="Leve"),CONCATENATE("R",#REF!,"C",#REF!),"")</f>
        <v>#REF!</v>
      </c>
      <c r="M110" s="292" t="e">
        <f>IF(AND(#REF!="Baja",#REF!="Leve"),CONCATENATE("R",#REF!,"C",#REF!),"")</f>
        <v>#REF!</v>
      </c>
      <c r="N110" s="292" t="e">
        <f>IF(AND(#REF!="Baja",#REF!="Leve"),CONCATENATE("R",#REF!,"C",#REF!),"")</f>
        <v>#REF!</v>
      </c>
      <c r="O110" s="292" t="e">
        <f>IF(AND(#REF!="Baja",#REF!="Leve"),CONCATENATE("R",#REF!,"C",#REF!),"")</f>
        <v>#REF!</v>
      </c>
      <c r="P110" s="292" t="e">
        <f>IF(AND(#REF!="Baja",#REF!="Leve"),CONCATENATE("R",#REF!,"C",#REF!),"")</f>
        <v>#REF!</v>
      </c>
      <c r="Q110" s="292" t="e">
        <f>IF(AND(#REF!="Baja",#REF!="Leve"),CONCATENATE("R",#REF!,"C",#REF!),"")</f>
        <v>#REF!</v>
      </c>
      <c r="R110" s="292" t="e">
        <f>IF(AND(#REF!="Baja",#REF!="Leve"),CONCATENATE("R",#REF!,"C",#REF!),"")</f>
        <v>#REF!</v>
      </c>
      <c r="S110" s="292" t="e">
        <f>IF(AND(#REF!="Baja",#REF!="Leve"),CONCATENATE("R",#REF!,"C",#REF!),"")</f>
        <v>#REF!</v>
      </c>
      <c r="T110" s="292" t="e">
        <f>IF(AND(#REF!="Baja",#REF!="Leve"),CONCATENATE("R",#REF!,"C",#REF!),"")</f>
        <v>#REF!</v>
      </c>
      <c r="U110" s="292" t="e">
        <f>IF(AND(#REF!="Baja",#REF!="Leve"),CONCATENATE("R",#REF!,"C",#REF!),"")</f>
        <v>#REF!</v>
      </c>
      <c r="V110" s="292" t="e">
        <f>IF(AND(#REF!="Baja",#REF!="Leve"),CONCATENATE("R",#REF!,"C",#REF!),"")</f>
        <v>#REF!</v>
      </c>
      <c r="W110" s="292" t="e">
        <f>IF(AND(#REF!="Baja",#REF!="Leve"),CONCATENATE("R",#REF!,"C",#REF!),"")</f>
        <v>#REF!</v>
      </c>
      <c r="X110" s="292" t="e">
        <f>IF(AND(#REF!="Baja",#REF!="Leve"),CONCATENATE("R",#REF!,"C",#REF!),"")</f>
        <v>#REF!</v>
      </c>
      <c r="Y110" s="292" t="e">
        <f>IF(AND(#REF!="Baja",#REF!="Leve"),CONCATENATE("R",#REF!,"C",#REF!),"")</f>
        <v>#REF!</v>
      </c>
      <c r="Z110" s="292" t="e">
        <f>IF(AND(#REF!="Baja",#REF!="Leve"),CONCATENATE("R",#REF!,"C",#REF!),"")</f>
        <v>#REF!</v>
      </c>
      <c r="AA110" s="293" t="e">
        <f>IF(AND(#REF!="Baja",#REF!="Leve"),CONCATENATE("R",#REF!,"C",#REF!),"")</f>
        <v>#REF!</v>
      </c>
      <c r="AB110" s="282" t="e">
        <f>IF(AND(#REF!="Baja",#REF!="Menor"),CONCATENATE("R",#REF!,"C",#REF!),"")</f>
        <v>#REF!</v>
      </c>
      <c r="AC110" s="283" t="e">
        <f>IF(AND(#REF!="Baja",#REF!="Menor"),CONCATENATE("R",#REF!,"C",#REF!),"")</f>
        <v>#REF!</v>
      </c>
      <c r="AD110" s="283" t="e">
        <f>IF(AND(#REF!="Baja",#REF!="Menor"),CONCATENATE("R",#REF!,"C",#REF!),"")</f>
        <v>#REF!</v>
      </c>
      <c r="AE110" s="283" t="e">
        <f>IF(AND(#REF!="Baja",#REF!="Menor"),CONCATENATE("R",#REF!,"C",#REF!),"")</f>
        <v>#REF!</v>
      </c>
      <c r="AF110" s="283" t="e">
        <f>IF(AND(#REF!="Baja",#REF!="Menor"),CONCATENATE("R",#REF!,"C",#REF!),"")</f>
        <v>#REF!</v>
      </c>
      <c r="AG110" s="283" t="e">
        <f>IF(AND(#REF!="Baja",#REF!="Menor"),CONCATENATE("R",#REF!,"C",#REF!),"")</f>
        <v>#REF!</v>
      </c>
      <c r="AH110" s="283" t="e">
        <f>IF(AND(#REF!="Baja",#REF!="Menor"),CONCATENATE("R",#REF!,"C",#REF!),"")</f>
        <v>#REF!</v>
      </c>
      <c r="AI110" s="283" t="e">
        <f>IF(AND(#REF!="Baja",#REF!="Menor"),CONCATENATE("R",#REF!,"C",#REF!),"")</f>
        <v>#REF!</v>
      </c>
      <c r="AJ110" s="283" t="e">
        <f>IF(AND(#REF!="Baja",#REF!="Menor"),CONCATENATE("R",#REF!,"C",#REF!),"")</f>
        <v>#REF!</v>
      </c>
      <c r="AK110" s="283" t="e">
        <f>IF(AND(#REF!="Baja",#REF!="Menor"),CONCATENATE("R",#REF!,"C",#REF!),"")</f>
        <v>#REF!</v>
      </c>
      <c r="AL110" s="283" t="e">
        <f>IF(AND(#REF!="Baja",#REF!="Menor"),CONCATENATE("R",#REF!,"C",#REF!),"")</f>
        <v>#REF!</v>
      </c>
      <c r="AM110" s="283" t="e">
        <f>IF(AND(#REF!="Baja",#REF!="Menor"),CONCATENATE("R",#REF!,"C",#REF!),"")</f>
        <v>#REF!</v>
      </c>
      <c r="AN110" s="283" t="e">
        <f>IF(AND(#REF!="Baja",#REF!="Menor"),CONCATENATE("R",#REF!,"C",#REF!),"")</f>
        <v>#REF!</v>
      </c>
      <c r="AO110" s="283" t="e">
        <f>IF(AND(#REF!="Baja",#REF!="Menor"),CONCATENATE("R",#REF!,"C",#REF!),"")</f>
        <v>#REF!</v>
      </c>
      <c r="AP110" s="283" t="e">
        <f>IF(AND(#REF!="Baja",#REF!="Menor"),CONCATENATE("R",#REF!,"C",#REF!),"")</f>
        <v>#REF!</v>
      </c>
      <c r="AQ110" s="283" t="e">
        <f>IF(AND(#REF!="Baja",#REF!="Menor"),CONCATENATE("R",#REF!,"C",#REF!),"")</f>
        <v>#REF!</v>
      </c>
      <c r="AR110" s="283" t="e">
        <f>IF(AND(#REF!="Baja",#REF!="Menor"),CONCATENATE("R",#REF!,"C",#REF!),"")</f>
        <v>#REF!</v>
      </c>
      <c r="AS110" s="283" t="e">
        <f>IF(AND(#REF!="Baja",#REF!="Menor"),CONCATENATE("R",#REF!,"C",#REF!),"")</f>
        <v>#REF!</v>
      </c>
      <c r="AT110" s="282" t="e">
        <f>IF(AND(#REF!="Baja",#REF!="Moderado"),CONCATENATE("R",#REF!,"C",#REF!),"")</f>
        <v>#REF!</v>
      </c>
      <c r="AU110" s="283" t="e">
        <f>IF(AND(#REF!="Baja",#REF!="Moderado"),CONCATENATE("R",#REF!,"C",#REF!),"")</f>
        <v>#REF!</v>
      </c>
      <c r="AV110" s="283" t="e">
        <f>IF(AND(#REF!="Baja",#REF!="Moderado"),CONCATENATE("R",#REF!,"C",#REF!),"")</f>
        <v>#REF!</v>
      </c>
      <c r="AW110" s="283" t="e">
        <f>IF(AND(#REF!="Baja",#REF!="Moderado"),CONCATENATE("R",#REF!,"C",#REF!),"")</f>
        <v>#REF!</v>
      </c>
      <c r="AX110" s="283" t="e">
        <f>IF(AND(#REF!="Baja",#REF!="Moderado"),CONCATENATE("R",#REF!,"C",#REF!),"")</f>
        <v>#REF!</v>
      </c>
      <c r="AY110" s="283" t="e">
        <f>IF(AND(#REF!="Baja",#REF!="Moderado"),CONCATENATE("R",#REF!,"C",#REF!),"")</f>
        <v>#REF!</v>
      </c>
      <c r="AZ110" s="283" t="e">
        <f>IF(AND(#REF!="Baja",#REF!="Moderado"),CONCATENATE("R",#REF!,"C",#REF!),"")</f>
        <v>#REF!</v>
      </c>
      <c r="BA110" s="283" t="e">
        <f>IF(AND(#REF!="Baja",#REF!="Moderado"),CONCATENATE("R",#REF!,"C",#REF!),"")</f>
        <v>#REF!</v>
      </c>
      <c r="BB110" s="283" t="e">
        <f>IF(AND(#REF!="Baja",#REF!="Moderado"),CONCATENATE("R",#REF!,"C",#REF!),"")</f>
        <v>#REF!</v>
      </c>
      <c r="BC110" s="283" t="e">
        <f>IF(AND(#REF!="Baja",#REF!="Moderado"),CONCATENATE("R",#REF!,"C",#REF!),"")</f>
        <v>#REF!</v>
      </c>
      <c r="BD110" s="283" t="e">
        <f>IF(AND(#REF!="Baja",#REF!="Moderado"),CONCATENATE("R",#REF!,"C",#REF!),"")</f>
        <v>#REF!</v>
      </c>
      <c r="BE110" s="283" t="e">
        <f>IF(AND(#REF!="Baja",#REF!="Moderado"),CONCATENATE("R",#REF!,"C",#REF!),"")</f>
        <v>#REF!</v>
      </c>
      <c r="BF110" s="283" t="e">
        <f>IF(AND(#REF!="Baja",#REF!="Moderado"),CONCATENATE("R",#REF!,"C",#REF!),"")</f>
        <v>#REF!</v>
      </c>
      <c r="BG110" s="283" t="e">
        <f>IF(AND(#REF!="Baja",#REF!="Moderado"),CONCATENATE("R",#REF!,"C",#REF!),"")</f>
        <v>#REF!</v>
      </c>
      <c r="BH110" s="283" t="e">
        <f>IF(AND(#REF!="Baja",#REF!="Moderado"),CONCATENATE("R",#REF!,"C",#REF!),"")</f>
        <v>#REF!</v>
      </c>
      <c r="BI110" s="283" t="e">
        <f>IF(AND(#REF!="Baja",#REF!="Moderado"),CONCATENATE("R",#REF!,"C",#REF!),"")</f>
        <v>#REF!</v>
      </c>
      <c r="BJ110" s="283" t="e">
        <f>IF(AND(#REF!="Baja",#REF!="Moderado"),CONCATENATE("R",#REF!,"C",#REF!),"")</f>
        <v>#REF!</v>
      </c>
      <c r="BK110" s="284" t="e">
        <f>IF(AND(#REF!="Baja",#REF!="Moderado"),CONCATENATE("R",#REF!,"C",#REF!),"")</f>
        <v>#REF!</v>
      </c>
      <c r="BL110" s="270" t="e">
        <f>IF(AND(#REF!="Baja",#REF!="Mayor"),CONCATENATE("R",#REF!,"C",#REF!),"")</f>
        <v>#REF!</v>
      </c>
      <c r="BM110" s="270" t="e">
        <f>IF(AND(#REF!="Baja",#REF!="Mayor"),CONCATENATE("R",#REF!,"C",#REF!),"")</f>
        <v>#REF!</v>
      </c>
      <c r="BN110" s="270" t="e">
        <f>IF(AND(#REF!="Baja",#REF!="Mayor"),CONCATENATE("R",#REF!,"C",#REF!),"")</f>
        <v>#REF!</v>
      </c>
      <c r="BO110" s="270" t="e">
        <f>IF(AND(#REF!="Baja",#REF!="Mayor"),CONCATENATE("R",#REF!,"C",#REF!),"")</f>
        <v>#REF!</v>
      </c>
      <c r="BP110" s="270" t="e">
        <f>IF(AND(#REF!="Baja",#REF!="Mayor"),CONCATENATE("R",#REF!,"C",#REF!),"")</f>
        <v>#REF!</v>
      </c>
      <c r="BQ110" s="270" t="e">
        <f>IF(AND(#REF!="Baja",#REF!="Mayor"),CONCATENATE("R",#REF!,"C",#REF!),"")</f>
        <v>#REF!</v>
      </c>
      <c r="BR110" s="270" t="e">
        <f>IF(AND(#REF!="Baja",#REF!="Mayor"),CONCATENATE("R",#REF!,"C",#REF!),"")</f>
        <v>#REF!</v>
      </c>
      <c r="BS110" s="270" t="e">
        <f>IF(AND(#REF!="Baja",#REF!="Mayor"),CONCATENATE("R",#REF!,"C",#REF!),"")</f>
        <v>#REF!</v>
      </c>
      <c r="BT110" s="270" t="e">
        <f>IF(AND(#REF!="Baja",#REF!="Mayor"),CONCATENATE("R",#REF!,"C",#REF!),"")</f>
        <v>#REF!</v>
      </c>
      <c r="BU110" s="270" t="e">
        <f>IF(AND(#REF!="Baja",#REF!="Mayor"),CONCATENATE("R",#REF!,"C",#REF!),"")</f>
        <v>#REF!</v>
      </c>
      <c r="BV110" s="270" t="e">
        <f>IF(AND(#REF!="Baja",#REF!="Mayor"),CONCATENATE("R",#REF!,"C",#REF!),"")</f>
        <v>#REF!</v>
      </c>
      <c r="BW110" s="270" t="e">
        <f>IF(AND(#REF!="Baja",#REF!="Mayor"),CONCATENATE("R",#REF!,"C",#REF!),"")</f>
        <v>#REF!</v>
      </c>
      <c r="BX110" s="270" t="e">
        <f>IF(AND(#REF!="Baja",#REF!="Mayor"),CONCATENATE("R",#REF!,"C",#REF!),"")</f>
        <v>#REF!</v>
      </c>
      <c r="BY110" s="270" t="e">
        <f>IF(AND(#REF!="Baja",#REF!="Mayor"),CONCATENATE("R",#REF!,"C",#REF!),"")</f>
        <v>#REF!</v>
      </c>
      <c r="BZ110" s="270" t="e">
        <f>IF(AND(#REF!="Baja",#REF!="Mayor"),CONCATENATE("R",#REF!,"C",#REF!),"")</f>
        <v>#REF!</v>
      </c>
      <c r="CA110" s="270" t="e">
        <f>IF(AND(#REF!="Baja",#REF!="Mayor"),CONCATENATE("R",#REF!,"C",#REF!),"")</f>
        <v>#REF!</v>
      </c>
      <c r="CB110" s="270" t="e">
        <f>IF(AND(#REF!="Baja",#REF!="Mayor"),CONCATENATE("R",#REF!,"C",#REF!),"")</f>
        <v>#REF!</v>
      </c>
      <c r="CC110" s="271" t="e">
        <f>IF(AND(#REF!="Baja",#REF!="Mayor"),CONCATENATE("R",#REF!,"C",#REF!),"")</f>
        <v>#REF!</v>
      </c>
      <c r="CD110" s="272" t="e">
        <f>IF(AND(#REF!="Baja",#REF!="Catastrófico"),CONCATENATE("R",#REF!,"C",#REF!),"")</f>
        <v>#REF!</v>
      </c>
      <c r="CE110" s="272" t="e">
        <f>IF(AND(#REF!="Baja",#REF!="Catastrófico"),CONCATENATE("R",#REF!,"C",#REF!),"")</f>
        <v>#REF!</v>
      </c>
      <c r="CF110" s="272" t="e">
        <f>IF(AND(#REF!="Baja",#REF!="Catastrófico"),CONCATENATE("R",#REF!,"C",#REF!),"")</f>
        <v>#REF!</v>
      </c>
      <c r="CG110" s="272" t="e">
        <f>IF(AND(#REF!="Baja",#REF!="Catastrófico"),CONCATENATE("R",#REF!,"C",#REF!),"")</f>
        <v>#REF!</v>
      </c>
      <c r="CH110" s="272" t="e">
        <f>IF(AND(#REF!="Baja",#REF!="Catastrófico"),CONCATENATE("R",#REF!,"C",#REF!),"")</f>
        <v>#REF!</v>
      </c>
      <c r="CI110" s="272" t="e">
        <f>IF(AND(#REF!="Baja",#REF!="Catastrófico"),CONCATENATE("R",#REF!,"C",#REF!),"")</f>
        <v>#REF!</v>
      </c>
      <c r="CJ110" s="272" t="e">
        <f>IF(AND(#REF!="Baja",#REF!="Catastrófico"),CONCATENATE("R",#REF!,"C",#REF!),"")</f>
        <v>#REF!</v>
      </c>
      <c r="CK110" s="272" t="e">
        <f>IF(AND(#REF!="Baja",#REF!="Catastrófico"),CONCATENATE("R",#REF!,"C",#REF!),"")</f>
        <v>#REF!</v>
      </c>
      <c r="CL110" s="272" t="e">
        <f>IF(AND(#REF!="Baja",#REF!="Catastrófico"),CONCATENATE("R",#REF!,"C",#REF!),"")</f>
        <v>#REF!</v>
      </c>
      <c r="CM110" s="272" t="e">
        <f>IF(AND(#REF!="Baja",#REF!="Catastrófico"),CONCATENATE("R",#REF!,"C",#REF!),"")</f>
        <v>#REF!</v>
      </c>
      <c r="CN110" s="272" t="e">
        <f>IF(AND(#REF!="Baja",#REF!="Catastrófico"),CONCATENATE("R",#REF!,"C",#REF!),"")</f>
        <v>#REF!</v>
      </c>
      <c r="CO110" s="272" t="e">
        <f>IF(AND(#REF!="Baja",#REF!="Catastrófico"),CONCATENATE("R",#REF!,"C",#REF!),"")</f>
        <v>#REF!</v>
      </c>
      <c r="CP110" s="272" t="e">
        <f>IF(AND(#REF!="Baja",#REF!="Catastrófico"),CONCATENATE("R",#REF!,"C",#REF!),"")</f>
        <v>#REF!</v>
      </c>
      <c r="CQ110" s="272" t="e">
        <f>IF(AND(#REF!="Baja",#REF!="Catastrófico"),CONCATENATE("R",#REF!,"C",#REF!),"")</f>
        <v>#REF!</v>
      </c>
      <c r="CR110" s="272" t="e">
        <f>IF(AND(#REF!="Baja",#REF!="Catastrófico"),CONCATENATE("R",#REF!,"C",#REF!),"")</f>
        <v>#REF!</v>
      </c>
      <c r="CS110" s="272" t="e">
        <f>IF(AND(#REF!="Baja",#REF!="Catastrófico"),CONCATENATE("R",#REF!,"C",#REF!),"")</f>
        <v>#REF!</v>
      </c>
      <c r="CT110" s="272" t="e">
        <f>IF(AND(#REF!="Baja",#REF!="Catastrófico"),CONCATENATE("R",#REF!,"C",#REF!),"")</f>
        <v>#REF!</v>
      </c>
      <c r="CU110" s="273" t="e">
        <f>IF(AND(#REF!="Baja",#REF!="Catastrófico"),CONCATENATE("R",#REF!,"C",#REF!),"")</f>
        <v>#REF!</v>
      </c>
      <c r="CV110" s="57"/>
      <c r="CW110" s="1068"/>
      <c r="CX110" s="1068"/>
      <c r="CY110" s="1068"/>
      <c r="CZ110" s="1068"/>
      <c r="DA110" s="1068"/>
      <c r="DB110" s="1068"/>
    </row>
    <row r="111" spans="2:106" ht="32.65" customHeight="1">
      <c r="B111" s="1101"/>
      <c r="C111" s="1101"/>
      <c r="D111" s="1102"/>
      <c r="E111" s="1072"/>
      <c r="F111" s="1073"/>
      <c r="G111" s="1073"/>
      <c r="H111" s="1073"/>
      <c r="I111" s="1074"/>
      <c r="J111" s="291" t="e">
        <f>IF(AND(#REF!="Baja",#REF!="Leve"),CONCATENATE("R",#REF!,"C",#REF!),"")</f>
        <v>#REF!</v>
      </c>
      <c r="K111" s="292" t="e">
        <f>IF(AND(#REF!="Baja",#REF!="Leve"),CONCATENATE("R",#REF!,"C",#REF!),"")</f>
        <v>#REF!</v>
      </c>
      <c r="L111" s="292" t="e">
        <f>IF(AND(#REF!="Baja",#REF!="Leve"),CONCATENATE("R",#REF!,"C",#REF!),"")</f>
        <v>#REF!</v>
      </c>
      <c r="M111" s="292" t="e">
        <f>IF(AND(#REF!="Baja",#REF!="Leve"),CONCATENATE("R",#REF!,"C",#REF!),"")</f>
        <v>#REF!</v>
      </c>
      <c r="N111" s="292" t="e">
        <f>IF(AND(#REF!="Baja",#REF!="Leve"),CONCATENATE("R",#REF!,"C",#REF!),"")</f>
        <v>#REF!</v>
      </c>
      <c r="O111" s="292" t="e">
        <f>IF(AND(#REF!="Baja",#REF!="Leve"),CONCATENATE("R",#REF!,"C",#REF!),"")</f>
        <v>#REF!</v>
      </c>
      <c r="P111" s="292" t="e">
        <f>IF(AND(#REF!="Baja",#REF!="Leve"),CONCATENATE("R",#REF!,"C",#REF!),"")</f>
        <v>#REF!</v>
      </c>
      <c r="Q111" s="292" t="e">
        <f>IF(AND(#REF!="Baja",#REF!="Leve"),CONCATENATE("R",#REF!,"C",#REF!),"")</f>
        <v>#REF!</v>
      </c>
      <c r="R111" s="292" t="e">
        <f>IF(AND(#REF!="Baja",#REF!="Leve"),CONCATENATE("R",#REF!,"C",#REF!),"")</f>
        <v>#REF!</v>
      </c>
      <c r="S111" s="292" t="e">
        <f>IF(AND(#REF!="Baja",#REF!="Leve"),CONCATENATE("R",#REF!,"C",#REF!),"")</f>
        <v>#REF!</v>
      </c>
      <c r="T111" s="292" t="e">
        <f>IF(AND(#REF!="Baja",#REF!="Leve"),CONCATENATE("R",#REF!,"C",#REF!),"")</f>
        <v>#REF!</v>
      </c>
      <c r="U111" s="292" t="e">
        <f>IF(AND(#REF!="Baja",#REF!="Leve"),CONCATENATE("R",#REF!,"C",#REF!),"")</f>
        <v>#REF!</v>
      </c>
      <c r="V111" s="292" t="e">
        <f>IF(AND(#REF!="Baja",#REF!="Leve"),CONCATENATE("R",#REF!,"C",#REF!),"")</f>
        <v>#REF!</v>
      </c>
      <c r="W111" s="292" t="e">
        <f>IF(AND(#REF!="Baja",#REF!="Leve"),CONCATENATE("R",#REF!,"C",#REF!),"")</f>
        <v>#REF!</v>
      </c>
      <c r="X111" s="292" t="e">
        <f>IF(AND(#REF!="Baja",#REF!="Leve"),CONCATENATE("R",#REF!,"C",#REF!),"")</f>
        <v>#REF!</v>
      </c>
      <c r="Y111" s="292" t="e">
        <f>IF(AND(#REF!="Baja",#REF!="Leve"),CONCATENATE("R",#REF!,"C",#REF!),"")</f>
        <v>#REF!</v>
      </c>
      <c r="Z111" s="292" t="e">
        <f>IF(AND(#REF!="Baja",#REF!="Leve"),CONCATENATE("R",#REF!,"C",#REF!),"")</f>
        <v>#REF!</v>
      </c>
      <c r="AA111" s="293" t="e">
        <f>IF(AND(#REF!="Baja",#REF!="Leve"),CONCATENATE("R",#REF!,"C",#REF!),"")</f>
        <v>#REF!</v>
      </c>
      <c r="AB111" s="282" t="e">
        <f>IF(AND(#REF!="Baja",#REF!="Menor"),CONCATENATE("R",#REF!,"C",#REF!),"")</f>
        <v>#REF!</v>
      </c>
      <c r="AC111" s="283" t="e">
        <f>IF(AND(#REF!="Baja",#REF!="Menor"),CONCATENATE("R",#REF!,"C",#REF!),"")</f>
        <v>#REF!</v>
      </c>
      <c r="AD111" s="283" t="e">
        <f>IF(AND(#REF!="Baja",#REF!="Menor"),CONCATENATE("R",#REF!,"C",#REF!),"")</f>
        <v>#REF!</v>
      </c>
      <c r="AE111" s="283" t="e">
        <f>IF(AND(#REF!="Baja",#REF!="Menor"),CONCATENATE("R",#REF!,"C",#REF!),"")</f>
        <v>#REF!</v>
      </c>
      <c r="AF111" s="283" t="e">
        <f>IF(AND(#REF!="Baja",#REF!="Menor"),CONCATENATE("R",#REF!,"C",#REF!),"")</f>
        <v>#REF!</v>
      </c>
      <c r="AG111" s="283" t="e">
        <f>IF(AND(#REF!="Baja",#REF!="Menor"),CONCATENATE("R",#REF!,"C",#REF!),"")</f>
        <v>#REF!</v>
      </c>
      <c r="AH111" s="283" t="e">
        <f>IF(AND(#REF!="Baja",#REF!="Menor"),CONCATENATE("R",#REF!,"C",#REF!),"")</f>
        <v>#REF!</v>
      </c>
      <c r="AI111" s="283" t="e">
        <f>IF(AND(#REF!="Baja",#REF!="Menor"),CONCATENATE("R",#REF!,"C",#REF!),"")</f>
        <v>#REF!</v>
      </c>
      <c r="AJ111" s="283" t="e">
        <f>IF(AND(#REF!="Baja",#REF!="Menor"),CONCATENATE("R",#REF!,"C",#REF!),"")</f>
        <v>#REF!</v>
      </c>
      <c r="AK111" s="283" t="e">
        <f>IF(AND(#REF!="Baja",#REF!="Menor"),CONCATENATE("R",#REF!,"C",#REF!),"")</f>
        <v>#REF!</v>
      </c>
      <c r="AL111" s="283" t="e">
        <f>IF(AND(#REF!="Baja",#REF!="Menor"),CONCATENATE("R",#REF!,"C",#REF!),"")</f>
        <v>#REF!</v>
      </c>
      <c r="AM111" s="283" t="e">
        <f>IF(AND(#REF!="Baja",#REF!="Menor"),CONCATENATE("R",#REF!,"C",#REF!),"")</f>
        <v>#REF!</v>
      </c>
      <c r="AN111" s="283" t="e">
        <f>IF(AND(#REF!="Baja",#REF!="Menor"),CONCATENATE("R",#REF!,"C",#REF!),"")</f>
        <v>#REF!</v>
      </c>
      <c r="AO111" s="283" t="e">
        <f>IF(AND(#REF!="Baja",#REF!="Menor"),CONCATENATE("R",#REF!,"C",#REF!),"")</f>
        <v>#REF!</v>
      </c>
      <c r="AP111" s="283" t="e">
        <f>IF(AND(#REF!="Baja",#REF!="Menor"),CONCATENATE("R",#REF!,"C",#REF!),"")</f>
        <v>#REF!</v>
      </c>
      <c r="AQ111" s="283" t="e">
        <f>IF(AND(#REF!="Baja",#REF!="Menor"),CONCATENATE("R",#REF!,"C",#REF!),"")</f>
        <v>#REF!</v>
      </c>
      <c r="AR111" s="283" t="e">
        <f>IF(AND(#REF!="Baja",#REF!="Menor"),CONCATENATE("R",#REF!,"C",#REF!),"")</f>
        <v>#REF!</v>
      </c>
      <c r="AS111" s="283" t="e">
        <f>IF(AND(#REF!="Baja",#REF!="Menor"),CONCATENATE("R",#REF!,"C",#REF!),"")</f>
        <v>#REF!</v>
      </c>
      <c r="AT111" s="282" t="e">
        <f>IF(AND(#REF!="Baja",#REF!="Moderado"),CONCATENATE("R",#REF!,"C",#REF!),"")</f>
        <v>#REF!</v>
      </c>
      <c r="AU111" s="283" t="e">
        <f>IF(AND(#REF!="Baja",#REF!="Moderado"),CONCATENATE("R",#REF!,"C",#REF!),"")</f>
        <v>#REF!</v>
      </c>
      <c r="AV111" s="283" t="e">
        <f>IF(AND(#REF!="Baja",#REF!="Moderado"),CONCATENATE("R",#REF!,"C",#REF!),"")</f>
        <v>#REF!</v>
      </c>
      <c r="AW111" s="283" t="e">
        <f>IF(AND(#REF!="Baja",#REF!="Moderado"),CONCATENATE("R",#REF!,"C",#REF!),"")</f>
        <v>#REF!</v>
      </c>
      <c r="AX111" s="283" t="e">
        <f>IF(AND(#REF!="Baja",#REF!="Moderado"),CONCATENATE("R",#REF!,"C",#REF!),"")</f>
        <v>#REF!</v>
      </c>
      <c r="AY111" s="283" t="e">
        <f>IF(AND(#REF!="Baja",#REF!="Moderado"),CONCATENATE("R",#REF!,"C",#REF!),"")</f>
        <v>#REF!</v>
      </c>
      <c r="AZ111" s="283" t="e">
        <f>IF(AND(#REF!="Baja",#REF!="Moderado"),CONCATENATE("R",#REF!,"C",#REF!),"")</f>
        <v>#REF!</v>
      </c>
      <c r="BA111" s="283" t="e">
        <f>IF(AND(#REF!="Baja",#REF!="Moderado"),CONCATENATE("R",#REF!,"C",#REF!),"")</f>
        <v>#REF!</v>
      </c>
      <c r="BB111" s="283" t="e">
        <f>IF(AND(#REF!="Baja",#REF!="Moderado"),CONCATENATE("R",#REF!,"C",#REF!),"")</f>
        <v>#REF!</v>
      </c>
      <c r="BC111" s="283" t="e">
        <f>IF(AND(#REF!="Baja",#REF!="Moderado"),CONCATENATE("R",#REF!,"C",#REF!),"")</f>
        <v>#REF!</v>
      </c>
      <c r="BD111" s="283" t="e">
        <f>IF(AND(#REF!="Baja",#REF!="Moderado"),CONCATENATE("R",#REF!,"C",#REF!),"")</f>
        <v>#REF!</v>
      </c>
      <c r="BE111" s="283" t="e">
        <f>IF(AND(#REF!="Baja",#REF!="Moderado"),CONCATENATE("R",#REF!,"C",#REF!),"")</f>
        <v>#REF!</v>
      </c>
      <c r="BF111" s="283" t="e">
        <f>IF(AND(#REF!="Baja",#REF!="Moderado"),CONCATENATE("R",#REF!,"C",#REF!),"")</f>
        <v>#REF!</v>
      </c>
      <c r="BG111" s="283" t="e">
        <f>IF(AND(#REF!="Baja",#REF!="Moderado"),CONCATENATE("R",#REF!,"C",#REF!),"")</f>
        <v>#REF!</v>
      </c>
      <c r="BH111" s="283" t="e">
        <f>IF(AND(#REF!="Baja",#REF!="Moderado"),CONCATENATE("R",#REF!,"C",#REF!),"")</f>
        <v>#REF!</v>
      </c>
      <c r="BI111" s="283" t="e">
        <f>IF(AND(#REF!="Baja",#REF!="Moderado"),CONCATENATE("R",#REF!,"C",#REF!),"")</f>
        <v>#REF!</v>
      </c>
      <c r="BJ111" s="283" t="e">
        <f>IF(AND(#REF!="Baja",#REF!="Moderado"),CONCATENATE("R",#REF!,"C",#REF!),"")</f>
        <v>#REF!</v>
      </c>
      <c r="BK111" s="284" t="e">
        <f>IF(AND(#REF!="Baja",#REF!="Moderado"),CONCATENATE("R",#REF!,"C",#REF!),"")</f>
        <v>#REF!</v>
      </c>
      <c r="BL111" s="270" t="e">
        <f>IF(AND(#REF!="Baja",#REF!="Mayor"),CONCATENATE("R",#REF!,"C",#REF!),"")</f>
        <v>#REF!</v>
      </c>
      <c r="BM111" s="270" t="e">
        <f>IF(AND(#REF!="Baja",#REF!="Mayor"),CONCATENATE("R",#REF!,"C",#REF!),"")</f>
        <v>#REF!</v>
      </c>
      <c r="BN111" s="270" t="e">
        <f>IF(AND(#REF!="Baja",#REF!="Mayor"),CONCATENATE("R",#REF!,"C",#REF!),"")</f>
        <v>#REF!</v>
      </c>
      <c r="BO111" s="270" t="e">
        <f>IF(AND(#REF!="Baja",#REF!="Mayor"),CONCATENATE("R",#REF!,"C",#REF!),"")</f>
        <v>#REF!</v>
      </c>
      <c r="BP111" s="270" t="e">
        <f>IF(AND(#REF!="Baja",#REF!="Mayor"),CONCATENATE("R",#REF!,"C",#REF!),"")</f>
        <v>#REF!</v>
      </c>
      <c r="BQ111" s="270" t="e">
        <f>IF(AND(#REF!="Baja",#REF!="Mayor"),CONCATENATE("R",#REF!,"C",#REF!),"")</f>
        <v>#REF!</v>
      </c>
      <c r="BR111" s="270" t="e">
        <f>IF(AND(#REF!="Baja",#REF!="Mayor"),CONCATENATE("R",#REF!,"C",#REF!),"")</f>
        <v>#REF!</v>
      </c>
      <c r="BS111" s="270" t="e">
        <f>IF(AND(#REF!="Baja",#REF!="Mayor"),CONCATENATE("R",#REF!,"C",#REF!),"")</f>
        <v>#REF!</v>
      </c>
      <c r="BT111" s="270" t="e">
        <f>IF(AND(#REF!="Baja",#REF!="Mayor"),CONCATENATE("R",#REF!,"C",#REF!),"")</f>
        <v>#REF!</v>
      </c>
      <c r="BU111" s="270" t="e">
        <f>IF(AND(#REF!="Baja",#REF!="Mayor"),CONCATENATE("R",#REF!,"C",#REF!),"")</f>
        <v>#REF!</v>
      </c>
      <c r="BV111" s="270" t="e">
        <f>IF(AND(#REF!="Baja",#REF!="Mayor"),CONCATENATE("R",#REF!,"C",#REF!),"")</f>
        <v>#REF!</v>
      </c>
      <c r="BW111" s="270" t="e">
        <f>IF(AND(#REF!="Baja",#REF!="Mayor"),CONCATENATE("R",#REF!,"C",#REF!),"")</f>
        <v>#REF!</v>
      </c>
      <c r="BX111" s="270" t="e">
        <f>IF(AND(#REF!="Baja",#REF!="Mayor"),CONCATENATE("R",#REF!,"C",#REF!),"")</f>
        <v>#REF!</v>
      </c>
      <c r="BY111" s="270" t="e">
        <f>IF(AND(#REF!="Baja",#REF!="Mayor"),CONCATENATE("R",#REF!,"C",#REF!),"")</f>
        <v>#REF!</v>
      </c>
      <c r="BZ111" s="270" t="e">
        <f>IF(AND(#REF!="Baja",#REF!="Mayor"),CONCATENATE("R",#REF!,"C",#REF!),"")</f>
        <v>#REF!</v>
      </c>
      <c r="CA111" s="270" t="e">
        <f>IF(AND(#REF!="Baja",#REF!="Mayor"),CONCATENATE("R",#REF!,"C",#REF!),"")</f>
        <v>#REF!</v>
      </c>
      <c r="CB111" s="270" t="e">
        <f>IF(AND(#REF!="Baja",#REF!="Mayor"),CONCATENATE("R",#REF!,"C",#REF!),"")</f>
        <v>#REF!</v>
      </c>
      <c r="CC111" s="271" t="e">
        <f>IF(AND(#REF!="Baja",#REF!="Mayor"),CONCATENATE("R",#REF!,"C",#REF!),"")</f>
        <v>#REF!</v>
      </c>
      <c r="CD111" s="272" t="e">
        <f>IF(AND(#REF!="Baja",#REF!="Catastrófico"),CONCATENATE("R",#REF!,"C",#REF!),"")</f>
        <v>#REF!</v>
      </c>
      <c r="CE111" s="272" t="e">
        <f>IF(AND(#REF!="Baja",#REF!="Catastrófico"),CONCATENATE("R",#REF!,"C",#REF!),"")</f>
        <v>#REF!</v>
      </c>
      <c r="CF111" s="272" t="e">
        <f>IF(AND(#REF!="Baja",#REF!="Catastrófico"),CONCATENATE("R",#REF!,"C",#REF!),"")</f>
        <v>#REF!</v>
      </c>
      <c r="CG111" s="272" t="e">
        <f>IF(AND(#REF!="Baja",#REF!="Catastrófico"),CONCATENATE("R",#REF!,"C",#REF!),"")</f>
        <v>#REF!</v>
      </c>
      <c r="CH111" s="272" t="e">
        <f>IF(AND(#REF!="Baja",#REF!="Catastrófico"),CONCATENATE("R",#REF!,"C",#REF!),"")</f>
        <v>#REF!</v>
      </c>
      <c r="CI111" s="272" t="e">
        <f>IF(AND(#REF!="Baja",#REF!="Catastrófico"),CONCATENATE("R",#REF!,"C",#REF!),"")</f>
        <v>#REF!</v>
      </c>
      <c r="CJ111" s="272" t="e">
        <f>IF(AND(#REF!="Baja",#REF!="Catastrófico"),CONCATENATE("R",#REF!,"C",#REF!),"")</f>
        <v>#REF!</v>
      </c>
      <c r="CK111" s="272" t="e">
        <f>IF(AND(#REF!="Baja",#REF!="Catastrófico"),CONCATENATE("R",#REF!,"C",#REF!),"")</f>
        <v>#REF!</v>
      </c>
      <c r="CL111" s="272" t="e">
        <f>IF(AND(#REF!="Baja",#REF!="Catastrófico"),CONCATENATE("R",#REF!,"C",#REF!),"")</f>
        <v>#REF!</v>
      </c>
      <c r="CM111" s="272" t="e">
        <f>IF(AND(#REF!="Baja",#REF!="Catastrófico"),CONCATENATE("R",#REF!,"C",#REF!),"")</f>
        <v>#REF!</v>
      </c>
      <c r="CN111" s="272" t="e">
        <f>IF(AND(#REF!="Baja",#REF!="Catastrófico"),CONCATENATE("R",#REF!,"C",#REF!),"")</f>
        <v>#REF!</v>
      </c>
      <c r="CO111" s="272" t="e">
        <f>IF(AND(#REF!="Baja",#REF!="Catastrófico"),CONCATENATE("R",#REF!,"C",#REF!),"")</f>
        <v>#REF!</v>
      </c>
      <c r="CP111" s="272" t="e">
        <f>IF(AND(#REF!="Baja",#REF!="Catastrófico"),CONCATENATE("R",#REF!,"C",#REF!),"")</f>
        <v>#REF!</v>
      </c>
      <c r="CQ111" s="272" t="e">
        <f>IF(AND(#REF!="Baja",#REF!="Catastrófico"),CONCATENATE("R",#REF!,"C",#REF!),"")</f>
        <v>#REF!</v>
      </c>
      <c r="CR111" s="272" t="e">
        <f>IF(AND(#REF!="Baja",#REF!="Catastrófico"),CONCATENATE("R",#REF!,"C",#REF!),"")</f>
        <v>#REF!</v>
      </c>
      <c r="CS111" s="272" t="e">
        <f>IF(AND(#REF!="Baja",#REF!="Catastrófico"),CONCATENATE("R",#REF!,"C",#REF!),"")</f>
        <v>#REF!</v>
      </c>
      <c r="CT111" s="272" t="e">
        <f>IF(AND(#REF!="Baja",#REF!="Catastrófico"),CONCATENATE("R",#REF!,"C",#REF!),"")</f>
        <v>#REF!</v>
      </c>
      <c r="CU111" s="273" t="e">
        <f>IF(AND(#REF!="Baja",#REF!="Catastrófico"),CONCATENATE("R",#REF!,"C",#REF!),"")</f>
        <v>#REF!</v>
      </c>
      <c r="CV111" s="57"/>
      <c r="CW111" s="1068"/>
      <c r="CX111" s="1068"/>
      <c r="CY111" s="1068"/>
      <c r="CZ111" s="1068"/>
      <c r="DA111" s="1068"/>
      <c r="DB111" s="1068"/>
    </row>
    <row r="112" spans="2:106" ht="32.65" customHeight="1">
      <c r="B112" s="1101"/>
      <c r="C112" s="1101"/>
      <c r="D112" s="1102"/>
      <c r="E112" s="1072"/>
      <c r="F112" s="1073"/>
      <c r="G112" s="1073"/>
      <c r="H112" s="1073"/>
      <c r="I112" s="1074"/>
      <c r="J112" s="291" t="e">
        <f>IF(AND(#REF!="Baja",#REF!="Leve"),CONCATENATE("R",#REF!,"C",#REF!),"")</f>
        <v>#REF!</v>
      </c>
      <c r="K112" s="292" t="e">
        <f>IF(AND(#REF!="Baja",#REF!="Leve"),CONCATENATE("R",#REF!,"C",#REF!),"")</f>
        <v>#REF!</v>
      </c>
      <c r="L112" s="292" t="e">
        <f>IF(AND(#REF!="Baja",#REF!="Leve"),CONCATENATE("R",#REF!,"C",#REF!),"")</f>
        <v>#REF!</v>
      </c>
      <c r="M112" s="292" t="e">
        <f>IF(AND(#REF!="Baja",#REF!="Leve"),CONCATENATE("R",#REF!,"C",#REF!),"")</f>
        <v>#REF!</v>
      </c>
      <c r="N112" s="292" t="e">
        <f>IF(AND(#REF!="Baja",#REF!="Leve"),CONCATENATE("R",#REF!,"C",#REF!),"")</f>
        <v>#REF!</v>
      </c>
      <c r="O112" s="292" t="e">
        <f>IF(AND(#REF!="Baja",#REF!="Leve"),CONCATENATE("R",#REF!,"C",#REF!),"")</f>
        <v>#REF!</v>
      </c>
      <c r="P112" s="292" t="e">
        <f>IF(AND(#REF!="Baja",#REF!="Leve"),CONCATENATE("R",#REF!,"C",#REF!),"")</f>
        <v>#REF!</v>
      </c>
      <c r="Q112" s="292" t="e">
        <f>IF(AND(#REF!="Baja",#REF!="Leve"),CONCATENATE("R",#REF!,"C",#REF!),"")</f>
        <v>#REF!</v>
      </c>
      <c r="R112" s="292" t="e">
        <f>IF(AND(#REF!="Baja",#REF!="Leve"),CONCATENATE("R",#REF!,"C",#REF!),"")</f>
        <v>#REF!</v>
      </c>
      <c r="S112" s="292" t="e">
        <f>IF(AND(#REF!="Baja",#REF!="Leve"),CONCATENATE("R",#REF!,"C",#REF!),"")</f>
        <v>#REF!</v>
      </c>
      <c r="T112" s="292" t="e">
        <f>IF(AND(#REF!="Baja",#REF!="Leve"),CONCATENATE("R",#REF!,"C",#REF!),"")</f>
        <v>#REF!</v>
      </c>
      <c r="U112" s="292" t="e">
        <f>IF(AND(#REF!="Baja",#REF!="Leve"),CONCATENATE("R",#REF!,"C",#REF!),"")</f>
        <v>#REF!</v>
      </c>
      <c r="V112" s="292" t="e">
        <f>IF(AND(#REF!="Baja",#REF!="Leve"),CONCATENATE("R",#REF!,"C",#REF!),"")</f>
        <v>#REF!</v>
      </c>
      <c r="W112" s="292" t="e">
        <f>IF(AND(#REF!="Baja",#REF!="Leve"),CONCATENATE("R",#REF!,"C",#REF!),"")</f>
        <v>#REF!</v>
      </c>
      <c r="X112" s="292" t="e">
        <f>IF(AND(#REF!="Baja",#REF!="Leve"),CONCATENATE("R",#REF!,"C",#REF!),"")</f>
        <v>#REF!</v>
      </c>
      <c r="Y112" s="292" t="e">
        <f>IF(AND(#REF!="Baja",#REF!="Leve"),CONCATENATE("R",#REF!,"C",#REF!),"")</f>
        <v>#REF!</v>
      </c>
      <c r="Z112" s="292" t="e">
        <f>IF(AND(#REF!="Baja",#REF!="Leve"),CONCATENATE("R",#REF!,"C",#REF!),"")</f>
        <v>#REF!</v>
      </c>
      <c r="AA112" s="293" t="e">
        <f>IF(AND(#REF!="Baja",#REF!="Leve"),CONCATENATE("R",#REF!,"C",#REF!),"")</f>
        <v>#REF!</v>
      </c>
      <c r="AB112" s="282" t="e">
        <f>IF(AND(#REF!="Baja",#REF!="Menor"),CONCATENATE("R",#REF!,"C",#REF!),"")</f>
        <v>#REF!</v>
      </c>
      <c r="AC112" s="283" t="e">
        <f>IF(AND(#REF!="Baja",#REF!="Menor"),CONCATENATE("R",#REF!,"C",#REF!),"")</f>
        <v>#REF!</v>
      </c>
      <c r="AD112" s="283" t="e">
        <f>IF(AND(#REF!="Baja",#REF!="Menor"),CONCATENATE("R",#REF!,"C",#REF!),"")</f>
        <v>#REF!</v>
      </c>
      <c r="AE112" s="283" t="e">
        <f>IF(AND(#REF!="Baja",#REF!="Menor"),CONCATENATE("R",#REF!,"C",#REF!),"")</f>
        <v>#REF!</v>
      </c>
      <c r="AF112" s="283" t="e">
        <f>IF(AND(#REF!="Baja",#REF!="Menor"),CONCATENATE("R",#REF!,"C",#REF!),"")</f>
        <v>#REF!</v>
      </c>
      <c r="AG112" s="283" t="e">
        <f>IF(AND(#REF!="Baja",#REF!="Menor"),CONCATENATE("R",#REF!,"C",#REF!),"")</f>
        <v>#REF!</v>
      </c>
      <c r="AH112" s="283" t="e">
        <f>IF(AND(#REF!="Baja",#REF!="Menor"),CONCATENATE("R",#REF!,"C",#REF!),"")</f>
        <v>#REF!</v>
      </c>
      <c r="AI112" s="283" t="e">
        <f>IF(AND(#REF!="Baja",#REF!="Menor"),CONCATENATE("R",#REF!,"C",#REF!),"")</f>
        <v>#REF!</v>
      </c>
      <c r="AJ112" s="283" t="e">
        <f>IF(AND(#REF!="Baja",#REF!="Menor"),CONCATENATE("R",#REF!,"C",#REF!),"")</f>
        <v>#REF!</v>
      </c>
      <c r="AK112" s="283" t="e">
        <f>IF(AND(#REF!="Baja",#REF!="Menor"),CONCATENATE("R",#REF!,"C",#REF!),"")</f>
        <v>#REF!</v>
      </c>
      <c r="AL112" s="283" t="e">
        <f>IF(AND(#REF!="Baja",#REF!="Menor"),CONCATENATE("R",#REF!,"C",#REF!),"")</f>
        <v>#REF!</v>
      </c>
      <c r="AM112" s="283" t="e">
        <f>IF(AND(#REF!="Baja",#REF!="Menor"),CONCATENATE("R",#REF!,"C",#REF!),"")</f>
        <v>#REF!</v>
      </c>
      <c r="AN112" s="283" t="e">
        <f>IF(AND(#REF!="Baja",#REF!="Menor"),CONCATENATE("R",#REF!,"C",#REF!),"")</f>
        <v>#REF!</v>
      </c>
      <c r="AO112" s="283" t="e">
        <f>IF(AND(#REF!="Baja",#REF!="Menor"),CONCATENATE("R",#REF!,"C",#REF!),"")</f>
        <v>#REF!</v>
      </c>
      <c r="AP112" s="283" t="e">
        <f>IF(AND(#REF!="Baja",#REF!="Menor"),CONCATENATE("R",#REF!,"C",#REF!),"")</f>
        <v>#REF!</v>
      </c>
      <c r="AQ112" s="283" t="e">
        <f>IF(AND(#REF!="Baja",#REF!="Menor"),CONCATENATE("R",#REF!,"C",#REF!),"")</f>
        <v>#REF!</v>
      </c>
      <c r="AR112" s="283" t="e">
        <f>IF(AND(#REF!="Baja",#REF!="Menor"),CONCATENATE("R",#REF!,"C",#REF!),"")</f>
        <v>#REF!</v>
      </c>
      <c r="AS112" s="283" t="e">
        <f>IF(AND(#REF!="Baja",#REF!="Menor"),CONCATENATE("R",#REF!,"C",#REF!),"")</f>
        <v>#REF!</v>
      </c>
      <c r="AT112" s="282" t="e">
        <f>IF(AND(#REF!="Baja",#REF!="Moderado"),CONCATENATE("R",#REF!,"C",#REF!),"")</f>
        <v>#REF!</v>
      </c>
      <c r="AU112" s="283" t="e">
        <f>IF(AND(#REF!="Baja",#REF!="Moderado"),CONCATENATE("R",#REF!,"C",#REF!),"")</f>
        <v>#REF!</v>
      </c>
      <c r="AV112" s="283" t="e">
        <f>IF(AND(#REF!="Baja",#REF!="Moderado"),CONCATENATE("R",#REF!,"C",#REF!),"")</f>
        <v>#REF!</v>
      </c>
      <c r="AW112" s="283" t="e">
        <f>IF(AND(#REF!="Baja",#REF!="Moderado"),CONCATENATE("R",#REF!,"C",#REF!),"")</f>
        <v>#REF!</v>
      </c>
      <c r="AX112" s="283" t="e">
        <f>IF(AND(#REF!="Baja",#REF!="Moderado"),CONCATENATE("R",#REF!,"C",#REF!),"")</f>
        <v>#REF!</v>
      </c>
      <c r="AY112" s="283" t="e">
        <f>IF(AND(#REF!="Baja",#REF!="Moderado"),CONCATENATE("R",#REF!,"C",#REF!),"")</f>
        <v>#REF!</v>
      </c>
      <c r="AZ112" s="283" t="e">
        <f>IF(AND(#REF!="Baja",#REF!="Moderado"),CONCATENATE("R",#REF!,"C",#REF!),"")</f>
        <v>#REF!</v>
      </c>
      <c r="BA112" s="283" t="e">
        <f>IF(AND(#REF!="Baja",#REF!="Moderado"),CONCATENATE("R",#REF!,"C",#REF!),"")</f>
        <v>#REF!</v>
      </c>
      <c r="BB112" s="283" t="e">
        <f>IF(AND(#REF!="Baja",#REF!="Moderado"),CONCATENATE("R",#REF!,"C",#REF!),"")</f>
        <v>#REF!</v>
      </c>
      <c r="BC112" s="283" t="e">
        <f>IF(AND(#REF!="Baja",#REF!="Moderado"),CONCATENATE("R",#REF!,"C",#REF!),"")</f>
        <v>#REF!</v>
      </c>
      <c r="BD112" s="283" t="e">
        <f>IF(AND(#REF!="Baja",#REF!="Moderado"),CONCATENATE("R",#REF!,"C",#REF!),"")</f>
        <v>#REF!</v>
      </c>
      <c r="BE112" s="283" t="e">
        <f>IF(AND(#REF!="Baja",#REF!="Moderado"),CONCATENATE("R",#REF!,"C",#REF!),"")</f>
        <v>#REF!</v>
      </c>
      <c r="BF112" s="283" t="e">
        <f>IF(AND(#REF!="Baja",#REF!="Moderado"),CONCATENATE("R",#REF!,"C",#REF!),"")</f>
        <v>#REF!</v>
      </c>
      <c r="BG112" s="283" t="e">
        <f>IF(AND(#REF!="Baja",#REF!="Moderado"),CONCATENATE("R",#REF!,"C",#REF!),"")</f>
        <v>#REF!</v>
      </c>
      <c r="BH112" s="283" t="e">
        <f>IF(AND(#REF!="Baja",#REF!="Moderado"),CONCATENATE("R",#REF!,"C",#REF!),"")</f>
        <v>#REF!</v>
      </c>
      <c r="BI112" s="283" t="e">
        <f>IF(AND(#REF!="Baja",#REF!="Moderado"),CONCATENATE("R",#REF!,"C",#REF!),"")</f>
        <v>#REF!</v>
      </c>
      <c r="BJ112" s="283" t="e">
        <f>IF(AND(#REF!="Baja",#REF!="Moderado"),CONCATENATE("R",#REF!,"C",#REF!),"")</f>
        <v>#REF!</v>
      </c>
      <c r="BK112" s="284" t="e">
        <f>IF(AND(#REF!="Baja",#REF!="Moderado"),CONCATENATE("R",#REF!,"C",#REF!),"")</f>
        <v>#REF!</v>
      </c>
      <c r="BL112" s="270" t="e">
        <f>IF(AND(#REF!="Baja",#REF!="Mayor"),CONCATENATE("R",#REF!,"C",#REF!),"")</f>
        <v>#REF!</v>
      </c>
      <c r="BM112" s="270" t="e">
        <f>IF(AND(#REF!="Baja",#REF!="Mayor"),CONCATENATE("R",#REF!,"C",#REF!),"")</f>
        <v>#REF!</v>
      </c>
      <c r="BN112" s="270" t="e">
        <f>IF(AND(#REF!="Baja",#REF!="Mayor"),CONCATENATE("R",#REF!,"C",#REF!),"")</f>
        <v>#REF!</v>
      </c>
      <c r="BO112" s="270" t="e">
        <f>IF(AND(#REF!="Baja",#REF!="Mayor"),CONCATENATE("R",#REF!,"C",#REF!),"")</f>
        <v>#REF!</v>
      </c>
      <c r="BP112" s="270" t="e">
        <f>IF(AND(#REF!="Baja",#REF!="Mayor"),CONCATENATE("R",#REF!,"C",#REF!),"")</f>
        <v>#REF!</v>
      </c>
      <c r="BQ112" s="270" t="e">
        <f>IF(AND(#REF!="Baja",#REF!="Mayor"),CONCATENATE("R",#REF!,"C",#REF!),"")</f>
        <v>#REF!</v>
      </c>
      <c r="BR112" s="270" t="e">
        <f>IF(AND(#REF!="Baja",#REF!="Mayor"),CONCATENATE("R",#REF!,"C",#REF!),"")</f>
        <v>#REF!</v>
      </c>
      <c r="BS112" s="270" t="e">
        <f>IF(AND(#REF!="Baja",#REF!="Mayor"),CONCATENATE("R",#REF!,"C",#REF!),"")</f>
        <v>#REF!</v>
      </c>
      <c r="BT112" s="270" t="e">
        <f>IF(AND(#REF!="Baja",#REF!="Mayor"),CONCATENATE("R",#REF!,"C",#REF!),"")</f>
        <v>#REF!</v>
      </c>
      <c r="BU112" s="270" t="e">
        <f>IF(AND(#REF!="Baja",#REF!="Mayor"),CONCATENATE("R",#REF!,"C",#REF!),"")</f>
        <v>#REF!</v>
      </c>
      <c r="BV112" s="270" t="e">
        <f>IF(AND(#REF!="Baja",#REF!="Mayor"),CONCATENATE("R",#REF!,"C",#REF!),"")</f>
        <v>#REF!</v>
      </c>
      <c r="BW112" s="270" t="e">
        <f>IF(AND(#REF!="Baja",#REF!="Mayor"),CONCATENATE("R",#REF!,"C",#REF!),"")</f>
        <v>#REF!</v>
      </c>
      <c r="BX112" s="270" t="e">
        <f>IF(AND(#REF!="Baja",#REF!="Mayor"),CONCATENATE("R",#REF!,"C",#REF!),"")</f>
        <v>#REF!</v>
      </c>
      <c r="BY112" s="270" t="e">
        <f>IF(AND(#REF!="Baja",#REF!="Mayor"),CONCATENATE("R",#REF!,"C",#REF!),"")</f>
        <v>#REF!</v>
      </c>
      <c r="BZ112" s="270" t="e">
        <f>IF(AND(#REF!="Baja",#REF!="Mayor"),CONCATENATE("R",#REF!,"C",#REF!),"")</f>
        <v>#REF!</v>
      </c>
      <c r="CA112" s="270" t="e">
        <f>IF(AND(#REF!="Baja",#REF!="Mayor"),CONCATENATE("R",#REF!,"C",#REF!),"")</f>
        <v>#REF!</v>
      </c>
      <c r="CB112" s="270" t="e">
        <f>IF(AND(#REF!="Baja",#REF!="Mayor"),CONCATENATE("R",#REF!,"C",#REF!),"")</f>
        <v>#REF!</v>
      </c>
      <c r="CC112" s="271" t="e">
        <f>IF(AND(#REF!="Baja",#REF!="Mayor"),CONCATENATE("R",#REF!,"C",#REF!),"")</f>
        <v>#REF!</v>
      </c>
      <c r="CD112" s="272" t="e">
        <f>IF(AND(#REF!="Baja",#REF!="Catastrófico"),CONCATENATE("R",#REF!,"C",#REF!),"")</f>
        <v>#REF!</v>
      </c>
      <c r="CE112" s="272" t="e">
        <f>IF(AND(#REF!="Baja",#REF!="Catastrófico"),CONCATENATE("R",#REF!,"C",#REF!),"")</f>
        <v>#REF!</v>
      </c>
      <c r="CF112" s="272" t="e">
        <f>IF(AND(#REF!="Baja",#REF!="Catastrófico"),CONCATENATE("R",#REF!,"C",#REF!),"")</f>
        <v>#REF!</v>
      </c>
      <c r="CG112" s="272" t="e">
        <f>IF(AND(#REF!="Baja",#REF!="Catastrófico"),CONCATENATE("R",#REF!,"C",#REF!),"")</f>
        <v>#REF!</v>
      </c>
      <c r="CH112" s="272" t="e">
        <f>IF(AND(#REF!="Baja",#REF!="Catastrófico"),CONCATENATE("R",#REF!,"C",#REF!),"")</f>
        <v>#REF!</v>
      </c>
      <c r="CI112" s="272" t="e">
        <f>IF(AND(#REF!="Baja",#REF!="Catastrófico"),CONCATENATE("R",#REF!,"C",#REF!),"")</f>
        <v>#REF!</v>
      </c>
      <c r="CJ112" s="272" t="e">
        <f>IF(AND(#REF!="Baja",#REF!="Catastrófico"),CONCATENATE("R",#REF!,"C",#REF!),"")</f>
        <v>#REF!</v>
      </c>
      <c r="CK112" s="272" t="e">
        <f>IF(AND(#REF!="Baja",#REF!="Catastrófico"),CONCATENATE("R",#REF!,"C",#REF!),"")</f>
        <v>#REF!</v>
      </c>
      <c r="CL112" s="272" t="e">
        <f>IF(AND(#REF!="Baja",#REF!="Catastrófico"),CONCATENATE("R",#REF!,"C",#REF!),"")</f>
        <v>#REF!</v>
      </c>
      <c r="CM112" s="272" t="e">
        <f>IF(AND(#REF!="Baja",#REF!="Catastrófico"),CONCATENATE("R",#REF!,"C",#REF!),"")</f>
        <v>#REF!</v>
      </c>
      <c r="CN112" s="272" t="e">
        <f>IF(AND(#REF!="Baja",#REF!="Catastrófico"),CONCATENATE("R",#REF!,"C",#REF!),"")</f>
        <v>#REF!</v>
      </c>
      <c r="CO112" s="272" t="e">
        <f>IF(AND(#REF!="Baja",#REF!="Catastrófico"),CONCATENATE("R",#REF!,"C",#REF!),"")</f>
        <v>#REF!</v>
      </c>
      <c r="CP112" s="272" t="e">
        <f>IF(AND(#REF!="Baja",#REF!="Catastrófico"),CONCATENATE("R",#REF!,"C",#REF!),"")</f>
        <v>#REF!</v>
      </c>
      <c r="CQ112" s="272" t="e">
        <f>IF(AND(#REF!="Baja",#REF!="Catastrófico"),CONCATENATE("R",#REF!,"C",#REF!),"")</f>
        <v>#REF!</v>
      </c>
      <c r="CR112" s="272" t="e">
        <f>IF(AND(#REF!="Baja",#REF!="Catastrófico"),CONCATENATE("R",#REF!,"C",#REF!),"")</f>
        <v>#REF!</v>
      </c>
      <c r="CS112" s="272" t="e">
        <f>IF(AND(#REF!="Baja",#REF!="Catastrófico"),CONCATENATE("R",#REF!,"C",#REF!),"")</f>
        <v>#REF!</v>
      </c>
      <c r="CT112" s="272" t="e">
        <f>IF(AND(#REF!="Baja",#REF!="Catastrófico"),CONCATENATE("R",#REF!,"C",#REF!),"")</f>
        <v>#REF!</v>
      </c>
      <c r="CU112" s="273" t="e">
        <f>IF(AND(#REF!="Baja",#REF!="Catastrófico"),CONCATENATE("R",#REF!,"C",#REF!),"")</f>
        <v>#REF!</v>
      </c>
      <c r="CV112" s="57"/>
      <c r="CW112" s="1068"/>
      <c r="CX112" s="1068"/>
      <c r="CY112" s="1068"/>
      <c r="CZ112" s="1068"/>
      <c r="DA112" s="1068"/>
      <c r="DB112" s="1068"/>
    </row>
    <row r="113" spans="2:106" ht="32.65" customHeight="1">
      <c r="B113" s="1101"/>
      <c r="C113" s="1101"/>
      <c r="D113" s="1102"/>
      <c r="E113" s="1072"/>
      <c r="F113" s="1073"/>
      <c r="G113" s="1073"/>
      <c r="H113" s="1073"/>
      <c r="I113" s="1074"/>
      <c r="J113" s="291" t="e">
        <f>IF(AND(#REF!="Baja",#REF!="Leve"),CONCATENATE("R",#REF!,"C",#REF!),"")</f>
        <v>#REF!</v>
      </c>
      <c r="K113" s="292" t="e">
        <f>IF(AND(#REF!="Baja",#REF!="Leve"),CONCATENATE("R",#REF!,"C",#REF!),"")</f>
        <v>#REF!</v>
      </c>
      <c r="L113" s="292" t="e">
        <f>IF(AND(#REF!="Baja",#REF!="Leve"),CONCATENATE("R",#REF!,"C",#REF!),"")</f>
        <v>#REF!</v>
      </c>
      <c r="M113" s="292" t="e">
        <f>IF(AND(#REF!="Baja",#REF!="Leve"),CONCATENATE("R",#REF!,"C",#REF!),"")</f>
        <v>#REF!</v>
      </c>
      <c r="N113" s="292" t="e">
        <f>IF(AND(#REF!="Baja",#REF!="Leve"),CONCATENATE("R",#REF!,"C",#REF!),"")</f>
        <v>#REF!</v>
      </c>
      <c r="O113" s="292" t="e">
        <f>IF(AND(#REF!="Baja",#REF!="Leve"),CONCATENATE("R",#REF!,"C",#REF!),"")</f>
        <v>#REF!</v>
      </c>
      <c r="P113" s="292" t="e">
        <f>IF(AND(#REF!="Baja",#REF!="Leve"),CONCATENATE("R",#REF!,"C",#REF!),"")</f>
        <v>#REF!</v>
      </c>
      <c r="Q113" s="292" t="e">
        <f>IF(AND(#REF!="Baja",#REF!="Leve"),CONCATENATE("R",#REF!,"C",#REF!),"")</f>
        <v>#REF!</v>
      </c>
      <c r="R113" s="292" t="e">
        <f>IF(AND(#REF!="Baja",#REF!="Leve"),CONCATENATE("R",#REF!,"C",#REF!),"")</f>
        <v>#REF!</v>
      </c>
      <c r="S113" s="292" t="e">
        <f>IF(AND(#REF!="Baja",#REF!="Leve"),CONCATENATE("R",#REF!,"C",#REF!),"")</f>
        <v>#REF!</v>
      </c>
      <c r="T113" s="292" t="e">
        <f>IF(AND(#REF!="Baja",#REF!="Leve"),CONCATENATE("R",#REF!,"C",#REF!),"")</f>
        <v>#REF!</v>
      </c>
      <c r="U113" s="292" t="e">
        <f>IF(AND(#REF!="Baja",#REF!="Leve"),CONCATENATE("R",#REF!,"C",#REF!),"")</f>
        <v>#REF!</v>
      </c>
      <c r="V113" s="292" t="e">
        <f>IF(AND(#REF!="Baja",#REF!="Leve"),CONCATENATE("R",#REF!,"C",#REF!),"")</f>
        <v>#REF!</v>
      </c>
      <c r="W113" s="292" t="e">
        <f>IF(AND(#REF!="Baja",#REF!="Leve"),CONCATENATE("R",#REF!,"C",#REF!),"")</f>
        <v>#REF!</v>
      </c>
      <c r="X113" s="292" t="e">
        <f>IF(AND(#REF!="Baja",#REF!="Leve"),CONCATENATE("R",#REF!,"C",#REF!),"")</f>
        <v>#REF!</v>
      </c>
      <c r="Y113" s="292" t="e">
        <f>IF(AND(#REF!="Baja",#REF!="Leve"),CONCATENATE("R",#REF!,"C",#REF!),"")</f>
        <v>#REF!</v>
      </c>
      <c r="Z113" s="292" t="e">
        <f>IF(AND(#REF!="Baja",#REF!="Leve"),CONCATENATE("R",#REF!,"C",#REF!),"")</f>
        <v>#REF!</v>
      </c>
      <c r="AA113" s="293" t="e">
        <f>IF(AND(#REF!="Baja",#REF!="Leve"),CONCATENATE("R",#REF!,"C",#REF!),"")</f>
        <v>#REF!</v>
      </c>
      <c r="AB113" s="282" t="e">
        <f>IF(AND(#REF!="Baja",#REF!="Menor"),CONCATENATE("R",#REF!,"C",#REF!),"")</f>
        <v>#REF!</v>
      </c>
      <c r="AC113" s="283" t="e">
        <f>IF(AND(#REF!="Baja",#REF!="Menor"),CONCATENATE("R",#REF!,"C",#REF!),"")</f>
        <v>#REF!</v>
      </c>
      <c r="AD113" s="283" t="e">
        <f>IF(AND(#REF!="Baja",#REF!="Menor"),CONCATENATE("R",#REF!,"C",#REF!),"")</f>
        <v>#REF!</v>
      </c>
      <c r="AE113" s="283" t="e">
        <f>IF(AND(#REF!="Baja",#REF!="Menor"),CONCATENATE("R",#REF!,"C",#REF!),"")</f>
        <v>#REF!</v>
      </c>
      <c r="AF113" s="283" t="e">
        <f>IF(AND(#REF!="Baja",#REF!="Menor"),CONCATENATE("R",#REF!,"C",#REF!),"")</f>
        <v>#REF!</v>
      </c>
      <c r="AG113" s="283" t="e">
        <f>IF(AND(#REF!="Baja",#REF!="Menor"),CONCATENATE("R",#REF!,"C",#REF!),"")</f>
        <v>#REF!</v>
      </c>
      <c r="AH113" s="283" t="e">
        <f>IF(AND(#REF!="Baja",#REF!="Menor"),CONCATENATE("R",#REF!,"C",#REF!),"")</f>
        <v>#REF!</v>
      </c>
      <c r="AI113" s="283" t="e">
        <f>IF(AND(#REF!="Baja",#REF!="Menor"),CONCATENATE("R",#REF!,"C",#REF!),"")</f>
        <v>#REF!</v>
      </c>
      <c r="AJ113" s="283" t="e">
        <f>IF(AND(#REF!="Baja",#REF!="Menor"),CONCATENATE("R",#REF!,"C",#REF!),"")</f>
        <v>#REF!</v>
      </c>
      <c r="AK113" s="283" t="e">
        <f>IF(AND(#REF!="Baja",#REF!="Menor"),CONCATENATE("R",#REF!,"C",#REF!),"")</f>
        <v>#REF!</v>
      </c>
      <c r="AL113" s="283" t="e">
        <f>IF(AND(#REF!="Baja",#REF!="Menor"),CONCATENATE("R",#REF!,"C",#REF!),"")</f>
        <v>#REF!</v>
      </c>
      <c r="AM113" s="283" t="e">
        <f>IF(AND(#REF!="Baja",#REF!="Menor"),CONCATENATE("R",#REF!,"C",#REF!),"")</f>
        <v>#REF!</v>
      </c>
      <c r="AN113" s="283" t="e">
        <f>IF(AND(#REF!="Baja",#REF!="Menor"),CONCATENATE("R",#REF!,"C",#REF!),"")</f>
        <v>#REF!</v>
      </c>
      <c r="AO113" s="283" t="e">
        <f>IF(AND(#REF!="Baja",#REF!="Menor"),CONCATENATE("R",#REF!,"C",#REF!),"")</f>
        <v>#REF!</v>
      </c>
      <c r="AP113" s="283" t="e">
        <f>IF(AND(#REF!="Baja",#REF!="Menor"),CONCATENATE("R",#REF!,"C",#REF!),"")</f>
        <v>#REF!</v>
      </c>
      <c r="AQ113" s="283" t="e">
        <f>IF(AND(#REF!="Baja",#REF!="Menor"),CONCATENATE("R",#REF!,"C",#REF!),"")</f>
        <v>#REF!</v>
      </c>
      <c r="AR113" s="283" t="e">
        <f>IF(AND(#REF!="Baja",#REF!="Menor"),CONCATENATE("R",#REF!,"C",#REF!),"")</f>
        <v>#REF!</v>
      </c>
      <c r="AS113" s="283" t="e">
        <f>IF(AND(#REF!="Baja",#REF!="Menor"),CONCATENATE("R",#REF!,"C",#REF!),"")</f>
        <v>#REF!</v>
      </c>
      <c r="AT113" s="282" t="e">
        <f>IF(AND(#REF!="Baja",#REF!="Moderado"),CONCATENATE("R",#REF!,"C",#REF!),"")</f>
        <v>#REF!</v>
      </c>
      <c r="AU113" s="283" t="e">
        <f>IF(AND(#REF!="Baja",#REF!="Moderado"),CONCATENATE("R",#REF!,"C",#REF!),"")</f>
        <v>#REF!</v>
      </c>
      <c r="AV113" s="283" t="e">
        <f>IF(AND(#REF!="Baja",#REF!="Moderado"),CONCATENATE("R",#REF!,"C",#REF!),"")</f>
        <v>#REF!</v>
      </c>
      <c r="AW113" s="283" t="e">
        <f>IF(AND(#REF!="Baja",#REF!="Moderado"),CONCATENATE("R",#REF!,"C",#REF!),"")</f>
        <v>#REF!</v>
      </c>
      <c r="AX113" s="283" t="e">
        <f>IF(AND(#REF!="Baja",#REF!="Moderado"),CONCATENATE("R",#REF!,"C",#REF!),"")</f>
        <v>#REF!</v>
      </c>
      <c r="AY113" s="283" t="e">
        <f>IF(AND(#REF!="Baja",#REF!="Moderado"),CONCATENATE("R",#REF!,"C",#REF!),"")</f>
        <v>#REF!</v>
      </c>
      <c r="AZ113" s="283" t="e">
        <f>IF(AND(#REF!="Baja",#REF!="Moderado"),CONCATENATE("R",#REF!,"C",#REF!),"")</f>
        <v>#REF!</v>
      </c>
      <c r="BA113" s="283" t="e">
        <f>IF(AND(#REF!="Baja",#REF!="Moderado"),CONCATENATE("R",#REF!,"C",#REF!),"")</f>
        <v>#REF!</v>
      </c>
      <c r="BB113" s="283" t="e">
        <f>IF(AND(#REF!="Baja",#REF!="Moderado"),CONCATENATE("R",#REF!,"C",#REF!),"")</f>
        <v>#REF!</v>
      </c>
      <c r="BC113" s="283" t="e">
        <f>IF(AND(#REF!="Baja",#REF!="Moderado"),CONCATENATE("R",#REF!,"C",#REF!),"")</f>
        <v>#REF!</v>
      </c>
      <c r="BD113" s="283" t="e">
        <f>IF(AND(#REF!="Baja",#REF!="Moderado"),CONCATENATE("R",#REF!,"C",#REF!),"")</f>
        <v>#REF!</v>
      </c>
      <c r="BE113" s="283" t="e">
        <f>IF(AND(#REF!="Baja",#REF!="Moderado"),CONCATENATE("R",#REF!,"C",#REF!),"")</f>
        <v>#REF!</v>
      </c>
      <c r="BF113" s="283" t="e">
        <f>IF(AND(#REF!="Baja",#REF!="Moderado"),CONCATENATE("R",#REF!,"C",#REF!),"")</f>
        <v>#REF!</v>
      </c>
      <c r="BG113" s="283" t="e">
        <f>IF(AND(#REF!="Baja",#REF!="Moderado"),CONCATENATE("R",#REF!,"C",#REF!),"")</f>
        <v>#REF!</v>
      </c>
      <c r="BH113" s="283" t="e">
        <f>IF(AND(#REF!="Baja",#REF!="Moderado"),CONCATENATE("R",#REF!,"C",#REF!),"")</f>
        <v>#REF!</v>
      </c>
      <c r="BI113" s="283" t="e">
        <f>IF(AND(#REF!="Baja",#REF!="Moderado"),CONCATENATE("R",#REF!,"C",#REF!),"")</f>
        <v>#REF!</v>
      </c>
      <c r="BJ113" s="283" t="e">
        <f>IF(AND(#REF!="Baja",#REF!="Moderado"),CONCATENATE("R",#REF!,"C",#REF!),"")</f>
        <v>#REF!</v>
      </c>
      <c r="BK113" s="284" t="e">
        <f>IF(AND(#REF!="Baja",#REF!="Moderado"),CONCATENATE("R",#REF!,"C",#REF!),"")</f>
        <v>#REF!</v>
      </c>
      <c r="BL113" s="270" t="e">
        <f>IF(AND(#REF!="Baja",#REF!="Mayor"),CONCATENATE("R",#REF!,"C",#REF!),"")</f>
        <v>#REF!</v>
      </c>
      <c r="BM113" s="270" t="e">
        <f>IF(AND(#REF!="Baja",#REF!="Mayor"),CONCATENATE("R",#REF!,"C",#REF!),"")</f>
        <v>#REF!</v>
      </c>
      <c r="BN113" s="270" t="e">
        <f>IF(AND(#REF!="Baja",#REF!="Mayor"),CONCATENATE("R",#REF!,"C",#REF!),"")</f>
        <v>#REF!</v>
      </c>
      <c r="BO113" s="270" t="e">
        <f>IF(AND(#REF!="Baja",#REF!="Mayor"),CONCATENATE("R",#REF!,"C",#REF!),"")</f>
        <v>#REF!</v>
      </c>
      <c r="BP113" s="270" t="e">
        <f>IF(AND(#REF!="Baja",#REF!="Mayor"),CONCATENATE("R",#REF!,"C",#REF!),"")</f>
        <v>#REF!</v>
      </c>
      <c r="BQ113" s="270" t="e">
        <f>IF(AND(#REF!="Baja",#REF!="Mayor"),CONCATENATE("R",#REF!,"C",#REF!),"")</f>
        <v>#REF!</v>
      </c>
      <c r="BR113" s="270" t="e">
        <f>IF(AND(#REF!="Baja",#REF!="Mayor"),CONCATENATE("R",#REF!,"C",#REF!),"")</f>
        <v>#REF!</v>
      </c>
      <c r="BS113" s="270" t="e">
        <f>IF(AND(#REF!="Baja",#REF!="Mayor"),CONCATENATE("R",#REF!,"C",#REF!),"")</f>
        <v>#REF!</v>
      </c>
      <c r="BT113" s="270" t="e">
        <f>IF(AND(#REF!="Baja",#REF!="Mayor"),CONCATENATE("R",#REF!,"C",#REF!),"")</f>
        <v>#REF!</v>
      </c>
      <c r="BU113" s="270" t="e">
        <f>IF(AND(#REF!="Baja",#REF!="Mayor"),CONCATENATE("R",#REF!,"C",#REF!),"")</f>
        <v>#REF!</v>
      </c>
      <c r="BV113" s="270" t="e">
        <f>IF(AND(#REF!="Baja",#REF!="Mayor"),CONCATENATE("R",#REF!,"C",#REF!),"")</f>
        <v>#REF!</v>
      </c>
      <c r="BW113" s="270" t="e">
        <f>IF(AND(#REF!="Baja",#REF!="Mayor"),CONCATENATE("R",#REF!,"C",#REF!),"")</f>
        <v>#REF!</v>
      </c>
      <c r="BX113" s="270" t="e">
        <f>IF(AND(#REF!="Baja",#REF!="Mayor"),CONCATENATE("R",#REF!,"C",#REF!),"")</f>
        <v>#REF!</v>
      </c>
      <c r="BY113" s="270" t="e">
        <f>IF(AND(#REF!="Baja",#REF!="Mayor"),CONCATENATE("R",#REF!,"C",#REF!),"")</f>
        <v>#REF!</v>
      </c>
      <c r="BZ113" s="270" t="e">
        <f>IF(AND(#REF!="Baja",#REF!="Mayor"),CONCATENATE("R",#REF!,"C",#REF!),"")</f>
        <v>#REF!</v>
      </c>
      <c r="CA113" s="270" t="e">
        <f>IF(AND(#REF!="Baja",#REF!="Mayor"),CONCATENATE("R",#REF!,"C",#REF!),"")</f>
        <v>#REF!</v>
      </c>
      <c r="CB113" s="270" t="e">
        <f>IF(AND(#REF!="Baja",#REF!="Mayor"),CONCATENATE("R",#REF!,"C",#REF!),"")</f>
        <v>#REF!</v>
      </c>
      <c r="CC113" s="271" t="e">
        <f>IF(AND(#REF!="Baja",#REF!="Mayor"),CONCATENATE("R",#REF!,"C",#REF!),"")</f>
        <v>#REF!</v>
      </c>
      <c r="CD113" s="272" t="e">
        <f>IF(AND(#REF!="Baja",#REF!="Catastrófico"),CONCATENATE("R",#REF!,"C",#REF!),"")</f>
        <v>#REF!</v>
      </c>
      <c r="CE113" s="272" t="e">
        <f>IF(AND(#REF!="Baja",#REF!="Catastrófico"),CONCATENATE("R",#REF!,"C",#REF!),"")</f>
        <v>#REF!</v>
      </c>
      <c r="CF113" s="272" t="e">
        <f>IF(AND(#REF!="Baja",#REF!="Catastrófico"),CONCATENATE("R",#REF!,"C",#REF!),"")</f>
        <v>#REF!</v>
      </c>
      <c r="CG113" s="272" t="e">
        <f>IF(AND(#REF!="Baja",#REF!="Catastrófico"),CONCATENATE("R",#REF!,"C",#REF!),"")</f>
        <v>#REF!</v>
      </c>
      <c r="CH113" s="272" t="e">
        <f>IF(AND(#REF!="Baja",#REF!="Catastrófico"),CONCATENATE("R",#REF!,"C",#REF!),"")</f>
        <v>#REF!</v>
      </c>
      <c r="CI113" s="272" t="e">
        <f>IF(AND(#REF!="Baja",#REF!="Catastrófico"),CONCATENATE("R",#REF!,"C",#REF!),"")</f>
        <v>#REF!</v>
      </c>
      <c r="CJ113" s="272" t="e">
        <f>IF(AND(#REF!="Baja",#REF!="Catastrófico"),CONCATENATE("R",#REF!,"C",#REF!),"")</f>
        <v>#REF!</v>
      </c>
      <c r="CK113" s="272" t="e">
        <f>IF(AND(#REF!="Baja",#REF!="Catastrófico"),CONCATENATE("R",#REF!,"C",#REF!),"")</f>
        <v>#REF!</v>
      </c>
      <c r="CL113" s="272" t="e">
        <f>IF(AND(#REF!="Baja",#REF!="Catastrófico"),CONCATENATE("R",#REF!,"C",#REF!),"")</f>
        <v>#REF!</v>
      </c>
      <c r="CM113" s="272" t="e">
        <f>IF(AND(#REF!="Baja",#REF!="Catastrófico"),CONCATENATE("R",#REF!,"C",#REF!),"")</f>
        <v>#REF!</v>
      </c>
      <c r="CN113" s="272" t="e">
        <f>IF(AND(#REF!="Baja",#REF!="Catastrófico"),CONCATENATE("R",#REF!,"C",#REF!),"")</f>
        <v>#REF!</v>
      </c>
      <c r="CO113" s="272" t="e">
        <f>IF(AND(#REF!="Baja",#REF!="Catastrófico"),CONCATENATE("R",#REF!,"C",#REF!),"")</f>
        <v>#REF!</v>
      </c>
      <c r="CP113" s="272" t="e">
        <f>IF(AND(#REF!="Baja",#REF!="Catastrófico"),CONCATENATE("R",#REF!,"C",#REF!),"")</f>
        <v>#REF!</v>
      </c>
      <c r="CQ113" s="272" t="e">
        <f>IF(AND(#REF!="Baja",#REF!="Catastrófico"),CONCATENATE("R",#REF!,"C",#REF!),"")</f>
        <v>#REF!</v>
      </c>
      <c r="CR113" s="272" t="e">
        <f>IF(AND(#REF!="Baja",#REF!="Catastrófico"),CONCATENATE("R",#REF!,"C",#REF!),"")</f>
        <v>#REF!</v>
      </c>
      <c r="CS113" s="272" t="e">
        <f>IF(AND(#REF!="Baja",#REF!="Catastrófico"),CONCATENATE("R",#REF!,"C",#REF!),"")</f>
        <v>#REF!</v>
      </c>
      <c r="CT113" s="272" t="e">
        <f>IF(AND(#REF!="Baja",#REF!="Catastrófico"),CONCATENATE("R",#REF!,"C",#REF!),"")</f>
        <v>#REF!</v>
      </c>
      <c r="CU113" s="273" t="e">
        <f>IF(AND(#REF!="Baja",#REF!="Catastrófico"),CONCATENATE("R",#REF!,"C",#REF!),"")</f>
        <v>#REF!</v>
      </c>
      <c r="CV113" s="57"/>
      <c r="CW113" s="1068"/>
      <c r="CX113" s="1068"/>
      <c r="CY113" s="1068"/>
      <c r="CZ113" s="1068"/>
      <c r="DA113" s="1068"/>
      <c r="DB113" s="1068"/>
    </row>
    <row r="114" spans="2:106" ht="32.65" customHeight="1">
      <c r="B114" s="1101"/>
      <c r="C114" s="1101"/>
      <c r="D114" s="1102"/>
      <c r="E114" s="1072"/>
      <c r="F114" s="1073"/>
      <c r="G114" s="1073"/>
      <c r="H114" s="1073"/>
      <c r="I114" s="1074"/>
      <c r="J114" s="291" t="e">
        <f>IF(AND(#REF!="Baja",#REF!="Leve"),CONCATENATE("R",#REF!,"C",#REF!),"")</f>
        <v>#REF!</v>
      </c>
      <c r="K114" s="292" t="e">
        <f>IF(AND(#REF!="Baja",#REF!="Leve"),CONCATENATE("R",#REF!,"C",#REF!),"")</f>
        <v>#REF!</v>
      </c>
      <c r="L114" s="292" t="e">
        <f>IF(AND(#REF!="Baja",#REF!="Leve"),CONCATENATE("R",#REF!,"C",#REF!),"")</f>
        <v>#REF!</v>
      </c>
      <c r="M114" s="292" t="e">
        <f>IF(AND(#REF!="Baja",#REF!="Leve"),CONCATENATE("R",#REF!,"C",#REF!),"")</f>
        <v>#REF!</v>
      </c>
      <c r="N114" s="292" t="e">
        <f>IF(AND(#REF!="Baja",#REF!="Leve"),CONCATENATE("R",#REF!,"C",#REF!),"")</f>
        <v>#REF!</v>
      </c>
      <c r="O114" s="292" t="e">
        <f>IF(AND(#REF!="Baja",#REF!="Leve"),CONCATENATE("R",#REF!,"C",#REF!),"")</f>
        <v>#REF!</v>
      </c>
      <c r="P114" s="292" t="e">
        <f>IF(AND(#REF!="Baja",#REF!="Leve"),CONCATENATE("R",#REF!,"C",#REF!),"")</f>
        <v>#REF!</v>
      </c>
      <c r="Q114" s="292" t="e">
        <f>IF(AND(#REF!="Baja",#REF!="Leve"),CONCATENATE("R",#REF!,"C",#REF!),"")</f>
        <v>#REF!</v>
      </c>
      <c r="R114" s="292" t="e">
        <f>IF(AND(#REF!="Baja",#REF!="Leve"),CONCATENATE("R",#REF!,"C",#REF!),"")</f>
        <v>#REF!</v>
      </c>
      <c r="S114" s="292" t="e">
        <f>IF(AND(#REF!="Baja",#REF!="Leve"),CONCATENATE("R",#REF!,"C",#REF!),"")</f>
        <v>#REF!</v>
      </c>
      <c r="T114" s="292" t="e">
        <f>IF(AND(#REF!="Baja",#REF!="Leve"),CONCATENATE("R",#REF!,"C",#REF!),"")</f>
        <v>#REF!</v>
      </c>
      <c r="U114" s="292" t="e">
        <f>IF(AND(#REF!="Baja",#REF!="Leve"),CONCATENATE("R",#REF!,"C",#REF!),"")</f>
        <v>#REF!</v>
      </c>
      <c r="V114" s="292" t="e">
        <f>IF(AND(#REF!="Baja",#REF!="Leve"),CONCATENATE("R",#REF!,"C",#REF!),"")</f>
        <v>#REF!</v>
      </c>
      <c r="W114" s="292" t="e">
        <f>IF(AND(#REF!="Baja",#REF!="Leve"),CONCATENATE("R",#REF!,"C",#REF!),"")</f>
        <v>#REF!</v>
      </c>
      <c r="X114" s="292" t="e">
        <f>IF(AND(#REF!="Baja",#REF!="Leve"),CONCATENATE("R",#REF!,"C",#REF!),"")</f>
        <v>#REF!</v>
      </c>
      <c r="Y114" s="292" t="e">
        <f>IF(AND(#REF!="Baja",#REF!="Leve"),CONCATENATE("R",#REF!,"C",#REF!),"")</f>
        <v>#REF!</v>
      </c>
      <c r="Z114" s="292" t="e">
        <f>IF(AND(#REF!="Baja",#REF!="Leve"),CONCATENATE("R",#REF!,"C",#REF!),"")</f>
        <v>#REF!</v>
      </c>
      <c r="AA114" s="293" t="e">
        <f>IF(AND(#REF!="Baja",#REF!="Leve"),CONCATENATE("R",#REF!,"C",#REF!),"")</f>
        <v>#REF!</v>
      </c>
      <c r="AB114" s="282" t="e">
        <f>IF(AND(#REF!="Baja",#REF!="Menor"),CONCATENATE("R",#REF!,"C",#REF!),"")</f>
        <v>#REF!</v>
      </c>
      <c r="AC114" s="283" t="e">
        <f>IF(AND(#REF!="Baja",#REF!="Menor"),CONCATENATE("R",#REF!,"C",#REF!),"")</f>
        <v>#REF!</v>
      </c>
      <c r="AD114" s="283" t="e">
        <f>IF(AND(#REF!="Baja",#REF!="Menor"),CONCATENATE("R",#REF!,"C",#REF!),"")</f>
        <v>#REF!</v>
      </c>
      <c r="AE114" s="283" t="e">
        <f>IF(AND(#REF!="Baja",#REF!="Menor"),CONCATENATE("R",#REF!,"C",#REF!),"")</f>
        <v>#REF!</v>
      </c>
      <c r="AF114" s="283" t="e">
        <f>IF(AND(#REF!="Baja",#REF!="Menor"),CONCATENATE("R",#REF!,"C",#REF!),"")</f>
        <v>#REF!</v>
      </c>
      <c r="AG114" s="283" t="e">
        <f>IF(AND(#REF!="Baja",#REF!="Menor"),CONCATENATE("R",#REF!,"C",#REF!),"")</f>
        <v>#REF!</v>
      </c>
      <c r="AH114" s="283" t="e">
        <f>IF(AND(#REF!="Baja",#REF!="Menor"),CONCATENATE("R",#REF!,"C",#REF!),"")</f>
        <v>#REF!</v>
      </c>
      <c r="AI114" s="283" t="e">
        <f>IF(AND(#REF!="Baja",#REF!="Menor"),CONCATENATE("R",#REF!,"C",#REF!),"")</f>
        <v>#REF!</v>
      </c>
      <c r="AJ114" s="283" t="e">
        <f>IF(AND(#REF!="Baja",#REF!="Menor"),CONCATENATE("R",#REF!,"C",#REF!),"")</f>
        <v>#REF!</v>
      </c>
      <c r="AK114" s="283" t="e">
        <f>IF(AND(#REF!="Baja",#REF!="Menor"),CONCATENATE("R",#REF!,"C",#REF!),"")</f>
        <v>#REF!</v>
      </c>
      <c r="AL114" s="283" t="e">
        <f>IF(AND(#REF!="Baja",#REF!="Menor"),CONCATENATE("R",#REF!,"C",#REF!),"")</f>
        <v>#REF!</v>
      </c>
      <c r="AM114" s="283" t="e">
        <f>IF(AND(#REF!="Baja",#REF!="Menor"),CONCATENATE("R",#REF!,"C",#REF!),"")</f>
        <v>#REF!</v>
      </c>
      <c r="AN114" s="283" t="e">
        <f>IF(AND(#REF!="Baja",#REF!="Menor"),CONCATENATE("R",#REF!,"C",#REF!),"")</f>
        <v>#REF!</v>
      </c>
      <c r="AO114" s="283" t="e">
        <f>IF(AND(#REF!="Baja",#REF!="Menor"),CONCATENATE("R",#REF!,"C",#REF!),"")</f>
        <v>#REF!</v>
      </c>
      <c r="AP114" s="283" t="e">
        <f>IF(AND(#REF!="Baja",#REF!="Menor"),CONCATENATE("R",#REF!,"C",#REF!),"")</f>
        <v>#REF!</v>
      </c>
      <c r="AQ114" s="283" t="e">
        <f>IF(AND(#REF!="Baja",#REF!="Menor"),CONCATENATE("R",#REF!,"C",#REF!),"")</f>
        <v>#REF!</v>
      </c>
      <c r="AR114" s="283" t="e">
        <f>IF(AND(#REF!="Baja",#REF!="Menor"),CONCATENATE("R",#REF!,"C",#REF!),"")</f>
        <v>#REF!</v>
      </c>
      <c r="AS114" s="283" t="e">
        <f>IF(AND(#REF!="Baja",#REF!="Menor"),CONCATENATE("R",#REF!,"C",#REF!),"")</f>
        <v>#REF!</v>
      </c>
      <c r="AT114" s="282" t="e">
        <f>IF(AND(#REF!="Baja",#REF!="Moderado"),CONCATENATE("R",#REF!,"C",#REF!),"")</f>
        <v>#REF!</v>
      </c>
      <c r="AU114" s="283" t="e">
        <f>IF(AND(#REF!="Baja",#REF!="Moderado"),CONCATENATE("R",#REF!,"C",#REF!),"")</f>
        <v>#REF!</v>
      </c>
      <c r="AV114" s="283" t="e">
        <f>IF(AND(#REF!="Baja",#REF!="Moderado"),CONCATENATE("R",#REF!,"C",#REF!),"")</f>
        <v>#REF!</v>
      </c>
      <c r="AW114" s="283" t="e">
        <f>IF(AND(#REF!="Baja",#REF!="Moderado"),CONCATENATE("R",#REF!,"C",#REF!),"")</f>
        <v>#REF!</v>
      </c>
      <c r="AX114" s="283" t="e">
        <f>IF(AND(#REF!="Baja",#REF!="Moderado"),CONCATENATE("R",#REF!,"C",#REF!),"")</f>
        <v>#REF!</v>
      </c>
      <c r="AY114" s="283" t="e">
        <f>IF(AND(#REF!="Baja",#REF!="Moderado"),CONCATENATE("R",#REF!,"C",#REF!),"")</f>
        <v>#REF!</v>
      </c>
      <c r="AZ114" s="283" t="e">
        <f>IF(AND(#REF!="Baja",#REF!="Moderado"),CONCATENATE("R",#REF!,"C",#REF!),"")</f>
        <v>#REF!</v>
      </c>
      <c r="BA114" s="283" t="e">
        <f>IF(AND(#REF!="Baja",#REF!="Moderado"),CONCATENATE("R",#REF!,"C",#REF!),"")</f>
        <v>#REF!</v>
      </c>
      <c r="BB114" s="283" t="e">
        <f>IF(AND(#REF!="Baja",#REF!="Moderado"),CONCATENATE("R",#REF!,"C",#REF!),"")</f>
        <v>#REF!</v>
      </c>
      <c r="BC114" s="283" t="e">
        <f>IF(AND(#REF!="Baja",#REF!="Moderado"),CONCATENATE("R",#REF!,"C",#REF!),"")</f>
        <v>#REF!</v>
      </c>
      <c r="BD114" s="283" t="e">
        <f>IF(AND(#REF!="Baja",#REF!="Moderado"),CONCATENATE("R",#REF!,"C",#REF!),"")</f>
        <v>#REF!</v>
      </c>
      <c r="BE114" s="283" t="e">
        <f>IF(AND(#REF!="Baja",#REF!="Moderado"),CONCATENATE("R",#REF!,"C",#REF!),"")</f>
        <v>#REF!</v>
      </c>
      <c r="BF114" s="283" t="e">
        <f>IF(AND(#REF!="Baja",#REF!="Moderado"),CONCATENATE("R",#REF!,"C",#REF!),"")</f>
        <v>#REF!</v>
      </c>
      <c r="BG114" s="283" t="e">
        <f>IF(AND(#REF!="Baja",#REF!="Moderado"),CONCATENATE("R",#REF!,"C",#REF!),"")</f>
        <v>#REF!</v>
      </c>
      <c r="BH114" s="283" t="e">
        <f>IF(AND(#REF!="Baja",#REF!="Moderado"),CONCATENATE("R",#REF!,"C",#REF!),"")</f>
        <v>#REF!</v>
      </c>
      <c r="BI114" s="283" t="e">
        <f>IF(AND(#REF!="Baja",#REF!="Moderado"),CONCATENATE("R",#REF!,"C",#REF!),"")</f>
        <v>#REF!</v>
      </c>
      <c r="BJ114" s="283" t="e">
        <f>IF(AND(#REF!="Baja",#REF!="Moderado"),CONCATENATE("R",#REF!,"C",#REF!),"")</f>
        <v>#REF!</v>
      </c>
      <c r="BK114" s="284" t="e">
        <f>IF(AND(#REF!="Baja",#REF!="Moderado"),CONCATENATE("R",#REF!,"C",#REF!),"")</f>
        <v>#REF!</v>
      </c>
      <c r="BL114" s="270" t="e">
        <f>IF(AND(#REF!="Baja",#REF!="Mayor"),CONCATENATE("R",#REF!,"C",#REF!),"")</f>
        <v>#REF!</v>
      </c>
      <c r="BM114" s="270" t="e">
        <f>IF(AND(#REF!="Baja",#REF!="Mayor"),CONCATENATE("R",#REF!,"C",#REF!),"")</f>
        <v>#REF!</v>
      </c>
      <c r="BN114" s="270" t="e">
        <f>IF(AND(#REF!="Baja",#REF!="Mayor"),CONCATENATE("R",#REF!,"C",#REF!),"")</f>
        <v>#REF!</v>
      </c>
      <c r="BO114" s="270" t="e">
        <f>IF(AND(#REF!="Baja",#REF!="Mayor"),CONCATENATE("R",#REF!,"C",#REF!),"")</f>
        <v>#REF!</v>
      </c>
      <c r="BP114" s="270" t="e">
        <f>IF(AND(#REF!="Baja",#REF!="Mayor"),CONCATENATE("R",#REF!,"C",#REF!),"")</f>
        <v>#REF!</v>
      </c>
      <c r="BQ114" s="270" t="e">
        <f>IF(AND(#REF!="Baja",#REF!="Mayor"),CONCATENATE("R",#REF!,"C",#REF!),"")</f>
        <v>#REF!</v>
      </c>
      <c r="BR114" s="270" t="e">
        <f>IF(AND(#REF!="Baja",#REF!="Mayor"),CONCATENATE("R",#REF!,"C",#REF!),"")</f>
        <v>#REF!</v>
      </c>
      <c r="BS114" s="270" t="e">
        <f>IF(AND(#REF!="Baja",#REF!="Mayor"),CONCATENATE("R",#REF!,"C",#REF!),"")</f>
        <v>#REF!</v>
      </c>
      <c r="BT114" s="270" t="e">
        <f>IF(AND(#REF!="Baja",#REF!="Mayor"),CONCATENATE("R",#REF!,"C",#REF!),"")</f>
        <v>#REF!</v>
      </c>
      <c r="BU114" s="270" t="e">
        <f>IF(AND(#REF!="Baja",#REF!="Mayor"),CONCATENATE("R",#REF!,"C",#REF!),"")</f>
        <v>#REF!</v>
      </c>
      <c r="BV114" s="270" t="e">
        <f>IF(AND(#REF!="Baja",#REF!="Mayor"),CONCATENATE("R",#REF!,"C",#REF!),"")</f>
        <v>#REF!</v>
      </c>
      <c r="BW114" s="270" t="e">
        <f>IF(AND(#REF!="Baja",#REF!="Mayor"),CONCATENATE("R",#REF!,"C",#REF!),"")</f>
        <v>#REF!</v>
      </c>
      <c r="BX114" s="270" t="e">
        <f>IF(AND(#REF!="Baja",#REF!="Mayor"),CONCATENATE("R",#REF!,"C",#REF!),"")</f>
        <v>#REF!</v>
      </c>
      <c r="BY114" s="270" t="e">
        <f>IF(AND(#REF!="Baja",#REF!="Mayor"),CONCATENATE("R",#REF!,"C",#REF!),"")</f>
        <v>#REF!</v>
      </c>
      <c r="BZ114" s="270" t="e">
        <f>IF(AND(#REF!="Baja",#REF!="Mayor"),CONCATENATE("R",#REF!,"C",#REF!),"")</f>
        <v>#REF!</v>
      </c>
      <c r="CA114" s="270" t="e">
        <f>IF(AND(#REF!="Baja",#REF!="Mayor"),CONCATENATE("R",#REF!,"C",#REF!),"")</f>
        <v>#REF!</v>
      </c>
      <c r="CB114" s="270" t="e">
        <f>IF(AND(#REF!="Baja",#REF!="Mayor"),CONCATENATE("R",#REF!,"C",#REF!),"")</f>
        <v>#REF!</v>
      </c>
      <c r="CC114" s="271" t="e">
        <f>IF(AND(#REF!="Baja",#REF!="Mayor"),CONCATENATE("R",#REF!,"C",#REF!),"")</f>
        <v>#REF!</v>
      </c>
      <c r="CD114" s="272" t="e">
        <f>IF(AND(#REF!="Baja",#REF!="Catastrófico"),CONCATENATE("R",#REF!,"C",#REF!),"")</f>
        <v>#REF!</v>
      </c>
      <c r="CE114" s="272" t="e">
        <f>IF(AND(#REF!="Baja",#REF!="Catastrófico"),CONCATENATE("R",#REF!,"C",#REF!),"")</f>
        <v>#REF!</v>
      </c>
      <c r="CF114" s="272" t="e">
        <f>IF(AND(#REF!="Baja",#REF!="Catastrófico"),CONCATENATE("R",#REF!,"C",#REF!),"")</f>
        <v>#REF!</v>
      </c>
      <c r="CG114" s="272" t="e">
        <f>IF(AND(#REF!="Baja",#REF!="Catastrófico"),CONCATENATE("R",#REF!,"C",#REF!),"")</f>
        <v>#REF!</v>
      </c>
      <c r="CH114" s="272" t="e">
        <f>IF(AND(#REF!="Baja",#REF!="Catastrófico"),CONCATENATE("R",#REF!,"C",#REF!),"")</f>
        <v>#REF!</v>
      </c>
      <c r="CI114" s="272" t="e">
        <f>IF(AND(#REF!="Baja",#REF!="Catastrófico"),CONCATENATE("R",#REF!,"C",#REF!),"")</f>
        <v>#REF!</v>
      </c>
      <c r="CJ114" s="272" t="e">
        <f>IF(AND(#REF!="Baja",#REF!="Catastrófico"),CONCATENATE("R",#REF!,"C",#REF!),"")</f>
        <v>#REF!</v>
      </c>
      <c r="CK114" s="272" t="e">
        <f>IF(AND(#REF!="Baja",#REF!="Catastrófico"),CONCATENATE("R",#REF!,"C",#REF!),"")</f>
        <v>#REF!</v>
      </c>
      <c r="CL114" s="272" t="e">
        <f>IF(AND(#REF!="Baja",#REF!="Catastrófico"),CONCATENATE("R",#REF!,"C",#REF!),"")</f>
        <v>#REF!</v>
      </c>
      <c r="CM114" s="272" t="e">
        <f>IF(AND(#REF!="Baja",#REF!="Catastrófico"),CONCATENATE("R",#REF!,"C",#REF!),"")</f>
        <v>#REF!</v>
      </c>
      <c r="CN114" s="272" t="e">
        <f>IF(AND(#REF!="Baja",#REF!="Catastrófico"),CONCATENATE("R",#REF!,"C",#REF!),"")</f>
        <v>#REF!</v>
      </c>
      <c r="CO114" s="272" t="e">
        <f>IF(AND(#REF!="Baja",#REF!="Catastrófico"),CONCATENATE("R",#REF!,"C",#REF!),"")</f>
        <v>#REF!</v>
      </c>
      <c r="CP114" s="272" t="e">
        <f>IF(AND(#REF!="Baja",#REF!="Catastrófico"),CONCATENATE("R",#REF!,"C",#REF!),"")</f>
        <v>#REF!</v>
      </c>
      <c r="CQ114" s="272" t="e">
        <f>IF(AND(#REF!="Baja",#REF!="Catastrófico"),CONCATENATE("R",#REF!,"C",#REF!),"")</f>
        <v>#REF!</v>
      </c>
      <c r="CR114" s="272" t="e">
        <f>IF(AND(#REF!="Baja",#REF!="Catastrófico"),CONCATENATE("R",#REF!,"C",#REF!),"")</f>
        <v>#REF!</v>
      </c>
      <c r="CS114" s="272" t="e">
        <f>IF(AND(#REF!="Baja",#REF!="Catastrófico"),CONCATENATE("R",#REF!,"C",#REF!),"")</f>
        <v>#REF!</v>
      </c>
      <c r="CT114" s="272" t="e">
        <f>IF(AND(#REF!="Baja",#REF!="Catastrófico"),CONCATENATE("R",#REF!,"C",#REF!),"")</f>
        <v>#REF!</v>
      </c>
      <c r="CU114" s="273" t="e">
        <f>IF(AND(#REF!="Baja",#REF!="Catastrófico"),CONCATENATE("R",#REF!,"C",#REF!),"")</f>
        <v>#REF!</v>
      </c>
      <c r="CV114" s="57"/>
      <c r="CW114" s="1068"/>
      <c r="CX114" s="1068"/>
      <c r="CY114" s="1068"/>
      <c r="CZ114" s="1068"/>
      <c r="DA114" s="1068"/>
      <c r="DB114" s="1068"/>
    </row>
    <row r="115" spans="2:106" ht="32.65" customHeight="1">
      <c r="B115" s="1101"/>
      <c r="C115" s="1101"/>
      <c r="D115" s="1102"/>
      <c r="E115" s="1072"/>
      <c r="F115" s="1073"/>
      <c r="G115" s="1073"/>
      <c r="H115" s="1073"/>
      <c r="I115" s="1074"/>
      <c r="J115" s="291" t="e">
        <f>IF(AND(#REF!="Baja",#REF!="Leve"),CONCATENATE("R",#REF!,"C",#REF!),"")</f>
        <v>#REF!</v>
      </c>
      <c r="K115" s="292" t="e">
        <f>IF(AND(#REF!="Baja",#REF!="Leve"),CONCATENATE("R",#REF!,"C",#REF!),"")</f>
        <v>#REF!</v>
      </c>
      <c r="L115" s="292" t="e">
        <f>IF(AND(#REF!="Baja",#REF!="Leve"),CONCATENATE("R",#REF!,"C",#REF!),"")</f>
        <v>#REF!</v>
      </c>
      <c r="M115" s="292" t="e">
        <f>IF(AND(#REF!="Baja",#REF!="Leve"),CONCATENATE("R",#REF!,"C",#REF!),"")</f>
        <v>#REF!</v>
      </c>
      <c r="N115" s="292" t="e">
        <f>IF(AND(#REF!="Baja",#REF!="Leve"),CONCATENATE("R",#REF!,"C",#REF!),"")</f>
        <v>#REF!</v>
      </c>
      <c r="O115" s="292" t="e">
        <f>IF(AND(#REF!="Baja",#REF!="Leve"),CONCATENATE("R",#REF!,"C",#REF!),"")</f>
        <v>#REF!</v>
      </c>
      <c r="P115" s="292" t="e">
        <f>IF(AND(#REF!="Baja",#REF!="Leve"),CONCATENATE("R",#REF!,"C",#REF!),"")</f>
        <v>#REF!</v>
      </c>
      <c r="Q115" s="292" t="e">
        <f>IF(AND(#REF!="Baja",#REF!="Leve"),CONCATENATE("R",#REF!,"C",#REF!),"")</f>
        <v>#REF!</v>
      </c>
      <c r="R115" s="292" t="e">
        <f>IF(AND(#REF!="Baja",#REF!="Leve"),CONCATENATE("R",#REF!,"C",#REF!),"")</f>
        <v>#REF!</v>
      </c>
      <c r="S115" s="292" t="e">
        <f>IF(AND(#REF!="Baja",#REF!="Leve"),CONCATENATE("R",#REF!,"C",#REF!),"")</f>
        <v>#REF!</v>
      </c>
      <c r="T115" s="292" t="e">
        <f>IF(AND(#REF!="Baja",#REF!="Leve"),CONCATENATE("R",#REF!,"C",#REF!),"")</f>
        <v>#REF!</v>
      </c>
      <c r="U115" s="292" t="e">
        <f>IF(AND(#REF!="Baja",#REF!="Leve"),CONCATENATE("R",#REF!,"C",#REF!),"")</f>
        <v>#REF!</v>
      </c>
      <c r="V115" s="292" t="e">
        <f>IF(AND(#REF!="Baja",#REF!="Leve"),CONCATENATE("R",#REF!,"C",#REF!),"")</f>
        <v>#REF!</v>
      </c>
      <c r="W115" s="292" t="e">
        <f>IF(AND(#REF!="Baja",#REF!="Leve"),CONCATENATE("R",#REF!,"C",#REF!),"")</f>
        <v>#REF!</v>
      </c>
      <c r="X115" s="292" t="e">
        <f>IF(AND(#REF!="Baja",#REF!="Leve"),CONCATENATE("R",#REF!,"C",#REF!),"")</f>
        <v>#REF!</v>
      </c>
      <c r="Y115" s="292" t="e">
        <f>IF(AND(#REF!="Baja",#REF!="Leve"),CONCATENATE("R",#REF!,"C",#REF!),"")</f>
        <v>#REF!</v>
      </c>
      <c r="Z115" s="292" t="e">
        <f>IF(AND(#REF!="Baja",#REF!="Leve"),CONCATENATE("R",#REF!,"C",#REF!),"")</f>
        <v>#REF!</v>
      </c>
      <c r="AA115" s="293" t="e">
        <f>IF(AND(#REF!="Baja",#REF!="Leve"),CONCATENATE("R",#REF!,"C",#REF!),"")</f>
        <v>#REF!</v>
      </c>
      <c r="AB115" s="282" t="e">
        <f>IF(AND(#REF!="Baja",#REF!="Menor"),CONCATENATE("R",#REF!,"C",#REF!),"")</f>
        <v>#REF!</v>
      </c>
      <c r="AC115" s="283" t="e">
        <f>IF(AND(#REF!="Baja",#REF!="Menor"),CONCATENATE("R",#REF!,"C",#REF!),"")</f>
        <v>#REF!</v>
      </c>
      <c r="AD115" s="283" t="e">
        <f>IF(AND(#REF!="Baja",#REF!="Menor"),CONCATENATE("R",#REF!,"C",#REF!),"")</f>
        <v>#REF!</v>
      </c>
      <c r="AE115" s="283" t="e">
        <f>IF(AND(#REF!="Baja",#REF!="Menor"),CONCATENATE("R",#REF!,"C",#REF!),"")</f>
        <v>#REF!</v>
      </c>
      <c r="AF115" s="283" t="e">
        <f>IF(AND(#REF!="Baja",#REF!="Menor"),CONCATENATE("R",#REF!,"C",#REF!),"")</f>
        <v>#REF!</v>
      </c>
      <c r="AG115" s="283" t="e">
        <f>IF(AND(#REF!="Baja",#REF!="Menor"),CONCATENATE("R",#REF!,"C",#REF!),"")</f>
        <v>#REF!</v>
      </c>
      <c r="AH115" s="283" t="e">
        <f>IF(AND(#REF!="Baja",#REF!="Menor"),CONCATENATE("R",#REF!,"C",#REF!),"")</f>
        <v>#REF!</v>
      </c>
      <c r="AI115" s="283" t="e">
        <f>IF(AND(#REF!="Baja",#REF!="Menor"),CONCATENATE("R",#REF!,"C",#REF!),"")</f>
        <v>#REF!</v>
      </c>
      <c r="AJ115" s="283" t="e">
        <f>IF(AND(#REF!="Baja",#REF!="Menor"),CONCATENATE("R",#REF!,"C",#REF!),"")</f>
        <v>#REF!</v>
      </c>
      <c r="AK115" s="283" t="e">
        <f>IF(AND(#REF!="Baja",#REF!="Menor"),CONCATENATE("R",#REF!,"C",#REF!),"")</f>
        <v>#REF!</v>
      </c>
      <c r="AL115" s="283" t="e">
        <f>IF(AND(#REF!="Baja",#REF!="Menor"),CONCATENATE("R",#REF!,"C",#REF!),"")</f>
        <v>#REF!</v>
      </c>
      <c r="AM115" s="283" t="e">
        <f>IF(AND(#REF!="Baja",#REF!="Menor"),CONCATENATE("R",#REF!,"C",#REF!),"")</f>
        <v>#REF!</v>
      </c>
      <c r="AN115" s="283" t="e">
        <f>IF(AND(#REF!="Baja",#REF!="Menor"),CONCATENATE("R",#REF!,"C",#REF!),"")</f>
        <v>#REF!</v>
      </c>
      <c r="AO115" s="283" t="e">
        <f>IF(AND(#REF!="Baja",#REF!="Menor"),CONCATENATE("R",#REF!,"C",#REF!),"")</f>
        <v>#REF!</v>
      </c>
      <c r="AP115" s="283" t="e">
        <f>IF(AND(#REF!="Baja",#REF!="Menor"),CONCATENATE("R",#REF!,"C",#REF!),"")</f>
        <v>#REF!</v>
      </c>
      <c r="AQ115" s="283" t="e">
        <f>IF(AND(#REF!="Baja",#REF!="Menor"),CONCATENATE("R",#REF!,"C",#REF!),"")</f>
        <v>#REF!</v>
      </c>
      <c r="AR115" s="283" t="e">
        <f>IF(AND(#REF!="Baja",#REF!="Menor"),CONCATENATE("R",#REF!,"C",#REF!),"")</f>
        <v>#REF!</v>
      </c>
      <c r="AS115" s="283" t="e">
        <f>IF(AND(#REF!="Baja",#REF!="Menor"),CONCATENATE("R",#REF!,"C",#REF!),"")</f>
        <v>#REF!</v>
      </c>
      <c r="AT115" s="282" t="e">
        <f>IF(AND(#REF!="Baja",#REF!="Moderado"),CONCATENATE("R",#REF!,"C",#REF!),"")</f>
        <v>#REF!</v>
      </c>
      <c r="AU115" s="283" t="e">
        <f>IF(AND(#REF!="Baja",#REF!="Moderado"),CONCATENATE("R",#REF!,"C",#REF!),"")</f>
        <v>#REF!</v>
      </c>
      <c r="AV115" s="283" t="e">
        <f>IF(AND(#REF!="Baja",#REF!="Moderado"),CONCATENATE("R",#REF!,"C",#REF!),"")</f>
        <v>#REF!</v>
      </c>
      <c r="AW115" s="283" t="e">
        <f>IF(AND(#REF!="Baja",#REF!="Moderado"),CONCATENATE("R",#REF!,"C",#REF!),"")</f>
        <v>#REF!</v>
      </c>
      <c r="AX115" s="283" t="e">
        <f>IF(AND(#REF!="Baja",#REF!="Moderado"),CONCATENATE("R",#REF!,"C",#REF!),"")</f>
        <v>#REF!</v>
      </c>
      <c r="AY115" s="283" t="e">
        <f>IF(AND(#REF!="Baja",#REF!="Moderado"),CONCATENATE("R",#REF!,"C",#REF!),"")</f>
        <v>#REF!</v>
      </c>
      <c r="AZ115" s="283" t="e">
        <f>IF(AND(#REF!="Baja",#REF!="Moderado"),CONCATENATE("R",#REF!,"C",#REF!),"")</f>
        <v>#REF!</v>
      </c>
      <c r="BA115" s="283" t="e">
        <f>IF(AND(#REF!="Baja",#REF!="Moderado"),CONCATENATE("R",#REF!,"C",#REF!),"")</f>
        <v>#REF!</v>
      </c>
      <c r="BB115" s="283" t="e">
        <f>IF(AND(#REF!="Baja",#REF!="Moderado"),CONCATENATE("R",#REF!,"C",#REF!),"")</f>
        <v>#REF!</v>
      </c>
      <c r="BC115" s="283" t="e">
        <f>IF(AND(#REF!="Baja",#REF!="Moderado"),CONCATENATE("R",#REF!,"C",#REF!),"")</f>
        <v>#REF!</v>
      </c>
      <c r="BD115" s="283" t="e">
        <f>IF(AND(#REF!="Baja",#REF!="Moderado"),CONCATENATE("R",#REF!,"C",#REF!),"")</f>
        <v>#REF!</v>
      </c>
      <c r="BE115" s="283" t="e">
        <f>IF(AND(#REF!="Baja",#REF!="Moderado"),CONCATENATE("R",#REF!,"C",#REF!),"")</f>
        <v>#REF!</v>
      </c>
      <c r="BF115" s="283" t="e">
        <f>IF(AND(#REF!="Baja",#REF!="Moderado"),CONCATENATE("R",#REF!,"C",#REF!),"")</f>
        <v>#REF!</v>
      </c>
      <c r="BG115" s="283" t="e">
        <f>IF(AND(#REF!="Baja",#REF!="Moderado"),CONCATENATE("R",#REF!,"C",#REF!),"")</f>
        <v>#REF!</v>
      </c>
      <c r="BH115" s="283" t="e">
        <f>IF(AND(#REF!="Baja",#REF!="Moderado"),CONCATENATE("R",#REF!,"C",#REF!),"")</f>
        <v>#REF!</v>
      </c>
      <c r="BI115" s="283" t="e">
        <f>IF(AND(#REF!="Baja",#REF!="Moderado"),CONCATENATE("R",#REF!,"C",#REF!),"")</f>
        <v>#REF!</v>
      </c>
      <c r="BJ115" s="283" t="e">
        <f>IF(AND(#REF!="Baja",#REF!="Moderado"),CONCATENATE("R",#REF!,"C",#REF!),"")</f>
        <v>#REF!</v>
      </c>
      <c r="BK115" s="284" t="e">
        <f>IF(AND(#REF!="Baja",#REF!="Moderado"),CONCATENATE("R",#REF!,"C",#REF!),"")</f>
        <v>#REF!</v>
      </c>
      <c r="BL115" s="270" t="e">
        <f>IF(AND(#REF!="Baja",#REF!="Mayor"),CONCATENATE("R",#REF!,"C",#REF!),"")</f>
        <v>#REF!</v>
      </c>
      <c r="BM115" s="270" t="e">
        <f>IF(AND(#REF!="Baja",#REF!="Mayor"),CONCATENATE("R",#REF!,"C",#REF!),"")</f>
        <v>#REF!</v>
      </c>
      <c r="BN115" s="270" t="e">
        <f>IF(AND(#REF!="Baja",#REF!="Mayor"),CONCATENATE("R",#REF!,"C",#REF!),"")</f>
        <v>#REF!</v>
      </c>
      <c r="BO115" s="270" t="e">
        <f>IF(AND(#REF!="Baja",#REF!="Mayor"),CONCATENATE("R",#REF!,"C",#REF!),"")</f>
        <v>#REF!</v>
      </c>
      <c r="BP115" s="270" t="e">
        <f>IF(AND(#REF!="Baja",#REF!="Mayor"),CONCATENATE("R",#REF!,"C",#REF!),"")</f>
        <v>#REF!</v>
      </c>
      <c r="BQ115" s="270" t="e">
        <f>IF(AND(#REF!="Baja",#REF!="Mayor"),CONCATENATE("R",#REF!,"C",#REF!),"")</f>
        <v>#REF!</v>
      </c>
      <c r="BR115" s="270" t="e">
        <f>IF(AND(#REF!="Baja",#REF!="Mayor"),CONCATENATE("R",#REF!,"C",#REF!),"")</f>
        <v>#REF!</v>
      </c>
      <c r="BS115" s="270" t="e">
        <f>IF(AND(#REF!="Baja",#REF!="Mayor"),CONCATENATE("R",#REF!,"C",#REF!),"")</f>
        <v>#REF!</v>
      </c>
      <c r="BT115" s="270" t="e">
        <f>IF(AND(#REF!="Baja",#REF!="Mayor"),CONCATENATE("R",#REF!,"C",#REF!),"")</f>
        <v>#REF!</v>
      </c>
      <c r="BU115" s="270" t="e">
        <f>IF(AND(#REF!="Baja",#REF!="Mayor"),CONCATENATE("R",#REF!,"C",#REF!),"")</f>
        <v>#REF!</v>
      </c>
      <c r="BV115" s="270" t="e">
        <f>IF(AND(#REF!="Baja",#REF!="Mayor"),CONCATENATE("R",#REF!,"C",#REF!),"")</f>
        <v>#REF!</v>
      </c>
      <c r="BW115" s="270" t="e">
        <f>IF(AND(#REF!="Baja",#REF!="Mayor"),CONCATENATE("R",#REF!,"C",#REF!),"")</f>
        <v>#REF!</v>
      </c>
      <c r="BX115" s="270" t="e">
        <f>IF(AND(#REF!="Baja",#REF!="Mayor"),CONCATENATE("R",#REF!,"C",#REF!),"")</f>
        <v>#REF!</v>
      </c>
      <c r="BY115" s="270" t="e">
        <f>IF(AND(#REF!="Baja",#REF!="Mayor"),CONCATENATE("R",#REF!,"C",#REF!),"")</f>
        <v>#REF!</v>
      </c>
      <c r="BZ115" s="270" t="e">
        <f>IF(AND(#REF!="Baja",#REF!="Mayor"),CONCATENATE("R",#REF!,"C",#REF!),"")</f>
        <v>#REF!</v>
      </c>
      <c r="CA115" s="270" t="e">
        <f>IF(AND(#REF!="Baja",#REF!="Mayor"),CONCATENATE("R",#REF!,"C",#REF!),"")</f>
        <v>#REF!</v>
      </c>
      <c r="CB115" s="270" t="e">
        <f>IF(AND(#REF!="Baja",#REF!="Mayor"),CONCATENATE("R",#REF!,"C",#REF!),"")</f>
        <v>#REF!</v>
      </c>
      <c r="CC115" s="271" t="e">
        <f>IF(AND(#REF!="Baja",#REF!="Mayor"),CONCATENATE("R",#REF!,"C",#REF!),"")</f>
        <v>#REF!</v>
      </c>
      <c r="CD115" s="272" t="e">
        <f>IF(AND(#REF!="Baja",#REF!="Catastrófico"),CONCATENATE("R",#REF!,"C",#REF!),"")</f>
        <v>#REF!</v>
      </c>
      <c r="CE115" s="272" t="e">
        <f>IF(AND(#REF!="Baja",#REF!="Catastrófico"),CONCATENATE("R",#REF!,"C",#REF!),"")</f>
        <v>#REF!</v>
      </c>
      <c r="CF115" s="272" t="e">
        <f>IF(AND(#REF!="Baja",#REF!="Catastrófico"),CONCATENATE("R",#REF!,"C",#REF!),"")</f>
        <v>#REF!</v>
      </c>
      <c r="CG115" s="272" t="e">
        <f>IF(AND(#REF!="Baja",#REF!="Catastrófico"),CONCATENATE("R",#REF!,"C",#REF!),"")</f>
        <v>#REF!</v>
      </c>
      <c r="CH115" s="272" t="e">
        <f>IF(AND(#REF!="Baja",#REF!="Catastrófico"),CONCATENATE("R",#REF!,"C",#REF!),"")</f>
        <v>#REF!</v>
      </c>
      <c r="CI115" s="272" t="e">
        <f>IF(AND(#REF!="Baja",#REF!="Catastrófico"),CONCATENATE("R",#REF!,"C",#REF!),"")</f>
        <v>#REF!</v>
      </c>
      <c r="CJ115" s="272" t="e">
        <f>IF(AND(#REF!="Baja",#REF!="Catastrófico"),CONCATENATE("R",#REF!,"C",#REF!),"")</f>
        <v>#REF!</v>
      </c>
      <c r="CK115" s="272" t="e">
        <f>IF(AND(#REF!="Baja",#REF!="Catastrófico"),CONCATENATE("R",#REF!,"C",#REF!),"")</f>
        <v>#REF!</v>
      </c>
      <c r="CL115" s="272" t="e">
        <f>IF(AND(#REF!="Baja",#REF!="Catastrófico"),CONCATENATE("R",#REF!,"C",#REF!),"")</f>
        <v>#REF!</v>
      </c>
      <c r="CM115" s="272" t="e">
        <f>IF(AND(#REF!="Baja",#REF!="Catastrófico"),CONCATENATE("R",#REF!,"C",#REF!),"")</f>
        <v>#REF!</v>
      </c>
      <c r="CN115" s="272" t="e">
        <f>IF(AND(#REF!="Baja",#REF!="Catastrófico"),CONCATENATE("R",#REF!,"C",#REF!),"")</f>
        <v>#REF!</v>
      </c>
      <c r="CO115" s="272" t="e">
        <f>IF(AND(#REF!="Baja",#REF!="Catastrófico"),CONCATENATE("R",#REF!,"C",#REF!),"")</f>
        <v>#REF!</v>
      </c>
      <c r="CP115" s="272" t="e">
        <f>IF(AND(#REF!="Baja",#REF!="Catastrófico"),CONCATENATE("R",#REF!,"C",#REF!),"")</f>
        <v>#REF!</v>
      </c>
      <c r="CQ115" s="272" t="e">
        <f>IF(AND(#REF!="Baja",#REF!="Catastrófico"),CONCATENATE("R",#REF!,"C",#REF!),"")</f>
        <v>#REF!</v>
      </c>
      <c r="CR115" s="272" t="e">
        <f>IF(AND(#REF!="Baja",#REF!="Catastrófico"),CONCATENATE("R",#REF!,"C",#REF!),"")</f>
        <v>#REF!</v>
      </c>
      <c r="CS115" s="272" t="e">
        <f>IF(AND(#REF!="Baja",#REF!="Catastrófico"),CONCATENATE("R",#REF!,"C",#REF!),"")</f>
        <v>#REF!</v>
      </c>
      <c r="CT115" s="272" t="e">
        <f>IF(AND(#REF!="Baja",#REF!="Catastrófico"),CONCATENATE("R",#REF!,"C",#REF!),"")</f>
        <v>#REF!</v>
      </c>
      <c r="CU115" s="273" t="e">
        <f>IF(AND(#REF!="Baja",#REF!="Catastrófico"),CONCATENATE("R",#REF!,"C",#REF!),"")</f>
        <v>#REF!</v>
      </c>
      <c r="CV115" s="57"/>
      <c r="CW115" s="1068"/>
      <c r="CX115" s="1068"/>
      <c r="CY115" s="1068"/>
      <c r="CZ115" s="1068"/>
      <c r="DA115" s="1068"/>
      <c r="DB115" s="1068"/>
    </row>
    <row r="116" spans="2:106" ht="32.65" customHeight="1">
      <c r="B116" s="1101"/>
      <c r="C116" s="1101"/>
      <c r="D116" s="1102"/>
      <c r="E116" s="1072"/>
      <c r="F116" s="1073"/>
      <c r="G116" s="1073"/>
      <c r="H116" s="1073"/>
      <c r="I116" s="1074"/>
      <c r="J116" s="291" t="e">
        <f>IF(AND(#REF!="Baja",#REF!="Leve"),CONCATENATE("R",#REF!,"C",#REF!),"")</f>
        <v>#REF!</v>
      </c>
      <c r="K116" s="292" t="e">
        <f>IF(AND(#REF!="Baja",#REF!="Leve"),CONCATENATE("R",#REF!,"C",#REF!),"")</f>
        <v>#REF!</v>
      </c>
      <c r="L116" s="292" t="e">
        <f>IF(AND(#REF!="Baja",#REF!="Leve"),CONCATENATE("R",#REF!,"C",#REF!),"")</f>
        <v>#REF!</v>
      </c>
      <c r="M116" s="292" t="e">
        <f>IF(AND(#REF!="Baja",#REF!="Leve"),CONCATENATE("R",#REF!,"C",#REF!),"")</f>
        <v>#REF!</v>
      </c>
      <c r="N116" s="292" t="e">
        <f>IF(AND(#REF!="Baja",#REF!="Leve"),CONCATENATE("R",#REF!,"C",#REF!),"")</f>
        <v>#REF!</v>
      </c>
      <c r="O116" s="292" t="e">
        <f>IF(AND(#REF!="Baja",#REF!="Leve"),CONCATENATE("R",#REF!,"C",#REF!),"")</f>
        <v>#REF!</v>
      </c>
      <c r="P116" s="292" t="e">
        <f>IF(AND(#REF!="Baja",#REF!="Leve"),CONCATENATE("R",#REF!,"C",#REF!),"")</f>
        <v>#REF!</v>
      </c>
      <c r="Q116" s="292" t="e">
        <f>IF(AND(#REF!="Baja",#REF!="Leve"),CONCATENATE("R",#REF!,"C",#REF!),"")</f>
        <v>#REF!</v>
      </c>
      <c r="R116" s="292" t="e">
        <f>IF(AND(#REF!="Baja",#REF!="Leve"),CONCATENATE("R",#REF!,"C",#REF!),"")</f>
        <v>#REF!</v>
      </c>
      <c r="S116" s="292" t="e">
        <f>IF(AND(#REF!="Baja",#REF!="Leve"),CONCATENATE("R",#REF!,"C",#REF!),"")</f>
        <v>#REF!</v>
      </c>
      <c r="T116" s="292" t="e">
        <f>IF(AND(#REF!="Baja",#REF!="Leve"),CONCATENATE("R",#REF!,"C",#REF!),"")</f>
        <v>#REF!</v>
      </c>
      <c r="U116" s="292" t="e">
        <f>IF(AND(#REF!="Baja",#REF!="Leve"),CONCATENATE("R",#REF!,"C",#REF!),"")</f>
        <v>#REF!</v>
      </c>
      <c r="V116" s="292" t="e">
        <f>IF(AND(#REF!="Baja",#REF!="Leve"),CONCATENATE("R",#REF!,"C",#REF!),"")</f>
        <v>#REF!</v>
      </c>
      <c r="W116" s="292" t="e">
        <f>IF(AND(#REF!="Baja",#REF!="Leve"),CONCATENATE("R",#REF!,"C",#REF!),"")</f>
        <v>#REF!</v>
      </c>
      <c r="X116" s="292" t="e">
        <f>IF(AND(#REF!="Baja",#REF!="Leve"),CONCATENATE("R",#REF!,"C",#REF!),"")</f>
        <v>#REF!</v>
      </c>
      <c r="Y116" s="292" t="e">
        <f>IF(AND(#REF!="Baja",#REF!="Leve"),CONCATENATE("R",#REF!,"C",#REF!),"")</f>
        <v>#REF!</v>
      </c>
      <c r="Z116" s="292" t="e">
        <f>IF(AND(#REF!="Baja",#REF!="Leve"),CONCATENATE("R",#REF!,"C",#REF!),"")</f>
        <v>#REF!</v>
      </c>
      <c r="AA116" s="293" t="e">
        <f>IF(AND(#REF!="Baja",#REF!="Leve"),CONCATENATE("R",#REF!,"C",#REF!),"")</f>
        <v>#REF!</v>
      </c>
      <c r="AB116" s="282" t="e">
        <f>IF(AND(#REF!="Baja",#REF!="Menor"),CONCATENATE("R",#REF!,"C",#REF!),"")</f>
        <v>#REF!</v>
      </c>
      <c r="AC116" s="283" t="e">
        <f>IF(AND(#REF!="Baja",#REF!="Menor"),CONCATENATE("R",#REF!,"C",#REF!),"")</f>
        <v>#REF!</v>
      </c>
      <c r="AD116" s="283" t="e">
        <f>IF(AND(#REF!="Baja",#REF!="Menor"),CONCATENATE("R",#REF!,"C",#REF!),"")</f>
        <v>#REF!</v>
      </c>
      <c r="AE116" s="283" t="e">
        <f>IF(AND(#REF!="Baja",#REF!="Menor"),CONCATENATE("R",#REF!,"C",#REF!),"")</f>
        <v>#REF!</v>
      </c>
      <c r="AF116" s="283" t="e">
        <f>IF(AND(#REF!="Baja",#REF!="Menor"),CONCATENATE("R",#REF!,"C",#REF!),"")</f>
        <v>#REF!</v>
      </c>
      <c r="AG116" s="283" t="e">
        <f>IF(AND(#REF!="Baja",#REF!="Menor"),CONCATENATE("R",#REF!,"C",#REF!),"")</f>
        <v>#REF!</v>
      </c>
      <c r="AH116" s="283" t="e">
        <f>IF(AND(#REF!="Baja",#REF!="Menor"),CONCATENATE("R",#REF!,"C",#REF!),"")</f>
        <v>#REF!</v>
      </c>
      <c r="AI116" s="283" t="e">
        <f>IF(AND(#REF!="Baja",#REF!="Menor"),CONCATENATE("R",#REF!,"C",#REF!),"")</f>
        <v>#REF!</v>
      </c>
      <c r="AJ116" s="283" t="e">
        <f>IF(AND(#REF!="Baja",#REF!="Menor"),CONCATENATE("R",#REF!,"C",#REF!),"")</f>
        <v>#REF!</v>
      </c>
      <c r="AK116" s="283" t="e">
        <f>IF(AND(#REF!="Baja",#REF!="Menor"),CONCATENATE("R",#REF!,"C",#REF!),"")</f>
        <v>#REF!</v>
      </c>
      <c r="AL116" s="283" t="e">
        <f>IF(AND(#REF!="Baja",#REF!="Menor"),CONCATENATE("R",#REF!,"C",#REF!),"")</f>
        <v>#REF!</v>
      </c>
      <c r="AM116" s="283" t="e">
        <f>IF(AND(#REF!="Baja",#REF!="Menor"),CONCATENATE("R",#REF!,"C",#REF!),"")</f>
        <v>#REF!</v>
      </c>
      <c r="AN116" s="283" t="e">
        <f>IF(AND(#REF!="Baja",#REF!="Menor"),CONCATENATE("R",#REF!,"C",#REF!),"")</f>
        <v>#REF!</v>
      </c>
      <c r="AO116" s="283" t="e">
        <f>IF(AND(#REF!="Baja",#REF!="Menor"),CONCATENATE("R",#REF!,"C",#REF!),"")</f>
        <v>#REF!</v>
      </c>
      <c r="AP116" s="283" t="e">
        <f>IF(AND(#REF!="Baja",#REF!="Menor"),CONCATENATE("R",#REF!,"C",#REF!),"")</f>
        <v>#REF!</v>
      </c>
      <c r="AQ116" s="283" t="e">
        <f>IF(AND(#REF!="Baja",#REF!="Menor"),CONCATENATE("R",#REF!,"C",#REF!),"")</f>
        <v>#REF!</v>
      </c>
      <c r="AR116" s="283" t="e">
        <f>IF(AND(#REF!="Baja",#REF!="Menor"),CONCATENATE("R",#REF!,"C",#REF!),"")</f>
        <v>#REF!</v>
      </c>
      <c r="AS116" s="283" t="e">
        <f>IF(AND(#REF!="Baja",#REF!="Menor"),CONCATENATE("R",#REF!,"C",#REF!),"")</f>
        <v>#REF!</v>
      </c>
      <c r="AT116" s="282" t="e">
        <f>IF(AND(#REF!="Baja",#REF!="Moderado"),CONCATENATE("R",#REF!,"C",#REF!),"")</f>
        <v>#REF!</v>
      </c>
      <c r="AU116" s="283" t="e">
        <f>IF(AND(#REF!="Baja",#REF!="Moderado"),CONCATENATE("R",#REF!,"C",#REF!),"")</f>
        <v>#REF!</v>
      </c>
      <c r="AV116" s="283" t="e">
        <f>IF(AND(#REF!="Baja",#REF!="Moderado"),CONCATENATE("R",#REF!,"C",#REF!),"")</f>
        <v>#REF!</v>
      </c>
      <c r="AW116" s="283" t="e">
        <f>IF(AND(#REF!="Baja",#REF!="Moderado"),CONCATENATE("R",#REF!,"C",#REF!),"")</f>
        <v>#REF!</v>
      </c>
      <c r="AX116" s="283" t="e">
        <f>IF(AND(#REF!="Baja",#REF!="Moderado"),CONCATENATE("R",#REF!,"C",#REF!),"")</f>
        <v>#REF!</v>
      </c>
      <c r="AY116" s="283" t="e">
        <f>IF(AND(#REF!="Baja",#REF!="Moderado"),CONCATENATE("R",#REF!,"C",#REF!),"")</f>
        <v>#REF!</v>
      </c>
      <c r="AZ116" s="283" t="e">
        <f>IF(AND(#REF!="Baja",#REF!="Moderado"),CONCATENATE("R",#REF!,"C",#REF!),"")</f>
        <v>#REF!</v>
      </c>
      <c r="BA116" s="283" t="e">
        <f>IF(AND(#REF!="Baja",#REF!="Moderado"),CONCATENATE("R",#REF!,"C",#REF!),"")</f>
        <v>#REF!</v>
      </c>
      <c r="BB116" s="283" t="e">
        <f>IF(AND(#REF!="Baja",#REF!="Moderado"),CONCATENATE("R",#REF!,"C",#REF!),"")</f>
        <v>#REF!</v>
      </c>
      <c r="BC116" s="283" t="e">
        <f>IF(AND(#REF!="Baja",#REF!="Moderado"),CONCATENATE("R",#REF!,"C",#REF!),"")</f>
        <v>#REF!</v>
      </c>
      <c r="BD116" s="283" t="e">
        <f>IF(AND(#REF!="Baja",#REF!="Moderado"),CONCATENATE("R",#REF!,"C",#REF!),"")</f>
        <v>#REF!</v>
      </c>
      <c r="BE116" s="283" t="e">
        <f>IF(AND(#REF!="Baja",#REF!="Moderado"),CONCATENATE("R",#REF!,"C",#REF!),"")</f>
        <v>#REF!</v>
      </c>
      <c r="BF116" s="283" t="e">
        <f>IF(AND(#REF!="Baja",#REF!="Moderado"),CONCATENATE("R",#REF!,"C",#REF!),"")</f>
        <v>#REF!</v>
      </c>
      <c r="BG116" s="283" t="e">
        <f>IF(AND(#REF!="Baja",#REF!="Moderado"),CONCATENATE("R",#REF!,"C",#REF!),"")</f>
        <v>#REF!</v>
      </c>
      <c r="BH116" s="283" t="e">
        <f>IF(AND(#REF!="Baja",#REF!="Moderado"),CONCATENATE("R",#REF!,"C",#REF!),"")</f>
        <v>#REF!</v>
      </c>
      <c r="BI116" s="283" t="e">
        <f>IF(AND(#REF!="Baja",#REF!="Moderado"),CONCATENATE("R",#REF!,"C",#REF!),"")</f>
        <v>#REF!</v>
      </c>
      <c r="BJ116" s="283" t="e">
        <f>IF(AND(#REF!="Baja",#REF!="Moderado"),CONCATENATE("R",#REF!,"C",#REF!),"")</f>
        <v>#REF!</v>
      </c>
      <c r="BK116" s="284" t="e">
        <f>IF(AND(#REF!="Baja",#REF!="Moderado"),CONCATENATE("R",#REF!,"C",#REF!),"")</f>
        <v>#REF!</v>
      </c>
      <c r="BL116" s="270" t="e">
        <f>IF(AND(#REF!="Baja",#REF!="Mayor"),CONCATENATE("R",#REF!,"C",#REF!),"")</f>
        <v>#REF!</v>
      </c>
      <c r="BM116" s="270" t="e">
        <f>IF(AND(#REF!="Baja",#REF!="Mayor"),CONCATENATE("R",#REF!,"C",#REF!),"")</f>
        <v>#REF!</v>
      </c>
      <c r="BN116" s="270" t="e">
        <f>IF(AND(#REF!="Baja",#REF!="Mayor"),CONCATENATE("R",#REF!,"C",#REF!),"")</f>
        <v>#REF!</v>
      </c>
      <c r="BO116" s="270" t="e">
        <f>IF(AND(#REF!="Baja",#REF!="Mayor"),CONCATENATE("R",#REF!,"C",#REF!),"")</f>
        <v>#REF!</v>
      </c>
      <c r="BP116" s="270" t="e">
        <f>IF(AND(#REF!="Baja",#REF!="Mayor"),CONCATENATE("R",#REF!,"C",#REF!),"")</f>
        <v>#REF!</v>
      </c>
      <c r="BQ116" s="270" t="e">
        <f>IF(AND(#REF!="Baja",#REF!="Mayor"),CONCATENATE("R",#REF!,"C",#REF!),"")</f>
        <v>#REF!</v>
      </c>
      <c r="BR116" s="270" t="e">
        <f>IF(AND(#REF!="Baja",#REF!="Mayor"),CONCATENATE("R",#REF!,"C",#REF!),"")</f>
        <v>#REF!</v>
      </c>
      <c r="BS116" s="270" t="e">
        <f>IF(AND(#REF!="Baja",#REF!="Mayor"),CONCATENATE("R",#REF!,"C",#REF!),"")</f>
        <v>#REF!</v>
      </c>
      <c r="BT116" s="270" t="e">
        <f>IF(AND(#REF!="Baja",#REF!="Mayor"),CONCATENATE("R",#REF!,"C",#REF!),"")</f>
        <v>#REF!</v>
      </c>
      <c r="BU116" s="270" t="e">
        <f>IF(AND(#REF!="Baja",#REF!="Mayor"),CONCATENATE("R",#REF!,"C",#REF!),"")</f>
        <v>#REF!</v>
      </c>
      <c r="BV116" s="270" t="e">
        <f>IF(AND(#REF!="Baja",#REF!="Mayor"),CONCATENATE("R",#REF!,"C",#REF!),"")</f>
        <v>#REF!</v>
      </c>
      <c r="BW116" s="270" t="e">
        <f>IF(AND(#REF!="Baja",#REF!="Mayor"),CONCATENATE("R",#REF!,"C",#REF!),"")</f>
        <v>#REF!</v>
      </c>
      <c r="BX116" s="270" t="e">
        <f>IF(AND(#REF!="Baja",#REF!="Mayor"),CONCATENATE("R",#REF!,"C",#REF!),"")</f>
        <v>#REF!</v>
      </c>
      <c r="BY116" s="270" t="e">
        <f>IF(AND(#REF!="Baja",#REF!="Mayor"),CONCATENATE("R",#REF!,"C",#REF!),"")</f>
        <v>#REF!</v>
      </c>
      <c r="BZ116" s="270" t="e">
        <f>IF(AND(#REF!="Baja",#REF!="Mayor"),CONCATENATE("R",#REF!,"C",#REF!),"")</f>
        <v>#REF!</v>
      </c>
      <c r="CA116" s="270" t="e">
        <f>IF(AND(#REF!="Baja",#REF!="Mayor"),CONCATENATE("R",#REF!,"C",#REF!),"")</f>
        <v>#REF!</v>
      </c>
      <c r="CB116" s="270" t="e">
        <f>IF(AND(#REF!="Baja",#REF!="Mayor"),CONCATENATE("R",#REF!,"C",#REF!),"")</f>
        <v>#REF!</v>
      </c>
      <c r="CC116" s="271" t="e">
        <f>IF(AND(#REF!="Baja",#REF!="Mayor"),CONCATENATE("R",#REF!,"C",#REF!),"")</f>
        <v>#REF!</v>
      </c>
      <c r="CD116" s="272" t="e">
        <f>IF(AND(#REF!="Baja",#REF!="Catastrófico"),CONCATENATE("R",#REF!,"C",#REF!),"")</f>
        <v>#REF!</v>
      </c>
      <c r="CE116" s="272" t="e">
        <f>IF(AND(#REF!="Baja",#REF!="Catastrófico"),CONCATENATE("R",#REF!,"C",#REF!),"")</f>
        <v>#REF!</v>
      </c>
      <c r="CF116" s="272" t="e">
        <f>IF(AND(#REF!="Baja",#REF!="Catastrófico"),CONCATENATE("R",#REF!,"C",#REF!),"")</f>
        <v>#REF!</v>
      </c>
      <c r="CG116" s="272" t="e">
        <f>IF(AND(#REF!="Baja",#REF!="Catastrófico"),CONCATENATE("R",#REF!,"C",#REF!),"")</f>
        <v>#REF!</v>
      </c>
      <c r="CH116" s="272" t="e">
        <f>IF(AND(#REF!="Baja",#REF!="Catastrófico"),CONCATENATE("R",#REF!,"C",#REF!),"")</f>
        <v>#REF!</v>
      </c>
      <c r="CI116" s="272" t="e">
        <f>IF(AND(#REF!="Baja",#REF!="Catastrófico"),CONCATENATE("R",#REF!,"C",#REF!),"")</f>
        <v>#REF!</v>
      </c>
      <c r="CJ116" s="272" t="e">
        <f>IF(AND(#REF!="Baja",#REF!="Catastrófico"),CONCATENATE("R",#REF!,"C",#REF!),"")</f>
        <v>#REF!</v>
      </c>
      <c r="CK116" s="272" t="e">
        <f>IF(AND(#REF!="Baja",#REF!="Catastrófico"),CONCATENATE("R",#REF!,"C",#REF!),"")</f>
        <v>#REF!</v>
      </c>
      <c r="CL116" s="272" t="e">
        <f>IF(AND(#REF!="Baja",#REF!="Catastrófico"),CONCATENATE("R",#REF!,"C",#REF!),"")</f>
        <v>#REF!</v>
      </c>
      <c r="CM116" s="272" t="e">
        <f>IF(AND(#REF!="Baja",#REF!="Catastrófico"),CONCATENATE("R",#REF!,"C",#REF!),"")</f>
        <v>#REF!</v>
      </c>
      <c r="CN116" s="272" t="e">
        <f>IF(AND(#REF!="Baja",#REF!="Catastrófico"),CONCATENATE("R",#REF!,"C",#REF!),"")</f>
        <v>#REF!</v>
      </c>
      <c r="CO116" s="272" t="e">
        <f>IF(AND(#REF!="Baja",#REF!="Catastrófico"),CONCATENATE("R",#REF!,"C",#REF!),"")</f>
        <v>#REF!</v>
      </c>
      <c r="CP116" s="272" t="e">
        <f>IF(AND(#REF!="Baja",#REF!="Catastrófico"),CONCATENATE("R",#REF!,"C",#REF!),"")</f>
        <v>#REF!</v>
      </c>
      <c r="CQ116" s="272" t="e">
        <f>IF(AND(#REF!="Baja",#REF!="Catastrófico"),CONCATENATE("R",#REF!,"C",#REF!),"")</f>
        <v>#REF!</v>
      </c>
      <c r="CR116" s="272" t="e">
        <f>IF(AND(#REF!="Baja",#REF!="Catastrófico"),CONCATENATE("R",#REF!,"C",#REF!),"")</f>
        <v>#REF!</v>
      </c>
      <c r="CS116" s="272" t="e">
        <f>IF(AND(#REF!="Baja",#REF!="Catastrófico"),CONCATENATE("R",#REF!,"C",#REF!),"")</f>
        <v>#REF!</v>
      </c>
      <c r="CT116" s="272" t="e">
        <f>IF(AND(#REF!="Baja",#REF!="Catastrófico"),CONCATENATE("R",#REF!,"C",#REF!),"")</f>
        <v>#REF!</v>
      </c>
      <c r="CU116" s="273" t="e">
        <f>IF(AND(#REF!="Baja",#REF!="Catastrófico"),CONCATENATE("R",#REF!,"C",#REF!),"")</f>
        <v>#REF!</v>
      </c>
      <c r="CV116" s="57"/>
      <c r="CW116" s="1068"/>
      <c r="CX116" s="1068"/>
      <c r="CY116" s="1068"/>
      <c r="CZ116" s="1068"/>
      <c r="DA116" s="1068"/>
      <c r="DB116" s="1068"/>
    </row>
    <row r="117" spans="2:106" ht="32.65" customHeight="1">
      <c r="B117" s="1101"/>
      <c r="C117" s="1101"/>
      <c r="D117" s="1102"/>
      <c r="E117" s="1072"/>
      <c r="F117" s="1073"/>
      <c r="G117" s="1073"/>
      <c r="H117" s="1073"/>
      <c r="I117" s="1074"/>
      <c r="J117" s="291" t="e">
        <f>IF(AND(#REF!="Baja",#REF!="Leve"),CONCATENATE("R",#REF!,"C",#REF!),"")</f>
        <v>#REF!</v>
      </c>
      <c r="K117" s="292" t="e">
        <f>IF(AND(#REF!="Baja",#REF!="Leve"),CONCATENATE("R",#REF!,"C",#REF!),"")</f>
        <v>#REF!</v>
      </c>
      <c r="L117" s="292" t="e">
        <f>IF(AND(#REF!="Baja",#REF!="Leve"),CONCATENATE("R",#REF!,"C",#REF!),"")</f>
        <v>#REF!</v>
      </c>
      <c r="M117" s="292" t="e">
        <f>IF(AND(#REF!="Baja",#REF!="Leve"),CONCATENATE("R",#REF!,"C",#REF!),"")</f>
        <v>#REF!</v>
      </c>
      <c r="N117" s="292" t="e">
        <f>IF(AND(#REF!="Baja",#REF!="Leve"),CONCATENATE("R",#REF!,"C",#REF!),"")</f>
        <v>#REF!</v>
      </c>
      <c r="O117" s="292" t="e">
        <f>IF(AND(#REF!="Baja",#REF!="Leve"),CONCATENATE("R",#REF!,"C",#REF!),"")</f>
        <v>#REF!</v>
      </c>
      <c r="P117" s="292" t="e">
        <f>IF(AND(#REF!="Baja",#REF!="Leve"),CONCATENATE("R",#REF!,"C",#REF!),"")</f>
        <v>#REF!</v>
      </c>
      <c r="Q117" s="292" t="e">
        <f>IF(AND(#REF!="Baja",#REF!="Leve"),CONCATENATE("R",#REF!,"C",#REF!),"")</f>
        <v>#REF!</v>
      </c>
      <c r="R117" s="292" t="e">
        <f>IF(AND(#REF!="Baja",#REF!="Leve"),CONCATENATE("R",#REF!,"C",#REF!),"")</f>
        <v>#REF!</v>
      </c>
      <c r="S117" s="292" t="e">
        <f>IF(AND(#REF!="Baja",#REF!="Leve"),CONCATENATE("R",#REF!,"C",#REF!),"")</f>
        <v>#REF!</v>
      </c>
      <c r="T117" s="292" t="e">
        <f>IF(AND(#REF!="Baja",#REF!="Leve"),CONCATENATE("R",#REF!,"C",#REF!),"")</f>
        <v>#REF!</v>
      </c>
      <c r="U117" s="292" t="e">
        <f>IF(AND(#REF!="Baja",#REF!="Leve"),CONCATENATE("R",#REF!,"C",#REF!),"")</f>
        <v>#REF!</v>
      </c>
      <c r="V117" s="292" t="e">
        <f>IF(AND(#REF!="Baja",#REF!="Leve"),CONCATENATE("R",#REF!,"C",#REF!),"")</f>
        <v>#REF!</v>
      </c>
      <c r="W117" s="292" t="e">
        <f>IF(AND(#REF!="Baja",#REF!="Leve"),CONCATENATE("R",#REF!,"C",#REF!),"")</f>
        <v>#REF!</v>
      </c>
      <c r="X117" s="292" t="e">
        <f>IF(AND(#REF!="Baja",#REF!="Leve"),CONCATENATE("R",#REF!,"C",#REF!),"")</f>
        <v>#REF!</v>
      </c>
      <c r="Y117" s="292" t="e">
        <f>IF(AND(#REF!="Baja",#REF!="Leve"),CONCATENATE("R",#REF!,"C",#REF!),"")</f>
        <v>#REF!</v>
      </c>
      <c r="Z117" s="292" t="e">
        <f>IF(AND(#REF!="Baja",#REF!="Leve"),CONCATENATE("R",#REF!,"C",#REF!),"")</f>
        <v>#REF!</v>
      </c>
      <c r="AA117" s="293" t="e">
        <f>IF(AND(#REF!="Baja",#REF!="Leve"),CONCATENATE("R",#REF!,"C",#REF!),"")</f>
        <v>#REF!</v>
      </c>
      <c r="AB117" s="282" t="e">
        <f>IF(AND(#REF!="Baja",#REF!="Menor"),CONCATENATE("R",#REF!,"C",#REF!),"")</f>
        <v>#REF!</v>
      </c>
      <c r="AC117" s="283" t="e">
        <f>IF(AND(#REF!="Baja",#REF!="Menor"),CONCATENATE("R",#REF!,"C",#REF!),"")</f>
        <v>#REF!</v>
      </c>
      <c r="AD117" s="283" t="e">
        <f>IF(AND(#REF!="Baja",#REF!="Menor"),CONCATENATE("R",#REF!,"C",#REF!),"")</f>
        <v>#REF!</v>
      </c>
      <c r="AE117" s="283" t="e">
        <f>IF(AND(#REF!="Baja",#REF!="Menor"),CONCATENATE("R",#REF!,"C",#REF!),"")</f>
        <v>#REF!</v>
      </c>
      <c r="AF117" s="283" t="e">
        <f>IF(AND(#REF!="Baja",#REF!="Menor"),CONCATENATE("R",#REF!,"C",#REF!),"")</f>
        <v>#REF!</v>
      </c>
      <c r="AG117" s="283" t="e">
        <f>IF(AND(#REF!="Baja",#REF!="Menor"),CONCATENATE("R",#REF!,"C",#REF!),"")</f>
        <v>#REF!</v>
      </c>
      <c r="AH117" s="283" t="e">
        <f>IF(AND(#REF!="Baja",#REF!="Menor"),CONCATENATE("R",#REF!,"C",#REF!),"")</f>
        <v>#REF!</v>
      </c>
      <c r="AI117" s="283" t="e">
        <f>IF(AND(#REF!="Baja",#REF!="Menor"),CONCATENATE("R",#REF!,"C",#REF!),"")</f>
        <v>#REF!</v>
      </c>
      <c r="AJ117" s="283" t="e">
        <f>IF(AND(#REF!="Baja",#REF!="Menor"),CONCATENATE("R",#REF!,"C",#REF!),"")</f>
        <v>#REF!</v>
      </c>
      <c r="AK117" s="283" t="e">
        <f>IF(AND(#REF!="Baja",#REF!="Menor"),CONCATENATE("R",#REF!,"C",#REF!),"")</f>
        <v>#REF!</v>
      </c>
      <c r="AL117" s="283" t="e">
        <f>IF(AND(#REF!="Baja",#REF!="Menor"),CONCATENATE("R",#REF!,"C",#REF!),"")</f>
        <v>#REF!</v>
      </c>
      <c r="AM117" s="283" t="e">
        <f>IF(AND(#REF!="Baja",#REF!="Menor"),CONCATENATE("R",#REF!,"C",#REF!),"")</f>
        <v>#REF!</v>
      </c>
      <c r="AN117" s="283" t="e">
        <f>IF(AND(#REF!="Baja",#REF!="Menor"),CONCATENATE("R",#REF!,"C",#REF!),"")</f>
        <v>#REF!</v>
      </c>
      <c r="AO117" s="283" t="e">
        <f>IF(AND(#REF!="Baja",#REF!="Menor"),CONCATENATE("R",#REF!,"C",#REF!),"")</f>
        <v>#REF!</v>
      </c>
      <c r="AP117" s="283" t="e">
        <f>IF(AND(#REF!="Baja",#REF!="Menor"),CONCATENATE("R",#REF!,"C",#REF!),"")</f>
        <v>#REF!</v>
      </c>
      <c r="AQ117" s="283" t="e">
        <f>IF(AND(#REF!="Baja",#REF!="Menor"),CONCATENATE("R",#REF!,"C",#REF!),"")</f>
        <v>#REF!</v>
      </c>
      <c r="AR117" s="283" t="e">
        <f>IF(AND(#REF!="Baja",#REF!="Menor"),CONCATENATE("R",#REF!,"C",#REF!),"")</f>
        <v>#REF!</v>
      </c>
      <c r="AS117" s="283" t="e">
        <f>IF(AND(#REF!="Baja",#REF!="Menor"),CONCATENATE("R",#REF!,"C",#REF!),"")</f>
        <v>#REF!</v>
      </c>
      <c r="AT117" s="282" t="e">
        <f>IF(AND(#REF!="Baja",#REF!="Moderado"),CONCATENATE("R",#REF!,"C",#REF!),"")</f>
        <v>#REF!</v>
      </c>
      <c r="AU117" s="283" t="e">
        <f>IF(AND(#REF!="Baja",#REF!="Moderado"),CONCATENATE("R",#REF!,"C",#REF!),"")</f>
        <v>#REF!</v>
      </c>
      <c r="AV117" s="283" t="e">
        <f>IF(AND(#REF!="Baja",#REF!="Moderado"),CONCATENATE("R",#REF!,"C",#REF!),"")</f>
        <v>#REF!</v>
      </c>
      <c r="AW117" s="283" t="e">
        <f>IF(AND(#REF!="Baja",#REF!="Moderado"),CONCATENATE("R",#REF!,"C",#REF!),"")</f>
        <v>#REF!</v>
      </c>
      <c r="AX117" s="283" t="e">
        <f>IF(AND(#REF!="Baja",#REF!="Moderado"),CONCATENATE("R",#REF!,"C",#REF!),"")</f>
        <v>#REF!</v>
      </c>
      <c r="AY117" s="283" t="e">
        <f>IF(AND(#REF!="Baja",#REF!="Moderado"),CONCATENATE("R",#REF!,"C",#REF!),"")</f>
        <v>#REF!</v>
      </c>
      <c r="AZ117" s="283" t="e">
        <f>IF(AND(#REF!="Baja",#REF!="Moderado"),CONCATENATE("R",#REF!,"C",#REF!),"")</f>
        <v>#REF!</v>
      </c>
      <c r="BA117" s="283" t="e">
        <f>IF(AND(#REF!="Baja",#REF!="Moderado"),CONCATENATE("R",#REF!,"C",#REF!),"")</f>
        <v>#REF!</v>
      </c>
      <c r="BB117" s="283" t="e">
        <f>IF(AND(#REF!="Baja",#REF!="Moderado"),CONCATENATE("R",#REF!,"C",#REF!),"")</f>
        <v>#REF!</v>
      </c>
      <c r="BC117" s="283" t="e">
        <f>IF(AND(#REF!="Baja",#REF!="Moderado"),CONCATENATE("R",#REF!,"C",#REF!),"")</f>
        <v>#REF!</v>
      </c>
      <c r="BD117" s="283" t="e">
        <f>IF(AND(#REF!="Baja",#REF!="Moderado"),CONCATENATE("R",#REF!,"C",#REF!),"")</f>
        <v>#REF!</v>
      </c>
      <c r="BE117" s="283" t="e">
        <f>IF(AND(#REF!="Baja",#REF!="Moderado"),CONCATENATE("R",#REF!,"C",#REF!),"")</f>
        <v>#REF!</v>
      </c>
      <c r="BF117" s="283" t="e">
        <f>IF(AND(#REF!="Baja",#REF!="Moderado"),CONCATENATE("R",#REF!,"C",#REF!),"")</f>
        <v>#REF!</v>
      </c>
      <c r="BG117" s="283" t="e">
        <f>IF(AND(#REF!="Baja",#REF!="Moderado"),CONCATENATE("R",#REF!,"C",#REF!),"")</f>
        <v>#REF!</v>
      </c>
      <c r="BH117" s="283" t="e">
        <f>IF(AND(#REF!="Baja",#REF!="Moderado"),CONCATENATE("R",#REF!,"C",#REF!),"")</f>
        <v>#REF!</v>
      </c>
      <c r="BI117" s="283" t="e">
        <f>IF(AND(#REF!="Baja",#REF!="Moderado"),CONCATENATE("R",#REF!,"C",#REF!),"")</f>
        <v>#REF!</v>
      </c>
      <c r="BJ117" s="283" t="e">
        <f>IF(AND(#REF!="Baja",#REF!="Moderado"),CONCATENATE("R",#REF!,"C",#REF!),"")</f>
        <v>#REF!</v>
      </c>
      <c r="BK117" s="284" t="e">
        <f>IF(AND(#REF!="Baja",#REF!="Moderado"),CONCATENATE("R",#REF!,"C",#REF!),"")</f>
        <v>#REF!</v>
      </c>
      <c r="BL117" s="270" t="e">
        <f>IF(AND(#REF!="Baja",#REF!="Mayor"),CONCATENATE("R",#REF!,"C",#REF!),"")</f>
        <v>#REF!</v>
      </c>
      <c r="BM117" s="270" t="e">
        <f>IF(AND(#REF!="Baja",#REF!="Mayor"),CONCATENATE("R",#REF!,"C",#REF!),"")</f>
        <v>#REF!</v>
      </c>
      <c r="BN117" s="270" t="e">
        <f>IF(AND(#REF!="Baja",#REF!="Mayor"),CONCATENATE("R",#REF!,"C",#REF!),"")</f>
        <v>#REF!</v>
      </c>
      <c r="BO117" s="270" t="e">
        <f>IF(AND(#REF!="Baja",#REF!="Mayor"),CONCATENATE("R",#REF!,"C",#REF!),"")</f>
        <v>#REF!</v>
      </c>
      <c r="BP117" s="270" t="e">
        <f>IF(AND(#REF!="Baja",#REF!="Mayor"),CONCATENATE("R",#REF!,"C",#REF!),"")</f>
        <v>#REF!</v>
      </c>
      <c r="BQ117" s="270" t="e">
        <f>IF(AND(#REF!="Baja",#REF!="Mayor"),CONCATENATE("R",#REF!,"C",#REF!),"")</f>
        <v>#REF!</v>
      </c>
      <c r="BR117" s="270" t="e">
        <f>IF(AND(#REF!="Baja",#REF!="Mayor"),CONCATENATE("R",#REF!,"C",#REF!),"")</f>
        <v>#REF!</v>
      </c>
      <c r="BS117" s="270" t="e">
        <f>IF(AND(#REF!="Baja",#REF!="Mayor"),CONCATENATE("R",#REF!,"C",#REF!),"")</f>
        <v>#REF!</v>
      </c>
      <c r="BT117" s="270" t="e">
        <f>IF(AND(#REF!="Baja",#REF!="Mayor"),CONCATENATE("R",#REF!,"C",#REF!),"")</f>
        <v>#REF!</v>
      </c>
      <c r="BU117" s="270" t="e">
        <f>IF(AND(#REF!="Baja",#REF!="Mayor"),CONCATENATE("R",#REF!,"C",#REF!),"")</f>
        <v>#REF!</v>
      </c>
      <c r="BV117" s="270" t="e">
        <f>IF(AND(#REF!="Baja",#REF!="Mayor"),CONCATENATE("R",#REF!,"C",#REF!),"")</f>
        <v>#REF!</v>
      </c>
      <c r="BW117" s="270" t="e">
        <f>IF(AND(#REF!="Baja",#REF!="Mayor"),CONCATENATE("R",#REF!,"C",#REF!),"")</f>
        <v>#REF!</v>
      </c>
      <c r="BX117" s="270" t="e">
        <f>IF(AND(#REF!="Baja",#REF!="Mayor"),CONCATENATE("R",#REF!,"C",#REF!),"")</f>
        <v>#REF!</v>
      </c>
      <c r="BY117" s="270" t="e">
        <f>IF(AND(#REF!="Baja",#REF!="Mayor"),CONCATENATE("R",#REF!,"C",#REF!),"")</f>
        <v>#REF!</v>
      </c>
      <c r="BZ117" s="270" t="e">
        <f>IF(AND(#REF!="Baja",#REF!="Mayor"),CONCATENATE("R",#REF!,"C",#REF!),"")</f>
        <v>#REF!</v>
      </c>
      <c r="CA117" s="270" t="e">
        <f>IF(AND(#REF!="Baja",#REF!="Mayor"),CONCATENATE("R",#REF!,"C",#REF!),"")</f>
        <v>#REF!</v>
      </c>
      <c r="CB117" s="270" t="e">
        <f>IF(AND(#REF!="Baja",#REF!="Mayor"),CONCATENATE("R",#REF!,"C",#REF!),"")</f>
        <v>#REF!</v>
      </c>
      <c r="CC117" s="271" t="e">
        <f>IF(AND(#REF!="Baja",#REF!="Mayor"),CONCATENATE("R",#REF!,"C",#REF!),"")</f>
        <v>#REF!</v>
      </c>
      <c r="CD117" s="272" t="e">
        <f>IF(AND(#REF!="Baja",#REF!="Catastrófico"),CONCATENATE("R",#REF!,"C",#REF!),"")</f>
        <v>#REF!</v>
      </c>
      <c r="CE117" s="272" t="e">
        <f>IF(AND(#REF!="Baja",#REF!="Catastrófico"),CONCATENATE("R",#REF!,"C",#REF!),"")</f>
        <v>#REF!</v>
      </c>
      <c r="CF117" s="272" t="e">
        <f>IF(AND(#REF!="Baja",#REF!="Catastrófico"),CONCATENATE("R",#REF!,"C",#REF!),"")</f>
        <v>#REF!</v>
      </c>
      <c r="CG117" s="272" t="e">
        <f>IF(AND(#REF!="Baja",#REF!="Catastrófico"),CONCATENATE("R",#REF!,"C",#REF!),"")</f>
        <v>#REF!</v>
      </c>
      <c r="CH117" s="272" t="e">
        <f>IF(AND(#REF!="Baja",#REF!="Catastrófico"),CONCATENATE("R",#REF!,"C",#REF!),"")</f>
        <v>#REF!</v>
      </c>
      <c r="CI117" s="272" t="e">
        <f>IF(AND(#REF!="Baja",#REF!="Catastrófico"),CONCATENATE("R",#REF!,"C",#REF!),"")</f>
        <v>#REF!</v>
      </c>
      <c r="CJ117" s="272" t="e">
        <f>IF(AND(#REF!="Baja",#REF!="Catastrófico"),CONCATENATE("R",#REF!,"C",#REF!),"")</f>
        <v>#REF!</v>
      </c>
      <c r="CK117" s="272" t="e">
        <f>IF(AND(#REF!="Baja",#REF!="Catastrófico"),CONCATENATE("R",#REF!,"C",#REF!),"")</f>
        <v>#REF!</v>
      </c>
      <c r="CL117" s="272" t="e">
        <f>IF(AND(#REF!="Baja",#REF!="Catastrófico"),CONCATENATE("R",#REF!,"C",#REF!),"")</f>
        <v>#REF!</v>
      </c>
      <c r="CM117" s="272" t="e">
        <f>IF(AND(#REF!="Baja",#REF!="Catastrófico"),CONCATENATE("R",#REF!,"C",#REF!),"")</f>
        <v>#REF!</v>
      </c>
      <c r="CN117" s="272" t="e">
        <f>IF(AND(#REF!="Baja",#REF!="Catastrófico"),CONCATENATE("R",#REF!,"C",#REF!),"")</f>
        <v>#REF!</v>
      </c>
      <c r="CO117" s="272" t="e">
        <f>IF(AND(#REF!="Baja",#REF!="Catastrófico"),CONCATENATE("R",#REF!,"C",#REF!),"")</f>
        <v>#REF!</v>
      </c>
      <c r="CP117" s="272" t="e">
        <f>IF(AND(#REF!="Baja",#REF!="Catastrófico"),CONCATENATE("R",#REF!,"C",#REF!),"")</f>
        <v>#REF!</v>
      </c>
      <c r="CQ117" s="272" t="e">
        <f>IF(AND(#REF!="Baja",#REF!="Catastrófico"),CONCATENATE("R",#REF!,"C",#REF!),"")</f>
        <v>#REF!</v>
      </c>
      <c r="CR117" s="272" t="e">
        <f>IF(AND(#REF!="Baja",#REF!="Catastrófico"),CONCATENATE("R",#REF!,"C",#REF!),"")</f>
        <v>#REF!</v>
      </c>
      <c r="CS117" s="272" t="e">
        <f>IF(AND(#REF!="Baja",#REF!="Catastrófico"),CONCATENATE("R",#REF!,"C",#REF!),"")</f>
        <v>#REF!</v>
      </c>
      <c r="CT117" s="272" t="e">
        <f>IF(AND(#REF!="Baja",#REF!="Catastrófico"),CONCATENATE("R",#REF!,"C",#REF!),"")</f>
        <v>#REF!</v>
      </c>
      <c r="CU117" s="273" t="e">
        <f>IF(AND(#REF!="Baja",#REF!="Catastrófico"),CONCATENATE("R",#REF!,"C",#REF!),"")</f>
        <v>#REF!</v>
      </c>
      <c r="CV117" s="57"/>
      <c r="CW117" s="1068"/>
      <c r="CX117" s="1068"/>
      <c r="CY117" s="1068"/>
      <c r="CZ117" s="1068"/>
      <c r="DA117" s="1068"/>
      <c r="DB117" s="1068"/>
    </row>
    <row r="118" spans="2:106" ht="32.65" customHeight="1">
      <c r="B118" s="1101"/>
      <c r="C118" s="1101"/>
      <c r="D118" s="1102"/>
      <c r="E118" s="1072"/>
      <c r="F118" s="1073"/>
      <c r="G118" s="1073"/>
      <c r="H118" s="1073"/>
      <c r="I118" s="1074"/>
      <c r="J118" s="291" t="e">
        <f>IF(AND(#REF!="Baja",#REF!="Leve"),CONCATENATE("R",#REF!,"C",#REF!),"")</f>
        <v>#REF!</v>
      </c>
      <c r="K118" s="292" t="e">
        <f>IF(AND(#REF!="Baja",#REF!="Leve"),CONCATENATE("R",#REF!,"C",#REF!),"")</f>
        <v>#REF!</v>
      </c>
      <c r="L118" s="292" t="e">
        <f>IF(AND(#REF!="Baja",#REF!="Leve"),CONCATENATE("R",#REF!,"C",#REF!),"")</f>
        <v>#REF!</v>
      </c>
      <c r="M118" s="292" t="e">
        <f>IF(AND(#REF!="Baja",#REF!="Leve"),CONCATENATE("R",#REF!,"C",#REF!),"")</f>
        <v>#REF!</v>
      </c>
      <c r="N118" s="292" t="e">
        <f>IF(AND(#REF!="Baja",#REF!="Leve"),CONCATENATE("R",#REF!,"C",#REF!),"")</f>
        <v>#REF!</v>
      </c>
      <c r="O118" s="292" t="e">
        <f>IF(AND(#REF!="Baja",#REF!="Leve"),CONCATENATE("R",#REF!,"C",#REF!),"")</f>
        <v>#REF!</v>
      </c>
      <c r="P118" s="292" t="e">
        <f>IF(AND(#REF!="Baja",#REF!="Leve"),CONCATENATE("R",#REF!,"C",#REF!),"")</f>
        <v>#REF!</v>
      </c>
      <c r="Q118" s="292" t="e">
        <f>IF(AND(#REF!="Baja",#REF!="Leve"),CONCATENATE("R",#REF!,"C",#REF!),"")</f>
        <v>#REF!</v>
      </c>
      <c r="R118" s="292" t="e">
        <f>IF(AND(#REF!="Baja",#REF!="Leve"),CONCATENATE("R",#REF!,"C",#REF!),"")</f>
        <v>#REF!</v>
      </c>
      <c r="S118" s="292" t="e">
        <f>IF(AND(#REF!="Baja",#REF!="Leve"),CONCATENATE("R",#REF!,"C",#REF!),"")</f>
        <v>#REF!</v>
      </c>
      <c r="T118" s="292" t="e">
        <f>IF(AND(#REF!="Baja",#REF!="Leve"),CONCATENATE("R",#REF!,"C",#REF!),"")</f>
        <v>#REF!</v>
      </c>
      <c r="U118" s="292" t="e">
        <f>IF(AND(#REF!="Baja",#REF!="Leve"),CONCATENATE("R",#REF!,"C",#REF!),"")</f>
        <v>#REF!</v>
      </c>
      <c r="V118" s="292" t="e">
        <f>IF(AND(#REF!="Baja",#REF!="Leve"),CONCATENATE("R",#REF!,"C",#REF!),"")</f>
        <v>#REF!</v>
      </c>
      <c r="W118" s="292" t="e">
        <f>IF(AND(#REF!="Baja",#REF!="Leve"),CONCATENATE("R",#REF!,"C",#REF!),"")</f>
        <v>#REF!</v>
      </c>
      <c r="X118" s="292" t="e">
        <f>IF(AND(#REF!="Baja",#REF!="Leve"),CONCATENATE("R",#REF!,"C",#REF!),"")</f>
        <v>#REF!</v>
      </c>
      <c r="Y118" s="292" t="e">
        <f>IF(AND(#REF!="Baja",#REF!="Leve"),CONCATENATE("R",#REF!,"C",#REF!),"")</f>
        <v>#REF!</v>
      </c>
      <c r="Z118" s="292" t="e">
        <f>IF(AND(#REF!="Baja",#REF!="Leve"),CONCATENATE("R",#REF!,"C",#REF!),"")</f>
        <v>#REF!</v>
      </c>
      <c r="AA118" s="293" t="e">
        <f>IF(AND(#REF!="Baja",#REF!="Leve"),CONCATENATE("R",#REF!,"C",#REF!),"")</f>
        <v>#REF!</v>
      </c>
      <c r="AB118" s="282" t="e">
        <f>IF(AND(#REF!="Baja",#REF!="Menor"),CONCATENATE("R",#REF!,"C",#REF!),"")</f>
        <v>#REF!</v>
      </c>
      <c r="AC118" s="283" t="e">
        <f>IF(AND(#REF!="Baja",#REF!="Menor"),CONCATENATE("R",#REF!,"C",#REF!),"")</f>
        <v>#REF!</v>
      </c>
      <c r="AD118" s="283" t="e">
        <f>IF(AND(#REF!="Baja",#REF!="Menor"),CONCATENATE("R",#REF!,"C",#REF!),"")</f>
        <v>#REF!</v>
      </c>
      <c r="AE118" s="283" t="e">
        <f>IF(AND(#REF!="Baja",#REF!="Menor"),CONCATENATE("R",#REF!,"C",#REF!),"")</f>
        <v>#REF!</v>
      </c>
      <c r="AF118" s="283" t="e">
        <f>IF(AND(#REF!="Baja",#REF!="Menor"),CONCATENATE("R",#REF!,"C",#REF!),"")</f>
        <v>#REF!</v>
      </c>
      <c r="AG118" s="283" t="e">
        <f>IF(AND(#REF!="Baja",#REF!="Menor"),CONCATENATE("R",#REF!,"C",#REF!),"")</f>
        <v>#REF!</v>
      </c>
      <c r="AH118" s="283" t="e">
        <f>IF(AND(#REF!="Baja",#REF!="Menor"),CONCATENATE("R",#REF!,"C",#REF!),"")</f>
        <v>#REF!</v>
      </c>
      <c r="AI118" s="283" t="e">
        <f>IF(AND(#REF!="Baja",#REF!="Menor"),CONCATENATE("R",#REF!,"C",#REF!),"")</f>
        <v>#REF!</v>
      </c>
      <c r="AJ118" s="283" t="e">
        <f>IF(AND(#REF!="Baja",#REF!="Menor"),CONCATENATE("R",#REF!,"C",#REF!),"")</f>
        <v>#REF!</v>
      </c>
      <c r="AK118" s="283" t="e">
        <f>IF(AND(#REF!="Baja",#REF!="Menor"),CONCATENATE("R",#REF!,"C",#REF!),"")</f>
        <v>#REF!</v>
      </c>
      <c r="AL118" s="283" t="e">
        <f>IF(AND(#REF!="Baja",#REF!="Menor"),CONCATENATE("R",#REF!,"C",#REF!),"")</f>
        <v>#REF!</v>
      </c>
      <c r="AM118" s="283" t="e">
        <f>IF(AND(#REF!="Baja",#REF!="Menor"),CONCATENATE("R",#REF!,"C",#REF!),"")</f>
        <v>#REF!</v>
      </c>
      <c r="AN118" s="283" t="e">
        <f>IF(AND(#REF!="Baja",#REF!="Menor"),CONCATENATE("R",#REF!,"C",#REF!),"")</f>
        <v>#REF!</v>
      </c>
      <c r="AO118" s="283" t="e">
        <f>IF(AND(#REF!="Baja",#REF!="Menor"),CONCATENATE("R",#REF!,"C",#REF!),"")</f>
        <v>#REF!</v>
      </c>
      <c r="AP118" s="283" t="e">
        <f>IF(AND(#REF!="Baja",#REF!="Menor"),CONCATENATE("R",#REF!,"C",#REF!),"")</f>
        <v>#REF!</v>
      </c>
      <c r="AQ118" s="283" t="e">
        <f>IF(AND(#REF!="Baja",#REF!="Menor"),CONCATENATE("R",#REF!,"C",#REF!),"")</f>
        <v>#REF!</v>
      </c>
      <c r="AR118" s="283" t="e">
        <f>IF(AND(#REF!="Baja",#REF!="Menor"),CONCATENATE("R",#REF!,"C",#REF!),"")</f>
        <v>#REF!</v>
      </c>
      <c r="AS118" s="283" t="e">
        <f>IF(AND(#REF!="Baja",#REF!="Menor"),CONCATENATE("R",#REF!,"C",#REF!),"")</f>
        <v>#REF!</v>
      </c>
      <c r="AT118" s="282" t="e">
        <f>IF(AND(#REF!="Baja",#REF!="Moderado"),CONCATENATE("R",#REF!,"C",#REF!),"")</f>
        <v>#REF!</v>
      </c>
      <c r="AU118" s="283" t="e">
        <f>IF(AND(#REF!="Baja",#REF!="Moderado"),CONCATENATE("R",#REF!,"C",#REF!),"")</f>
        <v>#REF!</v>
      </c>
      <c r="AV118" s="283" t="e">
        <f>IF(AND(#REF!="Baja",#REF!="Moderado"),CONCATENATE("R",#REF!,"C",#REF!),"")</f>
        <v>#REF!</v>
      </c>
      <c r="AW118" s="283" t="e">
        <f>IF(AND(#REF!="Baja",#REF!="Moderado"),CONCATENATE("R",#REF!,"C",#REF!),"")</f>
        <v>#REF!</v>
      </c>
      <c r="AX118" s="283" t="e">
        <f>IF(AND(#REF!="Baja",#REF!="Moderado"),CONCATENATE("R",#REF!,"C",#REF!),"")</f>
        <v>#REF!</v>
      </c>
      <c r="AY118" s="283" t="e">
        <f>IF(AND(#REF!="Baja",#REF!="Moderado"),CONCATENATE("R",#REF!,"C",#REF!),"")</f>
        <v>#REF!</v>
      </c>
      <c r="AZ118" s="283" t="e">
        <f>IF(AND(#REF!="Baja",#REF!="Moderado"),CONCATENATE("R",#REF!,"C",#REF!),"")</f>
        <v>#REF!</v>
      </c>
      <c r="BA118" s="283" t="e">
        <f>IF(AND(#REF!="Baja",#REF!="Moderado"),CONCATENATE("R",#REF!,"C",#REF!),"")</f>
        <v>#REF!</v>
      </c>
      <c r="BB118" s="283" t="e">
        <f>IF(AND(#REF!="Baja",#REF!="Moderado"),CONCATENATE("R",#REF!,"C",#REF!),"")</f>
        <v>#REF!</v>
      </c>
      <c r="BC118" s="283" t="e">
        <f>IF(AND(#REF!="Baja",#REF!="Moderado"),CONCATENATE("R",#REF!,"C",#REF!),"")</f>
        <v>#REF!</v>
      </c>
      <c r="BD118" s="283" t="e">
        <f>IF(AND(#REF!="Baja",#REF!="Moderado"),CONCATENATE("R",#REF!,"C",#REF!),"")</f>
        <v>#REF!</v>
      </c>
      <c r="BE118" s="283" t="e">
        <f>IF(AND(#REF!="Baja",#REF!="Moderado"),CONCATENATE("R",#REF!,"C",#REF!),"")</f>
        <v>#REF!</v>
      </c>
      <c r="BF118" s="283" t="e">
        <f>IF(AND(#REF!="Baja",#REF!="Moderado"),CONCATENATE("R",#REF!,"C",#REF!),"")</f>
        <v>#REF!</v>
      </c>
      <c r="BG118" s="283" t="e">
        <f>IF(AND(#REF!="Baja",#REF!="Moderado"),CONCATENATE("R",#REF!,"C",#REF!),"")</f>
        <v>#REF!</v>
      </c>
      <c r="BH118" s="283" t="e">
        <f>IF(AND(#REF!="Baja",#REF!="Moderado"),CONCATENATE("R",#REF!,"C",#REF!),"")</f>
        <v>#REF!</v>
      </c>
      <c r="BI118" s="283" t="e">
        <f>IF(AND(#REF!="Baja",#REF!="Moderado"),CONCATENATE("R",#REF!,"C",#REF!),"")</f>
        <v>#REF!</v>
      </c>
      <c r="BJ118" s="283" t="e">
        <f>IF(AND(#REF!="Baja",#REF!="Moderado"),CONCATENATE("R",#REF!,"C",#REF!),"")</f>
        <v>#REF!</v>
      </c>
      <c r="BK118" s="284" t="e">
        <f>IF(AND(#REF!="Baja",#REF!="Moderado"),CONCATENATE("R",#REF!,"C",#REF!),"")</f>
        <v>#REF!</v>
      </c>
      <c r="BL118" s="270" t="e">
        <f>IF(AND(#REF!="Baja",#REF!="Mayor"),CONCATENATE("R",#REF!,"C",#REF!),"")</f>
        <v>#REF!</v>
      </c>
      <c r="BM118" s="270" t="e">
        <f>IF(AND(#REF!="Baja",#REF!="Mayor"),CONCATENATE("R",#REF!,"C",#REF!),"")</f>
        <v>#REF!</v>
      </c>
      <c r="BN118" s="270" t="e">
        <f>IF(AND(#REF!="Baja",#REF!="Mayor"),CONCATENATE("R",#REF!,"C",#REF!),"")</f>
        <v>#REF!</v>
      </c>
      <c r="BO118" s="270" t="e">
        <f>IF(AND(#REF!="Baja",#REF!="Mayor"),CONCATENATE("R",#REF!,"C",#REF!),"")</f>
        <v>#REF!</v>
      </c>
      <c r="BP118" s="270" t="e">
        <f>IF(AND(#REF!="Baja",#REF!="Mayor"),CONCATENATE("R",#REF!,"C",#REF!),"")</f>
        <v>#REF!</v>
      </c>
      <c r="BQ118" s="270" t="e">
        <f>IF(AND(#REF!="Baja",#REF!="Mayor"),CONCATENATE("R",#REF!,"C",#REF!),"")</f>
        <v>#REF!</v>
      </c>
      <c r="BR118" s="270" t="e">
        <f>IF(AND(#REF!="Baja",#REF!="Mayor"),CONCATENATE("R",#REF!,"C",#REF!),"")</f>
        <v>#REF!</v>
      </c>
      <c r="BS118" s="270" t="e">
        <f>IF(AND(#REF!="Baja",#REF!="Mayor"),CONCATENATE("R",#REF!,"C",#REF!),"")</f>
        <v>#REF!</v>
      </c>
      <c r="BT118" s="270" t="e">
        <f>IF(AND(#REF!="Baja",#REF!="Mayor"),CONCATENATE("R",#REF!,"C",#REF!),"")</f>
        <v>#REF!</v>
      </c>
      <c r="BU118" s="270" t="e">
        <f>IF(AND(#REF!="Baja",#REF!="Mayor"),CONCATENATE("R",#REF!,"C",#REF!),"")</f>
        <v>#REF!</v>
      </c>
      <c r="BV118" s="270" t="e">
        <f>IF(AND(#REF!="Baja",#REF!="Mayor"),CONCATENATE("R",#REF!,"C",#REF!),"")</f>
        <v>#REF!</v>
      </c>
      <c r="BW118" s="270" t="e">
        <f>IF(AND(#REF!="Baja",#REF!="Mayor"),CONCATENATE("R",#REF!,"C",#REF!),"")</f>
        <v>#REF!</v>
      </c>
      <c r="BX118" s="270" t="e">
        <f>IF(AND(#REF!="Baja",#REF!="Mayor"),CONCATENATE("R",#REF!,"C",#REF!),"")</f>
        <v>#REF!</v>
      </c>
      <c r="BY118" s="270" t="e">
        <f>IF(AND(#REF!="Baja",#REF!="Mayor"),CONCATENATE("R",#REF!,"C",#REF!),"")</f>
        <v>#REF!</v>
      </c>
      <c r="BZ118" s="270" t="e">
        <f>IF(AND(#REF!="Baja",#REF!="Mayor"),CONCATENATE("R",#REF!,"C",#REF!),"")</f>
        <v>#REF!</v>
      </c>
      <c r="CA118" s="270" t="e">
        <f>IF(AND(#REF!="Baja",#REF!="Mayor"),CONCATENATE("R",#REF!,"C",#REF!),"")</f>
        <v>#REF!</v>
      </c>
      <c r="CB118" s="270" t="e">
        <f>IF(AND(#REF!="Baja",#REF!="Mayor"),CONCATENATE("R",#REF!,"C",#REF!),"")</f>
        <v>#REF!</v>
      </c>
      <c r="CC118" s="271" t="e">
        <f>IF(AND(#REF!="Baja",#REF!="Mayor"),CONCATENATE("R",#REF!,"C",#REF!),"")</f>
        <v>#REF!</v>
      </c>
      <c r="CD118" s="272" t="e">
        <f>IF(AND(#REF!="Baja",#REF!="Catastrófico"),CONCATENATE("R",#REF!,"C",#REF!),"")</f>
        <v>#REF!</v>
      </c>
      <c r="CE118" s="272" t="e">
        <f>IF(AND(#REF!="Baja",#REF!="Catastrófico"),CONCATENATE("R",#REF!,"C",#REF!),"")</f>
        <v>#REF!</v>
      </c>
      <c r="CF118" s="272" t="e">
        <f>IF(AND(#REF!="Baja",#REF!="Catastrófico"),CONCATENATE("R",#REF!,"C",#REF!),"")</f>
        <v>#REF!</v>
      </c>
      <c r="CG118" s="272" t="e">
        <f>IF(AND(#REF!="Baja",#REF!="Catastrófico"),CONCATENATE("R",#REF!,"C",#REF!),"")</f>
        <v>#REF!</v>
      </c>
      <c r="CH118" s="272" t="e">
        <f>IF(AND(#REF!="Baja",#REF!="Catastrófico"),CONCATENATE("R",#REF!,"C",#REF!),"")</f>
        <v>#REF!</v>
      </c>
      <c r="CI118" s="272" t="e">
        <f>IF(AND(#REF!="Baja",#REF!="Catastrófico"),CONCATENATE("R",#REF!,"C",#REF!),"")</f>
        <v>#REF!</v>
      </c>
      <c r="CJ118" s="272" t="e">
        <f>IF(AND(#REF!="Baja",#REF!="Catastrófico"),CONCATENATE("R",#REF!,"C",#REF!),"")</f>
        <v>#REF!</v>
      </c>
      <c r="CK118" s="272" t="e">
        <f>IF(AND(#REF!="Baja",#REF!="Catastrófico"),CONCATENATE("R",#REF!,"C",#REF!),"")</f>
        <v>#REF!</v>
      </c>
      <c r="CL118" s="272" t="e">
        <f>IF(AND(#REF!="Baja",#REF!="Catastrófico"),CONCATENATE("R",#REF!,"C",#REF!),"")</f>
        <v>#REF!</v>
      </c>
      <c r="CM118" s="272" t="e">
        <f>IF(AND(#REF!="Baja",#REF!="Catastrófico"),CONCATENATE("R",#REF!,"C",#REF!),"")</f>
        <v>#REF!</v>
      </c>
      <c r="CN118" s="272" t="e">
        <f>IF(AND(#REF!="Baja",#REF!="Catastrófico"),CONCATENATE("R",#REF!,"C",#REF!),"")</f>
        <v>#REF!</v>
      </c>
      <c r="CO118" s="272" t="e">
        <f>IF(AND(#REF!="Baja",#REF!="Catastrófico"),CONCATENATE("R",#REF!,"C",#REF!),"")</f>
        <v>#REF!</v>
      </c>
      <c r="CP118" s="272" t="e">
        <f>IF(AND(#REF!="Baja",#REF!="Catastrófico"),CONCATENATE("R",#REF!,"C",#REF!),"")</f>
        <v>#REF!</v>
      </c>
      <c r="CQ118" s="272" t="e">
        <f>IF(AND(#REF!="Baja",#REF!="Catastrófico"),CONCATENATE("R",#REF!,"C",#REF!),"")</f>
        <v>#REF!</v>
      </c>
      <c r="CR118" s="272" t="e">
        <f>IF(AND(#REF!="Baja",#REF!="Catastrófico"),CONCATENATE("R",#REF!,"C",#REF!),"")</f>
        <v>#REF!</v>
      </c>
      <c r="CS118" s="272" t="e">
        <f>IF(AND(#REF!="Baja",#REF!="Catastrófico"),CONCATENATE("R",#REF!,"C",#REF!),"")</f>
        <v>#REF!</v>
      </c>
      <c r="CT118" s="272" t="e">
        <f>IF(AND(#REF!="Baja",#REF!="Catastrófico"),CONCATENATE("R",#REF!,"C",#REF!),"")</f>
        <v>#REF!</v>
      </c>
      <c r="CU118" s="273" t="e">
        <f>IF(AND(#REF!="Baja",#REF!="Catastrófico"),CONCATENATE("R",#REF!,"C",#REF!),"")</f>
        <v>#REF!</v>
      </c>
      <c r="CV118" s="57"/>
      <c r="CW118" s="1068"/>
      <c r="CX118" s="1068"/>
      <c r="CY118" s="1068"/>
      <c r="CZ118" s="1068"/>
      <c r="DA118" s="1068"/>
      <c r="DB118" s="1068"/>
    </row>
    <row r="119" spans="2:106" ht="32.65" customHeight="1">
      <c r="B119" s="1101"/>
      <c r="C119" s="1101"/>
      <c r="D119" s="1102"/>
      <c r="E119" s="1072"/>
      <c r="F119" s="1073"/>
      <c r="G119" s="1073"/>
      <c r="H119" s="1073"/>
      <c r="I119" s="1074"/>
      <c r="J119" s="291" t="e">
        <f>IF(AND(#REF!="Baja",#REF!="Leve"),CONCATENATE("R",#REF!,"C",#REF!),"")</f>
        <v>#REF!</v>
      </c>
      <c r="K119" s="292" t="e">
        <f>IF(AND(#REF!="Baja",#REF!="Leve"),CONCATENATE("R",#REF!,"C",#REF!),"")</f>
        <v>#REF!</v>
      </c>
      <c r="L119" s="292" t="e">
        <f>IF(AND(#REF!="Baja",#REF!="Leve"),CONCATENATE("R",#REF!,"C",#REF!),"")</f>
        <v>#REF!</v>
      </c>
      <c r="M119" s="292" t="e">
        <f>IF(AND(#REF!="Baja",#REF!="Leve"),CONCATENATE("R",#REF!,"C",#REF!),"")</f>
        <v>#REF!</v>
      </c>
      <c r="N119" s="292" t="e">
        <f>IF(AND(#REF!="Baja",#REF!="Leve"),CONCATENATE("R",#REF!,"C",#REF!),"")</f>
        <v>#REF!</v>
      </c>
      <c r="O119" s="292" t="e">
        <f>IF(AND(#REF!="Baja",#REF!="Leve"),CONCATENATE("R",#REF!,"C",#REF!),"")</f>
        <v>#REF!</v>
      </c>
      <c r="P119" s="292" t="e">
        <f>IF(AND(#REF!="Baja",#REF!="Leve"),CONCATENATE("R",#REF!,"C",#REF!),"")</f>
        <v>#REF!</v>
      </c>
      <c r="Q119" s="292" t="e">
        <f>IF(AND(#REF!="Baja",#REF!="Leve"),CONCATENATE("R",#REF!,"C",#REF!),"")</f>
        <v>#REF!</v>
      </c>
      <c r="R119" s="292" t="e">
        <f>IF(AND(#REF!="Baja",#REF!="Leve"),CONCATENATE("R",#REF!,"C",#REF!),"")</f>
        <v>#REF!</v>
      </c>
      <c r="S119" s="292" t="e">
        <f>IF(AND(#REF!="Baja",#REF!="Leve"),CONCATENATE("R",#REF!,"C",#REF!),"")</f>
        <v>#REF!</v>
      </c>
      <c r="T119" s="292" t="e">
        <f>IF(AND(#REF!="Baja",#REF!="Leve"),CONCATENATE("R",#REF!,"C",#REF!),"")</f>
        <v>#REF!</v>
      </c>
      <c r="U119" s="292" t="e">
        <f>IF(AND(#REF!="Baja",#REF!="Leve"),CONCATENATE("R",#REF!,"C",#REF!),"")</f>
        <v>#REF!</v>
      </c>
      <c r="V119" s="292" t="e">
        <f>IF(AND(#REF!="Baja",#REF!="Leve"),CONCATENATE("R",#REF!,"C",#REF!),"")</f>
        <v>#REF!</v>
      </c>
      <c r="W119" s="292" t="e">
        <f>IF(AND(#REF!="Baja",#REF!="Leve"),CONCATENATE("R",#REF!,"C",#REF!),"")</f>
        <v>#REF!</v>
      </c>
      <c r="X119" s="292" t="e">
        <f>IF(AND(#REF!="Baja",#REF!="Leve"),CONCATENATE("R",#REF!,"C",#REF!),"")</f>
        <v>#REF!</v>
      </c>
      <c r="Y119" s="292" t="e">
        <f>IF(AND(#REF!="Baja",#REF!="Leve"),CONCATENATE("R",#REF!,"C",#REF!),"")</f>
        <v>#REF!</v>
      </c>
      <c r="Z119" s="292" t="e">
        <f>IF(AND(#REF!="Baja",#REF!="Leve"),CONCATENATE("R",#REF!,"C",#REF!),"")</f>
        <v>#REF!</v>
      </c>
      <c r="AA119" s="293" t="e">
        <f>IF(AND(#REF!="Baja",#REF!="Leve"),CONCATENATE("R",#REF!,"C",#REF!),"")</f>
        <v>#REF!</v>
      </c>
      <c r="AB119" s="282" t="e">
        <f>IF(AND(#REF!="Baja",#REF!="Menor"),CONCATENATE("R",#REF!,"C",#REF!),"")</f>
        <v>#REF!</v>
      </c>
      <c r="AC119" s="283" t="e">
        <f>IF(AND(#REF!="Baja",#REF!="Menor"),CONCATENATE("R",#REF!,"C",#REF!),"")</f>
        <v>#REF!</v>
      </c>
      <c r="AD119" s="283" t="e">
        <f>IF(AND(#REF!="Baja",#REF!="Menor"),CONCATENATE("R",#REF!,"C",#REF!),"")</f>
        <v>#REF!</v>
      </c>
      <c r="AE119" s="283" t="e">
        <f>IF(AND(#REF!="Baja",#REF!="Menor"),CONCATENATE("R",#REF!,"C",#REF!),"")</f>
        <v>#REF!</v>
      </c>
      <c r="AF119" s="283" t="e">
        <f>IF(AND(#REF!="Baja",#REF!="Menor"),CONCATENATE("R",#REF!,"C",#REF!),"")</f>
        <v>#REF!</v>
      </c>
      <c r="AG119" s="283" t="e">
        <f>IF(AND(#REF!="Baja",#REF!="Menor"),CONCATENATE("R",#REF!,"C",#REF!),"")</f>
        <v>#REF!</v>
      </c>
      <c r="AH119" s="283" t="e">
        <f>IF(AND(#REF!="Baja",#REF!="Menor"),CONCATENATE("R",#REF!,"C",#REF!),"")</f>
        <v>#REF!</v>
      </c>
      <c r="AI119" s="283" t="e">
        <f>IF(AND(#REF!="Baja",#REF!="Menor"),CONCATENATE("R",#REF!,"C",#REF!),"")</f>
        <v>#REF!</v>
      </c>
      <c r="AJ119" s="283" t="e">
        <f>IF(AND(#REF!="Baja",#REF!="Menor"),CONCATENATE("R",#REF!,"C",#REF!),"")</f>
        <v>#REF!</v>
      </c>
      <c r="AK119" s="283" t="e">
        <f>IF(AND(#REF!="Baja",#REF!="Menor"),CONCATENATE("R",#REF!,"C",#REF!),"")</f>
        <v>#REF!</v>
      </c>
      <c r="AL119" s="283" t="e">
        <f>IF(AND(#REF!="Baja",#REF!="Menor"),CONCATENATE("R",#REF!,"C",#REF!),"")</f>
        <v>#REF!</v>
      </c>
      <c r="AM119" s="283" t="e">
        <f>IF(AND(#REF!="Baja",#REF!="Menor"),CONCATENATE("R",#REF!,"C",#REF!),"")</f>
        <v>#REF!</v>
      </c>
      <c r="AN119" s="283" t="e">
        <f>IF(AND(#REF!="Baja",#REF!="Menor"),CONCATENATE("R",#REF!,"C",#REF!),"")</f>
        <v>#REF!</v>
      </c>
      <c r="AO119" s="283" t="e">
        <f>IF(AND(#REF!="Baja",#REF!="Menor"),CONCATENATE("R",#REF!,"C",#REF!),"")</f>
        <v>#REF!</v>
      </c>
      <c r="AP119" s="283" t="e">
        <f>IF(AND(#REF!="Baja",#REF!="Menor"),CONCATENATE("R",#REF!,"C",#REF!),"")</f>
        <v>#REF!</v>
      </c>
      <c r="AQ119" s="283" t="e">
        <f>IF(AND(#REF!="Baja",#REF!="Menor"),CONCATENATE("R",#REF!,"C",#REF!),"")</f>
        <v>#REF!</v>
      </c>
      <c r="AR119" s="283" t="e">
        <f>IF(AND(#REF!="Baja",#REF!="Menor"),CONCATENATE("R",#REF!,"C",#REF!),"")</f>
        <v>#REF!</v>
      </c>
      <c r="AS119" s="283" t="e">
        <f>IF(AND(#REF!="Baja",#REF!="Menor"),CONCATENATE("R",#REF!,"C",#REF!),"")</f>
        <v>#REF!</v>
      </c>
      <c r="AT119" s="282" t="e">
        <f>IF(AND(#REF!="Baja",#REF!="Moderado"),CONCATENATE("R",#REF!,"C",#REF!),"")</f>
        <v>#REF!</v>
      </c>
      <c r="AU119" s="283" t="e">
        <f>IF(AND(#REF!="Baja",#REF!="Moderado"),CONCATENATE("R",#REF!,"C",#REF!),"")</f>
        <v>#REF!</v>
      </c>
      <c r="AV119" s="283" t="e">
        <f>IF(AND(#REF!="Baja",#REF!="Moderado"),CONCATENATE("R",#REF!,"C",#REF!),"")</f>
        <v>#REF!</v>
      </c>
      <c r="AW119" s="283" t="e">
        <f>IF(AND(#REF!="Baja",#REF!="Moderado"),CONCATENATE("R",#REF!,"C",#REF!),"")</f>
        <v>#REF!</v>
      </c>
      <c r="AX119" s="283" t="e">
        <f>IF(AND(#REF!="Baja",#REF!="Moderado"),CONCATENATE("R",#REF!,"C",#REF!),"")</f>
        <v>#REF!</v>
      </c>
      <c r="AY119" s="283" t="e">
        <f>IF(AND(#REF!="Baja",#REF!="Moderado"),CONCATENATE("R",#REF!,"C",#REF!),"")</f>
        <v>#REF!</v>
      </c>
      <c r="AZ119" s="283" t="e">
        <f>IF(AND(#REF!="Baja",#REF!="Moderado"),CONCATENATE("R",#REF!,"C",#REF!),"")</f>
        <v>#REF!</v>
      </c>
      <c r="BA119" s="283" t="e">
        <f>IF(AND(#REF!="Baja",#REF!="Moderado"),CONCATENATE("R",#REF!,"C",#REF!),"")</f>
        <v>#REF!</v>
      </c>
      <c r="BB119" s="283" t="e">
        <f>IF(AND(#REF!="Baja",#REF!="Moderado"),CONCATENATE("R",#REF!,"C",#REF!),"")</f>
        <v>#REF!</v>
      </c>
      <c r="BC119" s="283" t="e">
        <f>IF(AND(#REF!="Baja",#REF!="Moderado"),CONCATENATE("R",#REF!,"C",#REF!),"")</f>
        <v>#REF!</v>
      </c>
      <c r="BD119" s="283" t="e">
        <f>IF(AND(#REF!="Baja",#REF!="Moderado"),CONCATENATE("R",#REF!,"C",#REF!),"")</f>
        <v>#REF!</v>
      </c>
      <c r="BE119" s="283" t="e">
        <f>IF(AND(#REF!="Baja",#REF!="Moderado"),CONCATENATE("R",#REF!,"C",#REF!),"")</f>
        <v>#REF!</v>
      </c>
      <c r="BF119" s="283" t="e">
        <f>IF(AND(#REF!="Baja",#REF!="Moderado"),CONCATENATE("R",#REF!,"C",#REF!),"")</f>
        <v>#REF!</v>
      </c>
      <c r="BG119" s="283" t="e">
        <f>IF(AND(#REF!="Baja",#REF!="Moderado"),CONCATENATE("R",#REF!,"C",#REF!),"")</f>
        <v>#REF!</v>
      </c>
      <c r="BH119" s="283" t="e">
        <f>IF(AND(#REF!="Baja",#REF!="Moderado"),CONCATENATE("R",#REF!,"C",#REF!),"")</f>
        <v>#REF!</v>
      </c>
      <c r="BI119" s="283" t="e">
        <f>IF(AND(#REF!="Baja",#REF!="Moderado"),CONCATENATE("R",#REF!,"C",#REF!),"")</f>
        <v>#REF!</v>
      </c>
      <c r="BJ119" s="283" t="e">
        <f>IF(AND(#REF!="Baja",#REF!="Moderado"),CONCATENATE("R",#REF!,"C",#REF!),"")</f>
        <v>#REF!</v>
      </c>
      <c r="BK119" s="284" t="e">
        <f>IF(AND(#REF!="Baja",#REF!="Moderado"),CONCATENATE("R",#REF!,"C",#REF!),"")</f>
        <v>#REF!</v>
      </c>
      <c r="BL119" s="270" t="e">
        <f>IF(AND(#REF!="Baja",#REF!="Mayor"),CONCATENATE("R",#REF!,"C",#REF!),"")</f>
        <v>#REF!</v>
      </c>
      <c r="BM119" s="270" t="e">
        <f>IF(AND(#REF!="Baja",#REF!="Mayor"),CONCATENATE("R",#REF!,"C",#REF!),"")</f>
        <v>#REF!</v>
      </c>
      <c r="BN119" s="270" t="e">
        <f>IF(AND(#REF!="Baja",#REF!="Mayor"),CONCATENATE("R",#REF!,"C",#REF!),"")</f>
        <v>#REF!</v>
      </c>
      <c r="BO119" s="270" t="e">
        <f>IF(AND(#REF!="Baja",#REF!="Mayor"),CONCATENATE("R",#REF!,"C",#REF!),"")</f>
        <v>#REF!</v>
      </c>
      <c r="BP119" s="270" t="e">
        <f>IF(AND(#REF!="Baja",#REF!="Mayor"),CONCATENATE("R",#REF!,"C",#REF!),"")</f>
        <v>#REF!</v>
      </c>
      <c r="BQ119" s="270" t="e">
        <f>IF(AND(#REF!="Baja",#REF!="Mayor"),CONCATENATE("R",#REF!,"C",#REF!),"")</f>
        <v>#REF!</v>
      </c>
      <c r="BR119" s="270" t="e">
        <f>IF(AND(#REF!="Baja",#REF!="Mayor"),CONCATENATE("R",#REF!,"C",#REF!),"")</f>
        <v>#REF!</v>
      </c>
      <c r="BS119" s="270" t="e">
        <f>IF(AND(#REF!="Baja",#REF!="Mayor"),CONCATENATE("R",#REF!,"C",#REF!),"")</f>
        <v>#REF!</v>
      </c>
      <c r="BT119" s="270" t="e">
        <f>IF(AND(#REF!="Baja",#REF!="Mayor"),CONCATENATE("R",#REF!,"C",#REF!),"")</f>
        <v>#REF!</v>
      </c>
      <c r="BU119" s="270" t="e">
        <f>IF(AND(#REF!="Baja",#REF!="Mayor"),CONCATENATE("R",#REF!,"C",#REF!),"")</f>
        <v>#REF!</v>
      </c>
      <c r="BV119" s="270" t="e">
        <f>IF(AND(#REF!="Baja",#REF!="Mayor"),CONCATENATE("R",#REF!,"C",#REF!),"")</f>
        <v>#REF!</v>
      </c>
      <c r="BW119" s="270" t="e">
        <f>IF(AND(#REF!="Baja",#REF!="Mayor"),CONCATENATE("R",#REF!,"C",#REF!),"")</f>
        <v>#REF!</v>
      </c>
      <c r="BX119" s="270" t="e">
        <f>IF(AND(#REF!="Baja",#REF!="Mayor"),CONCATENATE("R",#REF!,"C",#REF!),"")</f>
        <v>#REF!</v>
      </c>
      <c r="BY119" s="270" t="e">
        <f>IF(AND(#REF!="Baja",#REF!="Mayor"),CONCATENATE("R",#REF!,"C",#REF!),"")</f>
        <v>#REF!</v>
      </c>
      <c r="BZ119" s="270" t="e">
        <f>IF(AND(#REF!="Baja",#REF!="Mayor"),CONCATENATE("R",#REF!,"C",#REF!),"")</f>
        <v>#REF!</v>
      </c>
      <c r="CA119" s="270" t="e">
        <f>IF(AND(#REF!="Baja",#REF!="Mayor"),CONCATENATE("R",#REF!,"C",#REF!),"")</f>
        <v>#REF!</v>
      </c>
      <c r="CB119" s="270" t="e">
        <f>IF(AND(#REF!="Baja",#REF!="Mayor"),CONCATENATE("R",#REF!,"C",#REF!),"")</f>
        <v>#REF!</v>
      </c>
      <c r="CC119" s="271" t="e">
        <f>IF(AND(#REF!="Baja",#REF!="Mayor"),CONCATENATE("R",#REF!,"C",#REF!),"")</f>
        <v>#REF!</v>
      </c>
      <c r="CD119" s="272" t="e">
        <f>IF(AND(#REF!="Baja",#REF!="Catastrófico"),CONCATENATE("R",#REF!,"C",#REF!),"")</f>
        <v>#REF!</v>
      </c>
      <c r="CE119" s="272" t="e">
        <f>IF(AND(#REF!="Baja",#REF!="Catastrófico"),CONCATENATE("R",#REF!,"C",#REF!),"")</f>
        <v>#REF!</v>
      </c>
      <c r="CF119" s="272" t="e">
        <f>IF(AND(#REF!="Baja",#REF!="Catastrófico"),CONCATENATE("R",#REF!,"C",#REF!),"")</f>
        <v>#REF!</v>
      </c>
      <c r="CG119" s="272" t="e">
        <f>IF(AND(#REF!="Baja",#REF!="Catastrófico"),CONCATENATE("R",#REF!,"C",#REF!),"")</f>
        <v>#REF!</v>
      </c>
      <c r="CH119" s="272" t="e">
        <f>IF(AND(#REF!="Baja",#REF!="Catastrófico"),CONCATENATE("R",#REF!,"C",#REF!),"")</f>
        <v>#REF!</v>
      </c>
      <c r="CI119" s="272" t="e">
        <f>IF(AND(#REF!="Baja",#REF!="Catastrófico"),CONCATENATE("R",#REF!,"C",#REF!),"")</f>
        <v>#REF!</v>
      </c>
      <c r="CJ119" s="272" t="e">
        <f>IF(AND(#REF!="Baja",#REF!="Catastrófico"),CONCATENATE("R",#REF!,"C",#REF!),"")</f>
        <v>#REF!</v>
      </c>
      <c r="CK119" s="272" t="e">
        <f>IF(AND(#REF!="Baja",#REF!="Catastrófico"),CONCATENATE("R",#REF!,"C",#REF!),"")</f>
        <v>#REF!</v>
      </c>
      <c r="CL119" s="272" t="e">
        <f>IF(AND(#REF!="Baja",#REF!="Catastrófico"),CONCATENATE("R",#REF!,"C",#REF!),"")</f>
        <v>#REF!</v>
      </c>
      <c r="CM119" s="272" t="e">
        <f>IF(AND(#REF!="Baja",#REF!="Catastrófico"),CONCATENATE("R",#REF!,"C",#REF!),"")</f>
        <v>#REF!</v>
      </c>
      <c r="CN119" s="272" t="e">
        <f>IF(AND(#REF!="Baja",#REF!="Catastrófico"),CONCATENATE("R",#REF!,"C",#REF!),"")</f>
        <v>#REF!</v>
      </c>
      <c r="CO119" s="272" t="e">
        <f>IF(AND(#REF!="Baja",#REF!="Catastrófico"),CONCATENATE("R",#REF!,"C",#REF!),"")</f>
        <v>#REF!</v>
      </c>
      <c r="CP119" s="272" t="e">
        <f>IF(AND(#REF!="Baja",#REF!="Catastrófico"),CONCATENATE("R",#REF!,"C",#REF!),"")</f>
        <v>#REF!</v>
      </c>
      <c r="CQ119" s="272" t="e">
        <f>IF(AND(#REF!="Baja",#REF!="Catastrófico"),CONCATENATE("R",#REF!,"C",#REF!),"")</f>
        <v>#REF!</v>
      </c>
      <c r="CR119" s="272" t="e">
        <f>IF(AND(#REF!="Baja",#REF!="Catastrófico"),CONCATENATE("R",#REF!,"C",#REF!),"")</f>
        <v>#REF!</v>
      </c>
      <c r="CS119" s="272" t="e">
        <f>IF(AND(#REF!="Baja",#REF!="Catastrófico"),CONCATENATE("R",#REF!,"C",#REF!),"")</f>
        <v>#REF!</v>
      </c>
      <c r="CT119" s="272" t="e">
        <f>IF(AND(#REF!="Baja",#REF!="Catastrófico"),CONCATENATE("R",#REF!,"C",#REF!),"")</f>
        <v>#REF!</v>
      </c>
      <c r="CU119" s="273" t="e">
        <f>IF(AND(#REF!="Baja",#REF!="Catastrófico"),CONCATENATE("R",#REF!,"C",#REF!),"")</f>
        <v>#REF!</v>
      </c>
      <c r="CV119" s="57"/>
      <c r="CW119" s="1068"/>
      <c r="CX119" s="1068"/>
      <c r="CY119" s="1068"/>
      <c r="CZ119" s="1068"/>
      <c r="DA119" s="1068"/>
      <c r="DB119" s="1068"/>
    </row>
    <row r="120" spans="2:106" ht="32.65" customHeight="1">
      <c r="B120" s="1101"/>
      <c r="C120" s="1101"/>
      <c r="D120" s="1102"/>
      <c r="E120" s="1072"/>
      <c r="F120" s="1073"/>
      <c r="G120" s="1073"/>
      <c r="H120" s="1073"/>
      <c r="I120" s="1074"/>
      <c r="J120" s="291" t="e">
        <f>IF(AND(#REF!="Baja",#REF!="Leve"),CONCATENATE("R",#REF!,"C",#REF!),"")</f>
        <v>#REF!</v>
      </c>
      <c r="K120" s="292" t="e">
        <f>IF(AND(#REF!="Baja",#REF!="Leve"),CONCATENATE("R",#REF!,"C",#REF!),"")</f>
        <v>#REF!</v>
      </c>
      <c r="L120" s="292" t="e">
        <f>IF(AND(#REF!="Baja",#REF!="Leve"),CONCATENATE("R",#REF!,"C",#REF!),"")</f>
        <v>#REF!</v>
      </c>
      <c r="M120" s="292" t="e">
        <f>IF(AND(#REF!="Baja",#REF!="Leve"),CONCATENATE("R",#REF!,"C",#REF!),"")</f>
        <v>#REF!</v>
      </c>
      <c r="N120" s="292" t="e">
        <f>IF(AND(#REF!="Baja",#REF!="Leve"),CONCATENATE("R",#REF!,"C",#REF!),"")</f>
        <v>#REF!</v>
      </c>
      <c r="O120" s="292" t="e">
        <f>IF(AND(#REF!="Baja",#REF!="Leve"),CONCATENATE("R",#REF!,"C",#REF!),"")</f>
        <v>#REF!</v>
      </c>
      <c r="P120" s="292" t="e">
        <f>IF(AND(#REF!="Baja",#REF!="Leve"),CONCATENATE("R",#REF!,"C",#REF!),"")</f>
        <v>#REF!</v>
      </c>
      <c r="Q120" s="292" t="e">
        <f>IF(AND(#REF!="Baja",#REF!="Leve"),CONCATENATE("R",#REF!,"C",#REF!),"")</f>
        <v>#REF!</v>
      </c>
      <c r="R120" s="292" t="e">
        <f>IF(AND(#REF!="Baja",#REF!="Leve"),CONCATENATE("R",#REF!,"C",#REF!),"")</f>
        <v>#REF!</v>
      </c>
      <c r="S120" s="292" t="e">
        <f>IF(AND(#REF!="Baja",#REF!="Leve"),CONCATENATE("R",#REF!,"C",#REF!),"")</f>
        <v>#REF!</v>
      </c>
      <c r="T120" s="292" t="e">
        <f>IF(AND(#REF!="Baja",#REF!="Leve"),CONCATENATE("R",#REF!,"C",#REF!),"")</f>
        <v>#REF!</v>
      </c>
      <c r="U120" s="292" t="e">
        <f>IF(AND(#REF!="Baja",#REF!="Leve"),CONCATENATE("R",#REF!,"C",#REF!),"")</f>
        <v>#REF!</v>
      </c>
      <c r="V120" s="292" t="e">
        <f>IF(AND(#REF!="Baja",#REF!="Leve"),CONCATENATE("R",#REF!,"C",#REF!),"")</f>
        <v>#REF!</v>
      </c>
      <c r="W120" s="292" t="e">
        <f>IF(AND(#REF!="Baja",#REF!="Leve"),CONCATENATE("R",#REF!,"C",#REF!),"")</f>
        <v>#REF!</v>
      </c>
      <c r="X120" s="292" t="e">
        <f>IF(AND(#REF!="Baja",#REF!="Leve"),CONCATENATE("R",#REF!,"C",#REF!),"")</f>
        <v>#REF!</v>
      </c>
      <c r="Y120" s="292" t="e">
        <f>IF(AND(#REF!="Baja",#REF!="Leve"),CONCATENATE("R",#REF!,"C",#REF!),"")</f>
        <v>#REF!</v>
      </c>
      <c r="Z120" s="292" t="e">
        <f>IF(AND(#REF!="Baja",#REF!="Leve"),CONCATENATE("R",#REF!,"C",#REF!),"")</f>
        <v>#REF!</v>
      </c>
      <c r="AA120" s="293" t="e">
        <f>IF(AND(#REF!="Baja",#REF!="Leve"),CONCATENATE("R",#REF!,"C",#REF!),"")</f>
        <v>#REF!</v>
      </c>
      <c r="AB120" s="282" t="e">
        <f>IF(AND(#REF!="Baja",#REF!="Menor"),CONCATENATE("R",#REF!,"C",#REF!),"")</f>
        <v>#REF!</v>
      </c>
      <c r="AC120" s="283" t="e">
        <f>IF(AND(#REF!="Baja",#REF!="Menor"),CONCATENATE("R",#REF!,"C",#REF!),"")</f>
        <v>#REF!</v>
      </c>
      <c r="AD120" s="283" t="e">
        <f>IF(AND(#REF!="Baja",#REF!="Menor"),CONCATENATE("R",#REF!,"C",#REF!),"")</f>
        <v>#REF!</v>
      </c>
      <c r="AE120" s="283" t="e">
        <f>IF(AND(#REF!="Baja",#REF!="Menor"),CONCATENATE("R",#REF!,"C",#REF!),"")</f>
        <v>#REF!</v>
      </c>
      <c r="AF120" s="283" t="e">
        <f>IF(AND(#REF!="Baja",#REF!="Menor"),CONCATENATE("R",#REF!,"C",#REF!),"")</f>
        <v>#REF!</v>
      </c>
      <c r="AG120" s="283" t="e">
        <f>IF(AND(#REF!="Baja",#REF!="Menor"),CONCATENATE("R",#REF!,"C",#REF!),"")</f>
        <v>#REF!</v>
      </c>
      <c r="AH120" s="283" t="e">
        <f>IF(AND(#REF!="Baja",#REF!="Menor"),CONCATENATE("R",#REF!,"C",#REF!),"")</f>
        <v>#REF!</v>
      </c>
      <c r="AI120" s="283" t="e">
        <f>IF(AND(#REF!="Baja",#REF!="Menor"),CONCATENATE("R",#REF!,"C",#REF!),"")</f>
        <v>#REF!</v>
      </c>
      <c r="AJ120" s="283" t="e">
        <f>IF(AND(#REF!="Baja",#REF!="Menor"),CONCATENATE("R",#REF!,"C",#REF!),"")</f>
        <v>#REF!</v>
      </c>
      <c r="AK120" s="283" t="e">
        <f>IF(AND(#REF!="Baja",#REF!="Menor"),CONCATENATE("R",#REF!,"C",#REF!),"")</f>
        <v>#REF!</v>
      </c>
      <c r="AL120" s="283" t="e">
        <f>IF(AND(#REF!="Baja",#REF!="Menor"),CONCATENATE("R",#REF!,"C",#REF!),"")</f>
        <v>#REF!</v>
      </c>
      <c r="AM120" s="283" t="e">
        <f>IF(AND(#REF!="Baja",#REF!="Menor"),CONCATENATE("R",#REF!,"C",#REF!),"")</f>
        <v>#REF!</v>
      </c>
      <c r="AN120" s="283" t="e">
        <f>IF(AND(#REF!="Baja",#REF!="Menor"),CONCATENATE("R",#REF!,"C",#REF!),"")</f>
        <v>#REF!</v>
      </c>
      <c r="AO120" s="283" t="e">
        <f>IF(AND(#REF!="Baja",#REF!="Menor"),CONCATENATE("R",#REF!,"C",#REF!),"")</f>
        <v>#REF!</v>
      </c>
      <c r="AP120" s="283" t="e">
        <f>IF(AND(#REF!="Baja",#REF!="Menor"),CONCATENATE("R",#REF!,"C",#REF!),"")</f>
        <v>#REF!</v>
      </c>
      <c r="AQ120" s="283" t="e">
        <f>IF(AND(#REF!="Baja",#REF!="Menor"),CONCATENATE("R",#REF!,"C",#REF!),"")</f>
        <v>#REF!</v>
      </c>
      <c r="AR120" s="283" t="e">
        <f>IF(AND(#REF!="Baja",#REF!="Menor"),CONCATENATE("R",#REF!,"C",#REF!),"")</f>
        <v>#REF!</v>
      </c>
      <c r="AS120" s="283" t="e">
        <f>IF(AND(#REF!="Baja",#REF!="Menor"),CONCATENATE("R",#REF!,"C",#REF!),"")</f>
        <v>#REF!</v>
      </c>
      <c r="AT120" s="282" t="e">
        <f>IF(AND(#REF!="Baja",#REF!="Moderado"),CONCATENATE("R",#REF!,"C",#REF!),"")</f>
        <v>#REF!</v>
      </c>
      <c r="AU120" s="283" t="e">
        <f>IF(AND(#REF!="Baja",#REF!="Moderado"),CONCATENATE("R",#REF!,"C",#REF!),"")</f>
        <v>#REF!</v>
      </c>
      <c r="AV120" s="283" t="e">
        <f>IF(AND(#REF!="Baja",#REF!="Moderado"),CONCATENATE("R",#REF!,"C",#REF!),"")</f>
        <v>#REF!</v>
      </c>
      <c r="AW120" s="283" t="e">
        <f>IF(AND(#REF!="Baja",#REF!="Moderado"),CONCATENATE("R",#REF!,"C",#REF!),"")</f>
        <v>#REF!</v>
      </c>
      <c r="AX120" s="283" t="e">
        <f>IF(AND(#REF!="Baja",#REF!="Moderado"),CONCATENATE("R",#REF!,"C",#REF!),"")</f>
        <v>#REF!</v>
      </c>
      <c r="AY120" s="283" t="e">
        <f>IF(AND(#REF!="Baja",#REF!="Moderado"),CONCATENATE("R",#REF!,"C",#REF!),"")</f>
        <v>#REF!</v>
      </c>
      <c r="AZ120" s="283" t="e">
        <f>IF(AND(#REF!="Baja",#REF!="Moderado"),CONCATENATE("R",#REF!,"C",#REF!),"")</f>
        <v>#REF!</v>
      </c>
      <c r="BA120" s="283" t="e">
        <f>IF(AND(#REF!="Baja",#REF!="Moderado"),CONCATENATE("R",#REF!,"C",#REF!),"")</f>
        <v>#REF!</v>
      </c>
      <c r="BB120" s="283" t="e">
        <f>IF(AND(#REF!="Baja",#REF!="Moderado"),CONCATENATE("R",#REF!,"C",#REF!),"")</f>
        <v>#REF!</v>
      </c>
      <c r="BC120" s="283" t="e">
        <f>IF(AND(#REF!="Baja",#REF!="Moderado"),CONCATENATE("R",#REF!,"C",#REF!),"")</f>
        <v>#REF!</v>
      </c>
      <c r="BD120" s="283" t="e">
        <f>IF(AND(#REF!="Baja",#REF!="Moderado"),CONCATENATE("R",#REF!,"C",#REF!),"")</f>
        <v>#REF!</v>
      </c>
      <c r="BE120" s="283" t="e">
        <f>IF(AND(#REF!="Baja",#REF!="Moderado"),CONCATENATE("R",#REF!,"C",#REF!),"")</f>
        <v>#REF!</v>
      </c>
      <c r="BF120" s="283" t="e">
        <f>IF(AND(#REF!="Baja",#REF!="Moderado"),CONCATENATE("R",#REF!,"C",#REF!),"")</f>
        <v>#REF!</v>
      </c>
      <c r="BG120" s="283" t="e">
        <f>IF(AND(#REF!="Baja",#REF!="Moderado"),CONCATENATE("R",#REF!,"C",#REF!),"")</f>
        <v>#REF!</v>
      </c>
      <c r="BH120" s="283" t="e">
        <f>IF(AND(#REF!="Baja",#REF!="Moderado"),CONCATENATE("R",#REF!,"C",#REF!),"")</f>
        <v>#REF!</v>
      </c>
      <c r="BI120" s="283" t="e">
        <f>IF(AND(#REF!="Baja",#REF!="Moderado"),CONCATENATE("R",#REF!,"C",#REF!),"")</f>
        <v>#REF!</v>
      </c>
      <c r="BJ120" s="283" t="e">
        <f>IF(AND(#REF!="Baja",#REF!="Moderado"),CONCATENATE("R",#REF!,"C",#REF!),"")</f>
        <v>#REF!</v>
      </c>
      <c r="BK120" s="284" t="e">
        <f>IF(AND(#REF!="Baja",#REF!="Moderado"),CONCATENATE("R",#REF!,"C",#REF!),"")</f>
        <v>#REF!</v>
      </c>
      <c r="BL120" s="270" t="e">
        <f>IF(AND(#REF!="Baja",#REF!="Mayor"),CONCATENATE("R",#REF!,"C",#REF!),"")</f>
        <v>#REF!</v>
      </c>
      <c r="BM120" s="270" t="e">
        <f>IF(AND(#REF!="Baja",#REF!="Mayor"),CONCATENATE("R",#REF!,"C",#REF!),"")</f>
        <v>#REF!</v>
      </c>
      <c r="BN120" s="270" t="e">
        <f>IF(AND(#REF!="Baja",#REF!="Mayor"),CONCATENATE("R",#REF!,"C",#REF!),"")</f>
        <v>#REF!</v>
      </c>
      <c r="BO120" s="270" t="e">
        <f>IF(AND(#REF!="Baja",#REF!="Mayor"),CONCATENATE("R",#REF!,"C",#REF!),"")</f>
        <v>#REF!</v>
      </c>
      <c r="BP120" s="270" t="e">
        <f>IF(AND(#REF!="Baja",#REF!="Mayor"),CONCATENATE("R",#REF!,"C",#REF!),"")</f>
        <v>#REF!</v>
      </c>
      <c r="BQ120" s="270" t="e">
        <f>IF(AND(#REF!="Baja",#REF!="Mayor"),CONCATENATE("R",#REF!,"C",#REF!),"")</f>
        <v>#REF!</v>
      </c>
      <c r="BR120" s="270" t="e">
        <f>IF(AND(#REF!="Baja",#REF!="Mayor"),CONCATENATE("R",#REF!,"C",#REF!),"")</f>
        <v>#REF!</v>
      </c>
      <c r="BS120" s="270" t="e">
        <f>IF(AND(#REF!="Baja",#REF!="Mayor"),CONCATENATE("R",#REF!,"C",#REF!),"")</f>
        <v>#REF!</v>
      </c>
      <c r="BT120" s="270" t="e">
        <f>IF(AND(#REF!="Baja",#REF!="Mayor"),CONCATENATE("R",#REF!,"C",#REF!),"")</f>
        <v>#REF!</v>
      </c>
      <c r="BU120" s="270" t="e">
        <f>IF(AND(#REF!="Baja",#REF!="Mayor"),CONCATENATE("R",#REF!,"C",#REF!),"")</f>
        <v>#REF!</v>
      </c>
      <c r="BV120" s="270" t="e">
        <f>IF(AND(#REF!="Baja",#REF!="Mayor"),CONCATENATE("R",#REF!,"C",#REF!),"")</f>
        <v>#REF!</v>
      </c>
      <c r="BW120" s="270" t="e">
        <f>IF(AND(#REF!="Baja",#REF!="Mayor"),CONCATENATE("R",#REF!,"C",#REF!),"")</f>
        <v>#REF!</v>
      </c>
      <c r="BX120" s="270" t="e">
        <f>IF(AND(#REF!="Baja",#REF!="Mayor"),CONCATENATE("R",#REF!,"C",#REF!),"")</f>
        <v>#REF!</v>
      </c>
      <c r="BY120" s="270" t="e">
        <f>IF(AND(#REF!="Baja",#REF!="Mayor"),CONCATENATE("R",#REF!,"C",#REF!),"")</f>
        <v>#REF!</v>
      </c>
      <c r="BZ120" s="270" t="e">
        <f>IF(AND(#REF!="Baja",#REF!="Mayor"),CONCATENATE("R",#REF!,"C",#REF!),"")</f>
        <v>#REF!</v>
      </c>
      <c r="CA120" s="270" t="e">
        <f>IF(AND(#REF!="Baja",#REF!="Mayor"),CONCATENATE("R",#REF!,"C",#REF!),"")</f>
        <v>#REF!</v>
      </c>
      <c r="CB120" s="270" t="e">
        <f>IF(AND(#REF!="Baja",#REF!="Mayor"),CONCATENATE("R",#REF!,"C",#REF!),"")</f>
        <v>#REF!</v>
      </c>
      <c r="CC120" s="271" t="e">
        <f>IF(AND(#REF!="Baja",#REF!="Mayor"),CONCATENATE("R",#REF!,"C",#REF!),"")</f>
        <v>#REF!</v>
      </c>
      <c r="CD120" s="272" t="e">
        <f>IF(AND(#REF!="Baja",#REF!="Catastrófico"),CONCATENATE("R",#REF!,"C",#REF!),"")</f>
        <v>#REF!</v>
      </c>
      <c r="CE120" s="272" t="e">
        <f>IF(AND(#REF!="Baja",#REF!="Catastrófico"),CONCATENATE("R",#REF!,"C",#REF!),"")</f>
        <v>#REF!</v>
      </c>
      <c r="CF120" s="272" t="e">
        <f>IF(AND(#REF!="Baja",#REF!="Catastrófico"),CONCATENATE("R",#REF!,"C",#REF!),"")</f>
        <v>#REF!</v>
      </c>
      <c r="CG120" s="272" t="e">
        <f>IF(AND(#REF!="Baja",#REF!="Catastrófico"),CONCATENATE("R",#REF!,"C",#REF!),"")</f>
        <v>#REF!</v>
      </c>
      <c r="CH120" s="272" t="e">
        <f>IF(AND(#REF!="Baja",#REF!="Catastrófico"),CONCATENATE("R",#REF!,"C",#REF!),"")</f>
        <v>#REF!</v>
      </c>
      <c r="CI120" s="272" t="e">
        <f>IF(AND(#REF!="Baja",#REF!="Catastrófico"),CONCATENATE("R",#REF!,"C",#REF!),"")</f>
        <v>#REF!</v>
      </c>
      <c r="CJ120" s="272" t="e">
        <f>IF(AND(#REF!="Baja",#REF!="Catastrófico"),CONCATENATE("R",#REF!,"C",#REF!),"")</f>
        <v>#REF!</v>
      </c>
      <c r="CK120" s="272" t="e">
        <f>IF(AND(#REF!="Baja",#REF!="Catastrófico"),CONCATENATE("R",#REF!,"C",#REF!),"")</f>
        <v>#REF!</v>
      </c>
      <c r="CL120" s="272" t="e">
        <f>IF(AND(#REF!="Baja",#REF!="Catastrófico"),CONCATENATE("R",#REF!,"C",#REF!),"")</f>
        <v>#REF!</v>
      </c>
      <c r="CM120" s="272" t="e">
        <f>IF(AND(#REF!="Baja",#REF!="Catastrófico"),CONCATENATE("R",#REF!,"C",#REF!),"")</f>
        <v>#REF!</v>
      </c>
      <c r="CN120" s="272" t="e">
        <f>IF(AND(#REF!="Baja",#REF!="Catastrófico"),CONCATENATE("R",#REF!,"C",#REF!),"")</f>
        <v>#REF!</v>
      </c>
      <c r="CO120" s="272" t="e">
        <f>IF(AND(#REF!="Baja",#REF!="Catastrófico"),CONCATENATE("R",#REF!,"C",#REF!),"")</f>
        <v>#REF!</v>
      </c>
      <c r="CP120" s="272" t="e">
        <f>IF(AND(#REF!="Baja",#REF!="Catastrófico"),CONCATENATE("R",#REF!,"C",#REF!),"")</f>
        <v>#REF!</v>
      </c>
      <c r="CQ120" s="272" t="e">
        <f>IF(AND(#REF!="Baja",#REF!="Catastrófico"),CONCATENATE("R",#REF!,"C",#REF!),"")</f>
        <v>#REF!</v>
      </c>
      <c r="CR120" s="272" t="e">
        <f>IF(AND(#REF!="Baja",#REF!="Catastrófico"),CONCATENATE("R",#REF!,"C",#REF!),"")</f>
        <v>#REF!</v>
      </c>
      <c r="CS120" s="272" t="e">
        <f>IF(AND(#REF!="Baja",#REF!="Catastrófico"),CONCATENATE("R",#REF!,"C",#REF!),"")</f>
        <v>#REF!</v>
      </c>
      <c r="CT120" s="272" t="e">
        <f>IF(AND(#REF!="Baja",#REF!="Catastrófico"),CONCATENATE("R",#REF!,"C",#REF!),"")</f>
        <v>#REF!</v>
      </c>
      <c r="CU120" s="273" t="e">
        <f>IF(AND(#REF!="Baja",#REF!="Catastrófico"),CONCATENATE("R",#REF!,"C",#REF!),"")</f>
        <v>#REF!</v>
      </c>
      <c r="CV120" s="57"/>
      <c r="CW120" s="1068"/>
      <c r="CX120" s="1068"/>
      <c r="CY120" s="1068"/>
      <c r="CZ120" s="1068"/>
      <c r="DA120" s="1068"/>
      <c r="DB120" s="1068"/>
    </row>
    <row r="121" spans="2:106" ht="32.65" customHeight="1">
      <c r="B121" s="1101"/>
      <c r="C121" s="1101"/>
      <c r="D121" s="1102"/>
      <c r="E121" s="1072"/>
      <c r="F121" s="1073"/>
      <c r="G121" s="1073"/>
      <c r="H121" s="1073"/>
      <c r="I121" s="1074"/>
      <c r="J121" s="291" t="e">
        <f>IF(AND(#REF!="Baja",#REF!="Leve"),CONCATENATE("R",#REF!,"C",#REF!),"")</f>
        <v>#REF!</v>
      </c>
      <c r="K121" s="292" t="e">
        <f>IF(AND(#REF!="Baja",#REF!="Leve"),CONCATENATE("R",#REF!,"C",#REF!),"")</f>
        <v>#REF!</v>
      </c>
      <c r="L121" s="292" t="e">
        <f>IF(AND(#REF!="Baja",#REF!="Leve"),CONCATENATE("R",#REF!,"C",#REF!),"")</f>
        <v>#REF!</v>
      </c>
      <c r="M121" s="292" t="e">
        <f>IF(AND(#REF!="Baja",#REF!="Leve"),CONCATENATE("R",#REF!,"C",#REF!),"")</f>
        <v>#REF!</v>
      </c>
      <c r="N121" s="292" t="e">
        <f>IF(AND(#REF!="Baja",#REF!="Leve"),CONCATENATE("R",#REF!,"C",#REF!),"")</f>
        <v>#REF!</v>
      </c>
      <c r="O121" s="292" t="e">
        <f>IF(AND(#REF!="Baja",#REF!="Leve"),CONCATENATE("R",#REF!,"C",#REF!),"")</f>
        <v>#REF!</v>
      </c>
      <c r="P121" s="292" t="e">
        <f>IF(AND(#REF!="Baja",#REF!="Leve"),CONCATENATE("R",#REF!,"C",#REF!),"")</f>
        <v>#REF!</v>
      </c>
      <c r="Q121" s="292" t="e">
        <f>IF(AND(#REF!="Baja",#REF!="Leve"),CONCATENATE("R",#REF!,"C",#REF!),"")</f>
        <v>#REF!</v>
      </c>
      <c r="R121" s="292" t="e">
        <f>IF(AND(#REF!="Baja",#REF!="Leve"),CONCATENATE("R",#REF!,"C",#REF!),"")</f>
        <v>#REF!</v>
      </c>
      <c r="S121" s="292" t="e">
        <f>IF(AND(#REF!="Baja",#REF!="Leve"),CONCATENATE("R",#REF!,"C",#REF!),"")</f>
        <v>#REF!</v>
      </c>
      <c r="T121" s="292" t="e">
        <f>IF(AND(#REF!="Baja",#REF!="Leve"),CONCATENATE("R",#REF!,"C",#REF!),"")</f>
        <v>#REF!</v>
      </c>
      <c r="U121" s="292" t="e">
        <f>IF(AND(#REF!="Baja",#REF!="Leve"),CONCATENATE("R",#REF!,"C",#REF!),"")</f>
        <v>#REF!</v>
      </c>
      <c r="V121" s="292" t="e">
        <f>IF(AND(#REF!="Baja",#REF!="Leve"),CONCATENATE("R",#REF!,"C",#REF!),"")</f>
        <v>#REF!</v>
      </c>
      <c r="W121" s="292" t="e">
        <f>IF(AND(#REF!="Baja",#REF!="Leve"),CONCATENATE("R",#REF!,"C",#REF!),"")</f>
        <v>#REF!</v>
      </c>
      <c r="X121" s="292" t="e">
        <f>IF(AND(#REF!="Baja",#REF!="Leve"),CONCATENATE("R",#REF!,"C",#REF!),"")</f>
        <v>#REF!</v>
      </c>
      <c r="Y121" s="292" t="e">
        <f>IF(AND(#REF!="Baja",#REF!="Leve"),CONCATENATE("R",#REF!,"C",#REF!),"")</f>
        <v>#REF!</v>
      </c>
      <c r="Z121" s="292" t="e">
        <f>IF(AND(#REF!="Baja",#REF!="Leve"),CONCATENATE("R",#REF!,"C",#REF!),"")</f>
        <v>#REF!</v>
      </c>
      <c r="AA121" s="293" t="e">
        <f>IF(AND(#REF!="Baja",#REF!="Leve"),CONCATENATE("R",#REF!,"C",#REF!),"")</f>
        <v>#REF!</v>
      </c>
      <c r="AB121" s="282" t="e">
        <f>IF(AND(#REF!="Baja",#REF!="Menor"),CONCATENATE("R",#REF!,"C",#REF!),"")</f>
        <v>#REF!</v>
      </c>
      <c r="AC121" s="283" t="e">
        <f>IF(AND(#REF!="Baja",#REF!="Menor"),CONCATENATE("R",#REF!,"C",#REF!),"")</f>
        <v>#REF!</v>
      </c>
      <c r="AD121" s="283" t="e">
        <f>IF(AND(#REF!="Baja",#REF!="Menor"),CONCATENATE("R",#REF!,"C",#REF!),"")</f>
        <v>#REF!</v>
      </c>
      <c r="AE121" s="283" t="e">
        <f>IF(AND(#REF!="Baja",#REF!="Menor"),CONCATENATE("R",#REF!,"C",#REF!),"")</f>
        <v>#REF!</v>
      </c>
      <c r="AF121" s="283" t="e">
        <f>IF(AND(#REF!="Baja",#REF!="Menor"),CONCATENATE("R",#REF!,"C",#REF!),"")</f>
        <v>#REF!</v>
      </c>
      <c r="AG121" s="283" t="e">
        <f>IF(AND(#REF!="Baja",#REF!="Menor"),CONCATENATE("R",#REF!,"C",#REF!),"")</f>
        <v>#REF!</v>
      </c>
      <c r="AH121" s="283" t="e">
        <f>IF(AND(#REF!="Baja",#REF!="Menor"),CONCATENATE("R",#REF!,"C",#REF!),"")</f>
        <v>#REF!</v>
      </c>
      <c r="AI121" s="283" t="e">
        <f>IF(AND(#REF!="Baja",#REF!="Menor"),CONCATENATE("R",#REF!,"C",#REF!),"")</f>
        <v>#REF!</v>
      </c>
      <c r="AJ121" s="283" t="e">
        <f>IF(AND(#REF!="Baja",#REF!="Menor"),CONCATENATE("R",#REF!,"C",#REF!),"")</f>
        <v>#REF!</v>
      </c>
      <c r="AK121" s="283" t="e">
        <f>IF(AND(#REF!="Baja",#REF!="Menor"),CONCATENATE("R",#REF!,"C",#REF!),"")</f>
        <v>#REF!</v>
      </c>
      <c r="AL121" s="283" t="e">
        <f>IF(AND(#REF!="Baja",#REF!="Menor"),CONCATENATE("R",#REF!,"C",#REF!),"")</f>
        <v>#REF!</v>
      </c>
      <c r="AM121" s="283" t="e">
        <f>IF(AND(#REF!="Baja",#REF!="Menor"),CONCATENATE("R",#REF!,"C",#REF!),"")</f>
        <v>#REF!</v>
      </c>
      <c r="AN121" s="283" t="e">
        <f>IF(AND(#REF!="Baja",#REF!="Menor"),CONCATENATE("R",#REF!,"C",#REF!),"")</f>
        <v>#REF!</v>
      </c>
      <c r="AO121" s="283" t="e">
        <f>IF(AND(#REF!="Baja",#REF!="Menor"),CONCATENATE("R",#REF!,"C",#REF!),"")</f>
        <v>#REF!</v>
      </c>
      <c r="AP121" s="283" t="e">
        <f>IF(AND(#REF!="Baja",#REF!="Menor"),CONCATENATE("R",#REF!,"C",#REF!),"")</f>
        <v>#REF!</v>
      </c>
      <c r="AQ121" s="283" t="e">
        <f>IF(AND(#REF!="Baja",#REF!="Menor"),CONCATENATE("R",#REF!,"C",#REF!),"")</f>
        <v>#REF!</v>
      </c>
      <c r="AR121" s="283" t="e">
        <f>IF(AND(#REF!="Baja",#REF!="Menor"),CONCATENATE("R",#REF!,"C",#REF!),"")</f>
        <v>#REF!</v>
      </c>
      <c r="AS121" s="283" t="e">
        <f>IF(AND(#REF!="Baja",#REF!="Menor"),CONCATENATE("R",#REF!,"C",#REF!),"")</f>
        <v>#REF!</v>
      </c>
      <c r="AT121" s="282" t="e">
        <f>IF(AND(#REF!="Baja",#REF!="Moderado"),CONCATENATE("R",#REF!,"C",#REF!),"")</f>
        <v>#REF!</v>
      </c>
      <c r="AU121" s="283" t="e">
        <f>IF(AND(#REF!="Baja",#REF!="Moderado"),CONCATENATE("R",#REF!,"C",#REF!),"")</f>
        <v>#REF!</v>
      </c>
      <c r="AV121" s="283" t="e">
        <f>IF(AND(#REF!="Baja",#REF!="Moderado"),CONCATENATE("R",#REF!,"C",#REF!),"")</f>
        <v>#REF!</v>
      </c>
      <c r="AW121" s="283" t="e">
        <f>IF(AND(#REF!="Baja",#REF!="Moderado"),CONCATENATE("R",#REF!,"C",#REF!),"")</f>
        <v>#REF!</v>
      </c>
      <c r="AX121" s="283" t="e">
        <f>IF(AND(#REF!="Baja",#REF!="Moderado"),CONCATENATE("R",#REF!,"C",#REF!),"")</f>
        <v>#REF!</v>
      </c>
      <c r="AY121" s="283" t="e">
        <f>IF(AND(#REF!="Baja",#REF!="Moderado"),CONCATENATE("R",#REF!,"C",#REF!),"")</f>
        <v>#REF!</v>
      </c>
      <c r="AZ121" s="283" t="e">
        <f>IF(AND(#REF!="Baja",#REF!="Moderado"),CONCATENATE("R",#REF!,"C",#REF!),"")</f>
        <v>#REF!</v>
      </c>
      <c r="BA121" s="283" t="e">
        <f>IF(AND(#REF!="Baja",#REF!="Moderado"),CONCATENATE("R",#REF!,"C",#REF!),"")</f>
        <v>#REF!</v>
      </c>
      <c r="BB121" s="283" t="e">
        <f>IF(AND(#REF!="Baja",#REF!="Moderado"),CONCATENATE("R",#REF!,"C",#REF!),"")</f>
        <v>#REF!</v>
      </c>
      <c r="BC121" s="283" t="e">
        <f>IF(AND(#REF!="Baja",#REF!="Moderado"),CONCATENATE("R",#REF!,"C",#REF!),"")</f>
        <v>#REF!</v>
      </c>
      <c r="BD121" s="283" t="e">
        <f>IF(AND(#REF!="Baja",#REF!="Moderado"),CONCATENATE("R",#REF!,"C",#REF!),"")</f>
        <v>#REF!</v>
      </c>
      <c r="BE121" s="283" t="e">
        <f>IF(AND(#REF!="Baja",#REF!="Moderado"),CONCATENATE("R",#REF!,"C",#REF!),"")</f>
        <v>#REF!</v>
      </c>
      <c r="BF121" s="283" t="e">
        <f>IF(AND(#REF!="Baja",#REF!="Moderado"),CONCATENATE("R",#REF!,"C",#REF!),"")</f>
        <v>#REF!</v>
      </c>
      <c r="BG121" s="283" t="e">
        <f>IF(AND(#REF!="Baja",#REF!="Moderado"),CONCATENATE("R",#REF!,"C",#REF!),"")</f>
        <v>#REF!</v>
      </c>
      <c r="BH121" s="283" t="e">
        <f>IF(AND(#REF!="Baja",#REF!="Moderado"),CONCATENATE("R",#REF!,"C",#REF!),"")</f>
        <v>#REF!</v>
      </c>
      <c r="BI121" s="283" t="e">
        <f>IF(AND(#REF!="Baja",#REF!="Moderado"),CONCATENATE("R",#REF!,"C",#REF!),"")</f>
        <v>#REF!</v>
      </c>
      <c r="BJ121" s="283" t="e">
        <f>IF(AND(#REF!="Baja",#REF!="Moderado"),CONCATENATE("R",#REF!,"C",#REF!),"")</f>
        <v>#REF!</v>
      </c>
      <c r="BK121" s="284" t="e">
        <f>IF(AND(#REF!="Baja",#REF!="Moderado"),CONCATENATE("R",#REF!,"C",#REF!),"")</f>
        <v>#REF!</v>
      </c>
      <c r="BL121" s="270" t="e">
        <f>IF(AND(#REF!="Baja",#REF!="Mayor"),CONCATENATE("R",#REF!,"C",#REF!),"")</f>
        <v>#REF!</v>
      </c>
      <c r="BM121" s="270" t="e">
        <f>IF(AND(#REF!="Baja",#REF!="Mayor"),CONCATENATE("R",#REF!,"C",#REF!),"")</f>
        <v>#REF!</v>
      </c>
      <c r="BN121" s="270" t="e">
        <f>IF(AND(#REF!="Baja",#REF!="Mayor"),CONCATENATE("R",#REF!,"C",#REF!),"")</f>
        <v>#REF!</v>
      </c>
      <c r="BO121" s="270" t="e">
        <f>IF(AND(#REF!="Baja",#REF!="Mayor"),CONCATENATE("R",#REF!,"C",#REF!),"")</f>
        <v>#REF!</v>
      </c>
      <c r="BP121" s="270" t="e">
        <f>IF(AND(#REF!="Baja",#REF!="Mayor"),CONCATENATE("R",#REF!,"C",#REF!),"")</f>
        <v>#REF!</v>
      </c>
      <c r="BQ121" s="270" t="e">
        <f>IF(AND(#REF!="Baja",#REF!="Mayor"),CONCATENATE("R",#REF!,"C",#REF!),"")</f>
        <v>#REF!</v>
      </c>
      <c r="BR121" s="270" t="e">
        <f>IF(AND(#REF!="Baja",#REF!="Mayor"),CONCATENATE("R",#REF!,"C",#REF!),"")</f>
        <v>#REF!</v>
      </c>
      <c r="BS121" s="270" t="e">
        <f>IF(AND(#REF!="Baja",#REF!="Mayor"),CONCATENATE("R",#REF!,"C",#REF!),"")</f>
        <v>#REF!</v>
      </c>
      <c r="BT121" s="270" t="e">
        <f>IF(AND(#REF!="Baja",#REF!="Mayor"),CONCATENATE("R",#REF!,"C",#REF!),"")</f>
        <v>#REF!</v>
      </c>
      <c r="BU121" s="270" t="e">
        <f>IF(AND(#REF!="Baja",#REF!="Mayor"),CONCATENATE("R",#REF!,"C",#REF!),"")</f>
        <v>#REF!</v>
      </c>
      <c r="BV121" s="270" t="e">
        <f>IF(AND(#REF!="Baja",#REF!="Mayor"),CONCATENATE("R",#REF!,"C",#REF!),"")</f>
        <v>#REF!</v>
      </c>
      <c r="BW121" s="270" t="e">
        <f>IF(AND(#REF!="Baja",#REF!="Mayor"),CONCATENATE("R",#REF!,"C",#REF!),"")</f>
        <v>#REF!</v>
      </c>
      <c r="BX121" s="270" t="e">
        <f>IF(AND(#REF!="Baja",#REF!="Mayor"),CONCATENATE("R",#REF!,"C",#REF!),"")</f>
        <v>#REF!</v>
      </c>
      <c r="BY121" s="270" t="e">
        <f>IF(AND(#REF!="Baja",#REF!="Mayor"),CONCATENATE("R",#REF!,"C",#REF!),"")</f>
        <v>#REF!</v>
      </c>
      <c r="BZ121" s="270" t="e">
        <f>IF(AND(#REF!="Baja",#REF!="Mayor"),CONCATENATE("R",#REF!,"C",#REF!),"")</f>
        <v>#REF!</v>
      </c>
      <c r="CA121" s="270" t="e">
        <f>IF(AND(#REF!="Baja",#REF!="Mayor"),CONCATENATE("R",#REF!,"C",#REF!),"")</f>
        <v>#REF!</v>
      </c>
      <c r="CB121" s="270" t="e">
        <f>IF(AND(#REF!="Baja",#REF!="Mayor"),CONCATENATE("R",#REF!,"C",#REF!),"")</f>
        <v>#REF!</v>
      </c>
      <c r="CC121" s="271" t="e">
        <f>IF(AND(#REF!="Baja",#REF!="Mayor"),CONCATENATE("R",#REF!,"C",#REF!),"")</f>
        <v>#REF!</v>
      </c>
      <c r="CD121" s="272" t="e">
        <f>IF(AND(#REF!="Baja",#REF!="Catastrófico"),CONCATENATE("R",#REF!,"C",#REF!),"")</f>
        <v>#REF!</v>
      </c>
      <c r="CE121" s="272" t="e">
        <f>IF(AND(#REF!="Baja",#REF!="Catastrófico"),CONCATENATE("R",#REF!,"C",#REF!),"")</f>
        <v>#REF!</v>
      </c>
      <c r="CF121" s="272" t="e">
        <f>IF(AND(#REF!="Baja",#REF!="Catastrófico"),CONCATENATE("R",#REF!,"C",#REF!),"")</f>
        <v>#REF!</v>
      </c>
      <c r="CG121" s="272" t="e">
        <f>IF(AND(#REF!="Baja",#REF!="Catastrófico"),CONCATENATE("R",#REF!,"C",#REF!),"")</f>
        <v>#REF!</v>
      </c>
      <c r="CH121" s="272" t="e">
        <f>IF(AND(#REF!="Baja",#REF!="Catastrófico"),CONCATENATE("R",#REF!,"C",#REF!),"")</f>
        <v>#REF!</v>
      </c>
      <c r="CI121" s="272" t="e">
        <f>IF(AND(#REF!="Baja",#REF!="Catastrófico"),CONCATENATE("R",#REF!,"C",#REF!),"")</f>
        <v>#REF!</v>
      </c>
      <c r="CJ121" s="272" t="e">
        <f>IF(AND(#REF!="Baja",#REF!="Catastrófico"),CONCATENATE("R",#REF!,"C",#REF!),"")</f>
        <v>#REF!</v>
      </c>
      <c r="CK121" s="272" t="e">
        <f>IF(AND(#REF!="Baja",#REF!="Catastrófico"),CONCATENATE("R",#REF!,"C",#REF!),"")</f>
        <v>#REF!</v>
      </c>
      <c r="CL121" s="272" t="e">
        <f>IF(AND(#REF!="Baja",#REF!="Catastrófico"),CONCATENATE("R",#REF!,"C",#REF!),"")</f>
        <v>#REF!</v>
      </c>
      <c r="CM121" s="272" t="e">
        <f>IF(AND(#REF!="Baja",#REF!="Catastrófico"),CONCATENATE("R",#REF!,"C",#REF!),"")</f>
        <v>#REF!</v>
      </c>
      <c r="CN121" s="272" t="e">
        <f>IF(AND(#REF!="Baja",#REF!="Catastrófico"),CONCATENATE("R",#REF!,"C",#REF!),"")</f>
        <v>#REF!</v>
      </c>
      <c r="CO121" s="272" t="e">
        <f>IF(AND(#REF!="Baja",#REF!="Catastrófico"),CONCATENATE("R",#REF!,"C",#REF!),"")</f>
        <v>#REF!</v>
      </c>
      <c r="CP121" s="272" t="e">
        <f>IF(AND(#REF!="Baja",#REF!="Catastrófico"),CONCATENATE("R",#REF!,"C",#REF!),"")</f>
        <v>#REF!</v>
      </c>
      <c r="CQ121" s="272" t="e">
        <f>IF(AND(#REF!="Baja",#REF!="Catastrófico"),CONCATENATE("R",#REF!,"C",#REF!),"")</f>
        <v>#REF!</v>
      </c>
      <c r="CR121" s="272" t="e">
        <f>IF(AND(#REF!="Baja",#REF!="Catastrófico"),CONCATENATE("R",#REF!,"C",#REF!),"")</f>
        <v>#REF!</v>
      </c>
      <c r="CS121" s="272" t="e">
        <f>IF(AND(#REF!="Baja",#REF!="Catastrófico"),CONCATENATE("R",#REF!,"C",#REF!),"")</f>
        <v>#REF!</v>
      </c>
      <c r="CT121" s="272" t="e">
        <f>IF(AND(#REF!="Baja",#REF!="Catastrófico"),CONCATENATE("R",#REF!,"C",#REF!),"")</f>
        <v>#REF!</v>
      </c>
      <c r="CU121" s="273" t="e">
        <f>IF(AND(#REF!="Baja",#REF!="Catastrófico"),CONCATENATE("R",#REF!,"C",#REF!),"")</f>
        <v>#REF!</v>
      </c>
      <c r="CV121" s="57"/>
      <c r="CW121" s="1068"/>
      <c r="CX121" s="1068"/>
      <c r="CY121" s="1068"/>
      <c r="CZ121" s="1068"/>
      <c r="DA121" s="1068"/>
      <c r="DB121" s="1068"/>
    </row>
    <row r="122" spans="2:106" ht="32.65" customHeight="1">
      <c r="B122" s="1101"/>
      <c r="C122" s="1101"/>
      <c r="D122" s="1102"/>
      <c r="E122" s="1072"/>
      <c r="F122" s="1073"/>
      <c r="G122" s="1073"/>
      <c r="H122" s="1073"/>
      <c r="I122" s="1074"/>
      <c r="J122" s="291" t="e">
        <f>IF(AND(#REF!="Baja",#REF!="Leve"),CONCATENATE("R",#REF!,"C",#REF!),"")</f>
        <v>#REF!</v>
      </c>
      <c r="K122" s="292" t="e">
        <f>IF(AND(#REF!="Baja",#REF!="Leve"),CONCATENATE("R",#REF!,"C",#REF!),"")</f>
        <v>#REF!</v>
      </c>
      <c r="L122" s="292" t="e">
        <f>IF(AND(#REF!="Baja",#REF!="Leve"),CONCATENATE("R",#REF!,"C",#REF!),"")</f>
        <v>#REF!</v>
      </c>
      <c r="M122" s="292" t="e">
        <f>IF(AND(#REF!="Baja",#REF!="Leve"),CONCATENATE("R",#REF!,"C",#REF!),"")</f>
        <v>#REF!</v>
      </c>
      <c r="N122" s="292" t="e">
        <f>IF(AND(#REF!="Baja",#REF!="Leve"),CONCATENATE("R",#REF!,"C",#REF!),"")</f>
        <v>#REF!</v>
      </c>
      <c r="O122" s="292" t="e">
        <f>IF(AND(#REF!="Baja",#REF!="Leve"),CONCATENATE("R",#REF!,"C",#REF!),"")</f>
        <v>#REF!</v>
      </c>
      <c r="P122" s="292" t="e">
        <f>IF(AND(#REF!="Baja",#REF!="Leve"),CONCATENATE("R",#REF!,"C",#REF!),"")</f>
        <v>#REF!</v>
      </c>
      <c r="Q122" s="292" t="e">
        <f>IF(AND(#REF!="Baja",#REF!="Leve"),CONCATENATE("R",#REF!,"C",#REF!),"")</f>
        <v>#REF!</v>
      </c>
      <c r="R122" s="292" t="e">
        <f>IF(AND(#REF!="Baja",#REF!="Leve"),CONCATENATE("R",#REF!,"C",#REF!),"")</f>
        <v>#REF!</v>
      </c>
      <c r="S122" s="292" t="e">
        <f>IF(AND(#REF!="Baja",#REF!="Leve"),CONCATENATE("R",#REF!,"C",#REF!),"")</f>
        <v>#REF!</v>
      </c>
      <c r="T122" s="292" t="e">
        <f>IF(AND(#REF!="Baja",#REF!="Leve"),CONCATENATE("R",#REF!,"C",#REF!),"")</f>
        <v>#REF!</v>
      </c>
      <c r="U122" s="292" t="e">
        <f>IF(AND(#REF!="Baja",#REF!="Leve"),CONCATENATE("R",#REF!,"C",#REF!),"")</f>
        <v>#REF!</v>
      </c>
      <c r="V122" s="292" t="e">
        <f>IF(AND(#REF!="Baja",#REF!="Leve"),CONCATENATE("R",#REF!,"C",#REF!),"")</f>
        <v>#REF!</v>
      </c>
      <c r="W122" s="292" t="e">
        <f>IF(AND(#REF!="Baja",#REF!="Leve"),CONCATENATE("R",#REF!,"C",#REF!),"")</f>
        <v>#REF!</v>
      </c>
      <c r="X122" s="292" t="e">
        <f>IF(AND(#REF!="Baja",#REF!="Leve"),CONCATENATE("R",#REF!,"C",#REF!),"")</f>
        <v>#REF!</v>
      </c>
      <c r="Y122" s="292" t="e">
        <f>IF(AND(#REF!="Baja",#REF!="Leve"),CONCATENATE("R",#REF!,"C",#REF!),"")</f>
        <v>#REF!</v>
      </c>
      <c r="Z122" s="292" t="e">
        <f>IF(AND(#REF!="Baja",#REF!="Leve"),CONCATENATE("R",#REF!,"C",#REF!),"")</f>
        <v>#REF!</v>
      </c>
      <c r="AA122" s="293" t="e">
        <f>IF(AND(#REF!="Baja",#REF!="Leve"),CONCATENATE("R",#REF!,"C",#REF!),"")</f>
        <v>#REF!</v>
      </c>
      <c r="AB122" s="282" t="e">
        <f>IF(AND(#REF!="Baja",#REF!="Menor"),CONCATENATE("R",#REF!,"C",#REF!),"")</f>
        <v>#REF!</v>
      </c>
      <c r="AC122" s="283" t="e">
        <f>IF(AND(#REF!="Baja",#REF!="Menor"),CONCATENATE("R",#REF!,"C",#REF!),"")</f>
        <v>#REF!</v>
      </c>
      <c r="AD122" s="283" t="e">
        <f>IF(AND(#REF!="Baja",#REF!="Menor"),CONCATENATE("R",#REF!,"C",#REF!),"")</f>
        <v>#REF!</v>
      </c>
      <c r="AE122" s="283" t="e">
        <f>IF(AND(#REF!="Baja",#REF!="Menor"),CONCATENATE("R",#REF!,"C",#REF!),"")</f>
        <v>#REF!</v>
      </c>
      <c r="AF122" s="283" t="e">
        <f>IF(AND(#REF!="Baja",#REF!="Menor"),CONCATENATE("R",#REF!,"C",#REF!),"")</f>
        <v>#REF!</v>
      </c>
      <c r="AG122" s="283" t="e">
        <f>IF(AND(#REF!="Baja",#REF!="Menor"),CONCATENATE("R",#REF!,"C",#REF!),"")</f>
        <v>#REF!</v>
      </c>
      <c r="AH122" s="283" t="e">
        <f>IF(AND(#REF!="Baja",#REF!="Menor"),CONCATENATE("R",#REF!,"C",#REF!),"")</f>
        <v>#REF!</v>
      </c>
      <c r="AI122" s="283" t="e">
        <f>IF(AND(#REF!="Baja",#REF!="Menor"),CONCATENATE("R",#REF!,"C",#REF!),"")</f>
        <v>#REF!</v>
      </c>
      <c r="AJ122" s="283" t="e">
        <f>IF(AND(#REF!="Baja",#REF!="Menor"),CONCATENATE("R",#REF!,"C",#REF!),"")</f>
        <v>#REF!</v>
      </c>
      <c r="AK122" s="283" t="e">
        <f>IF(AND(#REF!="Baja",#REF!="Menor"),CONCATENATE("R",#REF!,"C",#REF!),"")</f>
        <v>#REF!</v>
      </c>
      <c r="AL122" s="283" t="e">
        <f>IF(AND(#REF!="Baja",#REF!="Menor"),CONCATENATE("R",#REF!,"C",#REF!),"")</f>
        <v>#REF!</v>
      </c>
      <c r="AM122" s="283" t="e">
        <f>IF(AND(#REF!="Baja",#REF!="Menor"),CONCATENATE("R",#REF!,"C",#REF!),"")</f>
        <v>#REF!</v>
      </c>
      <c r="AN122" s="283" t="e">
        <f>IF(AND(#REF!="Baja",#REF!="Menor"),CONCATENATE("R",#REF!,"C",#REF!),"")</f>
        <v>#REF!</v>
      </c>
      <c r="AO122" s="283" t="e">
        <f>IF(AND(#REF!="Baja",#REF!="Menor"),CONCATENATE("R",#REF!,"C",#REF!),"")</f>
        <v>#REF!</v>
      </c>
      <c r="AP122" s="283" t="e">
        <f>IF(AND(#REF!="Baja",#REF!="Menor"),CONCATENATE("R",#REF!,"C",#REF!),"")</f>
        <v>#REF!</v>
      </c>
      <c r="AQ122" s="283" t="e">
        <f>IF(AND(#REF!="Baja",#REF!="Menor"),CONCATENATE("R",#REF!,"C",#REF!),"")</f>
        <v>#REF!</v>
      </c>
      <c r="AR122" s="283" t="e">
        <f>IF(AND(#REF!="Baja",#REF!="Menor"),CONCATENATE("R",#REF!,"C",#REF!),"")</f>
        <v>#REF!</v>
      </c>
      <c r="AS122" s="283" t="e">
        <f>IF(AND(#REF!="Baja",#REF!="Menor"),CONCATENATE("R",#REF!,"C",#REF!),"")</f>
        <v>#REF!</v>
      </c>
      <c r="AT122" s="282" t="e">
        <f>IF(AND(#REF!="Baja",#REF!="Moderado"),CONCATENATE("R",#REF!,"C",#REF!),"")</f>
        <v>#REF!</v>
      </c>
      <c r="AU122" s="283" t="e">
        <f>IF(AND(#REF!="Baja",#REF!="Moderado"),CONCATENATE("R",#REF!,"C",#REF!),"")</f>
        <v>#REF!</v>
      </c>
      <c r="AV122" s="283" t="e">
        <f>IF(AND(#REF!="Baja",#REF!="Moderado"),CONCATENATE("R",#REF!,"C",#REF!),"")</f>
        <v>#REF!</v>
      </c>
      <c r="AW122" s="283" t="e">
        <f>IF(AND(#REF!="Baja",#REF!="Moderado"),CONCATENATE("R",#REF!,"C",#REF!),"")</f>
        <v>#REF!</v>
      </c>
      <c r="AX122" s="283" t="e">
        <f>IF(AND(#REF!="Baja",#REF!="Moderado"),CONCATENATE("R",#REF!,"C",#REF!),"")</f>
        <v>#REF!</v>
      </c>
      <c r="AY122" s="283" t="e">
        <f>IF(AND(#REF!="Baja",#REF!="Moderado"),CONCATENATE("R",#REF!,"C",#REF!),"")</f>
        <v>#REF!</v>
      </c>
      <c r="AZ122" s="283" t="e">
        <f>IF(AND(#REF!="Baja",#REF!="Moderado"),CONCATENATE("R",#REF!,"C",#REF!),"")</f>
        <v>#REF!</v>
      </c>
      <c r="BA122" s="283" t="e">
        <f>IF(AND(#REF!="Baja",#REF!="Moderado"),CONCATENATE("R",#REF!,"C",#REF!),"")</f>
        <v>#REF!</v>
      </c>
      <c r="BB122" s="283" t="e">
        <f>IF(AND(#REF!="Baja",#REF!="Moderado"),CONCATENATE("R",#REF!,"C",#REF!),"")</f>
        <v>#REF!</v>
      </c>
      <c r="BC122" s="283" t="e">
        <f>IF(AND(#REF!="Baja",#REF!="Moderado"),CONCATENATE("R",#REF!,"C",#REF!),"")</f>
        <v>#REF!</v>
      </c>
      <c r="BD122" s="283" t="e">
        <f>IF(AND(#REF!="Baja",#REF!="Moderado"),CONCATENATE("R",#REF!,"C",#REF!),"")</f>
        <v>#REF!</v>
      </c>
      <c r="BE122" s="283" t="e">
        <f>IF(AND(#REF!="Baja",#REF!="Moderado"),CONCATENATE("R",#REF!,"C",#REF!),"")</f>
        <v>#REF!</v>
      </c>
      <c r="BF122" s="283" t="e">
        <f>IF(AND(#REF!="Baja",#REF!="Moderado"),CONCATENATE("R",#REF!,"C",#REF!),"")</f>
        <v>#REF!</v>
      </c>
      <c r="BG122" s="283" t="e">
        <f>IF(AND(#REF!="Baja",#REF!="Moderado"),CONCATENATE("R",#REF!,"C",#REF!),"")</f>
        <v>#REF!</v>
      </c>
      <c r="BH122" s="283" t="e">
        <f>IF(AND(#REF!="Baja",#REF!="Moderado"),CONCATENATE("R",#REF!,"C",#REF!),"")</f>
        <v>#REF!</v>
      </c>
      <c r="BI122" s="283" t="e">
        <f>IF(AND(#REF!="Baja",#REF!="Moderado"),CONCATENATE("R",#REF!,"C",#REF!),"")</f>
        <v>#REF!</v>
      </c>
      <c r="BJ122" s="283" t="e">
        <f>IF(AND(#REF!="Baja",#REF!="Moderado"),CONCATENATE("R",#REF!,"C",#REF!),"")</f>
        <v>#REF!</v>
      </c>
      <c r="BK122" s="284" t="e">
        <f>IF(AND(#REF!="Baja",#REF!="Moderado"),CONCATENATE("R",#REF!,"C",#REF!),"")</f>
        <v>#REF!</v>
      </c>
      <c r="BL122" s="270" t="e">
        <f>IF(AND(#REF!="Baja",#REF!="Mayor"),CONCATENATE("R",#REF!,"C",#REF!),"")</f>
        <v>#REF!</v>
      </c>
      <c r="BM122" s="270" t="e">
        <f>IF(AND(#REF!="Baja",#REF!="Mayor"),CONCATENATE("R",#REF!,"C",#REF!),"")</f>
        <v>#REF!</v>
      </c>
      <c r="BN122" s="270" t="e">
        <f>IF(AND(#REF!="Baja",#REF!="Mayor"),CONCATENATE("R",#REF!,"C",#REF!),"")</f>
        <v>#REF!</v>
      </c>
      <c r="BO122" s="270" t="e">
        <f>IF(AND(#REF!="Baja",#REF!="Mayor"),CONCATENATE("R",#REF!,"C",#REF!),"")</f>
        <v>#REF!</v>
      </c>
      <c r="BP122" s="270" t="e">
        <f>IF(AND(#REF!="Baja",#REF!="Mayor"),CONCATENATE("R",#REF!,"C",#REF!),"")</f>
        <v>#REF!</v>
      </c>
      <c r="BQ122" s="270" t="e">
        <f>IF(AND(#REF!="Baja",#REF!="Mayor"),CONCATENATE("R",#REF!,"C",#REF!),"")</f>
        <v>#REF!</v>
      </c>
      <c r="BR122" s="270" t="e">
        <f>IF(AND(#REF!="Baja",#REF!="Mayor"),CONCATENATE("R",#REF!,"C",#REF!),"")</f>
        <v>#REF!</v>
      </c>
      <c r="BS122" s="270" t="e">
        <f>IF(AND(#REF!="Baja",#REF!="Mayor"),CONCATENATE("R",#REF!,"C",#REF!),"")</f>
        <v>#REF!</v>
      </c>
      <c r="BT122" s="270" t="e">
        <f>IF(AND(#REF!="Baja",#REF!="Mayor"),CONCATENATE("R",#REF!,"C",#REF!),"")</f>
        <v>#REF!</v>
      </c>
      <c r="BU122" s="270" t="e">
        <f>IF(AND(#REF!="Baja",#REF!="Mayor"),CONCATENATE("R",#REF!,"C",#REF!),"")</f>
        <v>#REF!</v>
      </c>
      <c r="BV122" s="270" t="e">
        <f>IF(AND(#REF!="Baja",#REF!="Mayor"),CONCATENATE("R",#REF!,"C",#REF!),"")</f>
        <v>#REF!</v>
      </c>
      <c r="BW122" s="270" t="e">
        <f>IF(AND(#REF!="Baja",#REF!="Mayor"),CONCATENATE("R",#REF!,"C",#REF!),"")</f>
        <v>#REF!</v>
      </c>
      <c r="BX122" s="270" t="e">
        <f>IF(AND(#REF!="Baja",#REF!="Mayor"),CONCATENATE("R",#REF!,"C",#REF!),"")</f>
        <v>#REF!</v>
      </c>
      <c r="BY122" s="270" t="e">
        <f>IF(AND(#REF!="Baja",#REF!="Mayor"),CONCATENATE("R",#REF!,"C",#REF!),"")</f>
        <v>#REF!</v>
      </c>
      <c r="BZ122" s="270" t="e">
        <f>IF(AND(#REF!="Baja",#REF!="Mayor"),CONCATENATE("R",#REF!,"C",#REF!),"")</f>
        <v>#REF!</v>
      </c>
      <c r="CA122" s="270" t="e">
        <f>IF(AND(#REF!="Baja",#REF!="Mayor"),CONCATENATE("R",#REF!,"C",#REF!),"")</f>
        <v>#REF!</v>
      </c>
      <c r="CB122" s="270" t="e">
        <f>IF(AND(#REF!="Baja",#REF!="Mayor"),CONCATENATE("R",#REF!,"C",#REF!),"")</f>
        <v>#REF!</v>
      </c>
      <c r="CC122" s="271" t="e">
        <f>IF(AND(#REF!="Baja",#REF!="Mayor"),CONCATENATE("R",#REF!,"C",#REF!),"")</f>
        <v>#REF!</v>
      </c>
      <c r="CD122" s="272" t="e">
        <f>IF(AND(#REF!="Baja",#REF!="Catastrófico"),CONCATENATE("R",#REF!,"C",#REF!),"")</f>
        <v>#REF!</v>
      </c>
      <c r="CE122" s="272" t="e">
        <f>IF(AND(#REF!="Baja",#REF!="Catastrófico"),CONCATENATE("R",#REF!,"C",#REF!),"")</f>
        <v>#REF!</v>
      </c>
      <c r="CF122" s="272" t="e">
        <f>IF(AND(#REF!="Baja",#REF!="Catastrófico"),CONCATENATE("R",#REF!,"C",#REF!),"")</f>
        <v>#REF!</v>
      </c>
      <c r="CG122" s="272" t="e">
        <f>IF(AND(#REF!="Baja",#REF!="Catastrófico"),CONCATENATE("R",#REF!,"C",#REF!),"")</f>
        <v>#REF!</v>
      </c>
      <c r="CH122" s="272" t="e">
        <f>IF(AND(#REF!="Baja",#REF!="Catastrófico"),CONCATENATE("R",#REF!,"C",#REF!),"")</f>
        <v>#REF!</v>
      </c>
      <c r="CI122" s="272" t="e">
        <f>IF(AND(#REF!="Baja",#REF!="Catastrófico"),CONCATENATE("R",#REF!,"C",#REF!),"")</f>
        <v>#REF!</v>
      </c>
      <c r="CJ122" s="272" t="e">
        <f>IF(AND(#REF!="Baja",#REF!="Catastrófico"),CONCATENATE("R",#REF!,"C",#REF!),"")</f>
        <v>#REF!</v>
      </c>
      <c r="CK122" s="272" t="e">
        <f>IF(AND(#REF!="Baja",#REF!="Catastrófico"),CONCATENATE("R",#REF!,"C",#REF!),"")</f>
        <v>#REF!</v>
      </c>
      <c r="CL122" s="272" t="e">
        <f>IF(AND(#REF!="Baja",#REF!="Catastrófico"),CONCATENATE("R",#REF!,"C",#REF!),"")</f>
        <v>#REF!</v>
      </c>
      <c r="CM122" s="272" t="e">
        <f>IF(AND(#REF!="Baja",#REF!="Catastrófico"),CONCATENATE("R",#REF!,"C",#REF!),"")</f>
        <v>#REF!</v>
      </c>
      <c r="CN122" s="272" t="e">
        <f>IF(AND(#REF!="Baja",#REF!="Catastrófico"),CONCATENATE("R",#REF!,"C",#REF!),"")</f>
        <v>#REF!</v>
      </c>
      <c r="CO122" s="272" t="e">
        <f>IF(AND(#REF!="Baja",#REF!="Catastrófico"),CONCATENATE("R",#REF!,"C",#REF!),"")</f>
        <v>#REF!</v>
      </c>
      <c r="CP122" s="272" t="e">
        <f>IF(AND(#REF!="Baja",#REF!="Catastrófico"),CONCATENATE("R",#REF!,"C",#REF!),"")</f>
        <v>#REF!</v>
      </c>
      <c r="CQ122" s="272" t="e">
        <f>IF(AND(#REF!="Baja",#REF!="Catastrófico"),CONCATENATE("R",#REF!,"C",#REF!),"")</f>
        <v>#REF!</v>
      </c>
      <c r="CR122" s="272" t="e">
        <f>IF(AND(#REF!="Baja",#REF!="Catastrófico"),CONCATENATE("R",#REF!,"C",#REF!),"")</f>
        <v>#REF!</v>
      </c>
      <c r="CS122" s="272" t="e">
        <f>IF(AND(#REF!="Baja",#REF!="Catastrófico"),CONCATENATE("R",#REF!,"C",#REF!),"")</f>
        <v>#REF!</v>
      </c>
      <c r="CT122" s="272" t="e">
        <f>IF(AND(#REF!="Baja",#REF!="Catastrófico"),CONCATENATE("R",#REF!,"C",#REF!),"")</f>
        <v>#REF!</v>
      </c>
      <c r="CU122" s="273" t="e">
        <f>IF(AND(#REF!="Baja",#REF!="Catastrófico"),CONCATENATE("R",#REF!,"C",#REF!),"")</f>
        <v>#REF!</v>
      </c>
      <c r="CV122" s="57"/>
      <c r="CW122" s="1068"/>
      <c r="CX122" s="1068"/>
      <c r="CY122" s="1068"/>
      <c r="CZ122" s="1068"/>
      <c r="DA122" s="1068"/>
      <c r="DB122" s="1068"/>
    </row>
    <row r="123" spans="2:106" ht="32.65" customHeight="1">
      <c r="B123" s="1101"/>
      <c r="C123" s="1101"/>
      <c r="D123" s="1102"/>
      <c r="E123" s="1072"/>
      <c r="F123" s="1073"/>
      <c r="G123" s="1073"/>
      <c r="H123" s="1073"/>
      <c r="I123" s="1074"/>
      <c r="J123" s="291" t="e">
        <f>IF(AND(#REF!="Baja",#REF!="Leve"),CONCATENATE("R",#REF!,"C",#REF!),"")</f>
        <v>#REF!</v>
      </c>
      <c r="K123" s="292" t="e">
        <f>IF(AND(#REF!="Baja",#REF!="Leve"),CONCATENATE("R",#REF!,"C",#REF!),"")</f>
        <v>#REF!</v>
      </c>
      <c r="L123" s="292" t="e">
        <f>IF(AND(#REF!="Baja",#REF!="Leve"),CONCATENATE("R",#REF!,"C",#REF!),"")</f>
        <v>#REF!</v>
      </c>
      <c r="M123" s="292" t="e">
        <f>IF(AND(#REF!="Baja",#REF!="Leve"),CONCATENATE("R",#REF!,"C",#REF!),"")</f>
        <v>#REF!</v>
      </c>
      <c r="N123" s="292" t="e">
        <f>IF(AND(#REF!="Baja",#REF!="Leve"),CONCATENATE("R",#REF!,"C",#REF!),"")</f>
        <v>#REF!</v>
      </c>
      <c r="O123" s="292" t="e">
        <f>IF(AND(#REF!="Baja",#REF!="Leve"),CONCATENATE("R",#REF!,"C",#REF!),"")</f>
        <v>#REF!</v>
      </c>
      <c r="P123" s="292" t="e">
        <f>IF(AND(#REF!="Baja",#REF!="Leve"),CONCATENATE("R",#REF!,"C",#REF!),"")</f>
        <v>#REF!</v>
      </c>
      <c r="Q123" s="292" t="e">
        <f>IF(AND(#REF!="Baja",#REF!="Leve"),CONCATENATE("R",#REF!,"C",#REF!),"")</f>
        <v>#REF!</v>
      </c>
      <c r="R123" s="292" t="e">
        <f>IF(AND(#REF!="Baja",#REF!="Leve"),CONCATENATE("R",#REF!,"C",#REF!),"")</f>
        <v>#REF!</v>
      </c>
      <c r="S123" s="292" t="e">
        <f>IF(AND(#REF!="Baja",#REF!="Leve"),CONCATENATE("R",#REF!,"C",#REF!),"")</f>
        <v>#REF!</v>
      </c>
      <c r="T123" s="292" t="e">
        <f>IF(AND(#REF!="Baja",#REF!="Leve"),CONCATENATE("R",#REF!,"C",#REF!),"")</f>
        <v>#REF!</v>
      </c>
      <c r="U123" s="292" t="e">
        <f>IF(AND(#REF!="Baja",#REF!="Leve"),CONCATENATE("R",#REF!,"C",#REF!),"")</f>
        <v>#REF!</v>
      </c>
      <c r="V123" s="292" t="e">
        <f>IF(AND(#REF!="Baja",#REF!="Leve"),CONCATENATE("R",#REF!,"C",#REF!),"")</f>
        <v>#REF!</v>
      </c>
      <c r="W123" s="292" t="e">
        <f>IF(AND(#REF!="Baja",#REF!="Leve"),CONCATENATE("R",#REF!,"C",#REF!),"")</f>
        <v>#REF!</v>
      </c>
      <c r="X123" s="292" t="e">
        <f>IF(AND(#REF!="Baja",#REF!="Leve"),CONCATENATE("R",#REF!,"C",#REF!),"")</f>
        <v>#REF!</v>
      </c>
      <c r="Y123" s="292" t="e">
        <f>IF(AND(#REF!="Baja",#REF!="Leve"),CONCATENATE("R",#REF!,"C",#REF!),"")</f>
        <v>#REF!</v>
      </c>
      <c r="Z123" s="292" t="e">
        <f>IF(AND(#REF!="Baja",#REF!="Leve"),CONCATENATE("R",#REF!,"C",#REF!),"")</f>
        <v>#REF!</v>
      </c>
      <c r="AA123" s="293" t="e">
        <f>IF(AND(#REF!="Baja",#REF!="Leve"),CONCATENATE("R",#REF!,"C",#REF!),"")</f>
        <v>#REF!</v>
      </c>
      <c r="AB123" s="282" t="e">
        <f>IF(AND(#REF!="Baja",#REF!="Menor"),CONCATENATE("R",#REF!,"C",#REF!),"")</f>
        <v>#REF!</v>
      </c>
      <c r="AC123" s="283" t="e">
        <f>IF(AND(#REF!="Baja",#REF!="Menor"),CONCATENATE("R",#REF!,"C",#REF!),"")</f>
        <v>#REF!</v>
      </c>
      <c r="AD123" s="283" t="e">
        <f>IF(AND(#REF!="Baja",#REF!="Menor"),CONCATENATE("R",#REF!,"C",#REF!),"")</f>
        <v>#REF!</v>
      </c>
      <c r="AE123" s="283" t="e">
        <f>IF(AND(#REF!="Baja",#REF!="Menor"),CONCATENATE("R",#REF!,"C",#REF!),"")</f>
        <v>#REF!</v>
      </c>
      <c r="AF123" s="283" t="e">
        <f>IF(AND(#REF!="Baja",#REF!="Menor"),CONCATENATE("R",#REF!,"C",#REF!),"")</f>
        <v>#REF!</v>
      </c>
      <c r="AG123" s="283" t="e">
        <f>IF(AND(#REF!="Baja",#REF!="Menor"),CONCATENATE("R",#REF!,"C",#REF!),"")</f>
        <v>#REF!</v>
      </c>
      <c r="AH123" s="283" t="e">
        <f>IF(AND(#REF!="Baja",#REF!="Menor"),CONCATENATE("R",#REF!,"C",#REF!),"")</f>
        <v>#REF!</v>
      </c>
      <c r="AI123" s="283" t="e">
        <f>IF(AND(#REF!="Baja",#REF!="Menor"),CONCATENATE("R",#REF!,"C",#REF!),"")</f>
        <v>#REF!</v>
      </c>
      <c r="AJ123" s="283" t="e">
        <f>IF(AND(#REF!="Baja",#REF!="Menor"),CONCATENATE("R",#REF!,"C",#REF!),"")</f>
        <v>#REF!</v>
      </c>
      <c r="AK123" s="283" t="e">
        <f>IF(AND(#REF!="Baja",#REF!="Menor"),CONCATENATE("R",#REF!,"C",#REF!),"")</f>
        <v>#REF!</v>
      </c>
      <c r="AL123" s="283" t="e">
        <f>IF(AND(#REF!="Baja",#REF!="Menor"),CONCATENATE("R",#REF!,"C",#REF!),"")</f>
        <v>#REF!</v>
      </c>
      <c r="AM123" s="283" t="e">
        <f>IF(AND(#REF!="Baja",#REF!="Menor"),CONCATENATE("R",#REF!,"C",#REF!),"")</f>
        <v>#REF!</v>
      </c>
      <c r="AN123" s="283" t="e">
        <f>IF(AND(#REF!="Baja",#REF!="Menor"),CONCATENATE("R",#REF!,"C",#REF!),"")</f>
        <v>#REF!</v>
      </c>
      <c r="AO123" s="283" t="e">
        <f>IF(AND(#REF!="Baja",#REF!="Menor"),CONCATENATE("R",#REF!,"C",#REF!),"")</f>
        <v>#REF!</v>
      </c>
      <c r="AP123" s="283" t="e">
        <f>IF(AND(#REF!="Baja",#REF!="Menor"),CONCATENATE("R",#REF!,"C",#REF!),"")</f>
        <v>#REF!</v>
      </c>
      <c r="AQ123" s="283" t="e">
        <f>IF(AND(#REF!="Baja",#REF!="Menor"),CONCATENATE("R",#REF!,"C",#REF!),"")</f>
        <v>#REF!</v>
      </c>
      <c r="AR123" s="283" t="e">
        <f>IF(AND(#REF!="Baja",#REF!="Menor"),CONCATENATE("R",#REF!,"C",#REF!),"")</f>
        <v>#REF!</v>
      </c>
      <c r="AS123" s="283" t="e">
        <f>IF(AND(#REF!="Baja",#REF!="Menor"),CONCATENATE("R",#REF!,"C",#REF!),"")</f>
        <v>#REF!</v>
      </c>
      <c r="AT123" s="282" t="e">
        <f>IF(AND(#REF!="Baja",#REF!="Moderado"),CONCATENATE("R",#REF!,"C",#REF!),"")</f>
        <v>#REF!</v>
      </c>
      <c r="AU123" s="283" t="e">
        <f>IF(AND(#REF!="Baja",#REF!="Moderado"),CONCATENATE("R",#REF!,"C",#REF!),"")</f>
        <v>#REF!</v>
      </c>
      <c r="AV123" s="283" t="e">
        <f>IF(AND(#REF!="Baja",#REF!="Moderado"),CONCATENATE("R",#REF!,"C",#REF!),"")</f>
        <v>#REF!</v>
      </c>
      <c r="AW123" s="283" t="e">
        <f>IF(AND(#REF!="Baja",#REF!="Moderado"),CONCATENATE("R",#REF!,"C",#REF!),"")</f>
        <v>#REF!</v>
      </c>
      <c r="AX123" s="283" t="e">
        <f>IF(AND(#REF!="Baja",#REF!="Moderado"),CONCATENATE("R",#REF!,"C",#REF!),"")</f>
        <v>#REF!</v>
      </c>
      <c r="AY123" s="283" t="e">
        <f>IF(AND(#REF!="Baja",#REF!="Moderado"),CONCATENATE("R",#REF!,"C",#REF!),"")</f>
        <v>#REF!</v>
      </c>
      <c r="AZ123" s="283" t="e">
        <f>IF(AND(#REF!="Baja",#REF!="Moderado"),CONCATENATE("R",#REF!,"C",#REF!),"")</f>
        <v>#REF!</v>
      </c>
      <c r="BA123" s="283" t="e">
        <f>IF(AND(#REF!="Baja",#REF!="Moderado"),CONCATENATE("R",#REF!,"C",#REF!),"")</f>
        <v>#REF!</v>
      </c>
      <c r="BB123" s="283" t="e">
        <f>IF(AND(#REF!="Baja",#REF!="Moderado"),CONCATENATE("R",#REF!,"C",#REF!),"")</f>
        <v>#REF!</v>
      </c>
      <c r="BC123" s="283" t="e">
        <f>IF(AND(#REF!="Baja",#REF!="Moderado"),CONCATENATE("R",#REF!,"C",#REF!),"")</f>
        <v>#REF!</v>
      </c>
      <c r="BD123" s="283" t="e">
        <f>IF(AND(#REF!="Baja",#REF!="Moderado"),CONCATENATE("R",#REF!,"C",#REF!),"")</f>
        <v>#REF!</v>
      </c>
      <c r="BE123" s="283" t="e">
        <f>IF(AND(#REF!="Baja",#REF!="Moderado"),CONCATENATE("R",#REF!,"C",#REF!),"")</f>
        <v>#REF!</v>
      </c>
      <c r="BF123" s="283" t="e">
        <f>IF(AND(#REF!="Baja",#REF!="Moderado"),CONCATENATE("R",#REF!,"C",#REF!),"")</f>
        <v>#REF!</v>
      </c>
      <c r="BG123" s="283" t="e">
        <f>IF(AND(#REF!="Baja",#REF!="Moderado"),CONCATENATE("R",#REF!,"C",#REF!),"")</f>
        <v>#REF!</v>
      </c>
      <c r="BH123" s="283" t="e">
        <f>IF(AND(#REF!="Baja",#REF!="Moderado"),CONCATENATE("R",#REF!,"C",#REF!),"")</f>
        <v>#REF!</v>
      </c>
      <c r="BI123" s="283" t="e">
        <f>IF(AND(#REF!="Baja",#REF!="Moderado"),CONCATENATE("R",#REF!,"C",#REF!),"")</f>
        <v>#REF!</v>
      </c>
      <c r="BJ123" s="283" t="e">
        <f>IF(AND(#REF!="Baja",#REF!="Moderado"),CONCATENATE("R",#REF!,"C",#REF!),"")</f>
        <v>#REF!</v>
      </c>
      <c r="BK123" s="284" t="e">
        <f>IF(AND(#REF!="Baja",#REF!="Moderado"),CONCATENATE("R",#REF!,"C",#REF!),"")</f>
        <v>#REF!</v>
      </c>
      <c r="BL123" s="270" t="e">
        <f>IF(AND(#REF!="Baja",#REF!="Mayor"),CONCATENATE("R",#REF!,"C",#REF!),"")</f>
        <v>#REF!</v>
      </c>
      <c r="BM123" s="270" t="e">
        <f>IF(AND(#REF!="Baja",#REF!="Mayor"),CONCATENATE("R",#REF!,"C",#REF!),"")</f>
        <v>#REF!</v>
      </c>
      <c r="BN123" s="270" t="e">
        <f>IF(AND(#REF!="Baja",#REF!="Mayor"),CONCATENATE("R",#REF!,"C",#REF!),"")</f>
        <v>#REF!</v>
      </c>
      <c r="BO123" s="270" t="e">
        <f>IF(AND(#REF!="Baja",#REF!="Mayor"),CONCATENATE("R",#REF!,"C",#REF!),"")</f>
        <v>#REF!</v>
      </c>
      <c r="BP123" s="270" t="e">
        <f>IF(AND(#REF!="Baja",#REF!="Mayor"),CONCATENATE("R",#REF!,"C",#REF!),"")</f>
        <v>#REF!</v>
      </c>
      <c r="BQ123" s="270" t="e">
        <f>IF(AND(#REF!="Baja",#REF!="Mayor"),CONCATENATE("R",#REF!,"C",#REF!),"")</f>
        <v>#REF!</v>
      </c>
      <c r="BR123" s="270" t="e">
        <f>IF(AND(#REF!="Baja",#REF!="Mayor"),CONCATENATE("R",#REF!,"C",#REF!),"")</f>
        <v>#REF!</v>
      </c>
      <c r="BS123" s="270" t="e">
        <f>IF(AND(#REF!="Baja",#REF!="Mayor"),CONCATENATE("R",#REF!,"C",#REF!),"")</f>
        <v>#REF!</v>
      </c>
      <c r="BT123" s="270" t="e">
        <f>IF(AND(#REF!="Baja",#REF!="Mayor"),CONCATENATE("R",#REF!,"C",#REF!),"")</f>
        <v>#REF!</v>
      </c>
      <c r="BU123" s="270" t="e">
        <f>IF(AND(#REF!="Baja",#REF!="Mayor"),CONCATENATE("R",#REF!,"C",#REF!),"")</f>
        <v>#REF!</v>
      </c>
      <c r="BV123" s="270" t="e">
        <f>IF(AND(#REF!="Baja",#REF!="Mayor"),CONCATENATE("R",#REF!,"C",#REF!),"")</f>
        <v>#REF!</v>
      </c>
      <c r="BW123" s="270" t="e">
        <f>IF(AND(#REF!="Baja",#REF!="Mayor"),CONCATENATE("R",#REF!,"C",#REF!),"")</f>
        <v>#REF!</v>
      </c>
      <c r="BX123" s="270" t="e">
        <f>IF(AND(#REF!="Baja",#REF!="Mayor"),CONCATENATE("R",#REF!,"C",#REF!),"")</f>
        <v>#REF!</v>
      </c>
      <c r="BY123" s="270" t="e">
        <f>IF(AND(#REF!="Baja",#REF!="Mayor"),CONCATENATE("R",#REF!,"C",#REF!),"")</f>
        <v>#REF!</v>
      </c>
      <c r="BZ123" s="270" t="e">
        <f>IF(AND(#REF!="Baja",#REF!="Mayor"),CONCATENATE("R",#REF!,"C",#REF!),"")</f>
        <v>#REF!</v>
      </c>
      <c r="CA123" s="270" t="e">
        <f>IF(AND(#REF!="Baja",#REF!="Mayor"),CONCATENATE("R",#REF!,"C",#REF!),"")</f>
        <v>#REF!</v>
      </c>
      <c r="CB123" s="270" t="e">
        <f>IF(AND(#REF!="Baja",#REF!="Mayor"),CONCATENATE("R",#REF!,"C",#REF!),"")</f>
        <v>#REF!</v>
      </c>
      <c r="CC123" s="271" t="e">
        <f>IF(AND(#REF!="Baja",#REF!="Mayor"),CONCATENATE("R",#REF!,"C",#REF!),"")</f>
        <v>#REF!</v>
      </c>
      <c r="CD123" s="272" t="e">
        <f>IF(AND(#REF!="Baja",#REF!="Catastrófico"),CONCATENATE("R",#REF!,"C",#REF!),"")</f>
        <v>#REF!</v>
      </c>
      <c r="CE123" s="272" t="e">
        <f>IF(AND(#REF!="Baja",#REF!="Catastrófico"),CONCATENATE("R",#REF!,"C",#REF!),"")</f>
        <v>#REF!</v>
      </c>
      <c r="CF123" s="272" t="e">
        <f>IF(AND(#REF!="Baja",#REF!="Catastrófico"),CONCATENATE("R",#REF!,"C",#REF!),"")</f>
        <v>#REF!</v>
      </c>
      <c r="CG123" s="272" t="e">
        <f>IF(AND(#REF!="Baja",#REF!="Catastrófico"),CONCATENATE("R",#REF!,"C",#REF!),"")</f>
        <v>#REF!</v>
      </c>
      <c r="CH123" s="272" t="e">
        <f>IF(AND(#REF!="Baja",#REF!="Catastrófico"),CONCATENATE("R",#REF!,"C",#REF!),"")</f>
        <v>#REF!</v>
      </c>
      <c r="CI123" s="272" t="e">
        <f>IF(AND(#REF!="Baja",#REF!="Catastrófico"),CONCATENATE("R",#REF!,"C",#REF!),"")</f>
        <v>#REF!</v>
      </c>
      <c r="CJ123" s="272" t="e">
        <f>IF(AND(#REF!="Baja",#REF!="Catastrófico"),CONCATENATE("R",#REF!,"C",#REF!),"")</f>
        <v>#REF!</v>
      </c>
      <c r="CK123" s="272" t="e">
        <f>IF(AND(#REF!="Baja",#REF!="Catastrófico"),CONCATENATE("R",#REF!,"C",#REF!),"")</f>
        <v>#REF!</v>
      </c>
      <c r="CL123" s="272" t="e">
        <f>IF(AND(#REF!="Baja",#REF!="Catastrófico"),CONCATENATE("R",#REF!,"C",#REF!),"")</f>
        <v>#REF!</v>
      </c>
      <c r="CM123" s="272" t="e">
        <f>IF(AND(#REF!="Baja",#REF!="Catastrófico"),CONCATENATE("R",#REF!,"C",#REF!),"")</f>
        <v>#REF!</v>
      </c>
      <c r="CN123" s="272" t="e">
        <f>IF(AND(#REF!="Baja",#REF!="Catastrófico"),CONCATENATE("R",#REF!,"C",#REF!),"")</f>
        <v>#REF!</v>
      </c>
      <c r="CO123" s="272" t="e">
        <f>IF(AND(#REF!="Baja",#REF!="Catastrófico"),CONCATENATE("R",#REF!,"C",#REF!),"")</f>
        <v>#REF!</v>
      </c>
      <c r="CP123" s="272" t="e">
        <f>IF(AND(#REF!="Baja",#REF!="Catastrófico"),CONCATENATE("R",#REF!,"C",#REF!),"")</f>
        <v>#REF!</v>
      </c>
      <c r="CQ123" s="272" t="e">
        <f>IF(AND(#REF!="Baja",#REF!="Catastrófico"),CONCATENATE("R",#REF!,"C",#REF!),"")</f>
        <v>#REF!</v>
      </c>
      <c r="CR123" s="272" t="e">
        <f>IF(AND(#REF!="Baja",#REF!="Catastrófico"),CONCATENATE("R",#REF!,"C",#REF!),"")</f>
        <v>#REF!</v>
      </c>
      <c r="CS123" s="272" t="e">
        <f>IF(AND(#REF!="Baja",#REF!="Catastrófico"),CONCATENATE("R",#REF!,"C",#REF!),"")</f>
        <v>#REF!</v>
      </c>
      <c r="CT123" s="272" t="e">
        <f>IF(AND(#REF!="Baja",#REF!="Catastrófico"),CONCATENATE("R",#REF!,"C",#REF!),"")</f>
        <v>#REF!</v>
      </c>
      <c r="CU123" s="273" t="e">
        <f>IF(AND(#REF!="Baja",#REF!="Catastrófico"),CONCATENATE("R",#REF!,"C",#REF!),"")</f>
        <v>#REF!</v>
      </c>
      <c r="CV123" s="57"/>
      <c r="CW123" s="1068"/>
      <c r="CX123" s="1068"/>
      <c r="CY123" s="1068"/>
      <c r="CZ123" s="1068"/>
      <c r="DA123" s="1068"/>
      <c r="DB123" s="1068"/>
    </row>
    <row r="124" spans="2:106" ht="32.65" customHeight="1">
      <c r="B124" s="1101"/>
      <c r="C124" s="1101"/>
      <c r="D124" s="1102"/>
      <c r="E124" s="1072"/>
      <c r="F124" s="1073"/>
      <c r="G124" s="1073"/>
      <c r="H124" s="1073"/>
      <c r="I124" s="1074"/>
      <c r="J124" s="291" t="e">
        <f>IF(AND(#REF!="Baja",#REF!="Leve"),CONCATENATE("R",#REF!,"C",#REF!),"")</f>
        <v>#REF!</v>
      </c>
      <c r="K124" s="292" t="e">
        <f>IF(AND(#REF!="Baja",#REF!="Leve"),CONCATENATE("R",#REF!,"C",#REF!),"")</f>
        <v>#REF!</v>
      </c>
      <c r="L124" s="292" t="e">
        <f>IF(AND(#REF!="Baja",#REF!="Leve"),CONCATENATE("R",#REF!,"C",#REF!),"")</f>
        <v>#REF!</v>
      </c>
      <c r="M124" s="292" t="e">
        <f>IF(AND(#REF!="Baja",#REF!="Leve"),CONCATENATE("R",#REF!,"C",#REF!),"")</f>
        <v>#REF!</v>
      </c>
      <c r="N124" s="292" t="e">
        <f>IF(AND(#REF!="Baja",#REF!="Leve"),CONCATENATE("R",#REF!,"C",#REF!),"")</f>
        <v>#REF!</v>
      </c>
      <c r="O124" s="292" t="e">
        <f>IF(AND(#REF!="Baja",#REF!="Leve"),CONCATENATE("R",#REF!,"C",#REF!),"")</f>
        <v>#REF!</v>
      </c>
      <c r="P124" s="292" t="e">
        <f>IF(AND(#REF!="Baja",#REF!="Leve"),CONCATENATE("R",#REF!,"C",#REF!),"")</f>
        <v>#REF!</v>
      </c>
      <c r="Q124" s="292" t="e">
        <f>IF(AND(#REF!="Baja",#REF!="Leve"),CONCATENATE("R",#REF!,"C",#REF!),"")</f>
        <v>#REF!</v>
      </c>
      <c r="R124" s="292" t="e">
        <f>IF(AND(#REF!="Baja",#REF!="Leve"),CONCATENATE("R",#REF!,"C",#REF!),"")</f>
        <v>#REF!</v>
      </c>
      <c r="S124" s="292" t="e">
        <f>IF(AND(#REF!="Baja",#REF!="Leve"),CONCATENATE("R",#REF!,"C",#REF!),"")</f>
        <v>#REF!</v>
      </c>
      <c r="T124" s="292" t="e">
        <f>IF(AND(#REF!="Baja",#REF!="Leve"),CONCATENATE("R",#REF!,"C",#REF!),"")</f>
        <v>#REF!</v>
      </c>
      <c r="U124" s="292" t="e">
        <f>IF(AND(#REF!="Baja",#REF!="Leve"),CONCATENATE("R",#REF!,"C",#REF!),"")</f>
        <v>#REF!</v>
      </c>
      <c r="V124" s="292" t="e">
        <f>IF(AND(#REF!="Baja",#REF!="Leve"),CONCATENATE("R",#REF!,"C",#REF!),"")</f>
        <v>#REF!</v>
      </c>
      <c r="W124" s="292" t="e">
        <f>IF(AND(#REF!="Baja",#REF!="Leve"),CONCATENATE("R",#REF!,"C",#REF!),"")</f>
        <v>#REF!</v>
      </c>
      <c r="X124" s="292" t="e">
        <f>IF(AND(#REF!="Baja",#REF!="Leve"),CONCATENATE("R",#REF!,"C",#REF!),"")</f>
        <v>#REF!</v>
      </c>
      <c r="Y124" s="292" t="e">
        <f>IF(AND(#REF!="Baja",#REF!="Leve"),CONCATENATE("R",#REF!,"C",#REF!),"")</f>
        <v>#REF!</v>
      </c>
      <c r="Z124" s="292" t="e">
        <f>IF(AND(#REF!="Baja",#REF!="Leve"),CONCATENATE("R",#REF!,"C",#REF!),"")</f>
        <v>#REF!</v>
      </c>
      <c r="AA124" s="293" t="e">
        <f>IF(AND(#REF!="Baja",#REF!="Leve"),CONCATENATE("R",#REF!,"C",#REF!),"")</f>
        <v>#REF!</v>
      </c>
      <c r="AB124" s="282" t="e">
        <f>IF(AND(#REF!="Baja",#REF!="Menor"),CONCATENATE("R",#REF!,"C",#REF!),"")</f>
        <v>#REF!</v>
      </c>
      <c r="AC124" s="283" t="e">
        <f>IF(AND(#REF!="Baja",#REF!="Menor"),CONCATENATE("R",#REF!,"C",#REF!),"")</f>
        <v>#REF!</v>
      </c>
      <c r="AD124" s="283" t="e">
        <f>IF(AND(#REF!="Baja",#REF!="Menor"),CONCATENATE("R",#REF!,"C",#REF!),"")</f>
        <v>#REF!</v>
      </c>
      <c r="AE124" s="283" t="e">
        <f>IF(AND(#REF!="Baja",#REF!="Menor"),CONCATENATE("R",#REF!,"C",#REF!),"")</f>
        <v>#REF!</v>
      </c>
      <c r="AF124" s="283" t="e">
        <f>IF(AND(#REF!="Baja",#REF!="Menor"),CONCATENATE("R",#REF!,"C",#REF!),"")</f>
        <v>#REF!</v>
      </c>
      <c r="AG124" s="283" t="e">
        <f>IF(AND(#REF!="Baja",#REF!="Menor"),CONCATENATE("R",#REF!,"C",#REF!),"")</f>
        <v>#REF!</v>
      </c>
      <c r="AH124" s="283" t="e">
        <f>IF(AND(#REF!="Baja",#REF!="Menor"),CONCATENATE("R",#REF!,"C",#REF!),"")</f>
        <v>#REF!</v>
      </c>
      <c r="AI124" s="283" t="e">
        <f>IF(AND(#REF!="Baja",#REF!="Menor"),CONCATENATE("R",#REF!,"C",#REF!),"")</f>
        <v>#REF!</v>
      </c>
      <c r="AJ124" s="283" t="e">
        <f>IF(AND(#REF!="Baja",#REF!="Menor"),CONCATENATE("R",#REF!,"C",#REF!),"")</f>
        <v>#REF!</v>
      </c>
      <c r="AK124" s="283" t="e">
        <f>IF(AND(#REF!="Baja",#REF!="Menor"),CONCATENATE("R",#REF!,"C",#REF!),"")</f>
        <v>#REF!</v>
      </c>
      <c r="AL124" s="283" t="e">
        <f>IF(AND(#REF!="Baja",#REF!="Menor"),CONCATENATE("R",#REF!,"C",#REF!),"")</f>
        <v>#REF!</v>
      </c>
      <c r="AM124" s="283" t="e">
        <f>IF(AND(#REF!="Baja",#REF!="Menor"),CONCATENATE("R",#REF!,"C",#REF!),"")</f>
        <v>#REF!</v>
      </c>
      <c r="AN124" s="283" t="e">
        <f>IF(AND(#REF!="Baja",#REF!="Menor"),CONCATENATE("R",#REF!,"C",#REF!),"")</f>
        <v>#REF!</v>
      </c>
      <c r="AO124" s="283" t="e">
        <f>IF(AND(#REF!="Baja",#REF!="Menor"),CONCATENATE("R",#REF!,"C",#REF!),"")</f>
        <v>#REF!</v>
      </c>
      <c r="AP124" s="283" t="e">
        <f>IF(AND(#REF!="Baja",#REF!="Menor"),CONCATENATE("R",#REF!,"C",#REF!),"")</f>
        <v>#REF!</v>
      </c>
      <c r="AQ124" s="283" t="e">
        <f>IF(AND(#REF!="Baja",#REF!="Menor"),CONCATENATE("R",#REF!,"C",#REF!),"")</f>
        <v>#REF!</v>
      </c>
      <c r="AR124" s="283" t="e">
        <f>IF(AND(#REF!="Baja",#REF!="Menor"),CONCATENATE("R",#REF!,"C",#REF!),"")</f>
        <v>#REF!</v>
      </c>
      <c r="AS124" s="283" t="e">
        <f>IF(AND(#REF!="Baja",#REF!="Menor"),CONCATENATE("R",#REF!,"C",#REF!),"")</f>
        <v>#REF!</v>
      </c>
      <c r="AT124" s="282" t="e">
        <f>IF(AND(#REF!="Baja",#REF!="Moderado"),CONCATENATE("R",#REF!,"C",#REF!),"")</f>
        <v>#REF!</v>
      </c>
      <c r="AU124" s="283" t="e">
        <f>IF(AND(#REF!="Baja",#REF!="Moderado"),CONCATENATE("R",#REF!,"C",#REF!),"")</f>
        <v>#REF!</v>
      </c>
      <c r="AV124" s="283" t="e">
        <f>IF(AND(#REF!="Baja",#REF!="Moderado"),CONCATENATE("R",#REF!,"C",#REF!),"")</f>
        <v>#REF!</v>
      </c>
      <c r="AW124" s="283" t="e">
        <f>IF(AND(#REF!="Baja",#REF!="Moderado"),CONCATENATE("R",#REF!,"C",#REF!),"")</f>
        <v>#REF!</v>
      </c>
      <c r="AX124" s="283" t="e">
        <f>IF(AND(#REF!="Baja",#REF!="Moderado"),CONCATENATE("R",#REF!,"C",#REF!),"")</f>
        <v>#REF!</v>
      </c>
      <c r="AY124" s="283" t="e">
        <f>IF(AND(#REF!="Baja",#REF!="Moderado"),CONCATENATE("R",#REF!,"C",#REF!),"")</f>
        <v>#REF!</v>
      </c>
      <c r="AZ124" s="283" t="e">
        <f>IF(AND(#REF!="Baja",#REF!="Moderado"),CONCATENATE("R",#REF!,"C",#REF!),"")</f>
        <v>#REF!</v>
      </c>
      <c r="BA124" s="283" t="e">
        <f>IF(AND(#REF!="Baja",#REF!="Moderado"),CONCATENATE("R",#REF!,"C",#REF!),"")</f>
        <v>#REF!</v>
      </c>
      <c r="BB124" s="283" t="e">
        <f>IF(AND(#REF!="Baja",#REF!="Moderado"),CONCATENATE("R",#REF!,"C",#REF!),"")</f>
        <v>#REF!</v>
      </c>
      <c r="BC124" s="283" t="e">
        <f>IF(AND(#REF!="Baja",#REF!="Moderado"),CONCATENATE("R",#REF!,"C",#REF!),"")</f>
        <v>#REF!</v>
      </c>
      <c r="BD124" s="283" t="e">
        <f>IF(AND(#REF!="Baja",#REF!="Moderado"),CONCATENATE("R",#REF!,"C",#REF!),"")</f>
        <v>#REF!</v>
      </c>
      <c r="BE124" s="283" t="e">
        <f>IF(AND(#REF!="Baja",#REF!="Moderado"),CONCATENATE("R",#REF!,"C",#REF!),"")</f>
        <v>#REF!</v>
      </c>
      <c r="BF124" s="283" t="e">
        <f>IF(AND(#REF!="Baja",#REF!="Moderado"),CONCATENATE("R",#REF!,"C",#REF!),"")</f>
        <v>#REF!</v>
      </c>
      <c r="BG124" s="283" t="e">
        <f>IF(AND(#REF!="Baja",#REF!="Moderado"),CONCATENATE("R",#REF!,"C",#REF!),"")</f>
        <v>#REF!</v>
      </c>
      <c r="BH124" s="283" t="e">
        <f>IF(AND(#REF!="Baja",#REF!="Moderado"),CONCATENATE("R",#REF!,"C",#REF!),"")</f>
        <v>#REF!</v>
      </c>
      <c r="BI124" s="283" t="e">
        <f>IF(AND(#REF!="Baja",#REF!="Moderado"),CONCATENATE("R",#REF!,"C",#REF!),"")</f>
        <v>#REF!</v>
      </c>
      <c r="BJ124" s="283" t="e">
        <f>IF(AND(#REF!="Baja",#REF!="Moderado"),CONCATENATE("R",#REF!,"C",#REF!),"")</f>
        <v>#REF!</v>
      </c>
      <c r="BK124" s="284" t="e">
        <f>IF(AND(#REF!="Baja",#REF!="Moderado"),CONCATENATE("R",#REF!,"C",#REF!),"")</f>
        <v>#REF!</v>
      </c>
      <c r="BL124" s="270" t="e">
        <f>IF(AND(#REF!="Baja",#REF!="Mayor"),CONCATENATE("R",#REF!,"C",#REF!),"")</f>
        <v>#REF!</v>
      </c>
      <c r="BM124" s="270" t="e">
        <f>IF(AND(#REF!="Baja",#REF!="Mayor"),CONCATENATE("R",#REF!,"C",#REF!),"")</f>
        <v>#REF!</v>
      </c>
      <c r="BN124" s="270" t="e">
        <f>IF(AND(#REF!="Baja",#REF!="Mayor"),CONCATENATE("R",#REF!,"C",#REF!),"")</f>
        <v>#REF!</v>
      </c>
      <c r="BO124" s="270" t="e">
        <f>IF(AND(#REF!="Baja",#REF!="Mayor"),CONCATENATE("R",#REF!,"C",#REF!),"")</f>
        <v>#REF!</v>
      </c>
      <c r="BP124" s="270" t="e">
        <f>IF(AND(#REF!="Baja",#REF!="Mayor"),CONCATENATE("R",#REF!,"C",#REF!),"")</f>
        <v>#REF!</v>
      </c>
      <c r="BQ124" s="270" t="e">
        <f>IF(AND(#REF!="Baja",#REF!="Mayor"),CONCATENATE("R",#REF!,"C",#REF!),"")</f>
        <v>#REF!</v>
      </c>
      <c r="BR124" s="270" t="e">
        <f>IF(AND(#REF!="Baja",#REF!="Mayor"),CONCATENATE("R",#REF!,"C",#REF!),"")</f>
        <v>#REF!</v>
      </c>
      <c r="BS124" s="270" t="e">
        <f>IF(AND(#REF!="Baja",#REF!="Mayor"),CONCATENATE("R",#REF!,"C",#REF!),"")</f>
        <v>#REF!</v>
      </c>
      <c r="BT124" s="270" t="e">
        <f>IF(AND(#REF!="Baja",#REF!="Mayor"),CONCATENATE("R",#REF!,"C",#REF!),"")</f>
        <v>#REF!</v>
      </c>
      <c r="BU124" s="270" t="e">
        <f>IF(AND(#REF!="Baja",#REF!="Mayor"),CONCATENATE("R",#REF!,"C",#REF!),"")</f>
        <v>#REF!</v>
      </c>
      <c r="BV124" s="270" t="e">
        <f>IF(AND(#REF!="Baja",#REF!="Mayor"),CONCATENATE("R",#REF!,"C",#REF!),"")</f>
        <v>#REF!</v>
      </c>
      <c r="BW124" s="270" t="e">
        <f>IF(AND(#REF!="Baja",#REF!="Mayor"),CONCATENATE("R",#REF!,"C",#REF!),"")</f>
        <v>#REF!</v>
      </c>
      <c r="BX124" s="270" t="e">
        <f>IF(AND(#REF!="Baja",#REF!="Mayor"),CONCATENATE("R",#REF!,"C",#REF!),"")</f>
        <v>#REF!</v>
      </c>
      <c r="BY124" s="270" t="e">
        <f>IF(AND(#REF!="Baja",#REF!="Mayor"),CONCATENATE("R",#REF!,"C",#REF!),"")</f>
        <v>#REF!</v>
      </c>
      <c r="BZ124" s="270" t="e">
        <f>IF(AND(#REF!="Baja",#REF!="Mayor"),CONCATENATE("R",#REF!,"C",#REF!),"")</f>
        <v>#REF!</v>
      </c>
      <c r="CA124" s="270" t="e">
        <f>IF(AND(#REF!="Baja",#REF!="Mayor"),CONCATENATE("R",#REF!,"C",#REF!),"")</f>
        <v>#REF!</v>
      </c>
      <c r="CB124" s="270" t="e">
        <f>IF(AND(#REF!="Baja",#REF!="Mayor"),CONCATENATE("R",#REF!,"C",#REF!),"")</f>
        <v>#REF!</v>
      </c>
      <c r="CC124" s="271" t="e">
        <f>IF(AND(#REF!="Baja",#REF!="Mayor"),CONCATENATE("R",#REF!,"C",#REF!),"")</f>
        <v>#REF!</v>
      </c>
      <c r="CD124" s="272" t="e">
        <f>IF(AND(#REF!="Baja",#REF!="Catastrófico"),CONCATENATE("R",#REF!,"C",#REF!),"")</f>
        <v>#REF!</v>
      </c>
      <c r="CE124" s="272" t="e">
        <f>IF(AND(#REF!="Baja",#REF!="Catastrófico"),CONCATENATE("R",#REF!,"C",#REF!),"")</f>
        <v>#REF!</v>
      </c>
      <c r="CF124" s="272" t="e">
        <f>IF(AND(#REF!="Baja",#REF!="Catastrófico"),CONCATENATE("R",#REF!,"C",#REF!),"")</f>
        <v>#REF!</v>
      </c>
      <c r="CG124" s="272" t="e">
        <f>IF(AND(#REF!="Baja",#REF!="Catastrófico"),CONCATENATE("R",#REF!,"C",#REF!),"")</f>
        <v>#REF!</v>
      </c>
      <c r="CH124" s="272" t="e">
        <f>IF(AND(#REF!="Baja",#REF!="Catastrófico"),CONCATENATE("R",#REF!,"C",#REF!),"")</f>
        <v>#REF!</v>
      </c>
      <c r="CI124" s="272" t="e">
        <f>IF(AND(#REF!="Baja",#REF!="Catastrófico"),CONCATENATE("R",#REF!,"C",#REF!),"")</f>
        <v>#REF!</v>
      </c>
      <c r="CJ124" s="272" t="e">
        <f>IF(AND(#REF!="Baja",#REF!="Catastrófico"),CONCATENATE("R",#REF!,"C",#REF!),"")</f>
        <v>#REF!</v>
      </c>
      <c r="CK124" s="272" t="e">
        <f>IF(AND(#REF!="Baja",#REF!="Catastrófico"),CONCATENATE("R",#REF!,"C",#REF!),"")</f>
        <v>#REF!</v>
      </c>
      <c r="CL124" s="272" t="e">
        <f>IF(AND(#REF!="Baja",#REF!="Catastrófico"),CONCATENATE("R",#REF!,"C",#REF!),"")</f>
        <v>#REF!</v>
      </c>
      <c r="CM124" s="272" t="e">
        <f>IF(AND(#REF!="Baja",#REF!="Catastrófico"),CONCATENATE("R",#REF!,"C",#REF!),"")</f>
        <v>#REF!</v>
      </c>
      <c r="CN124" s="272" t="e">
        <f>IF(AND(#REF!="Baja",#REF!="Catastrófico"),CONCATENATE("R",#REF!,"C",#REF!),"")</f>
        <v>#REF!</v>
      </c>
      <c r="CO124" s="272" t="e">
        <f>IF(AND(#REF!="Baja",#REF!="Catastrófico"),CONCATENATE("R",#REF!,"C",#REF!),"")</f>
        <v>#REF!</v>
      </c>
      <c r="CP124" s="272" t="e">
        <f>IF(AND(#REF!="Baja",#REF!="Catastrófico"),CONCATENATE("R",#REF!,"C",#REF!),"")</f>
        <v>#REF!</v>
      </c>
      <c r="CQ124" s="272" t="e">
        <f>IF(AND(#REF!="Baja",#REF!="Catastrófico"),CONCATENATE("R",#REF!,"C",#REF!),"")</f>
        <v>#REF!</v>
      </c>
      <c r="CR124" s="272" t="e">
        <f>IF(AND(#REF!="Baja",#REF!="Catastrófico"),CONCATENATE("R",#REF!,"C",#REF!),"")</f>
        <v>#REF!</v>
      </c>
      <c r="CS124" s="272" t="e">
        <f>IF(AND(#REF!="Baja",#REF!="Catastrófico"),CONCATENATE("R",#REF!,"C",#REF!),"")</f>
        <v>#REF!</v>
      </c>
      <c r="CT124" s="272" t="e">
        <f>IF(AND(#REF!="Baja",#REF!="Catastrófico"),CONCATENATE("R",#REF!,"C",#REF!),"")</f>
        <v>#REF!</v>
      </c>
      <c r="CU124" s="273" t="e">
        <f>IF(AND(#REF!="Baja",#REF!="Catastrófico"),CONCATENATE("R",#REF!,"C",#REF!),"")</f>
        <v>#REF!</v>
      </c>
      <c r="CV124" s="57"/>
      <c r="CW124" s="1068"/>
      <c r="CX124" s="1068"/>
      <c r="CY124" s="1068"/>
      <c r="CZ124" s="1068"/>
      <c r="DA124" s="1068"/>
      <c r="DB124" s="1068"/>
    </row>
    <row r="125" spans="2:106" ht="32.65" customHeight="1">
      <c r="B125" s="1101"/>
      <c r="C125" s="1101"/>
      <c r="D125" s="1102"/>
      <c r="E125" s="1072"/>
      <c r="F125" s="1073"/>
      <c r="G125" s="1073"/>
      <c r="H125" s="1073"/>
      <c r="I125" s="1074"/>
      <c r="J125" s="291" t="e">
        <f>IF(AND(#REF!="Baja",#REF!="Leve"),CONCATENATE("R",#REF!,"C",#REF!),"")</f>
        <v>#REF!</v>
      </c>
      <c r="K125" s="292" t="e">
        <f>IF(AND(#REF!="Baja",#REF!="Leve"),CONCATENATE("R",#REF!,"C",#REF!),"")</f>
        <v>#REF!</v>
      </c>
      <c r="L125" s="292" t="e">
        <f>IF(AND(#REF!="Baja",#REF!="Leve"),CONCATENATE("R",#REF!,"C",#REF!),"")</f>
        <v>#REF!</v>
      </c>
      <c r="M125" s="292" t="e">
        <f>IF(AND(#REF!="Baja",#REF!="Leve"),CONCATENATE("R",#REF!,"C",#REF!),"")</f>
        <v>#REF!</v>
      </c>
      <c r="N125" s="292" t="e">
        <f>IF(AND(#REF!="Baja",#REF!="Leve"),CONCATENATE("R",#REF!,"C",#REF!),"")</f>
        <v>#REF!</v>
      </c>
      <c r="O125" s="292" t="e">
        <f>IF(AND(#REF!="Baja",#REF!="Leve"),CONCATENATE("R",#REF!,"C",#REF!),"")</f>
        <v>#REF!</v>
      </c>
      <c r="P125" s="292" t="e">
        <f>IF(AND(#REF!="Baja",#REF!="Leve"),CONCATENATE("R",#REF!,"C",#REF!),"")</f>
        <v>#REF!</v>
      </c>
      <c r="Q125" s="292" t="e">
        <f>IF(AND(#REF!="Baja",#REF!="Leve"),CONCATENATE("R",#REF!,"C",#REF!),"")</f>
        <v>#REF!</v>
      </c>
      <c r="R125" s="292" t="e">
        <f>IF(AND(#REF!="Baja",#REF!="Leve"),CONCATENATE("R",#REF!,"C",#REF!),"")</f>
        <v>#REF!</v>
      </c>
      <c r="S125" s="292" t="e">
        <f>IF(AND(#REF!="Baja",#REF!="Leve"),CONCATENATE("R",#REF!,"C",#REF!),"")</f>
        <v>#REF!</v>
      </c>
      <c r="T125" s="292" t="e">
        <f>IF(AND(#REF!="Baja",#REF!="Leve"),CONCATENATE("R",#REF!,"C",#REF!),"")</f>
        <v>#REF!</v>
      </c>
      <c r="U125" s="292" t="e">
        <f>IF(AND(#REF!="Baja",#REF!="Leve"),CONCATENATE("R",#REF!,"C",#REF!),"")</f>
        <v>#REF!</v>
      </c>
      <c r="V125" s="292" t="e">
        <f>IF(AND(#REF!="Baja",#REF!="Leve"),CONCATENATE("R",#REF!,"C",#REF!),"")</f>
        <v>#REF!</v>
      </c>
      <c r="W125" s="292" t="e">
        <f>IF(AND(#REF!="Baja",#REF!="Leve"),CONCATENATE("R",#REF!,"C",#REF!),"")</f>
        <v>#REF!</v>
      </c>
      <c r="X125" s="292" t="e">
        <f>IF(AND(#REF!="Baja",#REF!="Leve"),CONCATENATE("R",#REF!,"C",#REF!),"")</f>
        <v>#REF!</v>
      </c>
      <c r="Y125" s="292" t="e">
        <f>IF(AND(#REF!="Baja",#REF!="Leve"),CONCATENATE("R",#REF!,"C",#REF!),"")</f>
        <v>#REF!</v>
      </c>
      <c r="Z125" s="292" t="e">
        <f>IF(AND(#REF!="Baja",#REF!="Leve"),CONCATENATE("R",#REF!,"C",#REF!),"")</f>
        <v>#REF!</v>
      </c>
      <c r="AA125" s="293" t="e">
        <f>IF(AND(#REF!="Baja",#REF!="Leve"),CONCATENATE("R",#REF!,"C",#REF!),"")</f>
        <v>#REF!</v>
      </c>
      <c r="AB125" s="282" t="e">
        <f>IF(AND(#REF!="Baja",#REF!="Menor"),CONCATENATE("R",#REF!,"C",#REF!),"")</f>
        <v>#REF!</v>
      </c>
      <c r="AC125" s="283" t="e">
        <f>IF(AND(#REF!="Baja",#REF!="Menor"),CONCATENATE("R",#REF!,"C",#REF!),"")</f>
        <v>#REF!</v>
      </c>
      <c r="AD125" s="283" t="e">
        <f>IF(AND(#REF!="Baja",#REF!="Menor"),CONCATENATE("R",#REF!,"C",#REF!),"")</f>
        <v>#REF!</v>
      </c>
      <c r="AE125" s="283" t="e">
        <f>IF(AND(#REF!="Baja",#REF!="Menor"),CONCATENATE("R",#REF!,"C",#REF!),"")</f>
        <v>#REF!</v>
      </c>
      <c r="AF125" s="283" t="e">
        <f>IF(AND(#REF!="Baja",#REF!="Menor"),CONCATENATE("R",#REF!,"C",#REF!),"")</f>
        <v>#REF!</v>
      </c>
      <c r="AG125" s="283" t="e">
        <f>IF(AND(#REF!="Baja",#REF!="Menor"),CONCATENATE("R",#REF!,"C",#REF!),"")</f>
        <v>#REF!</v>
      </c>
      <c r="AH125" s="283" t="e">
        <f>IF(AND(#REF!="Baja",#REF!="Menor"),CONCATENATE("R",#REF!,"C",#REF!),"")</f>
        <v>#REF!</v>
      </c>
      <c r="AI125" s="283" t="e">
        <f>IF(AND(#REF!="Baja",#REF!="Menor"),CONCATENATE("R",#REF!,"C",#REF!),"")</f>
        <v>#REF!</v>
      </c>
      <c r="AJ125" s="283" t="e">
        <f>IF(AND(#REF!="Baja",#REF!="Menor"),CONCATENATE("R",#REF!,"C",#REF!),"")</f>
        <v>#REF!</v>
      </c>
      <c r="AK125" s="283" t="e">
        <f>IF(AND(#REF!="Baja",#REF!="Menor"),CONCATENATE("R",#REF!,"C",#REF!),"")</f>
        <v>#REF!</v>
      </c>
      <c r="AL125" s="283" t="e">
        <f>IF(AND(#REF!="Baja",#REF!="Menor"),CONCATENATE("R",#REF!,"C",#REF!),"")</f>
        <v>#REF!</v>
      </c>
      <c r="AM125" s="283" t="e">
        <f>IF(AND(#REF!="Baja",#REF!="Menor"),CONCATENATE("R",#REF!,"C",#REF!),"")</f>
        <v>#REF!</v>
      </c>
      <c r="AN125" s="283" t="e">
        <f>IF(AND(#REF!="Baja",#REF!="Menor"),CONCATENATE("R",#REF!,"C",#REF!),"")</f>
        <v>#REF!</v>
      </c>
      <c r="AO125" s="283" t="e">
        <f>IF(AND(#REF!="Baja",#REF!="Menor"),CONCATENATE("R",#REF!,"C",#REF!),"")</f>
        <v>#REF!</v>
      </c>
      <c r="AP125" s="283" t="e">
        <f>IF(AND(#REF!="Baja",#REF!="Menor"),CONCATENATE("R",#REF!,"C",#REF!),"")</f>
        <v>#REF!</v>
      </c>
      <c r="AQ125" s="283" t="e">
        <f>IF(AND(#REF!="Baja",#REF!="Menor"),CONCATENATE("R",#REF!,"C",#REF!),"")</f>
        <v>#REF!</v>
      </c>
      <c r="AR125" s="283" t="e">
        <f>IF(AND(#REF!="Baja",#REF!="Menor"),CONCATENATE("R",#REF!,"C",#REF!),"")</f>
        <v>#REF!</v>
      </c>
      <c r="AS125" s="283" t="e">
        <f>IF(AND(#REF!="Baja",#REF!="Menor"),CONCATENATE("R",#REF!,"C",#REF!),"")</f>
        <v>#REF!</v>
      </c>
      <c r="AT125" s="282" t="e">
        <f>IF(AND(#REF!="Baja",#REF!="Moderado"),CONCATENATE("R",#REF!,"C",#REF!),"")</f>
        <v>#REF!</v>
      </c>
      <c r="AU125" s="283" t="e">
        <f>IF(AND(#REF!="Baja",#REF!="Moderado"),CONCATENATE("R",#REF!,"C",#REF!),"")</f>
        <v>#REF!</v>
      </c>
      <c r="AV125" s="283" t="e">
        <f>IF(AND(#REF!="Baja",#REF!="Moderado"),CONCATENATE("R",#REF!,"C",#REF!),"")</f>
        <v>#REF!</v>
      </c>
      <c r="AW125" s="283" t="e">
        <f>IF(AND(#REF!="Baja",#REF!="Moderado"),CONCATENATE("R",#REF!,"C",#REF!),"")</f>
        <v>#REF!</v>
      </c>
      <c r="AX125" s="283" t="e">
        <f>IF(AND(#REF!="Baja",#REF!="Moderado"),CONCATENATE("R",#REF!,"C",#REF!),"")</f>
        <v>#REF!</v>
      </c>
      <c r="AY125" s="283" t="e">
        <f>IF(AND(#REF!="Baja",#REF!="Moderado"),CONCATENATE("R",#REF!,"C",#REF!),"")</f>
        <v>#REF!</v>
      </c>
      <c r="AZ125" s="283" t="e">
        <f>IF(AND(#REF!="Baja",#REF!="Moderado"),CONCATENATE("R",#REF!,"C",#REF!),"")</f>
        <v>#REF!</v>
      </c>
      <c r="BA125" s="283" t="e">
        <f>IF(AND(#REF!="Baja",#REF!="Moderado"),CONCATENATE("R",#REF!,"C",#REF!),"")</f>
        <v>#REF!</v>
      </c>
      <c r="BB125" s="283" t="e">
        <f>IF(AND(#REF!="Baja",#REF!="Moderado"),CONCATENATE("R",#REF!,"C",#REF!),"")</f>
        <v>#REF!</v>
      </c>
      <c r="BC125" s="283" t="e">
        <f>IF(AND(#REF!="Baja",#REF!="Moderado"),CONCATENATE("R",#REF!,"C",#REF!),"")</f>
        <v>#REF!</v>
      </c>
      <c r="BD125" s="283" t="e">
        <f>IF(AND(#REF!="Baja",#REF!="Moderado"),CONCATENATE("R",#REF!,"C",#REF!),"")</f>
        <v>#REF!</v>
      </c>
      <c r="BE125" s="283" t="e">
        <f>IF(AND(#REF!="Baja",#REF!="Moderado"),CONCATENATE("R",#REF!,"C",#REF!),"")</f>
        <v>#REF!</v>
      </c>
      <c r="BF125" s="283" t="e">
        <f>IF(AND(#REF!="Baja",#REF!="Moderado"),CONCATENATE("R",#REF!,"C",#REF!),"")</f>
        <v>#REF!</v>
      </c>
      <c r="BG125" s="283" t="e">
        <f>IF(AND(#REF!="Baja",#REF!="Moderado"),CONCATENATE("R",#REF!,"C",#REF!),"")</f>
        <v>#REF!</v>
      </c>
      <c r="BH125" s="283" t="e">
        <f>IF(AND(#REF!="Baja",#REF!="Moderado"),CONCATENATE("R",#REF!,"C",#REF!),"")</f>
        <v>#REF!</v>
      </c>
      <c r="BI125" s="283" t="e">
        <f>IF(AND(#REF!="Baja",#REF!="Moderado"),CONCATENATE("R",#REF!,"C",#REF!),"")</f>
        <v>#REF!</v>
      </c>
      <c r="BJ125" s="283" t="e">
        <f>IF(AND(#REF!="Baja",#REF!="Moderado"),CONCATENATE("R",#REF!,"C",#REF!),"")</f>
        <v>#REF!</v>
      </c>
      <c r="BK125" s="284" t="e">
        <f>IF(AND(#REF!="Baja",#REF!="Moderado"),CONCATENATE("R",#REF!,"C",#REF!),"")</f>
        <v>#REF!</v>
      </c>
      <c r="BL125" s="270" t="e">
        <f>IF(AND(#REF!="Baja",#REF!="Mayor"),CONCATENATE("R",#REF!,"C",#REF!),"")</f>
        <v>#REF!</v>
      </c>
      <c r="BM125" s="270" t="e">
        <f>IF(AND(#REF!="Baja",#REF!="Mayor"),CONCATENATE("R",#REF!,"C",#REF!),"")</f>
        <v>#REF!</v>
      </c>
      <c r="BN125" s="270" t="e">
        <f>IF(AND(#REF!="Baja",#REF!="Mayor"),CONCATENATE("R",#REF!,"C",#REF!),"")</f>
        <v>#REF!</v>
      </c>
      <c r="BO125" s="270" t="e">
        <f>IF(AND(#REF!="Baja",#REF!="Mayor"),CONCATENATE("R",#REF!,"C",#REF!),"")</f>
        <v>#REF!</v>
      </c>
      <c r="BP125" s="270" t="e">
        <f>IF(AND(#REF!="Baja",#REF!="Mayor"),CONCATENATE("R",#REF!,"C",#REF!),"")</f>
        <v>#REF!</v>
      </c>
      <c r="BQ125" s="270" t="e">
        <f>IF(AND(#REF!="Baja",#REF!="Mayor"),CONCATENATE("R",#REF!,"C",#REF!),"")</f>
        <v>#REF!</v>
      </c>
      <c r="BR125" s="270" t="e">
        <f>IF(AND(#REF!="Baja",#REF!="Mayor"),CONCATENATE("R",#REF!,"C",#REF!),"")</f>
        <v>#REF!</v>
      </c>
      <c r="BS125" s="270" t="e">
        <f>IF(AND(#REF!="Baja",#REF!="Mayor"),CONCATENATE("R",#REF!,"C",#REF!),"")</f>
        <v>#REF!</v>
      </c>
      <c r="BT125" s="270" t="e">
        <f>IF(AND(#REF!="Baja",#REF!="Mayor"),CONCATENATE("R",#REF!,"C",#REF!),"")</f>
        <v>#REF!</v>
      </c>
      <c r="BU125" s="270" t="e">
        <f>IF(AND(#REF!="Baja",#REF!="Mayor"),CONCATENATE("R",#REF!,"C",#REF!),"")</f>
        <v>#REF!</v>
      </c>
      <c r="BV125" s="270" t="e">
        <f>IF(AND(#REF!="Baja",#REF!="Mayor"),CONCATENATE("R",#REF!,"C",#REF!),"")</f>
        <v>#REF!</v>
      </c>
      <c r="BW125" s="270" t="e">
        <f>IF(AND(#REF!="Baja",#REF!="Mayor"),CONCATENATE("R",#REF!,"C",#REF!),"")</f>
        <v>#REF!</v>
      </c>
      <c r="BX125" s="270" t="e">
        <f>IF(AND(#REF!="Baja",#REF!="Mayor"),CONCATENATE("R",#REF!,"C",#REF!),"")</f>
        <v>#REF!</v>
      </c>
      <c r="BY125" s="270" t="e">
        <f>IF(AND(#REF!="Baja",#REF!="Mayor"),CONCATENATE("R",#REF!,"C",#REF!),"")</f>
        <v>#REF!</v>
      </c>
      <c r="BZ125" s="270" t="e">
        <f>IF(AND(#REF!="Baja",#REF!="Mayor"),CONCATENATE("R",#REF!,"C",#REF!),"")</f>
        <v>#REF!</v>
      </c>
      <c r="CA125" s="270" t="e">
        <f>IF(AND(#REF!="Baja",#REF!="Mayor"),CONCATENATE("R",#REF!,"C",#REF!),"")</f>
        <v>#REF!</v>
      </c>
      <c r="CB125" s="270" t="e">
        <f>IF(AND(#REF!="Baja",#REF!="Mayor"),CONCATENATE("R",#REF!,"C",#REF!),"")</f>
        <v>#REF!</v>
      </c>
      <c r="CC125" s="271" t="e">
        <f>IF(AND(#REF!="Baja",#REF!="Mayor"),CONCATENATE("R",#REF!,"C",#REF!),"")</f>
        <v>#REF!</v>
      </c>
      <c r="CD125" s="272" t="e">
        <f>IF(AND(#REF!="Baja",#REF!="Catastrófico"),CONCATENATE("R",#REF!,"C",#REF!),"")</f>
        <v>#REF!</v>
      </c>
      <c r="CE125" s="272" t="e">
        <f>IF(AND(#REF!="Baja",#REF!="Catastrófico"),CONCATENATE("R",#REF!,"C",#REF!),"")</f>
        <v>#REF!</v>
      </c>
      <c r="CF125" s="272" t="e">
        <f>IF(AND(#REF!="Baja",#REF!="Catastrófico"),CONCATENATE("R",#REF!,"C",#REF!),"")</f>
        <v>#REF!</v>
      </c>
      <c r="CG125" s="272" t="e">
        <f>IF(AND(#REF!="Baja",#REF!="Catastrófico"),CONCATENATE("R",#REF!,"C",#REF!),"")</f>
        <v>#REF!</v>
      </c>
      <c r="CH125" s="272" t="e">
        <f>IF(AND(#REF!="Baja",#REF!="Catastrófico"),CONCATENATE("R",#REF!,"C",#REF!),"")</f>
        <v>#REF!</v>
      </c>
      <c r="CI125" s="272" t="e">
        <f>IF(AND(#REF!="Baja",#REF!="Catastrófico"),CONCATENATE("R",#REF!,"C",#REF!),"")</f>
        <v>#REF!</v>
      </c>
      <c r="CJ125" s="272" t="e">
        <f>IF(AND(#REF!="Baja",#REF!="Catastrófico"),CONCATENATE("R",#REF!,"C",#REF!),"")</f>
        <v>#REF!</v>
      </c>
      <c r="CK125" s="272" t="e">
        <f>IF(AND(#REF!="Baja",#REF!="Catastrófico"),CONCATENATE("R",#REF!,"C",#REF!),"")</f>
        <v>#REF!</v>
      </c>
      <c r="CL125" s="272" t="e">
        <f>IF(AND(#REF!="Baja",#REF!="Catastrófico"),CONCATENATE("R",#REF!,"C",#REF!),"")</f>
        <v>#REF!</v>
      </c>
      <c r="CM125" s="272" t="e">
        <f>IF(AND(#REF!="Baja",#REF!="Catastrófico"),CONCATENATE("R",#REF!,"C",#REF!),"")</f>
        <v>#REF!</v>
      </c>
      <c r="CN125" s="272" t="e">
        <f>IF(AND(#REF!="Baja",#REF!="Catastrófico"),CONCATENATE("R",#REF!,"C",#REF!),"")</f>
        <v>#REF!</v>
      </c>
      <c r="CO125" s="272" t="e">
        <f>IF(AND(#REF!="Baja",#REF!="Catastrófico"),CONCATENATE("R",#REF!,"C",#REF!),"")</f>
        <v>#REF!</v>
      </c>
      <c r="CP125" s="272" t="e">
        <f>IF(AND(#REF!="Baja",#REF!="Catastrófico"),CONCATENATE("R",#REF!,"C",#REF!),"")</f>
        <v>#REF!</v>
      </c>
      <c r="CQ125" s="272" t="e">
        <f>IF(AND(#REF!="Baja",#REF!="Catastrófico"),CONCATENATE("R",#REF!,"C",#REF!),"")</f>
        <v>#REF!</v>
      </c>
      <c r="CR125" s="272" t="e">
        <f>IF(AND(#REF!="Baja",#REF!="Catastrófico"),CONCATENATE("R",#REF!,"C",#REF!),"")</f>
        <v>#REF!</v>
      </c>
      <c r="CS125" s="272" t="e">
        <f>IF(AND(#REF!="Baja",#REF!="Catastrófico"),CONCATENATE("R",#REF!,"C",#REF!),"")</f>
        <v>#REF!</v>
      </c>
      <c r="CT125" s="272" t="e">
        <f>IF(AND(#REF!="Baja",#REF!="Catastrófico"),CONCATENATE("R",#REF!,"C",#REF!),"")</f>
        <v>#REF!</v>
      </c>
      <c r="CU125" s="273" t="e">
        <f>IF(AND(#REF!="Baja",#REF!="Catastrófico"),CONCATENATE("R",#REF!,"C",#REF!),"")</f>
        <v>#REF!</v>
      </c>
      <c r="CV125" s="57"/>
      <c r="CW125" s="1068"/>
      <c r="CX125" s="1068"/>
      <c r="CY125" s="1068"/>
      <c r="CZ125" s="1068"/>
      <c r="DA125" s="1068"/>
      <c r="DB125" s="1068"/>
    </row>
    <row r="126" spans="2:106" ht="32.65" customHeight="1">
      <c r="B126" s="1101"/>
      <c r="C126" s="1101"/>
      <c r="D126" s="1102"/>
      <c r="E126" s="1072"/>
      <c r="F126" s="1073"/>
      <c r="G126" s="1073"/>
      <c r="H126" s="1073"/>
      <c r="I126" s="1074"/>
      <c r="J126" s="291" t="e">
        <f>IF(AND(#REF!="Baja",#REF!="Leve"),CONCATENATE("R",#REF!,"C",#REF!),"")</f>
        <v>#REF!</v>
      </c>
      <c r="K126" s="292" t="e">
        <f>IF(AND(#REF!="Baja",#REF!="Leve"),CONCATENATE("R",#REF!,"C",#REF!),"")</f>
        <v>#REF!</v>
      </c>
      <c r="L126" s="292" t="e">
        <f>IF(AND(#REF!="Baja",#REF!="Leve"),CONCATENATE("R",#REF!,"C",#REF!),"")</f>
        <v>#REF!</v>
      </c>
      <c r="M126" s="292" t="e">
        <f>IF(AND(#REF!="Baja",#REF!="Leve"),CONCATENATE("R",#REF!,"C",#REF!),"")</f>
        <v>#REF!</v>
      </c>
      <c r="N126" s="292" t="e">
        <f>IF(AND(#REF!="Baja",#REF!="Leve"),CONCATENATE("R",#REF!,"C",#REF!),"")</f>
        <v>#REF!</v>
      </c>
      <c r="O126" s="292" t="e">
        <f>IF(AND(#REF!="Baja",#REF!="Leve"),CONCATENATE("R",#REF!,"C",#REF!),"")</f>
        <v>#REF!</v>
      </c>
      <c r="P126" s="292" t="e">
        <f>IF(AND(#REF!="Baja",#REF!="Leve"),CONCATENATE("R",#REF!,"C",#REF!),"")</f>
        <v>#REF!</v>
      </c>
      <c r="Q126" s="292" t="e">
        <f>IF(AND(#REF!="Baja",#REF!="Leve"),CONCATENATE("R",#REF!,"C",#REF!),"")</f>
        <v>#REF!</v>
      </c>
      <c r="R126" s="292" t="e">
        <f>IF(AND(#REF!="Baja",#REF!="Leve"),CONCATENATE("R",#REF!,"C",#REF!),"")</f>
        <v>#REF!</v>
      </c>
      <c r="S126" s="292" t="e">
        <f>IF(AND(#REF!="Baja",#REF!="Leve"),CONCATENATE("R",#REF!,"C",#REF!),"")</f>
        <v>#REF!</v>
      </c>
      <c r="T126" s="292" t="e">
        <f>IF(AND(#REF!="Baja",#REF!="Leve"),CONCATENATE("R",#REF!,"C",#REF!),"")</f>
        <v>#REF!</v>
      </c>
      <c r="U126" s="292" t="e">
        <f>IF(AND(#REF!="Baja",#REF!="Leve"),CONCATENATE("R",#REF!,"C",#REF!),"")</f>
        <v>#REF!</v>
      </c>
      <c r="V126" s="292" t="e">
        <f>IF(AND(#REF!="Baja",#REF!="Leve"),CONCATENATE("R",#REF!,"C",#REF!),"")</f>
        <v>#REF!</v>
      </c>
      <c r="W126" s="292" t="e">
        <f>IF(AND(#REF!="Baja",#REF!="Leve"),CONCATENATE("R",#REF!,"C",#REF!),"")</f>
        <v>#REF!</v>
      </c>
      <c r="X126" s="292" t="e">
        <f>IF(AND(#REF!="Baja",#REF!="Leve"),CONCATENATE("R",#REF!,"C",#REF!),"")</f>
        <v>#REF!</v>
      </c>
      <c r="Y126" s="292" t="e">
        <f>IF(AND(#REF!="Baja",#REF!="Leve"),CONCATENATE("R",#REF!,"C",#REF!),"")</f>
        <v>#REF!</v>
      </c>
      <c r="Z126" s="292" t="e">
        <f>IF(AND(#REF!="Baja",#REF!="Leve"),CONCATENATE("R",#REF!,"C",#REF!),"")</f>
        <v>#REF!</v>
      </c>
      <c r="AA126" s="293" t="e">
        <f>IF(AND(#REF!="Baja",#REF!="Leve"),CONCATENATE("R",#REF!,"C",#REF!),"")</f>
        <v>#REF!</v>
      </c>
      <c r="AB126" s="282" t="e">
        <f>IF(AND(#REF!="Baja",#REF!="Menor"),CONCATENATE("R",#REF!,"C",#REF!),"")</f>
        <v>#REF!</v>
      </c>
      <c r="AC126" s="283" t="e">
        <f>IF(AND(#REF!="Baja",#REF!="Menor"),CONCATENATE("R",#REF!,"C",#REF!),"")</f>
        <v>#REF!</v>
      </c>
      <c r="AD126" s="283" t="e">
        <f>IF(AND(#REF!="Baja",#REF!="Menor"),CONCATENATE("R",#REF!,"C",#REF!),"")</f>
        <v>#REF!</v>
      </c>
      <c r="AE126" s="283" t="e">
        <f>IF(AND(#REF!="Baja",#REF!="Menor"),CONCATENATE("R",#REF!,"C",#REF!),"")</f>
        <v>#REF!</v>
      </c>
      <c r="AF126" s="283" t="e">
        <f>IF(AND(#REF!="Baja",#REF!="Menor"),CONCATENATE("R",#REF!,"C",#REF!),"")</f>
        <v>#REF!</v>
      </c>
      <c r="AG126" s="283" t="e">
        <f>IF(AND(#REF!="Baja",#REF!="Menor"),CONCATENATE("R",#REF!,"C",#REF!),"")</f>
        <v>#REF!</v>
      </c>
      <c r="AH126" s="283" t="e">
        <f>IF(AND(#REF!="Baja",#REF!="Menor"),CONCATENATE("R",#REF!,"C",#REF!),"")</f>
        <v>#REF!</v>
      </c>
      <c r="AI126" s="283" t="e">
        <f>IF(AND(#REF!="Baja",#REF!="Menor"),CONCATENATE("R",#REF!,"C",#REF!),"")</f>
        <v>#REF!</v>
      </c>
      <c r="AJ126" s="283" t="e">
        <f>IF(AND(#REF!="Baja",#REF!="Menor"),CONCATENATE("R",#REF!,"C",#REF!),"")</f>
        <v>#REF!</v>
      </c>
      <c r="AK126" s="283" t="e">
        <f>IF(AND(#REF!="Baja",#REF!="Menor"),CONCATENATE("R",#REF!,"C",#REF!),"")</f>
        <v>#REF!</v>
      </c>
      <c r="AL126" s="283" t="e">
        <f>IF(AND(#REF!="Baja",#REF!="Menor"),CONCATENATE("R",#REF!,"C",#REF!),"")</f>
        <v>#REF!</v>
      </c>
      <c r="AM126" s="283" t="e">
        <f>IF(AND(#REF!="Baja",#REF!="Menor"),CONCATENATE("R",#REF!,"C",#REF!),"")</f>
        <v>#REF!</v>
      </c>
      <c r="AN126" s="283" t="e">
        <f>IF(AND(#REF!="Baja",#REF!="Menor"),CONCATENATE("R",#REF!,"C",#REF!),"")</f>
        <v>#REF!</v>
      </c>
      <c r="AO126" s="283" t="e">
        <f>IF(AND(#REF!="Baja",#REF!="Menor"),CONCATENATE("R",#REF!,"C",#REF!),"")</f>
        <v>#REF!</v>
      </c>
      <c r="AP126" s="283" t="e">
        <f>IF(AND(#REF!="Baja",#REF!="Menor"),CONCATENATE("R",#REF!,"C",#REF!),"")</f>
        <v>#REF!</v>
      </c>
      <c r="AQ126" s="283" t="e">
        <f>IF(AND(#REF!="Baja",#REF!="Menor"),CONCATENATE("R",#REF!,"C",#REF!),"")</f>
        <v>#REF!</v>
      </c>
      <c r="AR126" s="283" t="e">
        <f>IF(AND(#REF!="Baja",#REF!="Menor"),CONCATENATE("R",#REF!,"C",#REF!),"")</f>
        <v>#REF!</v>
      </c>
      <c r="AS126" s="283" t="e">
        <f>IF(AND(#REF!="Baja",#REF!="Menor"),CONCATENATE("R",#REF!,"C",#REF!),"")</f>
        <v>#REF!</v>
      </c>
      <c r="AT126" s="282" t="e">
        <f>IF(AND(#REF!="Baja",#REF!="Moderado"),CONCATENATE("R",#REF!,"C",#REF!),"")</f>
        <v>#REF!</v>
      </c>
      <c r="AU126" s="283" t="e">
        <f>IF(AND(#REF!="Baja",#REF!="Moderado"),CONCATENATE("R",#REF!,"C",#REF!),"")</f>
        <v>#REF!</v>
      </c>
      <c r="AV126" s="283" t="e">
        <f>IF(AND(#REF!="Baja",#REF!="Moderado"),CONCATENATE("R",#REF!,"C",#REF!),"")</f>
        <v>#REF!</v>
      </c>
      <c r="AW126" s="283" t="e">
        <f>IF(AND(#REF!="Baja",#REF!="Moderado"),CONCATENATE("R",#REF!,"C",#REF!),"")</f>
        <v>#REF!</v>
      </c>
      <c r="AX126" s="283" t="e">
        <f>IF(AND(#REF!="Baja",#REF!="Moderado"),CONCATENATE("R",#REF!,"C",#REF!),"")</f>
        <v>#REF!</v>
      </c>
      <c r="AY126" s="283" t="e">
        <f>IF(AND(#REF!="Baja",#REF!="Moderado"),CONCATENATE("R",#REF!,"C",#REF!),"")</f>
        <v>#REF!</v>
      </c>
      <c r="AZ126" s="283" t="e">
        <f>IF(AND(#REF!="Baja",#REF!="Moderado"),CONCATENATE("R",#REF!,"C",#REF!),"")</f>
        <v>#REF!</v>
      </c>
      <c r="BA126" s="283" t="e">
        <f>IF(AND(#REF!="Baja",#REF!="Moderado"),CONCATENATE("R",#REF!,"C",#REF!),"")</f>
        <v>#REF!</v>
      </c>
      <c r="BB126" s="283" t="e">
        <f>IF(AND(#REF!="Baja",#REF!="Moderado"),CONCATENATE("R",#REF!,"C",#REF!),"")</f>
        <v>#REF!</v>
      </c>
      <c r="BC126" s="283" t="e">
        <f>IF(AND(#REF!="Baja",#REF!="Moderado"),CONCATENATE("R",#REF!,"C",#REF!),"")</f>
        <v>#REF!</v>
      </c>
      <c r="BD126" s="283" t="e">
        <f>IF(AND(#REF!="Baja",#REF!="Moderado"),CONCATENATE("R",#REF!,"C",#REF!),"")</f>
        <v>#REF!</v>
      </c>
      <c r="BE126" s="283" t="e">
        <f>IF(AND(#REF!="Baja",#REF!="Moderado"),CONCATENATE("R",#REF!,"C",#REF!),"")</f>
        <v>#REF!</v>
      </c>
      <c r="BF126" s="283" t="e">
        <f>IF(AND(#REF!="Baja",#REF!="Moderado"),CONCATENATE("R",#REF!,"C",#REF!),"")</f>
        <v>#REF!</v>
      </c>
      <c r="BG126" s="283" t="e">
        <f>IF(AND(#REF!="Baja",#REF!="Moderado"),CONCATENATE("R",#REF!,"C",#REF!),"")</f>
        <v>#REF!</v>
      </c>
      <c r="BH126" s="283" t="e">
        <f>IF(AND(#REF!="Baja",#REF!="Moderado"),CONCATENATE("R",#REF!,"C",#REF!),"")</f>
        <v>#REF!</v>
      </c>
      <c r="BI126" s="283" t="e">
        <f>IF(AND(#REF!="Baja",#REF!="Moderado"),CONCATENATE("R",#REF!,"C",#REF!),"")</f>
        <v>#REF!</v>
      </c>
      <c r="BJ126" s="283" t="e">
        <f>IF(AND(#REF!="Baja",#REF!="Moderado"),CONCATENATE("R",#REF!,"C",#REF!),"")</f>
        <v>#REF!</v>
      </c>
      <c r="BK126" s="284" t="e">
        <f>IF(AND(#REF!="Baja",#REF!="Moderado"),CONCATENATE("R",#REF!,"C",#REF!),"")</f>
        <v>#REF!</v>
      </c>
      <c r="BL126" s="270" t="e">
        <f>IF(AND(#REF!="Baja",#REF!="Mayor"),CONCATENATE("R",#REF!,"C",#REF!),"")</f>
        <v>#REF!</v>
      </c>
      <c r="BM126" s="270" t="e">
        <f>IF(AND(#REF!="Baja",#REF!="Mayor"),CONCATENATE("R",#REF!,"C",#REF!),"")</f>
        <v>#REF!</v>
      </c>
      <c r="BN126" s="270" t="e">
        <f>IF(AND(#REF!="Baja",#REF!="Mayor"),CONCATENATE("R",#REF!,"C",#REF!),"")</f>
        <v>#REF!</v>
      </c>
      <c r="BO126" s="270" t="e">
        <f>IF(AND(#REF!="Baja",#REF!="Mayor"),CONCATENATE("R",#REF!,"C",#REF!),"")</f>
        <v>#REF!</v>
      </c>
      <c r="BP126" s="270" t="e">
        <f>IF(AND(#REF!="Baja",#REF!="Mayor"),CONCATENATE("R",#REF!,"C",#REF!),"")</f>
        <v>#REF!</v>
      </c>
      <c r="BQ126" s="270" t="e">
        <f>IF(AND(#REF!="Baja",#REF!="Mayor"),CONCATENATE("R",#REF!,"C",#REF!),"")</f>
        <v>#REF!</v>
      </c>
      <c r="BR126" s="270" t="e">
        <f>IF(AND(#REF!="Baja",#REF!="Mayor"),CONCATENATE("R",#REF!,"C",#REF!),"")</f>
        <v>#REF!</v>
      </c>
      <c r="BS126" s="270" t="e">
        <f>IF(AND(#REF!="Baja",#REF!="Mayor"),CONCATENATE("R",#REF!,"C",#REF!),"")</f>
        <v>#REF!</v>
      </c>
      <c r="BT126" s="270" t="e">
        <f>IF(AND(#REF!="Baja",#REF!="Mayor"),CONCATENATE("R",#REF!,"C",#REF!),"")</f>
        <v>#REF!</v>
      </c>
      <c r="BU126" s="270" t="e">
        <f>IF(AND(#REF!="Baja",#REF!="Mayor"),CONCATENATE("R",#REF!,"C",#REF!),"")</f>
        <v>#REF!</v>
      </c>
      <c r="BV126" s="270" t="e">
        <f>IF(AND(#REF!="Baja",#REF!="Mayor"),CONCATENATE("R",#REF!,"C",#REF!),"")</f>
        <v>#REF!</v>
      </c>
      <c r="BW126" s="270" t="e">
        <f>IF(AND(#REF!="Baja",#REF!="Mayor"),CONCATENATE("R",#REF!,"C",#REF!),"")</f>
        <v>#REF!</v>
      </c>
      <c r="BX126" s="270" t="e">
        <f>IF(AND(#REF!="Baja",#REF!="Mayor"),CONCATENATE("R",#REF!,"C",#REF!),"")</f>
        <v>#REF!</v>
      </c>
      <c r="BY126" s="270" t="e">
        <f>IF(AND(#REF!="Baja",#REF!="Mayor"),CONCATENATE("R",#REF!,"C",#REF!),"")</f>
        <v>#REF!</v>
      </c>
      <c r="BZ126" s="270" t="e">
        <f>IF(AND(#REF!="Baja",#REF!="Mayor"),CONCATENATE("R",#REF!,"C",#REF!),"")</f>
        <v>#REF!</v>
      </c>
      <c r="CA126" s="270" t="e">
        <f>IF(AND(#REF!="Baja",#REF!="Mayor"),CONCATENATE("R",#REF!,"C",#REF!),"")</f>
        <v>#REF!</v>
      </c>
      <c r="CB126" s="270" t="e">
        <f>IF(AND(#REF!="Baja",#REF!="Mayor"),CONCATENATE("R",#REF!,"C",#REF!),"")</f>
        <v>#REF!</v>
      </c>
      <c r="CC126" s="271" t="e">
        <f>IF(AND(#REF!="Baja",#REF!="Mayor"),CONCATENATE("R",#REF!,"C",#REF!),"")</f>
        <v>#REF!</v>
      </c>
      <c r="CD126" s="272" t="e">
        <f>IF(AND(#REF!="Baja",#REF!="Catastrófico"),CONCATENATE("R",#REF!,"C",#REF!),"")</f>
        <v>#REF!</v>
      </c>
      <c r="CE126" s="272" t="e">
        <f>IF(AND(#REF!="Baja",#REF!="Catastrófico"),CONCATENATE("R",#REF!,"C",#REF!),"")</f>
        <v>#REF!</v>
      </c>
      <c r="CF126" s="272" t="e">
        <f>IF(AND(#REF!="Baja",#REF!="Catastrófico"),CONCATENATE("R",#REF!,"C",#REF!),"")</f>
        <v>#REF!</v>
      </c>
      <c r="CG126" s="272" t="e">
        <f>IF(AND(#REF!="Baja",#REF!="Catastrófico"),CONCATENATE("R",#REF!,"C",#REF!),"")</f>
        <v>#REF!</v>
      </c>
      <c r="CH126" s="272" t="e">
        <f>IF(AND(#REF!="Baja",#REF!="Catastrófico"),CONCATENATE("R",#REF!,"C",#REF!),"")</f>
        <v>#REF!</v>
      </c>
      <c r="CI126" s="272" t="e">
        <f>IF(AND(#REF!="Baja",#REF!="Catastrófico"),CONCATENATE("R",#REF!,"C",#REF!),"")</f>
        <v>#REF!</v>
      </c>
      <c r="CJ126" s="272" t="e">
        <f>IF(AND(#REF!="Baja",#REF!="Catastrófico"),CONCATENATE("R",#REF!,"C",#REF!),"")</f>
        <v>#REF!</v>
      </c>
      <c r="CK126" s="272" t="e">
        <f>IF(AND(#REF!="Baja",#REF!="Catastrófico"),CONCATENATE("R",#REF!,"C",#REF!),"")</f>
        <v>#REF!</v>
      </c>
      <c r="CL126" s="272" t="e">
        <f>IF(AND(#REF!="Baja",#REF!="Catastrófico"),CONCATENATE("R",#REF!,"C",#REF!),"")</f>
        <v>#REF!</v>
      </c>
      <c r="CM126" s="272" t="e">
        <f>IF(AND(#REF!="Baja",#REF!="Catastrófico"),CONCATENATE("R",#REF!,"C",#REF!),"")</f>
        <v>#REF!</v>
      </c>
      <c r="CN126" s="272" t="e">
        <f>IF(AND(#REF!="Baja",#REF!="Catastrófico"),CONCATENATE("R",#REF!,"C",#REF!),"")</f>
        <v>#REF!</v>
      </c>
      <c r="CO126" s="272" t="e">
        <f>IF(AND(#REF!="Baja",#REF!="Catastrófico"),CONCATENATE("R",#REF!,"C",#REF!),"")</f>
        <v>#REF!</v>
      </c>
      <c r="CP126" s="272" t="e">
        <f>IF(AND(#REF!="Baja",#REF!="Catastrófico"),CONCATENATE("R",#REF!,"C",#REF!),"")</f>
        <v>#REF!</v>
      </c>
      <c r="CQ126" s="272" t="e">
        <f>IF(AND(#REF!="Baja",#REF!="Catastrófico"),CONCATENATE("R",#REF!,"C",#REF!),"")</f>
        <v>#REF!</v>
      </c>
      <c r="CR126" s="272" t="e">
        <f>IF(AND(#REF!="Baja",#REF!="Catastrófico"),CONCATENATE("R",#REF!,"C",#REF!),"")</f>
        <v>#REF!</v>
      </c>
      <c r="CS126" s="272" t="e">
        <f>IF(AND(#REF!="Baja",#REF!="Catastrófico"),CONCATENATE("R",#REF!,"C",#REF!),"")</f>
        <v>#REF!</v>
      </c>
      <c r="CT126" s="272" t="e">
        <f>IF(AND(#REF!="Baja",#REF!="Catastrófico"),CONCATENATE("R",#REF!,"C",#REF!),"")</f>
        <v>#REF!</v>
      </c>
      <c r="CU126" s="273" t="e">
        <f>IF(AND(#REF!="Baja",#REF!="Catastrófico"),CONCATENATE("R",#REF!,"C",#REF!),"")</f>
        <v>#REF!</v>
      </c>
      <c r="CV126" s="57"/>
      <c r="CW126" s="1068"/>
      <c r="CX126" s="1068"/>
      <c r="CY126" s="1068"/>
      <c r="CZ126" s="1068"/>
      <c r="DA126" s="1068"/>
      <c r="DB126" s="1068"/>
    </row>
    <row r="127" spans="2:106" ht="32.65" customHeight="1">
      <c r="B127" s="1101"/>
      <c r="C127" s="1101"/>
      <c r="D127" s="1102"/>
      <c r="E127" s="1072"/>
      <c r="F127" s="1073"/>
      <c r="G127" s="1073"/>
      <c r="H127" s="1073"/>
      <c r="I127" s="1074"/>
      <c r="J127" s="291" t="e">
        <f>IF(AND(#REF!="Baja",#REF!="Leve"),CONCATENATE("R",#REF!,"C",#REF!),"")</f>
        <v>#REF!</v>
      </c>
      <c r="K127" s="292" t="e">
        <f>IF(AND(#REF!="Baja",#REF!="Leve"),CONCATENATE("R",#REF!,"C",#REF!),"")</f>
        <v>#REF!</v>
      </c>
      <c r="L127" s="292" t="e">
        <f>IF(AND(#REF!="Baja",#REF!="Leve"),CONCATENATE("R",#REF!,"C",#REF!),"")</f>
        <v>#REF!</v>
      </c>
      <c r="M127" s="292" t="e">
        <f>IF(AND(#REF!="Baja",#REF!="Leve"),CONCATENATE("R",#REF!,"C",#REF!),"")</f>
        <v>#REF!</v>
      </c>
      <c r="N127" s="292" t="e">
        <f>IF(AND(#REF!="Baja",#REF!="Leve"),CONCATENATE("R",#REF!,"C",#REF!),"")</f>
        <v>#REF!</v>
      </c>
      <c r="O127" s="292" t="e">
        <f>IF(AND(#REF!="Baja",#REF!="Leve"),CONCATENATE("R",#REF!,"C",#REF!),"")</f>
        <v>#REF!</v>
      </c>
      <c r="P127" s="292" t="e">
        <f>IF(AND(#REF!="Baja",#REF!="Leve"),CONCATENATE("R",#REF!,"C",#REF!),"")</f>
        <v>#REF!</v>
      </c>
      <c r="Q127" s="292" t="e">
        <f>IF(AND(#REF!="Baja",#REF!="Leve"),CONCATENATE("R",#REF!,"C",#REF!),"")</f>
        <v>#REF!</v>
      </c>
      <c r="R127" s="292" t="e">
        <f>IF(AND(#REF!="Baja",#REF!="Leve"),CONCATENATE("R",#REF!,"C",#REF!),"")</f>
        <v>#REF!</v>
      </c>
      <c r="S127" s="292" t="e">
        <f>IF(AND(#REF!="Baja",#REF!="Leve"),CONCATENATE("R",#REF!,"C",#REF!),"")</f>
        <v>#REF!</v>
      </c>
      <c r="T127" s="292" t="e">
        <f>IF(AND(#REF!="Baja",#REF!="Leve"),CONCATENATE("R",#REF!,"C",#REF!),"")</f>
        <v>#REF!</v>
      </c>
      <c r="U127" s="292" t="e">
        <f>IF(AND(#REF!="Baja",#REF!="Leve"),CONCATENATE("R",#REF!,"C",#REF!),"")</f>
        <v>#REF!</v>
      </c>
      <c r="V127" s="292" t="e">
        <f>IF(AND(#REF!="Baja",#REF!="Leve"),CONCATENATE("R",#REF!,"C",#REF!),"")</f>
        <v>#REF!</v>
      </c>
      <c r="W127" s="292" t="e">
        <f>IF(AND(#REF!="Baja",#REF!="Leve"),CONCATENATE("R",#REF!,"C",#REF!),"")</f>
        <v>#REF!</v>
      </c>
      <c r="X127" s="292" t="e">
        <f>IF(AND(#REF!="Baja",#REF!="Leve"),CONCATENATE("R",#REF!,"C",#REF!),"")</f>
        <v>#REF!</v>
      </c>
      <c r="Y127" s="292" t="e">
        <f>IF(AND(#REF!="Baja",#REF!="Leve"),CONCATENATE("R",#REF!,"C",#REF!),"")</f>
        <v>#REF!</v>
      </c>
      <c r="Z127" s="292" t="e">
        <f>IF(AND(#REF!="Baja",#REF!="Leve"),CONCATENATE("R",#REF!,"C",#REF!),"")</f>
        <v>#REF!</v>
      </c>
      <c r="AA127" s="293" t="e">
        <f>IF(AND(#REF!="Baja",#REF!="Leve"),CONCATENATE("R",#REF!,"C",#REF!),"")</f>
        <v>#REF!</v>
      </c>
      <c r="AB127" s="282" t="e">
        <f>IF(AND(#REF!="Baja",#REF!="Menor"),CONCATENATE("R",#REF!,"C",#REF!),"")</f>
        <v>#REF!</v>
      </c>
      <c r="AC127" s="283" t="e">
        <f>IF(AND(#REF!="Baja",#REF!="Menor"),CONCATENATE("R",#REF!,"C",#REF!),"")</f>
        <v>#REF!</v>
      </c>
      <c r="AD127" s="283" t="e">
        <f>IF(AND(#REF!="Baja",#REF!="Menor"),CONCATENATE("R",#REF!,"C",#REF!),"")</f>
        <v>#REF!</v>
      </c>
      <c r="AE127" s="283" t="e">
        <f>IF(AND(#REF!="Baja",#REF!="Menor"),CONCATENATE("R",#REF!,"C",#REF!),"")</f>
        <v>#REF!</v>
      </c>
      <c r="AF127" s="283" t="e">
        <f>IF(AND(#REF!="Baja",#REF!="Menor"),CONCATENATE("R",#REF!,"C",#REF!),"")</f>
        <v>#REF!</v>
      </c>
      <c r="AG127" s="283" t="e">
        <f>IF(AND(#REF!="Baja",#REF!="Menor"),CONCATENATE("R",#REF!,"C",#REF!),"")</f>
        <v>#REF!</v>
      </c>
      <c r="AH127" s="283" t="e">
        <f>IF(AND(#REF!="Baja",#REF!="Menor"),CONCATENATE("R",#REF!,"C",#REF!),"")</f>
        <v>#REF!</v>
      </c>
      <c r="AI127" s="283" t="e">
        <f>IF(AND(#REF!="Baja",#REF!="Menor"),CONCATENATE("R",#REF!,"C",#REF!),"")</f>
        <v>#REF!</v>
      </c>
      <c r="AJ127" s="283" t="e">
        <f>IF(AND(#REF!="Baja",#REF!="Menor"),CONCATENATE("R",#REF!,"C",#REF!),"")</f>
        <v>#REF!</v>
      </c>
      <c r="AK127" s="283" t="e">
        <f>IF(AND(#REF!="Baja",#REF!="Menor"),CONCATENATE("R",#REF!,"C",#REF!),"")</f>
        <v>#REF!</v>
      </c>
      <c r="AL127" s="283" t="e">
        <f>IF(AND(#REF!="Baja",#REF!="Menor"),CONCATENATE("R",#REF!,"C",#REF!),"")</f>
        <v>#REF!</v>
      </c>
      <c r="AM127" s="283" t="e">
        <f>IF(AND(#REF!="Baja",#REF!="Menor"),CONCATENATE("R",#REF!,"C",#REF!),"")</f>
        <v>#REF!</v>
      </c>
      <c r="AN127" s="283" t="e">
        <f>IF(AND(#REF!="Baja",#REF!="Menor"),CONCATENATE("R",#REF!,"C",#REF!),"")</f>
        <v>#REF!</v>
      </c>
      <c r="AO127" s="283" t="e">
        <f>IF(AND(#REF!="Baja",#REF!="Menor"),CONCATENATE("R",#REF!,"C",#REF!),"")</f>
        <v>#REF!</v>
      </c>
      <c r="AP127" s="283" t="e">
        <f>IF(AND(#REF!="Baja",#REF!="Menor"),CONCATENATE("R",#REF!,"C",#REF!),"")</f>
        <v>#REF!</v>
      </c>
      <c r="AQ127" s="283" t="e">
        <f>IF(AND(#REF!="Baja",#REF!="Menor"),CONCATENATE("R",#REF!,"C",#REF!),"")</f>
        <v>#REF!</v>
      </c>
      <c r="AR127" s="283" t="e">
        <f>IF(AND(#REF!="Baja",#REF!="Menor"),CONCATENATE("R",#REF!,"C",#REF!),"")</f>
        <v>#REF!</v>
      </c>
      <c r="AS127" s="283" t="e">
        <f>IF(AND(#REF!="Baja",#REF!="Menor"),CONCATENATE("R",#REF!,"C",#REF!),"")</f>
        <v>#REF!</v>
      </c>
      <c r="AT127" s="282" t="e">
        <f>IF(AND(#REF!="Baja",#REF!="Moderado"),CONCATENATE("R",#REF!,"C",#REF!),"")</f>
        <v>#REF!</v>
      </c>
      <c r="AU127" s="283" t="e">
        <f>IF(AND(#REF!="Baja",#REF!="Moderado"),CONCATENATE("R",#REF!,"C",#REF!),"")</f>
        <v>#REF!</v>
      </c>
      <c r="AV127" s="283" t="e">
        <f>IF(AND(#REF!="Baja",#REF!="Moderado"),CONCATENATE("R",#REF!,"C",#REF!),"")</f>
        <v>#REF!</v>
      </c>
      <c r="AW127" s="283" t="e">
        <f>IF(AND(#REF!="Baja",#REF!="Moderado"),CONCATENATE("R",#REF!,"C",#REF!),"")</f>
        <v>#REF!</v>
      </c>
      <c r="AX127" s="283" t="e">
        <f>IF(AND(#REF!="Baja",#REF!="Moderado"),CONCATENATE("R",#REF!,"C",#REF!),"")</f>
        <v>#REF!</v>
      </c>
      <c r="AY127" s="283" t="e">
        <f>IF(AND(#REF!="Baja",#REF!="Moderado"),CONCATENATE("R",#REF!,"C",#REF!),"")</f>
        <v>#REF!</v>
      </c>
      <c r="AZ127" s="283" t="e">
        <f>IF(AND(#REF!="Baja",#REF!="Moderado"),CONCATENATE("R",#REF!,"C",#REF!),"")</f>
        <v>#REF!</v>
      </c>
      <c r="BA127" s="283" t="e">
        <f>IF(AND(#REF!="Baja",#REF!="Moderado"),CONCATENATE("R",#REF!,"C",#REF!),"")</f>
        <v>#REF!</v>
      </c>
      <c r="BB127" s="283" t="e">
        <f>IF(AND(#REF!="Baja",#REF!="Moderado"),CONCATENATE("R",#REF!,"C",#REF!),"")</f>
        <v>#REF!</v>
      </c>
      <c r="BC127" s="283" t="e">
        <f>IF(AND(#REF!="Baja",#REF!="Moderado"),CONCATENATE("R",#REF!,"C",#REF!),"")</f>
        <v>#REF!</v>
      </c>
      <c r="BD127" s="283" t="e">
        <f>IF(AND(#REF!="Baja",#REF!="Moderado"),CONCATENATE("R",#REF!,"C",#REF!),"")</f>
        <v>#REF!</v>
      </c>
      <c r="BE127" s="283" t="e">
        <f>IF(AND(#REF!="Baja",#REF!="Moderado"),CONCATENATE("R",#REF!,"C",#REF!),"")</f>
        <v>#REF!</v>
      </c>
      <c r="BF127" s="283" t="e">
        <f>IF(AND(#REF!="Baja",#REF!="Moderado"),CONCATENATE("R",#REF!,"C",#REF!),"")</f>
        <v>#REF!</v>
      </c>
      <c r="BG127" s="283" t="e">
        <f>IF(AND(#REF!="Baja",#REF!="Moderado"),CONCATENATE("R",#REF!,"C",#REF!),"")</f>
        <v>#REF!</v>
      </c>
      <c r="BH127" s="283" t="e">
        <f>IF(AND(#REF!="Baja",#REF!="Moderado"),CONCATENATE("R",#REF!,"C",#REF!),"")</f>
        <v>#REF!</v>
      </c>
      <c r="BI127" s="283" t="e">
        <f>IF(AND(#REF!="Baja",#REF!="Moderado"),CONCATENATE("R",#REF!,"C",#REF!),"")</f>
        <v>#REF!</v>
      </c>
      <c r="BJ127" s="283" t="e">
        <f>IF(AND(#REF!="Baja",#REF!="Moderado"),CONCATENATE("R",#REF!,"C",#REF!),"")</f>
        <v>#REF!</v>
      </c>
      <c r="BK127" s="284" t="e">
        <f>IF(AND(#REF!="Baja",#REF!="Moderado"),CONCATENATE("R",#REF!,"C",#REF!),"")</f>
        <v>#REF!</v>
      </c>
      <c r="BL127" s="270" t="e">
        <f>IF(AND(#REF!="Baja",#REF!="Mayor"),CONCATENATE("R",#REF!,"C",#REF!),"")</f>
        <v>#REF!</v>
      </c>
      <c r="BM127" s="270" t="e">
        <f>IF(AND(#REF!="Baja",#REF!="Mayor"),CONCATENATE("R",#REF!,"C",#REF!),"")</f>
        <v>#REF!</v>
      </c>
      <c r="BN127" s="270" t="e">
        <f>IF(AND(#REF!="Baja",#REF!="Mayor"),CONCATENATE("R",#REF!,"C",#REF!),"")</f>
        <v>#REF!</v>
      </c>
      <c r="BO127" s="270" t="e">
        <f>IF(AND(#REF!="Baja",#REF!="Mayor"),CONCATENATE("R",#REF!,"C",#REF!),"")</f>
        <v>#REF!</v>
      </c>
      <c r="BP127" s="270" t="e">
        <f>IF(AND(#REF!="Baja",#REF!="Mayor"),CONCATENATE("R",#REF!,"C",#REF!),"")</f>
        <v>#REF!</v>
      </c>
      <c r="BQ127" s="270" t="e">
        <f>IF(AND(#REF!="Baja",#REF!="Mayor"),CONCATENATE("R",#REF!,"C",#REF!),"")</f>
        <v>#REF!</v>
      </c>
      <c r="BR127" s="270" t="e">
        <f>IF(AND(#REF!="Baja",#REF!="Mayor"),CONCATENATE("R",#REF!,"C",#REF!),"")</f>
        <v>#REF!</v>
      </c>
      <c r="BS127" s="270" t="e">
        <f>IF(AND(#REF!="Baja",#REF!="Mayor"),CONCATENATE("R",#REF!,"C",#REF!),"")</f>
        <v>#REF!</v>
      </c>
      <c r="BT127" s="270" t="e">
        <f>IF(AND(#REF!="Baja",#REF!="Mayor"),CONCATENATE("R",#REF!,"C",#REF!),"")</f>
        <v>#REF!</v>
      </c>
      <c r="BU127" s="270" t="e">
        <f>IF(AND(#REF!="Baja",#REF!="Mayor"),CONCATENATE("R",#REF!,"C",#REF!),"")</f>
        <v>#REF!</v>
      </c>
      <c r="BV127" s="270" t="e">
        <f>IF(AND(#REF!="Baja",#REF!="Mayor"),CONCATENATE("R",#REF!,"C",#REF!),"")</f>
        <v>#REF!</v>
      </c>
      <c r="BW127" s="270" t="e">
        <f>IF(AND(#REF!="Baja",#REF!="Mayor"),CONCATENATE("R",#REF!,"C",#REF!),"")</f>
        <v>#REF!</v>
      </c>
      <c r="BX127" s="270" t="e">
        <f>IF(AND(#REF!="Baja",#REF!="Mayor"),CONCATENATE("R",#REF!,"C",#REF!),"")</f>
        <v>#REF!</v>
      </c>
      <c r="BY127" s="270" t="e">
        <f>IF(AND(#REF!="Baja",#REF!="Mayor"),CONCATENATE("R",#REF!,"C",#REF!),"")</f>
        <v>#REF!</v>
      </c>
      <c r="BZ127" s="270" t="e">
        <f>IF(AND(#REF!="Baja",#REF!="Mayor"),CONCATENATE("R",#REF!,"C",#REF!),"")</f>
        <v>#REF!</v>
      </c>
      <c r="CA127" s="270" t="e">
        <f>IF(AND(#REF!="Baja",#REF!="Mayor"),CONCATENATE("R",#REF!,"C",#REF!),"")</f>
        <v>#REF!</v>
      </c>
      <c r="CB127" s="270" t="e">
        <f>IF(AND(#REF!="Baja",#REF!="Mayor"),CONCATENATE("R",#REF!,"C",#REF!),"")</f>
        <v>#REF!</v>
      </c>
      <c r="CC127" s="271" t="e">
        <f>IF(AND(#REF!="Baja",#REF!="Mayor"),CONCATENATE("R",#REF!,"C",#REF!),"")</f>
        <v>#REF!</v>
      </c>
      <c r="CD127" s="272" t="e">
        <f>IF(AND(#REF!="Baja",#REF!="Catastrófico"),CONCATENATE("R",#REF!,"C",#REF!),"")</f>
        <v>#REF!</v>
      </c>
      <c r="CE127" s="272" t="e">
        <f>IF(AND(#REF!="Baja",#REF!="Catastrófico"),CONCATENATE("R",#REF!,"C",#REF!),"")</f>
        <v>#REF!</v>
      </c>
      <c r="CF127" s="272" t="e">
        <f>IF(AND(#REF!="Baja",#REF!="Catastrófico"),CONCATENATE("R",#REF!,"C",#REF!),"")</f>
        <v>#REF!</v>
      </c>
      <c r="CG127" s="272" t="e">
        <f>IF(AND(#REF!="Baja",#REF!="Catastrófico"),CONCATENATE("R",#REF!,"C",#REF!),"")</f>
        <v>#REF!</v>
      </c>
      <c r="CH127" s="272" t="e">
        <f>IF(AND(#REF!="Baja",#REF!="Catastrófico"),CONCATENATE("R",#REF!,"C",#REF!),"")</f>
        <v>#REF!</v>
      </c>
      <c r="CI127" s="272" t="e">
        <f>IF(AND(#REF!="Baja",#REF!="Catastrófico"),CONCATENATE("R",#REF!,"C",#REF!),"")</f>
        <v>#REF!</v>
      </c>
      <c r="CJ127" s="272" t="e">
        <f>IF(AND(#REF!="Baja",#REF!="Catastrófico"),CONCATENATE("R",#REF!,"C",#REF!),"")</f>
        <v>#REF!</v>
      </c>
      <c r="CK127" s="272" t="e">
        <f>IF(AND(#REF!="Baja",#REF!="Catastrófico"),CONCATENATE("R",#REF!,"C",#REF!),"")</f>
        <v>#REF!</v>
      </c>
      <c r="CL127" s="272" t="e">
        <f>IF(AND(#REF!="Baja",#REF!="Catastrófico"),CONCATENATE("R",#REF!,"C",#REF!),"")</f>
        <v>#REF!</v>
      </c>
      <c r="CM127" s="272" t="e">
        <f>IF(AND(#REF!="Baja",#REF!="Catastrófico"),CONCATENATE("R",#REF!,"C",#REF!),"")</f>
        <v>#REF!</v>
      </c>
      <c r="CN127" s="272" t="e">
        <f>IF(AND(#REF!="Baja",#REF!="Catastrófico"),CONCATENATE("R",#REF!,"C",#REF!),"")</f>
        <v>#REF!</v>
      </c>
      <c r="CO127" s="272" t="e">
        <f>IF(AND(#REF!="Baja",#REF!="Catastrófico"),CONCATENATE("R",#REF!,"C",#REF!),"")</f>
        <v>#REF!</v>
      </c>
      <c r="CP127" s="272" t="e">
        <f>IF(AND(#REF!="Baja",#REF!="Catastrófico"),CONCATENATE("R",#REF!,"C",#REF!),"")</f>
        <v>#REF!</v>
      </c>
      <c r="CQ127" s="272" t="e">
        <f>IF(AND(#REF!="Baja",#REF!="Catastrófico"),CONCATENATE("R",#REF!,"C",#REF!),"")</f>
        <v>#REF!</v>
      </c>
      <c r="CR127" s="272" t="e">
        <f>IF(AND(#REF!="Baja",#REF!="Catastrófico"),CONCATENATE("R",#REF!,"C",#REF!),"")</f>
        <v>#REF!</v>
      </c>
      <c r="CS127" s="272" t="e">
        <f>IF(AND(#REF!="Baja",#REF!="Catastrófico"),CONCATENATE("R",#REF!,"C",#REF!),"")</f>
        <v>#REF!</v>
      </c>
      <c r="CT127" s="272" t="e">
        <f>IF(AND(#REF!="Baja",#REF!="Catastrófico"),CONCATENATE("R",#REF!,"C",#REF!),"")</f>
        <v>#REF!</v>
      </c>
      <c r="CU127" s="273" t="e">
        <f>IF(AND(#REF!="Baja",#REF!="Catastrófico"),CONCATENATE("R",#REF!,"C",#REF!),"")</f>
        <v>#REF!</v>
      </c>
      <c r="CV127" s="57"/>
      <c r="CW127" s="1068"/>
      <c r="CX127" s="1068"/>
      <c r="CY127" s="1068"/>
      <c r="CZ127" s="1068"/>
      <c r="DA127" s="1068"/>
      <c r="DB127" s="1068"/>
    </row>
    <row r="128" spans="2:106" ht="32.65" customHeight="1">
      <c r="B128" s="1101"/>
      <c r="C128" s="1101"/>
      <c r="D128" s="1102"/>
      <c r="E128" s="1072"/>
      <c r="F128" s="1073"/>
      <c r="G128" s="1073"/>
      <c r="H128" s="1073"/>
      <c r="I128" s="1074"/>
      <c r="J128" s="291" t="e">
        <f>IF(AND(#REF!="Baja",#REF!="Leve"),CONCATENATE("R",#REF!,"C",#REF!),"")</f>
        <v>#REF!</v>
      </c>
      <c r="K128" s="292" t="e">
        <f>IF(AND(#REF!="Baja",#REF!="Leve"),CONCATENATE("R",#REF!,"C",#REF!),"")</f>
        <v>#REF!</v>
      </c>
      <c r="L128" s="292" t="e">
        <f>IF(AND(#REF!="Baja",#REF!="Leve"),CONCATENATE("R",#REF!,"C",#REF!),"")</f>
        <v>#REF!</v>
      </c>
      <c r="M128" s="292" t="e">
        <f>IF(AND(#REF!="Baja",#REF!="Leve"),CONCATENATE("R",#REF!,"C",#REF!),"")</f>
        <v>#REF!</v>
      </c>
      <c r="N128" s="292" t="e">
        <f>IF(AND(#REF!="Baja",#REF!="Leve"),CONCATENATE("R",#REF!,"C",#REF!),"")</f>
        <v>#REF!</v>
      </c>
      <c r="O128" s="292" t="e">
        <f>IF(AND(#REF!="Baja",#REF!="Leve"),CONCATENATE("R",#REF!,"C",#REF!),"")</f>
        <v>#REF!</v>
      </c>
      <c r="P128" s="292" t="e">
        <f>IF(AND(#REF!="Baja",#REF!="Leve"),CONCATENATE("R",#REF!,"C",#REF!),"")</f>
        <v>#REF!</v>
      </c>
      <c r="Q128" s="292" t="e">
        <f>IF(AND(#REF!="Baja",#REF!="Leve"),CONCATENATE("R",#REF!,"C",#REF!),"")</f>
        <v>#REF!</v>
      </c>
      <c r="R128" s="292" t="e">
        <f>IF(AND(#REF!="Baja",#REF!="Leve"),CONCATENATE("R",#REF!,"C",#REF!),"")</f>
        <v>#REF!</v>
      </c>
      <c r="S128" s="292" t="e">
        <f>IF(AND(#REF!="Baja",#REF!="Leve"),CONCATENATE("R",#REF!,"C",#REF!),"")</f>
        <v>#REF!</v>
      </c>
      <c r="T128" s="292" t="e">
        <f>IF(AND(#REF!="Baja",#REF!="Leve"),CONCATENATE("R",#REF!,"C",#REF!),"")</f>
        <v>#REF!</v>
      </c>
      <c r="U128" s="292" t="e">
        <f>IF(AND(#REF!="Baja",#REF!="Leve"),CONCATENATE("R",#REF!,"C",#REF!),"")</f>
        <v>#REF!</v>
      </c>
      <c r="V128" s="292" t="e">
        <f>IF(AND(#REF!="Baja",#REF!="Leve"),CONCATENATE("R",#REF!,"C",#REF!),"")</f>
        <v>#REF!</v>
      </c>
      <c r="W128" s="292" t="e">
        <f>IF(AND(#REF!="Baja",#REF!="Leve"),CONCATENATE("R",#REF!,"C",#REF!),"")</f>
        <v>#REF!</v>
      </c>
      <c r="X128" s="292" t="e">
        <f>IF(AND(#REF!="Baja",#REF!="Leve"),CONCATENATE("R",#REF!,"C",#REF!),"")</f>
        <v>#REF!</v>
      </c>
      <c r="Y128" s="292" t="e">
        <f>IF(AND(#REF!="Baja",#REF!="Leve"),CONCATENATE("R",#REF!,"C",#REF!),"")</f>
        <v>#REF!</v>
      </c>
      <c r="Z128" s="292" t="e">
        <f>IF(AND(#REF!="Baja",#REF!="Leve"),CONCATENATE("R",#REF!,"C",#REF!),"")</f>
        <v>#REF!</v>
      </c>
      <c r="AA128" s="293" t="e">
        <f>IF(AND(#REF!="Baja",#REF!="Leve"),CONCATENATE("R",#REF!,"C",#REF!),"")</f>
        <v>#REF!</v>
      </c>
      <c r="AB128" s="282" t="e">
        <f>IF(AND(#REF!="Baja",#REF!="Menor"),CONCATENATE("R",#REF!,"C",#REF!),"")</f>
        <v>#REF!</v>
      </c>
      <c r="AC128" s="283" t="e">
        <f>IF(AND(#REF!="Baja",#REF!="Menor"),CONCATENATE("R",#REF!,"C",#REF!),"")</f>
        <v>#REF!</v>
      </c>
      <c r="AD128" s="283" t="e">
        <f>IF(AND(#REF!="Baja",#REF!="Menor"),CONCATENATE("R",#REF!,"C",#REF!),"")</f>
        <v>#REF!</v>
      </c>
      <c r="AE128" s="283" t="e">
        <f>IF(AND(#REF!="Baja",#REF!="Menor"),CONCATENATE("R",#REF!,"C",#REF!),"")</f>
        <v>#REF!</v>
      </c>
      <c r="AF128" s="283" t="e">
        <f>IF(AND(#REF!="Baja",#REF!="Menor"),CONCATENATE("R",#REF!,"C",#REF!),"")</f>
        <v>#REF!</v>
      </c>
      <c r="AG128" s="283" t="e">
        <f>IF(AND(#REF!="Baja",#REF!="Menor"),CONCATENATE("R",#REF!,"C",#REF!),"")</f>
        <v>#REF!</v>
      </c>
      <c r="AH128" s="283" t="e">
        <f>IF(AND(#REF!="Baja",#REF!="Menor"),CONCATENATE("R",#REF!,"C",#REF!),"")</f>
        <v>#REF!</v>
      </c>
      <c r="AI128" s="283" t="e">
        <f>IF(AND(#REF!="Baja",#REF!="Menor"),CONCATENATE("R",#REF!,"C",#REF!),"")</f>
        <v>#REF!</v>
      </c>
      <c r="AJ128" s="283" t="e">
        <f>IF(AND(#REF!="Baja",#REF!="Menor"),CONCATENATE("R",#REF!,"C",#REF!),"")</f>
        <v>#REF!</v>
      </c>
      <c r="AK128" s="283" t="e">
        <f>IF(AND(#REF!="Baja",#REF!="Menor"),CONCATENATE("R",#REF!,"C",#REF!),"")</f>
        <v>#REF!</v>
      </c>
      <c r="AL128" s="283" t="e">
        <f>IF(AND(#REF!="Baja",#REF!="Menor"),CONCATENATE("R",#REF!,"C",#REF!),"")</f>
        <v>#REF!</v>
      </c>
      <c r="AM128" s="283" t="e">
        <f>IF(AND(#REF!="Baja",#REF!="Menor"),CONCATENATE("R",#REF!,"C",#REF!),"")</f>
        <v>#REF!</v>
      </c>
      <c r="AN128" s="283" t="e">
        <f>IF(AND(#REF!="Baja",#REF!="Menor"),CONCATENATE("R",#REF!,"C",#REF!),"")</f>
        <v>#REF!</v>
      </c>
      <c r="AO128" s="283" t="e">
        <f>IF(AND(#REF!="Baja",#REF!="Menor"),CONCATENATE("R",#REF!,"C",#REF!),"")</f>
        <v>#REF!</v>
      </c>
      <c r="AP128" s="283" t="e">
        <f>IF(AND(#REF!="Baja",#REF!="Menor"),CONCATENATE("R",#REF!,"C",#REF!),"")</f>
        <v>#REF!</v>
      </c>
      <c r="AQ128" s="283" t="e">
        <f>IF(AND(#REF!="Baja",#REF!="Menor"),CONCATENATE("R",#REF!,"C",#REF!),"")</f>
        <v>#REF!</v>
      </c>
      <c r="AR128" s="283" t="e">
        <f>IF(AND(#REF!="Baja",#REF!="Menor"),CONCATENATE("R",#REF!,"C",#REF!),"")</f>
        <v>#REF!</v>
      </c>
      <c r="AS128" s="283" t="e">
        <f>IF(AND(#REF!="Baja",#REF!="Menor"),CONCATENATE("R",#REF!,"C",#REF!),"")</f>
        <v>#REF!</v>
      </c>
      <c r="AT128" s="282" t="e">
        <f>IF(AND(#REF!="Baja",#REF!="Moderado"),CONCATENATE("R",#REF!,"C",#REF!),"")</f>
        <v>#REF!</v>
      </c>
      <c r="AU128" s="283" t="e">
        <f>IF(AND(#REF!="Baja",#REF!="Moderado"),CONCATENATE("R",#REF!,"C",#REF!),"")</f>
        <v>#REF!</v>
      </c>
      <c r="AV128" s="283" t="e">
        <f>IF(AND(#REF!="Baja",#REF!="Moderado"),CONCATENATE("R",#REF!,"C",#REF!),"")</f>
        <v>#REF!</v>
      </c>
      <c r="AW128" s="283" t="e">
        <f>IF(AND(#REF!="Baja",#REF!="Moderado"),CONCATENATE("R",#REF!,"C",#REF!),"")</f>
        <v>#REF!</v>
      </c>
      <c r="AX128" s="283" t="e">
        <f>IF(AND(#REF!="Baja",#REF!="Moderado"),CONCATENATE("R",#REF!,"C",#REF!),"")</f>
        <v>#REF!</v>
      </c>
      <c r="AY128" s="283" t="e">
        <f>IF(AND(#REF!="Baja",#REF!="Moderado"),CONCATENATE("R",#REF!,"C",#REF!),"")</f>
        <v>#REF!</v>
      </c>
      <c r="AZ128" s="283" t="e">
        <f>IF(AND(#REF!="Baja",#REF!="Moderado"),CONCATENATE("R",#REF!,"C",#REF!),"")</f>
        <v>#REF!</v>
      </c>
      <c r="BA128" s="283" t="e">
        <f>IF(AND(#REF!="Baja",#REF!="Moderado"),CONCATENATE("R",#REF!,"C",#REF!),"")</f>
        <v>#REF!</v>
      </c>
      <c r="BB128" s="283" t="e">
        <f>IF(AND(#REF!="Baja",#REF!="Moderado"),CONCATENATE("R",#REF!,"C",#REF!),"")</f>
        <v>#REF!</v>
      </c>
      <c r="BC128" s="283" t="e">
        <f>IF(AND(#REF!="Baja",#REF!="Moderado"),CONCATENATE("R",#REF!,"C",#REF!),"")</f>
        <v>#REF!</v>
      </c>
      <c r="BD128" s="283" t="e">
        <f>IF(AND(#REF!="Baja",#REF!="Moderado"),CONCATENATE("R",#REF!,"C",#REF!),"")</f>
        <v>#REF!</v>
      </c>
      <c r="BE128" s="283" t="e">
        <f>IF(AND(#REF!="Baja",#REF!="Moderado"),CONCATENATE("R",#REF!,"C",#REF!),"")</f>
        <v>#REF!</v>
      </c>
      <c r="BF128" s="283" t="e">
        <f>IF(AND(#REF!="Baja",#REF!="Moderado"),CONCATENATE("R",#REF!,"C",#REF!),"")</f>
        <v>#REF!</v>
      </c>
      <c r="BG128" s="283" t="e">
        <f>IF(AND(#REF!="Baja",#REF!="Moderado"),CONCATENATE("R",#REF!,"C",#REF!),"")</f>
        <v>#REF!</v>
      </c>
      <c r="BH128" s="283" t="e">
        <f>IF(AND(#REF!="Baja",#REF!="Moderado"),CONCATENATE("R",#REF!,"C",#REF!),"")</f>
        <v>#REF!</v>
      </c>
      <c r="BI128" s="283" t="e">
        <f>IF(AND(#REF!="Baja",#REF!="Moderado"),CONCATENATE("R",#REF!,"C",#REF!),"")</f>
        <v>#REF!</v>
      </c>
      <c r="BJ128" s="283" t="e">
        <f>IF(AND(#REF!="Baja",#REF!="Moderado"),CONCATENATE("R",#REF!,"C",#REF!),"")</f>
        <v>#REF!</v>
      </c>
      <c r="BK128" s="284" t="e">
        <f>IF(AND(#REF!="Baja",#REF!="Moderado"),CONCATENATE("R",#REF!,"C",#REF!),"")</f>
        <v>#REF!</v>
      </c>
      <c r="BL128" s="270" t="e">
        <f>IF(AND(#REF!="Baja",#REF!="Mayor"),CONCATENATE("R",#REF!,"C",#REF!),"")</f>
        <v>#REF!</v>
      </c>
      <c r="BM128" s="270" t="e">
        <f>IF(AND(#REF!="Baja",#REF!="Mayor"),CONCATENATE("R",#REF!,"C",#REF!),"")</f>
        <v>#REF!</v>
      </c>
      <c r="BN128" s="270" t="e">
        <f>IF(AND(#REF!="Baja",#REF!="Mayor"),CONCATENATE("R",#REF!,"C",#REF!),"")</f>
        <v>#REF!</v>
      </c>
      <c r="BO128" s="270" t="e">
        <f>IF(AND(#REF!="Baja",#REF!="Mayor"),CONCATENATE("R",#REF!,"C",#REF!),"")</f>
        <v>#REF!</v>
      </c>
      <c r="BP128" s="270" t="e">
        <f>IF(AND(#REF!="Baja",#REF!="Mayor"),CONCATENATE("R",#REF!,"C",#REF!),"")</f>
        <v>#REF!</v>
      </c>
      <c r="BQ128" s="270" t="e">
        <f>IF(AND(#REF!="Baja",#REF!="Mayor"),CONCATENATE("R",#REF!,"C",#REF!),"")</f>
        <v>#REF!</v>
      </c>
      <c r="BR128" s="270" t="e">
        <f>IF(AND(#REF!="Baja",#REF!="Mayor"),CONCATENATE("R",#REF!,"C",#REF!),"")</f>
        <v>#REF!</v>
      </c>
      <c r="BS128" s="270" t="e">
        <f>IF(AND(#REF!="Baja",#REF!="Mayor"),CONCATENATE("R",#REF!,"C",#REF!),"")</f>
        <v>#REF!</v>
      </c>
      <c r="BT128" s="270" t="e">
        <f>IF(AND(#REF!="Baja",#REF!="Mayor"),CONCATENATE("R",#REF!,"C",#REF!),"")</f>
        <v>#REF!</v>
      </c>
      <c r="BU128" s="270" t="e">
        <f>IF(AND(#REF!="Baja",#REF!="Mayor"),CONCATENATE("R",#REF!,"C",#REF!),"")</f>
        <v>#REF!</v>
      </c>
      <c r="BV128" s="270" t="e">
        <f>IF(AND(#REF!="Baja",#REF!="Mayor"),CONCATENATE("R",#REF!,"C",#REF!),"")</f>
        <v>#REF!</v>
      </c>
      <c r="BW128" s="270" t="e">
        <f>IF(AND(#REF!="Baja",#REF!="Mayor"),CONCATENATE("R",#REF!,"C",#REF!),"")</f>
        <v>#REF!</v>
      </c>
      <c r="BX128" s="270" t="e">
        <f>IF(AND(#REF!="Baja",#REF!="Mayor"),CONCATENATE("R",#REF!,"C",#REF!),"")</f>
        <v>#REF!</v>
      </c>
      <c r="BY128" s="270" t="e">
        <f>IF(AND(#REF!="Baja",#REF!="Mayor"),CONCATENATE("R",#REF!,"C",#REF!),"")</f>
        <v>#REF!</v>
      </c>
      <c r="BZ128" s="270" t="e">
        <f>IF(AND(#REF!="Baja",#REF!="Mayor"),CONCATENATE("R",#REF!,"C",#REF!),"")</f>
        <v>#REF!</v>
      </c>
      <c r="CA128" s="270" t="e">
        <f>IF(AND(#REF!="Baja",#REF!="Mayor"),CONCATENATE("R",#REF!,"C",#REF!),"")</f>
        <v>#REF!</v>
      </c>
      <c r="CB128" s="270" t="e">
        <f>IF(AND(#REF!="Baja",#REF!="Mayor"),CONCATENATE("R",#REF!,"C",#REF!),"")</f>
        <v>#REF!</v>
      </c>
      <c r="CC128" s="271" t="e">
        <f>IF(AND(#REF!="Baja",#REF!="Mayor"),CONCATENATE("R",#REF!,"C",#REF!),"")</f>
        <v>#REF!</v>
      </c>
      <c r="CD128" s="272" t="e">
        <f>IF(AND(#REF!="Baja",#REF!="Catastrófico"),CONCATENATE("R",#REF!,"C",#REF!),"")</f>
        <v>#REF!</v>
      </c>
      <c r="CE128" s="272" t="e">
        <f>IF(AND(#REF!="Baja",#REF!="Catastrófico"),CONCATENATE("R",#REF!,"C",#REF!),"")</f>
        <v>#REF!</v>
      </c>
      <c r="CF128" s="272" t="e">
        <f>IF(AND(#REF!="Baja",#REF!="Catastrófico"),CONCATENATE("R",#REF!,"C",#REF!),"")</f>
        <v>#REF!</v>
      </c>
      <c r="CG128" s="272" t="e">
        <f>IF(AND(#REF!="Baja",#REF!="Catastrófico"),CONCATENATE("R",#REF!,"C",#REF!),"")</f>
        <v>#REF!</v>
      </c>
      <c r="CH128" s="272" t="e">
        <f>IF(AND(#REF!="Baja",#REF!="Catastrófico"),CONCATENATE("R",#REF!,"C",#REF!),"")</f>
        <v>#REF!</v>
      </c>
      <c r="CI128" s="272" t="e">
        <f>IF(AND(#REF!="Baja",#REF!="Catastrófico"),CONCATENATE("R",#REF!,"C",#REF!),"")</f>
        <v>#REF!</v>
      </c>
      <c r="CJ128" s="272" t="e">
        <f>IF(AND(#REF!="Baja",#REF!="Catastrófico"),CONCATENATE("R",#REF!,"C",#REF!),"")</f>
        <v>#REF!</v>
      </c>
      <c r="CK128" s="272" t="e">
        <f>IF(AND(#REF!="Baja",#REF!="Catastrófico"),CONCATENATE("R",#REF!,"C",#REF!),"")</f>
        <v>#REF!</v>
      </c>
      <c r="CL128" s="272" t="e">
        <f>IF(AND(#REF!="Baja",#REF!="Catastrófico"),CONCATENATE("R",#REF!,"C",#REF!),"")</f>
        <v>#REF!</v>
      </c>
      <c r="CM128" s="272" t="e">
        <f>IF(AND(#REF!="Baja",#REF!="Catastrófico"),CONCATENATE("R",#REF!,"C",#REF!),"")</f>
        <v>#REF!</v>
      </c>
      <c r="CN128" s="272" t="e">
        <f>IF(AND(#REF!="Baja",#REF!="Catastrófico"),CONCATENATE("R",#REF!,"C",#REF!),"")</f>
        <v>#REF!</v>
      </c>
      <c r="CO128" s="272" t="e">
        <f>IF(AND(#REF!="Baja",#REF!="Catastrófico"),CONCATENATE("R",#REF!,"C",#REF!),"")</f>
        <v>#REF!</v>
      </c>
      <c r="CP128" s="272" t="e">
        <f>IF(AND(#REF!="Baja",#REF!="Catastrófico"),CONCATENATE("R",#REF!,"C",#REF!),"")</f>
        <v>#REF!</v>
      </c>
      <c r="CQ128" s="272" t="e">
        <f>IF(AND(#REF!="Baja",#REF!="Catastrófico"),CONCATENATE("R",#REF!,"C",#REF!),"")</f>
        <v>#REF!</v>
      </c>
      <c r="CR128" s="272" t="e">
        <f>IF(AND(#REF!="Baja",#REF!="Catastrófico"),CONCATENATE("R",#REF!,"C",#REF!),"")</f>
        <v>#REF!</v>
      </c>
      <c r="CS128" s="272" t="e">
        <f>IF(AND(#REF!="Baja",#REF!="Catastrófico"),CONCATENATE("R",#REF!,"C",#REF!),"")</f>
        <v>#REF!</v>
      </c>
      <c r="CT128" s="272" t="e">
        <f>IF(AND(#REF!="Baja",#REF!="Catastrófico"),CONCATENATE("R",#REF!,"C",#REF!),"")</f>
        <v>#REF!</v>
      </c>
      <c r="CU128" s="273" t="e">
        <f>IF(AND(#REF!="Baja",#REF!="Catastrófico"),CONCATENATE("R",#REF!,"C",#REF!),"")</f>
        <v>#REF!</v>
      </c>
      <c r="CV128" s="57"/>
      <c r="CW128" s="1068"/>
      <c r="CX128" s="1068"/>
      <c r="CY128" s="1068"/>
      <c r="CZ128" s="1068"/>
      <c r="DA128" s="1068"/>
      <c r="DB128" s="1068"/>
    </row>
    <row r="129" spans="2:106" ht="32.65" customHeight="1">
      <c r="B129" s="1101"/>
      <c r="C129" s="1101"/>
      <c r="D129" s="1102"/>
      <c r="E129" s="1072"/>
      <c r="F129" s="1073"/>
      <c r="G129" s="1073"/>
      <c r="H129" s="1073"/>
      <c r="I129" s="1074"/>
      <c r="J129" s="291" t="e">
        <f>IF(AND(#REF!="Baja",#REF!="Leve"),CONCATENATE("R",#REF!,"C",#REF!),"")</f>
        <v>#REF!</v>
      </c>
      <c r="K129" s="292" t="e">
        <f>IF(AND(#REF!="Baja",#REF!="Leve"),CONCATENATE("R",#REF!,"C",#REF!),"")</f>
        <v>#REF!</v>
      </c>
      <c r="L129" s="292" t="e">
        <f>IF(AND(#REF!="Baja",#REF!="Leve"),CONCATENATE("R",#REF!,"C",#REF!),"")</f>
        <v>#REF!</v>
      </c>
      <c r="M129" s="292" t="e">
        <f>IF(AND(#REF!="Baja",#REF!="Leve"),CONCATENATE("R",#REF!,"C",#REF!),"")</f>
        <v>#REF!</v>
      </c>
      <c r="N129" s="292" t="e">
        <f>IF(AND(#REF!="Baja",#REF!="Leve"),CONCATENATE("R",#REF!,"C",#REF!),"")</f>
        <v>#REF!</v>
      </c>
      <c r="O129" s="292" t="e">
        <f>IF(AND(#REF!="Baja",#REF!="Leve"),CONCATENATE("R",#REF!,"C",#REF!),"")</f>
        <v>#REF!</v>
      </c>
      <c r="P129" s="292" t="e">
        <f>IF(AND(#REF!="Baja",#REF!="Leve"),CONCATENATE("R",#REF!,"C",#REF!),"")</f>
        <v>#REF!</v>
      </c>
      <c r="Q129" s="292" t="e">
        <f>IF(AND(#REF!="Baja",#REF!="Leve"),CONCATENATE("R",#REF!,"C",#REF!),"")</f>
        <v>#REF!</v>
      </c>
      <c r="R129" s="292" t="e">
        <f>IF(AND(#REF!="Baja",#REF!="Leve"),CONCATENATE("R",#REF!,"C",#REF!),"")</f>
        <v>#REF!</v>
      </c>
      <c r="S129" s="292" t="e">
        <f>IF(AND(#REF!="Baja",#REF!="Leve"),CONCATENATE("R",#REF!,"C",#REF!),"")</f>
        <v>#REF!</v>
      </c>
      <c r="T129" s="292" t="e">
        <f>IF(AND(#REF!="Baja",#REF!="Leve"),CONCATENATE("R",#REF!,"C",#REF!),"")</f>
        <v>#REF!</v>
      </c>
      <c r="U129" s="292" t="e">
        <f>IF(AND(#REF!="Baja",#REF!="Leve"),CONCATENATE("R",#REF!,"C",#REF!),"")</f>
        <v>#REF!</v>
      </c>
      <c r="V129" s="292" t="e">
        <f>IF(AND(#REF!="Baja",#REF!="Leve"),CONCATENATE("R",#REF!,"C",#REF!),"")</f>
        <v>#REF!</v>
      </c>
      <c r="W129" s="292" t="e">
        <f>IF(AND(#REF!="Baja",#REF!="Leve"),CONCATENATE("R",#REF!,"C",#REF!),"")</f>
        <v>#REF!</v>
      </c>
      <c r="X129" s="292" t="e">
        <f>IF(AND(#REF!="Baja",#REF!="Leve"),CONCATENATE("R",#REF!,"C",#REF!),"")</f>
        <v>#REF!</v>
      </c>
      <c r="Y129" s="292" t="e">
        <f>IF(AND(#REF!="Baja",#REF!="Leve"),CONCATENATE("R",#REF!,"C",#REF!),"")</f>
        <v>#REF!</v>
      </c>
      <c r="Z129" s="292" t="e">
        <f>IF(AND(#REF!="Baja",#REF!="Leve"),CONCATENATE("R",#REF!,"C",#REF!),"")</f>
        <v>#REF!</v>
      </c>
      <c r="AA129" s="293" t="e">
        <f>IF(AND(#REF!="Baja",#REF!="Leve"),CONCATENATE("R",#REF!,"C",#REF!),"")</f>
        <v>#REF!</v>
      </c>
      <c r="AB129" s="282" t="e">
        <f>IF(AND(#REF!="Baja",#REF!="Menor"),CONCATENATE("R",#REF!,"C",#REF!),"")</f>
        <v>#REF!</v>
      </c>
      <c r="AC129" s="283" t="e">
        <f>IF(AND(#REF!="Baja",#REF!="Menor"),CONCATENATE("R",#REF!,"C",#REF!),"")</f>
        <v>#REF!</v>
      </c>
      <c r="AD129" s="283" t="e">
        <f>IF(AND(#REF!="Baja",#REF!="Menor"),CONCATENATE("R",#REF!,"C",#REF!),"")</f>
        <v>#REF!</v>
      </c>
      <c r="AE129" s="283" t="e">
        <f>IF(AND(#REF!="Baja",#REF!="Menor"),CONCATENATE("R",#REF!,"C",#REF!),"")</f>
        <v>#REF!</v>
      </c>
      <c r="AF129" s="283" t="e">
        <f>IF(AND(#REF!="Baja",#REF!="Menor"),CONCATENATE("R",#REF!,"C",#REF!),"")</f>
        <v>#REF!</v>
      </c>
      <c r="AG129" s="283" t="e">
        <f>IF(AND(#REF!="Baja",#REF!="Menor"),CONCATENATE("R",#REF!,"C",#REF!),"")</f>
        <v>#REF!</v>
      </c>
      <c r="AH129" s="283" t="e">
        <f>IF(AND(#REF!="Baja",#REF!="Menor"),CONCATENATE("R",#REF!,"C",#REF!),"")</f>
        <v>#REF!</v>
      </c>
      <c r="AI129" s="283" t="e">
        <f>IF(AND(#REF!="Baja",#REF!="Menor"),CONCATENATE("R",#REF!,"C",#REF!),"")</f>
        <v>#REF!</v>
      </c>
      <c r="AJ129" s="283" t="e">
        <f>IF(AND(#REF!="Baja",#REF!="Menor"),CONCATENATE("R",#REF!,"C",#REF!),"")</f>
        <v>#REF!</v>
      </c>
      <c r="AK129" s="283" t="e">
        <f>IF(AND(#REF!="Baja",#REF!="Menor"),CONCATENATE("R",#REF!,"C",#REF!),"")</f>
        <v>#REF!</v>
      </c>
      <c r="AL129" s="283" t="e">
        <f>IF(AND(#REF!="Baja",#REF!="Menor"),CONCATENATE("R",#REF!,"C",#REF!),"")</f>
        <v>#REF!</v>
      </c>
      <c r="AM129" s="283" t="e">
        <f>IF(AND(#REF!="Baja",#REF!="Menor"),CONCATENATE("R",#REF!,"C",#REF!),"")</f>
        <v>#REF!</v>
      </c>
      <c r="AN129" s="283" t="e">
        <f>IF(AND(#REF!="Baja",#REF!="Menor"),CONCATENATE("R",#REF!,"C",#REF!),"")</f>
        <v>#REF!</v>
      </c>
      <c r="AO129" s="283" t="e">
        <f>IF(AND(#REF!="Baja",#REF!="Menor"),CONCATENATE("R",#REF!,"C",#REF!),"")</f>
        <v>#REF!</v>
      </c>
      <c r="AP129" s="283" t="e">
        <f>IF(AND(#REF!="Baja",#REF!="Menor"),CONCATENATE("R",#REF!,"C",#REF!),"")</f>
        <v>#REF!</v>
      </c>
      <c r="AQ129" s="283" t="e">
        <f>IF(AND(#REF!="Baja",#REF!="Menor"),CONCATENATE("R",#REF!,"C",#REF!),"")</f>
        <v>#REF!</v>
      </c>
      <c r="AR129" s="283" t="e">
        <f>IF(AND(#REF!="Baja",#REF!="Menor"),CONCATENATE("R",#REF!,"C",#REF!),"")</f>
        <v>#REF!</v>
      </c>
      <c r="AS129" s="283" t="e">
        <f>IF(AND(#REF!="Baja",#REF!="Menor"),CONCATENATE("R",#REF!,"C",#REF!),"")</f>
        <v>#REF!</v>
      </c>
      <c r="AT129" s="282" t="e">
        <f>IF(AND(#REF!="Baja",#REF!="Moderado"),CONCATENATE("R",#REF!,"C",#REF!),"")</f>
        <v>#REF!</v>
      </c>
      <c r="AU129" s="283" t="e">
        <f>IF(AND(#REF!="Baja",#REF!="Moderado"),CONCATENATE("R",#REF!,"C",#REF!),"")</f>
        <v>#REF!</v>
      </c>
      <c r="AV129" s="283" t="e">
        <f>IF(AND(#REF!="Baja",#REF!="Moderado"),CONCATENATE("R",#REF!,"C",#REF!),"")</f>
        <v>#REF!</v>
      </c>
      <c r="AW129" s="283" t="e">
        <f>IF(AND(#REF!="Baja",#REF!="Moderado"),CONCATENATE("R",#REF!,"C",#REF!),"")</f>
        <v>#REF!</v>
      </c>
      <c r="AX129" s="283" t="e">
        <f>IF(AND(#REF!="Baja",#REF!="Moderado"),CONCATENATE("R",#REF!,"C",#REF!),"")</f>
        <v>#REF!</v>
      </c>
      <c r="AY129" s="283" t="e">
        <f>IF(AND(#REF!="Baja",#REF!="Moderado"),CONCATENATE("R",#REF!,"C",#REF!),"")</f>
        <v>#REF!</v>
      </c>
      <c r="AZ129" s="283" t="e">
        <f>IF(AND(#REF!="Baja",#REF!="Moderado"),CONCATENATE("R",#REF!,"C",#REF!),"")</f>
        <v>#REF!</v>
      </c>
      <c r="BA129" s="283" t="e">
        <f>IF(AND(#REF!="Baja",#REF!="Moderado"),CONCATENATE("R",#REF!,"C",#REF!),"")</f>
        <v>#REF!</v>
      </c>
      <c r="BB129" s="283" t="e">
        <f>IF(AND(#REF!="Baja",#REF!="Moderado"),CONCATENATE("R",#REF!,"C",#REF!),"")</f>
        <v>#REF!</v>
      </c>
      <c r="BC129" s="283" t="e">
        <f>IF(AND(#REF!="Baja",#REF!="Moderado"),CONCATENATE("R",#REF!,"C",#REF!),"")</f>
        <v>#REF!</v>
      </c>
      <c r="BD129" s="283" t="e">
        <f>IF(AND(#REF!="Baja",#REF!="Moderado"),CONCATENATE("R",#REF!,"C",#REF!),"")</f>
        <v>#REF!</v>
      </c>
      <c r="BE129" s="283" t="e">
        <f>IF(AND(#REF!="Baja",#REF!="Moderado"),CONCATENATE("R",#REF!,"C",#REF!),"")</f>
        <v>#REF!</v>
      </c>
      <c r="BF129" s="283" t="e">
        <f>IF(AND(#REF!="Baja",#REF!="Moderado"),CONCATENATE("R",#REF!,"C",#REF!),"")</f>
        <v>#REF!</v>
      </c>
      <c r="BG129" s="283" t="e">
        <f>IF(AND(#REF!="Baja",#REF!="Moderado"),CONCATENATE("R",#REF!,"C",#REF!),"")</f>
        <v>#REF!</v>
      </c>
      <c r="BH129" s="283" t="e">
        <f>IF(AND(#REF!="Baja",#REF!="Moderado"),CONCATENATE("R",#REF!,"C",#REF!),"")</f>
        <v>#REF!</v>
      </c>
      <c r="BI129" s="283" t="e">
        <f>IF(AND(#REF!="Baja",#REF!="Moderado"),CONCATENATE("R",#REF!,"C",#REF!),"")</f>
        <v>#REF!</v>
      </c>
      <c r="BJ129" s="283" t="e">
        <f>IF(AND(#REF!="Baja",#REF!="Moderado"),CONCATENATE("R",#REF!,"C",#REF!),"")</f>
        <v>#REF!</v>
      </c>
      <c r="BK129" s="284" t="e">
        <f>IF(AND(#REF!="Baja",#REF!="Moderado"),CONCATENATE("R",#REF!,"C",#REF!),"")</f>
        <v>#REF!</v>
      </c>
      <c r="BL129" s="270" t="e">
        <f>IF(AND(#REF!="Baja",#REF!="Mayor"),CONCATENATE("R",#REF!,"C",#REF!),"")</f>
        <v>#REF!</v>
      </c>
      <c r="BM129" s="270" t="e">
        <f>IF(AND(#REF!="Baja",#REF!="Mayor"),CONCATENATE("R",#REF!,"C",#REF!),"")</f>
        <v>#REF!</v>
      </c>
      <c r="BN129" s="270" t="e">
        <f>IF(AND(#REF!="Baja",#REF!="Mayor"),CONCATENATE("R",#REF!,"C",#REF!),"")</f>
        <v>#REF!</v>
      </c>
      <c r="BO129" s="270" t="e">
        <f>IF(AND(#REF!="Baja",#REF!="Mayor"),CONCATENATE("R",#REF!,"C",#REF!),"")</f>
        <v>#REF!</v>
      </c>
      <c r="BP129" s="270" t="e">
        <f>IF(AND(#REF!="Baja",#REF!="Mayor"),CONCATENATE("R",#REF!,"C",#REF!),"")</f>
        <v>#REF!</v>
      </c>
      <c r="BQ129" s="270" t="e">
        <f>IF(AND(#REF!="Baja",#REF!="Mayor"),CONCATENATE("R",#REF!,"C",#REF!),"")</f>
        <v>#REF!</v>
      </c>
      <c r="BR129" s="270" t="e">
        <f>IF(AND(#REF!="Baja",#REF!="Mayor"),CONCATENATE("R",#REF!,"C",#REF!),"")</f>
        <v>#REF!</v>
      </c>
      <c r="BS129" s="270" t="e">
        <f>IF(AND(#REF!="Baja",#REF!="Mayor"),CONCATENATE("R",#REF!,"C",#REF!),"")</f>
        <v>#REF!</v>
      </c>
      <c r="BT129" s="270" t="e">
        <f>IF(AND(#REF!="Baja",#REF!="Mayor"),CONCATENATE("R",#REF!,"C",#REF!),"")</f>
        <v>#REF!</v>
      </c>
      <c r="BU129" s="270" t="e">
        <f>IF(AND(#REF!="Baja",#REF!="Mayor"),CONCATENATE("R",#REF!,"C",#REF!),"")</f>
        <v>#REF!</v>
      </c>
      <c r="BV129" s="270" t="e">
        <f>IF(AND(#REF!="Baja",#REF!="Mayor"),CONCATENATE("R",#REF!,"C",#REF!),"")</f>
        <v>#REF!</v>
      </c>
      <c r="BW129" s="270" t="e">
        <f>IF(AND(#REF!="Baja",#REF!="Mayor"),CONCATENATE("R",#REF!,"C",#REF!),"")</f>
        <v>#REF!</v>
      </c>
      <c r="BX129" s="270" t="e">
        <f>IF(AND(#REF!="Baja",#REF!="Mayor"),CONCATENATE("R",#REF!,"C",#REF!),"")</f>
        <v>#REF!</v>
      </c>
      <c r="BY129" s="270" t="e">
        <f>IF(AND(#REF!="Baja",#REF!="Mayor"),CONCATENATE("R",#REF!,"C",#REF!),"")</f>
        <v>#REF!</v>
      </c>
      <c r="BZ129" s="270" t="e">
        <f>IF(AND(#REF!="Baja",#REF!="Mayor"),CONCATENATE("R",#REF!,"C",#REF!),"")</f>
        <v>#REF!</v>
      </c>
      <c r="CA129" s="270" t="e">
        <f>IF(AND(#REF!="Baja",#REF!="Mayor"),CONCATENATE("R",#REF!,"C",#REF!),"")</f>
        <v>#REF!</v>
      </c>
      <c r="CB129" s="270" t="e">
        <f>IF(AND(#REF!="Baja",#REF!="Mayor"),CONCATENATE("R",#REF!,"C",#REF!),"")</f>
        <v>#REF!</v>
      </c>
      <c r="CC129" s="271" t="e">
        <f>IF(AND(#REF!="Baja",#REF!="Mayor"),CONCATENATE("R",#REF!,"C",#REF!),"")</f>
        <v>#REF!</v>
      </c>
      <c r="CD129" s="272" t="e">
        <f>IF(AND(#REF!="Baja",#REF!="Catastrófico"),CONCATENATE("R",#REF!,"C",#REF!),"")</f>
        <v>#REF!</v>
      </c>
      <c r="CE129" s="272" t="e">
        <f>IF(AND(#REF!="Baja",#REF!="Catastrófico"),CONCATENATE("R",#REF!,"C",#REF!),"")</f>
        <v>#REF!</v>
      </c>
      <c r="CF129" s="272" t="e">
        <f>IF(AND(#REF!="Baja",#REF!="Catastrófico"),CONCATENATE("R",#REF!,"C",#REF!),"")</f>
        <v>#REF!</v>
      </c>
      <c r="CG129" s="272" t="e">
        <f>IF(AND(#REF!="Baja",#REF!="Catastrófico"),CONCATENATE("R",#REF!,"C",#REF!),"")</f>
        <v>#REF!</v>
      </c>
      <c r="CH129" s="272" t="e">
        <f>IF(AND(#REF!="Baja",#REF!="Catastrófico"),CONCATENATE("R",#REF!,"C",#REF!),"")</f>
        <v>#REF!</v>
      </c>
      <c r="CI129" s="272" t="e">
        <f>IF(AND(#REF!="Baja",#REF!="Catastrófico"),CONCATENATE("R",#REF!,"C",#REF!),"")</f>
        <v>#REF!</v>
      </c>
      <c r="CJ129" s="272" t="e">
        <f>IF(AND(#REF!="Baja",#REF!="Catastrófico"),CONCATENATE("R",#REF!,"C",#REF!),"")</f>
        <v>#REF!</v>
      </c>
      <c r="CK129" s="272" t="e">
        <f>IF(AND(#REF!="Baja",#REF!="Catastrófico"),CONCATENATE("R",#REF!,"C",#REF!),"")</f>
        <v>#REF!</v>
      </c>
      <c r="CL129" s="272" t="e">
        <f>IF(AND(#REF!="Baja",#REF!="Catastrófico"),CONCATENATE("R",#REF!,"C",#REF!),"")</f>
        <v>#REF!</v>
      </c>
      <c r="CM129" s="272" t="e">
        <f>IF(AND(#REF!="Baja",#REF!="Catastrófico"),CONCATENATE("R",#REF!,"C",#REF!),"")</f>
        <v>#REF!</v>
      </c>
      <c r="CN129" s="272" t="e">
        <f>IF(AND(#REF!="Baja",#REF!="Catastrófico"),CONCATENATE("R",#REF!,"C",#REF!),"")</f>
        <v>#REF!</v>
      </c>
      <c r="CO129" s="272" t="e">
        <f>IF(AND(#REF!="Baja",#REF!="Catastrófico"),CONCATENATE("R",#REF!,"C",#REF!),"")</f>
        <v>#REF!</v>
      </c>
      <c r="CP129" s="272" t="e">
        <f>IF(AND(#REF!="Baja",#REF!="Catastrófico"),CONCATENATE("R",#REF!,"C",#REF!),"")</f>
        <v>#REF!</v>
      </c>
      <c r="CQ129" s="272" t="e">
        <f>IF(AND(#REF!="Baja",#REF!="Catastrófico"),CONCATENATE("R",#REF!,"C",#REF!),"")</f>
        <v>#REF!</v>
      </c>
      <c r="CR129" s="272" t="e">
        <f>IF(AND(#REF!="Baja",#REF!="Catastrófico"),CONCATENATE("R",#REF!,"C",#REF!),"")</f>
        <v>#REF!</v>
      </c>
      <c r="CS129" s="272" t="e">
        <f>IF(AND(#REF!="Baja",#REF!="Catastrófico"),CONCATENATE("R",#REF!,"C",#REF!),"")</f>
        <v>#REF!</v>
      </c>
      <c r="CT129" s="272" t="e">
        <f>IF(AND(#REF!="Baja",#REF!="Catastrófico"),CONCATENATE("R",#REF!,"C",#REF!),"")</f>
        <v>#REF!</v>
      </c>
      <c r="CU129" s="273" t="e">
        <f>IF(AND(#REF!="Baja",#REF!="Catastrófico"),CONCATENATE("R",#REF!,"C",#REF!),"")</f>
        <v>#REF!</v>
      </c>
      <c r="CV129" s="57"/>
      <c r="CW129" s="1068"/>
      <c r="CX129" s="1068"/>
      <c r="CY129" s="1068"/>
      <c r="CZ129" s="1068"/>
      <c r="DA129" s="1068"/>
      <c r="DB129" s="1068"/>
    </row>
    <row r="130" spans="2:106" ht="32.65" customHeight="1">
      <c r="B130" s="1101"/>
      <c r="C130" s="1101"/>
      <c r="D130" s="1102"/>
      <c r="E130" s="1072"/>
      <c r="F130" s="1073"/>
      <c r="G130" s="1073"/>
      <c r="H130" s="1073"/>
      <c r="I130" s="1074"/>
      <c r="J130" s="291" t="e">
        <f>IF(AND(#REF!="Baja",#REF!="Leve"),CONCATENATE("R",#REF!,"C",#REF!),"")</f>
        <v>#REF!</v>
      </c>
      <c r="K130" s="292" t="e">
        <f>IF(AND(#REF!="Baja",#REF!="Leve"),CONCATENATE("R",#REF!,"C",#REF!),"")</f>
        <v>#REF!</v>
      </c>
      <c r="L130" s="292" t="e">
        <f>IF(AND(#REF!="Baja",#REF!="Leve"),CONCATENATE("R",#REF!,"C",#REF!),"")</f>
        <v>#REF!</v>
      </c>
      <c r="M130" s="292" t="e">
        <f>IF(AND(#REF!="Baja",#REF!="Leve"),CONCATENATE("R",#REF!,"C",#REF!),"")</f>
        <v>#REF!</v>
      </c>
      <c r="N130" s="292" t="e">
        <f>IF(AND(#REF!="Baja",#REF!="Leve"),CONCATENATE("R",#REF!,"C",#REF!),"")</f>
        <v>#REF!</v>
      </c>
      <c r="O130" s="292" t="e">
        <f>IF(AND(#REF!="Baja",#REF!="Leve"),CONCATENATE("R",#REF!,"C",#REF!),"")</f>
        <v>#REF!</v>
      </c>
      <c r="P130" s="292" t="e">
        <f>IF(AND(#REF!="Baja",#REF!="Leve"),CONCATENATE("R",#REF!,"C",#REF!),"")</f>
        <v>#REF!</v>
      </c>
      <c r="Q130" s="292" t="e">
        <f>IF(AND(#REF!="Baja",#REF!="Leve"),CONCATENATE("R",#REF!,"C",#REF!),"")</f>
        <v>#REF!</v>
      </c>
      <c r="R130" s="292" t="e">
        <f>IF(AND(#REF!="Baja",#REF!="Leve"),CONCATENATE("R",#REF!,"C",#REF!),"")</f>
        <v>#REF!</v>
      </c>
      <c r="S130" s="292" t="e">
        <f>IF(AND(#REF!="Baja",#REF!="Leve"),CONCATENATE("R",#REF!,"C",#REF!),"")</f>
        <v>#REF!</v>
      </c>
      <c r="T130" s="292" t="e">
        <f>IF(AND(#REF!="Baja",#REF!="Leve"),CONCATENATE("R",#REF!,"C",#REF!),"")</f>
        <v>#REF!</v>
      </c>
      <c r="U130" s="292" t="e">
        <f>IF(AND(#REF!="Baja",#REF!="Leve"),CONCATENATE("R",#REF!,"C",#REF!),"")</f>
        <v>#REF!</v>
      </c>
      <c r="V130" s="292" t="e">
        <f>IF(AND(#REF!="Baja",#REF!="Leve"),CONCATENATE("R",#REF!,"C",#REF!),"")</f>
        <v>#REF!</v>
      </c>
      <c r="W130" s="292" t="e">
        <f>IF(AND(#REF!="Baja",#REF!="Leve"),CONCATENATE("R",#REF!,"C",#REF!),"")</f>
        <v>#REF!</v>
      </c>
      <c r="X130" s="292" t="e">
        <f>IF(AND(#REF!="Baja",#REF!="Leve"),CONCATENATE("R",#REF!,"C",#REF!),"")</f>
        <v>#REF!</v>
      </c>
      <c r="Y130" s="292" t="e">
        <f>IF(AND(#REF!="Baja",#REF!="Leve"),CONCATENATE("R",#REF!,"C",#REF!),"")</f>
        <v>#REF!</v>
      </c>
      <c r="Z130" s="292" t="e">
        <f>IF(AND(#REF!="Baja",#REF!="Leve"),CONCATENATE("R",#REF!,"C",#REF!),"")</f>
        <v>#REF!</v>
      </c>
      <c r="AA130" s="293" t="e">
        <f>IF(AND(#REF!="Baja",#REF!="Leve"),CONCATENATE("R",#REF!,"C",#REF!),"")</f>
        <v>#REF!</v>
      </c>
      <c r="AB130" s="282" t="e">
        <f>IF(AND(#REF!="Baja",#REF!="Menor"),CONCATENATE("R",#REF!,"C",#REF!),"")</f>
        <v>#REF!</v>
      </c>
      <c r="AC130" s="283" t="e">
        <f>IF(AND(#REF!="Baja",#REF!="Menor"),CONCATENATE("R",#REF!,"C",#REF!),"")</f>
        <v>#REF!</v>
      </c>
      <c r="AD130" s="283" t="e">
        <f>IF(AND(#REF!="Baja",#REF!="Menor"),CONCATENATE("R",#REF!,"C",#REF!),"")</f>
        <v>#REF!</v>
      </c>
      <c r="AE130" s="283" t="e">
        <f>IF(AND(#REF!="Baja",#REF!="Menor"),CONCATENATE("R",#REF!,"C",#REF!),"")</f>
        <v>#REF!</v>
      </c>
      <c r="AF130" s="283" t="e">
        <f>IF(AND(#REF!="Baja",#REF!="Menor"),CONCATENATE("R",#REF!,"C",#REF!),"")</f>
        <v>#REF!</v>
      </c>
      <c r="AG130" s="283" t="e">
        <f>IF(AND(#REF!="Baja",#REF!="Menor"),CONCATENATE("R",#REF!,"C",#REF!),"")</f>
        <v>#REF!</v>
      </c>
      <c r="AH130" s="283" t="e">
        <f>IF(AND(#REF!="Baja",#REF!="Menor"),CONCATENATE("R",#REF!,"C",#REF!),"")</f>
        <v>#REF!</v>
      </c>
      <c r="AI130" s="283" t="e">
        <f>IF(AND(#REF!="Baja",#REF!="Menor"),CONCATENATE("R",#REF!,"C",#REF!),"")</f>
        <v>#REF!</v>
      </c>
      <c r="AJ130" s="283" t="e">
        <f>IF(AND(#REF!="Baja",#REF!="Menor"),CONCATENATE("R",#REF!,"C",#REF!),"")</f>
        <v>#REF!</v>
      </c>
      <c r="AK130" s="283" t="e">
        <f>IF(AND(#REF!="Baja",#REF!="Menor"),CONCATENATE("R",#REF!,"C",#REF!),"")</f>
        <v>#REF!</v>
      </c>
      <c r="AL130" s="283" t="e">
        <f>IF(AND(#REF!="Baja",#REF!="Menor"),CONCATENATE("R",#REF!,"C",#REF!),"")</f>
        <v>#REF!</v>
      </c>
      <c r="AM130" s="283" t="e">
        <f>IF(AND(#REF!="Baja",#REF!="Menor"),CONCATENATE("R",#REF!,"C",#REF!),"")</f>
        <v>#REF!</v>
      </c>
      <c r="AN130" s="283" t="e">
        <f>IF(AND(#REF!="Baja",#REF!="Menor"),CONCATENATE("R",#REF!,"C",#REF!),"")</f>
        <v>#REF!</v>
      </c>
      <c r="AO130" s="283" t="e">
        <f>IF(AND(#REF!="Baja",#REF!="Menor"),CONCATENATE("R",#REF!,"C",#REF!),"")</f>
        <v>#REF!</v>
      </c>
      <c r="AP130" s="283" t="e">
        <f>IF(AND(#REF!="Baja",#REF!="Menor"),CONCATENATE("R",#REF!,"C",#REF!),"")</f>
        <v>#REF!</v>
      </c>
      <c r="AQ130" s="283" t="e">
        <f>IF(AND(#REF!="Baja",#REF!="Menor"),CONCATENATE("R",#REF!,"C",#REF!),"")</f>
        <v>#REF!</v>
      </c>
      <c r="AR130" s="283" t="e">
        <f>IF(AND(#REF!="Baja",#REF!="Menor"),CONCATENATE("R",#REF!,"C",#REF!),"")</f>
        <v>#REF!</v>
      </c>
      <c r="AS130" s="283" t="e">
        <f>IF(AND(#REF!="Baja",#REF!="Menor"),CONCATENATE("R",#REF!,"C",#REF!),"")</f>
        <v>#REF!</v>
      </c>
      <c r="AT130" s="282" t="e">
        <f>IF(AND(#REF!="Baja",#REF!="Moderado"),CONCATENATE("R",#REF!,"C",#REF!),"")</f>
        <v>#REF!</v>
      </c>
      <c r="AU130" s="283" t="e">
        <f>IF(AND(#REF!="Baja",#REF!="Moderado"),CONCATENATE("R",#REF!,"C",#REF!),"")</f>
        <v>#REF!</v>
      </c>
      <c r="AV130" s="283" t="e">
        <f>IF(AND(#REF!="Baja",#REF!="Moderado"),CONCATENATE("R",#REF!,"C",#REF!),"")</f>
        <v>#REF!</v>
      </c>
      <c r="AW130" s="283" t="e">
        <f>IF(AND(#REF!="Baja",#REF!="Moderado"),CONCATENATE("R",#REF!,"C",#REF!),"")</f>
        <v>#REF!</v>
      </c>
      <c r="AX130" s="283" t="e">
        <f>IF(AND(#REF!="Baja",#REF!="Moderado"),CONCATENATE("R",#REF!,"C",#REF!),"")</f>
        <v>#REF!</v>
      </c>
      <c r="AY130" s="283" t="e">
        <f>IF(AND(#REF!="Baja",#REF!="Moderado"),CONCATENATE("R",#REF!,"C",#REF!),"")</f>
        <v>#REF!</v>
      </c>
      <c r="AZ130" s="283" t="e">
        <f>IF(AND(#REF!="Baja",#REF!="Moderado"),CONCATENATE("R",#REF!,"C",#REF!),"")</f>
        <v>#REF!</v>
      </c>
      <c r="BA130" s="283" t="e">
        <f>IF(AND(#REF!="Baja",#REF!="Moderado"),CONCATENATE("R",#REF!,"C",#REF!),"")</f>
        <v>#REF!</v>
      </c>
      <c r="BB130" s="283" t="e">
        <f>IF(AND(#REF!="Baja",#REF!="Moderado"),CONCATENATE("R",#REF!,"C",#REF!),"")</f>
        <v>#REF!</v>
      </c>
      <c r="BC130" s="283" t="e">
        <f>IF(AND(#REF!="Baja",#REF!="Moderado"),CONCATENATE("R",#REF!,"C",#REF!),"")</f>
        <v>#REF!</v>
      </c>
      <c r="BD130" s="283" t="e">
        <f>IF(AND(#REF!="Baja",#REF!="Moderado"),CONCATENATE("R",#REF!,"C",#REF!),"")</f>
        <v>#REF!</v>
      </c>
      <c r="BE130" s="283" t="e">
        <f>IF(AND(#REF!="Baja",#REF!="Moderado"),CONCATENATE("R",#REF!,"C",#REF!),"")</f>
        <v>#REF!</v>
      </c>
      <c r="BF130" s="283" t="e">
        <f>IF(AND(#REF!="Baja",#REF!="Moderado"),CONCATENATE("R",#REF!,"C",#REF!),"")</f>
        <v>#REF!</v>
      </c>
      <c r="BG130" s="283" t="e">
        <f>IF(AND(#REF!="Baja",#REF!="Moderado"),CONCATENATE("R",#REF!,"C",#REF!),"")</f>
        <v>#REF!</v>
      </c>
      <c r="BH130" s="283" t="e">
        <f>IF(AND(#REF!="Baja",#REF!="Moderado"),CONCATENATE("R",#REF!,"C",#REF!),"")</f>
        <v>#REF!</v>
      </c>
      <c r="BI130" s="283" t="e">
        <f>IF(AND(#REF!="Baja",#REF!="Moderado"),CONCATENATE("R",#REF!,"C",#REF!),"")</f>
        <v>#REF!</v>
      </c>
      <c r="BJ130" s="283" t="e">
        <f>IF(AND(#REF!="Baja",#REF!="Moderado"),CONCATENATE("R",#REF!,"C",#REF!),"")</f>
        <v>#REF!</v>
      </c>
      <c r="BK130" s="284" t="e">
        <f>IF(AND(#REF!="Baja",#REF!="Moderado"),CONCATENATE("R",#REF!,"C",#REF!),"")</f>
        <v>#REF!</v>
      </c>
      <c r="BL130" s="270" t="e">
        <f>IF(AND(#REF!="Baja",#REF!="Mayor"),CONCATENATE("R",#REF!,"C",#REF!),"")</f>
        <v>#REF!</v>
      </c>
      <c r="BM130" s="270" t="e">
        <f>IF(AND(#REF!="Baja",#REF!="Mayor"),CONCATENATE("R",#REF!,"C",#REF!),"")</f>
        <v>#REF!</v>
      </c>
      <c r="BN130" s="270" t="e">
        <f>IF(AND(#REF!="Baja",#REF!="Mayor"),CONCATENATE("R",#REF!,"C",#REF!),"")</f>
        <v>#REF!</v>
      </c>
      <c r="BO130" s="270" t="e">
        <f>IF(AND(#REF!="Baja",#REF!="Mayor"),CONCATENATE("R",#REF!,"C",#REF!),"")</f>
        <v>#REF!</v>
      </c>
      <c r="BP130" s="270" t="e">
        <f>IF(AND(#REF!="Baja",#REF!="Mayor"),CONCATENATE("R",#REF!,"C",#REF!),"")</f>
        <v>#REF!</v>
      </c>
      <c r="BQ130" s="270" t="e">
        <f>IF(AND(#REF!="Baja",#REF!="Mayor"),CONCATENATE("R",#REF!,"C",#REF!),"")</f>
        <v>#REF!</v>
      </c>
      <c r="BR130" s="270" t="e">
        <f>IF(AND(#REF!="Baja",#REF!="Mayor"),CONCATENATE("R",#REF!,"C",#REF!),"")</f>
        <v>#REF!</v>
      </c>
      <c r="BS130" s="270" t="e">
        <f>IF(AND(#REF!="Baja",#REF!="Mayor"),CONCATENATE("R",#REF!,"C",#REF!),"")</f>
        <v>#REF!</v>
      </c>
      <c r="BT130" s="270" t="e">
        <f>IF(AND(#REF!="Baja",#REF!="Mayor"),CONCATENATE("R",#REF!,"C",#REF!),"")</f>
        <v>#REF!</v>
      </c>
      <c r="BU130" s="270" t="e">
        <f>IF(AND(#REF!="Baja",#REF!="Mayor"),CONCATENATE("R",#REF!,"C",#REF!),"")</f>
        <v>#REF!</v>
      </c>
      <c r="BV130" s="270" t="e">
        <f>IF(AND(#REF!="Baja",#REF!="Mayor"),CONCATENATE("R",#REF!,"C",#REF!),"")</f>
        <v>#REF!</v>
      </c>
      <c r="BW130" s="270" t="e">
        <f>IF(AND(#REF!="Baja",#REF!="Mayor"),CONCATENATE("R",#REF!,"C",#REF!),"")</f>
        <v>#REF!</v>
      </c>
      <c r="BX130" s="270" t="e">
        <f>IF(AND(#REF!="Baja",#REF!="Mayor"),CONCATENATE("R",#REF!,"C",#REF!),"")</f>
        <v>#REF!</v>
      </c>
      <c r="BY130" s="270" t="e">
        <f>IF(AND(#REF!="Baja",#REF!="Mayor"),CONCATENATE("R",#REF!,"C",#REF!),"")</f>
        <v>#REF!</v>
      </c>
      <c r="BZ130" s="270" t="e">
        <f>IF(AND(#REF!="Baja",#REF!="Mayor"),CONCATENATE("R",#REF!,"C",#REF!),"")</f>
        <v>#REF!</v>
      </c>
      <c r="CA130" s="270" t="e">
        <f>IF(AND(#REF!="Baja",#REF!="Mayor"),CONCATENATE("R",#REF!,"C",#REF!),"")</f>
        <v>#REF!</v>
      </c>
      <c r="CB130" s="270" t="e">
        <f>IF(AND(#REF!="Baja",#REF!="Mayor"),CONCATENATE("R",#REF!,"C",#REF!),"")</f>
        <v>#REF!</v>
      </c>
      <c r="CC130" s="271" t="e">
        <f>IF(AND(#REF!="Baja",#REF!="Mayor"),CONCATENATE("R",#REF!,"C",#REF!),"")</f>
        <v>#REF!</v>
      </c>
      <c r="CD130" s="272" t="e">
        <f>IF(AND(#REF!="Baja",#REF!="Catastrófico"),CONCATENATE("R",#REF!,"C",#REF!),"")</f>
        <v>#REF!</v>
      </c>
      <c r="CE130" s="272" t="e">
        <f>IF(AND(#REF!="Baja",#REF!="Catastrófico"),CONCATENATE("R",#REF!,"C",#REF!),"")</f>
        <v>#REF!</v>
      </c>
      <c r="CF130" s="272" t="e">
        <f>IF(AND(#REF!="Baja",#REF!="Catastrófico"),CONCATENATE("R",#REF!,"C",#REF!),"")</f>
        <v>#REF!</v>
      </c>
      <c r="CG130" s="272" t="e">
        <f>IF(AND(#REF!="Baja",#REF!="Catastrófico"),CONCATENATE("R",#REF!,"C",#REF!),"")</f>
        <v>#REF!</v>
      </c>
      <c r="CH130" s="272" t="e">
        <f>IF(AND(#REF!="Baja",#REF!="Catastrófico"),CONCATENATE("R",#REF!,"C",#REF!),"")</f>
        <v>#REF!</v>
      </c>
      <c r="CI130" s="272" t="e">
        <f>IF(AND(#REF!="Baja",#REF!="Catastrófico"),CONCATENATE("R",#REF!,"C",#REF!),"")</f>
        <v>#REF!</v>
      </c>
      <c r="CJ130" s="272" t="e">
        <f>IF(AND(#REF!="Baja",#REF!="Catastrófico"),CONCATENATE("R",#REF!,"C",#REF!),"")</f>
        <v>#REF!</v>
      </c>
      <c r="CK130" s="272" t="e">
        <f>IF(AND(#REF!="Baja",#REF!="Catastrófico"),CONCATENATE("R",#REF!,"C",#REF!),"")</f>
        <v>#REF!</v>
      </c>
      <c r="CL130" s="272" t="e">
        <f>IF(AND(#REF!="Baja",#REF!="Catastrófico"),CONCATENATE("R",#REF!,"C",#REF!),"")</f>
        <v>#REF!</v>
      </c>
      <c r="CM130" s="272" t="e">
        <f>IF(AND(#REF!="Baja",#REF!="Catastrófico"),CONCATENATE("R",#REF!,"C",#REF!),"")</f>
        <v>#REF!</v>
      </c>
      <c r="CN130" s="272" t="e">
        <f>IF(AND(#REF!="Baja",#REF!="Catastrófico"),CONCATENATE("R",#REF!,"C",#REF!),"")</f>
        <v>#REF!</v>
      </c>
      <c r="CO130" s="272" t="e">
        <f>IF(AND(#REF!="Baja",#REF!="Catastrófico"),CONCATENATE("R",#REF!,"C",#REF!),"")</f>
        <v>#REF!</v>
      </c>
      <c r="CP130" s="272" t="e">
        <f>IF(AND(#REF!="Baja",#REF!="Catastrófico"),CONCATENATE("R",#REF!,"C",#REF!),"")</f>
        <v>#REF!</v>
      </c>
      <c r="CQ130" s="272" t="e">
        <f>IF(AND(#REF!="Baja",#REF!="Catastrófico"),CONCATENATE("R",#REF!,"C",#REF!),"")</f>
        <v>#REF!</v>
      </c>
      <c r="CR130" s="272" t="e">
        <f>IF(AND(#REF!="Baja",#REF!="Catastrófico"),CONCATENATE("R",#REF!,"C",#REF!),"")</f>
        <v>#REF!</v>
      </c>
      <c r="CS130" s="272" t="e">
        <f>IF(AND(#REF!="Baja",#REF!="Catastrófico"),CONCATENATE("R",#REF!,"C",#REF!),"")</f>
        <v>#REF!</v>
      </c>
      <c r="CT130" s="272" t="e">
        <f>IF(AND(#REF!="Baja",#REF!="Catastrófico"),CONCATENATE("R",#REF!,"C",#REF!),"")</f>
        <v>#REF!</v>
      </c>
      <c r="CU130" s="273" t="e">
        <f>IF(AND(#REF!="Baja",#REF!="Catastrófico"),CONCATENATE("R",#REF!,"C",#REF!),"")</f>
        <v>#REF!</v>
      </c>
      <c r="CV130" s="57"/>
      <c r="CW130" s="1068"/>
      <c r="CX130" s="1068"/>
      <c r="CY130" s="1068"/>
      <c r="CZ130" s="1068"/>
      <c r="DA130" s="1068"/>
      <c r="DB130" s="1068"/>
    </row>
    <row r="131" spans="2:106" ht="32.65" customHeight="1">
      <c r="B131" s="1101"/>
      <c r="C131" s="1101"/>
      <c r="D131" s="1102"/>
      <c r="E131" s="1072"/>
      <c r="F131" s="1073"/>
      <c r="G131" s="1073"/>
      <c r="H131" s="1073"/>
      <c r="I131" s="1074"/>
      <c r="J131" s="291" t="e">
        <f>IF(AND(#REF!="Baja",#REF!="Leve"),CONCATENATE("R",#REF!,"C",#REF!),"")</f>
        <v>#REF!</v>
      </c>
      <c r="K131" s="292" t="e">
        <f>IF(AND(#REF!="Baja",#REF!="Leve"),CONCATENATE("R",#REF!,"C",#REF!),"")</f>
        <v>#REF!</v>
      </c>
      <c r="L131" s="292" t="e">
        <f>IF(AND(#REF!="Baja",#REF!="Leve"),CONCATENATE("R",#REF!,"C",#REF!),"")</f>
        <v>#REF!</v>
      </c>
      <c r="M131" s="292" t="e">
        <f>IF(AND(#REF!="Baja",#REF!="Leve"),CONCATENATE("R",#REF!,"C",#REF!),"")</f>
        <v>#REF!</v>
      </c>
      <c r="N131" s="292" t="e">
        <f>IF(AND(#REF!="Baja",#REF!="Leve"),CONCATENATE("R",#REF!,"C",#REF!),"")</f>
        <v>#REF!</v>
      </c>
      <c r="O131" s="292" t="e">
        <f>IF(AND(#REF!="Baja",#REF!="Leve"),CONCATENATE("R",#REF!,"C",#REF!),"")</f>
        <v>#REF!</v>
      </c>
      <c r="P131" s="292" t="e">
        <f>IF(AND(#REF!="Baja",#REF!="Leve"),CONCATENATE("R",#REF!,"C",#REF!),"")</f>
        <v>#REF!</v>
      </c>
      <c r="Q131" s="292" t="e">
        <f>IF(AND(#REF!="Baja",#REF!="Leve"),CONCATENATE("R",#REF!,"C",#REF!),"")</f>
        <v>#REF!</v>
      </c>
      <c r="R131" s="292" t="e">
        <f>IF(AND(#REF!="Baja",#REF!="Leve"),CONCATENATE("R",#REF!,"C",#REF!),"")</f>
        <v>#REF!</v>
      </c>
      <c r="S131" s="292" t="e">
        <f>IF(AND(#REF!="Baja",#REF!="Leve"),CONCATENATE("R",#REF!,"C",#REF!),"")</f>
        <v>#REF!</v>
      </c>
      <c r="T131" s="292" t="e">
        <f>IF(AND(#REF!="Baja",#REF!="Leve"),CONCATENATE("R",#REF!,"C",#REF!),"")</f>
        <v>#REF!</v>
      </c>
      <c r="U131" s="292" t="e">
        <f>IF(AND(#REF!="Baja",#REF!="Leve"),CONCATENATE("R",#REF!,"C",#REF!),"")</f>
        <v>#REF!</v>
      </c>
      <c r="V131" s="292" t="e">
        <f>IF(AND(#REF!="Baja",#REF!="Leve"),CONCATENATE("R",#REF!,"C",#REF!),"")</f>
        <v>#REF!</v>
      </c>
      <c r="W131" s="292" t="e">
        <f>IF(AND(#REF!="Baja",#REF!="Leve"),CONCATENATE("R",#REF!,"C",#REF!),"")</f>
        <v>#REF!</v>
      </c>
      <c r="X131" s="292" t="e">
        <f>IF(AND(#REF!="Baja",#REF!="Leve"),CONCATENATE("R",#REF!,"C",#REF!),"")</f>
        <v>#REF!</v>
      </c>
      <c r="Y131" s="292" t="e">
        <f>IF(AND(#REF!="Baja",#REF!="Leve"),CONCATENATE("R",#REF!,"C",#REF!),"")</f>
        <v>#REF!</v>
      </c>
      <c r="Z131" s="292" t="e">
        <f>IF(AND(#REF!="Baja",#REF!="Leve"),CONCATENATE("R",#REF!,"C",#REF!),"")</f>
        <v>#REF!</v>
      </c>
      <c r="AA131" s="293" t="e">
        <f>IF(AND(#REF!="Baja",#REF!="Leve"),CONCATENATE("R",#REF!,"C",#REF!),"")</f>
        <v>#REF!</v>
      </c>
      <c r="AB131" s="282" t="e">
        <f>IF(AND(#REF!="Baja",#REF!="Menor"),CONCATENATE("R",#REF!,"C",#REF!),"")</f>
        <v>#REF!</v>
      </c>
      <c r="AC131" s="283" t="e">
        <f>IF(AND(#REF!="Baja",#REF!="Menor"),CONCATENATE("R",#REF!,"C",#REF!),"")</f>
        <v>#REF!</v>
      </c>
      <c r="AD131" s="283" t="e">
        <f>IF(AND(#REF!="Baja",#REF!="Menor"),CONCATENATE("R",#REF!,"C",#REF!),"")</f>
        <v>#REF!</v>
      </c>
      <c r="AE131" s="283" t="e">
        <f>IF(AND(#REF!="Baja",#REF!="Menor"),CONCATENATE("R",#REF!,"C",#REF!),"")</f>
        <v>#REF!</v>
      </c>
      <c r="AF131" s="283" t="e">
        <f>IF(AND(#REF!="Baja",#REF!="Menor"),CONCATENATE("R",#REF!,"C",#REF!),"")</f>
        <v>#REF!</v>
      </c>
      <c r="AG131" s="283" t="e">
        <f>IF(AND(#REF!="Baja",#REF!="Menor"),CONCATENATE("R",#REF!,"C",#REF!),"")</f>
        <v>#REF!</v>
      </c>
      <c r="AH131" s="283" t="e">
        <f>IF(AND(#REF!="Baja",#REF!="Menor"),CONCATENATE("R",#REF!,"C",#REF!),"")</f>
        <v>#REF!</v>
      </c>
      <c r="AI131" s="283" t="e">
        <f>IF(AND(#REF!="Baja",#REF!="Menor"),CONCATENATE("R",#REF!,"C",#REF!),"")</f>
        <v>#REF!</v>
      </c>
      <c r="AJ131" s="283" t="e">
        <f>IF(AND(#REF!="Baja",#REF!="Menor"),CONCATENATE("R",#REF!,"C",#REF!),"")</f>
        <v>#REF!</v>
      </c>
      <c r="AK131" s="283" t="e">
        <f>IF(AND(#REF!="Baja",#REF!="Menor"),CONCATENATE("R",#REF!,"C",#REF!),"")</f>
        <v>#REF!</v>
      </c>
      <c r="AL131" s="283" t="e">
        <f>IF(AND(#REF!="Baja",#REF!="Menor"),CONCATENATE("R",#REF!,"C",#REF!),"")</f>
        <v>#REF!</v>
      </c>
      <c r="AM131" s="283" t="e">
        <f>IF(AND(#REF!="Baja",#REF!="Menor"),CONCATENATE("R",#REF!,"C",#REF!),"")</f>
        <v>#REF!</v>
      </c>
      <c r="AN131" s="283" t="e">
        <f>IF(AND(#REF!="Baja",#REF!="Menor"),CONCATENATE("R",#REF!,"C",#REF!),"")</f>
        <v>#REF!</v>
      </c>
      <c r="AO131" s="283" t="e">
        <f>IF(AND(#REF!="Baja",#REF!="Menor"),CONCATENATE("R",#REF!,"C",#REF!),"")</f>
        <v>#REF!</v>
      </c>
      <c r="AP131" s="283" t="e">
        <f>IF(AND(#REF!="Baja",#REF!="Menor"),CONCATENATE("R",#REF!,"C",#REF!),"")</f>
        <v>#REF!</v>
      </c>
      <c r="AQ131" s="283" t="e">
        <f>IF(AND(#REF!="Baja",#REF!="Menor"),CONCATENATE("R",#REF!,"C",#REF!),"")</f>
        <v>#REF!</v>
      </c>
      <c r="AR131" s="283" t="e">
        <f>IF(AND(#REF!="Baja",#REF!="Menor"),CONCATENATE("R",#REF!,"C",#REF!),"")</f>
        <v>#REF!</v>
      </c>
      <c r="AS131" s="283" t="e">
        <f>IF(AND(#REF!="Baja",#REF!="Menor"),CONCATENATE("R",#REF!,"C",#REF!),"")</f>
        <v>#REF!</v>
      </c>
      <c r="AT131" s="282" t="e">
        <f>IF(AND(#REF!="Baja",#REF!="Moderado"),CONCATENATE("R",#REF!,"C",#REF!),"")</f>
        <v>#REF!</v>
      </c>
      <c r="AU131" s="283" t="e">
        <f>IF(AND(#REF!="Baja",#REF!="Moderado"),CONCATENATE("R",#REF!,"C",#REF!),"")</f>
        <v>#REF!</v>
      </c>
      <c r="AV131" s="283" t="e">
        <f>IF(AND(#REF!="Baja",#REF!="Moderado"),CONCATENATE("R",#REF!,"C",#REF!),"")</f>
        <v>#REF!</v>
      </c>
      <c r="AW131" s="283" t="e">
        <f>IF(AND(#REF!="Baja",#REF!="Moderado"),CONCATENATE("R",#REF!,"C",#REF!),"")</f>
        <v>#REF!</v>
      </c>
      <c r="AX131" s="283" t="e">
        <f>IF(AND(#REF!="Baja",#REF!="Moderado"),CONCATENATE("R",#REF!,"C",#REF!),"")</f>
        <v>#REF!</v>
      </c>
      <c r="AY131" s="283" t="e">
        <f>IF(AND(#REF!="Baja",#REF!="Moderado"),CONCATENATE("R",#REF!,"C",#REF!),"")</f>
        <v>#REF!</v>
      </c>
      <c r="AZ131" s="283" t="e">
        <f>IF(AND(#REF!="Baja",#REF!="Moderado"),CONCATENATE("R",#REF!,"C",#REF!),"")</f>
        <v>#REF!</v>
      </c>
      <c r="BA131" s="283" t="e">
        <f>IF(AND(#REF!="Baja",#REF!="Moderado"),CONCATENATE("R",#REF!,"C",#REF!),"")</f>
        <v>#REF!</v>
      </c>
      <c r="BB131" s="283" t="e">
        <f>IF(AND(#REF!="Baja",#REF!="Moderado"),CONCATENATE("R",#REF!,"C",#REF!),"")</f>
        <v>#REF!</v>
      </c>
      <c r="BC131" s="283" t="e">
        <f>IF(AND(#REF!="Baja",#REF!="Moderado"),CONCATENATE("R",#REF!,"C",#REF!),"")</f>
        <v>#REF!</v>
      </c>
      <c r="BD131" s="283" t="e">
        <f>IF(AND(#REF!="Baja",#REF!="Moderado"),CONCATENATE("R",#REF!,"C",#REF!),"")</f>
        <v>#REF!</v>
      </c>
      <c r="BE131" s="283" t="e">
        <f>IF(AND(#REF!="Baja",#REF!="Moderado"),CONCATENATE("R",#REF!,"C",#REF!),"")</f>
        <v>#REF!</v>
      </c>
      <c r="BF131" s="283" t="e">
        <f>IF(AND(#REF!="Baja",#REF!="Moderado"),CONCATENATE("R",#REF!,"C",#REF!),"")</f>
        <v>#REF!</v>
      </c>
      <c r="BG131" s="283" t="e">
        <f>IF(AND(#REF!="Baja",#REF!="Moderado"),CONCATENATE("R",#REF!,"C",#REF!),"")</f>
        <v>#REF!</v>
      </c>
      <c r="BH131" s="283" t="e">
        <f>IF(AND(#REF!="Baja",#REF!="Moderado"),CONCATENATE("R",#REF!,"C",#REF!),"")</f>
        <v>#REF!</v>
      </c>
      <c r="BI131" s="283" t="e">
        <f>IF(AND(#REF!="Baja",#REF!="Moderado"),CONCATENATE("R",#REF!,"C",#REF!),"")</f>
        <v>#REF!</v>
      </c>
      <c r="BJ131" s="283" t="e">
        <f>IF(AND(#REF!="Baja",#REF!="Moderado"),CONCATENATE("R",#REF!,"C",#REF!),"")</f>
        <v>#REF!</v>
      </c>
      <c r="BK131" s="284" t="e">
        <f>IF(AND(#REF!="Baja",#REF!="Moderado"),CONCATENATE("R",#REF!,"C",#REF!),"")</f>
        <v>#REF!</v>
      </c>
      <c r="BL131" s="270" t="e">
        <f>IF(AND(#REF!="Baja",#REF!="Mayor"),CONCATENATE("R",#REF!,"C",#REF!),"")</f>
        <v>#REF!</v>
      </c>
      <c r="BM131" s="270" t="e">
        <f>IF(AND(#REF!="Baja",#REF!="Mayor"),CONCATENATE("R",#REF!,"C",#REF!),"")</f>
        <v>#REF!</v>
      </c>
      <c r="BN131" s="270" t="e">
        <f>IF(AND(#REF!="Baja",#REF!="Mayor"),CONCATENATE("R",#REF!,"C",#REF!),"")</f>
        <v>#REF!</v>
      </c>
      <c r="BO131" s="270" t="e">
        <f>IF(AND(#REF!="Baja",#REF!="Mayor"),CONCATENATE("R",#REF!,"C",#REF!),"")</f>
        <v>#REF!</v>
      </c>
      <c r="BP131" s="270" t="e">
        <f>IF(AND(#REF!="Baja",#REF!="Mayor"),CONCATENATE("R",#REF!,"C",#REF!),"")</f>
        <v>#REF!</v>
      </c>
      <c r="BQ131" s="270" t="e">
        <f>IF(AND(#REF!="Baja",#REF!="Mayor"),CONCATENATE("R",#REF!,"C",#REF!),"")</f>
        <v>#REF!</v>
      </c>
      <c r="BR131" s="270" t="e">
        <f>IF(AND(#REF!="Baja",#REF!="Mayor"),CONCATENATE("R",#REF!,"C",#REF!),"")</f>
        <v>#REF!</v>
      </c>
      <c r="BS131" s="270" t="e">
        <f>IF(AND(#REF!="Baja",#REF!="Mayor"),CONCATENATE("R",#REF!,"C",#REF!),"")</f>
        <v>#REF!</v>
      </c>
      <c r="BT131" s="270" t="e">
        <f>IF(AND(#REF!="Baja",#REF!="Mayor"),CONCATENATE("R",#REF!,"C",#REF!),"")</f>
        <v>#REF!</v>
      </c>
      <c r="BU131" s="270" t="e">
        <f>IF(AND(#REF!="Baja",#REF!="Mayor"),CONCATENATE("R",#REF!,"C",#REF!),"")</f>
        <v>#REF!</v>
      </c>
      <c r="BV131" s="270" t="e">
        <f>IF(AND(#REF!="Baja",#REF!="Mayor"),CONCATENATE("R",#REF!,"C",#REF!),"")</f>
        <v>#REF!</v>
      </c>
      <c r="BW131" s="270" t="e">
        <f>IF(AND(#REF!="Baja",#REF!="Mayor"),CONCATENATE("R",#REF!,"C",#REF!),"")</f>
        <v>#REF!</v>
      </c>
      <c r="BX131" s="270" t="e">
        <f>IF(AND(#REF!="Baja",#REF!="Mayor"),CONCATENATE("R",#REF!,"C",#REF!),"")</f>
        <v>#REF!</v>
      </c>
      <c r="BY131" s="270" t="e">
        <f>IF(AND(#REF!="Baja",#REF!="Mayor"),CONCATENATE("R",#REF!,"C",#REF!),"")</f>
        <v>#REF!</v>
      </c>
      <c r="BZ131" s="270" t="e">
        <f>IF(AND(#REF!="Baja",#REF!="Mayor"),CONCATENATE("R",#REF!,"C",#REF!),"")</f>
        <v>#REF!</v>
      </c>
      <c r="CA131" s="270" t="e">
        <f>IF(AND(#REF!="Baja",#REF!="Mayor"),CONCATENATE("R",#REF!,"C",#REF!),"")</f>
        <v>#REF!</v>
      </c>
      <c r="CB131" s="270" t="e">
        <f>IF(AND(#REF!="Baja",#REF!="Mayor"),CONCATENATE("R",#REF!,"C",#REF!),"")</f>
        <v>#REF!</v>
      </c>
      <c r="CC131" s="271" t="e">
        <f>IF(AND(#REF!="Baja",#REF!="Mayor"),CONCATENATE("R",#REF!,"C",#REF!),"")</f>
        <v>#REF!</v>
      </c>
      <c r="CD131" s="272" t="e">
        <f>IF(AND(#REF!="Baja",#REF!="Catastrófico"),CONCATENATE("R",#REF!,"C",#REF!),"")</f>
        <v>#REF!</v>
      </c>
      <c r="CE131" s="272" t="e">
        <f>IF(AND(#REF!="Baja",#REF!="Catastrófico"),CONCATENATE("R",#REF!,"C",#REF!),"")</f>
        <v>#REF!</v>
      </c>
      <c r="CF131" s="272" t="e">
        <f>IF(AND(#REF!="Baja",#REF!="Catastrófico"),CONCATENATE("R",#REF!,"C",#REF!),"")</f>
        <v>#REF!</v>
      </c>
      <c r="CG131" s="272" t="e">
        <f>IF(AND(#REF!="Baja",#REF!="Catastrófico"),CONCATENATE("R",#REF!,"C",#REF!),"")</f>
        <v>#REF!</v>
      </c>
      <c r="CH131" s="272" t="e">
        <f>IF(AND(#REF!="Baja",#REF!="Catastrófico"),CONCATENATE("R",#REF!,"C",#REF!),"")</f>
        <v>#REF!</v>
      </c>
      <c r="CI131" s="272" t="e">
        <f>IF(AND(#REF!="Baja",#REF!="Catastrófico"),CONCATENATE("R",#REF!,"C",#REF!),"")</f>
        <v>#REF!</v>
      </c>
      <c r="CJ131" s="272" t="e">
        <f>IF(AND(#REF!="Baja",#REF!="Catastrófico"),CONCATENATE("R",#REF!,"C",#REF!),"")</f>
        <v>#REF!</v>
      </c>
      <c r="CK131" s="272" t="e">
        <f>IF(AND(#REF!="Baja",#REF!="Catastrófico"),CONCATENATE("R",#REF!,"C",#REF!),"")</f>
        <v>#REF!</v>
      </c>
      <c r="CL131" s="272" t="e">
        <f>IF(AND(#REF!="Baja",#REF!="Catastrófico"),CONCATENATE("R",#REF!,"C",#REF!),"")</f>
        <v>#REF!</v>
      </c>
      <c r="CM131" s="272" t="e">
        <f>IF(AND(#REF!="Baja",#REF!="Catastrófico"),CONCATENATE("R",#REF!,"C",#REF!),"")</f>
        <v>#REF!</v>
      </c>
      <c r="CN131" s="272" t="e">
        <f>IF(AND(#REF!="Baja",#REF!="Catastrófico"),CONCATENATE("R",#REF!,"C",#REF!),"")</f>
        <v>#REF!</v>
      </c>
      <c r="CO131" s="272" t="e">
        <f>IF(AND(#REF!="Baja",#REF!="Catastrófico"),CONCATENATE("R",#REF!,"C",#REF!),"")</f>
        <v>#REF!</v>
      </c>
      <c r="CP131" s="272" t="e">
        <f>IF(AND(#REF!="Baja",#REF!="Catastrófico"),CONCATENATE("R",#REF!,"C",#REF!),"")</f>
        <v>#REF!</v>
      </c>
      <c r="CQ131" s="272" t="e">
        <f>IF(AND(#REF!="Baja",#REF!="Catastrófico"),CONCATENATE("R",#REF!,"C",#REF!),"")</f>
        <v>#REF!</v>
      </c>
      <c r="CR131" s="272" t="e">
        <f>IF(AND(#REF!="Baja",#REF!="Catastrófico"),CONCATENATE("R",#REF!,"C",#REF!),"")</f>
        <v>#REF!</v>
      </c>
      <c r="CS131" s="272" t="e">
        <f>IF(AND(#REF!="Baja",#REF!="Catastrófico"),CONCATENATE("R",#REF!,"C",#REF!),"")</f>
        <v>#REF!</v>
      </c>
      <c r="CT131" s="272" t="e">
        <f>IF(AND(#REF!="Baja",#REF!="Catastrófico"),CONCATENATE("R",#REF!,"C",#REF!),"")</f>
        <v>#REF!</v>
      </c>
      <c r="CU131" s="273" t="e">
        <f>IF(AND(#REF!="Baja",#REF!="Catastrófico"),CONCATENATE("R",#REF!,"C",#REF!),"")</f>
        <v>#REF!</v>
      </c>
      <c r="CV131" s="57"/>
      <c r="CW131" s="1068"/>
      <c r="CX131" s="1068"/>
      <c r="CY131" s="1068"/>
      <c r="CZ131" s="1068"/>
      <c r="DA131" s="1068"/>
      <c r="DB131" s="1068"/>
    </row>
    <row r="132" spans="2:106" ht="32.65" customHeight="1">
      <c r="B132" s="1101"/>
      <c r="C132" s="1101"/>
      <c r="D132" s="1102"/>
      <c r="E132" s="1072"/>
      <c r="F132" s="1073"/>
      <c r="G132" s="1073"/>
      <c r="H132" s="1073"/>
      <c r="I132" s="1074"/>
      <c r="J132" s="291" t="e">
        <f>IF(AND(#REF!="Baja",#REF!="Leve"),CONCATENATE("R",#REF!,"C",#REF!),"")</f>
        <v>#REF!</v>
      </c>
      <c r="K132" s="292" t="e">
        <f>IF(AND(#REF!="Baja",#REF!="Leve"),CONCATENATE("R",#REF!,"C",#REF!),"")</f>
        <v>#REF!</v>
      </c>
      <c r="L132" s="292" t="e">
        <f>IF(AND(#REF!="Baja",#REF!="Leve"),CONCATENATE("R",#REF!,"C",#REF!),"")</f>
        <v>#REF!</v>
      </c>
      <c r="M132" s="292" t="e">
        <f>IF(AND(#REF!="Baja",#REF!="Leve"),CONCATENATE("R",#REF!,"C",#REF!),"")</f>
        <v>#REF!</v>
      </c>
      <c r="N132" s="292" t="e">
        <f>IF(AND(#REF!="Baja",#REF!="Leve"),CONCATENATE("R",#REF!,"C",#REF!),"")</f>
        <v>#REF!</v>
      </c>
      <c r="O132" s="292" t="e">
        <f>IF(AND(#REF!="Baja",#REF!="Leve"),CONCATENATE("R",#REF!,"C",#REF!),"")</f>
        <v>#REF!</v>
      </c>
      <c r="P132" s="292" t="e">
        <f>IF(AND(#REF!="Baja",#REF!="Leve"),CONCATENATE("R",#REF!,"C",#REF!),"")</f>
        <v>#REF!</v>
      </c>
      <c r="Q132" s="292" t="e">
        <f>IF(AND(#REF!="Baja",#REF!="Leve"),CONCATENATE("R",#REF!,"C",#REF!),"")</f>
        <v>#REF!</v>
      </c>
      <c r="R132" s="292" t="e">
        <f>IF(AND(#REF!="Baja",#REF!="Leve"),CONCATENATE("R",#REF!,"C",#REF!),"")</f>
        <v>#REF!</v>
      </c>
      <c r="S132" s="292" t="e">
        <f>IF(AND(#REF!="Baja",#REF!="Leve"),CONCATENATE("R",#REF!,"C",#REF!),"")</f>
        <v>#REF!</v>
      </c>
      <c r="T132" s="292" t="e">
        <f>IF(AND(#REF!="Baja",#REF!="Leve"),CONCATENATE("R",#REF!,"C",#REF!),"")</f>
        <v>#REF!</v>
      </c>
      <c r="U132" s="292" t="e">
        <f>IF(AND(#REF!="Baja",#REF!="Leve"),CONCATENATE("R",#REF!,"C",#REF!),"")</f>
        <v>#REF!</v>
      </c>
      <c r="V132" s="292" t="e">
        <f>IF(AND(#REF!="Baja",#REF!="Leve"),CONCATENATE("R",#REF!,"C",#REF!),"")</f>
        <v>#REF!</v>
      </c>
      <c r="W132" s="292" t="e">
        <f>IF(AND(#REF!="Baja",#REF!="Leve"),CONCATENATE("R",#REF!,"C",#REF!),"")</f>
        <v>#REF!</v>
      </c>
      <c r="X132" s="292" t="e">
        <f>IF(AND(#REF!="Baja",#REF!="Leve"),CONCATENATE("R",#REF!,"C",#REF!),"")</f>
        <v>#REF!</v>
      </c>
      <c r="Y132" s="292" t="e">
        <f>IF(AND(#REF!="Baja",#REF!="Leve"),CONCATENATE("R",#REF!,"C",#REF!),"")</f>
        <v>#REF!</v>
      </c>
      <c r="Z132" s="292" t="e">
        <f>IF(AND(#REF!="Baja",#REF!="Leve"),CONCATENATE("R",#REF!,"C",#REF!),"")</f>
        <v>#REF!</v>
      </c>
      <c r="AA132" s="293" t="e">
        <f>IF(AND(#REF!="Baja",#REF!="Leve"),CONCATENATE("R",#REF!,"C",#REF!),"")</f>
        <v>#REF!</v>
      </c>
      <c r="AB132" s="282" t="e">
        <f>IF(AND(#REF!="Baja",#REF!="Menor"),CONCATENATE("R",#REF!,"C",#REF!),"")</f>
        <v>#REF!</v>
      </c>
      <c r="AC132" s="283" t="e">
        <f>IF(AND(#REF!="Baja",#REF!="Menor"),CONCATENATE("R",#REF!,"C",#REF!),"")</f>
        <v>#REF!</v>
      </c>
      <c r="AD132" s="283" t="e">
        <f>IF(AND(#REF!="Baja",#REF!="Menor"),CONCATENATE("R",#REF!,"C",#REF!),"")</f>
        <v>#REF!</v>
      </c>
      <c r="AE132" s="283" t="e">
        <f>IF(AND(#REF!="Baja",#REF!="Menor"),CONCATENATE("R",#REF!,"C",#REF!),"")</f>
        <v>#REF!</v>
      </c>
      <c r="AF132" s="283" t="e">
        <f>IF(AND(#REF!="Baja",#REF!="Menor"),CONCATENATE("R",#REF!,"C",#REF!),"")</f>
        <v>#REF!</v>
      </c>
      <c r="AG132" s="283" t="e">
        <f>IF(AND(#REF!="Baja",#REF!="Menor"),CONCATENATE("R",#REF!,"C",#REF!),"")</f>
        <v>#REF!</v>
      </c>
      <c r="AH132" s="283" t="e">
        <f>IF(AND(#REF!="Baja",#REF!="Menor"),CONCATENATE("R",#REF!,"C",#REF!),"")</f>
        <v>#REF!</v>
      </c>
      <c r="AI132" s="283" t="e">
        <f>IF(AND(#REF!="Baja",#REF!="Menor"),CONCATENATE("R",#REF!,"C",#REF!),"")</f>
        <v>#REF!</v>
      </c>
      <c r="AJ132" s="283" t="e">
        <f>IF(AND(#REF!="Baja",#REF!="Menor"),CONCATENATE("R",#REF!,"C",#REF!),"")</f>
        <v>#REF!</v>
      </c>
      <c r="AK132" s="283" t="e">
        <f>IF(AND(#REF!="Baja",#REF!="Menor"),CONCATENATE("R",#REF!,"C",#REF!),"")</f>
        <v>#REF!</v>
      </c>
      <c r="AL132" s="283" t="e">
        <f>IF(AND(#REF!="Baja",#REF!="Menor"),CONCATENATE("R",#REF!,"C",#REF!),"")</f>
        <v>#REF!</v>
      </c>
      <c r="AM132" s="283" t="e">
        <f>IF(AND(#REF!="Baja",#REF!="Menor"),CONCATENATE("R",#REF!,"C",#REF!),"")</f>
        <v>#REF!</v>
      </c>
      <c r="AN132" s="283" t="e">
        <f>IF(AND(#REF!="Baja",#REF!="Menor"),CONCATENATE("R",#REF!,"C",#REF!),"")</f>
        <v>#REF!</v>
      </c>
      <c r="AO132" s="283" t="e">
        <f>IF(AND(#REF!="Baja",#REF!="Menor"),CONCATENATE("R",#REF!,"C",#REF!),"")</f>
        <v>#REF!</v>
      </c>
      <c r="AP132" s="283" t="e">
        <f>IF(AND(#REF!="Baja",#REF!="Menor"),CONCATENATE("R",#REF!,"C",#REF!),"")</f>
        <v>#REF!</v>
      </c>
      <c r="AQ132" s="283" t="e">
        <f>IF(AND(#REF!="Baja",#REF!="Menor"),CONCATENATE("R",#REF!,"C",#REF!),"")</f>
        <v>#REF!</v>
      </c>
      <c r="AR132" s="283" t="e">
        <f>IF(AND(#REF!="Baja",#REF!="Menor"),CONCATENATE("R",#REF!,"C",#REF!),"")</f>
        <v>#REF!</v>
      </c>
      <c r="AS132" s="283" t="e">
        <f>IF(AND(#REF!="Baja",#REF!="Menor"),CONCATENATE("R",#REF!,"C",#REF!),"")</f>
        <v>#REF!</v>
      </c>
      <c r="AT132" s="282" t="e">
        <f>IF(AND(#REF!="Baja",#REF!="Moderado"),CONCATENATE("R",#REF!,"C",#REF!),"")</f>
        <v>#REF!</v>
      </c>
      <c r="AU132" s="283" t="e">
        <f>IF(AND(#REF!="Baja",#REF!="Moderado"),CONCATENATE("R",#REF!,"C",#REF!),"")</f>
        <v>#REF!</v>
      </c>
      <c r="AV132" s="283" t="e">
        <f>IF(AND(#REF!="Baja",#REF!="Moderado"),CONCATENATE("R",#REF!,"C",#REF!),"")</f>
        <v>#REF!</v>
      </c>
      <c r="AW132" s="283" t="e">
        <f>IF(AND(#REF!="Baja",#REF!="Moderado"),CONCATENATE("R",#REF!,"C",#REF!),"")</f>
        <v>#REF!</v>
      </c>
      <c r="AX132" s="283" t="e">
        <f>IF(AND(#REF!="Baja",#REF!="Moderado"),CONCATENATE("R",#REF!,"C",#REF!),"")</f>
        <v>#REF!</v>
      </c>
      <c r="AY132" s="283" t="e">
        <f>IF(AND(#REF!="Baja",#REF!="Moderado"),CONCATENATE("R",#REF!,"C",#REF!),"")</f>
        <v>#REF!</v>
      </c>
      <c r="AZ132" s="283" t="e">
        <f>IF(AND(#REF!="Baja",#REF!="Moderado"),CONCATENATE("R",#REF!,"C",#REF!),"")</f>
        <v>#REF!</v>
      </c>
      <c r="BA132" s="283" t="e">
        <f>IF(AND(#REF!="Baja",#REF!="Moderado"),CONCATENATE("R",#REF!,"C",#REF!),"")</f>
        <v>#REF!</v>
      </c>
      <c r="BB132" s="283" t="e">
        <f>IF(AND(#REF!="Baja",#REF!="Moderado"),CONCATENATE("R",#REF!,"C",#REF!),"")</f>
        <v>#REF!</v>
      </c>
      <c r="BC132" s="283" t="e">
        <f>IF(AND(#REF!="Baja",#REF!="Moderado"),CONCATENATE("R",#REF!,"C",#REF!),"")</f>
        <v>#REF!</v>
      </c>
      <c r="BD132" s="283" t="e">
        <f>IF(AND(#REF!="Baja",#REF!="Moderado"),CONCATENATE("R",#REF!,"C",#REF!),"")</f>
        <v>#REF!</v>
      </c>
      <c r="BE132" s="283" t="e">
        <f>IF(AND(#REF!="Baja",#REF!="Moderado"),CONCATENATE("R",#REF!,"C",#REF!),"")</f>
        <v>#REF!</v>
      </c>
      <c r="BF132" s="283" t="e">
        <f>IF(AND(#REF!="Baja",#REF!="Moderado"),CONCATENATE("R",#REF!,"C",#REF!),"")</f>
        <v>#REF!</v>
      </c>
      <c r="BG132" s="283" t="e">
        <f>IF(AND(#REF!="Baja",#REF!="Moderado"),CONCATENATE("R",#REF!,"C",#REF!),"")</f>
        <v>#REF!</v>
      </c>
      <c r="BH132" s="283" t="e">
        <f>IF(AND(#REF!="Baja",#REF!="Moderado"),CONCATENATE("R",#REF!,"C",#REF!),"")</f>
        <v>#REF!</v>
      </c>
      <c r="BI132" s="283" t="e">
        <f>IF(AND(#REF!="Baja",#REF!="Moderado"),CONCATENATE("R",#REF!,"C",#REF!),"")</f>
        <v>#REF!</v>
      </c>
      <c r="BJ132" s="283" t="e">
        <f>IF(AND(#REF!="Baja",#REF!="Moderado"),CONCATENATE("R",#REF!,"C",#REF!),"")</f>
        <v>#REF!</v>
      </c>
      <c r="BK132" s="284" t="e">
        <f>IF(AND(#REF!="Baja",#REF!="Moderado"),CONCATENATE("R",#REF!,"C",#REF!),"")</f>
        <v>#REF!</v>
      </c>
      <c r="BL132" s="270" t="e">
        <f>IF(AND(#REF!="Baja",#REF!="Mayor"),CONCATENATE("R",#REF!,"C",#REF!),"")</f>
        <v>#REF!</v>
      </c>
      <c r="BM132" s="270" t="e">
        <f>IF(AND(#REF!="Baja",#REF!="Mayor"),CONCATENATE("R",#REF!,"C",#REF!),"")</f>
        <v>#REF!</v>
      </c>
      <c r="BN132" s="270" t="e">
        <f>IF(AND(#REF!="Baja",#REF!="Mayor"),CONCATENATE("R",#REF!,"C",#REF!),"")</f>
        <v>#REF!</v>
      </c>
      <c r="BO132" s="270" t="e">
        <f>IF(AND(#REF!="Baja",#REF!="Mayor"),CONCATENATE("R",#REF!,"C",#REF!),"")</f>
        <v>#REF!</v>
      </c>
      <c r="BP132" s="270" t="e">
        <f>IF(AND(#REF!="Baja",#REF!="Mayor"),CONCATENATE("R",#REF!,"C",#REF!),"")</f>
        <v>#REF!</v>
      </c>
      <c r="BQ132" s="270" t="e">
        <f>IF(AND(#REF!="Baja",#REF!="Mayor"),CONCATENATE("R",#REF!,"C",#REF!),"")</f>
        <v>#REF!</v>
      </c>
      <c r="BR132" s="270" t="e">
        <f>IF(AND(#REF!="Baja",#REF!="Mayor"),CONCATENATE("R",#REF!,"C",#REF!),"")</f>
        <v>#REF!</v>
      </c>
      <c r="BS132" s="270" t="e">
        <f>IF(AND(#REF!="Baja",#REF!="Mayor"),CONCATENATE("R",#REF!,"C",#REF!),"")</f>
        <v>#REF!</v>
      </c>
      <c r="BT132" s="270" t="e">
        <f>IF(AND(#REF!="Baja",#REF!="Mayor"),CONCATENATE("R",#REF!,"C",#REF!),"")</f>
        <v>#REF!</v>
      </c>
      <c r="BU132" s="270" t="e">
        <f>IF(AND(#REF!="Baja",#REF!="Mayor"),CONCATENATE("R",#REF!,"C",#REF!),"")</f>
        <v>#REF!</v>
      </c>
      <c r="BV132" s="270" t="e">
        <f>IF(AND(#REF!="Baja",#REF!="Mayor"),CONCATENATE("R",#REF!,"C",#REF!),"")</f>
        <v>#REF!</v>
      </c>
      <c r="BW132" s="270" t="e">
        <f>IF(AND(#REF!="Baja",#REF!="Mayor"),CONCATENATE("R",#REF!,"C",#REF!),"")</f>
        <v>#REF!</v>
      </c>
      <c r="BX132" s="270" t="e">
        <f>IF(AND(#REF!="Baja",#REF!="Mayor"),CONCATENATE("R",#REF!,"C",#REF!),"")</f>
        <v>#REF!</v>
      </c>
      <c r="BY132" s="270" t="e">
        <f>IF(AND(#REF!="Baja",#REF!="Mayor"),CONCATENATE("R",#REF!,"C",#REF!),"")</f>
        <v>#REF!</v>
      </c>
      <c r="BZ132" s="270" t="e">
        <f>IF(AND(#REF!="Baja",#REF!="Mayor"),CONCATENATE("R",#REF!,"C",#REF!),"")</f>
        <v>#REF!</v>
      </c>
      <c r="CA132" s="270" t="e">
        <f>IF(AND(#REF!="Baja",#REF!="Mayor"),CONCATENATE("R",#REF!,"C",#REF!),"")</f>
        <v>#REF!</v>
      </c>
      <c r="CB132" s="270" t="e">
        <f>IF(AND(#REF!="Baja",#REF!="Mayor"),CONCATENATE("R",#REF!,"C",#REF!),"")</f>
        <v>#REF!</v>
      </c>
      <c r="CC132" s="271" t="e">
        <f>IF(AND(#REF!="Baja",#REF!="Mayor"),CONCATENATE("R",#REF!,"C",#REF!),"")</f>
        <v>#REF!</v>
      </c>
      <c r="CD132" s="272" t="e">
        <f>IF(AND(#REF!="Baja",#REF!="Catastrófico"),CONCATENATE("R",#REF!,"C",#REF!),"")</f>
        <v>#REF!</v>
      </c>
      <c r="CE132" s="272" t="e">
        <f>IF(AND(#REF!="Baja",#REF!="Catastrófico"),CONCATENATE("R",#REF!,"C",#REF!),"")</f>
        <v>#REF!</v>
      </c>
      <c r="CF132" s="272" t="e">
        <f>IF(AND(#REF!="Baja",#REF!="Catastrófico"),CONCATENATE("R",#REF!,"C",#REF!),"")</f>
        <v>#REF!</v>
      </c>
      <c r="CG132" s="272" t="e">
        <f>IF(AND(#REF!="Baja",#REF!="Catastrófico"),CONCATENATE("R",#REF!,"C",#REF!),"")</f>
        <v>#REF!</v>
      </c>
      <c r="CH132" s="272" t="e">
        <f>IF(AND(#REF!="Baja",#REF!="Catastrófico"),CONCATENATE("R",#REF!,"C",#REF!),"")</f>
        <v>#REF!</v>
      </c>
      <c r="CI132" s="272" t="e">
        <f>IF(AND(#REF!="Baja",#REF!="Catastrófico"),CONCATENATE("R",#REF!,"C",#REF!),"")</f>
        <v>#REF!</v>
      </c>
      <c r="CJ132" s="272" t="e">
        <f>IF(AND(#REF!="Baja",#REF!="Catastrófico"),CONCATENATE("R",#REF!,"C",#REF!),"")</f>
        <v>#REF!</v>
      </c>
      <c r="CK132" s="272" t="e">
        <f>IF(AND(#REF!="Baja",#REF!="Catastrófico"),CONCATENATE("R",#REF!,"C",#REF!),"")</f>
        <v>#REF!</v>
      </c>
      <c r="CL132" s="272" t="e">
        <f>IF(AND(#REF!="Baja",#REF!="Catastrófico"),CONCATENATE("R",#REF!,"C",#REF!),"")</f>
        <v>#REF!</v>
      </c>
      <c r="CM132" s="272" t="e">
        <f>IF(AND(#REF!="Baja",#REF!="Catastrófico"),CONCATENATE("R",#REF!,"C",#REF!),"")</f>
        <v>#REF!</v>
      </c>
      <c r="CN132" s="272" t="e">
        <f>IF(AND(#REF!="Baja",#REF!="Catastrófico"),CONCATENATE("R",#REF!,"C",#REF!),"")</f>
        <v>#REF!</v>
      </c>
      <c r="CO132" s="272" t="e">
        <f>IF(AND(#REF!="Baja",#REF!="Catastrófico"),CONCATENATE("R",#REF!,"C",#REF!),"")</f>
        <v>#REF!</v>
      </c>
      <c r="CP132" s="272" t="e">
        <f>IF(AND(#REF!="Baja",#REF!="Catastrófico"),CONCATENATE("R",#REF!,"C",#REF!),"")</f>
        <v>#REF!</v>
      </c>
      <c r="CQ132" s="272" t="e">
        <f>IF(AND(#REF!="Baja",#REF!="Catastrófico"),CONCATENATE("R",#REF!,"C",#REF!),"")</f>
        <v>#REF!</v>
      </c>
      <c r="CR132" s="272" t="e">
        <f>IF(AND(#REF!="Baja",#REF!="Catastrófico"),CONCATENATE("R",#REF!,"C",#REF!),"")</f>
        <v>#REF!</v>
      </c>
      <c r="CS132" s="272" t="e">
        <f>IF(AND(#REF!="Baja",#REF!="Catastrófico"),CONCATENATE("R",#REF!,"C",#REF!),"")</f>
        <v>#REF!</v>
      </c>
      <c r="CT132" s="272" t="e">
        <f>IF(AND(#REF!="Baja",#REF!="Catastrófico"),CONCATENATE("R",#REF!,"C",#REF!),"")</f>
        <v>#REF!</v>
      </c>
      <c r="CU132" s="273" t="e">
        <f>IF(AND(#REF!="Baja",#REF!="Catastrófico"),CONCATENATE("R",#REF!,"C",#REF!),"")</f>
        <v>#REF!</v>
      </c>
      <c r="CV132" s="57"/>
      <c r="CW132" s="1068"/>
      <c r="CX132" s="1068"/>
      <c r="CY132" s="1068"/>
      <c r="CZ132" s="1068"/>
      <c r="DA132" s="1068"/>
      <c r="DB132" s="1068"/>
    </row>
    <row r="133" spans="2:106" ht="32.65" customHeight="1">
      <c r="B133" s="1101"/>
      <c r="C133" s="1101"/>
      <c r="D133" s="1102"/>
      <c r="E133" s="1072"/>
      <c r="F133" s="1073"/>
      <c r="G133" s="1073"/>
      <c r="H133" s="1073"/>
      <c r="I133" s="1074"/>
      <c r="J133" s="291" t="e">
        <f>IF(AND(#REF!="Baja",#REF!="Leve"),CONCATENATE("R",#REF!,"C",#REF!),"")</f>
        <v>#REF!</v>
      </c>
      <c r="K133" s="292" t="e">
        <f>IF(AND(#REF!="Baja",#REF!="Leve"),CONCATENATE("R",#REF!,"C",#REF!),"")</f>
        <v>#REF!</v>
      </c>
      <c r="L133" s="292" t="e">
        <f>IF(AND(#REF!="Baja",#REF!="Leve"),CONCATENATE("R",#REF!,"C",#REF!),"")</f>
        <v>#REF!</v>
      </c>
      <c r="M133" s="292" t="e">
        <f>IF(AND(#REF!="Baja",#REF!="Leve"),CONCATENATE("R",#REF!,"C",#REF!),"")</f>
        <v>#REF!</v>
      </c>
      <c r="N133" s="292" t="e">
        <f>IF(AND(#REF!="Baja",#REF!="Leve"),CONCATENATE("R",#REF!,"C",#REF!),"")</f>
        <v>#REF!</v>
      </c>
      <c r="O133" s="292" t="e">
        <f>IF(AND(#REF!="Baja",#REF!="Leve"),CONCATENATE("R",#REF!,"C",#REF!),"")</f>
        <v>#REF!</v>
      </c>
      <c r="P133" s="292" t="e">
        <f>IF(AND(#REF!="Baja",#REF!="Leve"),CONCATENATE("R",#REF!,"C",#REF!),"")</f>
        <v>#REF!</v>
      </c>
      <c r="Q133" s="292" t="e">
        <f>IF(AND(#REF!="Baja",#REF!="Leve"),CONCATENATE("R",#REF!,"C",#REF!),"")</f>
        <v>#REF!</v>
      </c>
      <c r="R133" s="292" t="e">
        <f>IF(AND(#REF!="Baja",#REF!="Leve"),CONCATENATE("R",#REF!,"C",#REF!),"")</f>
        <v>#REF!</v>
      </c>
      <c r="S133" s="292" t="e">
        <f>IF(AND(#REF!="Baja",#REF!="Leve"),CONCATENATE("R",#REF!,"C",#REF!),"")</f>
        <v>#REF!</v>
      </c>
      <c r="T133" s="292" t="e">
        <f>IF(AND(#REF!="Baja",#REF!="Leve"),CONCATENATE("R",#REF!,"C",#REF!),"")</f>
        <v>#REF!</v>
      </c>
      <c r="U133" s="292" t="e">
        <f>IF(AND(#REF!="Baja",#REF!="Leve"),CONCATENATE("R",#REF!,"C",#REF!),"")</f>
        <v>#REF!</v>
      </c>
      <c r="V133" s="292" t="e">
        <f>IF(AND(#REF!="Baja",#REF!="Leve"),CONCATENATE("R",#REF!,"C",#REF!),"")</f>
        <v>#REF!</v>
      </c>
      <c r="W133" s="292" t="e">
        <f>IF(AND(#REF!="Baja",#REF!="Leve"),CONCATENATE("R",#REF!,"C",#REF!),"")</f>
        <v>#REF!</v>
      </c>
      <c r="X133" s="292" t="e">
        <f>IF(AND(#REF!="Baja",#REF!="Leve"),CONCATENATE("R",#REF!,"C",#REF!),"")</f>
        <v>#REF!</v>
      </c>
      <c r="Y133" s="292" t="e">
        <f>IF(AND(#REF!="Baja",#REF!="Leve"),CONCATENATE("R",#REF!,"C",#REF!),"")</f>
        <v>#REF!</v>
      </c>
      <c r="Z133" s="292" t="e">
        <f>IF(AND(#REF!="Baja",#REF!="Leve"),CONCATENATE("R",#REF!,"C",#REF!),"")</f>
        <v>#REF!</v>
      </c>
      <c r="AA133" s="293" t="e">
        <f>IF(AND(#REF!="Baja",#REF!="Leve"),CONCATENATE("R",#REF!,"C",#REF!),"")</f>
        <v>#REF!</v>
      </c>
      <c r="AB133" s="282" t="e">
        <f>IF(AND(#REF!="Baja",#REF!="Menor"),CONCATENATE("R",#REF!,"C",#REF!),"")</f>
        <v>#REF!</v>
      </c>
      <c r="AC133" s="283" t="e">
        <f>IF(AND(#REF!="Baja",#REF!="Menor"),CONCATENATE("R",#REF!,"C",#REF!),"")</f>
        <v>#REF!</v>
      </c>
      <c r="AD133" s="283" t="e">
        <f>IF(AND(#REF!="Baja",#REF!="Menor"),CONCATENATE("R",#REF!,"C",#REF!),"")</f>
        <v>#REF!</v>
      </c>
      <c r="AE133" s="283" t="e">
        <f>IF(AND(#REF!="Baja",#REF!="Menor"),CONCATENATE("R",#REF!,"C",#REF!),"")</f>
        <v>#REF!</v>
      </c>
      <c r="AF133" s="283" t="e">
        <f>IF(AND(#REF!="Baja",#REF!="Menor"),CONCATENATE("R",#REF!,"C",#REF!),"")</f>
        <v>#REF!</v>
      </c>
      <c r="AG133" s="283" t="e">
        <f>IF(AND(#REF!="Baja",#REF!="Menor"),CONCATENATE("R",#REF!,"C",#REF!),"")</f>
        <v>#REF!</v>
      </c>
      <c r="AH133" s="283" t="e">
        <f>IF(AND(#REF!="Baja",#REF!="Menor"),CONCATENATE("R",#REF!,"C",#REF!),"")</f>
        <v>#REF!</v>
      </c>
      <c r="AI133" s="283" t="e">
        <f>IF(AND(#REF!="Baja",#REF!="Menor"),CONCATENATE("R",#REF!,"C",#REF!),"")</f>
        <v>#REF!</v>
      </c>
      <c r="AJ133" s="283" t="e">
        <f>IF(AND(#REF!="Baja",#REF!="Menor"),CONCATENATE("R",#REF!,"C",#REF!),"")</f>
        <v>#REF!</v>
      </c>
      <c r="AK133" s="283" t="e">
        <f>IF(AND(#REF!="Baja",#REF!="Menor"),CONCATENATE("R",#REF!,"C",#REF!),"")</f>
        <v>#REF!</v>
      </c>
      <c r="AL133" s="283" t="e">
        <f>IF(AND(#REF!="Baja",#REF!="Menor"),CONCATENATE("R",#REF!,"C",#REF!),"")</f>
        <v>#REF!</v>
      </c>
      <c r="AM133" s="283" t="e">
        <f>IF(AND(#REF!="Baja",#REF!="Menor"),CONCATENATE("R",#REF!,"C",#REF!),"")</f>
        <v>#REF!</v>
      </c>
      <c r="AN133" s="283" t="e">
        <f>IF(AND(#REF!="Baja",#REF!="Menor"),CONCATENATE("R",#REF!,"C",#REF!),"")</f>
        <v>#REF!</v>
      </c>
      <c r="AO133" s="283" t="e">
        <f>IF(AND(#REF!="Baja",#REF!="Menor"),CONCATENATE("R",#REF!,"C",#REF!),"")</f>
        <v>#REF!</v>
      </c>
      <c r="AP133" s="283" t="e">
        <f>IF(AND(#REF!="Baja",#REF!="Menor"),CONCATENATE("R",#REF!,"C",#REF!),"")</f>
        <v>#REF!</v>
      </c>
      <c r="AQ133" s="283" t="e">
        <f>IF(AND(#REF!="Baja",#REF!="Menor"),CONCATENATE("R",#REF!,"C",#REF!),"")</f>
        <v>#REF!</v>
      </c>
      <c r="AR133" s="283" t="e">
        <f>IF(AND(#REF!="Baja",#REF!="Menor"),CONCATENATE("R",#REF!,"C",#REF!),"")</f>
        <v>#REF!</v>
      </c>
      <c r="AS133" s="283" t="e">
        <f>IF(AND(#REF!="Baja",#REF!="Menor"),CONCATENATE("R",#REF!,"C",#REF!),"")</f>
        <v>#REF!</v>
      </c>
      <c r="AT133" s="282" t="e">
        <f>IF(AND(#REF!="Baja",#REF!="Moderado"),CONCATENATE("R",#REF!,"C",#REF!),"")</f>
        <v>#REF!</v>
      </c>
      <c r="AU133" s="283" t="e">
        <f>IF(AND(#REF!="Baja",#REF!="Moderado"),CONCATENATE("R",#REF!,"C",#REF!),"")</f>
        <v>#REF!</v>
      </c>
      <c r="AV133" s="283" t="e">
        <f>IF(AND(#REF!="Baja",#REF!="Moderado"),CONCATENATE("R",#REF!,"C",#REF!),"")</f>
        <v>#REF!</v>
      </c>
      <c r="AW133" s="283" t="e">
        <f>IF(AND(#REF!="Baja",#REF!="Moderado"),CONCATENATE("R",#REF!,"C",#REF!),"")</f>
        <v>#REF!</v>
      </c>
      <c r="AX133" s="283" t="e">
        <f>IF(AND(#REF!="Baja",#REF!="Moderado"),CONCATENATE("R",#REF!,"C",#REF!),"")</f>
        <v>#REF!</v>
      </c>
      <c r="AY133" s="283" t="e">
        <f>IF(AND(#REF!="Baja",#REF!="Moderado"),CONCATENATE("R",#REF!,"C",#REF!),"")</f>
        <v>#REF!</v>
      </c>
      <c r="AZ133" s="283" t="e">
        <f>IF(AND(#REF!="Baja",#REF!="Moderado"),CONCATENATE("R",#REF!,"C",#REF!),"")</f>
        <v>#REF!</v>
      </c>
      <c r="BA133" s="283" t="e">
        <f>IF(AND(#REF!="Baja",#REF!="Moderado"),CONCATENATE("R",#REF!,"C",#REF!),"")</f>
        <v>#REF!</v>
      </c>
      <c r="BB133" s="283" t="e">
        <f>IF(AND(#REF!="Baja",#REF!="Moderado"),CONCATENATE("R",#REF!,"C",#REF!),"")</f>
        <v>#REF!</v>
      </c>
      <c r="BC133" s="283" t="e">
        <f>IF(AND(#REF!="Baja",#REF!="Moderado"),CONCATENATE("R",#REF!,"C",#REF!),"")</f>
        <v>#REF!</v>
      </c>
      <c r="BD133" s="283" t="e">
        <f>IF(AND(#REF!="Baja",#REF!="Moderado"),CONCATENATE("R",#REF!,"C",#REF!),"")</f>
        <v>#REF!</v>
      </c>
      <c r="BE133" s="283" t="e">
        <f>IF(AND(#REF!="Baja",#REF!="Moderado"),CONCATENATE("R",#REF!,"C",#REF!),"")</f>
        <v>#REF!</v>
      </c>
      <c r="BF133" s="283" t="e">
        <f>IF(AND(#REF!="Baja",#REF!="Moderado"),CONCATENATE("R",#REF!,"C",#REF!),"")</f>
        <v>#REF!</v>
      </c>
      <c r="BG133" s="283" t="e">
        <f>IF(AND(#REF!="Baja",#REF!="Moderado"),CONCATENATE("R",#REF!,"C",#REF!),"")</f>
        <v>#REF!</v>
      </c>
      <c r="BH133" s="283" t="e">
        <f>IF(AND(#REF!="Baja",#REF!="Moderado"),CONCATENATE("R",#REF!,"C",#REF!),"")</f>
        <v>#REF!</v>
      </c>
      <c r="BI133" s="283" t="e">
        <f>IF(AND(#REF!="Baja",#REF!="Moderado"),CONCATENATE("R",#REF!,"C",#REF!),"")</f>
        <v>#REF!</v>
      </c>
      <c r="BJ133" s="283" t="e">
        <f>IF(AND(#REF!="Baja",#REF!="Moderado"),CONCATENATE("R",#REF!,"C",#REF!),"")</f>
        <v>#REF!</v>
      </c>
      <c r="BK133" s="284" t="e">
        <f>IF(AND(#REF!="Baja",#REF!="Moderado"),CONCATENATE("R",#REF!,"C",#REF!),"")</f>
        <v>#REF!</v>
      </c>
      <c r="BL133" s="270" t="e">
        <f>IF(AND(#REF!="Baja",#REF!="Mayor"),CONCATENATE("R",#REF!,"C",#REF!),"")</f>
        <v>#REF!</v>
      </c>
      <c r="BM133" s="270" t="e">
        <f>IF(AND(#REF!="Baja",#REF!="Mayor"),CONCATENATE("R",#REF!,"C",#REF!),"")</f>
        <v>#REF!</v>
      </c>
      <c r="BN133" s="270" t="e">
        <f>IF(AND(#REF!="Baja",#REF!="Mayor"),CONCATENATE("R",#REF!,"C",#REF!),"")</f>
        <v>#REF!</v>
      </c>
      <c r="BO133" s="270" t="e">
        <f>IF(AND(#REF!="Baja",#REF!="Mayor"),CONCATENATE("R",#REF!,"C",#REF!),"")</f>
        <v>#REF!</v>
      </c>
      <c r="BP133" s="270" t="e">
        <f>IF(AND(#REF!="Baja",#REF!="Mayor"),CONCATENATE("R",#REF!,"C",#REF!),"")</f>
        <v>#REF!</v>
      </c>
      <c r="BQ133" s="270" t="e">
        <f>IF(AND(#REF!="Baja",#REF!="Mayor"),CONCATENATE("R",#REF!,"C",#REF!),"")</f>
        <v>#REF!</v>
      </c>
      <c r="BR133" s="270" t="e">
        <f>IF(AND(#REF!="Baja",#REF!="Mayor"),CONCATENATE("R",#REF!,"C",#REF!),"")</f>
        <v>#REF!</v>
      </c>
      <c r="BS133" s="270" t="e">
        <f>IF(AND(#REF!="Baja",#REF!="Mayor"),CONCATENATE("R",#REF!,"C",#REF!),"")</f>
        <v>#REF!</v>
      </c>
      <c r="BT133" s="270" t="e">
        <f>IF(AND(#REF!="Baja",#REF!="Mayor"),CONCATENATE("R",#REF!,"C",#REF!),"")</f>
        <v>#REF!</v>
      </c>
      <c r="BU133" s="270" t="e">
        <f>IF(AND(#REF!="Baja",#REF!="Mayor"),CONCATENATE("R",#REF!,"C",#REF!),"")</f>
        <v>#REF!</v>
      </c>
      <c r="BV133" s="270" t="e">
        <f>IF(AND(#REF!="Baja",#REF!="Mayor"),CONCATENATE("R",#REF!,"C",#REF!),"")</f>
        <v>#REF!</v>
      </c>
      <c r="BW133" s="270" t="e">
        <f>IF(AND(#REF!="Baja",#REF!="Mayor"),CONCATENATE("R",#REF!,"C",#REF!),"")</f>
        <v>#REF!</v>
      </c>
      <c r="BX133" s="270" t="e">
        <f>IF(AND(#REF!="Baja",#REF!="Mayor"),CONCATENATE("R",#REF!,"C",#REF!),"")</f>
        <v>#REF!</v>
      </c>
      <c r="BY133" s="270" t="e">
        <f>IF(AND(#REF!="Baja",#REF!="Mayor"),CONCATENATE("R",#REF!,"C",#REF!),"")</f>
        <v>#REF!</v>
      </c>
      <c r="BZ133" s="270" t="e">
        <f>IF(AND(#REF!="Baja",#REF!="Mayor"),CONCATENATE("R",#REF!,"C",#REF!),"")</f>
        <v>#REF!</v>
      </c>
      <c r="CA133" s="270" t="e">
        <f>IF(AND(#REF!="Baja",#REF!="Mayor"),CONCATENATE("R",#REF!,"C",#REF!),"")</f>
        <v>#REF!</v>
      </c>
      <c r="CB133" s="270" t="e">
        <f>IF(AND(#REF!="Baja",#REF!="Mayor"),CONCATENATE("R",#REF!,"C",#REF!),"")</f>
        <v>#REF!</v>
      </c>
      <c r="CC133" s="271" t="e">
        <f>IF(AND(#REF!="Baja",#REF!="Mayor"),CONCATENATE("R",#REF!,"C",#REF!),"")</f>
        <v>#REF!</v>
      </c>
      <c r="CD133" s="272" t="e">
        <f>IF(AND(#REF!="Baja",#REF!="Catastrófico"),CONCATENATE("R",#REF!,"C",#REF!),"")</f>
        <v>#REF!</v>
      </c>
      <c r="CE133" s="272" t="e">
        <f>IF(AND(#REF!="Baja",#REF!="Catastrófico"),CONCATENATE("R",#REF!,"C",#REF!),"")</f>
        <v>#REF!</v>
      </c>
      <c r="CF133" s="272" t="e">
        <f>IF(AND(#REF!="Baja",#REF!="Catastrófico"),CONCATENATE("R",#REF!,"C",#REF!),"")</f>
        <v>#REF!</v>
      </c>
      <c r="CG133" s="272" t="e">
        <f>IF(AND(#REF!="Baja",#REF!="Catastrófico"),CONCATENATE("R",#REF!,"C",#REF!),"")</f>
        <v>#REF!</v>
      </c>
      <c r="CH133" s="272" t="e">
        <f>IF(AND(#REF!="Baja",#REF!="Catastrófico"),CONCATENATE("R",#REF!,"C",#REF!),"")</f>
        <v>#REF!</v>
      </c>
      <c r="CI133" s="272" t="e">
        <f>IF(AND(#REF!="Baja",#REF!="Catastrófico"),CONCATENATE("R",#REF!,"C",#REF!),"")</f>
        <v>#REF!</v>
      </c>
      <c r="CJ133" s="272" t="e">
        <f>IF(AND(#REF!="Baja",#REF!="Catastrófico"),CONCATENATE("R",#REF!,"C",#REF!),"")</f>
        <v>#REF!</v>
      </c>
      <c r="CK133" s="272" t="e">
        <f>IF(AND(#REF!="Baja",#REF!="Catastrófico"),CONCATENATE("R",#REF!,"C",#REF!),"")</f>
        <v>#REF!</v>
      </c>
      <c r="CL133" s="272" t="e">
        <f>IF(AND(#REF!="Baja",#REF!="Catastrófico"),CONCATENATE("R",#REF!,"C",#REF!),"")</f>
        <v>#REF!</v>
      </c>
      <c r="CM133" s="272" t="e">
        <f>IF(AND(#REF!="Baja",#REF!="Catastrófico"),CONCATENATE("R",#REF!,"C",#REF!),"")</f>
        <v>#REF!</v>
      </c>
      <c r="CN133" s="272" t="e">
        <f>IF(AND(#REF!="Baja",#REF!="Catastrófico"),CONCATENATE("R",#REF!,"C",#REF!),"")</f>
        <v>#REF!</v>
      </c>
      <c r="CO133" s="272" t="e">
        <f>IF(AND(#REF!="Baja",#REF!="Catastrófico"),CONCATENATE("R",#REF!,"C",#REF!),"")</f>
        <v>#REF!</v>
      </c>
      <c r="CP133" s="272" t="e">
        <f>IF(AND(#REF!="Baja",#REF!="Catastrófico"),CONCATENATE("R",#REF!,"C",#REF!),"")</f>
        <v>#REF!</v>
      </c>
      <c r="CQ133" s="272" t="e">
        <f>IF(AND(#REF!="Baja",#REF!="Catastrófico"),CONCATENATE("R",#REF!,"C",#REF!),"")</f>
        <v>#REF!</v>
      </c>
      <c r="CR133" s="272" t="e">
        <f>IF(AND(#REF!="Baja",#REF!="Catastrófico"),CONCATENATE("R",#REF!,"C",#REF!),"")</f>
        <v>#REF!</v>
      </c>
      <c r="CS133" s="272" t="e">
        <f>IF(AND(#REF!="Baja",#REF!="Catastrófico"),CONCATENATE("R",#REF!,"C",#REF!),"")</f>
        <v>#REF!</v>
      </c>
      <c r="CT133" s="272" t="e">
        <f>IF(AND(#REF!="Baja",#REF!="Catastrófico"),CONCATENATE("R",#REF!,"C",#REF!),"")</f>
        <v>#REF!</v>
      </c>
      <c r="CU133" s="273" t="e">
        <f>IF(AND(#REF!="Baja",#REF!="Catastrófico"),CONCATENATE("R",#REF!,"C",#REF!),"")</f>
        <v>#REF!</v>
      </c>
      <c r="CV133" s="57"/>
      <c r="CW133" s="1068"/>
      <c r="CX133" s="1068"/>
      <c r="CY133" s="1068"/>
      <c r="CZ133" s="1068"/>
      <c r="DA133" s="1068"/>
      <c r="DB133" s="1068"/>
    </row>
    <row r="134" spans="2:106" ht="32.65" customHeight="1">
      <c r="B134" s="1101"/>
      <c r="C134" s="1101"/>
      <c r="D134" s="1102"/>
      <c r="E134" s="1072"/>
      <c r="F134" s="1073"/>
      <c r="G134" s="1073"/>
      <c r="H134" s="1073"/>
      <c r="I134" s="1074"/>
      <c r="J134" s="291" t="e">
        <f>IF(AND(#REF!="Baja",#REF!="Leve"),CONCATENATE("R",#REF!,"C",#REF!),"")</f>
        <v>#REF!</v>
      </c>
      <c r="K134" s="292" t="e">
        <f>IF(AND(#REF!="Baja",#REF!="Leve"),CONCATENATE("R",#REF!,"C",#REF!),"")</f>
        <v>#REF!</v>
      </c>
      <c r="L134" s="292" t="e">
        <f>IF(AND(#REF!="Baja",#REF!="Leve"),CONCATENATE("R",#REF!,"C",#REF!),"")</f>
        <v>#REF!</v>
      </c>
      <c r="M134" s="292" t="e">
        <f>IF(AND(#REF!="Baja",#REF!="Leve"),CONCATENATE("R",#REF!,"C",#REF!),"")</f>
        <v>#REF!</v>
      </c>
      <c r="N134" s="292" t="e">
        <f>IF(AND(#REF!="Baja",#REF!="Leve"),CONCATENATE("R",#REF!,"C",#REF!),"")</f>
        <v>#REF!</v>
      </c>
      <c r="O134" s="292" t="e">
        <f>IF(AND(#REF!="Baja",#REF!="Leve"),CONCATENATE("R",#REF!,"C",#REF!),"")</f>
        <v>#REF!</v>
      </c>
      <c r="P134" s="292" t="e">
        <f>IF(AND(#REF!="Baja",#REF!="Leve"),CONCATENATE("R",#REF!,"C",#REF!),"")</f>
        <v>#REF!</v>
      </c>
      <c r="Q134" s="292" t="e">
        <f>IF(AND(#REF!="Baja",#REF!="Leve"),CONCATENATE("R",#REF!,"C",#REF!),"")</f>
        <v>#REF!</v>
      </c>
      <c r="R134" s="292" t="e">
        <f>IF(AND(#REF!="Baja",#REF!="Leve"),CONCATENATE("R",#REF!,"C",#REF!),"")</f>
        <v>#REF!</v>
      </c>
      <c r="S134" s="292" t="e">
        <f>IF(AND(#REF!="Baja",#REF!="Leve"),CONCATENATE("R",#REF!,"C",#REF!),"")</f>
        <v>#REF!</v>
      </c>
      <c r="T134" s="292" t="e">
        <f>IF(AND(#REF!="Baja",#REF!="Leve"),CONCATENATE("R",#REF!,"C",#REF!),"")</f>
        <v>#REF!</v>
      </c>
      <c r="U134" s="292" t="e">
        <f>IF(AND(#REF!="Baja",#REF!="Leve"),CONCATENATE("R",#REF!,"C",#REF!),"")</f>
        <v>#REF!</v>
      </c>
      <c r="V134" s="292" t="e">
        <f>IF(AND(#REF!="Baja",#REF!="Leve"),CONCATENATE("R",#REF!,"C",#REF!),"")</f>
        <v>#REF!</v>
      </c>
      <c r="W134" s="292" t="e">
        <f>IF(AND(#REF!="Baja",#REF!="Leve"),CONCATENATE("R",#REF!,"C",#REF!),"")</f>
        <v>#REF!</v>
      </c>
      <c r="X134" s="292" t="e">
        <f>IF(AND(#REF!="Baja",#REF!="Leve"),CONCATENATE("R",#REF!,"C",#REF!),"")</f>
        <v>#REF!</v>
      </c>
      <c r="Y134" s="292" t="e">
        <f>IF(AND(#REF!="Baja",#REF!="Leve"),CONCATENATE("R",#REF!,"C",#REF!),"")</f>
        <v>#REF!</v>
      </c>
      <c r="Z134" s="292" t="e">
        <f>IF(AND(#REF!="Baja",#REF!="Leve"),CONCATENATE("R",#REF!,"C",#REF!),"")</f>
        <v>#REF!</v>
      </c>
      <c r="AA134" s="293" t="e">
        <f>IF(AND(#REF!="Baja",#REF!="Leve"),CONCATENATE("R",#REF!,"C",#REF!),"")</f>
        <v>#REF!</v>
      </c>
      <c r="AB134" s="282" t="e">
        <f>IF(AND(#REF!="Baja",#REF!="Menor"),CONCATENATE("R",#REF!,"C",#REF!),"")</f>
        <v>#REF!</v>
      </c>
      <c r="AC134" s="283" t="e">
        <f>IF(AND(#REF!="Baja",#REF!="Menor"),CONCATENATE("R",#REF!,"C",#REF!),"")</f>
        <v>#REF!</v>
      </c>
      <c r="AD134" s="283" t="e">
        <f>IF(AND(#REF!="Baja",#REF!="Menor"),CONCATENATE("R",#REF!,"C",#REF!),"")</f>
        <v>#REF!</v>
      </c>
      <c r="AE134" s="283" t="e">
        <f>IF(AND(#REF!="Baja",#REF!="Menor"),CONCATENATE("R",#REF!,"C",#REF!),"")</f>
        <v>#REF!</v>
      </c>
      <c r="AF134" s="283" t="e">
        <f>IF(AND(#REF!="Baja",#REF!="Menor"),CONCATENATE("R",#REF!,"C",#REF!),"")</f>
        <v>#REF!</v>
      </c>
      <c r="AG134" s="283" t="e">
        <f>IF(AND(#REF!="Baja",#REF!="Menor"),CONCATENATE("R",#REF!,"C",#REF!),"")</f>
        <v>#REF!</v>
      </c>
      <c r="AH134" s="283" t="e">
        <f>IF(AND(#REF!="Baja",#REF!="Menor"),CONCATENATE("R",#REF!,"C",#REF!),"")</f>
        <v>#REF!</v>
      </c>
      <c r="AI134" s="283" t="e">
        <f>IF(AND(#REF!="Baja",#REF!="Menor"),CONCATENATE("R",#REF!,"C",#REF!),"")</f>
        <v>#REF!</v>
      </c>
      <c r="AJ134" s="283" t="e">
        <f>IF(AND(#REF!="Baja",#REF!="Menor"),CONCATENATE("R",#REF!,"C",#REF!),"")</f>
        <v>#REF!</v>
      </c>
      <c r="AK134" s="283" t="e">
        <f>IF(AND(#REF!="Baja",#REF!="Menor"),CONCATENATE("R",#REF!,"C",#REF!),"")</f>
        <v>#REF!</v>
      </c>
      <c r="AL134" s="283" t="e">
        <f>IF(AND(#REF!="Baja",#REF!="Menor"),CONCATENATE("R",#REF!,"C",#REF!),"")</f>
        <v>#REF!</v>
      </c>
      <c r="AM134" s="283" t="e">
        <f>IF(AND(#REF!="Baja",#REF!="Menor"),CONCATENATE("R",#REF!,"C",#REF!),"")</f>
        <v>#REF!</v>
      </c>
      <c r="AN134" s="283" t="e">
        <f>IF(AND(#REF!="Baja",#REF!="Menor"),CONCATENATE("R",#REF!,"C",#REF!),"")</f>
        <v>#REF!</v>
      </c>
      <c r="AO134" s="283" t="e">
        <f>IF(AND(#REF!="Baja",#REF!="Menor"),CONCATENATE("R",#REF!,"C",#REF!),"")</f>
        <v>#REF!</v>
      </c>
      <c r="AP134" s="283" t="e">
        <f>IF(AND(#REF!="Baja",#REF!="Menor"),CONCATENATE("R",#REF!,"C",#REF!),"")</f>
        <v>#REF!</v>
      </c>
      <c r="AQ134" s="283" t="e">
        <f>IF(AND(#REF!="Baja",#REF!="Menor"),CONCATENATE("R",#REF!,"C",#REF!),"")</f>
        <v>#REF!</v>
      </c>
      <c r="AR134" s="283" t="e">
        <f>IF(AND(#REF!="Baja",#REF!="Menor"),CONCATENATE("R",#REF!,"C",#REF!),"")</f>
        <v>#REF!</v>
      </c>
      <c r="AS134" s="283" t="e">
        <f>IF(AND(#REF!="Baja",#REF!="Menor"),CONCATENATE("R",#REF!,"C",#REF!),"")</f>
        <v>#REF!</v>
      </c>
      <c r="AT134" s="282" t="e">
        <f>IF(AND(#REF!="Baja",#REF!="Moderado"),CONCATENATE("R",#REF!,"C",#REF!),"")</f>
        <v>#REF!</v>
      </c>
      <c r="AU134" s="283" t="e">
        <f>IF(AND(#REF!="Baja",#REF!="Moderado"),CONCATENATE("R",#REF!,"C",#REF!),"")</f>
        <v>#REF!</v>
      </c>
      <c r="AV134" s="283" t="e">
        <f>IF(AND(#REF!="Baja",#REF!="Moderado"),CONCATENATE("R",#REF!,"C",#REF!),"")</f>
        <v>#REF!</v>
      </c>
      <c r="AW134" s="283" t="e">
        <f>IF(AND(#REF!="Baja",#REF!="Moderado"),CONCATENATE("R",#REF!,"C",#REF!),"")</f>
        <v>#REF!</v>
      </c>
      <c r="AX134" s="283" t="e">
        <f>IF(AND(#REF!="Baja",#REF!="Moderado"),CONCATENATE("R",#REF!,"C",#REF!),"")</f>
        <v>#REF!</v>
      </c>
      <c r="AY134" s="283" t="e">
        <f>IF(AND(#REF!="Baja",#REF!="Moderado"),CONCATENATE("R",#REF!,"C",#REF!),"")</f>
        <v>#REF!</v>
      </c>
      <c r="AZ134" s="283" t="e">
        <f>IF(AND(#REF!="Baja",#REF!="Moderado"),CONCATENATE("R",#REF!,"C",#REF!),"")</f>
        <v>#REF!</v>
      </c>
      <c r="BA134" s="283" t="e">
        <f>IF(AND(#REF!="Baja",#REF!="Moderado"),CONCATENATE("R",#REF!,"C",#REF!),"")</f>
        <v>#REF!</v>
      </c>
      <c r="BB134" s="283" t="e">
        <f>IF(AND(#REF!="Baja",#REF!="Moderado"),CONCATENATE("R",#REF!,"C",#REF!),"")</f>
        <v>#REF!</v>
      </c>
      <c r="BC134" s="283" t="e">
        <f>IF(AND(#REF!="Baja",#REF!="Moderado"),CONCATENATE("R",#REF!,"C",#REF!),"")</f>
        <v>#REF!</v>
      </c>
      <c r="BD134" s="283" t="e">
        <f>IF(AND(#REF!="Baja",#REF!="Moderado"),CONCATENATE("R",#REF!,"C",#REF!),"")</f>
        <v>#REF!</v>
      </c>
      <c r="BE134" s="283" t="e">
        <f>IF(AND(#REF!="Baja",#REF!="Moderado"),CONCATENATE("R",#REF!,"C",#REF!),"")</f>
        <v>#REF!</v>
      </c>
      <c r="BF134" s="283" t="e">
        <f>IF(AND(#REF!="Baja",#REF!="Moderado"),CONCATENATE("R",#REF!,"C",#REF!),"")</f>
        <v>#REF!</v>
      </c>
      <c r="BG134" s="283" t="e">
        <f>IF(AND(#REF!="Baja",#REF!="Moderado"),CONCATENATE("R",#REF!,"C",#REF!),"")</f>
        <v>#REF!</v>
      </c>
      <c r="BH134" s="283" t="e">
        <f>IF(AND(#REF!="Baja",#REF!="Moderado"),CONCATENATE("R",#REF!,"C",#REF!),"")</f>
        <v>#REF!</v>
      </c>
      <c r="BI134" s="283" t="e">
        <f>IF(AND(#REF!="Baja",#REF!="Moderado"),CONCATENATE("R",#REF!,"C",#REF!),"")</f>
        <v>#REF!</v>
      </c>
      <c r="BJ134" s="283" t="e">
        <f>IF(AND(#REF!="Baja",#REF!="Moderado"),CONCATENATE("R",#REF!,"C",#REF!),"")</f>
        <v>#REF!</v>
      </c>
      <c r="BK134" s="284" t="e">
        <f>IF(AND(#REF!="Baja",#REF!="Moderado"),CONCATENATE("R",#REF!,"C",#REF!),"")</f>
        <v>#REF!</v>
      </c>
      <c r="BL134" s="270" t="e">
        <f>IF(AND(#REF!="Baja",#REF!="Mayor"),CONCATENATE("R",#REF!,"C",#REF!),"")</f>
        <v>#REF!</v>
      </c>
      <c r="BM134" s="270" t="e">
        <f>IF(AND(#REF!="Baja",#REF!="Mayor"),CONCATENATE("R",#REF!,"C",#REF!),"")</f>
        <v>#REF!</v>
      </c>
      <c r="BN134" s="270" t="e">
        <f>IF(AND(#REF!="Baja",#REF!="Mayor"),CONCATENATE("R",#REF!,"C",#REF!),"")</f>
        <v>#REF!</v>
      </c>
      <c r="BO134" s="270" t="e">
        <f>IF(AND(#REF!="Baja",#REF!="Mayor"),CONCATENATE("R",#REF!,"C",#REF!),"")</f>
        <v>#REF!</v>
      </c>
      <c r="BP134" s="270" t="e">
        <f>IF(AND(#REF!="Baja",#REF!="Mayor"),CONCATENATE("R",#REF!,"C",#REF!),"")</f>
        <v>#REF!</v>
      </c>
      <c r="BQ134" s="270" t="e">
        <f>IF(AND(#REF!="Baja",#REF!="Mayor"),CONCATENATE("R",#REF!,"C",#REF!),"")</f>
        <v>#REF!</v>
      </c>
      <c r="BR134" s="270" t="e">
        <f>IF(AND(#REF!="Baja",#REF!="Mayor"),CONCATENATE("R",#REF!,"C",#REF!),"")</f>
        <v>#REF!</v>
      </c>
      <c r="BS134" s="270" t="e">
        <f>IF(AND(#REF!="Baja",#REF!="Mayor"),CONCATENATE("R",#REF!,"C",#REF!),"")</f>
        <v>#REF!</v>
      </c>
      <c r="BT134" s="270" t="e">
        <f>IF(AND(#REF!="Baja",#REF!="Mayor"),CONCATENATE("R",#REF!,"C",#REF!),"")</f>
        <v>#REF!</v>
      </c>
      <c r="BU134" s="270" t="e">
        <f>IF(AND(#REF!="Baja",#REF!="Mayor"),CONCATENATE("R",#REF!,"C",#REF!),"")</f>
        <v>#REF!</v>
      </c>
      <c r="BV134" s="270" t="e">
        <f>IF(AND(#REF!="Baja",#REF!="Mayor"),CONCATENATE("R",#REF!,"C",#REF!),"")</f>
        <v>#REF!</v>
      </c>
      <c r="BW134" s="270" t="e">
        <f>IF(AND(#REF!="Baja",#REF!="Mayor"),CONCATENATE("R",#REF!,"C",#REF!),"")</f>
        <v>#REF!</v>
      </c>
      <c r="BX134" s="270" t="e">
        <f>IF(AND(#REF!="Baja",#REF!="Mayor"),CONCATENATE("R",#REF!,"C",#REF!),"")</f>
        <v>#REF!</v>
      </c>
      <c r="BY134" s="270" t="e">
        <f>IF(AND(#REF!="Baja",#REF!="Mayor"),CONCATENATE("R",#REF!,"C",#REF!),"")</f>
        <v>#REF!</v>
      </c>
      <c r="BZ134" s="270" t="e">
        <f>IF(AND(#REF!="Baja",#REF!="Mayor"),CONCATENATE("R",#REF!,"C",#REF!),"")</f>
        <v>#REF!</v>
      </c>
      <c r="CA134" s="270" t="e">
        <f>IF(AND(#REF!="Baja",#REF!="Mayor"),CONCATENATE("R",#REF!,"C",#REF!),"")</f>
        <v>#REF!</v>
      </c>
      <c r="CB134" s="270" t="e">
        <f>IF(AND(#REF!="Baja",#REF!="Mayor"),CONCATENATE("R",#REF!,"C",#REF!),"")</f>
        <v>#REF!</v>
      </c>
      <c r="CC134" s="271" t="e">
        <f>IF(AND(#REF!="Baja",#REF!="Mayor"),CONCATENATE("R",#REF!,"C",#REF!),"")</f>
        <v>#REF!</v>
      </c>
      <c r="CD134" s="272" t="e">
        <f>IF(AND(#REF!="Baja",#REF!="Catastrófico"),CONCATENATE("R",#REF!,"C",#REF!),"")</f>
        <v>#REF!</v>
      </c>
      <c r="CE134" s="272" t="e">
        <f>IF(AND(#REF!="Baja",#REF!="Catastrófico"),CONCATENATE("R",#REF!,"C",#REF!),"")</f>
        <v>#REF!</v>
      </c>
      <c r="CF134" s="272" t="e">
        <f>IF(AND(#REF!="Baja",#REF!="Catastrófico"),CONCATENATE("R",#REF!,"C",#REF!),"")</f>
        <v>#REF!</v>
      </c>
      <c r="CG134" s="272" t="e">
        <f>IF(AND(#REF!="Baja",#REF!="Catastrófico"),CONCATENATE("R",#REF!,"C",#REF!),"")</f>
        <v>#REF!</v>
      </c>
      <c r="CH134" s="272" t="e">
        <f>IF(AND(#REF!="Baja",#REF!="Catastrófico"),CONCATENATE("R",#REF!,"C",#REF!),"")</f>
        <v>#REF!</v>
      </c>
      <c r="CI134" s="272" t="e">
        <f>IF(AND(#REF!="Baja",#REF!="Catastrófico"),CONCATENATE("R",#REF!,"C",#REF!),"")</f>
        <v>#REF!</v>
      </c>
      <c r="CJ134" s="272" t="e">
        <f>IF(AND(#REF!="Baja",#REF!="Catastrófico"),CONCATENATE("R",#REF!,"C",#REF!),"")</f>
        <v>#REF!</v>
      </c>
      <c r="CK134" s="272" t="e">
        <f>IF(AND(#REF!="Baja",#REF!="Catastrófico"),CONCATENATE("R",#REF!,"C",#REF!),"")</f>
        <v>#REF!</v>
      </c>
      <c r="CL134" s="272" t="e">
        <f>IF(AND(#REF!="Baja",#REF!="Catastrófico"),CONCATENATE("R",#REF!,"C",#REF!),"")</f>
        <v>#REF!</v>
      </c>
      <c r="CM134" s="272" t="e">
        <f>IF(AND(#REF!="Baja",#REF!="Catastrófico"),CONCATENATE("R",#REF!,"C",#REF!),"")</f>
        <v>#REF!</v>
      </c>
      <c r="CN134" s="272" t="e">
        <f>IF(AND(#REF!="Baja",#REF!="Catastrófico"),CONCATENATE("R",#REF!,"C",#REF!),"")</f>
        <v>#REF!</v>
      </c>
      <c r="CO134" s="272" t="e">
        <f>IF(AND(#REF!="Baja",#REF!="Catastrófico"),CONCATENATE("R",#REF!,"C",#REF!),"")</f>
        <v>#REF!</v>
      </c>
      <c r="CP134" s="272" t="e">
        <f>IF(AND(#REF!="Baja",#REF!="Catastrófico"),CONCATENATE("R",#REF!,"C",#REF!),"")</f>
        <v>#REF!</v>
      </c>
      <c r="CQ134" s="272" t="e">
        <f>IF(AND(#REF!="Baja",#REF!="Catastrófico"),CONCATENATE("R",#REF!,"C",#REF!),"")</f>
        <v>#REF!</v>
      </c>
      <c r="CR134" s="272" t="e">
        <f>IF(AND(#REF!="Baja",#REF!="Catastrófico"),CONCATENATE("R",#REF!,"C",#REF!),"")</f>
        <v>#REF!</v>
      </c>
      <c r="CS134" s="272" t="e">
        <f>IF(AND(#REF!="Baja",#REF!="Catastrófico"),CONCATENATE("R",#REF!,"C",#REF!),"")</f>
        <v>#REF!</v>
      </c>
      <c r="CT134" s="272" t="e">
        <f>IF(AND(#REF!="Baja",#REF!="Catastrófico"),CONCATENATE("R",#REF!,"C",#REF!),"")</f>
        <v>#REF!</v>
      </c>
      <c r="CU134" s="273" t="e">
        <f>IF(AND(#REF!="Baja",#REF!="Catastrófico"),CONCATENATE("R",#REF!,"C",#REF!),"")</f>
        <v>#REF!</v>
      </c>
      <c r="CV134" s="57"/>
      <c r="CW134" s="1068"/>
      <c r="CX134" s="1068"/>
      <c r="CY134" s="1068"/>
      <c r="CZ134" s="1068"/>
      <c r="DA134" s="1068"/>
      <c r="DB134" s="1068"/>
    </row>
    <row r="135" spans="2:106" ht="32.65" customHeight="1">
      <c r="B135" s="1101"/>
      <c r="C135" s="1101"/>
      <c r="D135" s="1102"/>
      <c r="E135" s="1072"/>
      <c r="F135" s="1073"/>
      <c r="G135" s="1073"/>
      <c r="H135" s="1073"/>
      <c r="I135" s="1074"/>
      <c r="J135" s="291" t="e">
        <f>IF(AND(#REF!="Baja",#REF!="Leve"),CONCATENATE("R",#REF!,"C",#REF!),"")</f>
        <v>#REF!</v>
      </c>
      <c r="K135" s="292" t="e">
        <f>IF(AND(#REF!="Baja",#REF!="Leve"),CONCATENATE("R",#REF!,"C",#REF!),"")</f>
        <v>#REF!</v>
      </c>
      <c r="L135" s="292" t="e">
        <f>IF(AND(#REF!="Baja",#REF!="Leve"),CONCATENATE("R",#REF!,"C",#REF!),"")</f>
        <v>#REF!</v>
      </c>
      <c r="M135" s="292" t="e">
        <f>IF(AND(#REF!="Baja",#REF!="Leve"),CONCATENATE("R",#REF!,"C",#REF!),"")</f>
        <v>#REF!</v>
      </c>
      <c r="N135" s="292" t="e">
        <f>IF(AND(#REF!="Baja",#REF!="Leve"),CONCATENATE("R",#REF!,"C",#REF!),"")</f>
        <v>#REF!</v>
      </c>
      <c r="O135" s="292" t="e">
        <f>IF(AND(#REF!="Baja",#REF!="Leve"),CONCATENATE("R",#REF!,"C",#REF!),"")</f>
        <v>#REF!</v>
      </c>
      <c r="P135" s="292" t="e">
        <f>IF(AND(#REF!="Baja",#REF!="Leve"),CONCATENATE("R",#REF!,"C",#REF!),"")</f>
        <v>#REF!</v>
      </c>
      <c r="Q135" s="292" t="e">
        <f>IF(AND(#REF!="Baja",#REF!="Leve"),CONCATENATE("R",#REF!,"C",#REF!),"")</f>
        <v>#REF!</v>
      </c>
      <c r="R135" s="292" t="e">
        <f>IF(AND(#REF!="Baja",#REF!="Leve"),CONCATENATE("R",#REF!,"C",#REF!),"")</f>
        <v>#REF!</v>
      </c>
      <c r="S135" s="292" t="e">
        <f>IF(AND(#REF!="Baja",#REF!="Leve"),CONCATENATE("R",#REF!,"C",#REF!),"")</f>
        <v>#REF!</v>
      </c>
      <c r="T135" s="292" t="e">
        <f>IF(AND(#REF!="Baja",#REF!="Leve"),CONCATENATE("R",#REF!,"C",#REF!),"")</f>
        <v>#REF!</v>
      </c>
      <c r="U135" s="292" t="e">
        <f>IF(AND(#REF!="Baja",#REF!="Leve"),CONCATENATE("R",#REF!,"C",#REF!),"")</f>
        <v>#REF!</v>
      </c>
      <c r="V135" s="292" t="e">
        <f>IF(AND(#REF!="Baja",#REF!="Leve"),CONCATENATE("R",#REF!,"C",#REF!),"")</f>
        <v>#REF!</v>
      </c>
      <c r="W135" s="292" t="e">
        <f>IF(AND(#REF!="Baja",#REF!="Leve"),CONCATENATE("R",#REF!,"C",#REF!),"")</f>
        <v>#REF!</v>
      </c>
      <c r="X135" s="292" t="e">
        <f>IF(AND(#REF!="Baja",#REF!="Leve"),CONCATENATE("R",#REF!,"C",#REF!),"")</f>
        <v>#REF!</v>
      </c>
      <c r="Y135" s="292" t="e">
        <f>IF(AND(#REF!="Baja",#REF!="Leve"),CONCATENATE("R",#REF!,"C",#REF!),"")</f>
        <v>#REF!</v>
      </c>
      <c r="Z135" s="292" t="e">
        <f>IF(AND(#REF!="Baja",#REF!="Leve"),CONCATENATE("R",#REF!,"C",#REF!),"")</f>
        <v>#REF!</v>
      </c>
      <c r="AA135" s="293" t="e">
        <f>IF(AND(#REF!="Baja",#REF!="Leve"),CONCATENATE("R",#REF!,"C",#REF!),"")</f>
        <v>#REF!</v>
      </c>
      <c r="AB135" s="282" t="e">
        <f>IF(AND(#REF!="Baja",#REF!="Menor"),CONCATENATE("R",#REF!,"C",#REF!),"")</f>
        <v>#REF!</v>
      </c>
      <c r="AC135" s="283" t="e">
        <f>IF(AND(#REF!="Baja",#REF!="Menor"),CONCATENATE("R",#REF!,"C",#REF!),"")</f>
        <v>#REF!</v>
      </c>
      <c r="AD135" s="283" t="e">
        <f>IF(AND(#REF!="Baja",#REF!="Menor"),CONCATENATE("R",#REF!,"C",#REF!),"")</f>
        <v>#REF!</v>
      </c>
      <c r="AE135" s="283" t="e">
        <f>IF(AND(#REF!="Baja",#REF!="Menor"),CONCATENATE("R",#REF!,"C",#REF!),"")</f>
        <v>#REF!</v>
      </c>
      <c r="AF135" s="283" t="e">
        <f>IF(AND(#REF!="Baja",#REF!="Menor"),CONCATENATE("R",#REF!,"C",#REF!),"")</f>
        <v>#REF!</v>
      </c>
      <c r="AG135" s="283" t="e">
        <f>IF(AND(#REF!="Baja",#REF!="Menor"),CONCATENATE("R",#REF!,"C",#REF!),"")</f>
        <v>#REF!</v>
      </c>
      <c r="AH135" s="283" t="e">
        <f>IF(AND(#REF!="Baja",#REF!="Menor"),CONCATENATE("R",#REF!,"C",#REF!),"")</f>
        <v>#REF!</v>
      </c>
      <c r="AI135" s="283" t="e">
        <f>IF(AND(#REF!="Baja",#REF!="Menor"),CONCATENATE("R",#REF!,"C",#REF!),"")</f>
        <v>#REF!</v>
      </c>
      <c r="AJ135" s="283" t="e">
        <f>IF(AND(#REF!="Baja",#REF!="Menor"),CONCATENATE("R",#REF!,"C",#REF!),"")</f>
        <v>#REF!</v>
      </c>
      <c r="AK135" s="283" t="e">
        <f>IF(AND(#REF!="Baja",#REF!="Menor"),CONCATENATE("R",#REF!,"C",#REF!),"")</f>
        <v>#REF!</v>
      </c>
      <c r="AL135" s="283" t="e">
        <f>IF(AND(#REF!="Baja",#REF!="Menor"),CONCATENATE("R",#REF!,"C",#REF!),"")</f>
        <v>#REF!</v>
      </c>
      <c r="AM135" s="283" t="e">
        <f>IF(AND(#REF!="Baja",#REF!="Menor"),CONCATENATE("R",#REF!,"C",#REF!),"")</f>
        <v>#REF!</v>
      </c>
      <c r="AN135" s="283" t="e">
        <f>IF(AND(#REF!="Baja",#REF!="Menor"),CONCATENATE("R",#REF!,"C",#REF!),"")</f>
        <v>#REF!</v>
      </c>
      <c r="AO135" s="283" t="e">
        <f>IF(AND(#REF!="Baja",#REF!="Menor"),CONCATENATE("R",#REF!,"C",#REF!),"")</f>
        <v>#REF!</v>
      </c>
      <c r="AP135" s="283" t="e">
        <f>IF(AND(#REF!="Baja",#REF!="Menor"),CONCATENATE("R",#REF!,"C",#REF!),"")</f>
        <v>#REF!</v>
      </c>
      <c r="AQ135" s="283" t="e">
        <f>IF(AND(#REF!="Baja",#REF!="Menor"),CONCATENATE("R",#REF!,"C",#REF!),"")</f>
        <v>#REF!</v>
      </c>
      <c r="AR135" s="283" t="e">
        <f>IF(AND(#REF!="Baja",#REF!="Menor"),CONCATENATE("R",#REF!,"C",#REF!),"")</f>
        <v>#REF!</v>
      </c>
      <c r="AS135" s="283" t="e">
        <f>IF(AND(#REF!="Baja",#REF!="Menor"),CONCATENATE("R",#REF!,"C",#REF!),"")</f>
        <v>#REF!</v>
      </c>
      <c r="AT135" s="282" t="e">
        <f>IF(AND(#REF!="Baja",#REF!="Moderado"),CONCATENATE("R",#REF!,"C",#REF!),"")</f>
        <v>#REF!</v>
      </c>
      <c r="AU135" s="283" t="e">
        <f>IF(AND(#REF!="Baja",#REF!="Moderado"),CONCATENATE("R",#REF!,"C",#REF!),"")</f>
        <v>#REF!</v>
      </c>
      <c r="AV135" s="283" t="e">
        <f>IF(AND(#REF!="Baja",#REF!="Moderado"),CONCATENATE("R",#REF!,"C",#REF!),"")</f>
        <v>#REF!</v>
      </c>
      <c r="AW135" s="283" t="e">
        <f>IF(AND(#REF!="Baja",#REF!="Moderado"),CONCATENATE("R",#REF!,"C",#REF!),"")</f>
        <v>#REF!</v>
      </c>
      <c r="AX135" s="283" t="e">
        <f>IF(AND(#REF!="Baja",#REF!="Moderado"),CONCATENATE("R",#REF!,"C",#REF!),"")</f>
        <v>#REF!</v>
      </c>
      <c r="AY135" s="283" t="e">
        <f>IF(AND(#REF!="Baja",#REF!="Moderado"),CONCATENATE("R",#REF!,"C",#REF!),"")</f>
        <v>#REF!</v>
      </c>
      <c r="AZ135" s="283" t="e">
        <f>IF(AND(#REF!="Baja",#REF!="Moderado"),CONCATENATE("R",#REF!,"C",#REF!),"")</f>
        <v>#REF!</v>
      </c>
      <c r="BA135" s="283" t="e">
        <f>IF(AND(#REF!="Baja",#REF!="Moderado"),CONCATENATE("R",#REF!,"C",#REF!),"")</f>
        <v>#REF!</v>
      </c>
      <c r="BB135" s="283" t="e">
        <f>IF(AND(#REF!="Baja",#REF!="Moderado"),CONCATENATE("R",#REF!,"C",#REF!),"")</f>
        <v>#REF!</v>
      </c>
      <c r="BC135" s="283" t="e">
        <f>IF(AND(#REF!="Baja",#REF!="Moderado"),CONCATENATE("R",#REF!,"C",#REF!),"")</f>
        <v>#REF!</v>
      </c>
      <c r="BD135" s="283" t="e">
        <f>IF(AND(#REF!="Baja",#REF!="Moderado"),CONCATENATE("R",#REF!,"C",#REF!),"")</f>
        <v>#REF!</v>
      </c>
      <c r="BE135" s="283" t="e">
        <f>IF(AND(#REF!="Baja",#REF!="Moderado"),CONCATENATE("R",#REF!,"C",#REF!),"")</f>
        <v>#REF!</v>
      </c>
      <c r="BF135" s="283" t="e">
        <f>IF(AND(#REF!="Baja",#REF!="Moderado"),CONCATENATE("R",#REF!,"C",#REF!),"")</f>
        <v>#REF!</v>
      </c>
      <c r="BG135" s="283" t="e">
        <f>IF(AND(#REF!="Baja",#REF!="Moderado"),CONCATENATE("R",#REF!,"C",#REF!),"")</f>
        <v>#REF!</v>
      </c>
      <c r="BH135" s="283" t="e">
        <f>IF(AND(#REF!="Baja",#REF!="Moderado"),CONCATENATE("R",#REF!,"C",#REF!),"")</f>
        <v>#REF!</v>
      </c>
      <c r="BI135" s="283" t="e">
        <f>IF(AND(#REF!="Baja",#REF!="Moderado"),CONCATENATE("R",#REF!,"C",#REF!),"")</f>
        <v>#REF!</v>
      </c>
      <c r="BJ135" s="283" t="e">
        <f>IF(AND(#REF!="Baja",#REF!="Moderado"),CONCATENATE("R",#REF!,"C",#REF!),"")</f>
        <v>#REF!</v>
      </c>
      <c r="BK135" s="284" t="e">
        <f>IF(AND(#REF!="Baja",#REF!="Moderado"),CONCATENATE("R",#REF!,"C",#REF!),"")</f>
        <v>#REF!</v>
      </c>
      <c r="BL135" s="270" t="e">
        <f>IF(AND(#REF!="Baja",#REF!="Mayor"),CONCATENATE("R",#REF!,"C",#REF!),"")</f>
        <v>#REF!</v>
      </c>
      <c r="BM135" s="270" t="e">
        <f>IF(AND(#REF!="Baja",#REF!="Mayor"),CONCATENATE("R",#REF!,"C",#REF!),"")</f>
        <v>#REF!</v>
      </c>
      <c r="BN135" s="270" t="e">
        <f>IF(AND(#REF!="Baja",#REF!="Mayor"),CONCATENATE("R",#REF!,"C",#REF!),"")</f>
        <v>#REF!</v>
      </c>
      <c r="BO135" s="270" t="e">
        <f>IF(AND(#REF!="Baja",#REF!="Mayor"),CONCATENATE("R",#REF!,"C",#REF!),"")</f>
        <v>#REF!</v>
      </c>
      <c r="BP135" s="270" t="e">
        <f>IF(AND(#REF!="Baja",#REF!="Mayor"),CONCATENATE("R",#REF!,"C",#REF!),"")</f>
        <v>#REF!</v>
      </c>
      <c r="BQ135" s="270" t="e">
        <f>IF(AND(#REF!="Baja",#REF!="Mayor"),CONCATENATE("R",#REF!,"C",#REF!),"")</f>
        <v>#REF!</v>
      </c>
      <c r="BR135" s="270" t="e">
        <f>IF(AND(#REF!="Baja",#REF!="Mayor"),CONCATENATE("R",#REF!,"C",#REF!),"")</f>
        <v>#REF!</v>
      </c>
      <c r="BS135" s="270" t="e">
        <f>IF(AND(#REF!="Baja",#REF!="Mayor"),CONCATENATE("R",#REF!,"C",#REF!),"")</f>
        <v>#REF!</v>
      </c>
      <c r="BT135" s="270" t="e">
        <f>IF(AND(#REF!="Baja",#REF!="Mayor"),CONCATENATE("R",#REF!,"C",#REF!),"")</f>
        <v>#REF!</v>
      </c>
      <c r="BU135" s="270" t="e">
        <f>IF(AND(#REF!="Baja",#REF!="Mayor"),CONCATENATE("R",#REF!,"C",#REF!),"")</f>
        <v>#REF!</v>
      </c>
      <c r="BV135" s="270" t="e">
        <f>IF(AND(#REF!="Baja",#REF!="Mayor"),CONCATENATE("R",#REF!,"C",#REF!),"")</f>
        <v>#REF!</v>
      </c>
      <c r="BW135" s="270" t="e">
        <f>IF(AND(#REF!="Baja",#REF!="Mayor"),CONCATENATE("R",#REF!,"C",#REF!),"")</f>
        <v>#REF!</v>
      </c>
      <c r="BX135" s="270" t="e">
        <f>IF(AND(#REF!="Baja",#REF!="Mayor"),CONCATENATE("R",#REF!,"C",#REF!),"")</f>
        <v>#REF!</v>
      </c>
      <c r="BY135" s="270" t="e">
        <f>IF(AND(#REF!="Baja",#REF!="Mayor"),CONCATENATE("R",#REF!,"C",#REF!),"")</f>
        <v>#REF!</v>
      </c>
      <c r="BZ135" s="270" t="e">
        <f>IF(AND(#REF!="Baja",#REF!="Mayor"),CONCATENATE("R",#REF!,"C",#REF!),"")</f>
        <v>#REF!</v>
      </c>
      <c r="CA135" s="270" t="e">
        <f>IF(AND(#REF!="Baja",#REF!="Mayor"),CONCATENATE("R",#REF!,"C",#REF!),"")</f>
        <v>#REF!</v>
      </c>
      <c r="CB135" s="270" t="e">
        <f>IF(AND(#REF!="Baja",#REF!="Mayor"),CONCATENATE("R",#REF!,"C",#REF!),"")</f>
        <v>#REF!</v>
      </c>
      <c r="CC135" s="271" t="e">
        <f>IF(AND(#REF!="Baja",#REF!="Mayor"),CONCATENATE("R",#REF!,"C",#REF!),"")</f>
        <v>#REF!</v>
      </c>
      <c r="CD135" s="272" t="e">
        <f>IF(AND(#REF!="Baja",#REF!="Catastrófico"),CONCATENATE("R",#REF!,"C",#REF!),"")</f>
        <v>#REF!</v>
      </c>
      <c r="CE135" s="272" t="e">
        <f>IF(AND(#REF!="Baja",#REF!="Catastrófico"),CONCATENATE("R",#REF!,"C",#REF!),"")</f>
        <v>#REF!</v>
      </c>
      <c r="CF135" s="272" t="e">
        <f>IF(AND(#REF!="Baja",#REF!="Catastrófico"),CONCATENATE("R",#REF!,"C",#REF!),"")</f>
        <v>#REF!</v>
      </c>
      <c r="CG135" s="272" t="e">
        <f>IF(AND(#REF!="Baja",#REF!="Catastrófico"),CONCATENATE("R",#REF!,"C",#REF!),"")</f>
        <v>#REF!</v>
      </c>
      <c r="CH135" s="272" t="e">
        <f>IF(AND(#REF!="Baja",#REF!="Catastrófico"),CONCATENATE("R",#REF!,"C",#REF!),"")</f>
        <v>#REF!</v>
      </c>
      <c r="CI135" s="272" t="e">
        <f>IF(AND(#REF!="Baja",#REF!="Catastrófico"),CONCATENATE("R",#REF!,"C",#REF!),"")</f>
        <v>#REF!</v>
      </c>
      <c r="CJ135" s="272" t="e">
        <f>IF(AND(#REF!="Baja",#REF!="Catastrófico"),CONCATENATE("R",#REF!,"C",#REF!),"")</f>
        <v>#REF!</v>
      </c>
      <c r="CK135" s="272" t="e">
        <f>IF(AND(#REF!="Baja",#REF!="Catastrófico"),CONCATENATE("R",#REF!,"C",#REF!),"")</f>
        <v>#REF!</v>
      </c>
      <c r="CL135" s="272" t="e">
        <f>IF(AND(#REF!="Baja",#REF!="Catastrófico"),CONCATENATE("R",#REF!,"C",#REF!),"")</f>
        <v>#REF!</v>
      </c>
      <c r="CM135" s="272" t="e">
        <f>IF(AND(#REF!="Baja",#REF!="Catastrófico"),CONCATENATE("R",#REF!,"C",#REF!),"")</f>
        <v>#REF!</v>
      </c>
      <c r="CN135" s="272" t="e">
        <f>IF(AND(#REF!="Baja",#REF!="Catastrófico"),CONCATENATE("R",#REF!,"C",#REF!),"")</f>
        <v>#REF!</v>
      </c>
      <c r="CO135" s="272" t="e">
        <f>IF(AND(#REF!="Baja",#REF!="Catastrófico"),CONCATENATE("R",#REF!,"C",#REF!),"")</f>
        <v>#REF!</v>
      </c>
      <c r="CP135" s="272" t="e">
        <f>IF(AND(#REF!="Baja",#REF!="Catastrófico"),CONCATENATE("R",#REF!,"C",#REF!),"")</f>
        <v>#REF!</v>
      </c>
      <c r="CQ135" s="272" t="e">
        <f>IF(AND(#REF!="Baja",#REF!="Catastrófico"),CONCATENATE("R",#REF!,"C",#REF!),"")</f>
        <v>#REF!</v>
      </c>
      <c r="CR135" s="272" t="e">
        <f>IF(AND(#REF!="Baja",#REF!="Catastrófico"),CONCATENATE("R",#REF!,"C",#REF!),"")</f>
        <v>#REF!</v>
      </c>
      <c r="CS135" s="272" t="e">
        <f>IF(AND(#REF!="Baja",#REF!="Catastrófico"),CONCATENATE("R",#REF!,"C",#REF!),"")</f>
        <v>#REF!</v>
      </c>
      <c r="CT135" s="272" t="e">
        <f>IF(AND(#REF!="Baja",#REF!="Catastrófico"),CONCATENATE("R",#REF!,"C",#REF!),"")</f>
        <v>#REF!</v>
      </c>
      <c r="CU135" s="273" t="e">
        <f>IF(AND(#REF!="Baja",#REF!="Catastrófico"),CONCATENATE("R",#REF!,"C",#REF!),"")</f>
        <v>#REF!</v>
      </c>
      <c r="CV135" s="57"/>
      <c r="CW135" s="1068"/>
      <c r="CX135" s="1068"/>
      <c r="CY135" s="1068"/>
      <c r="CZ135" s="1068"/>
      <c r="DA135" s="1068"/>
      <c r="DB135" s="1068"/>
    </row>
    <row r="136" spans="2:106" ht="32.65" customHeight="1">
      <c r="B136" s="1101"/>
      <c r="C136" s="1101"/>
      <c r="D136" s="1102"/>
      <c r="E136" s="1072"/>
      <c r="F136" s="1073"/>
      <c r="G136" s="1073"/>
      <c r="H136" s="1073"/>
      <c r="I136" s="1074"/>
      <c r="J136" s="291" t="e">
        <f>IF(AND(#REF!="Baja",#REF!="Leve"),CONCATENATE("R",#REF!,"C",#REF!),"")</f>
        <v>#REF!</v>
      </c>
      <c r="K136" s="292" t="e">
        <f>IF(AND(#REF!="Baja",#REF!="Leve"),CONCATENATE("R",#REF!,"C",#REF!),"")</f>
        <v>#REF!</v>
      </c>
      <c r="L136" s="292" t="e">
        <f>IF(AND(#REF!="Baja",#REF!="Leve"),CONCATENATE("R",#REF!,"C",#REF!),"")</f>
        <v>#REF!</v>
      </c>
      <c r="M136" s="292" t="e">
        <f>IF(AND(#REF!="Baja",#REF!="Leve"),CONCATENATE("R",#REF!,"C",#REF!),"")</f>
        <v>#REF!</v>
      </c>
      <c r="N136" s="292" t="e">
        <f>IF(AND(#REF!="Baja",#REF!="Leve"),CONCATENATE("R",#REF!,"C",#REF!),"")</f>
        <v>#REF!</v>
      </c>
      <c r="O136" s="292" t="e">
        <f>IF(AND(#REF!="Baja",#REF!="Leve"),CONCATENATE("R",#REF!,"C",#REF!),"")</f>
        <v>#REF!</v>
      </c>
      <c r="P136" s="292" t="e">
        <f>IF(AND(#REF!="Baja",#REF!="Leve"),CONCATENATE("R",#REF!,"C",#REF!),"")</f>
        <v>#REF!</v>
      </c>
      <c r="Q136" s="292" t="e">
        <f>IF(AND(#REF!="Baja",#REF!="Leve"),CONCATENATE("R",#REF!,"C",#REF!),"")</f>
        <v>#REF!</v>
      </c>
      <c r="R136" s="292" t="e">
        <f>IF(AND(#REF!="Baja",#REF!="Leve"),CONCATENATE("R",#REF!,"C",#REF!),"")</f>
        <v>#REF!</v>
      </c>
      <c r="S136" s="292" t="e">
        <f>IF(AND(#REF!="Baja",#REF!="Leve"),CONCATENATE("R",#REF!,"C",#REF!),"")</f>
        <v>#REF!</v>
      </c>
      <c r="T136" s="292" t="e">
        <f>IF(AND(#REF!="Baja",#REF!="Leve"),CONCATENATE("R",#REF!,"C",#REF!),"")</f>
        <v>#REF!</v>
      </c>
      <c r="U136" s="292" t="e">
        <f>IF(AND(#REF!="Baja",#REF!="Leve"),CONCATENATE("R",#REF!,"C",#REF!),"")</f>
        <v>#REF!</v>
      </c>
      <c r="V136" s="292" t="e">
        <f>IF(AND(#REF!="Baja",#REF!="Leve"),CONCATENATE("R",#REF!,"C",#REF!),"")</f>
        <v>#REF!</v>
      </c>
      <c r="W136" s="292" t="e">
        <f>IF(AND(#REF!="Baja",#REF!="Leve"),CONCATENATE("R",#REF!,"C",#REF!),"")</f>
        <v>#REF!</v>
      </c>
      <c r="X136" s="292" t="e">
        <f>IF(AND(#REF!="Baja",#REF!="Leve"),CONCATENATE("R",#REF!,"C",#REF!),"")</f>
        <v>#REF!</v>
      </c>
      <c r="Y136" s="292" t="e">
        <f>IF(AND(#REF!="Baja",#REF!="Leve"),CONCATENATE("R",#REF!,"C",#REF!),"")</f>
        <v>#REF!</v>
      </c>
      <c r="Z136" s="292" t="e">
        <f>IF(AND(#REF!="Baja",#REF!="Leve"),CONCATENATE("R",#REF!,"C",#REF!),"")</f>
        <v>#REF!</v>
      </c>
      <c r="AA136" s="293" t="e">
        <f>IF(AND(#REF!="Baja",#REF!="Leve"),CONCATENATE("R",#REF!,"C",#REF!),"")</f>
        <v>#REF!</v>
      </c>
      <c r="AB136" s="282" t="e">
        <f>IF(AND(#REF!="Baja",#REF!="Menor"),CONCATENATE("R",#REF!,"C",#REF!),"")</f>
        <v>#REF!</v>
      </c>
      <c r="AC136" s="283" t="e">
        <f>IF(AND(#REF!="Baja",#REF!="Menor"),CONCATENATE("R",#REF!,"C",#REF!),"")</f>
        <v>#REF!</v>
      </c>
      <c r="AD136" s="283" t="e">
        <f>IF(AND(#REF!="Baja",#REF!="Menor"),CONCATENATE("R",#REF!,"C",#REF!),"")</f>
        <v>#REF!</v>
      </c>
      <c r="AE136" s="283" t="e">
        <f>IF(AND(#REF!="Baja",#REF!="Menor"),CONCATENATE("R",#REF!,"C",#REF!),"")</f>
        <v>#REF!</v>
      </c>
      <c r="AF136" s="283" t="e">
        <f>IF(AND(#REF!="Baja",#REF!="Menor"),CONCATENATE("R",#REF!,"C",#REF!),"")</f>
        <v>#REF!</v>
      </c>
      <c r="AG136" s="283" t="e">
        <f>IF(AND(#REF!="Baja",#REF!="Menor"),CONCATENATE("R",#REF!,"C",#REF!),"")</f>
        <v>#REF!</v>
      </c>
      <c r="AH136" s="283" t="e">
        <f>IF(AND(#REF!="Baja",#REF!="Menor"),CONCATENATE("R",#REF!,"C",#REF!),"")</f>
        <v>#REF!</v>
      </c>
      <c r="AI136" s="283" t="e">
        <f>IF(AND(#REF!="Baja",#REF!="Menor"),CONCATENATE("R",#REF!,"C",#REF!),"")</f>
        <v>#REF!</v>
      </c>
      <c r="AJ136" s="283" t="e">
        <f>IF(AND(#REF!="Baja",#REF!="Menor"),CONCATENATE("R",#REF!,"C",#REF!),"")</f>
        <v>#REF!</v>
      </c>
      <c r="AK136" s="283" t="e">
        <f>IF(AND(#REF!="Baja",#REF!="Menor"),CONCATENATE("R",#REF!,"C",#REF!),"")</f>
        <v>#REF!</v>
      </c>
      <c r="AL136" s="283" t="e">
        <f>IF(AND(#REF!="Baja",#REF!="Menor"),CONCATENATE("R",#REF!,"C",#REF!),"")</f>
        <v>#REF!</v>
      </c>
      <c r="AM136" s="283" t="e">
        <f>IF(AND(#REF!="Baja",#REF!="Menor"),CONCATENATE("R",#REF!,"C",#REF!),"")</f>
        <v>#REF!</v>
      </c>
      <c r="AN136" s="283" t="e">
        <f>IF(AND(#REF!="Baja",#REF!="Menor"),CONCATENATE("R",#REF!,"C",#REF!),"")</f>
        <v>#REF!</v>
      </c>
      <c r="AO136" s="283" t="e">
        <f>IF(AND(#REF!="Baja",#REF!="Menor"),CONCATENATE("R",#REF!,"C",#REF!),"")</f>
        <v>#REF!</v>
      </c>
      <c r="AP136" s="283" t="e">
        <f>IF(AND(#REF!="Baja",#REF!="Menor"),CONCATENATE("R",#REF!,"C",#REF!),"")</f>
        <v>#REF!</v>
      </c>
      <c r="AQ136" s="283" t="e">
        <f>IF(AND(#REF!="Baja",#REF!="Menor"),CONCATENATE("R",#REF!,"C",#REF!),"")</f>
        <v>#REF!</v>
      </c>
      <c r="AR136" s="283" t="e">
        <f>IF(AND(#REF!="Baja",#REF!="Menor"),CONCATENATE("R",#REF!,"C",#REF!),"")</f>
        <v>#REF!</v>
      </c>
      <c r="AS136" s="283" t="e">
        <f>IF(AND(#REF!="Baja",#REF!="Menor"),CONCATENATE("R",#REF!,"C",#REF!),"")</f>
        <v>#REF!</v>
      </c>
      <c r="AT136" s="282" t="e">
        <f>IF(AND(#REF!="Baja",#REF!="Moderado"),CONCATENATE("R",#REF!,"C",#REF!),"")</f>
        <v>#REF!</v>
      </c>
      <c r="AU136" s="283" t="e">
        <f>IF(AND(#REF!="Baja",#REF!="Moderado"),CONCATENATE("R",#REF!,"C",#REF!),"")</f>
        <v>#REF!</v>
      </c>
      <c r="AV136" s="283" t="e">
        <f>IF(AND(#REF!="Baja",#REF!="Moderado"),CONCATENATE("R",#REF!,"C",#REF!),"")</f>
        <v>#REF!</v>
      </c>
      <c r="AW136" s="283" t="e">
        <f>IF(AND(#REF!="Baja",#REF!="Moderado"),CONCATENATE("R",#REF!,"C",#REF!),"")</f>
        <v>#REF!</v>
      </c>
      <c r="AX136" s="283" t="e">
        <f>IF(AND(#REF!="Baja",#REF!="Moderado"),CONCATENATE("R",#REF!,"C",#REF!),"")</f>
        <v>#REF!</v>
      </c>
      <c r="AY136" s="283" t="e">
        <f>IF(AND(#REF!="Baja",#REF!="Moderado"),CONCATENATE("R",#REF!,"C",#REF!),"")</f>
        <v>#REF!</v>
      </c>
      <c r="AZ136" s="283" t="e">
        <f>IF(AND(#REF!="Baja",#REF!="Moderado"),CONCATENATE("R",#REF!,"C",#REF!),"")</f>
        <v>#REF!</v>
      </c>
      <c r="BA136" s="283" t="e">
        <f>IF(AND(#REF!="Baja",#REF!="Moderado"),CONCATENATE("R",#REF!,"C",#REF!),"")</f>
        <v>#REF!</v>
      </c>
      <c r="BB136" s="283" t="e">
        <f>IF(AND(#REF!="Baja",#REF!="Moderado"),CONCATENATE("R",#REF!,"C",#REF!),"")</f>
        <v>#REF!</v>
      </c>
      <c r="BC136" s="283" t="e">
        <f>IF(AND(#REF!="Baja",#REF!="Moderado"),CONCATENATE("R",#REF!,"C",#REF!),"")</f>
        <v>#REF!</v>
      </c>
      <c r="BD136" s="283" t="e">
        <f>IF(AND(#REF!="Baja",#REF!="Moderado"),CONCATENATE("R",#REF!,"C",#REF!),"")</f>
        <v>#REF!</v>
      </c>
      <c r="BE136" s="283" t="e">
        <f>IF(AND(#REF!="Baja",#REF!="Moderado"),CONCATENATE("R",#REF!,"C",#REF!),"")</f>
        <v>#REF!</v>
      </c>
      <c r="BF136" s="283" t="e">
        <f>IF(AND(#REF!="Baja",#REF!="Moderado"),CONCATENATE("R",#REF!,"C",#REF!),"")</f>
        <v>#REF!</v>
      </c>
      <c r="BG136" s="283" t="e">
        <f>IF(AND(#REF!="Baja",#REF!="Moderado"),CONCATENATE("R",#REF!,"C",#REF!),"")</f>
        <v>#REF!</v>
      </c>
      <c r="BH136" s="283" t="e">
        <f>IF(AND(#REF!="Baja",#REF!="Moderado"),CONCATENATE("R",#REF!,"C",#REF!),"")</f>
        <v>#REF!</v>
      </c>
      <c r="BI136" s="283" t="e">
        <f>IF(AND(#REF!="Baja",#REF!="Moderado"),CONCATENATE("R",#REF!,"C",#REF!),"")</f>
        <v>#REF!</v>
      </c>
      <c r="BJ136" s="283" t="e">
        <f>IF(AND(#REF!="Baja",#REF!="Moderado"),CONCATENATE("R",#REF!,"C",#REF!),"")</f>
        <v>#REF!</v>
      </c>
      <c r="BK136" s="284" t="e">
        <f>IF(AND(#REF!="Baja",#REF!="Moderado"),CONCATENATE("R",#REF!,"C",#REF!),"")</f>
        <v>#REF!</v>
      </c>
      <c r="BL136" s="270" t="e">
        <f>IF(AND(#REF!="Baja",#REF!="Mayor"),CONCATENATE("R",#REF!,"C",#REF!),"")</f>
        <v>#REF!</v>
      </c>
      <c r="BM136" s="270" t="e">
        <f>IF(AND(#REF!="Baja",#REF!="Mayor"),CONCATENATE("R",#REF!,"C",#REF!),"")</f>
        <v>#REF!</v>
      </c>
      <c r="BN136" s="270" t="e">
        <f>IF(AND(#REF!="Baja",#REF!="Mayor"),CONCATENATE("R",#REF!,"C",#REF!),"")</f>
        <v>#REF!</v>
      </c>
      <c r="BO136" s="270" t="e">
        <f>IF(AND(#REF!="Baja",#REF!="Mayor"),CONCATENATE("R",#REF!,"C",#REF!),"")</f>
        <v>#REF!</v>
      </c>
      <c r="BP136" s="270" t="e">
        <f>IF(AND(#REF!="Baja",#REF!="Mayor"),CONCATENATE("R",#REF!,"C",#REF!),"")</f>
        <v>#REF!</v>
      </c>
      <c r="BQ136" s="270" t="e">
        <f>IF(AND(#REF!="Baja",#REF!="Mayor"),CONCATENATE("R",#REF!,"C",#REF!),"")</f>
        <v>#REF!</v>
      </c>
      <c r="BR136" s="270" t="e">
        <f>IF(AND(#REF!="Baja",#REF!="Mayor"),CONCATENATE("R",#REF!,"C",#REF!),"")</f>
        <v>#REF!</v>
      </c>
      <c r="BS136" s="270" t="e">
        <f>IF(AND(#REF!="Baja",#REF!="Mayor"),CONCATENATE("R",#REF!,"C",#REF!),"")</f>
        <v>#REF!</v>
      </c>
      <c r="BT136" s="270" t="e">
        <f>IF(AND(#REF!="Baja",#REF!="Mayor"),CONCATENATE("R",#REF!,"C",#REF!),"")</f>
        <v>#REF!</v>
      </c>
      <c r="BU136" s="270" t="e">
        <f>IF(AND(#REF!="Baja",#REF!="Mayor"),CONCATENATE("R",#REF!,"C",#REF!),"")</f>
        <v>#REF!</v>
      </c>
      <c r="BV136" s="270" t="e">
        <f>IF(AND(#REF!="Baja",#REF!="Mayor"),CONCATENATE("R",#REF!,"C",#REF!),"")</f>
        <v>#REF!</v>
      </c>
      <c r="BW136" s="270" t="e">
        <f>IF(AND(#REF!="Baja",#REF!="Mayor"),CONCATENATE("R",#REF!,"C",#REF!),"")</f>
        <v>#REF!</v>
      </c>
      <c r="BX136" s="270" t="e">
        <f>IF(AND(#REF!="Baja",#REF!="Mayor"),CONCATENATE("R",#REF!,"C",#REF!),"")</f>
        <v>#REF!</v>
      </c>
      <c r="BY136" s="270" t="e">
        <f>IF(AND(#REF!="Baja",#REF!="Mayor"),CONCATENATE("R",#REF!,"C",#REF!),"")</f>
        <v>#REF!</v>
      </c>
      <c r="BZ136" s="270" t="e">
        <f>IF(AND(#REF!="Baja",#REF!="Mayor"),CONCATENATE("R",#REF!,"C",#REF!),"")</f>
        <v>#REF!</v>
      </c>
      <c r="CA136" s="270" t="e">
        <f>IF(AND(#REF!="Baja",#REF!="Mayor"),CONCATENATE("R",#REF!,"C",#REF!),"")</f>
        <v>#REF!</v>
      </c>
      <c r="CB136" s="270" t="e">
        <f>IF(AND(#REF!="Baja",#REF!="Mayor"),CONCATENATE("R",#REF!,"C",#REF!),"")</f>
        <v>#REF!</v>
      </c>
      <c r="CC136" s="271" t="e">
        <f>IF(AND(#REF!="Baja",#REF!="Mayor"),CONCATENATE("R",#REF!,"C",#REF!),"")</f>
        <v>#REF!</v>
      </c>
      <c r="CD136" s="272" t="e">
        <f>IF(AND(#REF!="Baja",#REF!="Catastrófico"),CONCATENATE("R",#REF!,"C",#REF!),"")</f>
        <v>#REF!</v>
      </c>
      <c r="CE136" s="272" t="e">
        <f>IF(AND(#REF!="Baja",#REF!="Catastrófico"),CONCATENATE("R",#REF!,"C",#REF!),"")</f>
        <v>#REF!</v>
      </c>
      <c r="CF136" s="272" t="e">
        <f>IF(AND(#REF!="Baja",#REF!="Catastrófico"),CONCATENATE("R",#REF!,"C",#REF!),"")</f>
        <v>#REF!</v>
      </c>
      <c r="CG136" s="272" t="e">
        <f>IF(AND(#REF!="Baja",#REF!="Catastrófico"),CONCATENATE("R",#REF!,"C",#REF!),"")</f>
        <v>#REF!</v>
      </c>
      <c r="CH136" s="272" t="e">
        <f>IF(AND(#REF!="Baja",#REF!="Catastrófico"),CONCATENATE("R",#REF!,"C",#REF!),"")</f>
        <v>#REF!</v>
      </c>
      <c r="CI136" s="272" t="e">
        <f>IF(AND(#REF!="Baja",#REF!="Catastrófico"),CONCATENATE("R",#REF!,"C",#REF!),"")</f>
        <v>#REF!</v>
      </c>
      <c r="CJ136" s="272" t="e">
        <f>IF(AND(#REF!="Baja",#REF!="Catastrófico"),CONCATENATE("R",#REF!,"C",#REF!),"")</f>
        <v>#REF!</v>
      </c>
      <c r="CK136" s="272" t="e">
        <f>IF(AND(#REF!="Baja",#REF!="Catastrófico"),CONCATENATE("R",#REF!,"C",#REF!),"")</f>
        <v>#REF!</v>
      </c>
      <c r="CL136" s="272" t="e">
        <f>IF(AND(#REF!="Baja",#REF!="Catastrófico"),CONCATENATE("R",#REF!,"C",#REF!),"")</f>
        <v>#REF!</v>
      </c>
      <c r="CM136" s="272" t="e">
        <f>IF(AND(#REF!="Baja",#REF!="Catastrófico"),CONCATENATE("R",#REF!,"C",#REF!),"")</f>
        <v>#REF!</v>
      </c>
      <c r="CN136" s="272" t="e">
        <f>IF(AND(#REF!="Baja",#REF!="Catastrófico"),CONCATENATE("R",#REF!,"C",#REF!),"")</f>
        <v>#REF!</v>
      </c>
      <c r="CO136" s="272" t="e">
        <f>IF(AND(#REF!="Baja",#REF!="Catastrófico"),CONCATENATE("R",#REF!,"C",#REF!),"")</f>
        <v>#REF!</v>
      </c>
      <c r="CP136" s="272" t="e">
        <f>IF(AND(#REF!="Baja",#REF!="Catastrófico"),CONCATENATE("R",#REF!,"C",#REF!),"")</f>
        <v>#REF!</v>
      </c>
      <c r="CQ136" s="272" t="e">
        <f>IF(AND(#REF!="Baja",#REF!="Catastrófico"),CONCATENATE("R",#REF!,"C",#REF!),"")</f>
        <v>#REF!</v>
      </c>
      <c r="CR136" s="272" t="e">
        <f>IF(AND(#REF!="Baja",#REF!="Catastrófico"),CONCATENATE("R",#REF!,"C",#REF!),"")</f>
        <v>#REF!</v>
      </c>
      <c r="CS136" s="272" t="e">
        <f>IF(AND(#REF!="Baja",#REF!="Catastrófico"),CONCATENATE("R",#REF!,"C",#REF!),"")</f>
        <v>#REF!</v>
      </c>
      <c r="CT136" s="272" t="e">
        <f>IF(AND(#REF!="Baja",#REF!="Catastrófico"),CONCATENATE("R",#REF!,"C",#REF!),"")</f>
        <v>#REF!</v>
      </c>
      <c r="CU136" s="273" t="e">
        <f>IF(AND(#REF!="Baja",#REF!="Catastrófico"),CONCATENATE("R",#REF!,"C",#REF!),"")</f>
        <v>#REF!</v>
      </c>
      <c r="CV136" s="57"/>
      <c r="CW136" s="1068"/>
      <c r="CX136" s="1068"/>
      <c r="CY136" s="1068"/>
      <c r="CZ136" s="1068"/>
      <c r="DA136" s="1068"/>
      <c r="DB136" s="1068"/>
    </row>
    <row r="137" spans="2:106" ht="32.65" customHeight="1">
      <c r="B137" s="1101"/>
      <c r="C137" s="1101"/>
      <c r="D137" s="1102"/>
      <c r="E137" s="1072"/>
      <c r="F137" s="1073"/>
      <c r="G137" s="1073"/>
      <c r="H137" s="1073"/>
      <c r="I137" s="1074"/>
      <c r="J137" s="291" t="e">
        <f>IF(AND(#REF!="Baja",#REF!="Leve"),CONCATENATE("R",#REF!,"C",#REF!),"")</f>
        <v>#REF!</v>
      </c>
      <c r="K137" s="292" t="e">
        <f>IF(AND(#REF!="Baja",#REF!="Leve"),CONCATENATE("R",#REF!,"C",#REF!),"")</f>
        <v>#REF!</v>
      </c>
      <c r="L137" s="292" t="e">
        <f>IF(AND(#REF!="Baja",#REF!="Leve"),CONCATENATE("R",#REF!,"C",#REF!),"")</f>
        <v>#REF!</v>
      </c>
      <c r="M137" s="292" t="e">
        <f>IF(AND(#REF!="Baja",#REF!="Leve"),CONCATENATE("R",#REF!,"C",#REF!),"")</f>
        <v>#REF!</v>
      </c>
      <c r="N137" s="292" t="e">
        <f>IF(AND(#REF!="Baja",#REF!="Leve"),CONCATENATE("R",#REF!,"C",#REF!),"")</f>
        <v>#REF!</v>
      </c>
      <c r="O137" s="292" t="e">
        <f>IF(AND(#REF!="Baja",#REF!="Leve"),CONCATENATE("R",#REF!,"C",#REF!),"")</f>
        <v>#REF!</v>
      </c>
      <c r="P137" s="292" t="e">
        <f>IF(AND(#REF!="Baja",#REF!="Leve"),CONCATENATE("R",#REF!,"C",#REF!),"")</f>
        <v>#REF!</v>
      </c>
      <c r="Q137" s="292" t="e">
        <f>IF(AND(#REF!="Baja",#REF!="Leve"),CONCATENATE("R",#REF!,"C",#REF!),"")</f>
        <v>#REF!</v>
      </c>
      <c r="R137" s="292" t="e">
        <f>IF(AND(#REF!="Baja",#REF!="Leve"),CONCATENATE("R",#REF!,"C",#REF!),"")</f>
        <v>#REF!</v>
      </c>
      <c r="S137" s="292" t="e">
        <f>IF(AND(#REF!="Baja",#REF!="Leve"),CONCATENATE("R",#REF!,"C",#REF!),"")</f>
        <v>#REF!</v>
      </c>
      <c r="T137" s="292" t="e">
        <f>IF(AND(#REF!="Baja",#REF!="Leve"),CONCATENATE("R",#REF!,"C",#REF!),"")</f>
        <v>#REF!</v>
      </c>
      <c r="U137" s="292" t="e">
        <f>IF(AND(#REF!="Baja",#REF!="Leve"),CONCATENATE("R",#REF!,"C",#REF!),"")</f>
        <v>#REF!</v>
      </c>
      <c r="V137" s="292" t="e">
        <f>IF(AND(#REF!="Baja",#REF!="Leve"),CONCATENATE("R",#REF!,"C",#REF!),"")</f>
        <v>#REF!</v>
      </c>
      <c r="W137" s="292" t="e">
        <f>IF(AND(#REF!="Baja",#REF!="Leve"),CONCATENATE("R",#REF!,"C",#REF!),"")</f>
        <v>#REF!</v>
      </c>
      <c r="X137" s="292" t="e">
        <f>IF(AND(#REF!="Baja",#REF!="Leve"),CONCATENATE("R",#REF!,"C",#REF!),"")</f>
        <v>#REF!</v>
      </c>
      <c r="Y137" s="292" t="e">
        <f>IF(AND(#REF!="Baja",#REF!="Leve"),CONCATENATE("R",#REF!,"C",#REF!),"")</f>
        <v>#REF!</v>
      </c>
      <c r="Z137" s="292" t="e">
        <f>IF(AND(#REF!="Baja",#REF!="Leve"),CONCATENATE("R",#REF!,"C",#REF!),"")</f>
        <v>#REF!</v>
      </c>
      <c r="AA137" s="293" t="e">
        <f>IF(AND(#REF!="Baja",#REF!="Leve"),CONCATENATE("R",#REF!,"C",#REF!),"")</f>
        <v>#REF!</v>
      </c>
      <c r="AB137" s="282" t="e">
        <f>IF(AND(#REF!="Baja",#REF!="Menor"),CONCATENATE("R",#REF!,"C",#REF!),"")</f>
        <v>#REF!</v>
      </c>
      <c r="AC137" s="283" t="e">
        <f>IF(AND(#REF!="Baja",#REF!="Menor"),CONCATENATE("R",#REF!,"C",#REF!),"")</f>
        <v>#REF!</v>
      </c>
      <c r="AD137" s="283" t="e">
        <f>IF(AND(#REF!="Baja",#REF!="Menor"),CONCATENATE("R",#REF!,"C",#REF!),"")</f>
        <v>#REF!</v>
      </c>
      <c r="AE137" s="283" t="e">
        <f>IF(AND(#REF!="Baja",#REF!="Menor"),CONCATENATE("R",#REF!,"C",#REF!),"")</f>
        <v>#REF!</v>
      </c>
      <c r="AF137" s="283" t="e">
        <f>IF(AND(#REF!="Baja",#REF!="Menor"),CONCATENATE("R",#REF!,"C",#REF!),"")</f>
        <v>#REF!</v>
      </c>
      <c r="AG137" s="283" t="e">
        <f>IF(AND(#REF!="Baja",#REF!="Menor"),CONCATENATE("R",#REF!,"C",#REF!),"")</f>
        <v>#REF!</v>
      </c>
      <c r="AH137" s="283" t="e">
        <f>IF(AND(#REF!="Baja",#REF!="Menor"),CONCATENATE("R",#REF!,"C",#REF!),"")</f>
        <v>#REF!</v>
      </c>
      <c r="AI137" s="283" t="e">
        <f>IF(AND(#REF!="Baja",#REF!="Menor"),CONCATENATE("R",#REF!,"C",#REF!),"")</f>
        <v>#REF!</v>
      </c>
      <c r="AJ137" s="283" t="e">
        <f>IF(AND(#REF!="Baja",#REF!="Menor"),CONCATENATE("R",#REF!,"C",#REF!),"")</f>
        <v>#REF!</v>
      </c>
      <c r="AK137" s="283" t="e">
        <f>IF(AND(#REF!="Baja",#REF!="Menor"),CONCATENATE("R",#REF!,"C",#REF!),"")</f>
        <v>#REF!</v>
      </c>
      <c r="AL137" s="283" t="e">
        <f>IF(AND(#REF!="Baja",#REF!="Menor"),CONCATENATE("R",#REF!,"C",#REF!),"")</f>
        <v>#REF!</v>
      </c>
      <c r="AM137" s="283" t="e">
        <f>IF(AND(#REF!="Baja",#REF!="Menor"),CONCATENATE("R",#REF!,"C",#REF!),"")</f>
        <v>#REF!</v>
      </c>
      <c r="AN137" s="283" t="e">
        <f>IF(AND(#REF!="Baja",#REF!="Menor"),CONCATENATE("R",#REF!,"C",#REF!),"")</f>
        <v>#REF!</v>
      </c>
      <c r="AO137" s="283" t="e">
        <f>IF(AND(#REF!="Baja",#REF!="Menor"),CONCATENATE("R",#REF!,"C",#REF!),"")</f>
        <v>#REF!</v>
      </c>
      <c r="AP137" s="283" t="e">
        <f>IF(AND(#REF!="Baja",#REF!="Menor"),CONCATENATE("R",#REF!,"C",#REF!),"")</f>
        <v>#REF!</v>
      </c>
      <c r="AQ137" s="283" t="e">
        <f>IF(AND(#REF!="Baja",#REF!="Menor"),CONCATENATE("R",#REF!,"C",#REF!),"")</f>
        <v>#REF!</v>
      </c>
      <c r="AR137" s="283" t="e">
        <f>IF(AND(#REF!="Baja",#REF!="Menor"),CONCATENATE("R",#REF!,"C",#REF!),"")</f>
        <v>#REF!</v>
      </c>
      <c r="AS137" s="283" t="e">
        <f>IF(AND(#REF!="Baja",#REF!="Menor"),CONCATENATE("R",#REF!,"C",#REF!),"")</f>
        <v>#REF!</v>
      </c>
      <c r="AT137" s="282" t="e">
        <f>IF(AND(#REF!="Baja",#REF!="Moderado"),CONCATENATE("R",#REF!,"C",#REF!),"")</f>
        <v>#REF!</v>
      </c>
      <c r="AU137" s="283" t="e">
        <f>IF(AND(#REF!="Baja",#REF!="Moderado"),CONCATENATE("R",#REF!,"C",#REF!),"")</f>
        <v>#REF!</v>
      </c>
      <c r="AV137" s="283" t="e">
        <f>IF(AND(#REF!="Baja",#REF!="Moderado"),CONCATENATE("R",#REF!,"C",#REF!),"")</f>
        <v>#REF!</v>
      </c>
      <c r="AW137" s="283" t="e">
        <f>IF(AND(#REF!="Baja",#REF!="Moderado"),CONCATENATE("R",#REF!,"C",#REF!),"")</f>
        <v>#REF!</v>
      </c>
      <c r="AX137" s="283" t="e">
        <f>IF(AND(#REF!="Baja",#REF!="Moderado"),CONCATENATE("R",#REF!,"C",#REF!),"")</f>
        <v>#REF!</v>
      </c>
      <c r="AY137" s="283" t="e">
        <f>IF(AND(#REF!="Baja",#REF!="Moderado"),CONCATENATE("R",#REF!,"C",#REF!),"")</f>
        <v>#REF!</v>
      </c>
      <c r="AZ137" s="283" t="e">
        <f>IF(AND(#REF!="Baja",#REF!="Moderado"),CONCATENATE("R",#REF!,"C",#REF!),"")</f>
        <v>#REF!</v>
      </c>
      <c r="BA137" s="283" t="e">
        <f>IF(AND(#REF!="Baja",#REF!="Moderado"),CONCATENATE("R",#REF!,"C",#REF!),"")</f>
        <v>#REF!</v>
      </c>
      <c r="BB137" s="283" t="e">
        <f>IF(AND(#REF!="Baja",#REF!="Moderado"),CONCATENATE("R",#REF!,"C",#REF!),"")</f>
        <v>#REF!</v>
      </c>
      <c r="BC137" s="283" t="e">
        <f>IF(AND(#REF!="Baja",#REF!="Moderado"),CONCATENATE("R",#REF!,"C",#REF!),"")</f>
        <v>#REF!</v>
      </c>
      <c r="BD137" s="283" t="e">
        <f>IF(AND(#REF!="Baja",#REF!="Moderado"),CONCATENATE("R",#REF!,"C",#REF!),"")</f>
        <v>#REF!</v>
      </c>
      <c r="BE137" s="283" t="e">
        <f>IF(AND(#REF!="Baja",#REF!="Moderado"),CONCATENATE("R",#REF!,"C",#REF!),"")</f>
        <v>#REF!</v>
      </c>
      <c r="BF137" s="283" t="e">
        <f>IF(AND(#REF!="Baja",#REF!="Moderado"),CONCATENATE("R",#REF!,"C",#REF!),"")</f>
        <v>#REF!</v>
      </c>
      <c r="BG137" s="283" t="e">
        <f>IF(AND(#REF!="Baja",#REF!="Moderado"),CONCATENATE("R",#REF!,"C",#REF!),"")</f>
        <v>#REF!</v>
      </c>
      <c r="BH137" s="283" t="e">
        <f>IF(AND(#REF!="Baja",#REF!="Moderado"),CONCATENATE("R",#REF!,"C",#REF!),"")</f>
        <v>#REF!</v>
      </c>
      <c r="BI137" s="283" t="e">
        <f>IF(AND(#REF!="Baja",#REF!="Moderado"),CONCATENATE("R",#REF!,"C",#REF!),"")</f>
        <v>#REF!</v>
      </c>
      <c r="BJ137" s="283" t="e">
        <f>IF(AND(#REF!="Baja",#REF!="Moderado"),CONCATENATE("R",#REF!,"C",#REF!),"")</f>
        <v>#REF!</v>
      </c>
      <c r="BK137" s="284" t="e">
        <f>IF(AND(#REF!="Baja",#REF!="Moderado"),CONCATENATE("R",#REF!,"C",#REF!),"")</f>
        <v>#REF!</v>
      </c>
      <c r="BL137" s="270" t="e">
        <f>IF(AND(#REF!="Baja",#REF!="Mayor"),CONCATENATE("R",#REF!,"C",#REF!),"")</f>
        <v>#REF!</v>
      </c>
      <c r="BM137" s="270" t="e">
        <f>IF(AND(#REF!="Baja",#REF!="Mayor"),CONCATENATE("R",#REF!,"C",#REF!),"")</f>
        <v>#REF!</v>
      </c>
      <c r="BN137" s="270" t="e">
        <f>IF(AND(#REF!="Baja",#REF!="Mayor"),CONCATENATE("R",#REF!,"C",#REF!),"")</f>
        <v>#REF!</v>
      </c>
      <c r="BO137" s="270" t="e">
        <f>IF(AND(#REF!="Baja",#REF!="Mayor"),CONCATENATE("R",#REF!,"C",#REF!),"")</f>
        <v>#REF!</v>
      </c>
      <c r="BP137" s="270" t="e">
        <f>IF(AND(#REF!="Baja",#REF!="Mayor"),CONCATENATE("R",#REF!,"C",#REF!),"")</f>
        <v>#REF!</v>
      </c>
      <c r="BQ137" s="270" t="e">
        <f>IF(AND(#REF!="Baja",#REF!="Mayor"),CONCATENATE("R",#REF!,"C",#REF!),"")</f>
        <v>#REF!</v>
      </c>
      <c r="BR137" s="270" t="e">
        <f>IF(AND(#REF!="Baja",#REF!="Mayor"),CONCATENATE("R",#REF!,"C",#REF!),"")</f>
        <v>#REF!</v>
      </c>
      <c r="BS137" s="270" t="e">
        <f>IF(AND(#REF!="Baja",#REF!="Mayor"),CONCATENATE("R",#REF!,"C",#REF!),"")</f>
        <v>#REF!</v>
      </c>
      <c r="BT137" s="270" t="e">
        <f>IF(AND(#REF!="Baja",#REF!="Mayor"),CONCATENATE("R",#REF!,"C",#REF!),"")</f>
        <v>#REF!</v>
      </c>
      <c r="BU137" s="270" t="e">
        <f>IF(AND(#REF!="Baja",#REF!="Mayor"),CONCATENATE("R",#REF!,"C",#REF!),"")</f>
        <v>#REF!</v>
      </c>
      <c r="BV137" s="270" t="e">
        <f>IF(AND(#REF!="Baja",#REF!="Mayor"),CONCATENATE("R",#REF!,"C",#REF!),"")</f>
        <v>#REF!</v>
      </c>
      <c r="BW137" s="270" t="e">
        <f>IF(AND(#REF!="Baja",#REF!="Mayor"),CONCATENATE("R",#REF!,"C",#REF!),"")</f>
        <v>#REF!</v>
      </c>
      <c r="BX137" s="270" t="e">
        <f>IF(AND(#REF!="Baja",#REF!="Mayor"),CONCATENATE("R",#REF!,"C",#REF!),"")</f>
        <v>#REF!</v>
      </c>
      <c r="BY137" s="270" t="e">
        <f>IF(AND(#REF!="Baja",#REF!="Mayor"),CONCATENATE("R",#REF!,"C",#REF!),"")</f>
        <v>#REF!</v>
      </c>
      <c r="BZ137" s="270" t="e">
        <f>IF(AND(#REF!="Baja",#REF!="Mayor"),CONCATENATE("R",#REF!,"C",#REF!),"")</f>
        <v>#REF!</v>
      </c>
      <c r="CA137" s="270" t="e">
        <f>IF(AND(#REF!="Baja",#REF!="Mayor"),CONCATENATE("R",#REF!,"C",#REF!),"")</f>
        <v>#REF!</v>
      </c>
      <c r="CB137" s="270" t="e">
        <f>IF(AND(#REF!="Baja",#REF!="Mayor"),CONCATENATE("R",#REF!,"C",#REF!),"")</f>
        <v>#REF!</v>
      </c>
      <c r="CC137" s="271" t="e">
        <f>IF(AND(#REF!="Baja",#REF!="Mayor"),CONCATENATE("R",#REF!,"C",#REF!),"")</f>
        <v>#REF!</v>
      </c>
      <c r="CD137" s="272" t="e">
        <f>IF(AND(#REF!="Baja",#REF!="Catastrófico"),CONCATENATE("R",#REF!,"C",#REF!),"")</f>
        <v>#REF!</v>
      </c>
      <c r="CE137" s="272" t="e">
        <f>IF(AND(#REF!="Baja",#REF!="Catastrófico"),CONCATENATE("R",#REF!,"C",#REF!),"")</f>
        <v>#REF!</v>
      </c>
      <c r="CF137" s="272" t="e">
        <f>IF(AND(#REF!="Baja",#REF!="Catastrófico"),CONCATENATE("R",#REF!,"C",#REF!),"")</f>
        <v>#REF!</v>
      </c>
      <c r="CG137" s="272" t="e">
        <f>IF(AND(#REF!="Baja",#REF!="Catastrófico"),CONCATENATE("R",#REF!,"C",#REF!),"")</f>
        <v>#REF!</v>
      </c>
      <c r="CH137" s="272" t="e">
        <f>IF(AND(#REF!="Baja",#REF!="Catastrófico"),CONCATENATE("R",#REF!,"C",#REF!),"")</f>
        <v>#REF!</v>
      </c>
      <c r="CI137" s="272" t="e">
        <f>IF(AND(#REF!="Baja",#REF!="Catastrófico"),CONCATENATE("R",#REF!,"C",#REF!),"")</f>
        <v>#REF!</v>
      </c>
      <c r="CJ137" s="272" t="e">
        <f>IF(AND(#REF!="Baja",#REF!="Catastrófico"),CONCATENATE("R",#REF!,"C",#REF!),"")</f>
        <v>#REF!</v>
      </c>
      <c r="CK137" s="272" t="e">
        <f>IF(AND(#REF!="Baja",#REF!="Catastrófico"),CONCATENATE("R",#REF!,"C",#REF!),"")</f>
        <v>#REF!</v>
      </c>
      <c r="CL137" s="272" t="e">
        <f>IF(AND(#REF!="Baja",#REF!="Catastrófico"),CONCATENATE("R",#REF!,"C",#REF!),"")</f>
        <v>#REF!</v>
      </c>
      <c r="CM137" s="272" t="e">
        <f>IF(AND(#REF!="Baja",#REF!="Catastrófico"),CONCATENATE("R",#REF!,"C",#REF!),"")</f>
        <v>#REF!</v>
      </c>
      <c r="CN137" s="272" t="e">
        <f>IF(AND(#REF!="Baja",#REF!="Catastrófico"),CONCATENATE("R",#REF!,"C",#REF!),"")</f>
        <v>#REF!</v>
      </c>
      <c r="CO137" s="272" t="e">
        <f>IF(AND(#REF!="Baja",#REF!="Catastrófico"),CONCATENATE("R",#REF!,"C",#REF!),"")</f>
        <v>#REF!</v>
      </c>
      <c r="CP137" s="272" t="e">
        <f>IF(AND(#REF!="Baja",#REF!="Catastrófico"),CONCATENATE("R",#REF!,"C",#REF!),"")</f>
        <v>#REF!</v>
      </c>
      <c r="CQ137" s="272" t="e">
        <f>IF(AND(#REF!="Baja",#REF!="Catastrófico"),CONCATENATE("R",#REF!,"C",#REF!),"")</f>
        <v>#REF!</v>
      </c>
      <c r="CR137" s="272" t="e">
        <f>IF(AND(#REF!="Baja",#REF!="Catastrófico"),CONCATENATE("R",#REF!,"C",#REF!),"")</f>
        <v>#REF!</v>
      </c>
      <c r="CS137" s="272" t="e">
        <f>IF(AND(#REF!="Baja",#REF!="Catastrófico"),CONCATENATE("R",#REF!,"C",#REF!),"")</f>
        <v>#REF!</v>
      </c>
      <c r="CT137" s="272" t="e">
        <f>IF(AND(#REF!="Baja",#REF!="Catastrófico"),CONCATENATE("R",#REF!,"C",#REF!),"")</f>
        <v>#REF!</v>
      </c>
      <c r="CU137" s="273" t="e">
        <f>IF(AND(#REF!="Baja",#REF!="Catastrófico"),CONCATENATE("R",#REF!,"C",#REF!),"")</f>
        <v>#REF!</v>
      </c>
      <c r="CV137" s="57"/>
      <c r="CW137" s="1068"/>
      <c r="CX137" s="1068"/>
      <c r="CY137" s="1068"/>
      <c r="CZ137" s="1068"/>
      <c r="DA137" s="1068"/>
      <c r="DB137" s="1068"/>
    </row>
    <row r="138" spans="2:106" ht="32.65" customHeight="1">
      <c r="B138" s="1101"/>
      <c r="C138" s="1101"/>
      <c r="D138" s="1102"/>
      <c r="E138" s="1072"/>
      <c r="F138" s="1073"/>
      <c r="G138" s="1073"/>
      <c r="H138" s="1073"/>
      <c r="I138" s="1074"/>
      <c r="J138" s="291" t="e">
        <f>IF(AND(#REF!="Baja",#REF!="Leve"),CONCATENATE("R",#REF!,"C",#REF!),"")</f>
        <v>#REF!</v>
      </c>
      <c r="K138" s="292" t="e">
        <f>IF(AND(#REF!="Baja",#REF!="Leve"),CONCATENATE("R",#REF!,"C",#REF!),"")</f>
        <v>#REF!</v>
      </c>
      <c r="L138" s="292" t="e">
        <f>IF(AND(#REF!="Baja",#REF!="Leve"),CONCATENATE("R",#REF!,"C",#REF!),"")</f>
        <v>#REF!</v>
      </c>
      <c r="M138" s="292" t="e">
        <f>IF(AND(#REF!="Baja",#REF!="Leve"),CONCATENATE("R",#REF!,"C",#REF!),"")</f>
        <v>#REF!</v>
      </c>
      <c r="N138" s="292" t="e">
        <f>IF(AND(#REF!="Baja",#REF!="Leve"),CONCATENATE("R",#REF!,"C",#REF!),"")</f>
        <v>#REF!</v>
      </c>
      <c r="O138" s="292" t="e">
        <f>IF(AND(#REF!="Baja",#REF!="Leve"),CONCATENATE("R",#REF!,"C",#REF!),"")</f>
        <v>#REF!</v>
      </c>
      <c r="P138" s="292" t="e">
        <f>IF(AND(#REF!="Baja",#REF!="Leve"),CONCATENATE("R",#REF!,"C",#REF!),"")</f>
        <v>#REF!</v>
      </c>
      <c r="Q138" s="292" t="e">
        <f>IF(AND(#REF!="Baja",#REF!="Leve"),CONCATENATE("R",#REF!,"C",#REF!),"")</f>
        <v>#REF!</v>
      </c>
      <c r="R138" s="292" t="e">
        <f>IF(AND(#REF!="Baja",#REF!="Leve"),CONCATENATE("R",#REF!,"C",#REF!),"")</f>
        <v>#REF!</v>
      </c>
      <c r="S138" s="292" t="e">
        <f>IF(AND(#REF!="Baja",#REF!="Leve"),CONCATENATE("R",#REF!,"C",#REF!),"")</f>
        <v>#REF!</v>
      </c>
      <c r="T138" s="292" t="e">
        <f>IF(AND(#REF!="Baja",#REF!="Leve"),CONCATENATE("R",#REF!,"C",#REF!),"")</f>
        <v>#REF!</v>
      </c>
      <c r="U138" s="292" t="e">
        <f>IF(AND(#REF!="Baja",#REF!="Leve"),CONCATENATE("R",#REF!,"C",#REF!),"")</f>
        <v>#REF!</v>
      </c>
      <c r="V138" s="292" t="e">
        <f>IF(AND(#REF!="Baja",#REF!="Leve"),CONCATENATE("R",#REF!,"C",#REF!),"")</f>
        <v>#REF!</v>
      </c>
      <c r="W138" s="292" t="e">
        <f>IF(AND(#REF!="Baja",#REF!="Leve"),CONCATENATE("R",#REF!,"C",#REF!),"")</f>
        <v>#REF!</v>
      </c>
      <c r="X138" s="292" t="e">
        <f>IF(AND(#REF!="Baja",#REF!="Leve"),CONCATENATE("R",#REF!,"C",#REF!),"")</f>
        <v>#REF!</v>
      </c>
      <c r="Y138" s="292" t="e">
        <f>IF(AND(#REF!="Baja",#REF!="Leve"),CONCATENATE("R",#REF!,"C",#REF!),"")</f>
        <v>#REF!</v>
      </c>
      <c r="Z138" s="292" t="e">
        <f>IF(AND(#REF!="Baja",#REF!="Leve"),CONCATENATE("R",#REF!,"C",#REF!),"")</f>
        <v>#REF!</v>
      </c>
      <c r="AA138" s="293" t="e">
        <f>IF(AND(#REF!="Baja",#REF!="Leve"),CONCATENATE("R",#REF!,"C",#REF!),"")</f>
        <v>#REF!</v>
      </c>
      <c r="AB138" s="282" t="e">
        <f>IF(AND(#REF!="Baja",#REF!="Menor"),CONCATENATE("R",#REF!,"C",#REF!),"")</f>
        <v>#REF!</v>
      </c>
      <c r="AC138" s="283" t="e">
        <f>IF(AND(#REF!="Baja",#REF!="Menor"),CONCATENATE("R",#REF!,"C",#REF!),"")</f>
        <v>#REF!</v>
      </c>
      <c r="AD138" s="283" t="e">
        <f>IF(AND(#REF!="Baja",#REF!="Menor"),CONCATENATE("R",#REF!,"C",#REF!),"")</f>
        <v>#REF!</v>
      </c>
      <c r="AE138" s="283" t="e">
        <f>IF(AND(#REF!="Baja",#REF!="Menor"),CONCATENATE("R",#REF!,"C",#REF!),"")</f>
        <v>#REF!</v>
      </c>
      <c r="AF138" s="283" t="e">
        <f>IF(AND(#REF!="Baja",#REF!="Menor"),CONCATENATE("R",#REF!,"C",#REF!),"")</f>
        <v>#REF!</v>
      </c>
      <c r="AG138" s="283" t="e">
        <f>IF(AND(#REF!="Baja",#REF!="Menor"),CONCATENATE("R",#REF!,"C",#REF!),"")</f>
        <v>#REF!</v>
      </c>
      <c r="AH138" s="283" t="e">
        <f>IF(AND(#REF!="Baja",#REF!="Menor"),CONCATENATE("R",#REF!,"C",#REF!),"")</f>
        <v>#REF!</v>
      </c>
      <c r="AI138" s="283" t="e">
        <f>IF(AND(#REF!="Baja",#REF!="Menor"),CONCATENATE("R",#REF!,"C",#REF!),"")</f>
        <v>#REF!</v>
      </c>
      <c r="AJ138" s="283" t="e">
        <f>IF(AND(#REF!="Baja",#REF!="Menor"),CONCATENATE("R",#REF!,"C",#REF!),"")</f>
        <v>#REF!</v>
      </c>
      <c r="AK138" s="283" t="e">
        <f>IF(AND(#REF!="Baja",#REF!="Menor"),CONCATENATE("R",#REF!,"C",#REF!),"")</f>
        <v>#REF!</v>
      </c>
      <c r="AL138" s="283" t="e">
        <f>IF(AND(#REF!="Baja",#REF!="Menor"),CONCATENATE("R",#REF!,"C",#REF!),"")</f>
        <v>#REF!</v>
      </c>
      <c r="AM138" s="283" t="e">
        <f>IF(AND(#REF!="Baja",#REF!="Menor"),CONCATENATE("R",#REF!,"C",#REF!),"")</f>
        <v>#REF!</v>
      </c>
      <c r="AN138" s="283" t="e">
        <f>IF(AND(#REF!="Baja",#REF!="Menor"),CONCATENATE("R",#REF!,"C",#REF!),"")</f>
        <v>#REF!</v>
      </c>
      <c r="AO138" s="283" t="e">
        <f>IF(AND(#REF!="Baja",#REF!="Menor"),CONCATENATE("R",#REF!,"C",#REF!),"")</f>
        <v>#REF!</v>
      </c>
      <c r="AP138" s="283" t="e">
        <f>IF(AND(#REF!="Baja",#REF!="Menor"),CONCATENATE("R",#REF!,"C",#REF!),"")</f>
        <v>#REF!</v>
      </c>
      <c r="AQ138" s="283" t="e">
        <f>IF(AND(#REF!="Baja",#REF!="Menor"),CONCATENATE("R",#REF!,"C",#REF!),"")</f>
        <v>#REF!</v>
      </c>
      <c r="AR138" s="283" t="e">
        <f>IF(AND(#REF!="Baja",#REF!="Menor"),CONCATENATE("R",#REF!,"C",#REF!),"")</f>
        <v>#REF!</v>
      </c>
      <c r="AS138" s="283" t="e">
        <f>IF(AND(#REF!="Baja",#REF!="Menor"),CONCATENATE("R",#REF!,"C",#REF!),"")</f>
        <v>#REF!</v>
      </c>
      <c r="AT138" s="282" t="e">
        <f>IF(AND(#REF!="Baja",#REF!="Moderado"),CONCATENATE("R",#REF!,"C",#REF!),"")</f>
        <v>#REF!</v>
      </c>
      <c r="AU138" s="283" t="e">
        <f>IF(AND(#REF!="Baja",#REF!="Moderado"),CONCATENATE("R",#REF!,"C",#REF!),"")</f>
        <v>#REF!</v>
      </c>
      <c r="AV138" s="283" t="e">
        <f>IF(AND(#REF!="Baja",#REF!="Moderado"),CONCATENATE("R",#REF!,"C",#REF!),"")</f>
        <v>#REF!</v>
      </c>
      <c r="AW138" s="283" t="e">
        <f>IF(AND(#REF!="Baja",#REF!="Moderado"),CONCATENATE("R",#REF!,"C",#REF!),"")</f>
        <v>#REF!</v>
      </c>
      <c r="AX138" s="283" t="e">
        <f>IF(AND(#REF!="Baja",#REF!="Moderado"),CONCATENATE("R",#REF!,"C",#REF!),"")</f>
        <v>#REF!</v>
      </c>
      <c r="AY138" s="283" t="e">
        <f>IF(AND(#REF!="Baja",#REF!="Moderado"),CONCATENATE("R",#REF!,"C",#REF!),"")</f>
        <v>#REF!</v>
      </c>
      <c r="AZ138" s="283" t="e">
        <f>IF(AND(#REF!="Baja",#REF!="Moderado"),CONCATENATE("R",#REF!,"C",#REF!),"")</f>
        <v>#REF!</v>
      </c>
      <c r="BA138" s="283" t="e">
        <f>IF(AND(#REF!="Baja",#REF!="Moderado"),CONCATENATE("R",#REF!,"C",#REF!),"")</f>
        <v>#REF!</v>
      </c>
      <c r="BB138" s="283" t="e">
        <f>IF(AND(#REF!="Baja",#REF!="Moderado"),CONCATENATE("R",#REF!,"C",#REF!),"")</f>
        <v>#REF!</v>
      </c>
      <c r="BC138" s="283" t="e">
        <f>IF(AND(#REF!="Baja",#REF!="Moderado"),CONCATENATE("R",#REF!,"C",#REF!),"")</f>
        <v>#REF!</v>
      </c>
      <c r="BD138" s="283" t="e">
        <f>IF(AND(#REF!="Baja",#REF!="Moderado"),CONCATENATE("R",#REF!,"C",#REF!),"")</f>
        <v>#REF!</v>
      </c>
      <c r="BE138" s="283" t="e">
        <f>IF(AND(#REF!="Baja",#REF!="Moderado"),CONCATENATE("R",#REF!,"C",#REF!),"")</f>
        <v>#REF!</v>
      </c>
      <c r="BF138" s="283" t="e">
        <f>IF(AND(#REF!="Baja",#REF!="Moderado"),CONCATENATE("R",#REF!,"C",#REF!),"")</f>
        <v>#REF!</v>
      </c>
      <c r="BG138" s="283" t="e">
        <f>IF(AND(#REF!="Baja",#REF!="Moderado"),CONCATENATE("R",#REF!,"C",#REF!),"")</f>
        <v>#REF!</v>
      </c>
      <c r="BH138" s="283" t="e">
        <f>IF(AND(#REF!="Baja",#REF!="Moderado"),CONCATENATE("R",#REF!,"C",#REF!),"")</f>
        <v>#REF!</v>
      </c>
      <c r="BI138" s="283" t="e">
        <f>IF(AND(#REF!="Baja",#REF!="Moderado"),CONCATENATE("R",#REF!,"C",#REF!),"")</f>
        <v>#REF!</v>
      </c>
      <c r="BJ138" s="283" t="e">
        <f>IF(AND(#REF!="Baja",#REF!="Moderado"),CONCATENATE("R",#REF!,"C",#REF!),"")</f>
        <v>#REF!</v>
      </c>
      <c r="BK138" s="284" t="e">
        <f>IF(AND(#REF!="Baja",#REF!="Moderado"),CONCATENATE("R",#REF!,"C",#REF!),"")</f>
        <v>#REF!</v>
      </c>
      <c r="BL138" s="270" t="e">
        <f>IF(AND(#REF!="Baja",#REF!="Mayor"),CONCATENATE("R",#REF!,"C",#REF!),"")</f>
        <v>#REF!</v>
      </c>
      <c r="BM138" s="270" t="e">
        <f>IF(AND(#REF!="Baja",#REF!="Mayor"),CONCATENATE("R",#REF!,"C",#REF!),"")</f>
        <v>#REF!</v>
      </c>
      <c r="BN138" s="270" t="e">
        <f>IF(AND(#REF!="Baja",#REF!="Mayor"),CONCATENATE("R",#REF!,"C",#REF!),"")</f>
        <v>#REF!</v>
      </c>
      <c r="BO138" s="270" t="e">
        <f>IF(AND(#REF!="Baja",#REF!="Mayor"),CONCATENATE("R",#REF!,"C",#REF!),"")</f>
        <v>#REF!</v>
      </c>
      <c r="BP138" s="270" t="e">
        <f>IF(AND(#REF!="Baja",#REF!="Mayor"),CONCATENATE("R",#REF!,"C",#REF!),"")</f>
        <v>#REF!</v>
      </c>
      <c r="BQ138" s="270" t="e">
        <f>IF(AND(#REF!="Baja",#REF!="Mayor"),CONCATENATE("R",#REF!,"C",#REF!),"")</f>
        <v>#REF!</v>
      </c>
      <c r="BR138" s="270" t="e">
        <f>IF(AND(#REF!="Baja",#REF!="Mayor"),CONCATENATE("R",#REF!,"C",#REF!),"")</f>
        <v>#REF!</v>
      </c>
      <c r="BS138" s="270" t="e">
        <f>IF(AND(#REF!="Baja",#REF!="Mayor"),CONCATENATE("R",#REF!,"C",#REF!),"")</f>
        <v>#REF!</v>
      </c>
      <c r="BT138" s="270" t="e">
        <f>IF(AND(#REF!="Baja",#REF!="Mayor"),CONCATENATE("R",#REF!,"C",#REF!),"")</f>
        <v>#REF!</v>
      </c>
      <c r="BU138" s="270" t="e">
        <f>IF(AND(#REF!="Baja",#REF!="Mayor"),CONCATENATE("R",#REF!,"C",#REF!),"")</f>
        <v>#REF!</v>
      </c>
      <c r="BV138" s="270" t="e">
        <f>IF(AND(#REF!="Baja",#REF!="Mayor"),CONCATENATE("R",#REF!,"C",#REF!),"")</f>
        <v>#REF!</v>
      </c>
      <c r="BW138" s="270" t="e">
        <f>IF(AND(#REF!="Baja",#REF!="Mayor"),CONCATENATE("R",#REF!,"C",#REF!),"")</f>
        <v>#REF!</v>
      </c>
      <c r="BX138" s="270" t="e">
        <f>IF(AND(#REF!="Baja",#REF!="Mayor"),CONCATENATE("R",#REF!,"C",#REF!),"")</f>
        <v>#REF!</v>
      </c>
      <c r="BY138" s="270" t="e">
        <f>IF(AND(#REF!="Baja",#REF!="Mayor"),CONCATENATE("R",#REF!,"C",#REF!),"")</f>
        <v>#REF!</v>
      </c>
      <c r="BZ138" s="270" t="e">
        <f>IF(AND(#REF!="Baja",#REF!="Mayor"),CONCATENATE("R",#REF!,"C",#REF!),"")</f>
        <v>#REF!</v>
      </c>
      <c r="CA138" s="270" t="e">
        <f>IF(AND(#REF!="Baja",#REF!="Mayor"),CONCATENATE("R",#REF!,"C",#REF!),"")</f>
        <v>#REF!</v>
      </c>
      <c r="CB138" s="270" t="e">
        <f>IF(AND(#REF!="Baja",#REF!="Mayor"),CONCATENATE("R",#REF!,"C",#REF!),"")</f>
        <v>#REF!</v>
      </c>
      <c r="CC138" s="271" t="e">
        <f>IF(AND(#REF!="Baja",#REF!="Mayor"),CONCATENATE("R",#REF!,"C",#REF!),"")</f>
        <v>#REF!</v>
      </c>
      <c r="CD138" s="272" t="e">
        <f>IF(AND(#REF!="Baja",#REF!="Catastrófico"),CONCATENATE("R",#REF!,"C",#REF!),"")</f>
        <v>#REF!</v>
      </c>
      <c r="CE138" s="272" t="e">
        <f>IF(AND(#REF!="Baja",#REF!="Catastrófico"),CONCATENATE("R",#REF!,"C",#REF!),"")</f>
        <v>#REF!</v>
      </c>
      <c r="CF138" s="272" t="e">
        <f>IF(AND(#REF!="Baja",#REF!="Catastrófico"),CONCATENATE("R",#REF!,"C",#REF!),"")</f>
        <v>#REF!</v>
      </c>
      <c r="CG138" s="272" t="e">
        <f>IF(AND(#REF!="Baja",#REF!="Catastrófico"),CONCATENATE("R",#REF!,"C",#REF!),"")</f>
        <v>#REF!</v>
      </c>
      <c r="CH138" s="272" t="e">
        <f>IF(AND(#REF!="Baja",#REF!="Catastrófico"),CONCATENATE("R",#REF!,"C",#REF!),"")</f>
        <v>#REF!</v>
      </c>
      <c r="CI138" s="272" t="e">
        <f>IF(AND(#REF!="Baja",#REF!="Catastrófico"),CONCATENATE("R",#REF!,"C",#REF!),"")</f>
        <v>#REF!</v>
      </c>
      <c r="CJ138" s="272" t="e">
        <f>IF(AND(#REF!="Baja",#REF!="Catastrófico"),CONCATENATE("R",#REF!,"C",#REF!),"")</f>
        <v>#REF!</v>
      </c>
      <c r="CK138" s="272" t="e">
        <f>IF(AND(#REF!="Baja",#REF!="Catastrófico"),CONCATENATE("R",#REF!,"C",#REF!),"")</f>
        <v>#REF!</v>
      </c>
      <c r="CL138" s="272" t="e">
        <f>IF(AND(#REF!="Baja",#REF!="Catastrófico"),CONCATENATE("R",#REF!,"C",#REF!),"")</f>
        <v>#REF!</v>
      </c>
      <c r="CM138" s="272" t="e">
        <f>IF(AND(#REF!="Baja",#REF!="Catastrófico"),CONCATENATE("R",#REF!,"C",#REF!),"")</f>
        <v>#REF!</v>
      </c>
      <c r="CN138" s="272" t="e">
        <f>IF(AND(#REF!="Baja",#REF!="Catastrófico"),CONCATENATE("R",#REF!,"C",#REF!),"")</f>
        <v>#REF!</v>
      </c>
      <c r="CO138" s="272" t="e">
        <f>IF(AND(#REF!="Baja",#REF!="Catastrófico"),CONCATENATE("R",#REF!,"C",#REF!),"")</f>
        <v>#REF!</v>
      </c>
      <c r="CP138" s="272" t="e">
        <f>IF(AND(#REF!="Baja",#REF!="Catastrófico"),CONCATENATE("R",#REF!,"C",#REF!),"")</f>
        <v>#REF!</v>
      </c>
      <c r="CQ138" s="272" t="e">
        <f>IF(AND(#REF!="Baja",#REF!="Catastrófico"),CONCATENATE("R",#REF!,"C",#REF!),"")</f>
        <v>#REF!</v>
      </c>
      <c r="CR138" s="272" t="e">
        <f>IF(AND(#REF!="Baja",#REF!="Catastrófico"),CONCATENATE("R",#REF!,"C",#REF!),"")</f>
        <v>#REF!</v>
      </c>
      <c r="CS138" s="272" t="e">
        <f>IF(AND(#REF!="Baja",#REF!="Catastrófico"),CONCATENATE("R",#REF!,"C",#REF!),"")</f>
        <v>#REF!</v>
      </c>
      <c r="CT138" s="272" t="e">
        <f>IF(AND(#REF!="Baja",#REF!="Catastrófico"),CONCATENATE("R",#REF!,"C",#REF!),"")</f>
        <v>#REF!</v>
      </c>
      <c r="CU138" s="273" t="e">
        <f>IF(AND(#REF!="Baja",#REF!="Catastrófico"),CONCATENATE("R",#REF!,"C",#REF!),"")</f>
        <v>#REF!</v>
      </c>
      <c r="CV138" s="57"/>
      <c r="CW138" s="1068"/>
      <c r="CX138" s="1068"/>
      <c r="CY138" s="1068"/>
      <c r="CZ138" s="1068"/>
      <c r="DA138" s="1068"/>
      <c r="DB138" s="1068"/>
    </row>
    <row r="139" spans="2:106" ht="32.65" customHeight="1">
      <c r="B139" s="1101"/>
      <c r="C139" s="1101"/>
      <c r="D139" s="1102"/>
      <c r="E139" s="1072"/>
      <c r="F139" s="1073"/>
      <c r="G139" s="1073"/>
      <c r="H139" s="1073"/>
      <c r="I139" s="1074"/>
      <c r="J139" s="291" t="e">
        <f>IF(AND(#REF!="Baja",#REF!="Leve"),CONCATENATE("R",#REF!,"C",#REF!),"")</f>
        <v>#REF!</v>
      </c>
      <c r="K139" s="292" t="e">
        <f>IF(AND(#REF!="Baja",#REF!="Leve"),CONCATENATE("R",#REF!,"C",#REF!),"")</f>
        <v>#REF!</v>
      </c>
      <c r="L139" s="292" t="e">
        <f>IF(AND(#REF!="Baja",#REF!="Leve"),CONCATENATE("R",#REF!,"C",#REF!),"")</f>
        <v>#REF!</v>
      </c>
      <c r="M139" s="292" t="e">
        <f>IF(AND(#REF!="Baja",#REF!="Leve"),CONCATENATE("R",#REF!,"C",#REF!),"")</f>
        <v>#REF!</v>
      </c>
      <c r="N139" s="292" t="e">
        <f>IF(AND(#REF!="Baja",#REF!="Leve"),CONCATENATE("R",#REF!,"C",#REF!),"")</f>
        <v>#REF!</v>
      </c>
      <c r="O139" s="292" t="e">
        <f>IF(AND(#REF!="Baja",#REF!="Leve"),CONCATENATE("R",#REF!,"C",#REF!),"")</f>
        <v>#REF!</v>
      </c>
      <c r="P139" s="292" t="e">
        <f>IF(AND(#REF!="Baja",#REF!="Leve"),CONCATENATE("R",#REF!,"C",#REF!),"")</f>
        <v>#REF!</v>
      </c>
      <c r="Q139" s="292" t="e">
        <f>IF(AND(#REF!="Baja",#REF!="Leve"),CONCATENATE("R",#REF!,"C",#REF!),"")</f>
        <v>#REF!</v>
      </c>
      <c r="R139" s="292" t="e">
        <f>IF(AND(#REF!="Baja",#REF!="Leve"),CONCATENATE("R",#REF!,"C",#REF!),"")</f>
        <v>#REF!</v>
      </c>
      <c r="S139" s="292" t="e">
        <f>IF(AND(#REF!="Baja",#REF!="Leve"),CONCATENATE("R",#REF!,"C",#REF!),"")</f>
        <v>#REF!</v>
      </c>
      <c r="T139" s="292" t="e">
        <f>IF(AND(#REF!="Baja",#REF!="Leve"),CONCATENATE("R",#REF!,"C",#REF!),"")</f>
        <v>#REF!</v>
      </c>
      <c r="U139" s="292" t="e">
        <f>IF(AND(#REF!="Baja",#REF!="Leve"),CONCATENATE("R",#REF!,"C",#REF!),"")</f>
        <v>#REF!</v>
      </c>
      <c r="V139" s="292" t="e">
        <f>IF(AND(#REF!="Baja",#REF!="Leve"),CONCATENATE("R",#REF!,"C",#REF!),"")</f>
        <v>#REF!</v>
      </c>
      <c r="W139" s="292" t="e">
        <f>IF(AND(#REF!="Baja",#REF!="Leve"),CONCATENATE("R",#REF!,"C",#REF!),"")</f>
        <v>#REF!</v>
      </c>
      <c r="X139" s="292" t="e">
        <f>IF(AND(#REF!="Baja",#REF!="Leve"),CONCATENATE("R",#REF!,"C",#REF!),"")</f>
        <v>#REF!</v>
      </c>
      <c r="Y139" s="292" t="e">
        <f>IF(AND(#REF!="Baja",#REF!="Leve"),CONCATENATE("R",#REF!,"C",#REF!),"")</f>
        <v>#REF!</v>
      </c>
      <c r="Z139" s="292" t="e">
        <f>IF(AND(#REF!="Baja",#REF!="Leve"),CONCATENATE("R",#REF!,"C",#REF!),"")</f>
        <v>#REF!</v>
      </c>
      <c r="AA139" s="293" t="e">
        <f>IF(AND(#REF!="Baja",#REF!="Leve"),CONCATENATE("R",#REF!,"C",#REF!),"")</f>
        <v>#REF!</v>
      </c>
      <c r="AB139" s="282" t="e">
        <f>IF(AND(#REF!="Baja",#REF!="Menor"),CONCATENATE("R",#REF!,"C",#REF!),"")</f>
        <v>#REF!</v>
      </c>
      <c r="AC139" s="283" t="e">
        <f>IF(AND(#REF!="Baja",#REF!="Menor"),CONCATENATE("R",#REF!,"C",#REF!),"")</f>
        <v>#REF!</v>
      </c>
      <c r="AD139" s="283" t="e">
        <f>IF(AND(#REF!="Baja",#REF!="Menor"),CONCATENATE("R",#REF!,"C",#REF!),"")</f>
        <v>#REF!</v>
      </c>
      <c r="AE139" s="283" t="e">
        <f>IF(AND(#REF!="Baja",#REF!="Menor"),CONCATENATE("R",#REF!,"C",#REF!),"")</f>
        <v>#REF!</v>
      </c>
      <c r="AF139" s="283" t="e">
        <f>IF(AND(#REF!="Baja",#REF!="Menor"),CONCATENATE("R",#REF!,"C",#REF!),"")</f>
        <v>#REF!</v>
      </c>
      <c r="AG139" s="283" t="e">
        <f>IF(AND(#REF!="Baja",#REF!="Menor"),CONCATENATE("R",#REF!,"C",#REF!),"")</f>
        <v>#REF!</v>
      </c>
      <c r="AH139" s="283" t="e">
        <f>IF(AND(#REF!="Baja",#REF!="Menor"),CONCATENATE("R",#REF!,"C",#REF!),"")</f>
        <v>#REF!</v>
      </c>
      <c r="AI139" s="283" t="e">
        <f>IF(AND(#REF!="Baja",#REF!="Menor"),CONCATENATE("R",#REF!,"C",#REF!),"")</f>
        <v>#REF!</v>
      </c>
      <c r="AJ139" s="283" t="e">
        <f>IF(AND(#REF!="Baja",#REF!="Menor"),CONCATENATE("R",#REF!,"C",#REF!),"")</f>
        <v>#REF!</v>
      </c>
      <c r="AK139" s="283" t="e">
        <f>IF(AND(#REF!="Baja",#REF!="Menor"),CONCATENATE("R",#REF!,"C",#REF!),"")</f>
        <v>#REF!</v>
      </c>
      <c r="AL139" s="283" t="e">
        <f>IF(AND(#REF!="Baja",#REF!="Menor"),CONCATENATE("R",#REF!,"C",#REF!),"")</f>
        <v>#REF!</v>
      </c>
      <c r="AM139" s="283" t="e">
        <f>IF(AND(#REF!="Baja",#REF!="Menor"),CONCATENATE("R",#REF!,"C",#REF!),"")</f>
        <v>#REF!</v>
      </c>
      <c r="AN139" s="283" t="e">
        <f>IF(AND(#REF!="Baja",#REF!="Menor"),CONCATENATE("R",#REF!,"C",#REF!),"")</f>
        <v>#REF!</v>
      </c>
      <c r="AO139" s="283" t="e">
        <f>IF(AND(#REF!="Baja",#REF!="Menor"),CONCATENATE("R",#REF!,"C",#REF!),"")</f>
        <v>#REF!</v>
      </c>
      <c r="AP139" s="283" t="e">
        <f>IF(AND(#REF!="Baja",#REF!="Menor"),CONCATENATE("R",#REF!,"C",#REF!),"")</f>
        <v>#REF!</v>
      </c>
      <c r="AQ139" s="283" t="e">
        <f>IF(AND(#REF!="Baja",#REF!="Menor"),CONCATENATE("R",#REF!,"C",#REF!),"")</f>
        <v>#REF!</v>
      </c>
      <c r="AR139" s="283" t="e">
        <f>IF(AND(#REF!="Baja",#REF!="Menor"),CONCATENATE("R",#REF!,"C",#REF!),"")</f>
        <v>#REF!</v>
      </c>
      <c r="AS139" s="283" t="e">
        <f>IF(AND(#REF!="Baja",#REF!="Menor"),CONCATENATE("R",#REF!,"C",#REF!),"")</f>
        <v>#REF!</v>
      </c>
      <c r="AT139" s="282" t="e">
        <f>IF(AND(#REF!="Baja",#REF!="Moderado"),CONCATENATE("R",#REF!,"C",#REF!),"")</f>
        <v>#REF!</v>
      </c>
      <c r="AU139" s="283" t="e">
        <f>IF(AND(#REF!="Baja",#REF!="Moderado"),CONCATENATE("R",#REF!,"C",#REF!),"")</f>
        <v>#REF!</v>
      </c>
      <c r="AV139" s="283" t="e">
        <f>IF(AND(#REF!="Baja",#REF!="Moderado"),CONCATENATE("R",#REF!,"C",#REF!),"")</f>
        <v>#REF!</v>
      </c>
      <c r="AW139" s="283" t="e">
        <f>IF(AND(#REF!="Baja",#REF!="Moderado"),CONCATENATE("R",#REF!,"C",#REF!),"")</f>
        <v>#REF!</v>
      </c>
      <c r="AX139" s="283" t="e">
        <f>IF(AND(#REF!="Baja",#REF!="Moderado"),CONCATENATE("R",#REF!,"C",#REF!),"")</f>
        <v>#REF!</v>
      </c>
      <c r="AY139" s="283" t="e">
        <f>IF(AND(#REF!="Baja",#REF!="Moderado"),CONCATENATE("R",#REF!,"C",#REF!),"")</f>
        <v>#REF!</v>
      </c>
      <c r="AZ139" s="283" t="e">
        <f>IF(AND(#REF!="Baja",#REF!="Moderado"),CONCATENATE("R",#REF!,"C",#REF!),"")</f>
        <v>#REF!</v>
      </c>
      <c r="BA139" s="283" t="e">
        <f>IF(AND(#REF!="Baja",#REF!="Moderado"),CONCATENATE("R",#REF!,"C",#REF!),"")</f>
        <v>#REF!</v>
      </c>
      <c r="BB139" s="283" t="e">
        <f>IF(AND(#REF!="Baja",#REF!="Moderado"),CONCATENATE("R",#REF!,"C",#REF!),"")</f>
        <v>#REF!</v>
      </c>
      <c r="BC139" s="283" t="e">
        <f>IF(AND(#REF!="Baja",#REF!="Moderado"),CONCATENATE("R",#REF!,"C",#REF!),"")</f>
        <v>#REF!</v>
      </c>
      <c r="BD139" s="283" t="e">
        <f>IF(AND(#REF!="Baja",#REF!="Moderado"),CONCATENATE("R",#REF!,"C",#REF!),"")</f>
        <v>#REF!</v>
      </c>
      <c r="BE139" s="283" t="e">
        <f>IF(AND(#REF!="Baja",#REF!="Moderado"),CONCATENATE("R",#REF!,"C",#REF!),"")</f>
        <v>#REF!</v>
      </c>
      <c r="BF139" s="283" t="e">
        <f>IF(AND(#REF!="Baja",#REF!="Moderado"),CONCATENATE("R",#REF!,"C",#REF!),"")</f>
        <v>#REF!</v>
      </c>
      <c r="BG139" s="283" t="e">
        <f>IF(AND(#REF!="Baja",#REF!="Moderado"),CONCATENATE("R",#REF!,"C",#REF!),"")</f>
        <v>#REF!</v>
      </c>
      <c r="BH139" s="283" t="e">
        <f>IF(AND(#REF!="Baja",#REF!="Moderado"),CONCATENATE("R",#REF!,"C",#REF!),"")</f>
        <v>#REF!</v>
      </c>
      <c r="BI139" s="283" t="e">
        <f>IF(AND(#REF!="Baja",#REF!="Moderado"),CONCATENATE("R",#REF!,"C",#REF!),"")</f>
        <v>#REF!</v>
      </c>
      <c r="BJ139" s="283" t="e">
        <f>IF(AND(#REF!="Baja",#REF!="Moderado"),CONCATENATE("R",#REF!,"C",#REF!),"")</f>
        <v>#REF!</v>
      </c>
      <c r="BK139" s="284" t="e">
        <f>IF(AND(#REF!="Baja",#REF!="Moderado"),CONCATENATE("R",#REF!,"C",#REF!),"")</f>
        <v>#REF!</v>
      </c>
      <c r="BL139" s="270" t="e">
        <f>IF(AND(#REF!="Baja",#REF!="Mayor"),CONCATENATE("R",#REF!,"C",#REF!),"")</f>
        <v>#REF!</v>
      </c>
      <c r="BM139" s="270" t="e">
        <f>IF(AND(#REF!="Baja",#REF!="Mayor"),CONCATENATE("R",#REF!,"C",#REF!),"")</f>
        <v>#REF!</v>
      </c>
      <c r="BN139" s="270" t="e">
        <f>IF(AND(#REF!="Baja",#REF!="Mayor"),CONCATENATE("R",#REF!,"C",#REF!),"")</f>
        <v>#REF!</v>
      </c>
      <c r="BO139" s="270" t="e">
        <f>IF(AND(#REF!="Baja",#REF!="Mayor"),CONCATENATE("R",#REF!,"C",#REF!),"")</f>
        <v>#REF!</v>
      </c>
      <c r="BP139" s="270" t="e">
        <f>IF(AND(#REF!="Baja",#REF!="Mayor"),CONCATENATE("R",#REF!,"C",#REF!),"")</f>
        <v>#REF!</v>
      </c>
      <c r="BQ139" s="270" t="e">
        <f>IF(AND(#REF!="Baja",#REF!="Mayor"),CONCATENATE("R",#REF!,"C",#REF!),"")</f>
        <v>#REF!</v>
      </c>
      <c r="BR139" s="270" t="e">
        <f>IF(AND(#REF!="Baja",#REF!="Mayor"),CONCATENATE("R",#REF!,"C",#REF!),"")</f>
        <v>#REF!</v>
      </c>
      <c r="BS139" s="270" t="e">
        <f>IF(AND(#REF!="Baja",#REF!="Mayor"),CONCATENATE("R",#REF!,"C",#REF!),"")</f>
        <v>#REF!</v>
      </c>
      <c r="BT139" s="270" t="e">
        <f>IF(AND(#REF!="Baja",#REF!="Mayor"),CONCATENATE("R",#REF!,"C",#REF!),"")</f>
        <v>#REF!</v>
      </c>
      <c r="BU139" s="270" t="e">
        <f>IF(AND(#REF!="Baja",#REF!="Mayor"),CONCATENATE("R",#REF!,"C",#REF!),"")</f>
        <v>#REF!</v>
      </c>
      <c r="BV139" s="270" t="e">
        <f>IF(AND(#REF!="Baja",#REF!="Mayor"),CONCATENATE("R",#REF!,"C",#REF!),"")</f>
        <v>#REF!</v>
      </c>
      <c r="BW139" s="270" t="e">
        <f>IF(AND(#REF!="Baja",#REF!="Mayor"),CONCATENATE("R",#REF!,"C",#REF!),"")</f>
        <v>#REF!</v>
      </c>
      <c r="BX139" s="270" t="e">
        <f>IF(AND(#REF!="Baja",#REF!="Mayor"),CONCATENATE("R",#REF!,"C",#REF!),"")</f>
        <v>#REF!</v>
      </c>
      <c r="BY139" s="270" t="e">
        <f>IF(AND(#REF!="Baja",#REF!="Mayor"),CONCATENATE("R",#REF!,"C",#REF!),"")</f>
        <v>#REF!</v>
      </c>
      <c r="BZ139" s="270" t="e">
        <f>IF(AND(#REF!="Baja",#REF!="Mayor"),CONCATENATE("R",#REF!,"C",#REF!),"")</f>
        <v>#REF!</v>
      </c>
      <c r="CA139" s="270" t="e">
        <f>IF(AND(#REF!="Baja",#REF!="Mayor"),CONCATENATE("R",#REF!,"C",#REF!),"")</f>
        <v>#REF!</v>
      </c>
      <c r="CB139" s="270" t="e">
        <f>IF(AND(#REF!="Baja",#REF!="Mayor"),CONCATENATE("R",#REF!,"C",#REF!),"")</f>
        <v>#REF!</v>
      </c>
      <c r="CC139" s="271" t="e">
        <f>IF(AND(#REF!="Baja",#REF!="Mayor"),CONCATENATE("R",#REF!,"C",#REF!),"")</f>
        <v>#REF!</v>
      </c>
      <c r="CD139" s="272" t="e">
        <f>IF(AND(#REF!="Baja",#REF!="Catastrófico"),CONCATENATE("R",#REF!,"C",#REF!),"")</f>
        <v>#REF!</v>
      </c>
      <c r="CE139" s="272" t="e">
        <f>IF(AND(#REF!="Baja",#REF!="Catastrófico"),CONCATENATE("R",#REF!,"C",#REF!),"")</f>
        <v>#REF!</v>
      </c>
      <c r="CF139" s="272" t="e">
        <f>IF(AND(#REF!="Baja",#REF!="Catastrófico"),CONCATENATE("R",#REF!,"C",#REF!),"")</f>
        <v>#REF!</v>
      </c>
      <c r="CG139" s="272" t="e">
        <f>IF(AND(#REF!="Baja",#REF!="Catastrófico"),CONCATENATE("R",#REF!,"C",#REF!),"")</f>
        <v>#REF!</v>
      </c>
      <c r="CH139" s="272" t="e">
        <f>IF(AND(#REF!="Baja",#REF!="Catastrófico"),CONCATENATE("R",#REF!,"C",#REF!),"")</f>
        <v>#REF!</v>
      </c>
      <c r="CI139" s="272" t="e">
        <f>IF(AND(#REF!="Baja",#REF!="Catastrófico"),CONCATENATE("R",#REF!,"C",#REF!),"")</f>
        <v>#REF!</v>
      </c>
      <c r="CJ139" s="272" t="e">
        <f>IF(AND(#REF!="Baja",#REF!="Catastrófico"),CONCATENATE("R",#REF!,"C",#REF!),"")</f>
        <v>#REF!</v>
      </c>
      <c r="CK139" s="272" t="e">
        <f>IF(AND(#REF!="Baja",#REF!="Catastrófico"),CONCATENATE("R",#REF!,"C",#REF!),"")</f>
        <v>#REF!</v>
      </c>
      <c r="CL139" s="272" t="e">
        <f>IF(AND(#REF!="Baja",#REF!="Catastrófico"),CONCATENATE("R",#REF!,"C",#REF!),"")</f>
        <v>#REF!</v>
      </c>
      <c r="CM139" s="272" t="e">
        <f>IF(AND(#REF!="Baja",#REF!="Catastrófico"),CONCATENATE("R",#REF!,"C",#REF!),"")</f>
        <v>#REF!</v>
      </c>
      <c r="CN139" s="272" t="e">
        <f>IF(AND(#REF!="Baja",#REF!="Catastrófico"),CONCATENATE("R",#REF!,"C",#REF!),"")</f>
        <v>#REF!</v>
      </c>
      <c r="CO139" s="272" t="e">
        <f>IF(AND(#REF!="Baja",#REF!="Catastrófico"),CONCATENATE("R",#REF!,"C",#REF!),"")</f>
        <v>#REF!</v>
      </c>
      <c r="CP139" s="272" t="e">
        <f>IF(AND(#REF!="Baja",#REF!="Catastrófico"),CONCATENATE("R",#REF!,"C",#REF!),"")</f>
        <v>#REF!</v>
      </c>
      <c r="CQ139" s="272" t="e">
        <f>IF(AND(#REF!="Baja",#REF!="Catastrófico"),CONCATENATE("R",#REF!,"C",#REF!),"")</f>
        <v>#REF!</v>
      </c>
      <c r="CR139" s="272" t="e">
        <f>IF(AND(#REF!="Baja",#REF!="Catastrófico"),CONCATENATE("R",#REF!,"C",#REF!),"")</f>
        <v>#REF!</v>
      </c>
      <c r="CS139" s="272" t="e">
        <f>IF(AND(#REF!="Baja",#REF!="Catastrófico"),CONCATENATE("R",#REF!,"C",#REF!),"")</f>
        <v>#REF!</v>
      </c>
      <c r="CT139" s="272" t="e">
        <f>IF(AND(#REF!="Baja",#REF!="Catastrófico"),CONCATENATE("R",#REF!,"C",#REF!),"")</f>
        <v>#REF!</v>
      </c>
      <c r="CU139" s="273" t="e">
        <f>IF(AND(#REF!="Baja",#REF!="Catastrófico"),CONCATENATE("R",#REF!,"C",#REF!),"")</f>
        <v>#REF!</v>
      </c>
      <c r="CV139" s="57"/>
      <c r="CW139" s="1068"/>
      <c r="CX139" s="1068"/>
      <c r="CY139" s="1068"/>
      <c r="CZ139" s="1068"/>
      <c r="DA139" s="1068"/>
      <c r="DB139" s="1068"/>
    </row>
    <row r="140" spans="2:106" ht="32.65" customHeight="1">
      <c r="B140" s="1101"/>
      <c r="C140" s="1101"/>
      <c r="D140" s="1102"/>
      <c r="E140" s="1072"/>
      <c r="F140" s="1073"/>
      <c r="G140" s="1073"/>
      <c r="H140" s="1073"/>
      <c r="I140" s="1074"/>
      <c r="J140" s="291" t="e">
        <f>IF(AND(#REF!="Baja",#REF!="Leve"),CONCATENATE("R",#REF!,"C",#REF!),"")</f>
        <v>#REF!</v>
      </c>
      <c r="K140" s="292" t="e">
        <f>IF(AND(#REF!="Baja",#REF!="Leve"),CONCATENATE("R",#REF!,"C",#REF!),"")</f>
        <v>#REF!</v>
      </c>
      <c r="L140" s="292" t="e">
        <f>IF(AND(#REF!="Baja",#REF!="Leve"),CONCATENATE("R",#REF!,"C",#REF!),"")</f>
        <v>#REF!</v>
      </c>
      <c r="M140" s="292" t="e">
        <f>IF(AND(#REF!="Baja",#REF!="Leve"),CONCATENATE("R",#REF!,"C",#REF!),"")</f>
        <v>#REF!</v>
      </c>
      <c r="N140" s="292" t="e">
        <f>IF(AND(#REF!="Baja",#REF!="Leve"),CONCATENATE("R",#REF!,"C",#REF!),"")</f>
        <v>#REF!</v>
      </c>
      <c r="O140" s="292" t="e">
        <f>IF(AND(#REF!="Baja",#REF!="Leve"),CONCATENATE("R",#REF!,"C",#REF!),"")</f>
        <v>#REF!</v>
      </c>
      <c r="P140" s="292" t="e">
        <f>IF(AND(#REF!="Baja",#REF!="Leve"),CONCATENATE("R",#REF!,"C",#REF!),"")</f>
        <v>#REF!</v>
      </c>
      <c r="Q140" s="292" t="e">
        <f>IF(AND(#REF!="Baja",#REF!="Leve"),CONCATENATE("R",#REF!,"C",#REF!),"")</f>
        <v>#REF!</v>
      </c>
      <c r="R140" s="292" t="e">
        <f>IF(AND(#REF!="Baja",#REF!="Leve"),CONCATENATE("R",#REF!,"C",#REF!),"")</f>
        <v>#REF!</v>
      </c>
      <c r="S140" s="292" t="e">
        <f>IF(AND(#REF!="Baja",#REF!="Leve"),CONCATENATE("R",#REF!,"C",#REF!),"")</f>
        <v>#REF!</v>
      </c>
      <c r="T140" s="292" t="e">
        <f>IF(AND(#REF!="Baja",#REF!="Leve"),CONCATENATE("R",#REF!,"C",#REF!),"")</f>
        <v>#REF!</v>
      </c>
      <c r="U140" s="292" t="e">
        <f>IF(AND(#REF!="Baja",#REF!="Leve"),CONCATENATE("R",#REF!,"C",#REF!),"")</f>
        <v>#REF!</v>
      </c>
      <c r="V140" s="292" t="e">
        <f>IF(AND(#REF!="Baja",#REF!="Leve"),CONCATENATE("R",#REF!,"C",#REF!),"")</f>
        <v>#REF!</v>
      </c>
      <c r="W140" s="292" t="e">
        <f>IF(AND(#REF!="Baja",#REF!="Leve"),CONCATENATE("R",#REF!,"C",#REF!),"")</f>
        <v>#REF!</v>
      </c>
      <c r="X140" s="292" t="e">
        <f>IF(AND(#REF!="Baja",#REF!="Leve"),CONCATENATE("R",#REF!,"C",#REF!),"")</f>
        <v>#REF!</v>
      </c>
      <c r="Y140" s="292" t="e">
        <f>IF(AND(#REF!="Baja",#REF!="Leve"),CONCATENATE("R",#REF!,"C",#REF!),"")</f>
        <v>#REF!</v>
      </c>
      <c r="Z140" s="292" t="e">
        <f>IF(AND(#REF!="Baja",#REF!="Leve"),CONCATENATE("R",#REF!,"C",#REF!),"")</f>
        <v>#REF!</v>
      </c>
      <c r="AA140" s="293" t="e">
        <f>IF(AND(#REF!="Baja",#REF!="Leve"),CONCATENATE("R",#REF!,"C",#REF!),"")</f>
        <v>#REF!</v>
      </c>
      <c r="AB140" s="282" t="e">
        <f>IF(AND(#REF!="Baja",#REF!="Menor"),CONCATENATE("R",#REF!,"C",#REF!),"")</f>
        <v>#REF!</v>
      </c>
      <c r="AC140" s="283" t="e">
        <f>IF(AND(#REF!="Baja",#REF!="Menor"),CONCATENATE("R",#REF!,"C",#REF!),"")</f>
        <v>#REF!</v>
      </c>
      <c r="AD140" s="283" t="e">
        <f>IF(AND(#REF!="Baja",#REF!="Menor"),CONCATENATE("R",#REF!,"C",#REF!),"")</f>
        <v>#REF!</v>
      </c>
      <c r="AE140" s="283" t="e">
        <f>IF(AND(#REF!="Baja",#REF!="Menor"),CONCATENATE("R",#REF!,"C",#REF!),"")</f>
        <v>#REF!</v>
      </c>
      <c r="AF140" s="283" t="e">
        <f>IF(AND(#REF!="Baja",#REF!="Menor"),CONCATENATE("R",#REF!,"C",#REF!),"")</f>
        <v>#REF!</v>
      </c>
      <c r="AG140" s="283" t="e">
        <f>IF(AND(#REF!="Baja",#REF!="Menor"),CONCATENATE("R",#REF!,"C",#REF!),"")</f>
        <v>#REF!</v>
      </c>
      <c r="AH140" s="283" t="e">
        <f>IF(AND(#REF!="Baja",#REF!="Menor"),CONCATENATE("R",#REF!,"C",#REF!),"")</f>
        <v>#REF!</v>
      </c>
      <c r="AI140" s="283" t="e">
        <f>IF(AND(#REF!="Baja",#REF!="Menor"),CONCATENATE("R",#REF!,"C",#REF!),"")</f>
        <v>#REF!</v>
      </c>
      <c r="AJ140" s="283" t="e">
        <f>IF(AND(#REF!="Baja",#REF!="Menor"),CONCATENATE("R",#REF!,"C",#REF!),"")</f>
        <v>#REF!</v>
      </c>
      <c r="AK140" s="283" t="e">
        <f>IF(AND(#REF!="Baja",#REF!="Menor"),CONCATENATE("R",#REF!,"C",#REF!),"")</f>
        <v>#REF!</v>
      </c>
      <c r="AL140" s="283" t="e">
        <f>IF(AND(#REF!="Baja",#REF!="Menor"),CONCATENATE("R",#REF!,"C",#REF!),"")</f>
        <v>#REF!</v>
      </c>
      <c r="AM140" s="283" t="e">
        <f>IF(AND(#REF!="Baja",#REF!="Menor"),CONCATENATE("R",#REF!,"C",#REF!),"")</f>
        <v>#REF!</v>
      </c>
      <c r="AN140" s="283" t="e">
        <f>IF(AND(#REF!="Baja",#REF!="Menor"),CONCATENATE("R",#REF!,"C",#REF!),"")</f>
        <v>#REF!</v>
      </c>
      <c r="AO140" s="283" t="e">
        <f>IF(AND(#REF!="Baja",#REF!="Menor"),CONCATENATE("R",#REF!,"C",#REF!),"")</f>
        <v>#REF!</v>
      </c>
      <c r="AP140" s="283" t="e">
        <f>IF(AND(#REF!="Baja",#REF!="Menor"),CONCATENATE("R",#REF!,"C",#REF!),"")</f>
        <v>#REF!</v>
      </c>
      <c r="AQ140" s="283" t="e">
        <f>IF(AND(#REF!="Baja",#REF!="Menor"),CONCATENATE("R",#REF!,"C",#REF!),"")</f>
        <v>#REF!</v>
      </c>
      <c r="AR140" s="283" t="e">
        <f>IF(AND(#REF!="Baja",#REF!="Menor"),CONCATENATE("R",#REF!,"C",#REF!),"")</f>
        <v>#REF!</v>
      </c>
      <c r="AS140" s="283" t="e">
        <f>IF(AND(#REF!="Baja",#REF!="Menor"),CONCATENATE("R",#REF!,"C",#REF!),"")</f>
        <v>#REF!</v>
      </c>
      <c r="AT140" s="282" t="e">
        <f>IF(AND(#REF!="Baja",#REF!="Moderado"),CONCATENATE("R",#REF!,"C",#REF!),"")</f>
        <v>#REF!</v>
      </c>
      <c r="AU140" s="283" t="e">
        <f>IF(AND(#REF!="Baja",#REF!="Moderado"),CONCATENATE("R",#REF!,"C",#REF!),"")</f>
        <v>#REF!</v>
      </c>
      <c r="AV140" s="283" t="e">
        <f>IF(AND(#REF!="Baja",#REF!="Moderado"),CONCATENATE("R",#REF!,"C",#REF!),"")</f>
        <v>#REF!</v>
      </c>
      <c r="AW140" s="283" t="e">
        <f>IF(AND(#REF!="Baja",#REF!="Moderado"),CONCATENATE("R",#REF!,"C",#REF!),"")</f>
        <v>#REF!</v>
      </c>
      <c r="AX140" s="283" t="e">
        <f>IF(AND(#REF!="Baja",#REF!="Moderado"),CONCATENATE("R",#REF!,"C",#REF!),"")</f>
        <v>#REF!</v>
      </c>
      <c r="AY140" s="283" t="e">
        <f>IF(AND(#REF!="Baja",#REF!="Moderado"),CONCATENATE("R",#REF!,"C",#REF!),"")</f>
        <v>#REF!</v>
      </c>
      <c r="AZ140" s="283" t="e">
        <f>IF(AND(#REF!="Baja",#REF!="Moderado"),CONCATENATE("R",#REF!,"C",#REF!),"")</f>
        <v>#REF!</v>
      </c>
      <c r="BA140" s="283" t="e">
        <f>IF(AND(#REF!="Baja",#REF!="Moderado"),CONCATENATE("R",#REF!,"C",#REF!),"")</f>
        <v>#REF!</v>
      </c>
      <c r="BB140" s="283" t="e">
        <f>IF(AND(#REF!="Baja",#REF!="Moderado"),CONCATENATE("R",#REF!,"C",#REF!),"")</f>
        <v>#REF!</v>
      </c>
      <c r="BC140" s="283" t="e">
        <f>IF(AND(#REF!="Baja",#REF!="Moderado"),CONCATENATE("R",#REF!,"C",#REF!),"")</f>
        <v>#REF!</v>
      </c>
      <c r="BD140" s="283" t="e">
        <f>IF(AND(#REF!="Baja",#REF!="Moderado"),CONCATENATE("R",#REF!,"C",#REF!),"")</f>
        <v>#REF!</v>
      </c>
      <c r="BE140" s="283" t="e">
        <f>IF(AND(#REF!="Baja",#REF!="Moderado"),CONCATENATE("R",#REF!,"C",#REF!),"")</f>
        <v>#REF!</v>
      </c>
      <c r="BF140" s="283" t="e">
        <f>IF(AND(#REF!="Baja",#REF!="Moderado"),CONCATENATE("R",#REF!,"C",#REF!),"")</f>
        <v>#REF!</v>
      </c>
      <c r="BG140" s="283" t="e">
        <f>IF(AND(#REF!="Baja",#REF!="Moderado"),CONCATENATE("R",#REF!,"C",#REF!),"")</f>
        <v>#REF!</v>
      </c>
      <c r="BH140" s="283" t="e">
        <f>IF(AND(#REF!="Baja",#REF!="Moderado"),CONCATENATE("R",#REF!,"C",#REF!),"")</f>
        <v>#REF!</v>
      </c>
      <c r="BI140" s="283" t="e">
        <f>IF(AND(#REF!="Baja",#REF!="Moderado"),CONCATENATE("R",#REF!,"C",#REF!),"")</f>
        <v>#REF!</v>
      </c>
      <c r="BJ140" s="283" t="e">
        <f>IF(AND(#REF!="Baja",#REF!="Moderado"),CONCATENATE("R",#REF!,"C",#REF!),"")</f>
        <v>#REF!</v>
      </c>
      <c r="BK140" s="284" t="e">
        <f>IF(AND(#REF!="Baja",#REF!="Moderado"),CONCATENATE("R",#REF!,"C",#REF!),"")</f>
        <v>#REF!</v>
      </c>
      <c r="BL140" s="270" t="e">
        <f>IF(AND(#REF!="Baja",#REF!="Mayor"),CONCATENATE("R",#REF!,"C",#REF!),"")</f>
        <v>#REF!</v>
      </c>
      <c r="BM140" s="270" t="e">
        <f>IF(AND(#REF!="Baja",#REF!="Mayor"),CONCATENATE("R",#REF!,"C",#REF!),"")</f>
        <v>#REF!</v>
      </c>
      <c r="BN140" s="270" t="e">
        <f>IF(AND(#REF!="Baja",#REF!="Mayor"),CONCATENATE("R",#REF!,"C",#REF!),"")</f>
        <v>#REF!</v>
      </c>
      <c r="BO140" s="270" t="e">
        <f>IF(AND(#REF!="Baja",#REF!="Mayor"),CONCATENATE("R",#REF!,"C",#REF!),"")</f>
        <v>#REF!</v>
      </c>
      <c r="BP140" s="270" t="e">
        <f>IF(AND(#REF!="Baja",#REF!="Mayor"),CONCATENATE("R",#REF!,"C",#REF!),"")</f>
        <v>#REF!</v>
      </c>
      <c r="BQ140" s="270" t="e">
        <f>IF(AND(#REF!="Baja",#REF!="Mayor"),CONCATENATE("R",#REF!,"C",#REF!),"")</f>
        <v>#REF!</v>
      </c>
      <c r="BR140" s="270" t="e">
        <f>IF(AND(#REF!="Baja",#REF!="Mayor"),CONCATENATE("R",#REF!,"C",#REF!),"")</f>
        <v>#REF!</v>
      </c>
      <c r="BS140" s="270" t="e">
        <f>IF(AND(#REF!="Baja",#REF!="Mayor"),CONCATENATE("R",#REF!,"C",#REF!),"")</f>
        <v>#REF!</v>
      </c>
      <c r="BT140" s="270" t="e">
        <f>IF(AND(#REF!="Baja",#REF!="Mayor"),CONCATENATE("R",#REF!,"C",#REF!),"")</f>
        <v>#REF!</v>
      </c>
      <c r="BU140" s="270" t="e">
        <f>IF(AND(#REF!="Baja",#REF!="Mayor"),CONCATENATE("R",#REF!,"C",#REF!),"")</f>
        <v>#REF!</v>
      </c>
      <c r="BV140" s="270" t="e">
        <f>IF(AND(#REF!="Baja",#REF!="Mayor"),CONCATENATE("R",#REF!,"C",#REF!),"")</f>
        <v>#REF!</v>
      </c>
      <c r="BW140" s="270" t="e">
        <f>IF(AND(#REF!="Baja",#REF!="Mayor"),CONCATENATE("R",#REF!,"C",#REF!),"")</f>
        <v>#REF!</v>
      </c>
      <c r="BX140" s="270" t="e">
        <f>IF(AND(#REF!="Baja",#REF!="Mayor"),CONCATENATE("R",#REF!,"C",#REF!),"")</f>
        <v>#REF!</v>
      </c>
      <c r="BY140" s="270" t="e">
        <f>IF(AND(#REF!="Baja",#REF!="Mayor"),CONCATENATE("R",#REF!,"C",#REF!),"")</f>
        <v>#REF!</v>
      </c>
      <c r="BZ140" s="270" t="e">
        <f>IF(AND(#REF!="Baja",#REF!="Mayor"),CONCATENATE("R",#REF!,"C",#REF!),"")</f>
        <v>#REF!</v>
      </c>
      <c r="CA140" s="270" t="e">
        <f>IF(AND(#REF!="Baja",#REF!="Mayor"),CONCATENATE("R",#REF!,"C",#REF!),"")</f>
        <v>#REF!</v>
      </c>
      <c r="CB140" s="270" t="e">
        <f>IF(AND(#REF!="Baja",#REF!="Mayor"),CONCATENATE("R",#REF!,"C",#REF!),"")</f>
        <v>#REF!</v>
      </c>
      <c r="CC140" s="271" t="e">
        <f>IF(AND(#REF!="Baja",#REF!="Mayor"),CONCATENATE("R",#REF!,"C",#REF!),"")</f>
        <v>#REF!</v>
      </c>
      <c r="CD140" s="272" t="e">
        <f>IF(AND(#REF!="Baja",#REF!="Catastrófico"),CONCATENATE("R",#REF!,"C",#REF!),"")</f>
        <v>#REF!</v>
      </c>
      <c r="CE140" s="272" t="e">
        <f>IF(AND(#REF!="Baja",#REF!="Catastrófico"),CONCATENATE("R",#REF!,"C",#REF!),"")</f>
        <v>#REF!</v>
      </c>
      <c r="CF140" s="272" t="e">
        <f>IF(AND(#REF!="Baja",#REF!="Catastrófico"),CONCATENATE("R",#REF!,"C",#REF!),"")</f>
        <v>#REF!</v>
      </c>
      <c r="CG140" s="272" t="e">
        <f>IF(AND(#REF!="Baja",#REF!="Catastrófico"),CONCATENATE("R",#REF!,"C",#REF!),"")</f>
        <v>#REF!</v>
      </c>
      <c r="CH140" s="272" t="e">
        <f>IF(AND(#REF!="Baja",#REF!="Catastrófico"),CONCATENATE("R",#REF!,"C",#REF!),"")</f>
        <v>#REF!</v>
      </c>
      <c r="CI140" s="272" t="e">
        <f>IF(AND(#REF!="Baja",#REF!="Catastrófico"),CONCATENATE("R",#REF!,"C",#REF!),"")</f>
        <v>#REF!</v>
      </c>
      <c r="CJ140" s="272" t="e">
        <f>IF(AND(#REF!="Baja",#REF!="Catastrófico"),CONCATENATE("R",#REF!,"C",#REF!),"")</f>
        <v>#REF!</v>
      </c>
      <c r="CK140" s="272" t="e">
        <f>IF(AND(#REF!="Baja",#REF!="Catastrófico"),CONCATENATE("R",#REF!,"C",#REF!),"")</f>
        <v>#REF!</v>
      </c>
      <c r="CL140" s="272" t="e">
        <f>IF(AND(#REF!="Baja",#REF!="Catastrófico"),CONCATENATE("R",#REF!,"C",#REF!),"")</f>
        <v>#REF!</v>
      </c>
      <c r="CM140" s="272" t="e">
        <f>IF(AND(#REF!="Baja",#REF!="Catastrófico"),CONCATENATE("R",#REF!,"C",#REF!),"")</f>
        <v>#REF!</v>
      </c>
      <c r="CN140" s="272" t="e">
        <f>IF(AND(#REF!="Baja",#REF!="Catastrófico"),CONCATENATE("R",#REF!,"C",#REF!),"")</f>
        <v>#REF!</v>
      </c>
      <c r="CO140" s="272" t="e">
        <f>IF(AND(#REF!="Baja",#REF!="Catastrófico"),CONCATENATE("R",#REF!,"C",#REF!),"")</f>
        <v>#REF!</v>
      </c>
      <c r="CP140" s="272" t="e">
        <f>IF(AND(#REF!="Baja",#REF!="Catastrófico"),CONCATENATE("R",#REF!,"C",#REF!),"")</f>
        <v>#REF!</v>
      </c>
      <c r="CQ140" s="272" t="e">
        <f>IF(AND(#REF!="Baja",#REF!="Catastrófico"),CONCATENATE("R",#REF!,"C",#REF!),"")</f>
        <v>#REF!</v>
      </c>
      <c r="CR140" s="272" t="e">
        <f>IF(AND(#REF!="Baja",#REF!="Catastrófico"),CONCATENATE("R",#REF!,"C",#REF!),"")</f>
        <v>#REF!</v>
      </c>
      <c r="CS140" s="272" t="e">
        <f>IF(AND(#REF!="Baja",#REF!="Catastrófico"),CONCATENATE("R",#REF!,"C",#REF!),"")</f>
        <v>#REF!</v>
      </c>
      <c r="CT140" s="272" t="e">
        <f>IF(AND(#REF!="Baja",#REF!="Catastrófico"),CONCATENATE("R",#REF!,"C",#REF!),"")</f>
        <v>#REF!</v>
      </c>
      <c r="CU140" s="273" t="e">
        <f>IF(AND(#REF!="Baja",#REF!="Catastrófico"),CONCATENATE("R",#REF!,"C",#REF!),"")</f>
        <v>#REF!</v>
      </c>
      <c r="CV140" s="57"/>
      <c r="CW140" s="1068"/>
      <c r="CX140" s="1068"/>
      <c r="CY140" s="1068"/>
      <c r="CZ140" s="1068"/>
      <c r="DA140" s="1068"/>
      <c r="DB140" s="1068"/>
    </row>
    <row r="141" spans="2:106" ht="32.65" customHeight="1" thickBot="1">
      <c r="B141" s="1101"/>
      <c r="C141" s="1101"/>
      <c r="D141" s="1102"/>
      <c r="E141" s="1075"/>
      <c r="F141" s="1076"/>
      <c r="G141" s="1076"/>
      <c r="H141" s="1076"/>
      <c r="I141" s="1077"/>
      <c r="J141" s="294" t="e">
        <f>IF(AND(#REF!="Baja",#REF!="Leve"),CONCATENATE("R",#REF!,"C",#REF!),"")</f>
        <v>#REF!</v>
      </c>
      <c r="K141" s="295" t="e">
        <f>IF(AND(#REF!="Baja",#REF!="Leve"),CONCATENATE("R",#REF!,"C",#REF!),"")</f>
        <v>#REF!</v>
      </c>
      <c r="L141" s="295" t="e">
        <f>IF(AND(#REF!="Baja",#REF!="Leve"),CONCATENATE("R",#REF!,"C",#REF!),"")</f>
        <v>#REF!</v>
      </c>
      <c r="M141" s="295" t="e">
        <f>IF(AND(#REF!="Baja",#REF!="Leve"),CONCATENATE("R",#REF!,"C",#REF!),"")</f>
        <v>#REF!</v>
      </c>
      <c r="N141" s="295" t="e">
        <f>IF(AND(#REF!="Baja",#REF!="Leve"),CONCATENATE("R",#REF!,"C",#REF!),"")</f>
        <v>#REF!</v>
      </c>
      <c r="O141" s="295" t="e">
        <f>IF(AND(#REF!="Baja",#REF!="Leve"),CONCATENATE("R",#REF!,"C",#REF!),"")</f>
        <v>#REF!</v>
      </c>
      <c r="P141" s="295"/>
      <c r="Q141" s="295"/>
      <c r="R141" s="295"/>
      <c r="S141" s="295"/>
      <c r="T141" s="295"/>
      <c r="U141" s="295"/>
      <c r="V141" s="295"/>
      <c r="W141" s="295"/>
      <c r="X141" s="295"/>
      <c r="Y141" s="295"/>
      <c r="Z141" s="295"/>
      <c r="AA141" s="296"/>
      <c r="AB141" s="282" t="e">
        <f>IF(AND(#REF!="Baja",#REF!="Menor"),CONCATENATE("R",#REF!,"C",#REF!),"")</f>
        <v>#REF!</v>
      </c>
      <c r="AC141" s="283" t="e">
        <f>IF(AND(#REF!="Baja",#REF!="Menor"),CONCATENATE("R",#REF!,"C",#REF!),"")</f>
        <v>#REF!</v>
      </c>
      <c r="AD141" s="283" t="e">
        <f>IF(AND(#REF!="Baja",#REF!="Menor"),CONCATENATE("R",#REF!,"C",#REF!),"")</f>
        <v>#REF!</v>
      </c>
      <c r="AE141" s="283" t="e">
        <f>IF(AND(#REF!="Baja",#REF!="Menor"),CONCATENATE("R",#REF!,"C",#REF!),"")</f>
        <v>#REF!</v>
      </c>
      <c r="AF141" s="283" t="e">
        <f>IF(AND(#REF!="Baja",#REF!="Menor"),CONCATENATE("R",#REF!,"C",#REF!),"")</f>
        <v>#REF!</v>
      </c>
      <c r="AG141" s="283" t="e">
        <f>IF(AND(#REF!="Baja",#REF!="Menor"),CONCATENATE("R",#REF!,"C",#REF!),"")</f>
        <v>#REF!</v>
      </c>
      <c r="AH141" s="283"/>
      <c r="AI141" s="283"/>
      <c r="AJ141" s="283"/>
      <c r="AK141" s="283"/>
      <c r="AL141" s="283"/>
      <c r="AM141" s="283"/>
      <c r="AN141" s="283"/>
      <c r="AO141" s="283"/>
      <c r="AP141" s="283"/>
      <c r="AQ141" s="283"/>
      <c r="AR141" s="283"/>
      <c r="AS141" s="283"/>
      <c r="AT141" s="285" t="e">
        <f>IF(AND(#REF!="Baja",#REF!="Moderado"),CONCATENATE("R",#REF!,"C",#REF!),"")</f>
        <v>#REF!</v>
      </c>
      <c r="AU141" s="286" t="e">
        <f>IF(AND(#REF!="Baja",#REF!="Moderado"),CONCATENATE("R",#REF!,"C",#REF!),"")</f>
        <v>#REF!</v>
      </c>
      <c r="AV141" s="286" t="e">
        <f>IF(AND(#REF!="Baja",#REF!="Moderado"),CONCATENATE("R",#REF!,"C",#REF!),"")</f>
        <v>#REF!</v>
      </c>
      <c r="AW141" s="286" t="e">
        <f>IF(AND(#REF!="Baja",#REF!="Moderado"),CONCATENATE("R",#REF!,"C",#REF!),"")</f>
        <v>#REF!</v>
      </c>
      <c r="AX141" s="286" t="e">
        <f>IF(AND(#REF!="Baja",#REF!="Moderado"),CONCATENATE("R",#REF!,"C",#REF!),"")</f>
        <v>#REF!</v>
      </c>
      <c r="AY141" s="286" t="e">
        <f>IF(AND(#REF!="Baja",#REF!="Moderado"),CONCATENATE("R",#REF!,"C",#REF!),"")</f>
        <v>#REF!</v>
      </c>
      <c r="AZ141" s="286"/>
      <c r="BA141" s="286"/>
      <c r="BB141" s="286"/>
      <c r="BC141" s="286"/>
      <c r="BD141" s="286"/>
      <c r="BE141" s="286"/>
      <c r="BF141" s="286"/>
      <c r="BG141" s="286"/>
      <c r="BH141" s="286"/>
      <c r="BI141" s="286"/>
      <c r="BJ141" s="286"/>
      <c r="BK141" s="287"/>
      <c r="BL141" s="275" t="e">
        <f>IF(AND(#REF!="Baja",#REF!="Mayor"),CONCATENATE("R",#REF!,"C",#REF!),"")</f>
        <v>#REF!</v>
      </c>
      <c r="BM141" s="275" t="e">
        <f>IF(AND(#REF!="Baja",#REF!="Mayor"),CONCATENATE("R",#REF!,"C",#REF!),"")</f>
        <v>#REF!</v>
      </c>
      <c r="BN141" s="275" t="e">
        <f>IF(AND(#REF!="Baja",#REF!="Mayor"),CONCATENATE("R",#REF!,"C",#REF!),"")</f>
        <v>#REF!</v>
      </c>
      <c r="BO141" s="275" t="e">
        <f>IF(AND(#REF!="Baja",#REF!="Mayor"),CONCATENATE("R",#REF!,"C",#REF!),"")</f>
        <v>#REF!</v>
      </c>
      <c r="BP141" s="275" t="e">
        <f>IF(AND(#REF!="Baja",#REF!="Mayor"),CONCATENATE("R",#REF!,"C",#REF!),"")</f>
        <v>#REF!</v>
      </c>
      <c r="BQ141" s="275" t="e">
        <f>IF(AND(#REF!="Baja",#REF!="Mayor"),CONCATENATE("R",#REF!,"C",#REF!),"")</f>
        <v>#REF!</v>
      </c>
      <c r="BR141" s="275"/>
      <c r="BS141" s="275"/>
      <c r="BT141" s="275"/>
      <c r="BU141" s="275"/>
      <c r="BV141" s="275"/>
      <c r="BW141" s="275"/>
      <c r="BX141" s="275"/>
      <c r="BY141" s="275"/>
      <c r="BZ141" s="275"/>
      <c r="CA141" s="275"/>
      <c r="CB141" s="275"/>
      <c r="CC141" s="276"/>
      <c r="CD141" s="277" t="e">
        <f>IF(AND(#REF!="Baja",#REF!="Catastrófico"),CONCATENATE("R",#REF!,"C",#REF!),"")</f>
        <v>#REF!</v>
      </c>
      <c r="CE141" s="277" t="e">
        <f>IF(AND(#REF!="Baja",#REF!="Catastrófico"),CONCATENATE("R",#REF!,"C",#REF!),"")</f>
        <v>#REF!</v>
      </c>
      <c r="CF141" s="277" t="e">
        <f>IF(AND(#REF!="Baja",#REF!="Catastrófico"),CONCATENATE("R",#REF!,"C",#REF!),"")</f>
        <v>#REF!</v>
      </c>
      <c r="CG141" s="277" t="e">
        <f>IF(AND(#REF!="Baja",#REF!="Catastrófico"),CONCATENATE("R",#REF!,"C",#REF!),"")</f>
        <v>#REF!</v>
      </c>
      <c r="CH141" s="277" t="e">
        <f>IF(AND(#REF!="Baja",#REF!="Catastrófico"),CONCATENATE("R",#REF!,"C",#REF!),"")</f>
        <v>#REF!</v>
      </c>
      <c r="CI141" s="277" t="e">
        <f>IF(AND(#REF!="Baja",#REF!="Catastrófico"),CONCATENATE("R",#REF!,"C",#REF!),"")</f>
        <v>#REF!</v>
      </c>
      <c r="CJ141" s="277"/>
      <c r="CK141" s="277"/>
      <c r="CL141" s="277"/>
      <c r="CM141" s="277"/>
      <c r="CN141" s="277"/>
      <c r="CO141" s="277"/>
      <c r="CP141" s="277"/>
      <c r="CQ141" s="277"/>
      <c r="CR141" s="277"/>
      <c r="CS141" s="277"/>
      <c r="CT141" s="277"/>
      <c r="CU141" s="278"/>
      <c r="CV141" s="57"/>
      <c r="CW141" s="1068"/>
      <c r="CX141" s="1068"/>
      <c r="CY141" s="1068"/>
      <c r="CZ141" s="1068"/>
      <c r="DA141" s="1068"/>
      <c r="DB141" s="1068"/>
    </row>
    <row r="142" spans="2:106" ht="32.65" customHeight="1">
      <c r="B142" s="1101"/>
      <c r="C142" s="1101"/>
      <c r="D142" s="1102"/>
      <c r="E142" s="1069" t="s">
        <v>278</v>
      </c>
      <c r="F142" s="1070"/>
      <c r="G142" s="1070"/>
      <c r="H142" s="1070"/>
      <c r="I142" s="1070"/>
      <c r="J142" s="288" t="e">
        <f>IF(AND(#REF!="Muy Baja",#REF!="Leve"),CONCATENATE("R",#REF!,"C",#REF!),"")</f>
        <v>#REF!</v>
      </c>
      <c r="K142" s="289" t="e">
        <f>IF(AND(#REF!="Muy Baja",#REF!="Leve"),CONCATENATE("R",#REF!,"C",#REF!),"")</f>
        <v>#REF!</v>
      </c>
      <c r="L142" s="289" t="e">
        <f>IF(AND(#REF!="Muy Baja",#REF!="Leve"),CONCATENATE("R",#REF!,"C",#REF!),"")</f>
        <v>#REF!</v>
      </c>
      <c r="M142" s="289" t="e">
        <f>IF(AND(#REF!="Muy Baja",#REF!="Leve"),CONCATENATE("R",#REF!,"C",#REF!),"")</f>
        <v>#REF!</v>
      </c>
      <c r="N142" s="289" t="e">
        <f>IF(AND(#REF!="Muy Baja",#REF!="Leve"),CONCATENATE("R",#REF!,"C",#REF!),"")</f>
        <v>#REF!</v>
      </c>
      <c r="O142" s="289" t="e">
        <f>IF(AND(#REF!="Muy Baja",#REF!="Leve"),CONCATENATE("R",#REF!,"C",#REF!),"")</f>
        <v>#REF!</v>
      </c>
      <c r="P142" s="289" t="e">
        <f>IF(AND(#REF!="Muy Baja",#REF!="Leve"),CONCATENATE("R",#REF!,"C",#REF!),"")</f>
        <v>#REF!</v>
      </c>
      <c r="Q142" s="289" t="e">
        <f>IF(AND(#REF!="Muy Baja",#REF!="Leve"),CONCATENATE("R",#REF!,"C",#REF!),"")</f>
        <v>#REF!</v>
      </c>
      <c r="R142" s="289" t="e">
        <f>IF(AND(#REF!="Muy Baja",#REF!="Leve"),CONCATENATE("R",#REF!,"C",#REF!),"")</f>
        <v>#REF!</v>
      </c>
      <c r="S142" s="289" t="e">
        <f>IF(AND(#REF!="Muy Baja",#REF!="Leve"),CONCATENATE("R",#REF!,"C",#REF!),"")</f>
        <v>#REF!</v>
      </c>
      <c r="T142" s="289" t="e">
        <f>IF(AND(#REF!="Muy Baja",#REF!="Leve"),CONCATENATE("R",#REF!,"C",#REF!),"")</f>
        <v>#REF!</v>
      </c>
      <c r="U142" s="289" t="e">
        <f>IF(AND(#REF!="Muy Baja",#REF!="Leve"),CONCATENATE("R",#REF!,"C",#REF!),"")</f>
        <v>#REF!</v>
      </c>
      <c r="V142" s="289" t="e">
        <f>IF(AND(#REF!="Muy Baja",#REF!="Leve"),CONCATENATE("R",#REF!,"C",#REF!),"")</f>
        <v>#REF!</v>
      </c>
      <c r="W142" s="289" t="e">
        <f>IF(AND(#REF!="Muy Baja",#REF!="Leve"),CONCATENATE("R",#REF!,"C",#REF!),"")</f>
        <v>#REF!</v>
      </c>
      <c r="X142" s="289" t="e">
        <f>IF(AND(#REF!="Muy Baja",#REF!="Leve"),CONCATENATE("R",#REF!,"C",#REF!),"")</f>
        <v>#REF!</v>
      </c>
      <c r="Y142" s="289" t="e">
        <f>IF(AND(#REF!="Muy Baja",#REF!="Leve"),CONCATENATE("R",#REF!,"C",#REF!),"")</f>
        <v>#REF!</v>
      </c>
      <c r="Z142" s="289" t="e">
        <f>IF(AND(#REF!="Muy Baja",#REF!="Leve"),CONCATENATE("R",#REF!,"C",#REF!),"")</f>
        <v>#REF!</v>
      </c>
      <c r="AA142" s="290" t="e">
        <f>IF(AND(#REF!="Muy Baja",#REF!="Leve"),CONCATENATE("R",#REF!,"C",#REF!),"")</f>
        <v>#REF!</v>
      </c>
      <c r="AB142" s="288" t="e">
        <f>IF(AND(#REF!="Muy Baja",#REF!="Menor"),CONCATENATE("R",#REF!,"C",#REF!),"")</f>
        <v>#REF!</v>
      </c>
      <c r="AC142" s="289" t="e">
        <f>IF(AND(#REF!="Muy Baja",#REF!="Menor"),CONCATENATE("R",#REF!,"C",#REF!),"")</f>
        <v>#REF!</v>
      </c>
      <c r="AD142" s="289" t="e">
        <f>IF(AND(#REF!="Muy Baja",#REF!="Menor"),CONCATENATE("R",#REF!,"C",#REF!),"")</f>
        <v>#REF!</v>
      </c>
      <c r="AE142" s="289" t="e">
        <f>IF(AND(#REF!="Muy Baja",#REF!="Menor"),CONCATENATE("R",#REF!,"C",#REF!),"")</f>
        <v>#REF!</v>
      </c>
      <c r="AF142" s="289" t="e">
        <f>IF(AND(#REF!="Muy Baja",#REF!="Menor"),CONCATENATE("R",#REF!,"C",#REF!),"")</f>
        <v>#REF!</v>
      </c>
      <c r="AG142" s="289" t="e">
        <f>IF(AND(#REF!="Muy Baja",#REF!="Menor"),CONCATENATE("R",#REF!,"C",#REF!),"")</f>
        <v>#REF!</v>
      </c>
      <c r="AH142" s="289" t="e">
        <f>IF(AND(#REF!="Muy Baja",#REF!="Menor"),CONCATENATE("R",#REF!,"C",#REF!),"")</f>
        <v>#REF!</v>
      </c>
      <c r="AI142" s="289" t="e">
        <f>IF(AND(#REF!="Muy Baja",#REF!="Menor"),CONCATENATE("R",#REF!,"C",#REF!),"")</f>
        <v>#REF!</v>
      </c>
      <c r="AJ142" s="289" t="e">
        <f>IF(AND(#REF!="Muy Baja",#REF!="Menor"),CONCATENATE("R",#REF!,"C",#REF!),"")</f>
        <v>#REF!</v>
      </c>
      <c r="AK142" s="289" t="e">
        <f>IF(AND(#REF!="Muy Baja",#REF!="Menor"),CONCATENATE("R",#REF!,"C",#REF!),"")</f>
        <v>#REF!</v>
      </c>
      <c r="AL142" s="289" t="e">
        <f>IF(AND(#REF!="Muy Baja",#REF!="Menor"),CONCATENATE("R",#REF!,"C",#REF!),"")</f>
        <v>#REF!</v>
      </c>
      <c r="AM142" s="289" t="e">
        <f>IF(AND(#REF!="Muy Baja",#REF!="Menor"),CONCATENATE("R",#REF!,"C",#REF!),"")</f>
        <v>#REF!</v>
      </c>
      <c r="AN142" s="289" t="e">
        <f>IF(AND(#REF!="Muy Baja",#REF!="Menor"),CONCATENATE("R",#REF!,"C",#REF!),"")</f>
        <v>#REF!</v>
      </c>
      <c r="AO142" s="289" t="e">
        <f>IF(AND(#REF!="Muy Baja",#REF!="Menor"),CONCATENATE("R",#REF!,"C",#REF!),"")</f>
        <v>#REF!</v>
      </c>
      <c r="AP142" s="289" t="e">
        <f>IF(AND(#REF!="Muy Baja",#REF!="Menor"),CONCATENATE("R",#REF!,"C",#REF!),"")</f>
        <v>#REF!</v>
      </c>
      <c r="AQ142" s="289" t="e">
        <f>IF(AND(#REF!="Muy Baja",#REF!="Menor"),CONCATENATE("R",#REF!,"C",#REF!),"")</f>
        <v>#REF!</v>
      </c>
      <c r="AR142" s="289" t="e">
        <f>IF(AND(#REF!="Muy Baja",#REF!="Menor"),CONCATENATE("R",#REF!,"C",#REF!),"")</f>
        <v>#REF!</v>
      </c>
      <c r="AS142" s="290" t="e">
        <f>IF(AND(#REF!="Muy Baja",#REF!="Menor"),CONCATENATE("R",#REF!,"C",#REF!),"")</f>
        <v>#REF!</v>
      </c>
      <c r="AT142" s="279" t="e">
        <f>IF(AND(#REF!="Muy Baja",#REF!="Moderado"),CONCATENATE("R",#REF!,"C",#REF!),"")</f>
        <v>#REF!</v>
      </c>
      <c r="AU142" s="280" t="e">
        <f>IF(AND(#REF!="Muy Baja",#REF!="Moderado"),CONCATENATE("R",#REF!,"C",#REF!),"")</f>
        <v>#REF!</v>
      </c>
      <c r="AV142" s="280" t="e">
        <f>IF(AND(#REF!="Muy Baja",#REF!="Moderado"),CONCATENATE("R",#REF!,"C",#REF!),"")</f>
        <v>#REF!</v>
      </c>
      <c r="AW142" s="280" t="e">
        <f>IF(AND(#REF!="Muy Baja",#REF!="Moderado"),CONCATENATE("R",#REF!,"C",#REF!),"")</f>
        <v>#REF!</v>
      </c>
      <c r="AX142" s="280" t="e">
        <f>IF(AND(#REF!="Muy Baja",#REF!="Moderado"),CONCATENATE("R",#REF!,"C",#REF!),"")</f>
        <v>#REF!</v>
      </c>
      <c r="AY142" s="280" t="e">
        <f>IF(AND(#REF!="Muy Baja",#REF!="Moderado"),CONCATENATE("R",#REF!,"C",#REF!),"")</f>
        <v>#REF!</v>
      </c>
      <c r="AZ142" s="280" t="e">
        <f>IF(AND(#REF!="Muy Baja",#REF!="Moderado"),CONCATENATE("R",#REF!,"C",#REF!),"")</f>
        <v>#REF!</v>
      </c>
      <c r="BA142" s="280" t="e">
        <f>IF(AND(#REF!="Muy Baja",#REF!="Moderado"),CONCATENATE("R",#REF!,"C",#REF!),"")</f>
        <v>#REF!</v>
      </c>
      <c r="BB142" s="280" t="e">
        <f>IF(AND(#REF!="Muy Baja",#REF!="Moderado"),CONCATENATE("R",#REF!,"C",#REF!),"")</f>
        <v>#REF!</v>
      </c>
      <c r="BC142" s="280" t="e">
        <f>IF(AND(#REF!="Muy Baja",#REF!="Moderado"),CONCATENATE("R",#REF!,"C",#REF!),"")</f>
        <v>#REF!</v>
      </c>
      <c r="BD142" s="280" t="e">
        <f>IF(AND(#REF!="Muy Baja",#REF!="Moderado"),CONCATENATE("R",#REF!,"C",#REF!),"")</f>
        <v>#REF!</v>
      </c>
      <c r="BE142" s="280" t="e">
        <f>IF(AND(#REF!="Muy Baja",#REF!="Moderado"),CONCATENATE("R",#REF!,"C",#REF!),"")</f>
        <v>#REF!</v>
      </c>
      <c r="BF142" s="280" t="e">
        <f>IF(AND(#REF!="Muy Baja",#REF!="Moderado"),CONCATENATE("R",#REF!,"C",#REF!),"")</f>
        <v>#REF!</v>
      </c>
      <c r="BG142" s="280" t="e">
        <f>IF(AND(#REF!="Muy Baja",#REF!="Moderado"),CONCATENATE("R",#REF!,"C",#REF!),"")</f>
        <v>#REF!</v>
      </c>
      <c r="BH142" s="280" t="e">
        <f>IF(AND(#REF!="Muy Baja",#REF!="Moderado"),CONCATENATE("R",#REF!,"C",#REF!),"")</f>
        <v>#REF!</v>
      </c>
      <c r="BI142" s="280" t="e">
        <f>IF(AND(#REF!="Muy Baja",#REF!="Moderado"),CONCATENATE("R",#REF!,"C",#REF!),"")</f>
        <v>#REF!</v>
      </c>
      <c r="BJ142" s="280" t="e">
        <f>IF(AND(#REF!="Muy Baja",#REF!="Moderado"),CONCATENATE("R",#REF!,"C",#REF!),"")</f>
        <v>#REF!</v>
      </c>
      <c r="BK142" s="281" t="e">
        <f>IF(AND(#REF!="Muy Baja",#REF!="Moderado"),CONCATENATE("R",#REF!,"C",#REF!),"")</f>
        <v>#REF!</v>
      </c>
      <c r="BL142" s="265" t="e">
        <f>IF(AND(#REF!="Muy Baja",#REF!="Mayor"),CONCATENATE("R",#REF!,"C",#REF!),"")</f>
        <v>#REF!</v>
      </c>
      <c r="BM142" s="265" t="e">
        <f>IF(AND(#REF!="Muy Baja",#REF!="Mayor"),CONCATENATE("R",#REF!,"C",#REF!),"")</f>
        <v>#REF!</v>
      </c>
      <c r="BN142" s="265" t="e">
        <f>IF(AND(#REF!="Muy Baja",#REF!="Mayor"),CONCATENATE("R",#REF!,"C",#REF!),"")</f>
        <v>#REF!</v>
      </c>
      <c r="BO142" s="265" t="e">
        <f>IF(AND(#REF!="Muy Baja",#REF!="Mayor"),CONCATENATE("R",#REF!,"C",#REF!),"")</f>
        <v>#REF!</v>
      </c>
      <c r="BP142" s="265" t="e">
        <f>IF(AND(#REF!="Muy Baja",#REF!="Mayor"),CONCATENATE("R",#REF!,"C",#REF!),"")</f>
        <v>#REF!</v>
      </c>
      <c r="BQ142" s="265" t="e">
        <f>IF(AND(#REF!="Muy Baja",#REF!="Mayor"),CONCATENATE("R",#REF!,"C",#REF!),"")</f>
        <v>#REF!</v>
      </c>
      <c r="BR142" s="265" t="e">
        <f>IF(AND(#REF!="Muy Baja",#REF!="Mayor"),CONCATENATE("R",#REF!,"C",#REF!),"")</f>
        <v>#REF!</v>
      </c>
      <c r="BS142" s="265" t="e">
        <f>IF(AND(#REF!="Muy Baja",#REF!="Mayor"),CONCATENATE("R",#REF!,"C",#REF!),"")</f>
        <v>#REF!</v>
      </c>
      <c r="BT142" s="265" t="e">
        <f>IF(AND(#REF!="Muy Baja",#REF!="Mayor"),CONCATENATE("R",#REF!,"C",#REF!),"")</f>
        <v>#REF!</v>
      </c>
      <c r="BU142" s="265" t="e">
        <f>IF(AND(#REF!="Muy Baja",#REF!="Mayor"),CONCATENATE("R",#REF!,"C",#REF!),"")</f>
        <v>#REF!</v>
      </c>
      <c r="BV142" s="265" t="e">
        <f>IF(AND(#REF!="Muy Baja",#REF!="Mayor"),CONCATENATE("R",#REF!,"C",#REF!),"")</f>
        <v>#REF!</v>
      </c>
      <c r="BW142" s="265" t="e">
        <f>IF(AND(#REF!="Muy Baja",#REF!="Mayor"),CONCATENATE("R",#REF!,"C",#REF!),"")</f>
        <v>#REF!</v>
      </c>
      <c r="BX142" s="265" t="e">
        <f>IF(AND(#REF!="Muy Baja",#REF!="Mayor"),CONCATENATE("R",#REF!,"C",#REF!),"")</f>
        <v>#REF!</v>
      </c>
      <c r="BY142" s="265" t="e">
        <f>IF(AND(#REF!="Muy Baja",#REF!="Mayor"),CONCATENATE("R",#REF!,"C",#REF!),"")</f>
        <v>#REF!</v>
      </c>
      <c r="BZ142" s="265" t="e">
        <f>IF(AND(#REF!="Muy Baja",#REF!="Mayor"),CONCATENATE("R",#REF!,"C",#REF!),"")</f>
        <v>#REF!</v>
      </c>
      <c r="CA142" s="265" t="e">
        <f>IF(AND(#REF!="Muy Baja",#REF!="Mayor"),CONCATENATE("R",#REF!,"C",#REF!),"")</f>
        <v>#REF!</v>
      </c>
      <c r="CB142" s="265" t="e">
        <f>IF(AND(#REF!="Muy Baja",#REF!="Mayor"),CONCATENATE("R",#REF!,"C",#REF!),"")</f>
        <v>#REF!</v>
      </c>
      <c r="CC142" s="266" t="e">
        <f>IF(AND(#REF!="Muy Baja",#REF!="Mayor"),CONCATENATE("R",#REF!,"C",#REF!),"")</f>
        <v>#REF!</v>
      </c>
      <c r="CD142" s="267" t="e">
        <f>IF(AND(#REF!="Muy Baja",#REF!="Catastrófico"),CONCATENATE("R",#REF!,"C",#REF!),"")</f>
        <v>#REF!</v>
      </c>
      <c r="CE142" s="267" t="e">
        <f>IF(AND(#REF!="Muy Baja",#REF!="Catastrófico"),CONCATENATE("R",#REF!,"C",#REF!),"")</f>
        <v>#REF!</v>
      </c>
      <c r="CF142" s="267" t="e">
        <f>IF(AND(#REF!="Muy Baja",#REF!="Catastrófico"),CONCATENATE("R",#REF!,"C",#REF!),"")</f>
        <v>#REF!</v>
      </c>
      <c r="CG142" s="267" t="e">
        <f>IF(AND(#REF!="Muy Baja",#REF!="Catastrófico"),CONCATENATE("R",#REF!,"C",#REF!),"")</f>
        <v>#REF!</v>
      </c>
      <c r="CH142" s="267" t="e">
        <f>IF(AND(#REF!="Muy Baja",#REF!="Catastrófico"),CONCATENATE("R",#REF!,"C",#REF!),"")</f>
        <v>#REF!</v>
      </c>
      <c r="CI142" s="267" t="e">
        <f>IF(AND(#REF!="Muy Baja",#REF!="Catastrófico"),CONCATENATE("R",#REF!,"C",#REF!),"")</f>
        <v>#REF!</v>
      </c>
      <c r="CJ142" s="267" t="e">
        <f>IF(AND(#REF!="Muy Baja",#REF!="Catastrófico"),CONCATENATE("R",#REF!,"C",#REF!),"")</f>
        <v>#REF!</v>
      </c>
      <c r="CK142" s="267" t="e">
        <f>IF(AND(#REF!="Muy Baja",#REF!="Catastrófico"),CONCATENATE("R",#REF!,"C",#REF!),"")</f>
        <v>#REF!</v>
      </c>
      <c r="CL142" s="267" t="e">
        <f>IF(AND(#REF!="Muy Baja",#REF!="Catastrófico"),CONCATENATE("R",#REF!,"C",#REF!),"")</f>
        <v>#REF!</v>
      </c>
      <c r="CM142" s="267" t="e">
        <f>IF(AND(#REF!="Muy Baja",#REF!="Catastrófico"),CONCATENATE("R",#REF!,"C",#REF!),"")</f>
        <v>#REF!</v>
      </c>
      <c r="CN142" s="267" t="e">
        <f>IF(AND(#REF!="Muy Baja",#REF!="Catastrófico"),CONCATENATE("R",#REF!,"C",#REF!),"")</f>
        <v>#REF!</v>
      </c>
      <c r="CO142" s="267" t="e">
        <f>IF(AND(#REF!="Muy Baja",#REF!="Catastrófico"),CONCATENATE("R",#REF!,"C",#REF!),"")</f>
        <v>#REF!</v>
      </c>
      <c r="CP142" s="267" t="e">
        <f>IF(AND(#REF!="Muy Baja",#REF!="Catastrófico"),CONCATENATE("R",#REF!,"C",#REF!),"")</f>
        <v>#REF!</v>
      </c>
      <c r="CQ142" s="267" t="e">
        <f>IF(AND(#REF!="Muy Baja",#REF!="Catastrófico"),CONCATENATE("R",#REF!,"C",#REF!),"")</f>
        <v>#REF!</v>
      </c>
      <c r="CR142" s="267" t="e">
        <f>IF(AND(#REF!="Muy Baja",#REF!="Catastrófico"),CONCATENATE("R",#REF!,"C",#REF!),"")</f>
        <v>#REF!</v>
      </c>
      <c r="CS142" s="267" t="e">
        <f>IF(AND(#REF!="Muy Baja",#REF!="Catastrófico"),CONCATENATE("R",#REF!,"C",#REF!),"")</f>
        <v>#REF!</v>
      </c>
      <c r="CT142" s="267" t="e">
        <f>IF(AND(#REF!="Muy Baja",#REF!="Catastrófico"),CONCATENATE("R",#REF!,"C",#REF!),"")</f>
        <v>#REF!</v>
      </c>
      <c r="CU142" s="268" t="e">
        <f>IF(AND(#REF!="Muy Baja",#REF!="Catastrófico"),CONCATENATE("R",#REF!,"C",#REF!),"")</f>
        <v>#REF!</v>
      </c>
      <c r="CV142" s="57"/>
    </row>
    <row r="143" spans="2:106" ht="32.65" customHeight="1">
      <c r="B143" s="1101"/>
      <c r="C143" s="1101"/>
      <c r="D143" s="1102"/>
      <c r="E143" s="1072"/>
      <c r="F143" s="1073"/>
      <c r="G143" s="1073"/>
      <c r="H143" s="1073"/>
      <c r="I143" s="1073"/>
      <c r="J143" s="291" t="e">
        <f>IF(AND(#REF!="Muy Baja",#REF!="Leve"),CONCATENATE("R",#REF!,"C",#REF!),"")</f>
        <v>#REF!</v>
      </c>
      <c r="K143" s="292" t="e">
        <f>IF(AND(#REF!="Muy Baja",#REF!="Leve"),CONCATENATE("R",#REF!,"C",#REF!),"")</f>
        <v>#REF!</v>
      </c>
      <c r="L143" s="292" t="e">
        <f>IF(AND(#REF!="Muy Baja",#REF!="Leve"),CONCATENATE("R",#REF!,"C",#REF!),"")</f>
        <v>#REF!</v>
      </c>
      <c r="M143" s="292" t="e">
        <f>IF(AND(#REF!="Muy Baja",#REF!="Leve"),CONCATENATE("R",#REF!,"C",#REF!),"")</f>
        <v>#REF!</v>
      </c>
      <c r="N143" s="292" t="e">
        <f>IF(AND(#REF!="Muy Baja",#REF!="Leve"),CONCATENATE("R",#REF!,"C",#REF!),"")</f>
        <v>#REF!</v>
      </c>
      <c r="O143" s="292" t="e">
        <f>IF(AND(#REF!="Muy Baja",#REF!="Leve"),CONCATENATE("R",#REF!,"C",#REF!),"")</f>
        <v>#REF!</v>
      </c>
      <c r="P143" s="292" t="e">
        <f>IF(AND(#REF!="Muy Baja",#REF!="Leve"),CONCATENATE("R",#REF!,"C",#REF!),"")</f>
        <v>#REF!</v>
      </c>
      <c r="Q143" s="292" t="e">
        <f>IF(AND(#REF!="Muy Baja",#REF!="Leve"),CONCATENATE("R",#REF!,"C",#REF!),"")</f>
        <v>#REF!</v>
      </c>
      <c r="R143" s="292" t="e">
        <f>IF(AND(#REF!="Muy Baja",#REF!="Leve"),CONCATENATE("R",#REF!,"C",#REF!),"")</f>
        <v>#REF!</v>
      </c>
      <c r="S143" s="292" t="e">
        <f>IF(AND(#REF!="Muy Baja",#REF!="Leve"),CONCATENATE("R",#REF!,"C",#REF!),"")</f>
        <v>#REF!</v>
      </c>
      <c r="T143" s="292" t="e">
        <f>IF(AND(#REF!="Muy Baja",#REF!="Leve"),CONCATENATE("R",#REF!,"C",#REF!),"")</f>
        <v>#REF!</v>
      </c>
      <c r="U143" s="292" t="e">
        <f>IF(AND(#REF!="Muy Baja",#REF!="Leve"),CONCATENATE("R",#REF!,"C",#REF!),"")</f>
        <v>#REF!</v>
      </c>
      <c r="V143" s="292" t="e">
        <f>IF(AND(#REF!="Muy Baja",#REF!="Leve"),CONCATENATE("R",#REF!,"C",#REF!),"")</f>
        <v>#REF!</v>
      </c>
      <c r="W143" s="292" t="e">
        <f>IF(AND(#REF!="Muy Baja",#REF!="Leve"),CONCATENATE("R",#REF!,"C",#REF!),"")</f>
        <v>#REF!</v>
      </c>
      <c r="X143" s="292" t="e">
        <f>IF(AND(#REF!="Muy Baja",#REF!="Leve"),CONCATENATE("R",#REF!,"C",#REF!),"")</f>
        <v>#REF!</v>
      </c>
      <c r="Y143" s="292" t="e">
        <f>IF(AND(#REF!="Muy Baja",#REF!="Leve"),CONCATENATE("R",#REF!,"C",#REF!),"")</f>
        <v>#REF!</v>
      </c>
      <c r="Z143" s="292" t="e">
        <f>IF(AND(#REF!="Muy Baja",#REF!="Leve"),CONCATENATE("R",#REF!,"C",#REF!),"")</f>
        <v>#REF!</v>
      </c>
      <c r="AA143" s="293" t="e">
        <f>IF(AND(#REF!="Muy Baja",#REF!="Leve"),CONCATENATE("R",#REF!,"C",#REF!),"")</f>
        <v>#REF!</v>
      </c>
      <c r="AB143" s="291" t="e">
        <f>IF(AND(#REF!="Muy Baja",#REF!="Menor"),CONCATENATE("R",#REF!,"C",#REF!),"")</f>
        <v>#REF!</v>
      </c>
      <c r="AC143" s="292" t="e">
        <f>IF(AND(#REF!="Muy Baja",#REF!="Menor"),CONCATENATE("R",#REF!,"C",#REF!),"")</f>
        <v>#REF!</v>
      </c>
      <c r="AD143" s="292" t="e">
        <f>IF(AND(#REF!="Muy Baja",#REF!="Menor"),CONCATENATE("R",#REF!,"C",#REF!),"")</f>
        <v>#REF!</v>
      </c>
      <c r="AE143" s="292" t="e">
        <f>IF(AND(#REF!="Muy Baja",#REF!="Menor"),CONCATENATE("R",#REF!,"C",#REF!),"")</f>
        <v>#REF!</v>
      </c>
      <c r="AF143" s="292" t="e">
        <f>IF(AND(#REF!="Muy Baja",#REF!="Menor"),CONCATENATE("R",#REF!,"C",#REF!),"")</f>
        <v>#REF!</v>
      </c>
      <c r="AG143" s="292" t="e">
        <f>IF(AND(#REF!="Muy Baja",#REF!="Menor"),CONCATENATE("R",#REF!,"C",#REF!),"")</f>
        <v>#REF!</v>
      </c>
      <c r="AH143" s="292" t="e">
        <f>IF(AND(#REF!="Muy Baja",#REF!="Menor"),CONCATENATE("R",#REF!,"C",#REF!),"")</f>
        <v>#REF!</v>
      </c>
      <c r="AI143" s="292" t="e">
        <f>IF(AND(#REF!="Muy Baja",#REF!="Menor"),CONCATENATE("R",#REF!,"C",#REF!),"")</f>
        <v>#REF!</v>
      </c>
      <c r="AJ143" s="292" t="e">
        <f>IF(AND(#REF!="Muy Baja",#REF!="Menor"),CONCATENATE("R",#REF!,"C",#REF!),"")</f>
        <v>#REF!</v>
      </c>
      <c r="AK143" s="292" t="e">
        <f>IF(AND(#REF!="Muy Baja",#REF!="Menor"),CONCATENATE("R",#REF!,"C",#REF!),"")</f>
        <v>#REF!</v>
      </c>
      <c r="AL143" s="292" t="e">
        <f>IF(AND(#REF!="Muy Baja",#REF!="Menor"),CONCATENATE("R",#REF!,"C",#REF!),"")</f>
        <v>#REF!</v>
      </c>
      <c r="AM143" s="292" t="e">
        <f>IF(AND(#REF!="Muy Baja",#REF!="Menor"),CONCATENATE("R",#REF!,"C",#REF!),"")</f>
        <v>#REF!</v>
      </c>
      <c r="AN143" s="292" t="e">
        <f>IF(AND(#REF!="Muy Baja",#REF!="Menor"),CONCATENATE("R",#REF!,"C",#REF!),"")</f>
        <v>#REF!</v>
      </c>
      <c r="AO143" s="292" t="e">
        <f>IF(AND(#REF!="Muy Baja",#REF!="Menor"),CONCATENATE("R",#REF!,"C",#REF!),"")</f>
        <v>#REF!</v>
      </c>
      <c r="AP143" s="292" t="e">
        <f>IF(AND(#REF!="Muy Baja",#REF!="Menor"),CONCATENATE("R",#REF!,"C",#REF!),"")</f>
        <v>#REF!</v>
      </c>
      <c r="AQ143" s="292" t="e">
        <f>IF(AND(#REF!="Muy Baja",#REF!="Menor"),CONCATENATE("R",#REF!,"C",#REF!),"")</f>
        <v>#REF!</v>
      </c>
      <c r="AR143" s="292" t="e">
        <f>IF(AND(#REF!="Muy Baja",#REF!="Menor"),CONCATENATE("R",#REF!,"C",#REF!),"")</f>
        <v>#REF!</v>
      </c>
      <c r="AS143" s="293" t="e">
        <f>IF(AND(#REF!="Muy Baja",#REF!="Menor"),CONCATENATE("R",#REF!,"C",#REF!),"")</f>
        <v>#REF!</v>
      </c>
      <c r="AT143" s="282" t="e">
        <f>IF(AND(#REF!="Muy Baja",#REF!="Moderado"),CONCATENATE("R",#REF!,"C",#REF!),"")</f>
        <v>#REF!</v>
      </c>
      <c r="AU143" s="283" t="e">
        <f>IF(AND(#REF!="Muy Baja",#REF!="Moderado"),CONCATENATE("R",#REF!,"C",#REF!),"")</f>
        <v>#REF!</v>
      </c>
      <c r="AV143" s="283" t="e">
        <f>IF(AND(#REF!="Muy Baja",#REF!="Moderado"),CONCATENATE("R",#REF!,"C",#REF!),"")</f>
        <v>#REF!</v>
      </c>
      <c r="AW143" s="283" t="e">
        <f>IF(AND(#REF!="Muy Baja",#REF!="Moderado"),CONCATENATE("R",#REF!,"C",#REF!),"")</f>
        <v>#REF!</v>
      </c>
      <c r="AX143" s="283" t="e">
        <f>IF(AND(#REF!="Muy Baja",#REF!="Moderado"),CONCATENATE("R",#REF!,"C",#REF!),"")</f>
        <v>#REF!</v>
      </c>
      <c r="AY143" s="283" t="e">
        <f>IF(AND(#REF!="Muy Baja",#REF!="Moderado"),CONCATENATE("R",#REF!,"C",#REF!),"")</f>
        <v>#REF!</v>
      </c>
      <c r="AZ143" s="283" t="e">
        <f>IF(AND(#REF!="Muy Baja",#REF!="Moderado"),CONCATENATE("R",#REF!,"C",#REF!),"")</f>
        <v>#REF!</v>
      </c>
      <c r="BA143" s="283" t="e">
        <f>IF(AND(#REF!="Muy Baja",#REF!="Moderado"),CONCATENATE("R",#REF!,"C",#REF!),"")</f>
        <v>#REF!</v>
      </c>
      <c r="BB143" s="283" t="e">
        <f>IF(AND(#REF!="Muy Baja",#REF!="Moderado"),CONCATENATE("R",#REF!,"C",#REF!),"")</f>
        <v>#REF!</v>
      </c>
      <c r="BC143" s="283" t="e">
        <f>IF(AND(#REF!="Muy Baja",#REF!="Moderado"),CONCATENATE("R",#REF!,"C",#REF!),"")</f>
        <v>#REF!</v>
      </c>
      <c r="BD143" s="283" t="e">
        <f>IF(AND(#REF!="Muy Baja",#REF!="Moderado"),CONCATENATE("R",#REF!,"C",#REF!),"")</f>
        <v>#REF!</v>
      </c>
      <c r="BE143" s="283" t="e">
        <f>IF(AND(#REF!="Muy Baja",#REF!="Moderado"),CONCATENATE("R",#REF!,"C",#REF!),"")</f>
        <v>#REF!</v>
      </c>
      <c r="BF143" s="283" t="e">
        <f>IF(AND(#REF!="Muy Baja",#REF!="Moderado"),CONCATENATE("R",#REF!,"C",#REF!),"")</f>
        <v>#REF!</v>
      </c>
      <c r="BG143" s="283" t="e">
        <f>IF(AND(#REF!="Muy Baja",#REF!="Moderado"),CONCATENATE("R",#REF!,"C",#REF!),"")</f>
        <v>#REF!</v>
      </c>
      <c r="BH143" s="283" t="e">
        <f>IF(AND(#REF!="Muy Baja",#REF!="Moderado"),CONCATENATE("R",#REF!,"C",#REF!),"")</f>
        <v>#REF!</v>
      </c>
      <c r="BI143" s="283" t="e">
        <f>IF(AND(#REF!="Muy Baja",#REF!="Moderado"),CONCATENATE("R",#REF!,"C",#REF!),"")</f>
        <v>#REF!</v>
      </c>
      <c r="BJ143" s="283" t="e">
        <f>IF(AND(#REF!="Muy Baja",#REF!="Moderado"),CONCATENATE("R",#REF!,"C",#REF!),"")</f>
        <v>#REF!</v>
      </c>
      <c r="BK143" s="284" t="e">
        <f>IF(AND(#REF!="Muy Baja",#REF!="Moderado"),CONCATENATE("R",#REF!,"C",#REF!),"")</f>
        <v>#REF!</v>
      </c>
      <c r="BL143" s="270" t="e">
        <f>IF(AND(#REF!="Muy Baja",#REF!="Mayor"),CONCATENATE("R",#REF!,"C",#REF!),"")</f>
        <v>#REF!</v>
      </c>
      <c r="BM143" s="270" t="e">
        <f>IF(AND(#REF!="Muy Baja",#REF!="Mayor"),CONCATENATE("R",#REF!,"C",#REF!),"")</f>
        <v>#REF!</v>
      </c>
      <c r="BN143" s="270" t="e">
        <f>IF(AND(#REF!="Muy Baja",#REF!="Mayor"),CONCATENATE("R",#REF!,"C",#REF!),"")</f>
        <v>#REF!</v>
      </c>
      <c r="BO143" s="270" t="e">
        <f>IF(AND(#REF!="Muy Baja",#REF!="Mayor"),CONCATENATE("R",#REF!,"C",#REF!),"")</f>
        <v>#REF!</v>
      </c>
      <c r="BP143" s="270" t="e">
        <f>IF(AND(#REF!="Muy Baja",#REF!="Mayor"),CONCATENATE("R",#REF!,"C",#REF!),"")</f>
        <v>#REF!</v>
      </c>
      <c r="BQ143" s="270" t="e">
        <f>IF(AND(#REF!="Muy Baja",#REF!="Mayor"),CONCATENATE("R",#REF!,"C",#REF!),"")</f>
        <v>#REF!</v>
      </c>
      <c r="BR143" s="270" t="e">
        <f>IF(AND(#REF!="Muy Baja",#REF!="Mayor"),CONCATENATE("R",#REF!,"C",#REF!),"")</f>
        <v>#REF!</v>
      </c>
      <c r="BS143" s="270" t="e">
        <f>IF(AND(#REF!="Muy Baja",#REF!="Mayor"),CONCATENATE("R",#REF!,"C",#REF!),"")</f>
        <v>#REF!</v>
      </c>
      <c r="BT143" s="270" t="e">
        <f>IF(AND(#REF!="Muy Baja",#REF!="Mayor"),CONCATENATE("R",#REF!,"C",#REF!),"")</f>
        <v>#REF!</v>
      </c>
      <c r="BU143" s="270" t="e">
        <f>IF(AND(#REF!="Muy Baja",#REF!="Mayor"),CONCATENATE("R",#REF!,"C",#REF!),"")</f>
        <v>#REF!</v>
      </c>
      <c r="BV143" s="270" t="e">
        <f>IF(AND(#REF!="Muy Baja",#REF!="Mayor"),CONCATENATE("R",#REF!,"C",#REF!),"")</f>
        <v>#REF!</v>
      </c>
      <c r="BW143" s="270" t="e">
        <f>IF(AND(#REF!="Muy Baja",#REF!="Mayor"),CONCATENATE("R",#REF!,"C",#REF!),"")</f>
        <v>#REF!</v>
      </c>
      <c r="BX143" s="270" t="e">
        <f>IF(AND(#REF!="Muy Baja",#REF!="Mayor"),CONCATENATE("R",#REF!,"C",#REF!),"")</f>
        <v>#REF!</v>
      </c>
      <c r="BY143" s="270" t="e">
        <f>IF(AND(#REF!="Muy Baja",#REF!="Mayor"),CONCATENATE("R",#REF!,"C",#REF!),"")</f>
        <v>#REF!</v>
      </c>
      <c r="BZ143" s="270" t="e">
        <f>IF(AND(#REF!="Muy Baja",#REF!="Mayor"),CONCATENATE("R",#REF!,"C",#REF!),"")</f>
        <v>#REF!</v>
      </c>
      <c r="CA143" s="270" t="e">
        <f>IF(AND(#REF!="Muy Baja",#REF!="Mayor"),CONCATENATE("R",#REF!,"C",#REF!),"")</f>
        <v>#REF!</v>
      </c>
      <c r="CB143" s="270" t="e">
        <f>IF(AND(#REF!="Muy Baja",#REF!="Mayor"),CONCATENATE("R",#REF!,"C",#REF!),"")</f>
        <v>#REF!</v>
      </c>
      <c r="CC143" s="271" t="e">
        <f>IF(AND(#REF!="Muy Baja",#REF!="Mayor"),CONCATENATE("R",#REF!,"C",#REF!),"")</f>
        <v>#REF!</v>
      </c>
      <c r="CD143" s="272" t="e">
        <f>IF(AND(#REF!="Muy Baja",#REF!="Catastrófico"),CONCATENATE("R",#REF!,"C",#REF!),"")</f>
        <v>#REF!</v>
      </c>
      <c r="CE143" s="272" t="e">
        <f>IF(AND(#REF!="Muy Baja",#REF!="Catastrófico"),CONCATENATE("R",#REF!,"C",#REF!),"")</f>
        <v>#REF!</v>
      </c>
      <c r="CF143" s="272" t="e">
        <f>IF(AND(#REF!="Muy Baja",#REF!="Catastrófico"),CONCATENATE("R",#REF!,"C",#REF!),"")</f>
        <v>#REF!</v>
      </c>
      <c r="CG143" s="272" t="e">
        <f>IF(AND(#REF!="Muy Baja",#REF!="Catastrófico"),CONCATENATE("R",#REF!,"C",#REF!),"")</f>
        <v>#REF!</v>
      </c>
      <c r="CH143" s="272" t="e">
        <f>IF(AND(#REF!="Muy Baja",#REF!="Catastrófico"),CONCATENATE("R",#REF!,"C",#REF!),"")</f>
        <v>#REF!</v>
      </c>
      <c r="CI143" s="272" t="e">
        <f>IF(AND(#REF!="Muy Baja",#REF!="Catastrófico"),CONCATENATE("R",#REF!,"C",#REF!),"")</f>
        <v>#REF!</v>
      </c>
      <c r="CJ143" s="272" t="e">
        <f>IF(AND(#REF!="Muy Baja",#REF!="Catastrófico"),CONCATENATE("R",#REF!,"C",#REF!),"")</f>
        <v>#REF!</v>
      </c>
      <c r="CK143" s="272" t="e">
        <f>IF(AND(#REF!="Muy Baja",#REF!="Catastrófico"),CONCATENATE("R",#REF!,"C",#REF!),"")</f>
        <v>#REF!</v>
      </c>
      <c r="CL143" s="272" t="e">
        <f>IF(AND(#REF!="Muy Baja",#REF!="Catastrófico"),CONCATENATE("R",#REF!,"C",#REF!),"")</f>
        <v>#REF!</v>
      </c>
      <c r="CM143" s="272" t="e">
        <f>IF(AND(#REF!="Muy Baja",#REF!="Catastrófico"),CONCATENATE("R",#REF!,"C",#REF!),"")</f>
        <v>#REF!</v>
      </c>
      <c r="CN143" s="272" t="e">
        <f>IF(AND(#REF!="Muy Baja",#REF!="Catastrófico"),CONCATENATE("R",#REF!,"C",#REF!),"")</f>
        <v>#REF!</v>
      </c>
      <c r="CO143" s="272" t="e">
        <f>IF(AND(#REF!="Muy Baja",#REF!="Catastrófico"),CONCATENATE("R",#REF!,"C",#REF!),"")</f>
        <v>#REF!</v>
      </c>
      <c r="CP143" s="272" t="e">
        <f>IF(AND(#REF!="Muy Baja",#REF!="Catastrófico"),CONCATENATE("R",#REF!,"C",#REF!),"")</f>
        <v>#REF!</v>
      </c>
      <c r="CQ143" s="272" t="e">
        <f>IF(AND(#REF!="Muy Baja",#REF!="Catastrófico"),CONCATENATE("R",#REF!,"C",#REF!),"")</f>
        <v>#REF!</v>
      </c>
      <c r="CR143" s="272" t="e">
        <f>IF(AND(#REF!="Muy Baja",#REF!="Catastrófico"),CONCATENATE("R",#REF!,"C",#REF!),"")</f>
        <v>#REF!</v>
      </c>
      <c r="CS143" s="272" t="e">
        <f>IF(AND(#REF!="Muy Baja",#REF!="Catastrófico"),CONCATENATE("R",#REF!,"C",#REF!),"")</f>
        <v>#REF!</v>
      </c>
      <c r="CT143" s="272" t="e">
        <f>IF(AND(#REF!="Muy Baja",#REF!="Catastrófico"),CONCATENATE("R",#REF!,"C",#REF!),"")</f>
        <v>#REF!</v>
      </c>
      <c r="CU143" s="273" t="e">
        <f>IF(AND(#REF!="Muy Baja",#REF!="Catastrófico"),CONCATENATE("R",#REF!,"C",#REF!),"")</f>
        <v>#REF!</v>
      </c>
      <c r="CV143" s="57"/>
    </row>
    <row r="144" spans="2:106" ht="32.65" customHeight="1">
      <c r="B144" s="1101"/>
      <c r="C144" s="1101"/>
      <c r="D144" s="1102"/>
      <c r="E144" s="1072"/>
      <c r="F144" s="1073"/>
      <c r="G144" s="1073"/>
      <c r="H144" s="1073"/>
      <c r="I144" s="1073"/>
      <c r="J144" s="291" t="e">
        <f>IF(AND(#REF!="Muy Baja",#REF!="Leve"),CONCATENATE("R",#REF!,"C",#REF!),"")</f>
        <v>#REF!</v>
      </c>
      <c r="K144" s="292" t="e">
        <f>IF(AND(#REF!="Muy Baja",#REF!="Leve"),CONCATENATE("R",#REF!,"C",#REF!),"")</f>
        <v>#REF!</v>
      </c>
      <c r="L144" s="292" t="e">
        <f>IF(AND(#REF!="Muy Baja",#REF!="Leve"),CONCATENATE("R",#REF!,"C",#REF!),"")</f>
        <v>#REF!</v>
      </c>
      <c r="M144" s="292" t="e">
        <f>IF(AND(#REF!="Muy Baja",#REF!="Leve"),CONCATENATE("R",#REF!,"C",#REF!),"")</f>
        <v>#REF!</v>
      </c>
      <c r="N144" s="292" t="e">
        <f>IF(AND(#REF!="Muy Baja",#REF!="Leve"),CONCATENATE("R",#REF!,"C",#REF!),"")</f>
        <v>#REF!</v>
      </c>
      <c r="O144" s="292" t="e">
        <f>IF(AND(#REF!="Muy Baja",#REF!="Leve"),CONCATENATE("R",#REF!,"C",#REF!),"")</f>
        <v>#REF!</v>
      </c>
      <c r="P144" s="292" t="e">
        <f>IF(AND(#REF!="Muy Baja",#REF!="Leve"),CONCATENATE("R",#REF!,"C",#REF!),"")</f>
        <v>#REF!</v>
      </c>
      <c r="Q144" s="292" t="e">
        <f>IF(AND(#REF!="Muy Baja",#REF!="Leve"),CONCATENATE("R",#REF!,"C",#REF!),"")</f>
        <v>#REF!</v>
      </c>
      <c r="R144" s="292" t="e">
        <f>IF(AND(#REF!="Muy Baja",#REF!="Leve"),CONCATENATE("R",#REF!,"C",#REF!),"")</f>
        <v>#REF!</v>
      </c>
      <c r="S144" s="292" t="e">
        <f>IF(AND(#REF!="Muy Baja",#REF!="Leve"),CONCATENATE("R",#REF!,"C",#REF!),"")</f>
        <v>#REF!</v>
      </c>
      <c r="T144" s="292" t="e">
        <f>IF(AND(#REF!="Muy Baja",#REF!="Leve"),CONCATENATE("R",#REF!,"C",#REF!),"")</f>
        <v>#REF!</v>
      </c>
      <c r="U144" s="292" t="e">
        <f>IF(AND(#REF!="Muy Baja",#REF!="Leve"),CONCATENATE("R",#REF!,"C",#REF!),"")</f>
        <v>#REF!</v>
      </c>
      <c r="V144" s="292" t="e">
        <f>IF(AND(#REF!="Muy Baja",#REF!="Leve"),CONCATENATE("R",#REF!,"C",#REF!),"")</f>
        <v>#REF!</v>
      </c>
      <c r="W144" s="292" t="e">
        <f>IF(AND(#REF!="Muy Baja",#REF!="Leve"),CONCATENATE("R",#REF!,"C",#REF!),"")</f>
        <v>#REF!</v>
      </c>
      <c r="X144" s="292" t="e">
        <f>IF(AND(#REF!="Muy Baja",#REF!="Leve"),CONCATENATE("R",#REF!,"C",#REF!),"")</f>
        <v>#REF!</v>
      </c>
      <c r="Y144" s="292" t="e">
        <f>IF(AND(#REF!="Muy Baja",#REF!="Leve"),CONCATENATE("R",#REF!,"C",#REF!),"")</f>
        <v>#REF!</v>
      </c>
      <c r="Z144" s="292" t="e">
        <f>IF(AND(#REF!="Muy Baja",#REF!="Leve"),CONCATENATE("R",#REF!,"C",#REF!),"")</f>
        <v>#REF!</v>
      </c>
      <c r="AA144" s="293" t="e">
        <f>IF(AND(#REF!="Muy Baja",#REF!="Leve"),CONCATENATE("R",#REF!,"C",#REF!),"")</f>
        <v>#REF!</v>
      </c>
      <c r="AB144" s="291" t="e">
        <f>IF(AND(#REF!="Muy Baja",#REF!="Menor"),CONCATENATE("R",#REF!,"C",#REF!),"")</f>
        <v>#REF!</v>
      </c>
      <c r="AC144" s="292" t="e">
        <f>IF(AND(#REF!="Muy Baja",#REF!="Menor"),CONCATENATE("R",#REF!,"C",#REF!),"")</f>
        <v>#REF!</v>
      </c>
      <c r="AD144" s="292" t="e">
        <f>IF(AND(#REF!="Muy Baja",#REF!="Menor"),CONCATENATE("R",#REF!,"C",#REF!),"")</f>
        <v>#REF!</v>
      </c>
      <c r="AE144" s="292" t="e">
        <f>IF(AND(#REF!="Muy Baja",#REF!="Menor"),CONCATENATE("R",#REF!,"C",#REF!),"")</f>
        <v>#REF!</v>
      </c>
      <c r="AF144" s="292" t="e">
        <f>IF(AND(#REF!="Muy Baja",#REF!="Menor"),CONCATENATE("R",#REF!,"C",#REF!),"")</f>
        <v>#REF!</v>
      </c>
      <c r="AG144" s="292" t="e">
        <f>IF(AND(#REF!="Muy Baja",#REF!="Menor"),CONCATENATE("R",#REF!,"C",#REF!),"")</f>
        <v>#REF!</v>
      </c>
      <c r="AH144" s="292" t="e">
        <f>IF(AND(#REF!="Muy Baja",#REF!="Menor"),CONCATENATE("R",#REF!,"C",#REF!),"")</f>
        <v>#REF!</v>
      </c>
      <c r="AI144" s="292" t="e">
        <f>IF(AND(#REF!="Muy Baja",#REF!="Menor"),CONCATENATE("R",#REF!,"C",#REF!),"")</f>
        <v>#REF!</v>
      </c>
      <c r="AJ144" s="292" t="e">
        <f>IF(AND(#REF!="Muy Baja",#REF!="Menor"),CONCATENATE("R",#REF!,"C",#REF!),"")</f>
        <v>#REF!</v>
      </c>
      <c r="AK144" s="292" t="e">
        <f>IF(AND(#REF!="Muy Baja",#REF!="Menor"),CONCATENATE("R",#REF!,"C",#REF!),"")</f>
        <v>#REF!</v>
      </c>
      <c r="AL144" s="292" t="e">
        <f>IF(AND(#REF!="Muy Baja",#REF!="Menor"),CONCATENATE("R",#REF!,"C",#REF!),"")</f>
        <v>#REF!</v>
      </c>
      <c r="AM144" s="292" t="e">
        <f>IF(AND(#REF!="Muy Baja",#REF!="Menor"),CONCATENATE("R",#REF!,"C",#REF!),"")</f>
        <v>#REF!</v>
      </c>
      <c r="AN144" s="292" t="e">
        <f>IF(AND(#REF!="Muy Baja",#REF!="Menor"),CONCATENATE("R",#REF!,"C",#REF!),"")</f>
        <v>#REF!</v>
      </c>
      <c r="AO144" s="292" t="e">
        <f>IF(AND(#REF!="Muy Baja",#REF!="Menor"),CONCATENATE("R",#REF!,"C",#REF!),"")</f>
        <v>#REF!</v>
      </c>
      <c r="AP144" s="292" t="e">
        <f>IF(AND(#REF!="Muy Baja",#REF!="Menor"),CONCATENATE("R",#REF!,"C",#REF!),"")</f>
        <v>#REF!</v>
      </c>
      <c r="AQ144" s="292" t="e">
        <f>IF(AND(#REF!="Muy Baja",#REF!="Menor"),CONCATENATE("R",#REF!,"C",#REF!),"")</f>
        <v>#REF!</v>
      </c>
      <c r="AR144" s="292" t="e">
        <f>IF(AND(#REF!="Muy Baja",#REF!="Menor"),CONCATENATE("R",#REF!,"C",#REF!),"")</f>
        <v>#REF!</v>
      </c>
      <c r="AS144" s="293" t="e">
        <f>IF(AND(#REF!="Muy Baja",#REF!="Menor"),CONCATENATE("R",#REF!,"C",#REF!),"")</f>
        <v>#REF!</v>
      </c>
      <c r="AT144" s="282" t="e">
        <f>IF(AND(#REF!="Muy Baja",#REF!="Moderado"),CONCATENATE("R",#REF!,"C",#REF!),"")</f>
        <v>#REF!</v>
      </c>
      <c r="AU144" s="283" t="e">
        <f>IF(AND(#REF!="Muy Baja",#REF!="Moderado"),CONCATENATE("R",#REF!,"C",#REF!),"")</f>
        <v>#REF!</v>
      </c>
      <c r="AV144" s="283" t="e">
        <f>IF(AND(#REF!="Muy Baja",#REF!="Moderado"),CONCATENATE("R",#REF!,"C",#REF!),"")</f>
        <v>#REF!</v>
      </c>
      <c r="AW144" s="283" t="e">
        <f>IF(AND(#REF!="Muy Baja",#REF!="Moderado"),CONCATENATE("R",#REF!,"C",#REF!),"")</f>
        <v>#REF!</v>
      </c>
      <c r="AX144" s="283" t="e">
        <f>IF(AND(#REF!="Muy Baja",#REF!="Moderado"),CONCATENATE("R",#REF!,"C",#REF!),"")</f>
        <v>#REF!</v>
      </c>
      <c r="AY144" s="283" t="e">
        <f>IF(AND(#REF!="Muy Baja",#REF!="Moderado"),CONCATENATE("R",#REF!,"C",#REF!),"")</f>
        <v>#REF!</v>
      </c>
      <c r="AZ144" s="283" t="e">
        <f>IF(AND(#REF!="Muy Baja",#REF!="Moderado"),CONCATENATE("R",#REF!,"C",#REF!),"")</f>
        <v>#REF!</v>
      </c>
      <c r="BA144" s="283" t="e">
        <f>IF(AND(#REF!="Muy Baja",#REF!="Moderado"),CONCATENATE("R",#REF!,"C",#REF!),"")</f>
        <v>#REF!</v>
      </c>
      <c r="BB144" s="283" t="e">
        <f>IF(AND(#REF!="Muy Baja",#REF!="Moderado"),CONCATENATE("R",#REF!,"C",#REF!),"")</f>
        <v>#REF!</v>
      </c>
      <c r="BC144" s="283" t="e">
        <f>IF(AND(#REF!="Muy Baja",#REF!="Moderado"),CONCATENATE("R",#REF!,"C",#REF!),"")</f>
        <v>#REF!</v>
      </c>
      <c r="BD144" s="283" t="e">
        <f>IF(AND(#REF!="Muy Baja",#REF!="Moderado"),CONCATENATE("R",#REF!,"C",#REF!),"")</f>
        <v>#REF!</v>
      </c>
      <c r="BE144" s="283" t="e">
        <f>IF(AND(#REF!="Muy Baja",#REF!="Moderado"),CONCATENATE("R",#REF!,"C",#REF!),"")</f>
        <v>#REF!</v>
      </c>
      <c r="BF144" s="283" t="e">
        <f>IF(AND(#REF!="Muy Baja",#REF!="Moderado"),CONCATENATE("R",#REF!,"C",#REF!),"")</f>
        <v>#REF!</v>
      </c>
      <c r="BG144" s="283" t="e">
        <f>IF(AND(#REF!="Muy Baja",#REF!="Moderado"),CONCATENATE("R",#REF!,"C",#REF!),"")</f>
        <v>#REF!</v>
      </c>
      <c r="BH144" s="283" t="e">
        <f>IF(AND(#REF!="Muy Baja",#REF!="Moderado"),CONCATENATE("R",#REF!,"C",#REF!),"")</f>
        <v>#REF!</v>
      </c>
      <c r="BI144" s="283" t="e">
        <f>IF(AND(#REF!="Muy Baja",#REF!="Moderado"),CONCATENATE("R",#REF!,"C",#REF!),"")</f>
        <v>#REF!</v>
      </c>
      <c r="BJ144" s="283" t="e">
        <f>IF(AND(#REF!="Muy Baja",#REF!="Moderado"),CONCATENATE("R",#REF!,"C",#REF!),"")</f>
        <v>#REF!</v>
      </c>
      <c r="BK144" s="284" t="e">
        <f>IF(AND(#REF!="Muy Baja",#REF!="Moderado"),CONCATENATE("R",#REF!,"C",#REF!),"")</f>
        <v>#REF!</v>
      </c>
      <c r="BL144" s="270" t="e">
        <f>IF(AND(#REF!="Muy Baja",#REF!="Mayor"),CONCATENATE("R",#REF!,"C",#REF!),"")</f>
        <v>#REF!</v>
      </c>
      <c r="BM144" s="270" t="e">
        <f>IF(AND(#REF!="Muy Baja",#REF!="Mayor"),CONCATENATE("R",#REF!,"C",#REF!),"")</f>
        <v>#REF!</v>
      </c>
      <c r="BN144" s="270" t="e">
        <f>IF(AND(#REF!="Muy Baja",#REF!="Mayor"),CONCATENATE("R",#REF!,"C",#REF!),"")</f>
        <v>#REF!</v>
      </c>
      <c r="BO144" s="270" t="e">
        <f>IF(AND(#REF!="Muy Baja",#REF!="Mayor"),CONCATENATE("R",#REF!,"C",#REF!),"")</f>
        <v>#REF!</v>
      </c>
      <c r="BP144" s="270" t="e">
        <f>IF(AND(#REF!="Muy Baja",#REF!="Mayor"),CONCATENATE("R",#REF!,"C",#REF!),"")</f>
        <v>#REF!</v>
      </c>
      <c r="BQ144" s="270" t="e">
        <f>IF(AND(#REF!="Muy Baja",#REF!="Mayor"),CONCATENATE("R",#REF!,"C",#REF!),"")</f>
        <v>#REF!</v>
      </c>
      <c r="BR144" s="270" t="e">
        <f>IF(AND(#REF!="Muy Baja",#REF!="Mayor"),CONCATENATE("R",#REF!,"C",#REF!),"")</f>
        <v>#REF!</v>
      </c>
      <c r="BS144" s="270" t="e">
        <f>IF(AND(#REF!="Muy Baja",#REF!="Mayor"),CONCATENATE("R",#REF!,"C",#REF!),"")</f>
        <v>#REF!</v>
      </c>
      <c r="BT144" s="270" t="e">
        <f>IF(AND(#REF!="Muy Baja",#REF!="Mayor"),CONCATENATE("R",#REF!,"C",#REF!),"")</f>
        <v>#REF!</v>
      </c>
      <c r="BU144" s="270" t="e">
        <f>IF(AND(#REF!="Muy Baja",#REF!="Mayor"),CONCATENATE("R",#REF!,"C",#REF!),"")</f>
        <v>#REF!</v>
      </c>
      <c r="BV144" s="270" t="e">
        <f>IF(AND(#REF!="Muy Baja",#REF!="Mayor"),CONCATENATE("R",#REF!,"C",#REF!),"")</f>
        <v>#REF!</v>
      </c>
      <c r="BW144" s="270" t="e">
        <f>IF(AND(#REF!="Muy Baja",#REF!="Mayor"),CONCATENATE("R",#REF!,"C",#REF!),"")</f>
        <v>#REF!</v>
      </c>
      <c r="BX144" s="270" t="e">
        <f>IF(AND(#REF!="Muy Baja",#REF!="Mayor"),CONCATENATE("R",#REF!,"C",#REF!),"")</f>
        <v>#REF!</v>
      </c>
      <c r="BY144" s="270" t="e">
        <f>IF(AND(#REF!="Muy Baja",#REF!="Mayor"),CONCATENATE("R",#REF!,"C",#REF!),"")</f>
        <v>#REF!</v>
      </c>
      <c r="BZ144" s="270" t="e">
        <f>IF(AND(#REF!="Muy Baja",#REF!="Mayor"),CONCATENATE("R",#REF!,"C",#REF!),"")</f>
        <v>#REF!</v>
      </c>
      <c r="CA144" s="270" t="e">
        <f>IF(AND(#REF!="Muy Baja",#REF!="Mayor"),CONCATENATE("R",#REF!,"C",#REF!),"")</f>
        <v>#REF!</v>
      </c>
      <c r="CB144" s="270" t="e">
        <f>IF(AND(#REF!="Muy Baja",#REF!="Mayor"),CONCATENATE("R",#REF!,"C",#REF!),"")</f>
        <v>#REF!</v>
      </c>
      <c r="CC144" s="271" t="e">
        <f>IF(AND(#REF!="Muy Baja",#REF!="Mayor"),CONCATENATE("R",#REF!,"C",#REF!),"")</f>
        <v>#REF!</v>
      </c>
      <c r="CD144" s="272" t="e">
        <f>IF(AND(#REF!="Muy Baja",#REF!="Catastrófico"),CONCATENATE("R",#REF!,"C",#REF!),"")</f>
        <v>#REF!</v>
      </c>
      <c r="CE144" s="272" t="e">
        <f>IF(AND(#REF!="Muy Baja",#REF!="Catastrófico"),CONCATENATE("R",#REF!,"C",#REF!),"")</f>
        <v>#REF!</v>
      </c>
      <c r="CF144" s="272" t="e">
        <f>IF(AND(#REF!="Muy Baja",#REF!="Catastrófico"),CONCATENATE("R",#REF!,"C",#REF!),"")</f>
        <v>#REF!</v>
      </c>
      <c r="CG144" s="272" t="e">
        <f>IF(AND(#REF!="Muy Baja",#REF!="Catastrófico"),CONCATENATE("R",#REF!,"C",#REF!),"")</f>
        <v>#REF!</v>
      </c>
      <c r="CH144" s="272" t="e">
        <f>IF(AND(#REF!="Muy Baja",#REF!="Catastrófico"),CONCATENATE("R",#REF!,"C",#REF!),"")</f>
        <v>#REF!</v>
      </c>
      <c r="CI144" s="272" t="e">
        <f>IF(AND(#REF!="Muy Baja",#REF!="Catastrófico"),CONCATENATE("R",#REF!,"C",#REF!),"")</f>
        <v>#REF!</v>
      </c>
      <c r="CJ144" s="272" t="e">
        <f>IF(AND(#REF!="Muy Baja",#REF!="Catastrófico"),CONCATENATE("R",#REF!,"C",#REF!),"")</f>
        <v>#REF!</v>
      </c>
      <c r="CK144" s="272" t="e">
        <f>IF(AND(#REF!="Muy Baja",#REF!="Catastrófico"),CONCATENATE("R",#REF!,"C",#REF!),"")</f>
        <v>#REF!</v>
      </c>
      <c r="CL144" s="272" t="e">
        <f>IF(AND(#REF!="Muy Baja",#REF!="Catastrófico"),CONCATENATE("R",#REF!,"C",#REF!),"")</f>
        <v>#REF!</v>
      </c>
      <c r="CM144" s="272" t="e">
        <f>IF(AND(#REF!="Muy Baja",#REF!="Catastrófico"),CONCATENATE("R",#REF!,"C",#REF!),"")</f>
        <v>#REF!</v>
      </c>
      <c r="CN144" s="272" t="e">
        <f>IF(AND(#REF!="Muy Baja",#REF!="Catastrófico"),CONCATENATE("R",#REF!,"C",#REF!),"")</f>
        <v>#REF!</v>
      </c>
      <c r="CO144" s="272" t="e">
        <f>IF(AND(#REF!="Muy Baja",#REF!="Catastrófico"),CONCATENATE("R",#REF!,"C",#REF!),"")</f>
        <v>#REF!</v>
      </c>
      <c r="CP144" s="272" t="e">
        <f>IF(AND(#REF!="Muy Baja",#REF!="Catastrófico"),CONCATENATE("R",#REF!,"C",#REF!),"")</f>
        <v>#REF!</v>
      </c>
      <c r="CQ144" s="272" t="e">
        <f>IF(AND(#REF!="Muy Baja",#REF!="Catastrófico"),CONCATENATE("R",#REF!,"C",#REF!),"")</f>
        <v>#REF!</v>
      </c>
      <c r="CR144" s="272" t="e">
        <f>IF(AND(#REF!="Muy Baja",#REF!="Catastrófico"),CONCATENATE("R",#REF!,"C",#REF!),"")</f>
        <v>#REF!</v>
      </c>
      <c r="CS144" s="272" t="e">
        <f>IF(AND(#REF!="Muy Baja",#REF!="Catastrófico"),CONCATENATE("R",#REF!,"C",#REF!),"")</f>
        <v>#REF!</v>
      </c>
      <c r="CT144" s="272" t="e">
        <f>IF(AND(#REF!="Muy Baja",#REF!="Catastrófico"),CONCATENATE("R",#REF!,"C",#REF!),"")</f>
        <v>#REF!</v>
      </c>
      <c r="CU144" s="273" t="e">
        <f>IF(AND(#REF!="Muy Baja",#REF!="Catastrófico"),CONCATENATE("R",#REF!,"C",#REF!),"")</f>
        <v>#REF!</v>
      </c>
      <c r="CV144" s="57"/>
    </row>
    <row r="145" spans="2:100" ht="32.65" customHeight="1">
      <c r="B145" s="1101"/>
      <c r="C145" s="1101"/>
      <c r="D145" s="1102"/>
      <c r="E145" s="1072"/>
      <c r="F145" s="1073"/>
      <c r="G145" s="1073"/>
      <c r="H145" s="1073"/>
      <c r="I145" s="1073"/>
      <c r="J145" s="291" t="e">
        <f>IF(AND(#REF!="Muy Baja",#REF!="Leve"),CONCATENATE("R",#REF!,"C",#REF!),"")</f>
        <v>#REF!</v>
      </c>
      <c r="K145" s="292" t="e">
        <f>IF(AND(#REF!="Muy Baja",#REF!="Leve"),CONCATENATE("R",#REF!,"C",#REF!),"")</f>
        <v>#REF!</v>
      </c>
      <c r="L145" s="292" t="e">
        <f>IF(AND(#REF!="Muy Baja",#REF!="Leve"),CONCATENATE("R",#REF!,"C",#REF!),"")</f>
        <v>#REF!</v>
      </c>
      <c r="M145" s="292" t="e">
        <f>IF(AND(#REF!="Muy Baja",#REF!="Leve"),CONCATENATE("R",#REF!,"C",#REF!),"")</f>
        <v>#REF!</v>
      </c>
      <c r="N145" s="292" t="e">
        <f>IF(AND(#REF!="Muy Baja",#REF!="Leve"),CONCATENATE("R",#REF!,"C",#REF!),"")</f>
        <v>#REF!</v>
      </c>
      <c r="O145" s="292" t="e">
        <f>IF(AND(#REF!="Muy Baja",#REF!="Leve"),CONCATENATE("R",#REF!,"C",#REF!),"")</f>
        <v>#REF!</v>
      </c>
      <c r="P145" s="292" t="e">
        <f>IF(AND(#REF!="Muy Baja",#REF!="Leve"),CONCATENATE("R",#REF!,"C",#REF!),"")</f>
        <v>#REF!</v>
      </c>
      <c r="Q145" s="292" t="e">
        <f>IF(AND(#REF!="Muy Baja",#REF!="Leve"),CONCATENATE("R",#REF!,"C",#REF!),"")</f>
        <v>#REF!</v>
      </c>
      <c r="R145" s="292" t="e">
        <f>IF(AND(#REF!="Muy Baja",#REF!="Leve"),CONCATENATE("R",#REF!,"C",#REF!),"")</f>
        <v>#REF!</v>
      </c>
      <c r="S145" s="292" t="e">
        <f>IF(AND(#REF!="Muy Baja",#REF!="Leve"),CONCATENATE("R",#REF!,"C",#REF!),"")</f>
        <v>#REF!</v>
      </c>
      <c r="T145" s="292" t="e">
        <f>IF(AND(#REF!="Muy Baja",#REF!="Leve"),CONCATENATE("R",#REF!,"C",#REF!),"")</f>
        <v>#REF!</v>
      </c>
      <c r="U145" s="292" t="e">
        <f>IF(AND(#REF!="Muy Baja",#REF!="Leve"),CONCATENATE("R",#REF!,"C",#REF!),"")</f>
        <v>#REF!</v>
      </c>
      <c r="V145" s="292" t="e">
        <f>IF(AND(#REF!="Muy Baja",#REF!="Leve"),CONCATENATE("R",#REF!,"C",#REF!),"")</f>
        <v>#REF!</v>
      </c>
      <c r="W145" s="292" t="e">
        <f>IF(AND(#REF!="Muy Baja",#REF!="Leve"),CONCATENATE("R",#REF!,"C",#REF!),"")</f>
        <v>#REF!</v>
      </c>
      <c r="X145" s="292" t="e">
        <f>IF(AND(#REF!="Muy Baja",#REF!="Leve"),CONCATENATE("R",#REF!,"C",#REF!),"")</f>
        <v>#REF!</v>
      </c>
      <c r="Y145" s="292" t="e">
        <f>IF(AND(#REF!="Muy Baja",#REF!="Leve"),CONCATENATE("R",#REF!,"C",#REF!),"")</f>
        <v>#REF!</v>
      </c>
      <c r="Z145" s="292" t="e">
        <f>IF(AND(#REF!="Muy Baja",#REF!="Leve"),CONCATENATE("R",#REF!,"C",#REF!),"")</f>
        <v>#REF!</v>
      </c>
      <c r="AA145" s="293" t="e">
        <f>IF(AND(#REF!="Muy Baja",#REF!="Leve"),CONCATENATE("R",#REF!,"C",#REF!),"")</f>
        <v>#REF!</v>
      </c>
      <c r="AB145" s="291" t="e">
        <f>IF(AND(#REF!="Muy Baja",#REF!="Menor"),CONCATENATE("R",#REF!,"C",#REF!),"")</f>
        <v>#REF!</v>
      </c>
      <c r="AC145" s="292" t="e">
        <f>IF(AND(#REF!="Muy Baja",#REF!="Menor"),CONCATENATE("R",#REF!,"C",#REF!),"")</f>
        <v>#REF!</v>
      </c>
      <c r="AD145" s="292" t="e">
        <f>IF(AND(#REF!="Muy Baja",#REF!="Menor"),CONCATENATE("R",#REF!,"C",#REF!),"")</f>
        <v>#REF!</v>
      </c>
      <c r="AE145" s="292" t="e">
        <f>IF(AND(#REF!="Muy Baja",#REF!="Menor"),CONCATENATE("R",#REF!,"C",#REF!),"")</f>
        <v>#REF!</v>
      </c>
      <c r="AF145" s="292" t="e">
        <f>IF(AND(#REF!="Muy Baja",#REF!="Menor"),CONCATENATE("R",#REF!,"C",#REF!),"")</f>
        <v>#REF!</v>
      </c>
      <c r="AG145" s="292" t="e">
        <f>IF(AND(#REF!="Muy Baja",#REF!="Menor"),CONCATENATE("R",#REF!,"C",#REF!),"")</f>
        <v>#REF!</v>
      </c>
      <c r="AH145" s="292" t="e">
        <f>IF(AND(#REF!="Muy Baja",#REF!="Menor"),CONCATENATE("R",#REF!,"C",#REF!),"")</f>
        <v>#REF!</v>
      </c>
      <c r="AI145" s="292" t="e">
        <f>IF(AND(#REF!="Muy Baja",#REF!="Menor"),CONCATENATE("R",#REF!,"C",#REF!),"")</f>
        <v>#REF!</v>
      </c>
      <c r="AJ145" s="292" t="e">
        <f>IF(AND(#REF!="Muy Baja",#REF!="Menor"),CONCATENATE("R",#REF!,"C",#REF!),"")</f>
        <v>#REF!</v>
      </c>
      <c r="AK145" s="292" t="e">
        <f>IF(AND(#REF!="Muy Baja",#REF!="Menor"),CONCATENATE("R",#REF!,"C",#REF!),"")</f>
        <v>#REF!</v>
      </c>
      <c r="AL145" s="292" t="e">
        <f>IF(AND(#REF!="Muy Baja",#REF!="Menor"),CONCATENATE("R",#REF!,"C",#REF!),"")</f>
        <v>#REF!</v>
      </c>
      <c r="AM145" s="292" t="e">
        <f>IF(AND(#REF!="Muy Baja",#REF!="Menor"),CONCATENATE("R",#REF!,"C",#REF!),"")</f>
        <v>#REF!</v>
      </c>
      <c r="AN145" s="292" t="e">
        <f>IF(AND(#REF!="Muy Baja",#REF!="Menor"),CONCATENATE("R",#REF!,"C",#REF!),"")</f>
        <v>#REF!</v>
      </c>
      <c r="AO145" s="292" t="e">
        <f>IF(AND(#REF!="Muy Baja",#REF!="Menor"),CONCATENATE("R",#REF!,"C",#REF!),"")</f>
        <v>#REF!</v>
      </c>
      <c r="AP145" s="292" t="e">
        <f>IF(AND(#REF!="Muy Baja",#REF!="Menor"),CONCATENATE("R",#REF!,"C",#REF!),"")</f>
        <v>#REF!</v>
      </c>
      <c r="AQ145" s="292" t="e">
        <f>IF(AND(#REF!="Muy Baja",#REF!="Menor"),CONCATENATE("R",#REF!,"C",#REF!),"")</f>
        <v>#REF!</v>
      </c>
      <c r="AR145" s="292" t="e">
        <f>IF(AND(#REF!="Muy Baja",#REF!="Menor"),CONCATENATE("R",#REF!,"C",#REF!),"")</f>
        <v>#REF!</v>
      </c>
      <c r="AS145" s="293" t="e">
        <f>IF(AND(#REF!="Muy Baja",#REF!="Menor"),CONCATENATE("R",#REF!,"C",#REF!),"")</f>
        <v>#REF!</v>
      </c>
      <c r="AT145" s="282" t="e">
        <f>IF(AND(#REF!="Muy Baja",#REF!="Moderado"),CONCATENATE("R",#REF!,"C",#REF!),"")</f>
        <v>#REF!</v>
      </c>
      <c r="AU145" s="283" t="e">
        <f>IF(AND(#REF!="Muy Baja",#REF!="Moderado"),CONCATENATE("R",#REF!,"C",#REF!),"")</f>
        <v>#REF!</v>
      </c>
      <c r="AV145" s="283" t="e">
        <f>IF(AND(#REF!="Muy Baja",#REF!="Moderado"),CONCATENATE("R",#REF!,"C",#REF!),"")</f>
        <v>#REF!</v>
      </c>
      <c r="AW145" s="283" t="e">
        <f>IF(AND(#REF!="Muy Baja",#REF!="Moderado"),CONCATENATE("R",#REF!,"C",#REF!),"")</f>
        <v>#REF!</v>
      </c>
      <c r="AX145" s="283" t="e">
        <f>IF(AND(#REF!="Muy Baja",#REF!="Moderado"),CONCATENATE("R",#REF!,"C",#REF!),"")</f>
        <v>#REF!</v>
      </c>
      <c r="AY145" s="283" t="e">
        <f>IF(AND(#REF!="Muy Baja",#REF!="Moderado"),CONCATENATE("R",#REF!,"C",#REF!),"")</f>
        <v>#REF!</v>
      </c>
      <c r="AZ145" s="283" t="e">
        <f>IF(AND(#REF!="Muy Baja",#REF!="Moderado"),CONCATENATE("R",#REF!,"C",#REF!),"")</f>
        <v>#REF!</v>
      </c>
      <c r="BA145" s="283" t="e">
        <f>IF(AND(#REF!="Muy Baja",#REF!="Moderado"),CONCATENATE("R",#REF!,"C",#REF!),"")</f>
        <v>#REF!</v>
      </c>
      <c r="BB145" s="283" t="e">
        <f>IF(AND(#REF!="Muy Baja",#REF!="Moderado"),CONCATENATE("R",#REF!,"C",#REF!),"")</f>
        <v>#REF!</v>
      </c>
      <c r="BC145" s="283" t="e">
        <f>IF(AND(#REF!="Muy Baja",#REF!="Moderado"),CONCATENATE("R",#REF!,"C",#REF!),"")</f>
        <v>#REF!</v>
      </c>
      <c r="BD145" s="283" t="e">
        <f>IF(AND(#REF!="Muy Baja",#REF!="Moderado"),CONCATENATE("R",#REF!,"C",#REF!),"")</f>
        <v>#REF!</v>
      </c>
      <c r="BE145" s="283" t="e">
        <f>IF(AND(#REF!="Muy Baja",#REF!="Moderado"),CONCATENATE("R",#REF!,"C",#REF!),"")</f>
        <v>#REF!</v>
      </c>
      <c r="BF145" s="283" t="e">
        <f>IF(AND(#REF!="Muy Baja",#REF!="Moderado"),CONCATENATE("R",#REF!,"C",#REF!),"")</f>
        <v>#REF!</v>
      </c>
      <c r="BG145" s="283" t="e">
        <f>IF(AND(#REF!="Muy Baja",#REF!="Moderado"),CONCATENATE("R",#REF!,"C",#REF!),"")</f>
        <v>#REF!</v>
      </c>
      <c r="BH145" s="283" t="e">
        <f>IF(AND(#REF!="Muy Baja",#REF!="Moderado"),CONCATENATE("R",#REF!,"C",#REF!),"")</f>
        <v>#REF!</v>
      </c>
      <c r="BI145" s="283" t="e">
        <f>IF(AND(#REF!="Muy Baja",#REF!="Moderado"),CONCATENATE("R",#REF!,"C",#REF!),"")</f>
        <v>#REF!</v>
      </c>
      <c r="BJ145" s="283" t="e">
        <f>IF(AND(#REF!="Muy Baja",#REF!="Moderado"),CONCATENATE("R",#REF!,"C",#REF!),"")</f>
        <v>#REF!</v>
      </c>
      <c r="BK145" s="284" t="e">
        <f>IF(AND(#REF!="Muy Baja",#REF!="Moderado"),CONCATENATE("R",#REF!,"C",#REF!),"")</f>
        <v>#REF!</v>
      </c>
      <c r="BL145" s="270" t="e">
        <f>IF(AND(#REF!="Muy Baja",#REF!="Mayor"),CONCATENATE("R",#REF!,"C",#REF!),"")</f>
        <v>#REF!</v>
      </c>
      <c r="BM145" s="270" t="e">
        <f>IF(AND(#REF!="Muy Baja",#REF!="Mayor"),CONCATENATE("R",#REF!,"C",#REF!),"")</f>
        <v>#REF!</v>
      </c>
      <c r="BN145" s="270" t="e">
        <f>IF(AND(#REF!="Muy Baja",#REF!="Mayor"),CONCATENATE("R",#REF!,"C",#REF!),"")</f>
        <v>#REF!</v>
      </c>
      <c r="BO145" s="270" t="e">
        <f>IF(AND(#REF!="Muy Baja",#REF!="Mayor"),CONCATENATE("R",#REF!,"C",#REF!),"")</f>
        <v>#REF!</v>
      </c>
      <c r="BP145" s="270" t="e">
        <f>IF(AND(#REF!="Muy Baja",#REF!="Mayor"),CONCATENATE("R",#REF!,"C",#REF!),"")</f>
        <v>#REF!</v>
      </c>
      <c r="BQ145" s="270" t="e">
        <f>IF(AND(#REF!="Muy Baja",#REF!="Mayor"),CONCATENATE("R",#REF!,"C",#REF!),"")</f>
        <v>#REF!</v>
      </c>
      <c r="BR145" s="270" t="e">
        <f>IF(AND(#REF!="Muy Baja",#REF!="Mayor"),CONCATENATE("R",#REF!,"C",#REF!),"")</f>
        <v>#REF!</v>
      </c>
      <c r="BS145" s="270" t="e">
        <f>IF(AND(#REF!="Muy Baja",#REF!="Mayor"),CONCATENATE("R",#REF!,"C",#REF!),"")</f>
        <v>#REF!</v>
      </c>
      <c r="BT145" s="270" t="e">
        <f>IF(AND(#REF!="Muy Baja",#REF!="Mayor"),CONCATENATE("R",#REF!,"C",#REF!),"")</f>
        <v>#REF!</v>
      </c>
      <c r="BU145" s="270" t="e">
        <f>IF(AND(#REF!="Muy Baja",#REF!="Mayor"),CONCATENATE("R",#REF!,"C",#REF!),"")</f>
        <v>#REF!</v>
      </c>
      <c r="BV145" s="270" t="e">
        <f>IF(AND(#REF!="Muy Baja",#REF!="Mayor"),CONCATENATE("R",#REF!,"C",#REF!),"")</f>
        <v>#REF!</v>
      </c>
      <c r="BW145" s="270" t="e">
        <f>IF(AND(#REF!="Muy Baja",#REF!="Mayor"),CONCATENATE("R",#REF!,"C",#REF!),"")</f>
        <v>#REF!</v>
      </c>
      <c r="BX145" s="270" t="e">
        <f>IF(AND(#REF!="Muy Baja",#REF!="Mayor"),CONCATENATE("R",#REF!,"C",#REF!),"")</f>
        <v>#REF!</v>
      </c>
      <c r="BY145" s="270" t="e">
        <f>IF(AND(#REF!="Muy Baja",#REF!="Mayor"),CONCATENATE("R",#REF!,"C",#REF!),"")</f>
        <v>#REF!</v>
      </c>
      <c r="BZ145" s="270" t="e">
        <f>IF(AND(#REF!="Muy Baja",#REF!="Mayor"),CONCATENATE("R",#REF!,"C",#REF!),"")</f>
        <v>#REF!</v>
      </c>
      <c r="CA145" s="270" t="e">
        <f>IF(AND(#REF!="Muy Baja",#REF!="Mayor"),CONCATENATE("R",#REF!,"C",#REF!),"")</f>
        <v>#REF!</v>
      </c>
      <c r="CB145" s="270" t="e">
        <f>IF(AND(#REF!="Muy Baja",#REF!="Mayor"),CONCATENATE("R",#REF!,"C",#REF!),"")</f>
        <v>#REF!</v>
      </c>
      <c r="CC145" s="271" t="e">
        <f>IF(AND(#REF!="Muy Baja",#REF!="Mayor"),CONCATENATE("R",#REF!,"C",#REF!),"")</f>
        <v>#REF!</v>
      </c>
      <c r="CD145" s="272" t="e">
        <f>IF(AND(#REF!="Muy Baja",#REF!="Catastrófico"),CONCATENATE("R",#REF!,"C",#REF!),"")</f>
        <v>#REF!</v>
      </c>
      <c r="CE145" s="272" t="e">
        <f>IF(AND(#REF!="Muy Baja",#REF!="Catastrófico"),CONCATENATE("R",#REF!,"C",#REF!),"")</f>
        <v>#REF!</v>
      </c>
      <c r="CF145" s="272" t="e">
        <f>IF(AND(#REF!="Muy Baja",#REF!="Catastrófico"),CONCATENATE("R",#REF!,"C",#REF!),"")</f>
        <v>#REF!</v>
      </c>
      <c r="CG145" s="272" t="e">
        <f>IF(AND(#REF!="Muy Baja",#REF!="Catastrófico"),CONCATENATE("R",#REF!,"C",#REF!),"")</f>
        <v>#REF!</v>
      </c>
      <c r="CH145" s="272" t="e">
        <f>IF(AND(#REF!="Muy Baja",#REF!="Catastrófico"),CONCATENATE("R",#REF!,"C",#REF!),"")</f>
        <v>#REF!</v>
      </c>
      <c r="CI145" s="272" t="e">
        <f>IF(AND(#REF!="Muy Baja",#REF!="Catastrófico"),CONCATENATE("R",#REF!,"C",#REF!),"")</f>
        <v>#REF!</v>
      </c>
      <c r="CJ145" s="272" t="e">
        <f>IF(AND(#REF!="Muy Baja",#REF!="Catastrófico"),CONCATENATE("R",#REF!,"C",#REF!),"")</f>
        <v>#REF!</v>
      </c>
      <c r="CK145" s="272" t="e">
        <f>IF(AND(#REF!="Muy Baja",#REF!="Catastrófico"),CONCATENATE("R",#REF!,"C",#REF!),"")</f>
        <v>#REF!</v>
      </c>
      <c r="CL145" s="272" t="e">
        <f>IF(AND(#REF!="Muy Baja",#REF!="Catastrófico"),CONCATENATE("R",#REF!,"C",#REF!),"")</f>
        <v>#REF!</v>
      </c>
      <c r="CM145" s="272" t="e">
        <f>IF(AND(#REF!="Muy Baja",#REF!="Catastrófico"),CONCATENATE("R",#REF!,"C",#REF!),"")</f>
        <v>#REF!</v>
      </c>
      <c r="CN145" s="272" t="e">
        <f>IF(AND(#REF!="Muy Baja",#REF!="Catastrófico"),CONCATENATE("R",#REF!,"C",#REF!),"")</f>
        <v>#REF!</v>
      </c>
      <c r="CO145" s="272" t="e">
        <f>IF(AND(#REF!="Muy Baja",#REF!="Catastrófico"),CONCATENATE("R",#REF!,"C",#REF!),"")</f>
        <v>#REF!</v>
      </c>
      <c r="CP145" s="272" t="e">
        <f>IF(AND(#REF!="Muy Baja",#REF!="Catastrófico"),CONCATENATE("R",#REF!,"C",#REF!),"")</f>
        <v>#REF!</v>
      </c>
      <c r="CQ145" s="272" t="e">
        <f>IF(AND(#REF!="Muy Baja",#REF!="Catastrófico"),CONCATENATE("R",#REF!,"C",#REF!),"")</f>
        <v>#REF!</v>
      </c>
      <c r="CR145" s="272" t="e">
        <f>IF(AND(#REF!="Muy Baja",#REF!="Catastrófico"),CONCATENATE("R",#REF!,"C",#REF!),"")</f>
        <v>#REF!</v>
      </c>
      <c r="CS145" s="272" t="e">
        <f>IF(AND(#REF!="Muy Baja",#REF!="Catastrófico"),CONCATENATE("R",#REF!,"C",#REF!),"")</f>
        <v>#REF!</v>
      </c>
      <c r="CT145" s="272" t="e">
        <f>IF(AND(#REF!="Muy Baja",#REF!="Catastrófico"),CONCATENATE("R",#REF!,"C",#REF!),"")</f>
        <v>#REF!</v>
      </c>
      <c r="CU145" s="273" t="e">
        <f>IF(AND(#REF!="Muy Baja",#REF!="Catastrófico"),CONCATENATE("R",#REF!,"C",#REF!),"")</f>
        <v>#REF!</v>
      </c>
      <c r="CV145" s="57"/>
    </row>
    <row r="146" spans="2:100" ht="32.65" customHeight="1">
      <c r="B146" s="1101"/>
      <c r="C146" s="1101"/>
      <c r="D146" s="1102"/>
      <c r="E146" s="1072"/>
      <c r="F146" s="1073"/>
      <c r="G146" s="1073"/>
      <c r="H146" s="1073"/>
      <c r="I146" s="1073"/>
      <c r="J146" s="291" t="e">
        <f>IF(AND(#REF!="Muy Baja",#REF!="Leve"),CONCATENATE("R",#REF!,"C",#REF!),"")</f>
        <v>#REF!</v>
      </c>
      <c r="K146" s="292" t="e">
        <f>IF(AND(#REF!="Muy Baja",#REF!="Leve"),CONCATENATE("R",#REF!,"C",#REF!),"")</f>
        <v>#REF!</v>
      </c>
      <c r="L146" s="292" t="e">
        <f>IF(AND(#REF!="Muy Baja",#REF!="Leve"),CONCATENATE("R",#REF!,"C",#REF!),"")</f>
        <v>#REF!</v>
      </c>
      <c r="M146" s="292" t="e">
        <f>IF(AND(#REF!="Muy Baja",#REF!="Leve"),CONCATENATE("R",#REF!,"C",#REF!),"")</f>
        <v>#REF!</v>
      </c>
      <c r="N146" s="292" t="e">
        <f>IF(AND(#REF!="Muy Baja",#REF!="Leve"),CONCATENATE("R",#REF!,"C",#REF!),"")</f>
        <v>#REF!</v>
      </c>
      <c r="O146" s="292" t="e">
        <f>IF(AND(#REF!="Muy Baja",#REF!="Leve"),CONCATENATE("R",#REF!,"C",#REF!),"")</f>
        <v>#REF!</v>
      </c>
      <c r="P146" s="292" t="e">
        <f>IF(AND(#REF!="Muy Baja",#REF!="Leve"),CONCATENATE("R",#REF!,"C",#REF!),"")</f>
        <v>#REF!</v>
      </c>
      <c r="Q146" s="292" t="e">
        <f>IF(AND(#REF!="Muy Baja",#REF!="Leve"),CONCATENATE("R",#REF!,"C",#REF!),"")</f>
        <v>#REF!</v>
      </c>
      <c r="R146" s="292" t="e">
        <f>IF(AND(#REF!="Muy Baja",#REF!="Leve"),CONCATENATE("R",#REF!,"C",#REF!),"")</f>
        <v>#REF!</v>
      </c>
      <c r="S146" s="292" t="e">
        <f>IF(AND(#REF!="Muy Baja",#REF!="Leve"),CONCATENATE("R",#REF!,"C",#REF!),"")</f>
        <v>#REF!</v>
      </c>
      <c r="T146" s="292" t="e">
        <f>IF(AND(#REF!="Muy Baja",#REF!="Leve"),CONCATENATE("R",#REF!,"C",#REF!),"")</f>
        <v>#REF!</v>
      </c>
      <c r="U146" s="292" t="e">
        <f>IF(AND(#REF!="Muy Baja",#REF!="Leve"),CONCATENATE("R",#REF!,"C",#REF!),"")</f>
        <v>#REF!</v>
      </c>
      <c r="V146" s="292" t="e">
        <f>IF(AND(#REF!="Muy Baja",#REF!="Leve"),CONCATENATE("R",#REF!,"C",#REF!),"")</f>
        <v>#REF!</v>
      </c>
      <c r="W146" s="292" t="e">
        <f>IF(AND(#REF!="Muy Baja",#REF!="Leve"),CONCATENATE("R",#REF!,"C",#REF!),"")</f>
        <v>#REF!</v>
      </c>
      <c r="X146" s="292" t="e">
        <f>IF(AND(#REF!="Muy Baja",#REF!="Leve"),CONCATENATE("R",#REF!,"C",#REF!),"")</f>
        <v>#REF!</v>
      </c>
      <c r="Y146" s="292" t="e">
        <f>IF(AND(#REF!="Muy Baja",#REF!="Leve"),CONCATENATE("R",#REF!,"C",#REF!),"")</f>
        <v>#REF!</v>
      </c>
      <c r="Z146" s="292" t="e">
        <f>IF(AND(#REF!="Muy Baja",#REF!="Leve"),CONCATENATE("R",#REF!,"C",#REF!),"")</f>
        <v>#REF!</v>
      </c>
      <c r="AA146" s="293" t="e">
        <f>IF(AND(#REF!="Muy Baja",#REF!="Leve"),CONCATENATE("R",#REF!,"C",#REF!),"")</f>
        <v>#REF!</v>
      </c>
      <c r="AB146" s="291" t="e">
        <f>IF(AND(#REF!="Muy Baja",#REF!="Menor"),CONCATENATE("R",#REF!,"C",#REF!),"")</f>
        <v>#REF!</v>
      </c>
      <c r="AC146" s="292" t="e">
        <f>IF(AND(#REF!="Muy Baja",#REF!="Menor"),CONCATENATE("R",#REF!,"C",#REF!),"")</f>
        <v>#REF!</v>
      </c>
      <c r="AD146" s="292" t="e">
        <f>IF(AND(#REF!="Muy Baja",#REF!="Menor"),CONCATENATE("R",#REF!,"C",#REF!),"")</f>
        <v>#REF!</v>
      </c>
      <c r="AE146" s="292" t="e">
        <f>IF(AND(#REF!="Muy Baja",#REF!="Menor"),CONCATENATE("R",#REF!,"C",#REF!),"")</f>
        <v>#REF!</v>
      </c>
      <c r="AF146" s="292" t="e">
        <f>IF(AND(#REF!="Muy Baja",#REF!="Menor"),CONCATENATE("R",#REF!,"C",#REF!),"")</f>
        <v>#REF!</v>
      </c>
      <c r="AG146" s="292" t="e">
        <f>IF(AND(#REF!="Muy Baja",#REF!="Menor"),CONCATENATE("R",#REF!,"C",#REF!),"")</f>
        <v>#REF!</v>
      </c>
      <c r="AH146" s="292" t="e">
        <f>IF(AND(#REF!="Muy Baja",#REF!="Menor"),CONCATENATE("R",#REF!,"C",#REF!),"")</f>
        <v>#REF!</v>
      </c>
      <c r="AI146" s="292" t="e">
        <f>IF(AND(#REF!="Muy Baja",#REF!="Menor"),CONCATENATE("R",#REF!,"C",#REF!),"")</f>
        <v>#REF!</v>
      </c>
      <c r="AJ146" s="292" t="e">
        <f>IF(AND(#REF!="Muy Baja",#REF!="Menor"),CONCATENATE("R",#REF!,"C",#REF!),"")</f>
        <v>#REF!</v>
      </c>
      <c r="AK146" s="292" t="e">
        <f>IF(AND(#REF!="Muy Baja",#REF!="Menor"),CONCATENATE("R",#REF!,"C",#REF!),"")</f>
        <v>#REF!</v>
      </c>
      <c r="AL146" s="292" t="e">
        <f>IF(AND(#REF!="Muy Baja",#REF!="Menor"),CONCATENATE("R",#REF!,"C",#REF!),"")</f>
        <v>#REF!</v>
      </c>
      <c r="AM146" s="292" t="e">
        <f>IF(AND(#REF!="Muy Baja",#REF!="Menor"),CONCATENATE("R",#REF!,"C",#REF!),"")</f>
        <v>#REF!</v>
      </c>
      <c r="AN146" s="292" t="e">
        <f>IF(AND(#REF!="Muy Baja",#REF!="Menor"),CONCATENATE("R",#REF!,"C",#REF!),"")</f>
        <v>#REF!</v>
      </c>
      <c r="AO146" s="292" t="e">
        <f>IF(AND(#REF!="Muy Baja",#REF!="Menor"),CONCATENATE("R",#REF!,"C",#REF!),"")</f>
        <v>#REF!</v>
      </c>
      <c r="AP146" s="292" t="e">
        <f>IF(AND(#REF!="Muy Baja",#REF!="Menor"),CONCATENATE("R",#REF!,"C",#REF!),"")</f>
        <v>#REF!</v>
      </c>
      <c r="AQ146" s="292" t="e">
        <f>IF(AND(#REF!="Muy Baja",#REF!="Menor"),CONCATENATE("R",#REF!,"C",#REF!),"")</f>
        <v>#REF!</v>
      </c>
      <c r="AR146" s="292" t="e">
        <f>IF(AND(#REF!="Muy Baja",#REF!="Menor"),CONCATENATE("R",#REF!,"C",#REF!),"")</f>
        <v>#REF!</v>
      </c>
      <c r="AS146" s="293" t="e">
        <f>IF(AND(#REF!="Muy Baja",#REF!="Menor"),CONCATENATE("R",#REF!,"C",#REF!),"")</f>
        <v>#REF!</v>
      </c>
      <c r="AT146" s="282" t="e">
        <f>IF(AND(#REF!="Muy Baja",#REF!="Moderado"),CONCATENATE("R",#REF!,"C",#REF!),"")</f>
        <v>#REF!</v>
      </c>
      <c r="AU146" s="283" t="e">
        <f>IF(AND(#REF!="Muy Baja",#REF!="Moderado"),CONCATENATE("R",#REF!,"C",#REF!),"")</f>
        <v>#REF!</v>
      </c>
      <c r="AV146" s="283" t="e">
        <f>IF(AND(#REF!="Muy Baja",#REF!="Moderado"),CONCATENATE("R",#REF!,"C",#REF!),"")</f>
        <v>#REF!</v>
      </c>
      <c r="AW146" s="283" t="e">
        <f>IF(AND(#REF!="Muy Baja",#REF!="Moderado"),CONCATENATE("R",#REF!,"C",#REF!),"")</f>
        <v>#REF!</v>
      </c>
      <c r="AX146" s="283" t="e">
        <f>IF(AND(#REF!="Muy Baja",#REF!="Moderado"),CONCATENATE("R",#REF!,"C",#REF!),"")</f>
        <v>#REF!</v>
      </c>
      <c r="AY146" s="283" t="e">
        <f>IF(AND(#REF!="Muy Baja",#REF!="Moderado"),CONCATENATE("R",#REF!,"C",#REF!),"")</f>
        <v>#REF!</v>
      </c>
      <c r="AZ146" s="283" t="e">
        <f>IF(AND(#REF!="Muy Baja",#REF!="Moderado"),CONCATENATE("R",#REF!,"C",#REF!),"")</f>
        <v>#REF!</v>
      </c>
      <c r="BA146" s="283" t="e">
        <f>IF(AND(#REF!="Muy Baja",#REF!="Moderado"),CONCATENATE("R",#REF!,"C",#REF!),"")</f>
        <v>#REF!</v>
      </c>
      <c r="BB146" s="283" t="e">
        <f>IF(AND(#REF!="Muy Baja",#REF!="Moderado"),CONCATENATE("R",#REF!,"C",#REF!),"")</f>
        <v>#REF!</v>
      </c>
      <c r="BC146" s="283" t="e">
        <f>IF(AND(#REF!="Muy Baja",#REF!="Moderado"),CONCATENATE("R",#REF!,"C",#REF!),"")</f>
        <v>#REF!</v>
      </c>
      <c r="BD146" s="283" t="e">
        <f>IF(AND(#REF!="Muy Baja",#REF!="Moderado"),CONCATENATE("R",#REF!,"C",#REF!),"")</f>
        <v>#REF!</v>
      </c>
      <c r="BE146" s="283" t="e">
        <f>IF(AND(#REF!="Muy Baja",#REF!="Moderado"),CONCATENATE("R",#REF!,"C",#REF!),"")</f>
        <v>#REF!</v>
      </c>
      <c r="BF146" s="283" t="e">
        <f>IF(AND(#REF!="Muy Baja",#REF!="Moderado"),CONCATENATE("R",#REF!,"C",#REF!),"")</f>
        <v>#REF!</v>
      </c>
      <c r="BG146" s="283" t="e">
        <f>IF(AND(#REF!="Muy Baja",#REF!="Moderado"),CONCATENATE("R",#REF!,"C",#REF!),"")</f>
        <v>#REF!</v>
      </c>
      <c r="BH146" s="283" t="e">
        <f>IF(AND(#REF!="Muy Baja",#REF!="Moderado"),CONCATENATE("R",#REF!,"C",#REF!),"")</f>
        <v>#REF!</v>
      </c>
      <c r="BI146" s="283" t="e">
        <f>IF(AND(#REF!="Muy Baja",#REF!="Moderado"),CONCATENATE("R",#REF!,"C",#REF!),"")</f>
        <v>#REF!</v>
      </c>
      <c r="BJ146" s="283" t="e">
        <f>IF(AND(#REF!="Muy Baja",#REF!="Moderado"),CONCATENATE("R",#REF!,"C",#REF!),"")</f>
        <v>#REF!</v>
      </c>
      <c r="BK146" s="284" t="e">
        <f>IF(AND(#REF!="Muy Baja",#REF!="Moderado"),CONCATENATE("R",#REF!,"C",#REF!),"")</f>
        <v>#REF!</v>
      </c>
      <c r="BL146" s="270" t="e">
        <f>IF(AND(#REF!="Muy Baja",#REF!="Mayor"),CONCATENATE("R",#REF!,"C",#REF!),"")</f>
        <v>#REF!</v>
      </c>
      <c r="BM146" s="270" t="e">
        <f>IF(AND(#REF!="Muy Baja",#REF!="Mayor"),CONCATENATE("R",#REF!,"C",#REF!),"")</f>
        <v>#REF!</v>
      </c>
      <c r="BN146" s="270" t="e">
        <f>IF(AND(#REF!="Muy Baja",#REF!="Mayor"),CONCATENATE("R",#REF!,"C",#REF!),"")</f>
        <v>#REF!</v>
      </c>
      <c r="BO146" s="270" t="e">
        <f>IF(AND(#REF!="Muy Baja",#REF!="Mayor"),CONCATENATE("R",#REF!,"C",#REF!),"")</f>
        <v>#REF!</v>
      </c>
      <c r="BP146" s="270" t="e">
        <f>IF(AND(#REF!="Muy Baja",#REF!="Mayor"),CONCATENATE("R",#REF!,"C",#REF!),"")</f>
        <v>#REF!</v>
      </c>
      <c r="BQ146" s="270" t="e">
        <f>IF(AND(#REF!="Muy Baja",#REF!="Mayor"),CONCATENATE("R",#REF!,"C",#REF!),"")</f>
        <v>#REF!</v>
      </c>
      <c r="BR146" s="270" t="e">
        <f>IF(AND(#REF!="Muy Baja",#REF!="Mayor"),CONCATENATE("R",#REF!,"C",#REF!),"")</f>
        <v>#REF!</v>
      </c>
      <c r="BS146" s="270" t="e">
        <f>IF(AND(#REF!="Muy Baja",#REF!="Mayor"),CONCATENATE("R",#REF!,"C",#REF!),"")</f>
        <v>#REF!</v>
      </c>
      <c r="BT146" s="270" t="e">
        <f>IF(AND(#REF!="Muy Baja",#REF!="Mayor"),CONCATENATE("R",#REF!,"C",#REF!),"")</f>
        <v>#REF!</v>
      </c>
      <c r="BU146" s="270" t="e">
        <f>IF(AND(#REF!="Muy Baja",#REF!="Mayor"),CONCATENATE("R",#REF!,"C",#REF!),"")</f>
        <v>#REF!</v>
      </c>
      <c r="BV146" s="270" t="e">
        <f>IF(AND(#REF!="Muy Baja",#REF!="Mayor"),CONCATENATE("R",#REF!,"C",#REF!),"")</f>
        <v>#REF!</v>
      </c>
      <c r="BW146" s="270" t="e">
        <f>IF(AND(#REF!="Muy Baja",#REF!="Mayor"),CONCATENATE("R",#REF!,"C",#REF!),"")</f>
        <v>#REF!</v>
      </c>
      <c r="BX146" s="270" t="e">
        <f>IF(AND(#REF!="Muy Baja",#REF!="Mayor"),CONCATENATE("R",#REF!,"C",#REF!),"")</f>
        <v>#REF!</v>
      </c>
      <c r="BY146" s="270" t="e">
        <f>IF(AND(#REF!="Muy Baja",#REF!="Mayor"),CONCATENATE("R",#REF!,"C",#REF!),"")</f>
        <v>#REF!</v>
      </c>
      <c r="BZ146" s="270" t="e">
        <f>IF(AND(#REF!="Muy Baja",#REF!="Mayor"),CONCATENATE("R",#REF!,"C",#REF!),"")</f>
        <v>#REF!</v>
      </c>
      <c r="CA146" s="270" t="e">
        <f>IF(AND(#REF!="Muy Baja",#REF!="Mayor"),CONCATENATE("R",#REF!,"C",#REF!),"")</f>
        <v>#REF!</v>
      </c>
      <c r="CB146" s="270" t="e">
        <f>IF(AND(#REF!="Muy Baja",#REF!="Mayor"),CONCATENATE("R",#REF!,"C",#REF!),"")</f>
        <v>#REF!</v>
      </c>
      <c r="CC146" s="271" t="e">
        <f>IF(AND(#REF!="Muy Baja",#REF!="Mayor"),CONCATENATE("R",#REF!,"C",#REF!),"")</f>
        <v>#REF!</v>
      </c>
      <c r="CD146" s="272" t="e">
        <f>IF(AND(#REF!="Muy Baja",#REF!="Catastrófico"),CONCATENATE("R",#REF!,"C",#REF!),"")</f>
        <v>#REF!</v>
      </c>
      <c r="CE146" s="272" t="e">
        <f>IF(AND(#REF!="Muy Baja",#REF!="Catastrófico"),CONCATENATE("R",#REF!,"C",#REF!),"")</f>
        <v>#REF!</v>
      </c>
      <c r="CF146" s="272" t="e">
        <f>IF(AND(#REF!="Muy Baja",#REF!="Catastrófico"),CONCATENATE("R",#REF!,"C",#REF!),"")</f>
        <v>#REF!</v>
      </c>
      <c r="CG146" s="272" t="e">
        <f>IF(AND(#REF!="Muy Baja",#REF!="Catastrófico"),CONCATENATE("R",#REF!,"C",#REF!),"")</f>
        <v>#REF!</v>
      </c>
      <c r="CH146" s="272" t="e">
        <f>IF(AND(#REF!="Muy Baja",#REF!="Catastrófico"),CONCATENATE("R",#REF!,"C",#REF!),"")</f>
        <v>#REF!</v>
      </c>
      <c r="CI146" s="272" t="e">
        <f>IF(AND(#REF!="Muy Baja",#REF!="Catastrófico"),CONCATENATE("R",#REF!,"C",#REF!),"")</f>
        <v>#REF!</v>
      </c>
      <c r="CJ146" s="272" t="e">
        <f>IF(AND(#REF!="Muy Baja",#REF!="Catastrófico"),CONCATENATE("R",#REF!,"C",#REF!),"")</f>
        <v>#REF!</v>
      </c>
      <c r="CK146" s="272" t="e">
        <f>IF(AND(#REF!="Muy Baja",#REF!="Catastrófico"),CONCATENATE("R",#REF!,"C",#REF!),"")</f>
        <v>#REF!</v>
      </c>
      <c r="CL146" s="272" t="e">
        <f>IF(AND(#REF!="Muy Baja",#REF!="Catastrófico"),CONCATENATE("R",#REF!,"C",#REF!),"")</f>
        <v>#REF!</v>
      </c>
      <c r="CM146" s="272" t="e">
        <f>IF(AND(#REF!="Muy Baja",#REF!="Catastrófico"),CONCATENATE("R",#REF!,"C",#REF!),"")</f>
        <v>#REF!</v>
      </c>
      <c r="CN146" s="272" t="e">
        <f>IF(AND(#REF!="Muy Baja",#REF!="Catastrófico"),CONCATENATE("R",#REF!,"C",#REF!),"")</f>
        <v>#REF!</v>
      </c>
      <c r="CO146" s="272" t="e">
        <f>IF(AND(#REF!="Muy Baja",#REF!="Catastrófico"),CONCATENATE("R",#REF!,"C",#REF!),"")</f>
        <v>#REF!</v>
      </c>
      <c r="CP146" s="272" t="e">
        <f>IF(AND(#REF!="Muy Baja",#REF!="Catastrófico"),CONCATENATE("R",#REF!,"C",#REF!),"")</f>
        <v>#REF!</v>
      </c>
      <c r="CQ146" s="272" t="e">
        <f>IF(AND(#REF!="Muy Baja",#REF!="Catastrófico"),CONCATENATE("R",#REF!,"C",#REF!),"")</f>
        <v>#REF!</v>
      </c>
      <c r="CR146" s="272" t="e">
        <f>IF(AND(#REF!="Muy Baja",#REF!="Catastrófico"),CONCATENATE("R",#REF!,"C",#REF!),"")</f>
        <v>#REF!</v>
      </c>
      <c r="CS146" s="272" t="e">
        <f>IF(AND(#REF!="Muy Baja",#REF!="Catastrófico"),CONCATENATE("R",#REF!,"C",#REF!),"")</f>
        <v>#REF!</v>
      </c>
      <c r="CT146" s="272" t="e">
        <f>IF(AND(#REF!="Muy Baja",#REF!="Catastrófico"),CONCATENATE("R",#REF!,"C",#REF!),"")</f>
        <v>#REF!</v>
      </c>
      <c r="CU146" s="273" t="e">
        <f>IF(AND(#REF!="Muy Baja",#REF!="Catastrófico"),CONCATENATE("R",#REF!,"C",#REF!),"")</f>
        <v>#REF!</v>
      </c>
      <c r="CV146" s="57"/>
    </row>
    <row r="147" spans="2:100" ht="32.65" customHeight="1">
      <c r="B147" s="1101"/>
      <c r="C147" s="1101"/>
      <c r="D147" s="1102"/>
      <c r="E147" s="1072"/>
      <c r="F147" s="1073"/>
      <c r="G147" s="1073"/>
      <c r="H147" s="1073"/>
      <c r="I147" s="1073"/>
      <c r="J147" s="291" t="e">
        <f>IF(AND(#REF!="Muy Baja",#REF!="Leve"),CONCATENATE("R",#REF!,"C",#REF!),"")</f>
        <v>#REF!</v>
      </c>
      <c r="K147" s="292" t="e">
        <f>IF(AND(#REF!="Muy Baja",#REF!="Leve"),CONCATENATE("R",#REF!,"C",#REF!),"")</f>
        <v>#REF!</v>
      </c>
      <c r="L147" s="292" t="e">
        <f>IF(AND(#REF!="Muy Baja",#REF!="Leve"),CONCATENATE("R",#REF!,"C",#REF!),"")</f>
        <v>#REF!</v>
      </c>
      <c r="M147" s="292" t="e">
        <f>IF(AND(#REF!="Muy Baja",#REF!="Leve"),CONCATENATE("R",#REF!,"C",#REF!),"")</f>
        <v>#REF!</v>
      </c>
      <c r="N147" s="292" t="e">
        <f>IF(AND(#REF!="Muy Baja",#REF!="Leve"),CONCATENATE("R",#REF!,"C",#REF!),"")</f>
        <v>#REF!</v>
      </c>
      <c r="O147" s="292" t="e">
        <f>IF(AND(#REF!="Muy Baja",#REF!="Leve"),CONCATENATE("R",#REF!,"C",#REF!),"")</f>
        <v>#REF!</v>
      </c>
      <c r="P147" s="292" t="e">
        <f>IF(AND(#REF!="Muy Baja",#REF!="Leve"),CONCATENATE("R",#REF!,"C",#REF!),"")</f>
        <v>#REF!</v>
      </c>
      <c r="Q147" s="292" t="e">
        <f>IF(AND(#REF!="Muy Baja",#REF!="Leve"),CONCATENATE("R",#REF!,"C",#REF!),"")</f>
        <v>#REF!</v>
      </c>
      <c r="R147" s="292" t="e">
        <f>IF(AND(#REF!="Muy Baja",#REF!="Leve"),CONCATENATE("R",#REF!,"C",#REF!),"")</f>
        <v>#REF!</v>
      </c>
      <c r="S147" s="292" t="e">
        <f>IF(AND(#REF!="Muy Baja",#REF!="Leve"),CONCATENATE("R",#REF!,"C",#REF!),"")</f>
        <v>#REF!</v>
      </c>
      <c r="T147" s="292" t="e">
        <f>IF(AND(#REF!="Muy Baja",#REF!="Leve"),CONCATENATE("R",#REF!,"C",#REF!),"")</f>
        <v>#REF!</v>
      </c>
      <c r="U147" s="292" t="e">
        <f>IF(AND(#REF!="Muy Baja",#REF!="Leve"),CONCATENATE("R",#REF!,"C",#REF!),"")</f>
        <v>#REF!</v>
      </c>
      <c r="V147" s="292" t="e">
        <f>IF(AND(#REF!="Muy Baja",#REF!="Leve"),CONCATENATE("R",#REF!,"C",#REF!),"")</f>
        <v>#REF!</v>
      </c>
      <c r="W147" s="292" t="e">
        <f>IF(AND(#REF!="Muy Baja",#REF!="Leve"),CONCATENATE("R",#REF!,"C",#REF!),"")</f>
        <v>#REF!</v>
      </c>
      <c r="X147" s="292" t="e">
        <f>IF(AND(#REF!="Muy Baja",#REF!="Leve"),CONCATENATE("R",#REF!,"C",#REF!),"")</f>
        <v>#REF!</v>
      </c>
      <c r="Y147" s="292" t="e">
        <f>IF(AND(#REF!="Muy Baja",#REF!="Leve"),CONCATENATE("R",#REF!,"C",#REF!),"")</f>
        <v>#REF!</v>
      </c>
      <c r="Z147" s="292" t="e">
        <f>IF(AND(#REF!="Muy Baja",#REF!="Leve"),CONCATENATE("R",#REF!,"C",#REF!),"")</f>
        <v>#REF!</v>
      </c>
      <c r="AA147" s="293" t="e">
        <f>IF(AND(#REF!="Muy Baja",#REF!="Leve"),CONCATENATE("R",#REF!,"C",#REF!),"")</f>
        <v>#REF!</v>
      </c>
      <c r="AB147" s="291" t="e">
        <f>IF(AND(#REF!="Muy Baja",#REF!="Menor"),CONCATENATE("R",#REF!,"C",#REF!),"")</f>
        <v>#REF!</v>
      </c>
      <c r="AC147" s="292" t="e">
        <f>IF(AND(#REF!="Muy Baja",#REF!="Menor"),CONCATENATE("R",#REF!,"C",#REF!),"")</f>
        <v>#REF!</v>
      </c>
      <c r="AD147" s="292" t="e">
        <f>IF(AND(#REF!="Muy Baja",#REF!="Menor"),CONCATENATE("R",#REF!,"C",#REF!),"")</f>
        <v>#REF!</v>
      </c>
      <c r="AE147" s="292" t="e">
        <f>IF(AND(#REF!="Muy Baja",#REF!="Menor"),CONCATENATE("R",#REF!,"C",#REF!),"")</f>
        <v>#REF!</v>
      </c>
      <c r="AF147" s="292" t="e">
        <f>IF(AND(#REF!="Muy Baja",#REF!="Menor"),CONCATENATE("R",#REF!,"C",#REF!),"")</f>
        <v>#REF!</v>
      </c>
      <c r="AG147" s="292" t="e">
        <f>IF(AND(#REF!="Muy Baja",#REF!="Menor"),CONCATENATE("R",#REF!,"C",#REF!),"")</f>
        <v>#REF!</v>
      </c>
      <c r="AH147" s="292" t="e">
        <f>IF(AND(#REF!="Muy Baja",#REF!="Menor"),CONCATENATE("R",#REF!,"C",#REF!),"")</f>
        <v>#REF!</v>
      </c>
      <c r="AI147" s="292" t="e">
        <f>IF(AND(#REF!="Muy Baja",#REF!="Menor"),CONCATENATE("R",#REF!,"C",#REF!),"")</f>
        <v>#REF!</v>
      </c>
      <c r="AJ147" s="292" t="e">
        <f>IF(AND(#REF!="Muy Baja",#REF!="Menor"),CONCATENATE("R",#REF!,"C",#REF!),"")</f>
        <v>#REF!</v>
      </c>
      <c r="AK147" s="292" t="e">
        <f>IF(AND(#REF!="Muy Baja",#REF!="Menor"),CONCATENATE("R",#REF!,"C",#REF!),"")</f>
        <v>#REF!</v>
      </c>
      <c r="AL147" s="292" t="e">
        <f>IF(AND(#REF!="Muy Baja",#REF!="Menor"),CONCATENATE("R",#REF!,"C",#REF!),"")</f>
        <v>#REF!</v>
      </c>
      <c r="AM147" s="292" t="e">
        <f>IF(AND(#REF!="Muy Baja",#REF!="Menor"),CONCATENATE("R",#REF!,"C",#REF!),"")</f>
        <v>#REF!</v>
      </c>
      <c r="AN147" s="292" t="e">
        <f>IF(AND(#REF!="Muy Baja",#REF!="Menor"),CONCATENATE("R",#REF!,"C",#REF!),"")</f>
        <v>#REF!</v>
      </c>
      <c r="AO147" s="292" t="e">
        <f>IF(AND(#REF!="Muy Baja",#REF!="Menor"),CONCATENATE("R",#REF!,"C",#REF!),"")</f>
        <v>#REF!</v>
      </c>
      <c r="AP147" s="292" t="e">
        <f>IF(AND(#REF!="Muy Baja",#REF!="Menor"),CONCATENATE("R",#REF!,"C",#REF!),"")</f>
        <v>#REF!</v>
      </c>
      <c r="AQ147" s="292" t="e">
        <f>IF(AND(#REF!="Muy Baja",#REF!="Menor"),CONCATENATE("R",#REF!,"C",#REF!),"")</f>
        <v>#REF!</v>
      </c>
      <c r="AR147" s="292" t="e">
        <f>IF(AND(#REF!="Muy Baja",#REF!="Menor"),CONCATENATE("R",#REF!,"C",#REF!),"")</f>
        <v>#REF!</v>
      </c>
      <c r="AS147" s="293" t="e">
        <f>IF(AND(#REF!="Muy Baja",#REF!="Menor"),CONCATENATE("R",#REF!,"C",#REF!),"")</f>
        <v>#REF!</v>
      </c>
      <c r="AT147" s="282" t="e">
        <f>IF(AND(#REF!="Muy Baja",#REF!="Moderado"),CONCATENATE("R",#REF!,"C",#REF!),"")</f>
        <v>#REF!</v>
      </c>
      <c r="AU147" s="283" t="e">
        <f>IF(AND(#REF!="Muy Baja",#REF!="Moderado"),CONCATENATE("R",#REF!,"C",#REF!),"")</f>
        <v>#REF!</v>
      </c>
      <c r="AV147" s="283" t="e">
        <f>IF(AND(#REF!="Muy Baja",#REF!="Moderado"),CONCATENATE("R",#REF!,"C",#REF!),"")</f>
        <v>#REF!</v>
      </c>
      <c r="AW147" s="283" t="e">
        <f>IF(AND(#REF!="Muy Baja",#REF!="Moderado"),CONCATENATE("R",#REF!,"C",#REF!),"")</f>
        <v>#REF!</v>
      </c>
      <c r="AX147" s="283" t="e">
        <f>IF(AND(#REF!="Muy Baja",#REF!="Moderado"),CONCATENATE("R",#REF!,"C",#REF!),"")</f>
        <v>#REF!</v>
      </c>
      <c r="AY147" s="283" t="e">
        <f>IF(AND(#REF!="Muy Baja",#REF!="Moderado"),CONCATENATE("R",#REF!,"C",#REF!),"")</f>
        <v>#REF!</v>
      </c>
      <c r="AZ147" s="283" t="e">
        <f>IF(AND(#REF!="Muy Baja",#REF!="Moderado"),CONCATENATE("R",#REF!,"C",#REF!),"")</f>
        <v>#REF!</v>
      </c>
      <c r="BA147" s="283" t="e">
        <f>IF(AND(#REF!="Muy Baja",#REF!="Moderado"),CONCATENATE("R",#REF!,"C",#REF!),"")</f>
        <v>#REF!</v>
      </c>
      <c r="BB147" s="283" t="e">
        <f>IF(AND(#REF!="Muy Baja",#REF!="Moderado"),CONCATENATE("R",#REF!,"C",#REF!),"")</f>
        <v>#REF!</v>
      </c>
      <c r="BC147" s="283" t="e">
        <f>IF(AND(#REF!="Muy Baja",#REF!="Moderado"),CONCATENATE("R",#REF!,"C",#REF!),"")</f>
        <v>#REF!</v>
      </c>
      <c r="BD147" s="283" t="e">
        <f>IF(AND(#REF!="Muy Baja",#REF!="Moderado"),CONCATENATE("R",#REF!,"C",#REF!),"")</f>
        <v>#REF!</v>
      </c>
      <c r="BE147" s="283" t="e">
        <f>IF(AND(#REF!="Muy Baja",#REF!="Moderado"),CONCATENATE("R",#REF!,"C",#REF!),"")</f>
        <v>#REF!</v>
      </c>
      <c r="BF147" s="283" t="e">
        <f>IF(AND(#REF!="Muy Baja",#REF!="Moderado"),CONCATENATE("R",#REF!,"C",#REF!),"")</f>
        <v>#REF!</v>
      </c>
      <c r="BG147" s="283" t="e">
        <f>IF(AND(#REF!="Muy Baja",#REF!="Moderado"),CONCATENATE("R",#REF!,"C",#REF!),"")</f>
        <v>#REF!</v>
      </c>
      <c r="BH147" s="283" t="e">
        <f>IF(AND(#REF!="Muy Baja",#REF!="Moderado"),CONCATENATE("R",#REF!,"C",#REF!),"")</f>
        <v>#REF!</v>
      </c>
      <c r="BI147" s="283" t="e">
        <f>IF(AND(#REF!="Muy Baja",#REF!="Moderado"),CONCATENATE("R",#REF!,"C",#REF!),"")</f>
        <v>#REF!</v>
      </c>
      <c r="BJ147" s="283" t="e">
        <f>IF(AND(#REF!="Muy Baja",#REF!="Moderado"),CONCATENATE("R",#REF!,"C",#REF!),"")</f>
        <v>#REF!</v>
      </c>
      <c r="BK147" s="284" t="e">
        <f>IF(AND(#REF!="Muy Baja",#REF!="Moderado"),CONCATENATE("R",#REF!,"C",#REF!),"")</f>
        <v>#REF!</v>
      </c>
      <c r="BL147" s="270" t="e">
        <f>IF(AND(#REF!="Muy Baja",#REF!="Mayor"),CONCATENATE("R",#REF!,"C",#REF!),"")</f>
        <v>#REF!</v>
      </c>
      <c r="BM147" s="270" t="e">
        <f>IF(AND(#REF!="Muy Baja",#REF!="Mayor"),CONCATENATE("R",#REF!,"C",#REF!),"")</f>
        <v>#REF!</v>
      </c>
      <c r="BN147" s="270" t="e">
        <f>IF(AND(#REF!="Muy Baja",#REF!="Mayor"),CONCATENATE("R",#REF!,"C",#REF!),"")</f>
        <v>#REF!</v>
      </c>
      <c r="BO147" s="270" t="e">
        <f>IF(AND(#REF!="Muy Baja",#REF!="Mayor"),CONCATENATE("R",#REF!,"C",#REF!),"")</f>
        <v>#REF!</v>
      </c>
      <c r="BP147" s="270" t="e">
        <f>IF(AND(#REF!="Muy Baja",#REF!="Mayor"),CONCATENATE("R",#REF!,"C",#REF!),"")</f>
        <v>#REF!</v>
      </c>
      <c r="BQ147" s="270" t="e">
        <f>IF(AND(#REF!="Muy Baja",#REF!="Mayor"),CONCATENATE("R",#REF!,"C",#REF!),"")</f>
        <v>#REF!</v>
      </c>
      <c r="BR147" s="270" t="e">
        <f>IF(AND(#REF!="Muy Baja",#REF!="Mayor"),CONCATENATE("R",#REF!,"C",#REF!),"")</f>
        <v>#REF!</v>
      </c>
      <c r="BS147" s="270" t="e">
        <f>IF(AND(#REF!="Muy Baja",#REF!="Mayor"),CONCATENATE("R",#REF!,"C",#REF!),"")</f>
        <v>#REF!</v>
      </c>
      <c r="BT147" s="270" t="e">
        <f>IF(AND(#REF!="Muy Baja",#REF!="Mayor"),CONCATENATE("R",#REF!,"C",#REF!),"")</f>
        <v>#REF!</v>
      </c>
      <c r="BU147" s="270" t="e">
        <f>IF(AND(#REF!="Muy Baja",#REF!="Mayor"),CONCATENATE("R",#REF!,"C",#REF!),"")</f>
        <v>#REF!</v>
      </c>
      <c r="BV147" s="270" t="e">
        <f>IF(AND(#REF!="Muy Baja",#REF!="Mayor"),CONCATENATE("R",#REF!,"C",#REF!),"")</f>
        <v>#REF!</v>
      </c>
      <c r="BW147" s="270" t="e">
        <f>IF(AND(#REF!="Muy Baja",#REF!="Mayor"),CONCATENATE("R",#REF!,"C",#REF!),"")</f>
        <v>#REF!</v>
      </c>
      <c r="BX147" s="270" t="e">
        <f>IF(AND(#REF!="Muy Baja",#REF!="Mayor"),CONCATENATE("R",#REF!,"C",#REF!),"")</f>
        <v>#REF!</v>
      </c>
      <c r="BY147" s="270" t="e">
        <f>IF(AND(#REF!="Muy Baja",#REF!="Mayor"),CONCATENATE("R",#REF!,"C",#REF!),"")</f>
        <v>#REF!</v>
      </c>
      <c r="BZ147" s="270" t="e">
        <f>IF(AND(#REF!="Muy Baja",#REF!="Mayor"),CONCATENATE("R",#REF!,"C",#REF!),"")</f>
        <v>#REF!</v>
      </c>
      <c r="CA147" s="270" t="e">
        <f>IF(AND(#REF!="Muy Baja",#REF!="Mayor"),CONCATENATE("R",#REF!,"C",#REF!),"")</f>
        <v>#REF!</v>
      </c>
      <c r="CB147" s="270" t="e">
        <f>IF(AND(#REF!="Muy Baja",#REF!="Mayor"),CONCATENATE("R",#REF!,"C",#REF!),"")</f>
        <v>#REF!</v>
      </c>
      <c r="CC147" s="271" t="e">
        <f>IF(AND(#REF!="Muy Baja",#REF!="Mayor"),CONCATENATE("R",#REF!,"C",#REF!),"")</f>
        <v>#REF!</v>
      </c>
      <c r="CD147" s="272" t="e">
        <f>IF(AND(#REF!="Muy Baja",#REF!="Catastrófico"),CONCATENATE("R",#REF!,"C",#REF!),"")</f>
        <v>#REF!</v>
      </c>
      <c r="CE147" s="272" t="e">
        <f>IF(AND(#REF!="Muy Baja",#REF!="Catastrófico"),CONCATENATE("R",#REF!,"C",#REF!),"")</f>
        <v>#REF!</v>
      </c>
      <c r="CF147" s="272" t="e">
        <f>IF(AND(#REF!="Muy Baja",#REF!="Catastrófico"),CONCATENATE("R",#REF!,"C",#REF!),"")</f>
        <v>#REF!</v>
      </c>
      <c r="CG147" s="272" t="e">
        <f>IF(AND(#REF!="Muy Baja",#REF!="Catastrófico"),CONCATENATE("R",#REF!,"C",#REF!),"")</f>
        <v>#REF!</v>
      </c>
      <c r="CH147" s="272" t="e">
        <f>IF(AND(#REF!="Muy Baja",#REF!="Catastrófico"),CONCATENATE("R",#REF!,"C",#REF!),"")</f>
        <v>#REF!</v>
      </c>
      <c r="CI147" s="272" t="e">
        <f>IF(AND(#REF!="Muy Baja",#REF!="Catastrófico"),CONCATENATE("R",#REF!,"C",#REF!),"")</f>
        <v>#REF!</v>
      </c>
      <c r="CJ147" s="272" t="e">
        <f>IF(AND(#REF!="Muy Baja",#REF!="Catastrófico"),CONCATENATE("R",#REF!,"C",#REF!),"")</f>
        <v>#REF!</v>
      </c>
      <c r="CK147" s="272" t="e">
        <f>IF(AND(#REF!="Muy Baja",#REF!="Catastrófico"),CONCATENATE("R",#REF!,"C",#REF!),"")</f>
        <v>#REF!</v>
      </c>
      <c r="CL147" s="272" t="e">
        <f>IF(AND(#REF!="Muy Baja",#REF!="Catastrófico"),CONCATENATE("R",#REF!,"C",#REF!),"")</f>
        <v>#REF!</v>
      </c>
      <c r="CM147" s="272" t="e">
        <f>IF(AND(#REF!="Muy Baja",#REF!="Catastrófico"),CONCATENATE("R",#REF!,"C",#REF!),"")</f>
        <v>#REF!</v>
      </c>
      <c r="CN147" s="272" t="e">
        <f>IF(AND(#REF!="Muy Baja",#REF!="Catastrófico"),CONCATENATE("R",#REF!,"C",#REF!),"")</f>
        <v>#REF!</v>
      </c>
      <c r="CO147" s="272" t="e">
        <f>IF(AND(#REF!="Muy Baja",#REF!="Catastrófico"),CONCATENATE("R",#REF!,"C",#REF!),"")</f>
        <v>#REF!</v>
      </c>
      <c r="CP147" s="272" t="e">
        <f>IF(AND(#REF!="Muy Baja",#REF!="Catastrófico"),CONCATENATE("R",#REF!,"C",#REF!),"")</f>
        <v>#REF!</v>
      </c>
      <c r="CQ147" s="272" t="e">
        <f>IF(AND(#REF!="Muy Baja",#REF!="Catastrófico"),CONCATENATE("R",#REF!,"C",#REF!),"")</f>
        <v>#REF!</v>
      </c>
      <c r="CR147" s="272" t="e">
        <f>IF(AND(#REF!="Muy Baja",#REF!="Catastrófico"),CONCATENATE("R",#REF!,"C",#REF!),"")</f>
        <v>#REF!</v>
      </c>
      <c r="CS147" s="272" t="e">
        <f>IF(AND(#REF!="Muy Baja",#REF!="Catastrófico"),CONCATENATE("R",#REF!,"C",#REF!),"")</f>
        <v>#REF!</v>
      </c>
      <c r="CT147" s="272" t="e">
        <f>IF(AND(#REF!="Muy Baja",#REF!="Catastrófico"),CONCATENATE("R",#REF!,"C",#REF!),"")</f>
        <v>#REF!</v>
      </c>
      <c r="CU147" s="273" t="e">
        <f>IF(AND(#REF!="Muy Baja",#REF!="Catastrófico"),CONCATENATE("R",#REF!,"C",#REF!),"")</f>
        <v>#REF!</v>
      </c>
      <c r="CV147" s="57"/>
    </row>
    <row r="148" spans="2:100" ht="32.65" customHeight="1">
      <c r="B148" s="1101"/>
      <c r="C148" s="1101"/>
      <c r="D148" s="1102"/>
      <c r="E148" s="1072"/>
      <c r="F148" s="1073"/>
      <c r="G148" s="1073"/>
      <c r="H148" s="1073"/>
      <c r="I148" s="1073"/>
      <c r="J148" s="291" t="e">
        <f>IF(AND(#REF!="Muy Baja",#REF!="Leve"),CONCATENATE("R",#REF!,"C",#REF!),"")</f>
        <v>#REF!</v>
      </c>
      <c r="K148" s="292" t="e">
        <f>IF(AND(#REF!="Muy Baja",#REF!="Leve"),CONCATENATE("R",#REF!,"C",#REF!),"")</f>
        <v>#REF!</v>
      </c>
      <c r="L148" s="292" t="e">
        <f>IF(AND(#REF!="Muy Baja",#REF!="Leve"),CONCATENATE("R",#REF!,"C",#REF!),"")</f>
        <v>#REF!</v>
      </c>
      <c r="M148" s="292" t="e">
        <f>IF(AND(#REF!="Muy Baja",#REF!="Leve"),CONCATENATE("R",#REF!,"C",#REF!),"")</f>
        <v>#REF!</v>
      </c>
      <c r="N148" s="292" t="e">
        <f>IF(AND(#REF!="Muy Baja",#REF!="Leve"),CONCATENATE("R",#REF!,"C",#REF!),"")</f>
        <v>#REF!</v>
      </c>
      <c r="O148" s="292" t="e">
        <f>IF(AND(#REF!="Muy Baja",#REF!="Leve"),CONCATENATE("R",#REF!,"C",#REF!),"")</f>
        <v>#REF!</v>
      </c>
      <c r="P148" s="292" t="e">
        <f>IF(AND(#REF!="Muy Baja",#REF!="Leve"),CONCATENATE("R",#REF!,"C",#REF!),"")</f>
        <v>#REF!</v>
      </c>
      <c r="Q148" s="292" t="e">
        <f>IF(AND(#REF!="Muy Baja",#REF!="Leve"),CONCATENATE("R",#REF!,"C",#REF!),"")</f>
        <v>#REF!</v>
      </c>
      <c r="R148" s="292" t="e">
        <f>IF(AND(#REF!="Muy Baja",#REF!="Leve"),CONCATENATE("R",#REF!,"C",#REF!),"")</f>
        <v>#REF!</v>
      </c>
      <c r="S148" s="292" t="e">
        <f>IF(AND(#REF!="Muy Baja",#REF!="Leve"),CONCATENATE("R",#REF!,"C",#REF!),"")</f>
        <v>#REF!</v>
      </c>
      <c r="T148" s="292" t="e">
        <f>IF(AND(#REF!="Muy Baja",#REF!="Leve"),CONCATENATE("R",#REF!,"C",#REF!),"")</f>
        <v>#REF!</v>
      </c>
      <c r="U148" s="292" t="e">
        <f>IF(AND(#REF!="Muy Baja",#REF!="Leve"),CONCATENATE("R",#REF!,"C",#REF!),"")</f>
        <v>#REF!</v>
      </c>
      <c r="V148" s="292" t="e">
        <f>IF(AND(#REF!="Muy Baja",#REF!="Leve"),CONCATENATE("R",#REF!,"C",#REF!),"")</f>
        <v>#REF!</v>
      </c>
      <c r="W148" s="292" t="e">
        <f>IF(AND(#REF!="Muy Baja",#REF!="Leve"),CONCATENATE("R",#REF!,"C",#REF!),"")</f>
        <v>#REF!</v>
      </c>
      <c r="X148" s="292" t="e">
        <f>IF(AND(#REF!="Muy Baja",#REF!="Leve"),CONCATENATE("R",#REF!,"C",#REF!),"")</f>
        <v>#REF!</v>
      </c>
      <c r="Y148" s="292" t="e">
        <f>IF(AND(#REF!="Muy Baja",#REF!="Leve"),CONCATENATE("R",#REF!,"C",#REF!),"")</f>
        <v>#REF!</v>
      </c>
      <c r="Z148" s="292" t="e">
        <f>IF(AND(#REF!="Muy Baja",#REF!="Leve"),CONCATENATE("R",#REF!,"C",#REF!),"")</f>
        <v>#REF!</v>
      </c>
      <c r="AA148" s="293" t="e">
        <f>IF(AND(#REF!="Muy Baja",#REF!="Leve"),CONCATENATE("R",#REF!,"C",#REF!),"")</f>
        <v>#REF!</v>
      </c>
      <c r="AB148" s="291" t="e">
        <f>IF(AND(#REF!="Muy Baja",#REF!="Menor"),CONCATENATE("R",#REF!,"C",#REF!),"")</f>
        <v>#REF!</v>
      </c>
      <c r="AC148" s="292" t="e">
        <f>IF(AND(#REF!="Muy Baja",#REF!="Menor"),CONCATENATE("R",#REF!,"C",#REF!),"")</f>
        <v>#REF!</v>
      </c>
      <c r="AD148" s="292" t="e">
        <f>IF(AND(#REF!="Muy Baja",#REF!="Menor"),CONCATENATE("R",#REF!,"C",#REF!),"")</f>
        <v>#REF!</v>
      </c>
      <c r="AE148" s="292" t="e">
        <f>IF(AND(#REF!="Muy Baja",#REF!="Menor"),CONCATENATE("R",#REF!,"C",#REF!),"")</f>
        <v>#REF!</v>
      </c>
      <c r="AF148" s="292" t="e">
        <f>IF(AND(#REF!="Muy Baja",#REF!="Menor"),CONCATENATE("R",#REF!,"C",#REF!),"")</f>
        <v>#REF!</v>
      </c>
      <c r="AG148" s="292" t="e">
        <f>IF(AND(#REF!="Muy Baja",#REF!="Menor"),CONCATENATE("R",#REF!,"C",#REF!),"")</f>
        <v>#REF!</v>
      </c>
      <c r="AH148" s="292" t="e">
        <f>IF(AND(#REF!="Muy Baja",#REF!="Menor"),CONCATENATE("R",#REF!,"C",#REF!),"")</f>
        <v>#REF!</v>
      </c>
      <c r="AI148" s="292" t="e">
        <f>IF(AND(#REF!="Muy Baja",#REF!="Menor"),CONCATENATE("R",#REF!,"C",#REF!),"")</f>
        <v>#REF!</v>
      </c>
      <c r="AJ148" s="292" t="e">
        <f>IF(AND(#REF!="Muy Baja",#REF!="Menor"),CONCATENATE("R",#REF!,"C",#REF!),"")</f>
        <v>#REF!</v>
      </c>
      <c r="AK148" s="292" t="e">
        <f>IF(AND(#REF!="Muy Baja",#REF!="Menor"),CONCATENATE("R",#REF!,"C",#REF!),"")</f>
        <v>#REF!</v>
      </c>
      <c r="AL148" s="292" t="e">
        <f>IF(AND(#REF!="Muy Baja",#REF!="Menor"),CONCATENATE("R",#REF!,"C",#REF!),"")</f>
        <v>#REF!</v>
      </c>
      <c r="AM148" s="292" t="e">
        <f>IF(AND(#REF!="Muy Baja",#REF!="Menor"),CONCATENATE("R",#REF!,"C",#REF!),"")</f>
        <v>#REF!</v>
      </c>
      <c r="AN148" s="292" t="e">
        <f>IF(AND(#REF!="Muy Baja",#REF!="Menor"),CONCATENATE("R",#REF!,"C",#REF!),"")</f>
        <v>#REF!</v>
      </c>
      <c r="AO148" s="292" t="e">
        <f>IF(AND(#REF!="Muy Baja",#REF!="Menor"),CONCATENATE("R",#REF!,"C",#REF!),"")</f>
        <v>#REF!</v>
      </c>
      <c r="AP148" s="292" t="e">
        <f>IF(AND(#REF!="Muy Baja",#REF!="Menor"),CONCATENATE("R",#REF!,"C",#REF!),"")</f>
        <v>#REF!</v>
      </c>
      <c r="AQ148" s="292" t="e">
        <f>IF(AND(#REF!="Muy Baja",#REF!="Menor"),CONCATENATE("R",#REF!,"C",#REF!),"")</f>
        <v>#REF!</v>
      </c>
      <c r="AR148" s="292" t="e">
        <f>IF(AND(#REF!="Muy Baja",#REF!="Menor"),CONCATENATE("R",#REF!,"C",#REF!),"")</f>
        <v>#REF!</v>
      </c>
      <c r="AS148" s="293" t="e">
        <f>IF(AND(#REF!="Muy Baja",#REF!="Menor"),CONCATENATE("R",#REF!,"C",#REF!),"")</f>
        <v>#REF!</v>
      </c>
      <c r="AT148" s="282" t="e">
        <f>IF(AND(#REF!="Muy Baja",#REF!="Moderado"),CONCATENATE("R",#REF!,"C",#REF!),"")</f>
        <v>#REF!</v>
      </c>
      <c r="AU148" s="283" t="e">
        <f>IF(AND(#REF!="Muy Baja",#REF!="Moderado"),CONCATENATE("R",#REF!,"C",#REF!),"")</f>
        <v>#REF!</v>
      </c>
      <c r="AV148" s="283" t="e">
        <f>IF(AND(#REF!="Muy Baja",#REF!="Moderado"),CONCATENATE("R",#REF!,"C",#REF!),"")</f>
        <v>#REF!</v>
      </c>
      <c r="AW148" s="283" t="e">
        <f>IF(AND(#REF!="Muy Baja",#REF!="Moderado"),CONCATENATE("R",#REF!,"C",#REF!),"")</f>
        <v>#REF!</v>
      </c>
      <c r="AX148" s="283" t="e">
        <f>IF(AND(#REF!="Muy Baja",#REF!="Moderado"),CONCATENATE("R",#REF!,"C",#REF!),"")</f>
        <v>#REF!</v>
      </c>
      <c r="AY148" s="283" t="e">
        <f>IF(AND(#REF!="Muy Baja",#REF!="Moderado"),CONCATENATE("R",#REF!,"C",#REF!),"")</f>
        <v>#REF!</v>
      </c>
      <c r="AZ148" s="283" t="e">
        <f>IF(AND(#REF!="Muy Baja",#REF!="Moderado"),CONCATENATE("R",#REF!,"C",#REF!),"")</f>
        <v>#REF!</v>
      </c>
      <c r="BA148" s="283" t="e">
        <f>IF(AND(#REF!="Muy Baja",#REF!="Moderado"),CONCATENATE("R",#REF!,"C",#REF!),"")</f>
        <v>#REF!</v>
      </c>
      <c r="BB148" s="283" t="e">
        <f>IF(AND(#REF!="Muy Baja",#REF!="Moderado"),CONCATENATE("R",#REF!,"C",#REF!),"")</f>
        <v>#REF!</v>
      </c>
      <c r="BC148" s="283" t="e">
        <f>IF(AND(#REF!="Muy Baja",#REF!="Moderado"),CONCATENATE("R",#REF!,"C",#REF!),"")</f>
        <v>#REF!</v>
      </c>
      <c r="BD148" s="283" t="e">
        <f>IF(AND(#REF!="Muy Baja",#REF!="Moderado"),CONCATENATE("R",#REF!,"C",#REF!),"")</f>
        <v>#REF!</v>
      </c>
      <c r="BE148" s="283" t="e">
        <f>IF(AND(#REF!="Muy Baja",#REF!="Moderado"),CONCATENATE("R",#REF!,"C",#REF!),"")</f>
        <v>#REF!</v>
      </c>
      <c r="BF148" s="283" t="e">
        <f>IF(AND(#REF!="Muy Baja",#REF!="Moderado"),CONCATENATE("R",#REF!,"C",#REF!),"")</f>
        <v>#REF!</v>
      </c>
      <c r="BG148" s="283" t="e">
        <f>IF(AND(#REF!="Muy Baja",#REF!="Moderado"),CONCATENATE("R",#REF!,"C",#REF!),"")</f>
        <v>#REF!</v>
      </c>
      <c r="BH148" s="283" t="e">
        <f>IF(AND(#REF!="Muy Baja",#REF!="Moderado"),CONCATENATE("R",#REF!,"C",#REF!),"")</f>
        <v>#REF!</v>
      </c>
      <c r="BI148" s="283" t="e">
        <f>IF(AND(#REF!="Muy Baja",#REF!="Moderado"),CONCATENATE("R",#REF!,"C",#REF!),"")</f>
        <v>#REF!</v>
      </c>
      <c r="BJ148" s="283" t="e">
        <f>IF(AND(#REF!="Muy Baja",#REF!="Moderado"),CONCATENATE("R",#REF!,"C",#REF!),"")</f>
        <v>#REF!</v>
      </c>
      <c r="BK148" s="284" t="e">
        <f>IF(AND(#REF!="Muy Baja",#REF!="Moderado"),CONCATENATE("R",#REF!,"C",#REF!),"")</f>
        <v>#REF!</v>
      </c>
      <c r="BL148" s="270" t="e">
        <f>IF(AND(#REF!="Muy Baja",#REF!="Mayor"),CONCATENATE("R",#REF!,"C",#REF!),"")</f>
        <v>#REF!</v>
      </c>
      <c r="BM148" s="270" t="e">
        <f>IF(AND(#REF!="Muy Baja",#REF!="Mayor"),CONCATENATE("R",#REF!,"C",#REF!),"")</f>
        <v>#REF!</v>
      </c>
      <c r="BN148" s="270" t="e">
        <f>IF(AND(#REF!="Muy Baja",#REF!="Mayor"),CONCATENATE("R",#REF!,"C",#REF!),"")</f>
        <v>#REF!</v>
      </c>
      <c r="BO148" s="270" t="e">
        <f>IF(AND(#REF!="Muy Baja",#REF!="Mayor"),CONCATENATE("R",#REF!,"C",#REF!),"")</f>
        <v>#REF!</v>
      </c>
      <c r="BP148" s="270" t="e">
        <f>IF(AND(#REF!="Muy Baja",#REF!="Mayor"),CONCATENATE("R",#REF!,"C",#REF!),"")</f>
        <v>#REF!</v>
      </c>
      <c r="BQ148" s="270" t="e">
        <f>IF(AND(#REF!="Muy Baja",#REF!="Mayor"),CONCATENATE("R",#REF!,"C",#REF!),"")</f>
        <v>#REF!</v>
      </c>
      <c r="BR148" s="270" t="e">
        <f>IF(AND(#REF!="Muy Baja",#REF!="Mayor"),CONCATENATE("R",#REF!,"C",#REF!),"")</f>
        <v>#REF!</v>
      </c>
      <c r="BS148" s="270" t="e">
        <f>IF(AND(#REF!="Muy Baja",#REF!="Mayor"),CONCATENATE("R",#REF!,"C",#REF!),"")</f>
        <v>#REF!</v>
      </c>
      <c r="BT148" s="270" t="e">
        <f>IF(AND(#REF!="Muy Baja",#REF!="Mayor"),CONCATENATE("R",#REF!,"C",#REF!),"")</f>
        <v>#REF!</v>
      </c>
      <c r="BU148" s="270" t="e">
        <f>IF(AND(#REF!="Muy Baja",#REF!="Mayor"),CONCATENATE("R",#REF!,"C",#REF!),"")</f>
        <v>#REF!</v>
      </c>
      <c r="BV148" s="270" t="e">
        <f>IF(AND(#REF!="Muy Baja",#REF!="Mayor"),CONCATENATE("R",#REF!,"C",#REF!),"")</f>
        <v>#REF!</v>
      </c>
      <c r="BW148" s="270" t="e">
        <f>IF(AND(#REF!="Muy Baja",#REF!="Mayor"),CONCATENATE("R",#REF!,"C",#REF!),"")</f>
        <v>#REF!</v>
      </c>
      <c r="BX148" s="270" t="e">
        <f>IF(AND(#REF!="Muy Baja",#REF!="Mayor"),CONCATENATE("R",#REF!,"C",#REF!),"")</f>
        <v>#REF!</v>
      </c>
      <c r="BY148" s="270" t="e">
        <f>IF(AND(#REF!="Muy Baja",#REF!="Mayor"),CONCATENATE("R",#REF!,"C",#REF!),"")</f>
        <v>#REF!</v>
      </c>
      <c r="BZ148" s="270" t="e">
        <f>IF(AND(#REF!="Muy Baja",#REF!="Mayor"),CONCATENATE("R",#REF!,"C",#REF!),"")</f>
        <v>#REF!</v>
      </c>
      <c r="CA148" s="270" t="e">
        <f>IF(AND(#REF!="Muy Baja",#REF!="Mayor"),CONCATENATE("R",#REF!,"C",#REF!),"")</f>
        <v>#REF!</v>
      </c>
      <c r="CB148" s="270" t="e">
        <f>IF(AND(#REF!="Muy Baja",#REF!="Mayor"),CONCATENATE("R",#REF!,"C",#REF!),"")</f>
        <v>#REF!</v>
      </c>
      <c r="CC148" s="271" t="e">
        <f>IF(AND(#REF!="Muy Baja",#REF!="Mayor"),CONCATENATE("R",#REF!,"C",#REF!),"")</f>
        <v>#REF!</v>
      </c>
      <c r="CD148" s="272" t="e">
        <f>IF(AND(#REF!="Muy Baja",#REF!="Catastrófico"),CONCATENATE("R",#REF!,"C",#REF!),"")</f>
        <v>#REF!</v>
      </c>
      <c r="CE148" s="272" t="e">
        <f>IF(AND(#REF!="Muy Baja",#REF!="Catastrófico"),CONCATENATE("R",#REF!,"C",#REF!),"")</f>
        <v>#REF!</v>
      </c>
      <c r="CF148" s="272" t="e">
        <f>IF(AND(#REF!="Muy Baja",#REF!="Catastrófico"),CONCATENATE("R",#REF!,"C",#REF!),"")</f>
        <v>#REF!</v>
      </c>
      <c r="CG148" s="272" t="e">
        <f>IF(AND(#REF!="Muy Baja",#REF!="Catastrófico"),CONCATENATE("R",#REF!,"C",#REF!),"")</f>
        <v>#REF!</v>
      </c>
      <c r="CH148" s="272" t="e">
        <f>IF(AND(#REF!="Muy Baja",#REF!="Catastrófico"),CONCATENATE("R",#REF!,"C",#REF!),"")</f>
        <v>#REF!</v>
      </c>
      <c r="CI148" s="272" t="e">
        <f>IF(AND(#REF!="Muy Baja",#REF!="Catastrófico"),CONCATENATE("R",#REF!,"C",#REF!),"")</f>
        <v>#REF!</v>
      </c>
      <c r="CJ148" s="272" t="e">
        <f>IF(AND(#REF!="Muy Baja",#REF!="Catastrófico"),CONCATENATE("R",#REF!,"C",#REF!),"")</f>
        <v>#REF!</v>
      </c>
      <c r="CK148" s="272" t="e">
        <f>IF(AND(#REF!="Muy Baja",#REF!="Catastrófico"),CONCATENATE("R",#REF!,"C",#REF!),"")</f>
        <v>#REF!</v>
      </c>
      <c r="CL148" s="272" t="e">
        <f>IF(AND(#REF!="Muy Baja",#REF!="Catastrófico"),CONCATENATE("R",#REF!,"C",#REF!),"")</f>
        <v>#REF!</v>
      </c>
      <c r="CM148" s="272" t="e">
        <f>IF(AND(#REF!="Muy Baja",#REF!="Catastrófico"),CONCATENATE("R",#REF!,"C",#REF!),"")</f>
        <v>#REF!</v>
      </c>
      <c r="CN148" s="272" t="e">
        <f>IF(AND(#REF!="Muy Baja",#REF!="Catastrófico"),CONCATENATE("R",#REF!,"C",#REF!),"")</f>
        <v>#REF!</v>
      </c>
      <c r="CO148" s="272" t="e">
        <f>IF(AND(#REF!="Muy Baja",#REF!="Catastrófico"),CONCATENATE("R",#REF!,"C",#REF!),"")</f>
        <v>#REF!</v>
      </c>
      <c r="CP148" s="272" t="e">
        <f>IF(AND(#REF!="Muy Baja",#REF!="Catastrófico"),CONCATENATE("R",#REF!,"C",#REF!),"")</f>
        <v>#REF!</v>
      </c>
      <c r="CQ148" s="272" t="e">
        <f>IF(AND(#REF!="Muy Baja",#REF!="Catastrófico"),CONCATENATE("R",#REF!,"C",#REF!),"")</f>
        <v>#REF!</v>
      </c>
      <c r="CR148" s="272" t="e">
        <f>IF(AND(#REF!="Muy Baja",#REF!="Catastrófico"),CONCATENATE("R",#REF!,"C",#REF!),"")</f>
        <v>#REF!</v>
      </c>
      <c r="CS148" s="272" t="e">
        <f>IF(AND(#REF!="Muy Baja",#REF!="Catastrófico"),CONCATENATE("R",#REF!,"C",#REF!),"")</f>
        <v>#REF!</v>
      </c>
      <c r="CT148" s="272" t="e">
        <f>IF(AND(#REF!="Muy Baja",#REF!="Catastrófico"),CONCATENATE("R",#REF!,"C",#REF!),"")</f>
        <v>#REF!</v>
      </c>
      <c r="CU148" s="273" t="e">
        <f>IF(AND(#REF!="Muy Baja",#REF!="Catastrófico"),CONCATENATE("R",#REF!,"C",#REF!),"")</f>
        <v>#REF!</v>
      </c>
      <c r="CV148" s="57"/>
    </row>
    <row r="149" spans="2:100" ht="32.65" customHeight="1">
      <c r="B149" s="1101"/>
      <c r="C149" s="1101"/>
      <c r="D149" s="1102"/>
      <c r="E149" s="1072"/>
      <c r="F149" s="1073"/>
      <c r="G149" s="1073"/>
      <c r="H149" s="1073"/>
      <c r="I149" s="1073"/>
      <c r="J149" s="291" t="e">
        <f>IF(AND(#REF!="Muy Baja",#REF!="Leve"),CONCATENATE("R",#REF!,"C",#REF!),"")</f>
        <v>#REF!</v>
      </c>
      <c r="K149" s="292" t="e">
        <f>IF(AND(#REF!="Muy Baja",#REF!="Leve"),CONCATENATE("R",#REF!,"C",#REF!),"")</f>
        <v>#REF!</v>
      </c>
      <c r="L149" s="292" t="e">
        <f>IF(AND(#REF!="Muy Baja",#REF!="Leve"),CONCATENATE("R",#REF!,"C",#REF!),"")</f>
        <v>#REF!</v>
      </c>
      <c r="M149" s="292" t="e">
        <f>IF(AND(#REF!="Muy Baja",#REF!="Leve"),CONCATENATE("R",#REF!,"C",#REF!),"")</f>
        <v>#REF!</v>
      </c>
      <c r="N149" s="292" t="e">
        <f>IF(AND(#REF!="Muy Baja",#REF!="Leve"),CONCATENATE("R",#REF!,"C",#REF!),"")</f>
        <v>#REF!</v>
      </c>
      <c r="O149" s="292" t="e">
        <f>IF(AND(#REF!="Muy Baja",#REF!="Leve"),CONCATENATE("R",#REF!,"C",#REF!),"")</f>
        <v>#REF!</v>
      </c>
      <c r="P149" s="292" t="e">
        <f>IF(AND(#REF!="Muy Baja",#REF!="Leve"),CONCATENATE("R",#REF!,"C",#REF!),"")</f>
        <v>#REF!</v>
      </c>
      <c r="Q149" s="292" t="e">
        <f>IF(AND(#REF!="Muy Baja",#REF!="Leve"),CONCATENATE("R",#REF!,"C",#REF!),"")</f>
        <v>#REF!</v>
      </c>
      <c r="R149" s="292" t="e">
        <f>IF(AND(#REF!="Muy Baja",#REF!="Leve"),CONCATENATE("R",#REF!,"C",#REF!),"")</f>
        <v>#REF!</v>
      </c>
      <c r="S149" s="292" t="e">
        <f>IF(AND(#REF!="Muy Baja",#REF!="Leve"),CONCATENATE("R",#REF!,"C",#REF!),"")</f>
        <v>#REF!</v>
      </c>
      <c r="T149" s="292" t="e">
        <f>IF(AND(#REF!="Muy Baja",#REF!="Leve"),CONCATENATE("R",#REF!,"C",#REF!),"")</f>
        <v>#REF!</v>
      </c>
      <c r="U149" s="292" t="e">
        <f>IF(AND(#REF!="Muy Baja",#REF!="Leve"),CONCATENATE("R",#REF!,"C",#REF!),"")</f>
        <v>#REF!</v>
      </c>
      <c r="V149" s="292" t="e">
        <f>IF(AND(#REF!="Muy Baja",#REF!="Leve"),CONCATENATE("R",#REF!,"C",#REF!),"")</f>
        <v>#REF!</v>
      </c>
      <c r="W149" s="292" t="e">
        <f>IF(AND(#REF!="Muy Baja",#REF!="Leve"),CONCATENATE("R",#REF!,"C",#REF!),"")</f>
        <v>#REF!</v>
      </c>
      <c r="X149" s="292" t="e">
        <f>IF(AND(#REF!="Muy Baja",#REF!="Leve"),CONCATENATE("R",#REF!,"C",#REF!),"")</f>
        <v>#REF!</v>
      </c>
      <c r="Y149" s="292" t="e">
        <f>IF(AND(#REF!="Muy Baja",#REF!="Leve"),CONCATENATE("R",#REF!,"C",#REF!),"")</f>
        <v>#REF!</v>
      </c>
      <c r="Z149" s="292" t="e">
        <f>IF(AND(#REF!="Muy Baja",#REF!="Leve"),CONCATENATE("R",#REF!,"C",#REF!),"")</f>
        <v>#REF!</v>
      </c>
      <c r="AA149" s="293" t="e">
        <f>IF(AND(#REF!="Muy Baja",#REF!="Leve"),CONCATENATE("R",#REF!,"C",#REF!),"")</f>
        <v>#REF!</v>
      </c>
      <c r="AB149" s="291" t="e">
        <f>IF(AND(#REF!="Muy Baja",#REF!="Menor"),CONCATENATE("R",#REF!,"C",#REF!),"")</f>
        <v>#REF!</v>
      </c>
      <c r="AC149" s="292" t="e">
        <f>IF(AND(#REF!="Muy Baja",#REF!="Menor"),CONCATENATE("R",#REF!,"C",#REF!),"")</f>
        <v>#REF!</v>
      </c>
      <c r="AD149" s="292" t="e">
        <f>IF(AND(#REF!="Muy Baja",#REF!="Menor"),CONCATENATE("R",#REF!,"C",#REF!),"")</f>
        <v>#REF!</v>
      </c>
      <c r="AE149" s="292" t="e">
        <f>IF(AND(#REF!="Muy Baja",#REF!="Menor"),CONCATENATE("R",#REF!,"C",#REF!),"")</f>
        <v>#REF!</v>
      </c>
      <c r="AF149" s="292" t="e">
        <f>IF(AND(#REF!="Muy Baja",#REF!="Menor"),CONCATENATE("R",#REF!,"C",#REF!),"")</f>
        <v>#REF!</v>
      </c>
      <c r="AG149" s="292" t="e">
        <f>IF(AND(#REF!="Muy Baja",#REF!="Menor"),CONCATENATE("R",#REF!,"C",#REF!),"")</f>
        <v>#REF!</v>
      </c>
      <c r="AH149" s="292" t="e">
        <f>IF(AND(#REF!="Muy Baja",#REF!="Menor"),CONCATENATE("R",#REF!,"C",#REF!),"")</f>
        <v>#REF!</v>
      </c>
      <c r="AI149" s="292" t="e">
        <f>IF(AND(#REF!="Muy Baja",#REF!="Menor"),CONCATENATE("R",#REF!,"C",#REF!),"")</f>
        <v>#REF!</v>
      </c>
      <c r="AJ149" s="292" t="e">
        <f>IF(AND(#REF!="Muy Baja",#REF!="Menor"),CONCATENATE("R",#REF!,"C",#REF!),"")</f>
        <v>#REF!</v>
      </c>
      <c r="AK149" s="292" t="e">
        <f>IF(AND(#REF!="Muy Baja",#REF!="Menor"),CONCATENATE("R",#REF!,"C",#REF!),"")</f>
        <v>#REF!</v>
      </c>
      <c r="AL149" s="292" t="e">
        <f>IF(AND(#REF!="Muy Baja",#REF!="Menor"),CONCATENATE("R",#REF!,"C",#REF!),"")</f>
        <v>#REF!</v>
      </c>
      <c r="AM149" s="292" t="e">
        <f>IF(AND(#REF!="Muy Baja",#REF!="Menor"),CONCATENATE("R",#REF!,"C",#REF!),"")</f>
        <v>#REF!</v>
      </c>
      <c r="AN149" s="292" t="e">
        <f>IF(AND(#REF!="Muy Baja",#REF!="Menor"),CONCATENATE("R",#REF!,"C",#REF!),"")</f>
        <v>#REF!</v>
      </c>
      <c r="AO149" s="292" t="e">
        <f>IF(AND(#REF!="Muy Baja",#REF!="Menor"),CONCATENATE("R",#REF!,"C",#REF!),"")</f>
        <v>#REF!</v>
      </c>
      <c r="AP149" s="292" t="e">
        <f>IF(AND(#REF!="Muy Baja",#REF!="Menor"),CONCATENATE("R",#REF!,"C",#REF!),"")</f>
        <v>#REF!</v>
      </c>
      <c r="AQ149" s="292" t="e">
        <f>IF(AND(#REF!="Muy Baja",#REF!="Menor"),CONCATENATE("R",#REF!,"C",#REF!),"")</f>
        <v>#REF!</v>
      </c>
      <c r="AR149" s="292" t="e">
        <f>IF(AND(#REF!="Muy Baja",#REF!="Menor"),CONCATENATE("R",#REF!,"C",#REF!),"")</f>
        <v>#REF!</v>
      </c>
      <c r="AS149" s="293" t="e">
        <f>IF(AND(#REF!="Muy Baja",#REF!="Menor"),CONCATENATE("R",#REF!,"C",#REF!),"")</f>
        <v>#REF!</v>
      </c>
      <c r="AT149" s="282" t="e">
        <f>IF(AND(#REF!="Muy Baja",#REF!="Moderado"),CONCATENATE("R",#REF!,"C",#REF!),"")</f>
        <v>#REF!</v>
      </c>
      <c r="AU149" s="283" t="e">
        <f>IF(AND(#REF!="Muy Baja",#REF!="Moderado"),CONCATENATE("R",#REF!,"C",#REF!),"")</f>
        <v>#REF!</v>
      </c>
      <c r="AV149" s="283" t="e">
        <f>IF(AND(#REF!="Muy Baja",#REF!="Moderado"),CONCATENATE("R",#REF!,"C",#REF!),"")</f>
        <v>#REF!</v>
      </c>
      <c r="AW149" s="283" t="e">
        <f>IF(AND(#REF!="Muy Baja",#REF!="Moderado"),CONCATENATE("R",#REF!,"C",#REF!),"")</f>
        <v>#REF!</v>
      </c>
      <c r="AX149" s="283" t="e">
        <f>IF(AND(#REF!="Muy Baja",#REF!="Moderado"),CONCATENATE("R",#REF!,"C",#REF!),"")</f>
        <v>#REF!</v>
      </c>
      <c r="AY149" s="283" t="e">
        <f>IF(AND(#REF!="Muy Baja",#REF!="Moderado"),CONCATENATE("R",#REF!,"C",#REF!),"")</f>
        <v>#REF!</v>
      </c>
      <c r="AZ149" s="283" t="e">
        <f>IF(AND(#REF!="Muy Baja",#REF!="Moderado"),CONCATENATE("R",#REF!,"C",#REF!),"")</f>
        <v>#REF!</v>
      </c>
      <c r="BA149" s="283" t="e">
        <f>IF(AND(#REF!="Muy Baja",#REF!="Moderado"),CONCATENATE("R",#REF!,"C",#REF!),"")</f>
        <v>#REF!</v>
      </c>
      <c r="BB149" s="283" t="e">
        <f>IF(AND(#REF!="Muy Baja",#REF!="Moderado"),CONCATENATE("R",#REF!,"C",#REF!),"")</f>
        <v>#REF!</v>
      </c>
      <c r="BC149" s="283" t="e">
        <f>IF(AND(#REF!="Muy Baja",#REF!="Moderado"),CONCATENATE("R",#REF!,"C",#REF!),"")</f>
        <v>#REF!</v>
      </c>
      <c r="BD149" s="283" t="e">
        <f>IF(AND(#REF!="Muy Baja",#REF!="Moderado"),CONCATENATE("R",#REF!,"C",#REF!),"")</f>
        <v>#REF!</v>
      </c>
      <c r="BE149" s="283" t="e">
        <f>IF(AND(#REF!="Muy Baja",#REF!="Moderado"),CONCATENATE("R",#REF!,"C",#REF!),"")</f>
        <v>#REF!</v>
      </c>
      <c r="BF149" s="283" t="e">
        <f>IF(AND(#REF!="Muy Baja",#REF!="Moderado"),CONCATENATE("R",#REF!,"C",#REF!),"")</f>
        <v>#REF!</v>
      </c>
      <c r="BG149" s="283" t="e">
        <f>IF(AND(#REF!="Muy Baja",#REF!="Moderado"),CONCATENATE("R",#REF!,"C",#REF!),"")</f>
        <v>#REF!</v>
      </c>
      <c r="BH149" s="283" t="e">
        <f>IF(AND(#REF!="Muy Baja",#REF!="Moderado"),CONCATENATE("R",#REF!,"C",#REF!),"")</f>
        <v>#REF!</v>
      </c>
      <c r="BI149" s="283" t="e">
        <f>IF(AND(#REF!="Muy Baja",#REF!="Moderado"),CONCATENATE("R",#REF!,"C",#REF!),"")</f>
        <v>#REF!</v>
      </c>
      <c r="BJ149" s="283" t="e">
        <f>IF(AND(#REF!="Muy Baja",#REF!="Moderado"),CONCATENATE("R",#REF!,"C",#REF!),"")</f>
        <v>#REF!</v>
      </c>
      <c r="BK149" s="284" t="e">
        <f>IF(AND(#REF!="Muy Baja",#REF!="Moderado"),CONCATENATE("R",#REF!,"C",#REF!),"")</f>
        <v>#REF!</v>
      </c>
      <c r="BL149" s="270" t="e">
        <f>IF(AND(#REF!="Muy Baja",#REF!="Mayor"),CONCATENATE("R",#REF!,"C",#REF!),"")</f>
        <v>#REF!</v>
      </c>
      <c r="BM149" s="270" t="e">
        <f>IF(AND(#REF!="Muy Baja",#REF!="Mayor"),CONCATENATE("R",#REF!,"C",#REF!),"")</f>
        <v>#REF!</v>
      </c>
      <c r="BN149" s="270" t="e">
        <f>IF(AND(#REF!="Muy Baja",#REF!="Mayor"),CONCATENATE("R",#REF!,"C",#REF!),"")</f>
        <v>#REF!</v>
      </c>
      <c r="BO149" s="270" t="e">
        <f>IF(AND(#REF!="Muy Baja",#REF!="Mayor"),CONCATENATE("R",#REF!,"C",#REF!),"")</f>
        <v>#REF!</v>
      </c>
      <c r="BP149" s="270" t="e">
        <f>IF(AND(#REF!="Muy Baja",#REF!="Mayor"),CONCATENATE("R",#REF!,"C",#REF!),"")</f>
        <v>#REF!</v>
      </c>
      <c r="BQ149" s="270" t="e">
        <f>IF(AND(#REF!="Muy Baja",#REF!="Mayor"),CONCATENATE("R",#REF!,"C",#REF!),"")</f>
        <v>#REF!</v>
      </c>
      <c r="BR149" s="270" t="e">
        <f>IF(AND(#REF!="Muy Baja",#REF!="Mayor"),CONCATENATE("R",#REF!,"C",#REF!),"")</f>
        <v>#REF!</v>
      </c>
      <c r="BS149" s="270" t="e">
        <f>IF(AND(#REF!="Muy Baja",#REF!="Mayor"),CONCATENATE("R",#REF!,"C",#REF!),"")</f>
        <v>#REF!</v>
      </c>
      <c r="BT149" s="270" t="e">
        <f>IF(AND(#REF!="Muy Baja",#REF!="Mayor"),CONCATENATE("R",#REF!,"C",#REF!),"")</f>
        <v>#REF!</v>
      </c>
      <c r="BU149" s="270" t="e">
        <f>IF(AND(#REF!="Muy Baja",#REF!="Mayor"),CONCATENATE("R",#REF!,"C",#REF!),"")</f>
        <v>#REF!</v>
      </c>
      <c r="BV149" s="270" t="e">
        <f>IF(AND(#REF!="Muy Baja",#REF!="Mayor"),CONCATENATE("R",#REF!,"C",#REF!),"")</f>
        <v>#REF!</v>
      </c>
      <c r="BW149" s="270" t="e">
        <f>IF(AND(#REF!="Muy Baja",#REF!="Mayor"),CONCATENATE("R",#REF!,"C",#REF!),"")</f>
        <v>#REF!</v>
      </c>
      <c r="BX149" s="270" t="e">
        <f>IF(AND(#REF!="Muy Baja",#REF!="Mayor"),CONCATENATE("R",#REF!,"C",#REF!),"")</f>
        <v>#REF!</v>
      </c>
      <c r="BY149" s="270" t="e">
        <f>IF(AND(#REF!="Muy Baja",#REF!="Mayor"),CONCATENATE("R",#REF!,"C",#REF!),"")</f>
        <v>#REF!</v>
      </c>
      <c r="BZ149" s="270" t="e">
        <f>IF(AND(#REF!="Muy Baja",#REF!="Mayor"),CONCATENATE("R",#REF!,"C",#REF!),"")</f>
        <v>#REF!</v>
      </c>
      <c r="CA149" s="270" t="e">
        <f>IF(AND(#REF!="Muy Baja",#REF!="Mayor"),CONCATENATE("R",#REF!,"C",#REF!),"")</f>
        <v>#REF!</v>
      </c>
      <c r="CB149" s="270" t="e">
        <f>IF(AND(#REF!="Muy Baja",#REF!="Mayor"),CONCATENATE("R",#REF!,"C",#REF!),"")</f>
        <v>#REF!</v>
      </c>
      <c r="CC149" s="271" t="e">
        <f>IF(AND(#REF!="Muy Baja",#REF!="Mayor"),CONCATENATE("R",#REF!,"C",#REF!),"")</f>
        <v>#REF!</v>
      </c>
      <c r="CD149" s="272" t="e">
        <f>IF(AND(#REF!="Muy Baja",#REF!="Catastrófico"),CONCATENATE("R",#REF!,"C",#REF!),"")</f>
        <v>#REF!</v>
      </c>
      <c r="CE149" s="272" t="e">
        <f>IF(AND(#REF!="Muy Baja",#REF!="Catastrófico"),CONCATENATE("R",#REF!,"C",#REF!),"")</f>
        <v>#REF!</v>
      </c>
      <c r="CF149" s="272" t="e">
        <f>IF(AND(#REF!="Muy Baja",#REF!="Catastrófico"),CONCATENATE("R",#REF!,"C",#REF!),"")</f>
        <v>#REF!</v>
      </c>
      <c r="CG149" s="272" t="e">
        <f>IF(AND(#REF!="Muy Baja",#REF!="Catastrófico"),CONCATENATE("R",#REF!,"C",#REF!),"")</f>
        <v>#REF!</v>
      </c>
      <c r="CH149" s="272" t="e">
        <f>IF(AND(#REF!="Muy Baja",#REF!="Catastrófico"),CONCATENATE("R",#REF!,"C",#REF!),"")</f>
        <v>#REF!</v>
      </c>
      <c r="CI149" s="272" t="e">
        <f>IF(AND(#REF!="Muy Baja",#REF!="Catastrófico"),CONCATENATE("R",#REF!,"C",#REF!),"")</f>
        <v>#REF!</v>
      </c>
      <c r="CJ149" s="272" t="e">
        <f>IF(AND(#REF!="Muy Baja",#REF!="Catastrófico"),CONCATENATE("R",#REF!,"C",#REF!),"")</f>
        <v>#REF!</v>
      </c>
      <c r="CK149" s="272" t="e">
        <f>IF(AND(#REF!="Muy Baja",#REF!="Catastrófico"),CONCATENATE("R",#REF!,"C",#REF!),"")</f>
        <v>#REF!</v>
      </c>
      <c r="CL149" s="272" t="e">
        <f>IF(AND(#REF!="Muy Baja",#REF!="Catastrófico"),CONCATENATE("R",#REF!,"C",#REF!),"")</f>
        <v>#REF!</v>
      </c>
      <c r="CM149" s="272" t="e">
        <f>IF(AND(#REF!="Muy Baja",#REF!="Catastrófico"),CONCATENATE("R",#REF!,"C",#REF!),"")</f>
        <v>#REF!</v>
      </c>
      <c r="CN149" s="272" t="e">
        <f>IF(AND(#REF!="Muy Baja",#REF!="Catastrófico"),CONCATENATE("R",#REF!,"C",#REF!),"")</f>
        <v>#REF!</v>
      </c>
      <c r="CO149" s="272" t="e">
        <f>IF(AND(#REF!="Muy Baja",#REF!="Catastrófico"),CONCATENATE("R",#REF!,"C",#REF!),"")</f>
        <v>#REF!</v>
      </c>
      <c r="CP149" s="272" t="e">
        <f>IF(AND(#REF!="Muy Baja",#REF!="Catastrófico"),CONCATENATE("R",#REF!,"C",#REF!),"")</f>
        <v>#REF!</v>
      </c>
      <c r="CQ149" s="272" t="e">
        <f>IF(AND(#REF!="Muy Baja",#REF!="Catastrófico"),CONCATENATE("R",#REF!,"C",#REF!),"")</f>
        <v>#REF!</v>
      </c>
      <c r="CR149" s="272" t="e">
        <f>IF(AND(#REF!="Muy Baja",#REF!="Catastrófico"),CONCATENATE("R",#REF!,"C",#REF!),"")</f>
        <v>#REF!</v>
      </c>
      <c r="CS149" s="272" t="e">
        <f>IF(AND(#REF!="Muy Baja",#REF!="Catastrófico"),CONCATENATE("R",#REF!,"C",#REF!),"")</f>
        <v>#REF!</v>
      </c>
      <c r="CT149" s="272" t="e">
        <f>IF(AND(#REF!="Muy Baja",#REF!="Catastrófico"),CONCATENATE("R",#REF!,"C",#REF!),"")</f>
        <v>#REF!</v>
      </c>
      <c r="CU149" s="273" t="e">
        <f>IF(AND(#REF!="Muy Baja",#REF!="Catastrófico"),CONCATENATE("R",#REF!,"C",#REF!),"")</f>
        <v>#REF!</v>
      </c>
      <c r="CV149" s="57"/>
    </row>
    <row r="150" spans="2:100" ht="32.65" customHeight="1">
      <c r="B150" s="1101"/>
      <c r="C150" s="1101"/>
      <c r="D150" s="1102"/>
      <c r="E150" s="1072"/>
      <c r="F150" s="1073"/>
      <c r="G150" s="1073"/>
      <c r="H150" s="1073"/>
      <c r="I150" s="1073"/>
      <c r="J150" s="291" t="e">
        <f>IF(AND(#REF!="Muy Baja",#REF!="Leve"),CONCATENATE("R",#REF!,"C",#REF!),"")</f>
        <v>#REF!</v>
      </c>
      <c r="K150" s="292" t="e">
        <f>IF(AND(#REF!="Muy Baja",#REF!="Leve"),CONCATENATE("R",#REF!,"C",#REF!),"")</f>
        <v>#REF!</v>
      </c>
      <c r="L150" s="292" t="e">
        <f>IF(AND(#REF!="Muy Baja",#REF!="Leve"),CONCATENATE("R",#REF!,"C",#REF!),"")</f>
        <v>#REF!</v>
      </c>
      <c r="M150" s="292" t="e">
        <f>IF(AND(#REF!="Muy Baja",#REF!="Leve"),CONCATENATE("R",#REF!,"C",#REF!),"")</f>
        <v>#REF!</v>
      </c>
      <c r="N150" s="292" t="e">
        <f>IF(AND(#REF!="Muy Baja",#REF!="Leve"),CONCATENATE("R",#REF!,"C",#REF!),"")</f>
        <v>#REF!</v>
      </c>
      <c r="O150" s="292" t="e">
        <f>IF(AND(#REF!="Muy Baja",#REF!="Leve"),CONCATENATE("R",#REF!,"C",#REF!),"")</f>
        <v>#REF!</v>
      </c>
      <c r="P150" s="292" t="e">
        <f>IF(AND(#REF!="Muy Baja",#REF!="Leve"),CONCATENATE("R",#REF!,"C",#REF!),"")</f>
        <v>#REF!</v>
      </c>
      <c r="Q150" s="292" t="e">
        <f>IF(AND(#REF!="Muy Baja",#REF!="Leve"),CONCATENATE("R",#REF!,"C",#REF!),"")</f>
        <v>#REF!</v>
      </c>
      <c r="R150" s="292" t="e">
        <f>IF(AND(#REF!="Muy Baja",#REF!="Leve"),CONCATENATE("R",#REF!,"C",#REF!),"")</f>
        <v>#REF!</v>
      </c>
      <c r="S150" s="292" t="e">
        <f>IF(AND(#REF!="Muy Baja",#REF!="Leve"),CONCATENATE("R",#REF!,"C",#REF!),"")</f>
        <v>#REF!</v>
      </c>
      <c r="T150" s="292" t="e">
        <f>IF(AND(#REF!="Muy Baja",#REF!="Leve"),CONCATENATE("R",#REF!,"C",#REF!),"")</f>
        <v>#REF!</v>
      </c>
      <c r="U150" s="292" t="e">
        <f>IF(AND(#REF!="Muy Baja",#REF!="Leve"),CONCATENATE("R",#REF!,"C",#REF!),"")</f>
        <v>#REF!</v>
      </c>
      <c r="V150" s="292" t="e">
        <f>IF(AND(#REF!="Muy Baja",#REF!="Leve"),CONCATENATE("R",#REF!,"C",#REF!),"")</f>
        <v>#REF!</v>
      </c>
      <c r="W150" s="292" t="e">
        <f>IF(AND(#REF!="Muy Baja",#REF!="Leve"),CONCATENATE("R",#REF!,"C",#REF!),"")</f>
        <v>#REF!</v>
      </c>
      <c r="X150" s="292" t="e">
        <f>IF(AND(#REF!="Muy Baja",#REF!="Leve"),CONCATENATE("R",#REF!,"C",#REF!),"")</f>
        <v>#REF!</v>
      </c>
      <c r="Y150" s="292" t="e">
        <f>IF(AND(#REF!="Muy Baja",#REF!="Leve"),CONCATENATE("R",#REF!,"C",#REF!),"")</f>
        <v>#REF!</v>
      </c>
      <c r="Z150" s="292" t="e">
        <f>IF(AND(#REF!="Muy Baja",#REF!="Leve"),CONCATENATE("R",#REF!,"C",#REF!),"")</f>
        <v>#REF!</v>
      </c>
      <c r="AA150" s="293" t="e">
        <f>IF(AND(#REF!="Muy Baja",#REF!="Leve"),CONCATENATE("R",#REF!,"C",#REF!),"")</f>
        <v>#REF!</v>
      </c>
      <c r="AB150" s="291" t="e">
        <f>IF(AND(#REF!="Muy Baja",#REF!="Menor"),CONCATENATE("R",#REF!,"C",#REF!),"")</f>
        <v>#REF!</v>
      </c>
      <c r="AC150" s="292" t="e">
        <f>IF(AND(#REF!="Muy Baja",#REF!="Menor"),CONCATENATE("R",#REF!,"C",#REF!),"")</f>
        <v>#REF!</v>
      </c>
      <c r="AD150" s="292" t="e">
        <f>IF(AND(#REF!="Muy Baja",#REF!="Menor"),CONCATENATE("R",#REF!,"C",#REF!),"")</f>
        <v>#REF!</v>
      </c>
      <c r="AE150" s="292" t="e">
        <f>IF(AND(#REF!="Muy Baja",#REF!="Menor"),CONCATENATE("R",#REF!,"C",#REF!),"")</f>
        <v>#REF!</v>
      </c>
      <c r="AF150" s="292" t="e">
        <f>IF(AND(#REF!="Muy Baja",#REF!="Menor"),CONCATENATE("R",#REF!,"C",#REF!),"")</f>
        <v>#REF!</v>
      </c>
      <c r="AG150" s="292" t="e">
        <f>IF(AND(#REF!="Muy Baja",#REF!="Menor"),CONCATENATE("R",#REF!,"C",#REF!),"")</f>
        <v>#REF!</v>
      </c>
      <c r="AH150" s="292" t="e">
        <f>IF(AND(#REF!="Muy Baja",#REF!="Menor"),CONCATENATE("R",#REF!,"C",#REF!),"")</f>
        <v>#REF!</v>
      </c>
      <c r="AI150" s="292" t="e">
        <f>IF(AND(#REF!="Muy Baja",#REF!="Menor"),CONCATENATE("R",#REF!,"C",#REF!),"")</f>
        <v>#REF!</v>
      </c>
      <c r="AJ150" s="292" t="e">
        <f>IF(AND(#REF!="Muy Baja",#REF!="Menor"),CONCATENATE("R",#REF!,"C",#REF!),"")</f>
        <v>#REF!</v>
      </c>
      <c r="AK150" s="292" t="e">
        <f>IF(AND(#REF!="Muy Baja",#REF!="Menor"),CONCATENATE("R",#REF!,"C",#REF!),"")</f>
        <v>#REF!</v>
      </c>
      <c r="AL150" s="292" t="e">
        <f>IF(AND(#REF!="Muy Baja",#REF!="Menor"),CONCATENATE("R",#REF!,"C",#REF!),"")</f>
        <v>#REF!</v>
      </c>
      <c r="AM150" s="292" t="e">
        <f>IF(AND(#REF!="Muy Baja",#REF!="Menor"),CONCATENATE("R",#REF!,"C",#REF!),"")</f>
        <v>#REF!</v>
      </c>
      <c r="AN150" s="292" t="e">
        <f>IF(AND(#REF!="Muy Baja",#REF!="Menor"),CONCATENATE("R",#REF!,"C",#REF!),"")</f>
        <v>#REF!</v>
      </c>
      <c r="AO150" s="292" t="e">
        <f>IF(AND(#REF!="Muy Baja",#REF!="Menor"),CONCATENATE("R",#REF!,"C",#REF!),"")</f>
        <v>#REF!</v>
      </c>
      <c r="AP150" s="292" t="e">
        <f>IF(AND(#REF!="Muy Baja",#REF!="Menor"),CONCATENATE("R",#REF!,"C",#REF!),"")</f>
        <v>#REF!</v>
      </c>
      <c r="AQ150" s="292" t="e">
        <f>IF(AND(#REF!="Muy Baja",#REF!="Menor"),CONCATENATE("R",#REF!,"C",#REF!),"")</f>
        <v>#REF!</v>
      </c>
      <c r="AR150" s="292" t="e">
        <f>IF(AND(#REF!="Muy Baja",#REF!="Menor"),CONCATENATE("R",#REF!,"C",#REF!),"")</f>
        <v>#REF!</v>
      </c>
      <c r="AS150" s="293" t="e">
        <f>IF(AND(#REF!="Muy Baja",#REF!="Menor"),CONCATENATE("R",#REF!,"C",#REF!),"")</f>
        <v>#REF!</v>
      </c>
      <c r="AT150" s="282" t="e">
        <f>IF(AND(#REF!="Muy Baja",#REF!="Moderado"),CONCATENATE("R",#REF!,"C",#REF!),"")</f>
        <v>#REF!</v>
      </c>
      <c r="AU150" s="283" t="e">
        <f>IF(AND(#REF!="Muy Baja",#REF!="Moderado"),CONCATENATE("R",#REF!,"C",#REF!),"")</f>
        <v>#REF!</v>
      </c>
      <c r="AV150" s="283" t="e">
        <f>IF(AND(#REF!="Muy Baja",#REF!="Moderado"),CONCATENATE("R",#REF!,"C",#REF!),"")</f>
        <v>#REF!</v>
      </c>
      <c r="AW150" s="283" t="e">
        <f>IF(AND(#REF!="Muy Baja",#REF!="Moderado"),CONCATENATE("R",#REF!,"C",#REF!),"")</f>
        <v>#REF!</v>
      </c>
      <c r="AX150" s="283" t="e">
        <f>IF(AND(#REF!="Muy Baja",#REF!="Moderado"),CONCATENATE("R",#REF!,"C",#REF!),"")</f>
        <v>#REF!</v>
      </c>
      <c r="AY150" s="283" t="e">
        <f>IF(AND(#REF!="Muy Baja",#REF!="Moderado"),CONCATENATE("R",#REF!,"C",#REF!),"")</f>
        <v>#REF!</v>
      </c>
      <c r="AZ150" s="283" t="e">
        <f>IF(AND(#REF!="Muy Baja",#REF!="Moderado"),CONCATENATE("R",#REF!,"C",#REF!),"")</f>
        <v>#REF!</v>
      </c>
      <c r="BA150" s="283" t="e">
        <f>IF(AND(#REF!="Muy Baja",#REF!="Moderado"),CONCATENATE("R",#REF!,"C",#REF!),"")</f>
        <v>#REF!</v>
      </c>
      <c r="BB150" s="283" t="e">
        <f>IF(AND(#REF!="Muy Baja",#REF!="Moderado"),CONCATENATE("R",#REF!,"C",#REF!),"")</f>
        <v>#REF!</v>
      </c>
      <c r="BC150" s="283" t="e">
        <f>IF(AND(#REF!="Muy Baja",#REF!="Moderado"),CONCATENATE("R",#REF!,"C",#REF!),"")</f>
        <v>#REF!</v>
      </c>
      <c r="BD150" s="283" t="e">
        <f>IF(AND(#REF!="Muy Baja",#REF!="Moderado"),CONCATENATE("R",#REF!,"C",#REF!),"")</f>
        <v>#REF!</v>
      </c>
      <c r="BE150" s="283" t="e">
        <f>IF(AND(#REF!="Muy Baja",#REF!="Moderado"),CONCATENATE("R",#REF!,"C",#REF!),"")</f>
        <v>#REF!</v>
      </c>
      <c r="BF150" s="283" t="e">
        <f>IF(AND(#REF!="Muy Baja",#REF!="Moderado"),CONCATENATE("R",#REF!,"C",#REF!),"")</f>
        <v>#REF!</v>
      </c>
      <c r="BG150" s="283" t="e">
        <f>IF(AND(#REF!="Muy Baja",#REF!="Moderado"),CONCATENATE("R",#REF!,"C",#REF!),"")</f>
        <v>#REF!</v>
      </c>
      <c r="BH150" s="283" t="e">
        <f>IF(AND(#REF!="Muy Baja",#REF!="Moderado"),CONCATENATE("R",#REF!,"C",#REF!),"")</f>
        <v>#REF!</v>
      </c>
      <c r="BI150" s="283" t="e">
        <f>IF(AND(#REF!="Muy Baja",#REF!="Moderado"),CONCATENATE("R",#REF!,"C",#REF!),"")</f>
        <v>#REF!</v>
      </c>
      <c r="BJ150" s="283" t="e">
        <f>IF(AND(#REF!="Muy Baja",#REF!="Moderado"),CONCATENATE("R",#REF!,"C",#REF!),"")</f>
        <v>#REF!</v>
      </c>
      <c r="BK150" s="284" t="e">
        <f>IF(AND(#REF!="Muy Baja",#REF!="Moderado"),CONCATENATE("R",#REF!,"C",#REF!),"")</f>
        <v>#REF!</v>
      </c>
      <c r="BL150" s="270" t="e">
        <f>IF(AND(#REF!="Muy Baja",#REF!="Mayor"),CONCATENATE("R",#REF!,"C",#REF!),"")</f>
        <v>#REF!</v>
      </c>
      <c r="BM150" s="270" t="e">
        <f>IF(AND(#REF!="Muy Baja",#REF!="Mayor"),CONCATENATE("R",#REF!,"C",#REF!),"")</f>
        <v>#REF!</v>
      </c>
      <c r="BN150" s="270" t="e">
        <f>IF(AND(#REF!="Muy Baja",#REF!="Mayor"),CONCATENATE("R",#REF!,"C",#REF!),"")</f>
        <v>#REF!</v>
      </c>
      <c r="BO150" s="270" t="e">
        <f>IF(AND(#REF!="Muy Baja",#REF!="Mayor"),CONCATENATE("R",#REF!,"C",#REF!),"")</f>
        <v>#REF!</v>
      </c>
      <c r="BP150" s="270" t="e">
        <f>IF(AND(#REF!="Muy Baja",#REF!="Mayor"),CONCATENATE("R",#REF!,"C",#REF!),"")</f>
        <v>#REF!</v>
      </c>
      <c r="BQ150" s="270" t="e">
        <f>IF(AND(#REF!="Muy Baja",#REF!="Mayor"),CONCATENATE("R",#REF!,"C",#REF!),"")</f>
        <v>#REF!</v>
      </c>
      <c r="BR150" s="270" t="e">
        <f>IF(AND(#REF!="Muy Baja",#REF!="Mayor"),CONCATENATE("R",#REF!,"C",#REF!),"")</f>
        <v>#REF!</v>
      </c>
      <c r="BS150" s="270" t="e">
        <f>IF(AND(#REF!="Muy Baja",#REF!="Mayor"),CONCATENATE("R",#REF!,"C",#REF!),"")</f>
        <v>#REF!</v>
      </c>
      <c r="BT150" s="270" t="e">
        <f>IF(AND(#REF!="Muy Baja",#REF!="Mayor"),CONCATENATE("R",#REF!,"C",#REF!),"")</f>
        <v>#REF!</v>
      </c>
      <c r="BU150" s="270" t="e">
        <f>IF(AND(#REF!="Muy Baja",#REF!="Mayor"),CONCATENATE("R",#REF!,"C",#REF!),"")</f>
        <v>#REF!</v>
      </c>
      <c r="BV150" s="270" t="e">
        <f>IF(AND(#REF!="Muy Baja",#REF!="Mayor"),CONCATENATE("R",#REF!,"C",#REF!),"")</f>
        <v>#REF!</v>
      </c>
      <c r="BW150" s="270" t="e">
        <f>IF(AND(#REF!="Muy Baja",#REF!="Mayor"),CONCATENATE("R",#REF!,"C",#REF!),"")</f>
        <v>#REF!</v>
      </c>
      <c r="BX150" s="270" t="e">
        <f>IF(AND(#REF!="Muy Baja",#REF!="Mayor"),CONCATENATE("R",#REF!,"C",#REF!),"")</f>
        <v>#REF!</v>
      </c>
      <c r="BY150" s="270" t="e">
        <f>IF(AND(#REF!="Muy Baja",#REF!="Mayor"),CONCATENATE("R",#REF!,"C",#REF!),"")</f>
        <v>#REF!</v>
      </c>
      <c r="BZ150" s="270" t="e">
        <f>IF(AND(#REF!="Muy Baja",#REF!="Mayor"),CONCATENATE("R",#REF!,"C",#REF!),"")</f>
        <v>#REF!</v>
      </c>
      <c r="CA150" s="270" t="e">
        <f>IF(AND(#REF!="Muy Baja",#REF!="Mayor"),CONCATENATE("R",#REF!,"C",#REF!),"")</f>
        <v>#REF!</v>
      </c>
      <c r="CB150" s="270" t="e">
        <f>IF(AND(#REF!="Muy Baja",#REF!="Mayor"),CONCATENATE("R",#REF!,"C",#REF!),"")</f>
        <v>#REF!</v>
      </c>
      <c r="CC150" s="271" t="e">
        <f>IF(AND(#REF!="Muy Baja",#REF!="Mayor"),CONCATENATE("R",#REF!,"C",#REF!),"")</f>
        <v>#REF!</v>
      </c>
      <c r="CD150" s="272" t="e">
        <f>IF(AND(#REF!="Muy Baja",#REF!="Catastrófico"),CONCATENATE("R",#REF!,"C",#REF!),"")</f>
        <v>#REF!</v>
      </c>
      <c r="CE150" s="272" t="e">
        <f>IF(AND(#REF!="Muy Baja",#REF!="Catastrófico"),CONCATENATE("R",#REF!,"C",#REF!),"")</f>
        <v>#REF!</v>
      </c>
      <c r="CF150" s="272" t="e">
        <f>IF(AND(#REF!="Muy Baja",#REF!="Catastrófico"),CONCATENATE("R",#REF!,"C",#REF!),"")</f>
        <v>#REF!</v>
      </c>
      <c r="CG150" s="272" t="e">
        <f>IF(AND(#REF!="Muy Baja",#REF!="Catastrófico"),CONCATENATE("R",#REF!,"C",#REF!),"")</f>
        <v>#REF!</v>
      </c>
      <c r="CH150" s="272" t="e">
        <f>IF(AND(#REF!="Muy Baja",#REF!="Catastrófico"),CONCATENATE("R",#REF!,"C",#REF!),"")</f>
        <v>#REF!</v>
      </c>
      <c r="CI150" s="272" t="e">
        <f>IF(AND(#REF!="Muy Baja",#REF!="Catastrófico"),CONCATENATE("R",#REF!,"C",#REF!),"")</f>
        <v>#REF!</v>
      </c>
      <c r="CJ150" s="272" t="e">
        <f>IF(AND(#REF!="Muy Baja",#REF!="Catastrófico"),CONCATENATE("R",#REF!,"C",#REF!),"")</f>
        <v>#REF!</v>
      </c>
      <c r="CK150" s="272" t="e">
        <f>IF(AND(#REF!="Muy Baja",#REF!="Catastrófico"),CONCATENATE("R",#REF!,"C",#REF!),"")</f>
        <v>#REF!</v>
      </c>
      <c r="CL150" s="272" t="e">
        <f>IF(AND(#REF!="Muy Baja",#REF!="Catastrófico"),CONCATENATE("R",#REF!,"C",#REF!),"")</f>
        <v>#REF!</v>
      </c>
      <c r="CM150" s="272" t="e">
        <f>IF(AND(#REF!="Muy Baja",#REF!="Catastrófico"),CONCATENATE("R",#REF!,"C",#REF!),"")</f>
        <v>#REF!</v>
      </c>
      <c r="CN150" s="272" t="e">
        <f>IF(AND(#REF!="Muy Baja",#REF!="Catastrófico"),CONCATENATE("R",#REF!,"C",#REF!),"")</f>
        <v>#REF!</v>
      </c>
      <c r="CO150" s="272" t="e">
        <f>IF(AND(#REF!="Muy Baja",#REF!="Catastrófico"),CONCATENATE("R",#REF!,"C",#REF!),"")</f>
        <v>#REF!</v>
      </c>
      <c r="CP150" s="272" t="e">
        <f>IF(AND(#REF!="Muy Baja",#REF!="Catastrófico"),CONCATENATE("R",#REF!,"C",#REF!),"")</f>
        <v>#REF!</v>
      </c>
      <c r="CQ150" s="272" t="e">
        <f>IF(AND(#REF!="Muy Baja",#REF!="Catastrófico"),CONCATENATE("R",#REF!,"C",#REF!),"")</f>
        <v>#REF!</v>
      </c>
      <c r="CR150" s="272" t="e">
        <f>IF(AND(#REF!="Muy Baja",#REF!="Catastrófico"),CONCATENATE("R",#REF!,"C",#REF!),"")</f>
        <v>#REF!</v>
      </c>
      <c r="CS150" s="272" t="e">
        <f>IF(AND(#REF!="Muy Baja",#REF!="Catastrófico"),CONCATENATE("R",#REF!,"C",#REF!),"")</f>
        <v>#REF!</v>
      </c>
      <c r="CT150" s="272" t="e">
        <f>IF(AND(#REF!="Muy Baja",#REF!="Catastrófico"),CONCATENATE("R",#REF!,"C",#REF!),"")</f>
        <v>#REF!</v>
      </c>
      <c r="CU150" s="273" t="e">
        <f>IF(AND(#REF!="Muy Baja",#REF!="Catastrófico"),CONCATENATE("R",#REF!,"C",#REF!),"")</f>
        <v>#REF!</v>
      </c>
      <c r="CV150" s="57"/>
    </row>
    <row r="151" spans="2:100" ht="32.65" customHeight="1">
      <c r="B151" s="1101"/>
      <c r="C151" s="1101"/>
      <c r="D151" s="1102"/>
      <c r="E151" s="1072"/>
      <c r="F151" s="1073"/>
      <c r="G151" s="1073"/>
      <c r="H151" s="1073"/>
      <c r="I151" s="1073"/>
      <c r="J151" s="291" t="e">
        <f>IF(AND(#REF!="Muy Baja",#REF!="Leve"),CONCATENATE("R",#REF!,"C",#REF!),"")</f>
        <v>#REF!</v>
      </c>
      <c r="K151" s="292" t="e">
        <f>IF(AND(#REF!="Muy Baja",#REF!="Leve"),CONCATENATE("R",#REF!,"C",#REF!),"")</f>
        <v>#REF!</v>
      </c>
      <c r="L151" s="292" t="e">
        <f>IF(AND(#REF!="Muy Baja",#REF!="Leve"),CONCATENATE("R",#REF!,"C",#REF!),"")</f>
        <v>#REF!</v>
      </c>
      <c r="M151" s="292" t="e">
        <f>IF(AND(#REF!="Muy Baja",#REF!="Leve"),CONCATENATE("R",#REF!,"C",#REF!),"")</f>
        <v>#REF!</v>
      </c>
      <c r="N151" s="292" t="e">
        <f>IF(AND(#REF!="Muy Baja",#REF!="Leve"),CONCATENATE("R",#REF!,"C",#REF!),"")</f>
        <v>#REF!</v>
      </c>
      <c r="O151" s="292" t="e">
        <f>IF(AND(#REF!="Muy Baja",#REF!="Leve"),CONCATENATE("R",#REF!,"C",#REF!),"")</f>
        <v>#REF!</v>
      </c>
      <c r="P151" s="292" t="e">
        <f>IF(AND(#REF!="Muy Baja",#REF!="Leve"),CONCATENATE("R",#REF!,"C",#REF!),"")</f>
        <v>#REF!</v>
      </c>
      <c r="Q151" s="292" t="e">
        <f>IF(AND(#REF!="Muy Baja",#REF!="Leve"),CONCATENATE("R",#REF!,"C",#REF!),"")</f>
        <v>#REF!</v>
      </c>
      <c r="R151" s="292" t="e">
        <f>IF(AND(#REF!="Muy Baja",#REF!="Leve"),CONCATENATE("R",#REF!,"C",#REF!),"")</f>
        <v>#REF!</v>
      </c>
      <c r="S151" s="292" t="e">
        <f>IF(AND(#REF!="Muy Baja",#REF!="Leve"),CONCATENATE("R",#REF!,"C",#REF!),"")</f>
        <v>#REF!</v>
      </c>
      <c r="T151" s="292" t="e">
        <f>IF(AND(#REF!="Muy Baja",#REF!="Leve"),CONCATENATE("R",#REF!,"C",#REF!),"")</f>
        <v>#REF!</v>
      </c>
      <c r="U151" s="292" t="e">
        <f>IF(AND(#REF!="Muy Baja",#REF!="Leve"),CONCATENATE("R",#REF!,"C",#REF!),"")</f>
        <v>#REF!</v>
      </c>
      <c r="V151" s="292" t="e">
        <f>IF(AND(#REF!="Muy Baja",#REF!="Leve"),CONCATENATE("R",#REF!,"C",#REF!),"")</f>
        <v>#REF!</v>
      </c>
      <c r="W151" s="292" t="e">
        <f>IF(AND(#REF!="Muy Baja",#REF!="Leve"),CONCATENATE("R",#REF!,"C",#REF!),"")</f>
        <v>#REF!</v>
      </c>
      <c r="X151" s="292" t="e">
        <f>IF(AND(#REF!="Muy Baja",#REF!="Leve"),CONCATENATE("R",#REF!,"C",#REF!),"")</f>
        <v>#REF!</v>
      </c>
      <c r="Y151" s="292" t="e">
        <f>IF(AND(#REF!="Muy Baja",#REF!="Leve"),CONCATENATE("R",#REF!,"C",#REF!),"")</f>
        <v>#REF!</v>
      </c>
      <c r="Z151" s="292" t="e">
        <f>IF(AND(#REF!="Muy Baja",#REF!="Leve"),CONCATENATE("R",#REF!,"C",#REF!),"")</f>
        <v>#REF!</v>
      </c>
      <c r="AA151" s="293" t="e">
        <f>IF(AND(#REF!="Muy Baja",#REF!="Leve"),CONCATENATE("R",#REF!,"C",#REF!),"")</f>
        <v>#REF!</v>
      </c>
      <c r="AB151" s="291" t="e">
        <f>IF(AND(#REF!="Muy Baja",#REF!="Menor"),CONCATENATE("R",#REF!,"C",#REF!),"")</f>
        <v>#REF!</v>
      </c>
      <c r="AC151" s="292" t="e">
        <f>IF(AND(#REF!="Muy Baja",#REF!="Menor"),CONCATENATE("R",#REF!,"C",#REF!),"")</f>
        <v>#REF!</v>
      </c>
      <c r="AD151" s="292" t="e">
        <f>IF(AND(#REF!="Muy Baja",#REF!="Menor"),CONCATENATE("R",#REF!,"C",#REF!),"")</f>
        <v>#REF!</v>
      </c>
      <c r="AE151" s="292" t="e">
        <f>IF(AND(#REF!="Muy Baja",#REF!="Menor"),CONCATENATE("R",#REF!,"C",#REF!),"")</f>
        <v>#REF!</v>
      </c>
      <c r="AF151" s="292" t="e">
        <f>IF(AND(#REF!="Muy Baja",#REF!="Menor"),CONCATENATE("R",#REF!,"C",#REF!),"")</f>
        <v>#REF!</v>
      </c>
      <c r="AG151" s="292" t="e">
        <f>IF(AND(#REF!="Muy Baja",#REF!="Menor"),CONCATENATE("R",#REF!,"C",#REF!),"")</f>
        <v>#REF!</v>
      </c>
      <c r="AH151" s="292" t="e">
        <f>IF(AND(#REF!="Muy Baja",#REF!="Menor"),CONCATENATE("R",#REF!,"C",#REF!),"")</f>
        <v>#REF!</v>
      </c>
      <c r="AI151" s="292" t="e">
        <f>IF(AND(#REF!="Muy Baja",#REF!="Menor"),CONCATENATE("R",#REF!,"C",#REF!),"")</f>
        <v>#REF!</v>
      </c>
      <c r="AJ151" s="292" t="e">
        <f>IF(AND(#REF!="Muy Baja",#REF!="Menor"),CONCATENATE("R",#REF!,"C",#REF!),"")</f>
        <v>#REF!</v>
      </c>
      <c r="AK151" s="292" t="e">
        <f>IF(AND(#REF!="Muy Baja",#REF!="Menor"),CONCATENATE("R",#REF!,"C",#REF!),"")</f>
        <v>#REF!</v>
      </c>
      <c r="AL151" s="292" t="e">
        <f>IF(AND(#REF!="Muy Baja",#REF!="Menor"),CONCATENATE("R",#REF!,"C",#REF!),"")</f>
        <v>#REF!</v>
      </c>
      <c r="AM151" s="292" t="e">
        <f>IF(AND(#REF!="Muy Baja",#REF!="Menor"),CONCATENATE("R",#REF!,"C",#REF!),"")</f>
        <v>#REF!</v>
      </c>
      <c r="AN151" s="292" t="e">
        <f>IF(AND(#REF!="Muy Baja",#REF!="Menor"),CONCATENATE("R",#REF!,"C",#REF!),"")</f>
        <v>#REF!</v>
      </c>
      <c r="AO151" s="292" t="e">
        <f>IF(AND(#REF!="Muy Baja",#REF!="Menor"),CONCATENATE("R",#REF!,"C",#REF!),"")</f>
        <v>#REF!</v>
      </c>
      <c r="AP151" s="292" t="e">
        <f>IF(AND(#REF!="Muy Baja",#REF!="Menor"),CONCATENATE("R",#REF!,"C",#REF!),"")</f>
        <v>#REF!</v>
      </c>
      <c r="AQ151" s="292" t="e">
        <f>IF(AND(#REF!="Muy Baja",#REF!="Menor"),CONCATENATE("R",#REF!,"C",#REF!),"")</f>
        <v>#REF!</v>
      </c>
      <c r="AR151" s="292" t="e">
        <f>IF(AND(#REF!="Muy Baja",#REF!="Menor"),CONCATENATE("R",#REF!,"C",#REF!),"")</f>
        <v>#REF!</v>
      </c>
      <c r="AS151" s="293" t="e">
        <f>IF(AND(#REF!="Muy Baja",#REF!="Menor"),CONCATENATE("R",#REF!,"C",#REF!),"")</f>
        <v>#REF!</v>
      </c>
      <c r="AT151" s="282" t="e">
        <f>IF(AND(#REF!="Muy Baja",#REF!="Moderado"),CONCATENATE("R",#REF!,"C",#REF!),"")</f>
        <v>#REF!</v>
      </c>
      <c r="AU151" s="283" t="e">
        <f>IF(AND(#REF!="Muy Baja",#REF!="Moderado"),CONCATENATE("R",#REF!,"C",#REF!),"")</f>
        <v>#REF!</v>
      </c>
      <c r="AV151" s="283" t="e">
        <f>IF(AND(#REF!="Muy Baja",#REF!="Moderado"),CONCATENATE("R",#REF!,"C",#REF!),"")</f>
        <v>#REF!</v>
      </c>
      <c r="AW151" s="283" t="e">
        <f>IF(AND(#REF!="Muy Baja",#REF!="Moderado"),CONCATENATE("R",#REF!,"C",#REF!),"")</f>
        <v>#REF!</v>
      </c>
      <c r="AX151" s="283" t="e">
        <f>IF(AND(#REF!="Muy Baja",#REF!="Moderado"),CONCATENATE("R",#REF!,"C",#REF!),"")</f>
        <v>#REF!</v>
      </c>
      <c r="AY151" s="283" t="e">
        <f>IF(AND(#REF!="Muy Baja",#REF!="Moderado"),CONCATENATE("R",#REF!,"C",#REF!),"")</f>
        <v>#REF!</v>
      </c>
      <c r="AZ151" s="283" t="e">
        <f>IF(AND(#REF!="Muy Baja",#REF!="Moderado"),CONCATENATE("R",#REF!,"C",#REF!),"")</f>
        <v>#REF!</v>
      </c>
      <c r="BA151" s="283" t="e">
        <f>IF(AND(#REF!="Muy Baja",#REF!="Moderado"),CONCATENATE("R",#REF!,"C",#REF!),"")</f>
        <v>#REF!</v>
      </c>
      <c r="BB151" s="283" t="e">
        <f>IF(AND(#REF!="Muy Baja",#REF!="Moderado"),CONCATENATE("R",#REF!,"C",#REF!),"")</f>
        <v>#REF!</v>
      </c>
      <c r="BC151" s="283" t="e">
        <f>IF(AND(#REF!="Muy Baja",#REF!="Moderado"),CONCATENATE("R",#REF!,"C",#REF!),"")</f>
        <v>#REF!</v>
      </c>
      <c r="BD151" s="283" t="e">
        <f>IF(AND(#REF!="Muy Baja",#REF!="Moderado"),CONCATENATE("R",#REF!,"C",#REF!),"")</f>
        <v>#REF!</v>
      </c>
      <c r="BE151" s="283" t="e">
        <f>IF(AND(#REF!="Muy Baja",#REF!="Moderado"),CONCATENATE("R",#REF!,"C",#REF!),"")</f>
        <v>#REF!</v>
      </c>
      <c r="BF151" s="283" t="e">
        <f>IF(AND(#REF!="Muy Baja",#REF!="Moderado"),CONCATENATE("R",#REF!,"C",#REF!),"")</f>
        <v>#REF!</v>
      </c>
      <c r="BG151" s="283" t="e">
        <f>IF(AND(#REF!="Muy Baja",#REF!="Moderado"),CONCATENATE("R",#REF!,"C",#REF!),"")</f>
        <v>#REF!</v>
      </c>
      <c r="BH151" s="283" t="e">
        <f>IF(AND(#REF!="Muy Baja",#REF!="Moderado"),CONCATENATE("R",#REF!,"C",#REF!),"")</f>
        <v>#REF!</v>
      </c>
      <c r="BI151" s="283" t="e">
        <f>IF(AND(#REF!="Muy Baja",#REF!="Moderado"),CONCATENATE("R",#REF!,"C",#REF!),"")</f>
        <v>#REF!</v>
      </c>
      <c r="BJ151" s="283" t="e">
        <f>IF(AND(#REF!="Muy Baja",#REF!="Moderado"),CONCATENATE("R",#REF!,"C",#REF!),"")</f>
        <v>#REF!</v>
      </c>
      <c r="BK151" s="284" t="e">
        <f>IF(AND(#REF!="Muy Baja",#REF!="Moderado"),CONCATENATE("R",#REF!,"C",#REF!),"")</f>
        <v>#REF!</v>
      </c>
      <c r="BL151" s="270" t="e">
        <f>IF(AND(#REF!="Muy Baja",#REF!="Mayor"),CONCATENATE("R",#REF!,"C",#REF!),"")</f>
        <v>#REF!</v>
      </c>
      <c r="BM151" s="270" t="e">
        <f>IF(AND(#REF!="Muy Baja",#REF!="Mayor"),CONCATENATE("R",#REF!,"C",#REF!),"")</f>
        <v>#REF!</v>
      </c>
      <c r="BN151" s="270" t="e">
        <f>IF(AND(#REF!="Muy Baja",#REF!="Mayor"),CONCATENATE("R",#REF!,"C",#REF!),"")</f>
        <v>#REF!</v>
      </c>
      <c r="BO151" s="270" t="e">
        <f>IF(AND(#REF!="Muy Baja",#REF!="Mayor"),CONCATENATE("R",#REF!,"C",#REF!),"")</f>
        <v>#REF!</v>
      </c>
      <c r="BP151" s="270" t="e">
        <f>IF(AND(#REF!="Muy Baja",#REF!="Mayor"),CONCATENATE("R",#REF!,"C",#REF!),"")</f>
        <v>#REF!</v>
      </c>
      <c r="BQ151" s="270" t="e">
        <f>IF(AND(#REF!="Muy Baja",#REF!="Mayor"),CONCATENATE("R",#REF!,"C",#REF!),"")</f>
        <v>#REF!</v>
      </c>
      <c r="BR151" s="270" t="e">
        <f>IF(AND(#REF!="Muy Baja",#REF!="Mayor"),CONCATENATE("R",#REF!,"C",#REF!),"")</f>
        <v>#REF!</v>
      </c>
      <c r="BS151" s="270" t="e">
        <f>IF(AND(#REF!="Muy Baja",#REF!="Mayor"),CONCATENATE("R",#REF!,"C",#REF!),"")</f>
        <v>#REF!</v>
      </c>
      <c r="BT151" s="270" t="e">
        <f>IF(AND(#REF!="Muy Baja",#REF!="Mayor"),CONCATENATE("R",#REF!,"C",#REF!),"")</f>
        <v>#REF!</v>
      </c>
      <c r="BU151" s="270" t="e">
        <f>IF(AND(#REF!="Muy Baja",#REF!="Mayor"),CONCATENATE("R",#REF!,"C",#REF!),"")</f>
        <v>#REF!</v>
      </c>
      <c r="BV151" s="270" t="e">
        <f>IF(AND(#REF!="Muy Baja",#REF!="Mayor"),CONCATENATE("R",#REF!,"C",#REF!),"")</f>
        <v>#REF!</v>
      </c>
      <c r="BW151" s="270" t="e">
        <f>IF(AND(#REF!="Muy Baja",#REF!="Mayor"),CONCATENATE("R",#REF!,"C",#REF!),"")</f>
        <v>#REF!</v>
      </c>
      <c r="BX151" s="270" t="e">
        <f>IF(AND(#REF!="Muy Baja",#REF!="Mayor"),CONCATENATE("R",#REF!,"C",#REF!),"")</f>
        <v>#REF!</v>
      </c>
      <c r="BY151" s="270" t="e">
        <f>IF(AND(#REF!="Muy Baja",#REF!="Mayor"),CONCATENATE("R",#REF!,"C",#REF!),"")</f>
        <v>#REF!</v>
      </c>
      <c r="BZ151" s="270" t="e">
        <f>IF(AND(#REF!="Muy Baja",#REF!="Mayor"),CONCATENATE("R",#REF!,"C",#REF!),"")</f>
        <v>#REF!</v>
      </c>
      <c r="CA151" s="270" t="e">
        <f>IF(AND(#REF!="Muy Baja",#REF!="Mayor"),CONCATENATE("R",#REF!,"C",#REF!),"")</f>
        <v>#REF!</v>
      </c>
      <c r="CB151" s="270" t="e">
        <f>IF(AND(#REF!="Muy Baja",#REF!="Mayor"),CONCATENATE("R",#REF!,"C",#REF!),"")</f>
        <v>#REF!</v>
      </c>
      <c r="CC151" s="271" t="e">
        <f>IF(AND(#REF!="Muy Baja",#REF!="Mayor"),CONCATENATE("R",#REF!,"C",#REF!),"")</f>
        <v>#REF!</v>
      </c>
      <c r="CD151" s="272" t="e">
        <f>IF(AND(#REF!="Muy Baja",#REF!="Catastrófico"),CONCATENATE("R",#REF!,"C",#REF!),"")</f>
        <v>#REF!</v>
      </c>
      <c r="CE151" s="272" t="e">
        <f>IF(AND(#REF!="Muy Baja",#REF!="Catastrófico"),CONCATENATE("R",#REF!,"C",#REF!),"")</f>
        <v>#REF!</v>
      </c>
      <c r="CF151" s="272" t="e">
        <f>IF(AND(#REF!="Muy Baja",#REF!="Catastrófico"),CONCATENATE("R",#REF!,"C",#REF!),"")</f>
        <v>#REF!</v>
      </c>
      <c r="CG151" s="272" t="e">
        <f>IF(AND(#REF!="Muy Baja",#REF!="Catastrófico"),CONCATENATE("R",#REF!,"C",#REF!),"")</f>
        <v>#REF!</v>
      </c>
      <c r="CH151" s="272" t="e">
        <f>IF(AND(#REF!="Muy Baja",#REF!="Catastrófico"),CONCATENATE("R",#REF!,"C",#REF!),"")</f>
        <v>#REF!</v>
      </c>
      <c r="CI151" s="272" t="e">
        <f>IF(AND(#REF!="Muy Baja",#REF!="Catastrófico"),CONCATENATE("R",#REF!,"C",#REF!),"")</f>
        <v>#REF!</v>
      </c>
      <c r="CJ151" s="272" t="e">
        <f>IF(AND(#REF!="Muy Baja",#REF!="Catastrófico"),CONCATENATE("R",#REF!,"C",#REF!),"")</f>
        <v>#REF!</v>
      </c>
      <c r="CK151" s="272" t="e">
        <f>IF(AND(#REF!="Muy Baja",#REF!="Catastrófico"),CONCATENATE("R",#REF!,"C",#REF!),"")</f>
        <v>#REF!</v>
      </c>
      <c r="CL151" s="272" t="e">
        <f>IF(AND(#REF!="Muy Baja",#REF!="Catastrófico"),CONCATENATE("R",#REF!,"C",#REF!),"")</f>
        <v>#REF!</v>
      </c>
      <c r="CM151" s="272" t="e">
        <f>IF(AND(#REF!="Muy Baja",#REF!="Catastrófico"),CONCATENATE("R",#REF!,"C",#REF!),"")</f>
        <v>#REF!</v>
      </c>
      <c r="CN151" s="272" t="e">
        <f>IF(AND(#REF!="Muy Baja",#REF!="Catastrófico"),CONCATENATE("R",#REF!,"C",#REF!),"")</f>
        <v>#REF!</v>
      </c>
      <c r="CO151" s="272" t="e">
        <f>IF(AND(#REF!="Muy Baja",#REF!="Catastrófico"),CONCATENATE("R",#REF!,"C",#REF!),"")</f>
        <v>#REF!</v>
      </c>
      <c r="CP151" s="272" t="e">
        <f>IF(AND(#REF!="Muy Baja",#REF!="Catastrófico"),CONCATENATE("R",#REF!,"C",#REF!),"")</f>
        <v>#REF!</v>
      </c>
      <c r="CQ151" s="272" t="e">
        <f>IF(AND(#REF!="Muy Baja",#REF!="Catastrófico"),CONCATENATE("R",#REF!,"C",#REF!),"")</f>
        <v>#REF!</v>
      </c>
      <c r="CR151" s="272" t="e">
        <f>IF(AND(#REF!="Muy Baja",#REF!="Catastrófico"),CONCATENATE("R",#REF!,"C",#REF!),"")</f>
        <v>#REF!</v>
      </c>
      <c r="CS151" s="272" t="e">
        <f>IF(AND(#REF!="Muy Baja",#REF!="Catastrófico"),CONCATENATE("R",#REF!,"C",#REF!),"")</f>
        <v>#REF!</v>
      </c>
      <c r="CT151" s="272" t="e">
        <f>IF(AND(#REF!="Muy Baja",#REF!="Catastrófico"),CONCATENATE("R",#REF!,"C",#REF!),"")</f>
        <v>#REF!</v>
      </c>
      <c r="CU151" s="273" t="e">
        <f>IF(AND(#REF!="Muy Baja",#REF!="Catastrófico"),CONCATENATE("R",#REF!,"C",#REF!),"")</f>
        <v>#REF!</v>
      </c>
      <c r="CV151" s="57"/>
    </row>
    <row r="152" spans="2:100" ht="32.65" customHeight="1">
      <c r="B152" s="1101"/>
      <c r="C152" s="1101"/>
      <c r="D152" s="1102"/>
      <c r="E152" s="1072"/>
      <c r="F152" s="1073"/>
      <c r="G152" s="1073"/>
      <c r="H152" s="1073"/>
      <c r="I152" s="1073"/>
      <c r="J152" s="291" t="e">
        <f>IF(AND(#REF!="Muy Baja",#REF!="Leve"),CONCATENATE("R",#REF!,"C",#REF!),"")</f>
        <v>#REF!</v>
      </c>
      <c r="K152" s="292" t="e">
        <f>IF(AND(#REF!="Muy Baja",#REF!="Leve"),CONCATENATE("R",#REF!,"C",#REF!),"")</f>
        <v>#REF!</v>
      </c>
      <c r="L152" s="292" t="e">
        <f>IF(AND(#REF!="Muy Baja",#REF!="Leve"),CONCATENATE("R",#REF!,"C",#REF!),"")</f>
        <v>#REF!</v>
      </c>
      <c r="M152" s="292" t="e">
        <f>IF(AND(#REF!="Muy Baja",#REF!="Leve"),CONCATENATE("R",#REF!,"C",#REF!),"")</f>
        <v>#REF!</v>
      </c>
      <c r="N152" s="292" t="e">
        <f>IF(AND(#REF!="Muy Baja",#REF!="Leve"),CONCATENATE("R",#REF!,"C",#REF!),"")</f>
        <v>#REF!</v>
      </c>
      <c r="O152" s="292" t="e">
        <f>IF(AND(#REF!="Muy Baja",#REF!="Leve"),CONCATENATE("R",#REF!,"C",#REF!),"")</f>
        <v>#REF!</v>
      </c>
      <c r="P152" s="292" t="e">
        <f>IF(AND(#REF!="Muy Baja",#REF!="Leve"),CONCATENATE("R",#REF!,"C",#REF!),"")</f>
        <v>#REF!</v>
      </c>
      <c r="Q152" s="292" t="e">
        <f>IF(AND(#REF!="Muy Baja",#REF!="Leve"),CONCATENATE("R",#REF!,"C",#REF!),"")</f>
        <v>#REF!</v>
      </c>
      <c r="R152" s="292" t="e">
        <f>IF(AND(#REF!="Muy Baja",#REF!="Leve"),CONCATENATE("R",#REF!,"C",#REF!),"")</f>
        <v>#REF!</v>
      </c>
      <c r="S152" s="292" t="e">
        <f>IF(AND(#REF!="Muy Baja",#REF!="Leve"),CONCATENATE("R",#REF!,"C",#REF!),"")</f>
        <v>#REF!</v>
      </c>
      <c r="T152" s="292" t="e">
        <f>IF(AND(#REF!="Muy Baja",#REF!="Leve"),CONCATENATE("R",#REF!,"C",#REF!),"")</f>
        <v>#REF!</v>
      </c>
      <c r="U152" s="292" t="e">
        <f>IF(AND(#REF!="Muy Baja",#REF!="Leve"),CONCATENATE("R",#REF!,"C",#REF!),"")</f>
        <v>#REF!</v>
      </c>
      <c r="V152" s="292" t="e">
        <f>IF(AND(#REF!="Muy Baja",#REF!="Leve"),CONCATENATE("R",#REF!,"C",#REF!),"")</f>
        <v>#REF!</v>
      </c>
      <c r="W152" s="292" t="e">
        <f>IF(AND(#REF!="Muy Baja",#REF!="Leve"),CONCATENATE("R",#REF!,"C",#REF!),"")</f>
        <v>#REF!</v>
      </c>
      <c r="X152" s="292" t="e">
        <f>IF(AND(#REF!="Muy Baja",#REF!="Leve"),CONCATENATE("R",#REF!,"C",#REF!),"")</f>
        <v>#REF!</v>
      </c>
      <c r="Y152" s="292" t="e">
        <f>IF(AND(#REF!="Muy Baja",#REF!="Leve"),CONCATENATE("R",#REF!,"C",#REF!),"")</f>
        <v>#REF!</v>
      </c>
      <c r="Z152" s="292" t="e">
        <f>IF(AND(#REF!="Muy Baja",#REF!="Leve"),CONCATENATE("R",#REF!,"C",#REF!),"")</f>
        <v>#REF!</v>
      </c>
      <c r="AA152" s="293" t="e">
        <f>IF(AND(#REF!="Muy Baja",#REF!="Leve"),CONCATENATE("R",#REF!,"C",#REF!),"")</f>
        <v>#REF!</v>
      </c>
      <c r="AB152" s="291" t="e">
        <f>IF(AND(#REF!="Muy Baja",#REF!="Menor"),CONCATENATE("R",#REF!,"C",#REF!),"")</f>
        <v>#REF!</v>
      </c>
      <c r="AC152" s="292" t="e">
        <f>IF(AND(#REF!="Muy Baja",#REF!="Menor"),CONCATENATE("R",#REF!,"C",#REF!),"")</f>
        <v>#REF!</v>
      </c>
      <c r="AD152" s="292" t="e">
        <f>IF(AND(#REF!="Muy Baja",#REF!="Menor"),CONCATENATE("R",#REF!,"C",#REF!),"")</f>
        <v>#REF!</v>
      </c>
      <c r="AE152" s="292" t="e">
        <f>IF(AND(#REF!="Muy Baja",#REF!="Menor"),CONCATENATE("R",#REF!,"C",#REF!),"")</f>
        <v>#REF!</v>
      </c>
      <c r="AF152" s="292" t="e">
        <f>IF(AND(#REF!="Muy Baja",#REF!="Menor"),CONCATENATE("R",#REF!,"C",#REF!),"")</f>
        <v>#REF!</v>
      </c>
      <c r="AG152" s="292" t="e">
        <f>IF(AND(#REF!="Muy Baja",#REF!="Menor"),CONCATENATE("R",#REF!,"C",#REF!),"")</f>
        <v>#REF!</v>
      </c>
      <c r="AH152" s="292" t="e">
        <f>IF(AND(#REF!="Muy Baja",#REF!="Menor"),CONCATENATE("R",#REF!,"C",#REF!),"")</f>
        <v>#REF!</v>
      </c>
      <c r="AI152" s="292" t="e">
        <f>IF(AND(#REF!="Muy Baja",#REF!="Menor"),CONCATENATE("R",#REF!,"C",#REF!),"")</f>
        <v>#REF!</v>
      </c>
      <c r="AJ152" s="292" t="e">
        <f>IF(AND(#REF!="Muy Baja",#REF!="Menor"),CONCATENATE("R",#REF!,"C",#REF!),"")</f>
        <v>#REF!</v>
      </c>
      <c r="AK152" s="292" t="e">
        <f>IF(AND(#REF!="Muy Baja",#REF!="Menor"),CONCATENATE("R",#REF!,"C",#REF!),"")</f>
        <v>#REF!</v>
      </c>
      <c r="AL152" s="292" t="e">
        <f>IF(AND(#REF!="Muy Baja",#REF!="Menor"),CONCATENATE("R",#REF!,"C",#REF!),"")</f>
        <v>#REF!</v>
      </c>
      <c r="AM152" s="292" t="e">
        <f>IF(AND(#REF!="Muy Baja",#REF!="Menor"),CONCATENATE("R",#REF!,"C",#REF!),"")</f>
        <v>#REF!</v>
      </c>
      <c r="AN152" s="292" t="e">
        <f>IF(AND(#REF!="Muy Baja",#REF!="Menor"),CONCATENATE("R",#REF!,"C",#REF!),"")</f>
        <v>#REF!</v>
      </c>
      <c r="AO152" s="292" t="e">
        <f>IF(AND(#REF!="Muy Baja",#REF!="Menor"),CONCATENATE("R",#REF!,"C",#REF!),"")</f>
        <v>#REF!</v>
      </c>
      <c r="AP152" s="292" t="e">
        <f>IF(AND(#REF!="Muy Baja",#REF!="Menor"),CONCATENATE("R",#REF!,"C",#REF!),"")</f>
        <v>#REF!</v>
      </c>
      <c r="AQ152" s="292" t="e">
        <f>IF(AND(#REF!="Muy Baja",#REF!="Menor"),CONCATENATE("R",#REF!,"C",#REF!),"")</f>
        <v>#REF!</v>
      </c>
      <c r="AR152" s="292" t="e">
        <f>IF(AND(#REF!="Muy Baja",#REF!="Menor"),CONCATENATE("R",#REF!,"C",#REF!),"")</f>
        <v>#REF!</v>
      </c>
      <c r="AS152" s="293" t="e">
        <f>IF(AND(#REF!="Muy Baja",#REF!="Menor"),CONCATENATE("R",#REF!,"C",#REF!),"")</f>
        <v>#REF!</v>
      </c>
      <c r="AT152" s="282" t="e">
        <f>IF(AND(#REF!="Muy Baja",#REF!="Moderado"),CONCATENATE("R",#REF!,"C",#REF!),"")</f>
        <v>#REF!</v>
      </c>
      <c r="AU152" s="283" t="e">
        <f>IF(AND(#REF!="Muy Baja",#REF!="Moderado"),CONCATENATE("R",#REF!,"C",#REF!),"")</f>
        <v>#REF!</v>
      </c>
      <c r="AV152" s="283" t="e">
        <f>IF(AND(#REF!="Muy Baja",#REF!="Moderado"),CONCATENATE("R",#REF!,"C",#REF!),"")</f>
        <v>#REF!</v>
      </c>
      <c r="AW152" s="283" t="e">
        <f>IF(AND(#REF!="Muy Baja",#REF!="Moderado"),CONCATENATE("R",#REF!,"C",#REF!),"")</f>
        <v>#REF!</v>
      </c>
      <c r="AX152" s="283" t="e">
        <f>IF(AND(#REF!="Muy Baja",#REF!="Moderado"),CONCATENATE("R",#REF!,"C",#REF!),"")</f>
        <v>#REF!</v>
      </c>
      <c r="AY152" s="283" t="e">
        <f>IF(AND(#REF!="Muy Baja",#REF!="Moderado"),CONCATENATE("R",#REF!,"C",#REF!),"")</f>
        <v>#REF!</v>
      </c>
      <c r="AZ152" s="283" t="e">
        <f>IF(AND(#REF!="Muy Baja",#REF!="Moderado"),CONCATENATE("R",#REF!,"C",#REF!),"")</f>
        <v>#REF!</v>
      </c>
      <c r="BA152" s="283" t="e">
        <f>IF(AND(#REF!="Muy Baja",#REF!="Moderado"),CONCATENATE("R",#REF!,"C",#REF!),"")</f>
        <v>#REF!</v>
      </c>
      <c r="BB152" s="283" t="e">
        <f>IF(AND(#REF!="Muy Baja",#REF!="Moderado"),CONCATENATE("R",#REF!,"C",#REF!),"")</f>
        <v>#REF!</v>
      </c>
      <c r="BC152" s="283" t="e">
        <f>IF(AND(#REF!="Muy Baja",#REF!="Moderado"),CONCATENATE("R",#REF!,"C",#REF!),"")</f>
        <v>#REF!</v>
      </c>
      <c r="BD152" s="283" t="e">
        <f>IF(AND(#REF!="Muy Baja",#REF!="Moderado"),CONCATENATE("R",#REF!,"C",#REF!),"")</f>
        <v>#REF!</v>
      </c>
      <c r="BE152" s="283" t="e">
        <f>IF(AND(#REF!="Muy Baja",#REF!="Moderado"),CONCATENATE("R",#REF!,"C",#REF!),"")</f>
        <v>#REF!</v>
      </c>
      <c r="BF152" s="283" t="e">
        <f>IF(AND(#REF!="Muy Baja",#REF!="Moderado"),CONCATENATE("R",#REF!,"C",#REF!),"")</f>
        <v>#REF!</v>
      </c>
      <c r="BG152" s="283" t="e">
        <f>IF(AND(#REF!="Muy Baja",#REF!="Moderado"),CONCATENATE("R",#REF!,"C",#REF!),"")</f>
        <v>#REF!</v>
      </c>
      <c r="BH152" s="283" t="e">
        <f>IF(AND(#REF!="Muy Baja",#REF!="Moderado"),CONCATENATE("R",#REF!,"C",#REF!),"")</f>
        <v>#REF!</v>
      </c>
      <c r="BI152" s="283" t="e">
        <f>IF(AND(#REF!="Muy Baja",#REF!="Moderado"),CONCATENATE("R",#REF!,"C",#REF!),"")</f>
        <v>#REF!</v>
      </c>
      <c r="BJ152" s="283" t="e">
        <f>IF(AND(#REF!="Muy Baja",#REF!="Moderado"),CONCATENATE("R",#REF!,"C",#REF!),"")</f>
        <v>#REF!</v>
      </c>
      <c r="BK152" s="284" t="e">
        <f>IF(AND(#REF!="Muy Baja",#REF!="Moderado"),CONCATENATE("R",#REF!,"C",#REF!),"")</f>
        <v>#REF!</v>
      </c>
      <c r="BL152" s="270" t="e">
        <f>IF(AND(#REF!="Muy Baja",#REF!="Mayor"),CONCATENATE("R",#REF!,"C",#REF!),"")</f>
        <v>#REF!</v>
      </c>
      <c r="BM152" s="270" t="e">
        <f>IF(AND(#REF!="Muy Baja",#REF!="Mayor"),CONCATENATE("R",#REF!,"C",#REF!),"")</f>
        <v>#REF!</v>
      </c>
      <c r="BN152" s="270" t="e">
        <f>IF(AND(#REF!="Muy Baja",#REF!="Mayor"),CONCATENATE("R",#REF!,"C",#REF!),"")</f>
        <v>#REF!</v>
      </c>
      <c r="BO152" s="270" t="e">
        <f>IF(AND(#REF!="Muy Baja",#REF!="Mayor"),CONCATENATE("R",#REF!,"C",#REF!),"")</f>
        <v>#REF!</v>
      </c>
      <c r="BP152" s="270" t="e">
        <f>IF(AND(#REF!="Muy Baja",#REF!="Mayor"),CONCATENATE("R",#REF!,"C",#REF!),"")</f>
        <v>#REF!</v>
      </c>
      <c r="BQ152" s="270" t="e">
        <f>IF(AND(#REF!="Muy Baja",#REF!="Mayor"),CONCATENATE("R",#REF!,"C",#REF!),"")</f>
        <v>#REF!</v>
      </c>
      <c r="BR152" s="270" t="e">
        <f>IF(AND(#REF!="Muy Baja",#REF!="Mayor"),CONCATENATE("R",#REF!,"C",#REF!),"")</f>
        <v>#REF!</v>
      </c>
      <c r="BS152" s="270" t="e">
        <f>IF(AND(#REF!="Muy Baja",#REF!="Mayor"),CONCATENATE("R",#REF!,"C",#REF!),"")</f>
        <v>#REF!</v>
      </c>
      <c r="BT152" s="270" t="e">
        <f>IF(AND(#REF!="Muy Baja",#REF!="Mayor"),CONCATENATE("R",#REF!,"C",#REF!),"")</f>
        <v>#REF!</v>
      </c>
      <c r="BU152" s="270" t="e">
        <f>IF(AND(#REF!="Muy Baja",#REF!="Mayor"),CONCATENATE("R",#REF!,"C",#REF!),"")</f>
        <v>#REF!</v>
      </c>
      <c r="BV152" s="270" t="e">
        <f>IF(AND(#REF!="Muy Baja",#REF!="Mayor"),CONCATENATE("R",#REF!,"C",#REF!),"")</f>
        <v>#REF!</v>
      </c>
      <c r="BW152" s="270" t="e">
        <f>IF(AND(#REF!="Muy Baja",#REF!="Mayor"),CONCATENATE("R",#REF!,"C",#REF!),"")</f>
        <v>#REF!</v>
      </c>
      <c r="BX152" s="270" t="e">
        <f>IF(AND(#REF!="Muy Baja",#REF!="Mayor"),CONCATENATE("R",#REF!,"C",#REF!),"")</f>
        <v>#REF!</v>
      </c>
      <c r="BY152" s="270" t="e">
        <f>IF(AND(#REF!="Muy Baja",#REF!="Mayor"),CONCATENATE("R",#REF!,"C",#REF!),"")</f>
        <v>#REF!</v>
      </c>
      <c r="BZ152" s="270" t="e">
        <f>IF(AND(#REF!="Muy Baja",#REF!="Mayor"),CONCATENATE("R",#REF!,"C",#REF!),"")</f>
        <v>#REF!</v>
      </c>
      <c r="CA152" s="270" t="e">
        <f>IF(AND(#REF!="Muy Baja",#REF!="Mayor"),CONCATENATE("R",#REF!,"C",#REF!),"")</f>
        <v>#REF!</v>
      </c>
      <c r="CB152" s="270" t="e">
        <f>IF(AND(#REF!="Muy Baja",#REF!="Mayor"),CONCATENATE("R",#REF!,"C",#REF!),"")</f>
        <v>#REF!</v>
      </c>
      <c r="CC152" s="271" t="e">
        <f>IF(AND(#REF!="Muy Baja",#REF!="Mayor"),CONCATENATE("R",#REF!,"C",#REF!),"")</f>
        <v>#REF!</v>
      </c>
      <c r="CD152" s="272" t="e">
        <f>IF(AND(#REF!="Muy Baja",#REF!="Catastrófico"),CONCATENATE("R",#REF!,"C",#REF!),"")</f>
        <v>#REF!</v>
      </c>
      <c r="CE152" s="272" t="e">
        <f>IF(AND(#REF!="Muy Baja",#REF!="Catastrófico"),CONCATENATE("R",#REF!,"C",#REF!),"")</f>
        <v>#REF!</v>
      </c>
      <c r="CF152" s="272" t="e">
        <f>IF(AND(#REF!="Muy Baja",#REF!="Catastrófico"),CONCATENATE("R",#REF!,"C",#REF!),"")</f>
        <v>#REF!</v>
      </c>
      <c r="CG152" s="272" t="e">
        <f>IF(AND(#REF!="Muy Baja",#REF!="Catastrófico"),CONCATENATE("R",#REF!,"C",#REF!),"")</f>
        <v>#REF!</v>
      </c>
      <c r="CH152" s="272" t="e">
        <f>IF(AND(#REF!="Muy Baja",#REF!="Catastrófico"),CONCATENATE("R",#REF!,"C",#REF!),"")</f>
        <v>#REF!</v>
      </c>
      <c r="CI152" s="272" t="e">
        <f>IF(AND(#REF!="Muy Baja",#REF!="Catastrófico"),CONCATENATE("R",#REF!,"C",#REF!),"")</f>
        <v>#REF!</v>
      </c>
      <c r="CJ152" s="272" t="e">
        <f>IF(AND(#REF!="Muy Baja",#REF!="Catastrófico"),CONCATENATE("R",#REF!,"C",#REF!),"")</f>
        <v>#REF!</v>
      </c>
      <c r="CK152" s="272" t="e">
        <f>IF(AND(#REF!="Muy Baja",#REF!="Catastrófico"),CONCATENATE("R",#REF!,"C",#REF!),"")</f>
        <v>#REF!</v>
      </c>
      <c r="CL152" s="272" t="e">
        <f>IF(AND(#REF!="Muy Baja",#REF!="Catastrófico"),CONCATENATE("R",#REF!,"C",#REF!),"")</f>
        <v>#REF!</v>
      </c>
      <c r="CM152" s="272" t="e">
        <f>IF(AND(#REF!="Muy Baja",#REF!="Catastrófico"),CONCATENATE("R",#REF!,"C",#REF!),"")</f>
        <v>#REF!</v>
      </c>
      <c r="CN152" s="272" t="e">
        <f>IF(AND(#REF!="Muy Baja",#REF!="Catastrófico"),CONCATENATE("R",#REF!,"C",#REF!),"")</f>
        <v>#REF!</v>
      </c>
      <c r="CO152" s="272" t="e">
        <f>IF(AND(#REF!="Muy Baja",#REF!="Catastrófico"),CONCATENATE("R",#REF!,"C",#REF!),"")</f>
        <v>#REF!</v>
      </c>
      <c r="CP152" s="272" t="e">
        <f>IF(AND(#REF!="Muy Baja",#REF!="Catastrófico"),CONCATENATE("R",#REF!,"C",#REF!),"")</f>
        <v>#REF!</v>
      </c>
      <c r="CQ152" s="272" t="e">
        <f>IF(AND(#REF!="Muy Baja",#REF!="Catastrófico"),CONCATENATE("R",#REF!,"C",#REF!),"")</f>
        <v>#REF!</v>
      </c>
      <c r="CR152" s="272" t="e">
        <f>IF(AND(#REF!="Muy Baja",#REF!="Catastrófico"),CONCATENATE("R",#REF!,"C",#REF!),"")</f>
        <v>#REF!</v>
      </c>
      <c r="CS152" s="272" t="e">
        <f>IF(AND(#REF!="Muy Baja",#REF!="Catastrófico"),CONCATENATE("R",#REF!,"C",#REF!),"")</f>
        <v>#REF!</v>
      </c>
      <c r="CT152" s="272" t="e">
        <f>IF(AND(#REF!="Muy Baja",#REF!="Catastrófico"),CONCATENATE("R",#REF!,"C",#REF!),"")</f>
        <v>#REF!</v>
      </c>
      <c r="CU152" s="273" t="e">
        <f>IF(AND(#REF!="Muy Baja",#REF!="Catastrófico"),CONCATENATE("R",#REF!,"C",#REF!),"")</f>
        <v>#REF!</v>
      </c>
      <c r="CV152" s="57"/>
    </row>
    <row r="153" spans="2:100" ht="32.65" customHeight="1">
      <c r="B153" s="1101"/>
      <c r="C153" s="1101"/>
      <c r="D153" s="1102"/>
      <c r="E153" s="1072"/>
      <c r="F153" s="1073"/>
      <c r="G153" s="1073"/>
      <c r="H153" s="1073"/>
      <c r="I153" s="1073"/>
      <c r="J153" s="291" t="e">
        <f>IF(AND(#REF!="Muy Baja",#REF!="Leve"),CONCATENATE("R",#REF!,"C",#REF!),"")</f>
        <v>#REF!</v>
      </c>
      <c r="K153" s="292" t="e">
        <f>IF(AND(#REF!="Muy Baja",#REF!="Leve"),CONCATENATE("R",#REF!,"C",#REF!),"")</f>
        <v>#REF!</v>
      </c>
      <c r="L153" s="292" t="e">
        <f>IF(AND(#REF!="Muy Baja",#REF!="Leve"),CONCATENATE("R",#REF!,"C",#REF!),"")</f>
        <v>#REF!</v>
      </c>
      <c r="M153" s="292" t="e">
        <f>IF(AND(#REF!="Muy Baja",#REF!="Leve"),CONCATENATE("R",#REF!,"C",#REF!),"")</f>
        <v>#REF!</v>
      </c>
      <c r="N153" s="292" t="e">
        <f>IF(AND(#REF!="Muy Baja",#REF!="Leve"),CONCATENATE("R",#REF!,"C",#REF!),"")</f>
        <v>#REF!</v>
      </c>
      <c r="O153" s="292" t="e">
        <f>IF(AND(#REF!="Muy Baja",#REF!="Leve"),CONCATENATE("R",#REF!,"C",#REF!),"")</f>
        <v>#REF!</v>
      </c>
      <c r="P153" s="292" t="e">
        <f>IF(AND(#REF!="Muy Baja",#REF!="Leve"),CONCATENATE("R",#REF!,"C",#REF!),"")</f>
        <v>#REF!</v>
      </c>
      <c r="Q153" s="292" t="e">
        <f>IF(AND(#REF!="Muy Baja",#REF!="Leve"),CONCATENATE("R",#REF!,"C",#REF!),"")</f>
        <v>#REF!</v>
      </c>
      <c r="R153" s="292" t="e">
        <f>IF(AND(#REF!="Muy Baja",#REF!="Leve"),CONCATENATE("R",#REF!,"C",#REF!),"")</f>
        <v>#REF!</v>
      </c>
      <c r="S153" s="292" t="e">
        <f>IF(AND(#REF!="Muy Baja",#REF!="Leve"),CONCATENATE("R",#REF!,"C",#REF!),"")</f>
        <v>#REF!</v>
      </c>
      <c r="T153" s="292" t="e">
        <f>IF(AND(#REF!="Muy Baja",#REF!="Leve"),CONCATENATE("R",#REF!,"C",#REF!),"")</f>
        <v>#REF!</v>
      </c>
      <c r="U153" s="292" t="e">
        <f>IF(AND(#REF!="Muy Baja",#REF!="Leve"),CONCATENATE("R",#REF!,"C",#REF!),"")</f>
        <v>#REF!</v>
      </c>
      <c r="V153" s="292" t="e">
        <f>IF(AND(#REF!="Muy Baja",#REF!="Leve"),CONCATENATE("R",#REF!,"C",#REF!),"")</f>
        <v>#REF!</v>
      </c>
      <c r="W153" s="292" t="e">
        <f>IF(AND(#REF!="Muy Baja",#REF!="Leve"),CONCATENATE("R",#REF!,"C",#REF!),"")</f>
        <v>#REF!</v>
      </c>
      <c r="X153" s="292" t="e">
        <f>IF(AND(#REF!="Muy Baja",#REF!="Leve"),CONCATENATE("R",#REF!,"C",#REF!),"")</f>
        <v>#REF!</v>
      </c>
      <c r="Y153" s="292" t="e">
        <f>IF(AND(#REF!="Muy Baja",#REF!="Leve"),CONCATENATE("R",#REF!,"C",#REF!),"")</f>
        <v>#REF!</v>
      </c>
      <c r="Z153" s="292" t="e">
        <f>IF(AND(#REF!="Muy Baja",#REF!="Leve"),CONCATENATE("R",#REF!,"C",#REF!),"")</f>
        <v>#REF!</v>
      </c>
      <c r="AA153" s="293" t="e">
        <f>IF(AND(#REF!="Muy Baja",#REF!="Leve"),CONCATENATE("R",#REF!,"C",#REF!),"")</f>
        <v>#REF!</v>
      </c>
      <c r="AB153" s="291" t="e">
        <f>IF(AND(#REF!="Muy Baja",#REF!="Menor"),CONCATENATE("R",#REF!,"C",#REF!),"")</f>
        <v>#REF!</v>
      </c>
      <c r="AC153" s="292" t="e">
        <f>IF(AND(#REF!="Muy Baja",#REF!="Menor"),CONCATENATE("R",#REF!,"C",#REF!),"")</f>
        <v>#REF!</v>
      </c>
      <c r="AD153" s="292" t="e">
        <f>IF(AND(#REF!="Muy Baja",#REF!="Menor"),CONCATENATE("R",#REF!,"C",#REF!),"")</f>
        <v>#REF!</v>
      </c>
      <c r="AE153" s="292" t="e">
        <f>IF(AND(#REF!="Muy Baja",#REF!="Menor"),CONCATENATE("R",#REF!,"C",#REF!),"")</f>
        <v>#REF!</v>
      </c>
      <c r="AF153" s="292" t="e">
        <f>IF(AND(#REF!="Muy Baja",#REF!="Menor"),CONCATENATE("R",#REF!,"C",#REF!),"")</f>
        <v>#REF!</v>
      </c>
      <c r="AG153" s="292" t="e">
        <f>IF(AND(#REF!="Muy Baja",#REF!="Menor"),CONCATENATE("R",#REF!,"C",#REF!),"")</f>
        <v>#REF!</v>
      </c>
      <c r="AH153" s="292" t="e">
        <f>IF(AND(#REF!="Muy Baja",#REF!="Menor"),CONCATENATE("R",#REF!,"C",#REF!),"")</f>
        <v>#REF!</v>
      </c>
      <c r="AI153" s="292" t="e">
        <f>IF(AND(#REF!="Muy Baja",#REF!="Menor"),CONCATENATE("R",#REF!,"C",#REF!),"")</f>
        <v>#REF!</v>
      </c>
      <c r="AJ153" s="292" t="e">
        <f>IF(AND(#REF!="Muy Baja",#REF!="Menor"),CONCATENATE("R",#REF!,"C",#REF!),"")</f>
        <v>#REF!</v>
      </c>
      <c r="AK153" s="292" t="e">
        <f>IF(AND(#REF!="Muy Baja",#REF!="Menor"),CONCATENATE("R",#REF!,"C",#REF!),"")</f>
        <v>#REF!</v>
      </c>
      <c r="AL153" s="292" t="e">
        <f>IF(AND(#REF!="Muy Baja",#REF!="Menor"),CONCATENATE("R",#REF!,"C",#REF!),"")</f>
        <v>#REF!</v>
      </c>
      <c r="AM153" s="292" t="e">
        <f>IF(AND(#REF!="Muy Baja",#REF!="Menor"),CONCATENATE("R",#REF!,"C",#REF!),"")</f>
        <v>#REF!</v>
      </c>
      <c r="AN153" s="292" t="e">
        <f>IF(AND(#REF!="Muy Baja",#REF!="Menor"),CONCATENATE("R",#REF!,"C",#REF!),"")</f>
        <v>#REF!</v>
      </c>
      <c r="AO153" s="292" t="e">
        <f>IF(AND(#REF!="Muy Baja",#REF!="Menor"),CONCATENATE("R",#REF!,"C",#REF!),"")</f>
        <v>#REF!</v>
      </c>
      <c r="AP153" s="292" t="e">
        <f>IF(AND(#REF!="Muy Baja",#REF!="Menor"),CONCATENATE("R",#REF!,"C",#REF!),"")</f>
        <v>#REF!</v>
      </c>
      <c r="AQ153" s="292" t="e">
        <f>IF(AND(#REF!="Muy Baja",#REF!="Menor"),CONCATENATE("R",#REF!,"C",#REF!),"")</f>
        <v>#REF!</v>
      </c>
      <c r="AR153" s="292" t="e">
        <f>IF(AND(#REF!="Muy Baja",#REF!="Menor"),CONCATENATE("R",#REF!,"C",#REF!),"")</f>
        <v>#REF!</v>
      </c>
      <c r="AS153" s="293" t="e">
        <f>IF(AND(#REF!="Muy Baja",#REF!="Menor"),CONCATENATE("R",#REF!,"C",#REF!),"")</f>
        <v>#REF!</v>
      </c>
      <c r="AT153" s="282" t="e">
        <f>IF(AND(#REF!="Muy Baja",#REF!="Moderado"),CONCATENATE("R",#REF!,"C",#REF!),"")</f>
        <v>#REF!</v>
      </c>
      <c r="AU153" s="283" t="e">
        <f>IF(AND(#REF!="Muy Baja",#REF!="Moderado"),CONCATENATE("R",#REF!,"C",#REF!),"")</f>
        <v>#REF!</v>
      </c>
      <c r="AV153" s="283" t="e">
        <f>IF(AND(#REF!="Muy Baja",#REF!="Moderado"),CONCATENATE("R",#REF!,"C",#REF!),"")</f>
        <v>#REF!</v>
      </c>
      <c r="AW153" s="283" t="e">
        <f>IF(AND(#REF!="Muy Baja",#REF!="Moderado"),CONCATENATE("R",#REF!,"C",#REF!),"")</f>
        <v>#REF!</v>
      </c>
      <c r="AX153" s="283" t="e">
        <f>IF(AND(#REF!="Muy Baja",#REF!="Moderado"),CONCATENATE("R",#REF!,"C",#REF!),"")</f>
        <v>#REF!</v>
      </c>
      <c r="AY153" s="283" t="e">
        <f>IF(AND(#REF!="Muy Baja",#REF!="Moderado"),CONCATENATE("R",#REF!,"C",#REF!),"")</f>
        <v>#REF!</v>
      </c>
      <c r="AZ153" s="283" t="e">
        <f>IF(AND(#REF!="Muy Baja",#REF!="Moderado"),CONCATENATE("R",#REF!,"C",#REF!),"")</f>
        <v>#REF!</v>
      </c>
      <c r="BA153" s="283" t="e">
        <f>IF(AND(#REF!="Muy Baja",#REF!="Moderado"),CONCATENATE("R",#REF!,"C",#REF!),"")</f>
        <v>#REF!</v>
      </c>
      <c r="BB153" s="283" t="e">
        <f>IF(AND(#REF!="Muy Baja",#REF!="Moderado"),CONCATENATE("R",#REF!,"C",#REF!),"")</f>
        <v>#REF!</v>
      </c>
      <c r="BC153" s="283" t="e">
        <f>IF(AND(#REF!="Muy Baja",#REF!="Moderado"),CONCATENATE("R",#REF!,"C",#REF!),"")</f>
        <v>#REF!</v>
      </c>
      <c r="BD153" s="283" t="e">
        <f>IF(AND(#REF!="Muy Baja",#REF!="Moderado"),CONCATENATE("R",#REF!,"C",#REF!),"")</f>
        <v>#REF!</v>
      </c>
      <c r="BE153" s="283" t="e">
        <f>IF(AND(#REF!="Muy Baja",#REF!="Moderado"),CONCATENATE("R",#REF!,"C",#REF!),"")</f>
        <v>#REF!</v>
      </c>
      <c r="BF153" s="283" t="e">
        <f>IF(AND(#REF!="Muy Baja",#REF!="Moderado"),CONCATENATE("R",#REF!,"C",#REF!),"")</f>
        <v>#REF!</v>
      </c>
      <c r="BG153" s="283" t="e">
        <f>IF(AND(#REF!="Muy Baja",#REF!="Moderado"),CONCATENATE("R",#REF!,"C",#REF!),"")</f>
        <v>#REF!</v>
      </c>
      <c r="BH153" s="283" t="e">
        <f>IF(AND(#REF!="Muy Baja",#REF!="Moderado"),CONCATENATE("R",#REF!,"C",#REF!),"")</f>
        <v>#REF!</v>
      </c>
      <c r="BI153" s="283" t="e">
        <f>IF(AND(#REF!="Muy Baja",#REF!="Moderado"),CONCATENATE("R",#REF!,"C",#REF!),"")</f>
        <v>#REF!</v>
      </c>
      <c r="BJ153" s="283" t="e">
        <f>IF(AND(#REF!="Muy Baja",#REF!="Moderado"),CONCATENATE("R",#REF!,"C",#REF!),"")</f>
        <v>#REF!</v>
      </c>
      <c r="BK153" s="284" t="e">
        <f>IF(AND(#REF!="Muy Baja",#REF!="Moderado"),CONCATENATE("R",#REF!,"C",#REF!),"")</f>
        <v>#REF!</v>
      </c>
      <c r="BL153" s="270" t="e">
        <f>IF(AND(#REF!="Muy Baja",#REF!="Mayor"),CONCATENATE("R",#REF!,"C",#REF!),"")</f>
        <v>#REF!</v>
      </c>
      <c r="BM153" s="270" t="e">
        <f>IF(AND(#REF!="Muy Baja",#REF!="Mayor"),CONCATENATE("R",#REF!,"C",#REF!),"")</f>
        <v>#REF!</v>
      </c>
      <c r="BN153" s="270" t="e">
        <f>IF(AND(#REF!="Muy Baja",#REF!="Mayor"),CONCATENATE("R",#REF!,"C",#REF!),"")</f>
        <v>#REF!</v>
      </c>
      <c r="BO153" s="270" t="e">
        <f>IF(AND(#REF!="Muy Baja",#REF!="Mayor"),CONCATENATE("R",#REF!,"C",#REF!),"")</f>
        <v>#REF!</v>
      </c>
      <c r="BP153" s="270" t="e">
        <f>IF(AND(#REF!="Muy Baja",#REF!="Mayor"),CONCATENATE("R",#REF!,"C",#REF!),"")</f>
        <v>#REF!</v>
      </c>
      <c r="BQ153" s="270" t="e">
        <f>IF(AND(#REF!="Muy Baja",#REF!="Mayor"),CONCATENATE("R",#REF!,"C",#REF!),"")</f>
        <v>#REF!</v>
      </c>
      <c r="BR153" s="270" t="e">
        <f>IF(AND(#REF!="Muy Baja",#REF!="Mayor"),CONCATENATE("R",#REF!,"C",#REF!),"")</f>
        <v>#REF!</v>
      </c>
      <c r="BS153" s="270" t="e">
        <f>IF(AND(#REF!="Muy Baja",#REF!="Mayor"),CONCATENATE("R",#REF!,"C",#REF!),"")</f>
        <v>#REF!</v>
      </c>
      <c r="BT153" s="270" t="e">
        <f>IF(AND(#REF!="Muy Baja",#REF!="Mayor"),CONCATENATE("R",#REF!,"C",#REF!),"")</f>
        <v>#REF!</v>
      </c>
      <c r="BU153" s="270" t="e">
        <f>IF(AND(#REF!="Muy Baja",#REF!="Mayor"),CONCATENATE("R",#REF!,"C",#REF!),"")</f>
        <v>#REF!</v>
      </c>
      <c r="BV153" s="270" t="e">
        <f>IF(AND(#REF!="Muy Baja",#REF!="Mayor"),CONCATENATE("R",#REF!,"C",#REF!),"")</f>
        <v>#REF!</v>
      </c>
      <c r="BW153" s="270" t="e">
        <f>IF(AND(#REF!="Muy Baja",#REF!="Mayor"),CONCATENATE("R",#REF!,"C",#REF!),"")</f>
        <v>#REF!</v>
      </c>
      <c r="BX153" s="270" t="e">
        <f>IF(AND(#REF!="Muy Baja",#REF!="Mayor"),CONCATENATE("R",#REF!,"C",#REF!),"")</f>
        <v>#REF!</v>
      </c>
      <c r="BY153" s="270" t="e">
        <f>IF(AND(#REF!="Muy Baja",#REF!="Mayor"),CONCATENATE("R",#REF!,"C",#REF!),"")</f>
        <v>#REF!</v>
      </c>
      <c r="BZ153" s="270" t="e">
        <f>IF(AND(#REF!="Muy Baja",#REF!="Mayor"),CONCATENATE("R",#REF!,"C",#REF!),"")</f>
        <v>#REF!</v>
      </c>
      <c r="CA153" s="270" t="e">
        <f>IF(AND(#REF!="Muy Baja",#REF!="Mayor"),CONCATENATE("R",#REF!,"C",#REF!),"")</f>
        <v>#REF!</v>
      </c>
      <c r="CB153" s="270" t="e">
        <f>IF(AND(#REF!="Muy Baja",#REF!="Mayor"),CONCATENATE("R",#REF!,"C",#REF!),"")</f>
        <v>#REF!</v>
      </c>
      <c r="CC153" s="271" t="e">
        <f>IF(AND(#REF!="Muy Baja",#REF!="Mayor"),CONCATENATE("R",#REF!,"C",#REF!),"")</f>
        <v>#REF!</v>
      </c>
      <c r="CD153" s="272" t="e">
        <f>IF(AND(#REF!="Muy Baja",#REF!="Catastrófico"),CONCATENATE("R",#REF!,"C",#REF!),"")</f>
        <v>#REF!</v>
      </c>
      <c r="CE153" s="272" t="e">
        <f>IF(AND(#REF!="Muy Baja",#REF!="Catastrófico"),CONCATENATE("R",#REF!,"C",#REF!),"")</f>
        <v>#REF!</v>
      </c>
      <c r="CF153" s="272" t="e">
        <f>IF(AND(#REF!="Muy Baja",#REF!="Catastrófico"),CONCATENATE("R",#REF!,"C",#REF!),"")</f>
        <v>#REF!</v>
      </c>
      <c r="CG153" s="272" t="e">
        <f>IF(AND(#REF!="Muy Baja",#REF!="Catastrófico"),CONCATENATE("R",#REF!,"C",#REF!),"")</f>
        <v>#REF!</v>
      </c>
      <c r="CH153" s="272" t="e">
        <f>IF(AND(#REF!="Muy Baja",#REF!="Catastrófico"),CONCATENATE("R",#REF!,"C",#REF!),"")</f>
        <v>#REF!</v>
      </c>
      <c r="CI153" s="272" t="e">
        <f>IF(AND(#REF!="Muy Baja",#REF!="Catastrófico"),CONCATENATE("R",#REF!,"C",#REF!),"")</f>
        <v>#REF!</v>
      </c>
      <c r="CJ153" s="272" t="e">
        <f>IF(AND(#REF!="Muy Baja",#REF!="Catastrófico"),CONCATENATE("R",#REF!,"C",#REF!),"")</f>
        <v>#REF!</v>
      </c>
      <c r="CK153" s="272" t="e">
        <f>IF(AND(#REF!="Muy Baja",#REF!="Catastrófico"),CONCATENATE("R",#REF!,"C",#REF!),"")</f>
        <v>#REF!</v>
      </c>
      <c r="CL153" s="272" t="e">
        <f>IF(AND(#REF!="Muy Baja",#REF!="Catastrófico"),CONCATENATE("R",#REF!,"C",#REF!),"")</f>
        <v>#REF!</v>
      </c>
      <c r="CM153" s="272" t="e">
        <f>IF(AND(#REF!="Muy Baja",#REF!="Catastrófico"),CONCATENATE("R",#REF!,"C",#REF!),"")</f>
        <v>#REF!</v>
      </c>
      <c r="CN153" s="272" t="e">
        <f>IF(AND(#REF!="Muy Baja",#REF!="Catastrófico"),CONCATENATE("R",#REF!,"C",#REF!),"")</f>
        <v>#REF!</v>
      </c>
      <c r="CO153" s="272" t="e">
        <f>IF(AND(#REF!="Muy Baja",#REF!="Catastrófico"),CONCATENATE("R",#REF!,"C",#REF!),"")</f>
        <v>#REF!</v>
      </c>
      <c r="CP153" s="272" t="e">
        <f>IF(AND(#REF!="Muy Baja",#REF!="Catastrófico"),CONCATENATE("R",#REF!,"C",#REF!),"")</f>
        <v>#REF!</v>
      </c>
      <c r="CQ153" s="272" t="e">
        <f>IF(AND(#REF!="Muy Baja",#REF!="Catastrófico"),CONCATENATE("R",#REF!,"C",#REF!),"")</f>
        <v>#REF!</v>
      </c>
      <c r="CR153" s="272" t="e">
        <f>IF(AND(#REF!="Muy Baja",#REF!="Catastrófico"),CONCATENATE("R",#REF!,"C",#REF!),"")</f>
        <v>#REF!</v>
      </c>
      <c r="CS153" s="272" t="e">
        <f>IF(AND(#REF!="Muy Baja",#REF!="Catastrófico"),CONCATENATE("R",#REF!,"C",#REF!),"")</f>
        <v>#REF!</v>
      </c>
      <c r="CT153" s="272" t="e">
        <f>IF(AND(#REF!="Muy Baja",#REF!="Catastrófico"),CONCATENATE("R",#REF!,"C",#REF!),"")</f>
        <v>#REF!</v>
      </c>
      <c r="CU153" s="273" t="e">
        <f>IF(AND(#REF!="Muy Baja",#REF!="Catastrófico"),CONCATENATE("R",#REF!,"C",#REF!),"")</f>
        <v>#REF!</v>
      </c>
      <c r="CV153" s="57"/>
    </row>
    <row r="154" spans="2:100" ht="32.65" customHeight="1">
      <c r="B154" s="1101"/>
      <c r="C154" s="1101"/>
      <c r="D154" s="1102"/>
      <c r="E154" s="1072"/>
      <c r="F154" s="1073"/>
      <c r="G154" s="1073"/>
      <c r="H154" s="1073"/>
      <c r="I154" s="1073"/>
      <c r="J154" s="291" t="e">
        <f>IF(AND(#REF!="Muy Baja",#REF!="Leve"),CONCATENATE("R",#REF!,"C",#REF!),"")</f>
        <v>#REF!</v>
      </c>
      <c r="K154" s="292" t="e">
        <f>IF(AND(#REF!="Muy Baja",#REF!="Leve"),CONCATENATE("R",#REF!,"C",#REF!),"")</f>
        <v>#REF!</v>
      </c>
      <c r="L154" s="292" t="e">
        <f>IF(AND(#REF!="Muy Baja",#REF!="Leve"),CONCATENATE("R",#REF!,"C",#REF!),"")</f>
        <v>#REF!</v>
      </c>
      <c r="M154" s="292" t="e">
        <f>IF(AND(#REF!="Muy Baja",#REF!="Leve"),CONCATENATE("R",#REF!,"C",#REF!),"")</f>
        <v>#REF!</v>
      </c>
      <c r="N154" s="292" t="e">
        <f>IF(AND(#REF!="Muy Baja",#REF!="Leve"),CONCATENATE("R",#REF!,"C",#REF!),"")</f>
        <v>#REF!</v>
      </c>
      <c r="O154" s="292" t="e">
        <f>IF(AND(#REF!="Muy Baja",#REF!="Leve"),CONCATENATE("R",#REF!,"C",#REF!),"")</f>
        <v>#REF!</v>
      </c>
      <c r="P154" s="292" t="e">
        <f>IF(AND(#REF!="Muy Baja",#REF!="Leve"),CONCATENATE("R",#REF!,"C",#REF!),"")</f>
        <v>#REF!</v>
      </c>
      <c r="Q154" s="292" t="e">
        <f>IF(AND(#REF!="Muy Baja",#REF!="Leve"),CONCATENATE("R",#REF!,"C",#REF!),"")</f>
        <v>#REF!</v>
      </c>
      <c r="R154" s="292" t="e">
        <f>IF(AND(#REF!="Muy Baja",#REF!="Leve"),CONCATENATE("R",#REF!,"C",#REF!),"")</f>
        <v>#REF!</v>
      </c>
      <c r="S154" s="292" t="e">
        <f>IF(AND(#REF!="Muy Baja",#REF!="Leve"),CONCATENATE("R",#REF!,"C",#REF!),"")</f>
        <v>#REF!</v>
      </c>
      <c r="T154" s="292" t="e">
        <f>IF(AND(#REF!="Muy Baja",#REF!="Leve"),CONCATENATE("R",#REF!,"C",#REF!),"")</f>
        <v>#REF!</v>
      </c>
      <c r="U154" s="292" t="e">
        <f>IF(AND(#REF!="Muy Baja",#REF!="Leve"),CONCATENATE("R",#REF!,"C",#REF!),"")</f>
        <v>#REF!</v>
      </c>
      <c r="V154" s="292" t="e">
        <f>IF(AND(#REF!="Muy Baja",#REF!="Leve"),CONCATENATE("R",#REF!,"C",#REF!),"")</f>
        <v>#REF!</v>
      </c>
      <c r="W154" s="292" t="e">
        <f>IF(AND(#REF!="Muy Baja",#REF!="Leve"),CONCATENATE("R",#REF!,"C",#REF!),"")</f>
        <v>#REF!</v>
      </c>
      <c r="X154" s="292" t="e">
        <f>IF(AND(#REF!="Muy Baja",#REF!="Leve"),CONCATENATE("R",#REF!,"C",#REF!),"")</f>
        <v>#REF!</v>
      </c>
      <c r="Y154" s="292" t="e">
        <f>IF(AND(#REF!="Muy Baja",#REF!="Leve"),CONCATENATE("R",#REF!,"C",#REF!),"")</f>
        <v>#REF!</v>
      </c>
      <c r="Z154" s="292" t="e">
        <f>IF(AND(#REF!="Muy Baja",#REF!="Leve"),CONCATENATE("R",#REF!,"C",#REF!),"")</f>
        <v>#REF!</v>
      </c>
      <c r="AA154" s="293" t="e">
        <f>IF(AND(#REF!="Muy Baja",#REF!="Leve"),CONCATENATE("R",#REF!,"C",#REF!),"")</f>
        <v>#REF!</v>
      </c>
      <c r="AB154" s="291" t="e">
        <f>IF(AND(#REF!="Muy Baja",#REF!="Menor"),CONCATENATE("R",#REF!,"C",#REF!),"")</f>
        <v>#REF!</v>
      </c>
      <c r="AC154" s="292" t="e">
        <f>IF(AND(#REF!="Muy Baja",#REF!="Menor"),CONCATENATE("R",#REF!,"C",#REF!),"")</f>
        <v>#REF!</v>
      </c>
      <c r="AD154" s="292" t="e">
        <f>IF(AND(#REF!="Muy Baja",#REF!="Menor"),CONCATENATE("R",#REF!,"C",#REF!),"")</f>
        <v>#REF!</v>
      </c>
      <c r="AE154" s="292" t="e">
        <f>IF(AND(#REF!="Muy Baja",#REF!="Menor"),CONCATENATE("R",#REF!,"C",#REF!),"")</f>
        <v>#REF!</v>
      </c>
      <c r="AF154" s="292" t="e">
        <f>IF(AND(#REF!="Muy Baja",#REF!="Menor"),CONCATENATE("R",#REF!,"C",#REF!),"")</f>
        <v>#REF!</v>
      </c>
      <c r="AG154" s="292" t="e">
        <f>IF(AND(#REF!="Muy Baja",#REF!="Menor"),CONCATENATE("R",#REF!,"C",#REF!),"")</f>
        <v>#REF!</v>
      </c>
      <c r="AH154" s="292" t="e">
        <f>IF(AND(#REF!="Muy Baja",#REF!="Menor"),CONCATENATE("R",#REF!,"C",#REF!),"")</f>
        <v>#REF!</v>
      </c>
      <c r="AI154" s="292" t="e">
        <f>IF(AND(#REF!="Muy Baja",#REF!="Menor"),CONCATENATE("R",#REF!,"C",#REF!),"")</f>
        <v>#REF!</v>
      </c>
      <c r="AJ154" s="292" t="e">
        <f>IF(AND(#REF!="Muy Baja",#REF!="Menor"),CONCATENATE("R",#REF!,"C",#REF!),"")</f>
        <v>#REF!</v>
      </c>
      <c r="AK154" s="292" t="e">
        <f>IF(AND(#REF!="Muy Baja",#REF!="Menor"),CONCATENATE("R",#REF!,"C",#REF!),"")</f>
        <v>#REF!</v>
      </c>
      <c r="AL154" s="292" t="e">
        <f>IF(AND(#REF!="Muy Baja",#REF!="Menor"),CONCATENATE("R",#REF!,"C",#REF!),"")</f>
        <v>#REF!</v>
      </c>
      <c r="AM154" s="292" t="e">
        <f>IF(AND(#REF!="Muy Baja",#REF!="Menor"),CONCATENATE("R",#REF!,"C",#REF!),"")</f>
        <v>#REF!</v>
      </c>
      <c r="AN154" s="292" t="e">
        <f>IF(AND(#REF!="Muy Baja",#REF!="Menor"),CONCATENATE("R",#REF!,"C",#REF!),"")</f>
        <v>#REF!</v>
      </c>
      <c r="AO154" s="292" t="e">
        <f>IF(AND(#REF!="Muy Baja",#REF!="Menor"),CONCATENATE("R",#REF!,"C",#REF!),"")</f>
        <v>#REF!</v>
      </c>
      <c r="AP154" s="292" t="e">
        <f>IF(AND(#REF!="Muy Baja",#REF!="Menor"),CONCATENATE("R",#REF!,"C",#REF!),"")</f>
        <v>#REF!</v>
      </c>
      <c r="AQ154" s="292" t="e">
        <f>IF(AND(#REF!="Muy Baja",#REF!="Menor"),CONCATENATE("R",#REF!,"C",#REF!),"")</f>
        <v>#REF!</v>
      </c>
      <c r="AR154" s="292" t="e">
        <f>IF(AND(#REF!="Muy Baja",#REF!="Menor"),CONCATENATE("R",#REF!,"C",#REF!),"")</f>
        <v>#REF!</v>
      </c>
      <c r="AS154" s="293" t="e">
        <f>IF(AND(#REF!="Muy Baja",#REF!="Menor"),CONCATENATE("R",#REF!,"C",#REF!),"")</f>
        <v>#REF!</v>
      </c>
      <c r="AT154" s="282" t="e">
        <f>IF(AND(#REF!="Muy Baja",#REF!="Moderado"),CONCATENATE("R",#REF!,"C",#REF!),"")</f>
        <v>#REF!</v>
      </c>
      <c r="AU154" s="283" t="e">
        <f>IF(AND(#REF!="Muy Baja",#REF!="Moderado"),CONCATENATE("R",#REF!,"C",#REF!),"")</f>
        <v>#REF!</v>
      </c>
      <c r="AV154" s="283" t="e">
        <f>IF(AND(#REF!="Muy Baja",#REF!="Moderado"),CONCATENATE("R",#REF!,"C",#REF!),"")</f>
        <v>#REF!</v>
      </c>
      <c r="AW154" s="283" t="e">
        <f>IF(AND(#REF!="Muy Baja",#REF!="Moderado"),CONCATENATE("R",#REF!,"C",#REF!),"")</f>
        <v>#REF!</v>
      </c>
      <c r="AX154" s="283" t="e">
        <f>IF(AND(#REF!="Muy Baja",#REF!="Moderado"),CONCATENATE("R",#REF!,"C",#REF!),"")</f>
        <v>#REF!</v>
      </c>
      <c r="AY154" s="283" t="e">
        <f>IF(AND(#REF!="Muy Baja",#REF!="Moderado"),CONCATENATE("R",#REF!,"C",#REF!),"")</f>
        <v>#REF!</v>
      </c>
      <c r="AZ154" s="283" t="e">
        <f>IF(AND(#REF!="Muy Baja",#REF!="Moderado"),CONCATENATE("R",#REF!,"C",#REF!),"")</f>
        <v>#REF!</v>
      </c>
      <c r="BA154" s="283" t="e">
        <f>IF(AND(#REF!="Muy Baja",#REF!="Moderado"),CONCATENATE("R",#REF!,"C",#REF!),"")</f>
        <v>#REF!</v>
      </c>
      <c r="BB154" s="283" t="e">
        <f>IF(AND(#REF!="Muy Baja",#REF!="Moderado"),CONCATENATE("R",#REF!,"C",#REF!),"")</f>
        <v>#REF!</v>
      </c>
      <c r="BC154" s="283" t="e">
        <f>IF(AND(#REF!="Muy Baja",#REF!="Moderado"),CONCATENATE("R",#REF!,"C",#REF!),"")</f>
        <v>#REF!</v>
      </c>
      <c r="BD154" s="283" t="e">
        <f>IF(AND(#REF!="Muy Baja",#REF!="Moderado"),CONCATENATE("R",#REF!,"C",#REF!),"")</f>
        <v>#REF!</v>
      </c>
      <c r="BE154" s="283" t="e">
        <f>IF(AND(#REF!="Muy Baja",#REF!="Moderado"),CONCATENATE("R",#REF!,"C",#REF!),"")</f>
        <v>#REF!</v>
      </c>
      <c r="BF154" s="283" t="e">
        <f>IF(AND(#REF!="Muy Baja",#REF!="Moderado"),CONCATENATE("R",#REF!,"C",#REF!),"")</f>
        <v>#REF!</v>
      </c>
      <c r="BG154" s="283" t="e">
        <f>IF(AND(#REF!="Muy Baja",#REF!="Moderado"),CONCATENATE("R",#REF!,"C",#REF!),"")</f>
        <v>#REF!</v>
      </c>
      <c r="BH154" s="283" t="e">
        <f>IF(AND(#REF!="Muy Baja",#REF!="Moderado"),CONCATENATE("R",#REF!,"C",#REF!),"")</f>
        <v>#REF!</v>
      </c>
      <c r="BI154" s="283" t="e">
        <f>IF(AND(#REF!="Muy Baja",#REF!="Moderado"),CONCATENATE("R",#REF!,"C",#REF!),"")</f>
        <v>#REF!</v>
      </c>
      <c r="BJ154" s="283" t="e">
        <f>IF(AND(#REF!="Muy Baja",#REF!="Moderado"),CONCATENATE("R",#REF!,"C",#REF!),"")</f>
        <v>#REF!</v>
      </c>
      <c r="BK154" s="284" t="e">
        <f>IF(AND(#REF!="Muy Baja",#REF!="Moderado"),CONCATENATE("R",#REF!,"C",#REF!),"")</f>
        <v>#REF!</v>
      </c>
      <c r="BL154" s="270" t="e">
        <f>IF(AND(#REF!="Muy Baja",#REF!="Mayor"),CONCATENATE("R",#REF!,"C",#REF!),"")</f>
        <v>#REF!</v>
      </c>
      <c r="BM154" s="270" t="e">
        <f>IF(AND(#REF!="Muy Baja",#REF!="Mayor"),CONCATENATE("R",#REF!,"C",#REF!),"")</f>
        <v>#REF!</v>
      </c>
      <c r="BN154" s="270" t="e">
        <f>IF(AND(#REF!="Muy Baja",#REF!="Mayor"),CONCATENATE("R",#REF!,"C",#REF!),"")</f>
        <v>#REF!</v>
      </c>
      <c r="BO154" s="270" t="e">
        <f>IF(AND(#REF!="Muy Baja",#REF!="Mayor"),CONCATENATE("R",#REF!,"C",#REF!),"")</f>
        <v>#REF!</v>
      </c>
      <c r="BP154" s="270" t="e">
        <f>IF(AND(#REF!="Muy Baja",#REF!="Mayor"),CONCATENATE("R",#REF!,"C",#REF!),"")</f>
        <v>#REF!</v>
      </c>
      <c r="BQ154" s="270" t="e">
        <f>IF(AND(#REF!="Muy Baja",#REF!="Mayor"),CONCATENATE("R",#REF!,"C",#REF!),"")</f>
        <v>#REF!</v>
      </c>
      <c r="BR154" s="270" t="e">
        <f>IF(AND(#REF!="Muy Baja",#REF!="Mayor"),CONCATENATE("R",#REF!,"C",#REF!),"")</f>
        <v>#REF!</v>
      </c>
      <c r="BS154" s="270" t="e">
        <f>IF(AND(#REF!="Muy Baja",#REF!="Mayor"),CONCATENATE("R",#REF!,"C",#REF!),"")</f>
        <v>#REF!</v>
      </c>
      <c r="BT154" s="270" t="e">
        <f>IF(AND(#REF!="Muy Baja",#REF!="Mayor"),CONCATENATE("R",#REF!,"C",#REF!),"")</f>
        <v>#REF!</v>
      </c>
      <c r="BU154" s="270" t="e">
        <f>IF(AND(#REF!="Muy Baja",#REF!="Mayor"),CONCATENATE("R",#REF!,"C",#REF!),"")</f>
        <v>#REF!</v>
      </c>
      <c r="BV154" s="270" t="e">
        <f>IF(AND(#REF!="Muy Baja",#REF!="Mayor"),CONCATENATE("R",#REF!,"C",#REF!),"")</f>
        <v>#REF!</v>
      </c>
      <c r="BW154" s="270" t="e">
        <f>IF(AND(#REF!="Muy Baja",#REF!="Mayor"),CONCATENATE("R",#REF!,"C",#REF!),"")</f>
        <v>#REF!</v>
      </c>
      <c r="BX154" s="270" t="e">
        <f>IF(AND(#REF!="Muy Baja",#REF!="Mayor"),CONCATENATE("R",#REF!,"C",#REF!),"")</f>
        <v>#REF!</v>
      </c>
      <c r="BY154" s="270" t="e">
        <f>IF(AND(#REF!="Muy Baja",#REF!="Mayor"),CONCATENATE("R",#REF!,"C",#REF!),"")</f>
        <v>#REF!</v>
      </c>
      <c r="BZ154" s="270" t="e">
        <f>IF(AND(#REF!="Muy Baja",#REF!="Mayor"),CONCATENATE("R",#REF!,"C",#REF!),"")</f>
        <v>#REF!</v>
      </c>
      <c r="CA154" s="270" t="e">
        <f>IF(AND(#REF!="Muy Baja",#REF!="Mayor"),CONCATENATE("R",#REF!,"C",#REF!),"")</f>
        <v>#REF!</v>
      </c>
      <c r="CB154" s="270" t="e">
        <f>IF(AND(#REF!="Muy Baja",#REF!="Mayor"),CONCATENATE("R",#REF!,"C",#REF!),"")</f>
        <v>#REF!</v>
      </c>
      <c r="CC154" s="271" t="e">
        <f>IF(AND(#REF!="Muy Baja",#REF!="Mayor"),CONCATENATE("R",#REF!,"C",#REF!),"")</f>
        <v>#REF!</v>
      </c>
      <c r="CD154" s="272" t="e">
        <f>IF(AND(#REF!="Muy Baja",#REF!="Catastrófico"),CONCATENATE("R",#REF!,"C",#REF!),"")</f>
        <v>#REF!</v>
      </c>
      <c r="CE154" s="272" t="e">
        <f>IF(AND(#REF!="Muy Baja",#REF!="Catastrófico"),CONCATENATE("R",#REF!,"C",#REF!),"")</f>
        <v>#REF!</v>
      </c>
      <c r="CF154" s="272" t="e">
        <f>IF(AND(#REF!="Muy Baja",#REF!="Catastrófico"),CONCATENATE("R",#REF!,"C",#REF!),"")</f>
        <v>#REF!</v>
      </c>
      <c r="CG154" s="272" t="e">
        <f>IF(AND(#REF!="Muy Baja",#REF!="Catastrófico"),CONCATENATE("R",#REF!,"C",#REF!),"")</f>
        <v>#REF!</v>
      </c>
      <c r="CH154" s="272" t="e">
        <f>IF(AND(#REF!="Muy Baja",#REF!="Catastrófico"),CONCATENATE("R",#REF!,"C",#REF!),"")</f>
        <v>#REF!</v>
      </c>
      <c r="CI154" s="272" t="e">
        <f>IF(AND(#REF!="Muy Baja",#REF!="Catastrófico"),CONCATENATE("R",#REF!,"C",#REF!),"")</f>
        <v>#REF!</v>
      </c>
      <c r="CJ154" s="272" t="e">
        <f>IF(AND(#REF!="Muy Baja",#REF!="Catastrófico"),CONCATENATE("R",#REF!,"C",#REF!),"")</f>
        <v>#REF!</v>
      </c>
      <c r="CK154" s="272" t="e">
        <f>IF(AND(#REF!="Muy Baja",#REF!="Catastrófico"),CONCATENATE("R",#REF!,"C",#REF!),"")</f>
        <v>#REF!</v>
      </c>
      <c r="CL154" s="272" t="e">
        <f>IF(AND(#REF!="Muy Baja",#REF!="Catastrófico"),CONCATENATE("R",#REF!,"C",#REF!),"")</f>
        <v>#REF!</v>
      </c>
      <c r="CM154" s="272" t="e">
        <f>IF(AND(#REF!="Muy Baja",#REF!="Catastrófico"),CONCATENATE("R",#REF!,"C",#REF!),"")</f>
        <v>#REF!</v>
      </c>
      <c r="CN154" s="272" t="e">
        <f>IF(AND(#REF!="Muy Baja",#REF!="Catastrófico"),CONCATENATE("R",#REF!,"C",#REF!),"")</f>
        <v>#REF!</v>
      </c>
      <c r="CO154" s="272" t="e">
        <f>IF(AND(#REF!="Muy Baja",#REF!="Catastrófico"),CONCATENATE("R",#REF!,"C",#REF!),"")</f>
        <v>#REF!</v>
      </c>
      <c r="CP154" s="272" t="e">
        <f>IF(AND(#REF!="Muy Baja",#REF!="Catastrófico"),CONCATENATE("R",#REF!,"C",#REF!),"")</f>
        <v>#REF!</v>
      </c>
      <c r="CQ154" s="272" t="e">
        <f>IF(AND(#REF!="Muy Baja",#REF!="Catastrófico"),CONCATENATE("R",#REF!,"C",#REF!),"")</f>
        <v>#REF!</v>
      </c>
      <c r="CR154" s="272" t="e">
        <f>IF(AND(#REF!="Muy Baja",#REF!="Catastrófico"),CONCATENATE("R",#REF!,"C",#REF!),"")</f>
        <v>#REF!</v>
      </c>
      <c r="CS154" s="272" t="e">
        <f>IF(AND(#REF!="Muy Baja",#REF!="Catastrófico"),CONCATENATE("R",#REF!,"C",#REF!),"")</f>
        <v>#REF!</v>
      </c>
      <c r="CT154" s="272" t="e">
        <f>IF(AND(#REF!="Muy Baja",#REF!="Catastrófico"),CONCATENATE("R",#REF!,"C",#REF!),"")</f>
        <v>#REF!</v>
      </c>
      <c r="CU154" s="273" t="e">
        <f>IF(AND(#REF!="Muy Baja",#REF!="Catastrófico"),CONCATENATE("R",#REF!,"C",#REF!),"")</f>
        <v>#REF!</v>
      </c>
      <c r="CV154" s="57"/>
    </row>
    <row r="155" spans="2:100" ht="32.65" customHeight="1">
      <c r="B155" s="1101"/>
      <c r="C155" s="1101"/>
      <c r="D155" s="1102"/>
      <c r="E155" s="1072"/>
      <c r="F155" s="1073"/>
      <c r="G155" s="1073"/>
      <c r="H155" s="1073"/>
      <c r="I155" s="1073"/>
      <c r="J155" s="291" t="e">
        <f>IF(AND(#REF!="Muy Baja",#REF!="Leve"),CONCATENATE("R",#REF!,"C",#REF!),"")</f>
        <v>#REF!</v>
      </c>
      <c r="K155" s="292" t="e">
        <f>IF(AND(#REF!="Muy Baja",#REF!="Leve"),CONCATENATE("R",#REF!,"C",#REF!),"")</f>
        <v>#REF!</v>
      </c>
      <c r="L155" s="292" t="e">
        <f>IF(AND(#REF!="Muy Baja",#REF!="Leve"),CONCATENATE("R",#REF!,"C",#REF!),"")</f>
        <v>#REF!</v>
      </c>
      <c r="M155" s="292" t="e">
        <f>IF(AND(#REF!="Muy Baja",#REF!="Leve"),CONCATENATE("R",#REF!,"C",#REF!),"")</f>
        <v>#REF!</v>
      </c>
      <c r="N155" s="292" t="e">
        <f>IF(AND(#REF!="Muy Baja",#REF!="Leve"),CONCATENATE("R",#REF!,"C",#REF!),"")</f>
        <v>#REF!</v>
      </c>
      <c r="O155" s="292" t="e">
        <f>IF(AND(#REF!="Muy Baja",#REF!="Leve"),CONCATENATE("R",#REF!,"C",#REF!),"")</f>
        <v>#REF!</v>
      </c>
      <c r="P155" s="292" t="e">
        <f>IF(AND(#REF!="Muy Baja",#REF!="Leve"),CONCATENATE("R",#REF!,"C",#REF!),"")</f>
        <v>#REF!</v>
      </c>
      <c r="Q155" s="292" t="e">
        <f>IF(AND(#REF!="Muy Baja",#REF!="Leve"),CONCATENATE("R",#REF!,"C",#REF!),"")</f>
        <v>#REF!</v>
      </c>
      <c r="R155" s="292" t="e">
        <f>IF(AND(#REF!="Muy Baja",#REF!="Leve"),CONCATENATE("R",#REF!,"C",#REF!),"")</f>
        <v>#REF!</v>
      </c>
      <c r="S155" s="292" t="e">
        <f>IF(AND(#REF!="Muy Baja",#REF!="Leve"),CONCATENATE("R",#REF!,"C",#REF!),"")</f>
        <v>#REF!</v>
      </c>
      <c r="T155" s="292" t="e">
        <f>IF(AND(#REF!="Muy Baja",#REF!="Leve"),CONCATENATE("R",#REF!,"C",#REF!),"")</f>
        <v>#REF!</v>
      </c>
      <c r="U155" s="292" t="e">
        <f>IF(AND(#REF!="Muy Baja",#REF!="Leve"),CONCATENATE("R",#REF!,"C",#REF!),"")</f>
        <v>#REF!</v>
      </c>
      <c r="V155" s="292" t="e">
        <f>IF(AND(#REF!="Muy Baja",#REF!="Leve"),CONCATENATE("R",#REF!,"C",#REF!),"")</f>
        <v>#REF!</v>
      </c>
      <c r="W155" s="292" t="e">
        <f>IF(AND(#REF!="Muy Baja",#REF!="Leve"),CONCATENATE("R",#REF!,"C",#REF!),"")</f>
        <v>#REF!</v>
      </c>
      <c r="X155" s="292" t="e">
        <f>IF(AND(#REF!="Muy Baja",#REF!="Leve"),CONCATENATE("R",#REF!,"C",#REF!),"")</f>
        <v>#REF!</v>
      </c>
      <c r="Y155" s="292" t="e">
        <f>IF(AND(#REF!="Muy Baja",#REF!="Leve"),CONCATENATE("R",#REF!,"C",#REF!),"")</f>
        <v>#REF!</v>
      </c>
      <c r="Z155" s="292" t="e">
        <f>IF(AND(#REF!="Muy Baja",#REF!="Leve"),CONCATENATE("R",#REF!,"C",#REF!),"")</f>
        <v>#REF!</v>
      </c>
      <c r="AA155" s="293" t="e">
        <f>IF(AND(#REF!="Muy Baja",#REF!="Leve"),CONCATENATE("R",#REF!,"C",#REF!),"")</f>
        <v>#REF!</v>
      </c>
      <c r="AB155" s="291" t="e">
        <f>IF(AND(#REF!="Muy Baja",#REF!="Menor"),CONCATENATE("R",#REF!,"C",#REF!),"")</f>
        <v>#REF!</v>
      </c>
      <c r="AC155" s="292" t="e">
        <f>IF(AND(#REF!="Muy Baja",#REF!="Menor"),CONCATENATE("R",#REF!,"C",#REF!),"")</f>
        <v>#REF!</v>
      </c>
      <c r="AD155" s="292" t="e">
        <f>IF(AND(#REF!="Muy Baja",#REF!="Menor"),CONCATENATE("R",#REF!,"C",#REF!),"")</f>
        <v>#REF!</v>
      </c>
      <c r="AE155" s="292" t="e">
        <f>IF(AND(#REF!="Muy Baja",#REF!="Menor"),CONCATENATE("R",#REF!,"C",#REF!),"")</f>
        <v>#REF!</v>
      </c>
      <c r="AF155" s="292" t="e">
        <f>IF(AND(#REF!="Muy Baja",#REF!="Menor"),CONCATENATE("R",#REF!,"C",#REF!),"")</f>
        <v>#REF!</v>
      </c>
      <c r="AG155" s="292" t="e">
        <f>IF(AND(#REF!="Muy Baja",#REF!="Menor"),CONCATENATE("R",#REF!,"C",#REF!),"")</f>
        <v>#REF!</v>
      </c>
      <c r="AH155" s="292" t="e">
        <f>IF(AND(#REF!="Muy Baja",#REF!="Menor"),CONCATENATE("R",#REF!,"C",#REF!),"")</f>
        <v>#REF!</v>
      </c>
      <c r="AI155" s="292" t="e">
        <f>IF(AND(#REF!="Muy Baja",#REF!="Menor"),CONCATENATE("R",#REF!,"C",#REF!),"")</f>
        <v>#REF!</v>
      </c>
      <c r="AJ155" s="292" t="e">
        <f>IF(AND(#REF!="Muy Baja",#REF!="Menor"),CONCATENATE("R",#REF!,"C",#REF!),"")</f>
        <v>#REF!</v>
      </c>
      <c r="AK155" s="292" t="e">
        <f>IF(AND(#REF!="Muy Baja",#REF!="Menor"),CONCATENATE("R",#REF!,"C",#REF!),"")</f>
        <v>#REF!</v>
      </c>
      <c r="AL155" s="292" t="e">
        <f>IF(AND(#REF!="Muy Baja",#REF!="Menor"),CONCATENATE("R",#REF!,"C",#REF!),"")</f>
        <v>#REF!</v>
      </c>
      <c r="AM155" s="292" t="e">
        <f>IF(AND(#REF!="Muy Baja",#REF!="Menor"),CONCATENATE("R",#REF!,"C",#REF!),"")</f>
        <v>#REF!</v>
      </c>
      <c r="AN155" s="292" t="e">
        <f>IF(AND(#REF!="Muy Baja",#REF!="Menor"),CONCATENATE("R",#REF!,"C",#REF!),"")</f>
        <v>#REF!</v>
      </c>
      <c r="AO155" s="292" t="e">
        <f>IF(AND(#REF!="Muy Baja",#REF!="Menor"),CONCATENATE("R",#REF!,"C",#REF!),"")</f>
        <v>#REF!</v>
      </c>
      <c r="AP155" s="292" t="e">
        <f>IF(AND(#REF!="Muy Baja",#REF!="Menor"),CONCATENATE("R",#REF!,"C",#REF!),"")</f>
        <v>#REF!</v>
      </c>
      <c r="AQ155" s="292" t="e">
        <f>IF(AND(#REF!="Muy Baja",#REF!="Menor"),CONCATENATE("R",#REF!,"C",#REF!),"")</f>
        <v>#REF!</v>
      </c>
      <c r="AR155" s="292" t="e">
        <f>IF(AND(#REF!="Muy Baja",#REF!="Menor"),CONCATENATE("R",#REF!,"C",#REF!),"")</f>
        <v>#REF!</v>
      </c>
      <c r="AS155" s="293" t="e">
        <f>IF(AND(#REF!="Muy Baja",#REF!="Menor"),CONCATENATE("R",#REF!,"C",#REF!),"")</f>
        <v>#REF!</v>
      </c>
      <c r="AT155" s="282" t="e">
        <f>IF(AND(#REF!="Muy Baja",#REF!="Moderado"),CONCATENATE("R",#REF!,"C",#REF!),"")</f>
        <v>#REF!</v>
      </c>
      <c r="AU155" s="283" t="e">
        <f>IF(AND(#REF!="Muy Baja",#REF!="Moderado"),CONCATENATE("R",#REF!,"C",#REF!),"")</f>
        <v>#REF!</v>
      </c>
      <c r="AV155" s="283" t="e">
        <f>IF(AND(#REF!="Muy Baja",#REF!="Moderado"),CONCATENATE("R",#REF!,"C",#REF!),"")</f>
        <v>#REF!</v>
      </c>
      <c r="AW155" s="283" t="e">
        <f>IF(AND(#REF!="Muy Baja",#REF!="Moderado"),CONCATENATE("R",#REF!,"C",#REF!),"")</f>
        <v>#REF!</v>
      </c>
      <c r="AX155" s="283" t="e">
        <f>IF(AND(#REF!="Muy Baja",#REF!="Moderado"),CONCATENATE("R",#REF!,"C",#REF!),"")</f>
        <v>#REF!</v>
      </c>
      <c r="AY155" s="283" t="e">
        <f>IF(AND(#REF!="Muy Baja",#REF!="Moderado"),CONCATENATE("R",#REF!,"C",#REF!),"")</f>
        <v>#REF!</v>
      </c>
      <c r="AZ155" s="283" t="e">
        <f>IF(AND(#REF!="Muy Baja",#REF!="Moderado"),CONCATENATE("R",#REF!,"C",#REF!),"")</f>
        <v>#REF!</v>
      </c>
      <c r="BA155" s="283" t="e">
        <f>IF(AND(#REF!="Muy Baja",#REF!="Moderado"),CONCATENATE("R",#REF!,"C",#REF!),"")</f>
        <v>#REF!</v>
      </c>
      <c r="BB155" s="283" t="e">
        <f>IF(AND(#REF!="Muy Baja",#REF!="Moderado"),CONCATENATE("R",#REF!,"C",#REF!),"")</f>
        <v>#REF!</v>
      </c>
      <c r="BC155" s="283" t="e">
        <f>IF(AND(#REF!="Muy Baja",#REF!="Moderado"),CONCATENATE("R",#REF!,"C",#REF!),"")</f>
        <v>#REF!</v>
      </c>
      <c r="BD155" s="283" t="e">
        <f>IF(AND(#REF!="Muy Baja",#REF!="Moderado"),CONCATENATE("R",#REF!,"C",#REF!),"")</f>
        <v>#REF!</v>
      </c>
      <c r="BE155" s="283" t="e">
        <f>IF(AND(#REF!="Muy Baja",#REF!="Moderado"),CONCATENATE("R",#REF!,"C",#REF!),"")</f>
        <v>#REF!</v>
      </c>
      <c r="BF155" s="283" t="e">
        <f>IF(AND(#REF!="Muy Baja",#REF!="Moderado"),CONCATENATE("R",#REF!,"C",#REF!),"")</f>
        <v>#REF!</v>
      </c>
      <c r="BG155" s="283" t="e">
        <f>IF(AND(#REF!="Muy Baja",#REF!="Moderado"),CONCATENATE("R",#REF!,"C",#REF!),"")</f>
        <v>#REF!</v>
      </c>
      <c r="BH155" s="283" t="e">
        <f>IF(AND(#REF!="Muy Baja",#REF!="Moderado"),CONCATENATE("R",#REF!,"C",#REF!),"")</f>
        <v>#REF!</v>
      </c>
      <c r="BI155" s="283" t="e">
        <f>IF(AND(#REF!="Muy Baja",#REF!="Moderado"),CONCATENATE("R",#REF!,"C",#REF!),"")</f>
        <v>#REF!</v>
      </c>
      <c r="BJ155" s="283" t="e">
        <f>IF(AND(#REF!="Muy Baja",#REF!="Moderado"),CONCATENATE("R",#REF!,"C",#REF!),"")</f>
        <v>#REF!</v>
      </c>
      <c r="BK155" s="284" t="e">
        <f>IF(AND(#REF!="Muy Baja",#REF!="Moderado"),CONCATENATE("R",#REF!,"C",#REF!),"")</f>
        <v>#REF!</v>
      </c>
      <c r="BL155" s="270" t="e">
        <f>IF(AND(#REF!="Muy Baja",#REF!="Mayor"),CONCATENATE("R",#REF!,"C",#REF!),"")</f>
        <v>#REF!</v>
      </c>
      <c r="BM155" s="270" t="e">
        <f>IF(AND(#REF!="Muy Baja",#REF!="Mayor"),CONCATENATE("R",#REF!,"C",#REF!),"")</f>
        <v>#REF!</v>
      </c>
      <c r="BN155" s="270" t="e">
        <f>IF(AND(#REF!="Muy Baja",#REF!="Mayor"),CONCATENATE("R",#REF!,"C",#REF!),"")</f>
        <v>#REF!</v>
      </c>
      <c r="BO155" s="270" t="e">
        <f>IF(AND(#REF!="Muy Baja",#REF!="Mayor"),CONCATENATE("R",#REF!,"C",#REF!),"")</f>
        <v>#REF!</v>
      </c>
      <c r="BP155" s="270" t="e">
        <f>IF(AND(#REF!="Muy Baja",#REF!="Mayor"),CONCATENATE("R",#REF!,"C",#REF!),"")</f>
        <v>#REF!</v>
      </c>
      <c r="BQ155" s="270" t="e">
        <f>IF(AND(#REF!="Muy Baja",#REF!="Mayor"),CONCATENATE("R",#REF!,"C",#REF!),"")</f>
        <v>#REF!</v>
      </c>
      <c r="BR155" s="270" t="e">
        <f>IF(AND(#REF!="Muy Baja",#REF!="Mayor"),CONCATENATE("R",#REF!,"C",#REF!),"")</f>
        <v>#REF!</v>
      </c>
      <c r="BS155" s="270" t="e">
        <f>IF(AND(#REF!="Muy Baja",#REF!="Mayor"),CONCATENATE("R",#REF!,"C",#REF!),"")</f>
        <v>#REF!</v>
      </c>
      <c r="BT155" s="270" t="e">
        <f>IF(AND(#REF!="Muy Baja",#REF!="Mayor"),CONCATENATE("R",#REF!,"C",#REF!),"")</f>
        <v>#REF!</v>
      </c>
      <c r="BU155" s="270" t="e">
        <f>IF(AND(#REF!="Muy Baja",#REF!="Mayor"),CONCATENATE("R",#REF!,"C",#REF!),"")</f>
        <v>#REF!</v>
      </c>
      <c r="BV155" s="270" t="e">
        <f>IF(AND(#REF!="Muy Baja",#REF!="Mayor"),CONCATENATE("R",#REF!,"C",#REF!),"")</f>
        <v>#REF!</v>
      </c>
      <c r="BW155" s="270" t="e">
        <f>IF(AND(#REF!="Muy Baja",#REF!="Mayor"),CONCATENATE("R",#REF!,"C",#REF!),"")</f>
        <v>#REF!</v>
      </c>
      <c r="BX155" s="270" t="e">
        <f>IF(AND(#REF!="Muy Baja",#REF!="Mayor"),CONCATENATE("R",#REF!,"C",#REF!),"")</f>
        <v>#REF!</v>
      </c>
      <c r="BY155" s="270" t="e">
        <f>IF(AND(#REF!="Muy Baja",#REF!="Mayor"),CONCATENATE("R",#REF!,"C",#REF!),"")</f>
        <v>#REF!</v>
      </c>
      <c r="BZ155" s="270" t="e">
        <f>IF(AND(#REF!="Muy Baja",#REF!="Mayor"),CONCATENATE("R",#REF!,"C",#REF!),"")</f>
        <v>#REF!</v>
      </c>
      <c r="CA155" s="270" t="e">
        <f>IF(AND(#REF!="Muy Baja",#REF!="Mayor"),CONCATENATE("R",#REF!,"C",#REF!),"")</f>
        <v>#REF!</v>
      </c>
      <c r="CB155" s="270" t="e">
        <f>IF(AND(#REF!="Muy Baja",#REF!="Mayor"),CONCATENATE("R",#REF!,"C",#REF!),"")</f>
        <v>#REF!</v>
      </c>
      <c r="CC155" s="271" t="e">
        <f>IF(AND(#REF!="Muy Baja",#REF!="Mayor"),CONCATENATE("R",#REF!,"C",#REF!),"")</f>
        <v>#REF!</v>
      </c>
      <c r="CD155" s="272" t="e">
        <f>IF(AND(#REF!="Muy Baja",#REF!="Catastrófico"),CONCATENATE("R",#REF!,"C",#REF!),"")</f>
        <v>#REF!</v>
      </c>
      <c r="CE155" s="272" t="e">
        <f>IF(AND(#REF!="Muy Baja",#REF!="Catastrófico"),CONCATENATE("R",#REF!,"C",#REF!),"")</f>
        <v>#REF!</v>
      </c>
      <c r="CF155" s="272" t="e">
        <f>IF(AND(#REF!="Muy Baja",#REF!="Catastrófico"),CONCATENATE("R",#REF!,"C",#REF!),"")</f>
        <v>#REF!</v>
      </c>
      <c r="CG155" s="272" t="e">
        <f>IF(AND(#REF!="Muy Baja",#REF!="Catastrófico"),CONCATENATE("R",#REF!,"C",#REF!),"")</f>
        <v>#REF!</v>
      </c>
      <c r="CH155" s="272" t="e">
        <f>IF(AND(#REF!="Muy Baja",#REF!="Catastrófico"),CONCATENATE("R",#REF!,"C",#REF!),"")</f>
        <v>#REF!</v>
      </c>
      <c r="CI155" s="272" t="e">
        <f>IF(AND(#REF!="Muy Baja",#REF!="Catastrófico"),CONCATENATE("R",#REF!,"C",#REF!),"")</f>
        <v>#REF!</v>
      </c>
      <c r="CJ155" s="272" t="e">
        <f>IF(AND(#REF!="Muy Baja",#REF!="Catastrófico"),CONCATENATE("R",#REF!,"C",#REF!),"")</f>
        <v>#REF!</v>
      </c>
      <c r="CK155" s="272" t="e">
        <f>IF(AND(#REF!="Muy Baja",#REF!="Catastrófico"),CONCATENATE("R",#REF!,"C",#REF!),"")</f>
        <v>#REF!</v>
      </c>
      <c r="CL155" s="272" t="e">
        <f>IF(AND(#REF!="Muy Baja",#REF!="Catastrófico"),CONCATENATE("R",#REF!,"C",#REF!),"")</f>
        <v>#REF!</v>
      </c>
      <c r="CM155" s="272" t="e">
        <f>IF(AND(#REF!="Muy Baja",#REF!="Catastrófico"),CONCATENATE("R",#REF!,"C",#REF!),"")</f>
        <v>#REF!</v>
      </c>
      <c r="CN155" s="272" t="e">
        <f>IF(AND(#REF!="Muy Baja",#REF!="Catastrófico"),CONCATENATE("R",#REF!,"C",#REF!),"")</f>
        <v>#REF!</v>
      </c>
      <c r="CO155" s="272" t="e">
        <f>IF(AND(#REF!="Muy Baja",#REF!="Catastrófico"),CONCATENATE("R",#REF!,"C",#REF!),"")</f>
        <v>#REF!</v>
      </c>
      <c r="CP155" s="272" t="e">
        <f>IF(AND(#REF!="Muy Baja",#REF!="Catastrófico"),CONCATENATE("R",#REF!,"C",#REF!),"")</f>
        <v>#REF!</v>
      </c>
      <c r="CQ155" s="272" t="e">
        <f>IF(AND(#REF!="Muy Baja",#REF!="Catastrófico"),CONCATENATE("R",#REF!,"C",#REF!),"")</f>
        <v>#REF!</v>
      </c>
      <c r="CR155" s="272" t="e">
        <f>IF(AND(#REF!="Muy Baja",#REF!="Catastrófico"),CONCATENATE("R",#REF!,"C",#REF!),"")</f>
        <v>#REF!</v>
      </c>
      <c r="CS155" s="272" t="e">
        <f>IF(AND(#REF!="Muy Baja",#REF!="Catastrófico"),CONCATENATE("R",#REF!,"C",#REF!),"")</f>
        <v>#REF!</v>
      </c>
      <c r="CT155" s="272" t="e">
        <f>IF(AND(#REF!="Muy Baja",#REF!="Catastrófico"),CONCATENATE("R",#REF!,"C",#REF!),"")</f>
        <v>#REF!</v>
      </c>
      <c r="CU155" s="273" t="e">
        <f>IF(AND(#REF!="Muy Baja",#REF!="Catastrófico"),CONCATENATE("R",#REF!,"C",#REF!),"")</f>
        <v>#REF!</v>
      </c>
      <c r="CV155" s="57"/>
    </row>
    <row r="156" spans="2:100" ht="32.65" customHeight="1">
      <c r="B156" s="1101"/>
      <c r="C156" s="1101"/>
      <c r="D156" s="1102"/>
      <c r="E156" s="1072"/>
      <c r="F156" s="1073"/>
      <c r="G156" s="1073"/>
      <c r="H156" s="1073"/>
      <c r="I156" s="1073"/>
      <c r="J156" s="291" t="e">
        <f>IF(AND(#REF!="Muy Baja",#REF!="Leve"),CONCATENATE("R",#REF!,"C",#REF!),"")</f>
        <v>#REF!</v>
      </c>
      <c r="K156" s="292" t="e">
        <f>IF(AND(#REF!="Muy Baja",#REF!="Leve"),CONCATENATE("R",#REF!,"C",#REF!),"")</f>
        <v>#REF!</v>
      </c>
      <c r="L156" s="292" t="e">
        <f>IF(AND(#REF!="Muy Baja",#REF!="Leve"),CONCATENATE("R",#REF!,"C",#REF!),"")</f>
        <v>#REF!</v>
      </c>
      <c r="M156" s="292" t="e">
        <f>IF(AND(#REF!="Muy Baja",#REF!="Leve"),CONCATENATE("R",#REF!,"C",#REF!),"")</f>
        <v>#REF!</v>
      </c>
      <c r="N156" s="292" t="e">
        <f>IF(AND(#REF!="Muy Baja",#REF!="Leve"),CONCATENATE("R",#REF!,"C",#REF!),"")</f>
        <v>#REF!</v>
      </c>
      <c r="O156" s="292" t="e">
        <f>IF(AND(#REF!="Muy Baja",#REF!="Leve"),CONCATENATE("R",#REF!,"C",#REF!),"")</f>
        <v>#REF!</v>
      </c>
      <c r="P156" s="292" t="e">
        <f>IF(AND(#REF!="Muy Baja",#REF!="Leve"),CONCATENATE("R",#REF!,"C",#REF!),"")</f>
        <v>#REF!</v>
      </c>
      <c r="Q156" s="292" t="e">
        <f>IF(AND(#REF!="Muy Baja",#REF!="Leve"),CONCATENATE("R",#REF!,"C",#REF!),"")</f>
        <v>#REF!</v>
      </c>
      <c r="R156" s="292" t="e">
        <f>IF(AND(#REF!="Muy Baja",#REF!="Leve"),CONCATENATE("R",#REF!,"C",#REF!),"")</f>
        <v>#REF!</v>
      </c>
      <c r="S156" s="292" t="e">
        <f>IF(AND(#REF!="Muy Baja",#REF!="Leve"),CONCATENATE("R",#REF!,"C",#REF!),"")</f>
        <v>#REF!</v>
      </c>
      <c r="T156" s="292" t="e">
        <f>IF(AND(#REF!="Muy Baja",#REF!="Leve"),CONCATENATE("R",#REF!,"C",#REF!),"")</f>
        <v>#REF!</v>
      </c>
      <c r="U156" s="292" t="e">
        <f>IF(AND(#REF!="Muy Baja",#REF!="Leve"),CONCATENATE("R",#REF!,"C",#REF!),"")</f>
        <v>#REF!</v>
      </c>
      <c r="V156" s="292" t="e">
        <f>IF(AND(#REF!="Muy Baja",#REF!="Leve"),CONCATENATE("R",#REF!,"C",#REF!),"")</f>
        <v>#REF!</v>
      </c>
      <c r="W156" s="292" t="e">
        <f>IF(AND(#REF!="Muy Baja",#REF!="Leve"),CONCATENATE("R",#REF!,"C",#REF!),"")</f>
        <v>#REF!</v>
      </c>
      <c r="X156" s="292" t="e">
        <f>IF(AND(#REF!="Muy Baja",#REF!="Leve"),CONCATENATE("R",#REF!,"C",#REF!),"")</f>
        <v>#REF!</v>
      </c>
      <c r="Y156" s="292" t="e">
        <f>IF(AND(#REF!="Muy Baja",#REF!="Leve"),CONCATENATE("R",#REF!,"C",#REF!),"")</f>
        <v>#REF!</v>
      </c>
      <c r="Z156" s="292" t="e">
        <f>IF(AND(#REF!="Muy Baja",#REF!="Leve"),CONCATENATE("R",#REF!,"C",#REF!),"")</f>
        <v>#REF!</v>
      </c>
      <c r="AA156" s="293" t="e">
        <f>IF(AND(#REF!="Muy Baja",#REF!="Leve"),CONCATENATE("R",#REF!,"C",#REF!),"")</f>
        <v>#REF!</v>
      </c>
      <c r="AB156" s="291" t="e">
        <f>IF(AND(#REF!="Muy Baja",#REF!="Menor"),CONCATENATE("R",#REF!,"C",#REF!),"")</f>
        <v>#REF!</v>
      </c>
      <c r="AC156" s="292" t="e">
        <f>IF(AND(#REF!="Muy Baja",#REF!="Menor"),CONCATENATE("R",#REF!,"C",#REF!),"")</f>
        <v>#REF!</v>
      </c>
      <c r="AD156" s="292" t="e">
        <f>IF(AND(#REF!="Muy Baja",#REF!="Menor"),CONCATENATE("R",#REF!,"C",#REF!),"")</f>
        <v>#REF!</v>
      </c>
      <c r="AE156" s="292" t="e">
        <f>IF(AND(#REF!="Muy Baja",#REF!="Menor"),CONCATENATE("R",#REF!,"C",#REF!),"")</f>
        <v>#REF!</v>
      </c>
      <c r="AF156" s="292" t="e">
        <f>IF(AND(#REF!="Muy Baja",#REF!="Menor"),CONCATENATE("R",#REF!,"C",#REF!),"")</f>
        <v>#REF!</v>
      </c>
      <c r="AG156" s="292" t="e">
        <f>IF(AND(#REF!="Muy Baja",#REF!="Menor"),CONCATENATE("R",#REF!,"C",#REF!),"")</f>
        <v>#REF!</v>
      </c>
      <c r="AH156" s="292" t="e">
        <f>IF(AND(#REF!="Muy Baja",#REF!="Menor"),CONCATENATE("R",#REF!,"C",#REF!),"")</f>
        <v>#REF!</v>
      </c>
      <c r="AI156" s="292" t="e">
        <f>IF(AND(#REF!="Muy Baja",#REF!="Menor"),CONCATENATE("R",#REF!,"C",#REF!),"")</f>
        <v>#REF!</v>
      </c>
      <c r="AJ156" s="292" t="e">
        <f>IF(AND(#REF!="Muy Baja",#REF!="Menor"),CONCATENATE("R",#REF!,"C",#REF!),"")</f>
        <v>#REF!</v>
      </c>
      <c r="AK156" s="292" t="e">
        <f>IF(AND(#REF!="Muy Baja",#REF!="Menor"),CONCATENATE("R",#REF!,"C",#REF!),"")</f>
        <v>#REF!</v>
      </c>
      <c r="AL156" s="292" t="e">
        <f>IF(AND(#REF!="Muy Baja",#REF!="Menor"),CONCATENATE("R",#REF!,"C",#REF!),"")</f>
        <v>#REF!</v>
      </c>
      <c r="AM156" s="292" t="e">
        <f>IF(AND(#REF!="Muy Baja",#REF!="Menor"),CONCATENATE("R",#REF!,"C",#REF!),"")</f>
        <v>#REF!</v>
      </c>
      <c r="AN156" s="292" t="e">
        <f>IF(AND(#REF!="Muy Baja",#REF!="Menor"),CONCATENATE("R",#REF!,"C",#REF!),"")</f>
        <v>#REF!</v>
      </c>
      <c r="AO156" s="292" t="e">
        <f>IF(AND(#REF!="Muy Baja",#REF!="Menor"),CONCATENATE("R",#REF!,"C",#REF!),"")</f>
        <v>#REF!</v>
      </c>
      <c r="AP156" s="292" t="e">
        <f>IF(AND(#REF!="Muy Baja",#REF!="Menor"),CONCATENATE("R",#REF!,"C",#REF!),"")</f>
        <v>#REF!</v>
      </c>
      <c r="AQ156" s="292" t="e">
        <f>IF(AND(#REF!="Muy Baja",#REF!="Menor"),CONCATENATE("R",#REF!,"C",#REF!),"")</f>
        <v>#REF!</v>
      </c>
      <c r="AR156" s="292" t="e">
        <f>IF(AND(#REF!="Muy Baja",#REF!="Menor"),CONCATENATE("R",#REF!,"C",#REF!),"")</f>
        <v>#REF!</v>
      </c>
      <c r="AS156" s="293" t="e">
        <f>IF(AND(#REF!="Muy Baja",#REF!="Menor"),CONCATENATE("R",#REF!,"C",#REF!),"")</f>
        <v>#REF!</v>
      </c>
      <c r="AT156" s="282" t="e">
        <f>IF(AND(#REF!="Muy Baja",#REF!="Moderado"),CONCATENATE("R",#REF!,"C",#REF!),"")</f>
        <v>#REF!</v>
      </c>
      <c r="AU156" s="283" t="e">
        <f>IF(AND(#REF!="Muy Baja",#REF!="Moderado"),CONCATENATE("R",#REF!,"C",#REF!),"")</f>
        <v>#REF!</v>
      </c>
      <c r="AV156" s="283" t="e">
        <f>IF(AND(#REF!="Muy Baja",#REF!="Moderado"),CONCATENATE("R",#REF!,"C",#REF!),"")</f>
        <v>#REF!</v>
      </c>
      <c r="AW156" s="283" t="e">
        <f>IF(AND(#REF!="Muy Baja",#REF!="Moderado"),CONCATENATE("R",#REF!,"C",#REF!),"")</f>
        <v>#REF!</v>
      </c>
      <c r="AX156" s="283" t="e">
        <f>IF(AND(#REF!="Muy Baja",#REF!="Moderado"),CONCATENATE("R",#REF!,"C",#REF!),"")</f>
        <v>#REF!</v>
      </c>
      <c r="AY156" s="283" t="e">
        <f>IF(AND(#REF!="Muy Baja",#REF!="Moderado"),CONCATENATE("R",#REF!,"C",#REF!),"")</f>
        <v>#REF!</v>
      </c>
      <c r="AZ156" s="283" t="e">
        <f>IF(AND(#REF!="Muy Baja",#REF!="Moderado"),CONCATENATE("R",#REF!,"C",#REF!),"")</f>
        <v>#REF!</v>
      </c>
      <c r="BA156" s="283" t="e">
        <f>IF(AND(#REF!="Muy Baja",#REF!="Moderado"),CONCATENATE("R",#REF!,"C",#REF!),"")</f>
        <v>#REF!</v>
      </c>
      <c r="BB156" s="283" t="e">
        <f>IF(AND(#REF!="Muy Baja",#REF!="Moderado"),CONCATENATE("R",#REF!,"C",#REF!),"")</f>
        <v>#REF!</v>
      </c>
      <c r="BC156" s="283" t="e">
        <f>IF(AND(#REF!="Muy Baja",#REF!="Moderado"),CONCATENATE("R",#REF!,"C",#REF!),"")</f>
        <v>#REF!</v>
      </c>
      <c r="BD156" s="283" t="e">
        <f>IF(AND(#REF!="Muy Baja",#REF!="Moderado"),CONCATENATE("R",#REF!,"C",#REF!),"")</f>
        <v>#REF!</v>
      </c>
      <c r="BE156" s="283" t="e">
        <f>IF(AND(#REF!="Muy Baja",#REF!="Moderado"),CONCATENATE("R",#REF!,"C",#REF!),"")</f>
        <v>#REF!</v>
      </c>
      <c r="BF156" s="283" t="e">
        <f>IF(AND(#REF!="Muy Baja",#REF!="Moderado"),CONCATENATE("R",#REF!,"C",#REF!),"")</f>
        <v>#REF!</v>
      </c>
      <c r="BG156" s="283" t="e">
        <f>IF(AND(#REF!="Muy Baja",#REF!="Moderado"),CONCATENATE("R",#REF!,"C",#REF!),"")</f>
        <v>#REF!</v>
      </c>
      <c r="BH156" s="283" t="e">
        <f>IF(AND(#REF!="Muy Baja",#REF!="Moderado"),CONCATENATE("R",#REF!,"C",#REF!),"")</f>
        <v>#REF!</v>
      </c>
      <c r="BI156" s="283" t="e">
        <f>IF(AND(#REF!="Muy Baja",#REF!="Moderado"),CONCATENATE("R",#REF!,"C",#REF!),"")</f>
        <v>#REF!</v>
      </c>
      <c r="BJ156" s="283" t="e">
        <f>IF(AND(#REF!="Muy Baja",#REF!="Moderado"),CONCATENATE("R",#REF!,"C",#REF!),"")</f>
        <v>#REF!</v>
      </c>
      <c r="BK156" s="284" t="e">
        <f>IF(AND(#REF!="Muy Baja",#REF!="Moderado"),CONCATENATE("R",#REF!,"C",#REF!),"")</f>
        <v>#REF!</v>
      </c>
      <c r="BL156" s="270" t="e">
        <f>IF(AND(#REF!="Muy Baja",#REF!="Mayor"),CONCATENATE("R",#REF!,"C",#REF!),"")</f>
        <v>#REF!</v>
      </c>
      <c r="BM156" s="270" t="e">
        <f>IF(AND(#REF!="Muy Baja",#REF!="Mayor"),CONCATENATE("R",#REF!,"C",#REF!),"")</f>
        <v>#REF!</v>
      </c>
      <c r="BN156" s="270" t="e">
        <f>IF(AND(#REF!="Muy Baja",#REF!="Mayor"),CONCATENATE("R",#REF!,"C",#REF!),"")</f>
        <v>#REF!</v>
      </c>
      <c r="BO156" s="270" t="e">
        <f>IF(AND(#REF!="Muy Baja",#REF!="Mayor"),CONCATENATE("R",#REF!,"C",#REF!),"")</f>
        <v>#REF!</v>
      </c>
      <c r="BP156" s="270" t="e">
        <f>IF(AND(#REF!="Muy Baja",#REF!="Mayor"),CONCATENATE("R",#REF!,"C",#REF!),"")</f>
        <v>#REF!</v>
      </c>
      <c r="BQ156" s="270" t="e">
        <f>IF(AND(#REF!="Muy Baja",#REF!="Mayor"),CONCATENATE("R",#REF!,"C",#REF!),"")</f>
        <v>#REF!</v>
      </c>
      <c r="BR156" s="270" t="e">
        <f>IF(AND(#REF!="Muy Baja",#REF!="Mayor"),CONCATENATE("R",#REF!,"C",#REF!),"")</f>
        <v>#REF!</v>
      </c>
      <c r="BS156" s="270" t="e">
        <f>IF(AND(#REF!="Muy Baja",#REF!="Mayor"),CONCATENATE("R",#REF!,"C",#REF!),"")</f>
        <v>#REF!</v>
      </c>
      <c r="BT156" s="270" t="e">
        <f>IF(AND(#REF!="Muy Baja",#REF!="Mayor"),CONCATENATE("R",#REF!,"C",#REF!),"")</f>
        <v>#REF!</v>
      </c>
      <c r="BU156" s="270" t="e">
        <f>IF(AND(#REF!="Muy Baja",#REF!="Mayor"),CONCATENATE("R",#REF!,"C",#REF!),"")</f>
        <v>#REF!</v>
      </c>
      <c r="BV156" s="270" t="e">
        <f>IF(AND(#REF!="Muy Baja",#REF!="Mayor"),CONCATENATE("R",#REF!,"C",#REF!),"")</f>
        <v>#REF!</v>
      </c>
      <c r="BW156" s="270" t="e">
        <f>IF(AND(#REF!="Muy Baja",#REF!="Mayor"),CONCATENATE("R",#REF!,"C",#REF!),"")</f>
        <v>#REF!</v>
      </c>
      <c r="BX156" s="270" t="e">
        <f>IF(AND(#REF!="Muy Baja",#REF!="Mayor"),CONCATENATE("R",#REF!,"C",#REF!),"")</f>
        <v>#REF!</v>
      </c>
      <c r="BY156" s="270" t="e">
        <f>IF(AND(#REF!="Muy Baja",#REF!="Mayor"),CONCATENATE("R",#REF!,"C",#REF!),"")</f>
        <v>#REF!</v>
      </c>
      <c r="BZ156" s="270" t="e">
        <f>IF(AND(#REF!="Muy Baja",#REF!="Mayor"),CONCATENATE("R",#REF!,"C",#REF!),"")</f>
        <v>#REF!</v>
      </c>
      <c r="CA156" s="270" t="e">
        <f>IF(AND(#REF!="Muy Baja",#REF!="Mayor"),CONCATENATE("R",#REF!,"C",#REF!),"")</f>
        <v>#REF!</v>
      </c>
      <c r="CB156" s="270" t="e">
        <f>IF(AND(#REF!="Muy Baja",#REF!="Mayor"),CONCATENATE("R",#REF!,"C",#REF!),"")</f>
        <v>#REF!</v>
      </c>
      <c r="CC156" s="271" t="e">
        <f>IF(AND(#REF!="Muy Baja",#REF!="Mayor"),CONCATENATE("R",#REF!,"C",#REF!),"")</f>
        <v>#REF!</v>
      </c>
      <c r="CD156" s="272" t="e">
        <f>IF(AND(#REF!="Muy Baja",#REF!="Catastrófico"),CONCATENATE("R",#REF!,"C",#REF!),"")</f>
        <v>#REF!</v>
      </c>
      <c r="CE156" s="272" t="e">
        <f>IF(AND(#REF!="Muy Baja",#REF!="Catastrófico"),CONCATENATE("R",#REF!,"C",#REF!),"")</f>
        <v>#REF!</v>
      </c>
      <c r="CF156" s="272" t="e">
        <f>IF(AND(#REF!="Muy Baja",#REF!="Catastrófico"),CONCATENATE("R",#REF!,"C",#REF!),"")</f>
        <v>#REF!</v>
      </c>
      <c r="CG156" s="272" t="e">
        <f>IF(AND(#REF!="Muy Baja",#REF!="Catastrófico"),CONCATENATE("R",#REF!,"C",#REF!),"")</f>
        <v>#REF!</v>
      </c>
      <c r="CH156" s="272" t="e">
        <f>IF(AND(#REF!="Muy Baja",#REF!="Catastrófico"),CONCATENATE("R",#REF!,"C",#REF!),"")</f>
        <v>#REF!</v>
      </c>
      <c r="CI156" s="272" t="e">
        <f>IF(AND(#REF!="Muy Baja",#REF!="Catastrófico"),CONCATENATE("R",#REF!,"C",#REF!),"")</f>
        <v>#REF!</v>
      </c>
      <c r="CJ156" s="272" t="e">
        <f>IF(AND(#REF!="Muy Baja",#REF!="Catastrófico"),CONCATENATE("R",#REF!,"C",#REF!),"")</f>
        <v>#REF!</v>
      </c>
      <c r="CK156" s="272" t="e">
        <f>IF(AND(#REF!="Muy Baja",#REF!="Catastrófico"),CONCATENATE("R",#REF!,"C",#REF!),"")</f>
        <v>#REF!</v>
      </c>
      <c r="CL156" s="272" t="e">
        <f>IF(AND(#REF!="Muy Baja",#REF!="Catastrófico"),CONCATENATE("R",#REF!,"C",#REF!),"")</f>
        <v>#REF!</v>
      </c>
      <c r="CM156" s="272" t="e">
        <f>IF(AND(#REF!="Muy Baja",#REF!="Catastrófico"),CONCATENATE("R",#REF!,"C",#REF!),"")</f>
        <v>#REF!</v>
      </c>
      <c r="CN156" s="272" t="e">
        <f>IF(AND(#REF!="Muy Baja",#REF!="Catastrófico"),CONCATENATE("R",#REF!,"C",#REF!),"")</f>
        <v>#REF!</v>
      </c>
      <c r="CO156" s="272" t="e">
        <f>IF(AND(#REF!="Muy Baja",#REF!="Catastrófico"),CONCATENATE("R",#REF!,"C",#REF!),"")</f>
        <v>#REF!</v>
      </c>
      <c r="CP156" s="272" t="e">
        <f>IF(AND(#REF!="Muy Baja",#REF!="Catastrófico"),CONCATENATE("R",#REF!,"C",#REF!),"")</f>
        <v>#REF!</v>
      </c>
      <c r="CQ156" s="272" t="e">
        <f>IF(AND(#REF!="Muy Baja",#REF!="Catastrófico"),CONCATENATE("R",#REF!,"C",#REF!),"")</f>
        <v>#REF!</v>
      </c>
      <c r="CR156" s="272" t="e">
        <f>IF(AND(#REF!="Muy Baja",#REF!="Catastrófico"),CONCATENATE("R",#REF!,"C",#REF!),"")</f>
        <v>#REF!</v>
      </c>
      <c r="CS156" s="272" t="e">
        <f>IF(AND(#REF!="Muy Baja",#REF!="Catastrófico"),CONCATENATE("R",#REF!,"C",#REF!),"")</f>
        <v>#REF!</v>
      </c>
      <c r="CT156" s="272" t="e">
        <f>IF(AND(#REF!="Muy Baja",#REF!="Catastrófico"),CONCATENATE("R",#REF!,"C",#REF!),"")</f>
        <v>#REF!</v>
      </c>
      <c r="CU156" s="273" t="e">
        <f>IF(AND(#REF!="Muy Baja",#REF!="Catastrófico"),CONCATENATE("R",#REF!,"C",#REF!),"")</f>
        <v>#REF!</v>
      </c>
      <c r="CV156" s="57"/>
    </row>
    <row r="157" spans="2:100" ht="32.65" customHeight="1">
      <c r="B157" s="1101"/>
      <c r="C157" s="1101"/>
      <c r="D157" s="1102"/>
      <c r="E157" s="1072"/>
      <c r="F157" s="1073"/>
      <c r="G157" s="1073"/>
      <c r="H157" s="1073"/>
      <c r="I157" s="1073"/>
      <c r="J157" s="291" t="e">
        <f>IF(AND(#REF!="Muy Baja",#REF!="Leve"),CONCATENATE("R",#REF!,"C",#REF!),"")</f>
        <v>#REF!</v>
      </c>
      <c r="K157" s="292" t="e">
        <f>IF(AND(#REF!="Muy Baja",#REF!="Leve"),CONCATENATE("R",#REF!,"C",#REF!),"")</f>
        <v>#REF!</v>
      </c>
      <c r="L157" s="292" t="e">
        <f>IF(AND(#REF!="Muy Baja",#REF!="Leve"),CONCATENATE("R",#REF!,"C",#REF!),"")</f>
        <v>#REF!</v>
      </c>
      <c r="M157" s="292" t="e">
        <f>IF(AND(#REF!="Muy Baja",#REF!="Leve"),CONCATENATE("R",#REF!,"C",#REF!),"")</f>
        <v>#REF!</v>
      </c>
      <c r="N157" s="292" t="e">
        <f>IF(AND(#REF!="Muy Baja",#REF!="Leve"),CONCATENATE("R",#REF!,"C",#REF!),"")</f>
        <v>#REF!</v>
      </c>
      <c r="O157" s="292" t="e">
        <f>IF(AND(#REF!="Muy Baja",#REF!="Leve"),CONCATENATE("R",#REF!,"C",#REF!),"")</f>
        <v>#REF!</v>
      </c>
      <c r="P157" s="292" t="e">
        <f>IF(AND(#REF!="Muy Baja",#REF!="Leve"),CONCATENATE("R",#REF!,"C",#REF!),"")</f>
        <v>#REF!</v>
      </c>
      <c r="Q157" s="292" t="e">
        <f>IF(AND(#REF!="Muy Baja",#REF!="Leve"),CONCATENATE("R",#REF!,"C",#REF!),"")</f>
        <v>#REF!</v>
      </c>
      <c r="R157" s="292" t="e">
        <f>IF(AND(#REF!="Muy Baja",#REF!="Leve"),CONCATENATE("R",#REF!,"C",#REF!),"")</f>
        <v>#REF!</v>
      </c>
      <c r="S157" s="292" t="e">
        <f>IF(AND(#REF!="Muy Baja",#REF!="Leve"),CONCATENATE("R",#REF!,"C",#REF!),"")</f>
        <v>#REF!</v>
      </c>
      <c r="T157" s="292" t="e">
        <f>IF(AND(#REF!="Muy Baja",#REF!="Leve"),CONCATENATE("R",#REF!,"C",#REF!),"")</f>
        <v>#REF!</v>
      </c>
      <c r="U157" s="292" t="e">
        <f>IF(AND(#REF!="Muy Baja",#REF!="Leve"),CONCATENATE("R",#REF!,"C",#REF!),"")</f>
        <v>#REF!</v>
      </c>
      <c r="V157" s="292" t="e">
        <f>IF(AND(#REF!="Muy Baja",#REF!="Leve"),CONCATENATE("R",#REF!,"C",#REF!),"")</f>
        <v>#REF!</v>
      </c>
      <c r="W157" s="292" t="e">
        <f>IF(AND(#REF!="Muy Baja",#REF!="Leve"),CONCATENATE("R",#REF!,"C",#REF!),"")</f>
        <v>#REF!</v>
      </c>
      <c r="X157" s="292" t="e">
        <f>IF(AND(#REF!="Muy Baja",#REF!="Leve"),CONCATENATE("R",#REF!,"C",#REF!),"")</f>
        <v>#REF!</v>
      </c>
      <c r="Y157" s="292" t="e">
        <f>IF(AND(#REF!="Muy Baja",#REF!="Leve"),CONCATENATE("R",#REF!,"C",#REF!),"")</f>
        <v>#REF!</v>
      </c>
      <c r="Z157" s="292" t="e">
        <f>IF(AND(#REF!="Muy Baja",#REF!="Leve"),CONCATENATE("R",#REF!,"C",#REF!),"")</f>
        <v>#REF!</v>
      </c>
      <c r="AA157" s="293" t="e">
        <f>IF(AND(#REF!="Muy Baja",#REF!="Leve"),CONCATENATE("R",#REF!,"C",#REF!),"")</f>
        <v>#REF!</v>
      </c>
      <c r="AB157" s="291" t="e">
        <f>IF(AND(#REF!="Muy Baja",#REF!="Menor"),CONCATENATE("R",#REF!,"C",#REF!),"")</f>
        <v>#REF!</v>
      </c>
      <c r="AC157" s="292" t="e">
        <f>IF(AND(#REF!="Muy Baja",#REF!="Menor"),CONCATENATE("R",#REF!,"C",#REF!),"")</f>
        <v>#REF!</v>
      </c>
      <c r="AD157" s="292" t="e">
        <f>IF(AND(#REF!="Muy Baja",#REF!="Menor"),CONCATENATE("R",#REF!,"C",#REF!),"")</f>
        <v>#REF!</v>
      </c>
      <c r="AE157" s="292" t="e">
        <f>IF(AND(#REF!="Muy Baja",#REF!="Menor"),CONCATENATE("R",#REF!,"C",#REF!),"")</f>
        <v>#REF!</v>
      </c>
      <c r="AF157" s="292" t="e">
        <f>IF(AND(#REF!="Muy Baja",#REF!="Menor"),CONCATENATE("R",#REF!,"C",#REF!),"")</f>
        <v>#REF!</v>
      </c>
      <c r="AG157" s="292" t="e">
        <f>IF(AND(#REF!="Muy Baja",#REF!="Menor"),CONCATENATE("R",#REF!,"C",#REF!),"")</f>
        <v>#REF!</v>
      </c>
      <c r="AH157" s="292" t="e">
        <f>IF(AND(#REF!="Muy Baja",#REF!="Menor"),CONCATENATE("R",#REF!,"C",#REF!),"")</f>
        <v>#REF!</v>
      </c>
      <c r="AI157" s="292" t="e">
        <f>IF(AND(#REF!="Muy Baja",#REF!="Menor"),CONCATENATE("R",#REF!,"C",#REF!),"")</f>
        <v>#REF!</v>
      </c>
      <c r="AJ157" s="292" t="e">
        <f>IF(AND(#REF!="Muy Baja",#REF!="Menor"),CONCATENATE("R",#REF!,"C",#REF!),"")</f>
        <v>#REF!</v>
      </c>
      <c r="AK157" s="292" t="e">
        <f>IF(AND(#REF!="Muy Baja",#REF!="Menor"),CONCATENATE("R",#REF!,"C",#REF!),"")</f>
        <v>#REF!</v>
      </c>
      <c r="AL157" s="292" t="e">
        <f>IF(AND(#REF!="Muy Baja",#REF!="Menor"),CONCATENATE("R",#REF!,"C",#REF!),"")</f>
        <v>#REF!</v>
      </c>
      <c r="AM157" s="292" t="e">
        <f>IF(AND(#REF!="Muy Baja",#REF!="Menor"),CONCATENATE("R",#REF!,"C",#REF!),"")</f>
        <v>#REF!</v>
      </c>
      <c r="AN157" s="292" t="e">
        <f>IF(AND(#REF!="Muy Baja",#REF!="Menor"),CONCATENATE("R",#REF!,"C",#REF!),"")</f>
        <v>#REF!</v>
      </c>
      <c r="AO157" s="292" t="e">
        <f>IF(AND(#REF!="Muy Baja",#REF!="Menor"),CONCATENATE("R",#REF!,"C",#REF!),"")</f>
        <v>#REF!</v>
      </c>
      <c r="AP157" s="292" t="e">
        <f>IF(AND(#REF!="Muy Baja",#REF!="Menor"),CONCATENATE("R",#REF!,"C",#REF!),"")</f>
        <v>#REF!</v>
      </c>
      <c r="AQ157" s="292" t="e">
        <f>IF(AND(#REF!="Muy Baja",#REF!="Menor"),CONCATENATE("R",#REF!,"C",#REF!),"")</f>
        <v>#REF!</v>
      </c>
      <c r="AR157" s="292" t="e">
        <f>IF(AND(#REF!="Muy Baja",#REF!="Menor"),CONCATENATE("R",#REF!,"C",#REF!),"")</f>
        <v>#REF!</v>
      </c>
      <c r="AS157" s="293" t="e">
        <f>IF(AND(#REF!="Muy Baja",#REF!="Menor"),CONCATENATE("R",#REF!,"C",#REF!),"")</f>
        <v>#REF!</v>
      </c>
      <c r="AT157" s="282" t="e">
        <f>IF(AND(#REF!="Muy Baja",#REF!="Moderado"),CONCATENATE("R",#REF!,"C",#REF!),"")</f>
        <v>#REF!</v>
      </c>
      <c r="AU157" s="283" t="e">
        <f>IF(AND(#REF!="Muy Baja",#REF!="Moderado"),CONCATENATE("R",#REF!,"C",#REF!),"")</f>
        <v>#REF!</v>
      </c>
      <c r="AV157" s="283" t="e">
        <f>IF(AND(#REF!="Muy Baja",#REF!="Moderado"),CONCATENATE("R",#REF!,"C",#REF!),"")</f>
        <v>#REF!</v>
      </c>
      <c r="AW157" s="283" t="e">
        <f>IF(AND(#REF!="Muy Baja",#REF!="Moderado"),CONCATENATE("R",#REF!,"C",#REF!),"")</f>
        <v>#REF!</v>
      </c>
      <c r="AX157" s="283" t="e">
        <f>IF(AND(#REF!="Muy Baja",#REF!="Moderado"),CONCATENATE("R",#REF!,"C",#REF!),"")</f>
        <v>#REF!</v>
      </c>
      <c r="AY157" s="283" t="e">
        <f>IF(AND(#REF!="Muy Baja",#REF!="Moderado"),CONCATENATE("R",#REF!,"C",#REF!),"")</f>
        <v>#REF!</v>
      </c>
      <c r="AZ157" s="283" t="e">
        <f>IF(AND(#REF!="Muy Baja",#REF!="Moderado"),CONCATENATE("R",#REF!,"C",#REF!),"")</f>
        <v>#REF!</v>
      </c>
      <c r="BA157" s="283" t="e">
        <f>IF(AND(#REF!="Muy Baja",#REF!="Moderado"),CONCATENATE("R",#REF!,"C",#REF!),"")</f>
        <v>#REF!</v>
      </c>
      <c r="BB157" s="283" t="e">
        <f>IF(AND(#REF!="Muy Baja",#REF!="Moderado"),CONCATENATE("R",#REF!,"C",#REF!),"")</f>
        <v>#REF!</v>
      </c>
      <c r="BC157" s="283" t="e">
        <f>IF(AND(#REF!="Muy Baja",#REF!="Moderado"),CONCATENATE("R",#REF!,"C",#REF!),"")</f>
        <v>#REF!</v>
      </c>
      <c r="BD157" s="283" t="e">
        <f>IF(AND(#REF!="Muy Baja",#REF!="Moderado"),CONCATENATE("R",#REF!,"C",#REF!),"")</f>
        <v>#REF!</v>
      </c>
      <c r="BE157" s="283" t="e">
        <f>IF(AND(#REF!="Muy Baja",#REF!="Moderado"),CONCATENATE("R",#REF!,"C",#REF!),"")</f>
        <v>#REF!</v>
      </c>
      <c r="BF157" s="283" t="e">
        <f>IF(AND(#REF!="Muy Baja",#REF!="Moderado"),CONCATENATE("R",#REF!,"C",#REF!),"")</f>
        <v>#REF!</v>
      </c>
      <c r="BG157" s="283" t="e">
        <f>IF(AND(#REF!="Muy Baja",#REF!="Moderado"),CONCATENATE("R",#REF!,"C",#REF!),"")</f>
        <v>#REF!</v>
      </c>
      <c r="BH157" s="283" t="e">
        <f>IF(AND(#REF!="Muy Baja",#REF!="Moderado"),CONCATENATE("R",#REF!,"C",#REF!),"")</f>
        <v>#REF!</v>
      </c>
      <c r="BI157" s="283" t="e">
        <f>IF(AND(#REF!="Muy Baja",#REF!="Moderado"),CONCATENATE("R",#REF!,"C",#REF!),"")</f>
        <v>#REF!</v>
      </c>
      <c r="BJ157" s="283" t="e">
        <f>IF(AND(#REF!="Muy Baja",#REF!="Moderado"),CONCATENATE("R",#REF!,"C",#REF!),"")</f>
        <v>#REF!</v>
      </c>
      <c r="BK157" s="284" t="e">
        <f>IF(AND(#REF!="Muy Baja",#REF!="Moderado"),CONCATENATE("R",#REF!,"C",#REF!),"")</f>
        <v>#REF!</v>
      </c>
      <c r="BL157" s="270" t="e">
        <f>IF(AND(#REF!="Muy Baja",#REF!="Mayor"),CONCATENATE("R",#REF!,"C",#REF!),"")</f>
        <v>#REF!</v>
      </c>
      <c r="BM157" s="270" t="e">
        <f>IF(AND(#REF!="Muy Baja",#REF!="Mayor"),CONCATENATE("R",#REF!,"C",#REF!),"")</f>
        <v>#REF!</v>
      </c>
      <c r="BN157" s="270" t="e">
        <f>IF(AND(#REF!="Muy Baja",#REF!="Mayor"),CONCATENATE("R",#REF!,"C",#REF!),"")</f>
        <v>#REF!</v>
      </c>
      <c r="BO157" s="270" t="e">
        <f>IF(AND(#REF!="Muy Baja",#REF!="Mayor"),CONCATENATE("R",#REF!,"C",#REF!),"")</f>
        <v>#REF!</v>
      </c>
      <c r="BP157" s="270" t="e">
        <f>IF(AND(#REF!="Muy Baja",#REF!="Mayor"),CONCATENATE("R",#REF!,"C",#REF!),"")</f>
        <v>#REF!</v>
      </c>
      <c r="BQ157" s="270" t="e">
        <f>IF(AND(#REF!="Muy Baja",#REF!="Mayor"),CONCATENATE("R",#REF!,"C",#REF!),"")</f>
        <v>#REF!</v>
      </c>
      <c r="BR157" s="270" t="e">
        <f>IF(AND(#REF!="Muy Baja",#REF!="Mayor"),CONCATENATE("R",#REF!,"C",#REF!),"")</f>
        <v>#REF!</v>
      </c>
      <c r="BS157" s="270" t="e">
        <f>IF(AND(#REF!="Muy Baja",#REF!="Mayor"),CONCATENATE("R",#REF!,"C",#REF!),"")</f>
        <v>#REF!</v>
      </c>
      <c r="BT157" s="270" t="e">
        <f>IF(AND(#REF!="Muy Baja",#REF!="Mayor"),CONCATENATE("R",#REF!,"C",#REF!),"")</f>
        <v>#REF!</v>
      </c>
      <c r="BU157" s="270" t="e">
        <f>IF(AND(#REF!="Muy Baja",#REF!="Mayor"),CONCATENATE("R",#REF!,"C",#REF!),"")</f>
        <v>#REF!</v>
      </c>
      <c r="BV157" s="270" t="e">
        <f>IF(AND(#REF!="Muy Baja",#REF!="Mayor"),CONCATENATE("R",#REF!,"C",#REF!),"")</f>
        <v>#REF!</v>
      </c>
      <c r="BW157" s="270" t="e">
        <f>IF(AND(#REF!="Muy Baja",#REF!="Mayor"),CONCATENATE("R",#REF!,"C",#REF!),"")</f>
        <v>#REF!</v>
      </c>
      <c r="BX157" s="270" t="e">
        <f>IF(AND(#REF!="Muy Baja",#REF!="Mayor"),CONCATENATE("R",#REF!,"C",#REF!),"")</f>
        <v>#REF!</v>
      </c>
      <c r="BY157" s="270" t="e">
        <f>IF(AND(#REF!="Muy Baja",#REF!="Mayor"),CONCATENATE("R",#REF!,"C",#REF!),"")</f>
        <v>#REF!</v>
      </c>
      <c r="BZ157" s="270" t="e">
        <f>IF(AND(#REF!="Muy Baja",#REF!="Mayor"),CONCATENATE("R",#REF!,"C",#REF!),"")</f>
        <v>#REF!</v>
      </c>
      <c r="CA157" s="270" t="e">
        <f>IF(AND(#REF!="Muy Baja",#REF!="Mayor"),CONCATENATE("R",#REF!,"C",#REF!),"")</f>
        <v>#REF!</v>
      </c>
      <c r="CB157" s="270" t="e">
        <f>IF(AND(#REF!="Muy Baja",#REF!="Mayor"),CONCATENATE("R",#REF!,"C",#REF!),"")</f>
        <v>#REF!</v>
      </c>
      <c r="CC157" s="271" t="e">
        <f>IF(AND(#REF!="Muy Baja",#REF!="Mayor"),CONCATENATE("R",#REF!,"C",#REF!),"")</f>
        <v>#REF!</v>
      </c>
      <c r="CD157" s="272" t="e">
        <f>IF(AND(#REF!="Muy Baja",#REF!="Catastrófico"),CONCATENATE("R",#REF!,"C",#REF!),"")</f>
        <v>#REF!</v>
      </c>
      <c r="CE157" s="272" t="e">
        <f>IF(AND(#REF!="Muy Baja",#REF!="Catastrófico"),CONCATENATE("R",#REF!,"C",#REF!),"")</f>
        <v>#REF!</v>
      </c>
      <c r="CF157" s="272" t="e">
        <f>IF(AND(#REF!="Muy Baja",#REF!="Catastrófico"),CONCATENATE("R",#REF!,"C",#REF!),"")</f>
        <v>#REF!</v>
      </c>
      <c r="CG157" s="272" t="e">
        <f>IF(AND(#REF!="Muy Baja",#REF!="Catastrófico"),CONCATENATE("R",#REF!,"C",#REF!),"")</f>
        <v>#REF!</v>
      </c>
      <c r="CH157" s="272" t="e">
        <f>IF(AND(#REF!="Muy Baja",#REF!="Catastrófico"),CONCATENATE("R",#REF!,"C",#REF!),"")</f>
        <v>#REF!</v>
      </c>
      <c r="CI157" s="272" t="e">
        <f>IF(AND(#REF!="Muy Baja",#REF!="Catastrófico"),CONCATENATE("R",#REF!,"C",#REF!),"")</f>
        <v>#REF!</v>
      </c>
      <c r="CJ157" s="272" t="e">
        <f>IF(AND(#REF!="Muy Baja",#REF!="Catastrófico"),CONCATENATE("R",#REF!,"C",#REF!),"")</f>
        <v>#REF!</v>
      </c>
      <c r="CK157" s="272" t="e">
        <f>IF(AND(#REF!="Muy Baja",#REF!="Catastrófico"),CONCATENATE("R",#REF!,"C",#REF!),"")</f>
        <v>#REF!</v>
      </c>
      <c r="CL157" s="272" t="e">
        <f>IF(AND(#REF!="Muy Baja",#REF!="Catastrófico"),CONCATENATE("R",#REF!,"C",#REF!),"")</f>
        <v>#REF!</v>
      </c>
      <c r="CM157" s="272" t="e">
        <f>IF(AND(#REF!="Muy Baja",#REF!="Catastrófico"),CONCATENATE("R",#REF!,"C",#REF!),"")</f>
        <v>#REF!</v>
      </c>
      <c r="CN157" s="272" t="e">
        <f>IF(AND(#REF!="Muy Baja",#REF!="Catastrófico"),CONCATENATE("R",#REF!,"C",#REF!),"")</f>
        <v>#REF!</v>
      </c>
      <c r="CO157" s="272" t="e">
        <f>IF(AND(#REF!="Muy Baja",#REF!="Catastrófico"),CONCATENATE("R",#REF!,"C",#REF!),"")</f>
        <v>#REF!</v>
      </c>
      <c r="CP157" s="272" t="e">
        <f>IF(AND(#REF!="Muy Baja",#REF!="Catastrófico"),CONCATENATE("R",#REF!,"C",#REF!),"")</f>
        <v>#REF!</v>
      </c>
      <c r="CQ157" s="272" t="e">
        <f>IF(AND(#REF!="Muy Baja",#REF!="Catastrófico"),CONCATENATE("R",#REF!,"C",#REF!),"")</f>
        <v>#REF!</v>
      </c>
      <c r="CR157" s="272" t="e">
        <f>IF(AND(#REF!="Muy Baja",#REF!="Catastrófico"),CONCATENATE("R",#REF!,"C",#REF!),"")</f>
        <v>#REF!</v>
      </c>
      <c r="CS157" s="272" t="e">
        <f>IF(AND(#REF!="Muy Baja",#REF!="Catastrófico"),CONCATENATE("R",#REF!,"C",#REF!),"")</f>
        <v>#REF!</v>
      </c>
      <c r="CT157" s="272" t="e">
        <f>IF(AND(#REF!="Muy Baja",#REF!="Catastrófico"),CONCATENATE("R",#REF!,"C",#REF!),"")</f>
        <v>#REF!</v>
      </c>
      <c r="CU157" s="273" t="e">
        <f>IF(AND(#REF!="Muy Baja",#REF!="Catastrófico"),CONCATENATE("R",#REF!,"C",#REF!),"")</f>
        <v>#REF!</v>
      </c>
      <c r="CV157" s="57"/>
    </row>
    <row r="158" spans="2:100" ht="32.65" customHeight="1">
      <c r="B158" s="1101"/>
      <c r="C158" s="1101"/>
      <c r="D158" s="1102"/>
      <c r="E158" s="1072"/>
      <c r="F158" s="1073"/>
      <c r="G158" s="1073"/>
      <c r="H158" s="1073"/>
      <c r="I158" s="1073"/>
      <c r="J158" s="291" t="e">
        <f>IF(AND(#REF!="Muy Baja",#REF!="Leve"),CONCATENATE("R",#REF!,"C",#REF!),"")</f>
        <v>#REF!</v>
      </c>
      <c r="K158" s="292" t="e">
        <f>IF(AND(#REF!="Muy Baja",#REF!="Leve"),CONCATENATE("R",#REF!,"C",#REF!),"")</f>
        <v>#REF!</v>
      </c>
      <c r="L158" s="292" t="e">
        <f>IF(AND(#REF!="Muy Baja",#REF!="Leve"),CONCATENATE("R",#REF!,"C",#REF!),"")</f>
        <v>#REF!</v>
      </c>
      <c r="M158" s="292" t="e">
        <f>IF(AND(#REF!="Muy Baja",#REF!="Leve"),CONCATENATE("R",#REF!,"C",#REF!),"")</f>
        <v>#REF!</v>
      </c>
      <c r="N158" s="292" t="e">
        <f>IF(AND(#REF!="Muy Baja",#REF!="Leve"),CONCATENATE("R",#REF!,"C",#REF!),"")</f>
        <v>#REF!</v>
      </c>
      <c r="O158" s="292" t="e">
        <f>IF(AND(#REF!="Muy Baja",#REF!="Leve"),CONCATENATE("R",#REF!,"C",#REF!),"")</f>
        <v>#REF!</v>
      </c>
      <c r="P158" s="292" t="e">
        <f>IF(AND(#REF!="Muy Baja",#REF!="Leve"),CONCATENATE("R",#REF!,"C",#REF!),"")</f>
        <v>#REF!</v>
      </c>
      <c r="Q158" s="292" t="e">
        <f>IF(AND(#REF!="Muy Baja",#REF!="Leve"),CONCATENATE("R",#REF!,"C",#REF!),"")</f>
        <v>#REF!</v>
      </c>
      <c r="R158" s="292" t="e">
        <f>IF(AND(#REF!="Muy Baja",#REF!="Leve"),CONCATENATE("R",#REF!,"C",#REF!),"")</f>
        <v>#REF!</v>
      </c>
      <c r="S158" s="292" t="e">
        <f>IF(AND(#REF!="Muy Baja",#REF!="Leve"),CONCATENATE("R",#REF!,"C",#REF!),"")</f>
        <v>#REF!</v>
      </c>
      <c r="T158" s="292" t="e">
        <f>IF(AND(#REF!="Muy Baja",#REF!="Leve"),CONCATENATE("R",#REF!,"C",#REF!),"")</f>
        <v>#REF!</v>
      </c>
      <c r="U158" s="292" t="e">
        <f>IF(AND(#REF!="Muy Baja",#REF!="Leve"),CONCATENATE("R",#REF!,"C",#REF!),"")</f>
        <v>#REF!</v>
      </c>
      <c r="V158" s="292" t="e">
        <f>IF(AND(#REF!="Muy Baja",#REF!="Leve"),CONCATENATE("R",#REF!,"C",#REF!),"")</f>
        <v>#REF!</v>
      </c>
      <c r="W158" s="292" t="e">
        <f>IF(AND(#REF!="Muy Baja",#REF!="Leve"),CONCATENATE("R",#REF!,"C",#REF!),"")</f>
        <v>#REF!</v>
      </c>
      <c r="X158" s="292" t="e">
        <f>IF(AND(#REF!="Muy Baja",#REF!="Leve"),CONCATENATE("R",#REF!,"C",#REF!),"")</f>
        <v>#REF!</v>
      </c>
      <c r="Y158" s="292" t="e">
        <f>IF(AND(#REF!="Muy Baja",#REF!="Leve"),CONCATENATE("R",#REF!,"C",#REF!),"")</f>
        <v>#REF!</v>
      </c>
      <c r="Z158" s="292" t="e">
        <f>IF(AND(#REF!="Muy Baja",#REF!="Leve"),CONCATENATE("R",#REF!,"C",#REF!),"")</f>
        <v>#REF!</v>
      </c>
      <c r="AA158" s="293" t="e">
        <f>IF(AND(#REF!="Muy Baja",#REF!="Leve"),CONCATENATE("R",#REF!,"C",#REF!),"")</f>
        <v>#REF!</v>
      </c>
      <c r="AB158" s="291" t="e">
        <f>IF(AND(#REF!="Muy Baja",#REF!="Menor"),CONCATENATE("R",#REF!,"C",#REF!),"")</f>
        <v>#REF!</v>
      </c>
      <c r="AC158" s="292" t="e">
        <f>IF(AND(#REF!="Muy Baja",#REF!="Menor"),CONCATENATE("R",#REF!,"C",#REF!),"")</f>
        <v>#REF!</v>
      </c>
      <c r="AD158" s="292" t="e">
        <f>IF(AND(#REF!="Muy Baja",#REF!="Menor"),CONCATENATE("R",#REF!,"C",#REF!),"")</f>
        <v>#REF!</v>
      </c>
      <c r="AE158" s="292" t="e">
        <f>IF(AND(#REF!="Muy Baja",#REF!="Menor"),CONCATENATE("R",#REF!,"C",#REF!),"")</f>
        <v>#REF!</v>
      </c>
      <c r="AF158" s="292" t="e">
        <f>IF(AND(#REF!="Muy Baja",#REF!="Menor"),CONCATENATE("R",#REF!,"C",#REF!),"")</f>
        <v>#REF!</v>
      </c>
      <c r="AG158" s="292" t="e">
        <f>IF(AND(#REF!="Muy Baja",#REF!="Menor"),CONCATENATE("R",#REF!,"C",#REF!),"")</f>
        <v>#REF!</v>
      </c>
      <c r="AH158" s="292" t="e">
        <f>IF(AND(#REF!="Muy Baja",#REF!="Menor"),CONCATENATE("R",#REF!,"C",#REF!),"")</f>
        <v>#REF!</v>
      </c>
      <c r="AI158" s="292" t="e">
        <f>IF(AND(#REF!="Muy Baja",#REF!="Menor"),CONCATENATE("R",#REF!,"C",#REF!),"")</f>
        <v>#REF!</v>
      </c>
      <c r="AJ158" s="292" t="e">
        <f>IF(AND(#REF!="Muy Baja",#REF!="Menor"),CONCATENATE("R",#REF!,"C",#REF!),"")</f>
        <v>#REF!</v>
      </c>
      <c r="AK158" s="292" t="e">
        <f>IF(AND(#REF!="Muy Baja",#REF!="Menor"),CONCATENATE("R",#REF!,"C",#REF!),"")</f>
        <v>#REF!</v>
      </c>
      <c r="AL158" s="292" t="e">
        <f>IF(AND(#REF!="Muy Baja",#REF!="Menor"),CONCATENATE("R",#REF!,"C",#REF!),"")</f>
        <v>#REF!</v>
      </c>
      <c r="AM158" s="292" t="e">
        <f>IF(AND(#REF!="Muy Baja",#REF!="Menor"),CONCATENATE("R",#REF!,"C",#REF!),"")</f>
        <v>#REF!</v>
      </c>
      <c r="AN158" s="292" t="e">
        <f>IF(AND(#REF!="Muy Baja",#REF!="Menor"),CONCATENATE("R",#REF!,"C",#REF!),"")</f>
        <v>#REF!</v>
      </c>
      <c r="AO158" s="292" t="e">
        <f>IF(AND(#REF!="Muy Baja",#REF!="Menor"),CONCATENATE("R",#REF!,"C",#REF!),"")</f>
        <v>#REF!</v>
      </c>
      <c r="AP158" s="292" t="e">
        <f>IF(AND(#REF!="Muy Baja",#REF!="Menor"),CONCATENATE("R",#REF!,"C",#REF!),"")</f>
        <v>#REF!</v>
      </c>
      <c r="AQ158" s="292" t="e">
        <f>IF(AND(#REF!="Muy Baja",#REF!="Menor"),CONCATENATE("R",#REF!,"C",#REF!),"")</f>
        <v>#REF!</v>
      </c>
      <c r="AR158" s="292" t="e">
        <f>IF(AND(#REF!="Muy Baja",#REF!="Menor"),CONCATENATE("R",#REF!,"C",#REF!),"")</f>
        <v>#REF!</v>
      </c>
      <c r="AS158" s="293" t="e">
        <f>IF(AND(#REF!="Muy Baja",#REF!="Menor"),CONCATENATE("R",#REF!,"C",#REF!),"")</f>
        <v>#REF!</v>
      </c>
      <c r="AT158" s="282" t="e">
        <f>IF(AND(#REF!="Muy Baja",#REF!="Moderado"),CONCATENATE("R",#REF!,"C",#REF!),"")</f>
        <v>#REF!</v>
      </c>
      <c r="AU158" s="283" t="e">
        <f>IF(AND(#REF!="Muy Baja",#REF!="Moderado"),CONCATENATE("R",#REF!,"C",#REF!),"")</f>
        <v>#REF!</v>
      </c>
      <c r="AV158" s="283" t="e">
        <f>IF(AND(#REF!="Muy Baja",#REF!="Moderado"),CONCATENATE("R",#REF!,"C",#REF!),"")</f>
        <v>#REF!</v>
      </c>
      <c r="AW158" s="283" t="e">
        <f>IF(AND(#REF!="Muy Baja",#REF!="Moderado"),CONCATENATE("R",#REF!,"C",#REF!),"")</f>
        <v>#REF!</v>
      </c>
      <c r="AX158" s="283" t="e">
        <f>IF(AND(#REF!="Muy Baja",#REF!="Moderado"),CONCATENATE("R",#REF!,"C",#REF!),"")</f>
        <v>#REF!</v>
      </c>
      <c r="AY158" s="283" t="e">
        <f>IF(AND(#REF!="Muy Baja",#REF!="Moderado"),CONCATENATE("R",#REF!,"C",#REF!),"")</f>
        <v>#REF!</v>
      </c>
      <c r="AZ158" s="283" t="e">
        <f>IF(AND(#REF!="Muy Baja",#REF!="Moderado"),CONCATENATE("R",#REF!,"C",#REF!),"")</f>
        <v>#REF!</v>
      </c>
      <c r="BA158" s="283" t="e">
        <f>IF(AND(#REF!="Muy Baja",#REF!="Moderado"),CONCATENATE("R",#REF!,"C",#REF!),"")</f>
        <v>#REF!</v>
      </c>
      <c r="BB158" s="283" t="e">
        <f>IF(AND(#REF!="Muy Baja",#REF!="Moderado"),CONCATENATE("R",#REF!,"C",#REF!),"")</f>
        <v>#REF!</v>
      </c>
      <c r="BC158" s="283" t="e">
        <f>IF(AND(#REF!="Muy Baja",#REF!="Moderado"),CONCATENATE("R",#REF!,"C",#REF!),"")</f>
        <v>#REF!</v>
      </c>
      <c r="BD158" s="283" t="e">
        <f>IF(AND(#REF!="Muy Baja",#REF!="Moderado"),CONCATENATE("R",#REF!,"C",#REF!),"")</f>
        <v>#REF!</v>
      </c>
      <c r="BE158" s="283" t="e">
        <f>IF(AND(#REF!="Muy Baja",#REF!="Moderado"),CONCATENATE("R",#REF!,"C",#REF!),"")</f>
        <v>#REF!</v>
      </c>
      <c r="BF158" s="283" t="e">
        <f>IF(AND(#REF!="Muy Baja",#REF!="Moderado"),CONCATENATE("R",#REF!,"C",#REF!),"")</f>
        <v>#REF!</v>
      </c>
      <c r="BG158" s="283" t="e">
        <f>IF(AND(#REF!="Muy Baja",#REF!="Moderado"),CONCATENATE("R",#REF!,"C",#REF!),"")</f>
        <v>#REF!</v>
      </c>
      <c r="BH158" s="283" t="e">
        <f>IF(AND(#REF!="Muy Baja",#REF!="Moderado"),CONCATENATE("R",#REF!,"C",#REF!),"")</f>
        <v>#REF!</v>
      </c>
      <c r="BI158" s="283" t="e">
        <f>IF(AND(#REF!="Muy Baja",#REF!="Moderado"),CONCATENATE("R",#REF!,"C",#REF!),"")</f>
        <v>#REF!</v>
      </c>
      <c r="BJ158" s="283" t="e">
        <f>IF(AND(#REF!="Muy Baja",#REF!="Moderado"),CONCATENATE("R",#REF!,"C",#REF!),"")</f>
        <v>#REF!</v>
      </c>
      <c r="BK158" s="284" t="e">
        <f>IF(AND(#REF!="Muy Baja",#REF!="Moderado"),CONCATENATE("R",#REF!,"C",#REF!),"")</f>
        <v>#REF!</v>
      </c>
      <c r="BL158" s="270" t="e">
        <f>IF(AND(#REF!="Muy Baja",#REF!="Mayor"),CONCATENATE("R",#REF!,"C",#REF!),"")</f>
        <v>#REF!</v>
      </c>
      <c r="BM158" s="270" t="e">
        <f>IF(AND(#REF!="Muy Baja",#REF!="Mayor"),CONCATENATE("R",#REF!,"C",#REF!),"")</f>
        <v>#REF!</v>
      </c>
      <c r="BN158" s="270" t="e">
        <f>IF(AND(#REF!="Muy Baja",#REF!="Mayor"),CONCATENATE("R",#REF!,"C",#REF!),"")</f>
        <v>#REF!</v>
      </c>
      <c r="BO158" s="270" t="e">
        <f>IF(AND(#REF!="Muy Baja",#REF!="Mayor"),CONCATENATE("R",#REF!,"C",#REF!),"")</f>
        <v>#REF!</v>
      </c>
      <c r="BP158" s="270" t="e">
        <f>IF(AND(#REF!="Muy Baja",#REF!="Mayor"),CONCATENATE("R",#REF!,"C",#REF!),"")</f>
        <v>#REF!</v>
      </c>
      <c r="BQ158" s="270" t="e">
        <f>IF(AND(#REF!="Muy Baja",#REF!="Mayor"),CONCATENATE("R",#REF!,"C",#REF!),"")</f>
        <v>#REF!</v>
      </c>
      <c r="BR158" s="270" t="e">
        <f>IF(AND(#REF!="Muy Baja",#REF!="Mayor"),CONCATENATE("R",#REF!,"C",#REF!),"")</f>
        <v>#REF!</v>
      </c>
      <c r="BS158" s="270" t="e">
        <f>IF(AND(#REF!="Muy Baja",#REF!="Mayor"),CONCATENATE("R",#REF!,"C",#REF!),"")</f>
        <v>#REF!</v>
      </c>
      <c r="BT158" s="270" t="e">
        <f>IF(AND(#REF!="Muy Baja",#REF!="Mayor"),CONCATENATE("R",#REF!,"C",#REF!),"")</f>
        <v>#REF!</v>
      </c>
      <c r="BU158" s="270" t="e">
        <f>IF(AND(#REF!="Muy Baja",#REF!="Mayor"),CONCATENATE("R",#REF!,"C",#REF!),"")</f>
        <v>#REF!</v>
      </c>
      <c r="BV158" s="270" t="e">
        <f>IF(AND(#REF!="Muy Baja",#REF!="Mayor"),CONCATENATE("R",#REF!,"C",#REF!),"")</f>
        <v>#REF!</v>
      </c>
      <c r="BW158" s="270" t="e">
        <f>IF(AND(#REF!="Muy Baja",#REF!="Mayor"),CONCATENATE("R",#REF!,"C",#REF!),"")</f>
        <v>#REF!</v>
      </c>
      <c r="BX158" s="270" t="e">
        <f>IF(AND(#REF!="Muy Baja",#REF!="Mayor"),CONCATENATE("R",#REF!,"C",#REF!),"")</f>
        <v>#REF!</v>
      </c>
      <c r="BY158" s="270" t="e">
        <f>IF(AND(#REF!="Muy Baja",#REF!="Mayor"),CONCATENATE("R",#REF!,"C",#REF!),"")</f>
        <v>#REF!</v>
      </c>
      <c r="BZ158" s="270" t="e">
        <f>IF(AND(#REF!="Muy Baja",#REF!="Mayor"),CONCATENATE("R",#REF!,"C",#REF!),"")</f>
        <v>#REF!</v>
      </c>
      <c r="CA158" s="270" t="e">
        <f>IF(AND(#REF!="Muy Baja",#REF!="Mayor"),CONCATENATE("R",#REF!,"C",#REF!),"")</f>
        <v>#REF!</v>
      </c>
      <c r="CB158" s="270" t="e">
        <f>IF(AND(#REF!="Muy Baja",#REF!="Mayor"),CONCATENATE("R",#REF!,"C",#REF!),"")</f>
        <v>#REF!</v>
      </c>
      <c r="CC158" s="271" t="e">
        <f>IF(AND(#REF!="Muy Baja",#REF!="Mayor"),CONCATENATE("R",#REF!,"C",#REF!),"")</f>
        <v>#REF!</v>
      </c>
      <c r="CD158" s="272" t="e">
        <f>IF(AND(#REF!="Muy Baja",#REF!="Catastrófico"),CONCATENATE("R",#REF!,"C",#REF!),"")</f>
        <v>#REF!</v>
      </c>
      <c r="CE158" s="272" t="e">
        <f>IF(AND(#REF!="Muy Baja",#REF!="Catastrófico"),CONCATENATE("R",#REF!,"C",#REF!),"")</f>
        <v>#REF!</v>
      </c>
      <c r="CF158" s="272" t="e">
        <f>IF(AND(#REF!="Muy Baja",#REF!="Catastrófico"),CONCATENATE("R",#REF!,"C",#REF!),"")</f>
        <v>#REF!</v>
      </c>
      <c r="CG158" s="272" t="e">
        <f>IF(AND(#REF!="Muy Baja",#REF!="Catastrófico"),CONCATENATE("R",#REF!,"C",#REF!),"")</f>
        <v>#REF!</v>
      </c>
      <c r="CH158" s="272" t="e">
        <f>IF(AND(#REF!="Muy Baja",#REF!="Catastrófico"),CONCATENATE("R",#REF!,"C",#REF!),"")</f>
        <v>#REF!</v>
      </c>
      <c r="CI158" s="272" t="e">
        <f>IF(AND(#REF!="Muy Baja",#REF!="Catastrófico"),CONCATENATE("R",#REF!,"C",#REF!),"")</f>
        <v>#REF!</v>
      </c>
      <c r="CJ158" s="272" t="e">
        <f>IF(AND(#REF!="Muy Baja",#REF!="Catastrófico"),CONCATENATE("R",#REF!,"C",#REF!),"")</f>
        <v>#REF!</v>
      </c>
      <c r="CK158" s="272" t="e">
        <f>IF(AND(#REF!="Muy Baja",#REF!="Catastrófico"),CONCATENATE("R",#REF!,"C",#REF!),"")</f>
        <v>#REF!</v>
      </c>
      <c r="CL158" s="272" t="e">
        <f>IF(AND(#REF!="Muy Baja",#REF!="Catastrófico"),CONCATENATE("R",#REF!,"C",#REF!),"")</f>
        <v>#REF!</v>
      </c>
      <c r="CM158" s="272" t="e">
        <f>IF(AND(#REF!="Muy Baja",#REF!="Catastrófico"),CONCATENATE("R",#REF!,"C",#REF!),"")</f>
        <v>#REF!</v>
      </c>
      <c r="CN158" s="272" t="e">
        <f>IF(AND(#REF!="Muy Baja",#REF!="Catastrófico"),CONCATENATE("R",#REF!,"C",#REF!),"")</f>
        <v>#REF!</v>
      </c>
      <c r="CO158" s="272" t="e">
        <f>IF(AND(#REF!="Muy Baja",#REF!="Catastrófico"),CONCATENATE("R",#REF!,"C",#REF!),"")</f>
        <v>#REF!</v>
      </c>
      <c r="CP158" s="272" t="e">
        <f>IF(AND(#REF!="Muy Baja",#REF!="Catastrófico"),CONCATENATE("R",#REF!,"C",#REF!),"")</f>
        <v>#REF!</v>
      </c>
      <c r="CQ158" s="272" t="e">
        <f>IF(AND(#REF!="Muy Baja",#REF!="Catastrófico"),CONCATENATE("R",#REF!,"C",#REF!),"")</f>
        <v>#REF!</v>
      </c>
      <c r="CR158" s="272" t="e">
        <f>IF(AND(#REF!="Muy Baja",#REF!="Catastrófico"),CONCATENATE("R",#REF!,"C",#REF!),"")</f>
        <v>#REF!</v>
      </c>
      <c r="CS158" s="272" t="e">
        <f>IF(AND(#REF!="Muy Baja",#REF!="Catastrófico"),CONCATENATE("R",#REF!,"C",#REF!),"")</f>
        <v>#REF!</v>
      </c>
      <c r="CT158" s="272" t="e">
        <f>IF(AND(#REF!="Muy Baja",#REF!="Catastrófico"),CONCATENATE("R",#REF!,"C",#REF!),"")</f>
        <v>#REF!</v>
      </c>
      <c r="CU158" s="273" t="e">
        <f>IF(AND(#REF!="Muy Baja",#REF!="Catastrófico"),CONCATENATE("R",#REF!,"C",#REF!),"")</f>
        <v>#REF!</v>
      </c>
      <c r="CV158" s="57"/>
    </row>
    <row r="159" spans="2:100" ht="32.65" customHeight="1">
      <c r="B159" s="1101"/>
      <c r="C159" s="1101"/>
      <c r="D159" s="1102"/>
      <c r="E159" s="1072"/>
      <c r="F159" s="1073"/>
      <c r="G159" s="1073"/>
      <c r="H159" s="1073"/>
      <c r="I159" s="1073"/>
      <c r="J159" s="291" t="e">
        <f>IF(AND(#REF!="Muy Baja",#REF!="Leve"),CONCATENATE("R",#REF!,"C",#REF!),"")</f>
        <v>#REF!</v>
      </c>
      <c r="K159" s="292" t="e">
        <f>IF(AND(#REF!="Muy Baja",#REF!="Leve"),CONCATENATE("R",#REF!,"C",#REF!),"")</f>
        <v>#REF!</v>
      </c>
      <c r="L159" s="292" t="e">
        <f>IF(AND(#REF!="Muy Baja",#REF!="Leve"),CONCATENATE("R",#REF!,"C",#REF!),"")</f>
        <v>#REF!</v>
      </c>
      <c r="M159" s="292" t="e">
        <f>IF(AND(#REF!="Muy Baja",#REF!="Leve"),CONCATENATE("R",#REF!,"C",#REF!),"")</f>
        <v>#REF!</v>
      </c>
      <c r="N159" s="292" t="e">
        <f>IF(AND(#REF!="Muy Baja",#REF!="Leve"),CONCATENATE("R",#REF!,"C",#REF!),"")</f>
        <v>#REF!</v>
      </c>
      <c r="O159" s="292" t="e">
        <f>IF(AND(#REF!="Muy Baja",#REF!="Leve"),CONCATENATE("R",#REF!,"C",#REF!),"")</f>
        <v>#REF!</v>
      </c>
      <c r="P159" s="292" t="e">
        <f>IF(AND(#REF!="Muy Baja",#REF!="Leve"),CONCATENATE("R",#REF!,"C",#REF!),"")</f>
        <v>#REF!</v>
      </c>
      <c r="Q159" s="292" t="e">
        <f>IF(AND(#REF!="Muy Baja",#REF!="Leve"),CONCATENATE("R",#REF!,"C",#REF!),"")</f>
        <v>#REF!</v>
      </c>
      <c r="R159" s="292" t="e">
        <f>IF(AND(#REF!="Muy Baja",#REF!="Leve"),CONCATENATE("R",#REF!,"C",#REF!),"")</f>
        <v>#REF!</v>
      </c>
      <c r="S159" s="292" t="e">
        <f>IF(AND(#REF!="Muy Baja",#REF!="Leve"),CONCATENATE("R",#REF!,"C",#REF!),"")</f>
        <v>#REF!</v>
      </c>
      <c r="T159" s="292" t="e">
        <f>IF(AND(#REF!="Muy Baja",#REF!="Leve"),CONCATENATE("R",#REF!,"C",#REF!),"")</f>
        <v>#REF!</v>
      </c>
      <c r="U159" s="292" t="e">
        <f>IF(AND(#REF!="Muy Baja",#REF!="Leve"),CONCATENATE("R",#REF!,"C",#REF!),"")</f>
        <v>#REF!</v>
      </c>
      <c r="V159" s="292" t="e">
        <f>IF(AND(#REF!="Muy Baja",#REF!="Leve"),CONCATENATE("R",#REF!,"C",#REF!),"")</f>
        <v>#REF!</v>
      </c>
      <c r="W159" s="292" t="e">
        <f>IF(AND(#REF!="Muy Baja",#REF!="Leve"),CONCATENATE("R",#REF!,"C",#REF!),"")</f>
        <v>#REF!</v>
      </c>
      <c r="X159" s="292" t="e">
        <f>IF(AND(#REF!="Muy Baja",#REF!="Leve"),CONCATENATE("R",#REF!,"C",#REF!),"")</f>
        <v>#REF!</v>
      </c>
      <c r="Y159" s="292" t="e">
        <f>IF(AND(#REF!="Muy Baja",#REF!="Leve"),CONCATENATE("R",#REF!,"C",#REF!),"")</f>
        <v>#REF!</v>
      </c>
      <c r="Z159" s="292" t="e">
        <f>IF(AND(#REF!="Muy Baja",#REF!="Leve"),CONCATENATE("R",#REF!,"C",#REF!),"")</f>
        <v>#REF!</v>
      </c>
      <c r="AA159" s="293" t="e">
        <f>IF(AND(#REF!="Muy Baja",#REF!="Leve"),CONCATENATE("R",#REF!,"C",#REF!),"")</f>
        <v>#REF!</v>
      </c>
      <c r="AB159" s="291" t="e">
        <f>IF(AND(#REF!="Muy Baja",#REF!="Menor"),CONCATENATE("R",#REF!,"C",#REF!),"")</f>
        <v>#REF!</v>
      </c>
      <c r="AC159" s="292" t="e">
        <f>IF(AND(#REF!="Muy Baja",#REF!="Menor"),CONCATENATE("R",#REF!,"C",#REF!),"")</f>
        <v>#REF!</v>
      </c>
      <c r="AD159" s="292" t="e">
        <f>IF(AND(#REF!="Muy Baja",#REF!="Menor"),CONCATENATE("R",#REF!,"C",#REF!),"")</f>
        <v>#REF!</v>
      </c>
      <c r="AE159" s="292" t="e">
        <f>IF(AND(#REF!="Muy Baja",#REF!="Menor"),CONCATENATE("R",#REF!,"C",#REF!),"")</f>
        <v>#REF!</v>
      </c>
      <c r="AF159" s="292" t="e">
        <f>IF(AND(#REF!="Muy Baja",#REF!="Menor"),CONCATENATE("R",#REF!,"C",#REF!),"")</f>
        <v>#REF!</v>
      </c>
      <c r="AG159" s="292" t="e">
        <f>IF(AND(#REF!="Muy Baja",#REF!="Menor"),CONCATENATE("R",#REF!,"C",#REF!),"")</f>
        <v>#REF!</v>
      </c>
      <c r="AH159" s="292" t="e">
        <f>IF(AND(#REF!="Muy Baja",#REF!="Menor"),CONCATENATE("R",#REF!,"C",#REF!),"")</f>
        <v>#REF!</v>
      </c>
      <c r="AI159" s="292" t="e">
        <f>IF(AND(#REF!="Muy Baja",#REF!="Menor"),CONCATENATE("R",#REF!,"C",#REF!),"")</f>
        <v>#REF!</v>
      </c>
      <c r="AJ159" s="292" t="e">
        <f>IF(AND(#REF!="Muy Baja",#REF!="Menor"),CONCATENATE("R",#REF!,"C",#REF!),"")</f>
        <v>#REF!</v>
      </c>
      <c r="AK159" s="292" t="e">
        <f>IF(AND(#REF!="Muy Baja",#REF!="Menor"),CONCATENATE("R",#REF!,"C",#REF!),"")</f>
        <v>#REF!</v>
      </c>
      <c r="AL159" s="292" t="e">
        <f>IF(AND(#REF!="Muy Baja",#REF!="Menor"),CONCATENATE("R",#REF!,"C",#REF!),"")</f>
        <v>#REF!</v>
      </c>
      <c r="AM159" s="292" t="e">
        <f>IF(AND(#REF!="Muy Baja",#REF!="Menor"),CONCATENATE("R",#REF!,"C",#REF!),"")</f>
        <v>#REF!</v>
      </c>
      <c r="AN159" s="292" t="e">
        <f>IF(AND(#REF!="Muy Baja",#REF!="Menor"),CONCATENATE("R",#REF!,"C",#REF!),"")</f>
        <v>#REF!</v>
      </c>
      <c r="AO159" s="292" t="e">
        <f>IF(AND(#REF!="Muy Baja",#REF!="Menor"),CONCATENATE("R",#REF!,"C",#REF!),"")</f>
        <v>#REF!</v>
      </c>
      <c r="AP159" s="292" t="e">
        <f>IF(AND(#REF!="Muy Baja",#REF!="Menor"),CONCATENATE("R",#REF!,"C",#REF!),"")</f>
        <v>#REF!</v>
      </c>
      <c r="AQ159" s="292" t="e">
        <f>IF(AND(#REF!="Muy Baja",#REF!="Menor"),CONCATENATE("R",#REF!,"C",#REF!),"")</f>
        <v>#REF!</v>
      </c>
      <c r="AR159" s="292" t="e">
        <f>IF(AND(#REF!="Muy Baja",#REF!="Menor"),CONCATENATE("R",#REF!,"C",#REF!),"")</f>
        <v>#REF!</v>
      </c>
      <c r="AS159" s="293" t="e">
        <f>IF(AND(#REF!="Muy Baja",#REF!="Menor"),CONCATENATE("R",#REF!,"C",#REF!),"")</f>
        <v>#REF!</v>
      </c>
      <c r="AT159" s="282" t="e">
        <f>IF(AND(#REF!="Muy Baja",#REF!="Moderado"),CONCATENATE("R",#REF!,"C",#REF!),"")</f>
        <v>#REF!</v>
      </c>
      <c r="AU159" s="283" t="e">
        <f>IF(AND(#REF!="Muy Baja",#REF!="Moderado"),CONCATENATE("R",#REF!,"C",#REF!),"")</f>
        <v>#REF!</v>
      </c>
      <c r="AV159" s="283" t="e">
        <f>IF(AND(#REF!="Muy Baja",#REF!="Moderado"),CONCATENATE("R",#REF!,"C",#REF!),"")</f>
        <v>#REF!</v>
      </c>
      <c r="AW159" s="283" t="e">
        <f>IF(AND(#REF!="Muy Baja",#REF!="Moderado"),CONCATENATE("R",#REF!,"C",#REF!),"")</f>
        <v>#REF!</v>
      </c>
      <c r="AX159" s="283" t="e">
        <f>IF(AND(#REF!="Muy Baja",#REF!="Moderado"),CONCATENATE("R",#REF!,"C",#REF!),"")</f>
        <v>#REF!</v>
      </c>
      <c r="AY159" s="283" t="e">
        <f>IF(AND(#REF!="Muy Baja",#REF!="Moderado"),CONCATENATE("R",#REF!,"C",#REF!),"")</f>
        <v>#REF!</v>
      </c>
      <c r="AZ159" s="283" t="e">
        <f>IF(AND(#REF!="Muy Baja",#REF!="Moderado"),CONCATENATE("R",#REF!,"C",#REF!),"")</f>
        <v>#REF!</v>
      </c>
      <c r="BA159" s="283" t="e">
        <f>IF(AND(#REF!="Muy Baja",#REF!="Moderado"),CONCATENATE("R",#REF!,"C",#REF!),"")</f>
        <v>#REF!</v>
      </c>
      <c r="BB159" s="283" t="e">
        <f>IF(AND(#REF!="Muy Baja",#REF!="Moderado"),CONCATENATE("R",#REF!,"C",#REF!),"")</f>
        <v>#REF!</v>
      </c>
      <c r="BC159" s="283" t="e">
        <f>IF(AND(#REF!="Muy Baja",#REF!="Moderado"),CONCATENATE("R",#REF!,"C",#REF!),"")</f>
        <v>#REF!</v>
      </c>
      <c r="BD159" s="283" t="e">
        <f>IF(AND(#REF!="Muy Baja",#REF!="Moderado"),CONCATENATE("R",#REF!,"C",#REF!),"")</f>
        <v>#REF!</v>
      </c>
      <c r="BE159" s="283" t="e">
        <f>IF(AND(#REF!="Muy Baja",#REF!="Moderado"),CONCATENATE("R",#REF!,"C",#REF!),"")</f>
        <v>#REF!</v>
      </c>
      <c r="BF159" s="283" t="e">
        <f>IF(AND(#REF!="Muy Baja",#REF!="Moderado"),CONCATENATE("R",#REF!,"C",#REF!),"")</f>
        <v>#REF!</v>
      </c>
      <c r="BG159" s="283" t="e">
        <f>IF(AND(#REF!="Muy Baja",#REF!="Moderado"),CONCATENATE("R",#REF!,"C",#REF!),"")</f>
        <v>#REF!</v>
      </c>
      <c r="BH159" s="283" t="e">
        <f>IF(AND(#REF!="Muy Baja",#REF!="Moderado"),CONCATENATE("R",#REF!,"C",#REF!),"")</f>
        <v>#REF!</v>
      </c>
      <c r="BI159" s="283" t="e">
        <f>IF(AND(#REF!="Muy Baja",#REF!="Moderado"),CONCATENATE("R",#REF!,"C",#REF!),"")</f>
        <v>#REF!</v>
      </c>
      <c r="BJ159" s="283" t="e">
        <f>IF(AND(#REF!="Muy Baja",#REF!="Moderado"),CONCATENATE("R",#REF!,"C",#REF!),"")</f>
        <v>#REF!</v>
      </c>
      <c r="BK159" s="284" t="e">
        <f>IF(AND(#REF!="Muy Baja",#REF!="Moderado"),CONCATENATE("R",#REF!,"C",#REF!),"")</f>
        <v>#REF!</v>
      </c>
      <c r="BL159" s="270" t="e">
        <f>IF(AND(#REF!="Muy Baja",#REF!="Mayor"),CONCATENATE("R",#REF!,"C",#REF!),"")</f>
        <v>#REF!</v>
      </c>
      <c r="BM159" s="270" t="e">
        <f>IF(AND(#REF!="Muy Baja",#REF!="Mayor"),CONCATENATE("R",#REF!,"C",#REF!),"")</f>
        <v>#REF!</v>
      </c>
      <c r="BN159" s="270" t="e">
        <f>IF(AND(#REF!="Muy Baja",#REF!="Mayor"),CONCATENATE("R",#REF!,"C",#REF!),"")</f>
        <v>#REF!</v>
      </c>
      <c r="BO159" s="270" t="e">
        <f>IF(AND(#REF!="Muy Baja",#REF!="Mayor"),CONCATENATE("R",#REF!,"C",#REF!),"")</f>
        <v>#REF!</v>
      </c>
      <c r="BP159" s="270" t="e">
        <f>IF(AND(#REF!="Muy Baja",#REF!="Mayor"),CONCATENATE("R",#REF!,"C",#REF!),"")</f>
        <v>#REF!</v>
      </c>
      <c r="BQ159" s="270" t="e">
        <f>IF(AND(#REF!="Muy Baja",#REF!="Mayor"),CONCATENATE("R",#REF!,"C",#REF!),"")</f>
        <v>#REF!</v>
      </c>
      <c r="BR159" s="270" t="e">
        <f>IF(AND(#REF!="Muy Baja",#REF!="Mayor"),CONCATENATE("R",#REF!,"C",#REF!),"")</f>
        <v>#REF!</v>
      </c>
      <c r="BS159" s="270" t="e">
        <f>IF(AND(#REF!="Muy Baja",#REF!="Mayor"),CONCATENATE("R",#REF!,"C",#REF!),"")</f>
        <v>#REF!</v>
      </c>
      <c r="BT159" s="270" t="e">
        <f>IF(AND(#REF!="Muy Baja",#REF!="Mayor"),CONCATENATE("R",#REF!,"C",#REF!),"")</f>
        <v>#REF!</v>
      </c>
      <c r="BU159" s="270" t="e">
        <f>IF(AND(#REF!="Muy Baja",#REF!="Mayor"),CONCATENATE("R",#REF!,"C",#REF!),"")</f>
        <v>#REF!</v>
      </c>
      <c r="BV159" s="270" t="e">
        <f>IF(AND(#REF!="Muy Baja",#REF!="Mayor"),CONCATENATE("R",#REF!,"C",#REF!),"")</f>
        <v>#REF!</v>
      </c>
      <c r="BW159" s="270" t="e">
        <f>IF(AND(#REF!="Muy Baja",#REF!="Mayor"),CONCATENATE("R",#REF!,"C",#REF!),"")</f>
        <v>#REF!</v>
      </c>
      <c r="BX159" s="270" t="e">
        <f>IF(AND(#REF!="Muy Baja",#REF!="Mayor"),CONCATENATE("R",#REF!,"C",#REF!),"")</f>
        <v>#REF!</v>
      </c>
      <c r="BY159" s="270" t="e">
        <f>IF(AND(#REF!="Muy Baja",#REF!="Mayor"),CONCATENATE("R",#REF!,"C",#REF!),"")</f>
        <v>#REF!</v>
      </c>
      <c r="BZ159" s="270" t="e">
        <f>IF(AND(#REF!="Muy Baja",#REF!="Mayor"),CONCATENATE("R",#REF!,"C",#REF!),"")</f>
        <v>#REF!</v>
      </c>
      <c r="CA159" s="270" t="e">
        <f>IF(AND(#REF!="Muy Baja",#REF!="Mayor"),CONCATENATE("R",#REF!,"C",#REF!),"")</f>
        <v>#REF!</v>
      </c>
      <c r="CB159" s="270" t="e">
        <f>IF(AND(#REF!="Muy Baja",#REF!="Mayor"),CONCATENATE("R",#REF!,"C",#REF!),"")</f>
        <v>#REF!</v>
      </c>
      <c r="CC159" s="271" t="e">
        <f>IF(AND(#REF!="Muy Baja",#REF!="Mayor"),CONCATENATE("R",#REF!,"C",#REF!),"")</f>
        <v>#REF!</v>
      </c>
      <c r="CD159" s="272" t="e">
        <f>IF(AND(#REF!="Muy Baja",#REF!="Catastrófico"),CONCATENATE("R",#REF!,"C",#REF!),"")</f>
        <v>#REF!</v>
      </c>
      <c r="CE159" s="272" t="e">
        <f>IF(AND(#REF!="Muy Baja",#REF!="Catastrófico"),CONCATENATE("R",#REF!,"C",#REF!),"")</f>
        <v>#REF!</v>
      </c>
      <c r="CF159" s="272" t="e">
        <f>IF(AND(#REF!="Muy Baja",#REF!="Catastrófico"),CONCATENATE("R",#REF!,"C",#REF!),"")</f>
        <v>#REF!</v>
      </c>
      <c r="CG159" s="272" t="e">
        <f>IF(AND(#REF!="Muy Baja",#REF!="Catastrófico"),CONCATENATE("R",#REF!,"C",#REF!),"")</f>
        <v>#REF!</v>
      </c>
      <c r="CH159" s="272" t="e">
        <f>IF(AND(#REF!="Muy Baja",#REF!="Catastrófico"),CONCATENATE("R",#REF!,"C",#REF!),"")</f>
        <v>#REF!</v>
      </c>
      <c r="CI159" s="272" t="e">
        <f>IF(AND(#REF!="Muy Baja",#REF!="Catastrófico"),CONCATENATE("R",#REF!,"C",#REF!),"")</f>
        <v>#REF!</v>
      </c>
      <c r="CJ159" s="272" t="e">
        <f>IF(AND(#REF!="Muy Baja",#REF!="Catastrófico"),CONCATENATE("R",#REF!,"C",#REF!),"")</f>
        <v>#REF!</v>
      </c>
      <c r="CK159" s="272" t="e">
        <f>IF(AND(#REF!="Muy Baja",#REF!="Catastrófico"),CONCATENATE("R",#REF!,"C",#REF!),"")</f>
        <v>#REF!</v>
      </c>
      <c r="CL159" s="272" t="e">
        <f>IF(AND(#REF!="Muy Baja",#REF!="Catastrófico"),CONCATENATE("R",#REF!,"C",#REF!),"")</f>
        <v>#REF!</v>
      </c>
      <c r="CM159" s="272" t="e">
        <f>IF(AND(#REF!="Muy Baja",#REF!="Catastrófico"),CONCATENATE("R",#REF!,"C",#REF!),"")</f>
        <v>#REF!</v>
      </c>
      <c r="CN159" s="272" t="e">
        <f>IF(AND(#REF!="Muy Baja",#REF!="Catastrófico"),CONCATENATE("R",#REF!,"C",#REF!),"")</f>
        <v>#REF!</v>
      </c>
      <c r="CO159" s="272" t="e">
        <f>IF(AND(#REF!="Muy Baja",#REF!="Catastrófico"),CONCATENATE("R",#REF!,"C",#REF!),"")</f>
        <v>#REF!</v>
      </c>
      <c r="CP159" s="272" t="e">
        <f>IF(AND(#REF!="Muy Baja",#REF!="Catastrófico"),CONCATENATE("R",#REF!,"C",#REF!),"")</f>
        <v>#REF!</v>
      </c>
      <c r="CQ159" s="272" t="e">
        <f>IF(AND(#REF!="Muy Baja",#REF!="Catastrófico"),CONCATENATE("R",#REF!,"C",#REF!),"")</f>
        <v>#REF!</v>
      </c>
      <c r="CR159" s="272" t="e">
        <f>IF(AND(#REF!="Muy Baja",#REF!="Catastrófico"),CONCATENATE("R",#REF!,"C",#REF!),"")</f>
        <v>#REF!</v>
      </c>
      <c r="CS159" s="272" t="e">
        <f>IF(AND(#REF!="Muy Baja",#REF!="Catastrófico"),CONCATENATE("R",#REF!,"C",#REF!),"")</f>
        <v>#REF!</v>
      </c>
      <c r="CT159" s="272" t="e">
        <f>IF(AND(#REF!="Muy Baja",#REF!="Catastrófico"),CONCATENATE("R",#REF!,"C",#REF!),"")</f>
        <v>#REF!</v>
      </c>
      <c r="CU159" s="273" t="e">
        <f>IF(AND(#REF!="Muy Baja",#REF!="Catastrófico"),CONCATENATE("R",#REF!,"C",#REF!),"")</f>
        <v>#REF!</v>
      </c>
      <c r="CV159" s="57"/>
    </row>
    <row r="160" spans="2:100" ht="32.65" customHeight="1">
      <c r="B160" s="1101"/>
      <c r="C160" s="1101"/>
      <c r="D160" s="1102"/>
      <c r="E160" s="1072"/>
      <c r="F160" s="1073"/>
      <c r="G160" s="1073"/>
      <c r="H160" s="1073"/>
      <c r="I160" s="1073"/>
      <c r="J160" s="291" t="e">
        <f>IF(AND(#REF!="Muy Baja",#REF!="Leve"),CONCATENATE("R",#REF!,"C",#REF!),"")</f>
        <v>#REF!</v>
      </c>
      <c r="K160" s="292" t="e">
        <f>IF(AND(#REF!="Muy Baja",#REF!="Leve"),CONCATENATE("R",#REF!,"C",#REF!),"")</f>
        <v>#REF!</v>
      </c>
      <c r="L160" s="292" t="e">
        <f>IF(AND(#REF!="Muy Baja",#REF!="Leve"),CONCATENATE("R",#REF!,"C",#REF!),"")</f>
        <v>#REF!</v>
      </c>
      <c r="M160" s="292" t="e">
        <f>IF(AND(#REF!="Muy Baja",#REF!="Leve"),CONCATENATE("R",#REF!,"C",#REF!),"")</f>
        <v>#REF!</v>
      </c>
      <c r="N160" s="292" t="e">
        <f>IF(AND(#REF!="Muy Baja",#REF!="Leve"),CONCATENATE("R",#REF!,"C",#REF!),"")</f>
        <v>#REF!</v>
      </c>
      <c r="O160" s="292" t="e">
        <f>IF(AND(#REF!="Muy Baja",#REF!="Leve"),CONCATENATE("R",#REF!,"C",#REF!),"")</f>
        <v>#REF!</v>
      </c>
      <c r="P160" s="292" t="e">
        <f>IF(AND(#REF!="Muy Baja",#REF!="Leve"),CONCATENATE("R",#REF!,"C",#REF!),"")</f>
        <v>#REF!</v>
      </c>
      <c r="Q160" s="292" t="e">
        <f>IF(AND(#REF!="Muy Baja",#REF!="Leve"),CONCATENATE("R",#REF!,"C",#REF!),"")</f>
        <v>#REF!</v>
      </c>
      <c r="R160" s="292" t="e">
        <f>IF(AND(#REF!="Muy Baja",#REF!="Leve"),CONCATENATE("R",#REF!,"C",#REF!),"")</f>
        <v>#REF!</v>
      </c>
      <c r="S160" s="292" t="e">
        <f>IF(AND(#REF!="Muy Baja",#REF!="Leve"),CONCATENATE("R",#REF!,"C",#REF!),"")</f>
        <v>#REF!</v>
      </c>
      <c r="T160" s="292" t="e">
        <f>IF(AND(#REF!="Muy Baja",#REF!="Leve"),CONCATENATE("R",#REF!,"C",#REF!),"")</f>
        <v>#REF!</v>
      </c>
      <c r="U160" s="292" t="e">
        <f>IF(AND(#REF!="Muy Baja",#REF!="Leve"),CONCATENATE("R",#REF!,"C",#REF!),"")</f>
        <v>#REF!</v>
      </c>
      <c r="V160" s="292" t="e">
        <f>IF(AND(#REF!="Muy Baja",#REF!="Leve"),CONCATENATE("R",#REF!,"C",#REF!),"")</f>
        <v>#REF!</v>
      </c>
      <c r="W160" s="292" t="e">
        <f>IF(AND(#REF!="Muy Baja",#REF!="Leve"),CONCATENATE("R",#REF!,"C",#REF!),"")</f>
        <v>#REF!</v>
      </c>
      <c r="X160" s="292" t="e">
        <f>IF(AND(#REF!="Muy Baja",#REF!="Leve"),CONCATENATE("R",#REF!,"C",#REF!),"")</f>
        <v>#REF!</v>
      </c>
      <c r="Y160" s="292" t="e">
        <f>IF(AND(#REF!="Muy Baja",#REF!="Leve"),CONCATENATE("R",#REF!,"C",#REF!),"")</f>
        <v>#REF!</v>
      </c>
      <c r="Z160" s="292" t="e">
        <f>IF(AND(#REF!="Muy Baja",#REF!="Leve"),CONCATENATE("R",#REF!,"C",#REF!),"")</f>
        <v>#REF!</v>
      </c>
      <c r="AA160" s="293" t="e">
        <f>IF(AND(#REF!="Muy Baja",#REF!="Leve"),CONCATENATE("R",#REF!,"C",#REF!),"")</f>
        <v>#REF!</v>
      </c>
      <c r="AB160" s="291" t="e">
        <f>IF(AND(#REF!="Muy Baja",#REF!="Menor"),CONCATENATE("R",#REF!,"C",#REF!),"")</f>
        <v>#REF!</v>
      </c>
      <c r="AC160" s="292" t="e">
        <f>IF(AND(#REF!="Muy Baja",#REF!="Menor"),CONCATENATE("R",#REF!,"C",#REF!),"")</f>
        <v>#REF!</v>
      </c>
      <c r="AD160" s="292" t="e">
        <f>IF(AND(#REF!="Muy Baja",#REF!="Menor"),CONCATENATE("R",#REF!,"C",#REF!),"")</f>
        <v>#REF!</v>
      </c>
      <c r="AE160" s="292" t="e">
        <f>IF(AND(#REF!="Muy Baja",#REF!="Menor"),CONCATENATE("R",#REF!,"C",#REF!),"")</f>
        <v>#REF!</v>
      </c>
      <c r="AF160" s="292" t="e">
        <f>IF(AND(#REF!="Muy Baja",#REF!="Menor"),CONCATENATE("R",#REF!,"C",#REF!),"")</f>
        <v>#REF!</v>
      </c>
      <c r="AG160" s="292" t="e">
        <f>IF(AND(#REF!="Muy Baja",#REF!="Menor"),CONCATENATE("R",#REF!,"C",#REF!),"")</f>
        <v>#REF!</v>
      </c>
      <c r="AH160" s="292" t="e">
        <f>IF(AND(#REF!="Muy Baja",#REF!="Menor"),CONCATENATE("R",#REF!,"C",#REF!),"")</f>
        <v>#REF!</v>
      </c>
      <c r="AI160" s="292" t="e">
        <f>IF(AND(#REF!="Muy Baja",#REF!="Menor"),CONCATENATE("R",#REF!,"C",#REF!),"")</f>
        <v>#REF!</v>
      </c>
      <c r="AJ160" s="292" t="e">
        <f>IF(AND(#REF!="Muy Baja",#REF!="Menor"),CONCATENATE("R",#REF!,"C",#REF!),"")</f>
        <v>#REF!</v>
      </c>
      <c r="AK160" s="292" t="e">
        <f>IF(AND(#REF!="Muy Baja",#REF!="Menor"),CONCATENATE("R",#REF!,"C",#REF!),"")</f>
        <v>#REF!</v>
      </c>
      <c r="AL160" s="292" t="e">
        <f>IF(AND(#REF!="Muy Baja",#REF!="Menor"),CONCATENATE("R",#REF!,"C",#REF!),"")</f>
        <v>#REF!</v>
      </c>
      <c r="AM160" s="292" t="e">
        <f>IF(AND(#REF!="Muy Baja",#REF!="Menor"),CONCATENATE("R",#REF!,"C",#REF!),"")</f>
        <v>#REF!</v>
      </c>
      <c r="AN160" s="292" t="e">
        <f>IF(AND(#REF!="Muy Baja",#REF!="Menor"),CONCATENATE("R",#REF!,"C",#REF!),"")</f>
        <v>#REF!</v>
      </c>
      <c r="AO160" s="292" t="e">
        <f>IF(AND(#REF!="Muy Baja",#REF!="Menor"),CONCATENATE("R",#REF!,"C",#REF!),"")</f>
        <v>#REF!</v>
      </c>
      <c r="AP160" s="292" t="e">
        <f>IF(AND(#REF!="Muy Baja",#REF!="Menor"),CONCATENATE("R",#REF!,"C",#REF!),"")</f>
        <v>#REF!</v>
      </c>
      <c r="AQ160" s="292" t="e">
        <f>IF(AND(#REF!="Muy Baja",#REF!="Menor"),CONCATENATE("R",#REF!,"C",#REF!),"")</f>
        <v>#REF!</v>
      </c>
      <c r="AR160" s="292" t="e">
        <f>IF(AND(#REF!="Muy Baja",#REF!="Menor"),CONCATENATE("R",#REF!,"C",#REF!),"")</f>
        <v>#REF!</v>
      </c>
      <c r="AS160" s="293" t="e">
        <f>IF(AND(#REF!="Muy Baja",#REF!="Menor"),CONCATENATE("R",#REF!,"C",#REF!),"")</f>
        <v>#REF!</v>
      </c>
      <c r="AT160" s="282" t="e">
        <f>IF(AND(#REF!="Muy Baja",#REF!="Moderado"),CONCATENATE("R",#REF!,"C",#REF!),"")</f>
        <v>#REF!</v>
      </c>
      <c r="AU160" s="283" t="e">
        <f>IF(AND(#REF!="Muy Baja",#REF!="Moderado"),CONCATENATE("R",#REF!,"C",#REF!),"")</f>
        <v>#REF!</v>
      </c>
      <c r="AV160" s="283" t="e">
        <f>IF(AND(#REF!="Muy Baja",#REF!="Moderado"),CONCATENATE("R",#REF!,"C",#REF!),"")</f>
        <v>#REF!</v>
      </c>
      <c r="AW160" s="283" t="e">
        <f>IF(AND(#REF!="Muy Baja",#REF!="Moderado"),CONCATENATE("R",#REF!,"C",#REF!),"")</f>
        <v>#REF!</v>
      </c>
      <c r="AX160" s="283" t="e">
        <f>IF(AND(#REF!="Muy Baja",#REF!="Moderado"),CONCATENATE("R",#REF!,"C",#REF!),"")</f>
        <v>#REF!</v>
      </c>
      <c r="AY160" s="283" t="e">
        <f>IF(AND(#REF!="Muy Baja",#REF!="Moderado"),CONCATENATE("R",#REF!,"C",#REF!),"")</f>
        <v>#REF!</v>
      </c>
      <c r="AZ160" s="283" t="e">
        <f>IF(AND(#REF!="Muy Baja",#REF!="Moderado"),CONCATENATE("R",#REF!,"C",#REF!),"")</f>
        <v>#REF!</v>
      </c>
      <c r="BA160" s="283" t="e">
        <f>IF(AND(#REF!="Muy Baja",#REF!="Moderado"),CONCATENATE("R",#REF!,"C",#REF!),"")</f>
        <v>#REF!</v>
      </c>
      <c r="BB160" s="283" t="e">
        <f>IF(AND(#REF!="Muy Baja",#REF!="Moderado"),CONCATENATE("R",#REF!,"C",#REF!),"")</f>
        <v>#REF!</v>
      </c>
      <c r="BC160" s="283" t="e">
        <f>IF(AND(#REF!="Muy Baja",#REF!="Moderado"),CONCATENATE("R",#REF!,"C",#REF!),"")</f>
        <v>#REF!</v>
      </c>
      <c r="BD160" s="283" t="e">
        <f>IF(AND(#REF!="Muy Baja",#REF!="Moderado"),CONCATENATE("R",#REF!,"C",#REF!),"")</f>
        <v>#REF!</v>
      </c>
      <c r="BE160" s="283" t="e">
        <f>IF(AND(#REF!="Muy Baja",#REF!="Moderado"),CONCATENATE("R",#REF!,"C",#REF!),"")</f>
        <v>#REF!</v>
      </c>
      <c r="BF160" s="283" t="e">
        <f>IF(AND(#REF!="Muy Baja",#REF!="Moderado"),CONCATENATE("R",#REF!,"C",#REF!),"")</f>
        <v>#REF!</v>
      </c>
      <c r="BG160" s="283" t="e">
        <f>IF(AND(#REF!="Muy Baja",#REF!="Moderado"),CONCATENATE("R",#REF!,"C",#REF!),"")</f>
        <v>#REF!</v>
      </c>
      <c r="BH160" s="283" t="e">
        <f>IF(AND(#REF!="Muy Baja",#REF!="Moderado"),CONCATENATE("R",#REF!,"C",#REF!),"")</f>
        <v>#REF!</v>
      </c>
      <c r="BI160" s="283" t="e">
        <f>IF(AND(#REF!="Muy Baja",#REF!="Moderado"),CONCATENATE("R",#REF!,"C",#REF!),"")</f>
        <v>#REF!</v>
      </c>
      <c r="BJ160" s="283" t="e">
        <f>IF(AND(#REF!="Muy Baja",#REF!="Moderado"),CONCATENATE("R",#REF!,"C",#REF!),"")</f>
        <v>#REF!</v>
      </c>
      <c r="BK160" s="284" t="e">
        <f>IF(AND(#REF!="Muy Baja",#REF!="Moderado"),CONCATENATE("R",#REF!,"C",#REF!),"")</f>
        <v>#REF!</v>
      </c>
      <c r="BL160" s="270" t="e">
        <f>IF(AND(#REF!="Muy Baja",#REF!="Mayor"),CONCATENATE("R",#REF!,"C",#REF!),"")</f>
        <v>#REF!</v>
      </c>
      <c r="BM160" s="270" t="e">
        <f>IF(AND(#REF!="Muy Baja",#REF!="Mayor"),CONCATENATE("R",#REF!,"C",#REF!),"")</f>
        <v>#REF!</v>
      </c>
      <c r="BN160" s="270" t="e">
        <f>IF(AND(#REF!="Muy Baja",#REF!="Mayor"),CONCATENATE("R",#REF!,"C",#REF!),"")</f>
        <v>#REF!</v>
      </c>
      <c r="BO160" s="270" t="e">
        <f>IF(AND(#REF!="Muy Baja",#REF!="Mayor"),CONCATENATE("R",#REF!,"C",#REF!),"")</f>
        <v>#REF!</v>
      </c>
      <c r="BP160" s="270" t="e">
        <f>IF(AND(#REF!="Muy Baja",#REF!="Mayor"),CONCATENATE("R",#REF!,"C",#REF!),"")</f>
        <v>#REF!</v>
      </c>
      <c r="BQ160" s="270" t="e">
        <f>IF(AND(#REF!="Muy Baja",#REF!="Mayor"),CONCATENATE("R",#REF!,"C",#REF!),"")</f>
        <v>#REF!</v>
      </c>
      <c r="BR160" s="270" t="e">
        <f>IF(AND(#REF!="Muy Baja",#REF!="Mayor"),CONCATENATE("R",#REF!,"C",#REF!),"")</f>
        <v>#REF!</v>
      </c>
      <c r="BS160" s="270" t="e">
        <f>IF(AND(#REF!="Muy Baja",#REF!="Mayor"),CONCATENATE("R",#REF!,"C",#REF!),"")</f>
        <v>#REF!</v>
      </c>
      <c r="BT160" s="270" t="e">
        <f>IF(AND(#REF!="Muy Baja",#REF!="Mayor"),CONCATENATE("R",#REF!,"C",#REF!),"")</f>
        <v>#REF!</v>
      </c>
      <c r="BU160" s="270" t="e">
        <f>IF(AND(#REF!="Muy Baja",#REF!="Mayor"),CONCATENATE("R",#REF!,"C",#REF!),"")</f>
        <v>#REF!</v>
      </c>
      <c r="BV160" s="270" t="e">
        <f>IF(AND(#REF!="Muy Baja",#REF!="Mayor"),CONCATENATE("R",#REF!,"C",#REF!),"")</f>
        <v>#REF!</v>
      </c>
      <c r="BW160" s="270" t="e">
        <f>IF(AND(#REF!="Muy Baja",#REF!="Mayor"),CONCATENATE("R",#REF!,"C",#REF!),"")</f>
        <v>#REF!</v>
      </c>
      <c r="BX160" s="270" t="e">
        <f>IF(AND(#REF!="Muy Baja",#REF!="Mayor"),CONCATENATE("R",#REF!,"C",#REF!),"")</f>
        <v>#REF!</v>
      </c>
      <c r="BY160" s="270" t="e">
        <f>IF(AND(#REF!="Muy Baja",#REF!="Mayor"),CONCATENATE("R",#REF!,"C",#REF!),"")</f>
        <v>#REF!</v>
      </c>
      <c r="BZ160" s="270" t="e">
        <f>IF(AND(#REF!="Muy Baja",#REF!="Mayor"),CONCATENATE("R",#REF!,"C",#REF!),"")</f>
        <v>#REF!</v>
      </c>
      <c r="CA160" s="270" t="e">
        <f>IF(AND(#REF!="Muy Baja",#REF!="Mayor"),CONCATENATE("R",#REF!,"C",#REF!),"")</f>
        <v>#REF!</v>
      </c>
      <c r="CB160" s="270" t="e">
        <f>IF(AND(#REF!="Muy Baja",#REF!="Mayor"),CONCATENATE("R",#REF!,"C",#REF!),"")</f>
        <v>#REF!</v>
      </c>
      <c r="CC160" s="271" t="e">
        <f>IF(AND(#REF!="Muy Baja",#REF!="Mayor"),CONCATENATE("R",#REF!,"C",#REF!),"")</f>
        <v>#REF!</v>
      </c>
      <c r="CD160" s="272" t="e">
        <f>IF(AND(#REF!="Muy Baja",#REF!="Catastrófico"),CONCATENATE("R",#REF!,"C",#REF!),"")</f>
        <v>#REF!</v>
      </c>
      <c r="CE160" s="272" t="e">
        <f>IF(AND(#REF!="Muy Baja",#REF!="Catastrófico"),CONCATENATE("R",#REF!,"C",#REF!),"")</f>
        <v>#REF!</v>
      </c>
      <c r="CF160" s="272" t="e">
        <f>IF(AND(#REF!="Muy Baja",#REF!="Catastrófico"),CONCATENATE("R",#REF!,"C",#REF!),"")</f>
        <v>#REF!</v>
      </c>
      <c r="CG160" s="272" t="e">
        <f>IF(AND(#REF!="Muy Baja",#REF!="Catastrófico"),CONCATENATE("R",#REF!,"C",#REF!),"")</f>
        <v>#REF!</v>
      </c>
      <c r="CH160" s="272" t="e">
        <f>IF(AND(#REF!="Muy Baja",#REF!="Catastrófico"),CONCATENATE("R",#REF!,"C",#REF!),"")</f>
        <v>#REF!</v>
      </c>
      <c r="CI160" s="272" t="e">
        <f>IF(AND(#REF!="Muy Baja",#REF!="Catastrófico"),CONCATENATE("R",#REF!,"C",#REF!),"")</f>
        <v>#REF!</v>
      </c>
      <c r="CJ160" s="272" t="e">
        <f>IF(AND(#REF!="Muy Baja",#REF!="Catastrófico"),CONCATENATE("R",#REF!,"C",#REF!),"")</f>
        <v>#REF!</v>
      </c>
      <c r="CK160" s="272" t="e">
        <f>IF(AND(#REF!="Muy Baja",#REF!="Catastrófico"),CONCATENATE("R",#REF!,"C",#REF!),"")</f>
        <v>#REF!</v>
      </c>
      <c r="CL160" s="272" t="e">
        <f>IF(AND(#REF!="Muy Baja",#REF!="Catastrófico"),CONCATENATE("R",#REF!,"C",#REF!),"")</f>
        <v>#REF!</v>
      </c>
      <c r="CM160" s="272" t="e">
        <f>IF(AND(#REF!="Muy Baja",#REF!="Catastrófico"),CONCATENATE("R",#REF!,"C",#REF!),"")</f>
        <v>#REF!</v>
      </c>
      <c r="CN160" s="272" t="e">
        <f>IF(AND(#REF!="Muy Baja",#REF!="Catastrófico"),CONCATENATE("R",#REF!,"C",#REF!),"")</f>
        <v>#REF!</v>
      </c>
      <c r="CO160" s="272" t="e">
        <f>IF(AND(#REF!="Muy Baja",#REF!="Catastrófico"),CONCATENATE("R",#REF!,"C",#REF!),"")</f>
        <v>#REF!</v>
      </c>
      <c r="CP160" s="272" t="e">
        <f>IF(AND(#REF!="Muy Baja",#REF!="Catastrófico"),CONCATENATE("R",#REF!,"C",#REF!),"")</f>
        <v>#REF!</v>
      </c>
      <c r="CQ160" s="272" t="e">
        <f>IF(AND(#REF!="Muy Baja",#REF!="Catastrófico"),CONCATENATE("R",#REF!,"C",#REF!),"")</f>
        <v>#REF!</v>
      </c>
      <c r="CR160" s="272" t="e">
        <f>IF(AND(#REF!="Muy Baja",#REF!="Catastrófico"),CONCATENATE("R",#REF!,"C",#REF!),"")</f>
        <v>#REF!</v>
      </c>
      <c r="CS160" s="272" t="e">
        <f>IF(AND(#REF!="Muy Baja",#REF!="Catastrófico"),CONCATENATE("R",#REF!,"C",#REF!),"")</f>
        <v>#REF!</v>
      </c>
      <c r="CT160" s="272" t="e">
        <f>IF(AND(#REF!="Muy Baja",#REF!="Catastrófico"),CONCATENATE("R",#REF!,"C",#REF!),"")</f>
        <v>#REF!</v>
      </c>
      <c r="CU160" s="273" t="e">
        <f>IF(AND(#REF!="Muy Baja",#REF!="Catastrófico"),CONCATENATE("R",#REF!,"C",#REF!),"")</f>
        <v>#REF!</v>
      </c>
      <c r="CV160" s="57"/>
    </row>
    <row r="161" spans="2:106" ht="32.65" customHeight="1">
      <c r="B161" s="1101"/>
      <c r="C161" s="1101"/>
      <c r="D161" s="1102"/>
      <c r="E161" s="1072"/>
      <c r="F161" s="1073"/>
      <c r="G161" s="1073"/>
      <c r="H161" s="1073"/>
      <c r="I161" s="1073"/>
      <c r="J161" s="291" t="e">
        <f>IF(AND(#REF!="Muy Baja",#REF!="Leve"),CONCATENATE("R",#REF!,"C",#REF!),"")</f>
        <v>#REF!</v>
      </c>
      <c r="K161" s="292" t="e">
        <f>IF(AND(#REF!="Muy Baja",#REF!="Leve"),CONCATENATE("R",#REF!,"C",#REF!),"")</f>
        <v>#REF!</v>
      </c>
      <c r="L161" s="292" t="e">
        <f>IF(AND(#REF!="Muy Baja",#REF!="Leve"),CONCATENATE("R",#REF!,"C",#REF!),"")</f>
        <v>#REF!</v>
      </c>
      <c r="M161" s="292" t="e">
        <f>IF(AND(#REF!="Muy Baja",#REF!="Leve"),CONCATENATE("R",#REF!,"C",#REF!),"")</f>
        <v>#REF!</v>
      </c>
      <c r="N161" s="292" t="e">
        <f>IF(AND(#REF!="Muy Baja",#REF!="Leve"),CONCATENATE("R",#REF!,"C",#REF!),"")</f>
        <v>#REF!</v>
      </c>
      <c r="O161" s="292" t="e">
        <f>IF(AND(#REF!="Muy Baja",#REF!="Leve"),CONCATENATE("R",#REF!,"C",#REF!),"")</f>
        <v>#REF!</v>
      </c>
      <c r="P161" s="292" t="e">
        <f>IF(AND(#REF!="Muy Baja",#REF!="Leve"),CONCATENATE("R",#REF!,"C",#REF!),"")</f>
        <v>#REF!</v>
      </c>
      <c r="Q161" s="292" t="e">
        <f>IF(AND(#REF!="Muy Baja",#REF!="Leve"),CONCATENATE("R",#REF!,"C",#REF!),"")</f>
        <v>#REF!</v>
      </c>
      <c r="R161" s="292" t="e">
        <f>IF(AND(#REF!="Muy Baja",#REF!="Leve"),CONCATENATE("R",#REF!,"C",#REF!),"")</f>
        <v>#REF!</v>
      </c>
      <c r="S161" s="292" t="e">
        <f>IF(AND(#REF!="Muy Baja",#REF!="Leve"),CONCATENATE("R",#REF!,"C",#REF!),"")</f>
        <v>#REF!</v>
      </c>
      <c r="T161" s="292" t="e">
        <f>IF(AND(#REF!="Muy Baja",#REF!="Leve"),CONCATENATE("R",#REF!,"C",#REF!),"")</f>
        <v>#REF!</v>
      </c>
      <c r="U161" s="292" t="e">
        <f>IF(AND(#REF!="Muy Baja",#REF!="Leve"),CONCATENATE("R",#REF!,"C",#REF!),"")</f>
        <v>#REF!</v>
      </c>
      <c r="V161" s="292" t="e">
        <f>IF(AND(#REF!="Muy Baja",#REF!="Leve"),CONCATENATE("R",#REF!,"C",#REF!),"")</f>
        <v>#REF!</v>
      </c>
      <c r="W161" s="292" t="e">
        <f>IF(AND(#REF!="Muy Baja",#REF!="Leve"),CONCATENATE("R",#REF!,"C",#REF!),"")</f>
        <v>#REF!</v>
      </c>
      <c r="X161" s="292" t="e">
        <f>IF(AND(#REF!="Muy Baja",#REF!="Leve"),CONCATENATE("R",#REF!,"C",#REF!),"")</f>
        <v>#REF!</v>
      </c>
      <c r="Y161" s="292" t="e">
        <f>IF(AND(#REF!="Muy Baja",#REF!="Leve"),CONCATENATE("R",#REF!,"C",#REF!),"")</f>
        <v>#REF!</v>
      </c>
      <c r="Z161" s="292" t="e">
        <f>IF(AND(#REF!="Muy Baja",#REF!="Leve"),CONCATENATE("R",#REF!,"C",#REF!),"")</f>
        <v>#REF!</v>
      </c>
      <c r="AA161" s="293" t="e">
        <f>IF(AND(#REF!="Muy Baja",#REF!="Leve"),CONCATENATE("R",#REF!,"C",#REF!),"")</f>
        <v>#REF!</v>
      </c>
      <c r="AB161" s="291" t="e">
        <f>IF(AND(#REF!="Muy Baja",#REF!="Menor"),CONCATENATE("R",#REF!,"C",#REF!),"")</f>
        <v>#REF!</v>
      </c>
      <c r="AC161" s="292" t="e">
        <f>IF(AND(#REF!="Muy Baja",#REF!="Menor"),CONCATENATE("R",#REF!,"C",#REF!),"")</f>
        <v>#REF!</v>
      </c>
      <c r="AD161" s="292" t="e">
        <f>IF(AND(#REF!="Muy Baja",#REF!="Menor"),CONCATENATE("R",#REF!,"C",#REF!),"")</f>
        <v>#REF!</v>
      </c>
      <c r="AE161" s="292" t="e">
        <f>IF(AND(#REF!="Muy Baja",#REF!="Menor"),CONCATENATE("R",#REF!,"C",#REF!),"")</f>
        <v>#REF!</v>
      </c>
      <c r="AF161" s="292" t="e">
        <f>IF(AND(#REF!="Muy Baja",#REF!="Menor"),CONCATENATE("R",#REF!,"C",#REF!),"")</f>
        <v>#REF!</v>
      </c>
      <c r="AG161" s="292" t="e">
        <f>IF(AND(#REF!="Muy Baja",#REF!="Menor"),CONCATENATE("R",#REF!,"C",#REF!),"")</f>
        <v>#REF!</v>
      </c>
      <c r="AH161" s="292" t="e">
        <f>IF(AND(#REF!="Muy Baja",#REF!="Menor"),CONCATENATE("R",#REF!,"C",#REF!),"")</f>
        <v>#REF!</v>
      </c>
      <c r="AI161" s="292" t="e">
        <f>IF(AND(#REF!="Muy Baja",#REF!="Menor"),CONCATENATE("R",#REF!,"C",#REF!),"")</f>
        <v>#REF!</v>
      </c>
      <c r="AJ161" s="292" t="e">
        <f>IF(AND(#REF!="Muy Baja",#REF!="Menor"),CONCATENATE("R",#REF!,"C",#REF!),"")</f>
        <v>#REF!</v>
      </c>
      <c r="AK161" s="292" t="e">
        <f>IF(AND(#REF!="Muy Baja",#REF!="Menor"),CONCATENATE("R",#REF!,"C",#REF!),"")</f>
        <v>#REF!</v>
      </c>
      <c r="AL161" s="292" t="e">
        <f>IF(AND(#REF!="Muy Baja",#REF!="Menor"),CONCATENATE("R",#REF!,"C",#REF!),"")</f>
        <v>#REF!</v>
      </c>
      <c r="AM161" s="292" t="e">
        <f>IF(AND(#REF!="Muy Baja",#REF!="Menor"),CONCATENATE("R",#REF!,"C",#REF!),"")</f>
        <v>#REF!</v>
      </c>
      <c r="AN161" s="292" t="e">
        <f>IF(AND(#REF!="Muy Baja",#REF!="Menor"),CONCATENATE("R",#REF!,"C",#REF!),"")</f>
        <v>#REF!</v>
      </c>
      <c r="AO161" s="292" t="e">
        <f>IF(AND(#REF!="Muy Baja",#REF!="Menor"),CONCATENATE("R",#REF!,"C",#REF!),"")</f>
        <v>#REF!</v>
      </c>
      <c r="AP161" s="292" t="e">
        <f>IF(AND(#REF!="Muy Baja",#REF!="Menor"),CONCATENATE("R",#REF!,"C",#REF!),"")</f>
        <v>#REF!</v>
      </c>
      <c r="AQ161" s="292" t="e">
        <f>IF(AND(#REF!="Muy Baja",#REF!="Menor"),CONCATENATE("R",#REF!,"C",#REF!),"")</f>
        <v>#REF!</v>
      </c>
      <c r="AR161" s="292" t="e">
        <f>IF(AND(#REF!="Muy Baja",#REF!="Menor"),CONCATENATE("R",#REF!,"C",#REF!),"")</f>
        <v>#REF!</v>
      </c>
      <c r="AS161" s="293" t="e">
        <f>IF(AND(#REF!="Muy Baja",#REF!="Menor"),CONCATENATE("R",#REF!,"C",#REF!),"")</f>
        <v>#REF!</v>
      </c>
      <c r="AT161" s="282" t="e">
        <f>IF(AND(#REF!="Muy Baja",#REF!="Moderado"),CONCATENATE("R",#REF!,"C",#REF!),"")</f>
        <v>#REF!</v>
      </c>
      <c r="AU161" s="283" t="e">
        <f>IF(AND(#REF!="Muy Baja",#REF!="Moderado"),CONCATENATE("R",#REF!,"C",#REF!),"")</f>
        <v>#REF!</v>
      </c>
      <c r="AV161" s="283" t="e">
        <f>IF(AND(#REF!="Muy Baja",#REF!="Moderado"),CONCATENATE("R",#REF!,"C",#REF!),"")</f>
        <v>#REF!</v>
      </c>
      <c r="AW161" s="283" t="e">
        <f>IF(AND(#REF!="Muy Baja",#REF!="Moderado"),CONCATENATE("R",#REF!,"C",#REF!),"")</f>
        <v>#REF!</v>
      </c>
      <c r="AX161" s="283" t="e">
        <f>IF(AND(#REF!="Muy Baja",#REF!="Moderado"),CONCATENATE("R",#REF!,"C",#REF!),"")</f>
        <v>#REF!</v>
      </c>
      <c r="AY161" s="283" t="e">
        <f>IF(AND(#REF!="Muy Baja",#REF!="Moderado"),CONCATENATE("R",#REF!,"C",#REF!),"")</f>
        <v>#REF!</v>
      </c>
      <c r="AZ161" s="283" t="e">
        <f>IF(AND(#REF!="Muy Baja",#REF!="Moderado"),CONCATENATE("R",#REF!,"C",#REF!),"")</f>
        <v>#REF!</v>
      </c>
      <c r="BA161" s="283" t="e">
        <f>IF(AND(#REF!="Muy Baja",#REF!="Moderado"),CONCATENATE("R",#REF!,"C",#REF!),"")</f>
        <v>#REF!</v>
      </c>
      <c r="BB161" s="283" t="e">
        <f>IF(AND(#REF!="Muy Baja",#REF!="Moderado"),CONCATENATE("R",#REF!,"C",#REF!),"")</f>
        <v>#REF!</v>
      </c>
      <c r="BC161" s="283" t="e">
        <f>IF(AND(#REF!="Muy Baja",#REF!="Moderado"),CONCATENATE("R",#REF!,"C",#REF!),"")</f>
        <v>#REF!</v>
      </c>
      <c r="BD161" s="283" t="e">
        <f>IF(AND(#REF!="Muy Baja",#REF!="Moderado"),CONCATENATE("R",#REF!,"C",#REF!),"")</f>
        <v>#REF!</v>
      </c>
      <c r="BE161" s="283" t="e">
        <f>IF(AND(#REF!="Muy Baja",#REF!="Moderado"),CONCATENATE("R",#REF!,"C",#REF!),"")</f>
        <v>#REF!</v>
      </c>
      <c r="BF161" s="283" t="e">
        <f>IF(AND(#REF!="Muy Baja",#REF!="Moderado"),CONCATENATE("R",#REF!,"C",#REF!),"")</f>
        <v>#REF!</v>
      </c>
      <c r="BG161" s="283" t="e">
        <f>IF(AND(#REF!="Muy Baja",#REF!="Moderado"),CONCATENATE("R",#REF!,"C",#REF!),"")</f>
        <v>#REF!</v>
      </c>
      <c r="BH161" s="283" t="e">
        <f>IF(AND(#REF!="Muy Baja",#REF!="Moderado"),CONCATENATE("R",#REF!,"C",#REF!),"")</f>
        <v>#REF!</v>
      </c>
      <c r="BI161" s="283" t="e">
        <f>IF(AND(#REF!="Muy Baja",#REF!="Moderado"),CONCATENATE("R",#REF!,"C",#REF!),"")</f>
        <v>#REF!</v>
      </c>
      <c r="BJ161" s="283" t="e">
        <f>IF(AND(#REF!="Muy Baja",#REF!="Moderado"),CONCATENATE("R",#REF!,"C",#REF!),"")</f>
        <v>#REF!</v>
      </c>
      <c r="BK161" s="284" t="e">
        <f>IF(AND(#REF!="Muy Baja",#REF!="Moderado"),CONCATENATE("R",#REF!,"C",#REF!),"")</f>
        <v>#REF!</v>
      </c>
      <c r="BL161" s="270" t="e">
        <f>IF(AND(#REF!="Muy Baja",#REF!="Mayor"),CONCATENATE("R",#REF!,"C",#REF!),"")</f>
        <v>#REF!</v>
      </c>
      <c r="BM161" s="270" t="e">
        <f>IF(AND(#REF!="Muy Baja",#REF!="Mayor"),CONCATENATE("R",#REF!,"C",#REF!),"")</f>
        <v>#REF!</v>
      </c>
      <c r="BN161" s="270" t="e">
        <f>IF(AND(#REF!="Muy Baja",#REF!="Mayor"),CONCATENATE("R",#REF!,"C",#REF!),"")</f>
        <v>#REF!</v>
      </c>
      <c r="BO161" s="270" t="e">
        <f>IF(AND(#REF!="Muy Baja",#REF!="Mayor"),CONCATENATE("R",#REF!,"C",#REF!),"")</f>
        <v>#REF!</v>
      </c>
      <c r="BP161" s="270" t="e">
        <f>IF(AND(#REF!="Muy Baja",#REF!="Mayor"),CONCATENATE("R",#REF!,"C",#REF!),"")</f>
        <v>#REF!</v>
      </c>
      <c r="BQ161" s="270" t="e">
        <f>IF(AND(#REF!="Muy Baja",#REF!="Mayor"),CONCATENATE("R",#REF!,"C",#REF!),"")</f>
        <v>#REF!</v>
      </c>
      <c r="BR161" s="270" t="e">
        <f>IF(AND(#REF!="Muy Baja",#REF!="Mayor"),CONCATENATE("R",#REF!,"C",#REF!),"")</f>
        <v>#REF!</v>
      </c>
      <c r="BS161" s="270" t="e">
        <f>IF(AND(#REF!="Muy Baja",#REF!="Mayor"),CONCATENATE("R",#REF!,"C",#REF!),"")</f>
        <v>#REF!</v>
      </c>
      <c r="BT161" s="270" t="e">
        <f>IF(AND(#REF!="Muy Baja",#REF!="Mayor"),CONCATENATE("R",#REF!,"C",#REF!),"")</f>
        <v>#REF!</v>
      </c>
      <c r="BU161" s="270" t="e">
        <f>IF(AND(#REF!="Muy Baja",#REF!="Mayor"),CONCATENATE("R",#REF!,"C",#REF!),"")</f>
        <v>#REF!</v>
      </c>
      <c r="BV161" s="270" t="e">
        <f>IF(AND(#REF!="Muy Baja",#REF!="Mayor"),CONCATENATE("R",#REF!,"C",#REF!),"")</f>
        <v>#REF!</v>
      </c>
      <c r="BW161" s="270" t="e">
        <f>IF(AND(#REF!="Muy Baja",#REF!="Mayor"),CONCATENATE("R",#REF!,"C",#REF!),"")</f>
        <v>#REF!</v>
      </c>
      <c r="BX161" s="270" t="e">
        <f>IF(AND(#REF!="Muy Baja",#REF!="Mayor"),CONCATENATE("R",#REF!,"C",#REF!),"")</f>
        <v>#REF!</v>
      </c>
      <c r="BY161" s="270" t="e">
        <f>IF(AND(#REF!="Muy Baja",#REF!="Mayor"),CONCATENATE("R",#REF!,"C",#REF!),"")</f>
        <v>#REF!</v>
      </c>
      <c r="BZ161" s="270" t="e">
        <f>IF(AND(#REF!="Muy Baja",#REF!="Mayor"),CONCATENATE("R",#REF!,"C",#REF!),"")</f>
        <v>#REF!</v>
      </c>
      <c r="CA161" s="270" t="e">
        <f>IF(AND(#REF!="Muy Baja",#REF!="Mayor"),CONCATENATE("R",#REF!,"C",#REF!),"")</f>
        <v>#REF!</v>
      </c>
      <c r="CB161" s="270" t="e">
        <f>IF(AND(#REF!="Muy Baja",#REF!="Mayor"),CONCATENATE("R",#REF!,"C",#REF!),"")</f>
        <v>#REF!</v>
      </c>
      <c r="CC161" s="271" t="e">
        <f>IF(AND(#REF!="Muy Baja",#REF!="Mayor"),CONCATENATE("R",#REF!,"C",#REF!),"")</f>
        <v>#REF!</v>
      </c>
      <c r="CD161" s="272" t="e">
        <f>IF(AND(#REF!="Muy Baja",#REF!="Catastrófico"),CONCATENATE("R",#REF!,"C",#REF!),"")</f>
        <v>#REF!</v>
      </c>
      <c r="CE161" s="272" t="e">
        <f>IF(AND(#REF!="Muy Baja",#REF!="Catastrófico"),CONCATENATE("R",#REF!,"C",#REF!),"")</f>
        <v>#REF!</v>
      </c>
      <c r="CF161" s="272" t="e">
        <f>IF(AND(#REF!="Muy Baja",#REF!="Catastrófico"),CONCATENATE("R",#REF!,"C",#REF!),"")</f>
        <v>#REF!</v>
      </c>
      <c r="CG161" s="272" t="e">
        <f>IF(AND(#REF!="Muy Baja",#REF!="Catastrófico"),CONCATENATE("R",#REF!,"C",#REF!),"")</f>
        <v>#REF!</v>
      </c>
      <c r="CH161" s="272" t="e">
        <f>IF(AND(#REF!="Muy Baja",#REF!="Catastrófico"),CONCATENATE("R",#REF!,"C",#REF!),"")</f>
        <v>#REF!</v>
      </c>
      <c r="CI161" s="272" t="e">
        <f>IF(AND(#REF!="Muy Baja",#REF!="Catastrófico"),CONCATENATE("R",#REF!,"C",#REF!),"")</f>
        <v>#REF!</v>
      </c>
      <c r="CJ161" s="272" t="e">
        <f>IF(AND(#REF!="Muy Baja",#REF!="Catastrófico"),CONCATENATE("R",#REF!,"C",#REF!),"")</f>
        <v>#REF!</v>
      </c>
      <c r="CK161" s="272" t="e">
        <f>IF(AND(#REF!="Muy Baja",#REF!="Catastrófico"),CONCATENATE("R",#REF!,"C",#REF!),"")</f>
        <v>#REF!</v>
      </c>
      <c r="CL161" s="272" t="e">
        <f>IF(AND(#REF!="Muy Baja",#REF!="Catastrófico"),CONCATENATE("R",#REF!,"C",#REF!),"")</f>
        <v>#REF!</v>
      </c>
      <c r="CM161" s="272" t="e">
        <f>IF(AND(#REF!="Muy Baja",#REF!="Catastrófico"),CONCATENATE("R",#REF!,"C",#REF!),"")</f>
        <v>#REF!</v>
      </c>
      <c r="CN161" s="272" t="e">
        <f>IF(AND(#REF!="Muy Baja",#REF!="Catastrófico"),CONCATENATE("R",#REF!,"C",#REF!),"")</f>
        <v>#REF!</v>
      </c>
      <c r="CO161" s="272" t="e">
        <f>IF(AND(#REF!="Muy Baja",#REF!="Catastrófico"),CONCATENATE("R",#REF!,"C",#REF!),"")</f>
        <v>#REF!</v>
      </c>
      <c r="CP161" s="272" t="e">
        <f>IF(AND(#REF!="Muy Baja",#REF!="Catastrófico"),CONCATENATE("R",#REF!,"C",#REF!),"")</f>
        <v>#REF!</v>
      </c>
      <c r="CQ161" s="272" t="e">
        <f>IF(AND(#REF!="Muy Baja",#REF!="Catastrófico"),CONCATENATE("R",#REF!,"C",#REF!),"")</f>
        <v>#REF!</v>
      </c>
      <c r="CR161" s="272" t="e">
        <f>IF(AND(#REF!="Muy Baja",#REF!="Catastrófico"),CONCATENATE("R",#REF!,"C",#REF!),"")</f>
        <v>#REF!</v>
      </c>
      <c r="CS161" s="272" t="e">
        <f>IF(AND(#REF!="Muy Baja",#REF!="Catastrófico"),CONCATENATE("R",#REF!,"C",#REF!),"")</f>
        <v>#REF!</v>
      </c>
      <c r="CT161" s="272" t="e">
        <f>IF(AND(#REF!="Muy Baja",#REF!="Catastrófico"),CONCATENATE("R",#REF!,"C",#REF!),"")</f>
        <v>#REF!</v>
      </c>
      <c r="CU161" s="273" t="e">
        <f>IF(AND(#REF!="Muy Baja",#REF!="Catastrófico"),CONCATENATE("R",#REF!,"C",#REF!),"")</f>
        <v>#REF!</v>
      </c>
      <c r="CV161" s="57"/>
    </row>
    <row r="162" spans="2:106" ht="32.65" customHeight="1">
      <c r="B162" s="1101"/>
      <c r="C162" s="1101"/>
      <c r="D162" s="1102"/>
      <c r="E162" s="1072"/>
      <c r="F162" s="1073"/>
      <c r="G162" s="1073"/>
      <c r="H162" s="1073"/>
      <c r="I162" s="1073"/>
      <c r="J162" s="291" t="e">
        <f>IF(AND(#REF!="Muy Baja",#REF!="Leve"),CONCATENATE("R",#REF!,"C",#REF!),"")</f>
        <v>#REF!</v>
      </c>
      <c r="K162" s="292" t="e">
        <f>IF(AND(#REF!="Muy Baja",#REF!="Leve"),CONCATENATE("R",#REF!,"C",#REF!),"")</f>
        <v>#REF!</v>
      </c>
      <c r="L162" s="292" t="e">
        <f>IF(AND(#REF!="Muy Baja",#REF!="Leve"),CONCATENATE("R",#REF!,"C",#REF!),"")</f>
        <v>#REF!</v>
      </c>
      <c r="M162" s="292" t="e">
        <f>IF(AND(#REF!="Muy Baja",#REF!="Leve"),CONCATENATE("R",#REF!,"C",#REF!),"")</f>
        <v>#REF!</v>
      </c>
      <c r="N162" s="292" t="e">
        <f>IF(AND(#REF!="Muy Baja",#REF!="Leve"),CONCATENATE("R",#REF!,"C",#REF!),"")</f>
        <v>#REF!</v>
      </c>
      <c r="O162" s="292" t="e">
        <f>IF(AND(#REF!="Muy Baja",#REF!="Leve"),CONCATENATE("R",#REF!,"C",#REF!),"")</f>
        <v>#REF!</v>
      </c>
      <c r="P162" s="292" t="e">
        <f>IF(AND(#REF!="Muy Baja",#REF!="Leve"),CONCATENATE("R",#REF!,"C",#REF!),"")</f>
        <v>#REF!</v>
      </c>
      <c r="Q162" s="292" t="e">
        <f>IF(AND(#REF!="Muy Baja",#REF!="Leve"),CONCATENATE("R",#REF!,"C",#REF!),"")</f>
        <v>#REF!</v>
      </c>
      <c r="R162" s="292" t="e">
        <f>IF(AND(#REF!="Muy Baja",#REF!="Leve"),CONCATENATE("R",#REF!,"C",#REF!),"")</f>
        <v>#REF!</v>
      </c>
      <c r="S162" s="292" t="e">
        <f>IF(AND(#REF!="Muy Baja",#REF!="Leve"),CONCATENATE("R",#REF!,"C",#REF!),"")</f>
        <v>#REF!</v>
      </c>
      <c r="T162" s="292" t="e">
        <f>IF(AND(#REF!="Muy Baja",#REF!="Leve"),CONCATENATE("R",#REF!,"C",#REF!),"")</f>
        <v>#REF!</v>
      </c>
      <c r="U162" s="292" t="e">
        <f>IF(AND(#REF!="Muy Baja",#REF!="Leve"),CONCATENATE("R",#REF!,"C",#REF!),"")</f>
        <v>#REF!</v>
      </c>
      <c r="V162" s="292" t="e">
        <f>IF(AND(#REF!="Muy Baja",#REF!="Leve"),CONCATENATE("R",#REF!,"C",#REF!),"")</f>
        <v>#REF!</v>
      </c>
      <c r="W162" s="292" t="e">
        <f>IF(AND(#REF!="Muy Baja",#REF!="Leve"),CONCATENATE("R",#REF!,"C",#REF!),"")</f>
        <v>#REF!</v>
      </c>
      <c r="X162" s="292" t="e">
        <f>IF(AND(#REF!="Muy Baja",#REF!="Leve"),CONCATENATE("R",#REF!,"C",#REF!),"")</f>
        <v>#REF!</v>
      </c>
      <c r="Y162" s="292" t="e">
        <f>IF(AND(#REF!="Muy Baja",#REF!="Leve"),CONCATENATE("R",#REF!,"C",#REF!),"")</f>
        <v>#REF!</v>
      </c>
      <c r="Z162" s="292" t="e">
        <f>IF(AND(#REF!="Muy Baja",#REF!="Leve"),CONCATENATE("R",#REF!,"C",#REF!),"")</f>
        <v>#REF!</v>
      </c>
      <c r="AA162" s="293" t="e">
        <f>IF(AND(#REF!="Muy Baja",#REF!="Leve"),CONCATENATE("R",#REF!,"C",#REF!),"")</f>
        <v>#REF!</v>
      </c>
      <c r="AB162" s="291" t="e">
        <f>IF(AND(#REF!="Muy Baja",#REF!="Menor"),CONCATENATE("R",#REF!,"C",#REF!),"")</f>
        <v>#REF!</v>
      </c>
      <c r="AC162" s="292" t="e">
        <f>IF(AND(#REF!="Muy Baja",#REF!="Menor"),CONCATENATE("R",#REF!,"C",#REF!),"")</f>
        <v>#REF!</v>
      </c>
      <c r="AD162" s="292" t="e">
        <f>IF(AND(#REF!="Muy Baja",#REF!="Menor"),CONCATENATE("R",#REF!,"C",#REF!),"")</f>
        <v>#REF!</v>
      </c>
      <c r="AE162" s="292" t="e">
        <f>IF(AND(#REF!="Muy Baja",#REF!="Menor"),CONCATENATE("R",#REF!,"C",#REF!),"")</f>
        <v>#REF!</v>
      </c>
      <c r="AF162" s="292" t="e">
        <f>IF(AND(#REF!="Muy Baja",#REF!="Menor"),CONCATENATE("R",#REF!,"C",#REF!),"")</f>
        <v>#REF!</v>
      </c>
      <c r="AG162" s="292" t="e">
        <f>IF(AND(#REF!="Muy Baja",#REF!="Menor"),CONCATENATE("R",#REF!,"C",#REF!),"")</f>
        <v>#REF!</v>
      </c>
      <c r="AH162" s="292" t="e">
        <f>IF(AND(#REF!="Muy Baja",#REF!="Menor"),CONCATENATE("R",#REF!,"C",#REF!),"")</f>
        <v>#REF!</v>
      </c>
      <c r="AI162" s="292" t="e">
        <f>IF(AND(#REF!="Muy Baja",#REF!="Menor"),CONCATENATE("R",#REF!,"C",#REF!),"")</f>
        <v>#REF!</v>
      </c>
      <c r="AJ162" s="292" t="e">
        <f>IF(AND(#REF!="Muy Baja",#REF!="Menor"),CONCATENATE("R",#REF!,"C",#REF!),"")</f>
        <v>#REF!</v>
      </c>
      <c r="AK162" s="292" t="e">
        <f>IF(AND(#REF!="Muy Baja",#REF!="Menor"),CONCATENATE("R",#REF!,"C",#REF!),"")</f>
        <v>#REF!</v>
      </c>
      <c r="AL162" s="292" t="e">
        <f>IF(AND(#REF!="Muy Baja",#REF!="Menor"),CONCATENATE("R",#REF!,"C",#REF!),"")</f>
        <v>#REF!</v>
      </c>
      <c r="AM162" s="292" t="e">
        <f>IF(AND(#REF!="Muy Baja",#REF!="Menor"),CONCATENATE("R",#REF!,"C",#REF!),"")</f>
        <v>#REF!</v>
      </c>
      <c r="AN162" s="292" t="e">
        <f>IF(AND(#REF!="Muy Baja",#REF!="Menor"),CONCATENATE("R",#REF!,"C",#REF!),"")</f>
        <v>#REF!</v>
      </c>
      <c r="AO162" s="292" t="e">
        <f>IF(AND(#REF!="Muy Baja",#REF!="Menor"),CONCATENATE("R",#REF!,"C",#REF!),"")</f>
        <v>#REF!</v>
      </c>
      <c r="AP162" s="292" t="e">
        <f>IF(AND(#REF!="Muy Baja",#REF!="Menor"),CONCATENATE("R",#REF!,"C",#REF!),"")</f>
        <v>#REF!</v>
      </c>
      <c r="AQ162" s="292" t="e">
        <f>IF(AND(#REF!="Muy Baja",#REF!="Menor"),CONCATENATE("R",#REF!,"C",#REF!),"")</f>
        <v>#REF!</v>
      </c>
      <c r="AR162" s="292" t="e">
        <f>IF(AND(#REF!="Muy Baja",#REF!="Menor"),CONCATENATE("R",#REF!,"C",#REF!),"")</f>
        <v>#REF!</v>
      </c>
      <c r="AS162" s="293" t="e">
        <f>IF(AND(#REF!="Muy Baja",#REF!="Menor"),CONCATENATE("R",#REF!,"C",#REF!),"")</f>
        <v>#REF!</v>
      </c>
      <c r="AT162" s="282" t="e">
        <f>IF(AND(#REF!="Muy Baja",#REF!="Moderado"),CONCATENATE("R",#REF!,"C",#REF!),"")</f>
        <v>#REF!</v>
      </c>
      <c r="AU162" s="283" t="e">
        <f>IF(AND(#REF!="Muy Baja",#REF!="Moderado"),CONCATENATE("R",#REF!,"C",#REF!),"")</f>
        <v>#REF!</v>
      </c>
      <c r="AV162" s="283" t="e">
        <f>IF(AND(#REF!="Muy Baja",#REF!="Moderado"),CONCATENATE("R",#REF!,"C",#REF!),"")</f>
        <v>#REF!</v>
      </c>
      <c r="AW162" s="283" t="e">
        <f>IF(AND(#REF!="Muy Baja",#REF!="Moderado"),CONCATENATE("R",#REF!,"C",#REF!),"")</f>
        <v>#REF!</v>
      </c>
      <c r="AX162" s="283" t="e">
        <f>IF(AND(#REF!="Muy Baja",#REF!="Moderado"),CONCATENATE("R",#REF!,"C",#REF!),"")</f>
        <v>#REF!</v>
      </c>
      <c r="AY162" s="283" t="e">
        <f>IF(AND(#REF!="Muy Baja",#REF!="Moderado"),CONCATENATE("R",#REF!,"C",#REF!),"")</f>
        <v>#REF!</v>
      </c>
      <c r="AZ162" s="283" t="e">
        <f>IF(AND(#REF!="Muy Baja",#REF!="Moderado"),CONCATENATE("R",#REF!,"C",#REF!),"")</f>
        <v>#REF!</v>
      </c>
      <c r="BA162" s="283" t="e">
        <f>IF(AND(#REF!="Muy Baja",#REF!="Moderado"),CONCATENATE("R",#REF!,"C",#REF!),"")</f>
        <v>#REF!</v>
      </c>
      <c r="BB162" s="283" t="e">
        <f>IF(AND(#REF!="Muy Baja",#REF!="Moderado"),CONCATENATE("R",#REF!,"C",#REF!),"")</f>
        <v>#REF!</v>
      </c>
      <c r="BC162" s="283" t="e">
        <f>IF(AND(#REF!="Muy Baja",#REF!="Moderado"),CONCATENATE("R",#REF!,"C",#REF!),"")</f>
        <v>#REF!</v>
      </c>
      <c r="BD162" s="283" t="e">
        <f>IF(AND(#REF!="Muy Baja",#REF!="Moderado"),CONCATENATE("R",#REF!,"C",#REF!),"")</f>
        <v>#REF!</v>
      </c>
      <c r="BE162" s="283" t="e">
        <f>IF(AND(#REF!="Muy Baja",#REF!="Moderado"),CONCATENATE("R",#REF!,"C",#REF!),"")</f>
        <v>#REF!</v>
      </c>
      <c r="BF162" s="283" t="e">
        <f>IF(AND(#REF!="Muy Baja",#REF!="Moderado"),CONCATENATE("R",#REF!,"C",#REF!),"")</f>
        <v>#REF!</v>
      </c>
      <c r="BG162" s="283" t="e">
        <f>IF(AND(#REF!="Muy Baja",#REF!="Moderado"),CONCATENATE("R",#REF!,"C",#REF!),"")</f>
        <v>#REF!</v>
      </c>
      <c r="BH162" s="283" t="e">
        <f>IF(AND(#REF!="Muy Baja",#REF!="Moderado"),CONCATENATE("R",#REF!,"C",#REF!),"")</f>
        <v>#REF!</v>
      </c>
      <c r="BI162" s="283" t="e">
        <f>IF(AND(#REF!="Muy Baja",#REF!="Moderado"),CONCATENATE("R",#REF!,"C",#REF!),"")</f>
        <v>#REF!</v>
      </c>
      <c r="BJ162" s="283" t="e">
        <f>IF(AND(#REF!="Muy Baja",#REF!="Moderado"),CONCATENATE("R",#REF!,"C",#REF!),"")</f>
        <v>#REF!</v>
      </c>
      <c r="BK162" s="284" t="e">
        <f>IF(AND(#REF!="Muy Baja",#REF!="Moderado"),CONCATENATE("R",#REF!,"C",#REF!),"")</f>
        <v>#REF!</v>
      </c>
      <c r="BL162" s="270" t="e">
        <f>IF(AND(#REF!="Muy Baja",#REF!="Mayor"),CONCATENATE("R",#REF!,"C",#REF!),"")</f>
        <v>#REF!</v>
      </c>
      <c r="BM162" s="270" t="e">
        <f>IF(AND(#REF!="Muy Baja",#REF!="Mayor"),CONCATENATE("R",#REF!,"C",#REF!),"")</f>
        <v>#REF!</v>
      </c>
      <c r="BN162" s="270" t="e">
        <f>IF(AND(#REF!="Muy Baja",#REF!="Mayor"),CONCATENATE("R",#REF!,"C",#REF!),"")</f>
        <v>#REF!</v>
      </c>
      <c r="BO162" s="270" t="e">
        <f>IF(AND(#REF!="Muy Baja",#REF!="Mayor"),CONCATENATE("R",#REF!,"C",#REF!),"")</f>
        <v>#REF!</v>
      </c>
      <c r="BP162" s="270" t="e">
        <f>IF(AND(#REF!="Muy Baja",#REF!="Mayor"),CONCATENATE("R",#REF!,"C",#REF!),"")</f>
        <v>#REF!</v>
      </c>
      <c r="BQ162" s="270" t="e">
        <f>IF(AND(#REF!="Muy Baja",#REF!="Mayor"),CONCATENATE("R",#REF!,"C",#REF!),"")</f>
        <v>#REF!</v>
      </c>
      <c r="BR162" s="270" t="e">
        <f>IF(AND(#REF!="Muy Baja",#REF!="Mayor"),CONCATENATE("R",#REF!,"C",#REF!),"")</f>
        <v>#REF!</v>
      </c>
      <c r="BS162" s="270" t="e">
        <f>IF(AND(#REF!="Muy Baja",#REF!="Mayor"),CONCATENATE("R",#REF!,"C",#REF!),"")</f>
        <v>#REF!</v>
      </c>
      <c r="BT162" s="270" t="e">
        <f>IF(AND(#REF!="Muy Baja",#REF!="Mayor"),CONCATENATE("R",#REF!,"C",#REF!),"")</f>
        <v>#REF!</v>
      </c>
      <c r="BU162" s="270" t="e">
        <f>IF(AND(#REF!="Muy Baja",#REF!="Mayor"),CONCATENATE("R",#REF!,"C",#REF!),"")</f>
        <v>#REF!</v>
      </c>
      <c r="BV162" s="270" t="e">
        <f>IF(AND(#REF!="Muy Baja",#REF!="Mayor"),CONCATENATE("R",#REF!,"C",#REF!),"")</f>
        <v>#REF!</v>
      </c>
      <c r="BW162" s="270" t="e">
        <f>IF(AND(#REF!="Muy Baja",#REF!="Mayor"),CONCATENATE("R",#REF!,"C",#REF!),"")</f>
        <v>#REF!</v>
      </c>
      <c r="BX162" s="270" t="e">
        <f>IF(AND(#REF!="Muy Baja",#REF!="Mayor"),CONCATENATE("R",#REF!,"C",#REF!),"")</f>
        <v>#REF!</v>
      </c>
      <c r="BY162" s="270" t="e">
        <f>IF(AND(#REF!="Muy Baja",#REF!="Mayor"),CONCATENATE("R",#REF!,"C",#REF!),"")</f>
        <v>#REF!</v>
      </c>
      <c r="BZ162" s="270" t="e">
        <f>IF(AND(#REF!="Muy Baja",#REF!="Mayor"),CONCATENATE("R",#REF!,"C",#REF!),"")</f>
        <v>#REF!</v>
      </c>
      <c r="CA162" s="270" t="e">
        <f>IF(AND(#REF!="Muy Baja",#REF!="Mayor"),CONCATENATE("R",#REF!,"C",#REF!),"")</f>
        <v>#REF!</v>
      </c>
      <c r="CB162" s="270" t="e">
        <f>IF(AND(#REF!="Muy Baja",#REF!="Mayor"),CONCATENATE("R",#REF!,"C",#REF!),"")</f>
        <v>#REF!</v>
      </c>
      <c r="CC162" s="271" t="e">
        <f>IF(AND(#REF!="Muy Baja",#REF!="Mayor"),CONCATENATE("R",#REF!,"C",#REF!),"")</f>
        <v>#REF!</v>
      </c>
      <c r="CD162" s="272" t="e">
        <f>IF(AND(#REF!="Muy Baja",#REF!="Catastrófico"),CONCATENATE("R",#REF!,"C",#REF!),"")</f>
        <v>#REF!</v>
      </c>
      <c r="CE162" s="272" t="e">
        <f>IF(AND(#REF!="Muy Baja",#REF!="Catastrófico"),CONCATENATE("R",#REF!,"C",#REF!),"")</f>
        <v>#REF!</v>
      </c>
      <c r="CF162" s="272" t="e">
        <f>IF(AND(#REF!="Muy Baja",#REF!="Catastrófico"),CONCATENATE("R",#REF!,"C",#REF!),"")</f>
        <v>#REF!</v>
      </c>
      <c r="CG162" s="272" t="e">
        <f>IF(AND(#REF!="Muy Baja",#REF!="Catastrófico"),CONCATENATE("R",#REF!,"C",#REF!),"")</f>
        <v>#REF!</v>
      </c>
      <c r="CH162" s="272" t="e">
        <f>IF(AND(#REF!="Muy Baja",#REF!="Catastrófico"),CONCATENATE("R",#REF!,"C",#REF!),"")</f>
        <v>#REF!</v>
      </c>
      <c r="CI162" s="272" t="e">
        <f>IF(AND(#REF!="Muy Baja",#REF!="Catastrófico"),CONCATENATE("R",#REF!,"C",#REF!),"")</f>
        <v>#REF!</v>
      </c>
      <c r="CJ162" s="272" t="e">
        <f>IF(AND(#REF!="Muy Baja",#REF!="Catastrófico"),CONCATENATE("R",#REF!,"C",#REF!),"")</f>
        <v>#REF!</v>
      </c>
      <c r="CK162" s="272" t="e">
        <f>IF(AND(#REF!="Muy Baja",#REF!="Catastrófico"),CONCATENATE("R",#REF!,"C",#REF!),"")</f>
        <v>#REF!</v>
      </c>
      <c r="CL162" s="272" t="e">
        <f>IF(AND(#REF!="Muy Baja",#REF!="Catastrófico"),CONCATENATE("R",#REF!,"C",#REF!),"")</f>
        <v>#REF!</v>
      </c>
      <c r="CM162" s="272" t="e">
        <f>IF(AND(#REF!="Muy Baja",#REF!="Catastrófico"),CONCATENATE("R",#REF!,"C",#REF!),"")</f>
        <v>#REF!</v>
      </c>
      <c r="CN162" s="272" t="e">
        <f>IF(AND(#REF!="Muy Baja",#REF!="Catastrófico"),CONCATENATE("R",#REF!,"C",#REF!),"")</f>
        <v>#REF!</v>
      </c>
      <c r="CO162" s="272" t="e">
        <f>IF(AND(#REF!="Muy Baja",#REF!="Catastrófico"),CONCATENATE("R",#REF!,"C",#REF!),"")</f>
        <v>#REF!</v>
      </c>
      <c r="CP162" s="272" t="e">
        <f>IF(AND(#REF!="Muy Baja",#REF!="Catastrófico"),CONCATENATE("R",#REF!,"C",#REF!),"")</f>
        <v>#REF!</v>
      </c>
      <c r="CQ162" s="272" t="e">
        <f>IF(AND(#REF!="Muy Baja",#REF!="Catastrófico"),CONCATENATE("R",#REF!,"C",#REF!),"")</f>
        <v>#REF!</v>
      </c>
      <c r="CR162" s="272" t="e">
        <f>IF(AND(#REF!="Muy Baja",#REF!="Catastrófico"),CONCATENATE("R",#REF!,"C",#REF!),"")</f>
        <v>#REF!</v>
      </c>
      <c r="CS162" s="272" t="e">
        <f>IF(AND(#REF!="Muy Baja",#REF!="Catastrófico"),CONCATENATE("R",#REF!,"C",#REF!),"")</f>
        <v>#REF!</v>
      </c>
      <c r="CT162" s="272" t="e">
        <f>IF(AND(#REF!="Muy Baja",#REF!="Catastrófico"),CONCATENATE("R",#REF!,"C",#REF!),"")</f>
        <v>#REF!</v>
      </c>
      <c r="CU162" s="273" t="e">
        <f>IF(AND(#REF!="Muy Baja",#REF!="Catastrófico"),CONCATENATE("R",#REF!,"C",#REF!),"")</f>
        <v>#REF!</v>
      </c>
      <c r="CV162" s="57"/>
    </row>
    <row r="163" spans="2:106" ht="32.65" customHeight="1">
      <c r="B163" s="1101"/>
      <c r="C163" s="1101"/>
      <c r="D163" s="1102"/>
      <c r="E163" s="1072"/>
      <c r="F163" s="1073"/>
      <c r="G163" s="1073"/>
      <c r="H163" s="1073"/>
      <c r="I163" s="1073"/>
      <c r="J163" s="291" t="e">
        <f>IF(AND(#REF!="Muy Baja",#REF!="Leve"),CONCATENATE("R",#REF!,"C",#REF!),"")</f>
        <v>#REF!</v>
      </c>
      <c r="K163" s="292" t="e">
        <f>IF(AND(#REF!="Muy Baja",#REF!="Leve"),CONCATENATE("R",#REF!,"C",#REF!),"")</f>
        <v>#REF!</v>
      </c>
      <c r="L163" s="292" t="e">
        <f>IF(AND(#REF!="Muy Baja",#REF!="Leve"),CONCATENATE("R",#REF!,"C",#REF!),"")</f>
        <v>#REF!</v>
      </c>
      <c r="M163" s="292" t="e">
        <f>IF(AND(#REF!="Muy Baja",#REF!="Leve"),CONCATENATE("R",#REF!,"C",#REF!),"")</f>
        <v>#REF!</v>
      </c>
      <c r="N163" s="292" t="e">
        <f>IF(AND(#REF!="Muy Baja",#REF!="Leve"),CONCATENATE("R",#REF!,"C",#REF!),"")</f>
        <v>#REF!</v>
      </c>
      <c r="O163" s="292" t="e">
        <f>IF(AND(#REF!="Muy Baja",#REF!="Leve"),CONCATENATE("R",#REF!,"C",#REF!),"")</f>
        <v>#REF!</v>
      </c>
      <c r="P163" s="292" t="e">
        <f>IF(AND(#REF!="Muy Baja",#REF!="Leve"),CONCATENATE("R",#REF!,"C",#REF!),"")</f>
        <v>#REF!</v>
      </c>
      <c r="Q163" s="292" t="e">
        <f>IF(AND(#REF!="Muy Baja",#REF!="Leve"),CONCATENATE("R",#REF!,"C",#REF!),"")</f>
        <v>#REF!</v>
      </c>
      <c r="R163" s="292" t="e">
        <f>IF(AND(#REF!="Muy Baja",#REF!="Leve"),CONCATENATE("R",#REF!,"C",#REF!),"")</f>
        <v>#REF!</v>
      </c>
      <c r="S163" s="292" t="e">
        <f>IF(AND(#REF!="Muy Baja",#REF!="Leve"),CONCATENATE("R",#REF!,"C",#REF!),"")</f>
        <v>#REF!</v>
      </c>
      <c r="T163" s="292" t="e">
        <f>IF(AND(#REF!="Muy Baja",#REF!="Leve"),CONCATENATE("R",#REF!,"C",#REF!),"")</f>
        <v>#REF!</v>
      </c>
      <c r="U163" s="292" t="e">
        <f>IF(AND(#REF!="Muy Baja",#REF!="Leve"),CONCATENATE("R",#REF!,"C",#REF!),"")</f>
        <v>#REF!</v>
      </c>
      <c r="V163" s="292" t="e">
        <f>IF(AND(#REF!="Muy Baja",#REF!="Leve"),CONCATENATE("R",#REF!,"C",#REF!),"")</f>
        <v>#REF!</v>
      </c>
      <c r="W163" s="292" t="e">
        <f>IF(AND(#REF!="Muy Baja",#REF!="Leve"),CONCATENATE("R",#REF!,"C",#REF!),"")</f>
        <v>#REF!</v>
      </c>
      <c r="X163" s="292" t="e">
        <f>IF(AND(#REF!="Muy Baja",#REF!="Leve"),CONCATENATE("R",#REF!,"C",#REF!),"")</f>
        <v>#REF!</v>
      </c>
      <c r="Y163" s="292" t="e">
        <f>IF(AND(#REF!="Muy Baja",#REF!="Leve"),CONCATENATE("R",#REF!,"C",#REF!),"")</f>
        <v>#REF!</v>
      </c>
      <c r="Z163" s="292" t="e">
        <f>IF(AND(#REF!="Muy Baja",#REF!="Leve"),CONCATENATE("R",#REF!,"C",#REF!),"")</f>
        <v>#REF!</v>
      </c>
      <c r="AA163" s="293" t="e">
        <f>IF(AND(#REF!="Muy Baja",#REF!="Leve"),CONCATENATE("R",#REF!,"C",#REF!),"")</f>
        <v>#REF!</v>
      </c>
      <c r="AB163" s="291" t="e">
        <f>IF(AND(#REF!="Muy Baja",#REF!="Menor"),CONCATENATE("R",#REF!,"C",#REF!),"")</f>
        <v>#REF!</v>
      </c>
      <c r="AC163" s="292" t="e">
        <f>IF(AND(#REF!="Muy Baja",#REF!="Menor"),CONCATENATE("R",#REF!,"C",#REF!),"")</f>
        <v>#REF!</v>
      </c>
      <c r="AD163" s="292" t="e">
        <f>IF(AND(#REF!="Muy Baja",#REF!="Menor"),CONCATENATE("R",#REF!,"C",#REF!),"")</f>
        <v>#REF!</v>
      </c>
      <c r="AE163" s="292" t="e">
        <f>IF(AND(#REF!="Muy Baja",#REF!="Menor"),CONCATENATE("R",#REF!,"C",#REF!),"")</f>
        <v>#REF!</v>
      </c>
      <c r="AF163" s="292" t="e">
        <f>IF(AND(#REF!="Muy Baja",#REF!="Menor"),CONCATENATE("R",#REF!,"C",#REF!),"")</f>
        <v>#REF!</v>
      </c>
      <c r="AG163" s="292" t="e">
        <f>IF(AND(#REF!="Muy Baja",#REF!="Menor"),CONCATENATE("R",#REF!,"C",#REF!),"")</f>
        <v>#REF!</v>
      </c>
      <c r="AH163" s="292" t="e">
        <f>IF(AND(#REF!="Muy Baja",#REF!="Menor"),CONCATENATE("R",#REF!,"C",#REF!),"")</f>
        <v>#REF!</v>
      </c>
      <c r="AI163" s="292" t="e">
        <f>IF(AND(#REF!="Muy Baja",#REF!="Menor"),CONCATENATE("R",#REF!,"C",#REF!),"")</f>
        <v>#REF!</v>
      </c>
      <c r="AJ163" s="292" t="e">
        <f>IF(AND(#REF!="Muy Baja",#REF!="Menor"),CONCATENATE("R",#REF!,"C",#REF!),"")</f>
        <v>#REF!</v>
      </c>
      <c r="AK163" s="292" t="e">
        <f>IF(AND(#REF!="Muy Baja",#REF!="Menor"),CONCATENATE("R",#REF!,"C",#REF!),"")</f>
        <v>#REF!</v>
      </c>
      <c r="AL163" s="292" t="e">
        <f>IF(AND(#REF!="Muy Baja",#REF!="Menor"),CONCATENATE("R",#REF!,"C",#REF!),"")</f>
        <v>#REF!</v>
      </c>
      <c r="AM163" s="292" t="e">
        <f>IF(AND(#REF!="Muy Baja",#REF!="Menor"),CONCATENATE("R",#REF!,"C",#REF!),"")</f>
        <v>#REF!</v>
      </c>
      <c r="AN163" s="292" t="e">
        <f>IF(AND(#REF!="Muy Baja",#REF!="Menor"),CONCATENATE("R",#REF!,"C",#REF!),"")</f>
        <v>#REF!</v>
      </c>
      <c r="AO163" s="292" t="e">
        <f>IF(AND(#REF!="Muy Baja",#REF!="Menor"),CONCATENATE("R",#REF!,"C",#REF!),"")</f>
        <v>#REF!</v>
      </c>
      <c r="AP163" s="292" t="e">
        <f>IF(AND(#REF!="Muy Baja",#REF!="Menor"),CONCATENATE("R",#REF!,"C",#REF!),"")</f>
        <v>#REF!</v>
      </c>
      <c r="AQ163" s="292" t="e">
        <f>IF(AND(#REF!="Muy Baja",#REF!="Menor"),CONCATENATE("R",#REF!,"C",#REF!),"")</f>
        <v>#REF!</v>
      </c>
      <c r="AR163" s="292" t="e">
        <f>IF(AND(#REF!="Muy Baja",#REF!="Menor"),CONCATENATE("R",#REF!,"C",#REF!),"")</f>
        <v>#REF!</v>
      </c>
      <c r="AS163" s="293" t="e">
        <f>IF(AND(#REF!="Muy Baja",#REF!="Menor"),CONCATENATE("R",#REF!,"C",#REF!),"")</f>
        <v>#REF!</v>
      </c>
      <c r="AT163" s="282" t="e">
        <f>IF(AND(#REF!="Muy Baja",#REF!="Moderado"),CONCATENATE("R",#REF!,"C",#REF!),"")</f>
        <v>#REF!</v>
      </c>
      <c r="AU163" s="283" t="e">
        <f>IF(AND(#REF!="Muy Baja",#REF!="Moderado"),CONCATENATE("R",#REF!,"C",#REF!),"")</f>
        <v>#REF!</v>
      </c>
      <c r="AV163" s="283" t="e">
        <f>IF(AND(#REF!="Muy Baja",#REF!="Moderado"),CONCATENATE("R",#REF!,"C",#REF!),"")</f>
        <v>#REF!</v>
      </c>
      <c r="AW163" s="283" t="e">
        <f>IF(AND(#REF!="Muy Baja",#REF!="Moderado"),CONCATENATE("R",#REF!,"C",#REF!),"")</f>
        <v>#REF!</v>
      </c>
      <c r="AX163" s="283" t="e">
        <f>IF(AND(#REF!="Muy Baja",#REF!="Moderado"),CONCATENATE("R",#REF!,"C",#REF!),"")</f>
        <v>#REF!</v>
      </c>
      <c r="AY163" s="283" t="e">
        <f>IF(AND(#REF!="Muy Baja",#REF!="Moderado"),CONCATENATE("R",#REF!,"C",#REF!),"")</f>
        <v>#REF!</v>
      </c>
      <c r="AZ163" s="283" t="e">
        <f>IF(AND(#REF!="Muy Baja",#REF!="Moderado"),CONCATENATE("R",#REF!,"C",#REF!),"")</f>
        <v>#REF!</v>
      </c>
      <c r="BA163" s="283" t="e">
        <f>IF(AND(#REF!="Muy Baja",#REF!="Moderado"),CONCATENATE("R",#REF!,"C",#REF!),"")</f>
        <v>#REF!</v>
      </c>
      <c r="BB163" s="283" t="e">
        <f>IF(AND(#REF!="Muy Baja",#REF!="Moderado"),CONCATENATE("R",#REF!,"C",#REF!),"")</f>
        <v>#REF!</v>
      </c>
      <c r="BC163" s="283" t="e">
        <f>IF(AND(#REF!="Muy Baja",#REF!="Moderado"),CONCATENATE("R",#REF!,"C",#REF!),"")</f>
        <v>#REF!</v>
      </c>
      <c r="BD163" s="283" t="e">
        <f>IF(AND(#REF!="Muy Baja",#REF!="Moderado"),CONCATENATE("R",#REF!,"C",#REF!),"")</f>
        <v>#REF!</v>
      </c>
      <c r="BE163" s="283" t="e">
        <f>IF(AND(#REF!="Muy Baja",#REF!="Moderado"),CONCATENATE("R",#REF!,"C",#REF!),"")</f>
        <v>#REF!</v>
      </c>
      <c r="BF163" s="283" t="e">
        <f>IF(AND(#REF!="Muy Baja",#REF!="Moderado"),CONCATENATE("R",#REF!,"C",#REF!),"")</f>
        <v>#REF!</v>
      </c>
      <c r="BG163" s="283" t="e">
        <f>IF(AND(#REF!="Muy Baja",#REF!="Moderado"),CONCATENATE("R",#REF!,"C",#REF!),"")</f>
        <v>#REF!</v>
      </c>
      <c r="BH163" s="283" t="e">
        <f>IF(AND(#REF!="Muy Baja",#REF!="Moderado"),CONCATENATE("R",#REF!,"C",#REF!),"")</f>
        <v>#REF!</v>
      </c>
      <c r="BI163" s="283" t="e">
        <f>IF(AND(#REF!="Muy Baja",#REF!="Moderado"),CONCATENATE("R",#REF!,"C",#REF!),"")</f>
        <v>#REF!</v>
      </c>
      <c r="BJ163" s="283" t="e">
        <f>IF(AND(#REF!="Muy Baja",#REF!="Moderado"),CONCATENATE("R",#REF!,"C",#REF!),"")</f>
        <v>#REF!</v>
      </c>
      <c r="BK163" s="284" t="e">
        <f>IF(AND(#REF!="Muy Baja",#REF!="Moderado"),CONCATENATE("R",#REF!,"C",#REF!),"")</f>
        <v>#REF!</v>
      </c>
      <c r="BL163" s="270" t="e">
        <f>IF(AND(#REF!="Muy Baja",#REF!="Mayor"),CONCATENATE("R",#REF!,"C",#REF!),"")</f>
        <v>#REF!</v>
      </c>
      <c r="BM163" s="270" t="e">
        <f>IF(AND(#REF!="Muy Baja",#REF!="Mayor"),CONCATENATE("R",#REF!,"C",#REF!),"")</f>
        <v>#REF!</v>
      </c>
      <c r="BN163" s="270" t="e">
        <f>IF(AND(#REF!="Muy Baja",#REF!="Mayor"),CONCATENATE("R",#REF!,"C",#REF!),"")</f>
        <v>#REF!</v>
      </c>
      <c r="BO163" s="270" t="e">
        <f>IF(AND(#REF!="Muy Baja",#REF!="Mayor"),CONCATENATE("R",#REF!,"C",#REF!),"")</f>
        <v>#REF!</v>
      </c>
      <c r="BP163" s="270" t="e">
        <f>IF(AND(#REF!="Muy Baja",#REF!="Mayor"),CONCATENATE("R",#REF!,"C",#REF!),"")</f>
        <v>#REF!</v>
      </c>
      <c r="BQ163" s="270" t="e">
        <f>IF(AND(#REF!="Muy Baja",#REF!="Mayor"),CONCATENATE("R",#REF!,"C",#REF!),"")</f>
        <v>#REF!</v>
      </c>
      <c r="BR163" s="270" t="e">
        <f>IF(AND(#REF!="Muy Baja",#REF!="Mayor"),CONCATENATE("R",#REF!,"C",#REF!),"")</f>
        <v>#REF!</v>
      </c>
      <c r="BS163" s="270" t="e">
        <f>IF(AND(#REF!="Muy Baja",#REF!="Mayor"),CONCATENATE("R",#REF!,"C",#REF!),"")</f>
        <v>#REF!</v>
      </c>
      <c r="BT163" s="270" t="e">
        <f>IF(AND(#REF!="Muy Baja",#REF!="Mayor"),CONCATENATE("R",#REF!,"C",#REF!),"")</f>
        <v>#REF!</v>
      </c>
      <c r="BU163" s="270" t="e">
        <f>IF(AND(#REF!="Muy Baja",#REF!="Mayor"),CONCATENATE("R",#REF!,"C",#REF!),"")</f>
        <v>#REF!</v>
      </c>
      <c r="BV163" s="270" t="e">
        <f>IF(AND(#REF!="Muy Baja",#REF!="Mayor"),CONCATENATE("R",#REF!,"C",#REF!),"")</f>
        <v>#REF!</v>
      </c>
      <c r="BW163" s="270" t="e">
        <f>IF(AND(#REF!="Muy Baja",#REF!="Mayor"),CONCATENATE("R",#REF!,"C",#REF!),"")</f>
        <v>#REF!</v>
      </c>
      <c r="BX163" s="270" t="e">
        <f>IF(AND(#REF!="Muy Baja",#REF!="Mayor"),CONCATENATE("R",#REF!,"C",#REF!),"")</f>
        <v>#REF!</v>
      </c>
      <c r="BY163" s="270" t="e">
        <f>IF(AND(#REF!="Muy Baja",#REF!="Mayor"),CONCATENATE("R",#REF!,"C",#REF!),"")</f>
        <v>#REF!</v>
      </c>
      <c r="BZ163" s="270" t="e">
        <f>IF(AND(#REF!="Muy Baja",#REF!="Mayor"),CONCATENATE("R",#REF!,"C",#REF!),"")</f>
        <v>#REF!</v>
      </c>
      <c r="CA163" s="270" t="e">
        <f>IF(AND(#REF!="Muy Baja",#REF!="Mayor"),CONCATENATE("R",#REF!,"C",#REF!),"")</f>
        <v>#REF!</v>
      </c>
      <c r="CB163" s="270" t="e">
        <f>IF(AND(#REF!="Muy Baja",#REF!="Mayor"),CONCATENATE("R",#REF!,"C",#REF!),"")</f>
        <v>#REF!</v>
      </c>
      <c r="CC163" s="271" t="e">
        <f>IF(AND(#REF!="Muy Baja",#REF!="Mayor"),CONCATENATE("R",#REF!,"C",#REF!),"")</f>
        <v>#REF!</v>
      </c>
      <c r="CD163" s="272" t="e">
        <f>IF(AND(#REF!="Muy Baja",#REF!="Catastrófico"),CONCATENATE("R",#REF!,"C",#REF!),"")</f>
        <v>#REF!</v>
      </c>
      <c r="CE163" s="272" t="e">
        <f>IF(AND(#REF!="Muy Baja",#REF!="Catastrófico"),CONCATENATE("R",#REF!,"C",#REF!),"")</f>
        <v>#REF!</v>
      </c>
      <c r="CF163" s="272" t="e">
        <f>IF(AND(#REF!="Muy Baja",#REF!="Catastrófico"),CONCATENATE("R",#REF!,"C",#REF!),"")</f>
        <v>#REF!</v>
      </c>
      <c r="CG163" s="272" t="e">
        <f>IF(AND(#REF!="Muy Baja",#REF!="Catastrófico"),CONCATENATE("R",#REF!,"C",#REF!),"")</f>
        <v>#REF!</v>
      </c>
      <c r="CH163" s="272" t="e">
        <f>IF(AND(#REF!="Muy Baja",#REF!="Catastrófico"),CONCATENATE("R",#REF!,"C",#REF!),"")</f>
        <v>#REF!</v>
      </c>
      <c r="CI163" s="272" t="e">
        <f>IF(AND(#REF!="Muy Baja",#REF!="Catastrófico"),CONCATENATE("R",#REF!,"C",#REF!),"")</f>
        <v>#REF!</v>
      </c>
      <c r="CJ163" s="272" t="e">
        <f>IF(AND(#REF!="Muy Baja",#REF!="Catastrófico"),CONCATENATE("R",#REF!,"C",#REF!),"")</f>
        <v>#REF!</v>
      </c>
      <c r="CK163" s="272" t="e">
        <f>IF(AND(#REF!="Muy Baja",#REF!="Catastrófico"),CONCATENATE("R",#REF!,"C",#REF!),"")</f>
        <v>#REF!</v>
      </c>
      <c r="CL163" s="272" t="e">
        <f>IF(AND(#REF!="Muy Baja",#REF!="Catastrófico"),CONCATENATE("R",#REF!,"C",#REF!),"")</f>
        <v>#REF!</v>
      </c>
      <c r="CM163" s="272" t="e">
        <f>IF(AND(#REF!="Muy Baja",#REF!="Catastrófico"),CONCATENATE("R",#REF!,"C",#REF!),"")</f>
        <v>#REF!</v>
      </c>
      <c r="CN163" s="272" t="e">
        <f>IF(AND(#REF!="Muy Baja",#REF!="Catastrófico"),CONCATENATE("R",#REF!,"C",#REF!),"")</f>
        <v>#REF!</v>
      </c>
      <c r="CO163" s="272" t="e">
        <f>IF(AND(#REF!="Muy Baja",#REF!="Catastrófico"),CONCATENATE("R",#REF!,"C",#REF!),"")</f>
        <v>#REF!</v>
      </c>
      <c r="CP163" s="272" t="e">
        <f>IF(AND(#REF!="Muy Baja",#REF!="Catastrófico"),CONCATENATE("R",#REF!,"C",#REF!),"")</f>
        <v>#REF!</v>
      </c>
      <c r="CQ163" s="272" t="e">
        <f>IF(AND(#REF!="Muy Baja",#REF!="Catastrófico"),CONCATENATE("R",#REF!,"C",#REF!),"")</f>
        <v>#REF!</v>
      </c>
      <c r="CR163" s="272" t="e">
        <f>IF(AND(#REF!="Muy Baja",#REF!="Catastrófico"),CONCATENATE("R",#REF!,"C",#REF!),"")</f>
        <v>#REF!</v>
      </c>
      <c r="CS163" s="272" t="e">
        <f>IF(AND(#REF!="Muy Baja",#REF!="Catastrófico"),CONCATENATE("R",#REF!,"C",#REF!),"")</f>
        <v>#REF!</v>
      </c>
      <c r="CT163" s="272" t="e">
        <f>IF(AND(#REF!="Muy Baja",#REF!="Catastrófico"),CONCATENATE("R",#REF!,"C",#REF!),"")</f>
        <v>#REF!</v>
      </c>
      <c r="CU163" s="273" t="e">
        <f>IF(AND(#REF!="Muy Baja",#REF!="Catastrófico"),CONCATENATE("R",#REF!,"C",#REF!),"")</f>
        <v>#REF!</v>
      </c>
      <c r="CV163" s="57"/>
    </row>
    <row r="164" spans="2:106" ht="32.65" customHeight="1">
      <c r="B164" s="1101"/>
      <c r="C164" s="1101"/>
      <c r="D164" s="1102"/>
      <c r="E164" s="1072"/>
      <c r="F164" s="1073"/>
      <c r="G164" s="1073"/>
      <c r="H164" s="1073"/>
      <c r="I164" s="1073"/>
      <c r="J164" s="291" t="e">
        <f>IF(AND(#REF!="Muy Baja",#REF!="Leve"),CONCATENATE("R",#REF!,"C",#REF!),"")</f>
        <v>#REF!</v>
      </c>
      <c r="K164" s="292" t="e">
        <f>IF(AND(#REF!="Muy Baja",#REF!="Leve"),CONCATENATE("R",#REF!,"C",#REF!),"")</f>
        <v>#REF!</v>
      </c>
      <c r="L164" s="292" t="e">
        <f>IF(AND(#REF!="Muy Baja",#REF!="Leve"),CONCATENATE("R",#REF!,"C",#REF!),"")</f>
        <v>#REF!</v>
      </c>
      <c r="M164" s="292" t="e">
        <f>IF(AND(#REF!="Muy Baja",#REF!="Leve"),CONCATENATE("R",#REF!,"C",#REF!),"")</f>
        <v>#REF!</v>
      </c>
      <c r="N164" s="292" t="e">
        <f>IF(AND(#REF!="Muy Baja",#REF!="Leve"),CONCATENATE("R",#REF!,"C",#REF!),"")</f>
        <v>#REF!</v>
      </c>
      <c r="O164" s="292" t="e">
        <f>IF(AND(#REF!="Muy Baja",#REF!="Leve"),CONCATENATE("R",#REF!,"C",#REF!),"")</f>
        <v>#REF!</v>
      </c>
      <c r="P164" s="292" t="e">
        <f>IF(AND(#REF!="Muy Baja",#REF!="Leve"),CONCATENATE("R",#REF!,"C",#REF!),"")</f>
        <v>#REF!</v>
      </c>
      <c r="Q164" s="292" t="e">
        <f>IF(AND(#REF!="Muy Baja",#REF!="Leve"),CONCATENATE("R",#REF!,"C",#REF!),"")</f>
        <v>#REF!</v>
      </c>
      <c r="R164" s="292" t="e">
        <f>IF(AND(#REF!="Muy Baja",#REF!="Leve"),CONCATENATE("R",#REF!,"C",#REF!),"")</f>
        <v>#REF!</v>
      </c>
      <c r="S164" s="292" t="e">
        <f>IF(AND(#REF!="Muy Baja",#REF!="Leve"),CONCATENATE("R",#REF!,"C",#REF!),"")</f>
        <v>#REF!</v>
      </c>
      <c r="T164" s="292" t="e">
        <f>IF(AND(#REF!="Muy Baja",#REF!="Leve"),CONCATENATE("R",#REF!,"C",#REF!),"")</f>
        <v>#REF!</v>
      </c>
      <c r="U164" s="292" t="e">
        <f>IF(AND(#REF!="Muy Baja",#REF!="Leve"),CONCATENATE("R",#REF!,"C",#REF!),"")</f>
        <v>#REF!</v>
      </c>
      <c r="V164" s="292" t="e">
        <f>IF(AND(#REF!="Muy Baja",#REF!="Leve"),CONCATENATE("R",#REF!,"C",#REF!),"")</f>
        <v>#REF!</v>
      </c>
      <c r="W164" s="292" t="e">
        <f>IF(AND(#REF!="Muy Baja",#REF!="Leve"),CONCATENATE("R",#REF!,"C",#REF!),"")</f>
        <v>#REF!</v>
      </c>
      <c r="X164" s="292" t="e">
        <f>IF(AND(#REF!="Muy Baja",#REF!="Leve"),CONCATENATE("R",#REF!,"C",#REF!),"")</f>
        <v>#REF!</v>
      </c>
      <c r="Y164" s="292" t="e">
        <f>IF(AND(#REF!="Muy Baja",#REF!="Leve"),CONCATENATE("R",#REF!,"C",#REF!),"")</f>
        <v>#REF!</v>
      </c>
      <c r="Z164" s="292" t="e">
        <f>IF(AND(#REF!="Muy Baja",#REF!="Leve"),CONCATENATE("R",#REF!,"C",#REF!),"")</f>
        <v>#REF!</v>
      </c>
      <c r="AA164" s="293" t="e">
        <f>IF(AND(#REF!="Muy Baja",#REF!="Leve"),CONCATENATE("R",#REF!,"C",#REF!),"")</f>
        <v>#REF!</v>
      </c>
      <c r="AB164" s="291" t="e">
        <f>IF(AND(#REF!="Muy Baja",#REF!="Menor"),CONCATENATE("R",#REF!,"C",#REF!),"")</f>
        <v>#REF!</v>
      </c>
      <c r="AC164" s="292" t="e">
        <f>IF(AND(#REF!="Muy Baja",#REF!="Menor"),CONCATENATE("R",#REF!,"C",#REF!),"")</f>
        <v>#REF!</v>
      </c>
      <c r="AD164" s="292" t="e">
        <f>IF(AND(#REF!="Muy Baja",#REF!="Menor"),CONCATENATE("R",#REF!,"C",#REF!),"")</f>
        <v>#REF!</v>
      </c>
      <c r="AE164" s="292" t="e">
        <f>IF(AND(#REF!="Muy Baja",#REF!="Menor"),CONCATENATE("R",#REF!,"C",#REF!),"")</f>
        <v>#REF!</v>
      </c>
      <c r="AF164" s="292" t="e">
        <f>IF(AND(#REF!="Muy Baja",#REF!="Menor"),CONCATENATE("R",#REF!,"C",#REF!),"")</f>
        <v>#REF!</v>
      </c>
      <c r="AG164" s="292" t="e">
        <f>IF(AND(#REF!="Muy Baja",#REF!="Menor"),CONCATENATE("R",#REF!,"C",#REF!),"")</f>
        <v>#REF!</v>
      </c>
      <c r="AH164" s="292" t="e">
        <f>IF(AND(#REF!="Muy Baja",#REF!="Menor"),CONCATENATE("R",#REF!,"C",#REF!),"")</f>
        <v>#REF!</v>
      </c>
      <c r="AI164" s="292" t="e">
        <f>IF(AND(#REF!="Muy Baja",#REF!="Menor"),CONCATENATE("R",#REF!,"C",#REF!),"")</f>
        <v>#REF!</v>
      </c>
      <c r="AJ164" s="292" t="e">
        <f>IF(AND(#REF!="Muy Baja",#REF!="Menor"),CONCATENATE("R",#REF!,"C",#REF!),"")</f>
        <v>#REF!</v>
      </c>
      <c r="AK164" s="292" t="e">
        <f>IF(AND(#REF!="Muy Baja",#REF!="Menor"),CONCATENATE("R",#REF!,"C",#REF!),"")</f>
        <v>#REF!</v>
      </c>
      <c r="AL164" s="292" t="e">
        <f>IF(AND(#REF!="Muy Baja",#REF!="Menor"),CONCATENATE("R",#REF!,"C",#REF!),"")</f>
        <v>#REF!</v>
      </c>
      <c r="AM164" s="292" t="e">
        <f>IF(AND(#REF!="Muy Baja",#REF!="Menor"),CONCATENATE("R",#REF!,"C",#REF!),"")</f>
        <v>#REF!</v>
      </c>
      <c r="AN164" s="292" t="e">
        <f>IF(AND(#REF!="Muy Baja",#REF!="Menor"),CONCATENATE("R",#REF!,"C",#REF!),"")</f>
        <v>#REF!</v>
      </c>
      <c r="AO164" s="292" t="e">
        <f>IF(AND(#REF!="Muy Baja",#REF!="Menor"),CONCATENATE("R",#REF!,"C",#REF!),"")</f>
        <v>#REF!</v>
      </c>
      <c r="AP164" s="292" t="e">
        <f>IF(AND(#REF!="Muy Baja",#REF!="Menor"),CONCATENATE("R",#REF!,"C",#REF!),"")</f>
        <v>#REF!</v>
      </c>
      <c r="AQ164" s="292" t="e">
        <f>IF(AND(#REF!="Muy Baja",#REF!="Menor"),CONCATENATE("R",#REF!,"C",#REF!),"")</f>
        <v>#REF!</v>
      </c>
      <c r="AR164" s="292" t="e">
        <f>IF(AND(#REF!="Muy Baja",#REF!="Menor"),CONCATENATE("R",#REF!,"C",#REF!),"")</f>
        <v>#REF!</v>
      </c>
      <c r="AS164" s="293" t="e">
        <f>IF(AND(#REF!="Muy Baja",#REF!="Menor"),CONCATENATE("R",#REF!,"C",#REF!),"")</f>
        <v>#REF!</v>
      </c>
      <c r="AT164" s="282" t="e">
        <f>IF(AND(#REF!="Muy Baja",#REF!="Moderado"),CONCATENATE("R",#REF!,"C",#REF!),"")</f>
        <v>#REF!</v>
      </c>
      <c r="AU164" s="283" t="e">
        <f>IF(AND(#REF!="Muy Baja",#REF!="Moderado"),CONCATENATE("R",#REF!,"C",#REF!),"")</f>
        <v>#REF!</v>
      </c>
      <c r="AV164" s="283" t="e">
        <f>IF(AND(#REF!="Muy Baja",#REF!="Moderado"),CONCATENATE("R",#REF!,"C",#REF!),"")</f>
        <v>#REF!</v>
      </c>
      <c r="AW164" s="283" t="e">
        <f>IF(AND(#REF!="Muy Baja",#REF!="Moderado"),CONCATENATE("R",#REF!,"C",#REF!),"")</f>
        <v>#REF!</v>
      </c>
      <c r="AX164" s="283" t="e">
        <f>IF(AND(#REF!="Muy Baja",#REF!="Moderado"),CONCATENATE("R",#REF!,"C",#REF!),"")</f>
        <v>#REF!</v>
      </c>
      <c r="AY164" s="283" t="e">
        <f>IF(AND(#REF!="Muy Baja",#REF!="Moderado"),CONCATENATE("R",#REF!,"C",#REF!),"")</f>
        <v>#REF!</v>
      </c>
      <c r="AZ164" s="283" t="e">
        <f>IF(AND(#REF!="Muy Baja",#REF!="Moderado"),CONCATENATE("R",#REF!,"C",#REF!),"")</f>
        <v>#REF!</v>
      </c>
      <c r="BA164" s="283" t="e">
        <f>IF(AND(#REF!="Muy Baja",#REF!="Moderado"),CONCATENATE("R",#REF!,"C",#REF!),"")</f>
        <v>#REF!</v>
      </c>
      <c r="BB164" s="283" t="e">
        <f>IF(AND(#REF!="Muy Baja",#REF!="Moderado"),CONCATENATE("R",#REF!,"C",#REF!),"")</f>
        <v>#REF!</v>
      </c>
      <c r="BC164" s="283" t="e">
        <f>IF(AND(#REF!="Muy Baja",#REF!="Moderado"),CONCATENATE("R",#REF!,"C",#REF!),"")</f>
        <v>#REF!</v>
      </c>
      <c r="BD164" s="283" t="e">
        <f>IF(AND(#REF!="Muy Baja",#REF!="Moderado"),CONCATENATE("R",#REF!,"C",#REF!),"")</f>
        <v>#REF!</v>
      </c>
      <c r="BE164" s="283" t="e">
        <f>IF(AND(#REF!="Muy Baja",#REF!="Moderado"),CONCATENATE("R",#REF!,"C",#REF!),"")</f>
        <v>#REF!</v>
      </c>
      <c r="BF164" s="283" t="e">
        <f>IF(AND(#REF!="Muy Baja",#REF!="Moderado"),CONCATENATE("R",#REF!,"C",#REF!),"")</f>
        <v>#REF!</v>
      </c>
      <c r="BG164" s="283" t="e">
        <f>IF(AND(#REF!="Muy Baja",#REF!="Moderado"),CONCATENATE("R",#REF!,"C",#REF!),"")</f>
        <v>#REF!</v>
      </c>
      <c r="BH164" s="283" t="e">
        <f>IF(AND(#REF!="Muy Baja",#REF!="Moderado"),CONCATENATE("R",#REF!,"C",#REF!),"")</f>
        <v>#REF!</v>
      </c>
      <c r="BI164" s="283" t="e">
        <f>IF(AND(#REF!="Muy Baja",#REF!="Moderado"),CONCATENATE("R",#REF!,"C",#REF!),"")</f>
        <v>#REF!</v>
      </c>
      <c r="BJ164" s="283" t="e">
        <f>IF(AND(#REF!="Muy Baja",#REF!="Moderado"),CONCATENATE("R",#REF!,"C",#REF!),"")</f>
        <v>#REF!</v>
      </c>
      <c r="BK164" s="284" t="e">
        <f>IF(AND(#REF!="Muy Baja",#REF!="Moderado"),CONCATENATE("R",#REF!,"C",#REF!),"")</f>
        <v>#REF!</v>
      </c>
      <c r="BL164" s="270" t="e">
        <f>IF(AND(#REF!="Muy Baja",#REF!="Mayor"),CONCATENATE("R",#REF!,"C",#REF!),"")</f>
        <v>#REF!</v>
      </c>
      <c r="BM164" s="270" t="e">
        <f>IF(AND(#REF!="Muy Baja",#REF!="Mayor"),CONCATENATE("R",#REF!,"C",#REF!),"")</f>
        <v>#REF!</v>
      </c>
      <c r="BN164" s="270" t="e">
        <f>IF(AND(#REF!="Muy Baja",#REF!="Mayor"),CONCATENATE("R",#REF!,"C",#REF!),"")</f>
        <v>#REF!</v>
      </c>
      <c r="BO164" s="270" t="e">
        <f>IF(AND(#REF!="Muy Baja",#REF!="Mayor"),CONCATENATE("R",#REF!,"C",#REF!),"")</f>
        <v>#REF!</v>
      </c>
      <c r="BP164" s="270" t="e">
        <f>IF(AND(#REF!="Muy Baja",#REF!="Mayor"),CONCATENATE("R",#REF!,"C",#REF!),"")</f>
        <v>#REF!</v>
      </c>
      <c r="BQ164" s="270" t="e">
        <f>IF(AND(#REF!="Muy Baja",#REF!="Mayor"),CONCATENATE("R",#REF!,"C",#REF!),"")</f>
        <v>#REF!</v>
      </c>
      <c r="BR164" s="270" t="e">
        <f>IF(AND(#REF!="Muy Baja",#REF!="Mayor"),CONCATENATE("R",#REF!,"C",#REF!),"")</f>
        <v>#REF!</v>
      </c>
      <c r="BS164" s="270" t="e">
        <f>IF(AND(#REF!="Muy Baja",#REF!="Mayor"),CONCATENATE("R",#REF!,"C",#REF!),"")</f>
        <v>#REF!</v>
      </c>
      <c r="BT164" s="270" t="e">
        <f>IF(AND(#REF!="Muy Baja",#REF!="Mayor"),CONCATENATE("R",#REF!,"C",#REF!),"")</f>
        <v>#REF!</v>
      </c>
      <c r="BU164" s="270" t="e">
        <f>IF(AND(#REF!="Muy Baja",#REF!="Mayor"),CONCATENATE("R",#REF!,"C",#REF!),"")</f>
        <v>#REF!</v>
      </c>
      <c r="BV164" s="270" t="e">
        <f>IF(AND(#REF!="Muy Baja",#REF!="Mayor"),CONCATENATE("R",#REF!,"C",#REF!),"")</f>
        <v>#REF!</v>
      </c>
      <c r="BW164" s="270" t="e">
        <f>IF(AND(#REF!="Muy Baja",#REF!="Mayor"),CONCATENATE("R",#REF!,"C",#REF!),"")</f>
        <v>#REF!</v>
      </c>
      <c r="BX164" s="270" t="e">
        <f>IF(AND(#REF!="Muy Baja",#REF!="Mayor"),CONCATENATE("R",#REF!,"C",#REF!),"")</f>
        <v>#REF!</v>
      </c>
      <c r="BY164" s="270" t="e">
        <f>IF(AND(#REF!="Muy Baja",#REF!="Mayor"),CONCATENATE("R",#REF!,"C",#REF!),"")</f>
        <v>#REF!</v>
      </c>
      <c r="BZ164" s="270" t="e">
        <f>IF(AND(#REF!="Muy Baja",#REF!="Mayor"),CONCATENATE("R",#REF!,"C",#REF!),"")</f>
        <v>#REF!</v>
      </c>
      <c r="CA164" s="270" t="e">
        <f>IF(AND(#REF!="Muy Baja",#REF!="Mayor"),CONCATENATE("R",#REF!,"C",#REF!),"")</f>
        <v>#REF!</v>
      </c>
      <c r="CB164" s="270" t="e">
        <f>IF(AND(#REF!="Muy Baja",#REF!="Mayor"),CONCATENATE("R",#REF!,"C",#REF!),"")</f>
        <v>#REF!</v>
      </c>
      <c r="CC164" s="271" t="e">
        <f>IF(AND(#REF!="Muy Baja",#REF!="Mayor"),CONCATENATE("R",#REF!,"C",#REF!),"")</f>
        <v>#REF!</v>
      </c>
      <c r="CD164" s="272" t="e">
        <f>IF(AND(#REF!="Muy Baja",#REF!="Catastrófico"),CONCATENATE("R",#REF!,"C",#REF!),"")</f>
        <v>#REF!</v>
      </c>
      <c r="CE164" s="272" t="e">
        <f>IF(AND(#REF!="Muy Baja",#REF!="Catastrófico"),CONCATENATE("R",#REF!,"C",#REF!),"")</f>
        <v>#REF!</v>
      </c>
      <c r="CF164" s="272" t="e">
        <f>IF(AND(#REF!="Muy Baja",#REF!="Catastrófico"),CONCATENATE("R",#REF!,"C",#REF!),"")</f>
        <v>#REF!</v>
      </c>
      <c r="CG164" s="272" t="e">
        <f>IF(AND(#REF!="Muy Baja",#REF!="Catastrófico"),CONCATENATE("R",#REF!,"C",#REF!),"")</f>
        <v>#REF!</v>
      </c>
      <c r="CH164" s="272" t="e">
        <f>IF(AND(#REF!="Muy Baja",#REF!="Catastrófico"),CONCATENATE("R",#REF!,"C",#REF!),"")</f>
        <v>#REF!</v>
      </c>
      <c r="CI164" s="272" t="e">
        <f>IF(AND(#REF!="Muy Baja",#REF!="Catastrófico"),CONCATENATE("R",#REF!,"C",#REF!),"")</f>
        <v>#REF!</v>
      </c>
      <c r="CJ164" s="272" t="e">
        <f>IF(AND(#REF!="Muy Baja",#REF!="Catastrófico"),CONCATENATE("R",#REF!,"C",#REF!),"")</f>
        <v>#REF!</v>
      </c>
      <c r="CK164" s="272" t="e">
        <f>IF(AND(#REF!="Muy Baja",#REF!="Catastrófico"),CONCATENATE("R",#REF!,"C",#REF!),"")</f>
        <v>#REF!</v>
      </c>
      <c r="CL164" s="272" t="e">
        <f>IF(AND(#REF!="Muy Baja",#REF!="Catastrófico"),CONCATENATE("R",#REF!,"C",#REF!),"")</f>
        <v>#REF!</v>
      </c>
      <c r="CM164" s="272" t="e">
        <f>IF(AND(#REF!="Muy Baja",#REF!="Catastrófico"),CONCATENATE("R",#REF!,"C",#REF!),"")</f>
        <v>#REF!</v>
      </c>
      <c r="CN164" s="272" t="e">
        <f>IF(AND(#REF!="Muy Baja",#REF!="Catastrófico"),CONCATENATE("R",#REF!,"C",#REF!),"")</f>
        <v>#REF!</v>
      </c>
      <c r="CO164" s="272" t="e">
        <f>IF(AND(#REF!="Muy Baja",#REF!="Catastrófico"),CONCATENATE("R",#REF!,"C",#REF!),"")</f>
        <v>#REF!</v>
      </c>
      <c r="CP164" s="272" t="e">
        <f>IF(AND(#REF!="Muy Baja",#REF!="Catastrófico"),CONCATENATE("R",#REF!,"C",#REF!),"")</f>
        <v>#REF!</v>
      </c>
      <c r="CQ164" s="272" t="e">
        <f>IF(AND(#REF!="Muy Baja",#REF!="Catastrófico"),CONCATENATE("R",#REF!,"C",#REF!),"")</f>
        <v>#REF!</v>
      </c>
      <c r="CR164" s="272" t="e">
        <f>IF(AND(#REF!="Muy Baja",#REF!="Catastrófico"),CONCATENATE("R",#REF!,"C",#REF!),"")</f>
        <v>#REF!</v>
      </c>
      <c r="CS164" s="272" t="e">
        <f>IF(AND(#REF!="Muy Baja",#REF!="Catastrófico"),CONCATENATE("R",#REF!,"C",#REF!),"")</f>
        <v>#REF!</v>
      </c>
      <c r="CT164" s="272" t="e">
        <f>IF(AND(#REF!="Muy Baja",#REF!="Catastrófico"),CONCATENATE("R",#REF!,"C",#REF!),"")</f>
        <v>#REF!</v>
      </c>
      <c r="CU164" s="273" t="e">
        <f>IF(AND(#REF!="Muy Baja",#REF!="Catastrófico"),CONCATENATE("R",#REF!,"C",#REF!),"")</f>
        <v>#REF!</v>
      </c>
      <c r="CV164" s="57"/>
    </row>
    <row r="165" spans="2:106" ht="32.65" customHeight="1">
      <c r="B165" s="1101"/>
      <c r="C165" s="1101"/>
      <c r="D165" s="1102"/>
      <c r="E165" s="1072"/>
      <c r="F165" s="1073"/>
      <c r="G165" s="1073"/>
      <c r="H165" s="1073"/>
      <c r="I165" s="1073"/>
      <c r="J165" s="291" t="e">
        <f>IF(AND(#REF!="Muy Baja",#REF!="Leve"),CONCATENATE("R",#REF!,"C",#REF!),"")</f>
        <v>#REF!</v>
      </c>
      <c r="K165" s="292" t="e">
        <f>IF(AND(#REF!="Muy Baja",#REF!="Leve"),CONCATENATE("R",#REF!,"C",#REF!),"")</f>
        <v>#REF!</v>
      </c>
      <c r="L165" s="292" t="e">
        <f>IF(AND(#REF!="Muy Baja",#REF!="Leve"),CONCATENATE("R",#REF!,"C",#REF!),"")</f>
        <v>#REF!</v>
      </c>
      <c r="M165" s="292" t="e">
        <f>IF(AND(#REF!="Muy Baja",#REF!="Leve"),CONCATENATE("R",#REF!,"C",#REF!),"")</f>
        <v>#REF!</v>
      </c>
      <c r="N165" s="292" t="e">
        <f>IF(AND(#REF!="Muy Baja",#REF!="Leve"),CONCATENATE("R",#REF!,"C",#REF!),"")</f>
        <v>#REF!</v>
      </c>
      <c r="O165" s="292" t="e">
        <f>IF(AND(#REF!="Muy Baja",#REF!="Leve"),CONCATENATE("R",#REF!,"C",#REF!),"")</f>
        <v>#REF!</v>
      </c>
      <c r="P165" s="292" t="e">
        <f>IF(AND(#REF!="Muy Baja",#REF!="Leve"),CONCATENATE("R",#REF!,"C",#REF!),"")</f>
        <v>#REF!</v>
      </c>
      <c r="Q165" s="292" t="e">
        <f>IF(AND(#REF!="Muy Baja",#REF!="Leve"),CONCATENATE("R",#REF!,"C",#REF!),"")</f>
        <v>#REF!</v>
      </c>
      <c r="R165" s="292" t="e">
        <f>IF(AND(#REF!="Muy Baja",#REF!="Leve"),CONCATENATE("R",#REF!,"C",#REF!),"")</f>
        <v>#REF!</v>
      </c>
      <c r="S165" s="292" t="e">
        <f>IF(AND(#REF!="Muy Baja",#REF!="Leve"),CONCATENATE("R",#REF!,"C",#REF!),"")</f>
        <v>#REF!</v>
      </c>
      <c r="T165" s="292" t="e">
        <f>IF(AND(#REF!="Muy Baja",#REF!="Leve"),CONCATENATE("R",#REF!,"C",#REF!),"")</f>
        <v>#REF!</v>
      </c>
      <c r="U165" s="292" t="e">
        <f>IF(AND(#REF!="Muy Baja",#REF!="Leve"),CONCATENATE("R",#REF!,"C",#REF!),"")</f>
        <v>#REF!</v>
      </c>
      <c r="V165" s="292" t="e">
        <f>IF(AND(#REF!="Muy Baja",#REF!="Leve"),CONCATENATE("R",#REF!,"C",#REF!),"")</f>
        <v>#REF!</v>
      </c>
      <c r="W165" s="292" t="e">
        <f>IF(AND(#REF!="Muy Baja",#REF!="Leve"),CONCATENATE("R",#REF!,"C",#REF!),"")</f>
        <v>#REF!</v>
      </c>
      <c r="X165" s="292" t="e">
        <f>IF(AND(#REF!="Muy Baja",#REF!="Leve"),CONCATENATE("R",#REF!,"C",#REF!),"")</f>
        <v>#REF!</v>
      </c>
      <c r="Y165" s="292" t="e">
        <f>IF(AND(#REF!="Muy Baja",#REF!="Leve"),CONCATENATE("R",#REF!,"C",#REF!),"")</f>
        <v>#REF!</v>
      </c>
      <c r="Z165" s="292" t="e">
        <f>IF(AND(#REF!="Muy Baja",#REF!="Leve"),CONCATENATE("R",#REF!,"C",#REF!),"")</f>
        <v>#REF!</v>
      </c>
      <c r="AA165" s="293" t="e">
        <f>IF(AND(#REF!="Muy Baja",#REF!="Leve"),CONCATENATE("R",#REF!,"C",#REF!),"")</f>
        <v>#REF!</v>
      </c>
      <c r="AB165" s="291" t="e">
        <f>IF(AND(#REF!="Muy Baja",#REF!="Menor"),CONCATENATE("R",#REF!,"C",#REF!),"")</f>
        <v>#REF!</v>
      </c>
      <c r="AC165" s="292" t="e">
        <f>IF(AND(#REF!="Muy Baja",#REF!="Menor"),CONCATENATE("R",#REF!,"C",#REF!),"")</f>
        <v>#REF!</v>
      </c>
      <c r="AD165" s="292" t="e">
        <f>IF(AND(#REF!="Muy Baja",#REF!="Menor"),CONCATENATE("R",#REF!,"C",#REF!),"")</f>
        <v>#REF!</v>
      </c>
      <c r="AE165" s="292" t="e">
        <f>IF(AND(#REF!="Muy Baja",#REF!="Menor"),CONCATENATE("R",#REF!,"C",#REF!),"")</f>
        <v>#REF!</v>
      </c>
      <c r="AF165" s="292" t="e">
        <f>IF(AND(#REF!="Muy Baja",#REF!="Menor"),CONCATENATE("R",#REF!,"C",#REF!),"")</f>
        <v>#REF!</v>
      </c>
      <c r="AG165" s="292" t="e">
        <f>IF(AND(#REF!="Muy Baja",#REF!="Menor"),CONCATENATE("R",#REF!,"C",#REF!),"")</f>
        <v>#REF!</v>
      </c>
      <c r="AH165" s="292" t="e">
        <f>IF(AND(#REF!="Muy Baja",#REF!="Menor"),CONCATENATE("R",#REF!,"C",#REF!),"")</f>
        <v>#REF!</v>
      </c>
      <c r="AI165" s="292" t="e">
        <f>IF(AND(#REF!="Muy Baja",#REF!="Menor"),CONCATENATE("R",#REF!,"C",#REF!),"")</f>
        <v>#REF!</v>
      </c>
      <c r="AJ165" s="292" t="e">
        <f>IF(AND(#REF!="Muy Baja",#REF!="Menor"),CONCATENATE("R",#REF!,"C",#REF!),"")</f>
        <v>#REF!</v>
      </c>
      <c r="AK165" s="292" t="e">
        <f>IF(AND(#REF!="Muy Baja",#REF!="Menor"),CONCATENATE("R",#REF!,"C",#REF!),"")</f>
        <v>#REF!</v>
      </c>
      <c r="AL165" s="292" t="e">
        <f>IF(AND(#REF!="Muy Baja",#REF!="Menor"),CONCATENATE("R",#REF!,"C",#REF!),"")</f>
        <v>#REF!</v>
      </c>
      <c r="AM165" s="292" t="e">
        <f>IF(AND(#REF!="Muy Baja",#REF!="Menor"),CONCATENATE("R",#REF!,"C",#REF!),"")</f>
        <v>#REF!</v>
      </c>
      <c r="AN165" s="292" t="e">
        <f>IF(AND(#REF!="Muy Baja",#REF!="Menor"),CONCATENATE("R",#REF!,"C",#REF!),"")</f>
        <v>#REF!</v>
      </c>
      <c r="AO165" s="292" t="e">
        <f>IF(AND(#REF!="Muy Baja",#REF!="Menor"),CONCATENATE("R",#REF!,"C",#REF!),"")</f>
        <v>#REF!</v>
      </c>
      <c r="AP165" s="292" t="e">
        <f>IF(AND(#REF!="Muy Baja",#REF!="Menor"),CONCATENATE("R",#REF!,"C",#REF!),"")</f>
        <v>#REF!</v>
      </c>
      <c r="AQ165" s="292" t="e">
        <f>IF(AND(#REF!="Muy Baja",#REF!="Menor"),CONCATENATE("R",#REF!,"C",#REF!),"")</f>
        <v>#REF!</v>
      </c>
      <c r="AR165" s="292" t="e">
        <f>IF(AND(#REF!="Muy Baja",#REF!="Menor"),CONCATENATE("R",#REF!,"C",#REF!),"")</f>
        <v>#REF!</v>
      </c>
      <c r="AS165" s="293" t="e">
        <f>IF(AND(#REF!="Muy Baja",#REF!="Menor"),CONCATENATE("R",#REF!,"C",#REF!),"")</f>
        <v>#REF!</v>
      </c>
      <c r="AT165" s="282" t="e">
        <f>IF(AND(#REF!="Muy Baja",#REF!="Moderado"),CONCATENATE("R",#REF!,"C",#REF!),"")</f>
        <v>#REF!</v>
      </c>
      <c r="AU165" s="283" t="e">
        <f>IF(AND(#REF!="Muy Baja",#REF!="Moderado"),CONCATENATE("R",#REF!,"C",#REF!),"")</f>
        <v>#REF!</v>
      </c>
      <c r="AV165" s="283" t="e">
        <f>IF(AND(#REF!="Muy Baja",#REF!="Moderado"),CONCATENATE("R",#REF!,"C",#REF!),"")</f>
        <v>#REF!</v>
      </c>
      <c r="AW165" s="283" t="e">
        <f>IF(AND(#REF!="Muy Baja",#REF!="Moderado"),CONCATENATE("R",#REF!,"C",#REF!),"")</f>
        <v>#REF!</v>
      </c>
      <c r="AX165" s="283" t="e">
        <f>IF(AND(#REF!="Muy Baja",#REF!="Moderado"),CONCATENATE("R",#REF!,"C",#REF!),"")</f>
        <v>#REF!</v>
      </c>
      <c r="AY165" s="283" t="e">
        <f>IF(AND(#REF!="Muy Baja",#REF!="Moderado"),CONCATENATE("R",#REF!,"C",#REF!),"")</f>
        <v>#REF!</v>
      </c>
      <c r="AZ165" s="283" t="e">
        <f>IF(AND(#REF!="Muy Baja",#REF!="Moderado"),CONCATENATE("R",#REF!,"C",#REF!),"")</f>
        <v>#REF!</v>
      </c>
      <c r="BA165" s="283" t="e">
        <f>IF(AND(#REF!="Muy Baja",#REF!="Moderado"),CONCATENATE("R",#REF!,"C",#REF!),"")</f>
        <v>#REF!</v>
      </c>
      <c r="BB165" s="283" t="e">
        <f>IF(AND(#REF!="Muy Baja",#REF!="Moderado"),CONCATENATE("R",#REF!,"C",#REF!),"")</f>
        <v>#REF!</v>
      </c>
      <c r="BC165" s="283" t="e">
        <f>IF(AND(#REF!="Muy Baja",#REF!="Moderado"),CONCATENATE("R",#REF!,"C",#REF!),"")</f>
        <v>#REF!</v>
      </c>
      <c r="BD165" s="283" t="e">
        <f>IF(AND(#REF!="Muy Baja",#REF!="Moderado"),CONCATENATE("R",#REF!,"C",#REF!),"")</f>
        <v>#REF!</v>
      </c>
      <c r="BE165" s="283" t="e">
        <f>IF(AND(#REF!="Muy Baja",#REF!="Moderado"),CONCATENATE("R",#REF!,"C",#REF!),"")</f>
        <v>#REF!</v>
      </c>
      <c r="BF165" s="283" t="e">
        <f>IF(AND(#REF!="Muy Baja",#REF!="Moderado"),CONCATENATE("R",#REF!,"C",#REF!),"")</f>
        <v>#REF!</v>
      </c>
      <c r="BG165" s="283" t="e">
        <f>IF(AND(#REF!="Muy Baja",#REF!="Moderado"),CONCATENATE("R",#REF!,"C",#REF!),"")</f>
        <v>#REF!</v>
      </c>
      <c r="BH165" s="283" t="e">
        <f>IF(AND(#REF!="Muy Baja",#REF!="Moderado"),CONCATENATE("R",#REF!,"C",#REF!),"")</f>
        <v>#REF!</v>
      </c>
      <c r="BI165" s="283" t="e">
        <f>IF(AND(#REF!="Muy Baja",#REF!="Moderado"),CONCATENATE("R",#REF!,"C",#REF!),"")</f>
        <v>#REF!</v>
      </c>
      <c r="BJ165" s="283" t="e">
        <f>IF(AND(#REF!="Muy Baja",#REF!="Moderado"),CONCATENATE("R",#REF!,"C",#REF!),"")</f>
        <v>#REF!</v>
      </c>
      <c r="BK165" s="284" t="e">
        <f>IF(AND(#REF!="Muy Baja",#REF!="Moderado"),CONCATENATE("R",#REF!,"C",#REF!),"")</f>
        <v>#REF!</v>
      </c>
      <c r="BL165" s="270" t="e">
        <f>IF(AND(#REF!="Muy Baja",#REF!="Mayor"),CONCATENATE("R",#REF!,"C",#REF!),"")</f>
        <v>#REF!</v>
      </c>
      <c r="BM165" s="270" t="e">
        <f>IF(AND(#REF!="Muy Baja",#REF!="Mayor"),CONCATENATE("R",#REF!,"C",#REF!),"")</f>
        <v>#REF!</v>
      </c>
      <c r="BN165" s="270" t="e">
        <f>IF(AND(#REF!="Muy Baja",#REF!="Mayor"),CONCATENATE("R",#REF!,"C",#REF!),"")</f>
        <v>#REF!</v>
      </c>
      <c r="BO165" s="270" t="e">
        <f>IF(AND(#REF!="Muy Baja",#REF!="Mayor"),CONCATENATE("R",#REF!,"C",#REF!),"")</f>
        <v>#REF!</v>
      </c>
      <c r="BP165" s="270" t="e">
        <f>IF(AND(#REF!="Muy Baja",#REF!="Mayor"),CONCATENATE("R",#REF!,"C",#REF!),"")</f>
        <v>#REF!</v>
      </c>
      <c r="BQ165" s="270" t="e">
        <f>IF(AND(#REF!="Muy Baja",#REF!="Mayor"),CONCATENATE("R",#REF!,"C",#REF!),"")</f>
        <v>#REF!</v>
      </c>
      <c r="BR165" s="270" t="e">
        <f>IF(AND(#REF!="Muy Baja",#REF!="Mayor"),CONCATENATE("R",#REF!,"C",#REF!),"")</f>
        <v>#REF!</v>
      </c>
      <c r="BS165" s="270" t="e">
        <f>IF(AND(#REF!="Muy Baja",#REF!="Mayor"),CONCATENATE("R",#REF!,"C",#REF!),"")</f>
        <v>#REF!</v>
      </c>
      <c r="BT165" s="270" t="e">
        <f>IF(AND(#REF!="Muy Baja",#REF!="Mayor"),CONCATENATE("R",#REF!,"C",#REF!),"")</f>
        <v>#REF!</v>
      </c>
      <c r="BU165" s="270" t="e">
        <f>IF(AND(#REF!="Muy Baja",#REF!="Mayor"),CONCATENATE("R",#REF!,"C",#REF!),"")</f>
        <v>#REF!</v>
      </c>
      <c r="BV165" s="270" t="e">
        <f>IF(AND(#REF!="Muy Baja",#REF!="Mayor"),CONCATENATE("R",#REF!,"C",#REF!),"")</f>
        <v>#REF!</v>
      </c>
      <c r="BW165" s="270" t="e">
        <f>IF(AND(#REF!="Muy Baja",#REF!="Mayor"),CONCATENATE("R",#REF!,"C",#REF!),"")</f>
        <v>#REF!</v>
      </c>
      <c r="BX165" s="270" t="e">
        <f>IF(AND(#REF!="Muy Baja",#REF!="Mayor"),CONCATENATE("R",#REF!,"C",#REF!),"")</f>
        <v>#REF!</v>
      </c>
      <c r="BY165" s="270" t="e">
        <f>IF(AND(#REF!="Muy Baja",#REF!="Mayor"),CONCATENATE("R",#REF!,"C",#REF!),"")</f>
        <v>#REF!</v>
      </c>
      <c r="BZ165" s="270" t="e">
        <f>IF(AND(#REF!="Muy Baja",#REF!="Mayor"),CONCATENATE("R",#REF!,"C",#REF!),"")</f>
        <v>#REF!</v>
      </c>
      <c r="CA165" s="270" t="e">
        <f>IF(AND(#REF!="Muy Baja",#REF!="Mayor"),CONCATENATE("R",#REF!,"C",#REF!),"")</f>
        <v>#REF!</v>
      </c>
      <c r="CB165" s="270" t="e">
        <f>IF(AND(#REF!="Muy Baja",#REF!="Mayor"),CONCATENATE("R",#REF!,"C",#REF!),"")</f>
        <v>#REF!</v>
      </c>
      <c r="CC165" s="271" t="e">
        <f>IF(AND(#REF!="Muy Baja",#REF!="Mayor"),CONCATENATE("R",#REF!,"C",#REF!),"")</f>
        <v>#REF!</v>
      </c>
      <c r="CD165" s="272" t="e">
        <f>IF(AND(#REF!="Muy Baja",#REF!="Catastrófico"),CONCATENATE("R",#REF!,"C",#REF!),"")</f>
        <v>#REF!</v>
      </c>
      <c r="CE165" s="272" t="e">
        <f>IF(AND(#REF!="Muy Baja",#REF!="Catastrófico"),CONCATENATE("R",#REF!,"C",#REF!),"")</f>
        <v>#REF!</v>
      </c>
      <c r="CF165" s="272" t="e">
        <f>IF(AND(#REF!="Muy Baja",#REF!="Catastrófico"),CONCATENATE("R",#REF!,"C",#REF!),"")</f>
        <v>#REF!</v>
      </c>
      <c r="CG165" s="272" t="e">
        <f>IF(AND(#REF!="Muy Baja",#REF!="Catastrófico"),CONCATENATE("R",#REF!,"C",#REF!),"")</f>
        <v>#REF!</v>
      </c>
      <c r="CH165" s="272" t="e">
        <f>IF(AND(#REF!="Muy Baja",#REF!="Catastrófico"),CONCATENATE("R",#REF!,"C",#REF!),"")</f>
        <v>#REF!</v>
      </c>
      <c r="CI165" s="272" t="e">
        <f>IF(AND(#REF!="Muy Baja",#REF!="Catastrófico"),CONCATENATE("R",#REF!,"C",#REF!),"")</f>
        <v>#REF!</v>
      </c>
      <c r="CJ165" s="272" t="e">
        <f>IF(AND(#REF!="Muy Baja",#REF!="Catastrófico"),CONCATENATE("R",#REF!,"C",#REF!),"")</f>
        <v>#REF!</v>
      </c>
      <c r="CK165" s="272" t="e">
        <f>IF(AND(#REF!="Muy Baja",#REF!="Catastrófico"),CONCATENATE("R",#REF!,"C",#REF!),"")</f>
        <v>#REF!</v>
      </c>
      <c r="CL165" s="272" t="e">
        <f>IF(AND(#REF!="Muy Baja",#REF!="Catastrófico"),CONCATENATE("R",#REF!,"C",#REF!),"")</f>
        <v>#REF!</v>
      </c>
      <c r="CM165" s="272" t="e">
        <f>IF(AND(#REF!="Muy Baja",#REF!="Catastrófico"),CONCATENATE("R",#REF!,"C",#REF!),"")</f>
        <v>#REF!</v>
      </c>
      <c r="CN165" s="272" t="e">
        <f>IF(AND(#REF!="Muy Baja",#REF!="Catastrófico"),CONCATENATE("R",#REF!,"C",#REF!),"")</f>
        <v>#REF!</v>
      </c>
      <c r="CO165" s="272" t="e">
        <f>IF(AND(#REF!="Muy Baja",#REF!="Catastrófico"),CONCATENATE("R",#REF!,"C",#REF!),"")</f>
        <v>#REF!</v>
      </c>
      <c r="CP165" s="272" t="e">
        <f>IF(AND(#REF!="Muy Baja",#REF!="Catastrófico"),CONCATENATE("R",#REF!,"C",#REF!),"")</f>
        <v>#REF!</v>
      </c>
      <c r="CQ165" s="272" t="e">
        <f>IF(AND(#REF!="Muy Baja",#REF!="Catastrófico"),CONCATENATE("R",#REF!,"C",#REF!),"")</f>
        <v>#REF!</v>
      </c>
      <c r="CR165" s="272" t="e">
        <f>IF(AND(#REF!="Muy Baja",#REF!="Catastrófico"),CONCATENATE("R",#REF!,"C",#REF!),"")</f>
        <v>#REF!</v>
      </c>
      <c r="CS165" s="272" t="e">
        <f>IF(AND(#REF!="Muy Baja",#REF!="Catastrófico"),CONCATENATE("R",#REF!,"C",#REF!),"")</f>
        <v>#REF!</v>
      </c>
      <c r="CT165" s="272" t="e">
        <f>IF(AND(#REF!="Muy Baja",#REF!="Catastrófico"),CONCATENATE("R",#REF!,"C",#REF!),"")</f>
        <v>#REF!</v>
      </c>
      <c r="CU165" s="273" t="e">
        <f>IF(AND(#REF!="Muy Baja",#REF!="Catastrófico"),CONCATENATE("R",#REF!,"C",#REF!),"")</f>
        <v>#REF!</v>
      </c>
      <c r="CV165" s="57"/>
    </row>
    <row r="166" spans="2:106" ht="32.65" customHeight="1">
      <c r="B166" s="1101"/>
      <c r="C166" s="1101"/>
      <c r="D166" s="1102"/>
      <c r="E166" s="1072"/>
      <c r="F166" s="1073"/>
      <c r="G166" s="1073"/>
      <c r="H166" s="1073"/>
      <c r="I166" s="1073"/>
      <c r="J166" s="291" t="e">
        <f>IF(AND(#REF!="Muy Baja",#REF!="Leve"),CONCATENATE("R",#REF!,"C",#REF!),"")</f>
        <v>#REF!</v>
      </c>
      <c r="K166" s="292" t="e">
        <f>IF(AND(#REF!="Muy Baja",#REF!="Leve"),CONCATENATE("R",#REF!,"C",#REF!),"")</f>
        <v>#REF!</v>
      </c>
      <c r="L166" s="292" t="e">
        <f>IF(AND(#REF!="Muy Baja",#REF!="Leve"),CONCATENATE("R",#REF!,"C",#REF!),"")</f>
        <v>#REF!</v>
      </c>
      <c r="M166" s="292" t="e">
        <f>IF(AND(#REF!="Muy Baja",#REF!="Leve"),CONCATENATE("R",#REF!,"C",#REF!),"")</f>
        <v>#REF!</v>
      </c>
      <c r="N166" s="292" t="e">
        <f>IF(AND(#REF!="Muy Baja",#REF!="Leve"),CONCATENATE("R",#REF!,"C",#REF!),"")</f>
        <v>#REF!</v>
      </c>
      <c r="O166" s="292" t="e">
        <f>IF(AND(#REF!="Muy Baja",#REF!="Leve"),CONCATENATE("R",#REF!,"C",#REF!),"")</f>
        <v>#REF!</v>
      </c>
      <c r="P166" s="292" t="e">
        <f>IF(AND(#REF!="Muy Baja",#REF!="Leve"),CONCATENATE("R",#REF!,"C",#REF!),"")</f>
        <v>#REF!</v>
      </c>
      <c r="Q166" s="292" t="e">
        <f>IF(AND(#REF!="Muy Baja",#REF!="Leve"),CONCATENATE("R",#REF!,"C",#REF!),"")</f>
        <v>#REF!</v>
      </c>
      <c r="R166" s="292" t="e">
        <f>IF(AND(#REF!="Muy Baja",#REF!="Leve"),CONCATENATE("R",#REF!,"C",#REF!),"")</f>
        <v>#REF!</v>
      </c>
      <c r="S166" s="292" t="e">
        <f>IF(AND(#REF!="Muy Baja",#REF!="Leve"),CONCATENATE("R",#REF!,"C",#REF!),"")</f>
        <v>#REF!</v>
      </c>
      <c r="T166" s="292" t="e">
        <f>IF(AND(#REF!="Muy Baja",#REF!="Leve"),CONCATENATE("R",#REF!,"C",#REF!),"")</f>
        <v>#REF!</v>
      </c>
      <c r="U166" s="292" t="e">
        <f>IF(AND(#REF!="Muy Baja",#REF!="Leve"),CONCATENATE("R",#REF!,"C",#REF!),"")</f>
        <v>#REF!</v>
      </c>
      <c r="V166" s="292" t="e">
        <f>IF(AND(#REF!="Muy Baja",#REF!="Leve"),CONCATENATE("R",#REF!,"C",#REF!),"")</f>
        <v>#REF!</v>
      </c>
      <c r="W166" s="292" t="e">
        <f>IF(AND(#REF!="Muy Baja",#REF!="Leve"),CONCATENATE("R",#REF!,"C",#REF!),"")</f>
        <v>#REF!</v>
      </c>
      <c r="X166" s="292" t="e">
        <f>IF(AND(#REF!="Muy Baja",#REF!="Leve"),CONCATENATE("R",#REF!,"C",#REF!),"")</f>
        <v>#REF!</v>
      </c>
      <c r="Y166" s="292" t="e">
        <f>IF(AND(#REF!="Muy Baja",#REF!="Leve"),CONCATENATE("R",#REF!,"C",#REF!),"")</f>
        <v>#REF!</v>
      </c>
      <c r="Z166" s="292" t="e">
        <f>IF(AND(#REF!="Muy Baja",#REF!="Leve"),CONCATENATE("R",#REF!,"C",#REF!),"")</f>
        <v>#REF!</v>
      </c>
      <c r="AA166" s="293" t="e">
        <f>IF(AND(#REF!="Muy Baja",#REF!="Leve"),CONCATENATE("R",#REF!,"C",#REF!),"")</f>
        <v>#REF!</v>
      </c>
      <c r="AB166" s="291" t="e">
        <f>IF(AND(#REF!="Muy Baja",#REF!="Menor"),CONCATENATE("R",#REF!,"C",#REF!),"")</f>
        <v>#REF!</v>
      </c>
      <c r="AC166" s="292" t="e">
        <f>IF(AND(#REF!="Muy Baja",#REF!="Menor"),CONCATENATE("R",#REF!,"C",#REF!),"")</f>
        <v>#REF!</v>
      </c>
      <c r="AD166" s="292" t="e">
        <f>IF(AND(#REF!="Muy Baja",#REF!="Menor"),CONCATENATE("R",#REF!,"C",#REF!),"")</f>
        <v>#REF!</v>
      </c>
      <c r="AE166" s="292" t="e">
        <f>IF(AND(#REF!="Muy Baja",#REF!="Menor"),CONCATENATE("R",#REF!,"C",#REF!),"")</f>
        <v>#REF!</v>
      </c>
      <c r="AF166" s="292" t="e">
        <f>IF(AND(#REF!="Muy Baja",#REF!="Menor"),CONCATENATE("R",#REF!,"C",#REF!),"")</f>
        <v>#REF!</v>
      </c>
      <c r="AG166" s="292" t="e">
        <f>IF(AND(#REF!="Muy Baja",#REF!="Menor"),CONCATENATE("R",#REF!,"C",#REF!),"")</f>
        <v>#REF!</v>
      </c>
      <c r="AH166" s="292" t="e">
        <f>IF(AND(#REF!="Muy Baja",#REF!="Menor"),CONCATENATE("R",#REF!,"C",#REF!),"")</f>
        <v>#REF!</v>
      </c>
      <c r="AI166" s="292" t="e">
        <f>IF(AND(#REF!="Muy Baja",#REF!="Menor"),CONCATENATE("R",#REF!,"C",#REF!),"")</f>
        <v>#REF!</v>
      </c>
      <c r="AJ166" s="292" t="e">
        <f>IF(AND(#REF!="Muy Baja",#REF!="Menor"),CONCATENATE("R",#REF!,"C",#REF!),"")</f>
        <v>#REF!</v>
      </c>
      <c r="AK166" s="292" t="e">
        <f>IF(AND(#REF!="Muy Baja",#REF!="Menor"),CONCATENATE("R",#REF!,"C",#REF!),"")</f>
        <v>#REF!</v>
      </c>
      <c r="AL166" s="292" t="e">
        <f>IF(AND(#REF!="Muy Baja",#REF!="Menor"),CONCATENATE("R",#REF!,"C",#REF!),"")</f>
        <v>#REF!</v>
      </c>
      <c r="AM166" s="292" t="e">
        <f>IF(AND(#REF!="Muy Baja",#REF!="Menor"),CONCATENATE("R",#REF!,"C",#REF!),"")</f>
        <v>#REF!</v>
      </c>
      <c r="AN166" s="292" t="e">
        <f>IF(AND(#REF!="Muy Baja",#REF!="Menor"),CONCATENATE("R",#REF!,"C",#REF!),"")</f>
        <v>#REF!</v>
      </c>
      <c r="AO166" s="292" t="e">
        <f>IF(AND(#REF!="Muy Baja",#REF!="Menor"),CONCATENATE("R",#REF!,"C",#REF!),"")</f>
        <v>#REF!</v>
      </c>
      <c r="AP166" s="292" t="e">
        <f>IF(AND(#REF!="Muy Baja",#REF!="Menor"),CONCATENATE("R",#REF!,"C",#REF!),"")</f>
        <v>#REF!</v>
      </c>
      <c r="AQ166" s="292" t="e">
        <f>IF(AND(#REF!="Muy Baja",#REF!="Menor"),CONCATENATE("R",#REF!,"C",#REF!),"")</f>
        <v>#REF!</v>
      </c>
      <c r="AR166" s="292" t="e">
        <f>IF(AND(#REF!="Muy Baja",#REF!="Menor"),CONCATENATE("R",#REF!,"C",#REF!),"")</f>
        <v>#REF!</v>
      </c>
      <c r="AS166" s="293" t="e">
        <f>IF(AND(#REF!="Muy Baja",#REF!="Menor"),CONCATENATE("R",#REF!,"C",#REF!),"")</f>
        <v>#REF!</v>
      </c>
      <c r="AT166" s="282" t="e">
        <f>IF(AND(#REF!="Muy Baja",#REF!="Moderado"),CONCATENATE("R",#REF!,"C",#REF!),"")</f>
        <v>#REF!</v>
      </c>
      <c r="AU166" s="283" t="e">
        <f>IF(AND(#REF!="Muy Baja",#REF!="Moderado"),CONCATENATE("R",#REF!,"C",#REF!),"")</f>
        <v>#REF!</v>
      </c>
      <c r="AV166" s="283" t="e">
        <f>IF(AND(#REF!="Muy Baja",#REF!="Moderado"),CONCATENATE("R",#REF!,"C",#REF!),"")</f>
        <v>#REF!</v>
      </c>
      <c r="AW166" s="283" t="e">
        <f>IF(AND(#REF!="Muy Baja",#REF!="Moderado"),CONCATENATE("R",#REF!,"C",#REF!),"")</f>
        <v>#REF!</v>
      </c>
      <c r="AX166" s="283" t="e">
        <f>IF(AND(#REF!="Muy Baja",#REF!="Moderado"),CONCATENATE("R",#REF!,"C",#REF!),"")</f>
        <v>#REF!</v>
      </c>
      <c r="AY166" s="283" t="e">
        <f>IF(AND(#REF!="Muy Baja",#REF!="Moderado"),CONCATENATE("R",#REF!,"C",#REF!),"")</f>
        <v>#REF!</v>
      </c>
      <c r="AZ166" s="283" t="e">
        <f>IF(AND(#REF!="Muy Baja",#REF!="Moderado"),CONCATENATE("R",#REF!,"C",#REF!),"")</f>
        <v>#REF!</v>
      </c>
      <c r="BA166" s="283" t="e">
        <f>IF(AND(#REF!="Muy Baja",#REF!="Moderado"),CONCATENATE("R",#REF!,"C",#REF!),"")</f>
        <v>#REF!</v>
      </c>
      <c r="BB166" s="283" t="e">
        <f>IF(AND(#REF!="Muy Baja",#REF!="Moderado"),CONCATENATE("R",#REF!,"C",#REF!),"")</f>
        <v>#REF!</v>
      </c>
      <c r="BC166" s="283" t="e">
        <f>IF(AND(#REF!="Muy Baja",#REF!="Moderado"),CONCATENATE("R",#REF!,"C",#REF!),"")</f>
        <v>#REF!</v>
      </c>
      <c r="BD166" s="283" t="e">
        <f>IF(AND(#REF!="Muy Baja",#REF!="Moderado"),CONCATENATE("R",#REF!,"C",#REF!),"")</f>
        <v>#REF!</v>
      </c>
      <c r="BE166" s="283" t="e">
        <f>IF(AND(#REF!="Muy Baja",#REF!="Moderado"),CONCATENATE("R",#REF!,"C",#REF!),"")</f>
        <v>#REF!</v>
      </c>
      <c r="BF166" s="283" t="e">
        <f>IF(AND(#REF!="Muy Baja",#REF!="Moderado"),CONCATENATE("R",#REF!,"C",#REF!),"")</f>
        <v>#REF!</v>
      </c>
      <c r="BG166" s="283" t="e">
        <f>IF(AND(#REF!="Muy Baja",#REF!="Moderado"),CONCATENATE("R",#REF!,"C",#REF!),"")</f>
        <v>#REF!</v>
      </c>
      <c r="BH166" s="283" t="e">
        <f>IF(AND(#REF!="Muy Baja",#REF!="Moderado"),CONCATENATE("R",#REF!,"C",#REF!),"")</f>
        <v>#REF!</v>
      </c>
      <c r="BI166" s="283" t="e">
        <f>IF(AND(#REF!="Muy Baja",#REF!="Moderado"),CONCATENATE("R",#REF!,"C",#REF!),"")</f>
        <v>#REF!</v>
      </c>
      <c r="BJ166" s="283" t="e">
        <f>IF(AND(#REF!="Muy Baja",#REF!="Moderado"),CONCATENATE("R",#REF!,"C",#REF!),"")</f>
        <v>#REF!</v>
      </c>
      <c r="BK166" s="284" t="e">
        <f>IF(AND(#REF!="Muy Baja",#REF!="Moderado"),CONCATENATE("R",#REF!,"C",#REF!),"")</f>
        <v>#REF!</v>
      </c>
      <c r="BL166" s="270" t="e">
        <f>IF(AND(#REF!="Muy Baja",#REF!="Mayor"),CONCATENATE("R",#REF!,"C",#REF!),"")</f>
        <v>#REF!</v>
      </c>
      <c r="BM166" s="270" t="e">
        <f>IF(AND(#REF!="Muy Baja",#REF!="Mayor"),CONCATENATE("R",#REF!,"C",#REF!),"")</f>
        <v>#REF!</v>
      </c>
      <c r="BN166" s="270" t="e">
        <f>IF(AND(#REF!="Muy Baja",#REF!="Mayor"),CONCATENATE("R",#REF!,"C",#REF!),"")</f>
        <v>#REF!</v>
      </c>
      <c r="BO166" s="270" t="e">
        <f>IF(AND(#REF!="Muy Baja",#REF!="Mayor"),CONCATENATE("R",#REF!,"C",#REF!),"")</f>
        <v>#REF!</v>
      </c>
      <c r="BP166" s="270" t="e">
        <f>IF(AND(#REF!="Muy Baja",#REF!="Mayor"),CONCATENATE("R",#REF!,"C",#REF!),"")</f>
        <v>#REF!</v>
      </c>
      <c r="BQ166" s="270" t="e">
        <f>IF(AND(#REF!="Muy Baja",#REF!="Mayor"),CONCATENATE("R",#REF!,"C",#REF!),"")</f>
        <v>#REF!</v>
      </c>
      <c r="BR166" s="270" t="e">
        <f>IF(AND(#REF!="Muy Baja",#REF!="Mayor"),CONCATENATE("R",#REF!,"C",#REF!),"")</f>
        <v>#REF!</v>
      </c>
      <c r="BS166" s="270" t="e">
        <f>IF(AND(#REF!="Muy Baja",#REF!="Mayor"),CONCATENATE("R",#REF!,"C",#REF!),"")</f>
        <v>#REF!</v>
      </c>
      <c r="BT166" s="270" t="e">
        <f>IF(AND(#REF!="Muy Baja",#REF!="Mayor"),CONCATENATE("R",#REF!,"C",#REF!),"")</f>
        <v>#REF!</v>
      </c>
      <c r="BU166" s="270" t="e">
        <f>IF(AND(#REF!="Muy Baja",#REF!="Mayor"),CONCATENATE("R",#REF!,"C",#REF!),"")</f>
        <v>#REF!</v>
      </c>
      <c r="BV166" s="270" t="e">
        <f>IF(AND(#REF!="Muy Baja",#REF!="Mayor"),CONCATENATE("R",#REF!,"C",#REF!),"")</f>
        <v>#REF!</v>
      </c>
      <c r="BW166" s="270" t="e">
        <f>IF(AND(#REF!="Muy Baja",#REF!="Mayor"),CONCATENATE("R",#REF!,"C",#REF!),"")</f>
        <v>#REF!</v>
      </c>
      <c r="BX166" s="270" t="e">
        <f>IF(AND(#REF!="Muy Baja",#REF!="Mayor"),CONCATENATE("R",#REF!,"C",#REF!),"")</f>
        <v>#REF!</v>
      </c>
      <c r="BY166" s="270" t="e">
        <f>IF(AND(#REF!="Muy Baja",#REF!="Mayor"),CONCATENATE("R",#REF!,"C",#REF!),"")</f>
        <v>#REF!</v>
      </c>
      <c r="BZ166" s="270" t="e">
        <f>IF(AND(#REF!="Muy Baja",#REF!="Mayor"),CONCATENATE("R",#REF!,"C",#REF!),"")</f>
        <v>#REF!</v>
      </c>
      <c r="CA166" s="270" t="e">
        <f>IF(AND(#REF!="Muy Baja",#REF!="Mayor"),CONCATENATE("R",#REF!,"C",#REF!),"")</f>
        <v>#REF!</v>
      </c>
      <c r="CB166" s="270" t="e">
        <f>IF(AND(#REF!="Muy Baja",#REF!="Mayor"),CONCATENATE("R",#REF!,"C",#REF!),"")</f>
        <v>#REF!</v>
      </c>
      <c r="CC166" s="271" t="e">
        <f>IF(AND(#REF!="Muy Baja",#REF!="Mayor"),CONCATENATE("R",#REF!,"C",#REF!),"")</f>
        <v>#REF!</v>
      </c>
      <c r="CD166" s="272" t="e">
        <f>IF(AND(#REF!="Muy Baja",#REF!="Catastrófico"),CONCATENATE("R",#REF!,"C",#REF!),"")</f>
        <v>#REF!</v>
      </c>
      <c r="CE166" s="272" t="e">
        <f>IF(AND(#REF!="Muy Baja",#REF!="Catastrófico"),CONCATENATE("R",#REF!,"C",#REF!),"")</f>
        <v>#REF!</v>
      </c>
      <c r="CF166" s="272" t="e">
        <f>IF(AND(#REF!="Muy Baja",#REF!="Catastrófico"),CONCATENATE("R",#REF!,"C",#REF!),"")</f>
        <v>#REF!</v>
      </c>
      <c r="CG166" s="272" t="e">
        <f>IF(AND(#REF!="Muy Baja",#REF!="Catastrófico"),CONCATENATE("R",#REF!,"C",#REF!),"")</f>
        <v>#REF!</v>
      </c>
      <c r="CH166" s="272" t="e">
        <f>IF(AND(#REF!="Muy Baja",#REF!="Catastrófico"),CONCATENATE("R",#REF!,"C",#REF!),"")</f>
        <v>#REF!</v>
      </c>
      <c r="CI166" s="272" t="e">
        <f>IF(AND(#REF!="Muy Baja",#REF!="Catastrófico"),CONCATENATE("R",#REF!,"C",#REF!),"")</f>
        <v>#REF!</v>
      </c>
      <c r="CJ166" s="272" t="e">
        <f>IF(AND(#REF!="Muy Baja",#REF!="Catastrófico"),CONCATENATE("R",#REF!,"C",#REF!),"")</f>
        <v>#REF!</v>
      </c>
      <c r="CK166" s="272" t="e">
        <f>IF(AND(#REF!="Muy Baja",#REF!="Catastrófico"),CONCATENATE("R",#REF!,"C",#REF!),"")</f>
        <v>#REF!</v>
      </c>
      <c r="CL166" s="272" t="e">
        <f>IF(AND(#REF!="Muy Baja",#REF!="Catastrófico"),CONCATENATE("R",#REF!,"C",#REF!),"")</f>
        <v>#REF!</v>
      </c>
      <c r="CM166" s="272" t="e">
        <f>IF(AND(#REF!="Muy Baja",#REF!="Catastrófico"),CONCATENATE("R",#REF!,"C",#REF!),"")</f>
        <v>#REF!</v>
      </c>
      <c r="CN166" s="272" t="e">
        <f>IF(AND(#REF!="Muy Baja",#REF!="Catastrófico"),CONCATENATE("R",#REF!,"C",#REF!),"")</f>
        <v>#REF!</v>
      </c>
      <c r="CO166" s="272" t="e">
        <f>IF(AND(#REF!="Muy Baja",#REF!="Catastrófico"),CONCATENATE("R",#REF!,"C",#REF!),"")</f>
        <v>#REF!</v>
      </c>
      <c r="CP166" s="272" t="e">
        <f>IF(AND(#REF!="Muy Baja",#REF!="Catastrófico"),CONCATENATE("R",#REF!,"C",#REF!),"")</f>
        <v>#REF!</v>
      </c>
      <c r="CQ166" s="272" t="e">
        <f>IF(AND(#REF!="Muy Baja",#REF!="Catastrófico"),CONCATENATE("R",#REF!,"C",#REF!),"")</f>
        <v>#REF!</v>
      </c>
      <c r="CR166" s="272" t="e">
        <f>IF(AND(#REF!="Muy Baja",#REF!="Catastrófico"),CONCATENATE("R",#REF!,"C",#REF!),"")</f>
        <v>#REF!</v>
      </c>
      <c r="CS166" s="272" t="e">
        <f>IF(AND(#REF!="Muy Baja",#REF!="Catastrófico"),CONCATENATE("R",#REF!,"C",#REF!),"")</f>
        <v>#REF!</v>
      </c>
      <c r="CT166" s="272" t="e">
        <f>IF(AND(#REF!="Muy Baja",#REF!="Catastrófico"),CONCATENATE("R",#REF!,"C",#REF!),"")</f>
        <v>#REF!</v>
      </c>
      <c r="CU166" s="273" t="e">
        <f>IF(AND(#REF!="Muy Baja",#REF!="Catastrófico"),CONCATENATE("R",#REF!,"C",#REF!),"")</f>
        <v>#REF!</v>
      </c>
      <c r="CV166" s="57"/>
      <c r="CW166" s="301"/>
      <c r="CX166" s="301"/>
      <c r="CY166" s="301"/>
      <c r="CZ166" s="301"/>
      <c r="DA166" s="301"/>
      <c r="DB166" s="301"/>
    </row>
    <row r="167" spans="2:106" ht="32.65" customHeight="1">
      <c r="B167" s="1101"/>
      <c r="C167" s="1101"/>
      <c r="D167" s="1102"/>
      <c r="E167" s="1072"/>
      <c r="F167" s="1073"/>
      <c r="G167" s="1073"/>
      <c r="H167" s="1073"/>
      <c r="I167" s="1073"/>
      <c r="J167" s="291" t="e">
        <f>IF(AND(#REF!="Muy Baja",#REF!="Leve"),CONCATENATE("R",#REF!,"C",#REF!),"")</f>
        <v>#REF!</v>
      </c>
      <c r="K167" s="292" t="e">
        <f>IF(AND(#REF!="Muy Baja",#REF!="Leve"),CONCATENATE("R",#REF!,"C",#REF!),"")</f>
        <v>#REF!</v>
      </c>
      <c r="L167" s="292" t="e">
        <f>IF(AND(#REF!="Muy Baja",#REF!="Leve"),CONCATENATE("R",#REF!,"C",#REF!),"")</f>
        <v>#REF!</v>
      </c>
      <c r="M167" s="292" t="e">
        <f>IF(AND(#REF!="Muy Baja",#REF!="Leve"),CONCATENATE("R",#REF!,"C",#REF!),"")</f>
        <v>#REF!</v>
      </c>
      <c r="N167" s="292" t="e">
        <f>IF(AND(#REF!="Muy Baja",#REF!="Leve"),CONCATENATE("R",#REF!,"C",#REF!),"")</f>
        <v>#REF!</v>
      </c>
      <c r="O167" s="292" t="e">
        <f>IF(AND(#REF!="Muy Baja",#REF!="Leve"),CONCATENATE("R",#REF!,"C",#REF!),"")</f>
        <v>#REF!</v>
      </c>
      <c r="P167" s="292" t="e">
        <f>IF(AND(#REF!="Muy Baja",#REF!="Leve"),CONCATENATE("R",#REF!,"C",#REF!),"")</f>
        <v>#REF!</v>
      </c>
      <c r="Q167" s="292" t="e">
        <f>IF(AND(#REF!="Muy Baja",#REF!="Leve"),CONCATENATE("R",#REF!,"C",#REF!),"")</f>
        <v>#REF!</v>
      </c>
      <c r="R167" s="292" t="e">
        <f>IF(AND(#REF!="Muy Baja",#REF!="Leve"),CONCATENATE("R",#REF!,"C",#REF!),"")</f>
        <v>#REF!</v>
      </c>
      <c r="S167" s="292" t="e">
        <f>IF(AND(#REF!="Muy Baja",#REF!="Leve"),CONCATENATE("R",#REF!,"C",#REF!),"")</f>
        <v>#REF!</v>
      </c>
      <c r="T167" s="292" t="e">
        <f>IF(AND(#REF!="Muy Baja",#REF!="Leve"),CONCATENATE("R",#REF!,"C",#REF!),"")</f>
        <v>#REF!</v>
      </c>
      <c r="U167" s="292" t="e">
        <f>IF(AND(#REF!="Muy Baja",#REF!="Leve"),CONCATENATE("R",#REF!,"C",#REF!),"")</f>
        <v>#REF!</v>
      </c>
      <c r="V167" s="292" t="e">
        <f>IF(AND(#REF!="Muy Baja",#REF!="Leve"),CONCATENATE("R",#REF!,"C",#REF!),"")</f>
        <v>#REF!</v>
      </c>
      <c r="W167" s="292" t="e">
        <f>IF(AND(#REF!="Muy Baja",#REF!="Leve"),CONCATENATE("R",#REF!,"C",#REF!),"")</f>
        <v>#REF!</v>
      </c>
      <c r="X167" s="292" t="e">
        <f>IF(AND(#REF!="Muy Baja",#REF!="Leve"),CONCATENATE("R",#REF!,"C",#REF!),"")</f>
        <v>#REF!</v>
      </c>
      <c r="Y167" s="292" t="e">
        <f>IF(AND(#REF!="Muy Baja",#REF!="Leve"),CONCATENATE("R",#REF!,"C",#REF!),"")</f>
        <v>#REF!</v>
      </c>
      <c r="Z167" s="292" t="e">
        <f>IF(AND(#REF!="Muy Baja",#REF!="Leve"),CONCATENATE("R",#REF!,"C",#REF!),"")</f>
        <v>#REF!</v>
      </c>
      <c r="AA167" s="293" t="e">
        <f>IF(AND(#REF!="Muy Baja",#REF!="Leve"),CONCATENATE("R",#REF!,"C",#REF!),"")</f>
        <v>#REF!</v>
      </c>
      <c r="AB167" s="291" t="e">
        <f>IF(AND(#REF!="Muy Baja",#REF!="Menor"),CONCATENATE("R",#REF!,"C",#REF!),"")</f>
        <v>#REF!</v>
      </c>
      <c r="AC167" s="292" t="e">
        <f>IF(AND(#REF!="Muy Baja",#REF!="Menor"),CONCATENATE("R",#REF!,"C",#REF!),"")</f>
        <v>#REF!</v>
      </c>
      <c r="AD167" s="292" t="e">
        <f>IF(AND(#REF!="Muy Baja",#REF!="Menor"),CONCATENATE("R",#REF!,"C",#REF!),"")</f>
        <v>#REF!</v>
      </c>
      <c r="AE167" s="292" t="e">
        <f>IF(AND(#REF!="Muy Baja",#REF!="Menor"),CONCATENATE("R",#REF!,"C",#REF!),"")</f>
        <v>#REF!</v>
      </c>
      <c r="AF167" s="292" t="e">
        <f>IF(AND(#REF!="Muy Baja",#REF!="Menor"),CONCATENATE("R",#REF!,"C",#REF!),"")</f>
        <v>#REF!</v>
      </c>
      <c r="AG167" s="292" t="e">
        <f>IF(AND(#REF!="Muy Baja",#REF!="Menor"),CONCATENATE("R",#REF!,"C",#REF!),"")</f>
        <v>#REF!</v>
      </c>
      <c r="AH167" s="292" t="e">
        <f>IF(AND(#REF!="Muy Baja",#REF!="Menor"),CONCATENATE("R",#REF!,"C",#REF!),"")</f>
        <v>#REF!</v>
      </c>
      <c r="AI167" s="292" t="e">
        <f>IF(AND(#REF!="Muy Baja",#REF!="Menor"),CONCATENATE("R",#REF!,"C",#REF!),"")</f>
        <v>#REF!</v>
      </c>
      <c r="AJ167" s="292" t="e">
        <f>IF(AND(#REF!="Muy Baja",#REF!="Menor"),CONCATENATE("R",#REF!,"C",#REF!),"")</f>
        <v>#REF!</v>
      </c>
      <c r="AK167" s="292" t="e">
        <f>IF(AND(#REF!="Muy Baja",#REF!="Menor"),CONCATENATE("R",#REF!,"C",#REF!),"")</f>
        <v>#REF!</v>
      </c>
      <c r="AL167" s="292" t="e">
        <f>IF(AND(#REF!="Muy Baja",#REF!="Menor"),CONCATENATE("R",#REF!,"C",#REF!),"")</f>
        <v>#REF!</v>
      </c>
      <c r="AM167" s="292" t="e">
        <f>IF(AND(#REF!="Muy Baja",#REF!="Menor"),CONCATENATE("R",#REF!,"C",#REF!),"")</f>
        <v>#REF!</v>
      </c>
      <c r="AN167" s="292" t="e">
        <f>IF(AND(#REF!="Muy Baja",#REF!="Menor"),CONCATENATE("R",#REF!,"C",#REF!),"")</f>
        <v>#REF!</v>
      </c>
      <c r="AO167" s="292" t="e">
        <f>IF(AND(#REF!="Muy Baja",#REF!="Menor"),CONCATENATE("R",#REF!,"C",#REF!),"")</f>
        <v>#REF!</v>
      </c>
      <c r="AP167" s="292" t="e">
        <f>IF(AND(#REF!="Muy Baja",#REF!="Menor"),CONCATENATE("R",#REF!,"C",#REF!),"")</f>
        <v>#REF!</v>
      </c>
      <c r="AQ167" s="292" t="e">
        <f>IF(AND(#REF!="Muy Baja",#REF!="Menor"),CONCATENATE("R",#REF!,"C",#REF!),"")</f>
        <v>#REF!</v>
      </c>
      <c r="AR167" s="292" t="e">
        <f>IF(AND(#REF!="Muy Baja",#REF!="Menor"),CONCATENATE("R",#REF!,"C",#REF!),"")</f>
        <v>#REF!</v>
      </c>
      <c r="AS167" s="293" t="e">
        <f>IF(AND(#REF!="Muy Baja",#REF!="Menor"),CONCATENATE("R",#REF!,"C",#REF!),"")</f>
        <v>#REF!</v>
      </c>
      <c r="AT167" s="282" t="e">
        <f>IF(AND(#REF!="Muy Baja",#REF!="Moderado"),CONCATENATE("R",#REF!,"C",#REF!),"")</f>
        <v>#REF!</v>
      </c>
      <c r="AU167" s="283" t="e">
        <f>IF(AND(#REF!="Muy Baja",#REF!="Moderado"),CONCATENATE("R",#REF!,"C",#REF!),"")</f>
        <v>#REF!</v>
      </c>
      <c r="AV167" s="283" t="e">
        <f>IF(AND(#REF!="Muy Baja",#REF!="Moderado"),CONCATENATE("R",#REF!,"C",#REF!),"")</f>
        <v>#REF!</v>
      </c>
      <c r="AW167" s="283" t="e">
        <f>IF(AND(#REF!="Muy Baja",#REF!="Moderado"),CONCATENATE("R",#REF!,"C",#REF!),"")</f>
        <v>#REF!</v>
      </c>
      <c r="AX167" s="283" t="e">
        <f>IF(AND(#REF!="Muy Baja",#REF!="Moderado"),CONCATENATE("R",#REF!,"C",#REF!),"")</f>
        <v>#REF!</v>
      </c>
      <c r="AY167" s="283" t="e">
        <f>IF(AND(#REF!="Muy Baja",#REF!="Moderado"),CONCATENATE("R",#REF!,"C",#REF!),"")</f>
        <v>#REF!</v>
      </c>
      <c r="AZ167" s="283" t="e">
        <f>IF(AND(#REF!="Muy Baja",#REF!="Moderado"),CONCATENATE("R",#REF!,"C",#REF!),"")</f>
        <v>#REF!</v>
      </c>
      <c r="BA167" s="283" t="e">
        <f>IF(AND(#REF!="Muy Baja",#REF!="Moderado"),CONCATENATE("R",#REF!,"C",#REF!),"")</f>
        <v>#REF!</v>
      </c>
      <c r="BB167" s="283" t="e">
        <f>IF(AND(#REF!="Muy Baja",#REF!="Moderado"),CONCATENATE("R",#REF!,"C",#REF!),"")</f>
        <v>#REF!</v>
      </c>
      <c r="BC167" s="283" t="e">
        <f>IF(AND(#REF!="Muy Baja",#REF!="Moderado"),CONCATENATE("R",#REF!,"C",#REF!),"")</f>
        <v>#REF!</v>
      </c>
      <c r="BD167" s="283" t="e">
        <f>IF(AND(#REF!="Muy Baja",#REF!="Moderado"),CONCATENATE("R",#REF!,"C",#REF!),"")</f>
        <v>#REF!</v>
      </c>
      <c r="BE167" s="283" t="e">
        <f>IF(AND(#REF!="Muy Baja",#REF!="Moderado"),CONCATENATE("R",#REF!,"C",#REF!),"")</f>
        <v>#REF!</v>
      </c>
      <c r="BF167" s="283" t="e">
        <f>IF(AND(#REF!="Muy Baja",#REF!="Moderado"),CONCATENATE("R",#REF!,"C",#REF!),"")</f>
        <v>#REF!</v>
      </c>
      <c r="BG167" s="283" t="e">
        <f>IF(AND(#REF!="Muy Baja",#REF!="Moderado"),CONCATENATE("R",#REF!,"C",#REF!),"")</f>
        <v>#REF!</v>
      </c>
      <c r="BH167" s="283" t="e">
        <f>IF(AND(#REF!="Muy Baja",#REF!="Moderado"),CONCATENATE("R",#REF!,"C",#REF!),"")</f>
        <v>#REF!</v>
      </c>
      <c r="BI167" s="283" t="e">
        <f>IF(AND(#REF!="Muy Baja",#REF!="Moderado"),CONCATENATE("R",#REF!,"C",#REF!),"")</f>
        <v>#REF!</v>
      </c>
      <c r="BJ167" s="283" t="e">
        <f>IF(AND(#REF!="Muy Baja",#REF!="Moderado"),CONCATENATE("R",#REF!,"C",#REF!),"")</f>
        <v>#REF!</v>
      </c>
      <c r="BK167" s="284" t="e">
        <f>IF(AND(#REF!="Muy Baja",#REF!="Moderado"),CONCATENATE("R",#REF!,"C",#REF!),"")</f>
        <v>#REF!</v>
      </c>
      <c r="BL167" s="270" t="e">
        <f>IF(AND(#REF!="Muy Baja",#REF!="Mayor"),CONCATENATE("R",#REF!,"C",#REF!),"")</f>
        <v>#REF!</v>
      </c>
      <c r="BM167" s="270" t="e">
        <f>IF(AND(#REF!="Muy Baja",#REF!="Mayor"),CONCATENATE("R",#REF!,"C",#REF!),"")</f>
        <v>#REF!</v>
      </c>
      <c r="BN167" s="270" t="e">
        <f>IF(AND(#REF!="Muy Baja",#REF!="Mayor"),CONCATENATE("R",#REF!,"C",#REF!),"")</f>
        <v>#REF!</v>
      </c>
      <c r="BO167" s="270" t="e">
        <f>IF(AND(#REF!="Muy Baja",#REF!="Mayor"),CONCATENATE("R",#REF!,"C",#REF!),"")</f>
        <v>#REF!</v>
      </c>
      <c r="BP167" s="270" t="e">
        <f>IF(AND(#REF!="Muy Baja",#REF!="Mayor"),CONCATENATE("R",#REF!,"C",#REF!),"")</f>
        <v>#REF!</v>
      </c>
      <c r="BQ167" s="270" t="e">
        <f>IF(AND(#REF!="Muy Baja",#REF!="Mayor"),CONCATENATE("R",#REF!,"C",#REF!),"")</f>
        <v>#REF!</v>
      </c>
      <c r="BR167" s="270" t="e">
        <f>IF(AND(#REF!="Muy Baja",#REF!="Mayor"),CONCATENATE("R",#REF!,"C",#REF!),"")</f>
        <v>#REF!</v>
      </c>
      <c r="BS167" s="270" t="e">
        <f>IF(AND(#REF!="Muy Baja",#REF!="Mayor"),CONCATENATE("R",#REF!,"C",#REF!),"")</f>
        <v>#REF!</v>
      </c>
      <c r="BT167" s="270" t="e">
        <f>IF(AND(#REF!="Muy Baja",#REF!="Mayor"),CONCATENATE("R",#REF!,"C",#REF!),"")</f>
        <v>#REF!</v>
      </c>
      <c r="BU167" s="270" t="e">
        <f>IF(AND(#REF!="Muy Baja",#REF!="Mayor"),CONCATENATE("R",#REF!,"C",#REF!),"")</f>
        <v>#REF!</v>
      </c>
      <c r="BV167" s="270" t="e">
        <f>IF(AND(#REF!="Muy Baja",#REF!="Mayor"),CONCATENATE("R",#REF!,"C",#REF!),"")</f>
        <v>#REF!</v>
      </c>
      <c r="BW167" s="270" t="e">
        <f>IF(AND(#REF!="Muy Baja",#REF!="Mayor"),CONCATENATE("R",#REF!,"C",#REF!),"")</f>
        <v>#REF!</v>
      </c>
      <c r="BX167" s="270" t="e">
        <f>IF(AND(#REF!="Muy Baja",#REF!="Mayor"),CONCATENATE("R",#REF!,"C",#REF!),"")</f>
        <v>#REF!</v>
      </c>
      <c r="BY167" s="270" t="e">
        <f>IF(AND(#REF!="Muy Baja",#REF!="Mayor"),CONCATENATE("R",#REF!,"C",#REF!),"")</f>
        <v>#REF!</v>
      </c>
      <c r="BZ167" s="270" t="e">
        <f>IF(AND(#REF!="Muy Baja",#REF!="Mayor"),CONCATENATE("R",#REF!,"C",#REF!),"")</f>
        <v>#REF!</v>
      </c>
      <c r="CA167" s="270" t="e">
        <f>IF(AND(#REF!="Muy Baja",#REF!="Mayor"),CONCATENATE("R",#REF!,"C",#REF!),"")</f>
        <v>#REF!</v>
      </c>
      <c r="CB167" s="270" t="e">
        <f>IF(AND(#REF!="Muy Baja",#REF!="Mayor"),CONCATENATE("R",#REF!,"C",#REF!),"")</f>
        <v>#REF!</v>
      </c>
      <c r="CC167" s="271" t="e">
        <f>IF(AND(#REF!="Muy Baja",#REF!="Mayor"),CONCATENATE("R",#REF!,"C",#REF!),"")</f>
        <v>#REF!</v>
      </c>
      <c r="CD167" s="272" t="e">
        <f>IF(AND(#REF!="Muy Baja",#REF!="Catastrófico"),CONCATENATE("R",#REF!,"C",#REF!),"")</f>
        <v>#REF!</v>
      </c>
      <c r="CE167" s="272" t="e">
        <f>IF(AND(#REF!="Muy Baja",#REF!="Catastrófico"),CONCATENATE("R",#REF!,"C",#REF!),"")</f>
        <v>#REF!</v>
      </c>
      <c r="CF167" s="272" t="e">
        <f>IF(AND(#REF!="Muy Baja",#REF!="Catastrófico"),CONCATENATE("R",#REF!,"C",#REF!),"")</f>
        <v>#REF!</v>
      </c>
      <c r="CG167" s="272" t="e">
        <f>IF(AND(#REF!="Muy Baja",#REF!="Catastrófico"),CONCATENATE("R",#REF!,"C",#REF!),"")</f>
        <v>#REF!</v>
      </c>
      <c r="CH167" s="272" t="e">
        <f>IF(AND(#REF!="Muy Baja",#REF!="Catastrófico"),CONCATENATE("R",#REF!,"C",#REF!),"")</f>
        <v>#REF!</v>
      </c>
      <c r="CI167" s="272" t="e">
        <f>IF(AND(#REF!="Muy Baja",#REF!="Catastrófico"),CONCATENATE("R",#REF!,"C",#REF!),"")</f>
        <v>#REF!</v>
      </c>
      <c r="CJ167" s="272" t="e">
        <f>IF(AND(#REF!="Muy Baja",#REF!="Catastrófico"),CONCATENATE("R",#REF!,"C",#REF!),"")</f>
        <v>#REF!</v>
      </c>
      <c r="CK167" s="272" t="e">
        <f>IF(AND(#REF!="Muy Baja",#REF!="Catastrófico"),CONCATENATE("R",#REF!,"C",#REF!),"")</f>
        <v>#REF!</v>
      </c>
      <c r="CL167" s="272" t="e">
        <f>IF(AND(#REF!="Muy Baja",#REF!="Catastrófico"),CONCATENATE("R",#REF!,"C",#REF!),"")</f>
        <v>#REF!</v>
      </c>
      <c r="CM167" s="272" t="e">
        <f>IF(AND(#REF!="Muy Baja",#REF!="Catastrófico"),CONCATENATE("R",#REF!,"C",#REF!),"")</f>
        <v>#REF!</v>
      </c>
      <c r="CN167" s="272" t="e">
        <f>IF(AND(#REF!="Muy Baja",#REF!="Catastrófico"),CONCATENATE("R",#REF!,"C",#REF!),"")</f>
        <v>#REF!</v>
      </c>
      <c r="CO167" s="272" t="e">
        <f>IF(AND(#REF!="Muy Baja",#REF!="Catastrófico"),CONCATENATE("R",#REF!,"C",#REF!),"")</f>
        <v>#REF!</v>
      </c>
      <c r="CP167" s="272" t="e">
        <f>IF(AND(#REF!="Muy Baja",#REF!="Catastrófico"),CONCATENATE("R",#REF!,"C",#REF!),"")</f>
        <v>#REF!</v>
      </c>
      <c r="CQ167" s="272" t="e">
        <f>IF(AND(#REF!="Muy Baja",#REF!="Catastrófico"),CONCATENATE("R",#REF!,"C",#REF!),"")</f>
        <v>#REF!</v>
      </c>
      <c r="CR167" s="272" t="e">
        <f>IF(AND(#REF!="Muy Baja",#REF!="Catastrófico"),CONCATENATE("R",#REF!,"C",#REF!),"")</f>
        <v>#REF!</v>
      </c>
      <c r="CS167" s="272" t="e">
        <f>IF(AND(#REF!="Muy Baja",#REF!="Catastrófico"),CONCATENATE("R",#REF!,"C",#REF!),"")</f>
        <v>#REF!</v>
      </c>
      <c r="CT167" s="272" t="e">
        <f>IF(AND(#REF!="Muy Baja",#REF!="Catastrófico"),CONCATENATE("R",#REF!,"C",#REF!),"")</f>
        <v>#REF!</v>
      </c>
      <c r="CU167" s="273" t="e">
        <f>IF(AND(#REF!="Muy Baja",#REF!="Catastrófico"),CONCATENATE("R",#REF!,"C",#REF!),"")</f>
        <v>#REF!</v>
      </c>
      <c r="CV167" s="57"/>
      <c r="CW167" s="301"/>
      <c r="CX167" s="301"/>
      <c r="CY167" s="301"/>
      <c r="CZ167" s="301"/>
      <c r="DA167" s="301"/>
      <c r="DB167" s="301"/>
    </row>
    <row r="168" spans="2:106" ht="32.65" customHeight="1">
      <c r="B168" s="1101"/>
      <c r="C168" s="1101"/>
      <c r="D168" s="1102"/>
      <c r="E168" s="1072"/>
      <c r="F168" s="1073"/>
      <c r="G168" s="1073"/>
      <c r="H168" s="1073"/>
      <c r="I168" s="1073"/>
      <c r="J168" s="291" t="e">
        <f>IF(AND(#REF!="Muy Baja",#REF!="Leve"),CONCATENATE("R",#REF!,"C",#REF!),"")</f>
        <v>#REF!</v>
      </c>
      <c r="K168" s="292" t="e">
        <f>IF(AND(#REF!="Muy Baja",#REF!="Leve"),CONCATENATE("R",#REF!,"C",#REF!),"")</f>
        <v>#REF!</v>
      </c>
      <c r="L168" s="292" t="e">
        <f>IF(AND(#REF!="Muy Baja",#REF!="Leve"),CONCATENATE("R",#REF!,"C",#REF!),"")</f>
        <v>#REF!</v>
      </c>
      <c r="M168" s="292" t="e">
        <f>IF(AND(#REF!="Muy Baja",#REF!="Leve"),CONCATENATE("R",#REF!,"C",#REF!),"")</f>
        <v>#REF!</v>
      </c>
      <c r="N168" s="292" t="e">
        <f>IF(AND(#REF!="Muy Baja",#REF!="Leve"),CONCATENATE("R",#REF!,"C",#REF!),"")</f>
        <v>#REF!</v>
      </c>
      <c r="O168" s="292" t="e">
        <f>IF(AND(#REF!="Muy Baja",#REF!="Leve"),CONCATENATE("R",#REF!,"C",#REF!),"")</f>
        <v>#REF!</v>
      </c>
      <c r="P168" s="292" t="e">
        <f>IF(AND(#REF!="Muy Baja",#REF!="Leve"),CONCATENATE("R",#REF!,"C",#REF!),"")</f>
        <v>#REF!</v>
      </c>
      <c r="Q168" s="292" t="e">
        <f>IF(AND(#REF!="Muy Baja",#REF!="Leve"),CONCATENATE("R",#REF!,"C",#REF!),"")</f>
        <v>#REF!</v>
      </c>
      <c r="R168" s="292" t="e">
        <f>IF(AND(#REF!="Muy Baja",#REF!="Leve"),CONCATENATE("R",#REF!,"C",#REF!),"")</f>
        <v>#REF!</v>
      </c>
      <c r="S168" s="292" t="e">
        <f>IF(AND(#REF!="Muy Baja",#REF!="Leve"),CONCATENATE("R",#REF!,"C",#REF!),"")</f>
        <v>#REF!</v>
      </c>
      <c r="T168" s="292" t="e">
        <f>IF(AND(#REF!="Muy Baja",#REF!="Leve"),CONCATENATE("R",#REF!,"C",#REF!),"")</f>
        <v>#REF!</v>
      </c>
      <c r="U168" s="292" t="e">
        <f>IF(AND(#REF!="Muy Baja",#REF!="Leve"),CONCATENATE("R",#REF!,"C",#REF!),"")</f>
        <v>#REF!</v>
      </c>
      <c r="V168" s="292" t="e">
        <f>IF(AND(#REF!="Muy Baja",#REF!="Leve"),CONCATENATE("R",#REF!,"C",#REF!),"")</f>
        <v>#REF!</v>
      </c>
      <c r="W168" s="292" t="e">
        <f>IF(AND(#REF!="Muy Baja",#REF!="Leve"),CONCATENATE("R",#REF!,"C",#REF!),"")</f>
        <v>#REF!</v>
      </c>
      <c r="X168" s="292" t="e">
        <f>IF(AND(#REF!="Muy Baja",#REF!="Leve"),CONCATENATE("R",#REF!,"C",#REF!),"")</f>
        <v>#REF!</v>
      </c>
      <c r="Y168" s="292" t="e">
        <f>IF(AND(#REF!="Muy Baja",#REF!="Leve"),CONCATENATE("R",#REF!,"C",#REF!),"")</f>
        <v>#REF!</v>
      </c>
      <c r="Z168" s="292" t="e">
        <f>IF(AND(#REF!="Muy Baja",#REF!="Leve"),CONCATENATE("R",#REF!,"C",#REF!),"")</f>
        <v>#REF!</v>
      </c>
      <c r="AA168" s="293" t="e">
        <f>IF(AND(#REF!="Muy Baja",#REF!="Leve"),CONCATENATE("R",#REF!,"C",#REF!),"")</f>
        <v>#REF!</v>
      </c>
      <c r="AB168" s="291" t="e">
        <f>IF(AND(#REF!="Muy Baja",#REF!="Menor"),CONCATENATE("R",#REF!,"C",#REF!),"")</f>
        <v>#REF!</v>
      </c>
      <c r="AC168" s="292" t="e">
        <f>IF(AND(#REF!="Muy Baja",#REF!="Menor"),CONCATENATE("R",#REF!,"C",#REF!),"")</f>
        <v>#REF!</v>
      </c>
      <c r="AD168" s="292" t="e">
        <f>IF(AND(#REF!="Muy Baja",#REF!="Menor"),CONCATENATE("R",#REF!,"C",#REF!),"")</f>
        <v>#REF!</v>
      </c>
      <c r="AE168" s="292" t="e">
        <f>IF(AND(#REF!="Muy Baja",#REF!="Menor"),CONCATENATE("R",#REF!,"C",#REF!),"")</f>
        <v>#REF!</v>
      </c>
      <c r="AF168" s="292" t="e">
        <f>IF(AND(#REF!="Muy Baja",#REF!="Menor"),CONCATENATE("R",#REF!,"C",#REF!),"")</f>
        <v>#REF!</v>
      </c>
      <c r="AG168" s="292" t="e">
        <f>IF(AND(#REF!="Muy Baja",#REF!="Menor"),CONCATENATE("R",#REF!,"C",#REF!),"")</f>
        <v>#REF!</v>
      </c>
      <c r="AH168" s="292" t="e">
        <f>IF(AND(#REF!="Muy Baja",#REF!="Menor"),CONCATENATE("R",#REF!,"C",#REF!),"")</f>
        <v>#REF!</v>
      </c>
      <c r="AI168" s="292" t="e">
        <f>IF(AND(#REF!="Muy Baja",#REF!="Menor"),CONCATENATE("R",#REF!,"C",#REF!),"")</f>
        <v>#REF!</v>
      </c>
      <c r="AJ168" s="292" t="e">
        <f>IF(AND(#REF!="Muy Baja",#REF!="Menor"),CONCATENATE("R",#REF!,"C",#REF!),"")</f>
        <v>#REF!</v>
      </c>
      <c r="AK168" s="292" t="e">
        <f>IF(AND(#REF!="Muy Baja",#REF!="Menor"),CONCATENATE("R",#REF!,"C",#REF!),"")</f>
        <v>#REF!</v>
      </c>
      <c r="AL168" s="292" t="e">
        <f>IF(AND(#REF!="Muy Baja",#REF!="Menor"),CONCATENATE("R",#REF!,"C",#REF!),"")</f>
        <v>#REF!</v>
      </c>
      <c r="AM168" s="292" t="e">
        <f>IF(AND(#REF!="Muy Baja",#REF!="Menor"),CONCATENATE("R",#REF!,"C",#REF!),"")</f>
        <v>#REF!</v>
      </c>
      <c r="AN168" s="292" t="e">
        <f>IF(AND(#REF!="Muy Baja",#REF!="Menor"),CONCATENATE("R",#REF!,"C",#REF!),"")</f>
        <v>#REF!</v>
      </c>
      <c r="AO168" s="292" t="e">
        <f>IF(AND(#REF!="Muy Baja",#REF!="Menor"),CONCATENATE("R",#REF!,"C",#REF!),"")</f>
        <v>#REF!</v>
      </c>
      <c r="AP168" s="292" t="e">
        <f>IF(AND(#REF!="Muy Baja",#REF!="Menor"),CONCATENATE("R",#REF!,"C",#REF!),"")</f>
        <v>#REF!</v>
      </c>
      <c r="AQ168" s="292" t="e">
        <f>IF(AND(#REF!="Muy Baja",#REF!="Menor"),CONCATENATE("R",#REF!,"C",#REF!),"")</f>
        <v>#REF!</v>
      </c>
      <c r="AR168" s="292" t="e">
        <f>IF(AND(#REF!="Muy Baja",#REF!="Menor"),CONCATENATE("R",#REF!,"C",#REF!),"")</f>
        <v>#REF!</v>
      </c>
      <c r="AS168" s="293" t="e">
        <f>IF(AND(#REF!="Muy Baja",#REF!="Menor"),CONCATENATE("R",#REF!,"C",#REF!),"")</f>
        <v>#REF!</v>
      </c>
      <c r="AT168" s="282" t="e">
        <f>IF(AND(#REF!="Muy Baja",#REF!="Moderado"),CONCATENATE("R",#REF!,"C",#REF!),"")</f>
        <v>#REF!</v>
      </c>
      <c r="AU168" s="283" t="e">
        <f>IF(AND(#REF!="Muy Baja",#REF!="Moderado"),CONCATENATE("R",#REF!,"C",#REF!),"")</f>
        <v>#REF!</v>
      </c>
      <c r="AV168" s="283" t="e">
        <f>IF(AND(#REF!="Muy Baja",#REF!="Moderado"),CONCATENATE("R",#REF!,"C",#REF!),"")</f>
        <v>#REF!</v>
      </c>
      <c r="AW168" s="283" t="e">
        <f>IF(AND(#REF!="Muy Baja",#REF!="Moderado"),CONCATENATE("R",#REF!,"C",#REF!),"")</f>
        <v>#REF!</v>
      </c>
      <c r="AX168" s="283" t="e">
        <f>IF(AND(#REF!="Muy Baja",#REF!="Moderado"),CONCATENATE("R",#REF!,"C",#REF!),"")</f>
        <v>#REF!</v>
      </c>
      <c r="AY168" s="283" t="e">
        <f>IF(AND(#REF!="Muy Baja",#REF!="Moderado"),CONCATENATE("R",#REF!,"C",#REF!),"")</f>
        <v>#REF!</v>
      </c>
      <c r="AZ168" s="283" t="e">
        <f>IF(AND(#REF!="Muy Baja",#REF!="Moderado"),CONCATENATE("R",#REF!,"C",#REF!),"")</f>
        <v>#REF!</v>
      </c>
      <c r="BA168" s="283" t="e">
        <f>IF(AND(#REF!="Muy Baja",#REF!="Moderado"),CONCATENATE("R",#REF!,"C",#REF!),"")</f>
        <v>#REF!</v>
      </c>
      <c r="BB168" s="283" t="e">
        <f>IF(AND(#REF!="Muy Baja",#REF!="Moderado"),CONCATENATE("R",#REF!,"C",#REF!),"")</f>
        <v>#REF!</v>
      </c>
      <c r="BC168" s="283" t="e">
        <f>IF(AND(#REF!="Muy Baja",#REF!="Moderado"),CONCATENATE("R",#REF!,"C",#REF!),"")</f>
        <v>#REF!</v>
      </c>
      <c r="BD168" s="283" t="e">
        <f>IF(AND(#REF!="Muy Baja",#REF!="Moderado"),CONCATENATE("R",#REF!,"C",#REF!),"")</f>
        <v>#REF!</v>
      </c>
      <c r="BE168" s="283" t="e">
        <f>IF(AND(#REF!="Muy Baja",#REF!="Moderado"),CONCATENATE("R",#REF!,"C",#REF!),"")</f>
        <v>#REF!</v>
      </c>
      <c r="BF168" s="283" t="e">
        <f>IF(AND(#REF!="Muy Baja",#REF!="Moderado"),CONCATENATE("R",#REF!,"C",#REF!),"")</f>
        <v>#REF!</v>
      </c>
      <c r="BG168" s="283" t="e">
        <f>IF(AND(#REF!="Muy Baja",#REF!="Moderado"),CONCATENATE("R",#REF!,"C",#REF!),"")</f>
        <v>#REF!</v>
      </c>
      <c r="BH168" s="283" t="e">
        <f>IF(AND(#REF!="Muy Baja",#REF!="Moderado"),CONCATENATE("R",#REF!,"C",#REF!),"")</f>
        <v>#REF!</v>
      </c>
      <c r="BI168" s="283" t="e">
        <f>IF(AND(#REF!="Muy Baja",#REF!="Moderado"),CONCATENATE("R",#REF!,"C",#REF!),"")</f>
        <v>#REF!</v>
      </c>
      <c r="BJ168" s="283" t="e">
        <f>IF(AND(#REF!="Muy Baja",#REF!="Moderado"),CONCATENATE("R",#REF!,"C",#REF!),"")</f>
        <v>#REF!</v>
      </c>
      <c r="BK168" s="284" t="e">
        <f>IF(AND(#REF!="Muy Baja",#REF!="Moderado"),CONCATENATE("R",#REF!,"C",#REF!),"")</f>
        <v>#REF!</v>
      </c>
      <c r="BL168" s="270" t="e">
        <f>IF(AND(#REF!="Muy Baja",#REF!="Mayor"),CONCATENATE("R",#REF!,"C",#REF!),"")</f>
        <v>#REF!</v>
      </c>
      <c r="BM168" s="270" t="e">
        <f>IF(AND(#REF!="Muy Baja",#REF!="Mayor"),CONCATENATE("R",#REF!,"C",#REF!),"")</f>
        <v>#REF!</v>
      </c>
      <c r="BN168" s="270" t="e">
        <f>IF(AND(#REF!="Muy Baja",#REF!="Mayor"),CONCATENATE("R",#REF!,"C",#REF!),"")</f>
        <v>#REF!</v>
      </c>
      <c r="BO168" s="270" t="e">
        <f>IF(AND(#REF!="Muy Baja",#REF!="Mayor"),CONCATENATE("R",#REF!,"C",#REF!),"")</f>
        <v>#REF!</v>
      </c>
      <c r="BP168" s="270" t="e">
        <f>IF(AND(#REF!="Muy Baja",#REF!="Mayor"),CONCATENATE("R",#REF!,"C",#REF!),"")</f>
        <v>#REF!</v>
      </c>
      <c r="BQ168" s="270" t="e">
        <f>IF(AND(#REF!="Muy Baja",#REF!="Mayor"),CONCATENATE("R",#REF!,"C",#REF!),"")</f>
        <v>#REF!</v>
      </c>
      <c r="BR168" s="270" t="e">
        <f>IF(AND(#REF!="Muy Baja",#REF!="Mayor"),CONCATENATE("R",#REF!,"C",#REF!),"")</f>
        <v>#REF!</v>
      </c>
      <c r="BS168" s="270" t="e">
        <f>IF(AND(#REF!="Muy Baja",#REF!="Mayor"),CONCATENATE("R",#REF!,"C",#REF!),"")</f>
        <v>#REF!</v>
      </c>
      <c r="BT168" s="270" t="e">
        <f>IF(AND(#REF!="Muy Baja",#REF!="Mayor"),CONCATENATE("R",#REF!,"C",#REF!),"")</f>
        <v>#REF!</v>
      </c>
      <c r="BU168" s="270" t="e">
        <f>IF(AND(#REF!="Muy Baja",#REF!="Mayor"),CONCATENATE("R",#REF!,"C",#REF!),"")</f>
        <v>#REF!</v>
      </c>
      <c r="BV168" s="270" t="e">
        <f>IF(AND(#REF!="Muy Baja",#REF!="Mayor"),CONCATENATE("R",#REF!,"C",#REF!),"")</f>
        <v>#REF!</v>
      </c>
      <c r="BW168" s="270" t="e">
        <f>IF(AND(#REF!="Muy Baja",#REF!="Mayor"),CONCATENATE("R",#REF!,"C",#REF!),"")</f>
        <v>#REF!</v>
      </c>
      <c r="BX168" s="270" t="e">
        <f>IF(AND(#REF!="Muy Baja",#REF!="Mayor"),CONCATENATE("R",#REF!,"C",#REF!),"")</f>
        <v>#REF!</v>
      </c>
      <c r="BY168" s="270" t="e">
        <f>IF(AND(#REF!="Muy Baja",#REF!="Mayor"),CONCATENATE("R",#REF!,"C",#REF!),"")</f>
        <v>#REF!</v>
      </c>
      <c r="BZ168" s="270" t="e">
        <f>IF(AND(#REF!="Muy Baja",#REF!="Mayor"),CONCATENATE("R",#REF!,"C",#REF!),"")</f>
        <v>#REF!</v>
      </c>
      <c r="CA168" s="270" t="e">
        <f>IF(AND(#REF!="Muy Baja",#REF!="Mayor"),CONCATENATE("R",#REF!,"C",#REF!),"")</f>
        <v>#REF!</v>
      </c>
      <c r="CB168" s="270" t="e">
        <f>IF(AND(#REF!="Muy Baja",#REF!="Mayor"),CONCATENATE("R",#REF!,"C",#REF!),"")</f>
        <v>#REF!</v>
      </c>
      <c r="CC168" s="271" t="e">
        <f>IF(AND(#REF!="Muy Baja",#REF!="Mayor"),CONCATENATE("R",#REF!,"C",#REF!),"")</f>
        <v>#REF!</v>
      </c>
      <c r="CD168" s="272" t="e">
        <f>IF(AND(#REF!="Muy Baja",#REF!="Catastrófico"),CONCATENATE("R",#REF!,"C",#REF!),"")</f>
        <v>#REF!</v>
      </c>
      <c r="CE168" s="272" t="e">
        <f>IF(AND(#REF!="Muy Baja",#REF!="Catastrófico"),CONCATENATE("R",#REF!,"C",#REF!),"")</f>
        <v>#REF!</v>
      </c>
      <c r="CF168" s="272" t="e">
        <f>IF(AND(#REF!="Muy Baja",#REF!="Catastrófico"),CONCATENATE("R",#REF!,"C",#REF!),"")</f>
        <v>#REF!</v>
      </c>
      <c r="CG168" s="272" t="e">
        <f>IF(AND(#REF!="Muy Baja",#REF!="Catastrófico"),CONCATENATE("R",#REF!,"C",#REF!),"")</f>
        <v>#REF!</v>
      </c>
      <c r="CH168" s="272" t="e">
        <f>IF(AND(#REF!="Muy Baja",#REF!="Catastrófico"),CONCATENATE("R",#REF!,"C",#REF!),"")</f>
        <v>#REF!</v>
      </c>
      <c r="CI168" s="272" t="e">
        <f>IF(AND(#REF!="Muy Baja",#REF!="Catastrófico"),CONCATENATE("R",#REF!,"C",#REF!),"")</f>
        <v>#REF!</v>
      </c>
      <c r="CJ168" s="272" t="e">
        <f>IF(AND(#REF!="Muy Baja",#REF!="Catastrófico"),CONCATENATE("R",#REF!,"C",#REF!),"")</f>
        <v>#REF!</v>
      </c>
      <c r="CK168" s="272" t="e">
        <f>IF(AND(#REF!="Muy Baja",#REF!="Catastrófico"),CONCATENATE("R",#REF!,"C",#REF!),"")</f>
        <v>#REF!</v>
      </c>
      <c r="CL168" s="272" t="e">
        <f>IF(AND(#REF!="Muy Baja",#REF!="Catastrófico"),CONCATENATE("R",#REF!,"C",#REF!),"")</f>
        <v>#REF!</v>
      </c>
      <c r="CM168" s="272" t="e">
        <f>IF(AND(#REF!="Muy Baja",#REF!="Catastrófico"),CONCATENATE("R",#REF!,"C",#REF!),"")</f>
        <v>#REF!</v>
      </c>
      <c r="CN168" s="272" t="e">
        <f>IF(AND(#REF!="Muy Baja",#REF!="Catastrófico"),CONCATENATE("R",#REF!,"C",#REF!),"")</f>
        <v>#REF!</v>
      </c>
      <c r="CO168" s="272" t="e">
        <f>IF(AND(#REF!="Muy Baja",#REF!="Catastrófico"),CONCATENATE("R",#REF!,"C",#REF!),"")</f>
        <v>#REF!</v>
      </c>
      <c r="CP168" s="272" t="e">
        <f>IF(AND(#REF!="Muy Baja",#REF!="Catastrófico"),CONCATENATE("R",#REF!,"C",#REF!),"")</f>
        <v>#REF!</v>
      </c>
      <c r="CQ168" s="272" t="e">
        <f>IF(AND(#REF!="Muy Baja",#REF!="Catastrófico"),CONCATENATE("R",#REF!,"C",#REF!),"")</f>
        <v>#REF!</v>
      </c>
      <c r="CR168" s="272" t="e">
        <f>IF(AND(#REF!="Muy Baja",#REF!="Catastrófico"),CONCATENATE("R",#REF!,"C",#REF!),"")</f>
        <v>#REF!</v>
      </c>
      <c r="CS168" s="272" t="e">
        <f>IF(AND(#REF!="Muy Baja",#REF!="Catastrófico"),CONCATENATE("R",#REF!,"C",#REF!),"")</f>
        <v>#REF!</v>
      </c>
      <c r="CT168" s="272" t="e">
        <f>IF(AND(#REF!="Muy Baja",#REF!="Catastrófico"),CONCATENATE("R",#REF!,"C",#REF!),"")</f>
        <v>#REF!</v>
      </c>
      <c r="CU168" s="273" t="e">
        <f>IF(AND(#REF!="Muy Baja",#REF!="Catastrófico"),CONCATENATE("R",#REF!,"C",#REF!),"")</f>
        <v>#REF!</v>
      </c>
      <c r="CV168" s="57"/>
      <c r="CW168" s="301"/>
      <c r="CX168" s="301"/>
      <c r="CY168" s="301"/>
      <c r="CZ168" s="301"/>
      <c r="DA168" s="301"/>
      <c r="DB168" s="301"/>
    </row>
    <row r="169" spans="2:106" ht="32.65" customHeight="1">
      <c r="B169" s="1101"/>
      <c r="C169" s="1101"/>
      <c r="D169" s="1102"/>
      <c r="E169" s="1072"/>
      <c r="F169" s="1073"/>
      <c r="G169" s="1073"/>
      <c r="H169" s="1073"/>
      <c r="I169" s="1073"/>
      <c r="J169" s="291" t="e">
        <f>IF(AND(#REF!="Muy Baja",#REF!="Leve"),CONCATENATE("R",#REF!,"C",#REF!),"")</f>
        <v>#REF!</v>
      </c>
      <c r="K169" s="292" t="e">
        <f>IF(AND(#REF!="Muy Baja",#REF!="Leve"),CONCATENATE("R",#REF!,"C",#REF!),"")</f>
        <v>#REF!</v>
      </c>
      <c r="L169" s="292" t="e">
        <f>IF(AND(#REF!="Muy Baja",#REF!="Leve"),CONCATENATE("R",#REF!,"C",#REF!),"")</f>
        <v>#REF!</v>
      </c>
      <c r="M169" s="292" t="e">
        <f>IF(AND(#REF!="Muy Baja",#REF!="Leve"),CONCATENATE("R",#REF!,"C",#REF!),"")</f>
        <v>#REF!</v>
      </c>
      <c r="N169" s="292" t="e">
        <f>IF(AND(#REF!="Muy Baja",#REF!="Leve"),CONCATENATE("R",#REF!,"C",#REF!),"")</f>
        <v>#REF!</v>
      </c>
      <c r="O169" s="292" t="e">
        <f>IF(AND(#REF!="Muy Baja",#REF!="Leve"),CONCATENATE("R",#REF!,"C",#REF!),"")</f>
        <v>#REF!</v>
      </c>
      <c r="P169" s="292" t="e">
        <f>IF(AND(#REF!="Muy Baja",#REF!="Leve"),CONCATENATE("R",#REF!,"C",#REF!),"")</f>
        <v>#REF!</v>
      </c>
      <c r="Q169" s="292" t="e">
        <f>IF(AND(#REF!="Muy Baja",#REF!="Leve"),CONCATENATE("R",#REF!,"C",#REF!),"")</f>
        <v>#REF!</v>
      </c>
      <c r="R169" s="292" t="e">
        <f>IF(AND(#REF!="Muy Baja",#REF!="Leve"),CONCATENATE("R",#REF!,"C",#REF!),"")</f>
        <v>#REF!</v>
      </c>
      <c r="S169" s="292" t="e">
        <f>IF(AND(#REF!="Muy Baja",#REF!="Leve"),CONCATENATE("R",#REF!,"C",#REF!),"")</f>
        <v>#REF!</v>
      </c>
      <c r="T169" s="292" t="e">
        <f>IF(AND(#REF!="Muy Baja",#REF!="Leve"),CONCATENATE("R",#REF!,"C",#REF!),"")</f>
        <v>#REF!</v>
      </c>
      <c r="U169" s="292" t="e">
        <f>IF(AND(#REF!="Muy Baja",#REF!="Leve"),CONCATENATE("R",#REF!,"C",#REF!),"")</f>
        <v>#REF!</v>
      </c>
      <c r="V169" s="292" t="e">
        <f>IF(AND(#REF!="Muy Baja",#REF!="Leve"),CONCATENATE("R",#REF!,"C",#REF!),"")</f>
        <v>#REF!</v>
      </c>
      <c r="W169" s="292" t="e">
        <f>IF(AND(#REF!="Muy Baja",#REF!="Leve"),CONCATENATE("R",#REF!,"C",#REF!),"")</f>
        <v>#REF!</v>
      </c>
      <c r="X169" s="292" t="e">
        <f>IF(AND(#REF!="Muy Baja",#REF!="Leve"),CONCATENATE("R",#REF!,"C",#REF!),"")</f>
        <v>#REF!</v>
      </c>
      <c r="Y169" s="292" t="e">
        <f>IF(AND(#REF!="Muy Baja",#REF!="Leve"),CONCATENATE("R",#REF!,"C",#REF!),"")</f>
        <v>#REF!</v>
      </c>
      <c r="Z169" s="292" t="e">
        <f>IF(AND(#REF!="Muy Baja",#REF!="Leve"),CONCATENATE("R",#REF!,"C",#REF!),"")</f>
        <v>#REF!</v>
      </c>
      <c r="AA169" s="293" t="e">
        <f>IF(AND(#REF!="Muy Baja",#REF!="Leve"),CONCATENATE("R",#REF!,"C",#REF!),"")</f>
        <v>#REF!</v>
      </c>
      <c r="AB169" s="291" t="e">
        <f>IF(AND(#REF!="Muy Baja",#REF!="Menor"),CONCATENATE("R",#REF!,"C",#REF!),"")</f>
        <v>#REF!</v>
      </c>
      <c r="AC169" s="292" t="e">
        <f>IF(AND(#REF!="Muy Baja",#REF!="Menor"),CONCATENATE("R",#REF!,"C",#REF!),"")</f>
        <v>#REF!</v>
      </c>
      <c r="AD169" s="292" t="e">
        <f>IF(AND(#REF!="Muy Baja",#REF!="Menor"),CONCATENATE("R",#REF!,"C",#REF!),"")</f>
        <v>#REF!</v>
      </c>
      <c r="AE169" s="292" t="e">
        <f>IF(AND(#REF!="Muy Baja",#REF!="Menor"),CONCATENATE("R",#REF!,"C",#REF!),"")</f>
        <v>#REF!</v>
      </c>
      <c r="AF169" s="292" t="e">
        <f>IF(AND(#REF!="Muy Baja",#REF!="Menor"),CONCATENATE("R",#REF!,"C",#REF!),"")</f>
        <v>#REF!</v>
      </c>
      <c r="AG169" s="292" t="e">
        <f>IF(AND(#REF!="Muy Baja",#REF!="Menor"),CONCATENATE("R",#REF!,"C",#REF!),"")</f>
        <v>#REF!</v>
      </c>
      <c r="AH169" s="292" t="e">
        <f>IF(AND(#REF!="Muy Baja",#REF!="Menor"),CONCATENATE("R",#REF!,"C",#REF!),"")</f>
        <v>#REF!</v>
      </c>
      <c r="AI169" s="292" t="e">
        <f>IF(AND(#REF!="Muy Baja",#REF!="Menor"),CONCATENATE("R",#REF!,"C",#REF!),"")</f>
        <v>#REF!</v>
      </c>
      <c r="AJ169" s="292" t="e">
        <f>IF(AND(#REF!="Muy Baja",#REF!="Menor"),CONCATENATE("R",#REF!,"C",#REF!),"")</f>
        <v>#REF!</v>
      </c>
      <c r="AK169" s="292" t="e">
        <f>IF(AND(#REF!="Muy Baja",#REF!="Menor"),CONCATENATE("R",#REF!,"C",#REF!),"")</f>
        <v>#REF!</v>
      </c>
      <c r="AL169" s="292" t="e">
        <f>IF(AND(#REF!="Muy Baja",#REF!="Menor"),CONCATENATE("R",#REF!,"C",#REF!),"")</f>
        <v>#REF!</v>
      </c>
      <c r="AM169" s="292" t="e">
        <f>IF(AND(#REF!="Muy Baja",#REF!="Menor"),CONCATENATE("R",#REF!,"C",#REF!),"")</f>
        <v>#REF!</v>
      </c>
      <c r="AN169" s="292" t="e">
        <f>IF(AND(#REF!="Muy Baja",#REF!="Menor"),CONCATENATE("R",#REF!,"C",#REF!),"")</f>
        <v>#REF!</v>
      </c>
      <c r="AO169" s="292" t="e">
        <f>IF(AND(#REF!="Muy Baja",#REF!="Menor"),CONCATENATE("R",#REF!,"C",#REF!),"")</f>
        <v>#REF!</v>
      </c>
      <c r="AP169" s="292" t="e">
        <f>IF(AND(#REF!="Muy Baja",#REF!="Menor"),CONCATENATE("R",#REF!,"C",#REF!),"")</f>
        <v>#REF!</v>
      </c>
      <c r="AQ169" s="292" t="e">
        <f>IF(AND(#REF!="Muy Baja",#REF!="Menor"),CONCATENATE("R",#REF!,"C",#REF!),"")</f>
        <v>#REF!</v>
      </c>
      <c r="AR169" s="292" t="e">
        <f>IF(AND(#REF!="Muy Baja",#REF!="Menor"),CONCATENATE("R",#REF!,"C",#REF!),"")</f>
        <v>#REF!</v>
      </c>
      <c r="AS169" s="293" t="e">
        <f>IF(AND(#REF!="Muy Baja",#REF!="Menor"),CONCATENATE("R",#REF!,"C",#REF!),"")</f>
        <v>#REF!</v>
      </c>
      <c r="AT169" s="282" t="e">
        <f>IF(AND(#REF!="Muy Baja",#REF!="Moderado"),CONCATENATE("R",#REF!,"C",#REF!),"")</f>
        <v>#REF!</v>
      </c>
      <c r="AU169" s="283" t="e">
        <f>IF(AND(#REF!="Muy Baja",#REF!="Moderado"),CONCATENATE("R",#REF!,"C",#REF!),"")</f>
        <v>#REF!</v>
      </c>
      <c r="AV169" s="283" t="e">
        <f>IF(AND(#REF!="Muy Baja",#REF!="Moderado"),CONCATENATE("R",#REF!,"C",#REF!),"")</f>
        <v>#REF!</v>
      </c>
      <c r="AW169" s="283" t="e">
        <f>IF(AND(#REF!="Muy Baja",#REF!="Moderado"),CONCATENATE("R",#REF!,"C",#REF!),"")</f>
        <v>#REF!</v>
      </c>
      <c r="AX169" s="283" t="e">
        <f>IF(AND(#REF!="Muy Baja",#REF!="Moderado"),CONCATENATE("R",#REF!,"C",#REF!),"")</f>
        <v>#REF!</v>
      </c>
      <c r="AY169" s="283" t="e">
        <f>IF(AND(#REF!="Muy Baja",#REF!="Moderado"),CONCATENATE("R",#REF!,"C",#REF!),"")</f>
        <v>#REF!</v>
      </c>
      <c r="AZ169" s="283" t="e">
        <f>IF(AND(#REF!="Muy Baja",#REF!="Moderado"),CONCATENATE("R",#REF!,"C",#REF!),"")</f>
        <v>#REF!</v>
      </c>
      <c r="BA169" s="283" t="e">
        <f>IF(AND(#REF!="Muy Baja",#REF!="Moderado"),CONCATENATE("R",#REF!,"C",#REF!),"")</f>
        <v>#REF!</v>
      </c>
      <c r="BB169" s="283" t="e">
        <f>IF(AND(#REF!="Muy Baja",#REF!="Moderado"),CONCATENATE("R",#REF!,"C",#REF!),"")</f>
        <v>#REF!</v>
      </c>
      <c r="BC169" s="283" t="e">
        <f>IF(AND(#REF!="Muy Baja",#REF!="Moderado"),CONCATENATE("R",#REF!,"C",#REF!),"")</f>
        <v>#REF!</v>
      </c>
      <c r="BD169" s="283" t="e">
        <f>IF(AND(#REF!="Muy Baja",#REF!="Moderado"),CONCATENATE("R",#REF!,"C",#REF!),"")</f>
        <v>#REF!</v>
      </c>
      <c r="BE169" s="283" t="e">
        <f>IF(AND(#REF!="Muy Baja",#REF!="Moderado"),CONCATENATE("R",#REF!,"C",#REF!),"")</f>
        <v>#REF!</v>
      </c>
      <c r="BF169" s="283" t="e">
        <f>IF(AND(#REF!="Muy Baja",#REF!="Moderado"),CONCATENATE("R",#REF!,"C",#REF!),"")</f>
        <v>#REF!</v>
      </c>
      <c r="BG169" s="283" t="e">
        <f>IF(AND(#REF!="Muy Baja",#REF!="Moderado"),CONCATENATE("R",#REF!,"C",#REF!),"")</f>
        <v>#REF!</v>
      </c>
      <c r="BH169" s="283" t="e">
        <f>IF(AND(#REF!="Muy Baja",#REF!="Moderado"),CONCATENATE("R",#REF!,"C",#REF!),"")</f>
        <v>#REF!</v>
      </c>
      <c r="BI169" s="283" t="e">
        <f>IF(AND(#REF!="Muy Baja",#REF!="Moderado"),CONCATENATE("R",#REF!,"C",#REF!),"")</f>
        <v>#REF!</v>
      </c>
      <c r="BJ169" s="283" t="e">
        <f>IF(AND(#REF!="Muy Baja",#REF!="Moderado"),CONCATENATE("R",#REF!,"C",#REF!),"")</f>
        <v>#REF!</v>
      </c>
      <c r="BK169" s="284" t="e">
        <f>IF(AND(#REF!="Muy Baja",#REF!="Moderado"),CONCATENATE("R",#REF!,"C",#REF!),"")</f>
        <v>#REF!</v>
      </c>
      <c r="BL169" s="270" t="e">
        <f>IF(AND(#REF!="Muy Baja",#REF!="Mayor"),CONCATENATE("R",#REF!,"C",#REF!),"")</f>
        <v>#REF!</v>
      </c>
      <c r="BM169" s="270" t="e">
        <f>IF(AND(#REF!="Muy Baja",#REF!="Mayor"),CONCATENATE("R",#REF!,"C",#REF!),"")</f>
        <v>#REF!</v>
      </c>
      <c r="BN169" s="270" t="e">
        <f>IF(AND(#REF!="Muy Baja",#REF!="Mayor"),CONCATENATE("R",#REF!,"C",#REF!),"")</f>
        <v>#REF!</v>
      </c>
      <c r="BO169" s="270" t="e">
        <f>IF(AND(#REF!="Muy Baja",#REF!="Mayor"),CONCATENATE("R",#REF!,"C",#REF!),"")</f>
        <v>#REF!</v>
      </c>
      <c r="BP169" s="270" t="e">
        <f>IF(AND(#REF!="Muy Baja",#REF!="Mayor"),CONCATENATE("R",#REF!,"C",#REF!),"")</f>
        <v>#REF!</v>
      </c>
      <c r="BQ169" s="270" t="e">
        <f>IF(AND(#REF!="Muy Baja",#REF!="Mayor"),CONCATENATE("R",#REF!,"C",#REF!),"")</f>
        <v>#REF!</v>
      </c>
      <c r="BR169" s="270" t="e">
        <f>IF(AND(#REF!="Muy Baja",#REF!="Mayor"),CONCATENATE("R",#REF!,"C",#REF!),"")</f>
        <v>#REF!</v>
      </c>
      <c r="BS169" s="270" t="e">
        <f>IF(AND(#REF!="Muy Baja",#REF!="Mayor"),CONCATENATE("R",#REF!,"C",#REF!),"")</f>
        <v>#REF!</v>
      </c>
      <c r="BT169" s="270" t="e">
        <f>IF(AND(#REF!="Muy Baja",#REF!="Mayor"),CONCATENATE("R",#REF!,"C",#REF!),"")</f>
        <v>#REF!</v>
      </c>
      <c r="BU169" s="270" t="e">
        <f>IF(AND(#REF!="Muy Baja",#REF!="Mayor"),CONCATENATE("R",#REF!,"C",#REF!),"")</f>
        <v>#REF!</v>
      </c>
      <c r="BV169" s="270" t="e">
        <f>IF(AND(#REF!="Muy Baja",#REF!="Mayor"),CONCATENATE("R",#REF!,"C",#REF!),"")</f>
        <v>#REF!</v>
      </c>
      <c r="BW169" s="270" t="e">
        <f>IF(AND(#REF!="Muy Baja",#REF!="Mayor"),CONCATENATE("R",#REF!,"C",#REF!),"")</f>
        <v>#REF!</v>
      </c>
      <c r="BX169" s="270" t="e">
        <f>IF(AND(#REF!="Muy Baja",#REF!="Mayor"),CONCATENATE("R",#REF!,"C",#REF!),"")</f>
        <v>#REF!</v>
      </c>
      <c r="BY169" s="270" t="e">
        <f>IF(AND(#REF!="Muy Baja",#REF!="Mayor"),CONCATENATE("R",#REF!,"C",#REF!),"")</f>
        <v>#REF!</v>
      </c>
      <c r="BZ169" s="270" t="e">
        <f>IF(AND(#REF!="Muy Baja",#REF!="Mayor"),CONCATENATE("R",#REF!,"C",#REF!),"")</f>
        <v>#REF!</v>
      </c>
      <c r="CA169" s="270" t="e">
        <f>IF(AND(#REF!="Muy Baja",#REF!="Mayor"),CONCATENATE("R",#REF!,"C",#REF!),"")</f>
        <v>#REF!</v>
      </c>
      <c r="CB169" s="270" t="e">
        <f>IF(AND(#REF!="Muy Baja",#REF!="Mayor"),CONCATENATE("R",#REF!,"C",#REF!),"")</f>
        <v>#REF!</v>
      </c>
      <c r="CC169" s="271" t="e">
        <f>IF(AND(#REF!="Muy Baja",#REF!="Mayor"),CONCATENATE("R",#REF!,"C",#REF!),"")</f>
        <v>#REF!</v>
      </c>
      <c r="CD169" s="272" t="e">
        <f>IF(AND(#REF!="Muy Baja",#REF!="Catastrófico"),CONCATENATE("R",#REF!,"C",#REF!),"")</f>
        <v>#REF!</v>
      </c>
      <c r="CE169" s="272" t="e">
        <f>IF(AND(#REF!="Muy Baja",#REF!="Catastrófico"),CONCATENATE("R",#REF!,"C",#REF!),"")</f>
        <v>#REF!</v>
      </c>
      <c r="CF169" s="272" t="e">
        <f>IF(AND(#REF!="Muy Baja",#REF!="Catastrófico"),CONCATENATE("R",#REF!,"C",#REF!),"")</f>
        <v>#REF!</v>
      </c>
      <c r="CG169" s="272" t="e">
        <f>IF(AND(#REF!="Muy Baja",#REF!="Catastrófico"),CONCATENATE("R",#REF!,"C",#REF!),"")</f>
        <v>#REF!</v>
      </c>
      <c r="CH169" s="272" t="e">
        <f>IF(AND(#REF!="Muy Baja",#REF!="Catastrófico"),CONCATENATE("R",#REF!,"C",#REF!),"")</f>
        <v>#REF!</v>
      </c>
      <c r="CI169" s="272" t="e">
        <f>IF(AND(#REF!="Muy Baja",#REF!="Catastrófico"),CONCATENATE("R",#REF!,"C",#REF!),"")</f>
        <v>#REF!</v>
      </c>
      <c r="CJ169" s="272" t="e">
        <f>IF(AND(#REF!="Muy Baja",#REF!="Catastrófico"),CONCATENATE("R",#REF!,"C",#REF!),"")</f>
        <v>#REF!</v>
      </c>
      <c r="CK169" s="272" t="e">
        <f>IF(AND(#REF!="Muy Baja",#REF!="Catastrófico"),CONCATENATE("R",#REF!,"C",#REF!),"")</f>
        <v>#REF!</v>
      </c>
      <c r="CL169" s="272" t="e">
        <f>IF(AND(#REF!="Muy Baja",#REF!="Catastrófico"),CONCATENATE("R",#REF!,"C",#REF!),"")</f>
        <v>#REF!</v>
      </c>
      <c r="CM169" s="272" t="e">
        <f>IF(AND(#REF!="Muy Baja",#REF!="Catastrófico"),CONCATENATE("R",#REF!,"C",#REF!),"")</f>
        <v>#REF!</v>
      </c>
      <c r="CN169" s="272" t="e">
        <f>IF(AND(#REF!="Muy Baja",#REF!="Catastrófico"),CONCATENATE("R",#REF!,"C",#REF!),"")</f>
        <v>#REF!</v>
      </c>
      <c r="CO169" s="272" t="e">
        <f>IF(AND(#REF!="Muy Baja",#REF!="Catastrófico"),CONCATENATE("R",#REF!,"C",#REF!),"")</f>
        <v>#REF!</v>
      </c>
      <c r="CP169" s="272" t="e">
        <f>IF(AND(#REF!="Muy Baja",#REF!="Catastrófico"),CONCATENATE("R",#REF!,"C",#REF!),"")</f>
        <v>#REF!</v>
      </c>
      <c r="CQ169" s="272" t="e">
        <f>IF(AND(#REF!="Muy Baja",#REF!="Catastrófico"),CONCATENATE("R",#REF!,"C",#REF!),"")</f>
        <v>#REF!</v>
      </c>
      <c r="CR169" s="272" t="e">
        <f>IF(AND(#REF!="Muy Baja",#REF!="Catastrófico"),CONCATENATE("R",#REF!,"C",#REF!),"")</f>
        <v>#REF!</v>
      </c>
      <c r="CS169" s="272" t="e">
        <f>IF(AND(#REF!="Muy Baja",#REF!="Catastrófico"),CONCATENATE("R",#REF!,"C",#REF!),"")</f>
        <v>#REF!</v>
      </c>
      <c r="CT169" s="272" t="e">
        <f>IF(AND(#REF!="Muy Baja",#REF!="Catastrófico"),CONCATENATE("R",#REF!,"C",#REF!),"")</f>
        <v>#REF!</v>
      </c>
      <c r="CU169" s="273" t="e">
        <f>IF(AND(#REF!="Muy Baja",#REF!="Catastrófico"),CONCATENATE("R",#REF!,"C",#REF!),"")</f>
        <v>#REF!</v>
      </c>
      <c r="CV169" s="57"/>
      <c r="CW169" s="301"/>
      <c r="CX169" s="301"/>
      <c r="CY169" s="301"/>
      <c r="CZ169" s="301"/>
      <c r="DA169" s="301"/>
      <c r="DB169" s="301"/>
    </row>
    <row r="170" spans="2:106" ht="32.65" customHeight="1">
      <c r="B170" s="1101"/>
      <c r="C170" s="1101"/>
      <c r="D170" s="1102"/>
      <c r="E170" s="1072"/>
      <c r="F170" s="1073"/>
      <c r="G170" s="1073"/>
      <c r="H170" s="1073"/>
      <c r="I170" s="1073"/>
      <c r="J170" s="291" t="e">
        <f>IF(AND(#REF!="Muy Baja",#REF!="Leve"),CONCATENATE("R",#REF!,"C",#REF!),"")</f>
        <v>#REF!</v>
      </c>
      <c r="K170" s="292" t="e">
        <f>IF(AND(#REF!="Muy Baja",#REF!="Leve"),CONCATENATE("R",#REF!,"C",#REF!),"")</f>
        <v>#REF!</v>
      </c>
      <c r="L170" s="292" t="e">
        <f>IF(AND(#REF!="Muy Baja",#REF!="Leve"),CONCATENATE("R",#REF!,"C",#REF!),"")</f>
        <v>#REF!</v>
      </c>
      <c r="M170" s="292" t="e">
        <f>IF(AND(#REF!="Muy Baja",#REF!="Leve"),CONCATENATE("R",#REF!,"C",#REF!),"")</f>
        <v>#REF!</v>
      </c>
      <c r="N170" s="292" t="e">
        <f>IF(AND(#REF!="Muy Baja",#REF!="Leve"),CONCATENATE("R",#REF!,"C",#REF!),"")</f>
        <v>#REF!</v>
      </c>
      <c r="O170" s="292" t="e">
        <f>IF(AND(#REF!="Muy Baja",#REF!="Leve"),CONCATENATE("R",#REF!,"C",#REF!),"")</f>
        <v>#REF!</v>
      </c>
      <c r="P170" s="292" t="e">
        <f>IF(AND(#REF!="Muy Baja",#REF!="Leve"),CONCATENATE("R",#REF!,"C",#REF!),"")</f>
        <v>#REF!</v>
      </c>
      <c r="Q170" s="292" t="e">
        <f>IF(AND(#REF!="Muy Baja",#REF!="Leve"),CONCATENATE("R",#REF!,"C",#REF!),"")</f>
        <v>#REF!</v>
      </c>
      <c r="R170" s="292" t="e">
        <f>IF(AND(#REF!="Muy Baja",#REF!="Leve"),CONCATENATE("R",#REF!,"C",#REF!),"")</f>
        <v>#REF!</v>
      </c>
      <c r="S170" s="292" t="e">
        <f>IF(AND(#REF!="Muy Baja",#REF!="Leve"),CONCATENATE("R",#REF!,"C",#REF!),"")</f>
        <v>#REF!</v>
      </c>
      <c r="T170" s="292" t="e">
        <f>IF(AND(#REF!="Muy Baja",#REF!="Leve"),CONCATENATE("R",#REF!,"C",#REF!),"")</f>
        <v>#REF!</v>
      </c>
      <c r="U170" s="292" t="e">
        <f>IF(AND(#REF!="Muy Baja",#REF!="Leve"),CONCATENATE("R",#REF!,"C",#REF!),"")</f>
        <v>#REF!</v>
      </c>
      <c r="V170" s="292" t="e">
        <f>IF(AND(#REF!="Muy Baja",#REF!="Leve"),CONCATENATE("R",#REF!,"C",#REF!),"")</f>
        <v>#REF!</v>
      </c>
      <c r="W170" s="292" t="e">
        <f>IF(AND(#REF!="Muy Baja",#REF!="Leve"),CONCATENATE("R",#REF!,"C",#REF!),"")</f>
        <v>#REF!</v>
      </c>
      <c r="X170" s="292" t="e">
        <f>IF(AND(#REF!="Muy Baja",#REF!="Leve"),CONCATENATE("R",#REF!,"C",#REF!),"")</f>
        <v>#REF!</v>
      </c>
      <c r="Y170" s="292" t="e">
        <f>IF(AND(#REF!="Muy Baja",#REF!="Leve"),CONCATENATE("R",#REF!,"C",#REF!),"")</f>
        <v>#REF!</v>
      </c>
      <c r="Z170" s="292" t="e">
        <f>IF(AND(#REF!="Muy Baja",#REF!="Leve"),CONCATENATE("R",#REF!,"C",#REF!),"")</f>
        <v>#REF!</v>
      </c>
      <c r="AA170" s="293" t="e">
        <f>IF(AND(#REF!="Muy Baja",#REF!="Leve"),CONCATENATE("R",#REF!,"C",#REF!),"")</f>
        <v>#REF!</v>
      </c>
      <c r="AB170" s="291" t="e">
        <f>IF(AND(#REF!="Muy Baja",#REF!="Menor"),CONCATENATE("R",#REF!,"C",#REF!),"")</f>
        <v>#REF!</v>
      </c>
      <c r="AC170" s="292" t="e">
        <f>IF(AND(#REF!="Muy Baja",#REF!="Menor"),CONCATENATE("R",#REF!,"C",#REF!),"")</f>
        <v>#REF!</v>
      </c>
      <c r="AD170" s="292" t="e">
        <f>IF(AND(#REF!="Muy Baja",#REF!="Menor"),CONCATENATE("R",#REF!,"C",#REF!),"")</f>
        <v>#REF!</v>
      </c>
      <c r="AE170" s="292" t="e">
        <f>IF(AND(#REF!="Muy Baja",#REF!="Menor"),CONCATENATE("R",#REF!,"C",#REF!),"")</f>
        <v>#REF!</v>
      </c>
      <c r="AF170" s="292" t="e">
        <f>IF(AND(#REF!="Muy Baja",#REF!="Menor"),CONCATENATE("R",#REF!,"C",#REF!),"")</f>
        <v>#REF!</v>
      </c>
      <c r="AG170" s="292" t="e">
        <f>IF(AND(#REF!="Muy Baja",#REF!="Menor"),CONCATENATE("R",#REF!,"C",#REF!),"")</f>
        <v>#REF!</v>
      </c>
      <c r="AH170" s="292" t="e">
        <f>IF(AND(#REF!="Muy Baja",#REF!="Menor"),CONCATENATE("R",#REF!,"C",#REF!),"")</f>
        <v>#REF!</v>
      </c>
      <c r="AI170" s="292" t="e">
        <f>IF(AND(#REF!="Muy Baja",#REF!="Menor"),CONCATENATE("R",#REF!,"C",#REF!),"")</f>
        <v>#REF!</v>
      </c>
      <c r="AJ170" s="292" t="e">
        <f>IF(AND(#REF!="Muy Baja",#REF!="Menor"),CONCATENATE("R",#REF!,"C",#REF!),"")</f>
        <v>#REF!</v>
      </c>
      <c r="AK170" s="292" t="e">
        <f>IF(AND(#REF!="Muy Baja",#REF!="Menor"),CONCATENATE("R",#REF!,"C",#REF!),"")</f>
        <v>#REF!</v>
      </c>
      <c r="AL170" s="292" t="e">
        <f>IF(AND(#REF!="Muy Baja",#REF!="Menor"),CONCATENATE("R",#REF!,"C",#REF!),"")</f>
        <v>#REF!</v>
      </c>
      <c r="AM170" s="292" t="e">
        <f>IF(AND(#REF!="Muy Baja",#REF!="Menor"),CONCATENATE("R",#REF!,"C",#REF!),"")</f>
        <v>#REF!</v>
      </c>
      <c r="AN170" s="292" t="e">
        <f>IF(AND(#REF!="Muy Baja",#REF!="Menor"),CONCATENATE("R",#REF!,"C",#REF!),"")</f>
        <v>#REF!</v>
      </c>
      <c r="AO170" s="292" t="e">
        <f>IF(AND(#REF!="Muy Baja",#REF!="Menor"),CONCATENATE("R",#REF!,"C",#REF!),"")</f>
        <v>#REF!</v>
      </c>
      <c r="AP170" s="292" t="e">
        <f>IF(AND(#REF!="Muy Baja",#REF!="Menor"),CONCATENATE("R",#REF!,"C",#REF!),"")</f>
        <v>#REF!</v>
      </c>
      <c r="AQ170" s="292" t="e">
        <f>IF(AND(#REF!="Muy Baja",#REF!="Menor"),CONCATENATE("R",#REF!,"C",#REF!),"")</f>
        <v>#REF!</v>
      </c>
      <c r="AR170" s="292" t="e">
        <f>IF(AND(#REF!="Muy Baja",#REF!="Menor"),CONCATENATE("R",#REF!,"C",#REF!),"")</f>
        <v>#REF!</v>
      </c>
      <c r="AS170" s="293" t="e">
        <f>IF(AND(#REF!="Muy Baja",#REF!="Menor"),CONCATENATE("R",#REF!,"C",#REF!),"")</f>
        <v>#REF!</v>
      </c>
      <c r="AT170" s="282" t="e">
        <f>IF(AND(#REF!="Muy Baja",#REF!="Moderado"),CONCATENATE("R",#REF!,"C",#REF!),"")</f>
        <v>#REF!</v>
      </c>
      <c r="AU170" s="283" t="e">
        <f>IF(AND(#REF!="Muy Baja",#REF!="Moderado"),CONCATENATE("R",#REF!,"C",#REF!),"")</f>
        <v>#REF!</v>
      </c>
      <c r="AV170" s="283" t="e">
        <f>IF(AND(#REF!="Muy Baja",#REF!="Moderado"),CONCATENATE("R",#REF!,"C",#REF!),"")</f>
        <v>#REF!</v>
      </c>
      <c r="AW170" s="283" t="e">
        <f>IF(AND(#REF!="Muy Baja",#REF!="Moderado"),CONCATENATE("R",#REF!,"C",#REF!),"")</f>
        <v>#REF!</v>
      </c>
      <c r="AX170" s="283" t="e">
        <f>IF(AND(#REF!="Muy Baja",#REF!="Moderado"),CONCATENATE("R",#REF!,"C",#REF!),"")</f>
        <v>#REF!</v>
      </c>
      <c r="AY170" s="283" t="e">
        <f>IF(AND(#REF!="Muy Baja",#REF!="Moderado"),CONCATENATE("R",#REF!,"C",#REF!),"")</f>
        <v>#REF!</v>
      </c>
      <c r="AZ170" s="283" t="e">
        <f>IF(AND(#REF!="Muy Baja",#REF!="Moderado"),CONCATENATE("R",#REF!,"C",#REF!),"")</f>
        <v>#REF!</v>
      </c>
      <c r="BA170" s="283" t="e">
        <f>IF(AND(#REF!="Muy Baja",#REF!="Moderado"),CONCATENATE("R",#REF!,"C",#REF!),"")</f>
        <v>#REF!</v>
      </c>
      <c r="BB170" s="283" t="e">
        <f>IF(AND(#REF!="Muy Baja",#REF!="Moderado"),CONCATENATE("R",#REF!,"C",#REF!),"")</f>
        <v>#REF!</v>
      </c>
      <c r="BC170" s="283" t="e">
        <f>IF(AND(#REF!="Muy Baja",#REF!="Moderado"),CONCATENATE("R",#REF!,"C",#REF!),"")</f>
        <v>#REF!</v>
      </c>
      <c r="BD170" s="283" t="e">
        <f>IF(AND(#REF!="Muy Baja",#REF!="Moderado"),CONCATENATE("R",#REF!,"C",#REF!),"")</f>
        <v>#REF!</v>
      </c>
      <c r="BE170" s="283" t="e">
        <f>IF(AND(#REF!="Muy Baja",#REF!="Moderado"),CONCATENATE("R",#REF!,"C",#REF!),"")</f>
        <v>#REF!</v>
      </c>
      <c r="BF170" s="283" t="e">
        <f>IF(AND(#REF!="Muy Baja",#REF!="Moderado"),CONCATENATE("R",#REF!,"C",#REF!),"")</f>
        <v>#REF!</v>
      </c>
      <c r="BG170" s="283" t="e">
        <f>IF(AND(#REF!="Muy Baja",#REF!="Moderado"),CONCATENATE("R",#REF!,"C",#REF!),"")</f>
        <v>#REF!</v>
      </c>
      <c r="BH170" s="283" t="e">
        <f>IF(AND(#REF!="Muy Baja",#REF!="Moderado"),CONCATENATE("R",#REF!,"C",#REF!),"")</f>
        <v>#REF!</v>
      </c>
      <c r="BI170" s="283" t="e">
        <f>IF(AND(#REF!="Muy Baja",#REF!="Moderado"),CONCATENATE("R",#REF!,"C",#REF!),"")</f>
        <v>#REF!</v>
      </c>
      <c r="BJ170" s="283" t="e">
        <f>IF(AND(#REF!="Muy Baja",#REF!="Moderado"),CONCATENATE("R",#REF!,"C",#REF!),"")</f>
        <v>#REF!</v>
      </c>
      <c r="BK170" s="284" t="e">
        <f>IF(AND(#REF!="Muy Baja",#REF!="Moderado"),CONCATENATE("R",#REF!,"C",#REF!),"")</f>
        <v>#REF!</v>
      </c>
      <c r="BL170" s="270" t="e">
        <f>IF(AND(#REF!="Muy Baja",#REF!="Mayor"),CONCATENATE("R",#REF!,"C",#REF!),"")</f>
        <v>#REF!</v>
      </c>
      <c r="BM170" s="270" t="e">
        <f>IF(AND(#REF!="Muy Baja",#REF!="Mayor"),CONCATENATE("R",#REF!,"C",#REF!),"")</f>
        <v>#REF!</v>
      </c>
      <c r="BN170" s="270" t="e">
        <f>IF(AND(#REF!="Muy Baja",#REF!="Mayor"),CONCATENATE("R",#REF!,"C",#REF!),"")</f>
        <v>#REF!</v>
      </c>
      <c r="BO170" s="270" t="e">
        <f>IF(AND(#REF!="Muy Baja",#REF!="Mayor"),CONCATENATE("R",#REF!,"C",#REF!),"")</f>
        <v>#REF!</v>
      </c>
      <c r="BP170" s="270" t="e">
        <f>IF(AND(#REF!="Muy Baja",#REF!="Mayor"),CONCATENATE("R",#REF!,"C",#REF!),"")</f>
        <v>#REF!</v>
      </c>
      <c r="BQ170" s="270" t="e">
        <f>IF(AND(#REF!="Muy Baja",#REF!="Mayor"),CONCATENATE("R",#REF!,"C",#REF!),"")</f>
        <v>#REF!</v>
      </c>
      <c r="BR170" s="270" t="e">
        <f>IF(AND(#REF!="Muy Baja",#REF!="Mayor"),CONCATENATE("R",#REF!,"C",#REF!),"")</f>
        <v>#REF!</v>
      </c>
      <c r="BS170" s="270" t="e">
        <f>IF(AND(#REF!="Muy Baja",#REF!="Mayor"),CONCATENATE("R",#REF!,"C",#REF!),"")</f>
        <v>#REF!</v>
      </c>
      <c r="BT170" s="270" t="e">
        <f>IF(AND(#REF!="Muy Baja",#REF!="Mayor"),CONCATENATE("R",#REF!,"C",#REF!),"")</f>
        <v>#REF!</v>
      </c>
      <c r="BU170" s="270" t="e">
        <f>IF(AND(#REF!="Muy Baja",#REF!="Mayor"),CONCATENATE("R",#REF!,"C",#REF!),"")</f>
        <v>#REF!</v>
      </c>
      <c r="BV170" s="270" t="e">
        <f>IF(AND(#REF!="Muy Baja",#REF!="Mayor"),CONCATENATE("R",#REF!,"C",#REF!),"")</f>
        <v>#REF!</v>
      </c>
      <c r="BW170" s="270" t="e">
        <f>IF(AND(#REF!="Muy Baja",#REF!="Mayor"),CONCATENATE("R",#REF!,"C",#REF!),"")</f>
        <v>#REF!</v>
      </c>
      <c r="BX170" s="270" t="e">
        <f>IF(AND(#REF!="Muy Baja",#REF!="Mayor"),CONCATENATE("R",#REF!,"C",#REF!),"")</f>
        <v>#REF!</v>
      </c>
      <c r="BY170" s="270" t="e">
        <f>IF(AND(#REF!="Muy Baja",#REF!="Mayor"),CONCATENATE("R",#REF!,"C",#REF!),"")</f>
        <v>#REF!</v>
      </c>
      <c r="BZ170" s="270" t="e">
        <f>IF(AND(#REF!="Muy Baja",#REF!="Mayor"),CONCATENATE("R",#REF!,"C",#REF!),"")</f>
        <v>#REF!</v>
      </c>
      <c r="CA170" s="270" t="e">
        <f>IF(AND(#REF!="Muy Baja",#REF!="Mayor"),CONCATENATE("R",#REF!,"C",#REF!),"")</f>
        <v>#REF!</v>
      </c>
      <c r="CB170" s="270" t="e">
        <f>IF(AND(#REF!="Muy Baja",#REF!="Mayor"),CONCATENATE("R",#REF!,"C",#REF!),"")</f>
        <v>#REF!</v>
      </c>
      <c r="CC170" s="271" t="e">
        <f>IF(AND(#REF!="Muy Baja",#REF!="Mayor"),CONCATENATE("R",#REF!,"C",#REF!),"")</f>
        <v>#REF!</v>
      </c>
      <c r="CD170" s="272" t="e">
        <f>IF(AND(#REF!="Muy Baja",#REF!="Catastrófico"),CONCATENATE("R",#REF!,"C",#REF!),"")</f>
        <v>#REF!</v>
      </c>
      <c r="CE170" s="272" t="e">
        <f>IF(AND(#REF!="Muy Baja",#REF!="Catastrófico"),CONCATENATE("R",#REF!,"C",#REF!),"")</f>
        <v>#REF!</v>
      </c>
      <c r="CF170" s="272" t="e">
        <f>IF(AND(#REF!="Muy Baja",#REF!="Catastrófico"),CONCATENATE("R",#REF!,"C",#REF!),"")</f>
        <v>#REF!</v>
      </c>
      <c r="CG170" s="272" t="e">
        <f>IF(AND(#REF!="Muy Baja",#REF!="Catastrófico"),CONCATENATE("R",#REF!,"C",#REF!),"")</f>
        <v>#REF!</v>
      </c>
      <c r="CH170" s="272" t="e">
        <f>IF(AND(#REF!="Muy Baja",#REF!="Catastrófico"),CONCATENATE("R",#REF!,"C",#REF!),"")</f>
        <v>#REF!</v>
      </c>
      <c r="CI170" s="272" t="e">
        <f>IF(AND(#REF!="Muy Baja",#REF!="Catastrófico"),CONCATENATE("R",#REF!,"C",#REF!),"")</f>
        <v>#REF!</v>
      </c>
      <c r="CJ170" s="272" t="e">
        <f>IF(AND(#REF!="Muy Baja",#REF!="Catastrófico"),CONCATENATE("R",#REF!,"C",#REF!),"")</f>
        <v>#REF!</v>
      </c>
      <c r="CK170" s="272" t="e">
        <f>IF(AND(#REF!="Muy Baja",#REF!="Catastrófico"),CONCATENATE("R",#REF!,"C",#REF!),"")</f>
        <v>#REF!</v>
      </c>
      <c r="CL170" s="272" t="e">
        <f>IF(AND(#REF!="Muy Baja",#REF!="Catastrófico"),CONCATENATE("R",#REF!,"C",#REF!),"")</f>
        <v>#REF!</v>
      </c>
      <c r="CM170" s="272" t="e">
        <f>IF(AND(#REF!="Muy Baja",#REF!="Catastrófico"),CONCATENATE("R",#REF!,"C",#REF!),"")</f>
        <v>#REF!</v>
      </c>
      <c r="CN170" s="272" t="e">
        <f>IF(AND(#REF!="Muy Baja",#REF!="Catastrófico"),CONCATENATE("R",#REF!,"C",#REF!),"")</f>
        <v>#REF!</v>
      </c>
      <c r="CO170" s="272" t="e">
        <f>IF(AND(#REF!="Muy Baja",#REF!="Catastrófico"),CONCATENATE("R",#REF!,"C",#REF!),"")</f>
        <v>#REF!</v>
      </c>
      <c r="CP170" s="272" t="e">
        <f>IF(AND(#REF!="Muy Baja",#REF!="Catastrófico"),CONCATENATE("R",#REF!,"C",#REF!),"")</f>
        <v>#REF!</v>
      </c>
      <c r="CQ170" s="272" t="e">
        <f>IF(AND(#REF!="Muy Baja",#REF!="Catastrófico"),CONCATENATE("R",#REF!,"C",#REF!),"")</f>
        <v>#REF!</v>
      </c>
      <c r="CR170" s="272" t="e">
        <f>IF(AND(#REF!="Muy Baja",#REF!="Catastrófico"),CONCATENATE("R",#REF!,"C",#REF!),"")</f>
        <v>#REF!</v>
      </c>
      <c r="CS170" s="272" t="e">
        <f>IF(AND(#REF!="Muy Baja",#REF!="Catastrófico"),CONCATENATE("R",#REF!,"C",#REF!),"")</f>
        <v>#REF!</v>
      </c>
      <c r="CT170" s="272" t="e">
        <f>IF(AND(#REF!="Muy Baja",#REF!="Catastrófico"),CONCATENATE("R",#REF!,"C",#REF!),"")</f>
        <v>#REF!</v>
      </c>
      <c r="CU170" s="273" t="e">
        <f>IF(AND(#REF!="Muy Baja",#REF!="Catastrófico"),CONCATENATE("R",#REF!,"C",#REF!),"")</f>
        <v>#REF!</v>
      </c>
      <c r="CV170" s="57"/>
      <c r="CW170" s="301"/>
      <c r="CX170" s="301"/>
      <c r="CY170" s="301"/>
      <c r="CZ170" s="301"/>
      <c r="DA170" s="301"/>
      <c r="DB170" s="301"/>
    </row>
    <row r="171" spans="2:106" ht="32.65" customHeight="1">
      <c r="B171" s="1101"/>
      <c r="C171" s="1101"/>
      <c r="D171" s="1102"/>
      <c r="E171" s="1072"/>
      <c r="F171" s="1073"/>
      <c r="G171" s="1073"/>
      <c r="H171" s="1073"/>
      <c r="I171" s="1073"/>
      <c r="J171" s="291" t="e">
        <f>IF(AND(#REF!="Muy Baja",#REF!="Leve"),CONCATENATE("R",#REF!,"C",#REF!),"")</f>
        <v>#REF!</v>
      </c>
      <c r="K171" s="292" t="e">
        <f>IF(AND(#REF!="Muy Baja",#REF!="Leve"),CONCATENATE("R",#REF!,"C",#REF!),"")</f>
        <v>#REF!</v>
      </c>
      <c r="L171" s="292" t="e">
        <f>IF(AND(#REF!="Muy Baja",#REF!="Leve"),CONCATENATE("R",#REF!,"C",#REF!),"")</f>
        <v>#REF!</v>
      </c>
      <c r="M171" s="292" t="e">
        <f>IF(AND(#REF!="Muy Baja",#REF!="Leve"),CONCATENATE("R",#REF!,"C",#REF!),"")</f>
        <v>#REF!</v>
      </c>
      <c r="N171" s="292" t="e">
        <f>IF(AND(#REF!="Muy Baja",#REF!="Leve"),CONCATENATE("R",#REF!,"C",#REF!),"")</f>
        <v>#REF!</v>
      </c>
      <c r="O171" s="292" t="e">
        <f>IF(AND(#REF!="Muy Baja",#REF!="Leve"),CONCATENATE("R",#REF!,"C",#REF!),"")</f>
        <v>#REF!</v>
      </c>
      <c r="P171" s="292" t="e">
        <f>IF(AND(#REF!="Muy Baja",#REF!="Leve"),CONCATENATE("R",#REF!,"C",#REF!),"")</f>
        <v>#REF!</v>
      </c>
      <c r="Q171" s="292" t="e">
        <f>IF(AND(#REF!="Muy Baja",#REF!="Leve"),CONCATENATE("R",#REF!,"C",#REF!),"")</f>
        <v>#REF!</v>
      </c>
      <c r="R171" s="292" t="e">
        <f>IF(AND(#REF!="Muy Baja",#REF!="Leve"),CONCATENATE("R",#REF!,"C",#REF!),"")</f>
        <v>#REF!</v>
      </c>
      <c r="S171" s="292" t="e">
        <f>IF(AND(#REF!="Muy Baja",#REF!="Leve"),CONCATENATE("R",#REF!,"C",#REF!),"")</f>
        <v>#REF!</v>
      </c>
      <c r="T171" s="292" t="e">
        <f>IF(AND(#REF!="Muy Baja",#REF!="Leve"),CONCATENATE("R",#REF!,"C",#REF!),"")</f>
        <v>#REF!</v>
      </c>
      <c r="U171" s="292" t="e">
        <f>IF(AND(#REF!="Muy Baja",#REF!="Leve"),CONCATENATE("R",#REF!,"C",#REF!),"")</f>
        <v>#REF!</v>
      </c>
      <c r="V171" s="292" t="e">
        <f>IF(AND(#REF!="Muy Baja",#REF!="Leve"),CONCATENATE("R",#REF!,"C",#REF!),"")</f>
        <v>#REF!</v>
      </c>
      <c r="W171" s="292" t="e">
        <f>IF(AND(#REF!="Muy Baja",#REF!="Leve"),CONCATENATE("R",#REF!,"C",#REF!),"")</f>
        <v>#REF!</v>
      </c>
      <c r="X171" s="292" t="e">
        <f>IF(AND(#REF!="Muy Baja",#REF!="Leve"),CONCATENATE("R",#REF!,"C",#REF!),"")</f>
        <v>#REF!</v>
      </c>
      <c r="Y171" s="292" t="e">
        <f>IF(AND(#REF!="Muy Baja",#REF!="Leve"),CONCATENATE("R",#REF!,"C",#REF!),"")</f>
        <v>#REF!</v>
      </c>
      <c r="Z171" s="292" t="e">
        <f>IF(AND(#REF!="Muy Baja",#REF!="Leve"),CONCATENATE("R",#REF!,"C",#REF!),"")</f>
        <v>#REF!</v>
      </c>
      <c r="AA171" s="293" t="e">
        <f>IF(AND(#REF!="Muy Baja",#REF!="Leve"),CONCATENATE("R",#REF!,"C",#REF!),"")</f>
        <v>#REF!</v>
      </c>
      <c r="AB171" s="291" t="e">
        <f>IF(AND(#REF!="Muy Baja",#REF!="Menor"),CONCATENATE("R",#REF!,"C",#REF!),"")</f>
        <v>#REF!</v>
      </c>
      <c r="AC171" s="292" t="e">
        <f>IF(AND(#REF!="Muy Baja",#REF!="Menor"),CONCATENATE("R",#REF!,"C",#REF!),"")</f>
        <v>#REF!</v>
      </c>
      <c r="AD171" s="292" t="e">
        <f>IF(AND(#REF!="Muy Baja",#REF!="Menor"),CONCATENATE("R",#REF!,"C",#REF!),"")</f>
        <v>#REF!</v>
      </c>
      <c r="AE171" s="292" t="e">
        <f>IF(AND(#REF!="Muy Baja",#REF!="Menor"),CONCATENATE("R",#REF!,"C",#REF!),"")</f>
        <v>#REF!</v>
      </c>
      <c r="AF171" s="292" t="e">
        <f>IF(AND(#REF!="Muy Baja",#REF!="Menor"),CONCATENATE("R",#REF!,"C",#REF!),"")</f>
        <v>#REF!</v>
      </c>
      <c r="AG171" s="292" t="e">
        <f>IF(AND(#REF!="Muy Baja",#REF!="Menor"),CONCATENATE("R",#REF!,"C",#REF!),"")</f>
        <v>#REF!</v>
      </c>
      <c r="AH171" s="292" t="e">
        <f>IF(AND(#REF!="Muy Baja",#REF!="Menor"),CONCATENATE("R",#REF!,"C",#REF!),"")</f>
        <v>#REF!</v>
      </c>
      <c r="AI171" s="292" t="e">
        <f>IF(AND(#REF!="Muy Baja",#REF!="Menor"),CONCATENATE("R",#REF!,"C",#REF!),"")</f>
        <v>#REF!</v>
      </c>
      <c r="AJ171" s="292" t="e">
        <f>IF(AND(#REF!="Muy Baja",#REF!="Menor"),CONCATENATE("R",#REF!,"C",#REF!),"")</f>
        <v>#REF!</v>
      </c>
      <c r="AK171" s="292" t="e">
        <f>IF(AND(#REF!="Muy Baja",#REF!="Menor"),CONCATENATE("R",#REF!,"C",#REF!),"")</f>
        <v>#REF!</v>
      </c>
      <c r="AL171" s="292" t="e">
        <f>IF(AND(#REF!="Muy Baja",#REF!="Menor"),CONCATENATE("R",#REF!,"C",#REF!),"")</f>
        <v>#REF!</v>
      </c>
      <c r="AM171" s="292" t="e">
        <f>IF(AND(#REF!="Muy Baja",#REF!="Menor"),CONCATENATE("R",#REF!,"C",#REF!),"")</f>
        <v>#REF!</v>
      </c>
      <c r="AN171" s="292" t="e">
        <f>IF(AND(#REF!="Muy Baja",#REF!="Menor"),CONCATENATE("R",#REF!,"C",#REF!),"")</f>
        <v>#REF!</v>
      </c>
      <c r="AO171" s="292" t="e">
        <f>IF(AND(#REF!="Muy Baja",#REF!="Menor"),CONCATENATE("R",#REF!,"C",#REF!),"")</f>
        <v>#REF!</v>
      </c>
      <c r="AP171" s="292" t="e">
        <f>IF(AND(#REF!="Muy Baja",#REF!="Menor"),CONCATENATE("R",#REF!,"C",#REF!),"")</f>
        <v>#REF!</v>
      </c>
      <c r="AQ171" s="292" t="e">
        <f>IF(AND(#REF!="Muy Baja",#REF!="Menor"),CONCATENATE("R",#REF!,"C",#REF!),"")</f>
        <v>#REF!</v>
      </c>
      <c r="AR171" s="292" t="e">
        <f>IF(AND(#REF!="Muy Baja",#REF!="Menor"),CONCATENATE("R",#REF!,"C",#REF!),"")</f>
        <v>#REF!</v>
      </c>
      <c r="AS171" s="293" t="e">
        <f>IF(AND(#REF!="Muy Baja",#REF!="Menor"),CONCATENATE("R",#REF!,"C",#REF!),"")</f>
        <v>#REF!</v>
      </c>
      <c r="AT171" s="282" t="e">
        <f>IF(AND(#REF!="Muy Baja",#REF!="Moderado"),CONCATENATE("R",#REF!,"C",#REF!),"")</f>
        <v>#REF!</v>
      </c>
      <c r="AU171" s="283" t="e">
        <f>IF(AND(#REF!="Muy Baja",#REF!="Moderado"),CONCATENATE("R",#REF!,"C",#REF!),"")</f>
        <v>#REF!</v>
      </c>
      <c r="AV171" s="283" t="e">
        <f>IF(AND(#REF!="Muy Baja",#REF!="Moderado"),CONCATENATE("R",#REF!,"C",#REF!),"")</f>
        <v>#REF!</v>
      </c>
      <c r="AW171" s="283" t="e">
        <f>IF(AND(#REF!="Muy Baja",#REF!="Moderado"),CONCATENATE("R",#REF!,"C",#REF!),"")</f>
        <v>#REF!</v>
      </c>
      <c r="AX171" s="283" t="e">
        <f>IF(AND(#REF!="Muy Baja",#REF!="Moderado"),CONCATENATE("R",#REF!,"C",#REF!),"")</f>
        <v>#REF!</v>
      </c>
      <c r="AY171" s="283" t="e">
        <f>IF(AND(#REF!="Muy Baja",#REF!="Moderado"),CONCATENATE("R",#REF!,"C",#REF!),"")</f>
        <v>#REF!</v>
      </c>
      <c r="AZ171" s="283" t="e">
        <f>IF(AND(#REF!="Muy Baja",#REF!="Moderado"),CONCATENATE("R",#REF!,"C",#REF!),"")</f>
        <v>#REF!</v>
      </c>
      <c r="BA171" s="283" t="e">
        <f>IF(AND(#REF!="Muy Baja",#REF!="Moderado"),CONCATENATE("R",#REF!,"C",#REF!),"")</f>
        <v>#REF!</v>
      </c>
      <c r="BB171" s="283" t="e">
        <f>IF(AND(#REF!="Muy Baja",#REF!="Moderado"),CONCATENATE("R",#REF!,"C",#REF!),"")</f>
        <v>#REF!</v>
      </c>
      <c r="BC171" s="283" t="e">
        <f>IF(AND(#REF!="Muy Baja",#REF!="Moderado"),CONCATENATE("R",#REF!,"C",#REF!),"")</f>
        <v>#REF!</v>
      </c>
      <c r="BD171" s="283" t="e">
        <f>IF(AND(#REF!="Muy Baja",#REF!="Moderado"),CONCATENATE("R",#REF!,"C",#REF!),"")</f>
        <v>#REF!</v>
      </c>
      <c r="BE171" s="283" t="e">
        <f>IF(AND(#REF!="Muy Baja",#REF!="Moderado"),CONCATENATE("R",#REF!,"C",#REF!),"")</f>
        <v>#REF!</v>
      </c>
      <c r="BF171" s="283" t="e">
        <f>IF(AND(#REF!="Muy Baja",#REF!="Moderado"),CONCATENATE("R",#REF!,"C",#REF!),"")</f>
        <v>#REF!</v>
      </c>
      <c r="BG171" s="283" t="e">
        <f>IF(AND(#REF!="Muy Baja",#REF!="Moderado"),CONCATENATE("R",#REF!,"C",#REF!),"")</f>
        <v>#REF!</v>
      </c>
      <c r="BH171" s="283" t="e">
        <f>IF(AND(#REF!="Muy Baja",#REF!="Moderado"),CONCATENATE("R",#REF!,"C",#REF!),"")</f>
        <v>#REF!</v>
      </c>
      <c r="BI171" s="283" t="e">
        <f>IF(AND(#REF!="Muy Baja",#REF!="Moderado"),CONCATENATE("R",#REF!,"C",#REF!),"")</f>
        <v>#REF!</v>
      </c>
      <c r="BJ171" s="283" t="e">
        <f>IF(AND(#REF!="Muy Baja",#REF!="Moderado"),CONCATENATE("R",#REF!,"C",#REF!),"")</f>
        <v>#REF!</v>
      </c>
      <c r="BK171" s="284" t="e">
        <f>IF(AND(#REF!="Muy Baja",#REF!="Moderado"),CONCATENATE("R",#REF!,"C",#REF!),"")</f>
        <v>#REF!</v>
      </c>
      <c r="BL171" s="270" t="e">
        <f>IF(AND(#REF!="Muy Baja",#REF!="Mayor"),CONCATENATE("R",#REF!,"C",#REF!),"")</f>
        <v>#REF!</v>
      </c>
      <c r="BM171" s="270" t="e">
        <f>IF(AND(#REF!="Muy Baja",#REF!="Mayor"),CONCATENATE("R",#REF!,"C",#REF!),"")</f>
        <v>#REF!</v>
      </c>
      <c r="BN171" s="270" t="e">
        <f>IF(AND(#REF!="Muy Baja",#REF!="Mayor"),CONCATENATE("R",#REF!,"C",#REF!),"")</f>
        <v>#REF!</v>
      </c>
      <c r="BO171" s="270" t="e">
        <f>IF(AND(#REF!="Muy Baja",#REF!="Mayor"),CONCATENATE("R",#REF!,"C",#REF!),"")</f>
        <v>#REF!</v>
      </c>
      <c r="BP171" s="270" t="e">
        <f>IF(AND(#REF!="Muy Baja",#REF!="Mayor"),CONCATENATE("R",#REF!,"C",#REF!),"")</f>
        <v>#REF!</v>
      </c>
      <c r="BQ171" s="270" t="e">
        <f>IF(AND(#REF!="Muy Baja",#REF!="Mayor"),CONCATENATE("R",#REF!,"C",#REF!),"")</f>
        <v>#REF!</v>
      </c>
      <c r="BR171" s="270" t="e">
        <f>IF(AND(#REF!="Muy Baja",#REF!="Mayor"),CONCATENATE("R",#REF!,"C",#REF!),"")</f>
        <v>#REF!</v>
      </c>
      <c r="BS171" s="270" t="e">
        <f>IF(AND(#REF!="Muy Baja",#REF!="Mayor"),CONCATENATE("R",#REF!,"C",#REF!),"")</f>
        <v>#REF!</v>
      </c>
      <c r="BT171" s="270" t="e">
        <f>IF(AND(#REF!="Muy Baja",#REF!="Mayor"),CONCATENATE("R",#REF!,"C",#REF!),"")</f>
        <v>#REF!</v>
      </c>
      <c r="BU171" s="270" t="e">
        <f>IF(AND(#REF!="Muy Baja",#REF!="Mayor"),CONCATENATE("R",#REF!,"C",#REF!),"")</f>
        <v>#REF!</v>
      </c>
      <c r="BV171" s="270" t="e">
        <f>IF(AND(#REF!="Muy Baja",#REF!="Mayor"),CONCATENATE("R",#REF!,"C",#REF!),"")</f>
        <v>#REF!</v>
      </c>
      <c r="BW171" s="270" t="e">
        <f>IF(AND(#REF!="Muy Baja",#REF!="Mayor"),CONCATENATE("R",#REF!,"C",#REF!),"")</f>
        <v>#REF!</v>
      </c>
      <c r="BX171" s="270" t="e">
        <f>IF(AND(#REF!="Muy Baja",#REF!="Mayor"),CONCATENATE("R",#REF!,"C",#REF!),"")</f>
        <v>#REF!</v>
      </c>
      <c r="BY171" s="270" t="e">
        <f>IF(AND(#REF!="Muy Baja",#REF!="Mayor"),CONCATENATE("R",#REF!,"C",#REF!),"")</f>
        <v>#REF!</v>
      </c>
      <c r="BZ171" s="270" t="e">
        <f>IF(AND(#REF!="Muy Baja",#REF!="Mayor"),CONCATENATE("R",#REF!,"C",#REF!),"")</f>
        <v>#REF!</v>
      </c>
      <c r="CA171" s="270" t="e">
        <f>IF(AND(#REF!="Muy Baja",#REF!="Mayor"),CONCATENATE("R",#REF!,"C",#REF!),"")</f>
        <v>#REF!</v>
      </c>
      <c r="CB171" s="270" t="e">
        <f>IF(AND(#REF!="Muy Baja",#REF!="Mayor"),CONCATENATE("R",#REF!,"C",#REF!),"")</f>
        <v>#REF!</v>
      </c>
      <c r="CC171" s="271" t="e">
        <f>IF(AND(#REF!="Muy Baja",#REF!="Mayor"),CONCATENATE("R",#REF!,"C",#REF!),"")</f>
        <v>#REF!</v>
      </c>
      <c r="CD171" s="272" t="e">
        <f>IF(AND(#REF!="Muy Baja",#REF!="Catastrófico"),CONCATENATE("R",#REF!,"C",#REF!),"")</f>
        <v>#REF!</v>
      </c>
      <c r="CE171" s="272" t="e">
        <f>IF(AND(#REF!="Muy Baja",#REF!="Catastrófico"),CONCATENATE("R",#REF!,"C",#REF!),"")</f>
        <v>#REF!</v>
      </c>
      <c r="CF171" s="272" t="e">
        <f>IF(AND(#REF!="Muy Baja",#REF!="Catastrófico"),CONCATENATE("R",#REF!,"C",#REF!),"")</f>
        <v>#REF!</v>
      </c>
      <c r="CG171" s="272" t="e">
        <f>IF(AND(#REF!="Muy Baja",#REF!="Catastrófico"),CONCATENATE("R",#REF!,"C",#REF!),"")</f>
        <v>#REF!</v>
      </c>
      <c r="CH171" s="272" t="e">
        <f>IF(AND(#REF!="Muy Baja",#REF!="Catastrófico"),CONCATENATE("R",#REF!,"C",#REF!),"")</f>
        <v>#REF!</v>
      </c>
      <c r="CI171" s="272" t="e">
        <f>IF(AND(#REF!="Muy Baja",#REF!="Catastrófico"),CONCATENATE("R",#REF!,"C",#REF!),"")</f>
        <v>#REF!</v>
      </c>
      <c r="CJ171" s="272" t="e">
        <f>IF(AND(#REF!="Muy Baja",#REF!="Catastrófico"),CONCATENATE("R",#REF!,"C",#REF!),"")</f>
        <v>#REF!</v>
      </c>
      <c r="CK171" s="272" t="e">
        <f>IF(AND(#REF!="Muy Baja",#REF!="Catastrófico"),CONCATENATE("R",#REF!,"C",#REF!),"")</f>
        <v>#REF!</v>
      </c>
      <c r="CL171" s="272" t="e">
        <f>IF(AND(#REF!="Muy Baja",#REF!="Catastrófico"),CONCATENATE("R",#REF!,"C",#REF!),"")</f>
        <v>#REF!</v>
      </c>
      <c r="CM171" s="272" t="e">
        <f>IF(AND(#REF!="Muy Baja",#REF!="Catastrófico"),CONCATENATE("R",#REF!,"C",#REF!),"")</f>
        <v>#REF!</v>
      </c>
      <c r="CN171" s="272" t="e">
        <f>IF(AND(#REF!="Muy Baja",#REF!="Catastrófico"),CONCATENATE("R",#REF!,"C",#REF!),"")</f>
        <v>#REF!</v>
      </c>
      <c r="CO171" s="272" t="e">
        <f>IF(AND(#REF!="Muy Baja",#REF!="Catastrófico"),CONCATENATE("R",#REF!,"C",#REF!),"")</f>
        <v>#REF!</v>
      </c>
      <c r="CP171" s="272" t="e">
        <f>IF(AND(#REF!="Muy Baja",#REF!="Catastrófico"),CONCATENATE("R",#REF!,"C",#REF!),"")</f>
        <v>#REF!</v>
      </c>
      <c r="CQ171" s="272" t="e">
        <f>IF(AND(#REF!="Muy Baja",#REF!="Catastrófico"),CONCATENATE("R",#REF!,"C",#REF!),"")</f>
        <v>#REF!</v>
      </c>
      <c r="CR171" s="272" t="e">
        <f>IF(AND(#REF!="Muy Baja",#REF!="Catastrófico"),CONCATENATE("R",#REF!,"C",#REF!),"")</f>
        <v>#REF!</v>
      </c>
      <c r="CS171" s="272" t="e">
        <f>IF(AND(#REF!="Muy Baja",#REF!="Catastrófico"),CONCATENATE("R",#REF!,"C",#REF!),"")</f>
        <v>#REF!</v>
      </c>
      <c r="CT171" s="272" t="e">
        <f>IF(AND(#REF!="Muy Baja",#REF!="Catastrófico"),CONCATENATE("R",#REF!,"C",#REF!),"")</f>
        <v>#REF!</v>
      </c>
      <c r="CU171" s="273" t="e">
        <f>IF(AND(#REF!="Muy Baja",#REF!="Catastrófico"),CONCATENATE("R",#REF!,"C",#REF!),"")</f>
        <v>#REF!</v>
      </c>
      <c r="CV171" s="57"/>
      <c r="CW171" s="301"/>
      <c r="CX171" s="301"/>
      <c r="CY171" s="301"/>
      <c r="CZ171" s="301"/>
      <c r="DA171" s="301"/>
      <c r="DB171" s="301"/>
    </row>
    <row r="172" spans="2:106" ht="32.65" customHeight="1">
      <c r="B172" s="1101"/>
      <c r="C172" s="1101"/>
      <c r="D172" s="1102"/>
      <c r="E172" s="1072"/>
      <c r="F172" s="1073"/>
      <c r="G172" s="1073"/>
      <c r="H172" s="1073"/>
      <c r="I172" s="1073"/>
      <c r="J172" s="291" t="e">
        <f>IF(AND(#REF!="Muy Baja",#REF!="Leve"),CONCATENATE("R",#REF!,"C",#REF!),"")</f>
        <v>#REF!</v>
      </c>
      <c r="K172" s="292" t="e">
        <f>IF(AND(#REF!="Muy Baja",#REF!="Leve"),CONCATENATE("R",#REF!,"C",#REF!),"")</f>
        <v>#REF!</v>
      </c>
      <c r="L172" s="292" t="e">
        <f>IF(AND(#REF!="Muy Baja",#REF!="Leve"),CONCATENATE("R",#REF!,"C",#REF!),"")</f>
        <v>#REF!</v>
      </c>
      <c r="M172" s="292" t="e">
        <f>IF(AND(#REF!="Muy Baja",#REF!="Leve"),CONCATENATE("R",#REF!,"C",#REF!),"")</f>
        <v>#REF!</v>
      </c>
      <c r="N172" s="292" t="e">
        <f>IF(AND(#REF!="Muy Baja",#REF!="Leve"),CONCATENATE("R",#REF!,"C",#REF!),"")</f>
        <v>#REF!</v>
      </c>
      <c r="O172" s="292" t="e">
        <f>IF(AND(#REF!="Muy Baja",#REF!="Leve"),CONCATENATE("R",#REF!,"C",#REF!),"")</f>
        <v>#REF!</v>
      </c>
      <c r="P172" s="292" t="e">
        <f>IF(AND(#REF!="Muy Baja",#REF!="Leve"),CONCATENATE("R",#REF!,"C",#REF!),"")</f>
        <v>#REF!</v>
      </c>
      <c r="Q172" s="292" t="e">
        <f>IF(AND(#REF!="Muy Baja",#REF!="Leve"),CONCATENATE("R",#REF!,"C",#REF!),"")</f>
        <v>#REF!</v>
      </c>
      <c r="R172" s="292" t="e">
        <f>IF(AND(#REF!="Muy Baja",#REF!="Leve"),CONCATENATE("R",#REF!,"C",#REF!),"")</f>
        <v>#REF!</v>
      </c>
      <c r="S172" s="292" t="e">
        <f>IF(AND(#REF!="Muy Baja",#REF!="Leve"),CONCATENATE("R",#REF!,"C",#REF!),"")</f>
        <v>#REF!</v>
      </c>
      <c r="T172" s="292" t="e">
        <f>IF(AND(#REF!="Muy Baja",#REF!="Leve"),CONCATENATE("R",#REF!,"C",#REF!),"")</f>
        <v>#REF!</v>
      </c>
      <c r="U172" s="292" t="e">
        <f>IF(AND(#REF!="Muy Baja",#REF!="Leve"),CONCATENATE("R",#REF!,"C",#REF!),"")</f>
        <v>#REF!</v>
      </c>
      <c r="V172" s="292" t="e">
        <f>IF(AND(#REF!="Muy Baja",#REF!="Leve"),CONCATENATE("R",#REF!,"C",#REF!),"")</f>
        <v>#REF!</v>
      </c>
      <c r="W172" s="292" t="e">
        <f>IF(AND(#REF!="Muy Baja",#REF!="Leve"),CONCATENATE("R",#REF!,"C",#REF!),"")</f>
        <v>#REF!</v>
      </c>
      <c r="X172" s="292" t="e">
        <f>IF(AND(#REF!="Muy Baja",#REF!="Leve"),CONCATENATE("R",#REF!,"C",#REF!),"")</f>
        <v>#REF!</v>
      </c>
      <c r="Y172" s="292" t="e">
        <f>IF(AND(#REF!="Muy Baja",#REF!="Leve"),CONCATENATE("R",#REF!,"C",#REF!),"")</f>
        <v>#REF!</v>
      </c>
      <c r="Z172" s="292" t="e">
        <f>IF(AND(#REF!="Muy Baja",#REF!="Leve"),CONCATENATE("R",#REF!,"C",#REF!),"")</f>
        <v>#REF!</v>
      </c>
      <c r="AA172" s="293" t="e">
        <f>IF(AND(#REF!="Muy Baja",#REF!="Leve"),CONCATENATE("R",#REF!,"C",#REF!),"")</f>
        <v>#REF!</v>
      </c>
      <c r="AB172" s="291" t="e">
        <f>IF(AND(#REF!="Muy Baja",#REF!="Menor"),CONCATENATE("R",#REF!,"C",#REF!),"")</f>
        <v>#REF!</v>
      </c>
      <c r="AC172" s="292" t="e">
        <f>IF(AND(#REF!="Muy Baja",#REF!="Menor"),CONCATENATE("R",#REF!,"C",#REF!),"")</f>
        <v>#REF!</v>
      </c>
      <c r="AD172" s="292" t="e">
        <f>IF(AND(#REF!="Muy Baja",#REF!="Menor"),CONCATENATE("R",#REF!,"C",#REF!),"")</f>
        <v>#REF!</v>
      </c>
      <c r="AE172" s="292" t="e">
        <f>IF(AND(#REF!="Muy Baja",#REF!="Menor"),CONCATENATE("R",#REF!,"C",#REF!),"")</f>
        <v>#REF!</v>
      </c>
      <c r="AF172" s="292" t="e">
        <f>IF(AND(#REF!="Muy Baja",#REF!="Menor"),CONCATENATE("R",#REF!,"C",#REF!),"")</f>
        <v>#REF!</v>
      </c>
      <c r="AG172" s="292" t="e">
        <f>IF(AND(#REF!="Muy Baja",#REF!="Menor"),CONCATENATE("R",#REF!,"C",#REF!),"")</f>
        <v>#REF!</v>
      </c>
      <c r="AH172" s="292" t="e">
        <f>IF(AND(#REF!="Muy Baja",#REF!="Menor"),CONCATENATE("R",#REF!,"C",#REF!),"")</f>
        <v>#REF!</v>
      </c>
      <c r="AI172" s="292" t="e">
        <f>IF(AND(#REF!="Muy Baja",#REF!="Menor"),CONCATENATE("R",#REF!,"C",#REF!),"")</f>
        <v>#REF!</v>
      </c>
      <c r="AJ172" s="292" t="e">
        <f>IF(AND(#REF!="Muy Baja",#REF!="Menor"),CONCATENATE("R",#REF!,"C",#REF!),"")</f>
        <v>#REF!</v>
      </c>
      <c r="AK172" s="292" t="e">
        <f>IF(AND(#REF!="Muy Baja",#REF!="Menor"),CONCATENATE("R",#REF!,"C",#REF!),"")</f>
        <v>#REF!</v>
      </c>
      <c r="AL172" s="292" t="e">
        <f>IF(AND(#REF!="Muy Baja",#REF!="Menor"),CONCATENATE("R",#REF!,"C",#REF!),"")</f>
        <v>#REF!</v>
      </c>
      <c r="AM172" s="292" t="e">
        <f>IF(AND(#REF!="Muy Baja",#REF!="Menor"),CONCATENATE("R",#REF!,"C",#REF!),"")</f>
        <v>#REF!</v>
      </c>
      <c r="AN172" s="292" t="e">
        <f>IF(AND(#REF!="Muy Baja",#REF!="Menor"),CONCATENATE("R",#REF!,"C",#REF!),"")</f>
        <v>#REF!</v>
      </c>
      <c r="AO172" s="292" t="e">
        <f>IF(AND(#REF!="Muy Baja",#REF!="Menor"),CONCATENATE("R",#REF!,"C",#REF!),"")</f>
        <v>#REF!</v>
      </c>
      <c r="AP172" s="292" t="e">
        <f>IF(AND(#REF!="Muy Baja",#REF!="Menor"),CONCATENATE("R",#REF!,"C",#REF!),"")</f>
        <v>#REF!</v>
      </c>
      <c r="AQ172" s="292" t="e">
        <f>IF(AND(#REF!="Muy Baja",#REF!="Menor"),CONCATENATE("R",#REF!,"C",#REF!),"")</f>
        <v>#REF!</v>
      </c>
      <c r="AR172" s="292" t="e">
        <f>IF(AND(#REF!="Muy Baja",#REF!="Menor"),CONCATENATE("R",#REF!,"C",#REF!),"")</f>
        <v>#REF!</v>
      </c>
      <c r="AS172" s="293" t="e">
        <f>IF(AND(#REF!="Muy Baja",#REF!="Menor"),CONCATENATE("R",#REF!,"C",#REF!),"")</f>
        <v>#REF!</v>
      </c>
      <c r="AT172" s="282" t="e">
        <f>IF(AND(#REF!="Muy Baja",#REF!="Moderado"),CONCATENATE("R",#REF!,"C",#REF!),"")</f>
        <v>#REF!</v>
      </c>
      <c r="AU172" s="283" t="e">
        <f>IF(AND(#REF!="Muy Baja",#REF!="Moderado"),CONCATENATE("R",#REF!,"C",#REF!),"")</f>
        <v>#REF!</v>
      </c>
      <c r="AV172" s="283" t="e">
        <f>IF(AND(#REF!="Muy Baja",#REF!="Moderado"),CONCATENATE("R",#REF!,"C",#REF!),"")</f>
        <v>#REF!</v>
      </c>
      <c r="AW172" s="283" t="e">
        <f>IF(AND(#REF!="Muy Baja",#REF!="Moderado"),CONCATENATE("R",#REF!,"C",#REF!),"")</f>
        <v>#REF!</v>
      </c>
      <c r="AX172" s="283" t="e">
        <f>IF(AND(#REF!="Muy Baja",#REF!="Moderado"),CONCATENATE("R",#REF!,"C",#REF!),"")</f>
        <v>#REF!</v>
      </c>
      <c r="AY172" s="283" t="e">
        <f>IF(AND(#REF!="Muy Baja",#REF!="Moderado"),CONCATENATE("R",#REF!,"C",#REF!),"")</f>
        <v>#REF!</v>
      </c>
      <c r="AZ172" s="283" t="e">
        <f>IF(AND(#REF!="Muy Baja",#REF!="Moderado"),CONCATENATE("R",#REF!,"C",#REF!),"")</f>
        <v>#REF!</v>
      </c>
      <c r="BA172" s="283" t="e">
        <f>IF(AND(#REF!="Muy Baja",#REF!="Moderado"),CONCATENATE("R",#REF!,"C",#REF!),"")</f>
        <v>#REF!</v>
      </c>
      <c r="BB172" s="283" t="e">
        <f>IF(AND(#REF!="Muy Baja",#REF!="Moderado"),CONCATENATE("R",#REF!,"C",#REF!),"")</f>
        <v>#REF!</v>
      </c>
      <c r="BC172" s="283" t="e">
        <f>IF(AND(#REF!="Muy Baja",#REF!="Moderado"),CONCATENATE("R",#REF!,"C",#REF!),"")</f>
        <v>#REF!</v>
      </c>
      <c r="BD172" s="283" t="e">
        <f>IF(AND(#REF!="Muy Baja",#REF!="Moderado"),CONCATENATE("R",#REF!,"C",#REF!),"")</f>
        <v>#REF!</v>
      </c>
      <c r="BE172" s="283" t="e">
        <f>IF(AND(#REF!="Muy Baja",#REF!="Moderado"),CONCATENATE("R",#REF!,"C",#REF!),"")</f>
        <v>#REF!</v>
      </c>
      <c r="BF172" s="283" t="e">
        <f>IF(AND(#REF!="Muy Baja",#REF!="Moderado"),CONCATENATE("R",#REF!,"C",#REF!),"")</f>
        <v>#REF!</v>
      </c>
      <c r="BG172" s="283" t="e">
        <f>IF(AND(#REF!="Muy Baja",#REF!="Moderado"),CONCATENATE("R",#REF!,"C",#REF!),"")</f>
        <v>#REF!</v>
      </c>
      <c r="BH172" s="283" t="e">
        <f>IF(AND(#REF!="Muy Baja",#REF!="Moderado"),CONCATENATE("R",#REF!,"C",#REF!),"")</f>
        <v>#REF!</v>
      </c>
      <c r="BI172" s="283" t="e">
        <f>IF(AND(#REF!="Muy Baja",#REF!="Moderado"),CONCATENATE("R",#REF!,"C",#REF!),"")</f>
        <v>#REF!</v>
      </c>
      <c r="BJ172" s="283" t="e">
        <f>IF(AND(#REF!="Muy Baja",#REF!="Moderado"),CONCATENATE("R",#REF!,"C",#REF!),"")</f>
        <v>#REF!</v>
      </c>
      <c r="BK172" s="284" t="e">
        <f>IF(AND(#REF!="Muy Baja",#REF!="Moderado"),CONCATENATE("R",#REF!,"C",#REF!),"")</f>
        <v>#REF!</v>
      </c>
      <c r="BL172" s="270" t="e">
        <f>IF(AND(#REF!="Muy Baja",#REF!="Mayor"),CONCATENATE("R",#REF!,"C",#REF!),"")</f>
        <v>#REF!</v>
      </c>
      <c r="BM172" s="270" t="e">
        <f>IF(AND(#REF!="Muy Baja",#REF!="Mayor"),CONCATENATE("R",#REF!,"C",#REF!),"")</f>
        <v>#REF!</v>
      </c>
      <c r="BN172" s="270" t="e">
        <f>IF(AND(#REF!="Muy Baja",#REF!="Mayor"),CONCATENATE("R",#REF!,"C",#REF!),"")</f>
        <v>#REF!</v>
      </c>
      <c r="BO172" s="270" t="e">
        <f>IF(AND(#REF!="Muy Baja",#REF!="Mayor"),CONCATENATE("R",#REF!,"C",#REF!),"")</f>
        <v>#REF!</v>
      </c>
      <c r="BP172" s="270" t="e">
        <f>IF(AND(#REF!="Muy Baja",#REF!="Mayor"),CONCATENATE("R",#REF!,"C",#REF!),"")</f>
        <v>#REF!</v>
      </c>
      <c r="BQ172" s="270" t="e">
        <f>IF(AND(#REF!="Muy Baja",#REF!="Mayor"),CONCATENATE("R",#REF!,"C",#REF!),"")</f>
        <v>#REF!</v>
      </c>
      <c r="BR172" s="270" t="e">
        <f>IF(AND(#REF!="Muy Baja",#REF!="Mayor"),CONCATENATE("R",#REF!,"C",#REF!),"")</f>
        <v>#REF!</v>
      </c>
      <c r="BS172" s="270" t="e">
        <f>IF(AND(#REF!="Muy Baja",#REF!="Mayor"),CONCATENATE("R",#REF!,"C",#REF!),"")</f>
        <v>#REF!</v>
      </c>
      <c r="BT172" s="270" t="e">
        <f>IF(AND(#REF!="Muy Baja",#REF!="Mayor"),CONCATENATE("R",#REF!,"C",#REF!),"")</f>
        <v>#REF!</v>
      </c>
      <c r="BU172" s="270" t="e">
        <f>IF(AND(#REF!="Muy Baja",#REF!="Mayor"),CONCATENATE("R",#REF!,"C",#REF!),"")</f>
        <v>#REF!</v>
      </c>
      <c r="BV172" s="270" t="e">
        <f>IF(AND(#REF!="Muy Baja",#REF!="Mayor"),CONCATENATE("R",#REF!,"C",#REF!),"")</f>
        <v>#REF!</v>
      </c>
      <c r="BW172" s="270" t="e">
        <f>IF(AND(#REF!="Muy Baja",#REF!="Mayor"),CONCATENATE("R",#REF!,"C",#REF!),"")</f>
        <v>#REF!</v>
      </c>
      <c r="BX172" s="270" t="e">
        <f>IF(AND(#REF!="Muy Baja",#REF!="Mayor"),CONCATENATE("R",#REF!,"C",#REF!),"")</f>
        <v>#REF!</v>
      </c>
      <c r="BY172" s="270" t="e">
        <f>IF(AND(#REF!="Muy Baja",#REF!="Mayor"),CONCATENATE("R",#REF!,"C",#REF!),"")</f>
        <v>#REF!</v>
      </c>
      <c r="BZ172" s="270" t="e">
        <f>IF(AND(#REF!="Muy Baja",#REF!="Mayor"),CONCATENATE("R",#REF!,"C",#REF!),"")</f>
        <v>#REF!</v>
      </c>
      <c r="CA172" s="270" t="e">
        <f>IF(AND(#REF!="Muy Baja",#REF!="Mayor"),CONCATENATE("R",#REF!,"C",#REF!),"")</f>
        <v>#REF!</v>
      </c>
      <c r="CB172" s="270" t="e">
        <f>IF(AND(#REF!="Muy Baja",#REF!="Mayor"),CONCATENATE("R",#REF!,"C",#REF!),"")</f>
        <v>#REF!</v>
      </c>
      <c r="CC172" s="271" t="e">
        <f>IF(AND(#REF!="Muy Baja",#REF!="Mayor"),CONCATENATE("R",#REF!,"C",#REF!),"")</f>
        <v>#REF!</v>
      </c>
      <c r="CD172" s="272" t="e">
        <f>IF(AND(#REF!="Muy Baja",#REF!="Catastrófico"),CONCATENATE("R",#REF!,"C",#REF!),"")</f>
        <v>#REF!</v>
      </c>
      <c r="CE172" s="272" t="e">
        <f>IF(AND(#REF!="Muy Baja",#REF!="Catastrófico"),CONCATENATE("R",#REF!,"C",#REF!),"")</f>
        <v>#REF!</v>
      </c>
      <c r="CF172" s="272" t="e">
        <f>IF(AND(#REF!="Muy Baja",#REF!="Catastrófico"),CONCATENATE("R",#REF!,"C",#REF!),"")</f>
        <v>#REF!</v>
      </c>
      <c r="CG172" s="272" t="e">
        <f>IF(AND(#REF!="Muy Baja",#REF!="Catastrófico"),CONCATENATE("R",#REF!,"C",#REF!),"")</f>
        <v>#REF!</v>
      </c>
      <c r="CH172" s="272" t="e">
        <f>IF(AND(#REF!="Muy Baja",#REF!="Catastrófico"),CONCATENATE("R",#REF!,"C",#REF!),"")</f>
        <v>#REF!</v>
      </c>
      <c r="CI172" s="272" t="e">
        <f>IF(AND(#REF!="Muy Baja",#REF!="Catastrófico"),CONCATENATE("R",#REF!,"C",#REF!),"")</f>
        <v>#REF!</v>
      </c>
      <c r="CJ172" s="272" t="e">
        <f>IF(AND(#REF!="Muy Baja",#REF!="Catastrófico"),CONCATENATE("R",#REF!,"C",#REF!),"")</f>
        <v>#REF!</v>
      </c>
      <c r="CK172" s="272" t="e">
        <f>IF(AND(#REF!="Muy Baja",#REF!="Catastrófico"),CONCATENATE("R",#REF!,"C",#REF!),"")</f>
        <v>#REF!</v>
      </c>
      <c r="CL172" s="272" t="e">
        <f>IF(AND(#REF!="Muy Baja",#REF!="Catastrófico"),CONCATENATE("R",#REF!,"C",#REF!),"")</f>
        <v>#REF!</v>
      </c>
      <c r="CM172" s="272" t="e">
        <f>IF(AND(#REF!="Muy Baja",#REF!="Catastrófico"),CONCATENATE("R",#REF!,"C",#REF!),"")</f>
        <v>#REF!</v>
      </c>
      <c r="CN172" s="272" t="e">
        <f>IF(AND(#REF!="Muy Baja",#REF!="Catastrófico"),CONCATENATE("R",#REF!,"C",#REF!),"")</f>
        <v>#REF!</v>
      </c>
      <c r="CO172" s="272" t="e">
        <f>IF(AND(#REF!="Muy Baja",#REF!="Catastrófico"),CONCATENATE("R",#REF!,"C",#REF!),"")</f>
        <v>#REF!</v>
      </c>
      <c r="CP172" s="272" t="e">
        <f>IF(AND(#REF!="Muy Baja",#REF!="Catastrófico"),CONCATENATE("R",#REF!,"C",#REF!),"")</f>
        <v>#REF!</v>
      </c>
      <c r="CQ172" s="272" t="e">
        <f>IF(AND(#REF!="Muy Baja",#REF!="Catastrófico"),CONCATENATE("R",#REF!,"C",#REF!),"")</f>
        <v>#REF!</v>
      </c>
      <c r="CR172" s="272" t="e">
        <f>IF(AND(#REF!="Muy Baja",#REF!="Catastrófico"),CONCATENATE("R",#REF!,"C",#REF!),"")</f>
        <v>#REF!</v>
      </c>
      <c r="CS172" s="272" t="e">
        <f>IF(AND(#REF!="Muy Baja",#REF!="Catastrófico"),CONCATENATE("R",#REF!,"C",#REF!),"")</f>
        <v>#REF!</v>
      </c>
      <c r="CT172" s="272" t="e">
        <f>IF(AND(#REF!="Muy Baja",#REF!="Catastrófico"),CONCATENATE("R",#REF!,"C",#REF!),"")</f>
        <v>#REF!</v>
      </c>
      <c r="CU172" s="273" t="e">
        <f>IF(AND(#REF!="Muy Baja",#REF!="Catastrófico"),CONCATENATE("R",#REF!,"C",#REF!),"")</f>
        <v>#REF!</v>
      </c>
      <c r="CV172" s="57"/>
      <c r="CW172" s="301"/>
      <c r="CX172" s="301"/>
      <c r="CY172" s="301"/>
      <c r="CZ172" s="301"/>
      <c r="DA172" s="301"/>
      <c r="DB172" s="301"/>
    </row>
    <row r="173" spans="2:106" ht="32.65" customHeight="1">
      <c r="B173" s="1101"/>
      <c r="C173" s="1101"/>
      <c r="D173" s="1102"/>
      <c r="E173" s="1072"/>
      <c r="F173" s="1073"/>
      <c r="G173" s="1073"/>
      <c r="H173" s="1073"/>
      <c r="I173" s="1073"/>
      <c r="J173" s="291" t="e">
        <f>IF(AND(#REF!="Muy Baja",#REF!="Leve"),CONCATENATE("R",#REF!,"C",#REF!),"")</f>
        <v>#REF!</v>
      </c>
      <c r="K173" s="292" t="e">
        <f>IF(AND(#REF!="Muy Baja",#REF!="Leve"),CONCATENATE("R",#REF!,"C",#REF!),"")</f>
        <v>#REF!</v>
      </c>
      <c r="L173" s="292" t="e">
        <f>IF(AND(#REF!="Muy Baja",#REF!="Leve"),CONCATENATE("R",#REF!,"C",#REF!),"")</f>
        <v>#REF!</v>
      </c>
      <c r="M173" s="292" t="e">
        <f>IF(AND(#REF!="Muy Baja",#REF!="Leve"),CONCATENATE("R",#REF!,"C",#REF!),"")</f>
        <v>#REF!</v>
      </c>
      <c r="N173" s="292" t="e">
        <f>IF(AND(#REF!="Muy Baja",#REF!="Leve"),CONCATENATE("R",#REF!,"C",#REF!),"")</f>
        <v>#REF!</v>
      </c>
      <c r="O173" s="292" t="e">
        <f>IF(AND(#REF!="Muy Baja",#REF!="Leve"),CONCATENATE("R",#REF!,"C",#REF!),"")</f>
        <v>#REF!</v>
      </c>
      <c r="P173" s="292" t="e">
        <f>IF(AND(#REF!="Muy Baja",#REF!="Leve"),CONCATENATE("R",#REF!,"C",#REF!),"")</f>
        <v>#REF!</v>
      </c>
      <c r="Q173" s="292" t="e">
        <f>IF(AND(#REF!="Muy Baja",#REF!="Leve"),CONCATENATE("R",#REF!,"C",#REF!),"")</f>
        <v>#REF!</v>
      </c>
      <c r="R173" s="292" t="e">
        <f>IF(AND(#REF!="Muy Baja",#REF!="Leve"),CONCATENATE("R",#REF!,"C",#REF!),"")</f>
        <v>#REF!</v>
      </c>
      <c r="S173" s="292" t="e">
        <f>IF(AND(#REF!="Muy Baja",#REF!="Leve"),CONCATENATE("R",#REF!,"C",#REF!),"")</f>
        <v>#REF!</v>
      </c>
      <c r="T173" s="292" t="e">
        <f>IF(AND(#REF!="Muy Baja",#REF!="Leve"),CONCATENATE("R",#REF!,"C",#REF!),"")</f>
        <v>#REF!</v>
      </c>
      <c r="U173" s="292" t="e">
        <f>IF(AND(#REF!="Muy Baja",#REF!="Leve"),CONCATENATE("R",#REF!,"C",#REF!),"")</f>
        <v>#REF!</v>
      </c>
      <c r="V173" s="292" t="e">
        <f>IF(AND(#REF!="Muy Baja",#REF!="Leve"),CONCATENATE("R",#REF!,"C",#REF!),"")</f>
        <v>#REF!</v>
      </c>
      <c r="W173" s="292" t="e">
        <f>IF(AND(#REF!="Muy Baja",#REF!="Leve"),CONCATENATE("R",#REF!,"C",#REF!),"")</f>
        <v>#REF!</v>
      </c>
      <c r="X173" s="292" t="e">
        <f>IF(AND(#REF!="Muy Baja",#REF!="Leve"),CONCATENATE("R",#REF!,"C",#REF!),"")</f>
        <v>#REF!</v>
      </c>
      <c r="Y173" s="292" t="e">
        <f>IF(AND(#REF!="Muy Baja",#REF!="Leve"),CONCATENATE("R",#REF!,"C",#REF!),"")</f>
        <v>#REF!</v>
      </c>
      <c r="Z173" s="292" t="e">
        <f>IF(AND(#REF!="Muy Baja",#REF!="Leve"),CONCATENATE("R",#REF!,"C",#REF!),"")</f>
        <v>#REF!</v>
      </c>
      <c r="AA173" s="293" t="e">
        <f>IF(AND(#REF!="Muy Baja",#REF!="Leve"),CONCATENATE("R",#REF!,"C",#REF!),"")</f>
        <v>#REF!</v>
      </c>
      <c r="AB173" s="291" t="e">
        <f>IF(AND(#REF!="Muy Baja",#REF!="Menor"),CONCATENATE("R",#REF!,"C",#REF!),"")</f>
        <v>#REF!</v>
      </c>
      <c r="AC173" s="292" t="e">
        <f>IF(AND(#REF!="Muy Baja",#REF!="Menor"),CONCATENATE("R",#REF!,"C",#REF!),"")</f>
        <v>#REF!</v>
      </c>
      <c r="AD173" s="292" t="e">
        <f>IF(AND(#REF!="Muy Baja",#REF!="Menor"),CONCATENATE("R",#REF!,"C",#REF!),"")</f>
        <v>#REF!</v>
      </c>
      <c r="AE173" s="292" t="e">
        <f>IF(AND(#REF!="Muy Baja",#REF!="Menor"),CONCATENATE("R",#REF!,"C",#REF!),"")</f>
        <v>#REF!</v>
      </c>
      <c r="AF173" s="292" t="e">
        <f>IF(AND(#REF!="Muy Baja",#REF!="Menor"),CONCATENATE("R",#REF!,"C",#REF!),"")</f>
        <v>#REF!</v>
      </c>
      <c r="AG173" s="292" t="e">
        <f>IF(AND(#REF!="Muy Baja",#REF!="Menor"),CONCATENATE("R",#REF!,"C",#REF!),"")</f>
        <v>#REF!</v>
      </c>
      <c r="AH173" s="292" t="e">
        <f>IF(AND(#REF!="Muy Baja",#REF!="Menor"),CONCATENATE("R",#REF!,"C",#REF!),"")</f>
        <v>#REF!</v>
      </c>
      <c r="AI173" s="292" t="e">
        <f>IF(AND(#REF!="Muy Baja",#REF!="Menor"),CONCATENATE("R",#REF!,"C",#REF!),"")</f>
        <v>#REF!</v>
      </c>
      <c r="AJ173" s="292" t="e">
        <f>IF(AND(#REF!="Muy Baja",#REF!="Menor"),CONCATENATE("R",#REF!,"C",#REF!),"")</f>
        <v>#REF!</v>
      </c>
      <c r="AK173" s="292" t="e">
        <f>IF(AND(#REF!="Muy Baja",#REF!="Menor"),CONCATENATE("R",#REF!,"C",#REF!),"")</f>
        <v>#REF!</v>
      </c>
      <c r="AL173" s="292" t="e">
        <f>IF(AND(#REF!="Muy Baja",#REF!="Menor"),CONCATENATE("R",#REF!,"C",#REF!),"")</f>
        <v>#REF!</v>
      </c>
      <c r="AM173" s="292" t="e">
        <f>IF(AND(#REF!="Muy Baja",#REF!="Menor"),CONCATENATE("R",#REF!,"C",#REF!),"")</f>
        <v>#REF!</v>
      </c>
      <c r="AN173" s="292" t="e">
        <f>IF(AND(#REF!="Muy Baja",#REF!="Menor"),CONCATENATE("R",#REF!,"C",#REF!),"")</f>
        <v>#REF!</v>
      </c>
      <c r="AO173" s="292" t="e">
        <f>IF(AND(#REF!="Muy Baja",#REF!="Menor"),CONCATENATE("R",#REF!,"C",#REF!),"")</f>
        <v>#REF!</v>
      </c>
      <c r="AP173" s="292" t="e">
        <f>IF(AND(#REF!="Muy Baja",#REF!="Menor"),CONCATENATE("R",#REF!,"C",#REF!),"")</f>
        <v>#REF!</v>
      </c>
      <c r="AQ173" s="292" t="e">
        <f>IF(AND(#REF!="Muy Baja",#REF!="Menor"),CONCATENATE("R",#REF!,"C",#REF!),"")</f>
        <v>#REF!</v>
      </c>
      <c r="AR173" s="292" t="e">
        <f>IF(AND(#REF!="Muy Baja",#REF!="Menor"),CONCATENATE("R",#REF!,"C",#REF!),"")</f>
        <v>#REF!</v>
      </c>
      <c r="AS173" s="293" t="e">
        <f>IF(AND(#REF!="Muy Baja",#REF!="Menor"),CONCATENATE("R",#REF!,"C",#REF!),"")</f>
        <v>#REF!</v>
      </c>
      <c r="AT173" s="282" t="e">
        <f>IF(AND(#REF!="Muy Baja",#REF!="Moderado"),CONCATENATE("R",#REF!,"C",#REF!),"")</f>
        <v>#REF!</v>
      </c>
      <c r="AU173" s="283" t="e">
        <f>IF(AND(#REF!="Muy Baja",#REF!="Moderado"),CONCATENATE("R",#REF!,"C",#REF!),"")</f>
        <v>#REF!</v>
      </c>
      <c r="AV173" s="283" t="e">
        <f>IF(AND(#REF!="Muy Baja",#REF!="Moderado"),CONCATENATE("R",#REF!,"C",#REF!),"")</f>
        <v>#REF!</v>
      </c>
      <c r="AW173" s="283" t="e">
        <f>IF(AND(#REF!="Muy Baja",#REF!="Moderado"),CONCATENATE("R",#REF!,"C",#REF!),"")</f>
        <v>#REF!</v>
      </c>
      <c r="AX173" s="283" t="e">
        <f>IF(AND(#REF!="Muy Baja",#REF!="Moderado"),CONCATENATE("R",#REF!,"C",#REF!),"")</f>
        <v>#REF!</v>
      </c>
      <c r="AY173" s="283" t="e">
        <f>IF(AND(#REF!="Muy Baja",#REF!="Moderado"),CONCATENATE("R",#REF!,"C",#REF!),"")</f>
        <v>#REF!</v>
      </c>
      <c r="AZ173" s="283" t="e">
        <f>IF(AND(#REF!="Muy Baja",#REF!="Moderado"),CONCATENATE("R",#REF!,"C",#REF!),"")</f>
        <v>#REF!</v>
      </c>
      <c r="BA173" s="283" t="e">
        <f>IF(AND(#REF!="Muy Baja",#REF!="Moderado"),CONCATENATE("R",#REF!,"C",#REF!),"")</f>
        <v>#REF!</v>
      </c>
      <c r="BB173" s="283" t="e">
        <f>IF(AND(#REF!="Muy Baja",#REF!="Moderado"),CONCATENATE("R",#REF!,"C",#REF!),"")</f>
        <v>#REF!</v>
      </c>
      <c r="BC173" s="283" t="e">
        <f>IF(AND(#REF!="Muy Baja",#REF!="Moderado"),CONCATENATE("R",#REF!,"C",#REF!),"")</f>
        <v>#REF!</v>
      </c>
      <c r="BD173" s="283" t="e">
        <f>IF(AND(#REF!="Muy Baja",#REF!="Moderado"),CONCATENATE("R",#REF!,"C",#REF!),"")</f>
        <v>#REF!</v>
      </c>
      <c r="BE173" s="283" t="e">
        <f>IF(AND(#REF!="Muy Baja",#REF!="Moderado"),CONCATENATE("R",#REF!,"C",#REF!),"")</f>
        <v>#REF!</v>
      </c>
      <c r="BF173" s="283" t="e">
        <f>IF(AND(#REF!="Muy Baja",#REF!="Moderado"),CONCATENATE("R",#REF!,"C",#REF!),"")</f>
        <v>#REF!</v>
      </c>
      <c r="BG173" s="283" t="e">
        <f>IF(AND(#REF!="Muy Baja",#REF!="Moderado"),CONCATENATE("R",#REF!,"C",#REF!),"")</f>
        <v>#REF!</v>
      </c>
      <c r="BH173" s="283" t="e">
        <f>IF(AND(#REF!="Muy Baja",#REF!="Moderado"),CONCATENATE("R",#REF!,"C",#REF!),"")</f>
        <v>#REF!</v>
      </c>
      <c r="BI173" s="283" t="e">
        <f>IF(AND(#REF!="Muy Baja",#REF!="Moderado"),CONCATENATE("R",#REF!,"C",#REF!),"")</f>
        <v>#REF!</v>
      </c>
      <c r="BJ173" s="283" t="e">
        <f>IF(AND(#REF!="Muy Baja",#REF!="Moderado"),CONCATENATE("R",#REF!,"C",#REF!),"")</f>
        <v>#REF!</v>
      </c>
      <c r="BK173" s="284" t="e">
        <f>IF(AND(#REF!="Muy Baja",#REF!="Moderado"),CONCATENATE("R",#REF!,"C",#REF!),"")</f>
        <v>#REF!</v>
      </c>
      <c r="BL173" s="270" t="e">
        <f>IF(AND(#REF!="Muy Baja",#REF!="Mayor"),CONCATENATE("R",#REF!,"C",#REF!),"")</f>
        <v>#REF!</v>
      </c>
      <c r="BM173" s="270" t="e">
        <f>IF(AND(#REF!="Muy Baja",#REF!="Mayor"),CONCATENATE("R",#REF!,"C",#REF!),"")</f>
        <v>#REF!</v>
      </c>
      <c r="BN173" s="270" t="e">
        <f>IF(AND(#REF!="Muy Baja",#REF!="Mayor"),CONCATENATE("R",#REF!,"C",#REF!),"")</f>
        <v>#REF!</v>
      </c>
      <c r="BO173" s="270" t="e">
        <f>IF(AND(#REF!="Muy Baja",#REF!="Mayor"),CONCATENATE("R",#REF!,"C",#REF!),"")</f>
        <v>#REF!</v>
      </c>
      <c r="BP173" s="270" t="e">
        <f>IF(AND(#REF!="Muy Baja",#REF!="Mayor"),CONCATENATE("R",#REF!,"C",#REF!),"")</f>
        <v>#REF!</v>
      </c>
      <c r="BQ173" s="270" t="e">
        <f>IF(AND(#REF!="Muy Baja",#REF!="Mayor"),CONCATENATE("R",#REF!,"C",#REF!),"")</f>
        <v>#REF!</v>
      </c>
      <c r="BR173" s="270" t="e">
        <f>IF(AND(#REF!="Muy Baja",#REF!="Mayor"),CONCATENATE("R",#REF!,"C",#REF!),"")</f>
        <v>#REF!</v>
      </c>
      <c r="BS173" s="270" t="e">
        <f>IF(AND(#REF!="Muy Baja",#REF!="Mayor"),CONCATENATE("R",#REF!,"C",#REF!),"")</f>
        <v>#REF!</v>
      </c>
      <c r="BT173" s="270" t="e">
        <f>IF(AND(#REF!="Muy Baja",#REF!="Mayor"),CONCATENATE("R",#REF!,"C",#REF!),"")</f>
        <v>#REF!</v>
      </c>
      <c r="BU173" s="270" t="e">
        <f>IF(AND(#REF!="Muy Baja",#REF!="Mayor"),CONCATENATE("R",#REF!,"C",#REF!),"")</f>
        <v>#REF!</v>
      </c>
      <c r="BV173" s="270" t="e">
        <f>IF(AND(#REF!="Muy Baja",#REF!="Mayor"),CONCATENATE("R",#REF!,"C",#REF!),"")</f>
        <v>#REF!</v>
      </c>
      <c r="BW173" s="270" t="e">
        <f>IF(AND(#REF!="Muy Baja",#REF!="Mayor"),CONCATENATE("R",#REF!,"C",#REF!),"")</f>
        <v>#REF!</v>
      </c>
      <c r="BX173" s="270" t="e">
        <f>IF(AND(#REF!="Muy Baja",#REF!="Mayor"),CONCATENATE("R",#REF!,"C",#REF!),"")</f>
        <v>#REF!</v>
      </c>
      <c r="BY173" s="270" t="e">
        <f>IF(AND(#REF!="Muy Baja",#REF!="Mayor"),CONCATENATE("R",#REF!,"C",#REF!),"")</f>
        <v>#REF!</v>
      </c>
      <c r="BZ173" s="270" t="e">
        <f>IF(AND(#REF!="Muy Baja",#REF!="Mayor"),CONCATENATE("R",#REF!,"C",#REF!),"")</f>
        <v>#REF!</v>
      </c>
      <c r="CA173" s="270" t="e">
        <f>IF(AND(#REF!="Muy Baja",#REF!="Mayor"),CONCATENATE("R",#REF!,"C",#REF!),"")</f>
        <v>#REF!</v>
      </c>
      <c r="CB173" s="270" t="e">
        <f>IF(AND(#REF!="Muy Baja",#REF!="Mayor"),CONCATENATE("R",#REF!,"C",#REF!),"")</f>
        <v>#REF!</v>
      </c>
      <c r="CC173" s="271" t="e">
        <f>IF(AND(#REF!="Muy Baja",#REF!="Mayor"),CONCATENATE("R",#REF!,"C",#REF!),"")</f>
        <v>#REF!</v>
      </c>
      <c r="CD173" s="272" t="e">
        <f>IF(AND(#REF!="Muy Baja",#REF!="Catastrófico"),CONCATENATE("R",#REF!,"C",#REF!),"")</f>
        <v>#REF!</v>
      </c>
      <c r="CE173" s="272" t="e">
        <f>IF(AND(#REF!="Muy Baja",#REF!="Catastrófico"),CONCATENATE("R",#REF!,"C",#REF!),"")</f>
        <v>#REF!</v>
      </c>
      <c r="CF173" s="272" t="e">
        <f>IF(AND(#REF!="Muy Baja",#REF!="Catastrófico"),CONCATENATE("R",#REF!,"C",#REF!),"")</f>
        <v>#REF!</v>
      </c>
      <c r="CG173" s="272" t="e">
        <f>IF(AND(#REF!="Muy Baja",#REF!="Catastrófico"),CONCATENATE("R",#REF!,"C",#REF!),"")</f>
        <v>#REF!</v>
      </c>
      <c r="CH173" s="272" t="e">
        <f>IF(AND(#REF!="Muy Baja",#REF!="Catastrófico"),CONCATENATE("R",#REF!,"C",#REF!),"")</f>
        <v>#REF!</v>
      </c>
      <c r="CI173" s="272" t="e">
        <f>IF(AND(#REF!="Muy Baja",#REF!="Catastrófico"),CONCATENATE("R",#REF!,"C",#REF!),"")</f>
        <v>#REF!</v>
      </c>
      <c r="CJ173" s="272" t="e">
        <f>IF(AND(#REF!="Muy Baja",#REF!="Catastrófico"),CONCATENATE("R",#REF!,"C",#REF!),"")</f>
        <v>#REF!</v>
      </c>
      <c r="CK173" s="272" t="e">
        <f>IF(AND(#REF!="Muy Baja",#REF!="Catastrófico"),CONCATENATE("R",#REF!,"C",#REF!),"")</f>
        <v>#REF!</v>
      </c>
      <c r="CL173" s="272" t="e">
        <f>IF(AND(#REF!="Muy Baja",#REF!="Catastrófico"),CONCATENATE("R",#REF!,"C",#REF!),"")</f>
        <v>#REF!</v>
      </c>
      <c r="CM173" s="272" t="e">
        <f>IF(AND(#REF!="Muy Baja",#REF!="Catastrófico"),CONCATENATE("R",#REF!,"C",#REF!),"")</f>
        <v>#REF!</v>
      </c>
      <c r="CN173" s="272" t="e">
        <f>IF(AND(#REF!="Muy Baja",#REF!="Catastrófico"),CONCATENATE("R",#REF!,"C",#REF!),"")</f>
        <v>#REF!</v>
      </c>
      <c r="CO173" s="272" t="e">
        <f>IF(AND(#REF!="Muy Baja",#REF!="Catastrófico"),CONCATENATE("R",#REF!,"C",#REF!),"")</f>
        <v>#REF!</v>
      </c>
      <c r="CP173" s="272" t="e">
        <f>IF(AND(#REF!="Muy Baja",#REF!="Catastrófico"),CONCATENATE("R",#REF!,"C",#REF!),"")</f>
        <v>#REF!</v>
      </c>
      <c r="CQ173" s="272" t="e">
        <f>IF(AND(#REF!="Muy Baja",#REF!="Catastrófico"),CONCATENATE("R",#REF!,"C",#REF!),"")</f>
        <v>#REF!</v>
      </c>
      <c r="CR173" s="272" t="e">
        <f>IF(AND(#REF!="Muy Baja",#REF!="Catastrófico"),CONCATENATE("R",#REF!,"C",#REF!),"")</f>
        <v>#REF!</v>
      </c>
      <c r="CS173" s="272" t="e">
        <f>IF(AND(#REF!="Muy Baja",#REF!="Catastrófico"),CONCATENATE("R",#REF!,"C",#REF!),"")</f>
        <v>#REF!</v>
      </c>
      <c r="CT173" s="272" t="e">
        <f>IF(AND(#REF!="Muy Baja",#REF!="Catastrófico"),CONCATENATE("R",#REF!,"C",#REF!),"")</f>
        <v>#REF!</v>
      </c>
      <c r="CU173" s="273" t="e">
        <f>IF(AND(#REF!="Muy Baja",#REF!="Catastrófico"),CONCATENATE("R",#REF!,"C",#REF!),"")</f>
        <v>#REF!</v>
      </c>
      <c r="CV173" s="57"/>
      <c r="CW173" s="301"/>
      <c r="CX173" s="301"/>
      <c r="CY173" s="301"/>
      <c r="CZ173" s="301"/>
      <c r="DA173" s="301"/>
      <c r="DB173" s="301"/>
    </row>
    <row r="174" spans="2:106" ht="32.65" customHeight="1">
      <c r="B174" s="1101"/>
      <c r="C174" s="1101"/>
      <c r="D174" s="1102"/>
      <c r="E174" s="1072"/>
      <c r="F174" s="1073"/>
      <c r="G174" s="1073"/>
      <c r="H174" s="1073"/>
      <c r="I174" s="1073"/>
      <c r="J174" s="291" t="e">
        <f>IF(AND(#REF!="Muy Baja",#REF!="Leve"),CONCATENATE("R",#REF!,"C",#REF!),"")</f>
        <v>#REF!</v>
      </c>
      <c r="K174" s="292" t="e">
        <f>IF(AND(#REF!="Muy Baja",#REF!="Leve"),CONCATENATE("R",#REF!,"C",#REF!),"")</f>
        <v>#REF!</v>
      </c>
      <c r="L174" s="292" t="e">
        <f>IF(AND(#REF!="Muy Baja",#REF!="Leve"),CONCATENATE("R",#REF!,"C",#REF!),"")</f>
        <v>#REF!</v>
      </c>
      <c r="M174" s="292" t="e">
        <f>IF(AND(#REF!="Muy Baja",#REF!="Leve"),CONCATENATE("R",#REF!,"C",#REF!),"")</f>
        <v>#REF!</v>
      </c>
      <c r="N174" s="292" t="e">
        <f>IF(AND(#REF!="Muy Baja",#REF!="Leve"),CONCATENATE("R",#REF!,"C",#REF!),"")</f>
        <v>#REF!</v>
      </c>
      <c r="O174" s="292" t="e">
        <f>IF(AND(#REF!="Muy Baja",#REF!="Leve"),CONCATENATE("R",#REF!,"C",#REF!),"")</f>
        <v>#REF!</v>
      </c>
      <c r="P174" s="292" t="e">
        <f>IF(AND(#REF!="Muy Baja",#REF!="Leve"),CONCATENATE("R",#REF!,"C",#REF!),"")</f>
        <v>#REF!</v>
      </c>
      <c r="Q174" s="292" t="e">
        <f>IF(AND(#REF!="Muy Baja",#REF!="Leve"),CONCATENATE("R",#REF!,"C",#REF!),"")</f>
        <v>#REF!</v>
      </c>
      <c r="R174" s="292" t="e">
        <f>IF(AND(#REF!="Muy Baja",#REF!="Leve"),CONCATENATE("R",#REF!,"C",#REF!),"")</f>
        <v>#REF!</v>
      </c>
      <c r="S174" s="292" t="e">
        <f>IF(AND(#REF!="Muy Baja",#REF!="Leve"),CONCATENATE("R",#REF!,"C",#REF!),"")</f>
        <v>#REF!</v>
      </c>
      <c r="T174" s="292" t="e">
        <f>IF(AND(#REF!="Muy Baja",#REF!="Leve"),CONCATENATE("R",#REF!,"C",#REF!),"")</f>
        <v>#REF!</v>
      </c>
      <c r="U174" s="292" t="e">
        <f>IF(AND(#REF!="Muy Baja",#REF!="Leve"),CONCATENATE("R",#REF!,"C",#REF!),"")</f>
        <v>#REF!</v>
      </c>
      <c r="V174" s="292" t="e">
        <f>IF(AND(#REF!="Muy Baja",#REF!="Leve"),CONCATENATE("R",#REF!,"C",#REF!),"")</f>
        <v>#REF!</v>
      </c>
      <c r="W174" s="292" t="e">
        <f>IF(AND(#REF!="Muy Baja",#REF!="Leve"),CONCATENATE("R",#REF!,"C",#REF!),"")</f>
        <v>#REF!</v>
      </c>
      <c r="X174" s="292" t="e">
        <f>IF(AND(#REF!="Muy Baja",#REF!="Leve"),CONCATENATE("R",#REF!,"C",#REF!),"")</f>
        <v>#REF!</v>
      </c>
      <c r="Y174" s="292" t="e">
        <f>IF(AND(#REF!="Muy Baja",#REF!="Leve"),CONCATENATE("R",#REF!,"C",#REF!),"")</f>
        <v>#REF!</v>
      </c>
      <c r="Z174" s="292" t="e">
        <f>IF(AND(#REF!="Muy Baja",#REF!="Leve"),CONCATENATE("R",#REF!,"C",#REF!),"")</f>
        <v>#REF!</v>
      </c>
      <c r="AA174" s="293" t="e">
        <f>IF(AND(#REF!="Muy Baja",#REF!="Leve"),CONCATENATE("R",#REF!,"C",#REF!),"")</f>
        <v>#REF!</v>
      </c>
      <c r="AB174" s="291" t="e">
        <f>IF(AND(#REF!="Muy Baja",#REF!="Menor"),CONCATENATE("R",#REF!,"C",#REF!),"")</f>
        <v>#REF!</v>
      </c>
      <c r="AC174" s="292" t="e">
        <f>IF(AND(#REF!="Muy Baja",#REF!="Menor"),CONCATENATE("R",#REF!,"C",#REF!),"")</f>
        <v>#REF!</v>
      </c>
      <c r="AD174" s="292" t="e">
        <f>IF(AND(#REF!="Muy Baja",#REF!="Menor"),CONCATENATE("R",#REF!,"C",#REF!),"")</f>
        <v>#REF!</v>
      </c>
      <c r="AE174" s="292" t="e">
        <f>IF(AND(#REF!="Muy Baja",#REF!="Menor"),CONCATENATE("R",#REF!,"C",#REF!),"")</f>
        <v>#REF!</v>
      </c>
      <c r="AF174" s="292" t="e">
        <f>IF(AND(#REF!="Muy Baja",#REF!="Menor"),CONCATENATE("R",#REF!,"C",#REF!),"")</f>
        <v>#REF!</v>
      </c>
      <c r="AG174" s="292" t="e">
        <f>IF(AND(#REF!="Muy Baja",#REF!="Menor"),CONCATENATE("R",#REF!,"C",#REF!),"")</f>
        <v>#REF!</v>
      </c>
      <c r="AH174" s="292" t="e">
        <f>IF(AND(#REF!="Muy Baja",#REF!="Menor"),CONCATENATE("R",#REF!,"C",#REF!),"")</f>
        <v>#REF!</v>
      </c>
      <c r="AI174" s="292" t="e">
        <f>IF(AND(#REF!="Muy Baja",#REF!="Menor"),CONCATENATE("R",#REF!,"C",#REF!),"")</f>
        <v>#REF!</v>
      </c>
      <c r="AJ174" s="292" t="e">
        <f>IF(AND(#REF!="Muy Baja",#REF!="Menor"),CONCATENATE("R",#REF!,"C",#REF!),"")</f>
        <v>#REF!</v>
      </c>
      <c r="AK174" s="292" t="e">
        <f>IF(AND(#REF!="Muy Baja",#REF!="Menor"),CONCATENATE("R",#REF!,"C",#REF!),"")</f>
        <v>#REF!</v>
      </c>
      <c r="AL174" s="292" t="e">
        <f>IF(AND(#REF!="Muy Baja",#REF!="Menor"),CONCATENATE("R",#REF!,"C",#REF!),"")</f>
        <v>#REF!</v>
      </c>
      <c r="AM174" s="292" t="e">
        <f>IF(AND(#REF!="Muy Baja",#REF!="Menor"),CONCATENATE("R",#REF!,"C",#REF!),"")</f>
        <v>#REF!</v>
      </c>
      <c r="AN174" s="292" t="e">
        <f>IF(AND(#REF!="Muy Baja",#REF!="Menor"),CONCATENATE("R",#REF!,"C",#REF!),"")</f>
        <v>#REF!</v>
      </c>
      <c r="AO174" s="292" t="e">
        <f>IF(AND(#REF!="Muy Baja",#REF!="Menor"),CONCATENATE("R",#REF!,"C",#REF!),"")</f>
        <v>#REF!</v>
      </c>
      <c r="AP174" s="292" t="e">
        <f>IF(AND(#REF!="Muy Baja",#REF!="Menor"),CONCATENATE("R",#REF!,"C",#REF!),"")</f>
        <v>#REF!</v>
      </c>
      <c r="AQ174" s="292" t="e">
        <f>IF(AND(#REF!="Muy Baja",#REF!="Menor"),CONCATENATE("R",#REF!,"C",#REF!),"")</f>
        <v>#REF!</v>
      </c>
      <c r="AR174" s="292" t="e">
        <f>IF(AND(#REF!="Muy Baja",#REF!="Menor"),CONCATENATE("R",#REF!,"C",#REF!),"")</f>
        <v>#REF!</v>
      </c>
      <c r="AS174" s="293" t="e">
        <f>IF(AND(#REF!="Muy Baja",#REF!="Menor"),CONCATENATE("R",#REF!,"C",#REF!),"")</f>
        <v>#REF!</v>
      </c>
      <c r="AT174" s="282" t="e">
        <f>IF(AND(#REF!="Muy Baja",#REF!="Moderado"),CONCATENATE("R",#REF!,"C",#REF!),"")</f>
        <v>#REF!</v>
      </c>
      <c r="AU174" s="283" t="e">
        <f>IF(AND(#REF!="Muy Baja",#REF!="Moderado"),CONCATENATE("R",#REF!,"C",#REF!),"")</f>
        <v>#REF!</v>
      </c>
      <c r="AV174" s="283" t="e">
        <f>IF(AND(#REF!="Muy Baja",#REF!="Moderado"),CONCATENATE("R",#REF!,"C",#REF!),"")</f>
        <v>#REF!</v>
      </c>
      <c r="AW174" s="283" t="e">
        <f>IF(AND(#REF!="Muy Baja",#REF!="Moderado"),CONCATENATE("R",#REF!,"C",#REF!),"")</f>
        <v>#REF!</v>
      </c>
      <c r="AX174" s="283" t="e">
        <f>IF(AND(#REF!="Muy Baja",#REF!="Moderado"),CONCATENATE("R",#REF!,"C",#REF!),"")</f>
        <v>#REF!</v>
      </c>
      <c r="AY174" s="283" t="e">
        <f>IF(AND(#REF!="Muy Baja",#REF!="Moderado"),CONCATENATE("R",#REF!,"C",#REF!),"")</f>
        <v>#REF!</v>
      </c>
      <c r="AZ174" s="283" t="e">
        <f>IF(AND(#REF!="Muy Baja",#REF!="Moderado"),CONCATENATE("R",#REF!,"C",#REF!),"")</f>
        <v>#REF!</v>
      </c>
      <c r="BA174" s="283" t="e">
        <f>IF(AND(#REF!="Muy Baja",#REF!="Moderado"),CONCATENATE("R",#REF!,"C",#REF!),"")</f>
        <v>#REF!</v>
      </c>
      <c r="BB174" s="283" t="e">
        <f>IF(AND(#REF!="Muy Baja",#REF!="Moderado"),CONCATENATE("R",#REF!,"C",#REF!),"")</f>
        <v>#REF!</v>
      </c>
      <c r="BC174" s="283" t="e">
        <f>IF(AND(#REF!="Muy Baja",#REF!="Moderado"),CONCATENATE("R",#REF!,"C",#REF!),"")</f>
        <v>#REF!</v>
      </c>
      <c r="BD174" s="283" t="e">
        <f>IF(AND(#REF!="Muy Baja",#REF!="Moderado"),CONCATENATE("R",#REF!,"C",#REF!),"")</f>
        <v>#REF!</v>
      </c>
      <c r="BE174" s="283" t="e">
        <f>IF(AND(#REF!="Muy Baja",#REF!="Moderado"),CONCATENATE("R",#REF!,"C",#REF!),"")</f>
        <v>#REF!</v>
      </c>
      <c r="BF174" s="283" t="e">
        <f>IF(AND(#REF!="Muy Baja",#REF!="Moderado"),CONCATENATE("R",#REF!,"C",#REF!),"")</f>
        <v>#REF!</v>
      </c>
      <c r="BG174" s="283" t="e">
        <f>IF(AND(#REF!="Muy Baja",#REF!="Moderado"),CONCATENATE("R",#REF!,"C",#REF!),"")</f>
        <v>#REF!</v>
      </c>
      <c r="BH174" s="283" t="e">
        <f>IF(AND(#REF!="Muy Baja",#REF!="Moderado"),CONCATENATE("R",#REF!,"C",#REF!),"")</f>
        <v>#REF!</v>
      </c>
      <c r="BI174" s="283" t="e">
        <f>IF(AND(#REF!="Muy Baja",#REF!="Moderado"),CONCATENATE("R",#REF!,"C",#REF!),"")</f>
        <v>#REF!</v>
      </c>
      <c r="BJ174" s="283" t="e">
        <f>IF(AND(#REF!="Muy Baja",#REF!="Moderado"),CONCATENATE("R",#REF!,"C",#REF!),"")</f>
        <v>#REF!</v>
      </c>
      <c r="BK174" s="284" t="e">
        <f>IF(AND(#REF!="Muy Baja",#REF!="Moderado"),CONCATENATE("R",#REF!,"C",#REF!),"")</f>
        <v>#REF!</v>
      </c>
      <c r="BL174" s="270" t="e">
        <f>IF(AND(#REF!="Muy Baja",#REF!="Mayor"),CONCATENATE("R",#REF!,"C",#REF!),"")</f>
        <v>#REF!</v>
      </c>
      <c r="BM174" s="270" t="e">
        <f>IF(AND(#REF!="Muy Baja",#REF!="Mayor"),CONCATENATE("R",#REF!,"C",#REF!),"")</f>
        <v>#REF!</v>
      </c>
      <c r="BN174" s="270" t="e">
        <f>IF(AND(#REF!="Muy Baja",#REF!="Mayor"),CONCATENATE("R",#REF!,"C",#REF!),"")</f>
        <v>#REF!</v>
      </c>
      <c r="BO174" s="270" t="e">
        <f>IF(AND(#REF!="Muy Baja",#REF!="Mayor"),CONCATENATE("R",#REF!,"C",#REF!),"")</f>
        <v>#REF!</v>
      </c>
      <c r="BP174" s="270" t="e">
        <f>IF(AND(#REF!="Muy Baja",#REF!="Mayor"),CONCATENATE("R",#REF!,"C",#REF!),"")</f>
        <v>#REF!</v>
      </c>
      <c r="BQ174" s="270" t="e">
        <f>IF(AND(#REF!="Muy Baja",#REF!="Mayor"),CONCATENATE("R",#REF!,"C",#REF!),"")</f>
        <v>#REF!</v>
      </c>
      <c r="BR174" s="270" t="e">
        <f>IF(AND(#REF!="Muy Baja",#REF!="Mayor"),CONCATENATE("R",#REF!,"C",#REF!),"")</f>
        <v>#REF!</v>
      </c>
      <c r="BS174" s="270" t="e">
        <f>IF(AND(#REF!="Muy Baja",#REF!="Mayor"),CONCATENATE("R",#REF!,"C",#REF!),"")</f>
        <v>#REF!</v>
      </c>
      <c r="BT174" s="270" t="e">
        <f>IF(AND(#REF!="Muy Baja",#REF!="Mayor"),CONCATENATE("R",#REF!,"C",#REF!),"")</f>
        <v>#REF!</v>
      </c>
      <c r="BU174" s="270" t="e">
        <f>IF(AND(#REF!="Muy Baja",#REF!="Mayor"),CONCATENATE("R",#REF!,"C",#REF!),"")</f>
        <v>#REF!</v>
      </c>
      <c r="BV174" s="270" t="e">
        <f>IF(AND(#REF!="Muy Baja",#REF!="Mayor"),CONCATENATE("R",#REF!,"C",#REF!),"")</f>
        <v>#REF!</v>
      </c>
      <c r="BW174" s="270" t="e">
        <f>IF(AND(#REF!="Muy Baja",#REF!="Mayor"),CONCATENATE("R",#REF!,"C",#REF!),"")</f>
        <v>#REF!</v>
      </c>
      <c r="BX174" s="270" t="e">
        <f>IF(AND(#REF!="Muy Baja",#REF!="Mayor"),CONCATENATE("R",#REF!,"C",#REF!),"")</f>
        <v>#REF!</v>
      </c>
      <c r="BY174" s="270" t="e">
        <f>IF(AND(#REF!="Muy Baja",#REF!="Mayor"),CONCATENATE("R",#REF!,"C",#REF!),"")</f>
        <v>#REF!</v>
      </c>
      <c r="BZ174" s="270" t="e">
        <f>IF(AND(#REF!="Muy Baja",#REF!="Mayor"),CONCATENATE("R",#REF!,"C",#REF!),"")</f>
        <v>#REF!</v>
      </c>
      <c r="CA174" s="270" t="e">
        <f>IF(AND(#REF!="Muy Baja",#REF!="Mayor"),CONCATENATE("R",#REF!,"C",#REF!),"")</f>
        <v>#REF!</v>
      </c>
      <c r="CB174" s="270" t="e">
        <f>IF(AND(#REF!="Muy Baja",#REF!="Mayor"),CONCATENATE("R",#REF!,"C",#REF!),"")</f>
        <v>#REF!</v>
      </c>
      <c r="CC174" s="271" t="e">
        <f>IF(AND(#REF!="Muy Baja",#REF!="Mayor"),CONCATENATE("R",#REF!,"C",#REF!),"")</f>
        <v>#REF!</v>
      </c>
      <c r="CD174" s="272" t="e">
        <f>IF(AND(#REF!="Muy Baja",#REF!="Catastrófico"),CONCATENATE("R",#REF!,"C",#REF!),"")</f>
        <v>#REF!</v>
      </c>
      <c r="CE174" s="272" t="e">
        <f>IF(AND(#REF!="Muy Baja",#REF!="Catastrófico"),CONCATENATE("R",#REF!,"C",#REF!),"")</f>
        <v>#REF!</v>
      </c>
      <c r="CF174" s="272" t="e">
        <f>IF(AND(#REF!="Muy Baja",#REF!="Catastrófico"),CONCATENATE("R",#REF!,"C",#REF!),"")</f>
        <v>#REF!</v>
      </c>
      <c r="CG174" s="272" t="e">
        <f>IF(AND(#REF!="Muy Baja",#REF!="Catastrófico"),CONCATENATE("R",#REF!,"C",#REF!),"")</f>
        <v>#REF!</v>
      </c>
      <c r="CH174" s="272" t="e">
        <f>IF(AND(#REF!="Muy Baja",#REF!="Catastrófico"),CONCATENATE("R",#REF!,"C",#REF!),"")</f>
        <v>#REF!</v>
      </c>
      <c r="CI174" s="272" t="e">
        <f>IF(AND(#REF!="Muy Baja",#REF!="Catastrófico"),CONCATENATE("R",#REF!,"C",#REF!),"")</f>
        <v>#REF!</v>
      </c>
      <c r="CJ174" s="272" t="e">
        <f>IF(AND(#REF!="Muy Baja",#REF!="Catastrófico"),CONCATENATE("R",#REF!,"C",#REF!),"")</f>
        <v>#REF!</v>
      </c>
      <c r="CK174" s="272" t="e">
        <f>IF(AND(#REF!="Muy Baja",#REF!="Catastrófico"),CONCATENATE("R",#REF!,"C",#REF!),"")</f>
        <v>#REF!</v>
      </c>
      <c r="CL174" s="272" t="e">
        <f>IF(AND(#REF!="Muy Baja",#REF!="Catastrófico"),CONCATENATE("R",#REF!,"C",#REF!),"")</f>
        <v>#REF!</v>
      </c>
      <c r="CM174" s="272" t="e">
        <f>IF(AND(#REF!="Muy Baja",#REF!="Catastrófico"),CONCATENATE("R",#REF!,"C",#REF!),"")</f>
        <v>#REF!</v>
      </c>
      <c r="CN174" s="272" t="e">
        <f>IF(AND(#REF!="Muy Baja",#REF!="Catastrófico"),CONCATENATE("R",#REF!,"C",#REF!),"")</f>
        <v>#REF!</v>
      </c>
      <c r="CO174" s="272" t="e">
        <f>IF(AND(#REF!="Muy Baja",#REF!="Catastrófico"),CONCATENATE("R",#REF!,"C",#REF!),"")</f>
        <v>#REF!</v>
      </c>
      <c r="CP174" s="272" t="e">
        <f>IF(AND(#REF!="Muy Baja",#REF!="Catastrófico"),CONCATENATE("R",#REF!,"C",#REF!),"")</f>
        <v>#REF!</v>
      </c>
      <c r="CQ174" s="272" t="e">
        <f>IF(AND(#REF!="Muy Baja",#REF!="Catastrófico"),CONCATENATE("R",#REF!,"C",#REF!),"")</f>
        <v>#REF!</v>
      </c>
      <c r="CR174" s="272" t="e">
        <f>IF(AND(#REF!="Muy Baja",#REF!="Catastrófico"),CONCATENATE("R",#REF!,"C",#REF!),"")</f>
        <v>#REF!</v>
      </c>
      <c r="CS174" s="272" t="e">
        <f>IF(AND(#REF!="Muy Baja",#REF!="Catastrófico"),CONCATENATE("R",#REF!,"C",#REF!),"")</f>
        <v>#REF!</v>
      </c>
      <c r="CT174" s="272" t="e">
        <f>IF(AND(#REF!="Muy Baja",#REF!="Catastrófico"),CONCATENATE("R",#REF!,"C",#REF!),"")</f>
        <v>#REF!</v>
      </c>
      <c r="CU174" s="273" t="e">
        <f>IF(AND(#REF!="Muy Baja",#REF!="Catastrófico"),CONCATENATE("R",#REF!,"C",#REF!),"")</f>
        <v>#REF!</v>
      </c>
      <c r="CV174" s="57"/>
      <c r="CW174" s="301"/>
      <c r="CX174" s="301"/>
      <c r="CY174" s="301"/>
      <c r="CZ174" s="301"/>
      <c r="DA174" s="301"/>
      <c r="DB174" s="301"/>
    </row>
    <row r="175" spans="2:106" ht="32.65" customHeight="1" thickBot="1">
      <c r="B175" s="1101"/>
      <c r="C175" s="1101"/>
      <c r="D175" s="1102"/>
      <c r="E175" s="1075"/>
      <c r="F175" s="1076"/>
      <c r="G175" s="1076"/>
      <c r="H175" s="1076"/>
      <c r="I175" s="1076"/>
      <c r="J175" s="294" t="e">
        <f>IF(AND(#REF!="Muy Baja",#REF!="Leve"),CONCATENATE("R",#REF!,"C",#REF!),"")</f>
        <v>#REF!</v>
      </c>
      <c r="K175" s="295" t="e">
        <f>IF(AND(#REF!="Muy Baja",#REF!="Leve"),CONCATENATE("R",#REF!,"C",#REF!),"")</f>
        <v>#REF!</v>
      </c>
      <c r="L175" s="295" t="e">
        <f>IF(AND(#REF!="Muy Baja",#REF!="Leve"),CONCATENATE("R",#REF!,"C",#REF!),"")</f>
        <v>#REF!</v>
      </c>
      <c r="M175" s="295" t="e">
        <f>IF(AND(#REF!="Muy Baja",#REF!="Leve"),CONCATENATE("R",#REF!,"C",#REF!),"")</f>
        <v>#REF!</v>
      </c>
      <c r="N175" s="295" t="e">
        <f>IF(AND(#REF!="Muy Baja",#REF!="Leve"),CONCATENATE("R",#REF!,"C",#REF!),"")</f>
        <v>#REF!</v>
      </c>
      <c r="O175" s="295" t="e">
        <f>IF(AND(#REF!="Muy Baja",#REF!="Leve"),CONCATENATE("R",#REF!,"C",#REF!),"")</f>
        <v>#REF!</v>
      </c>
      <c r="P175" s="295"/>
      <c r="Q175" s="295"/>
      <c r="R175" s="295"/>
      <c r="S175" s="295"/>
      <c r="T175" s="295"/>
      <c r="U175" s="295"/>
      <c r="V175" s="295"/>
      <c r="W175" s="295"/>
      <c r="X175" s="295"/>
      <c r="Y175" s="295"/>
      <c r="Z175" s="295"/>
      <c r="AA175" s="296"/>
      <c r="AB175" s="294" t="e">
        <f>IF(AND(#REF!="Muy Baja",#REF!="Menor"),CONCATENATE("R",#REF!,"C",#REF!),"")</f>
        <v>#REF!</v>
      </c>
      <c r="AC175" s="295" t="e">
        <f>IF(AND(#REF!="Muy Baja",#REF!="Menor"),CONCATENATE("R",#REF!,"C",#REF!),"")</f>
        <v>#REF!</v>
      </c>
      <c r="AD175" s="295" t="e">
        <f>IF(AND(#REF!="Muy Baja",#REF!="Menor"),CONCATENATE("R",#REF!,"C",#REF!),"")</f>
        <v>#REF!</v>
      </c>
      <c r="AE175" s="295" t="e">
        <f>IF(AND(#REF!="Muy Baja",#REF!="Menor"),CONCATENATE("R",#REF!,"C",#REF!),"")</f>
        <v>#REF!</v>
      </c>
      <c r="AF175" s="295" t="e">
        <f>IF(AND(#REF!="Muy Baja",#REF!="Menor"),CONCATENATE("R",#REF!,"C",#REF!),"")</f>
        <v>#REF!</v>
      </c>
      <c r="AG175" s="295" t="e">
        <f>IF(AND(#REF!="Muy Baja",#REF!="Menor"),CONCATENATE("R",#REF!,"C",#REF!),"")</f>
        <v>#REF!</v>
      </c>
      <c r="AH175" s="295"/>
      <c r="AI175" s="295"/>
      <c r="AJ175" s="295"/>
      <c r="AK175" s="295"/>
      <c r="AL175" s="295"/>
      <c r="AM175" s="295"/>
      <c r="AN175" s="295"/>
      <c r="AO175" s="295"/>
      <c r="AP175" s="295"/>
      <c r="AQ175" s="295"/>
      <c r="AR175" s="295"/>
      <c r="AS175" s="296"/>
      <c r="AT175" s="285" t="e">
        <f>IF(AND(#REF!="Muy Baja",#REF!="Moderado"),CONCATENATE("R",#REF!,"C",#REF!),"")</f>
        <v>#REF!</v>
      </c>
      <c r="AU175" s="286" t="e">
        <f>IF(AND(#REF!="Muy Baja",#REF!="Moderado"),CONCATENATE("R",#REF!,"C",#REF!),"")</f>
        <v>#REF!</v>
      </c>
      <c r="AV175" s="286" t="e">
        <f>IF(AND(#REF!="Muy Baja",#REF!="Moderado"),CONCATENATE("R",#REF!,"C",#REF!),"")</f>
        <v>#REF!</v>
      </c>
      <c r="AW175" s="286" t="e">
        <f>IF(AND(#REF!="Muy Baja",#REF!="Moderado"),CONCATENATE("R",#REF!,"C",#REF!),"")</f>
        <v>#REF!</v>
      </c>
      <c r="AX175" s="286" t="e">
        <f>IF(AND(#REF!="Muy Baja",#REF!="Moderado"),CONCATENATE("R",#REF!,"C",#REF!),"")</f>
        <v>#REF!</v>
      </c>
      <c r="AY175" s="286" t="e">
        <f>IF(AND(#REF!="Muy Baja",#REF!="Moderado"),CONCATENATE("R",#REF!,"C",#REF!),"")</f>
        <v>#REF!</v>
      </c>
      <c r="AZ175" s="286"/>
      <c r="BA175" s="286"/>
      <c r="BB175" s="286"/>
      <c r="BC175" s="286"/>
      <c r="BD175" s="286"/>
      <c r="BE175" s="286"/>
      <c r="BF175" s="286"/>
      <c r="BG175" s="286"/>
      <c r="BH175" s="286"/>
      <c r="BI175" s="286"/>
      <c r="BJ175" s="286"/>
      <c r="BK175" s="287"/>
      <c r="BL175" s="275" t="e">
        <f>IF(AND(#REF!="Muy Baja",#REF!="Mayor"),CONCATENATE("R",#REF!,"C",#REF!),"")</f>
        <v>#REF!</v>
      </c>
      <c r="BM175" s="275" t="e">
        <f>IF(AND(#REF!="Muy Baja",#REF!="Mayor"),CONCATENATE("R",#REF!,"C",#REF!),"")</f>
        <v>#REF!</v>
      </c>
      <c r="BN175" s="275" t="e">
        <f>IF(AND(#REF!="Muy Baja",#REF!="Mayor"),CONCATENATE("R",#REF!,"C",#REF!),"")</f>
        <v>#REF!</v>
      </c>
      <c r="BO175" s="275" t="e">
        <f>IF(AND(#REF!="Muy Baja",#REF!="Mayor"),CONCATENATE("R",#REF!,"C",#REF!),"")</f>
        <v>#REF!</v>
      </c>
      <c r="BP175" s="275" t="e">
        <f>IF(AND(#REF!="Muy Baja",#REF!="Mayor"),CONCATENATE("R",#REF!,"C",#REF!),"")</f>
        <v>#REF!</v>
      </c>
      <c r="BQ175" s="275" t="e">
        <f>IF(AND(#REF!="Muy Baja",#REF!="Mayor"),CONCATENATE("R",#REF!,"C",#REF!),"")</f>
        <v>#REF!</v>
      </c>
      <c r="BR175" s="275"/>
      <c r="BS175" s="275"/>
      <c r="BT175" s="275"/>
      <c r="BU175" s="275"/>
      <c r="BV175" s="275"/>
      <c r="BW175" s="275"/>
      <c r="BX175" s="275"/>
      <c r="BY175" s="275"/>
      <c r="BZ175" s="275"/>
      <c r="CA175" s="275"/>
      <c r="CB175" s="275"/>
      <c r="CC175" s="276"/>
      <c r="CD175" s="277" t="e">
        <f>IF(AND(#REF!="Muy Baja",#REF!="Catastrófico"),CONCATENATE("R",#REF!,"C",#REF!),"")</f>
        <v>#REF!</v>
      </c>
      <c r="CE175" s="277" t="e">
        <f>IF(AND(#REF!="Muy Baja",#REF!="Catastrófico"),CONCATENATE("R",#REF!,"C",#REF!),"")</f>
        <v>#REF!</v>
      </c>
      <c r="CF175" s="277" t="e">
        <f>IF(AND(#REF!="Muy Baja",#REF!="Catastrófico"),CONCATENATE("R",#REF!,"C",#REF!),"")</f>
        <v>#REF!</v>
      </c>
      <c r="CG175" s="277" t="e">
        <f>IF(AND(#REF!="Muy Baja",#REF!="Catastrófico"),CONCATENATE("R",#REF!,"C",#REF!),"")</f>
        <v>#REF!</v>
      </c>
      <c r="CH175" s="277" t="e">
        <f>IF(AND(#REF!="Muy Baja",#REF!="Catastrófico"),CONCATENATE("R",#REF!,"C",#REF!),"")</f>
        <v>#REF!</v>
      </c>
      <c r="CI175" s="277" t="e">
        <f>IF(AND(#REF!="Muy Baja",#REF!="Catastrófico"),CONCATENATE("R",#REF!,"C",#REF!),"")</f>
        <v>#REF!</v>
      </c>
      <c r="CJ175" s="277"/>
      <c r="CK175" s="277"/>
      <c r="CL175" s="277"/>
      <c r="CM175" s="277"/>
      <c r="CN175" s="277"/>
      <c r="CO175" s="277"/>
      <c r="CP175" s="277"/>
      <c r="CQ175" s="277"/>
      <c r="CR175" s="277"/>
      <c r="CS175" s="277"/>
      <c r="CT175" s="277"/>
      <c r="CU175" s="278"/>
      <c r="CV175" s="57"/>
      <c r="CW175" s="301"/>
      <c r="CX175" s="301"/>
      <c r="CY175" s="301"/>
      <c r="CZ175" s="301"/>
      <c r="DA175" s="301"/>
      <c r="DB175" s="301"/>
    </row>
    <row r="176" spans="2:106" s="302" customFormat="1" ht="38.1" customHeight="1">
      <c r="B176" s="301"/>
      <c r="C176" s="301"/>
      <c r="D176" s="301"/>
      <c r="E176" s="301"/>
      <c r="F176" s="301"/>
      <c r="G176" s="301"/>
      <c r="H176" s="301"/>
      <c r="I176" s="301"/>
      <c r="J176" s="1072" t="s">
        <v>279</v>
      </c>
      <c r="K176" s="1073"/>
      <c r="L176" s="1073"/>
      <c r="M176" s="1073"/>
      <c r="N176" s="1073"/>
      <c r="O176" s="1073"/>
      <c r="P176" s="1073"/>
      <c r="Q176" s="1073"/>
      <c r="R176" s="1073"/>
      <c r="S176" s="1073"/>
      <c r="T176" s="1073"/>
      <c r="U176" s="1073"/>
      <c r="V176" s="1073"/>
      <c r="W176" s="1073"/>
      <c r="X176" s="1073"/>
      <c r="Y176" s="1073"/>
      <c r="Z176" s="1073"/>
      <c r="AA176" s="1074"/>
      <c r="AB176" s="1069" t="s">
        <v>280</v>
      </c>
      <c r="AC176" s="1070"/>
      <c r="AD176" s="1070"/>
      <c r="AE176" s="1070"/>
      <c r="AF176" s="1070"/>
      <c r="AG176" s="1070"/>
      <c r="AH176" s="1070"/>
      <c r="AI176" s="1070"/>
      <c r="AJ176" s="1070"/>
      <c r="AK176" s="1070"/>
      <c r="AL176" s="1070"/>
      <c r="AM176" s="1070"/>
      <c r="AN176" s="1070"/>
      <c r="AO176" s="1070"/>
      <c r="AP176" s="1070"/>
      <c r="AQ176" s="1070"/>
      <c r="AR176" s="1070"/>
      <c r="AS176" s="1071"/>
      <c r="AT176" s="1069" t="s">
        <v>281</v>
      </c>
      <c r="AU176" s="1070"/>
      <c r="AV176" s="1070"/>
      <c r="AW176" s="1070"/>
      <c r="AX176" s="1070"/>
      <c r="AY176" s="1070"/>
      <c r="AZ176" s="1070"/>
      <c r="BA176" s="1070"/>
      <c r="BB176" s="1070"/>
      <c r="BC176" s="1070"/>
      <c r="BD176" s="1070"/>
      <c r="BE176" s="1070"/>
      <c r="BF176" s="1070"/>
      <c r="BG176" s="1070"/>
      <c r="BH176" s="1070"/>
      <c r="BI176" s="1070"/>
      <c r="BJ176" s="1070"/>
      <c r="BK176" s="1071"/>
      <c r="BL176" s="1069" t="s">
        <v>282</v>
      </c>
      <c r="BM176" s="1070"/>
      <c r="BN176" s="1070"/>
      <c r="BO176" s="1070"/>
      <c r="BP176" s="1070"/>
      <c r="BQ176" s="1070"/>
      <c r="BR176" s="1070"/>
      <c r="BS176" s="1070"/>
      <c r="BT176" s="1070"/>
      <c r="BU176" s="1070"/>
      <c r="BV176" s="1070"/>
      <c r="BW176" s="1070"/>
      <c r="BX176" s="1070"/>
      <c r="BY176" s="1070"/>
      <c r="BZ176" s="1070"/>
      <c r="CA176" s="1070"/>
      <c r="CB176" s="1070"/>
      <c r="CC176" s="1071"/>
      <c r="CD176" s="1069" t="s">
        <v>283</v>
      </c>
      <c r="CE176" s="1070"/>
      <c r="CF176" s="1070"/>
      <c r="CG176" s="1070"/>
      <c r="CH176" s="1070"/>
      <c r="CI176" s="1070"/>
      <c r="CJ176" s="1070"/>
      <c r="CK176" s="1070"/>
      <c r="CL176" s="1070"/>
      <c r="CM176" s="1070"/>
      <c r="CN176" s="1070"/>
      <c r="CO176" s="1070"/>
      <c r="CP176" s="1070"/>
      <c r="CQ176" s="1070"/>
      <c r="CR176" s="1070"/>
      <c r="CS176" s="1070"/>
      <c r="CT176" s="1070"/>
      <c r="CU176" s="1071"/>
      <c r="CV176" s="301"/>
      <c r="CW176" s="301"/>
      <c r="CX176" s="301"/>
      <c r="CY176" s="301"/>
      <c r="CZ176" s="301"/>
      <c r="DA176" s="301"/>
      <c r="DB176" s="301"/>
    </row>
    <row r="177" spans="2:106" s="302" customFormat="1" ht="38.1" customHeight="1">
      <c r="B177" s="301"/>
      <c r="C177" s="301"/>
      <c r="D177" s="301"/>
      <c r="E177" s="301"/>
      <c r="F177" s="301"/>
      <c r="G177" s="301"/>
      <c r="H177" s="301"/>
      <c r="I177" s="301"/>
      <c r="J177" s="1072"/>
      <c r="K177" s="1073"/>
      <c r="L177" s="1073"/>
      <c r="M177" s="1073"/>
      <c r="N177" s="1073"/>
      <c r="O177" s="1073"/>
      <c r="P177" s="1073"/>
      <c r="Q177" s="1073"/>
      <c r="R177" s="1073"/>
      <c r="S177" s="1073"/>
      <c r="T177" s="1073"/>
      <c r="U177" s="1073"/>
      <c r="V177" s="1073"/>
      <c r="W177" s="1073"/>
      <c r="X177" s="1073"/>
      <c r="Y177" s="1073"/>
      <c r="Z177" s="1073"/>
      <c r="AA177" s="1074"/>
      <c r="AB177" s="1072"/>
      <c r="AC177" s="1073"/>
      <c r="AD177" s="1073"/>
      <c r="AE177" s="1073"/>
      <c r="AF177" s="1073"/>
      <c r="AG177" s="1073"/>
      <c r="AH177" s="1073"/>
      <c r="AI177" s="1073"/>
      <c r="AJ177" s="1073"/>
      <c r="AK177" s="1073"/>
      <c r="AL177" s="1073"/>
      <c r="AM177" s="1073"/>
      <c r="AN177" s="1073"/>
      <c r="AO177" s="1073"/>
      <c r="AP177" s="1073"/>
      <c r="AQ177" s="1073"/>
      <c r="AR177" s="1073"/>
      <c r="AS177" s="1074"/>
      <c r="AT177" s="1072"/>
      <c r="AU177" s="1073"/>
      <c r="AV177" s="1073"/>
      <c r="AW177" s="1073"/>
      <c r="AX177" s="1073"/>
      <c r="AY177" s="1073"/>
      <c r="AZ177" s="1073"/>
      <c r="BA177" s="1073"/>
      <c r="BB177" s="1073"/>
      <c r="BC177" s="1073"/>
      <c r="BD177" s="1073"/>
      <c r="BE177" s="1073"/>
      <c r="BF177" s="1073"/>
      <c r="BG177" s="1073"/>
      <c r="BH177" s="1073"/>
      <c r="BI177" s="1073"/>
      <c r="BJ177" s="1073"/>
      <c r="BK177" s="1074"/>
      <c r="BL177" s="1072"/>
      <c r="BM177" s="1073"/>
      <c r="BN177" s="1073"/>
      <c r="BO177" s="1073"/>
      <c r="BP177" s="1073"/>
      <c r="BQ177" s="1073"/>
      <c r="BR177" s="1073"/>
      <c r="BS177" s="1073"/>
      <c r="BT177" s="1073"/>
      <c r="BU177" s="1073"/>
      <c r="BV177" s="1073"/>
      <c r="BW177" s="1073"/>
      <c r="BX177" s="1073"/>
      <c r="BY177" s="1073"/>
      <c r="BZ177" s="1073"/>
      <c r="CA177" s="1073"/>
      <c r="CB177" s="1073"/>
      <c r="CC177" s="1074"/>
      <c r="CD177" s="1072"/>
      <c r="CE177" s="1073"/>
      <c r="CF177" s="1073"/>
      <c r="CG177" s="1073"/>
      <c r="CH177" s="1073"/>
      <c r="CI177" s="1073"/>
      <c r="CJ177" s="1073"/>
      <c r="CK177" s="1073"/>
      <c r="CL177" s="1073"/>
      <c r="CM177" s="1073"/>
      <c r="CN177" s="1073"/>
      <c r="CO177" s="1073"/>
      <c r="CP177" s="1073"/>
      <c r="CQ177" s="1073"/>
      <c r="CR177" s="1073"/>
      <c r="CS177" s="1073"/>
      <c r="CT177" s="1073"/>
      <c r="CU177" s="1074"/>
      <c r="CV177" s="301"/>
      <c r="CW177" s="301"/>
      <c r="CX177" s="301"/>
      <c r="CY177" s="301"/>
      <c r="CZ177" s="301"/>
      <c r="DA177" s="301"/>
      <c r="DB177" s="301"/>
    </row>
    <row r="178" spans="2:106" s="302" customFormat="1" ht="38.1" customHeight="1">
      <c r="B178" s="301"/>
      <c r="C178" s="301"/>
      <c r="D178" s="301"/>
      <c r="E178" s="301"/>
      <c r="F178" s="301"/>
      <c r="G178" s="301"/>
      <c r="H178" s="301"/>
      <c r="I178" s="301"/>
      <c r="J178" s="1072"/>
      <c r="K178" s="1073"/>
      <c r="L178" s="1073"/>
      <c r="M178" s="1073"/>
      <c r="N178" s="1073"/>
      <c r="O178" s="1073"/>
      <c r="P178" s="1073"/>
      <c r="Q178" s="1073"/>
      <c r="R178" s="1073"/>
      <c r="S178" s="1073"/>
      <c r="T178" s="1073"/>
      <c r="U178" s="1073"/>
      <c r="V178" s="1073"/>
      <c r="W178" s="1073"/>
      <c r="X178" s="1073"/>
      <c r="Y178" s="1073"/>
      <c r="Z178" s="1073"/>
      <c r="AA178" s="1074"/>
      <c r="AB178" s="1072"/>
      <c r="AC178" s="1073"/>
      <c r="AD178" s="1073"/>
      <c r="AE178" s="1073"/>
      <c r="AF178" s="1073"/>
      <c r="AG178" s="1073"/>
      <c r="AH178" s="1073"/>
      <c r="AI178" s="1073"/>
      <c r="AJ178" s="1073"/>
      <c r="AK178" s="1073"/>
      <c r="AL178" s="1073"/>
      <c r="AM178" s="1073"/>
      <c r="AN178" s="1073"/>
      <c r="AO178" s="1073"/>
      <c r="AP178" s="1073"/>
      <c r="AQ178" s="1073"/>
      <c r="AR178" s="1073"/>
      <c r="AS178" s="1074"/>
      <c r="AT178" s="1072"/>
      <c r="AU178" s="1073"/>
      <c r="AV178" s="1073"/>
      <c r="AW178" s="1073"/>
      <c r="AX178" s="1073"/>
      <c r="AY178" s="1073"/>
      <c r="AZ178" s="1073"/>
      <c r="BA178" s="1073"/>
      <c r="BB178" s="1073"/>
      <c r="BC178" s="1073"/>
      <c r="BD178" s="1073"/>
      <c r="BE178" s="1073"/>
      <c r="BF178" s="1073"/>
      <c r="BG178" s="1073"/>
      <c r="BH178" s="1073"/>
      <c r="BI178" s="1073"/>
      <c r="BJ178" s="1073"/>
      <c r="BK178" s="1074"/>
      <c r="BL178" s="1072"/>
      <c r="BM178" s="1073"/>
      <c r="BN178" s="1073"/>
      <c r="BO178" s="1073"/>
      <c r="BP178" s="1073"/>
      <c r="BQ178" s="1073"/>
      <c r="BR178" s="1073"/>
      <c r="BS178" s="1073"/>
      <c r="BT178" s="1073"/>
      <c r="BU178" s="1073"/>
      <c r="BV178" s="1073"/>
      <c r="BW178" s="1073"/>
      <c r="BX178" s="1073"/>
      <c r="BY178" s="1073"/>
      <c r="BZ178" s="1073"/>
      <c r="CA178" s="1073"/>
      <c r="CB178" s="1073"/>
      <c r="CC178" s="1074"/>
      <c r="CD178" s="1072"/>
      <c r="CE178" s="1073"/>
      <c r="CF178" s="1073"/>
      <c r="CG178" s="1073"/>
      <c r="CH178" s="1073"/>
      <c r="CI178" s="1073"/>
      <c r="CJ178" s="1073"/>
      <c r="CK178" s="1073"/>
      <c r="CL178" s="1073"/>
      <c r="CM178" s="1073"/>
      <c r="CN178" s="1073"/>
      <c r="CO178" s="1073"/>
      <c r="CP178" s="1073"/>
      <c r="CQ178" s="1073"/>
      <c r="CR178" s="1073"/>
      <c r="CS178" s="1073"/>
      <c r="CT178" s="1073"/>
      <c r="CU178" s="1074"/>
      <c r="CV178" s="301"/>
      <c r="CW178" s="301"/>
      <c r="CX178" s="301"/>
      <c r="CY178" s="301"/>
      <c r="CZ178" s="301"/>
      <c r="DA178" s="301"/>
      <c r="DB178" s="301"/>
    </row>
    <row r="179" spans="2:106" s="302" customFormat="1" ht="38.1" customHeight="1">
      <c r="B179" s="301"/>
      <c r="C179" s="301"/>
      <c r="D179" s="301"/>
      <c r="E179" s="301"/>
      <c r="F179" s="301"/>
      <c r="G179" s="301"/>
      <c r="H179" s="301"/>
      <c r="I179" s="301"/>
      <c r="J179" s="1072"/>
      <c r="K179" s="1073"/>
      <c r="L179" s="1073"/>
      <c r="M179" s="1073"/>
      <c r="N179" s="1073"/>
      <c r="O179" s="1073"/>
      <c r="P179" s="1073"/>
      <c r="Q179" s="1073"/>
      <c r="R179" s="1073"/>
      <c r="S179" s="1073"/>
      <c r="T179" s="1073"/>
      <c r="U179" s="1073"/>
      <c r="V179" s="1073"/>
      <c r="W179" s="1073"/>
      <c r="X179" s="1073"/>
      <c r="Y179" s="1073"/>
      <c r="Z179" s="1073"/>
      <c r="AA179" s="1074"/>
      <c r="AB179" s="1072"/>
      <c r="AC179" s="1073"/>
      <c r="AD179" s="1073"/>
      <c r="AE179" s="1073"/>
      <c r="AF179" s="1073"/>
      <c r="AG179" s="1073"/>
      <c r="AH179" s="1073"/>
      <c r="AI179" s="1073"/>
      <c r="AJ179" s="1073"/>
      <c r="AK179" s="1073"/>
      <c r="AL179" s="1073"/>
      <c r="AM179" s="1073"/>
      <c r="AN179" s="1073"/>
      <c r="AO179" s="1073"/>
      <c r="AP179" s="1073"/>
      <c r="AQ179" s="1073"/>
      <c r="AR179" s="1073"/>
      <c r="AS179" s="1074"/>
      <c r="AT179" s="1072"/>
      <c r="AU179" s="1073"/>
      <c r="AV179" s="1073"/>
      <c r="AW179" s="1073"/>
      <c r="AX179" s="1073"/>
      <c r="AY179" s="1073"/>
      <c r="AZ179" s="1073"/>
      <c r="BA179" s="1073"/>
      <c r="BB179" s="1073"/>
      <c r="BC179" s="1073"/>
      <c r="BD179" s="1073"/>
      <c r="BE179" s="1073"/>
      <c r="BF179" s="1073"/>
      <c r="BG179" s="1073"/>
      <c r="BH179" s="1073"/>
      <c r="BI179" s="1073"/>
      <c r="BJ179" s="1073"/>
      <c r="BK179" s="1074"/>
      <c r="BL179" s="1072"/>
      <c r="BM179" s="1073"/>
      <c r="BN179" s="1073"/>
      <c r="BO179" s="1073"/>
      <c r="BP179" s="1073"/>
      <c r="BQ179" s="1073"/>
      <c r="BR179" s="1073"/>
      <c r="BS179" s="1073"/>
      <c r="BT179" s="1073"/>
      <c r="BU179" s="1073"/>
      <c r="BV179" s="1073"/>
      <c r="BW179" s="1073"/>
      <c r="BX179" s="1073"/>
      <c r="BY179" s="1073"/>
      <c r="BZ179" s="1073"/>
      <c r="CA179" s="1073"/>
      <c r="CB179" s="1073"/>
      <c r="CC179" s="1074"/>
      <c r="CD179" s="1072"/>
      <c r="CE179" s="1073"/>
      <c r="CF179" s="1073"/>
      <c r="CG179" s="1073"/>
      <c r="CH179" s="1073"/>
      <c r="CI179" s="1073"/>
      <c r="CJ179" s="1073"/>
      <c r="CK179" s="1073"/>
      <c r="CL179" s="1073"/>
      <c r="CM179" s="1073"/>
      <c r="CN179" s="1073"/>
      <c r="CO179" s="1073"/>
      <c r="CP179" s="1073"/>
      <c r="CQ179" s="1073"/>
      <c r="CR179" s="1073"/>
      <c r="CS179" s="1073"/>
      <c r="CT179" s="1073"/>
      <c r="CU179" s="1074"/>
      <c r="CV179" s="301"/>
      <c r="CW179" s="301"/>
      <c r="CX179" s="301"/>
      <c r="CY179" s="301"/>
      <c r="CZ179" s="301"/>
      <c r="DA179" s="301"/>
      <c r="DB179" s="301"/>
    </row>
    <row r="180" spans="2:106" s="302" customFormat="1" ht="38.1" customHeight="1">
      <c r="B180" s="301"/>
      <c r="C180" s="301"/>
      <c r="D180" s="301"/>
      <c r="E180" s="301"/>
      <c r="F180" s="301"/>
      <c r="G180" s="301"/>
      <c r="H180" s="301"/>
      <c r="I180" s="301"/>
      <c r="J180" s="1072"/>
      <c r="K180" s="1073"/>
      <c r="L180" s="1073"/>
      <c r="M180" s="1073"/>
      <c r="N180" s="1073"/>
      <c r="O180" s="1073"/>
      <c r="P180" s="1073"/>
      <c r="Q180" s="1073"/>
      <c r="R180" s="1073"/>
      <c r="S180" s="1073"/>
      <c r="T180" s="1073"/>
      <c r="U180" s="1073"/>
      <c r="V180" s="1073"/>
      <c r="W180" s="1073"/>
      <c r="X180" s="1073"/>
      <c r="Y180" s="1073"/>
      <c r="Z180" s="1073"/>
      <c r="AA180" s="1074"/>
      <c r="AB180" s="1072"/>
      <c r="AC180" s="1073"/>
      <c r="AD180" s="1073"/>
      <c r="AE180" s="1073"/>
      <c r="AF180" s="1073"/>
      <c r="AG180" s="1073"/>
      <c r="AH180" s="1073"/>
      <c r="AI180" s="1073"/>
      <c r="AJ180" s="1073"/>
      <c r="AK180" s="1073"/>
      <c r="AL180" s="1073"/>
      <c r="AM180" s="1073"/>
      <c r="AN180" s="1073"/>
      <c r="AO180" s="1073"/>
      <c r="AP180" s="1073"/>
      <c r="AQ180" s="1073"/>
      <c r="AR180" s="1073"/>
      <c r="AS180" s="1074"/>
      <c r="AT180" s="1072"/>
      <c r="AU180" s="1073"/>
      <c r="AV180" s="1073"/>
      <c r="AW180" s="1073"/>
      <c r="AX180" s="1073"/>
      <c r="AY180" s="1073"/>
      <c r="AZ180" s="1073"/>
      <c r="BA180" s="1073"/>
      <c r="BB180" s="1073"/>
      <c r="BC180" s="1073"/>
      <c r="BD180" s="1073"/>
      <c r="BE180" s="1073"/>
      <c r="BF180" s="1073"/>
      <c r="BG180" s="1073"/>
      <c r="BH180" s="1073"/>
      <c r="BI180" s="1073"/>
      <c r="BJ180" s="1073"/>
      <c r="BK180" s="1074"/>
      <c r="BL180" s="1072"/>
      <c r="BM180" s="1073"/>
      <c r="BN180" s="1073"/>
      <c r="BO180" s="1073"/>
      <c r="BP180" s="1073"/>
      <c r="BQ180" s="1073"/>
      <c r="BR180" s="1073"/>
      <c r="BS180" s="1073"/>
      <c r="BT180" s="1073"/>
      <c r="BU180" s="1073"/>
      <c r="BV180" s="1073"/>
      <c r="BW180" s="1073"/>
      <c r="BX180" s="1073"/>
      <c r="BY180" s="1073"/>
      <c r="BZ180" s="1073"/>
      <c r="CA180" s="1073"/>
      <c r="CB180" s="1073"/>
      <c r="CC180" s="1074"/>
      <c r="CD180" s="1072"/>
      <c r="CE180" s="1073"/>
      <c r="CF180" s="1073"/>
      <c r="CG180" s="1073"/>
      <c r="CH180" s="1073"/>
      <c r="CI180" s="1073"/>
      <c r="CJ180" s="1073"/>
      <c r="CK180" s="1073"/>
      <c r="CL180" s="1073"/>
      <c r="CM180" s="1073"/>
      <c r="CN180" s="1073"/>
      <c r="CO180" s="1073"/>
      <c r="CP180" s="1073"/>
      <c r="CQ180" s="1073"/>
      <c r="CR180" s="1073"/>
      <c r="CS180" s="1073"/>
      <c r="CT180" s="1073"/>
      <c r="CU180" s="1074"/>
      <c r="CV180" s="301"/>
      <c r="CW180" s="301"/>
      <c r="CX180" s="301"/>
      <c r="CY180" s="301"/>
      <c r="CZ180" s="301"/>
      <c r="DA180" s="301"/>
      <c r="DB180" s="301"/>
    </row>
    <row r="181" spans="2:106" s="302" customFormat="1" ht="38.1" customHeight="1" thickBot="1">
      <c r="B181" s="301"/>
      <c r="C181" s="301"/>
      <c r="D181" s="301"/>
      <c r="E181" s="301"/>
      <c r="F181" s="301"/>
      <c r="G181" s="301"/>
      <c r="H181" s="301"/>
      <c r="I181" s="301"/>
      <c r="J181" s="1075"/>
      <c r="K181" s="1076"/>
      <c r="L181" s="1076"/>
      <c r="M181" s="1076"/>
      <c r="N181" s="1076"/>
      <c r="O181" s="1076"/>
      <c r="P181" s="1076"/>
      <c r="Q181" s="1076"/>
      <c r="R181" s="1076"/>
      <c r="S181" s="1076"/>
      <c r="T181" s="1076"/>
      <c r="U181" s="1076"/>
      <c r="V181" s="1076"/>
      <c r="W181" s="1076"/>
      <c r="X181" s="1076"/>
      <c r="Y181" s="1076"/>
      <c r="Z181" s="1076"/>
      <c r="AA181" s="1077"/>
      <c r="AB181" s="1075"/>
      <c r="AC181" s="1076"/>
      <c r="AD181" s="1076"/>
      <c r="AE181" s="1076"/>
      <c r="AF181" s="1076"/>
      <c r="AG181" s="1076"/>
      <c r="AH181" s="1076"/>
      <c r="AI181" s="1076"/>
      <c r="AJ181" s="1076"/>
      <c r="AK181" s="1076"/>
      <c r="AL181" s="1076"/>
      <c r="AM181" s="1076"/>
      <c r="AN181" s="1076"/>
      <c r="AO181" s="1076"/>
      <c r="AP181" s="1076"/>
      <c r="AQ181" s="1076"/>
      <c r="AR181" s="1076"/>
      <c r="AS181" s="1077"/>
      <c r="AT181" s="1075"/>
      <c r="AU181" s="1076"/>
      <c r="AV181" s="1076"/>
      <c r="AW181" s="1076"/>
      <c r="AX181" s="1076"/>
      <c r="AY181" s="1076"/>
      <c r="AZ181" s="1076"/>
      <c r="BA181" s="1076"/>
      <c r="BB181" s="1076"/>
      <c r="BC181" s="1076"/>
      <c r="BD181" s="1076"/>
      <c r="BE181" s="1076"/>
      <c r="BF181" s="1076"/>
      <c r="BG181" s="1076"/>
      <c r="BH181" s="1076"/>
      <c r="BI181" s="1076"/>
      <c r="BJ181" s="1076"/>
      <c r="BK181" s="1077"/>
      <c r="BL181" s="1075"/>
      <c r="BM181" s="1076"/>
      <c r="BN181" s="1076"/>
      <c r="BO181" s="1076"/>
      <c r="BP181" s="1076"/>
      <c r="BQ181" s="1076"/>
      <c r="BR181" s="1076"/>
      <c r="BS181" s="1076"/>
      <c r="BT181" s="1076"/>
      <c r="BU181" s="1076"/>
      <c r="BV181" s="1076"/>
      <c r="BW181" s="1076"/>
      <c r="BX181" s="1076"/>
      <c r="BY181" s="1076"/>
      <c r="BZ181" s="1076"/>
      <c r="CA181" s="1076"/>
      <c r="CB181" s="1076"/>
      <c r="CC181" s="1077"/>
      <c r="CD181" s="1075"/>
      <c r="CE181" s="1076"/>
      <c r="CF181" s="1076"/>
      <c r="CG181" s="1076"/>
      <c r="CH181" s="1076"/>
      <c r="CI181" s="1076"/>
      <c r="CJ181" s="1076"/>
      <c r="CK181" s="1076"/>
      <c r="CL181" s="1076"/>
      <c r="CM181" s="1076"/>
      <c r="CN181" s="1076"/>
      <c r="CO181" s="1076"/>
      <c r="CP181" s="1076"/>
      <c r="CQ181" s="1076"/>
      <c r="CR181" s="1076"/>
      <c r="CS181" s="1076"/>
      <c r="CT181" s="1076"/>
      <c r="CU181" s="1077"/>
      <c r="CV181" s="301"/>
      <c r="CW181" s="301"/>
      <c r="CX181" s="301"/>
      <c r="CY181" s="301"/>
      <c r="CZ181" s="301"/>
      <c r="DA181" s="301"/>
      <c r="DB181" s="301"/>
    </row>
  </sheetData>
  <mergeCells count="17">
    <mergeCell ref="J176:AA181"/>
    <mergeCell ref="AB176:AS181"/>
    <mergeCell ref="AT176:BK181"/>
    <mergeCell ref="BL176:CC181"/>
    <mergeCell ref="CD176:CU181"/>
    <mergeCell ref="B2:I4"/>
    <mergeCell ref="J2:CU4"/>
    <mergeCell ref="B6:D175"/>
    <mergeCell ref="E108:I141"/>
    <mergeCell ref="E142:I175"/>
    <mergeCell ref="CW108:DB141"/>
    <mergeCell ref="E6:I39"/>
    <mergeCell ref="E40:I73"/>
    <mergeCell ref="CW6:DB39"/>
    <mergeCell ref="E74:I107"/>
    <mergeCell ref="CW74:DB107"/>
    <mergeCell ref="CW40:DB73"/>
  </mergeCells>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B375" sqref="B375:F375"/>
    </sheetView>
  </sheetViews>
  <sheetFormatPr baseColWidth="10" defaultColWidth="11.42578125" defaultRowHeight="15"/>
  <cols>
    <col min="1" max="1" width="2.140625" style="8" customWidth="1"/>
    <col min="2" max="2" width="11.42578125" style="8"/>
    <col min="3" max="3" width="34.28515625" style="8" customWidth="1"/>
    <col min="4" max="4" width="36.42578125" style="8" customWidth="1"/>
    <col min="5" max="6" width="13.85546875" style="17" customWidth="1"/>
    <col min="7" max="7" width="1.5703125" style="8" customWidth="1"/>
    <col min="8" max="16384" width="11.42578125" style="8"/>
  </cols>
  <sheetData>
    <row r="1" spans="2:6" ht="11.25" customHeight="1" thickBot="1">
      <c r="B1" s="1115" t="s">
        <v>924</v>
      </c>
      <c r="C1" s="1115"/>
      <c r="D1" s="1115"/>
      <c r="E1" s="1115"/>
      <c r="F1" s="1115"/>
    </row>
    <row r="2" spans="2:6" ht="19.5" thickBot="1">
      <c r="B2" s="1116" t="s">
        <v>35</v>
      </c>
      <c r="C2" s="1117"/>
      <c r="D2" s="1117"/>
      <c r="E2" s="1117"/>
      <c r="F2" s="1118"/>
    </row>
    <row r="3" spans="2:6">
      <c r="B3" s="1119" t="s">
        <v>116</v>
      </c>
      <c r="C3" s="1120"/>
      <c r="D3" s="1120"/>
      <c r="E3" s="1120"/>
      <c r="F3" s="1121"/>
    </row>
    <row r="4" spans="2:6" ht="27.6" customHeight="1" thickBot="1">
      <c r="B4" s="1125" t="s">
        <v>1020</v>
      </c>
      <c r="C4" s="1126"/>
      <c r="D4" s="1126"/>
      <c r="E4" s="1126"/>
      <c r="F4" s="1127"/>
    </row>
    <row r="5" spans="2:6" ht="15.75" customHeight="1">
      <c r="B5" s="1109" t="s">
        <v>34</v>
      </c>
      <c r="C5" s="1111" t="s">
        <v>33</v>
      </c>
      <c r="D5" s="1111"/>
      <c r="E5" s="1111" t="s">
        <v>32</v>
      </c>
      <c r="F5" s="1113"/>
    </row>
    <row r="6" spans="2:6" ht="15.75" thickBot="1">
      <c r="B6" s="1110"/>
      <c r="C6" s="1112"/>
      <c r="D6" s="1112"/>
      <c r="E6" s="22" t="s">
        <v>31</v>
      </c>
      <c r="F6" s="23" t="s">
        <v>30</v>
      </c>
    </row>
    <row r="7" spans="2:6" ht="23.25" customHeight="1">
      <c r="B7" s="24">
        <v>1</v>
      </c>
      <c r="C7" s="1114" t="s">
        <v>898</v>
      </c>
      <c r="D7" s="1114"/>
      <c r="E7" s="25" t="s">
        <v>1025</v>
      </c>
      <c r="F7" s="26"/>
    </row>
    <row r="8" spans="2:6" ht="23.25" customHeight="1">
      <c r="B8" s="27">
        <v>2</v>
      </c>
      <c r="C8" s="646" t="s">
        <v>899</v>
      </c>
      <c r="D8" s="646"/>
      <c r="E8" s="12" t="s">
        <v>1025</v>
      </c>
      <c r="F8" s="28"/>
    </row>
    <row r="9" spans="2:6" ht="23.25" customHeight="1">
      <c r="B9" s="27">
        <v>3</v>
      </c>
      <c r="C9" s="646" t="s">
        <v>900</v>
      </c>
      <c r="D9" s="646"/>
      <c r="E9" s="12" t="s">
        <v>1025</v>
      </c>
      <c r="F9" s="28"/>
    </row>
    <row r="10" spans="2:6" ht="24.75" customHeight="1">
      <c r="B10" s="27">
        <v>4</v>
      </c>
      <c r="C10" s="646" t="s">
        <v>901</v>
      </c>
      <c r="D10" s="646"/>
      <c r="E10" s="12"/>
      <c r="F10" s="28" t="s">
        <v>1025</v>
      </c>
    </row>
    <row r="11" spans="2:6" ht="23.25" customHeight="1">
      <c r="B11" s="27">
        <v>5</v>
      </c>
      <c r="C11" s="646" t="s">
        <v>902</v>
      </c>
      <c r="D11" s="646"/>
      <c r="E11" s="12" t="s">
        <v>1025</v>
      </c>
      <c r="F11" s="28"/>
    </row>
    <row r="12" spans="2:6" ht="23.25" customHeight="1">
      <c r="B12" s="27">
        <v>6</v>
      </c>
      <c r="C12" s="646" t="s">
        <v>903</v>
      </c>
      <c r="D12" s="646"/>
      <c r="E12" s="12"/>
      <c r="F12" s="28" t="s">
        <v>1025</v>
      </c>
    </row>
    <row r="13" spans="2:6" ht="23.25" customHeight="1">
      <c r="B13" s="27">
        <v>7</v>
      </c>
      <c r="C13" s="646" t="s">
        <v>904</v>
      </c>
      <c r="D13" s="646"/>
      <c r="E13" s="12"/>
      <c r="F13" s="28" t="s">
        <v>1025</v>
      </c>
    </row>
    <row r="14" spans="2:6" ht="25.5" customHeight="1">
      <c r="B14" s="27">
        <v>8</v>
      </c>
      <c r="C14" s="646" t="s">
        <v>905</v>
      </c>
      <c r="D14" s="646"/>
      <c r="E14" s="12"/>
      <c r="F14" s="28" t="s">
        <v>1025</v>
      </c>
    </row>
    <row r="15" spans="2:6" ht="23.25" customHeight="1">
      <c r="B15" s="27">
        <v>9</v>
      </c>
      <c r="C15" s="646" t="s">
        <v>906</v>
      </c>
      <c r="D15" s="646"/>
      <c r="E15" s="12"/>
      <c r="F15" s="28" t="s">
        <v>1025</v>
      </c>
    </row>
    <row r="16" spans="2:6" ht="23.25" customHeight="1">
      <c r="B16" s="27">
        <v>10</v>
      </c>
      <c r="C16" s="646" t="s">
        <v>907</v>
      </c>
      <c r="D16" s="646"/>
      <c r="E16" s="12"/>
      <c r="F16" s="28" t="s">
        <v>1025</v>
      </c>
    </row>
    <row r="17" spans="2:6" ht="23.25" customHeight="1">
      <c r="B17" s="27">
        <v>11</v>
      </c>
      <c r="C17" s="646" t="s">
        <v>908</v>
      </c>
      <c r="D17" s="646"/>
      <c r="E17" s="12"/>
      <c r="F17" s="28" t="s">
        <v>1025</v>
      </c>
    </row>
    <row r="18" spans="2:6" ht="23.25" customHeight="1">
      <c r="B18" s="27">
        <v>12</v>
      </c>
      <c r="C18" s="646" t="s">
        <v>909</v>
      </c>
      <c r="D18" s="646"/>
      <c r="E18" s="12" t="s">
        <v>1025</v>
      </c>
      <c r="F18" s="28"/>
    </row>
    <row r="19" spans="2:6" ht="23.25" customHeight="1">
      <c r="B19" s="27">
        <v>13</v>
      </c>
      <c r="C19" s="646" t="s">
        <v>910</v>
      </c>
      <c r="D19" s="646"/>
      <c r="E19" s="12"/>
      <c r="F19" s="28" t="s">
        <v>1025</v>
      </c>
    </row>
    <row r="20" spans="2:6" ht="23.25" customHeight="1">
      <c r="B20" s="27">
        <v>14</v>
      </c>
      <c r="C20" s="646" t="s">
        <v>911</v>
      </c>
      <c r="D20" s="646"/>
      <c r="E20" s="12"/>
      <c r="F20" s="28" t="s">
        <v>1025</v>
      </c>
    </row>
    <row r="21" spans="2:6" ht="23.25" customHeight="1">
      <c r="B21" s="27">
        <v>15</v>
      </c>
      <c r="C21" s="646" t="s">
        <v>912</v>
      </c>
      <c r="D21" s="646"/>
      <c r="E21" s="12"/>
      <c r="F21" s="28" t="s">
        <v>1025</v>
      </c>
    </row>
    <row r="22" spans="2:6" ht="23.25" customHeight="1">
      <c r="B22" s="27">
        <v>16</v>
      </c>
      <c r="C22" s="646" t="s">
        <v>913</v>
      </c>
      <c r="D22" s="646"/>
      <c r="E22" s="12"/>
      <c r="F22" s="28" t="s">
        <v>1025</v>
      </c>
    </row>
    <row r="23" spans="2:6" ht="23.25" customHeight="1">
      <c r="B23" s="27">
        <v>17</v>
      </c>
      <c r="C23" s="646" t="s">
        <v>914</v>
      </c>
      <c r="D23" s="646"/>
      <c r="E23" s="12"/>
      <c r="F23" s="28" t="s">
        <v>1025</v>
      </c>
    </row>
    <row r="24" spans="2:6" ht="23.25" customHeight="1">
      <c r="B24" s="27">
        <v>18</v>
      </c>
      <c r="C24" s="1104" t="s">
        <v>915</v>
      </c>
      <c r="D24" s="1104"/>
      <c r="E24" s="29"/>
      <c r="F24" s="30" t="s">
        <v>1025</v>
      </c>
    </row>
    <row r="25" spans="2:6" ht="23.25" customHeight="1" thickBot="1">
      <c r="B25" s="27">
        <v>19</v>
      </c>
      <c r="C25" s="1104" t="s">
        <v>916</v>
      </c>
      <c r="D25" s="1104"/>
      <c r="E25" s="29"/>
      <c r="F25" s="30" t="s">
        <v>1025</v>
      </c>
    </row>
    <row r="26" spans="2:6" ht="15.75" customHeight="1" thickBot="1">
      <c r="B26" s="1105" t="s">
        <v>29</v>
      </c>
      <c r="C26" s="1106"/>
      <c r="D26" s="1106"/>
      <c r="E26" s="1106">
        <f>COUNTIF(E7:E25,"X")</f>
        <v>5</v>
      </c>
      <c r="F26" s="1107"/>
    </row>
    <row r="27" spans="2:6" ht="72" customHeight="1">
      <c r="B27" s="1108" t="s">
        <v>120</v>
      </c>
      <c r="C27" s="1108"/>
      <c r="D27" s="1108"/>
      <c r="E27" s="1108"/>
      <c r="F27" s="1108"/>
    </row>
    <row r="28" spans="2:6">
      <c r="B28" s="1103" t="s">
        <v>117</v>
      </c>
      <c r="C28" s="1103"/>
      <c r="D28" s="1103"/>
      <c r="E28" s="1103"/>
      <c r="F28" s="1103"/>
    </row>
    <row r="29" spans="2:6">
      <c r="B29" s="1103" t="s">
        <v>118</v>
      </c>
      <c r="C29" s="1103"/>
      <c r="D29" s="1103"/>
      <c r="E29" s="1103"/>
      <c r="F29" s="1103"/>
    </row>
    <row r="30" spans="2:6">
      <c r="B30" s="1103" t="s">
        <v>119</v>
      </c>
      <c r="C30" s="1103"/>
      <c r="D30" s="1103"/>
      <c r="E30" s="1103"/>
      <c r="F30" s="1103"/>
    </row>
    <row r="31" spans="2:6" ht="9.75" customHeight="1">
      <c r="B31" s="1128"/>
      <c r="C31" s="1128"/>
      <c r="D31" s="1128"/>
      <c r="E31" s="1128"/>
      <c r="F31" s="1128"/>
    </row>
    <row r="32" spans="2:6" ht="15.75" thickBot="1">
      <c r="B32" s="1115" t="s">
        <v>931</v>
      </c>
      <c r="C32" s="1115"/>
      <c r="D32" s="1115"/>
      <c r="E32" s="1115"/>
      <c r="F32" s="1115"/>
    </row>
    <row r="33" spans="2:6" ht="19.5" thickBot="1">
      <c r="B33" s="1116" t="s">
        <v>35</v>
      </c>
      <c r="C33" s="1117"/>
      <c r="D33" s="1117"/>
      <c r="E33" s="1117"/>
      <c r="F33" s="1118"/>
    </row>
    <row r="34" spans="2:6">
      <c r="B34" s="1119" t="s">
        <v>116</v>
      </c>
      <c r="C34" s="1120"/>
      <c r="D34" s="1120"/>
      <c r="E34" s="1120"/>
      <c r="F34" s="1121"/>
    </row>
    <row r="35" spans="2:6" ht="27.6" customHeight="1" thickBot="1">
      <c r="B35" s="1125" t="s">
        <v>1034</v>
      </c>
      <c r="C35" s="1126"/>
      <c r="D35" s="1126"/>
      <c r="E35" s="1126"/>
      <c r="F35" s="1127"/>
    </row>
    <row r="36" spans="2:6">
      <c r="B36" s="1109" t="s">
        <v>34</v>
      </c>
      <c r="C36" s="1111" t="s">
        <v>33</v>
      </c>
      <c r="D36" s="1111"/>
      <c r="E36" s="1111" t="s">
        <v>32</v>
      </c>
      <c r="F36" s="1113"/>
    </row>
    <row r="37" spans="2:6" ht="15.75" thickBot="1">
      <c r="B37" s="1110"/>
      <c r="C37" s="1112"/>
      <c r="D37" s="1112"/>
      <c r="E37" s="22" t="s">
        <v>31</v>
      </c>
      <c r="F37" s="23" t="s">
        <v>30</v>
      </c>
    </row>
    <row r="38" spans="2:6">
      <c r="B38" s="24">
        <v>1</v>
      </c>
      <c r="C38" s="1114" t="s">
        <v>898</v>
      </c>
      <c r="D38" s="1114"/>
      <c r="E38" s="25"/>
      <c r="F38" s="26" t="s">
        <v>1025</v>
      </c>
    </row>
    <row r="39" spans="2:6">
      <c r="B39" s="27">
        <v>2</v>
      </c>
      <c r="C39" s="646" t="s">
        <v>899</v>
      </c>
      <c r="D39" s="646"/>
      <c r="E39" s="12" t="s">
        <v>1025</v>
      </c>
      <c r="F39" s="28"/>
    </row>
    <row r="40" spans="2:6">
      <c r="B40" s="27">
        <v>3</v>
      </c>
      <c r="C40" s="646" t="s">
        <v>900</v>
      </c>
      <c r="D40" s="646"/>
      <c r="E40" s="12" t="s">
        <v>1025</v>
      </c>
      <c r="F40" s="28"/>
    </row>
    <row r="41" spans="2:6">
      <c r="B41" s="27">
        <v>4</v>
      </c>
      <c r="C41" s="646" t="s">
        <v>901</v>
      </c>
      <c r="D41" s="646"/>
      <c r="E41" s="12"/>
      <c r="F41" s="28" t="s">
        <v>1025</v>
      </c>
    </row>
    <row r="42" spans="2:6">
      <c r="B42" s="27">
        <v>5</v>
      </c>
      <c r="C42" s="646" t="s">
        <v>902</v>
      </c>
      <c r="D42" s="646"/>
      <c r="E42" s="12" t="s">
        <v>1025</v>
      </c>
      <c r="F42" s="28"/>
    </row>
    <row r="43" spans="2:6">
      <c r="B43" s="27">
        <v>6</v>
      </c>
      <c r="C43" s="646" t="s">
        <v>903</v>
      </c>
      <c r="D43" s="646"/>
      <c r="E43" s="12"/>
      <c r="F43" s="28" t="s">
        <v>1025</v>
      </c>
    </row>
    <row r="44" spans="2:6">
      <c r="B44" s="27">
        <v>7</v>
      </c>
      <c r="C44" s="646" t="s">
        <v>904</v>
      </c>
      <c r="D44" s="646"/>
      <c r="E44" s="12" t="s">
        <v>1025</v>
      </c>
      <c r="F44" s="28"/>
    </row>
    <row r="45" spans="2:6" ht="29.65" customHeight="1">
      <c r="B45" s="27">
        <v>8</v>
      </c>
      <c r="C45" s="646" t="s">
        <v>905</v>
      </c>
      <c r="D45" s="646"/>
      <c r="E45" s="12"/>
      <c r="F45" s="28" t="s">
        <v>1025</v>
      </c>
    </row>
    <row r="46" spans="2:6">
      <c r="B46" s="27">
        <v>9</v>
      </c>
      <c r="C46" s="646" t="s">
        <v>906</v>
      </c>
      <c r="D46" s="646"/>
      <c r="E46" s="12"/>
      <c r="F46" s="28" t="s">
        <v>1025</v>
      </c>
    </row>
    <row r="47" spans="2:6">
      <c r="B47" s="27">
        <v>10</v>
      </c>
      <c r="C47" s="646" t="s">
        <v>907</v>
      </c>
      <c r="D47" s="646"/>
      <c r="E47" s="12"/>
      <c r="F47" s="28" t="s">
        <v>1025</v>
      </c>
    </row>
    <row r="48" spans="2:6">
      <c r="B48" s="27">
        <v>11</v>
      </c>
      <c r="C48" s="646" t="s">
        <v>908</v>
      </c>
      <c r="D48" s="646"/>
      <c r="E48" s="12"/>
      <c r="F48" s="28" t="s">
        <v>1025</v>
      </c>
    </row>
    <row r="49" spans="2:6">
      <c r="B49" s="27">
        <v>12</v>
      </c>
      <c r="C49" s="646" t="s">
        <v>909</v>
      </c>
      <c r="D49" s="646"/>
      <c r="E49" s="12" t="s">
        <v>1025</v>
      </c>
      <c r="F49" s="28"/>
    </row>
    <row r="50" spans="2:6">
      <c r="B50" s="27">
        <v>13</v>
      </c>
      <c r="C50" s="646" t="s">
        <v>910</v>
      </c>
      <c r="D50" s="646"/>
      <c r="E50" s="12"/>
      <c r="F50" s="28" t="s">
        <v>1025</v>
      </c>
    </row>
    <row r="51" spans="2:6">
      <c r="B51" s="27">
        <v>14</v>
      </c>
      <c r="C51" s="646" t="s">
        <v>911</v>
      </c>
      <c r="D51" s="646"/>
      <c r="E51" s="12"/>
      <c r="F51" s="28" t="s">
        <v>1025</v>
      </c>
    </row>
    <row r="52" spans="2:6">
      <c r="B52" s="27">
        <v>15</v>
      </c>
      <c r="C52" s="646" t="s">
        <v>912</v>
      </c>
      <c r="D52" s="646"/>
      <c r="E52" s="12"/>
      <c r="F52" s="28" t="s">
        <v>1025</v>
      </c>
    </row>
    <row r="53" spans="2:6">
      <c r="B53" s="27">
        <v>16</v>
      </c>
      <c r="C53" s="646" t="s">
        <v>913</v>
      </c>
      <c r="D53" s="646"/>
      <c r="E53" s="12"/>
      <c r="F53" s="28" t="s">
        <v>1025</v>
      </c>
    </row>
    <row r="54" spans="2:6">
      <c r="B54" s="27">
        <v>17</v>
      </c>
      <c r="C54" s="646" t="s">
        <v>914</v>
      </c>
      <c r="D54" s="646"/>
      <c r="E54" s="12"/>
      <c r="F54" s="28" t="s">
        <v>1025</v>
      </c>
    </row>
    <row r="55" spans="2:6">
      <c r="B55" s="27">
        <v>18</v>
      </c>
      <c r="C55" s="1104" t="s">
        <v>915</v>
      </c>
      <c r="D55" s="1104"/>
      <c r="E55" s="29"/>
      <c r="F55" s="30" t="s">
        <v>1025</v>
      </c>
    </row>
    <row r="56" spans="2:6" ht="15.75" thickBot="1">
      <c r="B56" s="27">
        <v>19</v>
      </c>
      <c r="C56" s="1104" t="s">
        <v>916</v>
      </c>
      <c r="D56" s="1104"/>
      <c r="E56" s="29"/>
      <c r="F56" s="30" t="s">
        <v>1025</v>
      </c>
    </row>
    <row r="57" spans="2:6" ht="15.75" thickBot="1">
      <c r="B57" s="1105" t="s">
        <v>29</v>
      </c>
      <c r="C57" s="1106"/>
      <c r="D57" s="1106"/>
      <c r="E57" s="1106">
        <f>COUNTIF(E38:E56,"X")</f>
        <v>5</v>
      </c>
      <c r="F57" s="1107"/>
    </row>
    <row r="58" spans="2:6" ht="61.15" customHeight="1">
      <c r="B58" s="1108" t="s">
        <v>120</v>
      </c>
      <c r="C58" s="1108"/>
      <c r="D58" s="1108"/>
      <c r="E58" s="1108"/>
      <c r="F58" s="1108"/>
    </row>
    <row r="59" spans="2:6">
      <c r="B59" s="1128"/>
      <c r="C59" s="1128"/>
      <c r="D59" s="1128"/>
      <c r="E59" s="1128"/>
      <c r="F59" s="1128"/>
    </row>
    <row r="60" spans="2:6">
      <c r="B60" s="1103" t="s">
        <v>117</v>
      </c>
      <c r="C60" s="1103"/>
      <c r="D60" s="1103"/>
      <c r="E60" s="1103"/>
      <c r="F60" s="1103"/>
    </row>
    <row r="61" spans="2:6">
      <c r="B61" s="1103" t="s">
        <v>118</v>
      </c>
      <c r="C61" s="1103"/>
      <c r="D61" s="1103"/>
      <c r="E61" s="1103"/>
      <c r="F61" s="1103"/>
    </row>
    <row r="62" spans="2:6">
      <c r="B62" s="1103" t="s">
        <v>119</v>
      </c>
      <c r="C62" s="1103"/>
      <c r="D62" s="1103"/>
      <c r="E62" s="1103"/>
      <c r="F62" s="1103"/>
    </row>
    <row r="63" spans="2:6">
      <c r="B63" s="36"/>
      <c r="C63" s="36"/>
      <c r="D63" s="36"/>
      <c r="E63" s="36"/>
      <c r="F63" s="36"/>
    </row>
    <row r="64" spans="2:6" ht="15.75" thickBot="1">
      <c r="B64" s="1115" t="s">
        <v>932</v>
      </c>
      <c r="C64" s="1115"/>
      <c r="D64" s="1115"/>
      <c r="E64" s="1115"/>
      <c r="F64" s="1115"/>
    </row>
    <row r="65" spans="2:6" ht="19.5" thickBot="1">
      <c r="B65" s="1116" t="s">
        <v>35</v>
      </c>
      <c r="C65" s="1117"/>
      <c r="D65" s="1117"/>
      <c r="E65" s="1117"/>
      <c r="F65" s="1118"/>
    </row>
    <row r="66" spans="2:6">
      <c r="B66" s="1119" t="s">
        <v>116</v>
      </c>
      <c r="C66" s="1120"/>
      <c r="D66" s="1120"/>
      <c r="E66" s="1120"/>
      <c r="F66" s="1121"/>
    </row>
    <row r="67" spans="2:6" ht="30" customHeight="1" thickBot="1">
      <c r="B67" s="1125" t="s">
        <v>1053</v>
      </c>
      <c r="C67" s="1126"/>
      <c r="D67" s="1126"/>
      <c r="E67" s="1126"/>
      <c r="F67" s="1127"/>
    </row>
    <row r="68" spans="2:6">
      <c r="B68" s="1109" t="s">
        <v>34</v>
      </c>
      <c r="C68" s="1111" t="s">
        <v>33</v>
      </c>
      <c r="D68" s="1111"/>
      <c r="E68" s="1111" t="s">
        <v>32</v>
      </c>
      <c r="F68" s="1113"/>
    </row>
    <row r="69" spans="2:6" ht="15.75" thickBot="1">
      <c r="B69" s="1110"/>
      <c r="C69" s="1112"/>
      <c r="D69" s="1112"/>
      <c r="E69" s="22" t="s">
        <v>31</v>
      </c>
      <c r="F69" s="23" t="s">
        <v>30</v>
      </c>
    </row>
    <row r="70" spans="2:6">
      <c r="B70" s="24">
        <v>1</v>
      </c>
      <c r="C70" s="1114" t="s">
        <v>898</v>
      </c>
      <c r="D70" s="1114"/>
      <c r="E70" s="25" t="s">
        <v>1025</v>
      </c>
      <c r="F70" s="26"/>
    </row>
    <row r="71" spans="2:6">
      <c r="B71" s="27">
        <v>2</v>
      </c>
      <c r="C71" s="646" t="s">
        <v>899</v>
      </c>
      <c r="D71" s="646"/>
      <c r="E71" s="12" t="s">
        <v>1025</v>
      </c>
      <c r="F71" s="28"/>
    </row>
    <row r="72" spans="2:6">
      <c r="B72" s="27">
        <v>3</v>
      </c>
      <c r="C72" s="646" t="s">
        <v>900</v>
      </c>
      <c r="D72" s="646"/>
      <c r="E72" s="12" t="s">
        <v>1025</v>
      </c>
      <c r="F72" s="28"/>
    </row>
    <row r="73" spans="2:6">
      <c r="B73" s="27">
        <v>4</v>
      </c>
      <c r="C73" s="646" t="s">
        <v>901</v>
      </c>
      <c r="D73" s="646"/>
      <c r="E73" s="12"/>
      <c r="F73" s="28" t="s">
        <v>1025</v>
      </c>
    </row>
    <row r="74" spans="2:6">
      <c r="B74" s="27">
        <v>5</v>
      </c>
      <c r="C74" s="646" t="s">
        <v>902</v>
      </c>
      <c r="D74" s="646"/>
      <c r="E74" s="12" t="s">
        <v>1025</v>
      </c>
      <c r="F74" s="28"/>
    </row>
    <row r="75" spans="2:6">
      <c r="B75" s="27">
        <v>6</v>
      </c>
      <c r="C75" s="646" t="s">
        <v>903</v>
      </c>
      <c r="D75" s="646"/>
      <c r="E75" s="12"/>
      <c r="F75" s="28" t="s">
        <v>1025</v>
      </c>
    </row>
    <row r="76" spans="2:6">
      <c r="B76" s="27">
        <v>7</v>
      </c>
      <c r="C76" s="646" t="s">
        <v>904</v>
      </c>
      <c r="D76" s="646"/>
      <c r="E76" s="12" t="s">
        <v>1025</v>
      </c>
      <c r="F76" s="28"/>
    </row>
    <row r="77" spans="2:6" ht="33" customHeight="1">
      <c r="B77" s="27">
        <v>8</v>
      </c>
      <c r="C77" s="646" t="s">
        <v>905</v>
      </c>
      <c r="D77" s="646"/>
      <c r="E77" s="12"/>
      <c r="F77" s="28" t="s">
        <v>1025</v>
      </c>
    </row>
    <row r="78" spans="2:6">
      <c r="B78" s="27">
        <v>9</v>
      </c>
      <c r="C78" s="646" t="s">
        <v>906</v>
      </c>
      <c r="D78" s="646"/>
      <c r="E78" s="12"/>
      <c r="F78" s="28" t="s">
        <v>1025</v>
      </c>
    </row>
    <row r="79" spans="2:6">
      <c r="B79" s="27">
        <v>10</v>
      </c>
      <c r="C79" s="646" t="s">
        <v>907</v>
      </c>
      <c r="D79" s="646"/>
      <c r="E79" s="12"/>
      <c r="F79" s="28" t="s">
        <v>1025</v>
      </c>
    </row>
    <row r="80" spans="2:6">
      <c r="B80" s="27">
        <v>11</v>
      </c>
      <c r="C80" s="646" t="s">
        <v>908</v>
      </c>
      <c r="D80" s="646"/>
      <c r="E80" s="12"/>
      <c r="F80" s="28" t="s">
        <v>1025</v>
      </c>
    </row>
    <row r="81" spans="2:6">
      <c r="B81" s="27">
        <v>12</v>
      </c>
      <c r="C81" s="646" t="s">
        <v>909</v>
      </c>
      <c r="D81" s="646"/>
      <c r="E81" s="12" t="s">
        <v>1025</v>
      </c>
      <c r="F81" s="28"/>
    </row>
    <row r="82" spans="2:6">
      <c r="B82" s="27">
        <v>13</v>
      </c>
      <c r="C82" s="646" t="s">
        <v>910</v>
      </c>
      <c r="D82" s="646"/>
      <c r="E82" s="12"/>
      <c r="F82" s="28" t="s">
        <v>1025</v>
      </c>
    </row>
    <row r="83" spans="2:6">
      <c r="B83" s="27">
        <v>14</v>
      </c>
      <c r="C83" s="646" t="s">
        <v>911</v>
      </c>
      <c r="D83" s="646"/>
      <c r="E83" s="12"/>
      <c r="F83" s="28" t="s">
        <v>1025</v>
      </c>
    </row>
    <row r="84" spans="2:6">
      <c r="B84" s="27">
        <v>15</v>
      </c>
      <c r="C84" s="646" t="s">
        <v>912</v>
      </c>
      <c r="D84" s="646"/>
      <c r="E84" s="12"/>
      <c r="F84" s="28" t="s">
        <v>1025</v>
      </c>
    </row>
    <row r="85" spans="2:6">
      <c r="B85" s="27">
        <v>16</v>
      </c>
      <c r="C85" s="646" t="s">
        <v>913</v>
      </c>
      <c r="D85" s="646"/>
      <c r="E85" s="12"/>
      <c r="F85" s="28" t="s">
        <v>1025</v>
      </c>
    </row>
    <row r="86" spans="2:6">
      <c r="B86" s="27">
        <v>17</v>
      </c>
      <c r="C86" s="646" t="s">
        <v>914</v>
      </c>
      <c r="D86" s="646"/>
      <c r="E86" s="12"/>
      <c r="F86" s="28" t="s">
        <v>1025</v>
      </c>
    </row>
    <row r="87" spans="2:6">
      <c r="B87" s="27">
        <v>18</v>
      </c>
      <c r="C87" s="1104" t="s">
        <v>915</v>
      </c>
      <c r="D87" s="1104"/>
      <c r="E87" s="29"/>
      <c r="F87" s="30" t="s">
        <v>1025</v>
      </c>
    </row>
    <row r="88" spans="2:6" ht="15.75" thickBot="1">
      <c r="B88" s="27">
        <v>19</v>
      </c>
      <c r="C88" s="1104" t="s">
        <v>916</v>
      </c>
      <c r="D88" s="1104"/>
      <c r="E88" s="29"/>
      <c r="F88" s="30" t="s">
        <v>1025</v>
      </c>
    </row>
    <row r="89" spans="2:6" ht="15.75" thickBot="1">
      <c r="B89" s="1105" t="s">
        <v>29</v>
      </c>
      <c r="C89" s="1106"/>
      <c r="D89" s="1106"/>
      <c r="E89" s="1106">
        <f>COUNTIF(E70:E88,"X")</f>
        <v>6</v>
      </c>
      <c r="F89" s="1107"/>
    </row>
    <row r="90" spans="2:6" ht="49.5" customHeight="1">
      <c r="B90" s="1108" t="s">
        <v>120</v>
      </c>
      <c r="C90" s="1108"/>
      <c r="D90" s="1108"/>
      <c r="E90" s="1108"/>
      <c r="F90" s="1108"/>
    </row>
    <row r="91" spans="2:6">
      <c r="B91" s="1103" t="s">
        <v>117</v>
      </c>
      <c r="C91" s="1103"/>
      <c r="D91" s="1103"/>
      <c r="E91" s="1103"/>
      <c r="F91" s="1103"/>
    </row>
    <row r="92" spans="2:6">
      <c r="B92" s="1103" t="s">
        <v>118</v>
      </c>
      <c r="C92" s="1103"/>
      <c r="D92" s="1103"/>
      <c r="E92" s="1103"/>
      <c r="F92" s="1103"/>
    </row>
    <row r="93" spans="2:6">
      <c r="B93" s="1103" t="s">
        <v>119</v>
      </c>
      <c r="C93" s="1103"/>
      <c r="D93" s="1103"/>
      <c r="E93" s="1103"/>
      <c r="F93" s="1103"/>
    </row>
    <row r="94" spans="2:6">
      <c r="B94" s="36"/>
      <c r="C94" s="36"/>
      <c r="D94" s="36"/>
      <c r="E94" s="36"/>
      <c r="F94" s="36"/>
    </row>
    <row r="95" spans="2:6" ht="15.75" thickBot="1">
      <c r="B95" s="1115" t="s">
        <v>933</v>
      </c>
      <c r="C95" s="1115"/>
      <c r="D95" s="1115"/>
      <c r="E95" s="1115"/>
      <c r="F95" s="1115"/>
    </row>
    <row r="96" spans="2:6" ht="19.5" thickBot="1">
      <c r="B96" s="1116" t="s">
        <v>35</v>
      </c>
      <c r="C96" s="1117"/>
      <c r="D96" s="1117"/>
      <c r="E96" s="1117"/>
      <c r="F96" s="1118"/>
    </row>
    <row r="97" spans="2:6">
      <c r="B97" s="1119" t="s">
        <v>116</v>
      </c>
      <c r="C97" s="1120"/>
      <c r="D97" s="1120"/>
      <c r="E97" s="1120"/>
      <c r="F97" s="1121"/>
    </row>
    <row r="98" spans="2:6" ht="33.6" customHeight="1" thickBot="1">
      <c r="B98" s="1125" t="s">
        <v>1108</v>
      </c>
      <c r="C98" s="1126"/>
      <c r="D98" s="1126"/>
      <c r="E98" s="1126"/>
      <c r="F98" s="1127"/>
    </row>
    <row r="99" spans="2:6">
      <c r="B99" s="1109" t="s">
        <v>34</v>
      </c>
      <c r="C99" s="1111" t="s">
        <v>33</v>
      </c>
      <c r="D99" s="1111"/>
      <c r="E99" s="1111" t="s">
        <v>32</v>
      </c>
      <c r="F99" s="1113"/>
    </row>
    <row r="100" spans="2:6" ht="15.75" thickBot="1">
      <c r="B100" s="1110"/>
      <c r="C100" s="1112"/>
      <c r="D100" s="1112"/>
      <c r="E100" s="22" t="s">
        <v>31</v>
      </c>
      <c r="F100" s="23" t="s">
        <v>30</v>
      </c>
    </row>
    <row r="101" spans="2:6">
      <c r="B101" s="24">
        <v>1</v>
      </c>
      <c r="C101" s="1114" t="s">
        <v>898</v>
      </c>
      <c r="D101" s="1114"/>
      <c r="E101" s="25"/>
      <c r="F101" s="26" t="s">
        <v>1025</v>
      </c>
    </row>
    <row r="102" spans="2:6">
      <c r="B102" s="27">
        <v>2</v>
      </c>
      <c r="C102" s="646" t="s">
        <v>899</v>
      </c>
      <c r="D102" s="646"/>
      <c r="E102" s="12" t="s">
        <v>1025</v>
      </c>
      <c r="F102" s="28"/>
    </row>
    <row r="103" spans="2:6">
      <c r="B103" s="27">
        <v>3</v>
      </c>
      <c r="C103" s="646" t="s">
        <v>900</v>
      </c>
      <c r="D103" s="646"/>
      <c r="E103" s="12" t="s">
        <v>1025</v>
      </c>
      <c r="F103" s="28"/>
    </row>
    <row r="104" spans="2:6" ht="26.1" customHeight="1">
      <c r="B104" s="27">
        <v>4</v>
      </c>
      <c r="C104" s="646" t="s">
        <v>901</v>
      </c>
      <c r="D104" s="646"/>
      <c r="E104" s="12" t="s">
        <v>1025</v>
      </c>
      <c r="F104" s="28"/>
    </row>
    <row r="105" spans="2:6">
      <c r="B105" s="27">
        <v>5</v>
      </c>
      <c r="C105" s="646" t="s">
        <v>902</v>
      </c>
      <c r="D105" s="646"/>
      <c r="E105" s="12" t="s">
        <v>1025</v>
      </c>
      <c r="F105" s="28"/>
    </row>
    <row r="106" spans="2:6">
      <c r="B106" s="27">
        <v>6</v>
      </c>
      <c r="C106" s="646" t="s">
        <v>903</v>
      </c>
      <c r="D106" s="646"/>
      <c r="E106" s="12" t="s">
        <v>1025</v>
      </c>
      <c r="F106" s="28"/>
    </row>
    <row r="107" spans="2:6">
      <c r="B107" s="27">
        <v>7</v>
      </c>
      <c r="C107" s="646" t="s">
        <v>904</v>
      </c>
      <c r="D107" s="646"/>
      <c r="E107" s="12"/>
      <c r="F107" s="28" t="s">
        <v>1025</v>
      </c>
    </row>
    <row r="108" spans="2:6" ht="30" customHeight="1">
      <c r="B108" s="27">
        <v>8</v>
      </c>
      <c r="C108" s="646" t="s">
        <v>905</v>
      </c>
      <c r="D108" s="646"/>
      <c r="E108" s="12"/>
      <c r="F108" s="28" t="s">
        <v>1025</v>
      </c>
    </row>
    <row r="109" spans="2:6">
      <c r="B109" s="27">
        <v>9</v>
      </c>
      <c r="C109" s="646" t="s">
        <v>906</v>
      </c>
      <c r="D109" s="646"/>
      <c r="E109" s="12"/>
      <c r="F109" s="28" t="s">
        <v>1025</v>
      </c>
    </row>
    <row r="110" spans="2:6">
      <c r="B110" s="27">
        <v>10</v>
      </c>
      <c r="C110" s="646" t="s">
        <v>907</v>
      </c>
      <c r="D110" s="646"/>
      <c r="E110" s="12"/>
      <c r="F110" s="28" t="s">
        <v>1025</v>
      </c>
    </row>
    <row r="111" spans="2:6">
      <c r="B111" s="27">
        <v>11</v>
      </c>
      <c r="C111" s="646" t="s">
        <v>908</v>
      </c>
      <c r="D111" s="646"/>
      <c r="E111" s="12"/>
      <c r="F111" s="28" t="s">
        <v>1025</v>
      </c>
    </row>
    <row r="112" spans="2:6">
      <c r="B112" s="27">
        <v>12</v>
      </c>
      <c r="C112" s="646" t="s">
        <v>909</v>
      </c>
      <c r="D112" s="646"/>
      <c r="E112" s="12" t="s">
        <v>1025</v>
      </c>
      <c r="F112" s="28"/>
    </row>
    <row r="113" spans="2:6">
      <c r="B113" s="27">
        <v>13</v>
      </c>
      <c r="C113" s="646" t="s">
        <v>910</v>
      </c>
      <c r="D113" s="646"/>
      <c r="E113" s="12"/>
      <c r="F113" s="28" t="s">
        <v>1025</v>
      </c>
    </row>
    <row r="114" spans="2:6">
      <c r="B114" s="27">
        <v>14</v>
      </c>
      <c r="C114" s="646" t="s">
        <v>911</v>
      </c>
      <c r="D114" s="646"/>
      <c r="E114" s="12"/>
      <c r="F114" s="28" t="s">
        <v>1025</v>
      </c>
    </row>
    <row r="115" spans="2:6">
      <c r="B115" s="27">
        <v>15</v>
      </c>
      <c r="C115" s="646" t="s">
        <v>912</v>
      </c>
      <c r="D115" s="646"/>
      <c r="E115" s="12"/>
      <c r="F115" s="28" t="s">
        <v>1025</v>
      </c>
    </row>
    <row r="116" spans="2:6">
      <c r="B116" s="27">
        <v>16</v>
      </c>
      <c r="C116" s="646" t="s">
        <v>913</v>
      </c>
      <c r="D116" s="646"/>
      <c r="E116" s="12"/>
      <c r="F116" s="28" t="s">
        <v>1025</v>
      </c>
    </row>
    <row r="117" spans="2:6">
      <c r="B117" s="27">
        <v>17</v>
      </c>
      <c r="C117" s="646" t="s">
        <v>914</v>
      </c>
      <c r="D117" s="646"/>
      <c r="E117" s="12"/>
      <c r="F117" s="28" t="s">
        <v>1025</v>
      </c>
    </row>
    <row r="118" spans="2:6">
      <c r="B118" s="27">
        <v>18</v>
      </c>
      <c r="C118" s="1104" t="s">
        <v>915</v>
      </c>
      <c r="D118" s="1104"/>
      <c r="E118" s="29"/>
      <c r="F118" s="30" t="s">
        <v>1025</v>
      </c>
    </row>
    <row r="119" spans="2:6" ht="15.75" thickBot="1">
      <c r="B119" s="27">
        <v>19</v>
      </c>
      <c r="C119" s="1104" t="s">
        <v>916</v>
      </c>
      <c r="D119" s="1104"/>
      <c r="E119" s="29"/>
      <c r="F119" s="30" t="s">
        <v>1025</v>
      </c>
    </row>
    <row r="120" spans="2:6" ht="15.75" thickBot="1">
      <c r="B120" s="1105" t="s">
        <v>29</v>
      </c>
      <c r="C120" s="1106"/>
      <c r="D120" s="1106"/>
      <c r="E120" s="1106">
        <f>COUNTIF(E101:E119,"X")</f>
        <v>6</v>
      </c>
      <c r="F120" s="1107"/>
    </row>
    <row r="121" spans="2:6" ht="64.5" customHeight="1">
      <c r="B121" s="1108" t="s">
        <v>120</v>
      </c>
      <c r="C121" s="1108"/>
      <c r="D121" s="1108"/>
      <c r="E121" s="1108"/>
      <c r="F121" s="1108"/>
    </row>
    <row r="122" spans="2:6">
      <c r="B122" s="1103" t="s">
        <v>117</v>
      </c>
      <c r="C122" s="1103"/>
      <c r="D122" s="1103"/>
      <c r="E122" s="1103"/>
      <c r="F122" s="1103"/>
    </row>
    <row r="123" spans="2:6">
      <c r="B123" s="1103" t="s">
        <v>118</v>
      </c>
      <c r="C123" s="1103"/>
      <c r="D123" s="1103"/>
      <c r="E123" s="1103"/>
      <c r="F123" s="1103"/>
    </row>
    <row r="124" spans="2:6">
      <c r="B124" s="1103" t="s">
        <v>119</v>
      </c>
      <c r="C124" s="1103"/>
      <c r="D124" s="1103"/>
      <c r="E124" s="1103"/>
      <c r="F124" s="1103"/>
    </row>
    <row r="126" spans="2:6" ht="15.75" thickBot="1">
      <c r="B126" s="1115" t="s">
        <v>933</v>
      </c>
      <c r="C126" s="1115"/>
      <c r="D126" s="1115"/>
      <c r="E126" s="1115"/>
      <c r="F126" s="1115"/>
    </row>
    <row r="127" spans="2:6" ht="19.5" thickBot="1">
      <c r="B127" s="1116" t="s">
        <v>35</v>
      </c>
      <c r="C127" s="1117"/>
      <c r="D127" s="1117"/>
      <c r="E127" s="1117"/>
      <c r="F127" s="1118"/>
    </row>
    <row r="128" spans="2:6">
      <c r="B128" s="1119" t="s">
        <v>116</v>
      </c>
      <c r="C128" s="1120"/>
      <c r="D128" s="1120"/>
      <c r="E128" s="1120"/>
      <c r="F128" s="1121"/>
    </row>
    <row r="129" spans="2:6" ht="33.6" customHeight="1" thickBot="1">
      <c r="B129" s="1125" t="s">
        <v>1109</v>
      </c>
      <c r="C129" s="1126"/>
      <c r="D129" s="1126"/>
      <c r="E129" s="1126"/>
      <c r="F129" s="1127"/>
    </row>
    <row r="130" spans="2:6">
      <c r="B130" s="1109" t="s">
        <v>34</v>
      </c>
      <c r="C130" s="1111" t="s">
        <v>33</v>
      </c>
      <c r="D130" s="1111"/>
      <c r="E130" s="1111" t="s">
        <v>32</v>
      </c>
      <c r="F130" s="1113"/>
    </row>
    <row r="131" spans="2:6" ht="15.75" thickBot="1">
      <c r="B131" s="1110"/>
      <c r="C131" s="1112"/>
      <c r="D131" s="1112"/>
      <c r="E131" s="22" t="s">
        <v>31</v>
      </c>
      <c r="F131" s="23" t="s">
        <v>30</v>
      </c>
    </row>
    <row r="132" spans="2:6">
      <c r="B132" s="24">
        <v>1</v>
      </c>
      <c r="C132" s="1114" t="s">
        <v>898</v>
      </c>
      <c r="D132" s="1114"/>
      <c r="E132" s="25"/>
      <c r="F132" s="26" t="s">
        <v>1025</v>
      </c>
    </row>
    <row r="133" spans="2:6">
      <c r="B133" s="27">
        <v>2</v>
      </c>
      <c r="C133" s="646" t="s">
        <v>899</v>
      </c>
      <c r="D133" s="646"/>
      <c r="E133" s="12" t="s">
        <v>1025</v>
      </c>
      <c r="F133" s="28"/>
    </row>
    <row r="134" spans="2:6">
      <c r="B134" s="27">
        <v>3</v>
      </c>
      <c r="C134" s="646" t="s">
        <v>900</v>
      </c>
      <c r="D134" s="646"/>
      <c r="E134" s="12" t="s">
        <v>1025</v>
      </c>
      <c r="F134" s="28"/>
    </row>
    <row r="135" spans="2:6" ht="26.1" customHeight="1">
      <c r="B135" s="27">
        <v>4</v>
      </c>
      <c r="C135" s="646" t="s">
        <v>901</v>
      </c>
      <c r="D135" s="646"/>
      <c r="E135" s="12" t="s">
        <v>1025</v>
      </c>
      <c r="F135" s="28"/>
    </row>
    <row r="136" spans="2:6">
      <c r="B136" s="27">
        <v>5</v>
      </c>
      <c r="C136" s="646" t="s">
        <v>902</v>
      </c>
      <c r="D136" s="646"/>
      <c r="E136" s="12" t="s">
        <v>1025</v>
      </c>
      <c r="F136" s="28"/>
    </row>
    <row r="137" spans="2:6">
      <c r="B137" s="27">
        <v>6</v>
      </c>
      <c r="C137" s="646" t="s">
        <v>903</v>
      </c>
      <c r="D137" s="646"/>
      <c r="E137" s="12" t="s">
        <v>1025</v>
      </c>
      <c r="F137" s="28"/>
    </row>
    <row r="138" spans="2:6">
      <c r="B138" s="27">
        <v>7</v>
      </c>
      <c r="C138" s="646" t="s">
        <v>904</v>
      </c>
      <c r="D138" s="646"/>
      <c r="E138" s="12"/>
      <c r="F138" s="28" t="s">
        <v>1025</v>
      </c>
    </row>
    <row r="139" spans="2:6" ht="30" customHeight="1">
      <c r="B139" s="27">
        <v>8</v>
      </c>
      <c r="C139" s="646" t="s">
        <v>905</v>
      </c>
      <c r="D139" s="646"/>
      <c r="E139" s="12"/>
      <c r="F139" s="28" t="s">
        <v>1025</v>
      </c>
    </row>
    <row r="140" spans="2:6">
      <c r="B140" s="27">
        <v>9</v>
      </c>
      <c r="C140" s="646" t="s">
        <v>906</v>
      </c>
      <c r="D140" s="646"/>
      <c r="E140" s="12"/>
      <c r="F140" s="28" t="s">
        <v>1025</v>
      </c>
    </row>
    <row r="141" spans="2:6">
      <c r="B141" s="27">
        <v>10</v>
      </c>
      <c r="C141" s="646" t="s">
        <v>907</v>
      </c>
      <c r="D141" s="646"/>
      <c r="E141" s="12"/>
      <c r="F141" s="28" t="s">
        <v>1025</v>
      </c>
    </row>
    <row r="142" spans="2:6">
      <c r="B142" s="27">
        <v>11</v>
      </c>
      <c r="C142" s="646" t="s">
        <v>908</v>
      </c>
      <c r="D142" s="646"/>
      <c r="E142" s="12"/>
      <c r="F142" s="28" t="s">
        <v>1025</v>
      </c>
    </row>
    <row r="143" spans="2:6">
      <c r="B143" s="27">
        <v>12</v>
      </c>
      <c r="C143" s="646" t="s">
        <v>909</v>
      </c>
      <c r="D143" s="646"/>
      <c r="E143" s="12" t="s">
        <v>1025</v>
      </c>
      <c r="F143" s="28"/>
    </row>
    <row r="144" spans="2:6">
      <c r="B144" s="27">
        <v>13</v>
      </c>
      <c r="C144" s="646" t="s">
        <v>910</v>
      </c>
      <c r="D144" s="646"/>
      <c r="E144" s="12"/>
      <c r="F144" s="28" t="s">
        <v>1025</v>
      </c>
    </row>
    <row r="145" spans="2:6">
      <c r="B145" s="27">
        <v>14</v>
      </c>
      <c r="C145" s="646" t="s">
        <v>911</v>
      </c>
      <c r="D145" s="646"/>
      <c r="E145" s="12"/>
      <c r="F145" s="28" t="s">
        <v>1025</v>
      </c>
    </row>
    <row r="146" spans="2:6">
      <c r="B146" s="27">
        <v>15</v>
      </c>
      <c r="C146" s="646" t="s">
        <v>912</v>
      </c>
      <c r="D146" s="646"/>
      <c r="E146" s="12"/>
      <c r="F146" s="28" t="s">
        <v>1025</v>
      </c>
    </row>
    <row r="147" spans="2:6">
      <c r="B147" s="27">
        <v>16</v>
      </c>
      <c r="C147" s="646" t="s">
        <v>913</v>
      </c>
      <c r="D147" s="646"/>
      <c r="E147" s="12"/>
      <c r="F147" s="28" t="s">
        <v>1025</v>
      </c>
    </row>
    <row r="148" spans="2:6">
      <c r="B148" s="27">
        <v>17</v>
      </c>
      <c r="C148" s="646" t="s">
        <v>914</v>
      </c>
      <c r="D148" s="646"/>
      <c r="E148" s="12"/>
      <c r="F148" s="28" t="s">
        <v>1025</v>
      </c>
    </row>
    <row r="149" spans="2:6">
      <c r="B149" s="27">
        <v>18</v>
      </c>
      <c r="C149" s="1104" t="s">
        <v>915</v>
      </c>
      <c r="D149" s="1104"/>
      <c r="E149" s="29"/>
      <c r="F149" s="30" t="s">
        <v>1025</v>
      </c>
    </row>
    <row r="150" spans="2:6" ht="15.75" thickBot="1">
      <c r="B150" s="27">
        <v>19</v>
      </c>
      <c r="C150" s="1104" t="s">
        <v>916</v>
      </c>
      <c r="D150" s="1104"/>
      <c r="E150" s="29"/>
      <c r="F150" s="30" t="s">
        <v>1025</v>
      </c>
    </row>
    <row r="151" spans="2:6" ht="15.75" thickBot="1">
      <c r="B151" s="1105" t="s">
        <v>29</v>
      </c>
      <c r="C151" s="1106"/>
      <c r="D151" s="1106"/>
      <c r="E151" s="1106">
        <f>COUNTIF(E132:E150,"X")</f>
        <v>6</v>
      </c>
      <c r="F151" s="1107"/>
    </row>
    <row r="152" spans="2:6" ht="64.5" customHeight="1">
      <c r="B152" s="1108" t="s">
        <v>120</v>
      </c>
      <c r="C152" s="1108"/>
      <c r="D152" s="1108"/>
      <c r="E152" s="1108"/>
      <c r="F152" s="1108"/>
    </row>
    <row r="153" spans="2:6">
      <c r="B153" s="1103" t="s">
        <v>117</v>
      </c>
      <c r="C153" s="1103"/>
      <c r="D153" s="1103"/>
      <c r="E153" s="1103"/>
      <c r="F153" s="1103"/>
    </row>
    <row r="154" spans="2:6">
      <c r="B154" s="1103" t="s">
        <v>118</v>
      </c>
      <c r="C154" s="1103"/>
      <c r="D154" s="1103"/>
      <c r="E154" s="1103"/>
      <c r="F154" s="1103"/>
    </row>
    <row r="155" spans="2:6">
      <c r="B155" s="1103" t="s">
        <v>119</v>
      </c>
      <c r="C155" s="1103"/>
      <c r="D155" s="1103"/>
      <c r="E155" s="1103"/>
      <c r="F155" s="1103"/>
    </row>
    <row r="157" spans="2:6" ht="15.75" thickBot="1">
      <c r="B157" s="1115" t="s">
        <v>934</v>
      </c>
      <c r="C157" s="1115"/>
      <c r="D157" s="1115"/>
      <c r="E157" s="1115"/>
      <c r="F157" s="1115"/>
    </row>
    <row r="158" spans="2:6" ht="19.5" thickBot="1">
      <c r="B158" s="1116" t="s">
        <v>35</v>
      </c>
      <c r="C158" s="1117"/>
      <c r="D158" s="1117"/>
      <c r="E158" s="1117"/>
      <c r="F158" s="1118"/>
    </row>
    <row r="159" spans="2:6">
      <c r="B159" s="1119" t="s">
        <v>116</v>
      </c>
      <c r="C159" s="1120"/>
      <c r="D159" s="1120"/>
      <c r="E159" s="1120"/>
      <c r="F159" s="1121"/>
    </row>
    <row r="160" spans="2:6" ht="33.6" customHeight="1" thickBot="1">
      <c r="B160" s="1125" t="s">
        <v>1121</v>
      </c>
      <c r="C160" s="1126"/>
      <c r="D160" s="1126"/>
      <c r="E160" s="1126"/>
      <c r="F160" s="1127"/>
    </row>
    <row r="161" spans="2:6">
      <c r="B161" s="1109" t="s">
        <v>34</v>
      </c>
      <c r="C161" s="1111" t="s">
        <v>33</v>
      </c>
      <c r="D161" s="1111"/>
      <c r="E161" s="1111" t="s">
        <v>32</v>
      </c>
      <c r="F161" s="1113"/>
    </row>
    <row r="162" spans="2:6" ht="15.75" thickBot="1">
      <c r="B162" s="1110"/>
      <c r="C162" s="1112"/>
      <c r="D162" s="1112"/>
      <c r="E162" s="22" t="s">
        <v>31</v>
      </c>
      <c r="F162" s="23" t="s">
        <v>30</v>
      </c>
    </row>
    <row r="163" spans="2:6">
      <c r="B163" s="24">
        <v>1</v>
      </c>
      <c r="C163" s="1114" t="s">
        <v>898</v>
      </c>
      <c r="D163" s="1114"/>
      <c r="E163" s="25"/>
      <c r="F163" s="26" t="s">
        <v>1025</v>
      </c>
    </row>
    <row r="164" spans="2:6">
      <c r="B164" s="27">
        <v>2</v>
      </c>
      <c r="C164" s="646" t="s">
        <v>899</v>
      </c>
      <c r="D164" s="646"/>
      <c r="E164" s="12"/>
      <c r="F164" s="28" t="s">
        <v>1025</v>
      </c>
    </row>
    <row r="165" spans="2:6">
      <c r="B165" s="27">
        <v>3</v>
      </c>
      <c r="C165" s="646" t="s">
        <v>900</v>
      </c>
      <c r="D165" s="646"/>
      <c r="E165" s="12" t="s">
        <v>1025</v>
      </c>
      <c r="F165" s="28"/>
    </row>
    <row r="166" spans="2:6" ht="26.1" customHeight="1">
      <c r="B166" s="27">
        <v>4</v>
      </c>
      <c r="C166" s="646" t="s">
        <v>901</v>
      </c>
      <c r="D166" s="646"/>
      <c r="E166" s="12" t="s">
        <v>1025</v>
      </c>
      <c r="F166" s="28"/>
    </row>
    <row r="167" spans="2:6">
      <c r="B167" s="27">
        <v>5</v>
      </c>
      <c r="C167" s="646" t="s">
        <v>902</v>
      </c>
      <c r="D167" s="646"/>
      <c r="E167" s="12" t="s">
        <v>1025</v>
      </c>
      <c r="F167" s="28"/>
    </row>
    <row r="168" spans="2:6">
      <c r="B168" s="27">
        <v>6</v>
      </c>
      <c r="C168" s="646" t="s">
        <v>903</v>
      </c>
      <c r="D168" s="646"/>
      <c r="E168" s="12" t="s">
        <v>1025</v>
      </c>
      <c r="F168" s="28"/>
    </row>
    <row r="169" spans="2:6">
      <c r="B169" s="27">
        <v>7</v>
      </c>
      <c r="C169" s="646" t="s">
        <v>904</v>
      </c>
      <c r="D169" s="646"/>
      <c r="E169" s="12"/>
      <c r="F169" s="28" t="s">
        <v>1025</v>
      </c>
    </row>
    <row r="170" spans="2:6" ht="30" customHeight="1">
      <c r="B170" s="27">
        <v>8</v>
      </c>
      <c r="C170" s="646" t="s">
        <v>905</v>
      </c>
      <c r="D170" s="646"/>
      <c r="E170" s="12"/>
      <c r="F170" s="28" t="s">
        <v>1025</v>
      </c>
    </row>
    <row r="171" spans="2:6">
      <c r="B171" s="27">
        <v>9</v>
      </c>
      <c r="C171" s="646" t="s">
        <v>906</v>
      </c>
      <c r="D171" s="646"/>
      <c r="E171" s="12"/>
      <c r="F171" s="28" t="s">
        <v>1025</v>
      </c>
    </row>
    <row r="172" spans="2:6">
      <c r="B172" s="27">
        <v>10</v>
      </c>
      <c r="C172" s="646" t="s">
        <v>907</v>
      </c>
      <c r="D172" s="646"/>
      <c r="E172" s="12"/>
      <c r="F172" s="28" t="s">
        <v>1025</v>
      </c>
    </row>
    <row r="173" spans="2:6">
      <c r="B173" s="27">
        <v>11</v>
      </c>
      <c r="C173" s="646" t="s">
        <v>908</v>
      </c>
      <c r="D173" s="646"/>
      <c r="E173" s="12"/>
      <c r="F173" s="28" t="s">
        <v>1025</v>
      </c>
    </row>
    <row r="174" spans="2:6">
      <c r="B174" s="27">
        <v>12</v>
      </c>
      <c r="C174" s="646" t="s">
        <v>909</v>
      </c>
      <c r="D174" s="646"/>
      <c r="E174" s="12" t="s">
        <v>1025</v>
      </c>
      <c r="F174" s="28"/>
    </row>
    <row r="175" spans="2:6">
      <c r="B175" s="27">
        <v>13</v>
      </c>
      <c r="C175" s="646" t="s">
        <v>910</v>
      </c>
      <c r="D175" s="646"/>
      <c r="E175" s="12"/>
      <c r="F175" s="28" t="s">
        <v>1025</v>
      </c>
    </row>
    <row r="176" spans="2:6">
      <c r="B176" s="27">
        <v>14</v>
      </c>
      <c r="C176" s="646" t="s">
        <v>911</v>
      </c>
      <c r="D176" s="646"/>
      <c r="E176" s="12"/>
      <c r="F176" s="28" t="s">
        <v>1025</v>
      </c>
    </row>
    <row r="177" spans="2:6">
      <c r="B177" s="27">
        <v>15</v>
      </c>
      <c r="C177" s="646" t="s">
        <v>912</v>
      </c>
      <c r="D177" s="646"/>
      <c r="E177" s="12"/>
      <c r="F177" s="28" t="s">
        <v>1025</v>
      </c>
    </row>
    <row r="178" spans="2:6">
      <c r="B178" s="27">
        <v>16</v>
      </c>
      <c r="C178" s="646" t="s">
        <v>913</v>
      </c>
      <c r="D178" s="646"/>
      <c r="E178" s="12"/>
      <c r="F178" s="28" t="s">
        <v>1025</v>
      </c>
    </row>
    <row r="179" spans="2:6">
      <c r="B179" s="27">
        <v>17</v>
      </c>
      <c r="C179" s="646" t="s">
        <v>914</v>
      </c>
      <c r="D179" s="646"/>
      <c r="E179" s="12"/>
      <c r="F179" s="28" t="s">
        <v>1025</v>
      </c>
    </row>
    <row r="180" spans="2:6">
      <c r="B180" s="27">
        <v>18</v>
      </c>
      <c r="C180" s="1104" t="s">
        <v>915</v>
      </c>
      <c r="D180" s="1104"/>
      <c r="E180" s="29"/>
      <c r="F180" s="30" t="s">
        <v>1025</v>
      </c>
    </row>
    <row r="181" spans="2:6" ht="15.75" thickBot="1">
      <c r="B181" s="27">
        <v>19</v>
      </c>
      <c r="C181" s="1104" t="s">
        <v>916</v>
      </c>
      <c r="D181" s="1104"/>
      <c r="E181" s="29"/>
      <c r="F181" s="30" t="s">
        <v>1025</v>
      </c>
    </row>
    <row r="182" spans="2:6" ht="15.75" thickBot="1">
      <c r="B182" s="1105" t="s">
        <v>29</v>
      </c>
      <c r="C182" s="1106"/>
      <c r="D182" s="1106"/>
      <c r="E182" s="1106">
        <f>COUNTIF(E163:E181,"X")</f>
        <v>5</v>
      </c>
      <c r="F182" s="1107"/>
    </row>
    <row r="183" spans="2:6" ht="64.5" customHeight="1">
      <c r="B183" s="1108" t="s">
        <v>120</v>
      </c>
      <c r="C183" s="1108"/>
      <c r="D183" s="1108"/>
      <c r="E183" s="1108"/>
      <c r="F183" s="1108"/>
    </row>
    <row r="184" spans="2:6">
      <c r="B184" s="1103" t="s">
        <v>117</v>
      </c>
      <c r="C184" s="1103"/>
      <c r="D184" s="1103"/>
      <c r="E184" s="1103"/>
      <c r="F184" s="1103"/>
    </row>
    <row r="185" spans="2:6">
      <c r="B185" s="1103" t="s">
        <v>118</v>
      </c>
      <c r="C185" s="1103"/>
      <c r="D185" s="1103"/>
      <c r="E185" s="1103"/>
      <c r="F185" s="1103"/>
    </row>
    <row r="186" spans="2:6">
      <c r="B186" s="1103" t="s">
        <v>119</v>
      </c>
      <c r="C186" s="1103"/>
      <c r="D186" s="1103"/>
      <c r="E186" s="1103"/>
      <c r="F186" s="1103"/>
    </row>
    <row r="188" spans="2:6" ht="15.75" thickBot="1">
      <c r="B188" s="1115" t="s">
        <v>935</v>
      </c>
      <c r="C188" s="1115"/>
      <c r="D188" s="1115"/>
      <c r="E188" s="1115"/>
      <c r="F188" s="1115"/>
    </row>
    <row r="189" spans="2:6" ht="19.5" thickBot="1">
      <c r="B189" s="1116" t="s">
        <v>35</v>
      </c>
      <c r="C189" s="1117"/>
      <c r="D189" s="1117"/>
      <c r="E189" s="1117"/>
      <c r="F189" s="1118"/>
    </row>
    <row r="190" spans="2:6">
      <c r="B190" s="1119" t="s">
        <v>116</v>
      </c>
      <c r="C190" s="1120"/>
      <c r="D190" s="1120"/>
      <c r="E190" s="1120"/>
      <c r="F190" s="1121"/>
    </row>
    <row r="191" spans="2:6" ht="33.6" customHeight="1" thickBot="1">
      <c r="B191" s="1125"/>
      <c r="C191" s="1126"/>
      <c r="D191" s="1126"/>
      <c r="E191" s="1126"/>
      <c r="F191" s="1127"/>
    </row>
    <row r="192" spans="2:6">
      <c r="B192" s="1109" t="s">
        <v>34</v>
      </c>
      <c r="C192" s="1111" t="s">
        <v>33</v>
      </c>
      <c r="D192" s="1111"/>
      <c r="E192" s="1111" t="s">
        <v>32</v>
      </c>
      <c r="F192" s="1113"/>
    </row>
    <row r="193" spans="2:6" ht="15.75" thickBot="1">
      <c r="B193" s="1110"/>
      <c r="C193" s="1112"/>
      <c r="D193" s="1112"/>
      <c r="E193" s="22" t="s">
        <v>31</v>
      </c>
      <c r="F193" s="23" t="s">
        <v>30</v>
      </c>
    </row>
    <row r="194" spans="2:6">
      <c r="B194" s="24">
        <v>1</v>
      </c>
      <c r="C194" s="1114" t="s">
        <v>898</v>
      </c>
      <c r="D194" s="1114"/>
      <c r="E194" s="25"/>
      <c r="F194" s="26"/>
    </row>
    <row r="195" spans="2:6">
      <c r="B195" s="27">
        <v>2</v>
      </c>
      <c r="C195" s="646" t="s">
        <v>899</v>
      </c>
      <c r="D195" s="646"/>
      <c r="E195" s="12"/>
      <c r="F195" s="28"/>
    </row>
    <row r="196" spans="2:6">
      <c r="B196" s="27">
        <v>3</v>
      </c>
      <c r="C196" s="646" t="s">
        <v>900</v>
      </c>
      <c r="D196" s="646"/>
      <c r="E196" s="12"/>
      <c r="F196" s="28"/>
    </row>
    <row r="197" spans="2:6" ht="26.1" customHeight="1">
      <c r="B197" s="27">
        <v>4</v>
      </c>
      <c r="C197" s="646" t="s">
        <v>901</v>
      </c>
      <c r="D197" s="646"/>
      <c r="E197" s="12"/>
      <c r="F197" s="28"/>
    </row>
    <row r="198" spans="2:6">
      <c r="B198" s="27">
        <v>5</v>
      </c>
      <c r="C198" s="646" t="s">
        <v>902</v>
      </c>
      <c r="D198" s="646"/>
      <c r="E198" s="12"/>
      <c r="F198" s="28"/>
    </row>
    <row r="199" spans="2:6">
      <c r="B199" s="27">
        <v>6</v>
      </c>
      <c r="C199" s="646" t="s">
        <v>903</v>
      </c>
      <c r="D199" s="646"/>
      <c r="E199" s="12"/>
      <c r="F199" s="28"/>
    </row>
    <row r="200" spans="2:6">
      <c r="B200" s="27">
        <v>7</v>
      </c>
      <c r="C200" s="646" t="s">
        <v>904</v>
      </c>
      <c r="D200" s="646"/>
      <c r="E200" s="12"/>
      <c r="F200" s="28"/>
    </row>
    <row r="201" spans="2:6" ht="30" customHeight="1">
      <c r="B201" s="27">
        <v>8</v>
      </c>
      <c r="C201" s="646" t="s">
        <v>905</v>
      </c>
      <c r="D201" s="646"/>
      <c r="E201" s="12"/>
      <c r="F201" s="28"/>
    </row>
    <row r="202" spans="2:6">
      <c r="B202" s="27">
        <v>9</v>
      </c>
      <c r="C202" s="646" t="s">
        <v>906</v>
      </c>
      <c r="D202" s="646"/>
      <c r="E202" s="12"/>
      <c r="F202" s="28"/>
    </row>
    <row r="203" spans="2:6">
      <c r="B203" s="27">
        <v>10</v>
      </c>
      <c r="C203" s="646" t="s">
        <v>907</v>
      </c>
      <c r="D203" s="646"/>
      <c r="E203" s="12"/>
      <c r="F203" s="28"/>
    </row>
    <row r="204" spans="2:6">
      <c r="B204" s="27">
        <v>11</v>
      </c>
      <c r="C204" s="646" t="s">
        <v>908</v>
      </c>
      <c r="D204" s="646"/>
      <c r="E204" s="12"/>
      <c r="F204" s="28"/>
    </row>
    <row r="205" spans="2:6">
      <c r="B205" s="27">
        <v>12</v>
      </c>
      <c r="C205" s="646" t="s">
        <v>909</v>
      </c>
      <c r="D205" s="646"/>
      <c r="E205" s="12"/>
      <c r="F205" s="28"/>
    </row>
    <row r="206" spans="2:6">
      <c r="B206" s="27">
        <v>13</v>
      </c>
      <c r="C206" s="646" t="s">
        <v>910</v>
      </c>
      <c r="D206" s="646"/>
      <c r="E206" s="12"/>
      <c r="F206" s="28"/>
    </row>
    <row r="207" spans="2:6">
      <c r="B207" s="27">
        <v>14</v>
      </c>
      <c r="C207" s="646" t="s">
        <v>911</v>
      </c>
      <c r="D207" s="646"/>
      <c r="E207" s="12"/>
      <c r="F207" s="28"/>
    </row>
    <row r="208" spans="2:6">
      <c r="B208" s="27">
        <v>15</v>
      </c>
      <c r="C208" s="646" t="s">
        <v>912</v>
      </c>
      <c r="D208" s="646"/>
      <c r="E208" s="12"/>
      <c r="F208" s="28"/>
    </row>
    <row r="209" spans="2:6">
      <c r="B209" s="27">
        <v>16</v>
      </c>
      <c r="C209" s="646" t="s">
        <v>913</v>
      </c>
      <c r="D209" s="646"/>
      <c r="E209" s="12"/>
      <c r="F209" s="28"/>
    </row>
    <row r="210" spans="2:6">
      <c r="B210" s="27">
        <v>17</v>
      </c>
      <c r="C210" s="646" t="s">
        <v>914</v>
      </c>
      <c r="D210" s="646"/>
      <c r="E210" s="12"/>
      <c r="F210" s="28"/>
    </row>
    <row r="211" spans="2:6">
      <c r="B211" s="27">
        <v>18</v>
      </c>
      <c r="C211" s="1104" t="s">
        <v>915</v>
      </c>
      <c r="D211" s="1104"/>
      <c r="E211" s="29"/>
      <c r="F211" s="30"/>
    </row>
    <row r="212" spans="2:6" ht="15.75" thickBot="1">
      <c r="B212" s="27">
        <v>19</v>
      </c>
      <c r="C212" s="1104" t="s">
        <v>916</v>
      </c>
      <c r="D212" s="1104"/>
      <c r="E212" s="29"/>
      <c r="F212" s="30"/>
    </row>
    <row r="213" spans="2:6" ht="15.75" thickBot="1">
      <c r="B213" s="1105" t="s">
        <v>29</v>
      </c>
      <c r="C213" s="1106"/>
      <c r="D213" s="1106"/>
      <c r="E213" s="1106">
        <f>COUNTIF(E194:E212,"X")</f>
        <v>0</v>
      </c>
      <c r="F213" s="1107"/>
    </row>
    <row r="214" spans="2:6" ht="64.5" customHeight="1">
      <c r="B214" s="1108" t="s">
        <v>120</v>
      </c>
      <c r="C214" s="1108"/>
      <c r="D214" s="1108"/>
      <c r="E214" s="1108"/>
      <c r="F214" s="1108"/>
    </row>
    <row r="215" spans="2:6">
      <c r="B215" s="1103" t="s">
        <v>117</v>
      </c>
      <c r="C215" s="1103"/>
      <c r="D215" s="1103"/>
      <c r="E215" s="1103"/>
      <c r="F215" s="1103"/>
    </row>
    <row r="216" spans="2:6">
      <c r="B216" s="1103" t="s">
        <v>118</v>
      </c>
      <c r="C216" s="1103"/>
      <c r="D216" s="1103"/>
      <c r="E216" s="1103"/>
      <c r="F216" s="1103"/>
    </row>
    <row r="217" spans="2:6">
      <c r="B217" s="1103" t="s">
        <v>119</v>
      </c>
      <c r="C217" s="1103"/>
      <c r="D217" s="1103"/>
      <c r="E217" s="1103"/>
      <c r="F217" s="1103"/>
    </row>
    <row r="219" spans="2:6" ht="15.75" thickBot="1">
      <c r="B219" s="1115" t="s">
        <v>877</v>
      </c>
      <c r="C219" s="1115"/>
      <c r="D219" s="1115"/>
      <c r="E219" s="1115"/>
      <c r="F219" s="1115"/>
    </row>
    <row r="220" spans="2:6" ht="19.5" thickBot="1">
      <c r="B220" s="1116" t="s">
        <v>35</v>
      </c>
      <c r="C220" s="1117"/>
      <c r="D220" s="1117"/>
      <c r="E220" s="1117"/>
      <c r="F220" s="1118"/>
    </row>
    <row r="221" spans="2:6">
      <c r="B221" s="1119" t="s">
        <v>116</v>
      </c>
      <c r="C221" s="1120"/>
      <c r="D221" s="1120"/>
      <c r="E221" s="1120"/>
      <c r="F221" s="1121"/>
    </row>
    <row r="222" spans="2:6" ht="33.6" customHeight="1" thickBot="1">
      <c r="B222" s="1125" t="s">
        <v>1142</v>
      </c>
      <c r="C222" s="1126"/>
      <c r="D222" s="1126"/>
      <c r="E222" s="1126"/>
      <c r="F222" s="1127"/>
    </row>
    <row r="223" spans="2:6">
      <c r="B223" s="1109" t="s">
        <v>34</v>
      </c>
      <c r="C223" s="1111" t="s">
        <v>33</v>
      </c>
      <c r="D223" s="1111"/>
      <c r="E223" s="1111" t="s">
        <v>32</v>
      </c>
      <c r="F223" s="1113"/>
    </row>
    <row r="224" spans="2:6" ht="15.75" thickBot="1">
      <c r="B224" s="1110"/>
      <c r="C224" s="1112"/>
      <c r="D224" s="1112"/>
      <c r="E224" s="22" t="s">
        <v>31</v>
      </c>
      <c r="F224" s="23" t="s">
        <v>30</v>
      </c>
    </row>
    <row r="225" spans="2:6">
      <c r="B225" s="24">
        <v>1</v>
      </c>
      <c r="C225" s="1114" t="s">
        <v>898</v>
      </c>
      <c r="D225" s="1114"/>
      <c r="E225" s="25"/>
      <c r="F225" s="26" t="s">
        <v>1025</v>
      </c>
    </row>
    <row r="226" spans="2:6">
      <c r="B226" s="27">
        <v>2</v>
      </c>
      <c r="C226" s="646" t="s">
        <v>899</v>
      </c>
      <c r="D226" s="646"/>
      <c r="E226" s="12"/>
      <c r="F226" s="28" t="s">
        <v>1025</v>
      </c>
    </row>
    <row r="227" spans="2:6">
      <c r="B227" s="27">
        <v>3</v>
      </c>
      <c r="C227" s="646" t="s">
        <v>900</v>
      </c>
      <c r="D227" s="646"/>
      <c r="E227" s="12" t="s">
        <v>1025</v>
      </c>
      <c r="F227" s="28"/>
    </row>
    <row r="228" spans="2:6" ht="26.1" customHeight="1">
      <c r="B228" s="27">
        <v>4</v>
      </c>
      <c r="C228" s="646" t="s">
        <v>901</v>
      </c>
      <c r="D228" s="646"/>
      <c r="E228" s="12" t="s">
        <v>1025</v>
      </c>
      <c r="F228" s="28"/>
    </row>
    <row r="229" spans="2:6">
      <c r="B229" s="27">
        <v>5</v>
      </c>
      <c r="C229" s="646" t="s">
        <v>902</v>
      </c>
      <c r="D229" s="646"/>
      <c r="E229" s="12" t="s">
        <v>1025</v>
      </c>
      <c r="F229" s="28"/>
    </row>
    <row r="230" spans="2:6">
      <c r="B230" s="27">
        <v>6</v>
      </c>
      <c r="C230" s="646" t="s">
        <v>903</v>
      </c>
      <c r="D230" s="646"/>
      <c r="E230" s="12" t="s">
        <v>1025</v>
      </c>
      <c r="F230" s="28"/>
    </row>
    <row r="231" spans="2:6">
      <c r="B231" s="27">
        <v>7</v>
      </c>
      <c r="C231" s="646" t="s">
        <v>904</v>
      </c>
      <c r="D231" s="646"/>
      <c r="E231" s="12"/>
      <c r="F231" s="28" t="s">
        <v>1025</v>
      </c>
    </row>
    <row r="232" spans="2:6" ht="30" customHeight="1">
      <c r="B232" s="27">
        <v>8</v>
      </c>
      <c r="C232" s="646" t="s">
        <v>905</v>
      </c>
      <c r="D232" s="646"/>
      <c r="E232" s="12"/>
      <c r="F232" s="28" t="s">
        <v>1025</v>
      </c>
    </row>
    <row r="233" spans="2:6">
      <c r="B233" s="27">
        <v>9</v>
      </c>
      <c r="C233" s="646" t="s">
        <v>906</v>
      </c>
      <c r="D233" s="646"/>
      <c r="E233" s="12"/>
      <c r="F233" s="28" t="s">
        <v>1025</v>
      </c>
    </row>
    <row r="234" spans="2:6">
      <c r="B234" s="27">
        <v>10</v>
      </c>
      <c r="C234" s="646" t="s">
        <v>907</v>
      </c>
      <c r="D234" s="646"/>
      <c r="E234" s="12"/>
      <c r="F234" s="28" t="s">
        <v>1025</v>
      </c>
    </row>
    <row r="235" spans="2:6">
      <c r="B235" s="27">
        <v>11</v>
      </c>
      <c r="C235" s="646" t="s">
        <v>908</v>
      </c>
      <c r="D235" s="646"/>
      <c r="E235" s="12"/>
      <c r="F235" s="28" t="s">
        <v>1025</v>
      </c>
    </row>
    <row r="236" spans="2:6">
      <c r="B236" s="27">
        <v>12</v>
      </c>
      <c r="C236" s="646" t="s">
        <v>909</v>
      </c>
      <c r="D236" s="646"/>
      <c r="E236" s="12" t="s">
        <v>1025</v>
      </c>
      <c r="F236" s="28"/>
    </row>
    <row r="237" spans="2:6">
      <c r="B237" s="27">
        <v>13</v>
      </c>
      <c r="C237" s="646" t="s">
        <v>910</v>
      </c>
      <c r="D237" s="646"/>
      <c r="E237" s="12"/>
      <c r="F237" s="28" t="s">
        <v>1025</v>
      </c>
    </row>
    <row r="238" spans="2:6">
      <c r="B238" s="27">
        <v>14</v>
      </c>
      <c r="C238" s="646" t="s">
        <v>911</v>
      </c>
      <c r="D238" s="646"/>
      <c r="E238" s="12"/>
      <c r="F238" s="28" t="s">
        <v>1025</v>
      </c>
    </row>
    <row r="239" spans="2:6">
      <c r="B239" s="27">
        <v>15</v>
      </c>
      <c r="C239" s="646" t="s">
        <v>912</v>
      </c>
      <c r="D239" s="646"/>
      <c r="E239" s="12"/>
      <c r="F239" s="28" t="s">
        <v>1025</v>
      </c>
    </row>
    <row r="240" spans="2:6">
      <c r="B240" s="27">
        <v>16</v>
      </c>
      <c r="C240" s="646" t="s">
        <v>913</v>
      </c>
      <c r="D240" s="646"/>
      <c r="E240" s="12"/>
      <c r="F240" s="28" t="s">
        <v>1025</v>
      </c>
    </row>
    <row r="241" spans="2:6">
      <c r="B241" s="27">
        <v>17</v>
      </c>
      <c r="C241" s="646" t="s">
        <v>914</v>
      </c>
      <c r="D241" s="646"/>
      <c r="E241" s="12"/>
      <c r="F241" s="28" t="s">
        <v>1025</v>
      </c>
    </row>
    <row r="242" spans="2:6">
      <c r="B242" s="27">
        <v>18</v>
      </c>
      <c r="C242" s="1104" t="s">
        <v>915</v>
      </c>
      <c r="D242" s="1104"/>
      <c r="E242" s="29"/>
      <c r="F242" s="30" t="s">
        <v>1025</v>
      </c>
    </row>
    <row r="243" spans="2:6" ht="15.75" thickBot="1">
      <c r="B243" s="27">
        <v>19</v>
      </c>
      <c r="C243" s="1104" t="s">
        <v>916</v>
      </c>
      <c r="D243" s="1104"/>
      <c r="E243" s="29"/>
      <c r="F243" s="30" t="s">
        <v>1025</v>
      </c>
    </row>
    <row r="244" spans="2:6" ht="15.75" thickBot="1">
      <c r="B244" s="1105" t="s">
        <v>29</v>
      </c>
      <c r="C244" s="1106"/>
      <c r="D244" s="1106"/>
      <c r="E244" s="1106">
        <f>COUNTIF(E225:E243,"X")</f>
        <v>5</v>
      </c>
      <c r="F244" s="1107"/>
    </row>
    <row r="245" spans="2:6" ht="64.5" customHeight="1">
      <c r="B245" s="1108" t="s">
        <v>120</v>
      </c>
      <c r="C245" s="1108"/>
      <c r="D245" s="1108"/>
      <c r="E245" s="1108"/>
      <c r="F245" s="1108"/>
    </row>
    <row r="246" spans="2:6">
      <c r="B246" s="1103" t="s">
        <v>117</v>
      </c>
      <c r="C246" s="1103"/>
      <c r="D246" s="1103"/>
      <c r="E246" s="1103"/>
      <c r="F246" s="1103"/>
    </row>
    <row r="247" spans="2:6">
      <c r="B247" s="1103" t="s">
        <v>118</v>
      </c>
      <c r="C247" s="1103"/>
      <c r="D247" s="1103"/>
      <c r="E247" s="1103"/>
      <c r="F247" s="1103"/>
    </row>
    <row r="248" spans="2:6">
      <c r="B248" s="1103" t="s">
        <v>119</v>
      </c>
      <c r="C248" s="1103"/>
      <c r="D248" s="1103"/>
      <c r="E248" s="1103"/>
      <c r="F248" s="1103"/>
    </row>
    <row r="250" spans="2:6" ht="15.75" thickBot="1">
      <c r="B250" s="1115" t="s">
        <v>877</v>
      </c>
      <c r="C250" s="1115"/>
      <c r="D250" s="1115"/>
      <c r="E250" s="1115"/>
      <c r="F250" s="1115"/>
    </row>
    <row r="251" spans="2:6" ht="19.5" thickBot="1">
      <c r="B251" s="1116" t="s">
        <v>35</v>
      </c>
      <c r="C251" s="1117"/>
      <c r="D251" s="1117"/>
      <c r="E251" s="1117"/>
      <c r="F251" s="1118"/>
    </row>
    <row r="252" spans="2:6">
      <c r="B252" s="1119" t="s">
        <v>116</v>
      </c>
      <c r="C252" s="1120"/>
      <c r="D252" s="1120"/>
      <c r="E252" s="1120"/>
      <c r="F252" s="1121"/>
    </row>
    <row r="253" spans="2:6" ht="33.6" customHeight="1" thickBot="1">
      <c r="B253" s="1125" t="s">
        <v>1143</v>
      </c>
      <c r="C253" s="1126"/>
      <c r="D253" s="1126"/>
      <c r="E253" s="1126"/>
      <c r="F253" s="1127"/>
    </row>
    <row r="254" spans="2:6">
      <c r="B254" s="1109" t="s">
        <v>34</v>
      </c>
      <c r="C254" s="1111" t="s">
        <v>33</v>
      </c>
      <c r="D254" s="1111"/>
      <c r="E254" s="1111" t="s">
        <v>32</v>
      </c>
      <c r="F254" s="1113"/>
    </row>
    <row r="255" spans="2:6" ht="15.75" thickBot="1">
      <c r="B255" s="1110"/>
      <c r="C255" s="1112"/>
      <c r="D255" s="1112"/>
      <c r="E255" s="22" t="s">
        <v>31</v>
      </c>
      <c r="F255" s="23" t="s">
        <v>30</v>
      </c>
    </row>
    <row r="256" spans="2:6">
      <c r="B256" s="24">
        <v>1</v>
      </c>
      <c r="C256" s="1114" t="s">
        <v>898</v>
      </c>
      <c r="D256" s="1114"/>
      <c r="E256" s="25"/>
      <c r="F256" s="26" t="s">
        <v>1025</v>
      </c>
    </row>
    <row r="257" spans="2:6">
      <c r="B257" s="27">
        <v>2</v>
      </c>
      <c r="C257" s="646" t="s">
        <v>899</v>
      </c>
      <c r="D257" s="646"/>
      <c r="E257" s="12"/>
      <c r="F257" s="28" t="s">
        <v>1025</v>
      </c>
    </row>
    <row r="258" spans="2:6">
      <c r="B258" s="27">
        <v>3</v>
      </c>
      <c r="C258" s="646" t="s">
        <v>900</v>
      </c>
      <c r="D258" s="646"/>
      <c r="E258" s="12" t="s">
        <v>1025</v>
      </c>
      <c r="F258" s="28"/>
    </row>
    <row r="259" spans="2:6" ht="26.1" customHeight="1">
      <c r="B259" s="27">
        <v>4</v>
      </c>
      <c r="C259" s="646" t="s">
        <v>901</v>
      </c>
      <c r="D259" s="646"/>
      <c r="E259" s="12" t="s">
        <v>1025</v>
      </c>
      <c r="F259" s="28"/>
    </row>
    <row r="260" spans="2:6">
      <c r="B260" s="27">
        <v>5</v>
      </c>
      <c r="C260" s="646" t="s">
        <v>902</v>
      </c>
      <c r="D260" s="646"/>
      <c r="E260" s="12" t="s">
        <v>1025</v>
      </c>
      <c r="F260" s="28"/>
    </row>
    <row r="261" spans="2:6">
      <c r="B261" s="27">
        <v>6</v>
      </c>
      <c r="C261" s="646" t="s">
        <v>903</v>
      </c>
      <c r="D261" s="646"/>
      <c r="E261" s="12" t="s">
        <v>1025</v>
      </c>
      <c r="F261" s="28"/>
    </row>
    <row r="262" spans="2:6">
      <c r="B262" s="27">
        <v>7</v>
      </c>
      <c r="C262" s="646" t="s">
        <v>904</v>
      </c>
      <c r="D262" s="646"/>
      <c r="E262" s="12"/>
      <c r="F262" s="28" t="s">
        <v>1025</v>
      </c>
    </row>
    <row r="263" spans="2:6" ht="30" customHeight="1">
      <c r="B263" s="27">
        <v>8</v>
      </c>
      <c r="C263" s="646" t="s">
        <v>905</v>
      </c>
      <c r="D263" s="646"/>
      <c r="E263" s="12"/>
      <c r="F263" s="28" t="s">
        <v>1025</v>
      </c>
    </row>
    <row r="264" spans="2:6">
      <c r="B264" s="27">
        <v>9</v>
      </c>
      <c r="C264" s="646" t="s">
        <v>906</v>
      </c>
      <c r="D264" s="646"/>
      <c r="E264" s="12"/>
      <c r="F264" s="28" t="s">
        <v>1025</v>
      </c>
    </row>
    <row r="265" spans="2:6">
      <c r="B265" s="27">
        <v>10</v>
      </c>
      <c r="C265" s="646" t="s">
        <v>907</v>
      </c>
      <c r="D265" s="646"/>
      <c r="E265" s="12"/>
      <c r="F265" s="28" t="s">
        <v>1025</v>
      </c>
    </row>
    <row r="266" spans="2:6">
      <c r="B266" s="27">
        <v>11</v>
      </c>
      <c r="C266" s="646" t="s">
        <v>908</v>
      </c>
      <c r="D266" s="646"/>
      <c r="E266" s="12"/>
      <c r="F266" s="28" t="s">
        <v>1025</v>
      </c>
    </row>
    <row r="267" spans="2:6">
      <c r="B267" s="27">
        <v>12</v>
      </c>
      <c r="C267" s="646" t="s">
        <v>909</v>
      </c>
      <c r="D267" s="646"/>
      <c r="E267" s="12" t="s">
        <v>1025</v>
      </c>
      <c r="F267" s="28"/>
    </row>
    <row r="268" spans="2:6">
      <c r="B268" s="27">
        <v>13</v>
      </c>
      <c r="C268" s="646" t="s">
        <v>910</v>
      </c>
      <c r="D268" s="646"/>
      <c r="E268" s="12"/>
      <c r="F268" s="28" t="s">
        <v>1025</v>
      </c>
    </row>
    <row r="269" spans="2:6">
      <c r="B269" s="27">
        <v>14</v>
      </c>
      <c r="C269" s="646" t="s">
        <v>911</v>
      </c>
      <c r="D269" s="646"/>
      <c r="E269" s="12"/>
      <c r="F269" s="28" t="s">
        <v>1025</v>
      </c>
    </row>
    <row r="270" spans="2:6">
      <c r="B270" s="27">
        <v>15</v>
      </c>
      <c r="C270" s="646" t="s">
        <v>912</v>
      </c>
      <c r="D270" s="646"/>
      <c r="E270" s="12"/>
      <c r="F270" s="28" t="s">
        <v>1025</v>
      </c>
    </row>
    <row r="271" spans="2:6">
      <c r="B271" s="27">
        <v>16</v>
      </c>
      <c r="C271" s="646" t="s">
        <v>913</v>
      </c>
      <c r="D271" s="646"/>
      <c r="E271" s="12"/>
      <c r="F271" s="28" t="s">
        <v>1025</v>
      </c>
    </row>
    <row r="272" spans="2:6">
      <c r="B272" s="27">
        <v>17</v>
      </c>
      <c r="C272" s="646" t="s">
        <v>914</v>
      </c>
      <c r="D272" s="646"/>
      <c r="E272" s="12"/>
      <c r="F272" s="28" t="s">
        <v>1025</v>
      </c>
    </row>
    <row r="273" spans="2:6">
      <c r="B273" s="27">
        <v>18</v>
      </c>
      <c r="C273" s="1104" t="s">
        <v>915</v>
      </c>
      <c r="D273" s="1104"/>
      <c r="E273" s="29"/>
      <c r="F273" s="30" t="s">
        <v>1025</v>
      </c>
    </row>
    <row r="274" spans="2:6" ht="15.75" thickBot="1">
      <c r="B274" s="27">
        <v>19</v>
      </c>
      <c r="C274" s="1104" t="s">
        <v>916</v>
      </c>
      <c r="D274" s="1104"/>
      <c r="E274" s="29"/>
      <c r="F274" s="30" t="s">
        <v>1025</v>
      </c>
    </row>
    <row r="275" spans="2:6" ht="15.75" thickBot="1">
      <c r="B275" s="1105" t="s">
        <v>29</v>
      </c>
      <c r="C275" s="1106"/>
      <c r="D275" s="1106"/>
      <c r="E275" s="1106">
        <f>COUNTIF(E256:E274,"X")</f>
        <v>5</v>
      </c>
      <c r="F275" s="1107"/>
    </row>
    <row r="276" spans="2:6" ht="64.5" customHeight="1">
      <c r="B276" s="1108" t="s">
        <v>120</v>
      </c>
      <c r="C276" s="1108"/>
      <c r="D276" s="1108"/>
      <c r="E276" s="1108"/>
      <c r="F276" s="1108"/>
    </row>
    <row r="277" spans="2:6">
      <c r="B277" s="1103" t="s">
        <v>117</v>
      </c>
      <c r="C277" s="1103"/>
      <c r="D277" s="1103"/>
      <c r="E277" s="1103"/>
      <c r="F277" s="1103"/>
    </row>
    <row r="278" spans="2:6">
      <c r="B278" s="1103" t="s">
        <v>118</v>
      </c>
      <c r="C278" s="1103"/>
      <c r="D278" s="1103"/>
      <c r="E278" s="1103"/>
      <c r="F278" s="1103"/>
    </row>
    <row r="279" spans="2:6">
      <c r="B279" s="1103" t="s">
        <v>119</v>
      </c>
      <c r="C279" s="1103"/>
      <c r="D279" s="1103"/>
      <c r="E279" s="1103"/>
      <c r="F279" s="1103"/>
    </row>
    <row r="281" spans="2:6" ht="15.75" thickBot="1">
      <c r="B281" s="1115" t="s">
        <v>936</v>
      </c>
      <c r="C281" s="1115"/>
      <c r="D281" s="1115"/>
      <c r="E281" s="1115"/>
      <c r="F281" s="1115"/>
    </row>
    <row r="282" spans="2:6" ht="19.5" thickBot="1">
      <c r="B282" s="1116" t="s">
        <v>35</v>
      </c>
      <c r="C282" s="1117"/>
      <c r="D282" s="1117"/>
      <c r="E282" s="1117"/>
      <c r="F282" s="1118"/>
    </row>
    <row r="283" spans="2:6">
      <c r="B283" s="1119" t="s">
        <v>116</v>
      </c>
      <c r="C283" s="1120"/>
      <c r="D283" s="1120"/>
      <c r="E283" s="1120"/>
      <c r="F283" s="1121"/>
    </row>
    <row r="284" spans="2:6" ht="33.6" customHeight="1" thickBot="1">
      <c r="B284" s="1125"/>
      <c r="C284" s="1126"/>
      <c r="D284" s="1126"/>
      <c r="E284" s="1126"/>
      <c r="F284" s="1127"/>
    </row>
    <row r="285" spans="2:6">
      <c r="B285" s="1109" t="s">
        <v>34</v>
      </c>
      <c r="C285" s="1111" t="s">
        <v>33</v>
      </c>
      <c r="D285" s="1111"/>
      <c r="E285" s="1111" t="s">
        <v>32</v>
      </c>
      <c r="F285" s="1113"/>
    </row>
    <row r="286" spans="2:6" ht="15.75" thickBot="1">
      <c r="B286" s="1110"/>
      <c r="C286" s="1112"/>
      <c r="D286" s="1112"/>
      <c r="E286" s="22" t="s">
        <v>31</v>
      </c>
      <c r="F286" s="23" t="s">
        <v>30</v>
      </c>
    </row>
    <row r="287" spans="2:6">
      <c r="B287" s="24">
        <v>1</v>
      </c>
      <c r="C287" s="1114" t="s">
        <v>898</v>
      </c>
      <c r="D287" s="1114"/>
      <c r="E287" s="25"/>
      <c r="F287" s="26"/>
    </row>
    <row r="288" spans="2:6">
      <c r="B288" s="27">
        <v>2</v>
      </c>
      <c r="C288" s="646" t="s">
        <v>899</v>
      </c>
      <c r="D288" s="646"/>
      <c r="E288" s="12"/>
      <c r="F288" s="28"/>
    </row>
    <row r="289" spans="2:6">
      <c r="B289" s="27">
        <v>3</v>
      </c>
      <c r="C289" s="646" t="s">
        <v>900</v>
      </c>
      <c r="D289" s="646"/>
      <c r="E289" s="12"/>
      <c r="F289" s="28"/>
    </row>
    <row r="290" spans="2:6" ht="26.1" customHeight="1">
      <c r="B290" s="27">
        <v>4</v>
      </c>
      <c r="C290" s="646" t="s">
        <v>901</v>
      </c>
      <c r="D290" s="646"/>
      <c r="E290" s="12"/>
      <c r="F290" s="28"/>
    </row>
    <row r="291" spans="2:6">
      <c r="B291" s="27">
        <v>5</v>
      </c>
      <c r="C291" s="646" t="s">
        <v>902</v>
      </c>
      <c r="D291" s="646"/>
      <c r="E291" s="12"/>
      <c r="F291" s="28"/>
    </row>
    <row r="292" spans="2:6">
      <c r="B292" s="27">
        <v>6</v>
      </c>
      <c r="C292" s="646" t="s">
        <v>903</v>
      </c>
      <c r="D292" s="646"/>
      <c r="E292" s="12"/>
      <c r="F292" s="28"/>
    </row>
    <row r="293" spans="2:6">
      <c r="B293" s="27">
        <v>7</v>
      </c>
      <c r="C293" s="646" t="s">
        <v>904</v>
      </c>
      <c r="D293" s="646"/>
      <c r="E293" s="12"/>
      <c r="F293" s="28"/>
    </row>
    <row r="294" spans="2:6" ht="30" customHeight="1">
      <c r="B294" s="27">
        <v>8</v>
      </c>
      <c r="C294" s="646" t="s">
        <v>905</v>
      </c>
      <c r="D294" s="646"/>
      <c r="E294" s="12"/>
      <c r="F294" s="28"/>
    </row>
    <row r="295" spans="2:6">
      <c r="B295" s="27">
        <v>9</v>
      </c>
      <c r="C295" s="646" t="s">
        <v>906</v>
      </c>
      <c r="D295" s="646"/>
      <c r="E295" s="12"/>
      <c r="F295" s="28"/>
    </row>
    <row r="296" spans="2:6">
      <c r="B296" s="27">
        <v>10</v>
      </c>
      <c r="C296" s="646" t="s">
        <v>907</v>
      </c>
      <c r="D296" s="646"/>
      <c r="E296" s="12"/>
      <c r="F296" s="28"/>
    </row>
    <row r="297" spans="2:6">
      <c r="B297" s="27">
        <v>11</v>
      </c>
      <c r="C297" s="646" t="s">
        <v>908</v>
      </c>
      <c r="D297" s="646"/>
      <c r="E297" s="12"/>
      <c r="F297" s="28"/>
    </row>
    <row r="298" spans="2:6">
      <c r="B298" s="27">
        <v>12</v>
      </c>
      <c r="C298" s="646" t="s">
        <v>909</v>
      </c>
      <c r="D298" s="646"/>
      <c r="E298" s="12"/>
      <c r="F298" s="28"/>
    </row>
    <row r="299" spans="2:6">
      <c r="B299" s="27">
        <v>13</v>
      </c>
      <c r="C299" s="646" t="s">
        <v>910</v>
      </c>
      <c r="D299" s="646"/>
      <c r="E299" s="12"/>
      <c r="F299" s="28"/>
    </row>
    <row r="300" spans="2:6">
      <c r="B300" s="27">
        <v>14</v>
      </c>
      <c r="C300" s="646" t="s">
        <v>911</v>
      </c>
      <c r="D300" s="646"/>
      <c r="E300" s="12"/>
      <c r="F300" s="28"/>
    </row>
    <row r="301" spans="2:6">
      <c r="B301" s="27">
        <v>15</v>
      </c>
      <c r="C301" s="646" t="s">
        <v>912</v>
      </c>
      <c r="D301" s="646"/>
      <c r="E301" s="12"/>
      <c r="F301" s="28"/>
    </row>
    <row r="302" spans="2:6">
      <c r="B302" s="27">
        <v>16</v>
      </c>
      <c r="C302" s="646" t="s">
        <v>913</v>
      </c>
      <c r="D302" s="646"/>
      <c r="E302" s="12"/>
      <c r="F302" s="28"/>
    </row>
    <row r="303" spans="2:6">
      <c r="B303" s="27">
        <v>17</v>
      </c>
      <c r="C303" s="646" t="s">
        <v>914</v>
      </c>
      <c r="D303" s="646"/>
      <c r="E303" s="12"/>
      <c r="F303" s="28"/>
    </row>
    <row r="304" spans="2:6">
      <c r="B304" s="27">
        <v>18</v>
      </c>
      <c r="C304" s="1104" t="s">
        <v>915</v>
      </c>
      <c r="D304" s="1104"/>
      <c r="E304" s="29"/>
      <c r="F304" s="30"/>
    </row>
    <row r="305" spans="2:6" ht="15.75" thickBot="1">
      <c r="B305" s="27">
        <v>19</v>
      </c>
      <c r="C305" s="1104" t="s">
        <v>916</v>
      </c>
      <c r="D305" s="1104"/>
      <c r="E305" s="29"/>
      <c r="F305" s="30"/>
    </row>
    <row r="306" spans="2:6" ht="15.75" thickBot="1">
      <c r="B306" s="1105" t="s">
        <v>29</v>
      </c>
      <c r="C306" s="1106"/>
      <c r="D306" s="1106"/>
      <c r="E306" s="1106">
        <f>COUNTIF(E287:E305,"X")</f>
        <v>0</v>
      </c>
      <c r="F306" s="1107"/>
    </row>
    <row r="307" spans="2:6" ht="64.5" customHeight="1">
      <c r="B307" s="1108" t="s">
        <v>120</v>
      </c>
      <c r="C307" s="1108"/>
      <c r="D307" s="1108"/>
      <c r="E307" s="1108"/>
      <c r="F307" s="1108"/>
    </row>
    <row r="308" spans="2:6">
      <c r="B308" s="1103" t="s">
        <v>117</v>
      </c>
      <c r="C308" s="1103"/>
      <c r="D308" s="1103"/>
      <c r="E308" s="1103"/>
      <c r="F308" s="1103"/>
    </row>
    <row r="309" spans="2:6">
      <c r="B309" s="1103" t="s">
        <v>118</v>
      </c>
      <c r="C309" s="1103"/>
      <c r="D309" s="1103"/>
      <c r="E309" s="1103"/>
      <c r="F309" s="1103"/>
    </row>
    <row r="310" spans="2:6">
      <c r="B310" s="1103" t="s">
        <v>119</v>
      </c>
      <c r="C310" s="1103"/>
      <c r="D310" s="1103"/>
      <c r="E310" s="1103"/>
      <c r="F310" s="1103"/>
    </row>
    <row r="312" spans="2:6" ht="15.75" thickBot="1">
      <c r="B312" s="1115" t="s">
        <v>876</v>
      </c>
      <c r="C312" s="1115"/>
      <c r="D312" s="1115"/>
      <c r="E312" s="1115"/>
      <c r="F312" s="1115"/>
    </row>
    <row r="313" spans="2:6" ht="19.5" thickBot="1">
      <c r="B313" s="1116" t="s">
        <v>35</v>
      </c>
      <c r="C313" s="1117"/>
      <c r="D313" s="1117"/>
      <c r="E313" s="1117"/>
      <c r="F313" s="1118"/>
    </row>
    <row r="314" spans="2:6">
      <c r="B314" s="1119" t="s">
        <v>116</v>
      </c>
      <c r="C314" s="1120"/>
      <c r="D314" s="1120"/>
      <c r="E314" s="1120"/>
      <c r="F314" s="1121"/>
    </row>
    <row r="315" spans="2:6" ht="33.6" customHeight="1" thickBot="1">
      <c r="B315" s="1125" t="s">
        <v>1153</v>
      </c>
      <c r="C315" s="1126"/>
      <c r="D315" s="1126"/>
      <c r="E315" s="1126"/>
      <c r="F315" s="1127"/>
    </row>
    <row r="316" spans="2:6">
      <c r="B316" s="1109" t="s">
        <v>34</v>
      </c>
      <c r="C316" s="1111" t="s">
        <v>33</v>
      </c>
      <c r="D316" s="1111"/>
      <c r="E316" s="1111" t="s">
        <v>32</v>
      </c>
      <c r="F316" s="1113"/>
    </row>
    <row r="317" spans="2:6" ht="15.75" thickBot="1">
      <c r="B317" s="1110"/>
      <c r="C317" s="1112"/>
      <c r="D317" s="1112"/>
      <c r="E317" s="22" t="s">
        <v>31</v>
      </c>
      <c r="F317" s="23" t="s">
        <v>30</v>
      </c>
    </row>
    <row r="318" spans="2:6">
      <c r="B318" s="24">
        <v>1</v>
      </c>
      <c r="C318" s="1114" t="s">
        <v>898</v>
      </c>
      <c r="D318" s="1114"/>
      <c r="E318" s="25"/>
      <c r="F318" s="26" t="s">
        <v>1025</v>
      </c>
    </row>
    <row r="319" spans="2:6">
      <c r="B319" s="27">
        <v>2</v>
      </c>
      <c r="C319" s="646" t="s">
        <v>899</v>
      </c>
      <c r="D319" s="646"/>
      <c r="E319" s="12"/>
      <c r="F319" s="28" t="s">
        <v>1025</v>
      </c>
    </row>
    <row r="320" spans="2:6">
      <c r="B320" s="27">
        <v>3</v>
      </c>
      <c r="C320" s="646" t="s">
        <v>900</v>
      </c>
      <c r="D320" s="646"/>
      <c r="E320" s="12" t="s">
        <v>1025</v>
      </c>
      <c r="F320" s="28"/>
    </row>
    <row r="321" spans="2:6" ht="26.1" customHeight="1">
      <c r="B321" s="27">
        <v>4</v>
      </c>
      <c r="C321" s="646" t="s">
        <v>901</v>
      </c>
      <c r="D321" s="646"/>
      <c r="E321" s="12" t="s">
        <v>1025</v>
      </c>
      <c r="F321" s="28"/>
    </row>
    <row r="322" spans="2:6">
      <c r="B322" s="27">
        <v>5</v>
      </c>
      <c r="C322" s="646" t="s">
        <v>902</v>
      </c>
      <c r="D322" s="646"/>
      <c r="E322" s="12" t="s">
        <v>1025</v>
      </c>
      <c r="F322" s="28"/>
    </row>
    <row r="323" spans="2:6">
      <c r="B323" s="27">
        <v>6</v>
      </c>
      <c r="C323" s="646" t="s">
        <v>903</v>
      </c>
      <c r="D323" s="646"/>
      <c r="E323" s="12" t="s">
        <v>1025</v>
      </c>
      <c r="F323" s="28"/>
    </row>
    <row r="324" spans="2:6">
      <c r="B324" s="27">
        <v>7</v>
      </c>
      <c r="C324" s="646" t="s">
        <v>904</v>
      </c>
      <c r="D324" s="646"/>
      <c r="E324" s="12"/>
      <c r="F324" s="28" t="s">
        <v>1025</v>
      </c>
    </row>
    <row r="325" spans="2:6" ht="30" customHeight="1">
      <c r="B325" s="27">
        <v>8</v>
      </c>
      <c r="C325" s="646" t="s">
        <v>905</v>
      </c>
      <c r="D325" s="646"/>
      <c r="E325" s="12"/>
      <c r="F325" s="28" t="s">
        <v>1025</v>
      </c>
    </row>
    <row r="326" spans="2:6">
      <c r="B326" s="27">
        <v>9</v>
      </c>
      <c r="C326" s="646" t="s">
        <v>906</v>
      </c>
      <c r="D326" s="646"/>
      <c r="E326" s="12"/>
      <c r="F326" s="28" t="s">
        <v>1025</v>
      </c>
    </row>
    <row r="327" spans="2:6">
      <c r="B327" s="27">
        <v>10</v>
      </c>
      <c r="C327" s="646" t="s">
        <v>907</v>
      </c>
      <c r="D327" s="646"/>
      <c r="E327" s="12"/>
      <c r="F327" s="28" t="s">
        <v>1025</v>
      </c>
    </row>
    <row r="328" spans="2:6">
      <c r="B328" s="27">
        <v>11</v>
      </c>
      <c r="C328" s="646" t="s">
        <v>908</v>
      </c>
      <c r="D328" s="646"/>
      <c r="E328" s="12"/>
      <c r="F328" s="28" t="s">
        <v>1025</v>
      </c>
    </row>
    <row r="329" spans="2:6">
      <c r="B329" s="27">
        <v>12</v>
      </c>
      <c r="C329" s="646" t="s">
        <v>909</v>
      </c>
      <c r="D329" s="646"/>
      <c r="E329" s="12" t="s">
        <v>1025</v>
      </c>
      <c r="F329" s="28"/>
    </row>
    <row r="330" spans="2:6">
      <c r="B330" s="27">
        <v>13</v>
      </c>
      <c r="C330" s="646" t="s">
        <v>910</v>
      </c>
      <c r="D330" s="646"/>
      <c r="E330" s="12"/>
      <c r="F330" s="28" t="s">
        <v>1025</v>
      </c>
    </row>
    <row r="331" spans="2:6">
      <c r="B331" s="27">
        <v>14</v>
      </c>
      <c r="C331" s="646" t="s">
        <v>911</v>
      </c>
      <c r="D331" s="646"/>
      <c r="E331" s="12"/>
      <c r="F331" s="28" t="s">
        <v>1025</v>
      </c>
    </row>
    <row r="332" spans="2:6">
      <c r="B332" s="27">
        <v>15</v>
      </c>
      <c r="C332" s="646" t="s">
        <v>912</v>
      </c>
      <c r="D332" s="646"/>
      <c r="E332" s="12"/>
      <c r="F332" s="28" t="s">
        <v>1025</v>
      </c>
    </row>
    <row r="333" spans="2:6">
      <c r="B333" s="27">
        <v>16</v>
      </c>
      <c r="C333" s="646" t="s">
        <v>913</v>
      </c>
      <c r="D333" s="646"/>
      <c r="E333" s="12"/>
      <c r="F333" s="28" t="s">
        <v>1025</v>
      </c>
    </row>
    <row r="334" spans="2:6">
      <c r="B334" s="27">
        <v>17</v>
      </c>
      <c r="C334" s="646" t="s">
        <v>914</v>
      </c>
      <c r="D334" s="646"/>
      <c r="E334" s="12"/>
      <c r="F334" s="28" t="s">
        <v>1025</v>
      </c>
    </row>
    <row r="335" spans="2:6">
      <c r="B335" s="27">
        <v>18</v>
      </c>
      <c r="C335" s="1104" t="s">
        <v>915</v>
      </c>
      <c r="D335" s="1104"/>
      <c r="E335" s="29"/>
      <c r="F335" s="30" t="s">
        <v>1025</v>
      </c>
    </row>
    <row r="336" spans="2:6" ht="15.75" thickBot="1">
      <c r="B336" s="27">
        <v>19</v>
      </c>
      <c r="C336" s="1104" t="s">
        <v>916</v>
      </c>
      <c r="D336" s="1104"/>
      <c r="E336" s="29"/>
      <c r="F336" s="30" t="s">
        <v>1025</v>
      </c>
    </row>
    <row r="337" spans="2:6" ht="15.75" thickBot="1">
      <c r="B337" s="1105" t="s">
        <v>29</v>
      </c>
      <c r="C337" s="1106"/>
      <c r="D337" s="1106"/>
      <c r="E337" s="1106">
        <f>COUNTIF(E318:E336,"X")</f>
        <v>5</v>
      </c>
      <c r="F337" s="1107"/>
    </row>
    <row r="338" spans="2:6" ht="64.5" customHeight="1">
      <c r="B338" s="1108" t="s">
        <v>120</v>
      </c>
      <c r="C338" s="1108"/>
      <c r="D338" s="1108"/>
      <c r="E338" s="1108"/>
      <c r="F338" s="1108"/>
    </row>
    <row r="339" spans="2:6">
      <c r="B339" s="1103" t="s">
        <v>117</v>
      </c>
      <c r="C339" s="1103"/>
      <c r="D339" s="1103"/>
      <c r="E339" s="1103"/>
      <c r="F339" s="1103"/>
    </row>
    <row r="340" spans="2:6">
      <c r="B340" s="1103" t="s">
        <v>118</v>
      </c>
      <c r="C340" s="1103"/>
      <c r="D340" s="1103"/>
      <c r="E340" s="1103"/>
      <c r="F340" s="1103"/>
    </row>
    <row r="341" spans="2:6">
      <c r="B341" s="1103" t="s">
        <v>119</v>
      </c>
      <c r="C341" s="1103"/>
      <c r="D341" s="1103"/>
      <c r="E341" s="1103"/>
      <c r="F341" s="1103"/>
    </row>
    <row r="343" spans="2:6" ht="15.75" thickBot="1">
      <c r="B343" s="1115" t="s">
        <v>937</v>
      </c>
      <c r="C343" s="1115"/>
      <c r="D343" s="1115"/>
      <c r="E343" s="1115"/>
      <c r="F343" s="1115"/>
    </row>
    <row r="344" spans="2:6" ht="19.5" thickBot="1">
      <c r="B344" s="1116" t="s">
        <v>35</v>
      </c>
      <c r="C344" s="1117"/>
      <c r="D344" s="1117"/>
      <c r="E344" s="1117"/>
      <c r="F344" s="1118"/>
    </row>
    <row r="345" spans="2:6">
      <c r="B345" s="1119" t="s">
        <v>116</v>
      </c>
      <c r="C345" s="1120"/>
      <c r="D345" s="1120"/>
      <c r="E345" s="1120"/>
      <c r="F345" s="1121"/>
    </row>
    <row r="346" spans="2:6" ht="33.6" customHeight="1" thickBot="1">
      <c r="B346" s="1125" t="s">
        <v>1157</v>
      </c>
      <c r="C346" s="1126"/>
      <c r="D346" s="1126"/>
      <c r="E346" s="1126"/>
      <c r="F346" s="1127"/>
    </row>
    <row r="347" spans="2:6">
      <c r="B347" s="1109" t="s">
        <v>34</v>
      </c>
      <c r="C347" s="1111" t="s">
        <v>33</v>
      </c>
      <c r="D347" s="1111"/>
      <c r="E347" s="1111" t="s">
        <v>32</v>
      </c>
      <c r="F347" s="1113"/>
    </row>
    <row r="348" spans="2:6" ht="15.75" thickBot="1">
      <c r="B348" s="1110"/>
      <c r="C348" s="1112"/>
      <c r="D348" s="1112"/>
      <c r="E348" s="22" t="s">
        <v>31</v>
      </c>
      <c r="F348" s="23" t="s">
        <v>30</v>
      </c>
    </row>
    <row r="349" spans="2:6">
      <c r="B349" s="24">
        <v>1</v>
      </c>
      <c r="C349" s="1114" t="s">
        <v>898</v>
      </c>
      <c r="D349" s="1114"/>
      <c r="E349" s="25"/>
      <c r="F349" s="26" t="s">
        <v>1025</v>
      </c>
    </row>
    <row r="350" spans="2:6">
      <c r="B350" s="27">
        <v>2</v>
      </c>
      <c r="C350" s="646" t="s">
        <v>899</v>
      </c>
      <c r="D350" s="646"/>
      <c r="E350" s="12"/>
      <c r="F350" s="28" t="s">
        <v>1025</v>
      </c>
    </row>
    <row r="351" spans="2:6">
      <c r="B351" s="27">
        <v>3</v>
      </c>
      <c r="C351" s="646" t="s">
        <v>900</v>
      </c>
      <c r="D351" s="646"/>
      <c r="E351" s="12" t="s">
        <v>1025</v>
      </c>
      <c r="F351" s="28"/>
    </row>
    <row r="352" spans="2:6" ht="26.1" customHeight="1">
      <c r="B352" s="27">
        <v>4</v>
      </c>
      <c r="C352" s="646" t="s">
        <v>901</v>
      </c>
      <c r="D352" s="646"/>
      <c r="E352" s="12" t="s">
        <v>1025</v>
      </c>
      <c r="F352" s="28"/>
    </row>
    <row r="353" spans="2:6">
      <c r="B353" s="27">
        <v>5</v>
      </c>
      <c r="C353" s="646" t="s">
        <v>902</v>
      </c>
      <c r="D353" s="646"/>
      <c r="E353" s="12" t="s">
        <v>1025</v>
      </c>
      <c r="F353" s="28"/>
    </row>
    <row r="354" spans="2:6">
      <c r="B354" s="27">
        <v>6</v>
      </c>
      <c r="C354" s="646" t="s">
        <v>903</v>
      </c>
      <c r="D354" s="646"/>
      <c r="E354" s="12" t="s">
        <v>1025</v>
      </c>
      <c r="F354" s="28"/>
    </row>
    <row r="355" spans="2:6">
      <c r="B355" s="27">
        <v>7</v>
      </c>
      <c r="C355" s="646" t="s">
        <v>904</v>
      </c>
      <c r="D355" s="646"/>
      <c r="E355" s="12"/>
      <c r="F355" s="28" t="s">
        <v>1025</v>
      </c>
    </row>
    <row r="356" spans="2:6" ht="30" customHeight="1">
      <c r="B356" s="27">
        <v>8</v>
      </c>
      <c r="C356" s="646" t="s">
        <v>905</v>
      </c>
      <c r="D356" s="646"/>
      <c r="E356" s="12"/>
      <c r="F356" s="28" t="s">
        <v>1025</v>
      </c>
    </row>
    <row r="357" spans="2:6">
      <c r="B357" s="27">
        <v>9</v>
      </c>
      <c r="C357" s="646" t="s">
        <v>906</v>
      </c>
      <c r="D357" s="646"/>
      <c r="E357" s="12"/>
      <c r="F357" s="28" t="s">
        <v>1025</v>
      </c>
    </row>
    <row r="358" spans="2:6">
      <c r="B358" s="27">
        <v>10</v>
      </c>
      <c r="C358" s="646" t="s">
        <v>907</v>
      </c>
      <c r="D358" s="646"/>
      <c r="E358" s="12"/>
      <c r="F358" s="28" t="s">
        <v>1025</v>
      </c>
    </row>
    <row r="359" spans="2:6">
      <c r="B359" s="27">
        <v>11</v>
      </c>
      <c r="C359" s="646" t="s">
        <v>908</v>
      </c>
      <c r="D359" s="646"/>
      <c r="E359" s="12"/>
      <c r="F359" s="28" t="s">
        <v>1025</v>
      </c>
    </row>
    <row r="360" spans="2:6">
      <c r="B360" s="27">
        <v>12</v>
      </c>
      <c r="C360" s="646" t="s">
        <v>909</v>
      </c>
      <c r="D360" s="646"/>
      <c r="E360" s="12" t="s">
        <v>1025</v>
      </c>
      <c r="F360" s="28"/>
    </row>
    <row r="361" spans="2:6">
      <c r="B361" s="27">
        <v>13</v>
      </c>
      <c r="C361" s="646" t="s">
        <v>910</v>
      </c>
      <c r="D361" s="646"/>
      <c r="E361" s="12"/>
      <c r="F361" s="28" t="s">
        <v>1025</v>
      </c>
    </row>
    <row r="362" spans="2:6">
      <c r="B362" s="27">
        <v>14</v>
      </c>
      <c r="C362" s="646" t="s">
        <v>911</v>
      </c>
      <c r="D362" s="646"/>
      <c r="E362" s="12"/>
      <c r="F362" s="28" t="s">
        <v>1025</v>
      </c>
    </row>
    <row r="363" spans="2:6">
      <c r="B363" s="27">
        <v>15</v>
      </c>
      <c r="C363" s="646" t="s">
        <v>912</v>
      </c>
      <c r="D363" s="646"/>
      <c r="E363" s="12"/>
      <c r="F363" s="28" t="s">
        <v>1025</v>
      </c>
    </row>
    <row r="364" spans="2:6">
      <c r="B364" s="27">
        <v>16</v>
      </c>
      <c r="C364" s="646" t="s">
        <v>913</v>
      </c>
      <c r="D364" s="646"/>
      <c r="E364" s="12"/>
      <c r="F364" s="28" t="s">
        <v>1025</v>
      </c>
    </row>
    <row r="365" spans="2:6">
      <c r="B365" s="27">
        <v>17</v>
      </c>
      <c r="C365" s="646" t="s">
        <v>914</v>
      </c>
      <c r="D365" s="646"/>
      <c r="E365" s="12"/>
      <c r="F365" s="28" t="s">
        <v>1025</v>
      </c>
    </row>
    <row r="366" spans="2:6">
      <c r="B366" s="27">
        <v>18</v>
      </c>
      <c r="C366" s="1104" t="s">
        <v>915</v>
      </c>
      <c r="D366" s="1104"/>
      <c r="E366" s="29"/>
      <c r="F366" s="30" t="s">
        <v>1025</v>
      </c>
    </row>
    <row r="367" spans="2:6" ht="15.75" thickBot="1">
      <c r="B367" s="27">
        <v>19</v>
      </c>
      <c r="C367" s="1104" t="s">
        <v>916</v>
      </c>
      <c r="D367" s="1104"/>
      <c r="E367" s="29"/>
      <c r="F367" s="30" t="s">
        <v>1025</v>
      </c>
    </row>
    <row r="368" spans="2:6" ht="15.75" thickBot="1">
      <c r="B368" s="1105" t="s">
        <v>29</v>
      </c>
      <c r="C368" s="1106"/>
      <c r="D368" s="1106"/>
      <c r="E368" s="1106">
        <f>COUNTIF(E349:E367,"X")</f>
        <v>5</v>
      </c>
      <c r="F368" s="1107"/>
    </row>
    <row r="369" spans="2:6" ht="64.5" customHeight="1">
      <c r="B369" s="1108" t="s">
        <v>120</v>
      </c>
      <c r="C369" s="1108"/>
      <c r="D369" s="1108"/>
      <c r="E369" s="1108"/>
      <c r="F369" s="1108"/>
    </row>
    <row r="370" spans="2:6">
      <c r="B370" s="1103" t="s">
        <v>117</v>
      </c>
      <c r="C370" s="1103"/>
      <c r="D370" s="1103"/>
      <c r="E370" s="1103"/>
      <c r="F370" s="1103"/>
    </row>
    <row r="371" spans="2:6">
      <c r="B371" s="1103" t="s">
        <v>118</v>
      </c>
      <c r="C371" s="1103"/>
      <c r="D371" s="1103"/>
      <c r="E371" s="1103"/>
      <c r="F371" s="1103"/>
    </row>
    <row r="372" spans="2:6">
      <c r="B372" s="1103" t="s">
        <v>119</v>
      </c>
      <c r="C372" s="1103"/>
      <c r="D372" s="1103"/>
      <c r="E372" s="1103"/>
      <c r="F372" s="1103"/>
    </row>
    <row r="374" spans="2:6" ht="15.75" thickBot="1">
      <c r="B374" s="1115" t="s">
        <v>939</v>
      </c>
      <c r="C374" s="1115"/>
      <c r="D374" s="1115"/>
      <c r="E374" s="1115"/>
      <c r="F374" s="1115"/>
    </row>
    <row r="375" spans="2:6" ht="19.5" thickBot="1">
      <c r="B375" s="1116" t="s">
        <v>35</v>
      </c>
      <c r="C375" s="1117"/>
      <c r="D375" s="1117"/>
      <c r="E375" s="1117"/>
      <c r="F375" s="1118"/>
    </row>
    <row r="376" spans="2:6">
      <c r="B376" s="1119" t="s">
        <v>116</v>
      </c>
      <c r="C376" s="1120"/>
      <c r="D376" s="1120"/>
      <c r="E376" s="1120"/>
      <c r="F376" s="1121"/>
    </row>
    <row r="377" spans="2:6" ht="33.6" customHeight="1" thickBot="1">
      <c r="B377" s="1122" t="s">
        <v>1336</v>
      </c>
      <c r="C377" s="1123"/>
      <c r="D377" s="1123"/>
      <c r="E377" s="1123"/>
      <c r="F377" s="1124"/>
    </row>
    <row r="378" spans="2:6">
      <c r="B378" s="1109" t="s">
        <v>34</v>
      </c>
      <c r="C378" s="1111" t="s">
        <v>33</v>
      </c>
      <c r="D378" s="1111"/>
      <c r="E378" s="1111" t="s">
        <v>32</v>
      </c>
      <c r="F378" s="1113"/>
    </row>
    <row r="379" spans="2:6" ht="15.75" thickBot="1">
      <c r="B379" s="1110"/>
      <c r="C379" s="1112"/>
      <c r="D379" s="1112"/>
      <c r="E379" s="22" t="s">
        <v>31</v>
      </c>
      <c r="F379" s="23" t="s">
        <v>30</v>
      </c>
    </row>
    <row r="380" spans="2:6">
      <c r="B380" s="24">
        <v>1</v>
      </c>
      <c r="C380" s="1114" t="s">
        <v>898</v>
      </c>
      <c r="D380" s="1114"/>
      <c r="E380" s="25" t="s">
        <v>1025</v>
      </c>
      <c r="F380" s="26"/>
    </row>
    <row r="381" spans="2:6">
      <c r="B381" s="27">
        <v>2</v>
      </c>
      <c r="C381" s="646" t="s">
        <v>899</v>
      </c>
      <c r="D381" s="646"/>
      <c r="E381" s="12" t="s">
        <v>1025</v>
      </c>
      <c r="F381" s="28"/>
    </row>
    <row r="382" spans="2:6">
      <c r="B382" s="27">
        <v>3</v>
      </c>
      <c r="C382" s="646" t="s">
        <v>900</v>
      </c>
      <c r="D382" s="646"/>
      <c r="E382" s="12" t="s">
        <v>1025</v>
      </c>
      <c r="F382" s="28"/>
    </row>
    <row r="383" spans="2:6" ht="26.1" customHeight="1">
      <c r="B383" s="27">
        <v>4</v>
      </c>
      <c r="C383" s="646" t="s">
        <v>901</v>
      </c>
      <c r="D383" s="646"/>
      <c r="E383" s="12"/>
      <c r="F383" s="28" t="s">
        <v>1025</v>
      </c>
    </row>
    <row r="384" spans="2:6">
      <c r="B384" s="27">
        <v>5</v>
      </c>
      <c r="C384" s="646" t="s">
        <v>902</v>
      </c>
      <c r="D384" s="646"/>
      <c r="E384" s="12" t="s">
        <v>1025</v>
      </c>
      <c r="F384" s="28"/>
    </row>
    <row r="385" spans="2:6">
      <c r="B385" s="27">
        <v>6</v>
      </c>
      <c r="C385" s="646" t="s">
        <v>903</v>
      </c>
      <c r="D385" s="646"/>
      <c r="E385" s="12"/>
      <c r="F385" s="28" t="s">
        <v>1025</v>
      </c>
    </row>
    <row r="386" spans="2:6">
      <c r="B386" s="27">
        <v>7</v>
      </c>
      <c r="C386" s="646" t="s">
        <v>904</v>
      </c>
      <c r="D386" s="646"/>
      <c r="E386" s="12"/>
      <c r="F386" s="28" t="s">
        <v>1025</v>
      </c>
    </row>
    <row r="387" spans="2:6" ht="30" customHeight="1">
      <c r="B387" s="27">
        <v>8</v>
      </c>
      <c r="C387" s="646" t="s">
        <v>905</v>
      </c>
      <c r="D387" s="646"/>
      <c r="E387" s="12"/>
      <c r="F387" s="28" t="s">
        <v>1025</v>
      </c>
    </row>
    <row r="388" spans="2:6">
      <c r="B388" s="27">
        <v>9</v>
      </c>
      <c r="C388" s="646" t="s">
        <v>906</v>
      </c>
      <c r="D388" s="646"/>
      <c r="E388" s="12"/>
      <c r="F388" s="28" t="s">
        <v>1025</v>
      </c>
    </row>
    <row r="389" spans="2:6">
      <c r="B389" s="27">
        <v>10</v>
      </c>
      <c r="C389" s="646" t="s">
        <v>907</v>
      </c>
      <c r="D389" s="646"/>
      <c r="E389" s="12"/>
      <c r="F389" s="28" t="s">
        <v>1025</v>
      </c>
    </row>
    <row r="390" spans="2:6">
      <c r="B390" s="27">
        <v>11</v>
      </c>
      <c r="C390" s="646" t="s">
        <v>908</v>
      </c>
      <c r="D390" s="646"/>
      <c r="E390" s="12"/>
      <c r="F390" s="28" t="s">
        <v>1025</v>
      </c>
    </row>
    <row r="391" spans="2:6">
      <c r="B391" s="27">
        <v>12</v>
      </c>
      <c r="C391" s="646" t="s">
        <v>909</v>
      </c>
      <c r="D391" s="646"/>
      <c r="E391" s="12" t="s">
        <v>1025</v>
      </c>
      <c r="F391" s="28"/>
    </row>
    <row r="392" spans="2:6">
      <c r="B392" s="27">
        <v>13</v>
      </c>
      <c r="C392" s="646" t="s">
        <v>910</v>
      </c>
      <c r="D392" s="646"/>
      <c r="E392" s="12"/>
      <c r="F392" s="28" t="s">
        <v>1025</v>
      </c>
    </row>
    <row r="393" spans="2:6">
      <c r="B393" s="27">
        <v>14</v>
      </c>
      <c r="C393" s="646" t="s">
        <v>911</v>
      </c>
      <c r="D393" s="646"/>
      <c r="E393" s="12"/>
      <c r="F393" s="28" t="s">
        <v>1025</v>
      </c>
    </row>
    <row r="394" spans="2:6">
      <c r="B394" s="27">
        <v>15</v>
      </c>
      <c r="C394" s="646" t="s">
        <v>912</v>
      </c>
      <c r="D394" s="646"/>
      <c r="E394" s="12"/>
      <c r="F394" s="28" t="s">
        <v>1025</v>
      </c>
    </row>
    <row r="395" spans="2:6">
      <c r="B395" s="27">
        <v>16</v>
      </c>
      <c r="C395" s="646" t="s">
        <v>913</v>
      </c>
      <c r="D395" s="646"/>
      <c r="E395" s="12"/>
      <c r="F395" s="28" t="s">
        <v>1025</v>
      </c>
    </row>
    <row r="396" spans="2:6">
      <c r="B396" s="27">
        <v>17</v>
      </c>
      <c r="C396" s="646" t="s">
        <v>914</v>
      </c>
      <c r="D396" s="646"/>
      <c r="E396" s="12"/>
      <c r="F396" s="28" t="s">
        <v>1025</v>
      </c>
    </row>
    <row r="397" spans="2:6">
      <c r="B397" s="27">
        <v>18</v>
      </c>
      <c r="C397" s="1104" t="s">
        <v>915</v>
      </c>
      <c r="D397" s="1104"/>
      <c r="E397" s="29"/>
      <c r="F397" s="30" t="s">
        <v>1025</v>
      </c>
    </row>
    <row r="398" spans="2:6" ht="15.75" thickBot="1">
      <c r="B398" s="27">
        <v>19</v>
      </c>
      <c r="C398" s="1104" t="s">
        <v>916</v>
      </c>
      <c r="D398" s="1104"/>
      <c r="E398" s="29"/>
      <c r="F398" s="30" t="s">
        <v>1025</v>
      </c>
    </row>
    <row r="399" spans="2:6" ht="15.75" thickBot="1">
      <c r="B399" s="1105" t="s">
        <v>29</v>
      </c>
      <c r="C399" s="1106"/>
      <c r="D399" s="1106"/>
      <c r="E399" s="1106">
        <f>COUNTIF(E380:E398,"X")</f>
        <v>5</v>
      </c>
      <c r="F399" s="1107"/>
    </row>
    <row r="400" spans="2:6" ht="64.5" customHeight="1">
      <c r="B400" s="1108" t="s">
        <v>120</v>
      </c>
      <c r="C400" s="1108"/>
      <c r="D400" s="1108"/>
      <c r="E400" s="1108"/>
      <c r="F400" s="1108"/>
    </row>
    <row r="401" spans="2:6">
      <c r="B401" s="1103" t="s">
        <v>117</v>
      </c>
      <c r="C401" s="1103"/>
      <c r="D401" s="1103"/>
      <c r="E401" s="1103"/>
      <c r="F401" s="1103"/>
    </row>
    <row r="402" spans="2:6">
      <c r="B402" s="1103" t="s">
        <v>118</v>
      </c>
      <c r="C402" s="1103"/>
      <c r="D402" s="1103"/>
      <c r="E402" s="1103"/>
      <c r="F402" s="1103"/>
    </row>
    <row r="403" spans="2:6">
      <c r="B403" s="1103" t="s">
        <v>119</v>
      </c>
      <c r="C403" s="1103"/>
      <c r="D403" s="1103"/>
      <c r="E403" s="1103"/>
      <c r="F403" s="1103"/>
    </row>
    <row r="405" spans="2:6" ht="15.75" thickBot="1">
      <c r="B405" s="1115" t="s">
        <v>940</v>
      </c>
      <c r="C405" s="1115"/>
      <c r="D405" s="1115"/>
      <c r="E405" s="1115"/>
      <c r="F405" s="1115"/>
    </row>
    <row r="406" spans="2:6" ht="19.5" thickBot="1">
      <c r="B406" s="1116" t="s">
        <v>35</v>
      </c>
      <c r="C406" s="1117"/>
      <c r="D406" s="1117"/>
      <c r="E406" s="1117"/>
      <c r="F406" s="1118"/>
    </row>
    <row r="407" spans="2:6">
      <c r="B407" s="1119" t="s">
        <v>116</v>
      </c>
      <c r="C407" s="1120"/>
      <c r="D407" s="1120"/>
      <c r="E407" s="1120"/>
      <c r="F407" s="1121"/>
    </row>
    <row r="408" spans="2:6" ht="42.6" customHeight="1" thickBot="1">
      <c r="B408" s="1122" t="s">
        <v>1162</v>
      </c>
      <c r="C408" s="1123"/>
      <c r="D408" s="1123"/>
      <c r="E408" s="1123"/>
      <c r="F408" s="1124"/>
    </row>
    <row r="409" spans="2:6">
      <c r="B409" s="1109" t="s">
        <v>34</v>
      </c>
      <c r="C409" s="1111" t="s">
        <v>33</v>
      </c>
      <c r="D409" s="1111"/>
      <c r="E409" s="1111" t="s">
        <v>32</v>
      </c>
      <c r="F409" s="1113"/>
    </row>
    <row r="410" spans="2:6" ht="15.75" thickBot="1">
      <c r="B410" s="1110"/>
      <c r="C410" s="1112"/>
      <c r="D410" s="1112"/>
      <c r="E410" s="22" t="s">
        <v>31</v>
      </c>
      <c r="F410" s="23" t="s">
        <v>30</v>
      </c>
    </row>
    <row r="411" spans="2:6">
      <c r="B411" s="24">
        <v>1</v>
      </c>
      <c r="C411" s="1114" t="s">
        <v>898</v>
      </c>
      <c r="D411" s="1114"/>
      <c r="E411" s="25"/>
      <c r="F411" s="26" t="s">
        <v>1025</v>
      </c>
    </row>
    <row r="412" spans="2:6">
      <c r="B412" s="27">
        <v>2</v>
      </c>
      <c r="C412" s="646" t="s">
        <v>899</v>
      </c>
      <c r="D412" s="646"/>
      <c r="E412" s="12"/>
      <c r="F412" s="28" t="s">
        <v>1025</v>
      </c>
    </row>
    <row r="413" spans="2:6">
      <c r="B413" s="27">
        <v>3</v>
      </c>
      <c r="C413" s="646" t="s">
        <v>900</v>
      </c>
      <c r="D413" s="646"/>
      <c r="E413" s="12" t="s">
        <v>1025</v>
      </c>
      <c r="F413" s="28"/>
    </row>
    <row r="414" spans="2:6">
      <c r="B414" s="27">
        <v>4</v>
      </c>
      <c r="C414" s="646" t="s">
        <v>901</v>
      </c>
      <c r="D414" s="646"/>
      <c r="E414" s="12" t="s">
        <v>1025</v>
      </c>
      <c r="F414" s="28"/>
    </row>
    <row r="415" spans="2:6">
      <c r="B415" s="27">
        <v>5</v>
      </c>
      <c r="C415" s="646" t="s">
        <v>902</v>
      </c>
      <c r="D415" s="646"/>
      <c r="E415" s="12" t="s">
        <v>1025</v>
      </c>
      <c r="F415" s="28"/>
    </row>
    <row r="416" spans="2:6">
      <c r="B416" s="27">
        <v>6</v>
      </c>
      <c r="C416" s="646" t="s">
        <v>903</v>
      </c>
      <c r="D416" s="646"/>
      <c r="E416" s="12" t="s">
        <v>1025</v>
      </c>
      <c r="F416" s="28"/>
    </row>
    <row r="417" spans="2:6">
      <c r="B417" s="27">
        <v>7</v>
      </c>
      <c r="C417" s="646" t="s">
        <v>904</v>
      </c>
      <c r="D417" s="646"/>
      <c r="E417" s="12"/>
      <c r="F417" s="28" t="s">
        <v>1025</v>
      </c>
    </row>
    <row r="418" spans="2:6">
      <c r="B418" s="27">
        <v>8</v>
      </c>
      <c r="C418" s="646" t="s">
        <v>905</v>
      </c>
      <c r="D418" s="646"/>
      <c r="E418" s="12"/>
      <c r="F418" s="28" t="s">
        <v>1025</v>
      </c>
    </row>
    <row r="419" spans="2:6">
      <c r="B419" s="27">
        <v>9</v>
      </c>
      <c r="C419" s="646" t="s">
        <v>906</v>
      </c>
      <c r="D419" s="646"/>
      <c r="E419" s="12"/>
      <c r="F419" s="28" t="s">
        <v>1025</v>
      </c>
    </row>
    <row r="420" spans="2:6">
      <c r="B420" s="27">
        <v>10</v>
      </c>
      <c r="C420" s="646" t="s">
        <v>907</v>
      </c>
      <c r="D420" s="646"/>
      <c r="E420" s="12"/>
      <c r="F420" s="28" t="s">
        <v>1025</v>
      </c>
    </row>
    <row r="421" spans="2:6">
      <c r="B421" s="27">
        <v>11</v>
      </c>
      <c r="C421" s="646" t="s">
        <v>908</v>
      </c>
      <c r="D421" s="646"/>
      <c r="E421" s="12"/>
      <c r="F421" s="28" t="s">
        <v>1025</v>
      </c>
    </row>
    <row r="422" spans="2:6">
      <c r="B422" s="27">
        <v>12</v>
      </c>
      <c r="C422" s="646" t="s">
        <v>909</v>
      </c>
      <c r="D422" s="646"/>
      <c r="E422" s="12" t="s">
        <v>1025</v>
      </c>
      <c r="F422" s="28"/>
    </row>
    <row r="423" spans="2:6">
      <c r="B423" s="27">
        <v>13</v>
      </c>
      <c r="C423" s="646" t="s">
        <v>910</v>
      </c>
      <c r="D423" s="646"/>
      <c r="E423" s="12"/>
      <c r="F423" s="28" t="s">
        <v>1025</v>
      </c>
    </row>
    <row r="424" spans="2:6">
      <c r="B424" s="27">
        <v>14</v>
      </c>
      <c r="C424" s="646" t="s">
        <v>911</v>
      </c>
      <c r="D424" s="646"/>
      <c r="E424" s="12"/>
      <c r="F424" s="28" t="s">
        <v>1025</v>
      </c>
    </row>
    <row r="425" spans="2:6">
      <c r="B425" s="27">
        <v>15</v>
      </c>
      <c r="C425" s="646" t="s">
        <v>912</v>
      </c>
      <c r="D425" s="646"/>
      <c r="E425" s="12"/>
      <c r="F425" s="28" t="s">
        <v>1025</v>
      </c>
    </row>
    <row r="426" spans="2:6">
      <c r="B426" s="27">
        <v>16</v>
      </c>
      <c r="C426" s="646" t="s">
        <v>913</v>
      </c>
      <c r="D426" s="646"/>
      <c r="E426" s="12"/>
      <c r="F426" s="28" t="s">
        <v>1025</v>
      </c>
    </row>
    <row r="427" spans="2:6">
      <c r="B427" s="27">
        <v>17</v>
      </c>
      <c r="C427" s="646" t="s">
        <v>914</v>
      </c>
      <c r="D427" s="646"/>
      <c r="E427" s="12"/>
      <c r="F427" s="28" t="s">
        <v>1025</v>
      </c>
    </row>
    <row r="428" spans="2:6">
      <c r="B428" s="27">
        <v>18</v>
      </c>
      <c r="C428" s="1104" t="s">
        <v>915</v>
      </c>
      <c r="D428" s="1104"/>
      <c r="E428" s="29"/>
      <c r="F428" s="30" t="s">
        <v>1025</v>
      </c>
    </row>
    <row r="429" spans="2:6" ht="15.75" thickBot="1">
      <c r="B429" s="27">
        <v>19</v>
      </c>
      <c r="C429" s="1104" t="s">
        <v>916</v>
      </c>
      <c r="D429" s="1104"/>
      <c r="E429" s="29"/>
      <c r="F429" s="30" t="s">
        <v>1025</v>
      </c>
    </row>
    <row r="430" spans="2:6" ht="15.75" thickBot="1">
      <c r="B430" s="1105" t="s">
        <v>29</v>
      </c>
      <c r="C430" s="1106"/>
      <c r="D430" s="1106"/>
      <c r="E430" s="1106">
        <f>COUNTIF(E411:E429,"X")</f>
        <v>5</v>
      </c>
      <c r="F430" s="1107"/>
    </row>
    <row r="431" spans="2:6">
      <c r="B431" s="1108" t="s">
        <v>120</v>
      </c>
      <c r="C431" s="1108"/>
      <c r="D431" s="1108"/>
      <c r="E431" s="1108"/>
      <c r="F431" s="1108"/>
    </row>
    <row r="432" spans="2:6">
      <c r="B432" s="1103" t="s">
        <v>117</v>
      </c>
      <c r="C432" s="1103"/>
      <c r="D432" s="1103"/>
      <c r="E432" s="1103"/>
      <c r="F432" s="1103"/>
    </row>
    <row r="433" spans="2:6">
      <c r="B433" s="1103" t="s">
        <v>118</v>
      </c>
      <c r="C433" s="1103"/>
      <c r="D433" s="1103"/>
      <c r="E433" s="1103"/>
      <c r="F433" s="1103"/>
    </row>
    <row r="434" spans="2:6">
      <c r="B434" s="1103" t="s">
        <v>119</v>
      </c>
      <c r="C434" s="1103"/>
      <c r="D434" s="1103"/>
      <c r="E434" s="1103"/>
      <c r="F434" s="1103"/>
    </row>
    <row r="436" spans="2:6" ht="15.75" thickBot="1">
      <c r="B436" s="1115"/>
      <c r="C436" s="1115"/>
      <c r="D436" s="1115"/>
      <c r="E436" s="1115"/>
      <c r="F436" s="1115"/>
    </row>
    <row r="437" spans="2:6" ht="19.5" thickBot="1">
      <c r="B437" s="1116" t="s">
        <v>35</v>
      </c>
      <c r="C437" s="1117"/>
      <c r="D437" s="1117"/>
      <c r="E437" s="1117"/>
      <c r="F437" s="1118"/>
    </row>
    <row r="438" spans="2:6">
      <c r="B438" s="1119" t="s">
        <v>116</v>
      </c>
      <c r="C438" s="1120"/>
      <c r="D438" s="1120"/>
      <c r="E438" s="1120"/>
      <c r="F438" s="1121"/>
    </row>
    <row r="439" spans="2:6" ht="15.75" thickBot="1">
      <c r="B439" s="1122" t="s">
        <v>1162</v>
      </c>
      <c r="C439" s="1123"/>
      <c r="D439" s="1123"/>
      <c r="E439" s="1123"/>
      <c r="F439" s="1124"/>
    </row>
    <row r="440" spans="2:6">
      <c r="B440" s="1109" t="s">
        <v>34</v>
      </c>
      <c r="C440" s="1111" t="s">
        <v>33</v>
      </c>
      <c r="D440" s="1111"/>
      <c r="E440" s="1111" t="s">
        <v>32</v>
      </c>
      <c r="F440" s="1113"/>
    </row>
    <row r="441" spans="2:6" ht="15.75" thickBot="1">
      <c r="B441" s="1110"/>
      <c r="C441" s="1112"/>
      <c r="D441" s="1112"/>
      <c r="E441" s="22" t="s">
        <v>31</v>
      </c>
      <c r="F441" s="23" t="s">
        <v>30</v>
      </c>
    </row>
    <row r="442" spans="2:6">
      <c r="B442" s="24">
        <v>1</v>
      </c>
      <c r="C442" s="1114" t="s">
        <v>898</v>
      </c>
      <c r="D442" s="1114"/>
      <c r="E442" s="25"/>
      <c r="F442" s="26" t="s">
        <v>1025</v>
      </c>
    </row>
    <row r="443" spans="2:6">
      <c r="B443" s="27">
        <v>2</v>
      </c>
      <c r="C443" s="646" t="s">
        <v>899</v>
      </c>
      <c r="D443" s="646"/>
      <c r="E443" s="12"/>
      <c r="F443" s="28" t="s">
        <v>1025</v>
      </c>
    </row>
    <row r="444" spans="2:6">
      <c r="B444" s="27">
        <v>3</v>
      </c>
      <c r="C444" s="646" t="s">
        <v>900</v>
      </c>
      <c r="D444" s="646"/>
      <c r="E444" s="12" t="s">
        <v>1025</v>
      </c>
      <c r="F444" s="28"/>
    </row>
    <row r="445" spans="2:6">
      <c r="B445" s="27">
        <v>4</v>
      </c>
      <c r="C445" s="646" t="s">
        <v>901</v>
      </c>
      <c r="D445" s="646"/>
      <c r="E445" s="12" t="s">
        <v>1025</v>
      </c>
      <c r="F445" s="28"/>
    </row>
    <row r="446" spans="2:6">
      <c r="B446" s="27">
        <v>5</v>
      </c>
      <c r="C446" s="646" t="s">
        <v>902</v>
      </c>
      <c r="D446" s="646"/>
      <c r="E446" s="12" t="s">
        <v>1025</v>
      </c>
      <c r="F446" s="28"/>
    </row>
    <row r="447" spans="2:6">
      <c r="B447" s="27">
        <v>6</v>
      </c>
      <c r="C447" s="646" t="s">
        <v>903</v>
      </c>
      <c r="D447" s="646"/>
      <c r="E447" s="12" t="s">
        <v>1025</v>
      </c>
      <c r="F447" s="28"/>
    </row>
    <row r="448" spans="2:6">
      <c r="B448" s="27">
        <v>7</v>
      </c>
      <c r="C448" s="646" t="s">
        <v>904</v>
      </c>
      <c r="D448" s="646"/>
      <c r="E448" s="12"/>
      <c r="F448" s="28" t="s">
        <v>1025</v>
      </c>
    </row>
    <row r="449" spans="2:6">
      <c r="B449" s="27">
        <v>8</v>
      </c>
      <c r="C449" s="646" t="s">
        <v>905</v>
      </c>
      <c r="D449" s="646"/>
      <c r="E449" s="12"/>
      <c r="F449" s="28" t="s">
        <v>1025</v>
      </c>
    </row>
    <row r="450" spans="2:6">
      <c r="B450" s="27">
        <v>9</v>
      </c>
      <c r="C450" s="646" t="s">
        <v>906</v>
      </c>
      <c r="D450" s="646"/>
      <c r="E450" s="12"/>
      <c r="F450" s="28" t="s">
        <v>1025</v>
      </c>
    </row>
    <row r="451" spans="2:6">
      <c r="B451" s="27">
        <v>10</v>
      </c>
      <c r="C451" s="646" t="s">
        <v>907</v>
      </c>
      <c r="D451" s="646"/>
      <c r="E451" s="12"/>
      <c r="F451" s="28" t="s">
        <v>1025</v>
      </c>
    </row>
    <row r="452" spans="2:6">
      <c r="B452" s="27">
        <v>11</v>
      </c>
      <c r="C452" s="646" t="s">
        <v>908</v>
      </c>
      <c r="D452" s="646"/>
      <c r="E452" s="12"/>
      <c r="F452" s="28" t="s">
        <v>1025</v>
      </c>
    </row>
    <row r="453" spans="2:6">
      <c r="B453" s="27">
        <v>12</v>
      </c>
      <c r="C453" s="646" t="s">
        <v>909</v>
      </c>
      <c r="D453" s="646"/>
      <c r="E453" s="12" t="s">
        <v>1025</v>
      </c>
      <c r="F453" s="28"/>
    </row>
    <row r="454" spans="2:6">
      <c r="B454" s="27">
        <v>13</v>
      </c>
      <c r="C454" s="646" t="s">
        <v>910</v>
      </c>
      <c r="D454" s="646"/>
      <c r="E454" s="12"/>
      <c r="F454" s="28" t="s">
        <v>1025</v>
      </c>
    </row>
    <row r="455" spans="2:6">
      <c r="B455" s="27">
        <v>14</v>
      </c>
      <c r="C455" s="646" t="s">
        <v>911</v>
      </c>
      <c r="D455" s="646"/>
      <c r="E455" s="12"/>
      <c r="F455" s="28" t="s">
        <v>1025</v>
      </c>
    </row>
    <row r="456" spans="2:6">
      <c r="B456" s="27">
        <v>15</v>
      </c>
      <c r="C456" s="646" t="s">
        <v>912</v>
      </c>
      <c r="D456" s="646"/>
      <c r="E456" s="12"/>
      <c r="F456" s="28" t="s">
        <v>1025</v>
      </c>
    </row>
    <row r="457" spans="2:6">
      <c r="B457" s="27">
        <v>16</v>
      </c>
      <c r="C457" s="646" t="s">
        <v>913</v>
      </c>
      <c r="D457" s="646"/>
      <c r="E457" s="12"/>
      <c r="F457" s="28" t="s">
        <v>1025</v>
      </c>
    </row>
    <row r="458" spans="2:6">
      <c r="B458" s="27">
        <v>17</v>
      </c>
      <c r="C458" s="646" t="s">
        <v>914</v>
      </c>
      <c r="D458" s="646"/>
      <c r="E458" s="12"/>
      <c r="F458" s="28" t="s">
        <v>1025</v>
      </c>
    </row>
    <row r="459" spans="2:6">
      <c r="B459" s="27">
        <v>18</v>
      </c>
      <c r="C459" s="1104" t="s">
        <v>915</v>
      </c>
      <c r="D459" s="1104"/>
      <c r="E459" s="29"/>
      <c r="F459" s="30" t="s">
        <v>1025</v>
      </c>
    </row>
    <row r="460" spans="2:6" ht="15.75" thickBot="1">
      <c r="B460" s="27">
        <v>19</v>
      </c>
      <c r="C460" s="1104" t="s">
        <v>916</v>
      </c>
      <c r="D460" s="1104"/>
      <c r="E460" s="29"/>
      <c r="F460" s="30" t="s">
        <v>1025</v>
      </c>
    </row>
    <row r="461" spans="2:6" ht="15.75" thickBot="1">
      <c r="B461" s="1105" t="s">
        <v>29</v>
      </c>
      <c r="C461" s="1106"/>
      <c r="D461" s="1106"/>
      <c r="E461" s="1106">
        <f>COUNTIF(E442:E460,"X")</f>
        <v>5</v>
      </c>
      <c r="F461" s="1107"/>
    </row>
    <row r="462" spans="2:6">
      <c r="B462" s="1108" t="s">
        <v>120</v>
      </c>
      <c r="C462" s="1108"/>
      <c r="D462" s="1108"/>
      <c r="E462" s="1108"/>
      <c r="F462" s="1108"/>
    </row>
    <row r="463" spans="2:6">
      <c r="B463" s="1103" t="s">
        <v>117</v>
      </c>
      <c r="C463" s="1103"/>
      <c r="D463" s="1103"/>
      <c r="E463" s="1103"/>
      <c r="F463" s="1103"/>
    </row>
    <row r="464" spans="2:6">
      <c r="B464" s="1103" t="s">
        <v>118</v>
      </c>
      <c r="C464" s="1103"/>
      <c r="D464" s="1103"/>
      <c r="E464" s="1103"/>
      <c r="F464" s="1103"/>
    </row>
    <row r="465" spans="2:6">
      <c r="B465" s="1103" t="s">
        <v>119</v>
      </c>
      <c r="C465" s="1103"/>
      <c r="D465" s="1103"/>
      <c r="E465" s="1103"/>
      <c r="F465" s="1103"/>
    </row>
  </sheetData>
  <mergeCells count="482">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E89:F89"/>
    <mergeCell ref="B90:F90"/>
    <mergeCell ref="B91:F91"/>
    <mergeCell ref="B92:F92"/>
    <mergeCell ref="B93:F93"/>
    <mergeCell ref="C85:D85"/>
    <mergeCell ref="C86:D86"/>
    <mergeCell ref="C87:D87"/>
    <mergeCell ref="C88:D88"/>
    <mergeCell ref="B89:D89"/>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B65:F65"/>
    <mergeCell ref="B66:F66"/>
    <mergeCell ref="B67:F67"/>
    <mergeCell ref="B68:B69"/>
    <mergeCell ref="C68:D69"/>
    <mergeCell ref="E68:F68"/>
    <mergeCell ref="B60:F60"/>
    <mergeCell ref="B61:F61"/>
    <mergeCell ref="B62:F62"/>
    <mergeCell ref="B64:F64"/>
    <mergeCell ref="C44:D44"/>
    <mergeCell ref="C45:D45"/>
    <mergeCell ref="C46:D46"/>
    <mergeCell ref="C47:D47"/>
    <mergeCell ref="C48:D48"/>
    <mergeCell ref="C39:D39"/>
    <mergeCell ref="C40:D40"/>
    <mergeCell ref="C41:D41"/>
    <mergeCell ref="C42:D42"/>
    <mergeCell ref="C43:D43"/>
    <mergeCell ref="C55:D55"/>
    <mergeCell ref="C51:D51"/>
    <mergeCell ref="C56:D56"/>
    <mergeCell ref="B57:D57"/>
    <mergeCell ref="E57:F57"/>
    <mergeCell ref="B58:F58"/>
    <mergeCell ref="B59:F59"/>
    <mergeCell ref="C49:D49"/>
    <mergeCell ref="C50:D50"/>
    <mergeCell ref="C52:D52"/>
    <mergeCell ref="C53:D53"/>
    <mergeCell ref="C54:D5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B151:D151"/>
    <mergeCell ref="E151:F151"/>
    <mergeCell ref="B152:F152"/>
    <mergeCell ref="B153:F153"/>
    <mergeCell ref="B154:F154"/>
    <mergeCell ref="B155:F155"/>
    <mergeCell ref="B157:F157"/>
    <mergeCell ref="B158:F158"/>
    <mergeCell ref="B159:F159"/>
    <mergeCell ref="B160:F160"/>
    <mergeCell ref="B161:B162"/>
    <mergeCell ref="C161:D162"/>
    <mergeCell ref="E161:F161"/>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B182:D182"/>
    <mergeCell ref="E182:F182"/>
    <mergeCell ref="B183:F183"/>
    <mergeCell ref="B184:F184"/>
    <mergeCell ref="B185:F185"/>
    <mergeCell ref="B186:F186"/>
    <mergeCell ref="B188:F188"/>
    <mergeCell ref="B189:F189"/>
    <mergeCell ref="B190:F190"/>
    <mergeCell ref="B191:F191"/>
    <mergeCell ref="B192:B193"/>
    <mergeCell ref="C192:D193"/>
    <mergeCell ref="E192:F192"/>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B213:D213"/>
    <mergeCell ref="E213:F213"/>
    <mergeCell ref="B214:F214"/>
    <mergeCell ref="B215:F215"/>
    <mergeCell ref="B216:F216"/>
    <mergeCell ref="B217:F217"/>
    <mergeCell ref="B219:F219"/>
    <mergeCell ref="B220:F220"/>
    <mergeCell ref="B221:F221"/>
    <mergeCell ref="B222:F222"/>
    <mergeCell ref="B223:B224"/>
    <mergeCell ref="C223:D224"/>
    <mergeCell ref="E223:F223"/>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B244:D244"/>
    <mergeCell ref="E244:F244"/>
    <mergeCell ref="B245:F245"/>
    <mergeCell ref="B246:F246"/>
    <mergeCell ref="B247:F247"/>
    <mergeCell ref="B248:F248"/>
    <mergeCell ref="B250:F250"/>
    <mergeCell ref="B251:F251"/>
    <mergeCell ref="B252:F252"/>
    <mergeCell ref="B253:F253"/>
    <mergeCell ref="B254:B255"/>
    <mergeCell ref="C254:D255"/>
    <mergeCell ref="E254:F254"/>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B275:D275"/>
    <mergeCell ref="E275:F275"/>
    <mergeCell ref="B276:F276"/>
    <mergeCell ref="B277:F277"/>
    <mergeCell ref="B278:F278"/>
    <mergeCell ref="B279:F279"/>
    <mergeCell ref="B281:F281"/>
    <mergeCell ref="B282:F282"/>
    <mergeCell ref="B283:F283"/>
    <mergeCell ref="B284:F284"/>
    <mergeCell ref="B285:B286"/>
    <mergeCell ref="C285:D286"/>
    <mergeCell ref="E285:F285"/>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B306:D306"/>
    <mergeCell ref="E306:F306"/>
    <mergeCell ref="B307:F307"/>
    <mergeCell ref="B308:F308"/>
    <mergeCell ref="B309:F309"/>
    <mergeCell ref="B310:F310"/>
    <mergeCell ref="B312:F312"/>
    <mergeCell ref="B313:F313"/>
    <mergeCell ref="B314:F314"/>
    <mergeCell ref="B315:F315"/>
    <mergeCell ref="B316:B317"/>
    <mergeCell ref="C316:D317"/>
    <mergeCell ref="E316:F316"/>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B337:D337"/>
    <mergeCell ref="E337:F337"/>
    <mergeCell ref="B338:F338"/>
    <mergeCell ref="B339:F339"/>
    <mergeCell ref="B340:F340"/>
    <mergeCell ref="B341:F341"/>
    <mergeCell ref="B343:F343"/>
    <mergeCell ref="B344:F344"/>
    <mergeCell ref="B345:F345"/>
    <mergeCell ref="B346:F346"/>
    <mergeCell ref="B347:B348"/>
    <mergeCell ref="C347:D348"/>
    <mergeCell ref="E347:F347"/>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B368:D368"/>
    <mergeCell ref="E368:F368"/>
    <mergeCell ref="B369:F369"/>
    <mergeCell ref="B370:F370"/>
    <mergeCell ref="B371:F371"/>
    <mergeCell ref="B372:F372"/>
    <mergeCell ref="B374:F374"/>
    <mergeCell ref="B375:F375"/>
    <mergeCell ref="B376:F376"/>
    <mergeCell ref="B377:F377"/>
    <mergeCell ref="B378:B379"/>
    <mergeCell ref="C378:D379"/>
    <mergeCell ref="E378:F378"/>
    <mergeCell ref="C380:D380"/>
    <mergeCell ref="C381:D381"/>
    <mergeCell ref="C382:D382"/>
    <mergeCell ref="C383:D383"/>
    <mergeCell ref="C384:D384"/>
    <mergeCell ref="C385:D385"/>
    <mergeCell ref="C386:D386"/>
    <mergeCell ref="C387:D387"/>
    <mergeCell ref="C388:D388"/>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B405:F405"/>
    <mergeCell ref="B406:F406"/>
    <mergeCell ref="B407:F407"/>
    <mergeCell ref="B408:F408"/>
    <mergeCell ref="B409:B410"/>
    <mergeCell ref="C409:D410"/>
    <mergeCell ref="E409:F409"/>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B430:D430"/>
    <mergeCell ref="E430:F430"/>
    <mergeCell ref="B431:F431"/>
    <mergeCell ref="B432:F432"/>
    <mergeCell ref="B433:F433"/>
    <mergeCell ref="B434:F434"/>
    <mergeCell ref="B436:F436"/>
    <mergeCell ref="B437:F437"/>
    <mergeCell ref="B438:F438"/>
    <mergeCell ref="B439:F439"/>
    <mergeCell ref="B440:B441"/>
    <mergeCell ref="C440:D441"/>
    <mergeCell ref="E440:F440"/>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B465:F465"/>
    <mergeCell ref="C457:D457"/>
    <mergeCell ref="C458:D458"/>
    <mergeCell ref="C459:D459"/>
    <mergeCell ref="C460:D460"/>
    <mergeCell ref="B461:D461"/>
    <mergeCell ref="E461:F461"/>
    <mergeCell ref="B462:F462"/>
    <mergeCell ref="B463:F463"/>
    <mergeCell ref="B464:F464"/>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E9990-1F01-4D1F-B9D0-AF9137756A89}">
  <sheetPr>
    <tabColor rgb="FFFFC000"/>
    <pageSetUpPr fitToPage="1"/>
  </sheetPr>
  <dimension ref="A1:EU482"/>
  <sheetViews>
    <sheetView showGridLines="0" zoomScale="65" zoomScaleNormal="65" workbookViewId="0">
      <pane xSplit="5" topLeftCell="F1" activePane="topRight" state="frozen"/>
      <selection activeCell="A4" sqref="A4"/>
      <selection pane="topRight" activeCell="D13" sqref="D13"/>
    </sheetView>
  </sheetViews>
  <sheetFormatPr baseColWidth="10" defaultColWidth="11.5703125" defaultRowHeight="15"/>
  <cols>
    <col min="1" max="1" width="11.42578125" style="309" customWidth="1"/>
    <col min="2" max="2" width="18.28515625" style="309" customWidth="1"/>
    <col min="3" max="3" width="16" style="309" customWidth="1"/>
    <col min="4" max="4" width="18.5703125" style="309" customWidth="1"/>
    <col min="5" max="5" width="43.5703125" style="309" customWidth="1"/>
    <col min="6" max="8" width="18.5703125" style="309" customWidth="1"/>
    <col min="9" max="10" width="16.140625" style="309" customWidth="1"/>
    <col min="11" max="11" width="27.5703125" style="309" customWidth="1"/>
    <col min="12" max="12" width="24.7109375" style="309" customWidth="1"/>
    <col min="13" max="13" width="15.5703125" style="309" customWidth="1"/>
    <col min="14" max="14" width="25.28515625" style="309" customWidth="1"/>
    <col min="15" max="15" width="24" style="309" customWidth="1"/>
    <col min="16" max="16" width="14.5703125" style="309" customWidth="1"/>
    <col min="17" max="17" width="16.5703125" style="309" customWidth="1"/>
    <col min="18" max="18" width="39" style="309" customWidth="1"/>
    <col min="19" max="21" width="11.5703125" style="309"/>
    <col min="22" max="22" width="14.42578125" style="309" customWidth="1"/>
    <col min="23" max="23" width="22.85546875" style="309" hidden="1" customWidth="1"/>
    <col min="24" max="24" width="11.5703125" style="309"/>
    <col min="25" max="25" width="13.5703125" style="309" hidden="1" customWidth="1"/>
    <col min="26" max="26" width="7.7109375" style="309" customWidth="1"/>
    <col min="27" max="27" width="14.140625" style="309" customWidth="1"/>
    <col min="28" max="28" width="31.42578125" style="309" customWidth="1"/>
    <col min="29" max="29" width="35.42578125" style="309" customWidth="1"/>
    <col min="30" max="30" width="38.140625" style="309" customWidth="1"/>
    <col min="31" max="31" width="14.28515625" style="309" customWidth="1"/>
    <col min="32" max="32" width="14.42578125" style="309" customWidth="1"/>
    <col min="33" max="33" width="16.85546875" style="309" customWidth="1"/>
    <col min="34" max="34" width="9.140625" style="309" hidden="1" customWidth="1"/>
    <col min="35" max="16384" width="11.5703125" style="309"/>
  </cols>
  <sheetData>
    <row r="1" spans="1:151" s="310" customFormat="1" ht="26.25">
      <c r="A1" s="1007"/>
      <c r="B1" s="306"/>
      <c r="C1" s="306"/>
      <c r="D1" s="306"/>
      <c r="E1" s="306"/>
      <c r="F1" s="306"/>
      <c r="G1" s="306"/>
      <c r="H1" s="306"/>
      <c r="I1" s="306"/>
      <c r="J1" s="306"/>
      <c r="K1" s="306"/>
      <c r="L1" s="307"/>
      <c r="M1" s="307"/>
      <c r="N1" s="307"/>
      <c r="O1" s="307"/>
      <c r="P1" s="307"/>
      <c r="Q1" s="308"/>
    </row>
    <row r="2" spans="1:151" s="310" customFormat="1" ht="26.25">
      <c r="A2" s="1007"/>
      <c r="B2" s="306"/>
      <c r="C2" s="306"/>
      <c r="D2" s="306"/>
      <c r="E2" s="306"/>
      <c r="F2" s="306"/>
      <c r="G2" s="306"/>
      <c r="H2" s="306"/>
      <c r="I2" s="306"/>
      <c r="J2" s="306"/>
      <c r="K2" s="306"/>
      <c r="L2" s="307"/>
      <c r="M2" s="307"/>
      <c r="N2" s="307"/>
      <c r="O2" s="307"/>
      <c r="P2" s="307"/>
      <c r="Q2" s="308"/>
    </row>
    <row r="3" spans="1:151" s="310" customFormat="1" ht="27" thickBot="1">
      <c r="A3" s="1007"/>
      <c r="B3" s="311"/>
      <c r="C3" s="311"/>
      <c r="D3" s="311"/>
      <c r="E3" s="311"/>
      <c r="F3" s="311"/>
      <c r="G3" s="311"/>
      <c r="H3" s="311"/>
      <c r="I3" s="311"/>
      <c r="J3" s="311"/>
      <c r="K3" s="311"/>
      <c r="L3" s="312"/>
      <c r="M3" s="307"/>
      <c r="N3" s="307"/>
      <c r="O3" s="307"/>
      <c r="P3" s="307"/>
      <c r="Q3" s="308"/>
    </row>
    <row r="4" spans="1:151" ht="15.75" thickBot="1">
      <c r="A4" s="313"/>
      <c r="B4" s="314"/>
      <c r="C4" s="314"/>
      <c r="D4" s="314"/>
      <c r="E4" s="314"/>
      <c r="F4" s="314"/>
      <c r="G4" s="314"/>
      <c r="H4" s="314"/>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9"/>
      <c r="AF4" s="1009"/>
      <c r="AG4" s="1009"/>
    </row>
    <row r="5" spans="1:151" ht="15.75" thickBot="1">
      <c r="A5" s="315"/>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9"/>
      <c r="AF5" s="1009"/>
      <c r="AG5" s="1009"/>
    </row>
    <row r="6" spans="1:151" ht="19.5" customHeight="1" thickBot="1">
      <c r="A6" s="1010" t="s">
        <v>983</v>
      </c>
      <c r="B6" s="1010"/>
      <c r="C6" s="1010"/>
      <c r="D6" s="1010"/>
      <c r="E6" s="1010"/>
      <c r="F6" s="1010"/>
      <c r="G6" s="1010"/>
      <c r="H6" s="1010"/>
      <c r="I6" s="1011" t="s">
        <v>984</v>
      </c>
      <c r="J6" s="1011"/>
      <c r="K6" s="1011"/>
      <c r="L6" s="1011"/>
      <c r="M6" s="1011"/>
      <c r="N6" s="1011"/>
      <c r="O6" s="1011"/>
      <c r="P6" s="1011"/>
      <c r="Q6" s="1011"/>
      <c r="R6" s="1011"/>
      <c r="S6" s="1011"/>
      <c r="T6" s="1012" t="s">
        <v>312</v>
      </c>
      <c r="U6" s="1012"/>
      <c r="V6" s="1012"/>
      <c r="W6" s="1012"/>
      <c r="X6" s="1012"/>
      <c r="Y6" s="1012"/>
      <c r="Z6" s="1012"/>
      <c r="AA6" s="1011" t="s">
        <v>985</v>
      </c>
      <c r="AB6" s="1011"/>
      <c r="AC6" s="1011"/>
      <c r="AD6" s="1011"/>
      <c r="AE6" s="1011"/>
      <c r="AF6" s="1011"/>
      <c r="AG6" s="1011"/>
    </row>
    <row r="7" spans="1:151" ht="21.75" customHeight="1" thickBot="1">
      <c r="A7" s="1013" t="s">
        <v>986</v>
      </c>
      <c r="B7" s="1014" t="s">
        <v>22</v>
      </c>
      <c r="C7" s="1013" t="s">
        <v>987</v>
      </c>
      <c r="D7" s="1131" t="s">
        <v>988</v>
      </c>
      <c r="E7" s="1014" t="s">
        <v>989</v>
      </c>
      <c r="F7" s="1015" t="s">
        <v>925</v>
      </c>
      <c r="G7" s="1015"/>
      <c r="H7" s="1016" t="s">
        <v>990</v>
      </c>
      <c r="I7" s="1013" t="s">
        <v>991</v>
      </c>
      <c r="J7" s="1131" t="s">
        <v>992</v>
      </c>
      <c r="K7" s="1004" t="s">
        <v>993</v>
      </c>
      <c r="L7" s="1005" t="s">
        <v>994</v>
      </c>
      <c r="M7" s="1132" t="s">
        <v>995</v>
      </c>
      <c r="N7" s="1132" t="s">
        <v>996</v>
      </c>
      <c r="O7" s="1129" t="s">
        <v>997</v>
      </c>
      <c r="P7" s="1129" t="s">
        <v>998</v>
      </c>
      <c r="Q7" s="1129" t="s">
        <v>999</v>
      </c>
      <c r="R7" s="999" t="s">
        <v>1000</v>
      </c>
      <c r="S7" s="999"/>
      <c r="T7" s="1012"/>
      <c r="U7" s="1012"/>
      <c r="V7" s="1012"/>
      <c r="W7" s="1012"/>
      <c r="X7" s="1012"/>
      <c r="Y7" s="1012"/>
      <c r="Z7" s="1012"/>
      <c r="AA7" s="1130" t="s">
        <v>1001</v>
      </c>
      <c r="AB7" s="1130" t="s">
        <v>1002</v>
      </c>
      <c r="AC7" s="403" t="s">
        <v>1003</v>
      </c>
      <c r="AD7" s="403" t="s">
        <v>1004</v>
      </c>
      <c r="AE7" s="1129" t="s">
        <v>1005</v>
      </c>
      <c r="AF7" s="1129" t="s">
        <v>1006</v>
      </c>
      <c r="AG7" s="999" t="s">
        <v>1007</v>
      </c>
      <c r="AH7" s="1000" t="s">
        <v>1417</v>
      </c>
    </row>
    <row r="8" spans="1:151" ht="13.5" customHeight="1" thickBot="1">
      <c r="A8" s="1013"/>
      <c r="B8" s="1014"/>
      <c r="C8" s="1013"/>
      <c r="D8" s="1131"/>
      <c r="E8" s="1014"/>
      <c r="F8" s="1129" t="s">
        <v>1008</v>
      </c>
      <c r="G8" s="1129" t="s">
        <v>1418</v>
      </c>
      <c r="H8" s="1016"/>
      <c r="I8" s="1013"/>
      <c r="J8" s="1131"/>
      <c r="K8" s="1004"/>
      <c r="L8" s="1005"/>
      <c r="M8" s="1132"/>
      <c r="N8" s="1132"/>
      <c r="O8" s="1129"/>
      <c r="P8" s="1129"/>
      <c r="Q8" s="1129"/>
      <c r="R8" s="1129" t="s">
        <v>1009</v>
      </c>
      <c r="S8" s="999" t="s">
        <v>1010</v>
      </c>
      <c r="T8" s="1001" t="s">
        <v>1011</v>
      </c>
      <c r="U8" s="1001"/>
      <c r="V8" s="1001"/>
      <c r="W8" s="1001"/>
      <c r="X8" s="1001"/>
      <c r="Y8" s="403"/>
      <c r="Z8" s="1129" t="s">
        <v>176</v>
      </c>
      <c r="AA8" s="1130"/>
      <c r="AB8" s="1130"/>
      <c r="AC8" s="1129" t="s">
        <v>1012</v>
      </c>
      <c r="AD8" s="1129" t="s">
        <v>1013</v>
      </c>
      <c r="AE8" s="1129"/>
      <c r="AF8" s="1129"/>
      <c r="AG8" s="999"/>
      <c r="AH8" s="1000"/>
    </row>
    <row r="9" spans="1:151" ht="54.2" customHeight="1">
      <c r="A9" s="1013"/>
      <c r="B9" s="1014"/>
      <c r="C9" s="1013"/>
      <c r="D9" s="1131"/>
      <c r="E9" s="1014"/>
      <c r="F9" s="1129"/>
      <c r="G9" s="1129"/>
      <c r="H9" s="1016"/>
      <c r="I9" s="1013"/>
      <c r="J9" s="1131"/>
      <c r="K9" s="1004"/>
      <c r="L9" s="1005"/>
      <c r="M9" s="1132"/>
      <c r="N9" s="1132"/>
      <c r="O9" s="317"/>
      <c r="P9" s="317"/>
      <c r="Q9" s="317"/>
      <c r="R9" s="1129"/>
      <c r="S9" s="999"/>
      <c r="T9" s="404" t="s">
        <v>1014</v>
      </c>
      <c r="U9" s="404"/>
      <c r="V9" s="404" t="s">
        <v>1015</v>
      </c>
      <c r="W9" s="404"/>
      <c r="X9" s="404" t="s">
        <v>1016</v>
      </c>
      <c r="Y9" s="405"/>
      <c r="Z9" s="1129"/>
      <c r="AA9" s="1130"/>
      <c r="AB9" s="1130"/>
      <c r="AC9" s="1129"/>
      <c r="AD9" s="1129"/>
      <c r="AE9" s="1129"/>
      <c r="AF9" s="1129"/>
      <c r="AG9" s="999"/>
      <c r="AH9" s="1000"/>
    </row>
    <row r="10" spans="1:151" s="333" customFormat="1" ht="120">
      <c r="A10" s="333" t="s">
        <v>1419</v>
      </c>
      <c r="B10" s="333" t="s">
        <v>931</v>
      </c>
      <c r="C10" s="333" t="s">
        <v>356</v>
      </c>
      <c r="D10" s="335" t="s">
        <v>1420</v>
      </c>
      <c r="E10" s="335" t="s">
        <v>1421</v>
      </c>
      <c r="F10" s="333" t="s">
        <v>31</v>
      </c>
      <c r="G10" s="333">
        <v>130</v>
      </c>
      <c r="H10" s="333" t="s">
        <v>1422</v>
      </c>
      <c r="I10" s="333" t="s">
        <v>1423</v>
      </c>
      <c r="J10" s="334" t="s">
        <v>1424</v>
      </c>
      <c r="K10" s="334" t="s">
        <v>1425</v>
      </c>
      <c r="L10" s="334" t="s">
        <v>1425</v>
      </c>
      <c r="M10" s="333" t="s">
        <v>1426</v>
      </c>
      <c r="N10" s="333" t="s">
        <v>1427</v>
      </c>
      <c r="O10" s="333" t="s">
        <v>1428</v>
      </c>
      <c r="P10" s="333" t="s">
        <v>31</v>
      </c>
      <c r="Q10" s="333" t="s">
        <v>30</v>
      </c>
      <c r="R10" s="333" t="s">
        <v>1429</v>
      </c>
      <c r="S10" s="333" t="s">
        <v>1423</v>
      </c>
      <c r="T10" s="333" t="s">
        <v>1430</v>
      </c>
      <c r="U10" s="336">
        <f t="shared" ref="U10:U73" si="0">_xlfn.IFS(T10="PÚBLICA",3,T10="PÚBLICA CLASIFICADA",2,T10="PÚBLICA RESERVADA",1,T10="ALTA",1,T10="BAJA",3)</f>
        <v>3</v>
      </c>
      <c r="V10" s="333" t="s">
        <v>8</v>
      </c>
      <c r="W10" s="336">
        <f t="shared" ref="W10:W73" si="1">_xlfn.IFS(V10="ALTA",1,V10="MEDIA",2,V10="BAJA",3,V10="N/A",1,V10="NO",3,V10="SI",1)</f>
        <v>1</v>
      </c>
      <c r="X10" s="333" t="s">
        <v>1431</v>
      </c>
      <c r="Y10" s="336">
        <f t="shared" ref="Y10:Y73" si="2">_xlfn.IFS(X10="ALTA",1,X10="MEDIA",2,X10="BAJA",3,X10="N/A",1,X10="no",3,X10="si",1,X10="np",1)</f>
        <v>2</v>
      </c>
      <c r="Z10" s="333">
        <f t="shared" ref="Z10:Z73" si="3">U10+W10+Y10</f>
        <v>6</v>
      </c>
      <c r="AA10" s="333" t="s">
        <v>30</v>
      </c>
      <c r="AB10" s="333" t="s">
        <v>1432</v>
      </c>
      <c r="AC10" s="333" t="s">
        <v>1423</v>
      </c>
      <c r="AD10" s="333" t="s">
        <v>1423</v>
      </c>
      <c r="AE10" s="333" t="s">
        <v>1433</v>
      </c>
      <c r="AF10" s="334">
        <v>44819</v>
      </c>
      <c r="AG10" s="333" t="s">
        <v>1423</v>
      </c>
      <c r="AH10" s="333">
        <v>1</v>
      </c>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c r="CL10" s="323"/>
      <c r="CM10" s="323"/>
      <c r="CN10" s="323"/>
      <c r="CO10" s="323"/>
      <c r="CP10" s="323"/>
      <c r="CQ10" s="323"/>
      <c r="CR10" s="323"/>
      <c r="CS10" s="323"/>
      <c r="CT10" s="323"/>
      <c r="CU10" s="323"/>
      <c r="CV10" s="323"/>
      <c r="CW10" s="323"/>
      <c r="CX10" s="323"/>
      <c r="CY10" s="323"/>
      <c r="CZ10" s="323"/>
      <c r="DA10" s="323"/>
      <c r="DB10" s="323"/>
      <c r="DC10" s="323"/>
      <c r="DD10" s="323"/>
      <c r="DE10" s="323"/>
      <c r="DF10" s="323"/>
      <c r="DG10" s="323"/>
      <c r="DH10" s="323"/>
      <c r="DI10" s="323"/>
      <c r="DJ10" s="323"/>
      <c r="DK10" s="323"/>
      <c r="DL10" s="323"/>
      <c r="DM10" s="323"/>
      <c r="DN10" s="323"/>
      <c r="DO10" s="323"/>
      <c r="DP10" s="323"/>
      <c r="DQ10" s="323"/>
      <c r="DR10" s="323"/>
      <c r="DS10" s="323"/>
      <c r="DT10" s="323"/>
      <c r="DU10" s="323"/>
      <c r="DV10" s="323"/>
      <c r="DW10" s="323"/>
      <c r="DX10" s="323"/>
      <c r="DY10" s="323"/>
      <c r="DZ10" s="323"/>
      <c r="EA10" s="323"/>
      <c r="EB10" s="323"/>
      <c r="EC10" s="323"/>
      <c r="ED10" s="323"/>
      <c r="EE10" s="323"/>
      <c r="EF10" s="323"/>
      <c r="EG10" s="323"/>
      <c r="EH10" s="323"/>
      <c r="EI10" s="323"/>
      <c r="EJ10" s="323"/>
      <c r="EK10" s="323"/>
      <c r="EL10" s="323"/>
      <c r="EM10" s="323"/>
      <c r="EN10" s="323"/>
      <c r="EO10" s="323"/>
      <c r="EP10" s="323"/>
      <c r="EQ10" s="323"/>
      <c r="ER10" s="323"/>
      <c r="ES10" s="323"/>
      <c r="ET10" s="323"/>
      <c r="EU10" s="323"/>
    </row>
    <row r="11" spans="1:151" s="333" customFormat="1" ht="60">
      <c r="A11" s="333" t="s">
        <v>1434</v>
      </c>
      <c r="B11" s="333" t="s">
        <v>931</v>
      </c>
      <c r="C11" s="333" t="s">
        <v>356</v>
      </c>
      <c r="D11" s="335" t="s">
        <v>1435</v>
      </c>
      <c r="E11" s="335" t="s">
        <v>1436</v>
      </c>
      <c r="F11" s="333" t="s">
        <v>30</v>
      </c>
      <c r="G11" s="333" t="s">
        <v>1423</v>
      </c>
      <c r="H11" s="333" t="s">
        <v>1422</v>
      </c>
      <c r="I11" s="334">
        <v>36526</v>
      </c>
      <c r="J11" s="334" t="s">
        <v>1424</v>
      </c>
      <c r="K11" s="334" t="s">
        <v>1425</v>
      </c>
      <c r="L11" s="334" t="s">
        <v>1425</v>
      </c>
      <c r="M11" s="333" t="s">
        <v>1426</v>
      </c>
      <c r="N11" s="333" t="s">
        <v>1437</v>
      </c>
      <c r="O11" s="333" t="s">
        <v>1428</v>
      </c>
      <c r="P11" s="333" t="s">
        <v>31</v>
      </c>
      <c r="Q11" s="333" t="s">
        <v>30</v>
      </c>
      <c r="R11" s="333" t="s">
        <v>1429</v>
      </c>
      <c r="S11" s="333" t="s">
        <v>1423</v>
      </c>
      <c r="T11" s="333" t="s">
        <v>1430</v>
      </c>
      <c r="U11" s="336">
        <f t="shared" si="0"/>
        <v>3</v>
      </c>
      <c r="V11" s="333" t="s">
        <v>8</v>
      </c>
      <c r="W11" s="336">
        <f t="shared" si="1"/>
        <v>1</v>
      </c>
      <c r="X11" s="333" t="s">
        <v>1431</v>
      </c>
      <c r="Y11" s="336">
        <f t="shared" si="2"/>
        <v>2</v>
      </c>
      <c r="Z11" s="333">
        <f t="shared" si="3"/>
        <v>6</v>
      </c>
      <c r="AA11" s="333" t="s">
        <v>31</v>
      </c>
      <c r="AB11" s="333" t="s">
        <v>1423</v>
      </c>
      <c r="AC11" s="333" t="s">
        <v>1423</v>
      </c>
      <c r="AD11" s="333" t="s">
        <v>1423</v>
      </c>
      <c r="AE11" s="333" t="s">
        <v>1423</v>
      </c>
      <c r="AF11" s="334">
        <v>44819</v>
      </c>
      <c r="AG11" s="333" t="s">
        <v>1423</v>
      </c>
      <c r="AH11" s="333">
        <v>1</v>
      </c>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c r="CK11" s="323"/>
      <c r="CL11" s="323"/>
      <c r="CM11" s="323"/>
      <c r="CN11" s="323"/>
      <c r="CO11" s="323"/>
      <c r="CP11" s="323"/>
      <c r="CQ11" s="323"/>
      <c r="CR11" s="323"/>
      <c r="CS11" s="323"/>
      <c r="CT11" s="323"/>
      <c r="CU11" s="323"/>
      <c r="CV11" s="323"/>
      <c r="CW11" s="323"/>
      <c r="CX11" s="323"/>
      <c r="CY11" s="323"/>
      <c r="CZ11" s="323"/>
      <c r="DA11" s="323"/>
      <c r="DB11" s="323"/>
      <c r="DC11" s="323"/>
      <c r="DD11" s="323"/>
      <c r="DE11" s="323"/>
      <c r="DF11" s="323"/>
      <c r="DG11" s="323"/>
      <c r="DH11" s="323"/>
      <c r="DI11" s="323"/>
      <c r="DJ11" s="323"/>
      <c r="DK11" s="323"/>
      <c r="DL11" s="323"/>
      <c r="DM11" s="323"/>
      <c r="DN11" s="323"/>
      <c r="DO11" s="323"/>
      <c r="DP11" s="323"/>
      <c r="DQ11" s="323"/>
      <c r="DR11" s="323"/>
      <c r="DS11" s="323"/>
      <c r="DT11" s="323"/>
      <c r="DU11" s="323"/>
      <c r="DV11" s="323"/>
      <c r="DW11" s="323"/>
      <c r="DX11" s="323"/>
      <c r="DY11" s="323"/>
      <c r="DZ11" s="323"/>
      <c r="EA11" s="323"/>
      <c r="EB11" s="323"/>
      <c r="EC11" s="323"/>
      <c r="ED11" s="323"/>
      <c r="EE11" s="323"/>
      <c r="EF11" s="323"/>
      <c r="EG11" s="323"/>
      <c r="EH11" s="323"/>
      <c r="EI11" s="323"/>
      <c r="EJ11" s="323"/>
      <c r="EK11" s="323"/>
      <c r="EL11" s="323"/>
      <c r="EM11" s="323"/>
      <c r="EN11" s="323"/>
      <c r="EO11" s="323"/>
      <c r="EP11" s="323"/>
      <c r="EQ11" s="323"/>
      <c r="ER11" s="323"/>
      <c r="ES11" s="323"/>
      <c r="ET11" s="323"/>
      <c r="EU11" s="323"/>
    </row>
    <row r="12" spans="1:151" s="333" customFormat="1" ht="90">
      <c r="A12" s="333" t="s">
        <v>1438</v>
      </c>
      <c r="B12" s="333" t="s">
        <v>931</v>
      </c>
      <c r="C12" s="333" t="s">
        <v>356</v>
      </c>
      <c r="D12" s="335" t="s">
        <v>1439</v>
      </c>
      <c r="E12" s="335" t="s">
        <v>1440</v>
      </c>
      <c r="F12" s="333" t="s">
        <v>31</v>
      </c>
      <c r="G12" s="333">
        <v>130</v>
      </c>
      <c r="H12" s="333" t="s">
        <v>1422</v>
      </c>
      <c r="I12" s="406">
        <v>36526</v>
      </c>
      <c r="J12" s="334" t="s">
        <v>1424</v>
      </c>
      <c r="K12" s="334" t="s">
        <v>1425</v>
      </c>
      <c r="L12" s="334" t="s">
        <v>1425</v>
      </c>
      <c r="M12" s="333" t="s">
        <v>1426</v>
      </c>
      <c r="N12" s="333" t="s">
        <v>1437</v>
      </c>
      <c r="O12" s="333" t="s">
        <v>1441</v>
      </c>
      <c r="P12" s="333" t="s">
        <v>31</v>
      </c>
      <c r="Q12" s="333" t="s">
        <v>30</v>
      </c>
      <c r="R12" s="333" t="s">
        <v>1429</v>
      </c>
      <c r="S12" s="333" t="s">
        <v>1423</v>
      </c>
      <c r="T12" s="333" t="s">
        <v>1442</v>
      </c>
      <c r="U12" s="336">
        <f t="shared" si="0"/>
        <v>2</v>
      </c>
      <c r="V12" s="333" t="s">
        <v>8</v>
      </c>
      <c r="W12" s="336">
        <f t="shared" si="1"/>
        <v>1</v>
      </c>
      <c r="X12" s="333" t="s">
        <v>1431</v>
      </c>
      <c r="Y12" s="336">
        <f t="shared" si="2"/>
        <v>2</v>
      </c>
      <c r="Z12" s="333">
        <f t="shared" si="3"/>
        <v>5</v>
      </c>
      <c r="AA12" s="333" t="s">
        <v>31</v>
      </c>
      <c r="AB12" s="333" t="s">
        <v>1443</v>
      </c>
      <c r="AC12" s="333" t="s">
        <v>1443</v>
      </c>
      <c r="AD12" s="333" t="s">
        <v>1444</v>
      </c>
      <c r="AE12" s="333" t="s">
        <v>1433</v>
      </c>
      <c r="AF12" s="334">
        <v>44819</v>
      </c>
      <c r="AG12" s="333" t="s">
        <v>1445</v>
      </c>
      <c r="AH12" s="333">
        <v>1</v>
      </c>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c r="CL12" s="323"/>
      <c r="CM12" s="323"/>
      <c r="CN12" s="323"/>
      <c r="CO12" s="323"/>
      <c r="CP12" s="323"/>
      <c r="CQ12" s="323"/>
      <c r="CR12" s="323"/>
      <c r="CS12" s="323"/>
      <c r="CT12" s="323"/>
      <c r="CU12" s="323"/>
      <c r="CV12" s="323"/>
      <c r="CW12" s="323"/>
      <c r="CX12" s="323"/>
      <c r="CY12" s="323"/>
      <c r="CZ12" s="323"/>
      <c r="DA12" s="323"/>
      <c r="DB12" s="323"/>
      <c r="DC12" s="323"/>
      <c r="DD12" s="323"/>
      <c r="DE12" s="323"/>
      <c r="DF12" s="323"/>
      <c r="DG12" s="323"/>
      <c r="DH12" s="323"/>
      <c r="DI12" s="323"/>
      <c r="DJ12" s="323"/>
      <c r="DK12" s="323"/>
      <c r="DL12" s="323"/>
      <c r="DM12" s="323"/>
      <c r="DN12" s="323"/>
      <c r="DO12" s="323"/>
      <c r="DP12" s="323"/>
      <c r="DQ12" s="323"/>
      <c r="DR12" s="323"/>
      <c r="DS12" s="323"/>
      <c r="DT12" s="323"/>
      <c r="DU12" s="323"/>
      <c r="DV12" s="323"/>
      <c r="DW12" s="323"/>
      <c r="DX12" s="323"/>
      <c r="DY12" s="323"/>
      <c r="DZ12" s="323"/>
      <c r="EA12" s="323"/>
      <c r="EB12" s="323"/>
      <c r="EC12" s="323"/>
      <c r="ED12" s="323"/>
      <c r="EE12" s="323"/>
      <c r="EF12" s="323"/>
      <c r="EG12" s="323"/>
      <c r="EH12" s="323"/>
      <c r="EI12" s="323"/>
      <c r="EJ12" s="323"/>
      <c r="EK12" s="323"/>
      <c r="EL12" s="323"/>
      <c r="EM12" s="323"/>
      <c r="EN12" s="323"/>
      <c r="EO12" s="323"/>
      <c r="EP12" s="323"/>
      <c r="EQ12" s="323"/>
      <c r="ER12" s="323"/>
      <c r="ES12" s="323"/>
      <c r="ET12" s="323"/>
      <c r="EU12" s="323"/>
    </row>
    <row r="13" spans="1:151" s="333" customFormat="1" ht="90">
      <c r="A13" s="333" t="s">
        <v>1446</v>
      </c>
      <c r="B13" s="333" t="s">
        <v>931</v>
      </c>
      <c r="C13" s="333" t="s">
        <v>356</v>
      </c>
      <c r="D13" s="335" t="s">
        <v>1447</v>
      </c>
      <c r="E13" s="335" t="s">
        <v>1448</v>
      </c>
      <c r="F13" s="333" t="s">
        <v>31</v>
      </c>
      <c r="G13" s="333">
        <v>130</v>
      </c>
      <c r="H13" s="333" t="s">
        <v>1422</v>
      </c>
      <c r="I13" s="334">
        <v>36526</v>
      </c>
      <c r="J13" s="334" t="s">
        <v>1424</v>
      </c>
      <c r="K13" s="334" t="s">
        <v>1425</v>
      </c>
      <c r="L13" s="334" t="s">
        <v>1425</v>
      </c>
      <c r="M13" s="333" t="s">
        <v>1426</v>
      </c>
      <c r="N13" s="333" t="s">
        <v>1437</v>
      </c>
      <c r="O13" s="333" t="s">
        <v>1428</v>
      </c>
      <c r="P13" s="333" t="s">
        <v>31</v>
      </c>
      <c r="Q13" s="333" t="s">
        <v>31</v>
      </c>
      <c r="R13" s="333" t="s">
        <v>1429</v>
      </c>
      <c r="S13" s="333" t="s">
        <v>1423</v>
      </c>
      <c r="T13" s="333" t="s">
        <v>1442</v>
      </c>
      <c r="U13" s="336">
        <f t="shared" si="0"/>
        <v>2</v>
      </c>
      <c r="V13" s="333" t="s">
        <v>8</v>
      </c>
      <c r="W13" s="336">
        <f t="shared" si="1"/>
        <v>1</v>
      </c>
      <c r="X13" s="333" t="s">
        <v>31</v>
      </c>
      <c r="Y13" s="336">
        <f t="shared" si="2"/>
        <v>1</v>
      </c>
      <c r="Z13" s="333">
        <f t="shared" si="3"/>
        <v>4</v>
      </c>
      <c r="AA13" s="333" t="s">
        <v>31</v>
      </c>
      <c r="AB13" s="333" t="s">
        <v>1443</v>
      </c>
      <c r="AC13" s="333" t="s">
        <v>1443</v>
      </c>
      <c r="AD13" s="333" t="s">
        <v>1444</v>
      </c>
      <c r="AE13" s="333" t="s">
        <v>1433</v>
      </c>
      <c r="AF13" s="334">
        <v>44819</v>
      </c>
      <c r="AG13" s="333" t="s">
        <v>1445</v>
      </c>
      <c r="AH13" s="333">
        <v>1</v>
      </c>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c r="CQ13" s="323"/>
      <c r="CR13" s="323"/>
      <c r="CS13" s="323"/>
      <c r="CT13" s="323"/>
      <c r="CU13" s="323"/>
      <c r="CV13" s="323"/>
      <c r="CW13" s="323"/>
      <c r="CX13" s="323"/>
      <c r="CY13" s="323"/>
      <c r="CZ13" s="323"/>
      <c r="DA13" s="323"/>
      <c r="DB13" s="323"/>
      <c r="DC13" s="323"/>
      <c r="DD13" s="323"/>
      <c r="DE13" s="323"/>
      <c r="DF13" s="323"/>
      <c r="DG13" s="323"/>
      <c r="DH13" s="323"/>
      <c r="DI13" s="323"/>
      <c r="DJ13" s="323"/>
      <c r="DK13" s="323"/>
      <c r="DL13" s="323"/>
      <c r="DM13" s="323"/>
      <c r="DN13" s="323"/>
      <c r="DO13" s="323"/>
      <c r="DP13" s="323"/>
      <c r="DQ13" s="323"/>
      <c r="DR13" s="323"/>
      <c r="DS13" s="323"/>
      <c r="DT13" s="323"/>
      <c r="DU13" s="323"/>
      <c r="DV13" s="323"/>
      <c r="DW13" s="323"/>
      <c r="DX13" s="323"/>
      <c r="DY13" s="323"/>
      <c r="DZ13" s="323"/>
      <c r="EA13" s="323"/>
      <c r="EB13" s="323"/>
      <c r="EC13" s="323"/>
      <c r="ED13" s="323"/>
      <c r="EE13" s="323"/>
      <c r="EF13" s="323"/>
      <c r="EG13" s="323"/>
      <c r="EH13" s="323"/>
      <c r="EI13" s="323"/>
      <c r="EJ13" s="323"/>
      <c r="EK13" s="323"/>
      <c r="EL13" s="323"/>
      <c r="EM13" s="323"/>
      <c r="EN13" s="323"/>
      <c r="EO13" s="323"/>
      <c r="EP13" s="323"/>
      <c r="EQ13" s="323"/>
      <c r="ER13" s="323"/>
      <c r="ES13" s="323"/>
      <c r="ET13" s="323"/>
      <c r="EU13" s="323"/>
    </row>
    <row r="14" spans="1:151" s="333" customFormat="1" ht="90">
      <c r="A14" s="333" t="s">
        <v>1451</v>
      </c>
      <c r="B14" s="333" t="s">
        <v>931</v>
      </c>
      <c r="C14" s="333" t="s">
        <v>356</v>
      </c>
      <c r="D14" s="335" t="s">
        <v>1452</v>
      </c>
      <c r="E14" s="335" t="s">
        <v>1453</v>
      </c>
      <c r="F14" s="333" t="s">
        <v>31</v>
      </c>
      <c r="G14" s="333">
        <v>130</v>
      </c>
      <c r="H14" s="333" t="s">
        <v>1422</v>
      </c>
      <c r="I14" s="334">
        <v>36526</v>
      </c>
      <c r="J14" s="334" t="s">
        <v>1424</v>
      </c>
      <c r="K14" s="334" t="s">
        <v>1425</v>
      </c>
      <c r="L14" s="334" t="s">
        <v>1425</v>
      </c>
      <c r="M14" s="333" t="s">
        <v>1426</v>
      </c>
      <c r="N14" s="333" t="s">
        <v>1437</v>
      </c>
      <c r="O14" s="333" t="s">
        <v>1428</v>
      </c>
      <c r="P14" s="333" t="s">
        <v>31</v>
      </c>
      <c r="Q14" s="333" t="s">
        <v>31</v>
      </c>
      <c r="R14" s="333" t="s">
        <v>1429</v>
      </c>
      <c r="S14" s="333" t="s">
        <v>1423</v>
      </c>
      <c r="T14" s="333" t="s">
        <v>1442</v>
      </c>
      <c r="U14" s="336">
        <f t="shared" si="0"/>
        <v>2</v>
      </c>
      <c r="V14" s="333" t="s">
        <v>8</v>
      </c>
      <c r="W14" s="336">
        <f t="shared" si="1"/>
        <v>1</v>
      </c>
      <c r="X14" s="333" t="s">
        <v>8</v>
      </c>
      <c r="Y14" s="336">
        <f t="shared" si="2"/>
        <v>1</v>
      </c>
      <c r="Z14" s="333">
        <f t="shared" si="3"/>
        <v>4</v>
      </c>
      <c r="AA14" s="333" t="s">
        <v>31</v>
      </c>
      <c r="AB14" s="333" t="s">
        <v>1443</v>
      </c>
      <c r="AC14" s="333" t="s">
        <v>1443</v>
      </c>
      <c r="AD14" s="333" t="s">
        <v>1444</v>
      </c>
      <c r="AE14" s="333" t="s">
        <v>1433</v>
      </c>
      <c r="AF14" s="334">
        <v>44819</v>
      </c>
      <c r="AG14" s="333" t="s">
        <v>1445</v>
      </c>
      <c r="AH14" s="333">
        <v>1</v>
      </c>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c r="CQ14" s="323"/>
      <c r="CR14" s="323"/>
      <c r="CS14" s="323"/>
      <c r="CT14" s="323"/>
      <c r="CU14" s="323"/>
      <c r="CV14" s="323"/>
      <c r="CW14" s="323"/>
      <c r="CX14" s="323"/>
      <c r="CY14" s="323"/>
      <c r="CZ14" s="323"/>
      <c r="DA14" s="323"/>
      <c r="DB14" s="323"/>
      <c r="DC14" s="323"/>
      <c r="DD14" s="323"/>
      <c r="DE14" s="323"/>
      <c r="DF14" s="323"/>
      <c r="DG14" s="323"/>
      <c r="DH14" s="323"/>
      <c r="DI14" s="323"/>
      <c r="DJ14" s="323"/>
      <c r="DK14" s="323"/>
      <c r="DL14" s="323"/>
      <c r="DM14" s="323"/>
      <c r="DN14" s="323"/>
      <c r="DO14" s="323"/>
      <c r="DP14" s="323"/>
      <c r="DQ14" s="323"/>
      <c r="DR14" s="323"/>
      <c r="DS14" s="323"/>
      <c r="DT14" s="323"/>
      <c r="DU14" s="323"/>
      <c r="DV14" s="323"/>
      <c r="DW14" s="323"/>
      <c r="DX14" s="323"/>
      <c r="DY14" s="323"/>
      <c r="DZ14" s="323"/>
      <c r="EA14" s="323"/>
      <c r="EB14" s="323"/>
      <c r="EC14" s="323"/>
      <c r="ED14" s="323"/>
      <c r="EE14" s="323"/>
      <c r="EF14" s="323"/>
      <c r="EG14" s="323"/>
      <c r="EH14" s="323"/>
      <c r="EI14" s="323"/>
      <c r="EJ14" s="323"/>
      <c r="EK14" s="323"/>
      <c r="EL14" s="323"/>
      <c r="EM14" s="323"/>
      <c r="EN14" s="323"/>
      <c r="EO14" s="323"/>
      <c r="EP14" s="323"/>
      <c r="EQ14" s="323"/>
      <c r="ER14" s="323"/>
      <c r="ES14" s="323"/>
      <c r="ET14" s="323"/>
      <c r="EU14" s="323"/>
    </row>
    <row r="15" spans="1:151" s="333" customFormat="1" ht="90">
      <c r="A15" s="333" t="s">
        <v>1454</v>
      </c>
      <c r="B15" s="333" t="s">
        <v>931</v>
      </c>
      <c r="C15" s="333" t="s">
        <v>356</v>
      </c>
      <c r="D15" s="335" t="s">
        <v>1455</v>
      </c>
      <c r="E15" s="335" t="s">
        <v>1456</v>
      </c>
      <c r="F15" s="333" t="s">
        <v>31</v>
      </c>
      <c r="G15" s="333">
        <v>45</v>
      </c>
      <c r="H15" s="333" t="s">
        <v>1422</v>
      </c>
      <c r="I15" s="334">
        <v>36526</v>
      </c>
      <c r="J15" s="334" t="s">
        <v>1424</v>
      </c>
      <c r="K15" s="334" t="s">
        <v>1425</v>
      </c>
      <c r="L15" s="334" t="s">
        <v>1425</v>
      </c>
      <c r="M15" s="333" t="s">
        <v>1426</v>
      </c>
      <c r="N15" s="333" t="s">
        <v>1437</v>
      </c>
      <c r="O15" s="333" t="s">
        <v>1428</v>
      </c>
      <c r="P15" s="333" t="s">
        <v>31</v>
      </c>
      <c r="Q15" s="333" t="s">
        <v>30</v>
      </c>
      <c r="R15" s="333" t="s">
        <v>1429</v>
      </c>
      <c r="S15" s="333" t="s">
        <v>1423</v>
      </c>
      <c r="T15" s="333" t="s">
        <v>1430</v>
      </c>
      <c r="U15" s="336">
        <f t="shared" si="0"/>
        <v>3</v>
      </c>
      <c r="V15" s="333" t="s">
        <v>8</v>
      </c>
      <c r="W15" s="336">
        <f t="shared" si="1"/>
        <v>1</v>
      </c>
      <c r="X15" s="333" t="s">
        <v>8</v>
      </c>
      <c r="Y15" s="336">
        <f t="shared" si="2"/>
        <v>1</v>
      </c>
      <c r="Z15" s="333">
        <f t="shared" si="3"/>
        <v>5</v>
      </c>
      <c r="AA15" s="333" t="s">
        <v>30</v>
      </c>
      <c r="AB15" s="333" t="s">
        <v>1423</v>
      </c>
      <c r="AC15" s="333" t="s">
        <v>1423</v>
      </c>
      <c r="AD15" s="333" t="s">
        <v>1423</v>
      </c>
      <c r="AE15" s="333" t="s">
        <v>1423</v>
      </c>
      <c r="AF15" s="334">
        <v>44819</v>
      </c>
      <c r="AG15" s="333" t="s">
        <v>1423</v>
      </c>
      <c r="AH15" s="333">
        <v>1</v>
      </c>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c r="CQ15" s="323"/>
      <c r="CR15" s="32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23"/>
      <c r="ET15" s="323"/>
      <c r="EU15" s="323"/>
    </row>
    <row r="16" spans="1:151" s="333" customFormat="1" ht="90">
      <c r="A16" s="333" t="s">
        <v>1457</v>
      </c>
      <c r="B16" s="333" t="s">
        <v>931</v>
      </c>
      <c r="C16" s="333" t="s">
        <v>356</v>
      </c>
      <c r="D16" s="335" t="s">
        <v>1458</v>
      </c>
      <c r="E16" s="335" t="s">
        <v>1459</v>
      </c>
      <c r="F16" s="333" t="s">
        <v>31</v>
      </c>
      <c r="G16" s="333">
        <v>130</v>
      </c>
      <c r="H16" s="333" t="s">
        <v>1422</v>
      </c>
      <c r="I16" s="333" t="s">
        <v>1423</v>
      </c>
      <c r="J16" s="334" t="s">
        <v>1424</v>
      </c>
      <c r="K16" s="334" t="s">
        <v>1425</v>
      </c>
      <c r="L16" s="334" t="s">
        <v>1425</v>
      </c>
      <c r="M16" s="333" t="s">
        <v>1426</v>
      </c>
      <c r="N16" s="333" t="s">
        <v>1437</v>
      </c>
      <c r="O16" s="333" t="s">
        <v>1428</v>
      </c>
      <c r="P16" s="333" t="s">
        <v>31</v>
      </c>
      <c r="Q16" s="333" t="s">
        <v>30</v>
      </c>
      <c r="R16" s="333" t="s">
        <v>1429</v>
      </c>
      <c r="S16" s="333" t="s">
        <v>1423</v>
      </c>
      <c r="T16" s="333" t="s">
        <v>1442</v>
      </c>
      <c r="U16" s="336">
        <f t="shared" si="0"/>
        <v>2</v>
      </c>
      <c r="V16" s="333" t="s">
        <v>8</v>
      </c>
      <c r="W16" s="336">
        <f t="shared" si="1"/>
        <v>1</v>
      </c>
      <c r="X16" s="333" t="s">
        <v>8</v>
      </c>
      <c r="Y16" s="336">
        <f t="shared" si="2"/>
        <v>1</v>
      </c>
      <c r="Z16" s="333">
        <f t="shared" si="3"/>
        <v>4</v>
      </c>
      <c r="AA16" s="333" t="s">
        <v>31</v>
      </c>
      <c r="AB16" s="333" t="s">
        <v>1443</v>
      </c>
      <c r="AC16" s="333" t="s">
        <v>1443</v>
      </c>
      <c r="AD16" s="333" t="s">
        <v>1444</v>
      </c>
      <c r="AE16" s="333" t="s">
        <v>1433</v>
      </c>
      <c r="AF16" s="334">
        <v>44819</v>
      </c>
      <c r="AG16" s="333" t="s">
        <v>1445</v>
      </c>
      <c r="AH16" s="333">
        <v>1</v>
      </c>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3"/>
      <c r="DU16" s="323"/>
      <c r="DV16" s="323"/>
      <c r="DW16" s="323"/>
      <c r="DX16" s="323"/>
      <c r="DY16" s="323"/>
      <c r="DZ16" s="323"/>
      <c r="EA16" s="323"/>
      <c r="EB16" s="323"/>
      <c r="EC16" s="323"/>
      <c r="ED16" s="323"/>
      <c r="EE16" s="323"/>
      <c r="EF16" s="323"/>
      <c r="EG16" s="323"/>
      <c r="EH16" s="323"/>
      <c r="EI16" s="323"/>
      <c r="EJ16" s="323"/>
      <c r="EK16" s="323"/>
      <c r="EL16" s="323"/>
      <c r="EM16" s="323"/>
      <c r="EN16" s="323"/>
      <c r="EO16" s="323"/>
      <c r="EP16" s="323"/>
      <c r="EQ16" s="323"/>
      <c r="ER16" s="323"/>
      <c r="ES16" s="323"/>
      <c r="ET16" s="323"/>
      <c r="EU16" s="323"/>
    </row>
    <row r="17" spans="1:151" s="333" customFormat="1" ht="90">
      <c r="A17" s="333" t="s">
        <v>1460</v>
      </c>
      <c r="B17" s="333" t="s">
        <v>931</v>
      </c>
      <c r="C17" s="333" t="s">
        <v>356</v>
      </c>
      <c r="D17" s="335" t="s">
        <v>1461</v>
      </c>
      <c r="E17" s="335" t="s">
        <v>1462</v>
      </c>
      <c r="F17" s="333" t="s">
        <v>31</v>
      </c>
      <c r="G17" s="333">
        <v>130</v>
      </c>
      <c r="H17" s="333" t="s">
        <v>1422</v>
      </c>
      <c r="I17" s="333" t="s">
        <v>1423</v>
      </c>
      <c r="J17" s="334" t="s">
        <v>1424</v>
      </c>
      <c r="K17" s="334" t="s">
        <v>1425</v>
      </c>
      <c r="L17" s="334" t="s">
        <v>1425</v>
      </c>
      <c r="M17" s="333" t="s">
        <v>1426</v>
      </c>
      <c r="N17" s="333" t="s">
        <v>1437</v>
      </c>
      <c r="O17" s="333" t="s">
        <v>1428</v>
      </c>
      <c r="P17" s="333" t="s">
        <v>31</v>
      </c>
      <c r="Q17" s="333" t="s">
        <v>30</v>
      </c>
      <c r="R17" s="333" t="s">
        <v>1429</v>
      </c>
      <c r="S17" s="333" t="s">
        <v>1423</v>
      </c>
      <c r="T17" s="333" t="s">
        <v>1442</v>
      </c>
      <c r="U17" s="336">
        <f t="shared" si="0"/>
        <v>2</v>
      </c>
      <c r="V17" s="333" t="s">
        <v>8</v>
      </c>
      <c r="W17" s="336">
        <f t="shared" si="1"/>
        <v>1</v>
      </c>
      <c r="X17" s="333" t="s">
        <v>8</v>
      </c>
      <c r="Y17" s="336">
        <f t="shared" si="2"/>
        <v>1</v>
      </c>
      <c r="Z17" s="333">
        <f t="shared" si="3"/>
        <v>4</v>
      </c>
      <c r="AA17" s="333" t="s">
        <v>31</v>
      </c>
      <c r="AB17" s="333" t="s">
        <v>1443</v>
      </c>
      <c r="AC17" s="333" t="s">
        <v>1443</v>
      </c>
      <c r="AD17" s="333" t="s">
        <v>1444</v>
      </c>
      <c r="AE17" s="333" t="s">
        <v>1433</v>
      </c>
      <c r="AF17" s="334">
        <v>44819</v>
      </c>
      <c r="AG17" s="333" t="s">
        <v>1445</v>
      </c>
      <c r="AH17" s="333">
        <v>1</v>
      </c>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3"/>
      <c r="DU17" s="323"/>
      <c r="DV17" s="323"/>
      <c r="DW17" s="323"/>
      <c r="DX17" s="323"/>
      <c r="DY17" s="323"/>
      <c r="DZ17" s="323"/>
      <c r="EA17" s="323"/>
      <c r="EB17" s="323"/>
      <c r="EC17" s="323"/>
      <c r="ED17" s="323"/>
      <c r="EE17" s="323"/>
      <c r="EF17" s="323"/>
      <c r="EG17" s="323"/>
      <c r="EH17" s="323"/>
      <c r="EI17" s="323"/>
      <c r="EJ17" s="323"/>
      <c r="EK17" s="323"/>
      <c r="EL17" s="323"/>
      <c r="EM17" s="323"/>
      <c r="EN17" s="323"/>
      <c r="EO17" s="323"/>
      <c r="EP17" s="323"/>
      <c r="EQ17" s="323"/>
      <c r="ER17" s="323"/>
      <c r="ES17" s="323"/>
      <c r="ET17" s="323"/>
      <c r="EU17" s="323"/>
    </row>
    <row r="18" spans="1:151" s="333" customFormat="1" ht="90">
      <c r="A18" s="333" t="s">
        <v>1463</v>
      </c>
      <c r="B18" s="333" t="s">
        <v>931</v>
      </c>
      <c r="C18" s="333" t="s">
        <v>356</v>
      </c>
      <c r="D18" s="335" t="s">
        <v>1464</v>
      </c>
      <c r="E18" s="335" t="s">
        <v>1465</v>
      </c>
      <c r="F18" s="333" t="s">
        <v>30</v>
      </c>
      <c r="G18" s="333" t="s">
        <v>1423</v>
      </c>
      <c r="H18" s="333" t="s">
        <v>1422</v>
      </c>
      <c r="I18" s="333" t="s">
        <v>1423</v>
      </c>
      <c r="J18" s="334" t="s">
        <v>1466</v>
      </c>
      <c r="K18" s="334" t="s">
        <v>1425</v>
      </c>
      <c r="L18" s="334" t="s">
        <v>1425</v>
      </c>
      <c r="M18" s="333" t="s">
        <v>1426</v>
      </c>
      <c r="N18" s="333" t="s">
        <v>1427</v>
      </c>
      <c r="O18" s="333" t="s">
        <v>1441</v>
      </c>
      <c r="P18" s="333" t="s">
        <v>31</v>
      </c>
      <c r="Q18" s="333" t="s">
        <v>30</v>
      </c>
      <c r="R18" s="333" t="s">
        <v>1423</v>
      </c>
      <c r="S18" s="333" t="s">
        <v>1423</v>
      </c>
      <c r="T18" s="333" t="s">
        <v>1442</v>
      </c>
      <c r="U18" s="336">
        <f t="shared" si="0"/>
        <v>2</v>
      </c>
      <c r="V18" s="333" t="s">
        <v>1431</v>
      </c>
      <c r="W18" s="336">
        <f t="shared" si="1"/>
        <v>2</v>
      </c>
      <c r="X18" s="333" t="s">
        <v>1431</v>
      </c>
      <c r="Y18" s="336">
        <f t="shared" si="2"/>
        <v>2</v>
      </c>
      <c r="Z18" s="333">
        <f t="shared" si="3"/>
        <v>6</v>
      </c>
      <c r="AA18" s="333" t="s">
        <v>31</v>
      </c>
      <c r="AB18" s="333" t="s">
        <v>1443</v>
      </c>
      <c r="AC18" s="333" t="s">
        <v>1443</v>
      </c>
      <c r="AD18" s="333" t="s">
        <v>1444</v>
      </c>
      <c r="AE18" s="333" t="s">
        <v>1433</v>
      </c>
      <c r="AF18" s="334">
        <v>44819</v>
      </c>
      <c r="AG18" s="333" t="s">
        <v>1445</v>
      </c>
      <c r="AH18" s="333">
        <v>1</v>
      </c>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23"/>
      <c r="ET18" s="323"/>
      <c r="EU18" s="323"/>
    </row>
    <row r="19" spans="1:151" s="333" customFormat="1" ht="90">
      <c r="A19" s="333" t="s">
        <v>1467</v>
      </c>
      <c r="B19" s="333" t="s">
        <v>931</v>
      </c>
      <c r="C19" s="333" t="s">
        <v>356</v>
      </c>
      <c r="D19" s="335" t="s">
        <v>1468</v>
      </c>
      <c r="E19" s="335" t="s">
        <v>1469</v>
      </c>
      <c r="F19" s="333" t="s">
        <v>30</v>
      </c>
      <c r="G19" s="333" t="s">
        <v>1423</v>
      </c>
      <c r="H19" s="333" t="s">
        <v>1422</v>
      </c>
      <c r="I19" s="333" t="s">
        <v>1423</v>
      </c>
      <c r="J19" s="334" t="s">
        <v>1466</v>
      </c>
      <c r="K19" s="334" t="s">
        <v>1425</v>
      </c>
      <c r="L19" s="334" t="s">
        <v>1425</v>
      </c>
      <c r="M19" s="333" t="s">
        <v>1426</v>
      </c>
      <c r="N19" s="333" t="s">
        <v>1427</v>
      </c>
      <c r="O19" s="333" t="s">
        <v>1441</v>
      </c>
      <c r="P19" s="333" t="s">
        <v>31</v>
      </c>
      <c r="Q19" s="333" t="s">
        <v>30</v>
      </c>
      <c r="R19" s="333" t="s">
        <v>1423</v>
      </c>
      <c r="S19" s="333" t="s">
        <v>1423</v>
      </c>
      <c r="T19" s="333" t="s">
        <v>1442</v>
      </c>
      <c r="U19" s="336">
        <f t="shared" si="0"/>
        <v>2</v>
      </c>
      <c r="V19" s="333" t="s">
        <v>1431</v>
      </c>
      <c r="W19" s="336">
        <f t="shared" si="1"/>
        <v>2</v>
      </c>
      <c r="X19" s="333" t="s">
        <v>1431</v>
      </c>
      <c r="Y19" s="336">
        <f t="shared" si="2"/>
        <v>2</v>
      </c>
      <c r="Z19" s="333">
        <f t="shared" si="3"/>
        <v>6</v>
      </c>
      <c r="AA19" s="333" t="s">
        <v>31</v>
      </c>
      <c r="AB19" s="333" t="s">
        <v>1443</v>
      </c>
      <c r="AC19" s="333" t="s">
        <v>1443</v>
      </c>
      <c r="AD19" s="333" t="s">
        <v>1444</v>
      </c>
      <c r="AE19" s="333" t="s">
        <v>1433</v>
      </c>
      <c r="AF19" s="334">
        <v>44819</v>
      </c>
      <c r="AG19" s="333" t="s">
        <v>1445</v>
      </c>
      <c r="AH19" s="333">
        <v>1</v>
      </c>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23"/>
      <c r="BP19" s="323"/>
      <c r="BQ19" s="323"/>
      <c r="BR19" s="323"/>
      <c r="BS19" s="323"/>
      <c r="BT19" s="323"/>
      <c r="BU19" s="323"/>
      <c r="BV19" s="323"/>
      <c r="BW19" s="323"/>
      <c r="BX19" s="323"/>
      <c r="BY19" s="323"/>
      <c r="BZ19" s="323"/>
      <c r="CA19" s="323"/>
      <c r="CB19" s="323"/>
      <c r="CC19" s="323"/>
      <c r="CD19" s="323"/>
      <c r="CE19" s="323"/>
      <c r="CF19" s="323"/>
      <c r="CG19" s="323"/>
      <c r="CH19" s="323"/>
      <c r="CI19" s="323"/>
      <c r="CJ19" s="323"/>
      <c r="CK19" s="323"/>
      <c r="CL19" s="323"/>
      <c r="CM19" s="323"/>
      <c r="CN19" s="323"/>
      <c r="CO19" s="323"/>
      <c r="CP19" s="323"/>
      <c r="CQ19" s="323"/>
      <c r="CR19" s="323"/>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23"/>
      <c r="ET19" s="323"/>
      <c r="EU19" s="323"/>
    </row>
    <row r="20" spans="1:151" s="333" customFormat="1" ht="90">
      <c r="A20" s="333" t="s">
        <v>1470</v>
      </c>
      <c r="B20" s="333" t="s">
        <v>931</v>
      </c>
      <c r="C20" s="333" t="s">
        <v>356</v>
      </c>
      <c r="D20" s="335" t="s">
        <v>1471</v>
      </c>
      <c r="E20" s="335" t="s">
        <v>1472</v>
      </c>
      <c r="F20" s="333" t="s">
        <v>30</v>
      </c>
      <c r="G20" s="338" t="s">
        <v>1423</v>
      </c>
      <c r="H20" s="333" t="s">
        <v>1422</v>
      </c>
      <c r="I20" s="333" t="s">
        <v>1423</v>
      </c>
      <c r="J20" s="334" t="s">
        <v>1466</v>
      </c>
      <c r="K20" s="334" t="s">
        <v>1425</v>
      </c>
      <c r="L20" s="334" t="s">
        <v>1425</v>
      </c>
      <c r="M20" s="333" t="s">
        <v>1426</v>
      </c>
      <c r="N20" s="333" t="s">
        <v>1427</v>
      </c>
      <c r="O20" s="333" t="s">
        <v>1441</v>
      </c>
      <c r="P20" s="333" t="s">
        <v>31</v>
      </c>
      <c r="Q20" s="333" t="s">
        <v>30</v>
      </c>
      <c r="R20" s="333" t="s">
        <v>1423</v>
      </c>
      <c r="S20" s="333" t="s">
        <v>1423</v>
      </c>
      <c r="T20" s="333" t="s">
        <v>1442</v>
      </c>
      <c r="U20" s="336">
        <f t="shared" si="0"/>
        <v>2</v>
      </c>
      <c r="V20" s="333" t="s">
        <v>1431</v>
      </c>
      <c r="W20" s="336">
        <f t="shared" si="1"/>
        <v>2</v>
      </c>
      <c r="X20" s="333" t="s">
        <v>1431</v>
      </c>
      <c r="Y20" s="336">
        <f t="shared" si="2"/>
        <v>2</v>
      </c>
      <c r="Z20" s="333">
        <f t="shared" si="3"/>
        <v>6</v>
      </c>
      <c r="AA20" s="333" t="s">
        <v>31</v>
      </c>
      <c r="AB20" s="333" t="s">
        <v>1443</v>
      </c>
      <c r="AC20" s="333" t="s">
        <v>1443</v>
      </c>
      <c r="AD20" s="333" t="s">
        <v>1444</v>
      </c>
      <c r="AE20" s="333" t="s">
        <v>1433</v>
      </c>
      <c r="AF20" s="334">
        <v>44819</v>
      </c>
      <c r="AG20" s="333" t="s">
        <v>1445</v>
      </c>
      <c r="AH20" s="333">
        <v>1</v>
      </c>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c r="CL20" s="323"/>
      <c r="CM20" s="323"/>
      <c r="CN20" s="323"/>
      <c r="CO20" s="323"/>
      <c r="CP20" s="323"/>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23"/>
      <c r="DW20" s="323"/>
      <c r="DX20" s="323"/>
      <c r="DY20" s="323"/>
      <c r="DZ20" s="323"/>
      <c r="EA20" s="323"/>
      <c r="EB20" s="323"/>
      <c r="EC20" s="323"/>
      <c r="ED20" s="323"/>
      <c r="EE20" s="323"/>
      <c r="EF20" s="323"/>
      <c r="EG20" s="323"/>
      <c r="EH20" s="323"/>
      <c r="EI20" s="323"/>
      <c r="EJ20" s="323"/>
      <c r="EK20" s="323"/>
      <c r="EL20" s="323"/>
      <c r="EM20" s="323"/>
      <c r="EN20" s="323"/>
      <c r="EO20" s="323"/>
      <c r="EP20" s="323"/>
      <c r="EQ20" s="323"/>
      <c r="ER20" s="323"/>
      <c r="ES20" s="323"/>
      <c r="ET20" s="323"/>
      <c r="EU20" s="323"/>
    </row>
    <row r="21" spans="1:151" s="333" customFormat="1" ht="150">
      <c r="A21" s="333" t="s">
        <v>1473</v>
      </c>
      <c r="B21" s="333" t="s">
        <v>931</v>
      </c>
      <c r="C21" s="333" t="s">
        <v>356</v>
      </c>
      <c r="D21" s="335" t="s">
        <v>1474</v>
      </c>
      <c r="E21" s="335" t="s">
        <v>1475</v>
      </c>
      <c r="F21" s="333" t="s">
        <v>30</v>
      </c>
      <c r="G21" s="333" t="s">
        <v>1423</v>
      </c>
      <c r="H21" s="333" t="s">
        <v>1422</v>
      </c>
      <c r="I21" s="333" t="s">
        <v>1423</v>
      </c>
      <c r="J21" s="334" t="s">
        <v>1466</v>
      </c>
      <c r="K21" s="334" t="s">
        <v>1425</v>
      </c>
      <c r="L21" s="334" t="s">
        <v>1425</v>
      </c>
      <c r="M21" s="333" t="s">
        <v>1426</v>
      </c>
      <c r="N21" s="333" t="s">
        <v>1427</v>
      </c>
      <c r="O21" s="333" t="s">
        <v>1441</v>
      </c>
      <c r="P21" s="333" t="s">
        <v>31</v>
      </c>
      <c r="Q21" s="333" t="s">
        <v>30</v>
      </c>
      <c r="R21" s="333" t="s">
        <v>1423</v>
      </c>
      <c r="S21" s="333" t="s">
        <v>1423</v>
      </c>
      <c r="T21" s="333" t="s">
        <v>1442</v>
      </c>
      <c r="U21" s="336">
        <f t="shared" si="0"/>
        <v>2</v>
      </c>
      <c r="V21" s="333" t="s">
        <v>1431</v>
      </c>
      <c r="W21" s="336">
        <f t="shared" si="1"/>
        <v>2</v>
      </c>
      <c r="X21" s="333" t="s">
        <v>1431</v>
      </c>
      <c r="Y21" s="336">
        <f t="shared" si="2"/>
        <v>2</v>
      </c>
      <c r="Z21" s="333">
        <f t="shared" si="3"/>
        <v>6</v>
      </c>
      <c r="AA21" s="333" t="s">
        <v>31</v>
      </c>
      <c r="AB21" s="333" t="s">
        <v>1443</v>
      </c>
      <c r="AC21" s="333" t="s">
        <v>1443</v>
      </c>
      <c r="AD21" s="333" t="s">
        <v>1444</v>
      </c>
      <c r="AE21" s="333" t="s">
        <v>1433</v>
      </c>
      <c r="AF21" s="334">
        <v>44819</v>
      </c>
      <c r="AG21" s="333" t="s">
        <v>1445</v>
      </c>
      <c r="AH21" s="333">
        <v>1</v>
      </c>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323"/>
      <c r="BV21" s="323"/>
      <c r="BW21" s="323"/>
      <c r="BX21" s="323"/>
      <c r="BY21" s="323"/>
      <c r="BZ21" s="323"/>
      <c r="CA21" s="323"/>
      <c r="CB21" s="323"/>
      <c r="CC21" s="323"/>
      <c r="CD21" s="323"/>
      <c r="CE21" s="323"/>
      <c r="CF21" s="323"/>
      <c r="CG21" s="323"/>
      <c r="CH21" s="323"/>
      <c r="CI21" s="323"/>
      <c r="CJ21" s="323"/>
      <c r="CK21" s="323"/>
      <c r="CL21" s="323"/>
      <c r="CM21" s="323"/>
      <c r="CN21" s="323"/>
      <c r="CO21" s="323"/>
      <c r="CP21" s="323"/>
      <c r="CQ21" s="323"/>
      <c r="CR21" s="323"/>
      <c r="CS21" s="323"/>
      <c r="CT21" s="323"/>
      <c r="CU21" s="323"/>
      <c r="CV21" s="323"/>
      <c r="CW21" s="323"/>
      <c r="CX21" s="323"/>
      <c r="CY21" s="323"/>
      <c r="CZ21" s="323"/>
      <c r="DA21" s="323"/>
      <c r="DB21" s="323"/>
      <c r="DC21" s="323"/>
      <c r="DD21" s="323"/>
      <c r="DE21" s="323"/>
      <c r="DF21" s="323"/>
      <c r="DG21" s="323"/>
      <c r="DH21" s="323"/>
      <c r="DI21" s="323"/>
      <c r="DJ21" s="323"/>
      <c r="DK21" s="323"/>
      <c r="DL21" s="323"/>
      <c r="DM21" s="323"/>
      <c r="DN21" s="323"/>
      <c r="DO21" s="323"/>
      <c r="DP21" s="323"/>
      <c r="DQ21" s="323"/>
      <c r="DR21" s="323"/>
      <c r="DS21" s="323"/>
      <c r="DT21" s="323"/>
      <c r="DU21" s="323"/>
      <c r="DV21" s="323"/>
      <c r="DW21" s="323"/>
      <c r="DX21" s="323"/>
      <c r="DY21" s="323"/>
      <c r="DZ21" s="323"/>
      <c r="EA21" s="323"/>
      <c r="EB21" s="323"/>
      <c r="EC21" s="323"/>
      <c r="ED21" s="323"/>
      <c r="EE21" s="323"/>
      <c r="EF21" s="323"/>
      <c r="EG21" s="323"/>
      <c r="EH21" s="323"/>
      <c r="EI21" s="323"/>
      <c r="EJ21" s="323"/>
      <c r="EK21" s="323"/>
      <c r="EL21" s="323"/>
      <c r="EM21" s="323"/>
      <c r="EN21" s="323"/>
      <c r="EO21" s="323"/>
      <c r="EP21" s="323"/>
      <c r="EQ21" s="323"/>
      <c r="ER21" s="323"/>
      <c r="ES21" s="323"/>
      <c r="ET21" s="323"/>
      <c r="EU21" s="323"/>
    </row>
    <row r="22" spans="1:151" s="333" customFormat="1" ht="120">
      <c r="A22" s="333" t="s">
        <v>1476</v>
      </c>
      <c r="B22" s="333" t="s">
        <v>931</v>
      </c>
      <c r="C22" s="333" t="s">
        <v>356</v>
      </c>
      <c r="D22" s="335" t="s">
        <v>1477</v>
      </c>
      <c r="E22" s="335" t="s">
        <v>1478</v>
      </c>
      <c r="F22" s="333" t="s">
        <v>30</v>
      </c>
      <c r="G22" s="333" t="s">
        <v>1423</v>
      </c>
      <c r="H22" s="333" t="s">
        <v>1422</v>
      </c>
      <c r="I22" s="334">
        <v>44182</v>
      </c>
      <c r="J22" s="334" t="s">
        <v>1424</v>
      </c>
      <c r="K22" s="334" t="s">
        <v>1479</v>
      </c>
      <c r="L22" s="334" t="s">
        <v>1425</v>
      </c>
      <c r="M22" s="333" t="s">
        <v>1426</v>
      </c>
      <c r="N22" s="333" t="s">
        <v>1427</v>
      </c>
      <c r="O22" s="333" t="s">
        <v>1441</v>
      </c>
      <c r="P22" s="333" t="s">
        <v>31</v>
      </c>
      <c r="Q22" s="333" t="s">
        <v>30</v>
      </c>
      <c r="R22" s="333" t="s">
        <v>1423</v>
      </c>
      <c r="S22" s="333" t="s">
        <v>1423</v>
      </c>
      <c r="T22" s="333" t="s">
        <v>1442</v>
      </c>
      <c r="U22" s="336">
        <f t="shared" si="0"/>
        <v>2</v>
      </c>
      <c r="V22" s="333" t="s">
        <v>1431</v>
      </c>
      <c r="W22" s="336">
        <f t="shared" si="1"/>
        <v>2</v>
      </c>
      <c r="X22" s="333" t="s">
        <v>1431</v>
      </c>
      <c r="Y22" s="336">
        <f t="shared" si="2"/>
        <v>2</v>
      </c>
      <c r="Z22" s="333">
        <f t="shared" si="3"/>
        <v>6</v>
      </c>
      <c r="AA22" s="333" t="s">
        <v>31</v>
      </c>
      <c r="AB22" s="333" t="s">
        <v>1443</v>
      </c>
      <c r="AC22" s="333" t="s">
        <v>1443</v>
      </c>
      <c r="AD22" s="333" t="s">
        <v>1444</v>
      </c>
      <c r="AE22" s="333" t="s">
        <v>1433</v>
      </c>
      <c r="AF22" s="334">
        <v>44819</v>
      </c>
      <c r="AG22" s="333" t="s">
        <v>1445</v>
      </c>
      <c r="AH22" s="333">
        <v>1</v>
      </c>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c r="DV22" s="323"/>
      <c r="DW22" s="323"/>
      <c r="DX22" s="323"/>
      <c r="DY22" s="323"/>
      <c r="DZ22" s="323"/>
      <c r="EA22" s="323"/>
      <c r="EB22" s="323"/>
      <c r="EC22" s="323"/>
      <c r="ED22" s="323"/>
      <c r="EE22" s="323"/>
      <c r="EF22" s="323"/>
      <c r="EG22" s="323"/>
      <c r="EH22" s="323"/>
      <c r="EI22" s="323"/>
      <c r="EJ22" s="323"/>
      <c r="EK22" s="323"/>
      <c r="EL22" s="323"/>
      <c r="EM22" s="323"/>
      <c r="EN22" s="323"/>
      <c r="EO22" s="323"/>
      <c r="EP22" s="323"/>
      <c r="EQ22" s="323"/>
      <c r="ER22" s="323"/>
      <c r="ES22" s="323"/>
      <c r="ET22" s="323"/>
      <c r="EU22" s="323"/>
    </row>
    <row r="23" spans="1:151" s="333" customFormat="1" ht="165">
      <c r="A23" s="333" t="s">
        <v>1480</v>
      </c>
      <c r="B23" s="333" t="s">
        <v>931</v>
      </c>
      <c r="C23" s="333" t="s">
        <v>356</v>
      </c>
      <c r="D23" s="335" t="s">
        <v>1481</v>
      </c>
      <c r="E23" s="335" t="s">
        <v>1482</v>
      </c>
      <c r="F23" s="333" t="s">
        <v>31</v>
      </c>
      <c r="G23" s="333">
        <v>130</v>
      </c>
      <c r="H23" s="333" t="s">
        <v>1422</v>
      </c>
      <c r="I23" s="334">
        <v>44280</v>
      </c>
      <c r="J23" s="334" t="s">
        <v>1424</v>
      </c>
      <c r="K23" s="334" t="s">
        <v>1425</v>
      </c>
      <c r="L23" s="334" t="s">
        <v>1425</v>
      </c>
      <c r="M23" s="333" t="s">
        <v>1426</v>
      </c>
      <c r="N23" s="333" t="s">
        <v>1437</v>
      </c>
      <c r="O23" s="333" t="s">
        <v>1441</v>
      </c>
      <c r="P23" s="333" t="s">
        <v>31</v>
      </c>
      <c r="Q23" s="333" t="s">
        <v>30</v>
      </c>
      <c r="R23" s="333" t="s">
        <v>1429</v>
      </c>
      <c r="S23" s="333" t="s">
        <v>1423</v>
      </c>
      <c r="T23" s="333" t="s">
        <v>1442</v>
      </c>
      <c r="U23" s="336">
        <f t="shared" si="0"/>
        <v>2</v>
      </c>
      <c r="V23" s="333" t="s">
        <v>8</v>
      </c>
      <c r="W23" s="336">
        <f t="shared" si="1"/>
        <v>1</v>
      </c>
      <c r="X23" s="333" t="s">
        <v>8</v>
      </c>
      <c r="Y23" s="336">
        <f t="shared" si="2"/>
        <v>1</v>
      </c>
      <c r="Z23" s="333">
        <f t="shared" si="3"/>
        <v>4</v>
      </c>
      <c r="AA23" s="333" t="s">
        <v>31</v>
      </c>
      <c r="AB23" s="333" t="s">
        <v>1443</v>
      </c>
      <c r="AC23" s="333" t="s">
        <v>1443</v>
      </c>
      <c r="AD23" s="333" t="s">
        <v>1444</v>
      </c>
      <c r="AE23" s="333" t="s">
        <v>1433</v>
      </c>
      <c r="AF23" s="334">
        <v>44819</v>
      </c>
      <c r="AG23" s="333" t="s">
        <v>1445</v>
      </c>
      <c r="AH23" s="333">
        <v>1</v>
      </c>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c r="CL23" s="323"/>
      <c r="CM23" s="323"/>
      <c r="CN23" s="323"/>
      <c r="CO23" s="323"/>
      <c r="CP23" s="323"/>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c r="EU23" s="323"/>
    </row>
    <row r="24" spans="1:151" s="333" customFormat="1" ht="135">
      <c r="A24" s="333" t="s">
        <v>1483</v>
      </c>
      <c r="B24" s="333" t="s">
        <v>931</v>
      </c>
      <c r="C24" s="333" t="s">
        <v>356</v>
      </c>
      <c r="D24" s="335" t="s">
        <v>1484</v>
      </c>
      <c r="E24" s="335" t="s">
        <v>1485</v>
      </c>
      <c r="F24" s="333" t="s">
        <v>30</v>
      </c>
      <c r="G24" s="333" t="s">
        <v>1423</v>
      </c>
      <c r="H24" s="333" t="s">
        <v>1422</v>
      </c>
      <c r="I24" s="334">
        <v>44280</v>
      </c>
      <c r="J24" s="334" t="s">
        <v>1026</v>
      </c>
      <c r="K24" s="334" t="s">
        <v>1425</v>
      </c>
      <c r="L24" s="334" t="s">
        <v>1425</v>
      </c>
      <c r="M24" s="333" t="s">
        <v>1426</v>
      </c>
      <c r="N24" s="333" t="s">
        <v>1427</v>
      </c>
      <c r="O24" s="333" t="s">
        <v>1441</v>
      </c>
      <c r="P24" s="333" t="s">
        <v>31</v>
      </c>
      <c r="Q24" s="333" t="s">
        <v>30</v>
      </c>
      <c r="R24" s="333" t="s">
        <v>1423</v>
      </c>
      <c r="S24" s="333" t="s">
        <v>1423</v>
      </c>
      <c r="T24" s="333" t="s">
        <v>1430</v>
      </c>
      <c r="U24" s="336">
        <f t="shared" si="0"/>
        <v>3</v>
      </c>
      <c r="V24" s="333" t="s">
        <v>1431</v>
      </c>
      <c r="W24" s="336">
        <f t="shared" si="1"/>
        <v>2</v>
      </c>
      <c r="X24" s="333" t="s">
        <v>6</v>
      </c>
      <c r="Y24" s="336">
        <f t="shared" si="2"/>
        <v>3</v>
      </c>
      <c r="Z24" s="333">
        <f t="shared" si="3"/>
        <v>8</v>
      </c>
      <c r="AA24" s="333" t="s">
        <v>30</v>
      </c>
      <c r="AB24" s="333" t="s">
        <v>1443</v>
      </c>
      <c r="AC24" s="333" t="s">
        <v>1443</v>
      </c>
      <c r="AD24" s="333" t="s">
        <v>1444</v>
      </c>
      <c r="AE24" s="333" t="s">
        <v>1433</v>
      </c>
      <c r="AF24" s="334">
        <v>44819</v>
      </c>
      <c r="AG24" s="333" t="s">
        <v>1423</v>
      </c>
      <c r="AH24" s="333">
        <v>1</v>
      </c>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c r="EU24" s="323"/>
    </row>
    <row r="25" spans="1:151" s="333" customFormat="1" ht="135">
      <c r="A25" s="347" t="s">
        <v>1486</v>
      </c>
      <c r="B25" s="347" t="s">
        <v>931</v>
      </c>
      <c r="C25" s="347" t="s">
        <v>356</v>
      </c>
      <c r="D25" s="407" t="s">
        <v>1487</v>
      </c>
      <c r="E25" s="407" t="s">
        <v>1488</v>
      </c>
      <c r="F25" s="347" t="s">
        <v>31</v>
      </c>
      <c r="G25" s="347">
        <v>130</v>
      </c>
      <c r="H25" s="347" t="s">
        <v>1422</v>
      </c>
      <c r="I25" s="345">
        <v>36526</v>
      </c>
      <c r="J25" s="345" t="s">
        <v>1173</v>
      </c>
      <c r="K25" s="345" t="s">
        <v>1425</v>
      </c>
      <c r="L25" s="334" t="s">
        <v>1425</v>
      </c>
      <c r="M25" s="347" t="s">
        <v>1426</v>
      </c>
      <c r="N25" s="347" t="s">
        <v>1427</v>
      </c>
      <c r="O25" s="347" t="s">
        <v>1441</v>
      </c>
      <c r="P25" s="347" t="s">
        <v>31</v>
      </c>
      <c r="Q25" s="347" t="s">
        <v>31</v>
      </c>
      <c r="R25" s="347" t="s">
        <v>1423</v>
      </c>
      <c r="S25" s="347" t="s">
        <v>1423</v>
      </c>
      <c r="T25" s="347" t="s">
        <v>1430</v>
      </c>
      <c r="U25" s="336">
        <f t="shared" si="0"/>
        <v>3</v>
      </c>
      <c r="V25" s="347" t="s">
        <v>8</v>
      </c>
      <c r="W25" s="336">
        <f t="shared" si="1"/>
        <v>1</v>
      </c>
      <c r="X25" s="347" t="s">
        <v>8</v>
      </c>
      <c r="Y25" s="336">
        <f t="shared" si="2"/>
        <v>1</v>
      </c>
      <c r="Z25" s="333">
        <f t="shared" si="3"/>
        <v>5</v>
      </c>
      <c r="AA25" s="347" t="s">
        <v>30</v>
      </c>
      <c r="AB25" s="347" t="s">
        <v>1423</v>
      </c>
      <c r="AC25" s="347" t="s">
        <v>1423</v>
      </c>
      <c r="AD25" s="347" t="s">
        <v>1423</v>
      </c>
      <c r="AE25" s="347" t="s">
        <v>1423</v>
      </c>
      <c r="AF25" s="345">
        <v>44819</v>
      </c>
      <c r="AG25" s="347" t="s">
        <v>1423</v>
      </c>
      <c r="AH25" s="333">
        <v>1</v>
      </c>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c r="EU25" s="323"/>
    </row>
    <row r="26" spans="1:151" s="333" customFormat="1" ht="60">
      <c r="A26" s="347" t="s">
        <v>1489</v>
      </c>
      <c r="B26" s="347" t="s">
        <v>931</v>
      </c>
      <c r="C26" s="347" t="s">
        <v>356</v>
      </c>
      <c r="D26" s="407" t="s">
        <v>1490</v>
      </c>
      <c r="E26" s="407" t="s">
        <v>1491</v>
      </c>
      <c r="F26" s="347" t="s">
        <v>31</v>
      </c>
      <c r="G26" s="347">
        <v>130</v>
      </c>
      <c r="H26" s="347" t="s">
        <v>1422</v>
      </c>
      <c r="I26" s="345">
        <v>36526</v>
      </c>
      <c r="J26" s="345" t="s">
        <v>1173</v>
      </c>
      <c r="K26" s="345" t="s">
        <v>1425</v>
      </c>
      <c r="L26" s="334" t="s">
        <v>1425</v>
      </c>
      <c r="M26" s="347" t="s">
        <v>1426</v>
      </c>
      <c r="N26" s="347" t="s">
        <v>1427</v>
      </c>
      <c r="O26" s="347" t="s">
        <v>1441</v>
      </c>
      <c r="P26" s="347" t="s">
        <v>31</v>
      </c>
      <c r="Q26" s="347" t="s">
        <v>31</v>
      </c>
      <c r="R26" s="347" t="s">
        <v>1423</v>
      </c>
      <c r="S26" s="347" t="s">
        <v>1423</v>
      </c>
      <c r="T26" s="347" t="s">
        <v>1430</v>
      </c>
      <c r="U26" s="336">
        <f t="shared" si="0"/>
        <v>3</v>
      </c>
      <c r="V26" s="347" t="s">
        <v>8</v>
      </c>
      <c r="W26" s="336">
        <f t="shared" si="1"/>
        <v>1</v>
      </c>
      <c r="X26" s="347" t="s">
        <v>8</v>
      </c>
      <c r="Y26" s="336">
        <f t="shared" si="2"/>
        <v>1</v>
      </c>
      <c r="Z26" s="333">
        <f t="shared" si="3"/>
        <v>5</v>
      </c>
      <c r="AA26" s="347" t="s">
        <v>30</v>
      </c>
      <c r="AB26" s="347" t="s">
        <v>1423</v>
      </c>
      <c r="AC26" s="347" t="s">
        <v>1423</v>
      </c>
      <c r="AD26" s="347" t="s">
        <v>1423</v>
      </c>
      <c r="AE26" s="347" t="s">
        <v>1423</v>
      </c>
      <c r="AF26" s="345">
        <v>44819</v>
      </c>
      <c r="AG26" s="347" t="s">
        <v>1423</v>
      </c>
      <c r="AH26" s="333">
        <v>1</v>
      </c>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c r="EU26" s="323"/>
    </row>
    <row r="27" spans="1:151" s="333" customFormat="1" ht="90">
      <c r="A27" s="333" t="s">
        <v>1492</v>
      </c>
      <c r="B27" s="333" t="s">
        <v>931</v>
      </c>
      <c r="C27" s="333" t="s">
        <v>354</v>
      </c>
      <c r="D27" s="335" t="s">
        <v>1493</v>
      </c>
      <c r="E27" s="335" t="s">
        <v>1494</v>
      </c>
      <c r="F27" s="333" t="s">
        <v>1423</v>
      </c>
      <c r="G27" s="333" t="s">
        <v>1423</v>
      </c>
      <c r="H27" s="333" t="s">
        <v>1422</v>
      </c>
      <c r="I27" s="334">
        <v>42292</v>
      </c>
      <c r="J27" s="334" t="s">
        <v>1466</v>
      </c>
      <c r="K27" s="334" t="s">
        <v>1425</v>
      </c>
      <c r="L27" s="334" t="s">
        <v>949</v>
      </c>
      <c r="M27" s="333" t="s">
        <v>1426</v>
      </c>
      <c r="N27" s="333" t="s">
        <v>1427</v>
      </c>
      <c r="O27" s="333" t="s">
        <v>1495</v>
      </c>
      <c r="P27" s="333" t="s">
        <v>31</v>
      </c>
      <c r="Q27" s="333" t="s">
        <v>30</v>
      </c>
      <c r="R27" s="333" t="s">
        <v>1423</v>
      </c>
      <c r="S27" s="333" t="s">
        <v>1423</v>
      </c>
      <c r="T27" s="333" t="s">
        <v>1442</v>
      </c>
      <c r="U27" s="336">
        <f t="shared" si="0"/>
        <v>2</v>
      </c>
      <c r="V27" s="333" t="s">
        <v>8</v>
      </c>
      <c r="W27" s="336">
        <f t="shared" si="1"/>
        <v>1</v>
      </c>
      <c r="X27" s="333" t="s">
        <v>8</v>
      </c>
      <c r="Y27" s="336">
        <f t="shared" si="2"/>
        <v>1</v>
      </c>
      <c r="Z27" s="333">
        <f t="shared" si="3"/>
        <v>4</v>
      </c>
      <c r="AA27" s="333" t="s">
        <v>31</v>
      </c>
      <c r="AB27" s="333" t="s">
        <v>1443</v>
      </c>
      <c r="AC27" s="333" t="s">
        <v>1443</v>
      </c>
      <c r="AD27" s="333" t="s">
        <v>1444</v>
      </c>
      <c r="AE27" s="333" t="s">
        <v>1433</v>
      </c>
      <c r="AF27" s="334">
        <v>44819</v>
      </c>
      <c r="AG27" s="333" t="s">
        <v>1445</v>
      </c>
      <c r="AH27" s="333">
        <v>1</v>
      </c>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c r="EU27" s="323"/>
    </row>
    <row r="28" spans="1:151" s="333" customFormat="1" ht="45">
      <c r="A28" s="333" t="s">
        <v>1496</v>
      </c>
      <c r="B28" s="333" t="s">
        <v>1497</v>
      </c>
      <c r="C28" s="333" t="s">
        <v>354</v>
      </c>
      <c r="D28" s="330" t="s">
        <v>1498</v>
      </c>
      <c r="E28" s="331" t="s">
        <v>1499</v>
      </c>
      <c r="F28" s="333" t="s">
        <v>1423</v>
      </c>
      <c r="G28" s="333" t="s">
        <v>1423</v>
      </c>
      <c r="H28" s="333" t="s">
        <v>1422</v>
      </c>
      <c r="I28" s="333" t="s">
        <v>1423</v>
      </c>
      <c r="J28" s="334" t="s">
        <v>1450</v>
      </c>
      <c r="K28" s="334" t="s">
        <v>1425</v>
      </c>
      <c r="L28" s="334" t="s">
        <v>949</v>
      </c>
      <c r="M28" s="333" t="s">
        <v>1426</v>
      </c>
      <c r="N28" s="333" t="s">
        <v>1427</v>
      </c>
      <c r="O28" s="333" t="s">
        <v>1495</v>
      </c>
      <c r="P28" s="333" t="s">
        <v>31</v>
      </c>
      <c r="Q28" s="333" t="s">
        <v>30</v>
      </c>
      <c r="R28" s="333" t="s">
        <v>1423</v>
      </c>
      <c r="S28" s="333" t="s">
        <v>1423</v>
      </c>
      <c r="T28" s="333" t="s">
        <v>1430</v>
      </c>
      <c r="U28" s="336">
        <f t="shared" si="0"/>
        <v>3</v>
      </c>
      <c r="V28" s="333" t="s">
        <v>8</v>
      </c>
      <c r="W28" s="336">
        <f t="shared" si="1"/>
        <v>1</v>
      </c>
      <c r="X28" s="333" t="s">
        <v>8</v>
      </c>
      <c r="Y28" s="336">
        <f t="shared" si="2"/>
        <v>1</v>
      </c>
      <c r="Z28" s="333">
        <f t="shared" si="3"/>
        <v>5</v>
      </c>
      <c r="AB28" s="333" t="s">
        <v>1423</v>
      </c>
      <c r="AC28" s="333" t="s">
        <v>1423</v>
      </c>
      <c r="AD28" s="333" t="s">
        <v>1423</v>
      </c>
      <c r="AE28" s="333" t="s">
        <v>1423</v>
      </c>
      <c r="AF28" s="334">
        <v>44530</v>
      </c>
      <c r="AG28" s="333" t="s">
        <v>1423</v>
      </c>
      <c r="AH28" s="333">
        <v>1</v>
      </c>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23"/>
      <c r="DI28" s="323"/>
      <c r="DJ28" s="323"/>
      <c r="DK28" s="323"/>
      <c r="DL28" s="323"/>
      <c r="DM28" s="323"/>
      <c r="DN28" s="323"/>
      <c r="DO28" s="323"/>
      <c r="DP28" s="323"/>
      <c r="DQ28" s="323"/>
      <c r="DR28" s="323"/>
      <c r="DS28" s="323"/>
      <c r="DT28" s="323"/>
      <c r="DU28" s="323"/>
      <c r="DV28" s="323"/>
      <c r="DW28" s="323"/>
      <c r="DX28" s="323"/>
      <c r="DY28" s="323"/>
      <c r="DZ28" s="323"/>
      <c r="EA28" s="323"/>
      <c r="EB28" s="323"/>
      <c r="EC28" s="323"/>
      <c r="ED28" s="323"/>
      <c r="EE28" s="323"/>
      <c r="EF28" s="323"/>
      <c r="EG28" s="323"/>
      <c r="EH28" s="323"/>
      <c r="EI28" s="323"/>
      <c r="EJ28" s="323"/>
      <c r="EK28" s="323"/>
      <c r="EL28" s="323"/>
      <c r="EM28" s="323"/>
      <c r="EN28" s="323"/>
      <c r="EO28" s="323"/>
      <c r="EP28" s="323"/>
      <c r="EQ28" s="323"/>
      <c r="ER28" s="323"/>
      <c r="ES28" s="323"/>
      <c r="ET28" s="323"/>
      <c r="EU28" s="323"/>
    </row>
    <row r="29" spans="1:151" s="333" customFormat="1" ht="45">
      <c r="A29" s="333" t="s">
        <v>1500</v>
      </c>
      <c r="B29" s="333" t="s">
        <v>1497</v>
      </c>
      <c r="C29" s="333" t="s">
        <v>354</v>
      </c>
      <c r="D29" s="330" t="s">
        <v>1501</v>
      </c>
      <c r="E29" s="331" t="s">
        <v>1502</v>
      </c>
      <c r="F29" s="333" t="s">
        <v>1423</v>
      </c>
      <c r="G29" s="333" t="s">
        <v>1423</v>
      </c>
      <c r="H29" s="333" t="s">
        <v>1422</v>
      </c>
      <c r="I29" s="333" t="s">
        <v>1423</v>
      </c>
      <c r="J29" s="334" t="s">
        <v>1450</v>
      </c>
      <c r="K29" s="334" t="s">
        <v>1425</v>
      </c>
      <c r="L29" s="334" t="s">
        <v>949</v>
      </c>
      <c r="M29" s="333" t="s">
        <v>1426</v>
      </c>
      <c r="N29" s="333" t="s">
        <v>1427</v>
      </c>
      <c r="O29" s="333" t="s">
        <v>1495</v>
      </c>
      <c r="P29" s="333" t="s">
        <v>31</v>
      </c>
      <c r="Q29" s="333" t="s">
        <v>30</v>
      </c>
      <c r="R29" s="333" t="s">
        <v>1423</v>
      </c>
      <c r="S29" s="333" t="s">
        <v>1423</v>
      </c>
      <c r="T29" s="333" t="s">
        <v>1430</v>
      </c>
      <c r="U29" s="336">
        <f t="shared" si="0"/>
        <v>3</v>
      </c>
      <c r="V29" s="333" t="s">
        <v>8</v>
      </c>
      <c r="W29" s="336">
        <f t="shared" si="1"/>
        <v>1</v>
      </c>
      <c r="X29" s="333" t="s">
        <v>8</v>
      </c>
      <c r="Y29" s="336">
        <f t="shared" si="2"/>
        <v>1</v>
      </c>
      <c r="Z29" s="333">
        <f t="shared" si="3"/>
        <v>5</v>
      </c>
      <c r="AB29" s="333" t="s">
        <v>1423</v>
      </c>
      <c r="AC29" s="333" t="s">
        <v>1423</v>
      </c>
      <c r="AD29" s="333" t="s">
        <v>1423</v>
      </c>
      <c r="AE29" s="333" t="s">
        <v>1423</v>
      </c>
      <c r="AF29" s="334">
        <v>44530</v>
      </c>
      <c r="AG29" s="333" t="s">
        <v>1423</v>
      </c>
      <c r="AH29" s="333">
        <v>1</v>
      </c>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c r="CL29" s="323"/>
      <c r="CM29" s="323"/>
      <c r="CN29" s="323"/>
      <c r="CO29" s="323"/>
      <c r="CP29" s="323"/>
      <c r="CQ29" s="323"/>
      <c r="CR29" s="323"/>
      <c r="CS29" s="323"/>
      <c r="CT29" s="323"/>
      <c r="CU29" s="323"/>
      <c r="CV29" s="323"/>
      <c r="CW29" s="323"/>
      <c r="CX29" s="323"/>
      <c r="CY29" s="323"/>
      <c r="CZ29" s="323"/>
      <c r="DA29" s="323"/>
      <c r="DB29" s="323"/>
      <c r="DC29" s="323"/>
      <c r="DD29" s="323"/>
      <c r="DE29" s="323"/>
      <c r="DF29" s="323"/>
      <c r="DG29" s="323"/>
      <c r="DH29" s="323"/>
      <c r="DI29" s="323"/>
      <c r="DJ29" s="323"/>
      <c r="DK29" s="323"/>
      <c r="DL29" s="323"/>
      <c r="DM29" s="323"/>
      <c r="DN29" s="323"/>
      <c r="DO29" s="323"/>
      <c r="DP29" s="323"/>
      <c r="DQ29" s="323"/>
      <c r="DR29" s="323"/>
      <c r="DS29" s="323"/>
      <c r="DT29" s="323"/>
      <c r="DU29" s="323"/>
      <c r="DV29" s="323"/>
      <c r="DW29" s="323"/>
      <c r="DX29" s="323"/>
      <c r="DY29" s="323"/>
      <c r="DZ29" s="323"/>
      <c r="EA29" s="323"/>
      <c r="EB29" s="323"/>
      <c r="EC29" s="323"/>
      <c r="ED29" s="323"/>
      <c r="EE29" s="323"/>
      <c r="EF29" s="323"/>
      <c r="EG29" s="323"/>
      <c r="EH29" s="323"/>
      <c r="EI29" s="323"/>
      <c r="EJ29" s="323"/>
      <c r="EK29" s="323"/>
      <c r="EL29" s="323"/>
      <c r="EM29" s="323"/>
      <c r="EN29" s="323"/>
      <c r="EO29" s="323"/>
      <c r="EP29" s="323"/>
      <c r="EQ29" s="323"/>
      <c r="ER29" s="323"/>
      <c r="ES29" s="323"/>
      <c r="ET29" s="323"/>
      <c r="EU29" s="323"/>
    </row>
    <row r="30" spans="1:151" s="333" customFormat="1" ht="60">
      <c r="A30" s="333" t="s">
        <v>1503</v>
      </c>
      <c r="B30" s="333" t="s">
        <v>931</v>
      </c>
      <c r="C30" s="333" t="s">
        <v>356</v>
      </c>
      <c r="D30" s="335" t="s">
        <v>1504</v>
      </c>
      <c r="E30" s="335" t="s">
        <v>1505</v>
      </c>
      <c r="F30" s="333" t="s">
        <v>31</v>
      </c>
      <c r="G30" s="338">
        <v>85</v>
      </c>
      <c r="H30" s="333" t="s">
        <v>1506</v>
      </c>
      <c r="I30" s="334">
        <v>36526</v>
      </c>
      <c r="J30" s="334" t="s">
        <v>1424</v>
      </c>
      <c r="K30" s="334" t="s">
        <v>1425</v>
      </c>
      <c r="L30" s="334" t="s">
        <v>1425</v>
      </c>
      <c r="M30" s="333" t="s">
        <v>1426</v>
      </c>
      <c r="N30" s="333" t="s">
        <v>1437</v>
      </c>
      <c r="O30" s="333" t="s">
        <v>1428</v>
      </c>
      <c r="P30" s="333" t="s">
        <v>31</v>
      </c>
      <c r="Q30" s="333" t="s">
        <v>30</v>
      </c>
      <c r="R30" s="333" t="s">
        <v>1429</v>
      </c>
      <c r="S30" s="333" t="s">
        <v>1423</v>
      </c>
      <c r="T30" s="333" t="s">
        <v>1430</v>
      </c>
      <c r="U30" s="336">
        <f t="shared" si="0"/>
        <v>3</v>
      </c>
      <c r="V30" s="333" t="s">
        <v>8</v>
      </c>
      <c r="W30" s="336">
        <f t="shared" si="1"/>
        <v>1</v>
      </c>
      <c r="X30" s="333" t="s">
        <v>1431</v>
      </c>
      <c r="Y30" s="336">
        <f t="shared" si="2"/>
        <v>2</v>
      </c>
      <c r="Z30" s="333">
        <f t="shared" si="3"/>
        <v>6</v>
      </c>
      <c r="AA30" s="333" t="s">
        <v>30</v>
      </c>
      <c r="AB30" s="333" t="s">
        <v>1423</v>
      </c>
      <c r="AC30" s="333" t="s">
        <v>1423</v>
      </c>
      <c r="AD30" s="333" t="s">
        <v>1423</v>
      </c>
      <c r="AE30" s="333" t="s">
        <v>1423</v>
      </c>
      <c r="AF30" s="334">
        <v>44819</v>
      </c>
      <c r="AG30" s="333" t="s">
        <v>1423</v>
      </c>
      <c r="AH30" s="333">
        <v>1</v>
      </c>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DA30" s="323"/>
      <c r="DB30" s="323"/>
      <c r="DC30" s="323"/>
      <c r="DD30" s="323"/>
      <c r="DE30" s="323"/>
      <c r="DF30" s="323"/>
      <c r="DG30" s="323"/>
      <c r="DH30" s="323"/>
      <c r="DI30" s="323"/>
      <c r="DJ30" s="323"/>
      <c r="DK30" s="323"/>
      <c r="DL30" s="323"/>
      <c r="DM30" s="323"/>
      <c r="DN30" s="323"/>
      <c r="DO30" s="323"/>
      <c r="DP30" s="323"/>
      <c r="DQ30" s="323"/>
      <c r="DR30" s="323"/>
      <c r="DS30" s="323"/>
      <c r="DT30" s="323"/>
      <c r="DU30" s="323"/>
      <c r="DV30" s="323"/>
      <c r="DW30" s="323"/>
      <c r="DX30" s="323"/>
      <c r="DY30" s="323"/>
      <c r="DZ30" s="323"/>
      <c r="EA30" s="323"/>
      <c r="EB30" s="323"/>
      <c r="EC30" s="323"/>
      <c r="ED30" s="323"/>
      <c r="EE30" s="323"/>
      <c r="EF30" s="323"/>
      <c r="EG30" s="323"/>
      <c r="EH30" s="323"/>
      <c r="EI30" s="323"/>
      <c r="EJ30" s="323"/>
      <c r="EK30" s="323"/>
      <c r="EL30" s="323"/>
      <c r="EM30" s="323"/>
      <c r="EN30" s="323"/>
      <c r="EO30" s="323"/>
      <c r="EP30" s="323"/>
      <c r="EQ30" s="323"/>
      <c r="ER30" s="323"/>
      <c r="ES30" s="323"/>
      <c r="ET30" s="323"/>
      <c r="EU30" s="323"/>
    </row>
    <row r="31" spans="1:151" s="333" customFormat="1" ht="90">
      <c r="A31" s="333" t="s">
        <v>1507</v>
      </c>
      <c r="B31" s="333" t="s">
        <v>931</v>
      </c>
      <c r="C31" s="333" t="s">
        <v>356</v>
      </c>
      <c r="D31" s="335" t="s">
        <v>1508</v>
      </c>
      <c r="E31" s="335" t="s">
        <v>1509</v>
      </c>
      <c r="F31" s="333" t="s">
        <v>30</v>
      </c>
      <c r="G31" s="333" t="s">
        <v>1423</v>
      </c>
      <c r="H31" s="333" t="s">
        <v>1422</v>
      </c>
      <c r="I31" s="334">
        <v>44182</v>
      </c>
      <c r="J31" s="334" t="s">
        <v>1173</v>
      </c>
      <c r="K31" s="334" t="s">
        <v>1425</v>
      </c>
      <c r="L31" s="334" t="s">
        <v>1425</v>
      </c>
      <c r="M31" s="333" t="s">
        <v>1426</v>
      </c>
      <c r="N31" s="333" t="s">
        <v>1427</v>
      </c>
      <c r="O31" s="333" t="s">
        <v>1441</v>
      </c>
      <c r="P31" s="333" t="s">
        <v>31</v>
      </c>
      <c r="Q31" s="333" t="s">
        <v>30</v>
      </c>
      <c r="R31" s="333" t="s">
        <v>1423</v>
      </c>
      <c r="S31" s="333" t="s">
        <v>1423</v>
      </c>
      <c r="T31" s="333" t="s">
        <v>1430</v>
      </c>
      <c r="U31" s="336">
        <f t="shared" si="0"/>
        <v>3</v>
      </c>
      <c r="V31" s="333" t="s">
        <v>1431</v>
      </c>
      <c r="W31" s="336">
        <f t="shared" si="1"/>
        <v>2</v>
      </c>
      <c r="X31" s="333" t="s">
        <v>1431</v>
      </c>
      <c r="Y31" s="336">
        <f t="shared" si="2"/>
        <v>2</v>
      </c>
      <c r="Z31" s="333">
        <f t="shared" si="3"/>
        <v>7</v>
      </c>
      <c r="AA31" s="333" t="s">
        <v>30</v>
      </c>
      <c r="AB31" s="333" t="s">
        <v>1443</v>
      </c>
      <c r="AC31" s="333" t="s">
        <v>1443</v>
      </c>
      <c r="AD31" s="333" t="s">
        <v>1444</v>
      </c>
      <c r="AE31" s="333" t="s">
        <v>1433</v>
      </c>
      <c r="AF31" s="334">
        <v>44819</v>
      </c>
      <c r="AG31" s="333" t="s">
        <v>1423</v>
      </c>
      <c r="AH31" s="333">
        <v>1</v>
      </c>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c r="CL31" s="323"/>
      <c r="CM31" s="323"/>
      <c r="CN31" s="323"/>
      <c r="CO31" s="323"/>
      <c r="CP31" s="323"/>
      <c r="CQ31" s="323"/>
      <c r="CR31" s="323"/>
      <c r="CS31" s="323"/>
      <c r="CT31" s="323"/>
      <c r="CU31" s="323"/>
      <c r="CV31" s="323"/>
      <c r="CW31" s="323"/>
      <c r="CX31" s="323"/>
      <c r="CY31" s="323"/>
      <c r="CZ31" s="323"/>
      <c r="DA31" s="323"/>
      <c r="DB31" s="323"/>
      <c r="DC31" s="323"/>
      <c r="DD31" s="323"/>
      <c r="DE31" s="323"/>
      <c r="DF31" s="323"/>
      <c r="DG31" s="323"/>
      <c r="DH31" s="323"/>
      <c r="DI31" s="323"/>
      <c r="DJ31" s="323"/>
      <c r="DK31" s="323"/>
      <c r="DL31" s="323"/>
      <c r="DM31" s="323"/>
      <c r="DN31" s="323"/>
      <c r="DO31" s="323"/>
      <c r="DP31" s="323"/>
      <c r="DQ31" s="323"/>
      <c r="DR31" s="323"/>
      <c r="DS31" s="323"/>
      <c r="DT31" s="323"/>
      <c r="DU31" s="323"/>
      <c r="DV31" s="323"/>
      <c r="DW31" s="323"/>
      <c r="DX31" s="323"/>
      <c r="DY31" s="323"/>
      <c r="DZ31" s="323"/>
      <c r="EA31" s="323"/>
      <c r="EB31" s="323"/>
      <c r="EC31" s="323"/>
      <c r="ED31" s="323"/>
      <c r="EE31" s="323"/>
      <c r="EF31" s="323"/>
      <c r="EG31" s="323"/>
      <c r="EH31" s="323"/>
      <c r="EI31" s="323"/>
      <c r="EJ31" s="323"/>
      <c r="EK31" s="323"/>
      <c r="EL31" s="323"/>
      <c r="EM31" s="323"/>
      <c r="EN31" s="323"/>
      <c r="EO31" s="323"/>
      <c r="EP31" s="323"/>
      <c r="EQ31" s="323"/>
      <c r="ER31" s="323"/>
      <c r="ES31" s="323"/>
      <c r="ET31" s="323"/>
      <c r="EU31" s="323"/>
    </row>
    <row r="32" spans="1:151" s="333" customFormat="1" ht="90">
      <c r="A32" s="333" t="s">
        <v>1510</v>
      </c>
      <c r="B32" s="333" t="s">
        <v>931</v>
      </c>
      <c r="C32" s="333" t="s">
        <v>356</v>
      </c>
      <c r="D32" s="335" t="s">
        <v>1511</v>
      </c>
      <c r="E32" s="335" t="s">
        <v>1512</v>
      </c>
      <c r="F32" s="333" t="s">
        <v>30</v>
      </c>
      <c r="G32" s="333" t="s">
        <v>1423</v>
      </c>
      <c r="H32" s="333" t="s">
        <v>1422</v>
      </c>
      <c r="I32" s="334">
        <v>43634</v>
      </c>
      <c r="J32" s="334" t="s">
        <v>1424</v>
      </c>
      <c r="K32" s="334" t="s">
        <v>1425</v>
      </c>
      <c r="L32" s="334" t="s">
        <v>1425</v>
      </c>
      <c r="M32" s="333" t="s">
        <v>1426</v>
      </c>
      <c r="N32" s="333" t="s">
        <v>1427</v>
      </c>
      <c r="O32" s="333" t="s">
        <v>1441</v>
      </c>
      <c r="P32" s="333" t="s">
        <v>31</v>
      </c>
      <c r="Q32" s="333" t="s">
        <v>30</v>
      </c>
      <c r="R32" s="333" t="s">
        <v>1423</v>
      </c>
      <c r="S32" s="333" t="s">
        <v>1423</v>
      </c>
      <c r="T32" s="333" t="s">
        <v>1430</v>
      </c>
      <c r="U32" s="336">
        <f t="shared" si="0"/>
        <v>3</v>
      </c>
      <c r="V32" s="333" t="s">
        <v>6</v>
      </c>
      <c r="W32" s="336">
        <f t="shared" si="1"/>
        <v>3</v>
      </c>
      <c r="X32" s="333" t="s">
        <v>1431</v>
      </c>
      <c r="Y32" s="336">
        <f t="shared" si="2"/>
        <v>2</v>
      </c>
      <c r="Z32" s="333">
        <f t="shared" si="3"/>
        <v>8</v>
      </c>
      <c r="AA32" s="333" t="s">
        <v>30</v>
      </c>
      <c r="AB32" s="333" t="s">
        <v>1443</v>
      </c>
      <c r="AC32" s="333" t="s">
        <v>1443</v>
      </c>
      <c r="AD32" s="333" t="s">
        <v>1444</v>
      </c>
      <c r="AE32" s="333" t="s">
        <v>1433</v>
      </c>
      <c r="AF32" s="334">
        <v>44819</v>
      </c>
      <c r="AG32" s="333" t="s">
        <v>1423</v>
      </c>
      <c r="AH32" s="333">
        <v>1</v>
      </c>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DA32" s="323"/>
      <c r="DB32" s="323"/>
      <c r="DC32" s="323"/>
      <c r="DD32" s="323"/>
      <c r="DE32" s="323"/>
      <c r="DF32" s="323"/>
      <c r="DG32" s="323"/>
      <c r="DH32" s="323"/>
      <c r="DI32" s="323"/>
      <c r="DJ32" s="323"/>
      <c r="DK32" s="323"/>
      <c r="DL32" s="323"/>
      <c r="DM32" s="323"/>
      <c r="DN32" s="323"/>
      <c r="DO32" s="323"/>
      <c r="DP32" s="323"/>
      <c r="DQ32" s="323"/>
      <c r="DR32" s="323"/>
      <c r="DS32" s="323"/>
      <c r="DT32" s="323"/>
      <c r="DU32" s="323"/>
      <c r="DV32" s="323"/>
      <c r="DW32" s="323"/>
      <c r="DX32" s="323"/>
      <c r="DY32" s="323"/>
      <c r="DZ32" s="323"/>
      <c r="EA32" s="323"/>
      <c r="EB32" s="323"/>
      <c r="EC32" s="323"/>
      <c r="ED32" s="323"/>
      <c r="EE32" s="323"/>
      <c r="EF32" s="323"/>
      <c r="EG32" s="323"/>
      <c r="EH32" s="323"/>
      <c r="EI32" s="323"/>
      <c r="EJ32" s="323"/>
      <c r="EK32" s="323"/>
      <c r="EL32" s="323"/>
      <c r="EM32" s="323"/>
      <c r="EN32" s="323"/>
      <c r="EO32" s="323"/>
      <c r="EP32" s="323"/>
      <c r="EQ32" s="323"/>
      <c r="ER32" s="323"/>
      <c r="ES32" s="323"/>
      <c r="ET32" s="323"/>
      <c r="EU32" s="323"/>
    </row>
    <row r="33" spans="1:151" s="333" customFormat="1" ht="90">
      <c r="A33" s="333" t="s">
        <v>1513</v>
      </c>
      <c r="B33" s="333" t="s">
        <v>931</v>
      </c>
      <c r="C33" s="333" t="s">
        <v>356</v>
      </c>
      <c r="D33" s="335" t="s">
        <v>1514</v>
      </c>
      <c r="E33" s="335" t="s">
        <v>1515</v>
      </c>
      <c r="F33" s="333" t="s">
        <v>31</v>
      </c>
      <c r="G33" s="333">
        <v>130</v>
      </c>
      <c r="H33" s="333" t="s">
        <v>1422</v>
      </c>
      <c r="I33" s="333" t="s">
        <v>1423</v>
      </c>
      <c r="J33" s="334" t="s">
        <v>1173</v>
      </c>
      <c r="K33" s="334" t="s">
        <v>1425</v>
      </c>
      <c r="L33" s="334" t="s">
        <v>1425</v>
      </c>
      <c r="M33" s="333" t="s">
        <v>1426</v>
      </c>
      <c r="N33" s="333" t="s">
        <v>1427</v>
      </c>
      <c r="O33" s="333" t="s">
        <v>1441</v>
      </c>
      <c r="P33" s="333" t="s">
        <v>31</v>
      </c>
      <c r="Q33" s="333" t="s">
        <v>31</v>
      </c>
      <c r="R33" s="333" t="s">
        <v>1423</v>
      </c>
      <c r="S33" s="333" t="s">
        <v>1423</v>
      </c>
      <c r="T33" s="333" t="s">
        <v>1430</v>
      </c>
      <c r="U33" s="336">
        <f t="shared" si="0"/>
        <v>3</v>
      </c>
      <c r="V33" s="333" t="s">
        <v>8</v>
      </c>
      <c r="W33" s="336">
        <f t="shared" si="1"/>
        <v>1</v>
      </c>
      <c r="X33" s="333" t="s">
        <v>8</v>
      </c>
      <c r="Y33" s="336">
        <f t="shared" si="2"/>
        <v>1</v>
      </c>
      <c r="Z33" s="333">
        <f t="shared" si="3"/>
        <v>5</v>
      </c>
      <c r="AA33" s="333" t="s">
        <v>30</v>
      </c>
      <c r="AB33" s="333" t="s">
        <v>1423</v>
      </c>
      <c r="AC33" s="333" t="s">
        <v>1423</v>
      </c>
      <c r="AD33" s="333" t="s">
        <v>1423</v>
      </c>
      <c r="AE33" s="333" t="s">
        <v>1423</v>
      </c>
      <c r="AF33" s="334">
        <v>44819</v>
      </c>
      <c r="AG33" s="333" t="s">
        <v>1423</v>
      </c>
      <c r="AH33" s="333">
        <v>1</v>
      </c>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DA33" s="323"/>
      <c r="DB33" s="323"/>
      <c r="DC33" s="323"/>
      <c r="DD33" s="323"/>
      <c r="DE33" s="323"/>
      <c r="DF33" s="323"/>
      <c r="DG33" s="323"/>
      <c r="DH33" s="323"/>
      <c r="DI33" s="323"/>
      <c r="DJ33" s="323"/>
      <c r="DK33" s="323"/>
      <c r="DL33" s="323"/>
      <c r="DM33" s="323"/>
      <c r="DN33" s="323"/>
      <c r="DO33" s="323"/>
      <c r="DP33" s="323"/>
      <c r="DQ33" s="323"/>
      <c r="DR33" s="323"/>
      <c r="DS33" s="323"/>
      <c r="DT33" s="323"/>
      <c r="DU33" s="323"/>
      <c r="DV33" s="323"/>
      <c r="DW33" s="323"/>
      <c r="DX33" s="323"/>
      <c r="DY33" s="323"/>
      <c r="DZ33" s="323"/>
      <c r="EA33" s="323"/>
      <c r="EB33" s="323"/>
      <c r="EC33" s="323"/>
      <c r="ED33" s="323"/>
      <c r="EE33" s="323"/>
      <c r="EF33" s="323"/>
      <c r="EG33" s="323"/>
      <c r="EH33" s="323"/>
      <c r="EI33" s="323"/>
      <c r="EJ33" s="323"/>
      <c r="EK33" s="323"/>
      <c r="EL33" s="323"/>
      <c r="EM33" s="323"/>
      <c r="EN33" s="323"/>
      <c r="EO33" s="323"/>
      <c r="EP33" s="323"/>
      <c r="EQ33" s="323"/>
      <c r="ER33" s="323"/>
      <c r="ES33" s="323"/>
      <c r="ET33" s="323"/>
      <c r="EU33" s="323"/>
    </row>
    <row r="34" spans="1:151" s="333" customFormat="1" ht="105">
      <c r="A34" s="333" t="s">
        <v>1516</v>
      </c>
      <c r="B34" s="333" t="s">
        <v>931</v>
      </c>
      <c r="C34" s="333" t="s">
        <v>356</v>
      </c>
      <c r="D34" s="335" t="s">
        <v>1517</v>
      </c>
      <c r="E34" s="335" t="s">
        <v>1518</v>
      </c>
      <c r="F34" s="333" t="s">
        <v>31</v>
      </c>
      <c r="G34" s="333">
        <v>130</v>
      </c>
      <c r="H34" s="333" t="s">
        <v>1422</v>
      </c>
      <c r="I34" s="333" t="s">
        <v>1423</v>
      </c>
      <c r="J34" s="334" t="s">
        <v>1173</v>
      </c>
      <c r="K34" s="334" t="s">
        <v>1425</v>
      </c>
      <c r="L34" s="334" t="s">
        <v>1425</v>
      </c>
      <c r="M34" s="333" t="s">
        <v>1426</v>
      </c>
      <c r="N34" s="333" t="s">
        <v>1427</v>
      </c>
      <c r="O34" s="333" t="s">
        <v>1441</v>
      </c>
      <c r="P34" s="333" t="s">
        <v>31</v>
      </c>
      <c r="Q34" s="333" t="s">
        <v>31</v>
      </c>
      <c r="R34" s="333" t="s">
        <v>1423</v>
      </c>
      <c r="S34" s="333" t="s">
        <v>1423</v>
      </c>
      <c r="T34" s="333" t="s">
        <v>1430</v>
      </c>
      <c r="U34" s="336">
        <f t="shared" si="0"/>
        <v>3</v>
      </c>
      <c r="V34" s="333" t="s">
        <v>8</v>
      </c>
      <c r="W34" s="336">
        <f t="shared" si="1"/>
        <v>1</v>
      </c>
      <c r="X34" s="333" t="s">
        <v>8</v>
      </c>
      <c r="Y34" s="336">
        <f t="shared" si="2"/>
        <v>1</v>
      </c>
      <c r="Z34" s="333">
        <f t="shared" si="3"/>
        <v>5</v>
      </c>
      <c r="AA34" s="333" t="s">
        <v>30</v>
      </c>
      <c r="AB34" s="333" t="s">
        <v>1423</v>
      </c>
      <c r="AC34" s="333" t="s">
        <v>1423</v>
      </c>
      <c r="AD34" s="333" t="s">
        <v>1423</v>
      </c>
      <c r="AE34" s="333" t="s">
        <v>1423</v>
      </c>
      <c r="AF34" s="334">
        <v>44819</v>
      </c>
      <c r="AG34" s="333" t="s">
        <v>1423</v>
      </c>
      <c r="AH34" s="333">
        <v>1</v>
      </c>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DA34" s="323"/>
      <c r="DB34" s="323"/>
      <c r="DC34" s="323"/>
      <c r="DD34" s="323"/>
      <c r="DE34" s="323"/>
      <c r="DF34" s="323"/>
      <c r="DG34" s="323"/>
      <c r="DH34" s="323"/>
      <c r="DI34" s="323"/>
      <c r="DJ34" s="323"/>
      <c r="DK34" s="323"/>
      <c r="DL34" s="323"/>
      <c r="DM34" s="323"/>
      <c r="DN34" s="323"/>
      <c r="DO34" s="323"/>
      <c r="DP34" s="323"/>
      <c r="DQ34" s="323"/>
      <c r="DR34" s="323"/>
      <c r="DS34" s="323"/>
      <c r="DT34" s="323"/>
      <c r="DU34" s="323"/>
      <c r="DV34" s="323"/>
      <c r="DW34" s="323"/>
      <c r="DX34" s="323"/>
      <c r="DY34" s="323"/>
      <c r="DZ34" s="323"/>
      <c r="EA34" s="323"/>
      <c r="EB34" s="323"/>
      <c r="EC34" s="323"/>
      <c r="ED34" s="323"/>
      <c r="EE34" s="323"/>
      <c r="EF34" s="323"/>
      <c r="EG34" s="323"/>
      <c r="EH34" s="323"/>
      <c r="EI34" s="323"/>
      <c r="EJ34" s="323"/>
      <c r="EK34" s="323"/>
      <c r="EL34" s="323"/>
      <c r="EM34" s="323"/>
      <c r="EN34" s="323"/>
      <c r="EO34" s="323"/>
      <c r="EP34" s="323"/>
      <c r="EQ34" s="323"/>
      <c r="ER34" s="323"/>
      <c r="ES34" s="323"/>
      <c r="ET34" s="323"/>
      <c r="EU34" s="323"/>
    </row>
    <row r="35" spans="1:151" s="333" customFormat="1" ht="75">
      <c r="A35" s="333" t="s">
        <v>1519</v>
      </c>
      <c r="B35" s="333" t="s">
        <v>931</v>
      </c>
      <c r="C35" s="333" t="s">
        <v>356</v>
      </c>
      <c r="D35" s="335" t="s">
        <v>1520</v>
      </c>
      <c r="E35" s="335" t="s">
        <v>1521</v>
      </c>
      <c r="F35" s="333" t="s">
        <v>30</v>
      </c>
      <c r="G35" s="333" t="s">
        <v>1423</v>
      </c>
      <c r="H35" s="333" t="s">
        <v>1422</v>
      </c>
      <c r="I35" s="333" t="s">
        <v>1423</v>
      </c>
      <c r="J35" s="334" t="s">
        <v>1173</v>
      </c>
      <c r="K35" s="334" t="s">
        <v>1425</v>
      </c>
      <c r="L35" s="334" t="s">
        <v>1425</v>
      </c>
      <c r="M35" s="333" t="s">
        <v>1426</v>
      </c>
      <c r="N35" s="333" t="s">
        <v>1427</v>
      </c>
      <c r="O35" s="333" t="s">
        <v>1441</v>
      </c>
      <c r="P35" s="333" t="s">
        <v>31</v>
      </c>
      <c r="Q35" s="333" t="s">
        <v>31</v>
      </c>
      <c r="R35" s="333" t="s">
        <v>1423</v>
      </c>
      <c r="S35" s="333" t="s">
        <v>1423</v>
      </c>
      <c r="T35" s="333" t="s">
        <v>1430</v>
      </c>
      <c r="U35" s="336">
        <f t="shared" si="0"/>
        <v>3</v>
      </c>
      <c r="V35" s="333" t="s">
        <v>8</v>
      </c>
      <c r="W35" s="336">
        <f t="shared" si="1"/>
        <v>1</v>
      </c>
      <c r="X35" s="333" t="s">
        <v>8</v>
      </c>
      <c r="Y35" s="336">
        <f t="shared" si="2"/>
        <v>1</v>
      </c>
      <c r="Z35" s="333">
        <f t="shared" si="3"/>
        <v>5</v>
      </c>
      <c r="AA35" s="333" t="s">
        <v>30</v>
      </c>
      <c r="AB35" s="333" t="s">
        <v>1423</v>
      </c>
      <c r="AC35" s="333" t="s">
        <v>1423</v>
      </c>
      <c r="AD35" s="333" t="s">
        <v>1423</v>
      </c>
      <c r="AE35" s="333" t="s">
        <v>1423</v>
      </c>
      <c r="AF35" s="334">
        <v>44823</v>
      </c>
      <c r="AG35" s="333" t="s">
        <v>1423</v>
      </c>
      <c r="AH35" s="333">
        <v>1</v>
      </c>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DA35" s="323"/>
      <c r="DB35" s="323"/>
      <c r="DC35" s="323"/>
      <c r="DD35" s="323"/>
      <c r="DE35" s="323"/>
      <c r="DF35" s="323"/>
      <c r="DG35" s="323"/>
      <c r="DH35" s="323"/>
      <c r="DI35" s="323"/>
      <c r="DJ35" s="323"/>
      <c r="DK35" s="323"/>
      <c r="DL35" s="323"/>
      <c r="DM35" s="323"/>
      <c r="DN35" s="323"/>
      <c r="DO35" s="323"/>
      <c r="DP35" s="323"/>
      <c r="DQ35" s="323"/>
      <c r="DR35" s="323"/>
      <c r="DS35" s="323"/>
      <c r="DT35" s="323"/>
      <c r="DU35" s="323"/>
      <c r="DV35" s="323"/>
      <c r="DW35" s="323"/>
      <c r="DX35" s="323"/>
      <c r="DY35" s="323"/>
      <c r="DZ35" s="323"/>
      <c r="EA35" s="323"/>
      <c r="EB35" s="323"/>
      <c r="EC35" s="323"/>
      <c r="ED35" s="323"/>
      <c r="EE35" s="323"/>
      <c r="EF35" s="323"/>
      <c r="EG35" s="323"/>
      <c r="EH35" s="323"/>
      <c r="EI35" s="323"/>
      <c r="EJ35" s="323"/>
      <c r="EK35" s="323"/>
      <c r="EL35" s="323"/>
      <c r="EM35" s="323"/>
      <c r="EN35" s="323"/>
      <c r="EO35" s="323"/>
      <c r="EP35" s="323"/>
      <c r="EQ35" s="323"/>
      <c r="ER35" s="323"/>
      <c r="ES35" s="323"/>
      <c r="ET35" s="323"/>
      <c r="EU35" s="323"/>
    </row>
    <row r="36" spans="1:151" s="333" customFormat="1" ht="60">
      <c r="A36" s="333" t="s">
        <v>1522</v>
      </c>
      <c r="B36" s="333" t="s">
        <v>931</v>
      </c>
      <c r="C36" s="333" t="s">
        <v>356</v>
      </c>
      <c r="D36" s="335" t="s">
        <v>1523</v>
      </c>
      <c r="E36" s="335" t="s">
        <v>1524</v>
      </c>
      <c r="F36" s="333" t="s">
        <v>30</v>
      </c>
      <c r="G36" s="333" t="s">
        <v>1423</v>
      </c>
      <c r="H36" s="333" t="s">
        <v>1422</v>
      </c>
      <c r="I36" s="333" t="s">
        <v>1423</v>
      </c>
      <c r="J36" s="334" t="s">
        <v>1173</v>
      </c>
      <c r="K36" s="334" t="s">
        <v>1425</v>
      </c>
      <c r="L36" s="334" t="s">
        <v>1425</v>
      </c>
      <c r="M36" s="333" t="s">
        <v>1426</v>
      </c>
      <c r="N36" s="333" t="s">
        <v>1427</v>
      </c>
      <c r="O36" s="333" t="s">
        <v>1441</v>
      </c>
      <c r="P36" s="333" t="s">
        <v>31</v>
      </c>
      <c r="Q36" s="333" t="s">
        <v>31</v>
      </c>
      <c r="R36" s="333" t="s">
        <v>1423</v>
      </c>
      <c r="S36" s="333" t="s">
        <v>1423</v>
      </c>
      <c r="T36" s="333" t="s">
        <v>1430</v>
      </c>
      <c r="U36" s="336">
        <f t="shared" si="0"/>
        <v>3</v>
      </c>
      <c r="V36" s="333" t="s">
        <v>8</v>
      </c>
      <c r="W36" s="336">
        <f t="shared" si="1"/>
        <v>1</v>
      </c>
      <c r="X36" s="333" t="s">
        <v>8</v>
      </c>
      <c r="Y36" s="336">
        <f t="shared" si="2"/>
        <v>1</v>
      </c>
      <c r="Z36" s="333">
        <f t="shared" si="3"/>
        <v>5</v>
      </c>
      <c r="AA36" s="333" t="s">
        <v>30</v>
      </c>
      <c r="AB36" s="333" t="s">
        <v>1423</v>
      </c>
      <c r="AC36" s="333" t="s">
        <v>1423</v>
      </c>
      <c r="AD36" s="333" t="s">
        <v>1423</v>
      </c>
      <c r="AE36" s="333" t="s">
        <v>1423</v>
      </c>
      <c r="AF36" s="334">
        <v>44823</v>
      </c>
      <c r="AG36" s="333" t="s">
        <v>1423</v>
      </c>
      <c r="AH36" s="333">
        <v>1</v>
      </c>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DA36" s="323"/>
      <c r="DB36" s="323"/>
      <c r="DC36" s="323"/>
      <c r="DD36" s="323"/>
      <c r="DE36" s="323"/>
      <c r="DF36" s="323"/>
      <c r="DG36" s="323"/>
      <c r="DH36" s="323"/>
      <c r="DI36" s="323"/>
      <c r="DJ36" s="323"/>
      <c r="DK36" s="323"/>
      <c r="DL36" s="323"/>
      <c r="DM36" s="323"/>
      <c r="DN36" s="323"/>
      <c r="DO36" s="323"/>
      <c r="DP36" s="323"/>
      <c r="DQ36" s="323"/>
      <c r="DR36" s="323"/>
      <c r="DS36" s="323"/>
      <c r="DT36" s="323"/>
      <c r="DU36" s="323"/>
      <c r="DV36" s="323"/>
      <c r="DW36" s="323"/>
      <c r="DX36" s="323"/>
      <c r="DY36" s="323"/>
      <c r="DZ36" s="323"/>
      <c r="EA36" s="323"/>
      <c r="EB36" s="323"/>
      <c r="EC36" s="323"/>
      <c r="ED36" s="323"/>
      <c r="EE36" s="323"/>
      <c r="EF36" s="323"/>
      <c r="EG36" s="323"/>
      <c r="EH36" s="323"/>
      <c r="EI36" s="323"/>
      <c r="EJ36" s="323"/>
      <c r="EK36" s="323"/>
      <c r="EL36" s="323"/>
      <c r="EM36" s="323"/>
      <c r="EN36" s="323"/>
      <c r="EO36" s="323"/>
      <c r="EP36" s="323"/>
      <c r="EQ36" s="323"/>
      <c r="ER36" s="323"/>
      <c r="ES36" s="323"/>
      <c r="ET36" s="323"/>
      <c r="EU36" s="323"/>
    </row>
    <row r="37" spans="1:151" s="333" customFormat="1" ht="60">
      <c r="A37" s="333" t="s">
        <v>1525</v>
      </c>
      <c r="B37" s="333" t="s">
        <v>931</v>
      </c>
      <c r="C37" s="333" t="s">
        <v>356</v>
      </c>
      <c r="D37" s="335" t="s">
        <v>1526</v>
      </c>
      <c r="E37" s="335" t="s">
        <v>1527</v>
      </c>
      <c r="F37" s="333" t="s">
        <v>30</v>
      </c>
      <c r="G37" s="333" t="s">
        <v>1423</v>
      </c>
      <c r="H37" s="333" t="s">
        <v>1422</v>
      </c>
      <c r="I37" s="333" t="s">
        <v>1423</v>
      </c>
      <c r="J37" s="334" t="s">
        <v>1173</v>
      </c>
      <c r="K37" s="334" t="s">
        <v>1425</v>
      </c>
      <c r="L37" s="334" t="s">
        <v>1425</v>
      </c>
      <c r="M37" s="333" t="s">
        <v>1426</v>
      </c>
      <c r="N37" s="333" t="s">
        <v>1427</v>
      </c>
      <c r="O37" s="333" t="s">
        <v>1441</v>
      </c>
      <c r="P37" s="333" t="s">
        <v>31</v>
      </c>
      <c r="Q37" s="333" t="s">
        <v>31</v>
      </c>
      <c r="R37" s="333" t="s">
        <v>1423</v>
      </c>
      <c r="S37" s="333" t="s">
        <v>1423</v>
      </c>
      <c r="T37" s="333" t="s">
        <v>1430</v>
      </c>
      <c r="U37" s="336">
        <f t="shared" si="0"/>
        <v>3</v>
      </c>
      <c r="V37" s="333" t="s">
        <v>8</v>
      </c>
      <c r="W37" s="336">
        <f t="shared" si="1"/>
        <v>1</v>
      </c>
      <c r="X37" s="333" t="s">
        <v>2163</v>
      </c>
      <c r="Y37" s="336">
        <f t="shared" si="2"/>
        <v>3</v>
      </c>
      <c r="Z37" s="333">
        <f t="shared" si="3"/>
        <v>7</v>
      </c>
      <c r="AA37" s="333" t="s">
        <v>1423</v>
      </c>
      <c r="AB37" s="333" t="s">
        <v>1423</v>
      </c>
      <c r="AC37" s="334">
        <v>44823</v>
      </c>
      <c r="AD37" s="333" t="s">
        <v>1423</v>
      </c>
      <c r="AE37" s="333" t="s">
        <v>1423</v>
      </c>
      <c r="AF37" s="334">
        <v>44823</v>
      </c>
      <c r="AG37" s="333" t="s">
        <v>1423</v>
      </c>
      <c r="AH37" s="333">
        <v>1</v>
      </c>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c r="CL37" s="323"/>
      <c r="CM37" s="323"/>
      <c r="CN37" s="323"/>
      <c r="CO37" s="323"/>
      <c r="CP37" s="323"/>
      <c r="CQ37" s="323"/>
      <c r="CR37" s="323"/>
      <c r="CS37" s="323"/>
      <c r="CT37" s="323"/>
      <c r="CU37" s="323"/>
      <c r="CV37" s="323"/>
      <c r="CW37" s="323"/>
      <c r="CX37" s="323"/>
      <c r="CY37" s="323"/>
      <c r="CZ37" s="323"/>
      <c r="DA37" s="323"/>
      <c r="DB37" s="323"/>
      <c r="DC37" s="323"/>
      <c r="DD37" s="323"/>
      <c r="DE37" s="323"/>
      <c r="DF37" s="323"/>
      <c r="DG37" s="323"/>
      <c r="DH37" s="323"/>
      <c r="DI37" s="323"/>
      <c r="DJ37" s="323"/>
      <c r="DK37" s="323"/>
      <c r="DL37" s="323"/>
      <c r="DM37" s="323"/>
      <c r="DN37" s="323"/>
      <c r="DO37" s="323"/>
      <c r="DP37" s="323"/>
      <c r="DQ37" s="323"/>
      <c r="DR37" s="323"/>
      <c r="DS37" s="323"/>
      <c r="DT37" s="323"/>
      <c r="DU37" s="323"/>
      <c r="DV37" s="323"/>
      <c r="DW37" s="323"/>
      <c r="DX37" s="323"/>
      <c r="DY37" s="323"/>
      <c r="DZ37" s="323"/>
      <c r="EA37" s="323"/>
      <c r="EB37" s="323"/>
      <c r="EC37" s="323"/>
      <c r="ED37" s="323"/>
      <c r="EE37" s="323"/>
      <c r="EF37" s="323"/>
      <c r="EG37" s="323"/>
      <c r="EH37" s="323"/>
      <c r="EI37" s="323"/>
      <c r="EJ37" s="323"/>
      <c r="EK37" s="323"/>
      <c r="EL37" s="323"/>
      <c r="EM37" s="323"/>
      <c r="EN37" s="323"/>
      <c r="EO37" s="323"/>
      <c r="EP37" s="323"/>
      <c r="EQ37" s="323"/>
      <c r="ER37" s="323"/>
      <c r="ES37" s="323"/>
      <c r="ET37" s="323"/>
      <c r="EU37" s="323"/>
    </row>
    <row r="38" spans="1:151" s="333" customFormat="1" ht="45">
      <c r="A38" s="333" t="s">
        <v>1528</v>
      </c>
      <c r="B38" s="333" t="s">
        <v>931</v>
      </c>
      <c r="C38" s="333" t="s">
        <v>356</v>
      </c>
      <c r="D38" s="335" t="s">
        <v>1529</v>
      </c>
      <c r="E38" s="335" t="s">
        <v>1530</v>
      </c>
      <c r="F38" s="333" t="s">
        <v>1423</v>
      </c>
      <c r="G38" s="333" t="s">
        <v>1423</v>
      </c>
      <c r="H38" s="333" t="s">
        <v>1422</v>
      </c>
      <c r="I38" s="334">
        <v>42292</v>
      </c>
      <c r="J38" s="334" t="s">
        <v>1466</v>
      </c>
      <c r="K38" s="334" t="s">
        <v>1425</v>
      </c>
      <c r="L38" s="334" t="s">
        <v>949</v>
      </c>
      <c r="M38" s="333" t="s">
        <v>1426</v>
      </c>
      <c r="N38" s="333" t="s">
        <v>1427</v>
      </c>
      <c r="O38" s="333" t="s">
        <v>1495</v>
      </c>
      <c r="P38" s="333" t="s">
        <v>31</v>
      </c>
      <c r="Q38" s="333" t="s">
        <v>30</v>
      </c>
      <c r="R38" s="333" t="s">
        <v>1423</v>
      </c>
      <c r="S38" s="333" t="s">
        <v>1423</v>
      </c>
      <c r="T38" s="333" t="s">
        <v>1442</v>
      </c>
      <c r="U38" s="336">
        <f t="shared" si="0"/>
        <v>2</v>
      </c>
      <c r="V38" s="333" t="s">
        <v>31</v>
      </c>
      <c r="W38" s="336">
        <f t="shared" si="1"/>
        <v>1</v>
      </c>
      <c r="X38" s="333" t="s">
        <v>8</v>
      </c>
      <c r="Y38" s="336">
        <f t="shared" si="2"/>
        <v>1</v>
      </c>
      <c r="Z38" s="333">
        <f t="shared" si="3"/>
        <v>4</v>
      </c>
      <c r="AA38" s="333" t="s">
        <v>31</v>
      </c>
      <c r="AB38" s="333" t="s">
        <v>1423</v>
      </c>
      <c r="AC38" s="334">
        <v>44823</v>
      </c>
      <c r="AD38" s="333" t="s">
        <v>1423</v>
      </c>
      <c r="AE38" s="333" t="s">
        <v>1423</v>
      </c>
      <c r="AF38" s="334">
        <v>44823</v>
      </c>
      <c r="AG38" s="333" t="s">
        <v>1423</v>
      </c>
      <c r="AH38" s="333">
        <v>1</v>
      </c>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c r="CL38" s="323"/>
      <c r="CM38" s="323"/>
      <c r="CN38" s="323"/>
      <c r="CO38" s="323"/>
      <c r="CP38" s="323"/>
      <c r="CQ38" s="323"/>
      <c r="CR38" s="323"/>
      <c r="CS38" s="323"/>
      <c r="CT38" s="323"/>
      <c r="CU38" s="323"/>
      <c r="CV38" s="323"/>
      <c r="CW38" s="323"/>
      <c r="CX38" s="323"/>
      <c r="CY38" s="323"/>
      <c r="CZ38" s="323"/>
      <c r="DA38" s="323"/>
      <c r="DB38" s="323"/>
      <c r="DC38" s="323"/>
      <c r="DD38" s="323"/>
      <c r="DE38" s="323"/>
      <c r="DF38" s="323"/>
      <c r="DG38" s="323"/>
      <c r="DH38" s="323"/>
      <c r="DI38" s="323"/>
      <c r="DJ38" s="323"/>
      <c r="DK38" s="323"/>
      <c r="DL38" s="323"/>
      <c r="DM38" s="323"/>
      <c r="DN38" s="323"/>
      <c r="DO38" s="323"/>
      <c r="DP38" s="323"/>
      <c r="DQ38" s="323"/>
      <c r="DR38" s="323"/>
      <c r="DS38" s="323"/>
      <c r="DT38" s="323"/>
      <c r="DU38" s="323"/>
      <c r="DV38" s="323"/>
      <c r="DW38" s="323"/>
      <c r="DX38" s="323"/>
      <c r="DY38" s="323"/>
      <c r="DZ38" s="323"/>
      <c r="EA38" s="323"/>
      <c r="EB38" s="323"/>
      <c r="EC38" s="323"/>
      <c r="ED38" s="323"/>
      <c r="EE38" s="323"/>
      <c r="EF38" s="323"/>
      <c r="EG38" s="323"/>
      <c r="EH38" s="323"/>
      <c r="EI38" s="323"/>
      <c r="EJ38" s="323"/>
      <c r="EK38" s="323"/>
      <c r="EL38" s="323"/>
      <c r="EM38" s="323"/>
      <c r="EN38" s="323"/>
      <c r="EO38" s="323"/>
      <c r="EP38" s="323"/>
      <c r="EQ38" s="323"/>
      <c r="ER38" s="323"/>
      <c r="ES38" s="323"/>
      <c r="ET38" s="323"/>
      <c r="EU38" s="323"/>
    </row>
    <row r="39" spans="1:151" s="333" customFormat="1" ht="90">
      <c r="A39" s="333" t="s">
        <v>1531</v>
      </c>
      <c r="B39" s="333" t="s">
        <v>931</v>
      </c>
      <c r="C39" s="333" t="s">
        <v>356</v>
      </c>
      <c r="D39" s="335" t="s">
        <v>1532</v>
      </c>
      <c r="E39" s="335" t="s">
        <v>1533</v>
      </c>
      <c r="F39" s="333" t="s">
        <v>30</v>
      </c>
      <c r="G39" s="333" t="s">
        <v>1423</v>
      </c>
      <c r="H39" s="333" t="s">
        <v>1422</v>
      </c>
      <c r="I39" s="333" t="s">
        <v>1423</v>
      </c>
      <c r="J39" s="334" t="s">
        <v>1534</v>
      </c>
      <c r="K39" s="334" t="s">
        <v>1425</v>
      </c>
      <c r="L39" s="334" t="s">
        <v>1425</v>
      </c>
      <c r="M39" s="333" t="s">
        <v>1426</v>
      </c>
      <c r="N39" s="333" t="s">
        <v>1427</v>
      </c>
      <c r="O39" s="333" t="s">
        <v>1441</v>
      </c>
      <c r="P39" s="333" t="s">
        <v>31</v>
      </c>
      <c r="Q39" s="333" t="s">
        <v>30</v>
      </c>
      <c r="R39" s="333" t="s">
        <v>1423</v>
      </c>
      <c r="S39" s="333" t="s">
        <v>1423</v>
      </c>
      <c r="T39" s="333" t="s">
        <v>1430</v>
      </c>
      <c r="U39" s="336">
        <f t="shared" si="0"/>
        <v>3</v>
      </c>
      <c r="V39" s="333" t="s">
        <v>30</v>
      </c>
      <c r="W39" s="336">
        <f t="shared" si="1"/>
        <v>3</v>
      </c>
      <c r="X39" s="333" t="s">
        <v>1423</v>
      </c>
      <c r="Y39" s="336">
        <f t="shared" si="2"/>
        <v>1</v>
      </c>
      <c r="Z39" s="333">
        <f t="shared" si="3"/>
        <v>7</v>
      </c>
      <c r="AA39" s="333" t="s">
        <v>1423</v>
      </c>
      <c r="AB39" s="333" t="s">
        <v>1423</v>
      </c>
      <c r="AC39" s="334">
        <v>44823</v>
      </c>
      <c r="AD39" s="333" t="s">
        <v>1423</v>
      </c>
      <c r="AE39" s="333" t="s">
        <v>1423</v>
      </c>
      <c r="AF39" s="334">
        <v>44823</v>
      </c>
      <c r="AG39" s="333" t="s">
        <v>1423</v>
      </c>
      <c r="AH39" s="333">
        <v>1</v>
      </c>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c r="CL39" s="323"/>
      <c r="CM39" s="323"/>
      <c r="CN39" s="323"/>
      <c r="CO39" s="323"/>
      <c r="CP39" s="323"/>
      <c r="CQ39" s="323"/>
      <c r="CR39" s="323"/>
      <c r="CS39" s="323"/>
      <c r="CT39" s="323"/>
      <c r="CU39" s="323"/>
      <c r="CV39" s="323"/>
      <c r="CW39" s="323"/>
      <c r="CX39" s="323"/>
      <c r="CY39" s="323"/>
      <c r="CZ39" s="323"/>
      <c r="DA39" s="323"/>
      <c r="DB39" s="323"/>
      <c r="DC39" s="323"/>
      <c r="DD39" s="323"/>
      <c r="DE39" s="323"/>
      <c r="DF39" s="323"/>
      <c r="DG39" s="323"/>
      <c r="DH39" s="323"/>
      <c r="DI39" s="323"/>
      <c r="DJ39" s="323"/>
      <c r="DK39" s="323"/>
      <c r="DL39" s="323"/>
      <c r="DM39" s="323"/>
      <c r="DN39" s="323"/>
      <c r="DO39" s="323"/>
      <c r="DP39" s="323"/>
      <c r="DQ39" s="323"/>
      <c r="DR39" s="323"/>
      <c r="DS39" s="323"/>
      <c r="DT39" s="323"/>
      <c r="DU39" s="323"/>
      <c r="DV39" s="323"/>
      <c r="DW39" s="323"/>
      <c r="DX39" s="323"/>
      <c r="DY39" s="323"/>
      <c r="DZ39" s="323"/>
      <c r="EA39" s="323"/>
      <c r="EB39" s="323"/>
      <c r="EC39" s="323"/>
      <c r="ED39" s="323"/>
      <c r="EE39" s="323"/>
      <c r="EF39" s="323"/>
      <c r="EG39" s="323"/>
      <c r="EH39" s="323"/>
      <c r="EI39" s="323"/>
      <c r="EJ39" s="323"/>
      <c r="EK39" s="323"/>
      <c r="EL39" s="323"/>
      <c r="EM39" s="323"/>
      <c r="EN39" s="323"/>
      <c r="EO39" s="323"/>
      <c r="EP39" s="323"/>
      <c r="EQ39" s="323"/>
      <c r="ER39" s="323"/>
      <c r="ES39" s="323"/>
      <c r="ET39" s="323"/>
      <c r="EU39" s="323"/>
    </row>
    <row r="40" spans="1:151" s="333" customFormat="1" ht="60">
      <c r="A40" s="333" t="s">
        <v>1535</v>
      </c>
      <c r="B40" s="333" t="s">
        <v>931</v>
      </c>
      <c r="C40" s="333" t="s">
        <v>356</v>
      </c>
      <c r="D40" s="335" t="s">
        <v>1536</v>
      </c>
      <c r="E40" s="335" t="s">
        <v>1537</v>
      </c>
      <c r="F40" s="333" t="s">
        <v>30</v>
      </c>
      <c r="G40" s="333" t="s">
        <v>1423</v>
      </c>
      <c r="H40" s="333" t="s">
        <v>1422</v>
      </c>
      <c r="I40" s="333" t="s">
        <v>1423</v>
      </c>
      <c r="J40" s="334" t="s">
        <v>1534</v>
      </c>
      <c r="K40" s="334" t="s">
        <v>1425</v>
      </c>
      <c r="L40" s="334" t="s">
        <v>1425</v>
      </c>
      <c r="M40" s="333" t="s">
        <v>1426</v>
      </c>
      <c r="N40" s="333" t="s">
        <v>1427</v>
      </c>
      <c r="O40" s="333" t="s">
        <v>1441</v>
      </c>
      <c r="P40" s="333" t="s">
        <v>31</v>
      </c>
      <c r="Q40" s="333" t="s">
        <v>30</v>
      </c>
      <c r="R40" s="333" t="s">
        <v>1423</v>
      </c>
      <c r="S40" s="333" t="s">
        <v>1423</v>
      </c>
      <c r="T40" s="333" t="s">
        <v>1430</v>
      </c>
      <c r="U40" s="336">
        <f t="shared" si="0"/>
        <v>3</v>
      </c>
      <c r="V40" s="333" t="s">
        <v>1423</v>
      </c>
      <c r="W40" s="336">
        <f t="shared" si="1"/>
        <v>1</v>
      </c>
      <c r="X40" s="333" t="s">
        <v>1423</v>
      </c>
      <c r="Y40" s="336">
        <f t="shared" si="2"/>
        <v>1</v>
      </c>
      <c r="Z40" s="333">
        <f t="shared" si="3"/>
        <v>5</v>
      </c>
      <c r="AA40" s="333" t="s">
        <v>1423</v>
      </c>
      <c r="AC40" s="334"/>
      <c r="AE40" s="333" t="s">
        <v>1423</v>
      </c>
      <c r="AF40" s="334">
        <v>44823</v>
      </c>
      <c r="AG40" s="333" t="s">
        <v>1423</v>
      </c>
      <c r="AH40" s="333">
        <v>1</v>
      </c>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DA40" s="323"/>
      <c r="DB40" s="323"/>
      <c r="DC40" s="323"/>
      <c r="DD40" s="323"/>
      <c r="DE40" s="323"/>
      <c r="DF40" s="323"/>
      <c r="DG40" s="323"/>
      <c r="DH40" s="323"/>
      <c r="DI40" s="323"/>
      <c r="DJ40" s="323"/>
      <c r="DK40" s="323"/>
      <c r="DL40" s="323"/>
      <c r="DM40" s="323"/>
      <c r="DN40" s="323"/>
      <c r="DO40" s="323"/>
      <c r="DP40" s="323"/>
      <c r="DQ40" s="323"/>
      <c r="DR40" s="323"/>
      <c r="DS40" s="323"/>
      <c r="DT40" s="323"/>
      <c r="DU40" s="323"/>
      <c r="DV40" s="323"/>
      <c r="DW40" s="323"/>
      <c r="DX40" s="323"/>
      <c r="DY40" s="323"/>
      <c r="DZ40" s="323"/>
      <c r="EA40" s="323"/>
      <c r="EB40" s="323"/>
      <c r="EC40" s="323"/>
      <c r="ED40" s="323"/>
      <c r="EE40" s="323"/>
      <c r="EF40" s="323"/>
      <c r="EG40" s="323"/>
      <c r="EH40" s="323"/>
      <c r="EI40" s="323"/>
      <c r="EJ40" s="323"/>
      <c r="EK40" s="323"/>
      <c r="EL40" s="323"/>
      <c r="EM40" s="323"/>
      <c r="EN40" s="323"/>
      <c r="EO40" s="323"/>
      <c r="EP40" s="323"/>
      <c r="EQ40" s="323"/>
      <c r="ER40" s="323"/>
      <c r="ES40" s="323"/>
      <c r="ET40" s="323"/>
      <c r="EU40" s="323"/>
    </row>
    <row r="41" spans="1:151" s="333" customFormat="1" ht="60">
      <c r="A41" s="333" t="s">
        <v>1538</v>
      </c>
      <c r="B41" s="333" t="s">
        <v>931</v>
      </c>
      <c r="C41" s="333" t="s">
        <v>1539</v>
      </c>
      <c r="D41" s="335" t="s">
        <v>1540</v>
      </c>
      <c r="E41" s="335" t="s">
        <v>1541</v>
      </c>
      <c r="F41" s="333" t="s">
        <v>1423</v>
      </c>
      <c r="G41" s="333" t="s">
        <v>1423</v>
      </c>
      <c r="H41" s="333" t="s">
        <v>1422</v>
      </c>
      <c r="I41" s="334">
        <v>36526</v>
      </c>
      <c r="J41" s="334" t="s">
        <v>1466</v>
      </c>
      <c r="K41" s="334" t="s">
        <v>1425</v>
      </c>
      <c r="L41" s="334" t="s">
        <v>1425</v>
      </c>
      <c r="M41" s="333" t="s">
        <v>1426</v>
      </c>
      <c r="N41" s="333" t="s">
        <v>1437</v>
      </c>
      <c r="O41" s="333" t="s">
        <v>1542</v>
      </c>
      <c r="P41" s="333" t="s">
        <v>111</v>
      </c>
      <c r="Q41" s="333" t="s">
        <v>111</v>
      </c>
      <c r="R41" s="333" t="s">
        <v>1423</v>
      </c>
      <c r="S41" s="333" t="s">
        <v>1423</v>
      </c>
      <c r="T41" s="333" t="s">
        <v>1543</v>
      </c>
      <c r="U41" s="336">
        <f t="shared" si="0"/>
        <v>3</v>
      </c>
      <c r="V41" s="333" t="s">
        <v>1431</v>
      </c>
      <c r="W41" s="336">
        <f t="shared" si="1"/>
        <v>2</v>
      </c>
      <c r="X41" s="333" t="s">
        <v>1431</v>
      </c>
      <c r="Y41" s="336">
        <f t="shared" si="2"/>
        <v>2</v>
      </c>
      <c r="Z41" s="333">
        <f t="shared" si="3"/>
        <v>7</v>
      </c>
      <c r="AB41" s="333" t="s">
        <v>1423</v>
      </c>
      <c r="AC41" s="333" t="s">
        <v>1423</v>
      </c>
      <c r="AD41" s="333" t="s">
        <v>1423</v>
      </c>
      <c r="AE41" s="333" t="s">
        <v>1423</v>
      </c>
      <c r="AF41" s="334">
        <v>44819</v>
      </c>
      <c r="AG41" s="333" t="s">
        <v>1423</v>
      </c>
      <c r="AH41" s="333">
        <v>1</v>
      </c>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DA41" s="323"/>
      <c r="DB41" s="323"/>
      <c r="DC41" s="323"/>
      <c r="DD41" s="323"/>
      <c r="DE41" s="323"/>
      <c r="DF41" s="323"/>
      <c r="DG41" s="323"/>
      <c r="DH41" s="323"/>
      <c r="DI41" s="323"/>
      <c r="DJ41" s="323"/>
      <c r="DK41" s="323"/>
      <c r="DL41" s="323"/>
      <c r="DM41" s="323"/>
      <c r="DN41" s="323"/>
      <c r="DO41" s="323"/>
      <c r="DP41" s="323"/>
      <c r="DQ41" s="323"/>
      <c r="DR41" s="323"/>
      <c r="DS41" s="323"/>
      <c r="DT41" s="323"/>
      <c r="DU41" s="323"/>
      <c r="DV41" s="323"/>
      <c r="DW41" s="323"/>
      <c r="DX41" s="323"/>
      <c r="DY41" s="323"/>
      <c r="DZ41" s="323"/>
      <c r="EA41" s="323"/>
      <c r="EB41" s="323"/>
      <c r="EC41" s="323"/>
      <c r="ED41" s="323"/>
      <c r="EE41" s="323"/>
      <c r="EF41" s="323"/>
      <c r="EG41" s="323"/>
      <c r="EH41" s="323"/>
      <c r="EI41" s="323"/>
      <c r="EJ41" s="323"/>
      <c r="EK41" s="323"/>
      <c r="EL41" s="323"/>
      <c r="EM41" s="323"/>
      <c r="EN41" s="323"/>
      <c r="EO41" s="323"/>
      <c r="EP41" s="323"/>
      <c r="EQ41" s="323"/>
      <c r="ER41" s="323"/>
      <c r="ES41" s="323"/>
      <c r="ET41" s="323"/>
      <c r="EU41" s="323"/>
    </row>
    <row r="42" spans="1:151" s="333" customFormat="1" ht="60">
      <c r="A42" s="333" t="s">
        <v>1544</v>
      </c>
      <c r="B42" s="333" t="s">
        <v>931</v>
      </c>
      <c r="C42" s="333" t="s">
        <v>1539</v>
      </c>
      <c r="D42" s="335" t="s">
        <v>1545</v>
      </c>
      <c r="E42" s="335" t="s">
        <v>1546</v>
      </c>
      <c r="F42" s="333" t="s">
        <v>1423</v>
      </c>
      <c r="G42" s="333" t="s">
        <v>1423</v>
      </c>
      <c r="H42" s="333" t="s">
        <v>1422</v>
      </c>
      <c r="I42" s="334">
        <v>36526</v>
      </c>
      <c r="J42" s="334" t="s">
        <v>1424</v>
      </c>
      <c r="K42" s="334" t="s">
        <v>1425</v>
      </c>
      <c r="L42" s="334" t="s">
        <v>1425</v>
      </c>
      <c r="M42" s="333" t="s">
        <v>1426</v>
      </c>
      <c r="N42" s="333" t="s">
        <v>1437</v>
      </c>
      <c r="O42" s="333" t="s">
        <v>1542</v>
      </c>
      <c r="P42" s="333" t="s">
        <v>111</v>
      </c>
      <c r="Q42" s="333" t="s">
        <v>111</v>
      </c>
      <c r="R42" s="333" t="s">
        <v>1423</v>
      </c>
      <c r="S42" s="333" t="s">
        <v>1423</v>
      </c>
      <c r="T42" s="333" t="s">
        <v>1543</v>
      </c>
      <c r="U42" s="336">
        <f t="shared" si="0"/>
        <v>3</v>
      </c>
      <c r="V42" s="333" t="s">
        <v>1431</v>
      </c>
      <c r="W42" s="336">
        <f t="shared" si="1"/>
        <v>2</v>
      </c>
      <c r="X42" s="333" t="s">
        <v>1431</v>
      </c>
      <c r="Y42" s="336">
        <f t="shared" si="2"/>
        <v>2</v>
      </c>
      <c r="Z42" s="333">
        <f t="shared" si="3"/>
        <v>7</v>
      </c>
      <c r="AB42" s="333" t="s">
        <v>1423</v>
      </c>
      <c r="AC42" s="333" t="s">
        <v>1423</v>
      </c>
      <c r="AD42" s="333" t="s">
        <v>1423</v>
      </c>
      <c r="AE42" s="333" t="s">
        <v>1423</v>
      </c>
      <c r="AF42" s="334">
        <v>44819</v>
      </c>
      <c r="AG42" s="333" t="s">
        <v>1423</v>
      </c>
      <c r="AH42" s="333">
        <v>1</v>
      </c>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c r="CL42" s="323"/>
      <c r="CM42" s="323"/>
      <c r="CN42" s="323"/>
      <c r="CO42" s="323"/>
      <c r="CP42" s="323"/>
      <c r="CQ42" s="323"/>
      <c r="CR42" s="323"/>
      <c r="CS42" s="323"/>
      <c r="CT42" s="323"/>
      <c r="CU42" s="323"/>
      <c r="CV42" s="323"/>
      <c r="CW42" s="323"/>
      <c r="CX42" s="323"/>
      <c r="CY42" s="323"/>
      <c r="CZ42" s="323"/>
      <c r="DA42" s="323"/>
      <c r="DB42" s="323"/>
      <c r="DC42" s="323"/>
      <c r="DD42" s="323"/>
      <c r="DE42" s="323"/>
      <c r="DF42" s="323"/>
      <c r="DG42" s="323"/>
      <c r="DH42" s="323"/>
      <c r="DI42" s="323"/>
      <c r="DJ42" s="323"/>
      <c r="DK42" s="323"/>
      <c r="DL42" s="323"/>
      <c r="DM42" s="323"/>
      <c r="DN42" s="323"/>
      <c r="DO42" s="323"/>
      <c r="DP42" s="323"/>
      <c r="DQ42" s="323"/>
      <c r="DR42" s="323"/>
      <c r="DS42" s="323"/>
      <c r="DT42" s="323"/>
      <c r="DU42" s="323"/>
      <c r="DV42" s="323"/>
      <c r="DW42" s="323"/>
      <c r="DX42" s="323"/>
      <c r="DY42" s="323"/>
      <c r="DZ42" s="323"/>
      <c r="EA42" s="323"/>
      <c r="EB42" s="323"/>
      <c r="EC42" s="323"/>
      <c r="ED42" s="323"/>
      <c r="EE42" s="323"/>
      <c r="EF42" s="323"/>
      <c r="EG42" s="323"/>
      <c r="EH42" s="323"/>
      <c r="EI42" s="323"/>
      <c r="EJ42" s="323"/>
      <c r="EK42" s="323"/>
      <c r="EL42" s="323"/>
      <c r="EM42" s="323"/>
      <c r="EN42" s="323"/>
      <c r="EO42" s="323"/>
      <c r="EP42" s="323"/>
      <c r="EQ42" s="323"/>
      <c r="ER42" s="323"/>
      <c r="ES42" s="323"/>
      <c r="ET42" s="323"/>
      <c r="EU42" s="323"/>
    </row>
    <row r="43" spans="1:151" s="333" customFormat="1" ht="90">
      <c r="A43" s="333" t="s">
        <v>1547</v>
      </c>
      <c r="B43" s="333" t="s">
        <v>931</v>
      </c>
      <c r="C43" s="333" t="s">
        <v>1539</v>
      </c>
      <c r="D43" s="335" t="s">
        <v>1548</v>
      </c>
      <c r="E43" s="335" t="s">
        <v>1549</v>
      </c>
      <c r="F43" s="333" t="s">
        <v>1423</v>
      </c>
      <c r="G43" s="333" t="s">
        <v>1423</v>
      </c>
      <c r="H43" s="333" t="s">
        <v>1422</v>
      </c>
      <c r="I43" s="334">
        <v>36526</v>
      </c>
      <c r="J43" s="334" t="s">
        <v>1424</v>
      </c>
      <c r="K43" s="334" t="s">
        <v>1425</v>
      </c>
      <c r="L43" s="334" t="s">
        <v>1425</v>
      </c>
      <c r="M43" s="333" t="s">
        <v>1426</v>
      </c>
      <c r="N43" s="333" t="s">
        <v>1437</v>
      </c>
      <c r="O43" s="333" t="s">
        <v>1542</v>
      </c>
      <c r="P43" s="333" t="s">
        <v>111</v>
      </c>
      <c r="Q43" s="333" t="s">
        <v>111</v>
      </c>
      <c r="R43" s="333" t="s">
        <v>1423</v>
      </c>
      <c r="S43" s="333" t="s">
        <v>1423</v>
      </c>
      <c r="T43" s="333" t="s">
        <v>1543</v>
      </c>
      <c r="U43" s="336">
        <f t="shared" si="0"/>
        <v>3</v>
      </c>
      <c r="V43" s="333" t="s">
        <v>1431</v>
      </c>
      <c r="W43" s="336">
        <f t="shared" si="1"/>
        <v>2</v>
      </c>
      <c r="X43" s="333" t="s">
        <v>1431</v>
      </c>
      <c r="Y43" s="336">
        <f t="shared" si="2"/>
        <v>2</v>
      </c>
      <c r="Z43" s="333">
        <f t="shared" si="3"/>
        <v>7</v>
      </c>
      <c r="AB43" s="333" t="s">
        <v>1423</v>
      </c>
      <c r="AC43" s="333" t="s">
        <v>1423</v>
      </c>
      <c r="AD43" s="333" t="s">
        <v>1423</v>
      </c>
      <c r="AE43" s="333" t="s">
        <v>1423</v>
      </c>
      <c r="AF43" s="334">
        <v>44819</v>
      </c>
      <c r="AG43" s="333" t="s">
        <v>1423</v>
      </c>
      <c r="AH43" s="333">
        <v>1</v>
      </c>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c r="CL43" s="323"/>
      <c r="CM43" s="323"/>
      <c r="CN43" s="323"/>
      <c r="CO43" s="323"/>
      <c r="CP43" s="323"/>
      <c r="CQ43" s="323"/>
      <c r="CR43" s="323"/>
      <c r="CS43" s="323"/>
      <c r="CT43" s="323"/>
      <c r="CU43" s="323"/>
      <c r="CV43" s="323"/>
      <c r="CW43" s="323"/>
      <c r="CX43" s="323"/>
      <c r="CY43" s="323"/>
      <c r="CZ43" s="323"/>
      <c r="DA43" s="323"/>
      <c r="DB43" s="323"/>
      <c r="DC43" s="323"/>
      <c r="DD43" s="323"/>
      <c r="DE43" s="323"/>
      <c r="DF43" s="323"/>
      <c r="DG43" s="323"/>
      <c r="DH43" s="323"/>
      <c r="DI43" s="323"/>
      <c r="DJ43" s="323"/>
      <c r="DK43" s="323"/>
      <c r="DL43" s="323"/>
      <c r="DM43" s="323"/>
      <c r="DN43" s="323"/>
      <c r="DO43" s="323"/>
      <c r="DP43" s="323"/>
      <c r="DQ43" s="323"/>
      <c r="DR43" s="323"/>
      <c r="DS43" s="323"/>
      <c r="DT43" s="323"/>
      <c r="DU43" s="323"/>
      <c r="DV43" s="323"/>
      <c r="DW43" s="323"/>
      <c r="DX43" s="323"/>
      <c r="DY43" s="323"/>
      <c r="DZ43" s="323"/>
      <c r="EA43" s="323"/>
      <c r="EB43" s="323"/>
      <c r="EC43" s="323"/>
      <c r="ED43" s="323"/>
      <c r="EE43" s="323"/>
      <c r="EF43" s="323"/>
      <c r="EG43" s="323"/>
      <c r="EH43" s="323"/>
      <c r="EI43" s="323"/>
      <c r="EJ43" s="323"/>
      <c r="EK43" s="323"/>
      <c r="EL43" s="323"/>
      <c r="EM43" s="323"/>
      <c r="EN43" s="323"/>
      <c r="EO43" s="323"/>
      <c r="EP43" s="323"/>
      <c r="EQ43" s="323"/>
      <c r="ER43" s="323"/>
      <c r="ES43" s="323"/>
      <c r="ET43" s="323"/>
      <c r="EU43" s="323"/>
    </row>
    <row r="44" spans="1:151" s="333" customFormat="1" ht="60">
      <c r="A44" s="333" t="s">
        <v>1550</v>
      </c>
      <c r="B44" s="333" t="s">
        <v>931</v>
      </c>
      <c r="C44" s="333" t="s">
        <v>1539</v>
      </c>
      <c r="D44" s="335" t="s">
        <v>1551</v>
      </c>
      <c r="E44" s="335" t="s">
        <v>1552</v>
      </c>
      <c r="F44" s="333" t="s">
        <v>1423</v>
      </c>
      <c r="G44" s="333" t="s">
        <v>1423</v>
      </c>
      <c r="H44" s="333" t="s">
        <v>1422</v>
      </c>
      <c r="I44" s="334">
        <v>36526</v>
      </c>
      <c r="J44" s="334" t="s">
        <v>1466</v>
      </c>
      <c r="K44" s="334" t="s">
        <v>1425</v>
      </c>
      <c r="L44" s="334" t="s">
        <v>1425</v>
      </c>
      <c r="M44" s="333" t="s">
        <v>1426</v>
      </c>
      <c r="N44" s="333" t="s">
        <v>1437</v>
      </c>
      <c r="O44" s="333" t="s">
        <v>1542</v>
      </c>
      <c r="P44" s="333" t="s">
        <v>111</v>
      </c>
      <c r="Q44" s="333" t="s">
        <v>111</v>
      </c>
      <c r="R44" s="333" t="s">
        <v>1423</v>
      </c>
      <c r="S44" s="333" t="s">
        <v>1423</v>
      </c>
      <c r="T44" s="333" t="s">
        <v>1543</v>
      </c>
      <c r="U44" s="336">
        <f t="shared" si="0"/>
        <v>3</v>
      </c>
      <c r="V44" s="333" t="s">
        <v>1431</v>
      </c>
      <c r="W44" s="336">
        <f t="shared" si="1"/>
        <v>2</v>
      </c>
      <c r="X44" s="333" t="s">
        <v>1431</v>
      </c>
      <c r="Y44" s="336">
        <f t="shared" si="2"/>
        <v>2</v>
      </c>
      <c r="Z44" s="333">
        <f t="shared" si="3"/>
        <v>7</v>
      </c>
      <c r="AB44" s="333" t="s">
        <v>1423</v>
      </c>
      <c r="AC44" s="333" t="s">
        <v>1423</v>
      </c>
      <c r="AD44" s="333" t="s">
        <v>1423</v>
      </c>
      <c r="AE44" s="333" t="s">
        <v>1423</v>
      </c>
      <c r="AF44" s="334">
        <v>44819</v>
      </c>
      <c r="AG44" s="333" t="s">
        <v>1423</v>
      </c>
      <c r="AH44" s="333">
        <v>1</v>
      </c>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DA44" s="323"/>
      <c r="DB44" s="323"/>
      <c r="DC44" s="323"/>
      <c r="DD44" s="323"/>
      <c r="DE44" s="323"/>
      <c r="DF44" s="323"/>
      <c r="DG44" s="323"/>
      <c r="DH44" s="323"/>
      <c r="DI44" s="323"/>
      <c r="DJ44" s="323"/>
      <c r="DK44" s="323"/>
      <c r="DL44" s="323"/>
      <c r="DM44" s="323"/>
      <c r="DN44" s="323"/>
      <c r="DO44" s="323"/>
      <c r="DP44" s="323"/>
      <c r="DQ44" s="323"/>
      <c r="DR44" s="323"/>
      <c r="DS44" s="323"/>
      <c r="DT44" s="323"/>
      <c r="DU44" s="323"/>
      <c r="DV44" s="323"/>
      <c r="DW44" s="323"/>
      <c r="DX44" s="323"/>
      <c r="DY44" s="323"/>
      <c r="DZ44" s="323"/>
      <c r="EA44" s="323"/>
      <c r="EB44" s="323"/>
      <c r="EC44" s="323"/>
      <c r="ED44" s="323"/>
      <c r="EE44" s="323"/>
      <c r="EF44" s="323"/>
      <c r="EG44" s="323"/>
      <c r="EH44" s="323"/>
      <c r="EI44" s="323"/>
      <c r="EJ44" s="323"/>
      <c r="EK44" s="323"/>
      <c r="EL44" s="323"/>
      <c r="EM44" s="323"/>
      <c r="EN44" s="323"/>
      <c r="EO44" s="323"/>
      <c r="EP44" s="323"/>
      <c r="EQ44" s="323"/>
      <c r="ER44" s="323"/>
      <c r="ES44" s="323"/>
      <c r="ET44" s="323"/>
      <c r="EU44" s="323"/>
    </row>
    <row r="45" spans="1:151" s="333" customFormat="1" ht="60">
      <c r="A45" s="333" t="s">
        <v>1553</v>
      </c>
      <c r="B45" s="333" t="s">
        <v>931</v>
      </c>
      <c r="C45" s="333" t="s">
        <v>1539</v>
      </c>
      <c r="D45" s="335" t="s">
        <v>1554</v>
      </c>
      <c r="E45" s="335" t="s">
        <v>1555</v>
      </c>
      <c r="F45" s="333" t="s">
        <v>1423</v>
      </c>
      <c r="G45" s="333" t="s">
        <v>1423</v>
      </c>
      <c r="H45" s="333" t="s">
        <v>1422</v>
      </c>
      <c r="I45" s="334">
        <v>36526</v>
      </c>
      <c r="J45" s="334" t="s">
        <v>1466</v>
      </c>
      <c r="K45" s="334" t="s">
        <v>1425</v>
      </c>
      <c r="L45" s="334" t="s">
        <v>1425</v>
      </c>
      <c r="M45" s="333" t="s">
        <v>1426</v>
      </c>
      <c r="N45" s="333" t="s">
        <v>1437</v>
      </c>
      <c r="O45" s="333" t="s">
        <v>1542</v>
      </c>
      <c r="P45" s="333" t="s">
        <v>111</v>
      </c>
      <c r="Q45" s="333" t="s">
        <v>111</v>
      </c>
      <c r="R45" s="333" t="s">
        <v>1423</v>
      </c>
      <c r="S45" s="333" t="s">
        <v>1423</v>
      </c>
      <c r="T45" s="333" t="s">
        <v>1543</v>
      </c>
      <c r="U45" s="336">
        <f t="shared" si="0"/>
        <v>3</v>
      </c>
      <c r="V45" s="333" t="s">
        <v>1431</v>
      </c>
      <c r="W45" s="336">
        <f t="shared" si="1"/>
        <v>2</v>
      </c>
      <c r="X45" s="333" t="s">
        <v>1431</v>
      </c>
      <c r="Y45" s="336">
        <f t="shared" si="2"/>
        <v>2</v>
      </c>
      <c r="Z45" s="333">
        <f t="shared" si="3"/>
        <v>7</v>
      </c>
      <c r="AB45" s="333" t="s">
        <v>1423</v>
      </c>
      <c r="AC45" s="333" t="s">
        <v>1423</v>
      </c>
      <c r="AD45" s="333" t="s">
        <v>1423</v>
      </c>
      <c r="AE45" s="333" t="s">
        <v>1423</v>
      </c>
      <c r="AF45" s="334">
        <v>44819</v>
      </c>
      <c r="AG45" s="333" t="s">
        <v>1423</v>
      </c>
      <c r="AH45" s="333">
        <v>1</v>
      </c>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DA45" s="323"/>
      <c r="DB45" s="323"/>
      <c r="DC45" s="323"/>
      <c r="DD45" s="323"/>
      <c r="DE45" s="323"/>
      <c r="DF45" s="323"/>
      <c r="DG45" s="323"/>
      <c r="DH45" s="323"/>
      <c r="DI45" s="323"/>
      <c r="DJ45" s="323"/>
      <c r="DK45" s="323"/>
      <c r="DL45" s="323"/>
      <c r="DM45" s="323"/>
      <c r="DN45" s="323"/>
      <c r="DO45" s="323"/>
      <c r="DP45" s="323"/>
      <c r="DQ45" s="323"/>
      <c r="DR45" s="323"/>
      <c r="DS45" s="323"/>
      <c r="DT45" s="323"/>
      <c r="DU45" s="323"/>
      <c r="DV45" s="323"/>
      <c r="DW45" s="323"/>
      <c r="DX45" s="323"/>
      <c r="DY45" s="323"/>
      <c r="DZ45" s="323"/>
      <c r="EA45" s="323"/>
      <c r="EB45" s="323"/>
      <c r="EC45" s="323"/>
      <c r="ED45" s="323"/>
      <c r="EE45" s="323"/>
      <c r="EF45" s="323"/>
      <c r="EG45" s="323"/>
      <c r="EH45" s="323"/>
      <c r="EI45" s="323"/>
      <c r="EJ45" s="323"/>
      <c r="EK45" s="323"/>
      <c r="EL45" s="323"/>
      <c r="EM45" s="323"/>
      <c r="EN45" s="323"/>
      <c r="EO45" s="323"/>
      <c r="EP45" s="323"/>
      <c r="EQ45" s="323"/>
      <c r="ER45" s="323"/>
      <c r="ES45" s="323"/>
      <c r="ET45" s="323"/>
      <c r="EU45" s="323"/>
    </row>
    <row r="46" spans="1:151" s="333" customFormat="1" ht="90">
      <c r="A46" s="333" t="s">
        <v>1556</v>
      </c>
      <c r="B46" s="333" t="s">
        <v>1557</v>
      </c>
      <c r="C46" s="333" t="s">
        <v>356</v>
      </c>
      <c r="D46" s="333" t="s">
        <v>1558</v>
      </c>
      <c r="E46" s="333" t="s">
        <v>1559</v>
      </c>
      <c r="F46" s="333" t="s">
        <v>30</v>
      </c>
      <c r="G46" s="333" t="s">
        <v>1423</v>
      </c>
      <c r="H46" s="333" t="s">
        <v>1423</v>
      </c>
      <c r="I46" s="334">
        <v>44058</v>
      </c>
      <c r="J46" s="334" t="s">
        <v>1028</v>
      </c>
      <c r="K46" s="334" t="s">
        <v>1560</v>
      </c>
      <c r="L46" s="334" t="s">
        <v>1560</v>
      </c>
      <c r="M46" s="333" t="s">
        <v>1426</v>
      </c>
      <c r="N46" s="333" t="s">
        <v>1427</v>
      </c>
      <c r="O46" s="333" t="s">
        <v>1441</v>
      </c>
      <c r="P46" s="333" t="s">
        <v>31</v>
      </c>
      <c r="Q46" s="333" t="s">
        <v>30</v>
      </c>
      <c r="R46" s="333" t="s">
        <v>1423</v>
      </c>
      <c r="S46" s="333" t="s">
        <v>1423</v>
      </c>
      <c r="T46" s="333" t="s">
        <v>1442</v>
      </c>
      <c r="U46" s="336">
        <f t="shared" si="0"/>
        <v>2</v>
      </c>
      <c r="V46" s="333" t="s">
        <v>8</v>
      </c>
      <c r="W46" s="336">
        <f t="shared" si="1"/>
        <v>1</v>
      </c>
      <c r="X46" s="333" t="s">
        <v>8</v>
      </c>
      <c r="Y46" s="336">
        <f t="shared" si="2"/>
        <v>1</v>
      </c>
      <c r="Z46" s="333">
        <f t="shared" si="3"/>
        <v>4</v>
      </c>
      <c r="AA46" s="333" t="s">
        <v>31</v>
      </c>
      <c r="AB46" s="333" t="s">
        <v>1443</v>
      </c>
      <c r="AC46" s="333" t="s">
        <v>1443</v>
      </c>
      <c r="AD46" s="333" t="s">
        <v>1561</v>
      </c>
      <c r="AE46" s="333" t="s">
        <v>1433</v>
      </c>
      <c r="AF46" s="334">
        <v>44530</v>
      </c>
      <c r="AG46" s="333" t="s">
        <v>1445</v>
      </c>
      <c r="AH46" s="333">
        <v>1</v>
      </c>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c r="CT46" s="323"/>
      <c r="CU46" s="323"/>
      <c r="CV46" s="323"/>
      <c r="CW46" s="323"/>
      <c r="CX46" s="323"/>
      <c r="CY46" s="323"/>
      <c r="CZ46" s="323"/>
      <c r="DA46" s="323"/>
      <c r="DB46" s="323"/>
      <c r="DC46" s="323"/>
      <c r="DD46" s="323"/>
      <c r="DE46" s="323"/>
      <c r="DF46" s="323"/>
      <c r="DG46" s="323"/>
      <c r="DH46" s="323"/>
      <c r="DI46" s="323"/>
      <c r="DJ46" s="323"/>
      <c r="DK46" s="323"/>
      <c r="DL46" s="323"/>
      <c r="DM46" s="323"/>
      <c r="DN46" s="323"/>
      <c r="DO46" s="323"/>
      <c r="DP46" s="323"/>
      <c r="DQ46" s="323"/>
      <c r="DR46" s="323"/>
      <c r="DS46" s="323"/>
      <c r="DT46" s="323"/>
      <c r="DU46" s="323"/>
      <c r="DV46" s="323"/>
      <c r="DW46" s="323"/>
      <c r="DX46" s="323"/>
      <c r="DY46" s="323"/>
      <c r="DZ46" s="323"/>
      <c r="EA46" s="323"/>
      <c r="EB46" s="323"/>
      <c r="EC46" s="323"/>
      <c r="ED46" s="323"/>
      <c r="EE46" s="323"/>
      <c r="EF46" s="323"/>
      <c r="EG46" s="323"/>
      <c r="EH46" s="323"/>
      <c r="EI46" s="323"/>
      <c r="EJ46" s="323"/>
      <c r="EK46" s="323"/>
      <c r="EL46" s="323"/>
      <c r="EM46" s="323"/>
      <c r="EN46" s="323"/>
      <c r="EO46" s="323"/>
      <c r="EP46" s="323"/>
      <c r="EQ46" s="323"/>
      <c r="ER46" s="323"/>
      <c r="ES46" s="323"/>
      <c r="ET46" s="323"/>
      <c r="EU46" s="323"/>
    </row>
    <row r="47" spans="1:151" s="333" customFormat="1" ht="90">
      <c r="A47" s="333" t="s">
        <v>1562</v>
      </c>
      <c r="B47" s="333" t="s">
        <v>1557</v>
      </c>
      <c r="C47" s="333" t="s">
        <v>356</v>
      </c>
      <c r="D47" s="333" t="s">
        <v>1563</v>
      </c>
      <c r="E47" s="333" t="s">
        <v>1564</v>
      </c>
      <c r="F47" s="333" t="s">
        <v>30</v>
      </c>
      <c r="G47" s="333" t="s">
        <v>1423</v>
      </c>
      <c r="H47" s="333" t="s">
        <v>1423</v>
      </c>
      <c r="I47" s="334">
        <v>44058</v>
      </c>
      <c r="J47" s="334" t="s">
        <v>1028</v>
      </c>
      <c r="K47" s="334" t="s">
        <v>1560</v>
      </c>
      <c r="L47" s="334" t="s">
        <v>1560</v>
      </c>
      <c r="M47" s="333" t="s">
        <v>1426</v>
      </c>
      <c r="N47" s="333" t="s">
        <v>1427</v>
      </c>
      <c r="O47" s="333" t="s">
        <v>1441</v>
      </c>
      <c r="P47" s="333" t="s">
        <v>31</v>
      </c>
      <c r="Q47" s="333" t="s">
        <v>30</v>
      </c>
      <c r="R47" s="333" t="s">
        <v>1423</v>
      </c>
      <c r="S47" s="333" t="s">
        <v>1423</v>
      </c>
      <c r="T47" s="333" t="s">
        <v>1442</v>
      </c>
      <c r="U47" s="336">
        <f t="shared" si="0"/>
        <v>2</v>
      </c>
      <c r="V47" s="333" t="s">
        <v>8</v>
      </c>
      <c r="W47" s="336">
        <f t="shared" si="1"/>
        <v>1</v>
      </c>
      <c r="X47" s="333" t="s">
        <v>8</v>
      </c>
      <c r="Y47" s="336">
        <f t="shared" si="2"/>
        <v>1</v>
      </c>
      <c r="Z47" s="333">
        <f t="shared" si="3"/>
        <v>4</v>
      </c>
      <c r="AA47" s="333" t="s">
        <v>31</v>
      </c>
      <c r="AB47" s="333" t="s">
        <v>1443</v>
      </c>
      <c r="AC47" s="333" t="s">
        <v>1443</v>
      </c>
      <c r="AD47" s="333" t="s">
        <v>1565</v>
      </c>
      <c r="AE47" s="333" t="s">
        <v>1433</v>
      </c>
      <c r="AF47" s="334">
        <v>44530</v>
      </c>
      <c r="AG47" s="333" t="s">
        <v>1445</v>
      </c>
      <c r="AH47" s="333">
        <v>1</v>
      </c>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c r="CT47" s="323"/>
      <c r="CU47" s="323"/>
      <c r="CV47" s="323"/>
      <c r="CW47" s="323"/>
      <c r="CX47" s="323"/>
      <c r="CY47" s="323"/>
      <c r="CZ47" s="323"/>
      <c r="DA47" s="323"/>
      <c r="DB47" s="323"/>
      <c r="DC47" s="323"/>
      <c r="DD47" s="323"/>
      <c r="DE47" s="323"/>
      <c r="DF47" s="323"/>
      <c r="DG47" s="323"/>
      <c r="DH47" s="323"/>
      <c r="DI47" s="323"/>
      <c r="DJ47" s="323"/>
      <c r="DK47" s="323"/>
      <c r="DL47" s="323"/>
      <c r="DM47" s="323"/>
      <c r="DN47" s="323"/>
      <c r="DO47" s="323"/>
      <c r="DP47" s="323"/>
      <c r="DQ47" s="323"/>
      <c r="DR47" s="323"/>
      <c r="DS47" s="323"/>
      <c r="DT47" s="323"/>
      <c r="DU47" s="323"/>
      <c r="DV47" s="323"/>
      <c r="DW47" s="323"/>
      <c r="DX47" s="323"/>
      <c r="DY47" s="323"/>
      <c r="DZ47" s="323"/>
      <c r="EA47" s="323"/>
      <c r="EB47" s="323"/>
      <c r="EC47" s="323"/>
      <c r="ED47" s="323"/>
      <c r="EE47" s="323"/>
      <c r="EF47" s="323"/>
      <c r="EG47" s="323"/>
      <c r="EH47" s="323"/>
      <c r="EI47" s="323"/>
      <c r="EJ47" s="323"/>
      <c r="EK47" s="323"/>
      <c r="EL47" s="323"/>
      <c r="EM47" s="323"/>
      <c r="EN47" s="323"/>
      <c r="EO47" s="323"/>
      <c r="EP47" s="323"/>
      <c r="EQ47" s="323"/>
      <c r="ER47" s="323"/>
      <c r="ES47" s="323"/>
      <c r="ET47" s="323"/>
      <c r="EU47" s="323"/>
    </row>
    <row r="48" spans="1:151" s="333" customFormat="1" ht="90">
      <c r="A48" s="333" t="s">
        <v>1566</v>
      </c>
      <c r="B48" s="333" t="s">
        <v>1557</v>
      </c>
      <c r="C48" s="333" t="s">
        <v>356</v>
      </c>
      <c r="D48" s="333" t="s">
        <v>1567</v>
      </c>
      <c r="E48" s="333" t="s">
        <v>1568</v>
      </c>
      <c r="F48" s="333" t="s">
        <v>30</v>
      </c>
      <c r="G48" s="333" t="s">
        <v>1423</v>
      </c>
      <c r="H48" s="333" t="s">
        <v>1423</v>
      </c>
      <c r="I48" s="334">
        <v>44058</v>
      </c>
      <c r="J48" s="334" t="s">
        <v>1028</v>
      </c>
      <c r="K48" s="334" t="s">
        <v>1560</v>
      </c>
      <c r="L48" s="334" t="s">
        <v>1560</v>
      </c>
      <c r="M48" s="333" t="s">
        <v>1426</v>
      </c>
      <c r="N48" s="333" t="s">
        <v>1427</v>
      </c>
      <c r="O48" s="333" t="s">
        <v>1441</v>
      </c>
      <c r="P48" s="333" t="s">
        <v>31</v>
      </c>
      <c r="Q48" s="333" t="s">
        <v>30</v>
      </c>
      <c r="R48" s="333" t="s">
        <v>1423</v>
      </c>
      <c r="S48" s="333" t="s">
        <v>1423</v>
      </c>
      <c r="T48" s="333" t="s">
        <v>1442</v>
      </c>
      <c r="U48" s="336">
        <f t="shared" si="0"/>
        <v>2</v>
      </c>
      <c r="V48" s="333" t="s">
        <v>8</v>
      </c>
      <c r="W48" s="336">
        <f t="shared" si="1"/>
        <v>1</v>
      </c>
      <c r="X48" s="333" t="s">
        <v>8</v>
      </c>
      <c r="Y48" s="336">
        <f t="shared" si="2"/>
        <v>1</v>
      </c>
      <c r="Z48" s="333">
        <f t="shared" si="3"/>
        <v>4</v>
      </c>
      <c r="AA48" s="333" t="s">
        <v>31</v>
      </c>
      <c r="AB48" s="333" t="s">
        <v>1443</v>
      </c>
      <c r="AC48" s="333" t="s">
        <v>1443</v>
      </c>
      <c r="AD48" s="333" t="s">
        <v>1569</v>
      </c>
      <c r="AE48" s="333" t="s">
        <v>1433</v>
      </c>
      <c r="AF48" s="334">
        <v>44530</v>
      </c>
      <c r="AG48" s="333" t="s">
        <v>1445</v>
      </c>
      <c r="AH48" s="333">
        <v>1</v>
      </c>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c r="BT48" s="323"/>
      <c r="BU48" s="323"/>
      <c r="BV48" s="323"/>
      <c r="BW48" s="323"/>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DA48" s="323"/>
      <c r="DB48" s="323"/>
      <c r="DC48" s="323"/>
      <c r="DD48" s="323"/>
      <c r="DE48" s="323"/>
      <c r="DF48" s="323"/>
      <c r="DG48" s="323"/>
      <c r="DH48" s="323"/>
      <c r="DI48" s="323"/>
      <c r="DJ48" s="323"/>
      <c r="DK48" s="323"/>
      <c r="DL48" s="323"/>
      <c r="DM48" s="323"/>
      <c r="DN48" s="323"/>
      <c r="DO48" s="323"/>
      <c r="DP48" s="323"/>
      <c r="DQ48" s="323"/>
      <c r="DR48" s="323"/>
      <c r="DS48" s="323"/>
      <c r="DT48" s="323"/>
      <c r="DU48" s="323"/>
      <c r="DV48" s="323"/>
      <c r="DW48" s="323"/>
      <c r="DX48" s="323"/>
      <c r="DY48" s="323"/>
      <c r="DZ48" s="323"/>
      <c r="EA48" s="323"/>
      <c r="EB48" s="323"/>
      <c r="EC48" s="323"/>
      <c r="ED48" s="323"/>
      <c r="EE48" s="323"/>
      <c r="EF48" s="323"/>
      <c r="EG48" s="323"/>
      <c r="EH48" s="323"/>
      <c r="EI48" s="323"/>
      <c r="EJ48" s="323"/>
      <c r="EK48" s="323"/>
      <c r="EL48" s="323"/>
      <c r="EM48" s="323"/>
      <c r="EN48" s="323"/>
      <c r="EO48" s="323"/>
      <c r="EP48" s="323"/>
      <c r="EQ48" s="323"/>
      <c r="ER48" s="323"/>
      <c r="ES48" s="323"/>
      <c r="ET48" s="323"/>
      <c r="EU48" s="323"/>
    </row>
    <row r="49" spans="1:151" s="333" customFormat="1" ht="90">
      <c r="A49" s="333" t="s">
        <v>1570</v>
      </c>
      <c r="B49" s="333" t="s">
        <v>1557</v>
      </c>
      <c r="C49" s="333" t="s">
        <v>356</v>
      </c>
      <c r="D49" s="333" t="s">
        <v>1571</v>
      </c>
      <c r="E49" s="333" t="s">
        <v>1572</v>
      </c>
      <c r="F49" s="333" t="s">
        <v>30</v>
      </c>
      <c r="G49" s="333" t="s">
        <v>1423</v>
      </c>
      <c r="H49" s="333" t="s">
        <v>1423</v>
      </c>
      <c r="I49" s="334">
        <v>44301</v>
      </c>
      <c r="J49" s="334" t="s">
        <v>1028</v>
      </c>
      <c r="K49" s="334" t="s">
        <v>1560</v>
      </c>
      <c r="L49" s="334" t="s">
        <v>1560</v>
      </c>
      <c r="M49" s="333" t="s">
        <v>1426</v>
      </c>
      <c r="N49" s="333" t="s">
        <v>1427</v>
      </c>
      <c r="O49" s="333" t="s">
        <v>1441</v>
      </c>
      <c r="P49" s="333" t="s">
        <v>31</v>
      </c>
      <c r="Q49" s="333" t="s">
        <v>30</v>
      </c>
      <c r="R49" s="333" t="s">
        <v>1423</v>
      </c>
      <c r="S49" s="333" t="s">
        <v>1423</v>
      </c>
      <c r="T49" s="333" t="s">
        <v>1442</v>
      </c>
      <c r="U49" s="336">
        <f t="shared" si="0"/>
        <v>2</v>
      </c>
      <c r="V49" s="333" t="s">
        <v>8</v>
      </c>
      <c r="W49" s="336">
        <f t="shared" si="1"/>
        <v>1</v>
      </c>
      <c r="X49" s="333" t="s">
        <v>8</v>
      </c>
      <c r="Y49" s="336">
        <f t="shared" si="2"/>
        <v>1</v>
      </c>
      <c r="Z49" s="333">
        <f t="shared" si="3"/>
        <v>4</v>
      </c>
      <c r="AA49" s="333" t="s">
        <v>31</v>
      </c>
      <c r="AB49" s="333" t="s">
        <v>1443</v>
      </c>
      <c r="AC49" s="333" t="s">
        <v>1443</v>
      </c>
      <c r="AD49" s="333" t="s">
        <v>1573</v>
      </c>
      <c r="AE49" s="333" t="s">
        <v>1433</v>
      </c>
      <c r="AF49" s="334">
        <v>44530</v>
      </c>
      <c r="AG49" s="333" t="s">
        <v>1445</v>
      </c>
      <c r="AH49" s="333">
        <v>1</v>
      </c>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c r="BR49" s="323"/>
      <c r="BS49" s="323"/>
      <c r="BT49" s="323"/>
      <c r="BU49" s="323"/>
      <c r="BV49" s="323"/>
      <c r="BW49" s="323"/>
      <c r="BX49" s="323"/>
      <c r="BY49" s="323"/>
      <c r="BZ49" s="323"/>
      <c r="CA49" s="323"/>
      <c r="CB49" s="323"/>
      <c r="CC49" s="323"/>
      <c r="CD49" s="323"/>
      <c r="CE49" s="323"/>
      <c r="CF49" s="323"/>
      <c r="CG49" s="323"/>
      <c r="CH49" s="323"/>
      <c r="CI49" s="323"/>
      <c r="CJ49" s="323"/>
      <c r="CK49" s="323"/>
      <c r="CL49" s="323"/>
      <c r="CM49" s="323"/>
      <c r="CN49" s="323"/>
      <c r="CO49" s="323"/>
      <c r="CP49" s="323"/>
      <c r="CQ49" s="323"/>
      <c r="CR49" s="323"/>
      <c r="CS49" s="323"/>
      <c r="CT49" s="323"/>
      <c r="CU49" s="323"/>
      <c r="CV49" s="323"/>
      <c r="CW49" s="323"/>
      <c r="CX49" s="323"/>
      <c r="CY49" s="323"/>
      <c r="CZ49" s="323"/>
      <c r="DA49" s="323"/>
      <c r="DB49" s="323"/>
      <c r="DC49" s="323"/>
      <c r="DD49" s="323"/>
      <c r="DE49" s="323"/>
      <c r="DF49" s="323"/>
      <c r="DG49" s="323"/>
      <c r="DH49" s="323"/>
      <c r="DI49" s="323"/>
      <c r="DJ49" s="323"/>
      <c r="DK49" s="323"/>
      <c r="DL49" s="323"/>
      <c r="DM49" s="323"/>
      <c r="DN49" s="323"/>
      <c r="DO49" s="323"/>
      <c r="DP49" s="323"/>
      <c r="DQ49" s="323"/>
      <c r="DR49" s="323"/>
      <c r="DS49" s="323"/>
      <c r="DT49" s="323"/>
      <c r="DU49" s="323"/>
      <c r="DV49" s="323"/>
      <c r="DW49" s="323"/>
      <c r="DX49" s="323"/>
      <c r="DY49" s="323"/>
      <c r="DZ49" s="323"/>
      <c r="EA49" s="323"/>
      <c r="EB49" s="323"/>
      <c r="EC49" s="323"/>
      <c r="ED49" s="323"/>
      <c r="EE49" s="323"/>
      <c r="EF49" s="323"/>
      <c r="EG49" s="323"/>
      <c r="EH49" s="323"/>
      <c r="EI49" s="323"/>
      <c r="EJ49" s="323"/>
      <c r="EK49" s="323"/>
      <c r="EL49" s="323"/>
      <c r="EM49" s="323"/>
      <c r="EN49" s="323"/>
      <c r="EO49" s="323"/>
      <c r="EP49" s="323"/>
      <c r="EQ49" s="323"/>
      <c r="ER49" s="323"/>
      <c r="ES49" s="323"/>
      <c r="ET49" s="323"/>
      <c r="EU49" s="323"/>
    </row>
    <row r="50" spans="1:151" s="333" customFormat="1" ht="90">
      <c r="A50" s="333" t="s">
        <v>1574</v>
      </c>
      <c r="B50" s="333" t="s">
        <v>1557</v>
      </c>
      <c r="C50" s="333" t="s">
        <v>356</v>
      </c>
      <c r="D50" s="333" t="s">
        <v>1575</v>
      </c>
      <c r="E50" s="333" t="s">
        <v>1576</v>
      </c>
      <c r="F50" s="333" t="s">
        <v>30</v>
      </c>
      <c r="G50" s="333" t="s">
        <v>1423</v>
      </c>
      <c r="H50" s="333" t="s">
        <v>1423</v>
      </c>
      <c r="I50" s="334">
        <v>44228</v>
      </c>
      <c r="J50" s="334" t="s">
        <v>1028</v>
      </c>
      <c r="K50" s="334" t="s">
        <v>1560</v>
      </c>
      <c r="L50" s="334" t="s">
        <v>1560</v>
      </c>
      <c r="M50" s="333" t="s">
        <v>1426</v>
      </c>
      <c r="N50" s="333" t="s">
        <v>1427</v>
      </c>
      <c r="O50" s="333" t="s">
        <v>1441</v>
      </c>
      <c r="P50" s="333" t="s">
        <v>31</v>
      </c>
      <c r="Q50" s="333" t="s">
        <v>30</v>
      </c>
      <c r="R50" s="333" t="s">
        <v>1423</v>
      </c>
      <c r="S50" s="333" t="s">
        <v>1423</v>
      </c>
      <c r="T50" s="333" t="s">
        <v>1442</v>
      </c>
      <c r="U50" s="336">
        <f t="shared" si="0"/>
        <v>2</v>
      </c>
      <c r="V50" s="333" t="s">
        <v>8</v>
      </c>
      <c r="W50" s="336">
        <f t="shared" si="1"/>
        <v>1</v>
      </c>
      <c r="X50" s="333" t="s">
        <v>8</v>
      </c>
      <c r="Y50" s="336">
        <f t="shared" si="2"/>
        <v>1</v>
      </c>
      <c r="Z50" s="333">
        <f t="shared" si="3"/>
        <v>4</v>
      </c>
      <c r="AA50" s="333" t="s">
        <v>31</v>
      </c>
      <c r="AB50" s="333" t="s">
        <v>1443</v>
      </c>
      <c r="AC50" s="333" t="s">
        <v>1443</v>
      </c>
      <c r="AD50" s="333" t="s">
        <v>1577</v>
      </c>
      <c r="AE50" s="333" t="s">
        <v>1433</v>
      </c>
      <c r="AF50" s="334">
        <v>44530</v>
      </c>
      <c r="AG50" s="333" t="s">
        <v>1445</v>
      </c>
      <c r="AH50" s="333">
        <v>1</v>
      </c>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c r="BQ50" s="323"/>
      <c r="BR50" s="323"/>
      <c r="BS50" s="323"/>
      <c r="BT50" s="323"/>
      <c r="BU50" s="323"/>
      <c r="BV50" s="323"/>
      <c r="BW50" s="323"/>
      <c r="BX50" s="323"/>
      <c r="BY50" s="323"/>
      <c r="BZ50" s="323"/>
      <c r="CA50" s="323"/>
      <c r="CB50" s="323"/>
      <c r="CC50" s="323"/>
      <c r="CD50" s="323"/>
      <c r="CE50" s="323"/>
      <c r="CF50" s="323"/>
      <c r="CG50" s="323"/>
      <c r="CH50" s="323"/>
      <c r="CI50" s="323"/>
      <c r="CJ50" s="323"/>
      <c r="CK50" s="323"/>
      <c r="CL50" s="323"/>
      <c r="CM50" s="323"/>
      <c r="CN50" s="323"/>
      <c r="CO50" s="323"/>
      <c r="CP50" s="323"/>
      <c r="CQ50" s="323"/>
      <c r="CR50" s="323"/>
      <c r="CS50" s="323"/>
      <c r="CT50" s="323"/>
      <c r="CU50" s="323"/>
      <c r="CV50" s="323"/>
      <c r="CW50" s="323"/>
      <c r="CX50" s="323"/>
      <c r="CY50" s="323"/>
      <c r="CZ50" s="323"/>
      <c r="DA50" s="323"/>
      <c r="DB50" s="323"/>
      <c r="DC50" s="323"/>
      <c r="DD50" s="323"/>
      <c r="DE50" s="323"/>
      <c r="DF50" s="323"/>
      <c r="DG50" s="323"/>
      <c r="DH50" s="323"/>
      <c r="DI50" s="323"/>
      <c r="DJ50" s="323"/>
      <c r="DK50" s="323"/>
      <c r="DL50" s="323"/>
      <c r="DM50" s="323"/>
      <c r="DN50" s="323"/>
      <c r="DO50" s="323"/>
      <c r="DP50" s="323"/>
      <c r="DQ50" s="323"/>
      <c r="DR50" s="323"/>
      <c r="DS50" s="323"/>
      <c r="DT50" s="323"/>
      <c r="DU50" s="323"/>
      <c r="DV50" s="323"/>
      <c r="DW50" s="323"/>
      <c r="DX50" s="323"/>
      <c r="DY50" s="323"/>
      <c r="DZ50" s="323"/>
      <c r="EA50" s="323"/>
      <c r="EB50" s="323"/>
      <c r="EC50" s="323"/>
      <c r="ED50" s="323"/>
      <c r="EE50" s="323"/>
      <c r="EF50" s="323"/>
      <c r="EG50" s="323"/>
      <c r="EH50" s="323"/>
      <c r="EI50" s="323"/>
      <c r="EJ50" s="323"/>
      <c r="EK50" s="323"/>
      <c r="EL50" s="323"/>
      <c r="EM50" s="323"/>
      <c r="EN50" s="323"/>
      <c r="EO50" s="323"/>
      <c r="EP50" s="323"/>
      <c r="EQ50" s="323"/>
      <c r="ER50" s="323"/>
      <c r="ES50" s="323"/>
      <c r="ET50" s="323"/>
      <c r="EU50" s="323"/>
    </row>
    <row r="51" spans="1:151" s="333" customFormat="1" ht="75">
      <c r="A51" s="333" t="s">
        <v>1578</v>
      </c>
      <c r="B51" s="333" t="s">
        <v>1557</v>
      </c>
      <c r="C51" s="333" t="s">
        <v>356</v>
      </c>
      <c r="D51" s="333" t="s">
        <v>1579</v>
      </c>
      <c r="E51" s="333" t="s">
        <v>1580</v>
      </c>
      <c r="F51" s="333" t="s">
        <v>30</v>
      </c>
      <c r="G51" s="333" t="s">
        <v>1423</v>
      </c>
      <c r="H51" s="333" t="s">
        <v>1423</v>
      </c>
      <c r="I51" s="334">
        <v>44256</v>
      </c>
      <c r="J51" s="334" t="s">
        <v>1424</v>
      </c>
      <c r="K51" s="334" t="s">
        <v>1560</v>
      </c>
      <c r="L51" s="334" t="s">
        <v>1560</v>
      </c>
      <c r="M51" s="333" t="s">
        <v>1426</v>
      </c>
      <c r="N51" s="333" t="s">
        <v>1427</v>
      </c>
      <c r="O51" s="333" t="s">
        <v>1581</v>
      </c>
      <c r="P51" s="333" t="s">
        <v>31</v>
      </c>
      <c r="Q51" s="333" t="s">
        <v>31</v>
      </c>
      <c r="R51" s="333" t="s">
        <v>1423</v>
      </c>
      <c r="S51" s="333" t="s">
        <v>1582</v>
      </c>
      <c r="T51" s="333" t="s">
        <v>1430</v>
      </c>
      <c r="U51" s="336">
        <f t="shared" si="0"/>
        <v>3</v>
      </c>
      <c r="V51" s="333" t="s">
        <v>1431</v>
      </c>
      <c r="W51" s="336">
        <f t="shared" si="1"/>
        <v>2</v>
      </c>
      <c r="X51" s="333" t="s">
        <v>6</v>
      </c>
      <c r="Y51" s="336">
        <f t="shared" si="2"/>
        <v>3</v>
      </c>
      <c r="Z51" s="333">
        <f t="shared" si="3"/>
        <v>8</v>
      </c>
      <c r="AA51" s="333" t="s">
        <v>1423</v>
      </c>
      <c r="AB51" s="333" t="s">
        <v>1423</v>
      </c>
      <c r="AC51" s="333" t="s">
        <v>1423</v>
      </c>
      <c r="AD51" s="333" t="s">
        <v>1423</v>
      </c>
      <c r="AE51" s="333" t="s">
        <v>1423</v>
      </c>
      <c r="AF51" s="334">
        <v>44530</v>
      </c>
      <c r="AG51" s="333" t="s">
        <v>1423</v>
      </c>
      <c r="AH51" s="333">
        <v>1</v>
      </c>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c r="BN51" s="323"/>
      <c r="BO51" s="323"/>
      <c r="BP51" s="323"/>
      <c r="BQ51" s="323"/>
      <c r="BR51" s="323"/>
      <c r="BS51" s="323"/>
      <c r="BT51" s="323"/>
      <c r="BU51" s="323"/>
      <c r="BV51" s="323"/>
      <c r="BW51" s="323"/>
      <c r="BX51" s="323"/>
      <c r="BY51" s="323"/>
      <c r="BZ51" s="323"/>
      <c r="CA51" s="323"/>
      <c r="CB51" s="323"/>
      <c r="CC51" s="323"/>
      <c r="CD51" s="323"/>
      <c r="CE51" s="323"/>
      <c r="CF51" s="323"/>
      <c r="CG51" s="323"/>
      <c r="CH51" s="323"/>
      <c r="CI51" s="323"/>
      <c r="CJ51" s="323"/>
      <c r="CK51" s="323"/>
      <c r="CL51" s="323"/>
      <c r="CM51" s="323"/>
      <c r="CN51" s="323"/>
      <c r="CO51" s="323"/>
      <c r="CP51" s="323"/>
      <c r="CQ51" s="323"/>
      <c r="CR51" s="323"/>
      <c r="CS51" s="323"/>
      <c r="CT51" s="323"/>
      <c r="CU51" s="323"/>
      <c r="CV51" s="323"/>
      <c r="CW51" s="323"/>
      <c r="CX51" s="323"/>
      <c r="CY51" s="323"/>
      <c r="CZ51" s="323"/>
      <c r="DA51" s="323"/>
      <c r="DB51" s="323"/>
      <c r="DC51" s="323"/>
      <c r="DD51" s="323"/>
      <c r="DE51" s="323"/>
      <c r="DF51" s="323"/>
      <c r="DG51" s="323"/>
      <c r="DH51" s="323"/>
      <c r="DI51" s="323"/>
      <c r="DJ51" s="323"/>
      <c r="DK51" s="323"/>
      <c r="DL51" s="323"/>
      <c r="DM51" s="323"/>
      <c r="DN51" s="323"/>
      <c r="DO51" s="323"/>
      <c r="DP51" s="323"/>
      <c r="DQ51" s="323"/>
      <c r="DR51" s="323"/>
      <c r="DS51" s="323"/>
      <c r="DT51" s="323"/>
      <c r="DU51" s="323"/>
      <c r="DV51" s="323"/>
      <c r="DW51" s="323"/>
      <c r="DX51" s="323"/>
      <c r="DY51" s="323"/>
      <c r="DZ51" s="323"/>
      <c r="EA51" s="323"/>
      <c r="EB51" s="323"/>
      <c r="EC51" s="323"/>
      <c r="ED51" s="323"/>
      <c r="EE51" s="323"/>
      <c r="EF51" s="323"/>
      <c r="EG51" s="323"/>
      <c r="EH51" s="323"/>
      <c r="EI51" s="323"/>
      <c r="EJ51" s="323"/>
      <c r="EK51" s="323"/>
      <c r="EL51" s="323"/>
      <c r="EM51" s="323"/>
      <c r="EN51" s="323"/>
      <c r="EO51" s="323"/>
      <c r="EP51" s="323"/>
      <c r="EQ51" s="323"/>
      <c r="ER51" s="323"/>
      <c r="ES51" s="323"/>
      <c r="ET51" s="323"/>
      <c r="EU51" s="323"/>
    </row>
    <row r="52" spans="1:151" s="333" customFormat="1" ht="75">
      <c r="A52" s="333" t="s">
        <v>1583</v>
      </c>
      <c r="B52" s="333" t="s">
        <v>1557</v>
      </c>
      <c r="C52" s="333" t="s">
        <v>356</v>
      </c>
      <c r="D52" s="333" t="s">
        <v>1584</v>
      </c>
      <c r="E52" s="333" t="s">
        <v>1585</v>
      </c>
      <c r="F52" s="333" t="s">
        <v>30</v>
      </c>
      <c r="G52" s="333" t="s">
        <v>1423</v>
      </c>
      <c r="H52" s="333" t="s">
        <v>1423</v>
      </c>
      <c r="I52" s="334">
        <v>44377</v>
      </c>
      <c r="J52" s="334" t="s">
        <v>1424</v>
      </c>
      <c r="K52" s="334" t="s">
        <v>1560</v>
      </c>
      <c r="L52" s="334" t="s">
        <v>1560</v>
      </c>
      <c r="M52" s="333" t="s">
        <v>1426</v>
      </c>
      <c r="N52" s="333" t="s">
        <v>1427</v>
      </c>
      <c r="O52" s="333" t="s">
        <v>1495</v>
      </c>
      <c r="P52" s="333" t="s">
        <v>31</v>
      </c>
      <c r="Q52" s="333" t="s">
        <v>31</v>
      </c>
      <c r="R52" s="333" t="s">
        <v>1423</v>
      </c>
      <c r="S52" s="337" t="s">
        <v>1586</v>
      </c>
      <c r="T52" s="333" t="s">
        <v>1430</v>
      </c>
      <c r="U52" s="336">
        <f t="shared" si="0"/>
        <v>3</v>
      </c>
      <c r="V52" s="333" t="s">
        <v>8</v>
      </c>
      <c r="W52" s="336">
        <f t="shared" si="1"/>
        <v>1</v>
      </c>
      <c r="X52" s="333" t="s">
        <v>8</v>
      </c>
      <c r="Y52" s="336">
        <f t="shared" si="2"/>
        <v>1</v>
      </c>
      <c r="Z52" s="333">
        <f t="shared" si="3"/>
        <v>5</v>
      </c>
      <c r="AA52" s="333" t="s">
        <v>1423</v>
      </c>
      <c r="AB52" s="333" t="s">
        <v>1423</v>
      </c>
      <c r="AC52" s="333" t="s">
        <v>1423</v>
      </c>
      <c r="AD52" s="333" t="s">
        <v>1423</v>
      </c>
      <c r="AE52" s="333" t="s">
        <v>1423</v>
      </c>
      <c r="AF52" s="334">
        <v>44530</v>
      </c>
      <c r="AG52" s="333" t="s">
        <v>1423</v>
      </c>
      <c r="AH52" s="333">
        <v>1</v>
      </c>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323"/>
      <c r="BQ52" s="323"/>
      <c r="BR52" s="323"/>
      <c r="BS52" s="323"/>
      <c r="BT52" s="323"/>
      <c r="BU52" s="323"/>
      <c r="BV52" s="323"/>
      <c r="BW52" s="323"/>
      <c r="BX52" s="323"/>
      <c r="BY52" s="323"/>
      <c r="BZ52" s="323"/>
      <c r="CA52" s="323"/>
      <c r="CB52" s="323"/>
      <c r="CC52" s="323"/>
      <c r="CD52" s="323"/>
      <c r="CE52" s="323"/>
      <c r="CF52" s="323"/>
      <c r="CG52" s="323"/>
      <c r="CH52" s="323"/>
      <c r="CI52" s="323"/>
      <c r="CJ52" s="323"/>
      <c r="CK52" s="323"/>
      <c r="CL52" s="323"/>
      <c r="CM52" s="323"/>
      <c r="CN52" s="323"/>
      <c r="CO52" s="323"/>
      <c r="CP52" s="323"/>
      <c r="CQ52" s="323"/>
      <c r="CR52" s="323"/>
      <c r="CS52" s="323"/>
      <c r="CT52" s="323"/>
      <c r="CU52" s="323"/>
      <c r="CV52" s="323"/>
      <c r="CW52" s="323"/>
      <c r="CX52" s="323"/>
      <c r="CY52" s="323"/>
      <c r="CZ52" s="323"/>
      <c r="DA52" s="323"/>
      <c r="DB52" s="323"/>
      <c r="DC52" s="323"/>
      <c r="DD52" s="323"/>
      <c r="DE52" s="323"/>
      <c r="DF52" s="323"/>
      <c r="DG52" s="323"/>
      <c r="DH52" s="323"/>
      <c r="DI52" s="323"/>
      <c r="DJ52" s="323"/>
      <c r="DK52" s="323"/>
      <c r="DL52" s="323"/>
      <c r="DM52" s="323"/>
      <c r="DN52" s="323"/>
      <c r="DO52" s="323"/>
      <c r="DP52" s="323"/>
      <c r="DQ52" s="323"/>
      <c r="DR52" s="323"/>
      <c r="DS52" s="323"/>
      <c r="DT52" s="323"/>
      <c r="DU52" s="323"/>
      <c r="DV52" s="323"/>
      <c r="DW52" s="323"/>
      <c r="DX52" s="323"/>
      <c r="DY52" s="323"/>
      <c r="DZ52" s="323"/>
      <c r="EA52" s="323"/>
      <c r="EB52" s="323"/>
      <c r="EC52" s="323"/>
      <c r="ED52" s="323"/>
      <c r="EE52" s="323"/>
      <c r="EF52" s="323"/>
      <c r="EG52" s="323"/>
      <c r="EH52" s="323"/>
      <c r="EI52" s="323"/>
      <c r="EJ52" s="323"/>
      <c r="EK52" s="323"/>
      <c r="EL52" s="323"/>
      <c r="EM52" s="323"/>
      <c r="EN52" s="323"/>
      <c r="EO52" s="323"/>
      <c r="EP52" s="323"/>
      <c r="EQ52" s="323"/>
      <c r="ER52" s="323"/>
      <c r="ES52" s="323"/>
      <c r="ET52" s="323"/>
      <c r="EU52" s="323"/>
    </row>
    <row r="53" spans="1:151" s="333" customFormat="1" ht="75">
      <c r="A53" s="333" t="s">
        <v>1587</v>
      </c>
      <c r="B53" s="333" t="s">
        <v>1557</v>
      </c>
      <c r="C53" s="333" t="s">
        <v>356</v>
      </c>
      <c r="D53" s="333" t="s">
        <v>1588</v>
      </c>
      <c r="E53" s="333" t="s">
        <v>1589</v>
      </c>
      <c r="F53" s="333" t="s">
        <v>30</v>
      </c>
      <c r="G53" s="333" t="s">
        <v>1423</v>
      </c>
      <c r="H53" s="333" t="s">
        <v>1423</v>
      </c>
      <c r="I53" s="334">
        <v>44378</v>
      </c>
      <c r="J53" s="334" t="s">
        <v>1026</v>
      </c>
      <c r="K53" s="334" t="s">
        <v>1560</v>
      </c>
      <c r="L53" s="334" t="s">
        <v>1560</v>
      </c>
      <c r="M53" s="333" t="s">
        <v>1426</v>
      </c>
      <c r="N53" s="333" t="s">
        <v>1427</v>
      </c>
      <c r="O53" s="333" t="s">
        <v>1495</v>
      </c>
      <c r="P53" s="333" t="s">
        <v>31</v>
      </c>
      <c r="Q53" s="333" t="s">
        <v>31</v>
      </c>
      <c r="R53" s="333" t="s">
        <v>1423</v>
      </c>
      <c r="S53" s="337" t="s">
        <v>1590</v>
      </c>
      <c r="T53" s="333" t="s">
        <v>1430</v>
      </c>
      <c r="U53" s="336">
        <f t="shared" si="0"/>
        <v>3</v>
      </c>
      <c r="V53" s="333" t="s">
        <v>8</v>
      </c>
      <c r="W53" s="336">
        <f t="shared" si="1"/>
        <v>1</v>
      </c>
      <c r="X53" s="333" t="s">
        <v>8</v>
      </c>
      <c r="Y53" s="336">
        <f t="shared" si="2"/>
        <v>1</v>
      </c>
      <c r="Z53" s="333">
        <f t="shared" si="3"/>
        <v>5</v>
      </c>
      <c r="AA53" s="333" t="s">
        <v>1423</v>
      </c>
      <c r="AB53" s="333" t="s">
        <v>1423</v>
      </c>
      <c r="AC53" s="333" t="s">
        <v>1423</v>
      </c>
      <c r="AD53" s="333" t="s">
        <v>1423</v>
      </c>
      <c r="AE53" s="333" t="s">
        <v>1423</v>
      </c>
      <c r="AF53" s="334">
        <v>44530</v>
      </c>
      <c r="AG53" s="333" t="s">
        <v>1423</v>
      </c>
      <c r="AH53" s="333">
        <v>1</v>
      </c>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c r="BP53" s="323"/>
      <c r="BQ53" s="323"/>
      <c r="BR53" s="323"/>
      <c r="BS53" s="323"/>
      <c r="BT53" s="323"/>
      <c r="BU53" s="323"/>
      <c r="BV53" s="323"/>
      <c r="BW53" s="323"/>
      <c r="BX53" s="323"/>
      <c r="BY53" s="323"/>
      <c r="BZ53" s="323"/>
      <c r="CA53" s="323"/>
      <c r="CB53" s="323"/>
      <c r="CC53" s="323"/>
      <c r="CD53" s="323"/>
      <c r="CE53" s="323"/>
      <c r="CF53" s="323"/>
      <c r="CG53" s="323"/>
      <c r="CH53" s="323"/>
      <c r="CI53" s="323"/>
      <c r="CJ53" s="323"/>
      <c r="CK53" s="323"/>
      <c r="CL53" s="323"/>
      <c r="CM53" s="323"/>
      <c r="CN53" s="323"/>
      <c r="CO53" s="323"/>
      <c r="CP53" s="323"/>
      <c r="CQ53" s="323"/>
      <c r="CR53" s="323"/>
      <c r="CS53" s="323"/>
      <c r="CT53" s="323"/>
      <c r="CU53" s="323"/>
      <c r="CV53" s="323"/>
      <c r="CW53" s="323"/>
      <c r="CX53" s="323"/>
      <c r="CY53" s="323"/>
      <c r="CZ53" s="323"/>
      <c r="DA53" s="323"/>
      <c r="DB53" s="323"/>
      <c r="DC53" s="323"/>
      <c r="DD53" s="323"/>
      <c r="DE53" s="323"/>
      <c r="DF53" s="323"/>
      <c r="DG53" s="323"/>
      <c r="DH53" s="323"/>
      <c r="DI53" s="323"/>
      <c r="DJ53" s="323"/>
      <c r="DK53" s="323"/>
      <c r="DL53" s="323"/>
      <c r="DM53" s="323"/>
      <c r="DN53" s="323"/>
      <c r="DO53" s="323"/>
      <c r="DP53" s="323"/>
      <c r="DQ53" s="323"/>
      <c r="DR53" s="323"/>
      <c r="DS53" s="323"/>
      <c r="DT53" s="323"/>
      <c r="DU53" s="323"/>
      <c r="DV53" s="323"/>
      <c r="DW53" s="323"/>
      <c r="DX53" s="323"/>
      <c r="DY53" s="323"/>
      <c r="DZ53" s="323"/>
      <c r="EA53" s="323"/>
      <c r="EB53" s="323"/>
      <c r="EC53" s="323"/>
      <c r="ED53" s="323"/>
      <c r="EE53" s="323"/>
      <c r="EF53" s="323"/>
      <c r="EG53" s="323"/>
      <c r="EH53" s="323"/>
      <c r="EI53" s="323"/>
      <c r="EJ53" s="323"/>
      <c r="EK53" s="323"/>
      <c r="EL53" s="323"/>
      <c r="EM53" s="323"/>
      <c r="EN53" s="323"/>
      <c r="EO53" s="323"/>
      <c r="EP53" s="323"/>
      <c r="EQ53" s="323"/>
      <c r="ER53" s="323"/>
      <c r="ES53" s="323"/>
      <c r="ET53" s="323"/>
      <c r="EU53" s="323"/>
    </row>
    <row r="54" spans="1:151" s="333" customFormat="1" ht="75">
      <c r="A54" s="333" t="s">
        <v>1591</v>
      </c>
      <c r="B54" s="333" t="s">
        <v>1557</v>
      </c>
      <c r="C54" s="333" t="s">
        <v>356</v>
      </c>
      <c r="D54" s="333" t="s">
        <v>1060</v>
      </c>
      <c r="E54" s="333" t="s">
        <v>1592</v>
      </c>
      <c r="F54" s="333" t="s">
        <v>30</v>
      </c>
      <c r="G54" s="333" t="s">
        <v>1423</v>
      </c>
      <c r="H54" s="333" t="s">
        <v>1423</v>
      </c>
      <c r="I54" s="334">
        <v>44367</v>
      </c>
      <c r="J54" s="334" t="s">
        <v>1424</v>
      </c>
      <c r="K54" s="334" t="s">
        <v>1560</v>
      </c>
      <c r="L54" s="334" t="s">
        <v>1560</v>
      </c>
      <c r="M54" s="333" t="s">
        <v>1426</v>
      </c>
      <c r="N54" s="333" t="s">
        <v>1427</v>
      </c>
      <c r="O54" s="333" t="s">
        <v>1495</v>
      </c>
      <c r="P54" s="333" t="s">
        <v>31</v>
      </c>
      <c r="Q54" s="333" t="s">
        <v>31</v>
      </c>
      <c r="R54" s="333" t="s">
        <v>1423</v>
      </c>
      <c r="S54" s="337" t="s">
        <v>1593</v>
      </c>
      <c r="T54" s="333" t="s">
        <v>1430</v>
      </c>
      <c r="U54" s="336">
        <f t="shared" si="0"/>
        <v>3</v>
      </c>
      <c r="V54" s="333" t="s">
        <v>8</v>
      </c>
      <c r="W54" s="336">
        <f t="shared" si="1"/>
        <v>1</v>
      </c>
      <c r="X54" s="333" t="s">
        <v>8</v>
      </c>
      <c r="Y54" s="336">
        <f t="shared" si="2"/>
        <v>1</v>
      </c>
      <c r="Z54" s="333">
        <f t="shared" si="3"/>
        <v>5</v>
      </c>
      <c r="AA54" s="333" t="s">
        <v>1423</v>
      </c>
      <c r="AB54" s="333" t="s">
        <v>1423</v>
      </c>
      <c r="AC54" s="333" t="s">
        <v>1423</v>
      </c>
      <c r="AD54" s="333" t="s">
        <v>1423</v>
      </c>
      <c r="AE54" s="333" t="s">
        <v>1423</v>
      </c>
      <c r="AF54" s="334">
        <v>44530</v>
      </c>
      <c r="AG54" s="333" t="s">
        <v>1423</v>
      </c>
      <c r="AH54" s="333">
        <v>1</v>
      </c>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c r="BP54" s="323"/>
      <c r="BQ54" s="323"/>
      <c r="BR54" s="323"/>
      <c r="BS54" s="323"/>
      <c r="BT54" s="323"/>
      <c r="BU54" s="323"/>
      <c r="BV54" s="323"/>
      <c r="BW54" s="323"/>
      <c r="BX54" s="323"/>
      <c r="BY54" s="323"/>
      <c r="BZ54" s="323"/>
      <c r="CA54" s="323"/>
      <c r="CB54" s="323"/>
      <c r="CC54" s="323"/>
      <c r="CD54" s="323"/>
      <c r="CE54" s="323"/>
      <c r="CF54" s="323"/>
      <c r="CG54" s="323"/>
      <c r="CH54" s="323"/>
      <c r="CI54" s="323"/>
      <c r="CJ54" s="323"/>
      <c r="CK54" s="323"/>
      <c r="CL54" s="323"/>
      <c r="CM54" s="323"/>
      <c r="CN54" s="323"/>
      <c r="CO54" s="323"/>
      <c r="CP54" s="323"/>
      <c r="CQ54" s="323"/>
      <c r="CR54" s="323"/>
      <c r="CS54" s="323"/>
      <c r="CT54" s="323"/>
      <c r="CU54" s="323"/>
      <c r="CV54" s="323"/>
      <c r="CW54" s="323"/>
      <c r="CX54" s="323"/>
      <c r="CY54" s="323"/>
      <c r="CZ54" s="323"/>
      <c r="DA54" s="323"/>
      <c r="DB54" s="323"/>
      <c r="DC54" s="323"/>
      <c r="DD54" s="323"/>
      <c r="DE54" s="323"/>
      <c r="DF54" s="323"/>
      <c r="DG54" s="323"/>
      <c r="DH54" s="323"/>
      <c r="DI54" s="323"/>
      <c r="DJ54" s="323"/>
      <c r="DK54" s="323"/>
      <c r="DL54" s="323"/>
      <c r="DM54" s="323"/>
      <c r="DN54" s="323"/>
      <c r="DO54" s="323"/>
      <c r="DP54" s="323"/>
      <c r="DQ54" s="323"/>
      <c r="DR54" s="323"/>
      <c r="DS54" s="323"/>
      <c r="DT54" s="323"/>
      <c r="DU54" s="323"/>
      <c r="DV54" s="323"/>
      <c r="DW54" s="323"/>
      <c r="DX54" s="323"/>
      <c r="DY54" s="323"/>
      <c r="DZ54" s="323"/>
      <c r="EA54" s="323"/>
      <c r="EB54" s="323"/>
      <c r="EC54" s="323"/>
      <c r="ED54" s="323"/>
      <c r="EE54" s="323"/>
      <c r="EF54" s="323"/>
      <c r="EG54" s="323"/>
      <c r="EH54" s="323"/>
      <c r="EI54" s="323"/>
      <c r="EJ54" s="323"/>
      <c r="EK54" s="323"/>
      <c r="EL54" s="323"/>
      <c r="EM54" s="323"/>
      <c r="EN54" s="323"/>
      <c r="EO54" s="323"/>
      <c r="EP54" s="323"/>
      <c r="EQ54" s="323"/>
      <c r="ER54" s="323"/>
      <c r="ES54" s="323"/>
      <c r="ET54" s="323"/>
      <c r="EU54" s="323"/>
    </row>
    <row r="55" spans="1:151" s="333" customFormat="1" ht="75">
      <c r="A55" s="333" t="s">
        <v>1594</v>
      </c>
      <c r="B55" s="333" t="s">
        <v>1557</v>
      </c>
      <c r="C55" s="333" t="s">
        <v>356</v>
      </c>
      <c r="D55" s="333" t="s">
        <v>1595</v>
      </c>
      <c r="E55" s="333" t="s">
        <v>1596</v>
      </c>
      <c r="F55" s="333" t="s">
        <v>30</v>
      </c>
      <c r="G55" s="333" t="s">
        <v>1423</v>
      </c>
      <c r="H55" s="333" t="s">
        <v>1423</v>
      </c>
      <c r="I55" s="334">
        <v>44377</v>
      </c>
      <c r="J55" s="334" t="s">
        <v>1424</v>
      </c>
      <c r="K55" s="334" t="s">
        <v>1560</v>
      </c>
      <c r="L55" s="334" t="s">
        <v>1560</v>
      </c>
      <c r="M55" s="333" t="s">
        <v>1426</v>
      </c>
      <c r="N55" s="333" t="s">
        <v>1427</v>
      </c>
      <c r="O55" s="333" t="s">
        <v>1495</v>
      </c>
      <c r="P55" s="333" t="s">
        <v>31</v>
      </c>
      <c r="Q55" s="333" t="s">
        <v>31</v>
      </c>
      <c r="R55" s="333" t="s">
        <v>1423</v>
      </c>
      <c r="S55" s="337" t="s">
        <v>1597</v>
      </c>
      <c r="T55" s="333" t="s">
        <v>1430</v>
      </c>
      <c r="U55" s="336">
        <f t="shared" si="0"/>
        <v>3</v>
      </c>
      <c r="V55" s="333" t="s">
        <v>8</v>
      </c>
      <c r="W55" s="336">
        <f t="shared" si="1"/>
        <v>1</v>
      </c>
      <c r="X55" s="333" t="s">
        <v>8</v>
      </c>
      <c r="Y55" s="336">
        <f t="shared" si="2"/>
        <v>1</v>
      </c>
      <c r="Z55" s="333">
        <f t="shared" si="3"/>
        <v>5</v>
      </c>
      <c r="AA55" s="333" t="s">
        <v>1423</v>
      </c>
      <c r="AB55" s="333" t="s">
        <v>1423</v>
      </c>
      <c r="AC55" s="333" t="s">
        <v>1423</v>
      </c>
      <c r="AD55" s="333" t="s">
        <v>1423</v>
      </c>
      <c r="AE55" s="333" t="s">
        <v>1423</v>
      </c>
      <c r="AF55" s="334">
        <v>44530</v>
      </c>
      <c r="AG55" s="333" t="s">
        <v>1423</v>
      </c>
      <c r="AH55" s="333">
        <v>1</v>
      </c>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3"/>
      <c r="CD55" s="323"/>
      <c r="CE55" s="323"/>
      <c r="CF55" s="323"/>
      <c r="CG55" s="323"/>
      <c r="CH55" s="323"/>
      <c r="CI55" s="323"/>
      <c r="CJ55" s="323"/>
      <c r="CK55" s="323"/>
      <c r="CL55" s="323"/>
      <c r="CM55" s="323"/>
      <c r="CN55" s="323"/>
      <c r="CO55" s="323"/>
      <c r="CP55" s="323"/>
      <c r="CQ55" s="323"/>
      <c r="CR55" s="323"/>
      <c r="CS55" s="323"/>
      <c r="CT55" s="323"/>
      <c r="CU55" s="323"/>
      <c r="CV55" s="323"/>
      <c r="CW55" s="323"/>
      <c r="CX55" s="323"/>
      <c r="CY55" s="323"/>
      <c r="CZ55" s="323"/>
      <c r="DA55" s="323"/>
      <c r="DB55" s="323"/>
      <c r="DC55" s="323"/>
      <c r="DD55" s="323"/>
      <c r="DE55" s="323"/>
      <c r="DF55" s="323"/>
      <c r="DG55" s="323"/>
      <c r="DH55" s="323"/>
      <c r="DI55" s="323"/>
      <c r="DJ55" s="323"/>
      <c r="DK55" s="323"/>
      <c r="DL55" s="323"/>
      <c r="DM55" s="323"/>
      <c r="DN55" s="323"/>
      <c r="DO55" s="323"/>
      <c r="DP55" s="323"/>
      <c r="DQ55" s="323"/>
      <c r="DR55" s="323"/>
      <c r="DS55" s="323"/>
      <c r="DT55" s="323"/>
      <c r="DU55" s="323"/>
      <c r="DV55" s="323"/>
      <c r="DW55" s="323"/>
      <c r="DX55" s="323"/>
      <c r="DY55" s="323"/>
      <c r="DZ55" s="323"/>
      <c r="EA55" s="323"/>
      <c r="EB55" s="323"/>
      <c r="EC55" s="323"/>
      <c r="ED55" s="323"/>
      <c r="EE55" s="323"/>
      <c r="EF55" s="323"/>
      <c r="EG55" s="323"/>
      <c r="EH55" s="323"/>
      <c r="EI55" s="323"/>
      <c r="EJ55" s="323"/>
      <c r="EK55" s="323"/>
      <c r="EL55" s="323"/>
      <c r="EM55" s="323"/>
      <c r="EN55" s="323"/>
      <c r="EO55" s="323"/>
      <c r="EP55" s="323"/>
      <c r="EQ55" s="323"/>
      <c r="ER55" s="323"/>
      <c r="ES55" s="323"/>
      <c r="ET55" s="323"/>
      <c r="EU55" s="323"/>
    </row>
    <row r="56" spans="1:151" s="333" customFormat="1" ht="75">
      <c r="A56" s="333" t="s">
        <v>1598</v>
      </c>
      <c r="B56" s="333" t="s">
        <v>1557</v>
      </c>
      <c r="C56" s="333" t="s">
        <v>356</v>
      </c>
      <c r="D56" s="333" t="s">
        <v>1599</v>
      </c>
      <c r="E56" s="333" t="s">
        <v>1600</v>
      </c>
      <c r="F56" s="333" t="s">
        <v>30</v>
      </c>
      <c r="G56" s="333" t="s">
        <v>1423</v>
      </c>
      <c r="H56" s="333" t="s">
        <v>1423</v>
      </c>
      <c r="I56" s="334">
        <v>44197</v>
      </c>
      <c r="J56" s="334" t="s">
        <v>1037</v>
      </c>
      <c r="K56" s="334" t="s">
        <v>1560</v>
      </c>
      <c r="L56" s="334" t="s">
        <v>1560</v>
      </c>
      <c r="M56" s="333" t="s">
        <v>1426</v>
      </c>
      <c r="N56" s="333" t="s">
        <v>1427</v>
      </c>
      <c r="O56" s="333" t="s">
        <v>1495</v>
      </c>
      <c r="P56" s="333" t="s">
        <v>31</v>
      </c>
      <c r="Q56" s="333" t="s">
        <v>31</v>
      </c>
      <c r="R56" s="333" t="s">
        <v>1423</v>
      </c>
      <c r="S56" s="337" t="s">
        <v>1601</v>
      </c>
      <c r="T56" s="333" t="s">
        <v>1430</v>
      </c>
      <c r="U56" s="336">
        <f t="shared" si="0"/>
        <v>3</v>
      </c>
      <c r="V56" s="333" t="s">
        <v>8</v>
      </c>
      <c r="W56" s="336">
        <f t="shared" si="1"/>
        <v>1</v>
      </c>
      <c r="X56" s="333" t="s">
        <v>8</v>
      </c>
      <c r="Y56" s="336">
        <f t="shared" si="2"/>
        <v>1</v>
      </c>
      <c r="Z56" s="333">
        <f t="shared" si="3"/>
        <v>5</v>
      </c>
      <c r="AA56" s="333" t="s">
        <v>1423</v>
      </c>
      <c r="AB56" s="333" t="s">
        <v>1423</v>
      </c>
      <c r="AC56" s="333" t="s">
        <v>1423</v>
      </c>
      <c r="AD56" s="333" t="s">
        <v>1423</v>
      </c>
      <c r="AE56" s="333" t="s">
        <v>1423</v>
      </c>
      <c r="AF56" s="334">
        <v>44530</v>
      </c>
      <c r="AG56" s="333" t="s">
        <v>1423</v>
      </c>
      <c r="AH56" s="333">
        <v>1</v>
      </c>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A56" s="323"/>
      <c r="CB56" s="323"/>
      <c r="CC56" s="323"/>
      <c r="CD56" s="323"/>
      <c r="CE56" s="323"/>
      <c r="CF56" s="323"/>
      <c r="CG56" s="323"/>
      <c r="CH56" s="323"/>
      <c r="CI56" s="323"/>
      <c r="CJ56" s="323"/>
      <c r="CK56" s="323"/>
      <c r="CL56" s="323"/>
      <c r="CM56" s="323"/>
      <c r="CN56" s="323"/>
      <c r="CO56" s="323"/>
      <c r="CP56" s="323"/>
      <c r="CQ56" s="323"/>
      <c r="CR56" s="323"/>
      <c r="CS56" s="323"/>
      <c r="CT56" s="323"/>
      <c r="CU56" s="323"/>
      <c r="CV56" s="323"/>
      <c r="CW56" s="323"/>
      <c r="CX56" s="323"/>
      <c r="CY56" s="323"/>
      <c r="CZ56" s="323"/>
      <c r="DA56" s="323"/>
      <c r="DB56" s="323"/>
      <c r="DC56" s="323"/>
      <c r="DD56" s="323"/>
      <c r="DE56" s="323"/>
      <c r="DF56" s="323"/>
      <c r="DG56" s="323"/>
      <c r="DH56" s="323"/>
      <c r="DI56" s="323"/>
      <c r="DJ56" s="323"/>
      <c r="DK56" s="323"/>
      <c r="DL56" s="323"/>
      <c r="DM56" s="323"/>
      <c r="DN56" s="323"/>
      <c r="DO56" s="323"/>
      <c r="DP56" s="323"/>
      <c r="DQ56" s="323"/>
      <c r="DR56" s="323"/>
      <c r="DS56" s="323"/>
      <c r="DT56" s="323"/>
      <c r="DU56" s="323"/>
      <c r="DV56" s="323"/>
      <c r="DW56" s="323"/>
      <c r="DX56" s="323"/>
      <c r="DY56" s="323"/>
      <c r="DZ56" s="323"/>
      <c r="EA56" s="323"/>
      <c r="EB56" s="323"/>
      <c r="EC56" s="323"/>
      <c r="ED56" s="323"/>
      <c r="EE56" s="323"/>
      <c r="EF56" s="323"/>
      <c r="EG56" s="323"/>
      <c r="EH56" s="323"/>
      <c r="EI56" s="323"/>
      <c r="EJ56" s="323"/>
      <c r="EK56" s="323"/>
      <c r="EL56" s="323"/>
      <c r="EM56" s="323"/>
      <c r="EN56" s="323"/>
      <c r="EO56" s="323"/>
      <c r="EP56" s="323"/>
      <c r="EQ56" s="323"/>
      <c r="ER56" s="323"/>
      <c r="ES56" s="323"/>
      <c r="ET56" s="323"/>
      <c r="EU56" s="323"/>
    </row>
    <row r="57" spans="1:151" s="333" customFormat="1" ht="90">
      <c r="A57" s="333" t="s">
        <v>1602</v>
      </c>
      <c r="B57" s="333" t="s">
        <v>933</v>
      </c>
      <c r="C57" s="333" t="s">
        <v>356</v>
      </c>
      <c r="D57" s="333" t="s">
        <v>1603</v>
      </c>
      <c r="E57" s="333" t="s">
        <v>1604</v>
      </c>
      <c r="F57" s="333" t="s">
        <v>30</v>
      </c>
      <c r="G57" s="333" t="s">
        <v>1423</v>
      </c>
      <c r="H57" s="333" t="s">
        <v>1422</v>
      </c>
      <c r="I57" s="333" t="s">
        <v>1423</v>
      </c>
      <c r="J57" s="334" t="s">
        <v>1424</v>
      </c>
      <c r="K57" s="334" t="s">
        <v>1605</v>
      </c>
      <c r="L57" s="334" t="s">
        <v>1605</v>
      </c>
      <c r="M57" s="333" t="s">
        <v>1426</v>
      </c>
      <c r="N57" s="333" t="s">
        <v>1437</v>
      </c>
      <c r="O57" s="333" t="s">
        <v>1428</v>
      </c>
      <c r="P57" s="333" t="s">
        <v>31</v>
      </c>
      <c r="Q57" s="333" t="s">
        <v>30</v>
      </c>
      <c r="R57" s="333" t="s">
        <v>1606</v>
      </c>
      <c r="S57" s="333" t="s">
        <v>1423</v>
      </c>
      <c r="T57" s="333" t="s">
        <v>1442</v>
      </c>
      <c r="U57" s="336">
        <f t="shared" si="0"/>
        <v>2</v>
      </c>
      <c r="V57" s="333" t="s">
        <v>1431</v>
      </c>
      <c r="W57" s="336">
        <f t="shared" si="1"/>
        <v>2</v>
      </c>
      <c r="X57" s="333" t="s">
        <v>1431</v>
      </c>
      <c r="Y57" s="336">
        <f t="shared" si="2"/>
        <v>2</v>
      </c>
      <c r="Z57" s="333">
        <f t="shared" si="3"/>
        <v>6</v>
      </c>
      <c r="AA57" s="333" t="s">
        <v>30</v>
      </c>
      <c r="AB57" s="333" t="s">
        <v>1443</v>
      </c>
      <c r="AC57" s="333" t="s">
        <v>1443</v>
      </c>
      <c r="AD57" s="333" t="s">
        <v>1444</v>
      </c>
      <c r="AE57" s="333" t="s">
        <v>1433</v>
      </c>
      <c r="AF57" s="334">
        <v>44530</v>
      </c>
      <c r="AG57" s="333" t="s">
        <v>1445</v>
      </c>
      <c r="AH57" s="333">
        <v>1</v>
      </c>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c r="BT57" s="323"/>
      <c r="BU57" s="323"/>
      <c r="BV57" s="323"/>
      <c r="BW57" s="323"/>
      <c r="BX57" s="323"/>
      <c r="BY57" s="323"/>
      <c r="BZ57" s="323"/>
      <c r="CA57" s="323"/>
      <c r="CB57" s="323"/>
      <c r="CC57" s="323"/>
      <c r="CD57" s="323"/>
      <c r="CE57" s="323"/>
      <c r="CF57" s="323"/>
      <c r="CG57" s="323"/>
      <c r="CH57" s="323"/>
      <c r="CI57" s="323"/>
      <c r="CJ57" s="323"/>
      <c r="CK57" s="323"/>
      <c r="CL57" s="323"/>
      <c r="CM57" s="323"/>
      <c r="CN57" s="323"/>
      <c r="CO57" s="323"/>
      <c r="CP57" s="323"/>
      <c r="CQ57" s="323"/>
      <c r="CR57" s="323"/>
      <c r="CS57" s="323"/>
      <c r="CT57" s="323"/>
      <c r="CU57" s="323"/>
      <c r="CV57" s="323"/>
      <c r="CW57" s="323"/>
      <c r="CX57" s="323"/>
      <c r="CY57" s="323"/>
      <c r="CZ57" s="323"/>
      <c r="DA57" s="323"/>
      <c r="DB57" s="323"/>
      <c r="DC57" s="323"/>
      <c r="DD57" s="323"/>
      <c r="DE57" s="323"/>
      <c r="DF57" s="323"/>
      <c r="DG57" s="323"/>
      <c r="DH57" s="323"/>
      <c r="DI57" s="323"/>
      <c r="DJ57" s="323"/>
      <c r="DK57" s="323"/>
      <c r="DL57" s="323"/>
      <c r="DM57" s="323"/>
      <c r="DN57" s="323"/>
      <c r="DO57" s="323"/>
      <c r="DP57" s="323"/>
      <c r="DQ57" s="323"/>
      <c r="DR57" s="323"/>
      <c r="DS57" s="323"/>
      <c r="DT57" s="323"/>
      <c r="DU57" s="323"/>
      <c r="DV57" s="323"/>
      <c r="DW57" s="323"/>
      <c r="DX57" s="323"/>
      <c r="DY57" s="323"/>
      <c r="DZ57" s="323"/>
      <c r="EA57" s="323"/>
      <c r="EB57" s="323"/>
      <c r="EC57" s="323"/>
      <c r="ED57" s="323"/>
      <c r="EE57" s="323"/>
      <c r="EF57" s="323"/>
      <c r="EG57" s="323"/>
      <c r="EH57" s="323"/>
      <c r="EI57" s="323"/>
      <c r="EJ57" s="323"/>
      <c r="EK57" s="323"/>
      <c r="EL57" s="323"/>
      <c r="EM57" s="323"/>
      <c r="EN57" s="323"/>
      <c r="EO57" s="323"/>
      <c r="EP57" s="323"/>
      <c r="EQ57" s="323"/>
      <c r="ER57" s="323"/>
      <c r="ES57" s="323"/>
      <c r="ET57" s="323"/>
      <c r="EU57" s="323"/>
    </row>
    <row r="58" spans="1:151" s="333" customFormat="1" ht="90">
      <c r="A58" s="333" t="s">
        <v>1607</v>
      </c>
      <c r="B58" s="333" t="s">
        <v>933</v>
      </c>
      <c r="C58" s="333" t="s">
        <v>356</v>
      </c>
      <c r="D58" s="333" t="s">
        <v>1608</v>
      </c>
      <c r="E58" s="333" t="s">
        <v>1609</v>
      </c>
      <c r="F58" s="333" t="s">
        <v>31</v>
      </c>
      <c r="G58" s="333" t="s">
        <v>1423</v>
      </c>
      <c r="H58" s="333" t="s">
        <v>1422</v>
      </c>
      <c r="I58" s="333" t="s">
        <v>1423</v>
      </c>
      <c r="J58" s="334" t="s">
        <v>1424</v>
      </c>
      <c r="K58" s="334" t="s">
        <v>1605</v>
      </c>
      <c r="L58" s="334" t="s">
        <v>1605</v>
      </c>
      <c r="M58" s="333" t="s">
        <v>1426</v>
      </c>
      <c r="N58" s="333" t="s">
        <v>1437</v>
      </c>
      <c r="O58" s="333" t="s">
        <v>1428</v>
      </c>
      <c r="P58" s="333" t="s">
        <v>31</v>
      </c>
      <c r="Q58" s="333" t="s">
        <v>31</v>
      </c>
      <c r="R58" s="333" t="s">
        <v>1610</v>
      </c>
      <c r="S58" s="333" t="s">
        <v>1423</v>
      </c>
      <c r="T58" s="333" t="s">
        <v>1442</v>
      </c>
      <c r="U58" s="336">
        <f t="shared" si="0"/>
        <v>2</v>
      </c>
      <c r="V58" s="333" t="s">
        <v>1431</v>
      </c>
      <c r="W58" s="336">
        <f t="shared" si="1"/>
        <v>2</v>
      </c>
      <c r="X58" s="333" t="s">
        <v>1431</v>
      </c>
      <c r="Y58" s="336">
        <f t="shared" si="2"/>
        <v>2</v>
      </c>
      <c r="Z58" s="333">
        <f t="shared" si="3"/>
        <v>6</v>
      </c>
      <c r="AA58" s="333" t="s">
        <v>30</v>
      </c>
      <c r="AB58" s="333" t="s">
        <v>1443</v>
      </c>
      <c r="AC58" s="333" t="s">
        <v>1443</v>
      </c>
      <c r="AD58" s="333" t="s">
        <v>1444</v>
      </c>
      <c r="AE58" s="333" t="s">
        <v>1433</v>
      </c>
      <c r="AF58" s="334">
        <v>44530</v>
      </c>
      <c r="AG58" s="333" t="s">
        <v>1445</v>
      </c>
      <c r="AH58" s="333">
        <v>1</v>
      </c>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c r="BP58" s="323"/>
      <c r="BQ58" s="323"/>
      <c r="BR58" s="323"/>
      <c r="BS58" s="323"/>
      <c r="BT58" s="323"/>
      <c r="BU58" s="323"/>
      <c r="BV58" s="323"/>
      <c r="BW58" s="323"/>
      <c r="BX58" s="323"/>
      <c r="BY58" s="323"/>
      <c r="BZ58" s="323"/>
      <c r="CA58" s="323"/>
      <c r="CB58" s="323"/>
      <c r="CC58" s="323"/>
      <c r="CD58" s="323"/>
      <c r="CE58" s="323"/>
      <c r="CF58" s="323"/>
      <c r="CG58" s="323"/>
      <c r="CH58" s="323"/>
      <c r="CI58" s="323"/>
      <c r="CJ58" s="323"/>
      <c r="CK58" s="323"/>
      <c r="CL58" s="323"/>
      <c r="CM58" s="323"/>
      <c r="CN58" s="323"/>
      <c r="CO58" s="323"/>
      <c r="CP58" s="323"/>
      <c r="CQ58" s="323"/>
      <c r="CR58" s="323"/>
      <c r="CS58" s="323"/>
      <c r="CT58" s="323"/>
      <c r="CU58" s="323"/>
      <c r="CV58" s="323"/>
      <c r="CW58" s="323"/>
      <c r="CX58" s="323"/>
      <c r="CY58" s="323"/>
      <c r="CZ58" s="323"/>
      <c r="DA58" s="323"/>
      <c r="DB58" s="323"/>
      <c r="DC58" s="323"/>
      <c r="DD58" s="323"/>
      <c r="DE58" s="323"/>
      <c r="DF58" s="323"/>
      <c r="DG58" s="323"/>
      <c r="DH58" s="323"/>
      <c r="DI58" s="323"/>
      <c r="DJ58" s="323"/>
      <c r="DK58" s="323"/>
      <c r="DL58" s="323"/>
      <c r="DM58" s="323"/>
      <c r="DN58" s="323"/>
      <c r="DO58" s="323"/>
      <c r="DP58" s="323"/>
      <c r="DQ58" s="323"/>
      <c r="DR58" s="323"/>
      <c r="DS58" s="323"/>
      <c r="DT58" s="323"/>
      <c r="DU58" s="323"/>
      <c r="DV58" s="323"/>
      <c r="DW58" s="323"/>
      <c r="DX58" s="323"/>
      <c r="DY58" s="323"/>
      <c r="DZ58" s="323"/>
      <c r="EA58" s="323"/>
      <c r="EB58" s="323"/>
      <c r="EC58" s="323"/>
      <c r="ED58" s="323"/>
      <c r="EE58" s="323"/>
      <c r="EF58" s="323"/>
      <c r="EG58" s="323"/>
      <c r="EH58" s="323"/>
      <c r="EI58" s="323"/>
      <c r="EJ58" s="323"/>
      <c r="EK58" s="323"/>
      <c r="EL58" s="323"/>
      <c r="EM58" s="323"/>
      <c r="EN58" s="323"/>
      <c r="EO58" s="323"/>
      <c r="EP58" s="323"/>
      <c r="EQ58" s="323"/>
      <c r="ER58" s="323"/>
      <c r="ES58" s="323"/>
      <c r="ET58" s="323"/>
      <c r="EU58" s="323"/>
    </row>
    <row r="59" spans="1:151" s="333" customFormat="1" ht="90">
      <c r="A59" s="333" t="s">
        <v>1611</v>
      </c>
      <c r="B59" s="333" t="s">
        <v>933</v>
      </c>
      <c r="C59" s="333" t="s">
        <v>356</v>
      </c>
      <c r="D59" s="333" t="s">
        <v>1612</v>
      </c>
      <c r="E59" s="333" t="s">
        <v>1613</v>
      </c>
      <c r="F59" s="333" t="s">
        <v>31</v>
      </c>
      <c r="G59" s="333" t="s">
        <v>1423</v>
      </c>
      <c r="H59" s="333" t="s">
        <v>1422</v>
      </c>
      <c r="I59" s="333" t="s">
        <v>1423</v>
      </c>
      <c r="J59" s="334" t="s">
        <v>1424</v>
      </c>
      <c r="K59" s="334" t="s">
        <v>1605</v>
      </c>
      <c r="L59" s="334" t="s">
        <v>1605</v>
      </c>
      <c r="M59" s="333" t="s">
        <v>1426</v>
      </c>
      <c r="N59" s="333" t="s">
        <v>1437</v>
      </c>
      <c r="O59" s="333" t="s">
        <v>1428</v>
      </c>
      <c r="P59" s="333" t="s">
        <v>31</v>
      </c>
      <c r="Q59" s="333" t="s">
        <v>30</v>
      </c>
      <c r="R59" s="333" t="s">
        <v>1614</v>
      </c>
      <c r="S59" s="333" t="s">
        <v>1423</v>
      </c>
      <c r="T59" s="333" t="s">
        <v>1430</v>
      </c>
      <c r="U59" s="336">
        <f t="shared" si="0"/>
        <v>3</v>
      </c>
      <c r="V59" s="333" t="s">
        <v>8</v>
      </c>
      <c r="W59" s="336">
        <f t="shared" si="1"/>
        <v>1</v>
      </c>
      <c r="X59" s="333" t="s">
        <v>8</v>
      </c>
      <c r="Y59" s="336">
        <f t="shared" si="2"/>
        <v>1</v>
      </c>
      <c r="Z59" s="333">
        <f t="shared" si="3"/>
        <v>5</v>
      </c>
      <c r="AA59" s="333" t="s">
        <v>31</v>
      </c>
      <c r="AB59" s="333" t="s">
        <v>1423</v>
      </c>
      <c r="AC59" s="333" t="s">
        <v>1423</v>
      </c>
      <c r="AD59" s="333" t="s">
        <v>1423</v>
      </c>
      <c r="AE59" s="333" t="s">
        <v>1423</v>
      </c>
      <c r="AF59" s="334">
        <v>44530</v>
      </c>
      <c r="AG59" s="333" t="s">
        <v>1423</v>
      </c>
      <c r="AH59" s="333">
        <v>1</v>
      </c>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c r="BP59" s="323"/>
      <c r="BQ59" s="323"/>
      <c r="BR59" s="323"/>
      <c r="BS59" s="323"/>
      <c r="BT59" s="323"/>
      <c r="BU59" s="323"/>
      <c r="BV59" s="323"/>
      <c r="BW59" s="323"/>
      <c r="BX59" s="323"/>
      <c r="BY59" s="323"/>
      <c r="BZ59" s="323"/>
      <c r="CA59" s="323"/>
      <c r="CB59" s="323"/>
      <c r="CC59" s="323"/>
      <c r="CD59" s="323"/>
      <c r="CE59" s="323"/>
      <c r="CF59" s="323"/>
      <c r="CG59" s="323"/>
      <c r="CH59" s="323"/>
      <c r="CI59" s="323"/>
      <c r="CJ59" s="323"/>
      <c r="CK59" s="323"/>
      <c r="CL59" s="323"/>
      <c r="CM59" s="323"/>
      <c r="CN59" s="323"/>
      <c r="CO59" s="323"/>
      <c r="CP59" s="323"/>
      <c r="CQ59" s="323"/>
      <c r="CR59" s="323"/>
      <c r="CS59" s="323"/>
      <c r="CT59" s="323"/>
      <c r="CU59" s="323"/>
      <c r="CV59" s="323"/>
      <c r="CW59" s="323"/>
      <c r="CX59" s="323"/>
      <c r="CY59" s="323"/>
      <c r="CZ59" s="323"/>
      <c r="DA59" s="323"/>
      <c r="DB59" s="323"/>
      <c r="DC59" s="323"/>
      <c r="DD59" s="323"/>
      <c r="DE59" s="323"/>
      <c r="DF59" s="323"/>
      <c r="DG59" s="323"/>
      <c r="DH59" s="323"/>
      <c r="DI59" s="323"/>
      <c r="DJ59" s="323"/>
      <c r="DK59" s="323"/>
      <c r="DL59" s="323"/>
      <c r="DM59" s="323"/>
      <c r="DN59" s="323"/>
      <c r="DO59" s="323"/>
      <c r="DP59" s="323"/>
      <c r="DQ59" s="323"/>
      <c r="DR59" s="323"/>
      <c r="DS59" s="323"/>
      <c r="DT59" s="323"/>
      <c r="DU59" s="323"/>
      <c r="DV59" s="323"/>
      <c r="DW59" s="323"/>
      <c r="DX59" s="323"/>
      <c r="DY59" s="323"/>
      <c r="DZ59" s="323"/>
      <c r="EA59" s="323"/>
      <c r="EB59" s="323"/>
      <c r="EC59" s="323"/>
      <c r="ED59" s="323"/>
      <c r="EE59" s="323"/>
      <c r="EF59" s="323"/>
      <c r="EG59" s="323"/>
      <c r="EH59" s="323"/>
      <c r="EI59" s="323"/>
      <c r="EJ59" s="323"/>
      <c r="EK59" s="323"/>
      <c r="EL59" s="323"/>
      <c r="EM59" s="323"/>
      <c r="EN59" s="323"/>
      <c r="EO59" s="323"/>
      <c r="EP59" s="323"/>
      <c r="EQ59" s="323"/>
      <c r="ER59" s="323"/>
      <c r="ES59" s="323"/>
      <c r="ET59" s="323"/>
      <c r="EU59" s="323"/>
    </row>
    <row r="60" spans="1:151" s="333" customFormat="1" ht="90">
      <c r="A60" s="333" t="s">
        <v>1615</v>
      </c>
      <c r="B60" s="333" t="s">
        <v>933</v>
      </c>
      <c r="C60" s="333" t="s">
        <v>356</v>
      </c>
      <c r="D60" s="333" t="s">
        <v>1616</v>
      </c>
      <c r="E60" s="333" t="s">
        <v>1617</v>
      </c>
      <c r="F60" s="333" t="s">
        <v>31</v>
      </c>
      <c r="G60" s="333" t="s">
        <v>1423</v>
      </c>
      <c r="H60" s="333" t="s">
        <v>1422</v>
      </c>
      <c r="I60" s="333" t="s">
        <v>1423</v>
      </c>
      <c r="J60" s="334" t="s">
        <v>1424</v>
      </c>
      <c r="K60" s="334" t="s">
        <v>1605</v>
      </c>
      <c r="L60" s="334" t="s">
        <v>1605</v>
      </c>
      <c r="M60" s="333" t="s">
        <v>1426</v>
      </c>
      <c r="N60" s="333" t="s">
        <v>1437</v>
      </c>
      <c r="O60" s="333" t="s">
        <v>1428</v>
      </c>
      <c r="P60" s="333" t="s">
        <v>31</v>
      </c>
      <c r="Q60" s="333" t="s">
        <v>30</v>
      </c>
      <c r="R60" s="333" t="s">
        <v>1618</v>
      </c>
      <c r="S60" s="333" t="s">
        <v>1423</v>
      </c>
      <c r="T60" s="333" t="s">
        <v>1442</v>
      </c>
      <c r="U60" s="336">
        <f t="shared" si="0"/>
        <v>2</v>
      </c>
      <c r="V60" s="333" t="s">
        <v>1431</v>
      </c>
      <c r="W60" s="336">
        <f t="shared" si="1"/>
        <v>2</v>
      </c>
      <c r="X60" s="333" t="s">
        <v>1431</v>
      </c>
      <c r="Y60" s="336">
        <f t="shared" si="2"/>
        <v>2</v>
      </c>
      <c r="Z60" s="333">
        <f t="shared" si="3"/>
        <v>6</v>
      </c>
      <c r="AA60" s="333" t="s">
        <v>30</v>
      </c>
      <c r="AB60" s="333" t="s">
        <v>1443</v>
      </c>
      <c r="AC60" s="333" t="s">
        <v>1443</v>
      </c>
      <c r="AD60" s="333" t="s">
        <v>1444</v>
      </c>
      <c r="AE60" s="333" t="s">
        <v>1433</v>
      </c>
      <c r="AF60" s="334">
        <v>44530</v>
      </c>
      <c r="AG60" s="333" t="s">
        <v>1445</v>
      </c>
      <c r="AH60" s="333">
        <v>1</v>
      </c>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c r="BP60" s="323"/>
      <c r="BQ60" s="323"/>
      <c r="BR60" s="323"/>
      <c r="BS60" s="323"/>
      <c r="BT60" s="323"/>
      <c r="BU60" s="323"/>
      <c r="BV60" s="323"/>
      <c r="BW60" s="323"/>
      <c r="BX60" s="323"/>
      <c r="BY60" s="323"/>
      <c r="BZ60" s="323"/>
      <c r="CA60" s="323"/>
      <c r="CB60" s="323"/>
      <c r="CC60" s="323"/>
      <c r="CD60" s="323"/>
      <c r="CE60" s="323"/>
      <c r="CF60" s="323"/>
      <c r="CG60" s="323"/>
      <c r="CH60" s="323"/>
      <c r="CI60" s="323"/>
      <c r="CJ60" s="323"/>
      <c r="CK60" s="323"/>
      <c r="CL60" s="323"/>
      <c r="CM60" s="323"/>
      <c r="CN60" s="323"/>
      <c r="CO60" s="323"/>
      <c r="CP60" s="323"/>
      <c r="CQ60" s="323"/>
      <c r="CR60" s="323"/>
      <c r="CS60" s="323"/>
      <c r="CT60" s="323"/>
      <c r="CU60" s="323"/>
      <c r="CV60" s="323"/>
      <c r="CW60" s="323"/>
      <c r="CX60" s="323"/>
      <c r="CY60" s="323"/>
      <c r="CZ60" s="323"/>
      <c r="DA60" s="323"/>
      <c r="DB60" s="323"/>
      <c r="DC60" s="323"/>
      <c r="DD60" s="323"/>
      <c r="DE60" s="323"/>
      <c r="DF60" s="323"/>
      <c r="DG60" s="323"/>
      <c r="DH60" s="323"/>
      <c r="DI60" s="323"/>
      <c r="DJ60" s="323"/>
      <c r="DK60" s="323"/>
      <c r="DL60" s="323"/>
      <c r="DM60" s="323"/>
      <c r="DN60" s="323"/>
      <c r="DO60" s="323"/>
      <c r="DP60" s="323"/>
      <c r="DQ60" s="323"/>
      <c r="DR60" s="323"/>
      <c r="DS60" s="323"/>
      <c r="DT60" s="323"/>
      <c r="DU60" s="323"/>
      <c r="DV60" s="323"/>
      <c r="DW60" s="323"/>
      <c r="DX60" s="323"/>
      <c r="DY60" s="323"/>
      <c r="DZ60" s="323"/>
      <c r="EA60" s="323"/>
      <c r="EB60" s="323"/>
      <c r="EC60" s="323"/>
      <c r="ED60" s="323"/>
      <c r="EE60" s="323"/>
      <c r="EF60" s="323"/>
      <c r="EG60" s="323"/>
      <c r="EH60" s="323"/>
      <c r="EI60" s="323"/>
      <c r="EJ60" s="323"/>
      <c r="EK60" s="323"/>
      <c r="EL60" s="323"/>
      <c r="EM60" s="323"/>
      <c r="EN60" s="323"/>
      <c r="EO60" s="323"/>
      <c r="EP60" s="323"/>
      <c r="EQ60" s="323"/>
      <c r="ER60" s="323"/>
      <c r="ES60" s="323"/>
      <c r="ET60" s="323"/>
      <c r="EU60" s="323"/>
    </row>
    <row r="61" spans="1:151" s="333" customFormat="1" ht="90">
      <c r="A61" s="333" t="s">
        <v>1619</v>
      </c>
      <c r="B61" s="333" t="s">
        <v>933</v>
      </c>
      <c r="C61" s="333" t="s">
        <v>356</v>
      </c>
      <c r="D61" s="333" t="s">
        <v>1620</v>
      </c>
      <c r="E61" s="333" t="s">
        <v>1621</v>
      </c>
      <c r="F61" s="333" t="s">
        <v>30</v>
      </c>
      <c r="G61" s="333" t="s">
        <v>1423</v>
      </c>
      <c r="H61" s="333" t="s">
        <v>1422</v>
      </c>
      <c r="I61" s="333" t="s">
        <v>1423</v>
      </c>
      <c r="J61" s="334" t="s">
        <v>1424</v>
      </c>
      <c r="K61" s="334" t="s">
        <v>1605</v>
      </c>
      <c r="L61" s="334" t="s">
        <v>1605</v>
      </c>
      <c r="M61" s="333" t="s">
        <v>1426</v>
      </c>
      <c r="N61" s="333" t="s">
        <v>1437</v>
      </c>
      <c r="O61" s="333" t="s">
        <v>1428</v>
      </c>
      <c r="P61" s="333" t="s">
        <v>31</v>
      </c>
      <c r="Q61" s="333" t="s">
        <v>30</v>
      </c>
      <c r="R61" s="333" t="s">
        <v>1614</v>
      </c>
      <c r="S61" s="333" t="s">
        <v>1423</v>
      </c>
      <c r="T61" s="333" t="s">
        <v>1442</v>
      </c>
      <c r="U61" s="336">
        <f t="shared" si="0"/>
        <v>2</v>
      </c>
      <c r="V61" s="333" t="s">
        <v>1431</v>
      </c>
      <c r="W61" s="336">
        <f t="shared" si="1"/>
        <v>2</v>
      </c>
      <c r="X61" s="333" t="s">
        <v>1431</v>
      </c>
      <c r="Y61" s="336">
        <f t="shared" si="2"/>
        <v>2</v>
      </c>
      <c r="Z61" s="333">
        <f t="shared" si="3"/>
        <v>6</v>
      </c>
      <c r="AA61" s="333" t="s">
        <v>30</v>
      </c>
      <c r="AB61" s="333" t="s">
        <v>1443</v>
      </c>
      <c r="AC61" s="333" t="s">
        <v>1443</v>
      </c>
      <c r="AD61" s="333" t="s">
        <v>1444</v>
      </c>
      <c r="AE61" s="333" t="s">
        <v>1433</v>
      </c>
      <c r="AF61" s="334">
        <v>44530</v>
      </c>
      <c r="AG61" s="333" t="s">
        <v>1445</v>
      </c>
      <c r="AH61" s="333">
        <v>1</v>
      </c>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323"/>
      <c r="CM61" s="323"/>
      <c r="CN61" s="323"/>
      <c r="CO61" s="323"/>
      <c r="CP61" s="323"/>
      <c r="CQ61" s="323"/>
      <c r="CR61" s="323"/>
      <c r="CS61" s="323"/>
      <c r="CT61" s="323"/>
      <c r="CU61" s="323"/>
      <c r="CV61" s="323"/>
      <c r="CW61" s="323"/>
      <c r="CX61" s="323"/>
      <c r="CY61" s="323"/>
      <c r="CZ61" s="323"/>
      <c r="DA61" s="323"/>
      <c r="DB61" s="323"/>
      <c r="DC61" s="323"/>
      <c r="DD61" s="323"/>
      <c r="DE61" s="323"/>
      <c r="DF61" s="323"/>
      <c r="DG61" s="323"/>
      <c r="DH61" s="323"/>
      <c r="DI61" s="323"/>
      <c r="DJ61" s="323"/>
      <c r="DK61" s="323"/>
      <c r="DL61" s="323"/>
      <c r="DM61" s="323"/>
      <c r="DN61" s="323"/>
      <c r="DO61" s="323"/>
      <c r="DP61" s="323"/>
      <c r="DQ61" s="323"/>
      <c r="DR61" s="323"/>
      <c r="DS61" s="323"/>
      <c r="DT61" s="323"/>
      <c r="DU61" s="323"/>
      <c r="DV61" s="323"/>
      <c r="DW61" s="323"/>
      <c r="DX61" s="323"/>
      <c r="DY61" s="323"/>
      <c r="DZ61" s="323"/>
      <c r="EA61" s="323"/>
      <c r="EB61" s="323"/>
      <c r="EC61" s="323"/>
      <c r="ED61" s="323"/>
      <c r="EE61" s="323"/>
      <c r="EF61" s="323"/>
      <c r="EG61" s="323"/>
      <c r="EH61" s="323"/>
      <c r="EI61" s="323"/>
      <c r="EJ61" s="323"/>
      <c r="EK61" s="323"/>
      <c r="EL61" s="323"/>
      <c r="EM61" s="323"/>
      <c r="EN61" s="323"/>
      <c r="EO61" s="323"/>
      <c r="EP61" s="323"/>
      <c r="EQ61" s="323"/>
      <c r="ER61" s="323"/>
      <c r="ES61" s="323"/>
      <c r="ET61" s="323"/>
      <c r="EU61" s="323"/>
    </row>
    <row r="62" spans="1:151" s="333" customFormat="1" ht="75">
      <c r="A62" s="333" t="s">
        <v>1622</v>
      </c>
      <c r="B62" s="333" t="s">
        <v>933</v>
      </c>
      <c r="C62" s="333" t="s">
        <v>356</v>
      </c>
      <c r="D62" s="333" t="s">
        <v>1623</v>
      </c>
      <c r="E62" s="333" t="s">
        <v>1624</v>
      </c>
      <c r="F62" s="333" t="s">
        <v>31</v>
      </c>
      <c r="G62" s="333" t="s">
        <v>1423</v>
      </c>
      <c r="H62" s="333" t="s">
        <v>1422</v>
      </c>
      <c r="I62" s="333" t="s">
        <v>1423</v>
      </c>
      <c r="J62" s="334" t="s">
        <v>1424</v>
      </c>
      <c r="K62" s="334" t="s">
        <v>1605</v>
      </c>
      <c r="L62" s="334" t="s">
        <v>1605</v>
      </c>
      <c r="M62" s="333" t="s">
        <v>1426</v>
      </c>
      <c r="N62" s="333" t="s">
        <v>1437</v>
      </c>
      <c r="O62" s="333" t="s">
        <v>1428</v>
      </c>
      <c r="P62" s="333" t="s">
        <v>31</v>
      </c>
      <c r="Q62" s="333" t="s">
        <v>30</v>
      </c>
      <c r="R62" s="333" t="s">
        <v>1625</v>
      </c>
      <c r="S62" s="333" t="s">
        <v>1423</v>
      </c>
      <c r="T62" s="333" t="s">
        <v>1430</v>
      </c>
      <c r="U62" s="336">
        <f t="shared" si="0"/>
        <v>3</v>
      </c>
      <c r="V62" s="333" t="s">
        <v>8</v>
      </c>
      <c r="W62" s="336">
        <f t="shared" si="1"/>
        <v>1</v>
      </c>
      <c r="X62" s="333" t="s">
        <v>8</v>
      </c>
      <c r="Y62" s="336">
        <f t="shared" si="2"/>
        <v>1</v>
      </c>
      <c r="Z62" s="333">
        <f t="shared" si="3"/>
        <v>5</v>
      </c>
      <c r="AA62" s="333" t="s">
        <v>31</v>
      </c>
      <c r="AB62" s="333" t="s">
        <v>1423</v>
      </c>
      <c r="AC62" s="333" t="s">
        <v>1423</v>
      </c>
      <c r="AD62" s="333" t="s">
        <v>1423</v>
      </c>
      <c r="AE62" s="333" t="s">
        <v>1423</v>
      </c>
      <c r="AF62" s="334">
        <v>44530</v>
      </c>
      <c r="AG62" s="333" t="s">
        <v>1423</v>
      </c>
      <c r="AH62" s="333">
        <v>1</v>
      </c>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c r="CL62" s="323"/>
      <c r="CM62" s="323"/>
      <c r="CN62" s="323"/>
      <c r="CO62" s="323"/>
      <c r="CP62" s="323"/>
      <c r="CQ62" s="323"/>
      <c r="CR62" s="323"/>
      <c r="CS62" s="323"/>
      <c r="CT62" s="323"/>
      <c r="CU62" s="323"/>
      <c r="CV62" s="323"/>
      <c r="CW62" s="323"/>
      <c r="CX62" s="323"/>
      <c r="CY62" s="323"/>
      <c r="CZ62" s="323"/>
      <c r="DA62" s="323"/>
      <c r="DB62" s="323"/>
      <c r="DC62" s="323"/>
      <c r="DD62" s="323"/>
      <c r="DE62" s="323"/>
      <c r="DF62" s="323"/>
      <c r="DG62" s="323"/>
      <c r="DH62" s="323"/>
      <c r="DI62" s="323"/>
      <c r="DJ62" s="323"/>
      <c r="DK62" s="323"/>
      <c r="DL62" s="323"/>
      <c r="DM62" s="323"/>
      <c r="DN62" s="323"/>
      <c r="DO62" s="323"/>
      <c r="DP62" s="323"/>
      <c r="DQ62" s="323"/>
      <c r="DR62" s="323"/>
      <c r="DS62" s="323"/>
      <c r="DT62" s="323"/>
      <c r="DU62" s="323"/>
      <c r="DV62" s="323"/>
      <c r="DW62" s="323"/>
      <c r="DX62" s="323"/>
      <c r="DY62" s="323"/>
      <c r="DZ62" s="323"/>
      <c r="EA62" s="323"/>
      <c r="EB62" s="323"/>
      <c r="EC62" s="323"/>
      <c r="ED62" s="323"/>
      <c r="EE62" s="323"/>
      <c r="EF62" s="323"/>
      <c r="EG62" s="323"/>
      <c r="EH62" s="323"/>
      <c r="EI62" s="323"/>
      <c r="EJ62" s="323"/>
      <c r="EK62" s="323"/>
      <c r="EL62" s="323"/>
      <c r="EM62" s="323"/>
      <c r="EN62" s="323"/>
      <c r="EO62" s="323"/>
      <c r="EP62" s="323"/>
      <c r="EQ62" s="323"/>
      <c r="ER62" s="323"/>
      <c r="ES62" s="323"/>
      <c r="ET62" s="323"/>
      <c r="EU62" s="323"/>
    </row>
    <row r="63" spans="1:151" s="333" customFormat="1" ht="75">
      <c r="A63" s="333" t="s">
        <v>1626</v>
      </c>
      <c r="B63" s="333" t="s">
        <v>933</v>
      </c>
      <c r="C63" s="333" t="s">
        <v>356</v>
      </c>
      <c r="D63" s="333" t="s">
        <v>1627</v>
      </c>
      <c r="E63" s="333" t="s">
        <v>1628</v>
      </c>
      <c r="F63" s="333" t="s">
        <v>30</v>
      </c>
      <c r="G63" s="333" t="s">
        <v>1423</v>
      </c>
      <c r="H63" s="333" t="s">
        <v>1422</v>
      </c>
      <c r="I63" s="333" t="s">
        <v>1423</v>
      </c>
      <c r="J63" s="334" t="s">
        <v>1424</v>
      </c>
      <c r="K63" s="334" t="s">
        <v>1605</v>
      </c>
      <c r="L63" s="334" t="s">
        <v>1605</v>
      </c>
      <c r="M63" s="333" t="s">
        <v>1426</v>
      </c>
      <c r="N63" s="333" t="s">
        <v>1437</v>
      </c>
      <c r="O63" s="333" t="s">
        <v>1428</v>
      </c>
      <c r="P63" s="333" t="s">
        <v>31</v>
      </c>
      <c r="Q63" s="333" t="s">
        <v>30</v>
      </c>
      <c r="R63" s="333" t="s">
        <v>1629</v>
      </c>
      <c r="S63" s="333" t="s">
        <v>1423</v>
      </c>
      <c r="T63" s="333" t="s">
        <v>1430</v>
      </c>
      <c r="U63" s="336">
        <f t="shared" si="0"/>
        <v>3</v>
      </c>
      <c r="V63" s="333" t="s">
        <v>8</v>
      </c>
      <c r="W63" s="336">
        <f t="shared" si="1"/>
        <v>1</v>
      </c>
      <c r="X63" s="333" t="s">
        <v>8</v>
      </c>
      <c r="Y63" s="336">
        <f t="shared" si="2"/>
        <v>1</v>
      </c>
      <c r="Z63" s="333">
        <f t="shared" si="3"/>
        <v>5</v>
      </c>
      <c r="AA63" s="333" t="s">
        <v>31</v>
      </c>
      <c r="AB63" s="333" t="s">
        <v>1423</v>
      </c>
      <c r="AC63" s="333" t="s">
        <v>1423</v>
      </c>
      <c r="AD63" s="333" t="s">
        <v>1423</v>
      </c>
      <c r="AE63" s="333" t="s">
        <v>1423</v>
      </c>
      <c r="AF63" s="334">
        <v>44530</v>
      </c>
      <c r="AG63" s="333" t="s">
        <v>1423</v>
      </c>
      <c r="AH63" s="333">
        <v>1</v>
      </c>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c r="CL63" s="323"/>
      <c r="CM63" s="323"/>
      <c r="CN63" s="323"/>
      <c r="CO63" s="323"/>
      <c r="CP63" s="323"/>
      <c r="CQ63" s="323"/>
      <c r="CR63" s="323"/>
      <c r="CS63" s="323"/>
      <c r="CT63" s="323"/>
      <c r="CU63" s="323"/>
      <c r="CV63" s="323"/>
      <c r="CW63" s="323"/>
      <c r="CX63" s="323"/>
      <c r="CY63" s="323"/>
      <c r="CZ63" s="323"/>
      <c r="DA63" s="323"/>
      <c r="DB63" s="323"/>
      <c r="DC63" s="323"/>
      <c r="DD63" s="323"/>
      <c r="DE63" s="323"/>
      <c r="DF63" s="323"/>
      <c r="DG63" s="323"/>
      <c r="DH63" s="323"/>
      <c r="DI63" s="323"/>
      <c r="DJ63" s="323"/>
      <c r="DK63" s="323"/>
      <c r="DL63" s="323"/>
      <c r="DM63" s="323"/>
      <c r="DN63" s="323"/>
      <c r="DO63" s="323"/>
      <c r="DP63" s="323"/>
      <c r="DQ63" s="323"/>
      <c r="DR63" s="323"/>
      <c r="DS63" s="323"/>
      <c r="DT63" s="323"/>
      <c r="DU63" s="323"/>
      <c r="DV63" s="323"/>
      <c r="DW63" s="323"/>
      <c r="DX63" s="323"/>
      <c r="DY63" s="323"/>
      <c r="DZ63" s="323"/>
      <c r="EA63" s="323"/>
      <c r="EB63" s="323"/>
      <c r="EC63" s="323"/>
      <c r="ED63" s="323"/>
      <c r="EE63" s="323"/>
      <c r="EF63" s="323"/>
      <c r="EG63" s="323"/>
      <c r="EH63" s="323"/>
      <c r="EI63" s="323"/>
      <c r="EJ63" s="323"/>
      <c r="EK63" s="323"/>
      <c r="EL63" s="323"/>
      <c r="EM63" s="323"/>
      <c r="EN63" s="323"/>
      <c r="EO63" s="323"/>
      <c r="EP63" s="323"/>
      <c r="EQ63" s="323"/>
      <c r="ER63" s="323"/>
      <c r="ES63" s="323"/>
      <c r="ET63" s="323"/>
      <c r="EU63" s="323"/>
    </row>
    <row r="64" spans="1:151" s="333" customFormat="1" ht="120">
      <c r="A64" s="333" t="s">
        <v>1630</v>
      </c>
      <c r="B64" s="333" t="s">
        <v>933</v>
      </c>
      <c r="C64" s="333" t="s">
        <v>356</v>
      </c>
      <c r="D64" s="333" t="s">
        <v>1631</v>
      </c>
      <c r="E64" s="333" t="s">
        <v>1632</v>
      </c>
      <c r="F64" s="333" t="s">
        <v>30</v>
      </c>
      <c r="G64" s="333" t="s">
        <v>1423</v>
      </c>
      <c r="H64" s="333" t="s">
        <v>1422</v>
      </c>
      <c r="I64" s="333" t="s">
        <v>1423</v>
      </c>
      <c r="J64" s="334" t="s">
        <v>1424</v>
      </c>
      <c r="K64" s="334" t="s">
        <v>1605</v>
      </c>
      <c r="L64" s="334" t="s">
        <v>1605</v>
      </c>
      <c r="M64" s="333" t="s">
        <v>1426</v>
      </c>
      <c r="N64" s="333" t="s">
        <v>1437</v>
      </c>
      <c r="O64" s="333" t="s">
        <v>1428</v>
      </c>
      <c r="P64" s="333" t="s">
        <v>31</v>
      </c>
      <c r="Q64" s="333" t="s">
        <v>30</v>
      </c>
      <c r="R64" s="333" t="s">
        <v>1629</v>
      </c>
      <c r="S64" s="333" t="s">
        <v>1423</v>
      </c>
      <c r="T64" s="333" t="s">
        <v>1430</v>
      </c>
      <c r="U64" s="336">
        <f t="shared" si="0"/>
        <v>3</v>
      </c>
      <c r="V64" s="333" t="s">
        <v>8</v>
      </c>
      <c r="W64" s="336">
        <f t="shared" si="1"/>
        <v>1</v>
      </c>
      <c r="X64" s="333" t="s">
        <v>8</v>
      </c>
      <c r="Y64" s="336">
        <f t="shared" si="2"/>
        <v>1</v>
      </c>
      <c r="Z64" s="333">
        <f t="shared" si="3"/>
        <v>5</v>
      </c>
      <c r="AA64" s="333" t="s">
        <v>31</v>
      </c>
      <c r="AB64" s="333" t="s">
        <v>1423</v>
      </c>
      <c r="AC64" s="333" t="s">
        <v>1423</v>
      </c>
      <c r="AD64" s="333" t="s">
        <v>1423</v>
      </c>
      <c r="AE64" s="333" t="s">
        <v>1423</v>
      </c>
      <c r="AF64" s="334">
        <v>44530</v>
      </c>
      <c r="AG64" s="333" t="s">
        <v>1423</v>
      </c>
      <c r="AH64" s="333">
        <v>1</v>
      </c>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c r="CL64" s="323"/>
      <c r="CM64" s="323"/>
      <c r="CN64" s="323"/>
      <c r="CO64" s="323"/>
      <c r="CP64" s="323"/>
      <c r="CQ64" s="323"/>
      <c r="CR64" s="323"/>
      <c r="CS64" s="323"/>
      <c r="CT64" s="323"/>
      <c r="CU64" s="323"/>
      <c r="CV64" s="323"/>
      <c r="CW64" s="323"/>
      <c r="CX64" s="323"/>
      <c r="CY64" s="323"/>
      <c r="CZ64" s="323"/>
      <c r="DA64" s="323"/>
      <c r="DB64" s="323"/>
      <c r="DC64" s="323"/>
      <c r="DD64" s="323"/>
      <c r="DE64" s="323"/>
      <c r="DF64" s="323"/>
      <c r="DG64" s="323"/>
      <c r="DH64" s="323"/>
      <c r="DI64" s="323"/>
      <c r="DJ64" s="323"/>
      <c r="DK64" s="323"/>
      <c r="DL64" s="323"/>
      <c r="DM64" s="323"/>
      <c r="DN64" s="323"/>
      <c r="DO64" s="323"/>
      <c r="DP64" s="323"/>
      <c r="DQ64" s="323"/>
      <c r="DR64" s="323"/>
      <c r="DS64" s="323"/>
      <c r="DT64" s="323"/>
      <c r="DU64" s="323"/>
      <c r="DV64" s="323"/>
      <c r="DW64" s="323"/>
      <c r="DX64" s="323"/>
      <c r="DY64" s="323"/>
      <c r="DZ64" s="323"/>
      <c r="EA64" s="323"/>
      <c r="EB64" s="323"/>
      <c r="EC64" s="323"/>
      <c r="ED64" s="323"/>
      <c r="EE64" s="323"/>
      <c r="EF64" s="323"/>
      <c r="EG64" s="323"/>
      <c r="EH64" s="323"/>
      <c r="EI64" s="323"/>
      <c r="EJ64" s="323"/>
      <c r="EK64" s="323"/>
      <c r="EL64" s="323"/>
      <c r="EM64" s="323"/>
      <c r="EN64" s="323"/>
      <c r="EO64" s="323"/>
      <c r="EP64" s="323"/>
      <c r="EQ64" s="323"/>
      <c r="ER64" s="323"/>
      <c r="ES64" s="323"/>
      <c r="ET64" s="323"/>
      <c r="EU64" s="323"/>
    </row>
    <row r="65" spans="1:151" s="333" customFormat="1" ht="75">
      <c r="A65" s="333" t="s">
        <v>1633</v>
      </c>
      <c r="B65" s="333" t="s">
        <v>933</v>
      </c>
      <c r="C65" s="333" t="s">
        <v>356</v>
      </c>
      <c r="D65" s="333" t="s">
        <v>1634</v>
      </c>
      <c r="E65" s="333" t="s">
        <v>1635</v>
      </c>
      <c r="F65" s="333" t="s">
        <v>30</v>
      </c>
      <c r="G65" s="333" t="s">
        <v>1423</v>
      </c>
      <c r="H65" s="333" t="s">
        <v>1422</v>
      </c>
      <c r="I65" s="333" t="s">
        <v>1423</v>
      </c>
      <c r="J65" s="334" t="s">
        <v>1424</v>
      </c>
      <c r="K65" s="334" t="s">
        <v>1605</v>
      </c>
      <c r="L65" s="334" t="s">
        <v>1605</v>
      </c>
      <c r="M65" s="333" t="s">
        <v>1426</v>
      </c>
      <c r="N65" s="333" t="s">
        <v>1437</v>
      </c>
      <c r="O65" s="333" t="s">
        <v>1428</v>
      </c>
      <c r="P65" s="333" t="s">
        <v>31</v>
      </c>
      <c r="Q65" s="333" t="s">
        <v>30</v>
      </c>
      <c r="R65" s="333" t="s">
        <v>1629</v>
      </c>
      <c r="S65" s="333" t="s">
        <v>1423</v>
      </c>
      <c r="T65" s="333" t="s">
        <v>1430</v>
      </c>
      <c r="U65" s="336">
        <f t="shared" si="0"/>
        <v>3</v>
      </c>
      <c r="V65" s="333" t="s">
        <v>8</v>
      </c>
      <c r="W65" s="336">
        <f t="shared" si="1"/>
        <v>1</v>
      </c>
      <c r="X65" s="333" t="s">
        <v>8</v>
      </c>
      <c r="Y65" s="336">
        <f t="shared" si="2"/>
        <v>1</v>
      </c>
      <c r="Z65" s="333">
        <f t="shared" si="3"/>
        <v>5</v>
      </c>
      <c r="AA65" s="333" t="s">
        <v>31</v>
      </c>
      <c r="AB65" s="333" t="s">
        <v>1423</v>
      </c>
      <c r="AC65" s="333" t="s">
        <v>1423</v>
      </c>
      <c r="AD65" s="333" t="s">
        <v>1423</v>
      </c>
      <c r="AE65" s="333" t="s">
        <v>1423</v>
      </c>
      <c r="AF65" s="334">
        <v>44530</v>
      </c>
      <c r="AG65" s="333" t="s">
        <v>1423</v>
      </c>
      <c r="AH65" s="333">
        <v>1</v>
      </c>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DA65" s="323"/>
      <c r="DB65" s="323"/>
      <c r="DC65" s="323"/>
      <c r="DD65" s="323"/>
      <c r="DE65" s="323"/>
      <c r="DF65" s="323"/>
      <c r="DG65" s="323"/>
      <c r="DH65" s="323"/>
      <c r="DI65" s="323"/>
      <c r="DJ65" s="323"/>
      <c r="DK65" s="323"/>
      <c r="DL65" s="323"/>
      <c r="DM65" s="323"/>
      <c r="DN65" s="323"/>
      <c r="DO65" s="323"/>
      <c r="DP65" s="323"/>
      <c r="DQ65" s="323"/>
      <c r="DR65" s="323"/>
      <c r="DS65" s="323"/>
      <c r="DT65" s="323"/>
      <c r="DU65" s="323"/>
      <c r="DV65" s="323"/>
      <c r="DW65" s="323"/>
      <c r="DX65" s="323"/>
      <c r="DY65" s="323"/>
      <c r="DZ65" s="323"/>
      <c r="EA65" s="323"/>
      <c r="EB65" s="323"/>
      <c r="EC65" s="323"/>
      <c r="ED65" s="323"/>
      <c r="EE65" s="323"/>
      <c r="EF65" s="323"/>
      <c r="EG65" s="323"/>
      <c r="EH65" s="323"/>
      <c r="EI65" s="323"/>
      <c r="EJ65" s="323"/>
      <c r="EK65" s="323"/>
      <c r="EL65" s="323"/>
      <c r="EM65" s="323"/>
      <c r="EN65" s="323"/>
      <c r="EO65" s="323"/>
      <c r="EP65" s="323"/>
      <c r="EQ65" s="323"/>
      <c r="ER65" s="323"/>
      <c r="ES65" s="323"/>
      <c r="ET65" s="323"/>
      <c r="EU65" s="323"/>
    </row>
    <row r="66" spans="1:151" s="333" customFormat="1" ht="105">
      <c r="A66" s="333" t="s">
        <v>1636</v>
      </c>
      <c r="B66" s="333" t="s">
        <v>933</v>
      </c>
      <c r="C66" s="333" t="s">
        <v>356</v>
      </c>
      <c r="D66" s="333" t="s">
        <v>1637</v>
      </c>
      <c r="E66" s="333" t="s">
        <v>1638</v>
      </c>
      <c r="F66" s="333" t="s">
        <v>30</v>
      </c>
      <c r="G66" s="333" t="s">
        <v>1423</v>
      </c>
      <c r="H66" s="333" t="s">
        <v>1422</v>
      </c>
      <c r="I66" s="333" t="s">
        <v>1423</v>
      </c>
      <c r="J66" s="334" t="s">
        <v>1424</v>
      </c>
      <c r="K66" s="334" t="s">
        <v>1605</v>
      </c>
      <c r="L66" s="334" t="s">
        <v>1605</v>
      </c>
      <c r="M66" s="333" t="s">
        <v>1426</v>
      </c>
      <c r="N66" s="333" t="s">
        <v>1437</v>
      </c>
      <c r="O66" s="333" t="s">
        <v>1428</v>
      </c>
      <c r="P66" s="333" t="s">
        <v>31</v>
      </c>
      <c r="Q66" s="333" t="s">
        <v>30</v>
      </c>
      <c r="R66" s="333" t="s">
        <v>1639</v>
      </c>
      <c r="S66" s="333" t="s">
        <v>1423</v>
      </c>
      <c r="T66" s="333" t="s">
        <v>1430</v>
      </c>
      <c r="U66" s="336">
        <f t="shared" si="0"/>
        <v>3</v>
      </c>
      <c r="V66" s="333" t="s">
        <v>8</v>
      </c>
      <c r="W66" s="336">
        <f t="shared" si="1"/>
        <v>1</v>
      </c>
      <c r="X66" s="333" t="s">
        <v>8</v>
      </c>
      <c r="Y66" s="336">
        <f t="shared" si="2"/>
        <v>1</v>
      </c>
      <c r="Z66" s="333">
        <f t="shared" si="3"/>
        <v>5</v>
      </c>
      <c r="AA66" s="333" t="s">
        <v>31</v>
      </c>
      <c r="AB66" s="333" t="s">
        <v>1423</v>
      </c>
      <c r="AC66" s="333" t="s">
        <v>1423</v>
      </c>
      <c r="AD66" s="333" t="s">
        <v>1423</v>
      </c>
      <c r="AE66" s="333" t="s">
        <v>1423</v>
      </c>
      <c r="AF66" s="334">
        <v>44530</v>
      </c>
      <c r="AG66" s="333" t="s">
        <v>1423</v>
      </c>
      <c r="AH66" s="333">
        <v>1</v>
      </c>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c r="CL66" s="323"/>
      <c r="CM66" s="323"/>
      <c r="CN66" s="323"/>
      <c r="CO66" s="323"/>
      <c r="CP66" s="323"/>
      <c r="CQ66" s="323"/>
      <c r="CR66" s="323"/>
      <c r="CS66" s="323"/>
      <c r="CT66" s="323"/>
      <c r="CU66" s="323"/>
      <c r="CV66" s="323"/>
      <c r="CW66" s="323"/>
      <c r="CX66" s="323"/>
      <c r="CY66" s="323"/>
      <c r="CZ66" s="323"/>
      <c r="DA66" s="323"/>
      <c r="DB66" s="323"/>
      <c r="DC66" s="323"/>
      <c r="DD66" s="323"/>
      <c r="DE66" s="323"/>
      <c r="DF66" s="323"/>
      <c r="DG66" s="323"/>
      <c r="DH66" s="323"/>
      <c r="DI66" s="323"/>
      <c r="DJ66" s="323"/>
      <c r="DK66" s="323"/>
      <c r="DL66" s="323"/>
      <c r="DM66" s="323"/>
      <c r="DN66" s="323"/>
      <c r="DO66" s="323"/>
      <c r="DP66" s="323"/>
      <c r="DQ66" s="323"/>
      <c r="DR66" s="323"/>
      <c r="DS66" s="323"/>
      <c r="DT66" s="323"/>
      <c r="DU66" s="323"/>
      <c r="DV66" s="323"/>
      <c r="DW66" s="323"/>
      <c r="DX66" s="323"/>
      <c r="DY66" s="323"/>
      <c r="DZ66" s="323"/>
      <c r="EA66" s="323"/>
      <c r="EB66" s="323"/>
      <c r="EC66" s="323"/>
      <c r="ED66" s="323"/>
      <c r="EE66" s="323"/>
      <c r="EF66" s="323"/>
      <c r="EG66" s="323"/>
      <c r="EH66" s="323"/>
      <c r="EI66" s="323"/>
      <c r="EJ66" s="323"/>
      <c r="EK66" s="323"/>
      <c r="EL66" s="323"/>
      <c r="EM66" s="323"/>
      <c r="EN66" s="323"/>
      <c r="EO66" s="323"/>
      <c r="EP66" s="323"/>
      <c r="EQ66" s="323"/>
      <c r="ER66" s="323"/>
      <c r="ES66" s="323"/>
      <c r="ET66" s="323"/>
      <c r="EU66" s="323"/>
    </row>
    <row r="67" spans="1:151" s="333" customFormat="1" ht="120">
      <c r="A67" s="333" t="s">
        <v>1640</v>
      </c>
      <c r="B67" s="333" t="s">
        <v>933</v>
      </c>
      <c r="C67" s="333" t="s">
        <v>356</v>
      </c>
      <c r="D67" s="333" t="s">
        <v>1641</v>
      </c>
      <c r="E67" s="333" t="s">
        <v>1642</v>
      </c>
      <c r="F67" s="333" t="s">
        <v>30</v>
      </c>
      <c r="G67" s="333" t="s">
        <v>1423</v>
      </c>
      <c r="H67" s="333" t="s">
        <v>1422</v>
      </c>
      <c r="I67" s="333" t="s">
        <v>1423</v>
      </c>
      <c r="J67" s="334" t="s">
        <v>1424</v>
      </c>
      <c r="K67" s="334" t="s">
        <v>1605</v>
      </c>
      <c r="L67" s="334" t="s">
        <v>1605</v>
      </c>
      <c r="M67" s="333" t="s">
        <v>1426</v>
      </c>
      <c r="N67" s="333" t="s">
        <v>1437</v>
      </c>
      <c r="O67" s="333" t="s">
        <v>1428</v>
      </c>
      <c r="P67" s="333" t="s">
        <v>31</v>
      </c>
      <c r="Q67" s="333" t="s">
        <v>30</v>
      </c>
      <c r="R67" s="333" t="s">
        <v>1639</v>
      </c>
      <c r="S67" s="333" t="s">
        <v>1423</v>
      </c>
      <c r="T67" s="333" t="s">
        <v>1430</v>
      </c>
      <c r="U67" s="336">
        <f t="shared" si="0"/>
        <v>3</v>
      </c>
      <c r="V67" s="333" t="s">
        <v>8</v>
      </c>
      <c r="W67" s="336">
        <f t="shared" si="1"/>
        <v>1</v>
      </c>
      <c r="X67" s="333" t="s">
        <v>8</v>
      </c>
      <c r="Y67" s="336">
        <f t="shared" si="2"/>
        <v>1</v>
      </c>
      <c r="Z67" s="333">
        <f t="shared" si="3"/>
        <v>5</v>
      </c>
      <c r="AA67" s="333" t="s">
        <v>31</v>
      </c>
      <c r="AB67" s="333" t="s">
        <v>1423</v>
      </c>
      <c r="AC67" s="333" t="s">
        <v>1423</v>
      </c>
      <c r="AD67" s="333" t="s">
        <v>1423</v>
      </c>
      <c r="AE67" s="333" t="s">
        <v>1423</v>
      </c>
      <c r="AF67" s="334">
        <v>44530</v>
      </c>
      <c r="AG67" s="333" t="s">
        <v>1423</v>
      </c>
      <c r="AH67" s="333">
        <v>1</v>
      </c>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c r="CL67" s="323"/>
      <c r="CM67" s="323"/>
      <c r="CN67" s="323"/>
      <c r="CO67" s="323"/>
      <c r="CP67" s="323"/>
      <c r="CQ67" s="323"/>
      <c r="CR67" s="323"/>
      <c r="CS67" s="323"/>
      <c r="CT67" s="323"/>
      <c r="CU67" s="323"/>
      <c r="CV67" s="323"/>
      <c r="CW67" s="323"/>
      <c r="CX67" s="323"/>
      <c r="CY67" s="323"/>
      <c r="CZ67" s="323"/>
      <c r="DA67" s="323"/>
      <c r="DB67" s="323"/>
      <c r="DC67" s="323"/>
      <c r="DD67" s="323"/>
      <c r="DE67" s="323"/>
      <c r="DF67" s="323"/>
      <c r="DG67" s="323"/>
      <c r="DH67" s="323"/>
      <c r="DI67" s="323"/>
      <c r="DJ67" s="323"/>
      <c r="DK67" s="323"/>
      <c r="DL67" s="323"/>
      <c r="DM67" s="323"/>
      <c r="DN67" s="323"/>
      <c r="DO67" s="323"/>
      <c r="DP67" s="323"/>
      <c r="DQ67" s="323"/>
      <c r="DR67" s="323"/>
      <c r="DS67" s="323"/>
      <c r="DT67" s="323"/>
      <c r="DU67" s="323"/>
      <c r="DV67" s="323"/>
      <c r="DW67" s="323"/>
      <c r="DX67" s="323"/>
      <c r="DY67" s="323"/>
      <c r="DZ67" s="323"/>
      <c r="EA67" s="323"/>
      <c r="EB67" s="323"/>
      <c r="EC67" s="323"/>
      <c r="ED67" s="323"/>
      <c r="EE67" s="323"/>
      <c r="EF67" s="323"/>
      <c r="EG67" s="323"/>
      <c r="EH67" s="323"/>
      <c r="EI67" s="323"/>
      <c r="EJ67" s="323"/>
      <c r="EK67" s="323"/>
      <c r="EL67" s="323"/>
      <c r="EM67" s="323"/>
      <c r="EN67" s="323"/>
      <c r="EO67" s="323"/>
      <c r="EP67" s="323"/>
      <c r="EQ67" s="323"/>
      <c r="ER67" s="323"/>
      <c r="ES67" s="323"/>
      <c r="ET67" s="323"/>
      <c r="EU67" s="323"/>
    </row>
    <row r="68" spans="1:151" s="333" customFormat="1" ht="90">
      <c r="A68" s="333" t="s">
        <v>1643</v>
      </c>
      <c r="B68" s="333" t="s">
        <v>933</v>
      </c>
      <c r="C68" s="333" t="s">
        <v>356</v>
      </c>
      <c r="D68" s="333" t="s">
        <v>1644</v>
      </c>
      <c r="E68" s="333" t="s">
        <v>1645</v>
      </c>
      <c r="F68" s="333" t="s">
        <v>30</v>
      </c>
      <c r="G68" s="333" t="s">
        <v>1423</v>
      </c>
      <c r="H68" s="333" t="s">
        <v>1422</v>
      </c>
      <c r="I68" s="333" t="s">
        <v>1423</v>
      </c>
      <c r="J68" s="334" t="s">
        <v>1424</v>
      </c>
      <c r="K68" s="334" t="s">
        <v>1605</v>
      </c>
      <c r="L68" s="334" t="s">
        <v>1605</v>
      </c>
      <c r="M68" s="333" t="s">
        <v>1426</v>
      </c>
      <c r="N68" s="333" t="s">
        <v>1437</v>
      </c>
      <c r="O68" s="333" t="s">
        <v>1428</v>
      </c>
      <c r="P68" s="333" t="s">
        <v>31</v>
      </c>
      <c r="Q68" s="333" t="s">
        <v>30</v>
      </c>
      <c r="R68" s="333" t="s">
        <v>1639</v>
      </c>
      <c r="S68" s="333" t="s">
        <v>1423</v>
      </c>
      <c r="T68" s="333" t="s">
        <v>1430</v>
      </c>
      <c r="U68" s="336">
        <f t="shared" si="0"/>
        <v>3</v>
      </c>
      <c r="V68" s="333" t="s">
        <v>8</v>
      </c>
      <c r="W68" s="336">
        <f t="shared" si="1"/>
        <v>1</v>
      </c>
      <c r="X68" s="333" t="s">
        <v>8</v>
      </c>
      <c r="Y68" s="336">
        <f t="shared" si="2"/>
        <v>1</v>
      </c>
      <c r="Z68" s="333">
        <f t="shared" si="3"/>
        <v>5</v>
      </c>
      <c r="AA68" s="333" t="s">
        <v>31</v>
      </c>
      <c r="AB68" s="333" t="s">
        <v>1423</v>
      </c>
      <c r="AC68" s="333" t="s">
        <v>1423</v>
      </c>
      <c r="AD68" s="333" t="s">
        <v>1423</v>
      </c>
      <c r="AE68" s="333" t="s">
        <v>1423</v>
      </c>
      <c r="AF68" s="334">
        <v>44530</v>
      </c>
      <c r="AG68" s="333" t="s">
        <v>1423</v>
      </c>
      <c r="AH68" s="333">
        <v>1</v>
      </c>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c r="CF68" s="323"/>
      <c r="CG68" s="323"/>
      <c r="CH68" s="323"/>
      <c r="CI68" s="323"/>
      <c r="CJ68" s="323"/>
      <c r="CK68" s="323"/>
      <c r="CL68" s="323"/>
      <c r="CM68" s="323"/>
      <c r="CN68" s="323"/>
      <c r="CO68" s="323"/>
      <c r="CP68" s="323"/>
      <c r="CQ68" s="323"/>
      <c r="CR68" s="323"/>
      <c r="CS68" s="323"/>
      <c r="CT68" s="323"/>
      <c r="CU68" s="323"/>
      <c r="CV68" s="323"/>
      <c r="CW68" s="323"/>
      <c r="CX68" s="323"/>
      <c r="CY68" s="323"/>
      <c r="CZ68" s="323"/>
      <c r="DA68" s="323"/>
      <c r="DB68" s="323"/>
      <c r="DC68" s="323"/>
      <c r="DD68" s="323"/>
      <c r="DE68" s="323"/>
      <c r="DF68" s="323"/>
      <c r="DG68" s="323"/>
      <c r="DH68" s="323"/>
      <c r="DI68" s="323"/>
      <c r="DJ68" s="323"/>
      <c r="DK68" s="323"/>
      <c r="DL68" s="323"/>
      <c r="DM68" s="323"/>
      <c r="DN68" s="323"/>
      <c r="DO68" s="323"/>
      <c r="DP68" s="323"/>
      <c r="DQ68" s="323"/>
      <c r="DR68" s="323"/>
      <c r="DS68" s="323"/>
      <c r="DT68" s="323"/>
      <c r="DU68" s="323"/>
      <c r="DV68" s="323"/>
      <c r="DW68" s="323"/>
      <c r="DX68" s="323"/>
      <c r="DY68" s="323"/>
      <c r="DZ68" s="323"/>
      <c r="EA68" s="323"/>
      <c r="EB68" s="323"/>
      <c r="EC68" s="323"/>
      <c r="ED68" s="323"/>
      <c r="EE68" s="323"/>
      <c r="EF68" s="323"/>
      <c r="EG68" s="323"/>
      <c r="EH68" s="323"/>
      <c r="EI68" s="323"/>
      <c r="EJ68" s="323"/>
      <c r="EK68" s="323"/>
      <c r="EL68" s="323"/>
      <c r="EM68" s="323"/>
      <c r="EN68" s="323"/>
      <c r="EO68" s="323"/>
      <c r="EP68" s="323"/>
      <c r="EQ68" s="323"/>
      <c r="ER68" s="323"/>
      <c r="ES68" s="323"/>
      <c r="ET68" s="323"/>
      <c r="EU68" s="323"/>
    </row>
    <row r="69" spans="1:151" s="333" customFormat="1" ht="90">
      <c r="A69" s="333" t="s">
        <v>1646</v>
      </c>
      <c r="B69" s="333" t="s">
        <v>933</v>
      </c>
      <c r="C69" s="333" t="s">
        <v>356</v>
      </c>
      <c r="D69" s="333" t="s">
        <v>1647</v>
      </c>
      <c r="E69" s="333" t="s">
        <v>1604</v>
      </c>
      <c r="F69" s="333" t="s">
        <v>30</v>
      </c>
      <c r="G69" s="333" t="s">
        <v>1423</v>
      </c>
      <c r="H69" s="333" t="s">
        <v>1422</v>
      </c>
      <c r="I69" s="333" t="s">
        <v>1423</v>
      </c>
      <c r="J69" s="334" t="s">
        <v>1424</v>
      </c>
      <c r="K69" s="334" t="s">
        <v>1605</v>
      </c>
      <c r="L69" s="334" t="s">
        <v>1605</v>
      </c>
      <c r="M69" s="333" t="s">
        <v>1426</v>
      </c>
      <c r="N69" s="333" t="s">
        <v>1437</v>
      </c>
      <c r="O69" s="333" t="s">
        <v>1428</v>
      </c>
      <c r="P69" s="333" t="s">
        <v>31</v>
      </c>
      <c r="Q69" s="333" t="s">
        <v>30</v>
      </c>
      <c r="R69" s="333" t="s">
        <v>1606</v>
      </c>
      <c r="S69" s="333" t="s">
        <v>1423</v>
      </c>
      <c r="T69" s="333" t="s">
        <v>1442</v>
      </c>
      <c r="U69" s="336">
        <f t="shared" si="0"/>
        <v>2</v>
      </c>
      <c r="V69" s="333" t="s">
        <v>1431</v>
      </c>
      <c r="W69" s="336">
        <f t="shared" si="1"/>
        <v>2</v>
      </c>
      <c r="X69" s="333" t="s">
        <v>1431</v>
      </c>
      <c r="Y69" s="336">
        <f t="shared" si="2"/>
        <v>2</v>
      </c>
      <c r="Z69" s="333">
        <f t="shared" si="3"/>
        <v>6</v>
      </c>
      <c r="AA69" s="333" t="s">
        <v>30</v>
      </c>
      <c r="AB69" s="333" t="s">
        <v>1443</v>
      </c>
      <c r="AC69" s="333" t="s">
        <v>1443</v>
      </c>
      <c r="AD69" s="333" t="s">
        <v>1444</v>
      </c>
      <c r="AE69" s="333" t="s">
        <v>1433</v>
      </c>
      <c r="AF69" s="334">
        <v>44530</v>
      </c>
      <c r="AG69" s="333" t="s">
        <v>1445</v>
      </c>
      <c r="AH69" s="333">
        <v>1</v>
      </c>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c r="CL69" s="323"/>
      <c r="CM69" s="323"/>
      <c r="CN69" s="323"/>
      <c r="CO69" s="323"/>
      <c r="CP69" s="323"/>
      <c r="CQ69" s="323"/>
      <c r="CR69" s="323"/>
      <c r="CS69" s="323"/>
      <c r="CT69" s="323"/>
      <c r="CU69" s="323"/>
      <c r="CV69" s="323"/>
      <c r="CW69" s="323"/>
      <c r="CX69" s="323"/>
      <c r="CY69" s="323"/>
      <c r="CZ69" s="323"/>
      <c r="DA69" s="323"/>
      <c r="DB69" s="323"/>
      <c r="DC69" s="323"/>
      <c r="DD69" s="323"/>
      <c r="DE69" s="323"/>
      <c r="DF69" s="323"/>
      <c r="DG69" s="323"/>
      <c r="DH69" s="323"/>
      <c r="DI69" s="323"/>
      <c r="DJ69" s="323"/>
      <c r="DK69" s="323"/>
      <c r="DL69" s="323"/>
      <c r="DM69" s="323"/>
      <c r="DN69" s="323"/>
      <c r="DO69" s="323"/>
      <c r="DP69" s="323"/>
      <c r="DQ69" s="323"/>
      <c r="DR69" s="323"/>
      <c r="DS69" s="323"/>
      <c r="DT69" s="323"/>
      <c r="DU69" s="323"/>
      <c r="DV69" s="323"/>
      <c r="DW69" s="323"/>
      <c r="DX69" s="323"/>
      <c r="DY69" s="323"/>
      <c r="DZ69" s="323"/>
      <c r="EA69" s="323"/>
      <c r="EB69" s="323"/>
      <c r="EC69" s="323"/>
      <c r="ED69" s="323"/>
      <c r="EE69" s="323"/>
      <c r="EF69" s="323"/>
      <c r="EG69" s="323"/>
      <c r="EH69" s="323"/>
      <c r="EI69" s="323"/>
      <c r="EJ69" s="323"/>
      <c r="EK69" s="323"/>
      <c r="EL69" s="323"/>
      <c r="EM69" s="323"/>
      <c r="EN69" s="323"/>
      <c r="EO69" s="323"/>
      <c r="EP69" s="323"/>
      <c r="EQ69" s="323"/>
      <c r="ER69" s="323"/>
      <c r="ES69" s="323"/>
      <c r="ET69" s="323"/>
      <c r="EU69" s="323"/>
    </row>
    <row r="70" spans="1:151" s="333" customFormat="1" ht="60">
      <c r="A70" s="333" t="s">
        <v>1648</v>
      </c>
      <c r="B70" s="333" t="s">
        <v>933</v>
      </c>
      <c r="C70" s="333" t="s">
        <v>356</v>
      </c>
      <c r="D70" s="333" t="s">
        <v>1649</v>
      </c>
      <c r="E70" s="333" t="s">
        <v>1613</v>
      </c>
      <c r="F70" s="333" t="s">
        <v>30</v>
      </c>
      <c r="G70" s="333" t="s">
        <v>1423</v>
      </c>
      <c r="H70" s="333" t="s">
        <v>1422</v>
      </c>
      <c r="I70" s="333" t="s">
        <v>1423</v>
      </c>
      <c r="J70" s="334" t="s">
        <v>1424</v>
      </c>
      <c r="K70" s="334" t="s">
        <v>1605</v>
      </c>
      <c r="L70" s="334" t="s">
        <v>1605</v>
      </c>
      <c r="M70" s="333" t="s">
        <v>1426</v>
      </c>
      <c r="N70" s="333" t="s">
        <v>1437</v>
      </c>
      <c r="O70" s="333" t="s">
        <v>1428</v>
      </c>
      <c r="P70" s="333" t="s">
        <v>31</v>
      </c>
      <c r="Q70" s="333" t="s">
        <v>30</v>
      </c>
      <c r="R70" s="333" t="s">
        <v>1650</v>
      </c>
      <c r="S70" s="333" t="s">
        <v>1423</v>
      </c>
      <c r="T70" s="333" t="s">
        <v>1430</v>
      </c>
      <c r="U70" s="336">
        <f t="shared" si="0"/>
        <v>3</v>
      </c>
      <c r="V70" s="333" t="s">
        <v>8</v>
      </c>
      <c r="W70" s="336">
        <f t="shared" si="1"/>
        <v>1</v>
      </c>
      <c r="X70" s="333" t="s">
        <v>8</v>
      </c>
      <c r="Y70" s="336">
        <f t="shared" si="2"/>
        <v>1</v>
      </c>
      <c r="Z70" s="333">
        <f t="shared" si="3"/>
        <v>5</v>
      </c>
      <c r="AA70" s="333" t="s">
        <v>31</v>
      </c>
      <c r="AB70" s="333" t="s">
        <v>1423</v>
      </c>
      <c r="AC70" s="333" t="s">
        <v>1423</v>
      </c>
      <c r="AD70" s="333" t="s">
        <v>1423</v>
      </c>
      <c r="AE70" s="333" t="s">
        <v>1423</v>
      </c>
      <c r="AF70" s="334">
        <v>44530</v>
      </c>
      <c r="AG70" s="333" t="s">
        <v>1423</v>
      </c>
      <c r="AH70" s="333">
        <v>1</v>
      </c>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c r="CL70" s="323"/>
      <c r="CM70" s="323"/>
      <c r="CN70" s="323"/>
      <c r="CO70" s="323"/>
      <c r="CP70" s="323"/>
      <c r="CQ70" s="323"/>
      <c r="CR70" s="323"/>
      <c r="CS70" s="323"/>
      <c r="CT70" s="323"/>
      <c r="CU70" s="323"/>
      <c r="CV70" s="323"/>
      <c r="CW70" s="323"/>
      <c r="CX70" s="323"/>
      <c r="CY70" s="323"/>
      <c r="CZ70" s="323"/>
      <c r="DA70" s="323"/>
      <c r="DB70" s="323"/>
      <c r="DC70" s="323"/>
      <c r="DD70" s="323"/>
      <c r="DE70" s="323"/>
      <c r="DF70" s="323"/>
      <c r="DG70" s="323"/>
      <c r="DH70" s="323"/>
      <c r="DI70" s="323"/>
      <c r="DJ70" s="323"/>
      <c r="DK70" s="323"/>
      <c r="DL70" s="323"/>
      <c r="DM70" s="323"/>
      <c r="DN70" s="323"/>
      <c r="DO70" s="323"/>
      <c r="DP70" s="323"/>
      <c r="DQ70" s="323"/>
      <c r="DR70" s="323"/>
      <c r="DS70" s="323"/>
      <c r="DT70" s="323"/>
      <c r="DU70" s="323"/>
      <c r="DV70" s="323"/>
      <c r="DW70" s="323"/>
      <c r="DX70" s="323"/>
      <c r="DY70" s="323"/>
      <c r="DZ70" s="323"/>
      <c r="EA70" s="323"/>
      <c r="EB70" s="323"/>
      <c r="EC70" s="323"/>
      <c r="ED70" s="323"/>
      <c r="EE70" s="323"/>
      <c r="EF70" s="323"/>
      <c r="EG70" s="323"/>
      <c r="EH70" s="323"/>
      <c r="EI70" s="323"/>
      <c r="EJ70" s="323"/>
      <c r="EK70" s="323"/>
      <c r="EL70" s="323"/>
      <c r="EM70" s="323"/>
      <c r="EN70" s="323"/>
      <c r="EO70" s="323"/>
      <c r="EP70" s="323"/>
      <c r="EQ70" s="323"/>
      <c r="ER70" s="323"/>
      <c r="ES70" s="323"/>
      <c r="ET70" s="323"/>
      <c r="EU70" s="323"/>
    </row>
    <row r="71" spans="1:151" s="333" customFormat="1" ht="90">
      <c r="A71" s="333" t="s">
        <v>1651</v>
      </c>
      <c r="B71" s="333" t="s">
        <v>933</v>
      </c>
      <c r="C71" s="333" t="s">
        <v>356</v>
      </c>
      <c r="D71" s="333" t="s">
        <v>1652</v>
      </c>
      <c r="E71" s="333" t="s">
        <v>1653</v>
      </c>
      <c r="F71" s="333" t="s">
        <v>30</v>
      </c>
      <c r="G71" s="338" t="s">
        <v>1423</v>
      </c>
      <c r="H71" s="333" t="s">
        <v>1422</v>
      </c>
      <c r="I71" s="333" t="s">
        <v>1423</v>
      </c>
      <c r="J71" s="334" t="s">
        <v>1424</v>
      </c>
      <c r="K71" s="334" t="s">
        <v>1605</v>
      </c>
      <c r="L71" s="334" t="s">
        <v>1605</v>
      </c>
      <c r="M71" s="333" t="s">
        <v>1426</v>
      </c>
      <c r="N71" s="333" t="s">
        <v>1437</v>
      </c>
      <c r="O71" s="333" t="s">
        <v>1428</v>
      </c>
      <c r="P71" s="333" t="s">
        <v>31</v>
      </c>
      <c r="Q71" s="333" t="s">
        <v>30</v>
      </c>
      <c r="R71" s="333" t="s">
        <v>1650</v>
      </c>
      <c r="S71" s="333" t="s">
        <v>1423</v>
      </c>
      <c r="T71" s="333" t="s">
        <v>1442</v>
      </c>
      <c r="U71" s="336">
        <f t="shared" si="0"/>
        <v>2</v>
      </c>
      <c r="V71" s="333" t="s">
        <v>8</v>
      </c>
      <c r="W71" s="336">
        <f t="shared" si="1"/>
        <v>1</v>
      </c>
      <c r="X71" s="333" t="s">
        <v>8</v>
      </c>
      <c r="Y71" s="336">
        <f t="shared" si="2"/>
        <v>1</v>
      </c>
      <c r="Z71" s="333">
        <f t="shared" si="3"/>
        <v>4</v>
      </c>
      <c r="AA71" s="333" t="s">
        <v>30</v>
      </c>
      <c r="AB71" s="333" t="s">
        <v>1443</v>
      </c>
      <c r="AC71" s="333" t="s">
        <v>1443</v>
      </c>
      <c r="AD71" s="333" t="s">
        <v>1444</v>
      </c>
      <c r="AE71" s="333" t="s">
        <v>1433</v>
      </c>
      <c r="AF71" s="334">
        <v>44530</v>
      </c>
      <c r="AG71" s="333" t="s">
        <v>1445</v>
      </c>
      <c r="AH71" s="333">
        <v>1</v>
      </c>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c r="CL71" s="323"/>
      <c r="CM71" s="323"/>
      <c r="CN71" s="323"/>
      <c r="CO71" s="323"/>
      <c r="CP71" s="323"/>
      <c r="CQ71" s="323"/>
      <c r="CR71" s="323"/>
      <c r="CS71" s="323"/>
      <c r="CT71" s="323"/>
      <c r="CU71" s="323"/>
      <c r="CV71" s="323"/>
      <c r="CW71" s="323"/>
      <c r="CX71" s="323"/>
      <c r="CY71" s="323"/>
      <c r="CZ71" s="323"/>
      <c r="DA71" s="323"/>
      <c r="DB71" s="323"/>
      <c r="DC71" s="323"/>
      <c r="DD71" s="323"/>
      <c r="DE71" s="323"/>
      <c r="DF71" s="323"/>
      <c r="DG71" s="323"/>
      <c r="DH71" s="323"/>
      <c r="DI71" s="323"/>
      <c r="DJ71" s="323"/>
      <c r="DK71" s="323"/>
      <c r="DL71" s="323"/>
      <c r="DM71" s="323"/>
      <c r="DN71" s="323"/>
      <c r="DO71" s="323"/>
      <c r="DP71" s="323"/>
      <c r="DQ71" s="323"/>
      <c r="DR71" s="323"/>
      <c r="DS71" s="323"/>
      <c r="DT71" s="323"/>
      <c r="DU71" s="323"/>
      <c r="DV71" s="323"/>
      <c r="DW71" s="323"/>
      <c r="DX71" s="323"/>
      <c r="DY71" s="323"/>
      <c r="DZ71" s="323"/>
      <c r="EA71" s="323"/>
      <c r="EB71" s="323"/>
      <c r="EC71" s="323"/>
      <c r="ED71" s="323"/>
      <c r="EE71" s="323"/>
      <c r="EF71" s="323"/>
      <c r="EG71" s="323"/>
      <c r="EH71" s="323"/>
      <c r="EI71" s="323"/>
      <c r="EJ71" s="323"/>
      <c r="EK71" s="323"/>
      <c r="EL71" s="323"/>
      <c r="EM71" s="323"/>
      <c r="EN71" s="323"/>
      <c r="EO71" s="323"/>
      <c r="EP71" s="323"/>
      <c r="EQ71" s="323"/>
      <c r="ER71" s="323"/>
      <c r="ES71" s="323"/>
      <c r="ET71" s="323"/>
      <c r="EU71" s="323"/>
    </row>
    <row r="72" spans="1:151" s="333" customFormat="1" ht="90">
      <c r="A72" s="333" t="s">
        <v>1654</v>
      </c>
      <c r="B72" s="333" t="s">
        <v>933</v>
      </c>
      <c r="C72" s="333" t="s">
        <v>356</v>
      </c>
      <c r="D72" s="333" t="s">
        <v>1655</v>
      </c>
      <c r="E72" s="333" t="s">
        <v>1656</v>
      </c>
      <c r="F72" s="333" t="s">
        <v>30</v>
      </c>
      <c r="G72" s="338" t="s">
        <v>1423</v>
      </c>
      <c r="H72" s="333" t="s">
        <v>1422</v>
      </c>
      <c r="I72" s="333" t="s">
        <v>1423</v>
      </c>
      <c r="J72" s="334" t="s">
        <v>1424</v>
      </c>
      <c r="K72" s="334" t="s">
        <v>1605</v>
      </c>
      <c r="L72" s="334" t="s">
        <v>1605</v>
      </c>
      <c r="M72" s="333" t="s">
        <v>1426</v>
      </c>
      <c r="N72" s="333" t="s">
        <v>1437</v>
      </c>
      <c r="O72" s="333" t="s">
        <v>1428</v>
      </c>
      <c r="P72" s="333" t="s">
        <v>31</v>
      </c>
      <c r="Q72" s="333" t="s">
        <v>30</v>
      </c>
      <c r="R72" s="333" t="s">
        <v>1650</v>
      </c>
      <c r="S72" s="333" t="s">
        <v>1423</v>
      </c>
      <c r="T72" s="333" t="s">
        <v>1442</v>
      </c>
      <c r="U72" s="336">
        <f t="shared" si="0"/>
        <v>2</v>
      </c>
      <c r="V72" s="333" t="s">
        <v>8</v>
      </c>
      <c r="W72" s="336">
        <f t="shared" si="1"/>
        <v>1</v>
      </c>
      <c r="X72" s="333" t="s">
        <v>8</v>
      </c>
      <c r="Y72" s="336">
        <f t="shared" si="2"/>
        <v>1</v>
      </c>
      <c r="Z72" s="333">
        <f t="shared" si="3"/>
        <v>4</v>
      </c>
      <c r="AA72" s="333" t="s">
        <v>30</v>
      </c>
      <c r="AB72" s="333" t="s">
        <v>1443</v>
      </c>
      <c r="AC72" s="333" t="s">
        <v>1443</v>
      </c>
      <c r="AD72" s="333" t="s">
        <v>1444</v>
      </c>
      <c r="AE72" s="333" t="s">
        <v>1433</v>
      </c>
      <c r="AF72" s="334">
        <v>44530</v>
      </c>
      <c r="AG72" s="333" t="s">
        <v>1445</v>
      </c>
      <c r="AH72" s="333">
        <v>1</v>
      </c>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c r="CL72" s="323"/>
      <c r="CM72" s="323"/>
      <c r="CN72" s="323"/>
      <c r="CO72" s="323"/>
      <c r="CP72" s="323"/>
      <c r="CQ72" s="323"/>
      <c r="CR72" s="323"/>
      <c r="CS72" s="323"/>
      <c r="CT72" s="323"/>
      <c r="CU72" s="323"/>
      <c r="CV72" s="323"/>
      <c r="CW72" s="323"/>
      <c r="CX72" s="323"/>
      <c r="CY72" s="323"/>
      <c r="CZ72" s="323"/>
      <c r="DA72" s="323"/>
      <c r="DB72" s="323"/>
      <c r="DC72" s="323"/>
      <c r="DD72" s="323"/>
      <c r="DE72" s="323"/>
      <c r="DF72" s="323"/>
      <c r="DG72" s="323"/>
      <c r="DH72" s="323"/>
      <c r="DI72" s="323"/>
      <c r="DJ72" s="323"/>
      <c r="DK72" s="323"/>
      <c r="DL72" s="323"/>
      <c r="DM72" s="323"/>
      <c r="DN72" s="323"/>
      <c r="DO72" s="323"/>
      <c r="DP72" s="323"/>
      <c r="DQ72" s="323"/>
      <c r="DR72" s="323"/>
      <c r="DS72" s="323"/>
      <c r="DT72" s="323"/>
      <c r="DU72" s="323"/>
      <c r="DV72" s="323"/>
      <c r="DW72" s="323"/>
      <c r="DX72" s="323"/>
      <c r="DY72" s="323"/>
      <c r="DZ72" s="323"/>
      <c r="EA72" s="323"/>
      <c r="EB72" s="323"/>
      <c r="EC72" s="323"/>
      <c r="ED72" s="323"/>
      <c r="EE72" s="323"/>
      <c r="EF72" s="323"/>
      <c r="EG72" s="323"/>
      <c r="EH72" s="323"/>
      <c r="EI72" s="323"/>
      <c r="EJ72" s="323"/>
      <c r="EK72" s="323"/>
      <c r="EL72" s="323"/>
      <c r="EM72" s="323"/>
      <c r="EN72" s="323"/>
      <c r="EO72" s="323"/>
      <c r="EP72" s="323"/>
      <c r="EQ72" s="323"/>
      <c r="ER72" s="323"/>
      <c r="ES72" s="323"/>
      <c r="ET72" s="323"/>
      <c r="EU72" s="323"/>
    </row>
    <row r="73" spans="1:151" s="333" customFormat="1" ht="240">
      <c r="A73" s="333" t="s">
        <v>1657</v>
      </c>
      <c r="B73" s="333" t="s">
        <v>933</v>
      </c>
      <c r="C73" s="333" t="s">
        <v>356</v>
      </c>
      <c r="D73" s="333" t="s">
        <v>1658</v>
      </c>
      <c r="E73" s="333" t="s">
        <v>1659</v>
      </c>
      <c r="F73" s="333" t="s">
        <v>31</v>
      </c>
      <c r="G73" s="338" t="s">
        <v>1423</v>
      </c>
      <c r="H73" s="333" t="s">
        <v>1422</v>
      </c>
      <c r="I73" s="333" t="s">
        <v>1423</v>
      </c>
      <c r="J73" s="334" t="s">
        <v>1424</v>
      </c>
      <c r="K73" s="334" t="s">
        <v>1605</v>
      </c>
      <c r="L73" s="334" t="s">
        <v>1605</v>
      </c>
      <c r="M73" s="333" t="s">
        <v>1426</v>
      </c>
      <c r="N73" s="333" t="s">
        <v>1437</v>
      </c>
      <c r="O73" s="333" t="s">
        <v>1428</v>
      </c>
      <c r="P73" s="333" t="s">
        <v>31</v>
      </c>
      <c r="Q73" s="333" t="s">
        <v>30</v>
      </c>
      <c r="R73" s="333" t="s">
        <v>1650</v>
      </c>
      <c r="S73" s="333" t="s">
        <v>1423</v>
      </c>
      <c r="T73" s="333" t="s">
        <v>1442</v>
      </c>
      <c r="U73" s="336">
        <f t="shared" si="0"/>
        <v>2</v>
      </c>
      <c r="V73" s="333" t="s">
        <v>8</v>
      </c>
      <c r="W73" s="336">
        <f t="shared" si="1"/>
        <v>1</v>
      </c>
      <c r="X73" s="333" t="s">
        <v>8</v>
      </c>
      <c r="Y73" s="336">
        <f t="shared" si="2"/>
        <v>1</v>
      </c>
      <c r="Z73" s="333">
        <f t="shared" si="3"/>
        <v>4</v>
      </c>
      <c r="AA73" s="333" t="s">
        <v>30</v>
      </c>
      <c r="AB73" s="333" t="s">
        <v>1443</v>
      </c>
      <c r="AC73" s="333" t="s">
        <v>1443</v>
      </c>
      <c r="AD73" s="333" t="s">
        <v>1444</v>
      </c>
      <c r="AE73" s="333" t="s">
        <v>1433</v>
      </c>
      <c r="AF73" s="334">
        <v>44530</v>
      </c>
      <c r="AG73" s="333" t="s">
        <v>1445</v>
      </c>
      <c r="AH73" s="333">
        <v>1</v>
      </c>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c r="CL73" s="323"/>
      <c r="CM73" s="323"/>
      <c r="CN73" s="323"/>
      <c r="CO73" s="323"/>
      <c r="CP73" s="323"/>
      <c r="CQ73" s="323"/>
      <c r="CR73" s="323"/>
      <c r="CS73" s="323"/>
      <c r="CT73" s="323"/>
      <c r="CU73" s="323"/>
      <c r="CV73" s="323"/>
      <c r="CW73" s="323"/>
      <c r="CX73" s="323"/>
      <c r="CY73" s="323"/>
      <c r="CZ73" s="323"/>
      <c r="DA73" s="323"/>
      <c r="DB73" s="323"/>
      <c r="DC73" s="323"/>
      <c r="DD73" s="323"/>
      <c r="DE73" s="323"/>
      <c r="DF73" s="323"/>
      <c r="DG73" s="323"/>
      <c r="DH73" s="323"/>
      <c r="DI73" s="323"/>
      <c r="DJ73" s="323"/>
      <c r="DK73" s="323"/>
      <c r="DL73" s="323"/>
      <c r="DM73" s="323"/>
      <c r="DN73" s="323"/>
      <c r="DO73" s="323"/>
      <c r="DP73" s="323"/>
      <c r="DQ73" s="323"/>
      <c r="DR73" s="323"/>
      <c r="DS73" s="323"/>
      <c r="DT73" s="323"/>
      <c r="DU73" s="323"/>
      <c r="DV73" s="323"/>
      <c r="DW73" s="323"/>
      <c r="DX73" s="323"/>
      <c r="DY73" s="323"/>
      <c r="DZ73" s="323"/>
      <c r="EA73" s="323"/>
      <c r="EB73" s="323"/>
      <c r="EC73" s="323"/>
      <c r="ED73" s="323"/>
      <c r="EE73" s="323"/>
      <c r="EF73" s="323"/>
      <c r="EG73" s="323"/>
      <c r="EH73" s="323"/>
      <c r="EI73" s="323"/>
      <c r="EJ73" s="323"/>
      <c r="EK73" s="323"/>
      <c r="EL73" s="323"/>
      <c r="EM73" s="323"/>
      <c r="EN73" s="323"/>
      <c r="EO73" s="323"/>
      <c r="EP73" s="323"/>
      <c r="EQ73" s="323"/>
      <c r="ER73" s="323"/>
      <c r="ES73" s="323"/>
      <c r="ET73" s="323"/>
      <c r="EU73" s="323"/>
    </row>
    <row r="74" spans="1:151" s="333" customFormat="1" ht="90">
      <c r="A74" s="333" t="s">
        <v>1660</v>
      </c>
      <c r="B74" s="333" t="s">
        <v>933</v>
      </c>
      <c r="C74" s="333" t="s">
        <v>356</v>
      </c>
      <c r="D74" s="333" t="s">
        <v>1661</v>
      </c>
      <c r="E74" s="333" t="s">
        <v>1662</v>
      </c>
      <c r="F74" s="333" t="s">
        <v>30</v>
      </c>
      <c r="G74" s="333" t="s">
        <v>1423</v>
      </c>
      <c r="H74" s="333" t="s">
        <v>1422</v>
      </c>
      <c r="I74" s="333" t="s">
        <v>1423</v>
      </c>
      <c r="J74" s="334" t="s">
        <v>1424</v>
      </c>
      <c r="K74" s="334" t="s">
        <v>1605</v>
      </c>
      <c r="L74" s="334" t="s">
        <v>1605</v>
      </c>
      <c r="M74" s="333" t="s">
        <v>1426</v>
      </c>
      <c r="N74" s="333" t="s">
        <v>1437</v>
      </c>
      <c r="O74" s="333" t="s">
        <v>1428</v>
      </c>
      <c r="P74" s="333" t="s">
        <v>31</v>
      </c>
      <c r="Q74" s="333" t="s">
        <v>30</v>
      </c>
      <c r="R74" s="333" t="s">
        <v>1663</v>
      </c>
      <c r="S74" s="333" t="s">
        <v>1423</v>
      </c>
      <c r="T74" s="333" t="s">
        <v>1442</v>
      </c>
      <c r="U74" s="336">
        <f t="shared" ref="U74:U137" si="4">_xlfn.IFS(T74="PÚBLICA",3,T74="PÚBLICA CLASIFICADA",2,T74="PÚBLICA RESERVADA",1,T74="ALTA",1,T74="BAJA",3)</f>
        <v>2</v>
      </c>
      <c r="V74" s="333" t="s">
        <v>8</v>
      </c>
      <c r="W74" s="336">
        <f t="shared" ref="W74:W137" si="5">_xlfn.IFS(V74="ALTA",1,V74="MEDIA",2,V74="BAJA",3,V74="N/A",1,V74="NO",3,V74="SI",1)</f>
        <v>1</v>
      </c>
      <c r="X74" s="333" t="s">
        <v>8</v>
      </c>
      <c r="Y74" s="336">
        <f t="shared" ref="Y74:Y137" si="6">_xlfn.IFS(X74="ALTA",1,X74="MEDIA",2,X74="BAJA",3,X74="N/A",1,X74="no",3,X74="si",1,X74="np",1)</f>
        <v>1</v>
      </c>
      <c r="Z74" s="333">
        <f t="shared" ref="Z74:Z137" si="7">U74+W74+Y74</f>
        <v>4</v>
      </c>
      <c r="AA74" s="333" t="s">
        <v>30</v>
      </c>
      <c r="AB74" s="333" t="s">
        <v>1443</v>
      </c>
      <c r="AC74" s="333" t="s">
        <v>1443</v>
      </c>
      <c r="AD74" s="333" t="s">
        <v>1444</v>
      </c>
      <c r="AE74" s="333" t="s">
        <v>1433</v>
      </c>
      <c r="AF74" s="334">
        <v>44530</v>
      </c>
      <c r="AG74" s="333" t="s">
        <v>1445</v>
      </c>
      <c r="AH74" s="333">
        <v>1</v>
      </c>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c r="CL74" s="323"/>
      <c r="CM74" s="323"/>
      <c r="CN74" s="323"/>
      <c r="CO74" s="323"/>
      <c r="CP74" s="323"/>
      <c r="CQ74" s="323"/>
      <c r="CR74" s="323"/>
      <c r="CS74" s="323"/>
      <c r="CT74" s="323"/>
      <c r="CU74" s="323"/>
      <c r="CV74" s="323"/>
      <c r="CW74" s="323"/>
      <c r="CX74" s="323"/>
      <c r="CY74" s="323"/>
      <c r="CZ74" s="323"/>
      <c r="DA74" s="323"/>
      <c r="DB74" s="323"/>
      <c r="DC74" s="323"/>
      <c r="DD74" s="323"/>
      <c r="DE74" s="323"/>
      <c r="DF74" s="323"/>
      <c r="DG74" s="323"/>
      <c r="DH74" s="323"/>
      <c r="DI74" s="323"/>
      <c r="DJ74" s="323"/>
      <c r="DK74" s="323"/>
      <c r="DL74" s="323"/>
      <c r="DM74" s="323"/>
      <c r="DN74" s="323"/>
      <c r="DO74" s="323"/>
      <c r="DP74" s="323"/>
      <c r="DQ74" s="323"/>
      <c r="DR74" s="323"/>
      <c r="DS74" s="323"/>
      <c r="DT74" s="323"/>
      <c r="DU74" s="323"/>
      <c r="DV74" s="323"/>
      <c r="DW74" s="323"/>
      <c r="DX74" s="323"/>
      <c r="DY74" s="323"/>
      <c r="DZ74" s="323"/>
      <c r="EA74" s="323"/>
      <c r="EB74" s="323"/>
      <c r="EC74" s="323"/>
      <c r="ED74" s="323"/>
      <c r="EE74" s="323"/>
      <c r="EF74" s="323"/>
      <c r="EG74" s="323"/>
      <c r="EH74" s="323"/>
      <c r="EI74" s="323"/>
      <c r="EJ74" s="323"/>
      <c r="EK74" s="323"/>
      <c r="EL74" s="323"/>
      <c r="EM74" s="323"/>
      <c r="EN74" s="323"/>
      <c r="EO74" s="323"/>
      <c r="EP74" s="323"/>
      <c r="EQ74" s="323"/>
      <c r="ER74" s="323"/>
      <c r="ES74" s="323"/>
      <c r="ET74" s="323"/>
      <c r="EU74" s="323"/>
    </row>
    <row r="75" spans="1:151" s="333" customFormat="1" ht="105">
      <c r="A75" s="333" t="s">
        <v>1664</v>
      </c>
      <c r="B75" s="333" t="s">
        <v>933</v>
      </c>
      <c r="C75" s="333" t="s">
        <v>356</v>
      </c>
      <c r="D75" s="333" t="s">
        <v>1665</v>
      </c>
      <c r="E75" s="333" t="s">
        <v>1666</v>
      </c>
      <c r="F75" s="333" t="s">
        <v>30</v>
      </c>
      <c r="G75" s="333" t="s">
        <v>1423</v>
      </c>
      <c r="H75" s="333" t="s">
        <v>1422</v>
      </c>
      <c r="I75" s="333" t="s">
        <v>1423</v>
      </c>
      <c r="J75" s="334" t="s">
        <v>1424</v>
      </c>
      <c r="K75" s="334" t="s">
        <v>1605</v>
      </c>
      <c r="L75" s="334" t="s">
        <v>1605</v>
      </c>
      <c r="M75" s="333" t="s">
        <v>1426</v>
      </c>
      <c r="N75" s="333" t="s">
        <v>1437</v>
      </c>
      <c r="O75" s="333" t="s">
        <v>1428</v>
      </c>
      <c r="P75" s="333" t="s">
        <v>31</v>
      </c>
      <c r="Q75" s="333" t="s">
        <v>30</v>
      </c>
      <c r="R75" s="333" t="s">
        <v>1667</v>
      </c>
      <c r="S75" s="333" t="s">
        <v>1423</v>
      </c>
      <c r="T75" s="333" t="s">
        <v>1430</v>
      </c>
      <c r="U75" s="336">
        <f t="shared" si="4"/>
        <v>3</v>
      </c>
      <c r="V75" s="333" t="s">
        <v>8</v>
      </c>
      <c r="W75" s="336">
        <f t="shared" si="5"/>
        <v>1</v>
      </c>
      <c r="X75" s="333" t="s">
        <v>8</v>
      </c>
      <c r="Y75" s="336">
        <f t="shared" si="6"/>
        <v>1</v>
      </c>
      <c r="Z75" s="333">
        <f t="shared" si="7"/>
        <v>5</v>
      </c>
      <c r="AA75" s="333" t="s">
        <v>30</v>
      </c>
      <c r="AB75" s="333" t="s">
        <v>1423</v>
      </c>
      <c r="AC75" s="333" t="s">
        <v>1423</v>
      </c>
      <c r="AD75" s="333" t="s">
        <v>1423</v>
      </c>
      <c r="AE75" s="333" t="s">
        <v>1423</v>
      </c>
      <c r="AF75" s="334">
        <v>44530</v>
      </c>
      <c r="AG75" s="333" t="s">
        <v>1423</v>
      </c>
      <c r="AH75" s="333">
        <v>1</v>
      </c>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c r="CL75" s="323"/>
      <c r="CM75" s="323"/>
      <c r="CN75" s="323"/>
      <c r="CO75" s="323"/>
      <c r="CP75" s="323"/>
      <c r="CQ75" s="323"/>
      <c r="CR75" s="323"/>
      <c r="CS75" s="323"/>
      <c r="CT75" s="323"/>
      <c r="CU75" s="323"/>
      <c r="CV75" s="323"/>
      <c r="CW75" s="323"/>
      <c r="CX75" s="323"/>
      <c r="CY75" s="323"/>
      <c r="CZ75" s="323"/>
      <c r="DA75" s="323"/>
      <c r="DB75" s="323"/>
      <c r="DC75" s="323"/>
      <c r="DD75" s="323"/>
      <c r="DE75" s="323"/>
      <c r="DF75" s="323"/>
      <c r="DG75" s="323"/>
      <c r="DH75" s="323"/>
      <c r="DI75" s="323"/>
      <c r="DJ75" s="323"/>
      <c r="DK75" s="323"/>
      <c r="DL75" s="323"/>
      <c r="DM75" s="323"/>
      <c r="DN75" s="323"/>
      <c r="DO75" s="323"/>
      <c r="DP75" s="323"/>
      <c r="DQ75" s="323"/>
      <c r="DR75" s="323"/>
      <c r="DS75" s="323"/>
      <c r="DT75" s="323"/>
      <c r="DU75" s="323"/>
      <c r="DV75" s="323"/>
      <c r="DW75" s="323"/>
      <c r="DX75" s="323"/>
      <c r="DY75" s="323"/>
      <c r="DZ75" s="323"/>
      <c r="EA75" s="323"/>
      <c r="EB75" s="323"/>
      <c r="EC75" s="323"/>
      <c r="ED75" s="323"/>
      <c r="EE75" s="323"/>
      <c r="EF75" s="323"/>
      <c r="EG75" s="323"/>
      <c r="EH75" s="323"/>
      <c r="EI75" s="323"/>
      <c r="EJ75" s="323"/>
      <c r="EK75" s="323"/>
      <c r="EL75" s="323"/>
      <c r="EM75" s="323"/>
      <c r="EN75" s="323"/>
      <c r="EO75" s="323"/>
      <c r="EP75" s="323"/>
      <c r="EQ75" s="323"/>
      <c r="ER75" s="323"/>
      <c r="ES75" s="323"/>
      <c r="ET75" s="323"/>
      <c r="EU75" s="323"/>
    </row>
    <row r="76" spans="1:151" s="333" customFormat="1" ht="90">
      <c r="A76" s="333" t="s">
        <v>1668</v>
      </c>
      <c r="B76" s="333" t="s">
        <v>933</v>
      </c>
      <c r="C76" s="333" t="s">
        <v>356</v>
      </c>
      <c r="D76" s="333" t="s">
        <v>1669</v>
      </c>
      <c r="E76" s="333" t="s">
        <v>1670</v>
      </c>
      <c r="F76" s="333" t="s">
        <v>30</v>
      </c>
      <c r="G76" s="338" t="s">
        <v>1423</v>
      </c>
      <c r="H76" s="333" t="s">
        <v>1422</v>
      </c>
      <c r="I76" s="333" t="s">
        <v>1423</v>
      </c>
      <c r="J76" s="334" t="s">
        <v>1424</v>
      </c>
      <c r="K76" s="334" t="s">
        <v>1605</v>
      </c>
      <c r="L76" s="334" t="s">
        <v>1605</v>
      </c>
      <c r="M76" s="333" t="s">
        <v>1426</v>
      </c>
      <c r="N76" s="333" t="s">
        <v>1437</v>
      </c>
      <c r="O76" s="333" t="s">
        <v>1428</v>
      </c>
      <c r="P76" s="333" t="s">
        <v>31</v>
      </c>
      <c r="Q76" s="333" t="s">
        <v>30</v>
      </c>
      <c r="R76" s="333" t="s">
        <v>1671</v>
      </c>
      <c r="S76" s="333" t="s">
        <v>1423</v>
      </c>
      <c r="T76" s="333" t="s">
        <v>1430</v>
      </c>
      <c r="U76" s="336">
        <f t="shared" si="4"/>
        <v>3</v>
      </c>
      <c r="V76" s="333" t="s">
        <v>8</v>
      </c>
      <c r="W76" s="336">
        <f t="shared" si="5"/>
        <v>1</v>
      </c>
      <c r="X76" s="333" t="s">
        <v>8</v>
      </c>
      <c r="Y76" s="336">
        <f t="shared" si="6"/>
        <v>1</v>
      </c>
      <c r="Z76" s="333">
        <f t="shared" si="7"/>
        <v>5</v>
      </c>
      <c r="AA76" s="333" t="s">
        <v>30</v>
      </c>
      <c r="AB76" s="333" t="s">
        <v>1423</v>
      </c>
      <c r="AC76" s="333" t="s">
        <v>1423</v>
      </c>
      <c r="AD76" s="333" t="s">
        <v>1423</v>
      </c>
      <c r="AE76" s="333" t="s">
        <v>1423</v>
      </c>
      <c r="AF76" s="334">
        <v>44530</v>
      </c>
      <c r="AG76" s="333" t="s">
        <v>1423</v>
      </c>
      <c r="AH76" s="333">
        <v>1</v>
      </c>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c r="CL76" s="323"/>
      <c r="CM76" s="323"/>
      <c r="CN76" s="323"/>
      <c r="CO76" s="323"/>
      <c r="CP76" s="323"/>
      <c r="CQ76" s="323"/>
      <c r="CR76" s="323"/>
      <c r="CS76" s="323"/>
      <c r="CT76" s="323"/>
      <c r="CU76" s="323"/>
      <c r="CV76" s="323"/>
      <c r="CW76" s="323"/>
      <c r="CX76" s="323"/>
      <c r="CY76" s="323"/>
      <c r="CZ76" s="323"/>
      <c r="DA76" s="323"/>
      <c r="DB76" s="323"/>
      <c r="DC76" s="323"/>
      <c r="DD76" s="323"/>
      <c r="DE76" s="323"/>
      <c r="DF76" s="323"/>
      <c r="DG76" s="323"/>
      <c r="DH76" s="323"/>
      <c r="DI76" s="323"/>
      <c r="DJ76" s="323"/>
      <c r="DK76" s="323"/>
      <c r="DL76" s="323"/>
      <c r="DM76" s="323"/>
      <c r="DN76" s="323"/>
      <c r="DO76" s="323"/>
      <c r="DP76" s="323"/>
      <c r="DQ76" s="323"/>
      <c r="DR76" s="323"/>
      <c r="DS76" s="323"/>
      <c r="DT76" s="323"/>
      <c r="DU76" s="323"/>
      <c r="DV76" s="323"/>
      <c r="DW76" s="323"/>
      <c r="DX76" s="323"/>
      <c r="DY76" s="323"/>
      <c r="DZ76" s="323"/>
      <c r="EA76" s="323"/>
      <c r="EB76" s="323"/>
      <c r="EC76" s="323"/>
      <c r="ED76" s="323"/>
      <c r="EE76" s="323"/>
      <c r="EF76" s="323"/>
      <c r="EG76" s="323"/>
      <c r="EH76" s="323"/>
      <c r="EI76" s="323"/>
      <c r="EJ76" s="323"/>
      <c r="EK76" s="323"/>
      <c r="EL76" s="323"/>
      <c r="EM76" s="323"/>
      <c r="EN76" s="323"/>
      <c r="EO76" s="323"/>
      <c r="EP76" s="323"/>
      <c r="EQ76" s="323"/>
      <c r="ER76" s="323"/>
      <c r="ES76" s="323"/>
      <c r="ET76" s="323"/>
      <c r="EU76" s="323"/>
    </row>
    <row r="77" spans="1:151" s="333" customFormat="1" ht="90">
      <c r="A77" s="333" t="s">
        <v>1672</v>
      </c>
      <c r="B77" s="333" t="s">
        <v>933</v>
      </c>
      <c r="C77" s="333" t="s">
        <v>356</v>
      </c>
      <c r="D77" s="333" t="s">
        <v>1673</v>
      </c>
      <c r="E77" s="333" t="s">
        <v>1674</v>
      </c>
      <c r="F77" s="333" t="s">
        <v>30</v>
      </c>
      <c r="G77" s="338" t="s">
        <v>1423</v>
      </c>
      <c r="H77" s="333" t="s">
        <v>1422</v>
      </c>
      <c r="I77" s="333" t="s">
        <v>1423</v>
      </c>
      <c r="J77" s="334" t="s">
        <v>1424</v>
      </c>
      <c r="K77" s="334" t="s">
        <v>1605</v>
      </c>
      <c r="L77" s="334" t="s">
        <v>1605</v>
      </c>
      <c r="M77" s="333" t="s">
        <v>1426</v>
      </c>
      <c r="N77" s="333" t="s">
        <v>1437</v>
      </c>
      <c r="O77" s="333" t="s">
        <v>1428</v>
      </c>
      <c r="P77" s="333" t="s">
        <v>31</v>
      </c>
      <c r="Q77" s="333" t="s">
        <v>30</v>
      </c>
      <c r="R77" s="333" t="s">
        <v>1675</v>
      </c>
      <c r="S77" s="333" t="s">
        <v>1423</v>
      </c>
      <c r="T77" s="333" t="s">
        <v>1442</v>
      </c>
      <c r="U77" s="336">
        <f t="shared" si="4"/>
        <v>2</v>
      </c>
      <c r="V77" s="333" t="s">
        <v>8</v>
      </c>
      <c r="W77" s="336">
        <f t="shared" si="5"/>
        <v>1</v>
      </c>
      <c r="X77" s="333" t="s">
        <v>8</v>
      </c>
      <c r="Y77" s="336">
        <f t="shared" si="6"/>
        <v>1</v>
      </c>
      <c r="Z77" s="333">
        <f t="shared" si="7"/>
        <v>4</v>
      </c>
      <c r="AA77" s="333" t="s">
        <v>30</v>
      </c>
      <c r="AB77" s="333" t="s">
        <v>1443</v>
      </c>
      <c r="AC77" s="333" t="s">
        <v>1443</v>
      </c>
      <c r="AD77" s="333" t="s">
        <v>1444</v>
      </c>
      <c r="AE77" s="333" t="s">
        <v>1433</v>
      </c>
      <c r="AF77" s="334">
        <v>44530</v>
      </c>
      <c r="AG77" s="333" t="s">
        <v>1445</v>
      </c>
      <c r="AH77" s="333">
        <v>1</v>
      </c>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c r="CL77" s="323"/>
      <c r="CM77" s="323"/>
      <c r="CN77" s="323"/>
      <c r="CO77" s="323"/>
      <c r="CP77" s="323"/>
      <c r="CQ77" s="323"/>
      <c r="CR77" s="323"/>
      <c r="CS77" s="323"/>
      <c r="CT77" s="323"/>
      <c r="CU77" s="323"/>
      <c r="CV77" s="323"/>
      <c r="CW77" s="323"/>
      <c r="CX77" s="323"/>
      <c r="CY77" s="323"/>
      <c r="CZ77" s="323"/>
      <c r="DA77" s="323"/>
      <c r="DB77" s="323"/>
      <c r="DC77" s="323"/>
      <c r="DD77" s="323"/>
      <c r="DE77" s="323"/>
      <c r="DF77" s="323"/>
      <c r="DG77" s="323"/>
      <c r="DH77" s="323"/>
      <c r="DI77" s="323"/>
      <c r="DJ77" s="323"/>
      <c r="DK77" s="323"/>
      <c r="DL77" s="323"/>
      <c r="DM77" s="323"/>
      <c r="DN77" s="323"/>
      <c r="DO77" s="323"/>
      <c r="DP77" s="323"/>
      <c r="DQ77" s="323"/>
      <c r="DR77" s="323"/>
      <c r="DS77" s="323"/>
      <c r="DT77" s="323"/>
      <c r="DU77" s="323"/>
      <c r="DV77" s="323"/>
      <c r="DW77" s="323"/>
      <c r="DX77" s="323"/>
      <c r="DY77" s="323"/>
      <c r="DZ77" s="323"/>
      <c r="EA77" s="323"/>
      <c r="EB77" s="323"/>
      <c r="EC77" s="323"/>
      <c r="ED77" s="323"/>
      <c r="EE77" s="323"/>
      <c r="EF77" s="323"/>
      <c r="EG77" s="323"/>
      <c r="EH77" s="323"/>
      <c r="EI77" s="323"/>
      <c r="EJ77" s="323"/>
      <c r="EK77" s="323"/>
      <c r="EL77" s="323"/>
      <c r="EM77" s="323"/>
      <c r="EN77" s="323"/>
      <c r="EO77" s="323"/>
      <c r="EP77" s="323"/>
      <c r="EQ77" s="323"/>
      <c r="ER77" s="323"/>
      <c r="ES77" s="323"/>
      <c r="ET77" s="323"/>
      <c r="EU77" s="323"/>
    </row>
    <row r="78" spans="1:151" s="333" customFormat="1" ht="105">
      <c r="A78" s="333" t="s">
        <v>1676</v>
      </c>
      <c r="B78" s="333" t="s">
        <v>933</v>
      </c>
      <c r="C78" s="333" t="s">
        <v>356</v>
      </c>
      <c r="D78" s="333" t="s">
        <v>1677</v>
      </c>
      <c r="E78" s="333" t="s">
        <v>1678</v>
      </c>
      <c r="F78" s="333" t="s">
        <v>30</v>
      </c>
      <c r="G78" s="338" t="s">
        <v>1423</v>
      </c>
      <c r="H78" s="333" t="s">
        <v>1422</v>
      </c>
      <c r="I78" s="333" t="s">
        <v>1423</v>
      </c>
      <c r="J78" s="334" t="s">
        <v>1424</v>
      </c>
      <c r="K78" s="334" t="s">
        <v>1605</v>
      </c>
      <c r="L78" s="334" t="s">
        <v>1605</v>
      </c>
      <c r="M78" s="333" t="s">
        <v>1426</v>
      </c>
      <c r="N78" s="333" t="s">
        <v>1437</v>
      </c>
      <c r="O78" s="333" t="s">
        <v>1428</v>
      </c>
      <c r="P78" s="333" t="s">
        <v>31</v>
      </c>
      <c r="Q78" s="333" t="s">
        <v>30</v>
      </c>
      <c r="R78" s="333" t="s">
        <v>1675</v>
      </c>
      <c r="S78" s="333" t="s">
        <v>1423</v>
      </c>
      <c r="T78" s="333" t="s">
        <v>1442</v>
      </c>
      <c r="U78" s="336">
        <f t="shared" si="4"/>
        <v>2</v>
      </c>
      <c r="V78" s="333" t="s">
        <v>8</v>
      </c>
      <c r="W78" s="336">
        <f t="shared" si="5"/>
        <v>1</v>
      </c>
      <c r="X78" s="333" t="s">
        <v>8</v>
      </c>
      <c r="Y78" s="336">
        <f t="shared" si="6"/>
        <v>1</v>
      </c>
      <c r="Z78" s="333">
        <f t="shared" si="7"/>
        <v>4</v>
      </c>
      <c r="AA78" s="333" t="s">
        <v>30</v>
      </c>
      <c r="AB78" s="333" t="s">
        <v>1443</v>
      </c>
      <c r="AC78" s="333" t="s">
        <v>1443</v>
      </c>
      <c r="AD78" s="333" t="s">
        <v>1444</v>
      </c>
      <c r="AE78" s="333" t="s">
        <v>1433</v>
      </c>
      <c r="AF78" s="334">
        <v>44530</v>
      </c>
      <c r="AG78" s="333" t="s">
        <v>1445</v>
      </c>
      <c r="AH78" s="333">
        <v>1</v>
      </c>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c r="CL78" s="323"/>
      <c r="CM78" s="323"/>
      <c r="CN78" s="323"/>
      <c r="CO78" s="323"/>
      <c r="CP78" s="323"/>
      <c r="CQ78" s="323"/>
      <c r="CR78" s="323"/>
      <c r="CS78" s="323"/>
      <c r="CT78" s="323"/>
      <c r="CU78" s="323"/>
      <c r="CV78" s="323"/>
      <c r="CW78" s="323"/>
      <c r="CX78" s="323"/>
      <c r="CY78" s="323"/>
      <c r="CZ78" s="323"/>
      <c r="DA78" s="323"/>
      <c r="DB78" s="323"/>
      <c r="DC78" s="323"/>
      <c r="DD78" s="323"/>
      <c r="DE78" s="323"/>
      <c r="DF78" s="323"/>
      <c r="DG78" s="323"/>
      <c r="DH78" s="323"/>
      <c r="DI78" s="323"/>
      <c r="DJ78" s="323"/>
      <c r="DK78" s="323"/>
      <c r="DL78" s="323"/>
      <c r="DM78" s="323"/>
      <c r="DN78" s="323"/>
      <c r="DO78" s="323"/>
      <c r="DP78" s="323"/>
      <c r="DQ78" s="323"/>
      <c r="DR78" s="323"/>
      <c r="DS78" s="323"/>
      <c r="DT78" s="323"/>
      <c r="DU78" s="323"/>
      <c r="DV78" s="323"/>
      <c r="DW78" s="323"/>
      <c r="DX78" s="323"/>
      <c r="DY78" s="323"/>
      <c r="DZ78" s="323"/>
      <c r="EA78" s="323"/>
      <c r="EB78" s="323"/>
      <c r="EC78" s="323"/>
      <c r="ED78" s="323"/>
      <c r="EE78" s="323"/>
      <c r="EF78" s="323"/>
      <c r="EG78" s="323"/>
      <c r="EH78" s="323"/>
      <c r="EI78" s="323"/>
      <c r="EJ78" s="323"/>
      <c r="EK78" s="323"/>
      <c r="EL78" s="323"/>
      <c r="EM78" s="323"/>
      <c r="EN78" s="323"/>
      <c r="EO78" s="323"/>
      <c r="EP78" s="323"/>
      <c r="EQ78" s="323"/>
      <c r="ER78" s="323"/>
      <c r="ES78" s="323"/>
      <c r="ET78" s="323"/>
      <c r="EU78" s="323"/>
    </row>
    <row r="79" spans="1:151" s="333" customFormat="1" ht="60">
      <c r="A79" s="333" t="s">
        <v>1679</v>
      </c>
      <c r="B79" s="333" t="s">
        <v>933</v>
      </c>
      <c r="C79" s="333" t="s">
        <v>356</v>
      </c>
      <c r="D79" s="333" t="s">
        <v>1680</v>
      </c>
      <c r="E79" s="333" t="s">
        <v>1681</v>
      </c>
      <c r="F79" s="333" t="s">
        <v>30</v>
      </c>
      <c r="G79" s="333" t="s">
        <v>1423</v>
      </c>
      <c r="H79" s="333" t="s">
        <v>1422</v>
      </c>
      <c r="I79" s="333" t="s">
        <v>1423</v>
      </c>
      <c r="J79" s="334" t="s">
        <v>1424</v>
      </c>
      <c r="K79" s="334" t="s">
        <v>1605</v>
      </c>
      <c r="L79" s="334" t="s">
        <v>1605</v>
      </c>
      <c r="M79" s="333" t="s">
        <v>1426</v>
      </c>
      <c r="N79" s="333" t="s">
        <v>1437</v>
      </c>
      <c r="O79" s="333" t="s">
        <v>1428</v>
      </c>
      <c r="P79" s="333" t="s">
        <v>31</v>
      </c>
      <c r="Q79" s="333" t="s">
        <v>30</v>
      </c>
      <c r="R79" s="333" t="s">
        <v>1675</v>
      </c>
      <c r="S79" s="333" t="s">
        <v>1423</v>
      </c>
      <c r="T79" s="333" t="s">
        <v>1430</v>
      </c>
      <c r="U79" s="336">
        <f t="shared" si="4"/>
        <v>3</v>
      </c>
      <c r="V79" s="333" t="s">
        <v>8</v>
      </c>
      <c r="W79" s="336">
        <f t="shared" si="5"/>
        <v>1</v>
      </c>
      <c r="X79" s="333" t="s">
        <v>8</v>
      </c>
      <c r="Y79" s="336">
        <f t="shared" si="6"/>
        <v>1</v>
      </c>
      <c r="Z79" s="333">
        <f t="shared" si="7"/>
        <v>5</v>
      </c>
      <c r="AA79" s="333" t="s">
        <v>31</v>
      </c>
      <c r="AB79" s="333" t="s">
        <v>1423</v>
      </c>
      <c r="AC79" s="333" t="s">
        <v>1423</v>
      </c>
      <c r="AD79" s="333" t="s">
        <v>1423</v>
      </c>
      <c r="AE79" s="333" t="s">
        <v>1423</v>
      </c>
      <c r="AF79" s="334">
        <v>44530</v>
      </c>
      <c r="AG79" s="333" t="s">
        <v>1423</v>
      </c>
      <c r="AH79" s="333">
        <v>1</v>
      </c>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c r="CL79" s="323"/>
      <c r="CM79" s="323"/>
      <c r="CN79" s="323"/>
      <c r="CO79" s="323"/>
      <c r="CP79" s="323"/>
      <c r="CQ79" s="323"/>
      <c r="CR79" s="323"/>
      <c r="CS79" s="323"/>
      <c r="CT79" s="323"/>
      <c r="CU79" s="323"/>
      <c r="CV79" s="323"/>
      <c r="CW79" s="323"/>
      <c r="CX79" s="323"/>
      <c r="CY79" s="323"/>
      <c r="CZ79" s="323"/>
      <c r="DA79" s="323"/>
      <c r="DB79" s="323"/>
      <c r="DC79" s="323"/>
      <c r="DD79" s="323"/>
      <c r="DE79" s="323"/>
      <c r="DF79" s="323"/>
      <c r="DG79" s="323"/>
      <c r="DH79" s="323"/>
      <c r="DI79" s="323"/>
      <c r="DJ79" s="323"/>
      <c r="DK79" s="323"/>
      <c r="DL79" s="323"/>
      <c r="DM79" s="323"/>
      <c r="DN79" s="323"/>
      <c r="DO79" s="323"/>
      <c r="DP79" s="323"/>
      <c r="DQ79" s="323"/>
      <c r="DR79" s="323"/>
      <c r="DS79" s="323"/>
      <c r="DT79" s="323"/>
      <c r="DU79" s="323"/>
      <c r="DV79" s="323"/>
      <c r="DW79" s="323"/>
      <c r="DX79" s="323"/>
      <c r="DY79" s="323"/>
      <c r="DZ79" s="323"/>
      <c r="EA79" s="323"/>
      <c r="EB79" s="323"/>
      <c r="EC79" s="323"/>
      <c r="ED79" s="323"/>
      <c r="EE79" s="323"/>
      <c r="EF79" s="323"/>
      <c r="EG79" s="323"/>
      <c r="EH79" s="323"/>
      <c r="EI79" s="323"/>
      <c r="EJ79" s="323"/>
      <c r="EK79" s="323"/>
      <c r="EL79" s="323"/>
      <c r="EM79" s="323"/>
      <c r="EN79" s="323"/>
      <c r="EO79" s="323"/>
      <c r="EP79" s="323"/>
      <c r="EQ79" s="323"/>
      <c r="ER79" s="323"/>
      <c r="ES79" s="323"/>
      <c r="ET79" s="323"/>
      <c r="EU79" s="323"/>
    </row>
    <row r="80" spans="1:151" s="333" customFormat="1" ht="90">
      <c r="A80" s="333" t="s">
        <v>1682</v>
      </c>
      <c r="B80" s="333" t="s">
        <v>933</v>
      </c>
      <c r="C80" s="333" t="s">
        <v>356</v>
      </c>
      <c r="D80" s="333" t="s">
        <v>1683</v>
      </c>
      <c r="E80" s="333" t="s">
        <v>1684</v>
      </c>
      <c r="F80" s="333" t="s">
        <v>30</v>
      </c>
      <c r="G80" s="333" t="s">
        <v>1423</v>
      </c>
      <c r="H80" s="333" t="s">
        <v>1422</v>
      </c>
      <c r="I80" s="333" t="s">
        <v>1423</v>
      </c>
      <c r="J80" s="334" t="s">
        <v>1424</v>
      </c>
      <c r="K80" s="334" t="s">
        <v>1605</v>
      </c>
      <c r="L80" s="334" t="s">
        <v>1605</v>
      </c>
      <c r="M80" s="333" t="s">
        <v>1426</v>
      </c>
      <c r="N80" s="333" t="s">
        <v>1437</v>
      </c>
      <c r="O80" s="333" t="s">
        <v>1428</v>
      </c>
      <c r="P80" s="333" t="s">
        <v>31</v>
      </c>
      <c r="Q80" s="333" t="s">
        <v>30</v>
      </c>
      <c r="R80" s="333" t="s">
        <v>1606</v>
      </c>
      <c r="S80" s="333" t="s">
        <v>1423</v>
      </c>
      <c r="T80" s="333" t="s">
        <v>1442</v>
      </c>
      <c r="U80" s="336">
        <f t="shared" si="4"/>
        <v>2</v>
      </c>
      <c r="V80" s="333" t="s">
        <v>8</v>
      </c>
      <c r="W80" s="336">
        <f t="shared" si="5"/>
        <v>1</v>
      </c>
      <c r="X80" s="333" t="s">
        <v>8</v>
      </c>
      <c r="Y80" s="336">
        <f t="shared" si="6"/>
        <v>1</v>
      </c>
      <c r="Z80" s="333">
        <f t="shared" si="7"/>
        <v>4</v>
      </c>
      <c r="AA80" s="333" t="s">
        <v>30</v>
      </c>
      <c r="AB80" s="333" t="s">
        <v>1443</v>
      </c>
      <c r="AC80" s="333" t="s">
        <v>1443</v>
      </c>
      <c r="AD80" s="333" t="s">
        <v>1444</v>
      </c>
      <c r="AE80" s="333" t="s">
        <v>1433</v>
      </c>
      <c r="AF80" s="334">
        <v>44530</v>
      </c>
      <c r="AG80" s="333" t="s">
        <v>1445</v>
      </c>
      <c r="AH80" s="333">
        <v>1</v>
      </c>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c r="CL80" s="323"/>
      <c r="CM80" s="323"/>
      <c r="CN80" s="323"/>
      <c r="CO80" s="323"/>
      <c r="CP80" s="323"/>
      <c r="CQ80" s="323"/>
      <c r="CR80" s="323"/>
      <c r="CS80" s="323"/>
      <c r="CT80" s="323"/>
      <c r="CU80" s="323"/>
      <c r="CV80" s="323"/>
      <c r="CW80" s="323"/>
      <c r="CX80" s="323"/>
      <c r="CY80" s="323"/>
      <c r="CZ80" s="323"/>
      <c r="DA80" s="323"/>
      <c r="DB80" s="323"/>
      <c r="DC80" s="323"/>
      <c r="DD80" s="323"/>
      <c r="DE80" s="323"/>
      <c r="DF80" s="323"/>
      <c r="DG80" s="323"/>
      <c r="DH80" s="323"/>
      <c r="DI80" s="323"/>
      <c r="DJ80" s="323"/>
      <c r="DK80" s="323"/>
      <c r="DL80" s="323"/>
      <c r="DM80" s="323"/>
      <c r="DN80" s="323"/>
      <c r="DO80" s="323"/>
      <c r="DP80" s="323"/>
      <c r="DQ80" s="323"/>
      <c r="DR80" s="323"/>
      <c r="DS80" s="323"/>
      <c r="DT80" s="323"/>
      <c r="DU80" s="323"/>
      <c r="DV80" s="323"/>
      <c r="DW80" s="323"/>
      <c r="DX80" s="323"/>
      <c r="DY80" s="323"/>
      <c r="DZ80" s="323"/>
      <c r="EA80" s="323"/>
      <c r="EB80" s="323"/>
      <c r="EC80" s="323"/>
      <c r="ED80" s="323"/>
      <c r="EE80" s="323"/>
      <c r="EF80" s="323"/>
      <c r="EG80" s="323"/>
      <c r="EH80" s="323"/>
      <c r="EI80" s="323"/>
      <c r="EJ80" s="323"/>
      <c r="EK80" s="323"/>
      <c r="EL80" s="323"/>
      <c r="EM80" s="323"/>
      <c r="EN80" s="323"/>
      <c r="EO80" s="323"/>
      <c r="EP80" s="323"/>
      <c r="EQ80" s="323"/>
      <c r="ER80" s="323"/>
      <c r="ES80" s="323"/>
      <c r="ET80" s="323"/>
      <c r="EU80" s="323"/>
    </row>
    <row r="81" spans="1:151" s="333" customFormat="1" ht="90">
      <c r="A81" s="333" t="s">
        <v>1685</v>
      </c>
      <c r="B81" s="333" t="s">
        <v>933</v>
      </c>
      <c r="C81" s="333" t="s">
        <v>356</v>
      </c>
      <c r="D81" s="333" t="s">
        <v>1686</v>
      </c>
      <c r="E81" s="333" t="s">
        <v>1687</v>
      </c>
      <c r="F81" s="333" t="s">
        <v>30</v>
      </c>
      <c r="G81" s="333" t="s">
        <v>1423</v>
      </c>
      <c r="H81" s="333" t="s">
        <v>1422</v>
      </c>
      <c r="I81" s="333" t="s">
        <v>1423</v>
      </c>
      <c r="J81" s="334" t="s">
        <v>1424</v>
      </c>
      <c r="K81" s="334" t="s">
        <v>1605</v>
      </c>
      <c r="L81" s="334" t="s">
        <v>1605</v>
      </c>
      <c r="M81" s="333" t="s">
        <v>1426</v>
      </c>
      <c r="N81" s="333" t="s">
        <v>1437</v>
      </c>
      <c r="O81" s="333" t="s">
        <v>1428</v>
      </c>
      <c r="P81" s="333" t="s">
        <v>31</v>
      </c>
      <c r="Q81" s="333" t="s">
        <v>30</v>
      </c>
      <c r="R81" s="333" t="s">
        <v>1688</v>
      </c>
      <c r="S81" s="333" t="s">
        <v>1423</v>
      </c>
      <c r="T81" s="333" t="s">
        <v>1442</v>
      </c>
      <c r="U81" s="336">
        <f t="shared" si="4"/>
        <v>2</v>
      </c>
      <c r="V81" s="333" t="s">
        <v>1431</v>
      </c>
      <c r="W81" s="336">
        <f t="shared" si="5"/>
        <v>2</v>
      </c>
      <c r="X81" s="333" t="s">
        <v>1431</v>
      </c>
      <c r="Y81" s="336">
        <f t="shared" si="6"/>
        <v>2</v>
      </c>
      <c r="Z81" s="333">
        <f t="shared" si="7"/>
        <v>6</v>
      </c>
      <c r="AA81" s="333" t="s">
        <v>30</v>
      </c>
      <c r="AB81" s="333" t="s">
        <v>1443</v>
      </c>
      <c r="AC81" s="333" t="s">
        <v>1443</v>
      </c>
      <c r="AD81" s="333" t="s">
        <v>1444</v>
      </c>
      <c r="AE81" s="333" t="s">
        <v>1433</v>
      </c>
      <c r="AF81" s="334">
        <v>44530</v>
      </c>
      <c r="AG81" s="333" t="s">
        <v>1445</v>
      </c>
      <c r="AH81" s="333">
        <v>1</v>
      </c>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c r="CL81" s="323"/>
      <c r="CM81" s="323"/>
      <c r="CN81" s="323"/>
      <c r="CO81" s="323"/>
      <c r="CP81" s="323"/>
      <c r="CQ81" s="323"/>
      <c r="CR81" s="323"/>
      <c r="CS81" s="323"/>
      <c r="CT81" s="323"/>
      <c r="CU81" s="323"/>
      <c r="CV81" s="323"/>
      <c r="CW81" s="323"/>
      <c r="CX81" s="323"/>
      <c r="CY81" s="323"/>
      <c r="CZ81" s="323"/>
      <c r="DA81" s="323"/>
      <c r="DB81" s="323"/>
      <c r="DC81" s="323"/>
      <c r="DD81" s="323"/>
      <c r="DE81" s="323"/>
      <c r="DF81" s="323"/>
      <c r="DG81" s="323"/>
      <c r="DH81" s="323"/>
      <c r="DI81" s="323"/>
      <c r="DJ81" s="323"/>
      <c r="DK81" s="323"/>
      <c r="DL81" s="323"/>
      <c r="DM81" s="323"/>
      <c r="DN81" s="323"/>
      <c r="DO81" s="323"/>
      <c r="DP81" s="323"/>
      <c r="DQ81" s="323"/>
      <c r="DR81" s="323"/>
      <c r="DS81" s="323"/>
      <c r="DT81" s="323"/>
      <c r="DU81" s="323"/>
      <c r="DV81" s="323"/>
      <c r="DW81" s="323"/>
      <c r="DX81" s="323"/>
      <c r="DY81" s="323"/>
      <c r="DZ81" s="323"/>
      <c r="EA81" s="323"/>
      <c r="EB81" s="323"/>
      <c r="EC81" s="323"/>
      <c r="ED81" s="323"/>
      <c r="EE81" s="323"/>
      <c r="EF81" s="323"/>
      <c r="EG81" s="323"/>
      <c r="EH81" s="323"/>
      <c r="EI81" s="323"/>
      <c r="EJ81" s="323"/>
      <c r="EK81" s="323"/>
      <c r="EL81" s="323"/>
      <c r="EM81" s="323"/>
      <c r="EN81" s="323"/>
      <c r="EO81" s="323"/>
      <c r="EP81" s="323"/>
      <c r="EQ81" s="323"/>
      <c r="ER81" s="323"/>
      <c r="ES81" s="323"/>
      <c r="ET81" s="323"/>
      <c r="EU81" s="323"/>
    </row>
    <row r="82" spans="1:151" s="333" customFormat="1" ht="90">
      <c r="A82" s="333" t="s">
        <v>1689</v>
      </c>
      <c r="B82" s="333" t="s">
        <v>933</v>
      </c>
      <c r="C82" s="333" t="s">
        <v>356</v>
      </c>
      <c r="D82" s="333" t="s">
        <v>1690</v>
      </c>
      <c r="E82" s="333" t="s">
        <v>1691</v>
      </c>
      <c r="F82" s="333" t="s">
        <v>30</v>
      </c>
      <c r="G82" s="333" t="s">
        <v>1423</v>
      </c>
      <c r="H82" s="333" t="s">
        <v>1422</v>
      </c>
      <c r="I82" s="333" t="s">
        <v>1423</v>
      </c>
      <c r="J82" s="334" t="s">
        <v>1424</v>
      </c>
      <c r="K82" s="334" t="s">
        <v>1605</v>
      </c>
      <c r="L82" s="334" t="s">
        <v>1605</v>
      </c>
      <c r="M82" s="333" t="s">
        <v>1426</v>
      </c>
      <c r="N82" s="333" t="s">
        <v>1437</v>
      </c>
      <c r="O82" s="333" t="s">
        <v>1428</v>
      </c>
      <c r="P82" s="333" t="s">
        <v>31</v>
      </c>
      <c r="Q82" s="333" t="s">
        <v>30</v>
      </c>
      <c r="R82" s="333" t="s">
        <v>1650</v>
      </c>
      <c r="S82" s="333" t="s">
        <v>1423</v>
      </c>
      <c r="T82" s="333" t="s">
        <v>1442</v>
      </c>
      <c r="U82" s="336">
        <f t="shared" si="4"/>
        <v>2</v>
      </c>
      <c r="V82" s="333" t="s">
        <v>8</v>
      </c>
      <c r="W82" s="336">
        <f t="shared" si="5"/>
        <v>1</v>
      </c>
      <c r="X82" s="333" t="s">
        <v>8</v>
      </c>
      <c r="Y82" s="336">
        <f t="shared" si="6"/>
        <v>1</v>
      </c>
      <c r="Z82" s="333">
        <f t="shared" si="7"/>
        <v>4</v>
      </c>
      <c r="AA82" s="333" t="s">
        <v>30</v>
      </c>
      <c r="AB82" s="333" t="s">
        <v>1443</v>
      </c>
      <c r="AC82" s="333" t="s">
        <v>1443</v>
      </c>
      <c r="AD82" s="333" t="s">
        <v>1444</v>
      </c>
      <c r="AE82" s="333" t="s">
        <v>1433</v>
      </c>
      <c r="AF82" s="334">
        <v>44530</v>
      </c>
      <c r="AG82" s="333" t="s">
        <v>1445</v>
      </c>
      <c r="AH82" s="333">
        <v>1</v>
      </c>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c r="CL82" s="323"/>
      <c r="CM82" s="323"/>
      <c r="CN82" s="323"/>
      <c r="CO82" s="323"/>
      <c r="CP82" s="323"/>
      <c r="CQ82" s="323"/>
      <c r="CR82" s="323"/>
      <c r="CS82" s="323"/>
      <c r="CT82" s="323"/>
      <c r="CU82" s="323"/>
      <c r="CV82" s="323"/>
      <c r="CW82" s="323"/>
      <c r="CX82" s="323"/>
      <c r="CY82" s="323"/>
      <c r="CZ82" s="323"/>
      <c r="DA82" s="323"/>
      <c r="DB82" s="323"/>
      <c r="DC82" s="323"/>
      <c r="DD82" s="323"/>
      <c r="DE82" s="323"/>
      <c r="DF82" s="323"/>
      <c r="DG82" s="323"/>
      <c r="DH82" s="323"/>
      <c r="DI82" s="323"/>
      <c r="DJ82" s="323"/>
      <c r="DK82" s="323"/>
      <c r="DL82" s="323"/>
      <c r="DM82" s="323"/>
      <c r="DN82" s="323"/>
      <c r="DO82" s="323"/>
      <c r="DP82" s="323"/>
      <c r="DQ82" s="323"/>
      <c r="DR82" s="323"/>
      <c r="DS82" s="323"/>
      <c r="DT82" s="323"/>
      <c r="DU82" s="323"/>
      <c r="DV82" s="323"/>
      <c r="DW82" s="323"/>
      <c r="DX82" s="323"/>
      <c r="DY82" s="323"/>
      <c r="DZ82" s="323"/>
      <c r="EA82" s="323"/>
      <c r="EB82" s="323"/>
      <c r="EC82" s="323"/>
      <c r="ED82" s="323"/>
      <c r="EE82" s="323"/>
      <c r="EF82" s="323"/>
      <c r="EG82" s="323"/>
      <c r="EH82" s="323"/>
      <c r="EI82" s="323"/>
      <c r="EJ82" s="323"/>
      <c r="EK82" s="323"/>
      <c r="EL82" s="323"/>
      <c r="EM82" s="323"/>
      <c r="EN82" s="323"/>
      <c r="EO82" s="323"/>
      <c r="EP82" s="323"/>
      <c r="EQ82" s="323"/>
      <c r="ER82" s="323"/>
      <c r="ES82" s="323"/>
      <c r="ET82" s="323"/>
      <c r="EU82" s="323"/>
    </row>
    <row r="83" spans="1:151" s="333" customFormat="1" ht="90">
      <c r="A83" s="333" t="s">
        <v>1692</v>
      </c>
      <c r="B83" s="333" t="s">
        <v>933</v>
      </c>
      <c r="C83" s="333" t="s">
        <v>356</v>
      </c>
      <c r="D83" s="333" t="s">
        <v>1693</v>
      </c>
      <c r="E83" s="333" t="s">
        <v>1694</v>
      </c>
      <c r="F83" s="333" t="s">
        <v>30</v>
      </c>
      <c r="G83" s="333" t="s">
        <v>1423</v>
      </c>
      <c r="H83" s="333" t="s">
        <v>1422</v>
      </c>
      <c r="I83" s="333" t="s">
        <v>1423</v>
      </c>
      <c r="J83" s="334" t="s">
        <v>1424</v>
      </c>
      <c r="K83" s="334" t="s">
        <v>1605</v>
      </c>
      <c r="L83" s="334" t="s">
        <v>1605</v>
      </c>
      <c r="M83" s="333" t="s">
        <v>1426</v>
      </c>
      <c r="N83" s="333" t="s">
        <v>1437</v>
      </c>
      <c r="O83" s="333" t="s">
        <v>1428</v>
      </c>
      <c r="P83" s="333" t="s">
        <v>31</v>
      </c>
      <c r="Q83" s="333" t="s">
        <v>30</v>
      </c>
      <c r="R83" s="333" t="s">
        <v>1695</v>
      </c>
      <c r="S83" s="333" t="s">
        <v>1423</v>
      </c>
      <c r="T83" s="333" t="s">
        <v>1442</v>
      </c>
      <c r="U83" s="336">
        <f t="shared" si="4"/>
        <v>2</v>
      </c>
      <c r="V83" s="333" t="s">
        <v>8</v>
      </c>
      <c r="W83" s="336">
        <f t="shared" si="5"/>
        <v>1</v>
      </c>
      <c r="X83" s="333" t="s">
        <v>6</v>
      </c>
      <c r="Y83" s="336">
        <f t="shared" si="6"/>
        <v>3</v>
      </c>
      <c r="Z83" s="333">
        <f t="shared" si="7"/>
        <v>6</v>
      </c>
      <c r="AA83" s="333" t="s">
        <v>30</v>
      </c>
      <c r="AB83" s="333" t="s">
        <v>1443</v>
      </c>
      <c r="AC83" s="333" t="s">
        <v>1443</v>
      </c>
      <c r="AD83" s="333" t="s">
        <v>1444</v>
      </c>
      <c r="AE83" s="333" t="s">
        <v>1433</v>
      </c>
      <c r="AF83" s="334">
        <v>44530</v>
      </c>
      <c r="AG83" s="333" t="s">
        <v>1445</v>
      </c>
      <c r="AH83" s="333">
        <v>1</v>
      </c>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c r="CL83" s="323"/>
      <c r="CM83" s="323"/>
      <c r="CN83" s="323"/>
      <c r="CO83" s="323"/>
      <c r="CP83" s="323"/>
      <c r="CQ83" s="323"/>
      <c r="CR83" s="323"/>
      <c r="CS83" s="323"/>
      <c r="CT83" s="323"/>
      <c r="CU83" s="323"/>
      <c r="CV83" s="323"/>
      <c r="CW83" s="323"/>
      <c r="CX83" s="323"/>
      <c r="CY83" s="323"/>
      <c r="CZ83" s="323"/>
      <c r="DA83" s="323"/>
      <c r="DB83" s="323"/>
      <c r="DC83" s="323"/>
      <c r="DD83" s="323"/>
      <c r="DE83" s="323"/>
      <c r="DF83" s="323"/>
      <c r="DG83" s="323"/>
      <c r="DH83" s="323"/>
      <c r="DI83" s="323"/>
      <c r="DJ83" s="323"/>
      <c r="DK83" s="323"/>
      <c r="DL83" s="323"/>
      <c r="DM83" s="323"/>
      <c r="DN83" s="323"/>
      <c r="DO83" s="323"/>
      <c r="DP83" s="323"/>
      <c r="DQ83" s="323"/>
      <c r="DR83" s="323"/>
      <c r="DS83" s="323"/>
      <c r="DT83" s="323"/>
      <c r="DU83" s="323"/>
      <c r="DV83" s="323"/>
      <c r="DW83" s="323"/>
      <c r="DX83" s="323"/>
      <c r="DY83" s="323"/>
      <c r="DZ83" s="323"/>
      <c r="EA83" s="323"/>
      <c r="EB83" s="323"/>
      <c r="EC83" s="323"/>
      <c r="ED83" s="323"/>
      <c r="EE83" s="323"/>
      <c r="EF83" s="323"/>
      <c r="EG83" s="323"/>
      <c r="EH83" s="323"/>
      <c r="EI83" s="323"/>
      <c r="EJ83" s="323"/>
      <c r="EK83" s="323"/>
      <c r="EL83" s="323"/>
      <c r="EM83" s="323"/>
      <c r="EN83" s="323"/>
      <c r="EO83" s="323"/>
      <c r="EP83" s="323"/>
      <c r="EQ83" s="323"/>
      <c r="ER83" s="323"/>
      <c r="ES83" s="323"/>
      <c r="ET83" s="323"/>
      <c r="EU83" s="323"/>
    </row>
    <row r="84" spans="1:151" s="333" customFormat="1" ht="90">
      <c r="A84" s="333" t="s">
        <v>1696</v>
      </c>
      <c r="B84" s="333" t="s">
        <v>933</v>
      </c>
      <c r="C84" s="333" t="s">
        <v>356</v>
      </c>
      <c r="D84" s="333" t="s">
        <v>1697</v>
      </c>
      <c r="E84" s="333" t="s">
        <v>1698</v>
      </c>
      <c r="F84" s="333" t="s">
        <v>30</v>
      </c>
      <c r="G84" s="333" t="s">
        <v>1423</v>
      </c>
      <c r="H84" s="333" t="s">
        <v>1422</v>
      </c>
      <c r="I84" s="333" t="s">
        <v>1423</v>
      </c>
      <c r="J84" s="334" t="s">
        <v>1424</v>
      </c>
      <c r="K84" s="334" t="s">
        <v>1605</v>
      </c>
      <c r="L84" s="334" t="s">
        <v>1605</v>
      </c>
      <c r="M84" s="333" t="s">
        <v>1426</v>
      </c>
      <c r="N84" s="333" t="s">
        <v>1437</v>
      </c>
      <c r="O84" s="333" t="s">
        <v>1428</v>
      </c>
      <c r="P84" s="333" t="s">
        <v>31</v>
      </c>
      <c r="Q84" s="333" t="s">
        <v>30</v>
      </c>
      <c r="R84" s="333" t="s">
        <v>1695</v>
      </c>
      <c r="S84" s="333" t="s">
        <v>1423</v>
      </c>
      <c r="T84" s="333" t="s">
        <v>1442</v>
      </c>
      <c r="U84" s="336">
        <f t="shared" si="4"/>
        <v>2</v>
      </c>
      <c r="V84" s="333" t="s">
        <v>1431</v>
      </c>
      <c r="W84" s="336">
        <f t="shared" si="5"/>
        <v>2</v>
      </c>
      <c r="X84" s="333" t="s">
        <v>1431</v>
      </c>
      <c r="Y84" s="336">
        <f t="shared" si="6"/>
        <v>2</v>
      </c>
      <c r="Z84" s="333">
        <f t="shared" si="7"/>
        <v>6</v>
      </c>
      <c r="AA84" s="333" t="s">
        <v>30</v>
      </c>
      <c r="AB84" s="333" t="s">
        <v>1443</v>
      </c>
      <c r="AC84" s="333" t="s">
        <v>1443</v>
      </c>
      <c r="AD84" s="333" t="s">
        <v>1444</v>
      </c>
      <c r="AE84" s="333" t="s">
        <v>1433</v>
      </c>
      <c r="AF84" s="334">
        <v>44530</v>
      </c>
      <c r="AG84" s="333" t="s">
        <v>1445</v>
      </c>
      <c r="AH84" s="333">
        <v>1</v>
      </c>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c r="CL84" s="323"/>
      <c r="CM84" s="323"/>
      <c r="CN84" s="323"/>
      <c r="CO84" s="323"/>
      <c r="CP84" s="323"/>
      <c r="CQ84" s="323"/>
      <c r="CR84" s="323"/>
      <c r="CS84" s="323"/>
      <c r="CT84" s="323"/>
      <c r="CU84" s="323"/>
      <c r="CV84" s="323"/>
      <c r="CW84" s="323"/>
      <c r="CX84" s="323"/>
      <c r="CY84" s="323"/>
      <c r="CZ84" s="323"/>
      <c r="DA84" s="323"/>
      <c r="DB84" s="323"/>
      <c r="DC84" s="323"/>
      <c r="DD84" s="323"/>
      <c r="DE84" s="323"/>
      <c r="DF84" s="323"/>
      <c r="DG84" s="323"/>
      <c r="DH84" s="323"/>
      <c r="DI84" s="323"/>
      <c r="DJ84" s="323"/>
      <c r="DK84" s="323"/>
      <c r="DL84" s="323"/>
      <c r="DM84" s="323"/>
      <c r="DN84" s="323"/>
      <c r="DO84" s="323"/>
      <c r="DP84" s="323"/>
      <c r="DQ84" s="323"/>
      <c r="DR84" s="323"/>
      <c r="DS84" s="323"/>
      <c r="DT84" s="323"/>
      <c r="DU84" s="323"/>
      <c r="DV84" s="323"/>
      <c r="DW84" s="323"/>
      <c r="DX84" s="323"/>
      <c r="DY84" s="323"/>
      <c r="DZ84" s="323"/>
      <c r="EA84" s="323"/>
      <c r="EB84" s="323"/>
      <c r="EC84" s="323"/>
      <c r="ED84" s="323"/>
      <c r="EE84" s="323"/>
      <c r="EF84" s="323"/>
      <c r="EG84" s="323"/>
      <c r="EH84" s="323"/>
      <c r="EI84" s="323"/>
      <c r="EJ84" s="323"/>
      <c r="EK84" s="323"/>
      <c r="EL84" s="323"/>
      <c r="EM84" s="323"/>
      <c r="EN84" s="323"/>
      <c r="EO84" s="323"/>
      <c r="EP84" s="323"/>
      <c r="EQ84" s="323"/>
      <c r="ER84" s="323"/>
      <c r="ES84" s="323"/>
      <c r="ET84" s="323"/>
      <c r="EU84" s="323"/>
    </row>
    <row r="85" spans="1:151" s="333" customFormat="1" ht="90">
      <c r="A85" s="333" t="s">
        <v>1699</v>
      </c>
      <c r="B85" s="333" t="s">
        <v>933</v>
      </c>
      <c r="C85" s="333" t="s">
        <v>356</v>
      </c>
      <c r="D85" s="333" t="s">
        <v>1700</v>
      </c>
      <c r="E85" s="333" t="s">
        <v>1701</v>
      </c>
      <c r="F85" s="333" t="s">
        <v>30</v>
      </c>
      <c r="G85" s="333" t="s">
        <v>1423</v>
      </c>
      <c r="H85" s="333" t="s">
        <v>1422</v>
      </c>
      <c r="I85" s="333" t="s">
        <v>1423</v>
      </c>
      <c r="J85" s="334" t="s">
        <v>1424</v>
      </c>
      <c r="K85" s="334" t="s">
        <v>1605</v>
      </c>
      <c r="L85" s="334" t="s">
        <v>1605</v>
      </c>
      <c r="M85" s="333" t="s">
        <v>1426</v>
      </c>
      <c r="N85" s="333" t="s">
        <v>1437</v>
      </c>
      <c r="O85" s="333" t="s">
        <v>1428</v>
      </c>
      <c r="P85" s="333" t="s">
        <v>31</v>
      </c>
      <c r="Q85" s="333" t="s">
        <v>30</v>
      </c>
      <c r="R85" s="333" t="s">
        <v>1695</v>
      </c>
      <c r="S85" s="333" t="s">
        <v>1423</v>
      </c>
      <c r="T85" s="333" t="s">
        <v>1442</v>
      </c>
      <c r="U85" s="336">
        <f t="shared" si="4"/>
        <v>2</v>
      </c>
      <c r="V85" s="333" t="s">
        <v>1431</v>
      </c>
      <c r="W85" s="336">
        <f t="shared" si="5"/>
        <v>2</v>
      </c>
      <c r="X85" s="333" t="s">
        <v>1431</v>
      </c>
      <c r="Y85" s="336">
        <f t="shared" si="6"/>
        <v>2</v>
      </c>
      <c r="Z85" s="333">
        <f t="shared" si="7"/>
        <v>6</v>
      </c>
      <c r="AA85" s="333" t="s">
        <v>30</v>
      </c>
      <c r="AB85" s="333" t="s">
        <v>1443</v>
      </c>
      <c r="AC85" s="333" t="s">
        <v>1443</v>
      </c>
      <c r="AD85" s="333" t="s">
        <v>1444</v>
      </c>
      <c r="AE85" s="333" t="s">
        <v>1433</v>
      </c>
      <c r="AF85" s="334">
        <v>44530</v>
      </c>
      <c r="AG85" s="333" t="s">
        <v>1445</v>
      </c>
      <c r="AH85" s="333">
        <v>1</v>
      </c>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c r="CL85" s="323"/>
      <c r="CM85" s="323"/>
      <c r="CN85" s="323"/>
      <c r="CO85" s="323"/>
      <c r="CP85" s="323"/>
      <c r="CQ85" s="323"/>
      <c r="CR85" s="323"/>
      <c r="CS85" s="323"/>
      <c r="CT85" s="323"/>
      <c r="CU85" s="323"/>
      <c r="CV85" s="323"/>
      <c r="CW85" s="323"/>
      <c r="CX85" s="323"/>
      <c r="CY85" s="323"/>
      <c r="CZ85" s="323"/>
      <c r="DA85" s="323"/>
      <c r="DB85" s="323"/>
      <c r="DC85" s="323"/>
      <c r="DD85" s="323"/>
      <c r="DE85" s="323"/>
      <c r="DF85" s="323"/>
      <c r="DG85" s="323"/>
      <c r="DH85" s="323"/>
      <c r="DI85" s="323"/>
      <c r="DJ85" s="323"/>
      <c r="DK85" s="323"/>
      <c r="DL85" s="323"/>
      <c r="DM85" s="323"/>
      <c r="DN85" s="323"/>
      <c r="DO85" s="323"/>
      <c r="DP85" s="323"/>
      <c r="DQ85" s="323"/>
      <c r="DR85" s="323"/>
      <c r="DS85" s="323"/>
      <c r="DT85" s="323"/>
      <c r="DU85" s="323"/>
      <c r="DV85" s="323"/>
      <c r="DW85" s="323"/>
      <c r="DX85" s="323"/>
      <c r="DY85" s="323"/>
      <c r="DZ85" s="323"/>
      <c r="EA85" s="323"/>
      <c r="EB85" s="323"/>
      <c r="EC85" s="323"/>
      <c r="ED85" s="323"/>
      <c r="EE85" s="323"/>
      <c r="EF85" s="323"/>
      <c r="EG85" s="323"/>
      <c r="EH85" s="323"/>
      <c r="EI85" s="323"/>
      <c r="EJ85" s="323"/>
      <c r="EK85" s="323"/>
      <c r="EL85" s="323"/>
      <c r="EM85" s="323"/>
      <c r="EN85" s="323"/>
      <c r="EO85" s="323"/>
      <c r="EP85" s="323"/>
      <c r="EQ85" s="323"/>
      <c r="ER85" s="323"/>
      <c r="ES85" s="323"/>
      <c r="ET85" s="323"/>
      <c r="EU85" s="323"/>
    </row>
    <row r="86" spans="1:151" s="333" customFormat="1" ht="120">
      <c r="A86" s="333" t="s">
        <v>1702</v>
      </c>
      <c r="B86" s="333" t="s">
        <v>933</v>
      </c>
      <c r="C86" s="333" t="s">
        <v>356</v>
      </c>
      <c r="D86" s="333" t="s">
        <v>1703</v>
      </c>
      <c r="E86" s="333" t="s">
        <v>1704</v>
      </c>
      <c r="F86" s="333" t="s">
        <v>30</v>
      </c>
      <c r="G86" s="338" t="s">
        <v>1423</v>
      </c>
      <c r="H86" s="333" t="s">
        <v>1422</v>
      </c>
      <c r="I86" s="333" t="s">
        <v>1423</v>
      </c>
      <c r="J86" s="334" t="s">
        <v>1424</v>
      </c>
      <c r="K86" s="334" t="s">
        <v>1605</v>
      </c>
      <c r="L86" s="334" t="s">
        <v>1605</v>
      </c>
      <c r="M86" s="333" t="s">
        <v>1426</v>
      </c>
      <c r="N86" s="333" t="s">
        <v>1437</v>
      </c>
      <c r="O86" s="333" t="s">
        <v>1428</v>
      </c>
      <c r="P86" s="333" t="s">
        <v>31</v>
      </c>
      <c r="Q86" s="333" t="s">
        <v>30</v>
      </c>
      <c r="R86" s="333" t="s">
        <v>1695</v>
      </c>
      <c r="S86" s="333" t="s">
        <v>1423</v>
      </c>
      <c r="T86" s="333" t="s">
        <v>1442</v>
      </c>
      <c r="U86" s="336">
        <f t="shared" si="4"/>
        <v>2</v>
      </c>
      <c r="V86" s="333" t="s">
        <v>1431</v>
      </c>
      <c r="W86" s="336">
        <f t="shared" si="5"/>
        <v>2</v>
      </c>
      <c r="X86" s="333" t="s">
        <v>1431</v>
      </c>
      <c r="Y86" s="336">
        <f t="shared" si="6"/>
        <v>2</v>
      </c>
      <c r="Z86" s="333">
        <f t="shared" si="7"/>
        <v>6</v>
      </c>
      <c r="AA86" s="333" t="s">
        <v>30</v>
      </c>
      <c r="AB86" s="333" t="s">
        <v>1443</v>
      </c>
      <c r="AC86" s="333" t="s">
        <v>1443</v>
      </c>
      <c r="AD86" s="333" t="s">
        <v>1444</v>
      </c>
      <c r="AE86" s="333" t="s">
        <v>1433</v>
      </c>
      <c r="AF86" s="334">
        <v>44530</v>
      </c>
      <c r="AG86" s="333" t="s">
        <v>1445</v>
      </c>
      <c r="AH86" s="333">
        <v>1</v>
      </c>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c r="CL86" s="323"/>
      <c r="CM86" s="323"/>
      <c r="CN86" s="323"/>
      <c r="CO86" s="323"/>
      <c r="CP86" s="323"/>
      <c r="CQ86" s="323"/>
      <c r="CR86" s="323"/>
      <c r="CS86" s="323"/>
      <c r="CT86" s="323"/>
      <c r="CU86" s="323"/>
      <c r="CV86" s="323"/>
      <c r="CW86" s="323"/>
      <c r="CX86" s="323"/>
      <c r="CY86" s="323"/>
      <c r="CZ86" s="323"/>
      <c r="DA86" s="323"/>
      <c r="DB86" s="323"/>
      <c r="DC86" s="323"/>
      <c r="DD86" s="323"/>
      <c r="DE86" s="323"/>
      <c r="DF86" s="323"/>
      <c r="DG86" s="323"/>
      <c r="DH86" s="323"/>
      <c r="DI86" s="323"/>
      <c r="DJ86" s="323"/>
      <c r="DK86" s="323"/>
      <c r="DL86" s="323"/>
      <c r="DM86" s="323"/>
      <c r="DN86" s="323"/>
      <c r="DO86" s="323"/>
      <c r="DP86" s="323"/>
      <c r="DQ86" s="323"/>
      <c r="DR86" s="323"/>
      <c r="DS86" s="323"/>
      <c r="DT86" s="323"/>
      <c r="DU86" s="323"/>
      <c r="DV86" s="323"/>
      <c r="DW86" s="323"/>
      <c r="DX86" s="323"/>
      <c r="DY86" s="323"/>
      <c r="DZ86" s="323"/>
      <c r="EA86" s="323"/>
      <c r="EB86" s="323"/>
      <c r="EC86" s="323"/>
      <c r="ED86" s="323"/>
      <c r="EE86" s="323"/>
      <c r="EF86" s="323"/>
      <c r="EG86" s="323"/>
      <c r="EH86" s="323"/>
      <c r="EI86" s="323"/>
      <c r="EJ86" s="323"/>
      <c r="EK86" s="323"/>
      <c r="EL86" s="323"/>
      <c r="EM86" s="323"/>
      <c r="EN86" s="323"/>
      <c r="EO86" s="323"/>
      <c r="EP86" s="323"/>
      <c r="EQ86" s="323"/>
      <c r="ER86" s="323"/>
      <c r="ES86" s="323"/>
      <c r="ET86" s="323"/>
      <c r="EU86" s="323"/>
    </row>
    <row r="87" spans="1:151" s="333" customFormat="1" ht="165">
      <c r="A87" s="333" t="s">
        <v>1705</v>
      </c>
      <c r="B87" s="333" t="s">
        <v>933</v>
      </c>
      <c r="C87" s="333" t="s">
        <v>356</v>
      </c>
      <c r="D87" s="333" t="s">
        <v>1706</v>
      </c>
      <c r="E87" s="333" t="s">
        <v>1707</v>
      </c>
      <c r="F87" s="333" t="s">
        <v>30</v>
      </c>
      <c r="G87" s="333" t="s">
        <v>1423</v>
      </c>
      <c r="H87" s="333" t="s">
        <v>1422</v>
      </c>
      <c r="I87" s="333" t="s">
        <v>1423</v>
      </c>
      <c r="J87" s="334" t="s">
        <v>1424</v>
      </c>
      <c r="K87" s="334" t="s">
        <v>1605</v>
      </c>
      <c r="L87" s="334" t="s">
        <v>1605</v>
      </c>
      <c r="M87" s="333" t="s">
        <v>1426</v>
      </c>
      <c r="N87" s="333" t="s">
        <v>1437</v>
      </c>
      <c r="O87" s="333" t="s">
        <v>1428</v>
      </c>
      <c r="P87" s="333" t="s">
        <v>31</v>
      </c>
      <c r="Q87" s="333" t="s">
        <v>30</v>
      </c>
      <c r="R87" s="333" t="s">
        <v>1695</v>
      </c>
      <c r="S87" s="333" t="s">
        <v>1423</v>
      </c>
      <c r="T87" s="333" t="s">
        <v>1442</v>
      </c>
      <c r="U87" s="336">
        <f t="shared" si="4"/>
        <v>2</v>
      </c>
      <c r="V87" s="333" t="s">
        <v>1431</v>
      </c>
      <c r="W87" s="336">
        <f t="shared" si="5"/>
        <v>2</v>
      </c>
      <c r="X87" s="333" t="s">
        <v>1431</v>
      </c>
      <c r="Y87" s="336">
        <f t="shared" si="6"/>
        <v>2</v>
      </c>
      <c r="Z87" s="333">
        <f t="shared" si="7"/>
        <v>6</v>
      </c>
      <c r="AA87" s="333" t="s">
        <v>30</v>
      </c>
      <c r="AB87" s="333" t="s">
        <v>1443</v>
      </c>
      <c r="AC87" s="333" t="s">
        <v>1443</v>
      </c>
      <c r="AD87" s="333" t="s">
        <v>1444</v>
      </c>
      <c r="AE87" s="333" t="s">
        <v>1433</v>
      </c>
      <c r="AF87" s="334">
        <v>44530</v>
      </c>
      <c r="AG87" s="333" t="s">
        <v>1445</v>
      </c>
      <c r="AH87" s="333">
        <v>1</v>
      </c>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c r="CL87" s="323"/>
      <c r="CM87" s="323"/>
      <c r="CN87" s="323"/>
      <c r="CO87" s="323"/>
      <c r="CP87" s="323"/>
      <c r="CQ87" s="323"/>
      <c r="CR87" s="323"/>
      <c r="CS87" s="323"/>
      <c r="CT87" s="323"/>
      <c r="CU87" s="323"/>
      <c r="CV87" s="323"/>
      <c r="CW87" s="323"/>
      <c r="CX87" s="323"/>
      <c r="CY87" s="323"/>
      <c r="CZ87" s="323"/>
      <c r="DA87" s="323"/>
      <c r="DB87" s="323"/>
      <c r="DC87" s="323"/>
      <c r="DD87" s="323"/>
      <c r="DE87" s="323"/>
      <c r="DF87" s="323"/>
      <c r="DG87" s="323"/>
      <c r="DH87" s="323"/>
      <c r="DI87" s="323"/>
      <c r="DJ87" s="323"/>
      <c r="DK87" s="323"/>
      <c r="DL87" s="323"/>
      <c r="DM87" s="323"/>
      <c r="DN87" s="323"/>
      <c r="DO87" s="323"/>
      <c r="DP87" s="323"/>
      <c r="DQ87" s="323"/>
      <c r="DR87" s="323"/>
      <c r="DS87" s="323"/>
      <c r="DT87" s="323"/>
      <c r="DU87" s="323"/>
      <c r="DV87" s="323"/>
      <c r="DW87" s="323"/>
      <c r="DX87" s="323"/>
      <c r="DY87" s="323"/>
      <c r="DZ87" s="323"/>
      <c r="EA87" s="323"/>
      <c r="EB87" s="323"/>
      <c r="EC87" s="323"/>
      <c r="ED87" s="323"/>
      <c r="EE87" s="323"/>
      <c r="EF87" s="323"/>
      <c r="EG87" s="323"/>
      <c r="EH87" s="323"/>
      <c r="EI87" s="323"/>
      <c r="EJ87" s="323"/>
      <c r="EK87" s="323"/>
      <c r="EL87" s="323"/>
      <c r="EM87" s="323"/>
      <c r="EN87" s="323"/>
      <c r="EO87" s="323"/>
      <c r="EP87" s="323"/>
      <c r="EQ87" s="323"/>
      <c r="ER87" s="323"/>
      <c r="ES87" s="323"/>
      <c r="ET87" s="323"/>
      <c r="EU87" s="323"/>
    </row>
    <row r="88" spans="1:151" s="333" customFormat="1" ht="90">
      <c r="A88" s="333" t="s">
        <v>1708</v>
      </c>
      <c r="B88" s="333" t="s">
        <v>933</v>
      </c>
      <c r="C88" s="333" t="s">
        <v>356</v>
      </c>
      <c r="D88" s="333" t="s">
        <v>1709</v>
      </c>
      <c r="E88" s="333" t="s">
        <v>1710</v>
      </c>
      <c r="F88" s="333" t="s">
        <v>30</v>
      </c>
      <c r="G88" s="333" t="s">
        <v>1423</v>
      </c>
      <c r="H88" s="333" t="s">
        <v>1422</v>
      </c>
      <c r="I88" s="333" t="s">
        <v>1423</v>
      </c>
      <c r="J88" s="334" t="s">
        <v>1424</v>
      </c>
      <c r="K88" s="334" t="s">
        <v>1605</v>
      </c>
      <c r="L88" s="334" t="s">
        <v>1605</v>
      </c>
      <c r="M88" s="333" t="s">
        <v>1426</v>
      </c>
      <c r="N88" s="333" t="s">
        <v>1437</v>
      </c>
      <c r="O88" s="333" t="s">
        <v>1428</v>
      </c>
      <c r="P88" s="333" t="s">
        <v>31</v>
      </c>
      <c r="Q88" s="333" t="s">
        <v>30</v>
      </c>
      <c r="R88" s="333" t="s">
        <v>1695</v>
      </c>
      <c r="S88" s="333" t="s">
        <v>1423</v>
      </c>
      <c r="T88" s="333" t="s">
        <v>1442</v>
      </c>
      <c r="U88" s="336">
        <f t="shared" si="4"/>
        <v>2</v>
      </c>
      <c r="V88" s="333" t="s">
        <v>1431</v>
      </c>
      <c r="W88" s="336">
        <f t="shared" si="5"/>
        <v>2</v>
      </c>
      <c r="X88" s="333" t="s">
        <v>1431</v>
      </c>
      <c r="Y88" s="336">
        <f t="shared" si="6"/>
        <v>2</v>
      </c>
      <c r="Z88" s="333">
        <f t="shared" si="7"/>
        <v>6</v>
      </c>
      <c r="AA88" s="333" t="s">
        <v>30</v>
      </c>
      <c r="AB88" s="333" t="s">
        <v>1443</v>
      </c>
      <c r="AC88" s="333" t="s">
        <v>1443</v>
      </c>
      <c r="AD88" s="333" t="s">
        <v>1444</v>
      </c>
      <c r="AE88" s="333" t="s">
        <v>1433</v>
      </c>
      <c r="AF88" s="334">
        <v>44530</v>
      </c>
      <c r="AG88" s="333" t="s">
        <v>1445</v>
      </c>
      <c r="AH88" s="333">
        <v>1</v>
      </c>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c r="BN88" s="323"/>
      <c r="BO88" s="323"/>
      <c r="BP88" s="323"/>
      <c r="BQ88" s="323"/>
      <c r="BR88" s="323"/>
      <c r="BS88" s="323"/>
      <c r="BT88" s="323"/>
      <c r="BU88" s="323"/>
      <c r="BV88" s="323"/>
      <c r="BW88" s="323"/>
      <c r="BX88" s="323"/>
      <c r="BY88" s="323"/>
      <c r="BZ88" s="323"/>
      <c r="CA88" s="323"/>
      <c r="CB88" s="323"/>
      <c r="CC88" s="323"/>
      <c r="CD88" s="323"/>
      <c r="CE88" s="323"/>
      <c r="CF88" s="323"/>
      <c r="CG88" s="323"/>
      <c r="CH88" s="323"/>
      <c r="CI88" s="323"/>
      <c r="CJ88" s="323"/>
      <c r="CK88" s="323"/>
      <c r="CL88" s="323"/>
      <c r="CM88" s="323"/>
      <c r="CN88" s="323"/>
      <c r="CO88" s="323"/>
      <c r="CP88" s="323"/>
      <c r="CQ88" s="323"/>
      <c r="CR88" s="323"/>
      <c r="CS88" s="323"/>
      <c r="CT88" s="323"/>
      <c r="CU88" s="323"/>
      <c r="CV88" s="323"/>
      <c r="CW88" s="323"/>
      <c r="CX88" s="323"/>
      <c r="CY88" s="323"/>
      <c r="CZ88" s="323"/>
      <c r="DA88" s="323"/>
      <c r="DB88" s="323"/>
      <c r="DC88" s="323"/>
      <c r="DD88" s="323"/>
      <c r="DE88" s="323"/>
      <c r="DF88" s="323"/>
      <c r="DG88" s="323"/>
      <c r="DH88" s="323"/>
      <c r="DI88" s="323"/>
      <c r="DJ88" s="323"/>
      <c r="DK88" s="323"/>
      <c r="DL88" s="323"/>
      <c r="DM88" s="323"/>
      <c r="DN88" s="323"/>
      <c r="DO88" s="323"/>
      <c r="DP88" s="323"/>
      <c r="DQ88" s="323"/>
      <c r="DR88" s="323"/>
      <c r="DS88" s="323"/>
      <c r="DT88" s="323"/>
      <c r="DU88" s="323"/>
      <c r="DV88" s="323"/>
      <c r="DW88" s="323"/>
      <c r="DX88" s="323"/>
      <c r="DY88" s="323"/>
      <c r="DZ88" s="323"/>
      <c r="EA88" s="323"/>
      <c r="EB88" s="323"/>
      <c r="EC88" s="323"/>
      <c r="ED88" s="323"/>
      <c r="EE88" s="323"/>
      <c r="EF88" s="323"/>
      <c r="EG88" s="323"/>
      <c r="EH88" s="323"/>
      <c r="EI88" s="323"/>
      <c r="EJ88" s="323"/>
      <c r="EK88" s="323"/>
      <c r="EL88" s="323"/>
      <c r="EM88" s="323"/>
      <c r="EN88" s="323"/>
      <c r="EO88" s="323"/>
      <c r="EP88" s="323"/>
      <c r="EQ88" s="323"/>
      <c r="ER88" s="323"/>
      <c r="ES88" s="323"/>
      <c r="ET88" s="323"/>
      <c r="EU88" s="323"/>
    </row>
    <row r="89" spans="1:151" s="333" customFormat="1" ht="105">
      <c r="A89" s="333" t="s">
        <v>1711</v>
      </c>
      <c r="B89" s="333" t="s">
        <v>933</v>
      </c>
      <c r="C89" s="333" t="s">
        <v>356</v>
      </c>
      <c r="D89" s="333" t="s">
        <v>1712</v>
      </c>
      <c r="E89" s="333" t="s">
        <v>1713</v>
      </c>
      <c r="F89" s="333" t="s">
        <v>30</v>
      </c>
      <c r="G89" s="333" t="s">
        <v>1423</v>
      </c>
      <c r="H89" s="333" t="s">
        <v>1422</v>
      </c>
      <c r="I89" s="333" t="s">
        <v>1423</v>
      </c>
      <c r="J89" s="334" t="s">
        <v>1424</v>
      </c>
      <c r="K89" s="334" t="s">
        <v>1605</v>
      </c>
      <c r="L89" s="334" t="s">
        <v>1605</v>
      </c>
      <c r="M89" s="333" t="s">
        <v>1426</v>
      </c>
      <c r="N89" s="333" t="s">
        <v>1437</v>
      </c>
      <c r="O89" s="333" t="s">
        <v>1428</v>
      </c>
      <c r="P89" s="333" t="s">
        <v>31</v>
      </c>
      <c r="Q89" s="333" t="s">
        <v>30</v>
      </c>
      <c r="R89" s="333" t="s">
        <v>1695</v>
      </c>
      <c r="S89" s="333" t="s">
        <v>1423</v>
      </c>
      <c r="T89" s="333" t="s">
        <v>1442</v>
      </c>
      <c r="U89" s="336">
        <f t="shared" si="4"/>
        <v>2</v>
      </c>
      <c r="V89" s="333" t="s">
        <v>1431</v>
      </c>
      <c r="W89" s="336">
        <f t="shared" si="5"/>
        <v>2</v>
      </c>
      <c r="X89" s="333" t="s">
        <v>1431</v>
      </c>
      <c r="Y89" s="336">
        <f t="shared" si="6"/>
        <v>2</v>
      </c>
      <c r="Z89" s="333">
        <f t="shared" si="7"/>
        <v>6</v>
      </c>
      <c r="AA89" s="333" t="s">
        <v>30</v>
      </c>
      <c r="AB89" s="333" t="s">
        <v>1443</v>
      </c>
      <c r="AC89" s="333" t="s">
        <v>1443</v>
      </c>
      <c r="AD89" s="333" t="s">
        <v>1444</v>
      </c>
      <c r="AE89" s="333" t="s">
        <v>1433</v>
      </c>
      <c r="AF89" s="334">
        <v>44530</v>
      </c>
      <c r="AG89" s="333" t="s">
        <v>1445</v>
      </c>
      <c r="AH89" s="333">
        <v>1</v>
      </c>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323"/>
      <c r="CC89" s="323"/>
      <c r="CD89" s="323"/>
      <c r="CE89" s="323"/>
      <c r="CF89" s="323"/>
      <c r="CG89" s="323"/>
      <c r="CH89" s="323"/>
      <c r="CI89" s="323"/>
      <c r="CJ89" s="323"/>
      <c r="CK89" s="323"/>
      <c r="CL89" s="323"/>
      <c r="CM89" s="323"/>
      <c r="CN89" s="323"/>
      <c r="CO89" s="323"/>
      <c r="CP89" s="323"/>
      <c r="CQ89" s="323"/>
      <c r="CR89" s="323"/>
      <c r="CS89" s="323"/>
      <c r="CT89" s="323"/>
      <c r="CU89" s="323"/>
      <c r="CV89" s="323"/>
      <c r="CW89" s="323"/>
      <c r="CX89" s="323"/>
      <c r="CY89" s="323"/>
      <c r="CZ89" s="323"/>
      <c r="DA89" s="323"/>
      <c r="DB89" s="323"/>
      <c r="DC89" s="323"/>
      <c r="DD89" s="323"/>
      <c r="DE89" s="323"/>
      <c r="DF89" s="323"/>
      <c r="DG89" s="323"/>
      <c r="DH89" s="323"/>
      <c r="DI89" s="323"/>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row>
    <row r="90" spans="1:151" s="333" customFormat="1" ht="90">
      <c r="A90" s="333" t="s">
        <v>1714</v>
      </c>
      <c r="B90" s="333" t="s">
        <v>933</v>
      </c>
      <c r="C90" s="333" t="s">
        <v>356</v>
      </c>
      <c r="D90" s="333" t="s">
        <v>1715</v>
      </c>
      <c r="E90" s="333" t="s">
        <v>1716</v>
      </c>
      <c r="F90" s="333" t="s">
        <v>30</v>
      </c>
      <c r="G90" s="333" t="s">
        <v>1423</v>
      </c>
      <c r="H90" s="333" t="s">
        <v>1422</v>
      </c>
      <c r="I90" s="333" t="s">
        <v>1423</v>
      </c>
      <c r="J90" s="334" t="s">
        <v>1424</v>
      </c>
      <c r="K90" s="334" t="s">
        <v>1605</v>
      </c>
      <c r="L90" s="334" t="s">
        <v>1605</v>
      </c>
      <c r="M90" s="333" t="s">
        <v>1426</v>
      </c>
      <c r="N90" s="333" t="s">
        <v>1437</v>
      </c>
      <c r="O90" s="333" t="s">
        <v>1428</v>
      </c>
      <c r="P90" s="333" t="s">
        <v>31</v>
      </c>
      <c r="Q90" s="333" t="s">
        <v>30</v>
      </c>
      <c r="R90" s="333" t="s">
        <v>1695</v>
      </c>
      <c r="S90" s="333" t="s">
        <v>1423</v>
      </c>
      <c r="T90" s="333" t="s">
        <v>1442</v>
      </c>
      <c r="U90" s="336">
        <f t="shared" si="4"/>
        <v>2</v>
      </c>
      <c r="V90" s="333" t="s">
        <v>1431</v>
      </c>
      <c r="W90" s="336">
        <f t="shared" si="5"/>
        <v>2</v>
      </c>
      <c r="X90" s="333" t="s">
        <v>1431</v>
      </c>
      <c r="Y90" s="336">
        <f t="shared" si="6"/>
        <v>2</v>
      </c>
      <c r="Z90" s="333">
        <f t="shared" si="7"/>
        <v>6</v>
      </c>
      <c r="AA90" s="333" t="s">
        <v>30</v>
      </c>
      <c r="AB90" s="333" t="s">
        <v>1443</v>
      </c>
      <c r="AC90" s="333" t="s">
        <v>1443</v>
      </c>
      <c r="AD90" s="333" t="s">
        <v>1444</v>
      </c>
      <c r="AE90" s="333" t="s">
        <v>1433</v>
      </c>
      <c r="AF90" s="334">
        <v>44530</v>
      </c>
      <c r="AG90" s="333" t="s">
        <v>1445</v>
      </c>
      <c r="AH90" s="333">
        <v>1</v>
      </c>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c r="BM90" s="323"/>
      <c r="BN90" s="323"/>
      <c r="BO90" s="323"/>
      <c r="BP90" s="323"/>
      <c r="BQ90" s="323"/>
      <c r="BR90" s="323"/>
      <c r="BS90" s="323"/>
      <c r="BT90" s="323"/>
      <c r="BU90" s="323"/>
      <c r="BV90" s="323"/>
      <c r="BW90" s="323"/>
      <c r="BX90" s="323"/>
      <c r="BY90" s="323"/>
      <c r="BZ90" s="323"/>
      <c r="CA90" s="323"/>
      <c r="CB90" s="323"/>
      <c r="CC90" s="323"/>
      <c r="CD90" s="323"/>
      <c r="CE90" s="323"/>
      <c r="CF90" s="323"/>
      <c r="CG90" s="323"/>
      <c r="CH90" s="323"/>
      <c r="CI90" s="323"/>
      <c r="CJ90" s="323"/>
      <c r="CK90" s="323"/>
      <c r="CL90" s="323"/>
      <c r="CM90" s="323"/>
      <c r="CN90" s="323"/>
      <c r="CO90" s="323"/>
      <c r="CP90" s="323"/>
      <c r="CQ90" s="323"/>
      <c r="CR90" s="323"/>
      <c r="CS90" s="323"/>
      <c r="CT90" s="323"/>
      <c r="CU90" s="323"/>
      <c r="CV90" s="323"/>
      <c r="CW90" s="323"/>
      <c r="CX90" s="323"/>
      <c r="CY90" s="323"/>
      <c r="CZ90" s="323"/>
      <c r="DA90" s="323"/>
      <c r="DB90" s="323"/>
      <c r="DC90" s="323"/>
      <c r="DD90" s="323"/>
      <c r="DE90" s="323"/>
      <c r="DF90" s="323"/>
      <c r="DG90" s="323"/>
      <c r="DH90" s="323"/>
      <c r="DI90" s="323"/>
      <c r="DJ90" s="323"/>
      <c r="DK90" s="323"/>
      <c r="DL90" s="323"/>
      <c r="DM90" s="323"/>
      <c r="DN90" s="323"/>
      <c r="DO90" s="323"/>
      <c r="DP90" s="323"/>
      <c r="DQ90" s="323"/>
      <c r="DR90" s="323"/>
      <c r="DS90" s="323"/>
      <c r="DT90" s="323"/>
      <c r="DU90" s="323"/>
      <c r="DV90" s="323"/>
      <c r="DW90" s="323"/>
      <c r="DX90" s="323"/>
      <c r="DY90" s="323"/>
      <c r="DZ90" s="323"/>
      <c r="EA90" s="323"/>
      <c r="EB90" s="323"/>
      <c r="EC90" s="323"/>
      <c r="ED90" s="323"/>
      <c r="EE90" s="323"/>
      <c r="EF90" s="323"/>
      <c r="EG90" s="323"/>
      <c r="EH90" s="323"/>
      <c r="EI90" s="323"/>
      <c r="EJ90" s="323"/>
      <c r="EK90" s="323"/>
      <c r="EL90" s="323"/>
      <c r="EM90" s="323"/>
      <c r="EN90" s="323"/>
      <c r="EO90" s="323"/>
      <c r="EP90" s="323"/>
      <c r="EQ90" s="323"/>
      <c r="ER90" s="323"/>
      <c r="ES90" s="323"/>
      <c r="ET90" s="323"/>
      <c r="EU90" s="323"/>
    </row>
    <row r="91" spans="1:151" s="333" customFormat="1" ht="90">
      <c r="A91" s="333" t="s">
        <v>1717</v>
      </c>
      <c r="B91" s="333" t="s">
        <v>933</v>
      </c>
      <c r="C91" s="333" t="s">
        <v>356</v>
      </c>
      <c r="D91" s="333" t="s">
        <v>1718</v>
      </c>
      <c r="E91" s="333" t="s">
        <v>1719</v>
      </c>
      <c r="F91" s="333" t="s">
        <v>30</v>
      </c>
      <c r="G91" s="333" t="s">
        <v>1423</v>
      </c>
      <c r="H91" s="333" t="s">
        <v>1422</v>
      </c>
      <c r="I91" s="333" t="s">
        <v>1423</v>
      </c>
      <c r="J91" s="334" t="s">
        <v>1424</v>
      </c>
      <c r="K91" s="334" t="s">
        <v>1605</v>
      </c>
      <c r="L91" s="334" t="s">
        <v>1605</v>
      </c>
      <c r="M91" s="333" t="s">
        <v>1426</v>
      </c>
      <c r="N91" s="333" t="s">
        <v>1437</v>
      </c>
      <c r="O91" s="333" t="s">
        <v>1428</v>
      </c>
      <c r="P91" s="333" t="s">
        <v>31</v>
      </c>
      <c r="Q91" s="333" t="s">
        <v>30</v>
      </c>
      <c r="R91" s="333" t="s">
        <v>1695</v>
      </c>
      <c r="S91" s="333" t="s">
        <v>1423</v>
      </c>
      <c r="T91" s="333" t="s">
        <v>1442</v>
      </c>
      <c r="U91" s="336">
        <f t="shared" si="4"/>
        <v>2</v>
      </c>
      <c r="V91" s="333" t="s">
        <v>8</v>
      </c>
      <c r="W91" s="336">
        <f t="shared" si="5"/>
        <v>1</v>
      </c>
      <c r="X91" s="333" t="s">
        <v>1431</v>
      </c>
      <c r="Y91" s="336">
        <f t="shared" si="6"/>
        <v>2</v>
      </c>
      <c r="Z91" s="333">
        <f t="shared" si="7"/>
        <v>5</v>
      </c>
      <c r="AA91" s="333" t="s">
        <v>30</v>
      </c>
      <c r="AB91" s="333" t="s">
        <v>1443</v>
      </c>
      <c r="AC91" s="333" t="s">
        <v>1443</v>
      </c>
      <c r="AD91" s="333" t="s">
        <v>1444</v>
      </c>
      <c r="AE91" s="333" t="s">
        <v>1433</v>
      </c>
      <c r="AF91" s="334">
        <v>44530</v>
      </c>
      <c r="AG91" s="333" t="s">
        <v>1445</v>
      </c>
      <c r="AH91" s="333">
        <v>1</v>
      </c>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c r="BM91" s="323"/>
      <c r="BN91" s="323"/>
      <c r="BO91" s="323"/>
      <c r="BP91" s="323"/>
      <c r="BQ91" s="323"/>
      <c r="BR91" s="323"/>
      <c r="BS91" s="323"/>
      <c r="BT91" s="323"/>
      <c r="BU91" s="323"/>
      <c r="BV91" s="323"/>
      <c r="BW91" s="323"/>
      <c r="BX91" s="323"/>
      <c r="BY91" s="323"/>
      <c r="BZ91" s="323"/>
      <c r="CA91" s="323"/>
      <c r="CB91" s="323"/>
      <c r="CC91" s="323"/>
      <c r="CD91" s="323"/>
      <c r="CE91" s="323"/>
      <c r="CF91" s="323"/>
      <c r="CG91" s="323"/>
      <c r="CH91" s="323"/>
      <c r="CI91" s="323"/>
      <c r="CJ91" s="323"/>
      <c r="CK91" s="323"/>
      <c r="CL91" s="323"/>
      <c r="CM91" s="323"/>
      <c r="CN91" s="323"/>
      <c r="CO91" s="323"/>
      <c r="CP91" s="323"/>
      <c r="CQ91" s="323"/>
      <c r="CR91" s="323"/>
      <c r="CS91" s="323"/>
      <c r="CT91" s="323"/>
      <c r="CU91" s="323"/>
      <c r="CV91" s="323"/>
      <c r="CW91" s="323"/>
      <c r="CX91" s="323"/>
      <c r="CY91" s="323"/>
      <c r="CZ91" s="323"/>
      <c r="DA91" s="323"/>
      <c r="DB91" s="323"/>
      <c r="DC91" s="323"/>
      <c r="DD91" s="323"/>
      <c r="DE91" s="323"/>
      <c r="DF91" s="323"/>
      <c r="DG91" s="323"/>
      <c r="DH91" s="323"/>
      <c r="DI91" s="323"/>
      <c r="DJ91" s="323"/>
      <c r="DK91" s="323"/>
      <c r="DL91" s="323"/>
      <c r="DM91" s="323"/>
      <c r="DN91" s="323"/>
      <c r="DO91" s="323"/>
      <c r="DP91" s="323"/>
      <c r="DQ91" s="323"/>
      <c r="DR91" s="323"/>
      <c r="DS91" s="323"/>
      <c r="DT91" s="323"/>
      <c r="DU91" s="323"/>
      <c r="DV91" s="323"/>
      <c r="DW91" s="323"/>
      <c r="DX91" s="323"/>
      <c r="DY91" s="323"/>
      <c r="DZ91" s="323"/>
      <c r="EA91" s="323"/>
      <c r="EB91" s="323"/>
      <c r="EC91" s="323"/>
      <c r="ED91" s="323"/>
      <c r="EE91" s="323"/>
      <c r="EF91" s="323"/>
      <c r="EG91" s="323"/>
      <c r="EH91" s="323"/>
      <c r="EI91" s="323"/>
      <c r="EJ91" s="323"/>
      <c r="EK91" s="323"/>
      <c r="EL91" s="323"/>
      <c r="EM91" s="323"/>
      <c r="EN91" s="323"/>
      <c r="EO91" s="323"/>
      <c r="EP91" s="323"/>
      <c r="EQ91" s="323"/>
      <c r="ER91" s="323"/>
      <c r="ES91" s="323"/>
      <c r="ET91" s="323"/>
      <c r="EU91" s="323"/>
    </row>
    <row r="92" spans="1:151" s="333" customFormat="1" ht="90">
      <c r="A92" s="333" t="s">
        <v>1720</v>
      </c>
      <c r="B92" s="333" t="s">
        <v>933</v>
      </c>
      <c r="C92" s="333" t="s">
        <v>356</v>
      </c>
      <c r="D92" s="333" t="s">
        <v>1721</v>
      </c>
      <c r="E92" s="333" t="s">
        <v>1722</v>
      </c>
      <c r="F92" s="333" t="s">
        <v>30</v>
      </c>
      <c r="G92" s="333" t="s">
        <v>1423</v>
      </c>
      <c r="H92" s="333" t="s">
        <v>1422</v>
      </c>
      <c r="I92" s="333" t="s">
        <v>1423</v>
      </c>
      <c r="J92" s="334" t="s">
        <v>1424</v>
      </c>
      <c r="K92" s="334" t="s">
        <v>1605</v>
      </c>
      <c r="L92" s="334" t="s">
        <v>1605</v>
      </c>
      <c r="M92" s="333" t="s">
        <v>1426</v>
      </c>
      <c r="N92" s="333" t="s">
        <v>1437</v>
      </c>
      <c r="O92" s="333" t="s">
        <v>1428</v>
      </c>
      <c r="P92" s="333" t="s">
        <v>31</v>
      </c>
      <c r="Q92" s="333" t="s">
        <v>30</v>
      </c>
      <c r="R92" s="333" t="s">
        <v>1695</v>
      </c>
      <c r="S92" s="333" t="s">
        <v>1423</v>
      </c>
      <c r="T92" s="333" t="s">
        <v>1442</v>
      </c>
      <c r="U92" s="336">
        <f t="shared" si="4"/>
        <v>2</v>
      </c>
      <c r="V92" s="333" t="s">
        <v>8</v>
      </c>
      <c r="W92" s="336">
        <f t="shared" si="5"/>
        <v>1</v>
      </c>
      <c r="X92" s="333" t="s">
        <v>1431</v>
      </c>
      <c r="Y92" s="336">
        <f t="shared" si="6"/>
        <v>2</v>
      </c>
      <c r="Z92" s="333">
        <f t="shared" si="7"/>
        <v>5</v>
      </c>
      <c r="AA92" s="333" t="s">
        <v>30</v>
      </c>
      <c r="AB92" s="333" t="s">
        <v>1443</v>
      </c>
      <c r="AC92" s="333" t="s">
        <v>1443</v>
      </c>
      <c r="AD92" s="333" t="s">
        <v>1444</v>
      </c>
      <c r="AE92" s="333" t="s">
        <v>1433</v>
      </c>
      <c r="AF92" s="334">
        <v>44530</v>
      </c>
      <c r="AG92" s="333" t="s">
        <v>1445</v>
      </c>
      <c r="AH92" s="333">
        <v>1</v>
      </c>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c r="CF92" s="323"/>
      <c r="CG92" s="323"/>
      <c r="CH92" s="323"/>
      <c r="CI92" s="323"/>
      <c r="CJ92" s="323"/>
      <c r="CK92" s="323"/>
      <c r="CL92" s="323"/>
      <c r="CM92" s="323"/>
      <c r="CN92" s="323"/>
      <c r="CO92" s="323"/>
      <c r="CP92" s="323"/>
      <c r="CQ92" s="323"/>
      <c r="CR92" s="323"/>
      <c r="CS92" s="323"/>
      <c r="CT92" s="323"/>
      <c r="CU92" s="323"/>
      <c r="CV92" s="323"/>
      <c r="CW92" s="323"/>
      <c r="CX92" s="323"/>
      <c r="CY92" s="323"/>
      <c r="CZ92" s="323"/>
      <c r="DA92" s="323"/>
      <c r="DB92" s="323"/>
      <c r="DC92" s="323"/>
      <c r="DD92" s="323"/>
      <c r="DE92" s="323"/>
      <c r="DF92" s="323"/>
      <c r="DG92" s="323"/>
      <c r="DH92" s="323"/>
      <c r="DI92" s="323"/>
      <c r="DJ92" s="323"/>
      <c r="DK92" s="323"/>
      <c r="DL92" s="323"/>
      <c r="DM92" s="323"/>
      <c r="DN92" s="323"/>
      <c r="DO92" s="323"/>
      <c r="DP92" s="323"/>
      <c r="DQ92" s="323"/>
      <c r="DR92" s="323"/>
      <c r="DS92" s="323"/>
      <c r="DT92" s="323"/>
      <c r="DU92" s="323"/>
      <c r="DV92" s="323"/>
      <c r="DW92" s="323"/>
      <c r="DX92" s="323"/>
      <c r="DY92" s="323"/>
      <c r="DZ92" s="323"/>
      <c r="EA92" s="323"/>
      <c r="EB92" s="323"/>
      <c r="EC92" s="323"/>
      <c r="ED92" s="323"/>
      <c r="EE92" s="323"/>
      <c r="EF92" s="323"/>
      <c r="EG92" s="323"/>
      <c r="EH92" s="323"/>
      <c r="EI92" s="323"/>
      <c r="EJ92" s="323"/>
      <c r="EK92" s="323"/>
      <c r="EL92" s="323"/>
      <c r="EM92" s="323"/>
      <c r="EN92" s="323"/>
      <c r="EO92" s="323"/>
      <c r="EP92" s="323"/>
      <c r="EQ92" s="323"/>
      <c r="ER92" s="323"/>
      <c r="ES92" s="323"/>
      <c r="ET92" s="323"/>
      <c r="EU92" s="323"/>
    </row>
    <row r="93" spans="1:151" s="333" customFormat="1" ht="90">
      <c r="A93" s="333" t="s">
        <v>1723</v>
      </c>
      <c r="B93" s="333" t="s">
        <v>933</v>
      </c>
      <c r="C93" s="333" t="s">
        <v>356</v>
      </c>
      <c r="D93" s="333" t="s">
        <v>1724</v>
      </c>
      <c r="E93" s="333" t="s">
        <v>1725</v>
      </c>
      <c r="F93" s="333" t="s">
        <v>30</v>
      </c>
      <c r="G93" s="333" t="s">
        <v>1423</v>
      </c>
      <c r="H93" s="333" t="s">
        <v>1422</v>
      </c>
      <c r="I93" s="333" t="s">
        <v>1423</v>
      </c>
      <c r="J93" s="334" t="s">
        <v>1424</v>
      </c>
      <c r="K93" s="334" t="s">
        <v>1605</v>
      </c>
      <c r="L93" s="334" t="s">
        <v>1605</v>
      </c>
      <c r="M93" s="333" t="s">
        <v>1426</v>
      </c>
      <c r="N93" s="333" t="s">
        <v>1437</v>
      </c>
      <c r="O93" s="333" t="s">
        <v>1428</v>
      </c>
      <c r="P93" s="333" t="s">
        <v>31</v>
      </c>
      <c r="Q93" s="333" t="s">
        <v>30</v>
      </c>
      <c r="R93" s="333" t="s">
        <v>1695</v>
      </c>
      <c r="S93" s="333" t="s">
        <v>1423</v>
      </c>
      <c r="T93" s="333" t="s">
        <v>1442</v>
      </c>
      <c r="U93" s="336">
        <f t="shared" si="4"/>
        <v>2</v>
      </c>
      <c r="V93" s="333" t="s">
        <v>8</v>
      </c>
      <c r="W93" s="336">
        <f t="shared" si="5"/>
        <v>1</v>
      </c>
      <c r="X93" s="333" t="s">
        <v>1431</v>
      </c>
      <c r="Y93" s="336">
        <f t="shared" si="6"/>
        <v>2</v>
      </c>
      <c r="Z93" s="333">
        <f t="shared" si="7"/>
        <v>5</v>
      </c>
      <c r="AA93" s="333" t="s">
        <v>30</v>
      </c>
      <c r="AB93" s="333" t="s">
        <v>1443</v>
      </c>
      <c r="AC93" s="333" t="s">
        <v>1443</v>
      </c>
      <c r="AD93" s="333" t="s">
        <v>1444</v>
      </c>
      <c r="AE93" s="333" t="s">
        <v>1433</v>
      </c>
      <c r="AF93" s="334">
        <v>44530</v>
      </c>
      <c r="AG93" s="333" t="s">
        <v>1445</v>
      </c>
      <c r="AH93" s="333">
        <v>1</v>
      </c>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323"/>
      <c r="CD93" s="323"/>
      <c r="CE93" s="323"/>
      <c r="CF93" s="323"/>
      <c r="CG93" s="323"/>
      <c r="CH93" s="323"/>
      <c r="CI93" s="323"/>
      <c r="CJ93" s="323"/>
      <c r="CK93" s="323"/>
      <c r="CL93" s="323"/>
      <c r="CM93" s="323"/>
      <c r="CN93" s="323"/>
      <c r="CO93" s="323"/>
      <c r="CP93" s="323"/>
      <c r="CQ93" s="323"/>
      <c r="CR93" s="323"/>
      <c r="CS93" s="323"/>
      <c r="CT93" s="323"/>
      <c r="CU93" s="323"/>
      <c r="CV93" s="323"/>
      <c r="CW93" s="323"/>
      <c r="CX93" s="323"/>
      <c r="CY93" s="323"/>
      <c r="CZ93" s="323"/>
      <c r="DA93" s="323"/>
      <c r="DB93" s="323"/>
      <c r="DC93" s="323"/>
      <c r="DD93" s="323"/>
      <c r="DE93" s="323"/>
      <c r="DF93" s="323"/>
      <c r="DG93" s="323"/>
      <c r="DH93" s="323"/>
      <c r="DI93" s="323"/>
      <c r="DJ93" s="323"/>
      <c r="DK93" s="323"/>
      <c r="DL93" s="323"/>
      <c r="DM93" s="323"/>
      <c r="DN93" s="323"/>
      <c r="DO93" s="323"/>
      <c r="DP93" s="323"/>
      <c r="DQ93" s="323"/>
      <c r="DR93" s="323"/>
      <c r="DS93" s="323"/>
      <c r="DT93" s="323"/>
      <c r="DU93" s="323"/>
      <c r="DV93" s="323"/>
      <c r="DW93" s="323"/>
      <c r="DX93" s="323"/>
      <c r="DY93" s="323"/>
      <c r="DZ93" s="323"/>
      <c r="EA93" s="323"/>
      <c r="EB93" s="323"/>
      <c r="EC93" s="323"/>
      <c r="ED93" s="323"/>
      <c r="EE93" s="323"/>
      <c r="EF93" s="323"/>
      <c r="EG93" s="323"/>
      <c r="EH93" s="323"/>
      <c r="EI93" s="323"/>
      <c r="EJ93" s="323"/>
      <c r="EK93" s="323"/>
      <c r="EL93" s="323"/>
      <c r="EM93" s="323"/>
      <c r="EN93" s="323"/>
      <c r="EO93" s="323"/>
      <c r="EP93" s="323"/>
      <c r="EQ93" s="323"/>
      <c r="ER93" s="323"/>
      <c r="ES93" s="323"/>
      <c r="ET93" s="323"/>
      <c r="EU93" s="323"/>
    </row>
    <row r="94" spans="1:151" s="333" customFormat="1" ht="225">
      <c r="A94" s="333" t="s">
        <v>1726</v>
      </c>
      <c r="B94" s="333" t="s">
        <v>938</v>
      </c>
      <c r="C94" s="333" t="s">
        <v>356</v>
      </c>
      <c r="D94" s="333" t="s">
        <v>1727</v>
      </c>
      <c r="E94" s="333" t="s">
        <v>1728</v>
      </c>
      <c r="F94" s="333" t="s">
        <v>31</v>
      </c>
      <c r="G94" s="333" t="s">
        <v>1729</v>
      </c>
      <c r="H94" s="333" t="s">
        <v>1422</v>
      </c>
      <c r="I94" s="333" t="s">
        <v>1423</v>
      </c>
      <c r="J94" s="334" t="s">
        <v>1173</v>
      </c>
      <c r="K94" s="334" t="s">
        <v>1425</v>
      </c>
      <c r="L94" s="334" t="s">
        <v>1425</v>
      </c>
      <c r="M94" s="333" t="s">
        <v>1426</v>
      </c>
      <c r="N94" s="333" t="s">
        <v>1437</v>
      </c>
      <c r="O94" s="333" t="s">
        <v>1428</v>
      </c>
      <c r="P94" s="333" t="s">
        <v>30</v>
      </c>
      <c r="Q94" s="333" t="s">
        <v>30</v>
      </c>
      <c r="R94" s="333" t="s">
        <v>1730</v>
      </c>
      <c r="S94" s="337" t="s">
        <v>1731</v>
      </c>
      <c r="T94" s="333" t="s">
        <v>1732</v>
      </c>
      <c r="U94" s="336">
        <f t="shared" si="4"/>
        <v>1</v>
      </c>
      <c r="V94" s="333" t="s">
        <v>8</v>
      </c>
      <c r="W94" s="336">
        <f t="shared" si="5"/>
        <v>1</v>
      </c>
      <c r="X94" s="333" t="s">
        <v>8</v>
      </c>
      <c r="Y94" s="336">
        <f t="shared" si="6"/>
        <v>1</v>
      </c>
      <c r="Z94" s="333">
        <f t="shared" si="7"/>
        <v>3</v>
      </c>
      <c r="AA94" s="333" t="s">
        <v>31</v>
      </c>
      <c r="AB94" s="333" t="s">
        <v>1733</v>
      </c>
      <c r="AC94" s="333" t="s">
        <v>1734</v>
      </c>
      <c r="AD94" s="333" t="s">
        <v>1735</v>
      </c>
      <c r="AE94" s="333" t="s">
        <v>1433</v>
      </c>
      <c r="AF94" s="334">
        <v>44530</v>
      </c>
      <c r="AG94" s="333" t="s">
        <v>1736</v>
      </c>
      <c r="AH94" s="333">
        <v>1</v>
      </c>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323"/>
      <c r="CQ94" s="323"/>
      <c r="CR94" s="323"/>
      <c r="CS94" s="323"/>
      <c r="CT94" s="323"/>
      <c r="CU94" s="323"/>
      <c r="CV94" s="323"/>
      <c r="CW94" s="323"/>
      <c r="CX94" s="323"/>
      <c r="CY94" s="323"/>
      <c r="CZ94" s="323"/>
      <c r="DA94" s="323"/>
      <c r="DB94" s="323"/>
      <c r="DC94" s="323"/>
      <c r="DD94" s="323"/>
      <c r="DE94" s="323"/>
      <c r="DF94" s="323"/>
      <c r="DG94" s="323"/>
      <c r="DH94" s="323"/>
      <c r="DI94" s="323"/>
      <c r="DJ94" s="323"/>
      <c r="DK94" s="323"/>
      <c r="DL94" s="323"/>
      <c r="DM94" s="323"/>
      <c r="DN94" s="323"/>
      <c r="DO94" s="323"/>
      <c r="DP94" s="323"/>
      <c r="DQ94" s="323"/>
      <c r="DR94" s="323"/>
      <c r="DS94" s="323"/>
      <c r="DT94" s="323"/>
      <c r="DU94" s="323"/>
      <c r="DV94" s="323"/>
      <c r="DW94" s="323"/>
      <c r="DX94" s="323"/>
      <c r="DY94" s="323"/>
      <c r="DZ94" s="323"/>
      <c r="EA94" s="323"/>
      <c r="EB94" s="323"/>
      <c r="EC94" s="323"/>
      <c r="ED94" s="323"/>
      <c r="EE94" s="323"/>
      <c r="EF94" s="323"/>
      <c r="EG94" s="323"/>
      <c r="EH94" s="323"/>
      <c r="EI94" s="323"/>
      <c r="EJ94" s="323"/>
      <c r="EK94" s="323"/>
      <c r="EL94" s="323"/>
      <c r="EM94" s="323"/>
      <c r="EN94" s="323"/>
      <c r="EO94" s="323"/>
      <c r="EP94" s="323"/>
      <c r="EQ94" s="323"/>
      <c r="ER94" s="323"/>
      <c r="ES94" s="323"/>
      <c r="ET94" s="323"/>
      <c r="EU94" s="323"/>
    </row>
    <row r="95" spans="1:151" s="333" customFormat="1" ht="45">
      <c r="A95" s="343" t="s">
        <v>1737</v>
      </c>
      <c r="B95" s="343" t="s">
        <v>924</v>
      </c>
      <c r="C95" s="343" t="s">
        <v>356</v>
      </c>
      <c r="D95" s="343" t="s">
        <v>1738</v>
      </c>
      <c r="E95" s="343" t="s">
        <v>1739</v>
      </c>
      <c r="F95" s="343" t="s">
        <v>31</v>
      </c>
      <c r="G95" s="343" t="s">
        <v>1740</v>
      </c>
      <c r="H95" s="343" t="s">
        <v>1422</v>
      </c>
      <c r="I95" s="344">
        <v>44562</v>
      </c>
      <c r="J95" s="345" t="s">
        <v>1741</v>
      </c>
      <c r="K95" s="345" t="s">
        <v>942</v>
      </c>
      <c r="L95" s="345" t="s">
        <v>942</v>
      </c>
      <c r="M95" s="343" t="s">
        <v>1426</v>
      </c>
      <c r="N95" s="343" t="s">
        <v>1427</v>
      </c>
      <c r="O95" s="347" t="s">
        <v>1742</v>
      </c>
      <c r="P95" s="343" t="s">
        <v>31</v>
      </c>
      <c r="Q95" s="343" t="s">
        <v>31</v>
      </c>
      <c r="R95" s="343" t="s">
        <v>1743</v>
      </c>
      <c r="S95" s="347" t="s">
        <v>1744</v>
      </c>
      <c r="T95" s="343" t="s">
        <v>1430</v>
      </c>
      <c r="U95" s="336">
        <f t="shared" si="4"/>
        <v>3</v>
      </c>
      <c r="V95" s="343" t="s">
        <v>1431</v>
      </c>
      <c r="W95" s="336">
        <f t="shared" si="5"/>
        <v>2</v>
      </c>
      <c r="X95" s="343" t="s">
        <v>8</v>
      </c>
      <c r="Y95" s="336">
        <f t="shared" si="6"/>
        <v>1</v>
      </c>
      <c r="Z95" s="333">
        <f t="shared" si="7"/>
        <v>6</v>
      </c>
      <c r="AA95" s="343" t="s">
        <v>30</v>
      </c>
      <c r="AB95" s="347" t="s">
        <v>1423</v>
      </c>
      <c r="AC95" s="347" t="s">
        <v>1423</v>
      </c>
      <c r="AD95" s="347" t="s">
        <v>1423</v>
      </c>
      <c r="AE95" s="347" t="s">
        <v>1423</v>
      </c>
      <c r="AF95" s="345">
        <v>44530</v>
      </c>
      <c r="AG95" s="347" t="s">
        <v>1423</v>
      </c>
      <c r="AH95" s="333">
        <v>1</v>
      </c>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c r="CL95" s="323"/>
      <c r="CM95" s="323"/>
      <c r="CN95" s="323"/>
      <c r="CO95" s="323"/>
      <c r="CP95" s="323"/>
      <c r="CQ95" s="323"/>
      <c r="CR95" s="323"/>
      <c r="CS95" s="323"/>
      <c r="CT95" s="323"/>
      <c r="CU95" s="323"/>
      <c r="CV95" s="323"/>
      <c r="CW95" s="323"/>
      <c r="CX95" s="323"/>
      <c r="CY95" s="323"/>
      <c r="CZ95" s="323"/>
      <c r="DA95" s="323"/>
      <c r="DB95" s="323"/>
      <c r="DC95" s="323"/>
      <c r="DD95" s="323"/>
      <c r="DE95" s="323"/>
      <c r="DF95" s="323"/>
      <c r="DG95" s="323"/>
      <c r="DH95" s="323"/>
      <c r="DI95" s="323"/>
      <c r="DJ95" s="323"/>
      <c r="DK95" s="323"/>
      <c r="DL95" s="323"/>
      <c r="DM95" s="323"/>
      <c r="DN95" s="323"/>
      <c r="DO95" s="323"/>
      <c r="DP95" s="323"/>
      <c r="DQ95" s="323"/>
      <c r="DR95" s="323"/>
      <c r="DS95" s="323"/>
      <c r="DT95" s="323"/>
      <c r="DU95" s="323"/>
      <c r="DV95" s="323"/>
      <c r="DW95" s="323"/>
      <c r="DX95" s="323"/>
      <c r="DY95" s="323"/>
      <c r="DZ95" s="323"/>
      <c r="EA95" s="323"/>
      <c r="EB95" s="323"/>
      <c r="EC95" s="323"/>
      <c r="ED95" s="323"/>
      <c r="EE95" s="323"/>
      <c r="EF95" s="323"/>
      <c r="EG95" s="323"/>
      <c r="EH95" s="323"/>
      <c r="EI95" s="323"/>
      <c r="EJ95" s="323"/>
      <c r="EK95" s="323"/>
      <c r="EL95" s="323"/>
      <c r="EM95" s="323"/>
      <c r="EN95" s="323"/>
      <c r="EO95" s="323"/>
      <c r="EP95" s="323"/>
      <c r="EQ95" s="323"/>
      <c r="ER95" s="323"/>
      <c r="ES95" s="323"/>
      <c r="ET95" s="323"/>
      <c r="EU95" s="323"/>
    </row>
    <row r="96" spans="1:151" s="349" customFormat="1" ht="75">
      <c r="A96" s="343" t="s">
        <v>1745</v>
      </c>
      <c r="B96" s="343" t="s">
        <v>924</v>
      </c>
      <c r="C96" s="343" t="s">
        <v>356</v>
      </c>
      <c r="D96" s="343" t="s">
        <v>1746</v>
      </c>
      <c r="E96" s="343" t="s">
        <v>1747</v>
      </c>
      <c r="F96" s="343" t="s">
        <v>30</v>
      </c>
      <c r="G96" s="343" t="s">
        <v>1423</v>
      </c>
      <c r="H96" s="343" t="s">
        <v>1422</v>
      </c>
      <c r="I96" s="344">
        <v>43831</v>
      </c>
      <c r="J96" s="345" t="s">
        <v>1741</v>
      </c>
      <c r="K96" s="345" t="s">
        <v>1748</v>
      </c>
      <c r="L96" s="345" t="s">
        <v>1748</v>
      </c>
      <c r="M96" s="343" t="s">
        <v>1426</v>
      </c>
      <c r="N96" s="343" t="s">
        <v>1427</v>
      </c>
      <c r="O96" s="343" t="s">
        <v>1749</v>
      </c>
      <c r="P96" s="343" t="s">
        <v>31</v>
      </c>
      <c r="Q96" s="343" t="s">
        <v>31</v>
      </c>
      <c r="R96" s="343" t="s">
        <v>1743</v>
      </c>
      <c r="S96" s="346" t="s">
        <v>1750</v>
      </c>
      <c r="T96" s="343" t="s">
        <v>1430</v>
      </c>
      <c r="U96" s="336">
        <f t="shared" si="4"/>
        <v>3</v>
      </c>
      <c r="V96" s="343" t="s">
        <v>1431</v>
      </c>
      <c r="W96" s="336">
        <f t="shared" si="5"/>
        <v>2</v>
      </c>
      <c r="X96" s="343" t="s">
        <v>1431</v>
      </c>
      <c r="Y96" s="336">
        <f t="shared" si="6"/>
        <v>2</v>
      </c>
      <c r="Z96" s="333">
        <f t="shared" si="7"/>
        <v>7</v>
      </c>
      <c r="AA96" s="343" t="s">
        <v>31</v>
      </c>
      <c r="AB96" s="347" t="s">
        <v>1423</v>
      </c>
      <c r="AC96" s="347" t="s">
        <v>1423</v>
      </c>
      <c r="AD96" s="347" t="s">
        <v>1423</v>
      </c>
      <c r="AE96" s="347" t="s">
        <v>1423</v>
      </c>
      <c r="AF96" s="345">
        <v>44530</v>
      </c>
      <c r="AG96" s="347" t="s">
        <v>1423</v>
      </c>
      <c r="AH96" s="333">
        <v>1</v>
      </c>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c r="BI96" s="348"/>
      <c r="BJ96" s="348"/>
      <c r="BK96" s="348"/>
      <c r="BL96" s="348"/>
      <c r="BM96" s="348"/>
      <c r="BN96" s="348"/>
      <c r="BO96" s="348"/>
      <c r="BP96" s="348"/>
      <c r="BQ96" s="348"/>
      <c r="BR96" s="348"/>
      <c r="BS96" s="348"/>
      <c r="BT96" s="348"/>
      <c r="BU96" s="348"/>
      <c r="BV96" s="348"/>
      <c r="BW96" s="348"/>
      <c r="BX96" s="348"/>
      <c r="BY96" s="348"/>
      <c r="BZ96" s="348"/>
      <c r="CA96" s="348"/>
      <c r="CB96" s="348"/>
      <c r="CC96" s="348"/>
      <c r="CD96" s="348"/>
      <c r="CE96" s="348"/>
      <c r="CF96" s="348"/>
      <c r="CG96" s="348"/>
      <c r="CH96" s="348"/>
      <c r="CI96" s="348"/>
      <c r="CJ96" s="348"/>
      <c r="CK96" s="348"/>
      <c r="CL96" s="348"/>
      <c r="CM96" s="348"/>
      <c r="CN96" s="348"/>
      <c r="CO96" s="348"/>
      <c r="CP96" s="348"/>
      <c r="CQ96" s="348"/>
      <c r="CR96" s="348"/>
      <c r="CS96" s="348"/>
      <c r="CT96" s="348"/>
      <c r="CU96" s="348"/>
      <c r="CV96" s="348"/>
      <c r="CW96" s="348"/>
      <c r="CX96" s="348"/>
      <c r="CY96" s="348"/>
      <c r="CZ96" s="348"/>
      <c r="DA96" s="348"/>
      <c r="DB96" s="348"/>
      <c r="DC96" s="348"/>
      <c r="DD96" s="348"/>
      <c r="DE96" s="348"/>
      <c r="DF96" s="348"/>
      <c r="DG96" s="348"/>
      <c r="DH96" s="348"/>
      <c r="DI96" s="348"/>
      <c r="DJ96" s="348"/>
      <c r="DK96" s="348"/>
      <c r="DL96" s="348"/>
      <c r="DM96" s="348"/>
      <c r="DN96" s="348"/>
      <c r="DO96" s="348"/>
      <c r="DP96" s="348"/>
      <c r="DQ96" s="348"/>
      <c r="DR96" s="348"/>
      <c r="DS96" s="348"/>
      <c r="DT96" s="348"/>
      <c r="DU96" s="348"/>
      <c r="DV96" s="348"/>
      <c r="DW96" s="348"/>
      <c r="DX96" s="348"/>
      <c r="DY96" s="348"/>
      <c r="DZ96" s="348"/>
      <c r="EA96" s="348"/>
      <c r="EB96" s="348"/>
      <c r="EC96" s="348"/>
      <c r="ED96" s="348"/>
      <c r="EE96" s="348"/>
      <c r="EF96" s="348"/>
      <c r="EG96" s="348"/>
      <c r="EH96" s="348"/>
      <c r="EI96" s="348"/>
      <c r="EJ96" s="348"/>
      <c r="EK96" s="348"/>
      <c r="EL96" s="348"/>
      <c r="EM96" s="348"/>
      <c r="EN96" s="348"/>
      <c r="EO96" s="348"/>
      <c r="EP96" s="348"/>
      <c r="EQ96" s="348"/>
      <c r="ER96" s="348"/>
      <c r="ES96" s="348"/>
      <c r="ET96" s="348"/>
      <c r="EU96" s="348"/>
    </row>
    <row r="97" spans="1:151" s="333" customFormat="1" ht="90">
      <c r="A97" s="343" t="s">
        <v>1751</v>
      </c>
      <c r="B97" s="347" t="s">
        <v>924</v>
      </c>
      <c r="C97" s="347" t="s">
        <v>356</v>
      </c>
      <c r="D97" s="347" t="s">
        <v>1752</v>
      </c>
      <c r="E97" s="347" t="s">
        <v>1753</v>
      </c>
      <c r="F97" s="347" t="s">
        <v>30</v>
      </c>
      <c r="G97" s="343" t="s">
        <v>1423</v>
      </c>
      <c r="H97" s="347" t="s">
        <v>1422</v>
      </c>
      <c r="I97" s="345">
        <v>43831</v>
      </c>
      <c r="J97" s="345" t="s">
        <v>1741</v>
      </c>
      <c r="K97" s="345" t="s">
        <v>1748</v>
      </c>
      <c r="L97" s="345" t="s">
        <v>1748</v>
      </c>
      <c r="M97" s="347" t="s">
        <v>1426</v>
      </c>
      <c r="N97" s="347" t="s">
        <v>1427</v>
      </c>
      <c r="O97" s="347" t="s">
        <v>1581</v>
      </c>
      <c r="P97" s="347" t="s">
        <v>31</v>
      </c>
      <c r="Q97" s="347" t="s">
        <v>31</v>
      </c>
      <c r="R97" s="347" t="s">
        <v>1743</v>
      </c>
      <c r="S97" s="347" t="s">
        <v>1754</v>
      </c>
      <c r="T97" s="347" t="s">
        <v>1430</v>
      </c>
      <c r="U97" s="336">
        <f t="shared" si="4"/>
        <v>3</v>
      </c>
      <c r="V97" s="343" t="s">
        <v>8</v>
      </c>
      <c r="W97" s="336">
        <f t="shared" si="5"/>
        <v>1</v>
      </c>
      <c r="X97" s="347" t="s">
        <v>1431</v>
      </c>
      <c r="Y97" s="336">
        <f t="shared" si="6"/>
        <v>2</v>
      </c>
      <c r="Z97" s="333">
        <f t="shared" si="7"/>
        <v>6</v>
      </c>
      <c r="AA97" s="343" t="s">
        <v>31</v>
      </c>
      <c r="AB97" s="347" t="s">
        <v>1423</v>
      </c>
      <c r="AC97" s="347" t="s">
        <v>1423</v>
      </c>
      <c r="AD97" s="347" t="s">
        <v>1423</v>
      </c>
      <c r="AE97" s="347" t="s">
        <v>1423</v>
      </c>
      <c r="AF97" s="345">
        <v>44530</v>
      </c>
      <c r="AG97" s="347" t="s">
        <v>1423</v>
      </c>
      <c r="AH97" s="333">
        <v>1</v>
      </c>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c r="BN97" s="323"/>
      <c r="BO97" s="323"/>
      <c r="BP97" s="323"/>
      <c r="BQ97" s="323"/>
      <c r="BR97" s="323"/>
      <c r="BS97" s="323"/>
      <c r="BT97" s="323"/>
      <c r="BU97" s="323"/>
      <c r="BV97" s="323"/>
      <c r="BW97" s="323"/>
      <c r="BX97" s="323"/>
      <c r="BY97" s="323"/>
      <c r="BZ97" s="323"/>
      <c r="CA97" s="323"/>
      <c r="CB97" s="323"/>
      <c r="CC97" s="323"/>
      <c r="CD97" s="323"/>
      <c r="CE97" s="323"/>
      <c r="CF97" s="323"/>
      <c r="CG97" s="323"/>
      <c r="CH97" s="323"/>
      <c r="CI97" s="323"/>
      <c r="CJ97" s="323"/>
      <c r="CK97" s="323"/>
      <c r="CL97" s="323"/>
      <c r="CM97" s="323"/>
      <c r="CN97" s="323"/>
      <c r="CO97" s="323"/>
      <c r="CP97" s="323"/>
      <c r="CQ97" s="323"/>
      <c r="CR97" s="323"/>
      <c r="CS97" s="323"/>
      <c r="CT97" s="323"/>
      <c r="CU97" s="323"/>
      <c r="CV97" s="323"/>
      <c r="CW97" s="323"/>
      <c r="CX97" s="323"/>
      <c r="CY97" s="323"/>
      <c r="CZ97" s="323"/>
      <c r="DA97" s="323"/>
      <c r="DB97" s="323"/>
      <c r="DC97" s="323"/>
      <c r="DD97" s="323"/>
      <c r="DE97" s="323"/>
      <c r="DF97" s="323"/>
      <c r="DG97" s="323"/>
      <c r="DH97" s="323"/>
      <c r="DI97" s="323"/>
      <c r="DJ97" s="323"/>
      <c r="DK97" s="323"/>
      <c r="DL97" s="323"/>
      <c r="DM97" s="323"/>
      <c r="DN97" s="323"/>
      <c r="DO97" s="323"/>
      <c r="DP97" s="323"/>
      <c r="DQ97" s="323"/>
      <c r="DR97" s="323"/>
      <c r="DS97" s="323"/>
      <c r="DT97" s="323"/>
      <c r="DU97" s="323"/>
      <c r="DV97" s="323"/>
      <c r="DW97" s="323"/>
      <c r="DX97" s="323"/>
      <c r="DY97" s="323"/>
      <c r="DZ97" s="323"/>
      <c r="EA97" s="323"/>
      <c r="EB97" s="323"/>
      <c r="EC97" s="323"/>
      <c r="ED97" s="323"/>
      <c r="EE97" s="323"/>
      <c r="EF97" s="323"/>
      <c r="EG97" s="323"/>
      <c r="EH97" s="323"/>
      <c r="EI97" s="323"/>
      <c r="EJ97" s="323"/>
      <c r="EK97" s="323"/>
      <c r="EL97" s="323"/>
      <c r="EM97" s="323"/>
      <c r="EN97" s="323"/>
      <c r="EO97" s="323"/>
      <c r="EP97" s="323"/>
      <c r="EQ97" s="323"/>
      <c r="ER97" s="323"/>
      <c r="ES97" s="323"/>
      <c r="ET97" s="323"/>
      <c r="EU97" s="323"/>
    </row>
    <row r="98" spans="1:151" s="333" customFormat="1" ht="90">
      <c r="A98" s="343" t="s">
        <v>1755</v>
      </c>
      <c r="B98" s="347" t="s">
        <v>924</v>
      </c>
      <c r="C98" s="347" t="s">
        <v>356</v>
      </c>
      <c r="D98" s="347" t="s">
        <v>1756</v>
      </c>
      <c r="E98" s="347" t="s">
        <v>1757</v>
      </c>
      <c r="F98" s="347" t="s">
        <v>30</v>
      </c>
      <c r="G98" s="343" t="s">
        <v>1423</v>
      </c>
      <c r="H98" s="347" t="s">
        <v>1422</v>
      </c>
      <c r="I98" s="345">
        <v>43831</v>
      </c>
      <c r="J98" s="345" t="s">
        <v>1741</v>
      </c>
      <c r="K98" s="345" t="s">
        <v>1748</v>
      </c>
      <c r="L98" s="345" t="s">
        <v>1748</v>
      </c>
      <c r="M98" s="347" t="s">
        <v>1426</v>
      </c>
      <c r="N98" s="347" t="s">
        <v>1427</v>
      </c>
      <c r="O98" s="347" t="s">
        <v>1581</v>
      </c>
      <c r="P98" s="347" t="s">
        <v>31</v>
      </c>
      <c r="Q98" s="347" t="s">
        <v>31</v>
      </c>
      <c r="R98" s="347" t="s">
        <v>1743</v>
      </c>
      <c r="S98" s="347" t="s">
        <v>1758</v>
      </c>
      <c r="T98" s="347" t="s">
        <v>1430</v>
      </c>
      <c r="U98" s="336">
        <f t="shared" si="4"/>
        <v>3</v>
      </c>
      <c r="V98" s="343" t="s">
        <v>1431</v>
      </c>
      <c r="W98" s="336">
        <f t="shared" si="5"/>
        <v>2</v>
      </c>
      <c r="X98" s="347" t="s">
        <v>1431</v>
      </c>
      <c r="Y98" s="336">
        <f t="shared" si="6"/>
        <v>2</v>
      </c>
      <c r="Z98" s="333">
        <f t="shared" si="7"/>
        <v>7</v>
      </c>
      <c r="AA98" s="343" t="s">
        <v>31</v>
      </c>
      <c r="AB98" s="347" t="s">
        <v>1423</v>
      </c>
      <c r="AC98" s="347" t="s">
        <v>1423</v>
      </c>
      <c r="AD98" s="347" t="s">
        <v>1423</v>
      </c>
      <c r="AE98" s="347" t="s">
        <v>1423</v>
      </c>
      <c r="AF98" s="345">
        <v>44530</v>
      </c>
      <c r="AG98" s="347" t="s">
        <v>1423</v>
      </c>
      <c r="AH98" s="333">
        <v>1</v>
      </c>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c r="BM98" s="323"/>
      <c r="BN98" s="323"/>
      <c r="BO98" s="323"/>
      <c r="BP98" s="323"/>
      <c r="BQ98" s="323"/>
      <c r="BR98" s="323"/>
      <c r="BS98" s="323"/>
      <c r="BT98" s="323"/>
      <c r="BU98" s="323"/>
      <c r="BV98" s="323"/>
      <c r="BW98" s="323"/>
      <c r="BX98" s="323"/>
      <c r="BY98" s="323"/>
      <c r="BZ98" s="323"/>
      <c r="CA98" s="323"/>
      <c r="CB98" s="323"/>
      <c r="CC98" s="323"/>
      <c r="CD98" s="323"/>
      <c r="CE98" s="323"/>
      <c r="CF98" s="323"/>
      <c r="CG98" s="323"/>
      <c r="CH98" s="323"/>
      <c r="CI98" s="323"/>
      <c r="CJ98" s="323"/>
      <c r="CK98" s="323"/>
      <c r="CL98" s="323"/>
      <c r="CM98" s="323"/>
      <c r="CN98" s="323"/>
      <c r="CO98" s="323"/>
      <c r="CP98" s="323"/>
      <c r="CQ98" s="323"/>
      <c r="CR98" s="323"/>
      <c r="CS98" s="323"/>
      <c r="CT98" s="323"/>
      <c r="CU98" s="323"/>
      <c r="CV98" s="323"/>
      <c r="CW98" s="323"/>
      <c r="CX98" s="323"/>
      <c r="CY98" s="323"/>
      <c r="CZ98" s="323"/>
      <c r="DA98" s="323"/>
      <c r="DB98" s="323"/>
      <c r="DC98" s="323"/>
      <c r="DD98" s="323"/>
      <c r="DE98" s="323"/>
      <c r="DF98" s="323"/>
      <c r="DG98" s="323"/>
      <c r="DH98" s="323"/>
      <c r="DI98" s="323"/>
      <c r="DJ98" s="323"/>
      <c r="DK98" s="323"/>
      <c r="DL98" s="323"/>
      <c r="DM98" s="323"/>
      <c r="DN98" s="323"/>
      <c r="DO98" s="323"/>
      <c r="DP98" s="323"/>
      <c r="DQ98" s="323"/>
      <c r="DR98" s="323"/>
      <c r="DS98" s="323"/>
      <c r="DT98" s="323"/>
      <c r="DU98" s="323"/>
      <c r="DV98" s="323"/>
      <c r="DW98" s="323"/>
      <c r="DX98" s="323"/>
      <c r="DY98" s="323"/>
      <c r="DZ98" s="323"/>
      <c r="EA98" s="323"/>
      <c r="EB98" s="323"/>
      <c r="EC98" s="323"/>
      <c r="ED98" s="323"/>
      <c r="EE98" s="323"/>
      <c r="EF98" s="323"/>
      <c r="EG98" s="323"/>
      <c r="EH98" s="323"/>
      <c r="EI98" s="323"/>
      <c r="EJ98" s="323"/>
      <c r="EK98" s="323"/>
      <c r="EL98" s="323"/>
      <c r="EM98" s="323"/>
      <c r="EN98" s="323"/>
      <c r="EO98" s="323"/>
      <c r="EP98" s="323"/>
      <c r="EQ98" s="323"/>
      <c r="ER98" s="323"/>
      <c r="ES98" s="323"/>
      <c r="ET98" s="323"/>
      <c r="EU98" s="323"/>
    </row>
    <row r="99" spans="1:151" s="333" customFormat="1" ht="45">
      <c r="A99" s="343" t="s">
        <v>1759</v>
      </c>
      <c r="B99" s="347" t="s">
        <v>924</v>
      </c>
      <c r="C99" s="347" t="s">
        <v>356</v>
      </c>
      <c r="D99" s="347" t="s">
        <v>1760</v>
      </c>
      <c r="E99" s="347" t="s">
        <v>1761</v>
      </c>
      <c r="F99" s="347" t="s">
        <v>30</v>
      </c>
      <c r="G99" s="343" t="s">
        <v>1423</v>
      </c>
      <c r="H99" s="347" t="s">
        <v>1422</v>
      </c>
      <c r="I99" s="345">
        <v>43831</v>
      </c>
      <c r="J99" s="345" t="s">
        <v>1741</v>
      </c>
      <c r="K99" s="345" t="s">
        <v>1748</v>
      </c>
      <c r="L99" s="345" t="s">
        <v>1748</v>
      </c>
      <c r="M99" s="347" t="s">
        <v>1426</v>
      </c>
      <c r="N99" s="347" t="s">
        <v>1427</v>
      </c>
      <c r="O99" s="347" t="s">
        <v>1495</v>
      </c>
      <c r="P99" s="347" t="s">
        <v>31</v>
      </c>
      <c r="Q99" s="347" t="s">
        <v>31</v>
      </c>
      <c r="R99" s="347" t="s">
        <v>1743</v>
      </c>
      <c r="S99" s="347" t="s">
        <v>1744</v>
      </c>
      <c r="T99" s="347" t="s">
        <v>1430</v>
      </c>
      <c r="U99" s="336">
        <f t="shared" si="4"/>
        <v>3</v>
      </c>
      <c r="V99" s="343" t="s">
        <v>1431</v>
      </c>
      <c r="W99" s="336">
        <f t="shared" si="5"/>
        <v>2</v>
      </c>
      <c r="X99" s="347" t="s">
        <v>8</v>
      </c>
      <c r="Y99" s="336">
        <f t="shared" si="6"/>
        <v>1</v>
      </c>
      <c r="Z99" s="333">
        <f t="shared" si="7"/>
        <v>6</v>
      </c>
      <c r="AA99" s="343" t="s">
        <v>31</v>
      </c>
      <c r="AB99" s="347" t="s">
        <v>1423</v>
      </c>
      <c r="AC99" s="347" t="s">
        <v>1423</v>
      </c>
      <c r="AD99" s="347" t="s">
        <v>1423</v>
      </c>
      <c r="AE99" s="347" t="s">
        <v>1423</v>
      </c>
      <c r="AF99" s="345">
        <v>44530</v>
      </c>
      <c r="AG99" s="347" t="s">
        <v>1423</v>
      </c>
      <c r="AH99" s="333">
        <v>1</v>
      </c>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A99" s="323"/>
      <c r="CB99" s="323"/>
      <c r="CC99" s="323"/>
      <c r="CD99" s="323"/>
      <c r="CE99" s="323"/>
      <c r="CF99" s="323"/>
      <c r="CG99" s="323"/>
      <c r="CH99" s="323"/>
      <c r="CI99" s="323"/>
      <c r="CJ99" s="323"/>
      <c r="CK99" s="323"/>
      <c r="CL99" s="323"/>
      <c r="CM99" s="323"/>
      <c r="CN99" s="323"/>
      <c r="CO99" s="323"/>
      <c r="CP99" s="323"/>
      <c r="CQ99" s="323"/>
      <c r="CR99" s="323"/>
      <c r="CS99" s="323"/>
      <c r="CT99" s="323"/>
      <c r="CU99" s="323"/>
      <c r="CV99" s="323"/>
      <c r="CW99" s="323"/>
      <c r="CX99" s="323"/>
      <c r="CY99" s="323"/>
      <c r="CZ99" s="323"/>
      <c r="DA99" s="323"/>
      <c r="DB99" s="323"/>
      <c r="DC99" s="323"/>
      <c r="DD99" s="323"/>
      <c r="DE99" s="323"/>
      <c r="DF99" s="323"/>
      <c r="DG99" s="323"/>
      <c r="DH99" s="323"/>
      <c r="DI99" s="323"/>
      <c r="DJ99" s="323"/>
      <c r="DK99" s="323"/>
      <c r="DL99" s="323"/>
      <c r="DM99" s="323"/>
      <c r="DN99" s="323"/>
      <c r="DO99" s="323"/>
      <c r="DP99" s="323"/>
      <c r="DQ99" s="323"/>
      <c r="DR99" s="323"/>
      <c r="DS99" s="323"/>
      <c r="DT99" s="323"/>
      <c r="DU99" s="323"/>
      <c r="DV99" s="323"/>
      <c r="DW99" s="323"/>
      <c r="DX99" s="323"/>
      <c r="DY99" s="323"/>
      <c r="DZ99" s="323"/>
      <c r="EA99" s="323"/>
      <c r="EB99" s="323"/>
      <c r="EC99" s="323"/>
      <c r="ED99" s="323"/>
      <c r="EE99" s="323"/>
      <c r="EF99" s="323"/>
      <c r="EG99" s="323"/>
      <c r="EH99" s="323"/>
      <c r="EI99" s="323"/>
      <c r="EJ99" s="323"/>
      <c r="EK99" s="323"/>
      <c r="EL99" s="323"/>
      <c r="EM99" s="323"/>
      <c r="EN99" s="323"/>
      <c r="EO99" s="323"/>
      <c r="EP99" s="323"/>
      <c r="EQ99" s="323"/>
      <c r="ER99" s="323"/>
      <c r="ES99" s="323"/>
      <c r="ET99" s="323"/>
      <c r="EU99" s="323"/>
    </row>
    <row r="100" spans="1:151" s="333" customFormat="1" ht="120">
      <c r="A100" s="343" t="s">
        <v>1762</v>
      </c>
      <c r="B100" s="347" t="s">
        <v>924</v>
      </c>
      <c r="C100" s="347" t="s">
        <v>356</v>
      </c>
      <c r="D100" s="347" t="s">
        <v>1763</v>
      </c>
      <c r="E100" s="347" t="s">
        <v>1764</v>
      </c>
      <c r="F100" s="347" t="s">
        <v>30</v>
      </c>
      <c r="G100" s="343" t="s">
        <v>1423</v>
      </c>
      <c r="H100" s="347" t="s">
        <v>1422</v>
      </c>
      <c r="I100" s="345">
        <v>43831</v>
      </c>
      <c r="J100" s="345" t="s">
        <v>1741</v>
      </c>
      <c r="K100" s="345" t="s">
        <v>1748</v>
      </c>
      <c r="L100" s="345" t="s">
        <v>1748</v>
      </c>
      <c r="M100" s="347" t="s">
        <v>1426</v>
      </c>
      <c r="N100" s="347" t="s">
        <v>1427</v>
      </c>
      <c r="O100" s="347" t="s">
        <v>1581</v>
      </c>
      <c r="P100" s="347" t="s">
        <v>31</v>
      </c>
      <c r="Q100" s="347" t="s">
        <v>31</v>
      </c>
      <c r="R100" s="347" t="s">
        <v>1743</v>
      </c>
      <c r="S100" s="347" t="s">
        <v>1423</v>
      </c>
      <c r="T100" s="347" t="s">
        <v>1442</v>
      </c>
      <c r="U100" s="336">
        <f t="shared" si="4"/>
        <v>2</v>
      </c>
      <c r="V100" s="343" t="s">
        <v>6</v>
      </c>
      <c r="W100" s="336">
        <f t="shared" si="5"/>
        <v>3</v>
      </c>
      <c r="X100" s="347" t="s">
        <v>1431</v>
      </c>
      <c r="Y100" s="336">
        <f t="shared" si="6"/>
        <v>2</v>
      </c>
      <c r="Z100" s="333">
        <f t="shared" si="7"/>
        <v>7</v>
      </c>
      <c r="AA100" s="343" t="s">
        <v>31</v>
      </c>
      <c r="AB100" s="347" t="s">
        <v>1432</v>
      </c>
      <c r="AC100" s="347" t="s">
        <v>1432</v>
      </c>
      <c r="AD100" s="347" t="s">
        <v>1765</v>
      </c>
      <c r="AE100" s="347" t="s">
        <v>1433</v>
      </c>
      <c r="AF100" s="345">
        <v>44530</v>
      </c>
      <c r="AG100" s="347" t="s">
        <v>1445</v>
      </c>
      <c r="AH100" s="333">
        <v>1</v>
      </c>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c r="BM100" s="323"/>
      <c r="BN100" s="323"/>
      <c r="BO100" s="323"/>
      <c r="BP100" s="323"/>
      <c r="BQ100" s="323"/>
      <c r="BR100" s="323"/>
      <c r="BS100" s="323"/>
      <c r="BT100" s="323"/>
      <c r="BU100" s="323"/>
      <c r="BV100" s="323"/>
      <c r="BW100" s="323"/>
      <c r="BX100" s="323"/>
      <c r="BY100" s="323"/>
      <c r="BZ100" s="323"/>
      <c r="CA100" s="323"/>
      <c r="CB100" s="323"/>
      <c r="CC100" s="323"/>
      <c r="CD100" s="323"/>
      <c r="CE100" s="323"/>
      <c r="CF100" s="323"/>
      <c r="CG100" s="323"/>
      <c r="CH100" s="323"/>
      <c r="CI100" s="323"/>
      <c r="CJ100" s="323"/>
      <c r="CK100" s="323"/>
      <c r="CL100" s="323"/>
      <c r="CM100" s="323"/>
      <c r="CN100" s="323"/>
      <c r="CO100" s="323"/>
      <c r="CP100" s="323"/>
      <c r="CQ100" s="323"/>
      <c r="CR100" s="323"/>
      <c r="CS100" s="323"/>
      <c r="CT100" s="323"/>
      <c r="CU100" s="323"/>
      <c r="CV100" s="323"/>
      <c r="CW100" s="323"/>
      <c r="CX100" s="323"/>
      <c r="CY100" s="323"/>
      <c r="CZ100" s="323"/>
      <c r="DA100" s="323"/>
      <c r="DB100" s="323"/>
      <c r="DC100" s="323"/>
      <c r="DD100" s="323"/>
      <c r="DE100" s="323"/>
      <c r="DF100" s="323"/>
      <c r="DG100" s="323"/>
      <c r="DH100" s="323"/>
      <c r="DI100" s="323"/>
      <c r="DJ100" s="323"/>
      <c r="DK100" s="323"/>
      <c r="DL100" s="323"/>
      <c r="DM100" s="323"/>
      <c r="DN100" s="323"/>
      <c r="DO100" s="323"/>
      <c r="DP100" s="323"/>
      <c r="DQ100" s="323"/>
      <c r="DR100" s="323"/>
      <c r="DS100" s="323"/>
      <c r="DT100" s="323"/>
      <c r="DU100" s="323"/>
      <c r="DV100" s="323"/>
      <c r="DW100" s="323"/>
      <c r="DX100" s="323"/>
      <c r="DY100" s="323"/>
      <c r="DZ100" s="323"/>
      <c r="EA100" s="323"/>
      <c r="EB100" s="323"/>
      <c r="EC100" s="323"/>
      <c r="ED100" s="323"/>
      <c r="EE100" s="323"/>
      <c r="EF100" s="323"/>
      <c r="EG100" s="323"/>
      <c r="EH100" s="323"/>
      <c r="EI100" s="323"/>
      <c r="EJ100" s="323"/>
      <c r="EK100" s="323"/>
      <c r="EL100" s="323"/>
      <c r="EM100" s="323"/>
      <c r="EN100" s="323"/>
      <c r="EO100" s="323"/>
      <c r="EP100" s="323"/>
      <c r="EQ100" s="323"/>
      <c r="ER100" s="323"/>
      <c r="ES100" s="323"/>
      <c r="ET100" s="323"/>
      <c r="EU100" s="323"/>
    </row>
    <row r="101" spans="1:151" s="333" customFormat="1" ht="165">
      <c r="A101" s="343" t="s">
        <v>1766</v>
      </c>
      <c r="B101" s="347" t="s">
        <v>924</v>
      </c>
      <c r="C101" s="347" t="s">
        <v>356</v>
      </c>
      <c r="D101" s="347" t="s">
        <v>1767</v>
      </c>
      <c r="E101" s="347" t="s">
        <v>1768</v>
      </c>
      <c r="F101" s="347" t="s">
        <v>31</v>
      </c>
      <c r="G101" s="347" t="s">
        <v>1769</v>
      </c>
      <c r="H101" s="347" t="s">
        <v>1422</v>
      </c>
      <c r="I101" s="345">
        <v>43831</v>
      </c>
      <c r="J101" s="345" t="s">
        <v>1037</v>
      </c>
      <c r="K101" s="345" t="s">
        <v>1748</v>
      </c>
      <c r="L101" s="345" t="s">
        <v>1748</v>
      </c>
      <c r="M101" s="347" t="s">
        <v>1426</v>
      </c>
      <c r="N101" s="347" t="s">
        <v>1437</v>
      </c>
      <c r="O101" s="347" t="s">
        <v>1495</v>
      </c>
      <c r="P101" s="347" t="s">
        <v>31</v>
      </c>
      <c r="Q101" s="347" t="s">
        <v>31</v>
      </c>
      <c r="R101" s="347" t="s">
        <v>1770</v>
      </c>
      <c r="S101" s="347" t="s">
        <v>1771</v>
      </c>
      <c r="T101" s="347" t="s">
        <v>1430</v>
      </c>
      <c r="U101" s="336">
        <f t="shared" si="4"/>
        <v>3</v>
      </c>
      <c r="V101" s="343" t="s">
        <v>6</v>
      </c>
      <c r="W101" s="336">
        <f t="shared" si="5"/>
        <v>3</v>
      </c>
      <c r="X101" s="347" t="s">
        <v>1431</v>
      </c>
      <c r="Y101" s="336">
        <f t="shared" si="6"/>
        <v>2</v>
      </c>
      <c r="Z101" s="333">
        <f t="shared" si="7"/>
        <v>8</v>
      </c>
      <c r="AA101" s="343" t="s">
        <v>30</v>
      </c>
      <c r="AB101" s="347" t="s">
        <v>1423</v>
      </c>
      <c r="AC101" s="347" t="s">
        <v>1423</v>
      </c>
      <c r="AD101" s="347" t="s">
        <v>1423</v>
      </c>
      <c r="AE101" s="347" t="s">
        <v>1423</v>
      </c>
      <c r="AF101" s="345">
        <v>44530</v>
      </c>
      <c r="AG101" s="347" t="s">
        <v>1423</v>
      </c>
      <c r="AH101" s="333">
        <v>1</v>
      </c>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D101" s="323"/>
      <c r="CE101" s="323"/>
      <c r="CF101" s="323"/>
      <c r="CG101" s="323"/>
      <c r="CH101" s="323"/>
      <c r="CI101" s="323"/>
      <c r="CJ101" s="323"/>
      <c r="CK101" s="323"/>
      <c r="CL101" s="323"/>
      <c r="CM101" s="323"/>
      <c r="CN101" s="323"/>
      <c r="CO101" s="323"/>
      <c r="CP101" s="323"/>
      <c r="CQ101" s="323"/>
      <c r="CR101" s="323"/>
      <c r="CS101" s="323"/>
      <c r="CT101" s="323"/>
      <c r="CU101" s="323"/>
      <c r="CV101" s="323"/>
      <c r="CW101" s="323"/>
      <c r="CX101" s="323"/>
      <c r="CY101" s="323"/>
      <c r="CZ101" s="323"/>
      <c r="DA101" s="323"/>
      <c r="DB101" s="323"/>
      <c r="DC101" s="323"/>
      <c r="DD101" s="323"/>
      <c r="DE101" s="323"/>
      <c r="DF101" s="323"/>
      <c r="DG101" s="323"/>
      <c r="DH101" s="323"/>
      <c r="DI101" s="323"/>
      <c r="DJ101" s="323"/>
      <c r="DK101" s="323"/>
      <c r="DL101" s="323"/>
      <c r="DM101" s="323"/>
      <c r="DN101" s="323"/>
      <c r="DO101" s="323"/>
      <c r="DP101" s="323"/>
      <c r="DQ101" s="323"/>
      <c r="DR101" s="323"/>
      <c r="DS101" s="323"/>
      <c r="DT101" s="323"/>
      <c r="DU101" s="323"/>
      <c r="DV101" s="323"/>
      <c r="DW101" s="323"/>
      <c r="DX101" s="323"/>
      <c r="DY101" s="323"/>
      <c r="DZ101" s="323"/>
      <c r="EA101" s="323"/>
      <c r="EB101" s="323"/>
      <c r="EC101" s="323"/>
      <c r="ED101" s="323"/>
      <c r="EE101" s="323"/>
      <c r="EF101" s="323"/>
      <c r="EG101" s="323"/>
      <c r="EH101" s="323"/>
      <c r="EI101" s="323"/>
      <c r="EJ101" s="323"/>
      <c r="EK101" s="323"/>
      <c r="EL101" s="323"/>
      <c r="EM101" s="323"/>
      <c r="EN101" s="323"/>
      <c r="EO101" s="323"/>
      <c r="EP101" s="323"/>
      <c r="EQ101" s="323"/>
      <c r="ER101" s="323"/>
      <c r="ES101" s="323"/>
      <c r="ET101" s="323"/>
      <c r="EU101" s="323"/>
    </row>
    <row r="102" spans="1:151" s="349" customFormat="1" ht="60">
      <c r="A102" s="343" t="s">
        <v>1772</v>
      </c>
      <c r="B102" s="347" t="s">
        <v>924</v>
      </c>
      <c r="C102" s="347" t="s">
        <v>356</v>
      </c>
      <c r="D102" s="347" t="s">
        <v>1773</v>
      </c>
      <c r="E102" s="347" t="s">
        <v>1774</v>
      </c>
      <c r="F102" s="347" t="s">
        <v>31</v>
      </c>
      <c r="G102" s="347" t="s">
        <v>1775</v>
      </c>
      <c r="H102" s="347" t="s">
        <v>1422</v>
      </c>
      <c r="I102" s="345">
        <v>43831</v>
      </c>
      <c r="J102" s="345" t="s">
        <v>1741</v>
      </c>
      <c r="K102" s="345" t="s">
        <v>1748</v>
      </c>
      <c r="L102" s="345" t="s">
        <v>1748</v>
      </c>
      <c r="M102" s="347" t="s">
        <v>1426</v>
      </c>
      <c r="N102" s="347" t="s">
        <v>1427</v>
      </c>
      <c r="O102" s="347" t="s">
        <v>1495</v>
      </c>
      <c r="P102" s="347" t="s">
        <v>31</v>
      </c>
      <c r="Q102" s="347" t="s">
        <v>31</v>
      </c>
      <c r="R102" s="347" t="s">
        <v>1770</v>
      </c>
      <c r="S102" s="347" t="s">
        <v>1423</v>
      </c>
      <c r="T102" s="347" t="s">
        <v>1430</v>
      </c>
      <c r="U102" s="336">
        <f t="shared" si="4"/>
        <v>3</v>
      </c>
      <c r="V102" s="343" t="s">
        <v>6</v>
      </c>
      <c r="W102" s="336">
        <f t="shared" si="5"/>
        <v>3</v>
      </c>
      <c r="X102" s="347" t="s">
        <v>1431</v>
      </c>
      <c r="Y102" s="336">
        <f t="shared" si="6"/>
        <v>2</v>
      </c>
      <c r="Z102" s="333">
        <f t="shared" si="7"/>
        <v>8</v>
      </c>
      <c r="AA102" s="343" t="s">
        <v>30</v>
      </c>
      <c r="AB102" s="347" t="s">
        <v>1423</v>
      </c>
      <c r="AC102" s="347" t="s">
        <v>1423</v>
      </c>
      <c r="AD102" s="347" t="s">
        <v>1423</v>
      </c>
      <c r="AE102" s="347" t="s">
        <v>1423</v>
      </c>
      <c r="AF102" s="345">
        <v>44530</v>
      </c>
      <c r="AG102" s="347" t="s">
        <v>1423</v>
      </c>
      <c r="AH102" s="333">
        <v>1</v>
      </c>
      <c r="AI102" s="348"/>
      <c r="AJ102" s="348"/>
      <c r="AK102" s="348"/>
      <c r="AL102" s="348"/>
      <c r="AM102" s="348"/>
      <c r="AN102" s="348"/>
      <c r="AO102" s="348"/>
      <c r="AP102" s="348"/>
      <c r="AQ102" s="348"/>
      <c r="AR102" s="348"/>
      <c r="AS102" s="348"/>
      <c r="AT102" s="348"/>
      <c r="AU102" s="348"/>
      <c r="AV102" s="348"/>
      <c r="AW102" s="348"/>
      <c r="AX102" s="348"/>
      <c r="AY102" s="348"/>
      <c r="AZ102" s="348"/>
      <c r="BA102" s="348"/>
      <c r="BB102" s="348"/>
      <c r="BC102" s="348"/>
      <c r="BD102" s="348"/>
      <c r="BE102" s="348"/>
      <c r="BF102" s="348"/>
      <c r="BG102" s="348"/>
      <c r="BH102" s="348"/>
      <c r="BI102" s="348"/>
      <c r="BJ102" s="348"/>
      <c r="BK102" s="348"/>
      <c r="BL102" s="348"/>
      <c r="BM102" s="348"/>
      <c r="BN102" s="348"/>
      <c r="BO102" s="348"/>
      <c r="BP102" s="348"/>
      <c r="BQ102" s="348"/>
      <c r="BR102" s="348"/>
      <c r="BS102" s="348"/>
      <c r="BT102" s="348"/>
      <c r="BU102" s="348"/>
      <c r="BV102" s="348"/>
      <c r="BW102" s="348"/>
      <c r="BX102" s="348"/>
      <c r="BY102" s="348"/>
      <c r="BZ102" s="348"/>
      <c r="CA102" s="348"/>
      <c r="CB102" s="348"/>
      <c r="CC102" s="348"/>
      <c r="CD102" s="348"/>
      <c r="CE102" s="348"/>
      <c r="CF102" s="348"/>
      <c r="CG102" s="348"/>
      <c r="CH102" s="348"/>
      <c r="CI102" s="348"/>
      <c r="CJ102" s="348"/>
      <c r="CK102" s="348"/>
      <c r="CL102" s="348"/>
      <c r="CM102" s="348"/>
      <c r="CN102" s="348"/>
      <c r="CO102" s="348"/>
      <c r="CP102" s="348"/>
      <c r="CQ102" s="348"/>
      <c r="CR102" s="348"/>
      <c r="CS102" s="348"/>
      <c r="CT102" s="348"/>
      <c r="CU102" s="348"/>
      <c r="CV102" s="348"/>
      <c r="CW102" s="348"/>
      <c r="CX102" s="348"/>
      <c r="CY102" s="348"/>
      <c r="CZ102" s="348"/>
      <c r="DA102" s="348"/>
      <c r="DB102" s="348"/>
      <c r="DC102" s="348"/>
      <c r="DD102" s="348"/>
      <c r="DE102" s="348"/>
      <c r="DF102" s="348"/>
      <c r="DG102" s="348"/>
      <c r="DH102" s="348"/>
      <c r="DI102" s="348"/>
      <c r="DJ102" s="348"/>
      <c r="DK102" s="348"/>
      <c r="DL102" s="348"/>
      <c r="DM102" s="348"/>
      <c r="DN102" s="348"/>
      <c r="DO102" s="348"/>
      <c r="DP102" s="348"/>
      <c r="DQ102" s="348"/>
      <c r="DR102" s="348"/>
      <c r="DS102" s="348"/>
      <c r="DT102" s="348"/>
      <c r="DU102" s="348"/>
      <c r="DV102" s="348"/>
      <c r="DW102" s="348"/>
      <c r="DX102" s="348"/>
      <c r="DY102" s="348"/>
      <c r="DZ102" s="348"/>
      <c r="EA102" s="348"/>
      <c r="EB102" s="348"/>
      <c r="EC102" s="348"/>
      <c r="ED102" s="348"/>
      <c r="EE102" s="348"/>
      <c r="EF102" s="348"/>
      <c r="EG102" s="348"/>
      <c r="EH102" s="348"/>
      <c r="EI102" s="348"/>
      <c r="EJ102" s="348"/>
      <c r="EK102" s="348"/>
      <c r="EL102" s="348"/>
      <c r="EM102" s="348"/>
      <c r="EN102" s="348"/>
      <c r="EO102" s="348"/>
      <c r="EP102" s="348"/>
      <c r="EQ102" s="348"/>
      <c r="ER102" s="348"/>
      <c r="ES102" s="348"/>
      <c r="ET102" s="348"/>
      <c r="EU102" s="348"/>
    </row>
    <row r="103" spans="1:151" s="349" customFormat="1" ht="90">
      <c r="A103" s="343" t="s">
        <v>1776</v>
      </c>
      <c r="B103" s="347" t="s">
        <v>924</v>
      </c>
      <c r="C103" s="347" t="s">
        <v>356</v>
      </c>
      <c r="D103" s="347" t="s">
        <v>1777</v>
      </c>
      <c r="E103" s="347" t="s">
        <v>1778</v>
      </c>
      <c r="F103" s="347" t="s">
        <v>31</v>
      </c>
      <c r="G103" s="347" t="s">
        <v>1779</v>
      </c>
      <c r="H103" s="347" t="s">
        <v>1422</v>
      </c>
      <c r="I103" s="345">
        <v>43831</v>
      </c>
      <c r="J103" s="345" t="s">
        <v>1741</v>
      </c>
      <c r="K103" s="345" t="s">
        <v>1748</v>
      </c>
      <c r="L103" s="345" t="s">
        <v>1748</v>
      </c>
      <c r="M103" s="347" t="s">
        <v>1426</v>
      </c>
      <c r="N103" s="347" t="s">
        <v>1437</v>
      </c>
      <c r="O103" s="347" t="s">
        <v>1495</v>
      </c>
      <c r="P103" s="347" t="s">
        <v>31</v>
      </c>
      <c r="Q103" s="347" t="s">
        <v>31</v>
      </c>
      <c r="R103" s="347" t="s">
        <v>1770</v>
      </c>
      <c r="S103" s="347" t="s">
        <v>1423</v>
      </c>
      <c r="T103" s="347" t="s">
        <v>1442</v>
      </c>
      <c r="U103" s="336">
        <f t="shared" si="4"/>
        <v>2</v>
      </c>
      <c r="V103" s="343" t="s">
        <v>6</v>
      </c>
      <c r="W103" s="336">
        <f t="shared" si="5"/>
        <v>3</v>
      </c>
      <c r="X103" s="347" t="s">
        <v>1431</v>
      </c>
      <c r="Y103" s="336">
        <f t="shared" si="6"/>
        <v>2</v>
      </c>
      <c r="Z103" s="333">
        <f t="shared" si="7"/>
        <v>7</v>
      </c>
      <c r="AA103" s="343" t="s">
        <v>30</v>
      </c>
      <c r="AB103" s="347" t="s">
        <v>1443</v>
      </c>
      <c r="AC103" s="347" t="s">
        <v>1443</v>
      </c>
      <c r="AD103" s="347" t="s">
        <v>1444</v>
      </c>
      <c r="AE103" s="347" t="s">
        <v>1433</v>
      </c>
      <c r="AF103" s="345">
        <v>44530</v>
      </c>
      <c r="AG103" s="347" t="s">
        <v>1445</v>
      </c>
      <c r="AH103" s="333">
        <v>1</v>
      </c>
      <c r="AI103" s="348"/>
      <c r="AJ103" s="348"/>
      <c r="AK103" s="348"/>
      <c r="AL103" s="348"/>
      <c r="AM103" s="348"/>
      <c r="AN103" s="348"/>
      <c r="AO103" s="348"/>
      <c r="AP103" s="348"/>
      <c r="AQ103" s="348"/>
      <c r="AR103" s="348"/>
      <c r="AS103" s="348"/>
      <c r="AT103" s="348"/>
      <c r="AU103" s="348"/>
      <c r="AV103" s="348"/>
      <c r="AW103" s="348"/>
      <c r="AX103" s="348"/>
      <c r="AY103" s="348"/>
      <c r="AZ103" s="348"/>
      <c r="BA103" s="348"/>
      <c r="BB103" s="348"/>
      <c r="BC103" s="348"/>
      <c r="BD103" s="348"/>
      <c r="BE103" s="348"/>
      <c r="BF103" s="348"/>
      <c r="BG103" s="348"/>
      <c r="BH103" s="348"/>
      <c r="BI103" s="348"/>
      <c r="BJ103" s="348"/>
      <c r="BK103" s="348"/>
      <c r="BL103" s="348"/>
      <c r="BM103" s="348"/>
      <c r="BN103" s="348"/>
      <c r="BO103" s="348"/>
      <c r="BP103" s="348"/>
      <c r="BQ103" s="348"/>
      <c r="BR103" s="348"/>
      <c r="BS103" s="348"/>
      <c r="BT103" s="348"/>
      <c r="BU103" s="348"/>
      <c r="BV103" s="348"/>
      <c r="BW103" s="348"/>
      <c r="BX103" s="348"/>
      <c r="BY103" s="348"/>
      <c r="BZ103" s="348"/>
      <c r="CA103" s="348"/>
      <c r="CB103" s="348"/>
      <c r="CC103" s="348"/>
      <c r="CD103" s="348"/>
      <c r="CE103" s="348"/>
      <c r="CF103" s="348"/>
      <c r="CG103" s="348"/>
      <c r="CH103" s="348"/>
      <c r="CI103" s="348"/>
      <c r="CJ103" s="348"/>
      <c r="CK103" s="348"/>
      <c r="CL103" s="348"/>
      <c r="CM103" s="348"/>
      <c r="CN103" s="348"/>
      <c r="CO103" s="348"/>
      <c r="CP103" s="348"/>
      <c r="CQ103" s="348"/>
      <c r="CR103" s="348"/>
      <c r="CS103" s="348"/>
      <c r="CT103" s="348"/>
      <c r="CU103" s="348"/>
      <c r="CV103" s="348"/>
      <c r="CW103" s="348"/>
      <c r="CX103" s="348"/>
      <c r="CY103" s="348"/>
      <c r="CZ103" s="348"/>
      <c r="DA103" s="348"/>
      <c r="DB103" s="348"/>
      <c r="DC103" s="348"/>
      <c r="DD103" s="348"/>
      <c r="DE103" s="348"/>
      <c r="DF103" s="348"/>
      <c r="DG103" s="348"/>
      <c r="DH103" s="348"/>
      <c r="DI103" s="348"/>
      <c r="DJ103" s="348"/>
      <c r="DK103" s="348"/>
      <c r="DL103" s="348"/>
      <c r="DM103" s="348"/>
      <c r="DN103" s="348"/>
      <c r="DO103" s="348"/>
      <c r="DP103" s="348"/>
      <c r="DQ103" s="348"/>
      <c r="DR103" s="348"/>
      <c r="DS103" s="348"/>
      <c r="DT103" s="348"/>
      <c r="DU103" s="348"/>
      <c r="DV103" s="348"/>
      <c r="DW103" s="348"/>
      <c r="DX103" s="348"/>
      <c r="DY103" s="348"/>
      <c r="DZ103" s="348"/>
      <c r="EA103" s="348"/>
      <c r="EB103" s="348"/>
      <c r="EC103" s="348"/>
      <c r="ED103" s="348"/>
      <c r="EE103" s="348"/>
      <c r="EF103" s="348"/>
      <c r="EG103" s="348"/>
      <c r="EH103" s="348"/>
      <c r="EI103" s="348"/>
      <c r="EJ103" s="348"/>
      <c r="EK103" s="348"/>
      <c r="EL103" s="348"/>
      <c r="EM103" s="348"/>
      <c r="EN103" s="348"/>
      <c r="EO103" s="348"/>
      <c r="EP103" s="348"/>
      <c r="EQ103" s="348"/>
      <c r="ER103" s="348"/>
      <c r="ES103" s="348"/>
      <c r="ET103" s="348"/>
      <c r="EU103" s="348"/>
    </row>
    <row r="104" spans="1:151" s="333" customFormat="1" ht="90">
      <c r="A104" s="343" t="s">
        <v>1780</v>
      </c>
      <c r="B104" s="347" t="s">
        <v>924</v>
      </c>
      <c r="C104" s="347" t="s">
        <v>356</v>
      </c>
      <c r="D104" s="347" t="s">
        <v>1781</v>
      </c>
      <c r="E104" s="347" t="s">
        <v>1782</v>
      </c>
      <c r="F104" s="347" t="s">
        <v>31</v>
      </c>
      <c r="G104" s="347" t="s">
        <v>1775</v>
      </c>
      <c r="H104" s="347" t="s">
        <v>1422</v>
      </c>
      <c r="I104" s="345">
        <v>43831</v>
      </c>
      <c r="J104" s="345" t="s">
        <v>1741</v>
      </c>
      <c r="K104" s="345" t="s">
        <v>1748</v>
      </c>
      <c r="L104" s="345" t="s">
        <v>1748</v>
      </c>
      <c r="M104" s="347" t="s">
        <v>1426</v>
      </c>
      <c r="N104" s="347" t="s">
        <v>1427</v>
      </c>
      <c r="O104" s="347" t="s">
        <v>1495</v>
      </c>
      <c r="P104" s="347" t="s">
        <v>31</v>
      </c>
      <c r="Q104" s="347" t="s">
        <v>31</v>
      </c>
      <c r="R104" s="347" t="s">
        <v>1770</v>
      </c>
      <c r="S104" s="347" t="s">
        <v>1423</v>
      </c>
      <c r="T104" s="347" t="s">
        <v>1442</v>
      </c>
      <c r="U104" s="336">
        <f t="shared" si="4"/>
        <v>2</v>
      </c>
      <c r="V104" s="343" t="s">
        <v>6</v>
      </c>
      <c r="W104" s="336">
        <f t="shared" si="5"/>
        <v>3</v>
      </c>
      <c r="X104" s="347" t="s">
        <v>1431</v>
      </c>
      <c r="Y104" s="336">
        <f t="shared" si="6"/>
        <v>2</v>
      </c>
      <c r="Z104" s="333">
        <f t="shared" si="7"/>
        <v>7</v>
      </c>
      <c r="AA104" s="343" t="s">
        <v>30</v>
      </c>
      <c r="AB104" s="347" t="s">
        <v>1443</v>
      </c>
      <c r="AC104" s="347" t="s">
        <v>1443</v>
      </c>
      <c r="AD104" s="347" t="s">
        <v>1444</v>
      </c>
      <c r="AE104" s="347" t="s">
        <v>1433</v>
      </c>
      <c r="AF104" s="345">
        <v>44530</v>
      </c>
      <c r="AG104" s="347" t="s">
        <v>1445</v>
      </c>
      <c r="AH104" s="333">
        <v>1</v>
      </c>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323"/>
      <c r="CQ104" s="323"/>
      <c r="CR104" s="323"/>
      <c r="CS104" s="323"/>
      <c r="CT104" s="323"/>
      <c r="CU104" s="323"/>
      <c r="CV104" s="323"/>
      <c r="CW104" s="323"/>
      <c r="CX104" s="323"/>
      <c r="CY104" s="323"/>
      <c r="CZ104" s="323"/>
      <c r="DA104" s="323"/>
      <c r="DB104" s="323"/>
      <c r="DC104" s="323"/>
      <c r="DD104" s="323"/>
      <c r="DE104" s="323"/>
      <c r="DF104" s="323"/>
      <c r="DG104" s="323"/>
      <c r="DH104" s="323"/>
      <c r="DI104" s="323"/>
      <c r="DJ104" s="323"/>
      <c r="DK104" s="323"/>
      <c r="DL104" s="323"/>
      <c r="DM104" s="323"/>
      <c r="DN104" s="323"/>
      <c r="DO104" s="323"/>
      <c r="DP104" s="323"/>
      <c r="DQ104" s="323"/>
      <c r="DR104" s="323"/>
      <c r="DS104" s="323"/>
      <c r="DT104" s="323"/>
      <c r="DU104" s="323"/>
      <c r="DV104" s="323"/>
      <c r="DW104" s="323"/>
      <c r="DX104" s="323"/>
      <c r="DY104" s="323"/>
      <c r="DZ104" s="323"/>
      <c r="EA104" s="323"/>
      <c r="EB104" s="323"/>
      <c r="EC104" s="323"/>
      <c r="ED104" s="323"/>
      <c r="EE104" s="323"/>
      <c r="EF104" s="323"/>
      <c r="EG104" s="323"/>
      <c r="EH104" s="323"/>
      <c r="EI104" s="323"/>
      <c r="EJ104" s="323"/>
      <c r="EK104" s="323"/>
      <c r="EL104" s="323"/>
      <c r="EM104" s="323"/>
      <c r="EN104" s="323"/>
      <c r="EO104" s="323"/>
      <c r="EP104" s="323"/>
      <c r="EQ104" s="323"/>
      <c r="ER104" s="323"/>
      <c r="ES104" s="323"/>
      <c r="ET104" s="323"/>
      <c r="EU104" s="323"/>
    </row>
    <row r="105" spans="1:151" s="333" customFormat="1" ht="90">
      <c r="A105" s="343" t="s">
        <v>1783</v>
      </c>
      <c r="B105" s="347" t="s">
        <v>924</v>
      </c>
      <c r="C105" s="347" t="s">
        <v>356</v>
      </c>
      <c r="D105" s="347" t="s">
        <v>1784</v>
      </c>
      <c r="E105" s="347" t="s">
        <v>1785</v>
      </c>
      <c r="F105" s="347" t="s">
        <v>31</v>
      </c>
      <c r="G105" s="347" t="s">
        <v>1786</v>
      </c>
      <c r="H105" s="347" t="s">
        <v>1422</v>
      </c>
      <c r="I105" s="345">
        <v>43831</v>
      </c>
      <c r="J105" s="345" t="s">
        <v>1741</v>
      </c>
      <c r="K105" s="345" t="s">
        <v>946</v>
      </c>
      <c r="L105" s="345" t="s">
        <v>946</v>
      </c>
      <c r="M105" s="347" t="s">
        <v>1426</v>
      </c>
      <c r="N105" s="347" t="s">
        <v>1437</v>
      </c>
      <c r="O105" s="347" t="s">
        <v>1495</v>
      </c>
      <c r="P105" s="347" t="s">
        <v>31</v>
      </c>
      <c r="Q105" s="347" t="s">
        <v>31</v>
      </c>
      <c r="R105" s="347" t="s">
        <v>1770</v>
      </c>
      <c r="S105" s="347" t="s">
        <v>1423</v>
      </c>
      <c r="T105" s="347" t="s">
        <v>1442</v>
      </c>
      <c r="U105" s="336">
        <f t="shared" si="4"/>
        <v>2</v>
      </c>
      <c r="V105" s="343" t="s">
        <v>6</v>
      </c>
      <c r="W105" s="336">
        <f t="shared" si="5"/>
        <v>3</v>
      </c>
      <c r="X105" s="347" t="s">
        <v>1431</v>
      </c>
      <c r="Y105" s="336">
        <f t="shared" si="6"/>
        <v>2</v>
      </c>
      <c r="Z105" s="333">
        <f t="shared" si="7"/>
        <v>7</v>
      </c>
      <c r="AA105" s="343" t="s">
        <v>30</v>
      </c>
      <c r="AB105" s="347" t="s">
        <v>1443</v>
      </c>
      <c r="AC105" s="347" t="s">
        <v>1443</v>
      </c>
      <c r="AD105" s="347" t="s">
        <v>1444</v>
      </c>
      <c r="AE105" s="347" t="s">
        <v>1433</v>
      </c>
      <c r="AF105" s="345">
        <v>44530</v>
      </c>
      <c r="AG105" s="347" t="s">
        <v>1445</v>
      </c>
      <c r="AH105" s="333">
        <v>1</v>
      </c>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323"/>
      <c r="CQ105" s="323"/>
      <c r="CR105" s="323"/>
      <c r="CS105" s="323"/>
      <c r="CT105" s="323"/>
      <c r="CU105" s="323"/>
      <c r="CV105" s="323"/>
      <c r="CW105" s="323"/>
      <c r="CX105" s="323"/>
      <c r="CY105" s="323"/>
      <c r="CZ105" s="323"/>
      <c r="DA105" s="323"/>
      <c r="DB105" s="323"/>
      <c r="DC105" s="323"/>
      <c r="DD105" s="323"/>
      <c r="DE105" s="323"/>
      <c r="DF105" s="323"/>
      <c r="DG105" s="323"/>
      <c r="DH105" s="323"/>
      <c r="DI105" s="323"/>
      <c r="DJ105" s="323"/>
      <c r="DK105" s="323"/>
      <c r="DL105" s="323"/>
      <c r="DM105" s="323"/>
      <c r="DN105" s="323"/>
      <c r="DO105" s="323"/>
      <c r="DP105" s="323"/>
      <c r="DQ105" s="323"/>
      <c r="DR105" s="323"/>
      <c r="DS105" s="323"/>
      <c r="DT105" s="323"/>
      <c r="DU105" s="323"/>
      <c r="DV105" s="323"/>
      <c r="DW105" s="323"/>
      <c r="DX105" s="323"/>
      <c r="DY105" s="323"/>
      <c r="DZ105" s="323"/>
      <c r="EA105" s="323"/>
      <c r="EB105" s="323"/>
      <c r="EC105" s="323"/>
      <c r="ED105" s="323"/>
      <c r="EE105" s="323"/>
      <c r="EF105" s="323"/>
      <c r="EG105" s="323"/>
      <c r="EH105" s="323"/>
      <c r="EI105" s="323"/>
      <c r="EJ105" s="323"/>
      <c r="EK105" s="323"/>
      <c r="EL105" s="323"/>
      <c r="EM105" s="323"/>
      <c r="EN105" s="323"/>
      <c r="EO105" s="323"/>
      <c r="EP105" s="323"/>
      <c r="EQ105" s="323"/>
      <c r="ER105" s="323"/>
      <c r="ES105" s="323"/>
      <c r="ET105" s="323"/>
      <c r="EU105" s="323"/>
    </row>
    <row r="106" spans="1:151" s="333" customFormat="1" ht="120">
      <c r="A106" s="343" t="s">
        <v>1787</v>
      </c>
      <c r="B106" s="347" t="s">
        <v>924</v>
      </c>
      <c r="C106" s="347" t="s">
        <v>356</v>
      </c>
      <c r="D106" s="347" t="s">
        <v>1788</v>
      </c>
      <c r="E106" s="347" t="s">
        <v>1789</v>
      </c>
      <c r="F106" s="347" t="s">
        <v>31</v>
      </c>
      <c r="G106" s="347" t="s">
        <v>1775</v>
      </c>
      <c r="H106" s="347" t="s">
        <v>1422</v>
      </c>
      <c r="I106" s="345">
        <v>43831</v>
      </c>
      <c r="J106" s="345" t="s">
        <v>1741</v>
      </c>
      <c r="K106" s="345" t="s">
        <v>1748</v>
      </c>
      <c r="L106" s="345" t="s">
        <v>1748</v>
      </c>
      <c r="M106" s="347" t="s">
        <v>1426</v>
      </c>
      <c r="N106" s="347" t="s">
        <v>1427</v>
      </c>
      <c r="O106" s="347" t="s">
        <v>1495</v>
      </c>
      <c r="P106" s="347" t="s">
        <v>31</v>
      </c>
      <c r="Q106" s="347" t="s">
        <v>31</v>
      </c>
      <c r="R106" s="347" t="s">
        <v>1790</v>
      </c>
      <c r="S106" s="347" t="s">
        <v>1791</v>
      </c>
      <c r="T106" s="347" t="s">
        <v>1442</v>
      </c>
      <c r="U106" s="336">
        <f t="shared" si="4"/>
        <v>2</v>
      </c>
      <c r="V106" s="343" t="s">
        <v>1431</v>
      </c>
      <c r="W106" s="336">
        <f t="shared" si="5"/>
        <v>2</v>
      </c>
      <c r="X106" s="347" t="s">
        <v>1431</v>
      </c>
      <c r="Y106" s="336">
        <f t="shared" si="6"/>
        <v>2</v>
      </c>
      <c r="Z106" s="333">
        <f t="shared" si="7"/>
        <v>6</v>
      </c>
      <c r="AA106" s="343" t="s">
        <v>30</v>
      </c>
      <c r="AB106" s="347" t="s">
        <v>1443</v>
      </c>
      <c r="AC106" s="347" t="s">
        <v>1443</v>
      </c>
      <c r="AD106" s="347" t="s">
        <v>1444</v>
      </c>
      <c r="AE106" s="347" t="s">
        <v>1433</v>
      </c>
      <c r="AF106" s="345">
        <v>44530</v>
      </c>
      <c r="AG106" s="347" t="s">
        <v>1445</v>
      </c>
      <c r="AH106" s="333">
        <v>1</v>
      </c>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323"/>
      <c r="DQ106" s="323"/>
      <c r="DR106" s="323"/>
      <c r="DS106" s="323"/>
      <c r="DT106" s="323"/>
      <c r="DU106" s="323"/>
      <c r="DV106" s="323"/>
      <c r="DW106" s="323"/>
      <c r="DX106" s="323"/>
      <c r="DY106" s="323"/>
      <c r="DZ106" s="323"/>
      <c r="EA106" s="323"/>
      <c r="EB106" s="323"/>
      <c r="EC106" s="323"/>
      <c r="ED106" s="323"/>
      <c r="EE106" s="323"/>
      <c r="EF106" s="323"/>
      <c r="EG106" s="323"/>
      <c r="EH106" s="323"/>
      <c r="EI106" s="323"/>
      <c r="EJ106" s="323"/>
      <c r="EK106" s="323"/>
      <c r="EL106" s="323"/>
      <c r="EM106" s="323"/>
      <c r="EN106" s="323"/>
      <c r="EO106" s="323"/>
      <c r="EP106" s="323"/>
      <c r="EQ106" s="323"/>
      <c r="ER106" s="323"/>
      <c r="ES106" s="323"/>
      <c r="ET106" s="323"/>
      <c r="EU106" s="323"/>
    </row>
    <row r="107" spans="1:151" s="333" customFormat="1" ht="120">
      <c r="A107" s="343" t="s">
        <v>1792</v>
      </c>
      <c r="B107" s="347" t="s">
        <v>924</v>
      </c>
      <c r="C107" s="347" t="s">
        <v>356</v>
      </c>
      <c r="D107" s="347" t="s">
        <v>1793</v>
      </c>
      <c r="E107" s="347" t="s">
        <v>1794</v>
      </c>
      <c r="F107" s="347" t="s">
        <v>31</v>
      </c>
      <c r="G107" s="347" t="s">
        <v>1775</v>
      </c>
      <c r="H107" s="347" t="s">
        <v>1422</v>
      </c>
      <c r="I107" s="345">
        <v>43831</v>
      </c>
      <c r="J107" s="345" t="s">
        <v>1741</v>
      </c>
      <c r="K107" s="345" t="s">
        <v>1748</v>
      </c>
      <c r="L107" s="345" t="s">
        <v>1748</v>
      </c>
      <c r="M107" s="347" t="s">
        <v>1426</v>
      </c>
      <c r="N107" s="347" t="s">
        <v>1427</v>
      </c>
      <c r="O107" s="347" t="s">
        <v>1495</v>
      </c>
      <c r="P107" s="347" t="s">
        <v>31</v>
      </c>
      <c r="Q107" s="347" t="s">
        <v>31</v>
      </c>
      <c r="R107" s="347" t="s">
        <v>1790</v>
      </c>
      <c r="S107" s="347" t="s">
        <v>1791</v>
      </c>
      <c r="T107" s="347" t="s">
        <v>1430</v>
      </c>
      <c r="U107" s="336">
        <f t="shared" si="4"/>
        <v>3</v>
      </c>
      <c r="V107" s="343" t="s">
        <v>1431</v>
      </c>
      <c r="W107" s="336">
        <f t="shared" si="5"/>
        <v>2</v>
      </c>
      <c r="X107" s="347" t="s">
        <v>1431</v>
      </c>
      <c r="Y107" s="336">
        <f t="shared" si="6"/>
        <v>2</v>
      </c>
      <c r="Z107" s="333">
        <f t="shared" si="7"/>
        <v>7</v>
      </c>
      <c r="AA107" s="343" t="s">
        <v>30</v>
      </c>
      <c r="AB107" s="347" t="s">
        <v>1423</v>
      </c>
      <c r="AC107" s="347" t="s">
        <v>1423</v>
      </c>
      <c r="AD107" s="347" t="s">
        <v>1423</v>
      </c>
      <c r="AE107" s="347" t="s">
        <v>1423</v>
      </c>
      <c r="AF107" s="345">
        <v>44530</v>
      </c>
      <c r="AG107" s="347" t="s">
        <v>1423</v>
      </c>
      <c r="AH107" s="333">
        <v>1</v>
      </c>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row>
    <row r="108" spans="1:151" s="333" customFormat="1" ht="30">
      <c r="A108" s="343" t="s">
        <v>1795</v>
      </c>
      <c r="B108" s="347" t="s">
        <v>924</v>
      </c>
      <c r="C108" s="347" t="s">
        <v>356</v>
      </c>
      <c r="D108" s="347" t="s">
        <v>1796</v>
      </c>
      <c r="E108" s="347" t="s">
        <v>1797</v>
      </c>
      <c r="F108" s="347" t="s">
        <v>31</v>
      </c>
      <c r="G108" s="347" t="s">
        <v>1775</v>
      </c>
      <c r="H108" s="347" t="s">
        <v>1422</v>
      </c>
      <c r="I108" s="345">
        <v>43831</v>
      </c>
      <c r="J108" s="345" t="s">
        <v>1037</v>
      </c>
      <c r="K108" s="345" t="s">
        <v>1748</v>
      </c>
      <c r="L108" s="345" t="s">
        <v>1748</v>
      </c>
      <c r="M108" s="347" t="s">
        <v>1426</v>
      </c>
      <c r="N108" s="347" t="s">
        <v>1437</v>
      </c>
      <c r="O108" s="347" t="s">
        <v>1495</v>
      </c>
      <c r="P108" s="347" t="s">
        <v>31</v>
      </c>
      <c r="Q108" s="347" t="s">
        <v>31</v>
      </c>
      <c r="R108" s="347" t="s">
        <v>1770</v>
      </c>
      <c r="S108" s="347" t="s">
        <v>1423</v>
      </c>
      <c r="T108" s="347" t="s">
        <v>1430</v>
      </c>
      <c r="U108" s="336">
        <f t="shared" si="4"/>
        <v>3</v>
      </c>
      <c r="V108" s="343" t="s">
        <v>6</v>
      </c>
      <c r="W108" s="336">
        <f t="shared" si="5"/>
        <v>3</v>
      </c>
      <c r="X108" s="347" t="s">
        <v>1431</v>
      </c>
      <c r="Y108" s="336">
        <f t="shared" si="6"/>
        <v>2</v>
      </c>
      <c r="Z108" s="333">
        <f t="shared" si="7"/>
        <v>8</v>
      </c>
      <c r="AA108" s="343" t="s">
        <v>30</v>
      </c>
      <c r="AB108" s="347" t="s">
        <v>1423</v>
      </c>
      <c r="AC108" s="347" t="s">
        <v>1423</v>
      </c>
      <c r="AD108" s="347" t="s">
        <v>1423</v>
      </c>
      <c r="AE108" s="347" t="s">
        <v>1423</v>
      </c>
      <c r="AF108" s="345">
        <v>44530</v>
      </c>
      <c r="AG108" s="347" t="s">
        <v>1423</v>
      </c>
      <c r="AH108" s="333">
        <v>1</v>
      </c>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323"/>
      <c r="CQ108" s="323"/>
      <c r="CR108" s="323"/>
      <c r="CS108" s="323"/>
      <c r="CT108" s="323"/>
      <c r="CU108" s="323"/>
      <c r="CV108" s="323"/>
      <c r="CW108" s="323"/>
      <c r="CX108" s="323"/>
      <c r="CY108" s="323"/>
      <c r="CZ108" s="323"/>
      <c r="DA108" s="323"/>
      <c r="DB108" s="323"/>
      <c r="DC108" s="323"/>
      <c r="DD108" s="323"/>
      <c r="DE108" s="323"/>
      <c r="DF108" s="323"/>
      <c r="DG108" s="323"/>
      <c r="DH108" s="323"/>
      <c r="DI108" s="323"/>
      <c r="DJ108" s="323"/>
      <c r="DK108" s="323"/>
      <c r="DL108" s="323"/>
      <c r="DM108" s="323"/>
      <c r="DN108" s="323"/>
      <c r="DO108" s="323"/>
      <c r="DP108" s="323"/>
      <c r="DQ108" s="323"/>
      <c r="DR108" s="323"/>
      <c r="DS108" s="323"/>
      <c r="DT108" s="323"/>
      <c r="DU108" s="323"/>
      <c r="DV108" s="323"/>
      <c r="DW108" s="323"/>
      <c r="DX108" s="323"/>
      <c r="DY108" s="323"/>
      <c r="DZ108" s="323"/>
      <c r="EA108" s="323"/>
      <c r="EB108" s="323"/>
      <c r="EC108" s="323"/>
      <c r="ED108" s="323"/>
      <c r="EE108" s="323"/>
      <c r="EF108" s="323"/>
      <c r="EG108" s="323"/>
      <c r="EH108" s="323"/>
      <c r="EI108" s="323"/>
      <c r="EJ108" s="323"/>
      <c r="EK108" s="323"/>
      <c r="EL108" s="323"/>
      <c r="EM108" s="323"/>
      <c r="EN108" s="323"/>
      <c r="EO108" s="323"/>
      <c r="EP108" s="323"/>
      <c r="EQ108" s="323"/>
      <c r="ER108" s="323"/>
      <c r="ES108" s="323"/>
      <c r="ET108" s="323"/>
      <c r="EU108" s="323"/>
    </row>
    <row r="109" spans="1:151" s="333" customFormat="1" ht="180">
      <c r="A109" s="343" t="s">
        <v>1798</v>
      </c>
      <c r="B109" s="347" t="s">
        <v>924</v>
      </c>
      <c r="C109" s="347" t="s">
        <v>356</v>
      </c>
      <c r="D109" s="347" t="s">
        <v>1799</v>
      </c>
      <c r="E109" s="347" t="s">
        <v>1800</v>
      </c>
      <c r="F109" s="347" t="s">
        <v>31</v>
      </c>
      <c r="G109" s="347" t="s">
        <v>1801</v>
      </c>
      <c r="H109" s="347" t="s">
        <v>1422</v>
      </c>
      <c r="I109" s="345">
        <v>43831</v>
      </c>
      <c r="J109" s="345" t="s">
        <v>1037</v>
      </c>
      <c r="K109" s="345" t="s">
        <v>946</v>
      </c>
      <c r="L109" s="345" t="s">
        <v>946</v>
      </c>
      <c r="M109" s="347" t="s">
        <v>1426</v>
      </c>
      <c r="N109" s="347" t="s">
        <v>1427</v>
      </c>
      <c r="O109" s="347" t="s">
        <v>1495</v>
      </c>
      <c r="P109" s="347" t="s">
        <v>31</v>
      </c>
      <c r="Q109" s="347" t="s">
        <v>31</v>
      </c>
      <c r="R109" s="347" t="s">
        <v>1802</v>
      </c>
      <c r="S109" s="347" t="s">
        <v>1803</v>
      </c>
      <c r="T109" s="347" t="s">
        <v>1430</v>
      </c>
      <c r="U109" s="336">
        <f t="shared" si="4"/>
        <v>3</v>
      </c>
      <c r="V109" s="343" t="s">
        <v>8</v>
      </c>
      <c r="W109" s="336">
        <f t="shared" si="5"/>
        <v>1</v>
      </c>
      <c r="X109" s="347" t="s">
        <v>1431</v>
      </c>
      <c r="Y109" s="336">
        <f t="shared" si="6"/>
        <v>2</v>
      </c>
      <c r="Z109" s="333">
        <f t="shared" si="7"/>
        <v>6</v>
      </c>
      <c r="AA109" s="343" t="s">
        <v>30</v>
      </c>
      <c r="AB109" s="347" t="s">
        <v>1423</v>
      </c>
      <c r="AC109" s="347" t="s">
        <v>1423</v>
      </c>
      <c r="AD109" s="347" t="s">
        <v>1423</v>
      </c>
      <c r="AE109" s="347" t="s">
        <v>1423</v>
      </c>
      <c r="AF109" s="345">
        <v>44530</v>
      </c>
      <c r="AG109" s="347" t="s">
        <v>1423</v>
      </c>
      <c r="AH109" s="333">
        <v>1</v>
      </c>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c r="CP109" s="323"/>
      <c r="CQ109" s="323"/>
      <c r="CR109" s="323"/>
      <c r="CS109" s="323"/>
      <c r="CT109" s="323"/>
      <c r="CU109" s="323"/>
      <c r="CV109" s="323"/>
      <c r="CW109" s="323"/>
      <c r="CX109" s="323"/>
      <c r="CY109" s="323"/>
      <c r="CZ109" s="323"/>
      <c r="DA109" s="323"/>
      <c r="DB109" s="323"/>
      <c r="DC109" s="323"/>
      <c r="DD109" s="323"/>
      <c r="DE109" s="323"/>
      <c r="DF109" s="323"/>
      <c r="DG109" s="323"/>
      <c r="DH109" s="323"/>
      <c r="DI109" s="323"/>
      <c r="DJ109" s="323"/>
      <c r="DK109" s="323"/>
      <c r="DL109" s="323"/>
      <c r="DM109" s="323"/>
      <c r="DN109" s="323"/>
      <c r="DO109" s="323"/>
      <c r="DP109" s="323"/>
      <c r="DQ109" s="323"/>
      <c r="DR109" s="323"/>
      <c r="DS109" s="323"/>
      <c r="DT109" s="323"/>
      <c r="DU109" s="323"/>
      <c r="DV109" s="323"/>
      <c r="DW109" s="323"/>
      <c r="DX109" s="323"/>
      <c r="DY109" s="323"/>
      <c r="DZ109" s="323"/>
      <c r="EA109" s="323"/>
      <c r="EB109" s="323"/>
      <c r="EC109" s="323"/>
      <c r="ED109" s="323"/>
      <c r="EE109" s="323"/>
      <c r="EF109" s="323"/>
      <c r="EG109" s="323"/>
      <c r="EH109" s="323"/>
      <c r="EI109" s="323"/>
      <c r="EJ109" s="323"/>
      <c r="EK109" s="323"/>
      <c r="EL109" s="323"/>
      <c r="EM109" s="323"/>
      <c r="EN109" s="323"/>
      <c r="EO109" s="323"/>
      <c r="EP109" s="323"/>
      <c r="EQ109" s="323"/>
      <c r="ER109" s="323"/>
      <c r="ES109" s="323"/>
      <c r="ET109" s="323"/>
      <c r="EU109" s="323"/>
    </row>
    <row r="110" spans="1:151" s="333" customFormat="1" ht="90">
      <c r="A110" s="343" t="s">
        <v>1804</v>
      </c>
      <c r="B110" s="347" t="s">
        <v>924</v>
      </c>
      <c r="C110" s="347" t="s">
        <v>356</v>
      </c>
      <c r="D110" s="347" t="s">
        <v>1805</v>
      </c>
      <c r="E110" s="347" t="s">
        <v>1806</v>
      </c>
      <c r="F110" s="347" t="s">
        <v>31</v>
      </c>
      <c r="G110" s="350" t="s">
        <v>1801</v>
      </c>
      <c r="H110" s="347" t="s">
        <v>1422</v>
      </c>
      <c r="I110" s="345">
        <v>43831</v>
      </c>
      <c r="J110" s="345" t="s">
        <v>1037</v>
      </c>
      <c r="K110" s="345" t="s">
        <v>946</v>
      </c>
      <c r="L110" s="345" t="s">
        <v>946</v>
      </c>
      <c r="M110" s="347" t="s">
        <v>1426</v>
      </c>
      <c r="N110" s="347" t="s">
        <v>1427</v>
      </c>
      <c r="O110" s="347" t="s">
        <v>1495</v>
      </c>
      <c r="P110" s="347" t="s">
        <v>31</v>
      </c>
      <c r="Q110" s="347" t="s">
        <v>31</v>
      </c>
      <c r="R110" s="347" t="s">
        <v>1802</v>
      </c>
      <c r="S110" s="347" t="s">
        <v>1807</v>
      </c>
      <c r="T110" s="347" t="s">
        <v>1430</v>
      </c>
      <c r="U110" s="336">
        <f t="shared" si="4"/>
        <v>3</v>
      </c>
      <c r="V110" s="343" t="s">
        <v>8</v>
      </c>
      <c r="W110" s="336">
        <f t="shared" si="5"/>
        <v>1</v>
      </c>
      <c r="X110" s="347" t="s">
        <v>8</v>
      </c>
      <c r="Y110" s="336">
        <f t="shared" si="6"/>
        <v>1</v>
      </c>
      <c r="Z110" s="333">
        <f t="shared" si="7"/>
        <v>5</v>
      </c>
      <c r="AA110" s="343" t="s">
        <v>30</v>
      </c>
      <c r="AB110" s="347" t="s">
        <v>1423</v>
      </c>
      <c r="AC110" s="347" t="s">
        <v>1423</v>
      </c>
      <c r="AD110" s="347" t="s">
        <v>1423</v>
      </c>
      <c r="AE110" s="347" t="s">
        <v>1423</v>
      </c>
      <c r="AF110" s="345">
        <v>44530</v>
      </c>
      <c r="AG110" s="347" t="s">
        <v>1423</v>
      </c>
      <c r="AH110" s="333">
        <v>1</v>
      </c>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c r="CP110" s="323"/>
      <c r="CQ110" s="323"/>
      <c r="CR110" s="323"/>
      <c r="CS110" s="323"/>
      <c r="CT110" s="323"/>
      <c r="CU110" s="323"/>
      <c r="CV110" s="323"/>
      <c r="CW110" s="323"/>
      <c r="CX110" s="323"/>
      <c r="CY110" s="323"/>
      <c r="CZ110" s="323"/>
      <c r="DA110" s="323"/>
      <c r="DB110" s="323"/>
      <c r="DC110" s="323"/>
      <c r="DD110" s="323"/>
      <c r="DE110" s="323"/>
      <c r="DF110" s="323"/>
      <c r="DG110" s="323"/>
      <c r="DH110" s="323"/>
      <c r="DI110" s="323"/>
      <c r="DJ110" s="323"/>
      <c r="DK110" s="323"/>
      <c r="DL110" s="323"/>
      <c r="DM110" s="323"/>
      <c r="DN110" s="323"/>
      <c r="DO110" s="323"/>
      <c r="DP110" s="323"/>
      <c r="DQ110" s="323"/>
      <c r="DR110" s="323"/>
      <c r="DS110" s="323"/>
      <c r="DT110" s="323"/>
      <c r="DU110" s="323"/>
      <c r="DV110" s="323"/>
      <c r="DW110" s="323"/>
      <c r="DX110" s="323"/>
      <c r="DY110" s="323"/>
      <c r="DZ110" s="323"/>
      <c r="EA110" s="323"/>
      <c r="EB110" s="323"/>
      <c r="EC110" s="323"/>
      <c r="ED110" s="323"/>
      <c r="EE110" s="323"/>
      <c r="EF110" s="323"/>
      <c r="EG110" s="323"/>
      <c r="EH110" s="323"/>
      <c r="EI110" s="323"/>
      <c r="EJ110" s="323"/>
      <c r="EK110" s="323"/>
      <c r="EL110" s="323"/>
      <c r="EM110" s="323"/>
      <c r="EN110" s="323"/>
      <c r="EO110" s="323"/>
      <c r="EP110" s="323"/>
      <c r="EQ110" s="323"/>
      <c r="ER110" s="323"/>
      <c r="ES110" s="323"/>
      <c r="ET110" s="323"/>
      <c r="EU110" s="323"/>
    </row>
    <row r="111" spans="1:151" s="333" customFormat="1" ht="165">
      <c r="A111" s="343" t="s">
        <v>1808</v>
      </c>
      <c r="B111" s="347" t="s">
        <v>924</v>
      </c>
      <c r="C111" s="347" t="s">
        <v>356</v>
      </c>
      <c r="D111" s="347" t="s">
        <v>1809</v>
      </c>
      <c r="E111" s="347" t="s">
        <v>1810</v>
      </c>
      <c r="F111" s="347" t="s">
        <v>31</v>
      </c>
      <c r="G111" s="350" t="s">
        <v>1801</v>
      </c>
      <c r="H111" s="347" t="s">
        <v>1422</v>
      </c>
      <c r="I111" s="345">
        <v>43831</v>
      </c>
      <c r="J111" s="345" t="s">
        <v>1037</v>
      </c>
      <c r="K111" s="345" t="s">
        <v>946</v>
      </c>
      <c r="L111" s="345" t="s">
        <v>946</v>
      </c>
      <c r="M111" s="347" t="s">
        <v>1426</v>
      </c>
      <c r="N111" s="347" t="s">
        <v>1427</v>
      </c>
      <c r="O111" s="347" t="s">
        <v>1495</v>
      </c>
      <c r="P111" s="347" t="s">
        <v>31</v>
      </c>
      <c r="Q111" s="347" t="s">
        <v>31</v>
      </c>
      <c r="R111" s="347" t="s">
        <v>1790</v>
      </c>
      <c r="S111" s="347" t="s">
        <v>1811</v>
      </c>
      <c r="T111" s="347" t="s">
        <v>1430</v>
      </c>
      <c r="U111" s="336">
        <f t="shared" si="4"/>
        <v>3</v>
      </c>
      <c r="V111" s="343" t="s">
        <v>8</v>
      </c>
      <c r="W111" s="336">
        <f t="shared" si="5"/>
        <v>1</v>
      </c>
      <c r="X111" s="347" t="s">
        <v>8</v>
      </c>
      <c r="Y111" s="336">
        <f t="shared" si="6"/>
        <v>1</v>
      </c>
      <c r="Z111" s="333">
        <f t="shared" si="7"/>
        <v>5</v>
      </c>
      <c r="AA111" s="343" t="s">
        <v>30</v>
      </c>
      <c r="AB111" s="347" t="s">
        <v>1423</v>
      </c>
      <c r="AC111" s="347" t="s">
        <v>1423</v>
      </c>
      <c r="AD111" s="347" t="s">
        <v>1423</v>
      </c>
      <c r="AE111" s="347" t="s">
        <v>1423</v>
      </c>
      <c r="AF111" s="345">
        <v>44530</v>
      </c>
      <c r="AG111" s="347" t="s">
        <v>1423</v>
      </c>
      <c r="AH111" s="333">
        <v>1</v>
      </c>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c r="CP111" s="323"/>
      <c r="CQ111" s="323"/>
      <c r="CR111" s="323"/>
      <c r="CS111" s="323"/>
      <c r="CT111" s="323"/>
      <c r="CU111" s="323"/>
      <c r="CV111" s="323"/>
      <c r="CW111" s="323"/>
      <c r="CX111" s="323"/>
      <c r="CY111" s="323"/>
      <c r="CZ111" s="323"/>
      <c r="DA111" s="323"/>
      <c r="DB111" s="323"/>
      <c r="DC111" s="323"/>
      <c r="DD111" s="323"/>
      <c r="DE111" s="323"/>
      <c r="DF111" s="323"/>
      <c r="DG111" s="323"/>
      <c r="DH111" s="323"/>
      <c r="DI111" s="323"/>
      <c r="DJ111" s="323"/>
      <c r="DK111" s="323"/>
      <c r="DL111" s="323"/>
      <c r="DM111" s="323"/>
      <c r="DN111" s="323"/>
      <c r="DO111" s="323"/>
      <c r="DP111" s="323"/>
      <c r="DQ111" s="323"/>
      <c r="DR111" s="323"/>
      <c r="DS111" s="323"/>
      <c r="DT111" s="323"/>
      <c r="DU111" s="323"/>
      <c r="DV111" s="323"/>
      <c r="DW111" s="323"/>
      <c r="DX111" s="323"/>
      <c r="DY111" s="323"/>
      <c r="DZ111" s="323"/>
      <c r="EA111" s="323"/>
      <c r="EB111" s="323"/>
      <c r="EC111" s="323"/>
      <c r="ED111" s="323"/>
      <c r="EE111" s="323"/>
      <c r="EF111" s="323"/>
      <c r="EG111" s="323"/>
      <c r="EH111" s="323"/>
      <c r="EI111" s="323"/>
      <c r="EJ111" s="323"/>
      <c r="EK111" s="323"/>
      <c r="EL111" s="323"/>
      <c r="EM111" s="323"/>
      <c r="EN111" s="323"/>
      <c r="EO111" s="323"/>
      <c r="EP111" s="323"/>
      <c r="EQ111" s="323"/>
      <c r="ER111" s="323"/>
      <c r="ES111" s="323"/>
      <c r="ET111" s="323"/>
      <c r="EU111" s="323"/>
    </row>
    <row r="112" spans="1:151" s="333" customFormat="1" ht="135">
      <c r="A112" s="343" t="s">
        <v>1812</v>
      </c>
      <c r="B112" s="347" t="s">
        <v>924</v>
      </c>
      <c r="C112" s="347" t="s">
        <v>356</v>
      </c>
      <c r="D112" s="347" t="s">
        <v>1813</v>
      </c>
      <c r="E112" s="347" t="s">
        <v>1814</v>
      </c>
      <c r="F112" s="347" t="s">
        <v>31</v>
      </c>
      <c r="G112" s="350" t="s">
        <v>1815</v>
      </c>
      <c r="H112" s="347" t="s">
        <v>1422</v>
      </c>
      <c r="I112" s="345">
        <v>43831</v>
      </c>
      <c r="J112" s="345" t="s">
        <v>1037</v>
      </c>
      <c r="K112" s="345" t="s">
        <v>946</v>
      </c>
      <c r="L112" s="345" t="s">
        <v>946</v>
      </c>
      <c r="M112" s="347" t="s">
        <v>1426</v>
      </c>
      <c r="N112" s="347" t="s">
        <v>1427</v>
      </c>
      <c r="O112" s="347" t="s">
        <v>1441</v>
      </c>
      <c r="P112" s="347" t="s">
        <v>31</v>
      </c>
      <c r="Q112" s="347" t="s">
        <v>31</v>
      </c>
      <c r="R112" s="347" t="s">
        <v>1802</v>
      </c>
      <c r="S112" s="347" t="s">
        <v>1816</v>
      </c>
      <c r="T112" s="347" t="s">
        <v>1430</v>
      </c>
      <c r="U112" s="336">
        <f t="shared" si="4"/>
        <v>3</v>
      </c>
      <c r="V112" s="343" t="s">
        <v>8</v>
      </c>
      <c r="W112" s="336">
        <f t="shared" si="5"/>
        <v>1</v>
      </c>
      <c r="X112" s="347" t="s">
        <v>1431</v>
      </c>
      <c r="Y112" s="336">
        <f t="shared" si="6"/>
        <v>2</v>
      </c>
      <c r="Z112" s="333">
        <f t="shared" si="7"/>
        <v>6</v>
      </c>
      <c r="AA112" s="343" t="s">
        <v>30</v>
      </c>
      <c r="AB112" s="347" t="s">
        <v>1423</v>
      </c>
      <c r="AC112" s="347" t="s">
        <v>1423</v>
      </c>
      <c r="AD112" s="347" t="s">
        <v>1423</v>
      </c>
      <c r="AE112" s="347" t="s">
        <v>1423</v>
      </c>
      <c r="AF112" s="345">
        <v>44530</v>
      </c>
      <c r="AG112" s="347" t="s">
        <v>1423</v>
      </c>
      <c r="AH112" s="333">
        <v>1</v>
      </c>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3"/>
      <c r="CD112" s="323"/>
      <c r="CE112" s="323"/>
      <c r="CF112" s="323"/>
      <c r="CG112" s="323"/>
      <c r="CH112" s="323"/>
      <c r="CI112" s="323"/>
      <c r="CJ112" s="323"/>
      <c r="CK112" s="323"/>
      <c r="CL112" s="323"/>
      <c r="CM112" s="323"/>
      <c r="CN112" s="323"/>
      <c r="CO112" s="323"/>
      <c r="CP112" s="323"/>
      <c r="CQ112" s="323"/>
      <c r="CR112" s="323"/>
      <c r="CS112" s="323"/>
      <c r="CT112" s="323"/>
      <c r="CU112" s="323"/>
      <c r="CV112" s="323"/>
      <c r="CW112" s="323"/>
      <c r="CX112" s="323"/>
      <c r="CY112" s="323"/>
      <c r="CZ112" s="323"/>
      <c r="DA112" s="323"/>
      <c r="DB112" s="323"/>
      <c r="DC112" s="323"/>
      <c r="DD112" s="323"/>
      <c r="DE112" s="323"/>
      <c r="DF112" s="323"/>
      <c r="DG112" s="323"/>
      <c r="DH112" s="323"/>
      <c r="DI112" s="323"/>
      <c r="DJ112" s="323"/>
      <c r="DK112" s="323"/>
      <c r="DL112" s="323"/>
      <c r="DM112" s="323"/>
      <c r="DN112" s="323"/>
      <c r="DO112" s="323"/>
      <c r="DP112" s="323"/>
      <c r="DQ112" s="323"/>
      <c r="DR112" s="323"/>
      <c r="DS112" s="323"/>
      <c r="DT112" s="323"/>
      <c r="DU112" s="323"/>
      <c r="DV112" s="323"/>
      <c r="DW112" s="323"/>
      <c r="DX112" s="323"/>
      <c r="DY112" s="323"/>
      <c r="DZ112" s="323"/>
      <c r="EA112" s="323"/>
      <c r="EB112" s="323"/>
      <c r="EC112" s="323"/>
      <c r="ED112" s="323"/>
      <c r="EE112" s="323"/>
      <c r="EF112" s="323"/>
      <c r="EG112" s="323"/>
      <c r="EH112" s="323"/>
      <c r="EI112" s="323"/>
      <c r="EJ112" s="323"/>
      <c r="EK112" s="323"/>
      <c r="EL112" s="323"/>
      <c r="EM112" s="323"/>
      <c r="EN112" s="323"/>
      <c r="EO112" s="323"/>
      <c r="EP112" s="323"/>
      <c r="EQ112" s="323"/>
      <c r="ER112" s="323"/>
      <c r="ES112" s="323"/>
      <c r="ET112" s="323"/>
      <c r="EU112" s="323"/>
    </row>
    <row r="113" spans="1:151" s="333" customFormat="1" ht="90">
      <c r="A113" s="343" t="s">
        <v>1817</v>
      </c>
      <c r="B113" s="347" t="s">
        <v>924</v>
      </c>
      <c r="C113" s="347" t="s">
        <v>356</v>
      </c>
      <c r="D113" s="347" t="s">
        <v>1818</v>
      </c>
      <c r="E113" s="347" t="s">
        <v>1819</v>
      </c>
      <c r="F113" s="347" t="s">
        <v>31</v>
      </c>
      <c r="G113" s="347" t="s">
        <v>1801</v>
      </c>
      <c r="H113" s="347" t="s">
        <v>1422</v>
      </c>
      <c r="I113" s="345">
        <v>43831</v>
      </c>
      <c r="J113" s="345" t="s">
        <v>1037</v>
      </c>
      <c r="K113" s="345" t="s">
        <v>946</v>
      </c>
      <c r="L113" s="345" t="s">
        <v>946</v>
      </c>
      <c r="M113" s="347" t="s">
        <v>1426</v>
      </c>
      <c r="N113" s="347" t="s">
        <v>1427</v>
      </c>
      <c r="O113" s="347" t="s">
        <v>1441</v>
      </c>
      <c r="P113" s="347" t="s">
        <v>31</v>
      </c>
      <c r="Q113" s="347" t="s">
        <v>31</v>
      </c>
      <c r="R113" s="347" t="s">
        <v>1790</v>
      </c>
      <c r="S113" s="347" t="s">
        <v>1820</v>
      </c>
      <c r="T113" s="347" t="s">
        <v>1430</v>
      </c>
      <c r="U113" s="336">
        <f t="shared" si="4"/>
        <v>3</v>
      </c>
      <c r="V113" s="343" t="s">
        <v>1431</v>
      </c>
      <c r="W113" s="336">
        <f t="shared" si="5"/>
        <v>2</v>
      </c>
      <c r="X113" s="347" t="s">
        <v>1431</v>
      </c>
      <c r="Y113" s="336">
        <f t="shared" si="6"/>
        <v>2</v>
      </c>
      <c r="Z113" s="333">
        <f t="shared" si="7"/>
        <v>7</v>
      </c>
      <c r="AA113" s="343" t="s">
        <v>30</v>
      </c>
      <c r="AB113" s="347" t="s">
        <v>1423</v>
      </c>
      <c r="AC113" s="347" t="s">
        <v>1423</v>
      </c>
      <c r="AD113" s="347" t="s">
        <v>1423</v>
      </c>
      <c r="AE113" s="347" t="s">
        <v>1423</v>
      </c>
      <c r="AF113" s="345">
        <v>44530</v>
      </c>
      <c r="AG113" s="347" t="s">
        <v>1423</v>
      </c>
      <c r="AH113" s="333">
        <v>1</v>
      </c>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c r="CL113" s="323"/>
      <c r="CM113" s="323"/>
      <c r="CN113" s="323"/>
      <c r="CO113" s="323"/>
      <c r="CP113" s="323"/>
      <c r="CQ113" s="323"/>
      <c r="CR113" s="323"/>
      <c r="CS113" s="323"/>
      <c r="CT113" s="323"/>
      <c r="CU113" s="323"/>
      <c r="CV113" s="323"/>
      <c r="CW113" s="323"/>
      <c r="CX113" s="323"/>
      <c r="CY113" s="323"/>
      <c r="CZ113" s="323"/>
      <c r="DA113" s="323"/>
      <c r="DB113" s="323"/>
      <c r="DC113" s="323"/>
      <c r="DD113" s="323"/>
      <c r="DE113" s="323"/>
      <c r="DF113" s="323"/>
      <c r="DG113" s="323"/>
      <c r="DH113" s="323"/>
      <c r="DI113" s="323"/>
      <c r="DJ113" s="323"/>
      <c r="DK113" s="323"/>
      <c r="DL113" s="323"/>
      <c r="DM113" s="323"/>
      <c r="DN113" s="323"/>
      <c r="DO113" s="323"/>
      <c r="DP113" s="323"/>
      <c r="DQ113" s="323"/>
      <c r="DR113" s="323"/>
      <c r="DS113" s="323"/>
      <c r="DT113" s="323"/>
      <c r="DU113" s="323"/>
      <c r="DV113" s="323"/>
      <c r="DW113" s="323"/>
      <c r="DX113" s="323"/>
      <c r="DY113" s="323"/>
      <c r="DZ113" s="323"/>
      <c r="EA113" s="323"/>
      <c r="EB113" s="323"/>
      <c r="EC113" s="323"/>
      <c r="ED113" s="323"/>
      <c r="EE113" s="323"/>
      <c r="EF113" s="323"/>
      <c r="EG113" s="323"/>
      <c r="EH113" s="323"/>
      <c r="EI113" s="323"/>
      <c r="EJ113" s="323"/>
      <c r="EK113" s="323"/>
      <c r="EL113" s="323"/>
      <c r="EM113" s="323"/>
      <c r="EN113" s="323"/>
      <c r="EO113" s="323"/>
      <c r="EP113" s="323"/>
      <c r="EQ113" s="323"/>
      <c r="ER113" s="323"/>
      <c r="ES113" s="323"/>
      <c r="ET113" s="323"/>
      <c r="EU113" s="323"/>
    </row>
    <row r="114" spans="1:151" s="333" customFormat="1" ht="120">
      <c r="A114" s="343" t="s">
        <v>1821</v>
      </c>
      <c r="B114" s="347" t="s">
        <v>924</v>
      </c>
      <c r="C114" s="347" t="s">
        <v>356</v>
      </c>
      <c r="D114" s="347" t="s">
        <v>1822</v>
      </c>
      <c r="E114" s="347" t="s">
        <v>1823</v>
      </c>
      <c r="F114" s="347" t="s">
        <v>31</v>
      </c>
      <c r="G114" s="347" t="s">
        <v>1801</v>
      </c>
      <c r="H114" s="347" t="s">
        <v>1422</v>
      </c>
      <c r="I114" s="345">
        <v>43831</v>
      </c>
      <c r="J114" s="345" t="s">
        <v>1037</v>
      </c>
      <c r="K114" s="345" t="s">
        <v>946</v>
      </c>
      <c r="L114" s="345" t="s">
        <v>946</v>
      </c>
      <c r="M114" s="347" t="s">
        <v>1426</v>
      </c>
      <c r="N114" s="347" t="s">
        <v>1427</v>
      </c>
      <c r="O114" s="347" t="s">
        <v>1441</v>
      </c>
      <c r="P114" s="347" t="s">
        <v>31</v>
      </c>
      <c r="Q114" s="347" t="s">
        <v>31</v>
      </c>
      <c r="R114" s="347" t="s">
        <v>1790</v>
      </c>
      <c r="S114" s="347" t="s">
        <v>1824</v>
      </c>
      <c r="T114" s="347" t="s">
        <v>1430</v>
      </c>
      <c r="U114" s="336">
        <f t="shared" si="4"/>
        <v>3</v>
      </c>
      <c r="V114" s="343" t="s">
        <v>1431</v>
      </c>
      <c r="W114" s="336">
        <f t="shared" si="5"/>
        <v>2</v>
      </c>
      <c r="X114" s="347" t="s">
        <v>1431</v>
      </c>
      <c r="Y114" s="336">
        <f t="shared" si="6"/>
        <v>2</v>
      </c>
      <c r="Z114" s="333">
        <f t="shared" si="7"/>
        <v>7</v>
      </c>
      <c r="AA114" s="343" t="s">
        <v>30</v>
      </c>
      <c r="AB114" s="347" t="s">
        <v>1423</v>
      </c>
      <c r="AC114" s="347" t="s">
        <v>1423</v>
      </c>
      <c r="AD114" s="347" t="s">
        <v>1423</v>
      </c>
      <c r="AE114" s="347" t="s">
        <v>1423</v>
      </c>
      <c r="AF114" s="345">
        <v>44530</v>
      </c>
      <c r="AG114" s="347" t="s">
        <v>1423</v>
      </c>
      <c r="AH114" s="333">
        <v>1</v>
      </c>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c r="CL114" s="323"/>
      <c r="CM114" s="323"/>
      <c r="CN114" s="323"/>
      <c r="CO114" s="323"/>
      <c r="CP114" s="323"/>
      <c r="CQ114" s="323"/>
      <c r="CR114" s="323"/>
      <c r="CS114" s="323"/>
      <c r="CT114" s="323"/>
      <c r="CU114" s="323"/>
      <c r="CV114" s="323"/>
      <c r="CW114" s="323"/>
      <c r="CX114" s="323"/>
      <c r="CY114" s="323"/>
      <c r="CZ114" s="323"/>
      <c r="DA114" s="323"/>
      <c r="DB114" s="323"/>
      <c r="DC114" s="323"/>
      <c r="DD114" s="323"/>
      <c r="DE114" s="323"/>
      <c r="DF114" s="323"/>
      <c r="DG114" s="323"/>
      <c r="DH114" s="323"/>
      <c r="DI114" s="323"/>
      <c r="DJ114" s="323"/>
      <c r="DK114" s="323"/>
      <c r="DL114" s="323"/>
      <c r="DM114" s="323"/>
      <c r="DN114" s="323"/>
      <c r="DO114" s="323"/>
      <c r="DP114" s="323"/>
      <c r="DQ114" s="323"/>
      <c r="DR114" s="323"/>
      <c r="DS114" s="323"/>
      <c r="DT114" s="323"/>
      <c r="DU114" s="323"/>
      <c r="DV114" s="323"/>
      <c r="DW114" s="323"/>
      <c r="DX114" s="323"/>
      <c r="DY114" s="323"/>
      <c r="DZ114" s="323"/>
      <c r="EA114" s="323"/>
      <c r="EB114" s="323"/>
      <c r="EC114" s="323"/>
      <c r="ED114" s="323"/>
      <c r="EE114" s="323"/>
      <c r="EF114" s="323"/>
      <c r="EG114" s="323"/>
      <c r="EH114" s="323"/>
      <c r="EI114" s="323"/>
      <c r="EJ114" s="323"/>
      <c r="EK114" s="323"/>
      <c r="EL114" s="323"/>
      <c r="EM114" s="323"/>
      <c r="EN114" s="323"/>
      <c r="EO114" s="323"/>
      <c r="EP114" s="323"/>
      <c r="EQ114" s="323"/>
      <c r="ER114" s="323"/>
      <c r="ES114" s="323"/>
      <c r="ET114" s="323"/>
      <c r="EU114" s="323"/>
    </row>
    <row r="115" spans="1:151" s="333" customFormat="1" ht="150">
      <c r="A115" s="343" t="s">
        <v>1825</v>
      </c>
      <c r="B115" s="347" t="s">
        <v>924</v>
      </c>
      <c r="C115" s="347" t="s">
        <v>356</v>
      </c>
      <c r="D115" s="347" t="s">
        <v>1826</v>
      </c>
      <c r="E115" s="347" t="s">
        <v>1827</v>
      </c>
      <c r="F115" s="347" t="s">
        <v>30</v>
      </c>
      <c r="G115" s="343" t="s">
        <v>1423</v>
      </c>
      <c r="H115" s="347" t="s">
        <v>1422</v>
      </c>
      <c r="I115" s="345">
        <v>43831</v>
      </c>
      <c r="J115" s="345" t="s">
        <v>1037</v>
      </c>
      <c r="K115" s="345" t="s">
        <v>946</v>
      </c>
      <c r="L115" s="345" t="s">
        <v>946</v>
      </c>
      <c r="M115" s="347" t="s">
        <v>1426</v>
      </c>
      <c r="N115" s="347" t="s">
        <v>1427</v>
      </c>
      <c r="O115" s="347" t="s">
        <v>1441</v>
      </c>
      <c r="P115" s="347" t="s">
        <v>31</v>
      </c>
      <c r="Q115" s="347" t="s">
        <v>31</v>
      </c>
      <c r="R115" s="347" t="s">
        <v>1790</v>
      </c>
      <c r="S115" s="347" t="s">
        <v>1828</v>
      </c>
      <c r="T115" s="347" t="s">
        <v>1430</v>
      </c>
      <c r="U115" s="336">
        <f t="shared" si="4"/>
        <v>3</v>
      </c>
      <c r="V115" s="343" t="s">
        <v>8</v>
      </c>
      <c r="W115" s="336">
        <f t="shared" si="5"/>
        <v>1</v>
      </c>
      <c r="X115" s="347" t="s">
        <v>8</v>
      </c>
      <c r="Y115" s="336">
        <f t="shared" si="6"/>
        <v>1</v>
      </c>
      <c r="Z115" s="333">
        <f t="shared" si="7"/>
        <v>5</v>
      </c>
      <c r="AA115" s="343" t="s">
        <v>30</v>
      </c>
      <c r="AB115" s="347" t="s">
        <v>1423</v>
      </c>
      <c r="AC115" s="347" t="s">
        <v>1423</v>
      </c>
      <c r="AD115" s="347" t="s">
        <v>1423</v>
      </c>
      <c r="AE115" s="347" t="s">
        <v>1423</v>
      </c>
      <c r="AF115" s="345">
        <v>44530</v>
      </c>
      <c r="AG115" s="347" t="s">
        <v>1423</v>
      </c>
      <c r="AH115" s="333">
        <v>1</v>
      </c>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c r="CL115" s="323"/>
      <c r="CM115" s="323"/>
      <c r="CN115" s="323"/>
      <c r="CO115" s="323"/>
      <c r="CP115" s="323"/>
      <c r="CQ115" s="323"/>
      <c r="CR115" s="323"/>
      <c r="CS115" s="323"/>
      <c r="CT115" s="323"/>
      <c r="CU115" s="323"/>
      <c r="CV115" s="323"/>
      <c r="CW115" s="323"/>
      <c r="CX115" s="323"/>
      <c r="CY115" s="323"/>
      <c r="CZ115" s="323"/>
      <c r="DA115" s="323"/>
      <c r="DB115" s="323"/>
      <c r="DC115" s="323"/>
      <c r="DD115" s="323"/>
      <c r="DE115" s="323"/>
      <c r="DF115" s="323"/>
      <c r="DG115" s="323"/>
      <c r="DH115" s="323"/>
      <c r="DI115" s="323"/>
      <c r="DJ115" s="323"/>
      <c r="DK115" s="323"/>
      <c r="DL115" s="323"/>
      <c r="DM115" s="323"/>
      <c r="DN115" s="323"/>
      <c r="DO115" s="323"/>
      <c r="DP115" s="323"/>
      <c r="DQ115" s="323"/>
      <c r="DR115" s="323"/>
      <c r="DS115" s="323"/>
      <c r="DT115" s="323"/>
      <c r="DU115" s="323"/>
      <c r="DV115" s="323"/>
      <c r="DW115" s="323"/>
      <c r="DX115" s="323"/>
      <c r="DY115" s="323"/>
      <c r="DZ115" s="323"/>
      <c r="EA115" s="323"/>
      <c r="EB115" s="323"/>
      <c r="EC115" s="323"/>
      <c r="ED115" s="323"/>
      <c r="EE115" s="323"/>
      <c r="EF115" s="323"/>
      <c r="EG115" s="323"/>
      <c r="EH115" s="323"/>
      <c r="EI115" s="323"/>
      <c r="EJ115" s="323"/>
      <c r="EK115" s="323"/>
      <c r="EL115" s="323"/>
      <c r="EM115" s="323"/>
      <c r="EN115" s="323"/>
      <c r="EO115" s="323"/>
      <c r="EP115" s="323"/>
      <c r="EQ115" s="323"/>
      <c r="ER115" s="323"/>
      <c r="ES115" s="323"/>
      <c r="ET115" s="323"/>
      <c r="EU115" s="323"/>
    </row>
    <row r="116" spans="1:151" s="333" customFormat="1" ht="90">
      <c r="A116" s="343" t="s">
        <v>1829</v>
      </c>
      <c r="B116" s="347" t="s">
        <v>924</v>
      </c>
      <c r="C116" s="347" t="s">
        <v>356</v>
      </c>
      <c r="D116" s="347" t="s">
        <v>1830</v>
      </c>
      <c r="E116" s="347" t="s">
        <v>1831</v>
      </c>
      <c r="F116" s="347" t="s">
        <v>31</v>
      </c>
      <c r="G116" s="350" t="s">
        <v>1801</v>
      </c>
      <c r="H116" s="347" t="s">
        <v>1422</v>
      </c>
      <c r="I116" s="345">
        <v>43831</v>
      </c>
      <c r="J116" s="345" t="s">
        <v>1037</v>
      </c>
      <c r="K116" s="345" t="s">
        <v>946</v>
      </c>
      <c r="L116" s="345" t="s">
        <v>946</v>
      </c>
      <c r="M116" s="347" t="s">
        <v>1426</v>
      </c>
      <c r="N116" s="347" t="s">
        <v>1427</v>
      </c>
      <c r="O116" s="347" t="s">
        <v>1441</v>
      </c>
      <c r="P116" s="347" t="s">
        <v>31</v>
      </c>
      <c r="Q116" s="347" t="s">
        <v>31</v>
      </c>
      <c r="R116" s="347" t="s">
        <v>1790</v>
      </c>
      <c r="S116" s="347" t="s">
        <v>1832</v>
      </c>
      <c r="T116" s="347" t="s">
        <v>1430</v>
      </c>
      <c r="U116" s="336">
        <f t="shared" si="4"/>
        <v>3</v>
      </c>
      <c r="V116" s="343" t="s">
        <v>1431</v>
      </c>
      <c r="W116" s="336">
        <f t="shared" si="5"/>
        <v>2</v>
      </c>
      <c r="X116" s="347" t="s">
        <v>1431</v>
      </c>
      <c r="Y116" s="336">
        <f t="shared" si="6"/>
        <v>2</v>
      </c>
      <c r="Z116" s="333">
        <f t="shared" si="7"/>
        <v>7</v>
      </c>
      <c r="AA116" s="343" t="s">
        <v>30</v>
      </c>
      <c r="AB116" s="347" t="s">
        <v>1423</v>
      </c>
      <c r="AC116" s="347" t="s">
        <v>1423</v>
      </c>
      <c r="AD116" s="347" t="s">
        <v>1423</v>
      </c>
      <c r="AE116" s="347" t="s">
        <v>1423</v>
      </c>
      <c r="AF116" s="345">
        <v>44530</v>
      </c>
      <c r="AG116" s="347" t="s">
        <v>1423</v>
      </c>
      <c r="AH116" s="333">
        <v>1</v>
      </c>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A116" s="323"/>
      <c r="CB116" s="323"/>
      <c r="CC116" s="323"/>
      <c r="CD116" s="323"/>
      <c r="CE116" s="323"/>
      <c r="CF116" s="323"/>
      <c r="CG116" s="323"/>
      <c r="CH116" s="323"/>
      <c r="CI116" s="323"/>
      <c r="CJ116" s="323"/>
      <c r="CK116" s="323"/>
      <c r="CL116" s="323"/>
      <c r="CM116" s="323"/>
      <c r="CN116" s="323"/>
      <c r="CO116" s="323"/>
      <c r="CP116" s="323"/>
      <c r="CQ116" s="323"/>
      <c r="CR116" s="323"/>
      <c r="CS116" s="323"/>
      <c r="CT116" s="323"/>
      <c r="CU116" s="323"/>
      <c r="CV116" s="323"/>
      <c r="CW116" s="323"/>
      <c r="CX116" s="323"/>
      <c r="CY116" s="323"/>
      <c r="CZ116" s="323"/>
      <c r="DA116" s="323"/>
      <c r="DB116" s="323"/>
      <c r="DC116" s="323"/>
      <c r="DD116" s="323"/>
      <c r="DE116" s="323"/>
      <c r="DF116" s="323"/>
      <c r="DG116" s="323"/>
      <c r="DH116" s="323"/>
      <c r="DI116" s="323"/>
      <c r="DJ116" s="323"/>
      <c r="DK116" s="323"/>
      <c r="DL116" s="323"/>
      <c r="DM116" s="323"/>
      <c r="DN116" s="323"/>
      <c r="DO116" s="323"/>
      <c r="DP116" s="323"/>
      <c r="DQ116" s="323"/>
      <c r="DR116" s="323"/>
      <c r="DS116" s="323"/>
      <c r="DT116" s="323"/>
      <c r="DU116" s="323"/>
      <c r="DV116" s="323"/>
      <c r="DW116" s="323"/>
      <c r="DX116" s="323"/>
      <c r="DY116" s="323"/>
      <c r="DZ116" s="323"/>
      <c r="EA116" s="323"/>
      <c r="EB116" s="323"/>
      <c r="EC116" s="323"/>
      <c r="ED116" s="323"/>
      <c r="EE116" s="323"/>
      <c r="EF116" s="323"/>
      <c r="EG116" s="323"/>
      <c r="EH116" s="323"/>
      <c r="EI116" s="323"/>
      <c r="EJ116" s="323"/>
      <c r="EK116" s="323"/>
      <c r="EL116" s="323"/>
      <c r="EM116" s="323"/>
      <c r="EN116" s="323"/>
      <c r="EO116" s="323"/>
      <c r="EP116" s="323"/>
      <c r="EQ116" s="323"/>
      <c r="ER116" s="323"/>
      <c r="ES116" s="323"/>
      <c r="ET116" s="323"/>
      <c r="EU116" s="323"/>
    </row>
    <row r="117" spans="1:151" s="333" customFormat="1" ht="60">
      <c r="A117" s="343" t="s">
        <v>1833</v>
      </c>
      <c r="B117" s="347" t="s">
        <v>924</v>
      </c>
      <c r="C117" s="347" t="s">
        <v>356</v>
      </c>
      <c r="D117" s="347" t="s">
        <v>1834</v>
      </c>
      <c r="E117" s="347" t="s">
        <v>1835</v>
      </c>
      <c r="F117" s="347" t="s">
        <v>31</v>
      </c>
      <c r="G117" s="350" t="s">
        <v>1801</v>
      </c>
      <c r="H117" s="347" t="s">
        <v>1422</v>
      </c>
      <c r="I117" s="345">
        <v>43831</v>
      </c>
      <c r="J117" s="345" t="s">
        <v>1741</v>
      </c>
      <c r="K117" s="345" t="s">
        <v>946</v>
      </c>
      <c r="L117" s="345" t="s">
        <v>946</v>
      </c>
      <c r="M117" s="347" t="s">
        <v>1426</v>
      </c>
      <c r="N117" s="347" t="s">
        <v>1427</v>
      </c>
      <c r="O117" s="347" t="s">
        <v>1495</v>
      </c>
      <c r="P117" s="347" t="s">
        <v>31</v>
      </c>
      <c r="Q117" s="347" t="s">
        <v>31</v>
      </c>
      <c r="R117" s="347" t="s">
        <v>1790</v>
      </c>
      <c r="S117" s="347" t="s">
        <v>1836</v>
      </c>
      <c r="T117" s="347" t="s">
        <v>1430</v>
      </c>
      <c r="U117" s="336">
        <f t="shared" si="4"/>
        <v>3</v>
      </c>
      <c r="V117" s="343" t="s">
        <v>1431</v>
      </c>
      <c r="W117" s="336">
        <f t="shared" si="5"/>
        <v>2</v>
      </c>
      <c r="X117" s="347" t="s">
        <v>1431</v>
      </c>
      <c r="Y117" s="336">
        <f t="shared" si="6"/>
        <v>2</v>
      </c>
      <c r="Z117" s="333">
        <f t="shared" si="7"/>
        <v>7</v>
      </c>
      <c r="AA117" s="343" t="s">
        <v>30</v>
      </c>
      <c r="AB117" s="347" t="s">
        <v>1423</v>
      </c>
      <c r="AC117" s="347" t="s">
        <v>1423</v>
      </c>
      <c r="AD117" s="347" t="s">
        <v>1423</v>
      </c>
      <c r="AE117" s="347" t="s">
        <v>1423</v>
      </c>
      <c r="AF117" s="345">
        <v>44530</v>
      </c>
      <c r="AG117" s="347" t="s">
        <v>1423</v>
      </c>
      <c r="AH117" s="333">
        <v>1</v>
      </c>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c r="BN117" s="323"/>
      <c r="BO117" s="323"/>
      <c r="BP117" s="323"/>
      <c r="BQ117" s="323"/>
      <c r="BR117" s="323"/>
      <c r="BS117" s="323"/>
      <c r="BT117" s="323"/>
      <c r="BU117" s="323"/>
      <c r="BV117" s="323"/>
      <c r="BW117" s="323"/>
      <c r="BX117" s="323"/>
      <c r="BY117" s="323"/>
      <c r="BZ117" s="323"/>
      <c r="CA117" s="323"/>
      <c r="CB117" s="323"/>
      <c r="CC117" s="323"/>
      <c r="CD117" s="323"/>
      <c r="CE117" s="323"/>
      <c r="CF117" s="323"/>
      <c r="CG117" s="323"/>
      <c r="CH117" s="323"/>
      <c r="CI117" s="323"/>
      <c r="CJ117" s="323"/>
      <c r="CK117" s="323"/>
      <c r="CL117" s="323"/>
      <c r="CM117" s="323"/>
      <c r="CN117" s="323"/>
      <c r="CO117" s="323"/>
      <c r="CP117" s="323"/>
      <c r="CQ117" s="323"/>
      <c r="CR117" s="323"/>
      <c r="CS117" s="323"/>
      <c r="CT117" s="323"/>
      <c r="CU117" s="323"/>
      <c r="CV117" s="323"/>
      <c r="CW117" s="323"/>
      <c r="CX117" s="323"/>
      <c r="CY117" s="323"/>
      <c r="CZ117" s="323"/>
      <c r="DA117" s="323"/>
      <c r="DB117" s="323"/>
      <c r="DC117" s="323"/>
      <c r="DD117" s="323"/>
      <c r="DE117" s="323"/>
      <c r="DF117" s="323"/>
      <c r="DG117" s="323"/>
      <c r="DH117" s="323"/>
      <c r="DI117" s="323"/>
      <c r="DJ117" s="323"/>
      <c r="DK117" s="323"/>
      <c r="DL117" s="323"/>
      <c r="DM117" s="323"/>
      <c r="DN117" s="323"/>
      <c r="DO117" s="323"/>
      <c r="DP117" s="323"/>
      <c r="DQ117" s="323"/>
      <c r="DR117" s="323"/>
      <c r="DS117" s="323"/>
      <c r="DT117" s="323"/>
      <c r="DU117" s="323"/>
      <c r="DV117" s="323"/>
      <c r="DW117" s="323"/>
      <c r="DX117" s="323"/>
      <c r="DY117" s="323"/>
      <c r="DZ117" s="323"/>
      <c r="EA117" s="323"/>
      <c r="EB117" s="323"/>
      <c r="EC117" s="323"/>
      <c r="ED117" s="323"/>
      <c r="EE117" s="323"/>
      <c r="EF117" s="323"/>
      <c r="EG117" s="323"/>
      <c r="EH117" s="323"/>
      <c r="EI117" s="323"/>
      <c r="EJ117" s="323"/>
      <c r="EK117" s="323"/>
      <c r="EL117" s="323"/>
      <c r="EM117" s="323"/>
      <c r="EN117" s="323"/>
      <c r="EO117" s="323"/>
      <c r="EP117" s="323"/>
      <c r="EQ117" s="323"/>
      <c r="ER117" s="323"/>
      <c r="ES117" s="323"/>
      <c r="ET117" s="323"/>
      <c r="EU117" s="323"/>
    </row>
    <row r="118" spans="1:151" s="333" customFormat="1" ht="45">
      <c r="A118" s="343" t="s">
        <v>1837</v>
      </c>
      <c r="B118" s="347" t="s">
        <v>924</v>
      </c>
      <c r="C118" s="347" t="s">
        <v>356</v>
      </c>
      <c r="D118" s="347" t="s">
        <v>1838</v>
      </c>
      <c r="E118" s="347" t="s">
        <v>1839</v>
      </c>
      <c r="F118" s="347" t="s">
        <v>31</v>
      </c>
      <c r="G118" s="347" t="s">
        <v>1801</v>
      </c>
      <c r="H118" s="347" t="s">
        <v>1422</v>
      </c>
      <c r="I118" s="345">
        <v>43831</v>
      </c>
      <c r="J118" s="345" t="s">
        <v>1741</v>
      </c>
      <c r="K118" s="345" t="s">
        <v>946</v>
      </c>
      <c r="L118" s="345" t="s">
        <v>946</v>
      </c>
      <c r="M118" s="347" t="s">
        <v>1426</v>
      </c>
      <c r="N118" s="347" t="s">
        <v>1427</v>
      </c>
      <c r="O118" s="347" t="s">
        <v>1495</v>
      </c>
      <c r="P118" s="347" t="s">
        <v>31</v>
      </c>
      <c r="Q118" s="347" t="s">
        <v>31</v>
      </c>
      <c r="R118" s="347" t="s">
        <v>1790</v>
      </c>
      <c r="S118" s="347" t="s">
        <v>1836</v>
      </c>
      <c r="T118" s="347" t="s">
        <v>1430</v>
      </c>
      <c r="U118" s="336">
        <f t="shared" si="4"/>
        <v>3</v>
      </c>
      <c r="V118" s="343" t="s">
        <v>1431</v>
      </c>
      <c r="W118" s="336">
        <f t="shared" si="5"/>
        <v>2</v>
      </c>
      <c r="X118" s="347" t="s">
        <v>1431</v>
      </c>
      <c r="Y118" s="336">
        <f t="shared" si="6"/>
        <v>2</v>
      </c>
      <c r="Z118" s="333">
        <f t="shared" si="7"/>
        <v>7</v>
      </c>
      <c r="AA118" s="343" t="s">
        <v>30</v>
      </c>
      <c r="AB118" s="347" t="s">
        <v>1423</v>
      </c>
      <c r="AC118" s="347" t="s">
        <v>1423</v>
      </c>
      <c r="AD118" s="347" t="s">
        <v>1423</v>
      </c>
      <c r="AE118" s="347" t="s">
        <v>1423</v>
      </c>
      <c r="AF118" s="345">
        <v>44530</v>
      </c>
      <c r="AG118" s="347" t="s">
        <v>1423</v>
      </c>
      <c r="AH118" s="333">
        <v>1</v>
      </c>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c r="BN118" s="323"/>
      <c r="BO118" s="323"/>
      <c r="BP118" s="323"/>
      <c r="BQ118" s="323"/>
      <c r="BR118" s="323"/>
      <c r="BS118" s="323"/>
      <c r="BT118" s="323"/>
      <c r="BU118" s="323"/>
      <c r="BV118" s="323"/>
      <c r="BW118" s="323"/>
      <c r="BX118" s="323"/>
      <c r="BY118" s="323"/>
      <c r="BZ118" s="323"/>
      <c r="CA118" s="323"/>
      <c r="CB118" s="323"/>
      <c r="CC118" s="323"/>
      <c r="CD118" s="323"/>
      <c r="CE118" s="323"/>
      <c r="CF118" s="323"/>
      <c r="CG118" s="323"/>
      <c r="CH118" s="323"/>
      <c r="CI118" s="323"/>
      <c r="CJ118" s="323"/>
      <c r="CK118" s="323"/>
      <c r="CL118" s="323"/>
      <c r="CM118" s="323"/>
      <c r="CN118" s="323"/>
      <c r="CO118" s="323"/>
      <c r="CP118" s="323"/>
      <c r="CQ118" s="323"/>
      <c r="CR118" s="323"/>
      <c r="CS118" s="323"/>
      <c r="CT118" s="323"/>
      <c r="CU118" s="323"/>
      <c r="CV118" s="323"/>
      <c r="CW118" s="323"/>
      <c r="CX118" s="323"/>
      <c r="CY118" s="323"/>
      <c r="CZ118" s="323"/>
      <c r="DA118" s="323"/>
      <c r="DB118" s="323"/>
      <c r="DC118" s="323"/>
      <c r="DD118" s="323"/>
      <c r="DE118" s="323"/>
      <c r="DF118" s="323"/>
      <c r="DG118" s="323"/>
      <c r="DH118" s="323"/>
      <c r="DI118" s="323"/>
      <c r="DJ118" s="323"/>
      <c r="DK118" s="323"/>
      <c r="DL118" s="323"/>
      <c r="DM118" s="323"/>
      <c r="DN118" s="323"/>
      <c r="DO118" s="323"/>
      <c r="DP118" s="323"/>
      <c r="DQ118" s="323"/>
      <c r="DR118" s="323"/>
      <c r="DS118" s="323"/>
      <c r="DT118" s="323"/>
      <c r="DU118" s="323"/>
      <c r="DV118" s="323"/>
      <c r="DW118" s="323"/>
      <c r="DX118" s="323"/>
      <c r="DY118" s="323"/>
      <c r="DZ118" s="323"/>
      <c r="EA118" s="323"/>
      <c r="EB118" s="323"/>
      <c r="EC118" s="323"/>
      <c r="ED118" s="323"/>
      <c r="EE118" s="323"/>
      <c r="EF118" s="323"/>
      <c r="EG118" s="323"/>
      <c r="EH118" s="323"/>
      <c r="EI118" s="323"/>
      <c r="EJ118" s="323"/>
      <c r="EK118" s="323"/>
      <c r="EL118" s="323"/>
      <c r="EM118" s="323"/>
      <c r="EN118" s="323"/>
      <c r="EO118" s="323"/>
      <c r="EP118" s="323"/>
      <c r="EQ118" s="323"/>
      <c r="ER118" s="323"/>
      <c r="ES118" s="323"/>
      <c r="ET118" s="323"/>
      <c r="EU118" s="323"/>
    </row>
    <row r="119" spans="1:151" s="333" customFormat="1" ht="90">
      <c r="A119" s="343" t="s">
        <v>1840</v>
      </c>
      <c r="B119" s="347" t="s">
        <v>924</v>
      </c>
      <c r="C119" s="347" t="s">
        <v>356</v>
      </c>
      <c r="D119" s="347" t="s">
        <v>1841</v>
      </c>
      <c r="E119" s="347" t="s">
        <v>1842</v>
      </c>
      <c r="F119" s="347" t="s">
        <v>31</v>
      </c>
      <c r="G119" s="347" t="s">
        <v>1801</v>
      </c>
      <c r="H119" s="347" t="s">
        <v>1422</v>
      </c>
      <c r="I119" s="345">
        <v>43831</v>
      </c>
      <c r="J119" s="345" t="s">
        <v>1741</v>
      </c>
      <c r="K119" s="345" t="s">
        <v>946</v>
      </c>
      <c r="L119" s="345" t="s">
        <v>946</v>
      </c>
      <c r="M119" s="347" t="s">
        <v>1426</v>
      </c>
      <c r="N119" s="347" t="s">
        <v>1427</v>
      </c>
      <c r="O119" s="347" t="s">
        <v>1441</v>
      </c>
      <c r="P119" s="347" t="s">
        <v>31</v>
      </c>
      <c r="Q119" s="347" t="s">
        <v>31</v>
      </c>
      <c r="R119" s="347" t="s">
        <v>1843</v>
      </c>
      <c r="S119" s="347" t="s">
        <v>1836</v>
      </c>
      <c r="T119" s="347" t="s">
        <v>1430</v>
      </c>
      <c r="U119" s="336">
        <f t="shared" si="4"/>
        <v>3</v>
      </c>
      <c r="V119" s="343" t="s">
        <v>8</v>
      </c>
      <c r="W119" s="336">
        <f t="shared" si="5"/>
        <v>1</v>
      </c>
      <c r="X119" s="347" t="s">
        <v>1431</v>
      </c>
      <c r="Y119" s="336">
        <f t="shared" si="6"/>
        <v>2</v>
      </c>
      <c r="Z119" s="333">
        <f t="shared" si="7"/>
        <v>6</v>
      </c>
      <c r="AA119" s="343" t="s">
        <v>30</v>
      </c>
      <c r="AB119" s="347" t="s">
        <v>1423</v>
      </c>
      <c r="AC119" s="347" t="s">
        <v>1423</v>
      </c>
      <c r="AD119" s="347" t="s">
        <v>1423</v>
      </c>
      <c r="AE119" s="347" t="s">
        <v>1423</v>
      </c>
      <c r="AF119" s="345">
        <v>44530</v>
      </c>
      <c r="AG119" s="347" t="s">
        <v>1423</v>
      </c>
      <c r="AH119" s="333">
        <v>1</v>
      </c>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c r="CL119" s="323"/>
      <c r="CM119" s="323"/>
      <c r="CN119" s="323"/>
      <c r="CO119" s="323"/>
      <c r="CP119" s="323"/>
      <c r="CQ119" s="323"/>
      <c r="CR119" s="323"/>
      <c r="CS119" s="323"/>
      <c r="CT119" s="323"/>
      <c r="CU119" s="323"/>
      <c r="CV119" s="323"/>
      <c r="CW119" s="323"/>
      <c r="CX119" s="323"/>
      <c r="CY119" s="323"/>
      <c r="CZ119" s="323"/>
      <c r="DA119" s="323"/>
      <c r="DB119" s="323"/>
      <c r="DC119" s="323"/>
      <c r="DD119" s="323"/>
      <c r="DE119" s="323"/>
      <c r="DF119" s="323"/>
      <c r="DG119" s="323"/>
      <c r="DH119" s="323"/>
      <c r="DI119" s="323"/>
      <c r="DJ119" s="323"/>
      <c r="DK119" s="323"/>
      <c r="DL119" s="323"/>
      <c r="DM119" s="323"/>
      <c r="DN119" s="323"/>
      <c r="DO119" s="323"/>
      <c r="DP119" s="323"/>
      <c r="DQ119" s="323"/>
      <c r="DR119" s="323"/>
      <c r="DS119" s="323"/>
      <c r="DT119" s="323"/>
      <c r="DU119" s="323"/>
      <c r="DV119" s="323"/>
      <c r="DW119" s="323"/>
      <c r="DX119" s="323"/>
      <c r="DY119" s="323"/>
      <c r="DZ119" s="323"/>
      <c r="EA119" s="323"/>
      <c r="EB119" s="323"/>
      <c r="EC119" s="323"/>
      <c r="ED119" s="323"/>
      <c r="EE119" s="323"/>
      <c r="EF119" s="323"/>
      <c r="EG119" s="323"/>
      <c r="EH119" s="323"/>
      <c r="EI119" s="323"/>
      <c r="EJ119" s="323"/>
      <c r="EK119" s="323"/>
      <c r="EL119" s="323"/>
      <c r="EM119" s="323"/>
      <c r="EN119" s="323"/>
      <c r="EO119" s="323"/>
      <c r="EP119" s="323"/>
      <c r="EQ119" s="323"/>
      <c r="ER119" s="323"/>
      <c r="ES119" s="323"/>
      <c r="ET119" s="323"/>
      <c r="EU119" s="323"/>
    </row>
    <row r="120" spans="1:151" s="333" customFormat="1" ht="45">
      <c r="A120" s="343" t="s">
        <v>1844</v>
      </c>
      <c r="B120" s="347" t="s">
        <v>924</v>
      </c>
      <c r="C120" s="347" t="s">
        <v>356</v>
      </c>
      <c r="D120" s="347" t="s">
        <v>1845</v>
      </c>
      <c r="E120" s="347" t="s">
        <v>1846</v>
      </c>
      <c r="F120" s="347" t="s">
        <v>31</v>
      </c>
      <c r="G120" s="347" t="s">
        <v>1801</v>
      </c>
      <c r="H120" s="347" t="s">
        <v>1422</v>
      </c>
      <c r="I120" s="345">
        <v>43831</v>
      </c>
      <c r="J120" s="345" t="s">
        <v>1037</v>
      </c>
      <c r="K120" s="345" t="s">
        <v>946</v>
      </c>
      <c r="L120" s="345" t="s">
        <v>946</v>
      </c>
      <c r="M120" s="347" t="s">
        <v>1426</v>
      </c>
      <c r="N120" s="347" t="s">
        <v>1427</v>
      </c>
      <c r="O120" s="347" t="s">
        <v>1495</v>
      </c>
      <c r="P120" s="347" t="s">
        <v>31</v>
      </c>
      <c r="Q120" s="347" t="s">
        <v>31</v>
      </c>
      <c r="R120" s="347" t="s">
        <v>1790</v>
      </c>
      <c r="S120" s="347" t="s">
        <v>1836</v>
      </c>
      <c r="T120" s="347" t="s">
        <v>1430</v>
      </c>
      <c r="U120" s="336">
        <f t="shared" si="4"/>
        <v>3</v>
      </c>
      <c r="V120" s="343" t="s">
        <v>1431</v>
      </c>
      <c r="W120" s="336">
        <f t="shared" si="5"/>
        <v>2</v>
      </c>
      <c r="X120" s="347" t="s">
        <v>1431</v>
      </c>
      <c r="Y120" s="336">
        <f t="shared" si="6"/>
        <v>2</v>
      </c>
      <c r="Z120" s="333">
        <f t="shared" si="7"/>
        <v>7</v>
      </c>
      <c r="AA120" s="343" t="s">
        <v>30</v>
      </c>
      <c r="AB120" s="347" t="s">
        <v>1423</v>
      </c>
      <c r="AC120" s="347" t="s">
        <v>1423</v>
      </c>
      <c r="AD120" s="347" t="s">
        <v>1423</v>
      </c>
      <c r="AE120" s="347" t="s">
        <v>1423</v>
      </c>
      <c r="AF120" s="345">
        <v>44530</v>
      </c>
      <c r="AG120" s="347" t="s">
        <v>1423</v>
      </c>
      <c r="AH120" s="333">
        <v>1</v>
      </c>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c r="CL120" s="323"/>
      <c r="CM120" s="323"/>
      <c r="CN120" s="323"/>
      <c r="CO120" s="323"/>
      <c r="CP120" s="323"/>
      <c r="CQ120" s="323"/>
      <c r="CR120" s="323"/>
      <c r="CS120" s="323"/>
      <c r="CT120" s="323"/>
      <c r="CU120" s="323"/>
      <c r="CV120" s="323"/>
      <c r="CW120" s="323"/>
      <c r="CX120" s="323"/>
      <c r="CY120" s="323"/>
      <c r="CZ120" s="323"/>
      <c r="DA120" s="323"/>
      <c r="DB120" s="323"/>
      <c r="DC120" s="323"/>
      <c r="DD120" s="323"/>
      <c r="DE120" s="323"/>
      <c r="DF120" s="323"/>
      <c r="DG120" s="323"/>
      <c r="DH120" s="323"/>
      <c r="DI120" s="323"/>
      <c r="DJ120" s="323"/>
      <c r="DK120" s="323"/>
      <c r="DL120" s="323"/>
      <c r="DM120" s="323"/>
      <c r="DN120" s="323"/>
      <c r="DO120" s="323"/>
      <c r="DP120" s="323"/>
      <c r="DQ120" s="323"/>
      <c r="DR120" s="323"/>
      <c r="DS120" s="323"/>
      <c r="DT120" s="323"/>
      <c r="DU120" s="323"/>
      <c r="DV120" s="323"/>
      <c r="DW120" s="323"/>
      <c r="DX120" s="323"/>
      <c r="DY120" s="323"/>
      <c r="DZ120" s="323"/>
      <c r="EA120" s="323"/>
      <c r="EB120" s="323"/>
      <c r="EC120" s="323"/>
      <c r="ED120" s="323"/>
      <c r="EE120" s="323"/>
      <c r="EF120" s="323"/>
      <c r="EG120" s="323"/>
      <c r="EH120" s="323"/>
      <c r="EI120" s="323"/>
      <c r="EJ120" s="323"/>
      <c r="EK120" s="323"/>
      <c r="EL120" s="323"/>
      <c r="EM120" s="323"/>
      <c r="EN120" s="323"/>
      <c r="EO120" s="323"/>
      <c r="EP120" s="323"/>
      <c r="EQ120" s="323"/>
      <c r="ER120" s="323"/>
      <c r="ES120" s="323"/>
      <c r="ET120" s="323"/>
      <c r="EU120" s="323"/>
    </row>
    <row r="121" spans="1:151" s="333" customFormat="1" ht="45">
      <c r="A121" s="343" t="s">
        <v>1847</v>
      </c>
      <c r="B121" s="347" t="s">
        <v>924</v>
      </c>
      <c r="C121" s="347" t="s">
        <v>356</v>
      </c>
      <c r="D121" s="347" t="s">
        <v>1848</v>
      </c>
      <c r="E121" s="347" t="s">
        <v>1849</v>
      </c>
      <c r="F121" s="347" t="s">
        <v>31</v>
      </c>
      <c r="G121" s="347" t="s">
        <v>1801</v>
      </c>
      <c r="H121" s="347" t="s">
        <v>1422</v>
      </c>
      <c r="I121" s="345">
        <v>43831</v>
      </c>
      <c r="J121" s="345" t="s">
        <v>1037</v>
      </c>
      <c r="K121" s="345" t="s">
        <v>946</v>
      </c>
      <c r="L121" s="345" t="s">
        <v>946</v>
      </c>
      <c r="M121" s="347" t="s">
        <v>1426</v>
      </c>
      <c r="N121" s="347" t="s">
        <v>1427</v>
      </c>
      <c r="O121" s="347" t="s">
        <v>1495</v>
      </c>
      <c r="P121" s="347" t="s">
        <v>31</v>
      </c>
      <c r="Q121" s="347" t="s">
        <v>31</v>
      </c>
      <c r="R121" s="347" t="s">
        <v>1790</v>
      </c>
      <c r="S121" s="347" t="s">
        <v>1836</v>
      </c>
      <c r="T121" s="347" t="s">
        <v>1430</v>
      </c>
      <c r="U121" s="336">
        <f t="shared" si="4"/>
        <v>3</v>
      </c>
      <c r="V121" s="343" t="s">
        <v>1431</v>
      </c>
      <c r="W121" s="336">
        <f t="shared" si="5"/>
        <v>2</v>
      </c>
      <c r="X121" s="347" t="s">
        <v>1431</v>
      </c>
      <c r="Y121" s="336">
        <f t="shared" si="6"/>
        <v>2</v>
      </c>
      <c r="Z121" s="333">
        <f t="shared" si="7"/>
        <v>7</v>
      </c>
      <c r="AA121" s="343" t="s">
        <v>30</v>
      </c>
      <c r="AB121" s="347" t="s">
        <v>1423</v>
      </c>
      <c r="AC121" s="347" t="s">
        <v>1423</v>
      </c>
      <c r="AD121" s="347" t="s">
        <v>1423</v>
      </c>
      <c r="AE121" s="347" t="s">
        <v>1423</v>
      </c>
      <c r="AF121" s="345">
        <v>44530</v>
      </c>
      <c r="AG121" s="347" t="s">
        <v>1423</v>
      </c>
      <c r="AH121" s="333">
        <v>1</v>
      </c>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c r="CM121" s="323"/>
      <c r="CN121" s="323"/>
      <c r="CO121" s="323"/>
      <c r="CP121" s="323"/>
      <c r="CQ121" s="323"/>
      <c r="CR121" s="323"/>
      <c r="CS121" s="323"/>
      <c r="CT121" s="323"/>
      <c r="CU121" s="323"/>
      <c r="CV121" s="323"/>
      <c r="CW121" s="323"/>
      <c r="CX121" s="323"/>
      <c r="CY121" s="323"/>
      <c r="CZ121" s="323"/>
      <c r="DA121" s="323"/>
      <c r="DB121" s="323"/>
      <c r="DC121" s="323"/>
      <c r="DD121" s="323"/>
      <c r="DE121" s="323"/>
      <c r="DF121" s="323"/>
      <c r="DG121" s="323"/>
      <c r="DH121" s="323"/>
      <c r="DI121" s="323"/>
      <c r="DJ121" s="323"/>
      <c r="DK121" s="323"/>
      <c r="DL121" s="323"/>
      <c r="DM121" s="323"/>
      <c r="DN121" s="323"/>
      <c r="DO121" s="323"/>
      <c r="DP121" s="323"/>
      <c r="DQ121" s="323"/>
      <c r="DR121" s="323"/>
      <c r="DS121" s="323"/>
      <c r="DT121" s="323"/>
      <c r="DU121" s="323"/>
      <c r="DV121" s="323"/>
      <c r="DW121" s="323"/>
      <c r="DX121" s="323"/>
      <c r="DY121" s="323"/>
      <c r="DZ121" s="323"/>
      <c r="EA121" s="323"/>
      <c r="EB121" s="323"/>
      <c r="EC121" s="323"/>
      <c r="ED121" s="323"/>
      <c r="EE121" s="323"/>
      <c r="EF121" s="323"/>
      <c r="EG121" s="323"/>
      <c r="EH121" s="323"/>
      <c r="EI121" s="323"/>
      <c r="EJ121" s="323"/>
      <c r="EK121" s="323"/>
      <c r="EL121" s="323"/>
      <c r="EM121" s="323"/>
      <c r="EN121" s="323"/>
      <c r="EO121" s="323"/>
      <c r="EP121" s="323"/>
      <c r="EQ121" s="323"/>
      <c r="ER121" s="323"/>
      <c r="ES121" s="323"/>
      <c r="ET121" s="323"/>
      <c r="EU121" s="323"/>
    </row>
    <row r="122" spans="1:151" s="333" customFormat="1" ht="105">
      <c r="A122" s="343" t="s">
        <v>1850</v>
      </c>
      <c r="B122" s="347" t="s">
        <v>924</v>
      </c>
      <c r="C122" s="347" t="s">
        <v>356</v>
      </c>
      <c r="D122" s="347" t="s">
        <v>1851</v>
      </c>
      <c r="E122" s="347" t="s">
        <v>1852</v>
      </c>
      <c r="F122" s="347" t="s">
        <v>31</v>
      </c>
      <c r="G122" s="347" t="s">
        <v>1801</v>
      </c>
      <c r="H122" s="347" t="s">
        <v>1422</v>
      </c>
      <c r="I122" s="345">
        <v>43831</v>
      </c>
      <c r="J122" s="345" t="s">
        <v>1037</v>
      </c>
      <c r="K122" s="345" t="s">
        <v>946</v>
      </c>
      <c r="L122" s="345" t="s">
        <v>946</v>
      </c>
      <c r="M122" s="347" t="s">
        <v>1426</v>
      </c>
      <c r="N122" s="347" t="s">
        <v>1427</v>
      </c>
      <c r="O122" s="347" t="s">
        <v>1495</v>
      </c>
      <c r="P122" s="347" t="s">
        <v>31</v>
      </c>
      <c r="Q122" s="347" t="s">
        <v>31</v>
      </c>
      <c r="R122" s="347" t="s">
        <v>1790</v>
      </c>
      <c r="S122" s="347" t="s">
        <v>1853</v>
      </c>
      <c r="T122" s="347" t="s">
        <v>1430</v>
      </c>
      <c r="U122" s="336">
        <f t="shared" si="4"/>
        <v>3</v>
      </c>
      <c r="V122" s="343" t="s">
        <v>1431</v>
      </c>
      <c r="W122" s="336">
        <f t="shared" si="5"/>
        <v>2</v>
      </c>
      <c r="X122" s="347" t="s">
        <v>1431</v>
      </c>
      <c r="Y122" s="336">
        <f t="shared" si="6"/>
        <v>2</v>
      </c>
      <c r="Z122" s="333">
        <f t="shared" si="7"/>
        <v>7</v>
      </c>
      <c r="AA122" s="343" t="s">
        <v>30</v>
      </c>
      <c r="AB122" s="347" t="s">
        <v>1423</v>
      </c>
      <c r="AC122" s="347" t="s">
        <v>1423</v>
      </c>
      <c r="AD122" s="347" t="s">
        <v>1423</v>
      </c>
      <c r="AE122" s="347" t="s">
        <v>1423</v>
      </c>
      <c r="AF122" s="345">
        <v>44530</v>
      </c>
      <c r="AG122" s="347" t="s">
        <v>1423</v>
      </c>
      <c r="AH122" s="333">
        <v>1</v>
      </c>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c r="CM122" s="323"/>
      <c r="CN122" s="323"/>
      <c r="CO122" s="323"/>
      <c r="CP122" s="323"/>
      <c r="CQ122" s="323"/>
      <c r="CR122" s="323"/>
      <c r="CS122" s="323"/>
      <c r="CT122" s="323"/>
      <c r="CU122" s="323"/>
      <c r="CV122" s="323"/>
      <c r="CW122" s="323"/>
      <c r="CX122" s="323"/>
      <c r="CY122" s="323"/>
      <c r="CZ122" s="323"/>
      <c r="DA122" s="323"/>
      <c r="DB122" s="323"/>
      <c r="DC122" s="323"/>
      <c r="DD122" s="323"/>
      <c r="DE122" s="323"/>
      <c r="DF122" s="323"/>
      <c r="DG122" s="323"/>
      <c r="DH122" s="323"/>
      <c r="DI122" s="323"/>
      <c r="DJ122" s="323"/>
      <c r="DK122" s="323"/>
      <c r="DL122" s="323"/>
      <c r="DM122" s="323"/>
      <c r="DN122" s="323"/>
      <c r="DO122" s="323"/>
      <c r="DP122" s="323"/>
      <c r="DQ122" s="323"/>
      <c r="DR122" s="323"/>
      <c r="DS122" s="323"/>
      <c r="DT122" s="323"/>
      <c r="DU122" s="323"/>
      <c r="DV122" s="323"/>
      <c r="DW122" s="323"/>
      <c r="DX122" s="323"/>
      <c r="DY122" s="323"/>
      <c r="DZ122" s="323"/>
      <c r="EA122" s="323"/>
      <c r="EB122" s="323"/>
      <c r="EC122" s="323"/>
      <c r="ED122" s="323"/>
      <c r="EE122" s="323"/>
      <c r="EF122" s="323"/>
      <c r="EG122" s="323"/>
      <c r="EH122" s="323"/>
      <c r="EI122" s="323"/>
      <c r="EJ122" s="323"/>
      <c r="EK122" s="323"/>
      <c r="EL122" s="323"/>
      <c r="EM122" s="323"/>
      <c r="EN122" s="323"/>
      <c r="EO122" s="323"/>
      <c r="EP122" s="323"/>
      <c r="EQ122" s="323"/>
      <c r="ER122" s="323"/>
      <c r="ES122" s="323"/>
      <c r="ET122" s="323"/>
      <c r="EU122" s="323"/>
    </row>
    <row r="123" spans="1:151" s="333" customFormat="1" ht="150">
      <c r="A123" s="343" t="s">
        <v>1854</v>
      </c>
      <c r="B123" s="347" t="s">
        <v>924</v>
      </c>
      <c r="C123" s="347" t="s">
        <v>356</v>
      </c>
      <c r="D123" s="347" t="s">
        <v>1855</v>
      </c>
      <c r="E123" s="347" t="s">
        <v>1856</v>
      </c>
      <c r="F123" s="347" t="s">
        <v>31</v>
      </c>
      <c r="G123" s="347" t="s">
        <v>1857</v>
      </c>
      <c r="H123" s="347" t="s">
        <v>1422</v>
      </c>
      <c r="I123" s="345">
        <v>43831</v>
      </c>
      <c r="J123" s="345" t="s">
        <v>1037</v>
      </c>
      <c r="K123" s="345" t="s">
        <v>946</v>
      </c>
      <c r="L123" s="345" t="s">
        <v>946</v>
      </c>
      <c r="M123" s="347" t="s">
        <v>1426</v>
      </c>
      <c r="N123" s="347" t="s">
        <v>1427</v>
      </c>
      <c r="O123" s="347" t="s">
        <v>1495</v>
      </c>
      <c r="P123" s="347" t="s">
        <v>31</v>
      </c>
      <c r="Q123" s="347" t="s">
        <v>31</v>
      </c>
      <c r="R123" s="347" t="s">
        <v>1790</v>
      </c>
      <c r="S123" s="347" t="s">
        <v>1858</v>
      </c>
      <c r="T123" s="347" t="s">
        <v>1430</v>
      </c>
      <c r="U123" s="336">
        <f t="shared" si="4"/>
        <v>3</v>
      </c>
      <c r="V123" s="343" t="s">
        <v>8</v>
      </c>
      <c r="W123" s="336">
        <f t="shared" si="5"/>
        <v>1</v>
      </c>
      <c r="X123" s="347" t="s">
        <v>8</v>
      </c>
      <c r="Y123" s="336">
        <f t="shared" si="6"/>
        <v>1</v>
      </c>
      <c r="Z123" s="333">
        <f t="shared" si="7"/>
        <v>5</v>
      </c>
      <c r="AA123" s="343" t="s">
        <v>30</v>
      </c>
      <c r="AB123" s="347" t="s">
        <v>1423</v>
      </c>
      <c r="AC123" s="347" t="s">
        <v>1423</v>
      </c>
      <c r="AD123" s="347" t="s">
        <v>1423</v>
      </c>
      <c r="AE123" s="347" t="s">
        <v>1423</v>
      </c>
      <c r="AF123" s="345">
        <v>44530</v>
      </c>
      <c r="AG123" s="347" t="s">
        <v>1423</v>
      </c>
      <c r="AH123" s="333">
        <v>1</v>
      </c>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c r="CL123" s="323"/>
      <c r="CM123" s="323"/>
      <c r="CN123" s="323"/>
      <c r="CO123" s="323"/>
      <c r="CP123" s="323"/>
      <c r="CQ123" s="323"/>
      <c r="CR123" s="323"/>
      <c r="CS123" s="323"/>
      <c r="CT123" s="323"/>
      <c r="CU123" s="323"/>
      <c r="CV123" s="323"/>
      <c r="CW123" s="323"/>
      <c r="CX123" s="323"/>
      <c r="CY123" s="323"/>
      <c r="CZ123" s="323"/>
      <c r="DA123" s="323"/>
      <c r="DB123" s="323"/>
      <c r="DC123" s="323"/>
      <c r="DD123" s="323"/>
      <c r="DE123" s="323"/>
      <c r="DF123" s="323"/>
      <c r="DG123" s="323"/>
      <c r="DH123" s="323"/>
      <c r="DI123" s="323"/>
      <c r="DJ123" s="323"/>
      <c r="DK123" s="323"/>
      <c r="DL123" s="323"/>
      <c r="DM123" s="323"/>
      <c r="DN123" s="323"/>
      <c r="DO123" s="323"/>
      <c r="DP123" s="323"/>
      <c r="DQ123" s="323"/>
      <c r="DR123" s="323"/>
      <c r="DS123" s="323"/>
      <c r="DT123" s="323"/>
      <c r="DU123" s="323"/>
      <c r="DV123" s="323"/>
      <c r="DW123" s="323"/>
      <c r="DX123" s="323"/>
      <c r="DY123" s="323"/>
      <c r="DZ123" s="323"/>
      <c r="EA123" s="323"/>
      <c r="EB123" s="323"/>
      <c r="EC123" s="323"/>
      <c r="ED123" s="323"/>
      <c r="EE123" s="323"/>
      <c r="EF123" s="323"/>
      <c r="EG123" s="323"/>
      <c r="EH123" s="323"/>
      <c r="EI123" s="323"/>
      <c r="EJ123" s="323"/>
      <c r="EK123" s="323"/>
      <c r="EL123" s="323"/>
      <c r="EM123" s="323"/>
      <c r="EN123" s="323"/>
      <c r="EO123" s="323"/>
      <c r="EP123" s="323"/>
      <c r="EQ123" s="323"/>
      <c r="ER123" s="323"/>
      <c r="ES123" s="323"/>
      <c r="ET123" s="323"/>
      <c r="EU123" s="323"/>
    </row>
    <row r="124" spans="1:151" s="333" customFormat="1" ht="60">
      <c r="A124" s="343" t="s">
        <v>1859</v>
      </c>
      <c r="B124" s="347" t="s">
        <v>924</v>
      </c>
      <c r="C124" s="347" t="s">
        <v>356</v>
      </c>
      <c r="D124" s="347" t="s">
        <v>1860</v>
      </c>
      <c r="E124" s="347" t="s">
        <v>1861</v>
      </c>
      <c r="F124" s="347" t="s">
        <v>31</v>
      </c>
      <c r="G124" s="347" t="s">
        <v>1862</v>
      </c>
      <c r="H124" s="347" t="s">
        <v>1422</v>
      </c>
      <c r="I124" s="345">
        <v>43831</v>
      </c>
      <c r="J124" s="345" t="s">
        <v>1037</v>
      </c>
      <c r="K124" s="345" t="s">
        <v>946</v>
      </c>
      <c r="L124" s="345" t="s">
        <v>946</v>
      </c>
      <c r="M124" s="347" t="s">
        <v>1426</v>
      </c>
      <c r="N124" s="347" t="s">
        <v>1427</v>
      </c>
      <c r="O124" s="347" t="s">
        <v>1495</v>
      </c>
      <c r="P124" s="347" t="s">
        <v>31</v>
      </c>
      <c r="Q124" s="347" t="s">
        <v>31</v>
      </c>
      <c r="R124" s="347" t="s">
        <v>1770</v>
      </c>
      <c r="S124" s="347" t="s">
        <v>1423</v>
      </c>
      <c r="T124" s="347" t="s">
        <v>1430</v>
      </c>
      <c r="U124" s="336">
        <f t="shared" si="4"/>
        <v>3</v>
      </c>
      <c r="V124" s="343" t="s">
        <v>6</v>
      </c>
      <c r="W124" s="336">
        <f t="shared" si="5"/>
        <v>3</v>
      </c>
      <c r="X124" s="347" t="s">
        <v>1431</v>
      </c>
      <c r="Y124" s="336">
        <f t="shared" si="6"/>
        <v>2</v>
      </c>
      <c r="Z124" s="333">
        <f t="shared" si="7"/>
        <v>8</v>
      </c>
      <c r="AA124" s="343" t="s">
        <v>30</v>
      </c>
      <c r="AB124" s="347" t="s">
        <v>1423</v>
      </c>
      <c r="AC124" s="347" t="s">
        <v>1423</v>
      </c>
      <c r="AD124" s="347" t="s">
        <v>1423</v>
      </c>
      <c r="AE124" s="347" t="s">
        <v>1423</v>
      </c>
      <c r="AF124" s="345">
        <v>44530</v>
      </c>
      <c r="AG124" s="347" t="s">
        <v>1423</v>
      </c>
      <c r="AH124" s="333">
        <v>1</v>
      </c>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c r="CM124" s="323"/>
      <c r="CN124" s="323"/>
      <c r="CO124" s="323"/>
      <c r="CP124" s="323"/>
      <c r="CQ124" s="323"/>
      <c r="CR124" s="323"/>
      <c r="CS124" s="323"/>
      <c r="CT124" s="323"/>
      <c r="CU124" s="323"/>
      <c r="CV124" s="323"/>
      <c r="CW124" s="323"/>
      <c r="CX124" s="323"/>
      <c r="CY124" s="323"/>
      <c r="CZ124" s="323"/>
      <c r="DA124" s="323"/>
      <c r="DB124" s="323"/>
      <c r="DC124" s="323"/>
      <c r="DD124" s="323"/>
      <c r="DE124" s="323"/>
      <c r="DF124" s="323"/>
      <c r="DG124" s="323"/>
      <c r="DH124" s="323"/>
      <c r="DI124" s="323"/>
      <c r="DJ124" s="323"/>
      <c r="DK124" s="323"/>
      <c r="DL124" s="323"/>
      <c r="DM124" s="323"/>
      <c r="DN124" s="323"/>
      <c r="DO124" s="323"/>
      <c r="DP124" s="323"/>
      <c r="DQ124" s="323"/>
      <c r="DR124" s="323"/>
      <c r="DS124" s="323"/>
      <c r="DT124" s="323"/>
      <c r="DU124" s="323"/>
      <c r="DV124" s="323"/>
      <c r="DW124" s="323"/>
      <c r="DX124" s="323"/>
      <c r="DY124" s="323"/>
      <c r="DZ124" s="323"/>
      <c r="EA124" s="323"/>
      <c r="EB124" s="323"/>
      <c r="EC124" s="323"/>
      <c r="ED124" s="323"/>
      <c r="EE124" s="323"/>
      <c r="EF124" s="323"/>
      <c r="EG124" s="323"/>
      <c r="EH124" s="323"/>
      <c r="EI124" s="323"/>
      <c r="EJ124" s="323"/>
      <c r="EK124" s="323"/>
      <c r="EL124" s="323"/>
      <c r="EM124" s="323"/>
      <c r="EN124" s="323"/>
      <c r="EO124" s="323"/>
      <c r="EP124" s="323"/>
      <c r="EQ124" s="323"/>
      <c r="ER124" s="323"/>
      <c r="ES124" s="323"/>
      <c r="ET124" s="323"/>
      <c r="EU124" s="323"/>
    </row>
    <row r="125" spans="1:151" s="333" customFormat="1" ht="45">
      <c r="A125" s="343" t="s">
        <v>1863</v>
      </c>
      <c r="B125" s="347" t="s">
        <v>924</v>
      </c>
      <c r="C125" s="347" t="s">
        <v>356</v>
      </c>
      <c r="D125" s="347" t="s">
        <v>1864</v>
      </c>
      <c r="E125" s="347" t="s">
        <v>1861</v>
      </c>
      <c r="F125" s="347" t="s">
        <v>31</v>
      </c>
      <c r="G125" s="350" t="s">
        <v>1862</v>
      </c>
      <c r="H125" s="347" t="s">
        <v>1422</v>
      </c>
      <c r="I125" s="345">
        <v>43831</v>
      </c>
      <c r="J125" s="345" t="s">
        <v>1037</v>
      </c>
      <c r="K125" s="345" t="s">
        <v>946</v>
      </c>
      <c r="L125" s="345" t="s">
        <v>946</v>
      </c>
      <c r="M125" s="347" t="s">
        <v>1426</v>
      </c>
      <c r="N125" s="347" t="s">
        <v>1427</v>
      </c>
      <c r="O125" s="347" t="s">
        <v>1495</v>
      </c>
      <c r="P125" s="347" t="s">
        <v>31</v>
      </c>
      <c r="Q125" s="347" t="s">
        <v>31</v>
      </c>
      <c r="R125" s="347" t="s">
        <v>1770</v>
      </c>
      <c r="S125" s="347" t="s">
        <v>1423</v>
      </c>
      <c r="T125" s="347" t="s">
        <v>1430</v>
      </c>
      <c r="U125" s="336">
        <f t="shared" si="4"/>
        <v>3</v>
      </c>
      <c r="V125" s="343" t="s">
        <v>6</v>
      </c>
      <c r="W125" s="336">
        <f t="shared" si="5"/>
        <v>3</v>
      </c>
      <c r="X125" s="347" t="s">
        <v>1431</v>
      </c>
      <c r="Y125" s="336">
        <f t="shared" si="6"/>
        <v>2</v>
      </c>
      <c r="Z125" s="333">
        <f t="shared" si="7"/>
        <v>8</v>
      </c>
      <c r="AA125" s="343" t="s">
        <v>30</v>
      </c>
      <c r="AB125" s="347" t="s">
        <v>1423</v>
      </c>
      <c r="AC125" s="347" t="s">
        <v>1423</v>
      </c>
      <c r="AD125" s="347" t="s">
        <v>1423</v>
      </c>
      <c r="AE125" s="347" t="s">
        <v>1423</v>
      </c>
      <c r="AF125" s="345">
        <v>44530</v>
      </c>
      <c r="AG125" s="347" t="s">
        <v>1423</v>
      </c>
      <c r="AH125" s="333">
        <v>1</v>
      </c>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c r="CM125" s="323"/>
      <c r="CN125" s="323"/>
      <c r="CO125" s="323"/>
      <c r="CP125" s="323"/>
      <c r="CQ125" s="323"/>
      <c r="CR125" s="323"/>
      <c r="CS125" s="323"/>
      <c r="CT125" s="323"/>
      <c r="CU125" s="323"/>
      <c r="CV125" s="323"/>
      <c r="CW125" s="323"/>
      <c r="CX125" s="323"/>
      <c r="CY125" s="323"/>
      <c r="CZ125" s="323"/>
      <c r="DA125" s="323"/>
      <c r="DB125" s="323"/>
      <c r="DC125" s="323"/>
      <c r="DD125" s="323"/>
      <c r="DE125" s="323"/>
      <c r="DF125" s="323"/>
      <c r="DG125" s="323"/>
      <c r="DH125" s="323"/>
      <c r="DI125" s="323"/>
      <c r="DJ125" s="323"/>
      <c r="DK125" s="323"/>
      <c r="DL125" s="323"/>
      <c r="DM125" s="323"/>
      <c r="DN125" s="323"/>
      <c r="DO125" s="323"/>
      <c r="DP125" s="323"/>
      <c r="DQ125" s="323"/>
      <c r="DR125" s="323"/>
      <c r="DS125" s="323"/>
      <c r="DT125" s="323"/>
      <c r="DU125" s="323"/>
      <c r="DV125" s="323"/>
      <c r="DW125" s="323"/>
      <c r="DX125" s="323"/>
      <c r="DY125" s="323"/>
      <c r="DZ125" s="323"/>
      <c r="EA125" s="323"/>
      <c r="EB125" s="323"/>
      <c r="EC125" s="323"/>
      <c r="ED125" s="323"/>
      <c r="EE125" s="323"/>
      <c r="EF125" s="323"/>
      <c r="EG125" s="323"/>
      <c r="EH125" s="323"/>
      <c r="EI125" s="323"/>
      <c r="EJ125" s="323"/>
      <c r="EK125" s="323"/>
      <c r="EL125" s="323"/>
      <c r="EM125" s="323"/>
      <c r="EN125" s="323"/>
      <c r="EO125" s="323"/>
      <c r="EP125" s="323"/>
      <c r="EQ125" s="323"/>
      <c r="ER125" s="323"/>
      <c r="ES125" s="323"/>
      <c r="ET125" s="323"/>
      <c r="EU125" s="323"/>
    </row>
    <row r="126" spans="1:151" s="333" customFormat="1" ht="90">
      <c r="A126" s="343" t="s">
        <v>1865</v>
      </c>
      <c r="B126" s="347" t="s">
        <v>924</v>
      </c>
      <c r="C126" s="347" t="s">
        <v>356</v>
      </c>
      <c r="D126" s="347" t="s">
        <v>1866</v>
      </c>
      <c r="E126" s="347" t="s">
        <v>1785</v>
      </c>
      <c r="F126" s="347" t="s">
        <v>31</v>
      </c>
      <c r="G126" s="347" t="s">
        <v>1862</v>
      </c>
      <c r="H126" s="347" t="s">
        <v>1422</v>
      </c>
      <c r="I126" s="345">
        <v>43831</v>
      </c>
      <c r="J126" s="345" t="s">
        <v>1173</v>
      </c>
      <c r="K126" s="345" t="s">
        <v>946</v>
      </c>
      <c r="L126" s="345" t="s">
        <v>946</v>
      </c>
      <c r="M126" s="347" t="s">
        <v>1426</v>
      </c>
      <c r="N126" s="347" t="s">
        <v>1427</v>
      </c>
      <c r="O126" s="347" t="s">
        <v>1495</v>
      </c>
      <c r="P126" s="347" t="s">
        <v>31</v>
      </c>
      <c r="Q126" s="347" t="s">
        <v>31</v>
      </c>
      <c r="R126" s="347" t="s">
        <v>1770</v>
      </c>
      <c r="S126" s="347" t="s">
        <v>1423</v>
      </c>
      <c r="T126" s="347" t="s">
        <v>1543</v>
      </c>
      <c r="U126" s="336">
        <f t="shared" si="4"/>
        <v>3</v>
      </c>
      <c r="V126" s="343" t="s">
        <v>6</v>
      </c>
      <c r="W126" s="336">
        <f t="shared" si="5"/>
        <v>3</v>
      </c>
      <c r="X126" s="347" t="s">
        <v>1431</v>
      </c>
      <c r="Y126" s="336">
        <f t="shared" si="6"/>
        <v>2</v>
      </c>
      <c r="Z126" s="333">
        <f t="shared" si="7"/>
        <v>8</v>
      </c>
      <c r="AA126" s="343" t="s">
        <v>30</v>
      </c>
      <c r="AB126" s="347" t="s">
        <v>1423</v>
      </c>
      <c r="AC126" s="347" t="s">
        <v>1423</v>
      </c>
      <c r="AD126" s="347" t="s">
        <v>1423</v>
      </c>
      <c r="AE126" s="347" t="s">
        <v>1423</v>
      </c>
      <c r="AF126" s="345">
        <v>44530</v>
      </c>
      <c r="AG126" s="347" t="s">
        <v>1423</v>
      </c>
      <c r="AH126" s="333">
        <v>1</v>
      </c>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c r="BW126" s="323"/>
      <c r="BX126" s="323"/>
      <c r="BY126" s="323"/>
      <c r="BZ126" s="323"/>
      <c r="CA126" s="323"/>
      <c r="CB126" s="323"/>
      <c r="CC126" s="323"/>
      <c r="CD126" s="323"/>
      <c r="CE126" s="323"/>
      <c r="CF126" s="323"/>
      <c r="CG126" s="323"/>
      <c r="CH126" s="323"/>
      <c r="CI126" s="323"/>
      <c r="CJ126" s="323"/>
      <c r="CK126" s="323"/>
      <c r="CL126" s="323"/>
      <c r="CM126" s="323"/>
      <c r="CN126" s="323"/>
      <c r="CO126" s="323"/>
      <c r="CP126" s="323"/>
      <c r="CQ126" s="323"/>
      <c r="CR126" s="323"/>
      <c r="CS126" s="323"/>
      <c r="CT126" s="323"/>
      <c r="CU126" s="323"/>
      <c r="CV126" s="323"/>
      <c r="CW126" s="323"/>
      <c r="CX126" s="323"/>
      <c r="CY126" s="323"/>
      <c r="CZ126" s="323"/>
      <c r="DA126" s="323"/>
      <c r="DB126" s="323"/>
      <c r="DC126" s="323"/>
      <c r="DD126" s="323"/>
      <c r="DE126" s="323"/>
      <c r="DF126" s="323"/>
      <c r="DG126" s="323"/>
      <c r="DH126" s="323"/>
      <c r="DI126" s="323"/>
      <c r="DJ126" s="323"/>
      <c r="DK126" s="323"/>
      <c r="DL126" s="323"/>
      <c r="DM126" s="323"/>
      <c r="DN126" s="323"/>
      <c r="DO126" s="323"/>
      <c r="DP126" s="323"/>
      <c r="DQ126" s="323"/>
      <c r="DR126" s="323"/>
      <c r="DS126" s="323"/>
      <c r="DT126" s="323"/>
      <c r="DU126" s="323"/>
      <c r="DV126" s="323"/>
      <c r="DW126" s="323"/>
      <c r="DX126" s="323"/>
      <c r="DY126" s="323"/>
      <c r="DZ126" s="323"/>
      <c r="EA126" s="323"/>
      <c r="EB126" s="323"/>
      <c r="EC126" s="323"/>
      <c r="ED126" s="323"/>
      <c r="EE126" s="323"/>
      <c r="EF126" s="323"/>
      <c r="EG126" s="323"/>
      <c r="EH126" s="323"/>
      <c r="EI126" s="323"/>
      <c r="EJ126" s="323"/>
      <c r="EK126" s="323"/>
      <c r="EL126" s="323"/>
      <c r="EM126" s="323"/>
      <c r="EN126" s="323"/>
      <c r="EO126" s="323"/>
      <c r="EP126" s="323"/>
      <c r="EQ126" s="323"/>
      <c r="ER126" s="323"/>
      <c r="ES126" s="323"/>
      <c r="ET126" s="323"/>
      <c r="EU126" s="323"/>
    </row>
    <row r="127" spans="1:151" s="333" customFormat="1" ht="105">
      <c r="A127" s="343" t="s">
        <v>1867</v>
      </c>
      <c r="B127" s="347" t="s">
        <v>924</v>
      </c>
      <c r="C127" s="347" t="s">
        <v>356</v>
      </c>
      <c r="D127" s="347" t="s">
        <v>47</v>
      </c>
      <c r="E127" s="347" t="s">
        <v>1868</v>
      </c>
      <c r="F127" s="347" t="s">
        <v>31</v>
      </c>
      <c r="G127" s="347" t="s">
        <v>1869</v>
      </c>
      <c r="H127" s="347" t="s">
        <v>1422</v>
      </c>
      <c r="I127" s="345">
        <v>43831</v>
      </c>
      <c r="J127" s="345" t="s">
        <v>1028</v>
      </c>
      <c r="K127" s="345" t="s">
        <v>946</v>
      </c>
      <c r="L127" s="345" t="s">
        <v>946</v>
      </c>
      <c r="M127" s="347" t="s">
        <v>1426</v>
      </c>
      <c r="N127" s="347" t="s">
        <v>1427</v>
      </c>
      <c r="O127" s="347" t="s">
        <v>1495</v>
      </c>
      <c r="P127" s="347" t="s">
        <v>31</v>
      </c>
      <c r="Q127" s="347" t="s">
        <v>31</v>
      </c>
      <c r="R127" s="347" t="s">
        <v>1790</v>
      </c>
      <c r="S127" s="347" t="s">
        <v>1870</v>
      </c>
      <c r="T127" s="347" t="s">
        <v>1430</v>
      </c>
      <c r="U127" s="336">
        <f t="shared" si="4"/>
        <v>3</v>
      </c>
      <c r="V127" s="343" t="s">
        <v>8</v>
      </c>
      <c r="W127" s="336">
        <f t="shared" si="5"/>
        <v>1</v>
      </c>
      <c r="X127" s="347" t="s">
        <v>8</v>
      </c>
      <c r="Y127" s="336">
        <f t="shared" si="6"/>
        <v>1</v>
      </c>
      <c r="Z127" s="333">
        <f t="shared" si="7"/>
        <v>5</v>
      </c>
      <c r="AA127" s="343" t="s">
        <v>30</v>
      </c>
      <c r="AB127" s="347" t="s">
        <v>1423</v>
      </c>
      <c r="AC127" s="347" t="s">
        <v>1423</v>
      </c>
      <c r="AD127" s="347" t="s">
        <v>1423</v>
      </c>
      <c r="AE127" s="347" t="s">
        <v>1423</v>
      </c>
      <c r="AF127" s="345">
        <v>44530</v>
      </c>
      <c r="AG127" s="347" t="s">
        <v>1423</v>
      </c>
      <c r="AH127" s="333">
        <v>1</v>
      </c>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c r="BO127" s="323"/>
      <c r="BP127" s="323"/>
      <c r="BQ127" s="323"/>
      <c r="BR127" s="323"/>
      <c r="BS127" s="323"/>
      <c r="BT127" s="323"/>
      <c r="BU127" s="323"/>
      <c r="BV127" s="323"/>
      <c r="BW127" s="323"/>
      <c r="BX127" s="323"/>
      <c r="BY127" s="323"/>
      <c r="BZ127" s="323"/>
      <c r="CA127" s="323"/>
      <c r="CB127" s="323"/>
      <c r="CC127" s="323"/>
      <c r="CD127" s="323"/>
      <c r="CE127" s="323"/>
      <c r="CF127" s="323"/>
      <c r="CG127" s="323"/>
      <c r="CH127" s="323"/>
      <c r="CI127" s="323"/>
      <c r="CJ127" s="323"/>
      <c r="CK127" s="323"/>
      <c r="CL127" s="323"/>
      <c r="CM127" s="323"/>
      <c r="CN127" s="323"/>
      <c r="CO127" s="323"/>
      <c r="CP127" s="323"/>
      <c r="CQ127" s="323"/>
      <c r="CR127" s="323"/>
      <c r="CS127" s="323"/>
      <c r="CT127" s="323"/>
      <c r="CU127" s="323"/>
      <c r="CV127" s="323"/>
      <c r="CW127" s="323"/>
      <c r="CX127" s="323"/>
      <c r="CY127" s="323"/>
      <c r="CZ127" s="323"/>
      <c r="DA127" s="323"/>
      <c r="DB127" s="323"/>
      <c r="DC127" s="323"/>
      <c r="DD127" s="323"/>
      <c r="DE127" s="323"/>
      <c r="DF127" s="323"/>
      <c r="DG127" s="323"/>
      <c r="DH127" s="323"/>
      <c r="DI127" s="323"/>
      <c r="DJ127" s="323"/>
      <c r="DK127" s="323"/>
      <c r="DL127" s="323"/>
      <c r="DM127" s="323"/>
      <c r="DN127" s="323"/>
      <c r="DO127" s="323"/>
      <c r="DP127" s="323"/>
      <c r="DQ127" s="323"/>
      <c r="DR127" s="323"/>
      <c r="DS127" s="323"/>
      <c r="DT127" s="323"/>
      <c r="DU127" s="323"/>
      <c r="DV127" s="323"/>
      <c r="DW127" s="323"/>
      <c r="DX127" s="323"/>
      <c r="DY127" s="323"/>
      <c r="DZ127" s="323"/>
      <c r="EA127" s="323"/>
      <c r="EB127" s="323"/>
      <c r="EC127" s="323"/>
      <c r="ED127" s="323"/>
      <c r="EE127" s="323"/>
      <c r="EF127" s="323"/>
      <c r="EG127" s="323"/>
      <c r="EH127" s="323"/>
      <c r="EI127" s="323"/>
      <c r="EJ127" s="323"/>
      <c r="EK127" s="323"/>
      <c r="EL127" s="323"/>
      <c r="EM127" s="323"/>
      <c r="EN127" s="323"/>
      <c r="EO127" s="323"/>
      <c r="EP127" s="323"/>
      <c r="EQ127" s="323"/>
      <c r="ER127" s="323"/>
      <c r="ES127" s="323"/>
      <c r="ET127" s="323"/>
      <c r="EU127" s="323"/>
    </row>
    <row r="128" spans="1:151" s="333" customFormat="1" ht="135">
      <c r="A128" s="343" t="s">
        <v>1871</v>
      </c>
      <c r="B128" s="347" t="s">
        <v>924</v>
      </c>
      <c r="C128" s="347" t="s">
        <v>356</v>
      </c>
      <c r="D128" s="347" t="s">
        <v>1872</v>
      </c>
      <c r="E128" s="347" t="s">
        <v>1873</v>
      </c>
      <c r="F128" s="347" t="s">
        <v>31</v>
      </c>
      <c r="G128" s="347" t="s">
        <v>1874</v>
      </c>
      <c r="H128" s="347" t="s">
        <v>1422</v>
      </c>
      <c r="I128" s="345">
        <v>43831</v>
      </c>
      <c r="J128" s="345" t="s">
        <v>1028</v>
      </c>
      <c r="K128" s="345" t="s">
        <v>946</v>
      </c>
      <c r="L128" s="345" t="s">
        <v>946</v>
      </c>
      <c r="M128" s="347" t="s">
        <v>1426</v>
      </c>
      <c r="N128" s="347" t="s">
        <v>1427</v>
      </c>
      <c r="O128" s="347" t="s">
        <v>1441</v>
      </c>
      <c r="P128" s="347" t="s">
        <v>31</v>
      </c>
      <c r="Q128" s="347" t="s">
        <v>31</v>
      </c>
      <c r="R128" s="347" t="s">
        <v>1802</v>
      </c>
      <c r="S128" s="347" t="s">
        <v>1816</v>
      </c>
      <c r="T128" s="347" t="s">
        <v>1430</v>
      </c>
      <c r="U128" s="336">
        <f t="shared" si="4"/>
        <v>3</v>
      </c>
      <c r="V128" s="343" t="s">
        <v>8</v>
      </c>
      <c r="W128" s="336">
        <f t="shared" si="5"/>
        <v>1</v>
      </c>
      <c r="X128" s="347" t="s">
        <v>8</v>
      </c>
      <c r="Y128" s="336">
        <f t="shared" si="6"/>
        <v>1</v>
      </c>
      <c r="Z128" s="333">
        <f t="shared" si="7"/>
        <v>5</v>
      </c>
      <c r="AA128" s="343" t="s">
        <v>30</v>
      </c>
      <c r="AB128" s="347" t="s">
        <v>1423</v>
      </c>
      <c r="AC128" s="347" t="s">
        <v>1423</v>
      </c>
      <c r="AD128" s="347" t="s">
        <v>1423</v>
      </c>
      <c r="AE128" s="347" t="s">
        <v>1423</v>
      </c>
      <c r="AF128" s="345">
        <v>44530</v>
      </c>
      <c r="AG128" s="347" t="s">
        <v>1423</v>
      </c>
      <c r="AH128" s="333">
        <v>1</v>
      </c>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M128" s="323"/>
      <c r="CN128" s="323"/>
      <c r="CO128" s="323"/>
      <c r="CP128" s="323"/>
      <c r="CQ128" s="323"/>
      <c r="CR128" s="323"/>
      <c r="CS128" s="323"/>
      <c r="CT128" s="323"/>
      <c r="CU128" s="323"/>
      <c r="CV128" s="323"/>
      <c r="CW128" s="323"/>
      <c r="CX128" s="323"/>
      <c r="CY128" s="323"/>
      <c r="CZ128" s="323"/>
      <c r="DA128" s="323"/>
      <c r="DB128" s="323"/>
      <c r="DC128" s="323"/>
      <c r="DD128" s="323"/>
      <c r="DE128" s="323"/>
      <c r="DF128" s="323"/>
      <c r="DG128" s="323"/>
      <c r="DH128" s="323"/>
      <c r="DI128" s="323"/>
      <c r="DJ128" s="323"/>
      <c r="DK128" s="323"/>
      <c r="DL128" s="323"/>
      <c r="DM128" s="323"/>
      <c r="DN128" s="323"/>
      <c r="DO128" s="323"/>
      <c r="DP128" s="323"/>
      <c r="DQ128" s="323"/>
      <c r="DR128" s="323"/>
      <c r="DS128" s="323"/>
      <c r="DT128" s="323"/>
      <c r="DU128" s="323"/>
      <c r="DV128" s="323"/>
      <c r="DW128" s="323"/>
      <c r="DX128" s="323"/>
      <c r="DY128" s="323"/>
      <c r="DZ128" s="323"/>
      <c r="EA128" s="323"/>
      <c r="EB128" s="323"/>
      <c r="EC128" s="323"/>
      <c r="ED128" s="323"/>
      <c r="EE128" s="323"/>
      <c r="EF128" s="323"/>
      <c r="EG128" s="323"/>
      <c r="EH128" s="323"/>
      <c r="EI128" s="323"/>
      <c r="EJ128" s="323"/>
      <c r="EK128" s="323"/>
      <c r="EL128" s="323"/>
      <c r="EM128" s="323"/>
      <c r="EN128" s="323"/>
      <c r="EO128" s="323"/>
      <c r="EP128" s="323"/>
      <c r="EQ128" s="323"/>
      <c r="ER128" s="323"/>
      <c r="ES128" s="323"/>
      <c r="ET128" s="323"/>
      <c r="EU128" s="323"/>
    </row>
    <row r="129" spans="1:151" s="333" customFormat="1" ht="120">
      <c r="A129" s="343" t="s">
        <v>1875</v>
      </c>
      <c r="B129" s="347" t="s">
        <v>924</v>
      </c>
      <c r="C129" s="347" t="s">
        <v>356</v>
      </c>
      <c r="D129" s="347" t="s">
        <v>1876</v>
      </c>
      <c r="E129" s="347" t="s">
        <v>1785</v>
      </c>
      <c r="F129" s="347" t="s">
        <v>31</v>
      </c>
      <c r="G129" s="347" t="s">
        <v>1877</v>
      </c>
      <c r="H129" s="347" t="s">
        <v>1422</v>
      </c>
      <c r="I129" s="345">
        <v>43831</v>
      </c>
      <c r="J129" s="345" t="s">
        <v>1741</v>
      </c>
      <c r="K129" s="345" t="s">
        <v>946</v>
      </c>
      <c r="L129" s="345" t="s">
        <v>946</v>
      </c>
      <c r="M129" s="347" t="s">
        <v>1426</v>
      </c>
      <c r="N129" s="347" t="s">
        <v>1427</v>
      </c>
      <c r="O129" s="347" t="s">
        <v>1495</v>
      </c>
      <c r="P129" s="347" t="s">
        <v>31</v>
      </c>
      <c r="Q129" s="347" t="s">
        <v>31</v>
      </c>
      <c r="R129" s="347" t="s">
        <v>1770</v>
      </c>
      <c r="S129" s="347" t="s">
        <v>1423</v>
      </c>
      <c r="T129" s="347" t="s">
        <v>1442</v>
      </c>
      <c r="U129" s="336">
        <f t="shared" si="4"/>
        <v>2</v>
      </c>
      <c r="V129" s="343" t="s">
        <v>6</v>
      </c>
      <c r="W129" s="336">
        <f t="shared" si="5"/>
        <v>3</v>
      </c>
      <c r="X129" s="347" t="s">
        <v>1431</v>
      </c>
      <c r="Y129" s="336">
        <f t="shared" si="6"/>
        <v>2</v>
      </c>
      <c r="Z129" s="333">
        <f t="shared" si="7"/>
        <v>7</v>
      </c>
      <c r="AA129" s="343" t="s">
        <v>31</v>
      </c>
      <c r="AB129" s="347" t="s">
        <v>1432</v>
      </c>
      <c r="AC129" s="347" t="s">
        <v>1432</v>
      </c>
      <c r="AD129" s="347" t="s">
        <v>1765</v>
      </c>
      <c r="AE129" s="347" t="s">
        <v>1433</v>
      </c>
      <c r="AF129" s="345">
        <v>44530</v>
      </c>
      <c r="AG129" s="347" t="s">
        <v>1445</v>
      </c>
      <c r="AH129" s="333">
        <v>1</v>
      </c>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c r="CL129" s="323"/>
      <c r="CM129" s="323"/>
      <c r="CN129" s="323"/>
      <c r="CO129" s="323"/>
      <c r="CP129" s="323"/>
      <c r="CQ129" s="323"/>
      <c r="CR129" s="323"/>
      <c r="CS129" s="323"/>
      <c r="CT129" s="323"/>
      <c r="CU129" s="323"/>
      <c r="CV129" s="323"/>
      <c r="CW129" s="323"/>
      <c r="CX129" s="323"/>
      <c r="CY129" s="323"/>
      <c r="CZ129" s="323"/>
      <c r="DA129" s="323"/>
      <c r="DB129" s="323"/>
      <c r="DC129" s="323"/>
      <c r="DD129" s="323"/>
      <c r="DE129" s="323"/>
      <c r="DF129" s="323"/>
      <c r="DG129" s="323"/>
      <c r="DH129" s="323"/>
      <c r="DI129" s="323"/>
      <c r="DJ129" s="323"/>
      <c r="DK129" s="323"/>
      <c r="DL129" s="323"/>
      <c r="DM129" s="323"/>
      <c r="DN129" s="323"/>
      <c r="DO129" s="323"/>
      <c r="DP129" s="323"/>
      <c r="DQ129" s="323"/>
      <c r="DR129" s="323"/>
      <c r="DS129" s="323"/>
      <c r="DT129" s="323"/>
      <c r="DU129" s="323"/>
      <c r="DV129" s="323"/>
      <c r="DW129" s="323"/>
      <c r="DX129" s="323"/>
      <c r="DY129" s="323"/>
      <c r="DZ129" s="323"/>
      <c r="EA129" s="323"/>
      <c r="EB129" s="323"/>
      <c r="EC129" s="323"/>
      <c r="ED129" s="323"/>
      <c r="EE129" s="323"/>
      <c r="EF129" s="323"/>
      <c r="EG129" s="323"/>
      <c r="EH129" s="323"/>
      <c r="EI129" s="323"/>
      <c r="EJ129" s="323"/>
      <c r="EK129" s="323"/>
      <c r="EL129" s="323"/>
      <c r="EM129" s="323"/>
      <c r="EN129" s="323"/>
      <c r="EO129" s="323"/>
      <c r="EP129" s="323"/>
      <c r="EQ129" s="323"/>
      <c r="ER129" s="323"/>
      <c r="ES129" s="323"/>
      <c r="ET129" s="323"/>
      <c r="EU129" s="323"/>
    </row>
    <row r="130" spans="1:151" s="333" customFormat="1" ht="60">
      <c r="A130" s="343" t="s">
        <v>1878</v>
      </c>
      <c r="B130" s="347" t="s">
        <v>924</v>
      </c>
      <c r="C130" s="347" t="s">
        <v>356</v>
      </c>
      <c r="D130" s="347" t="s">
        <v>1879</v>
      </c>
      <c r="E130" s="347" t="s">
        <v>1880</v>
      </c>
      <c r="F130" s="347" t="s">
        <v>31</v>
      </c>
      <c r="G130" s="347" t="s">
        <v>1881</v>
      </c>
      <c r="H130" s="347" t="s">
        <v>1422</v>
      </c>
      <c r="I130" s="345">
        <v>43831</v>
      </c>
      <c r="J130" s="345" t="s">
        <v>1741</v>
      </c>
      <c r="K130" s="345" t="s">
        <v>946</v>
      </c>
      <c r="L130" s="345" t="s">
        <v>946</v>
      </c>
      <c r="M130" s="347" t="s">
        <v>1426</v>
      </c>
      <c r="N130" s="347" t="s">
        <v>1427</v>
      </c>
      <c r="O130" s="347" t="s">
        <v>1495</v>
      </c>
      <c r="P130" s="347" t="s">
        <v>31</v>
      </c>
      <c r="Q130" s="347" t="s">
        <v>31</v>
      </c>
      <c r="R130" s="347" t="s">
        <v>1770</v>
      </c>
      <c r="S130" s="347" t="s">
        <v>1423</v>
      </c>
      <c r="T130" s="347" t="s">
        <v>1430</v>
      </c>
      <c r="U130" s="336">
        <f t="shared" si="4"/>
        <v>3</v>
      </c>
      <c r="V130" s="343" t="s">
        <v>8</v>
      </c>
      <c r="W130" s="336">
        <f t="shared" si="5"/>
        <v>1</v>
      </c>
      <c r="X130" s="347" t="s">
        <v>1431</v>
      </c>
      <c r="Y130" s="336">
        <f t="shared" si="6"/>
        <v>2</v>
      </c>
      <c r="Z130" s="333">
        <f t="shared" si="7"/>
        <v>6</v>
      </c>
      <c r="AA130" s="343" t="s">
        <v>31</v>
      </c>
      <c r="AB130" s="347" t="s">
        <v>1423</v>
      </c>
      <c r="AC130" s="347" t="s">
        <v>1423</v>
      </c>
      <c r="AD130" s="347" t="s">
        <v>1423</v>
      </c>
      <c r="AE130" s="347" t="s">
        <v>1423</v>
      </c>
      <c r="AF130" s="345">
        <v>44530</v>
      </c>
      <c r="AG130" s="347" t="s">
        <v>1423</v>
      </c>
      <c r="AH130" s="333">
        <v>1</v>
      </c>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c r="BN130" s="323"/>
      <c r="BO130" s="323"/>
      <c r="BP130" s="323"/>
      <c r="BQ130" s="323"/>
      <c r="BR130" s="323"/>
      <c r="BS130" s="323"/>
      <c r="BT130" s="323"/>
      <c r="BU130" s="323"/>
      <c r="BV130" s="323"/>
      <c r="BW130" s="323"/>
      <c r="BX130" s="323"/>
      <c r="BY130" s="323"/>
      <c r="BZ130" s="323"/>
      <c r="CA130" s="323"/>
      <c r="CB130" s="323"/>
      <c r="CC130" s="323"/>
      <c r="CD130" s="323"/>
      <c r="CE130" s="323"/>
      <c r="CF130" s="323"/>
      <c r="CG130" s="323"/>
      <c r="CH130" s="323"/>
      <c r="CI130" s="323"/>
      <c r="CJ130" s="323"/>
      <c r="CK130" s="323"/>
      <c r="CL130" s="323"/>
      <c r="CM130" s="323"/>
      <c r="CN130" s="323"/>
      <c r="CO130" s="323"/>
      <c r="CP130" s="323"/>
      <c r="CQ130" s="323"/>
      <c r="CR130" s="323"/>
      <c r="CS130" s="323"/>
      <c r="CT130" s="323"/>
      <c r="CU130" s="323"/>
      <c r="CV130" s="323"/>
      <c r="CW130" s="323"/>
      <c r="CX130" s="323"/>
      <c r="CY130" s="323"/>
      <c r="CZ130" s="323"/>
      <c r="DA130" s="323"/>
      <c r="DB130" s="323"/>
      <c r="DC130" s="323"/>
      <c r="DD130" s="323"/>
      <c r="DE130" s="323"/>
      <c r="DF130" s="323"/>
      <c r="DG130" s="323"/>
      <c r="DH130" s="323"/>
      <c r="DI130" s="323"/>
      <c r="DJ130" s="323"/>
      <c r="DK130" s="323"/>
      <c r="DL130" s="323"/>
      <c r="DM130" s="323"/>
      <c r="DN130" s="323"/>
      <c r="DO130" s="323"/>
      <c r="DP130" s="323"/>
      <c r="DQ130" s="323"/>
      <c r="DR130" s="323"/>
      <c r="DS130" s="323"/>
      <c r="DT130" s="323"/>
      <c r="DU130" s="323"/>
      <c r="DV130" s="323"/>
      <c r="DW130" s="323"/>
      <c r="DX130" s="323"/>
      <c r="DY130" s="323"/>
      <c r="DZ130" s="323"/>
      <c r="EA130" s="323"/>
      <c r="EB130" s="323"/>
      <c r="EC130" s="323"/>
      <c r="ED130" s="323"/>
      <c r="EE130" s="323"/>
      <c r="EF130" s="323"/>
      <c r="EG130" s="323"/>
      <c r="EH130" s="323"/>
      <c r="EI130" s="323"/>
      <c r="EJ130" s="323"/>
      <c r="EK130" s="323"/>
      <c r="EL130" s="323"/>
      <c r="EM130" s="323"/>
      <c r="EN130" s="323"/>
      <c r="EO130" s="323"/>
      <c r="EP130" s="323"/>
      <c r="EQ130" s="323"/>
      <c r="ER130" s="323"/>
      <c r="ES130" s="323"/>
      <c r="ET130" s="323"/>
      <c r="EU130" s="323"/>
    </row>
    <row r="131" spans="1:151" s="333" customFormat="1" ht="120">
      <c r="A131" s="343" t="s">
        <v>1882</v>
      </c>
      <c r="B131" s="347" t="s">
        <v>924</v>
      </c>
      <c r="C131" s="347" t="s">
        <v>356</v>
      </c>
      <c r="D131" s="347" t="s">
        <v>1612</v>
      </c>
      <c r="E131" s="347" t="s">
        <v>1883</v>
      </c>
      <c r="F131" s="347" t="s">
        <v>31</v>
      </c>
      <c r="G131" s="347" t="s">
        <v>1877</v>
      </c>
      <c r="H131" s="347" t="s">
        <v>1422</v>
      </c>
      <c r="I131" s="345">
        <v>43831</v>
      </c>
      <c r="J131" s="345" t="s">
        <v>1741</v>
      </c>
      <c r="K131" s="345" t="s">
        <v>946</v>
      </c>
      <c r="L131" s="345" t="s">
        <v>946</v>
      </c>
      <c r="M131" s="347" t="s">
        <v>1426</v>
      </c>
      <c r="N131" s="347" t="s">
        <v>1427</v>
      </c>
      <c r="O131" s="347" t="s">
        <v>1495</v>
      </c>
      <c r="P131" s="347" t="s">
        <v>31</v>
      </c>
      <c r="Q131" s="347" t="s">
        <v>31</v>
      </c>
      <c r="R131" s="347" t="s">
        <v>1790</v>
      </c>
      <c r="S131" s="347" t="s">
        <v>1423</v>
      </c>
      <c r="T131" s="347" t="s">
        <v>1442</v>
      </c>
      <c r="U131" s="336">
        <f t="shared" si="4"/>
        <v>2</v>
      </c>
      <c r="V131" s="343" t="s">
        <v>1431</v>
      </c>
      <c r="W131" s="336">
        <f t="shared" si="5"/>
        <v>2</v>
      </c>
      <c r="X131" s="347" t="s">
        <v>1431</v>
      </c>
      <c r="Y131" s="336">
        <f t="shared" si="6"/>
        <v>2</v>
      </c>
      <c r="Z131" s="333">
        <f t="shared" si="7"/>
        <v>6</v>
      </c>
      <c r="AA131" s="343" t="s">
        <v>31</v>
      </c>
      <c r="AB131" s="347" t="s">
        <v>1432</v>
      </c>
      <c r="AC131" s="347" t="s">
        <v>1432</v>
      </c>
      <c r="AD131" s="347" t="s">
        <v>1765</v>
      </c>
      <c r="AE131" s="347" t="s">
        <v>1433</v>
      </c>
      <c r="AF131" s="345">
        <v>44530</v>
      </c>
      <c r="AG131" s="347" t="s">
        <v>1445</v>
      </c>
      <c r="AH131" s="333">
        <v>1</v>
      </c>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c r="BP131" s="323"/>
      <c r="BQ131" s="323"/>
      <c r="BR131" s="323"/>
      <c r="BS131" s="323"/>
      <c r="BT131" s="323"/>
      <c r="BU131" s="323"/>
      <c r="BV131" s="323"/>
      <c r="BW131" s="323"/>
      <c r="BX131" s="323"/>
      <c r="BY131" s="323"/>
      <c r="BZ131" s="323"/>
      <c r="CA131" s="323"/>
      <c r="CB131" s="323"/>
      <c r="CC131" s="323"/>
      <c r="CD131" s="323"/>
      <c r="CE131" s="323"/>
      <c r="CF131" s="323"/>
      <c r="CG131" s="323"/>
      <c r="CH131" s="323"/>
      <c r="CI131" s="323"/>
      <c r="CJ131" s="323"/>
      <c r="CK131" s="323"/>
      <c r="CL131" s="323"/>
      <c r="CM131" s="323"/>
      <c r="CN131" s="323"/>
      <c r="CO131" s="323"/>
      <c r="CP131" s="323"/>
      <c r="CQ131" s="323"/>
      <c r="CR131" s="323"/>
      <c r="CS131" s="323"/>
      <c r="CT131" s="323"/>
      <c r="CU131" s="323"/>
      <c r="CV131" s="323"/>
      <c r="CW131" s="323"/>
      <c r="CX131" s="323"/>
      <c r="CY131" s="323"/>
      <c r="CZ131" s="323"/>
      <c r="DA131" s="323"/>
      <c r="DB131" s="323"/>
      <c r="DC131" s="323"/>
      <c r="DD131" s="323"/>
      <c r="DE131" s="323"/>
      <c r="DF131" s="323"/>
      <c r="DG131" s="323"/>
      <c r="DH131" s="323"/>
      <c r="DI131" s="323"/>
      <c r="DJ131" s="323"/>
      <c r="DK131" s="323"/>
      <c r="DL131" s="323"/>
      <c r="DM131" s="323"/>
      <c r="DN131" s="323"/>
      <c r="DO131" s="323"/>
      <c r="DP131" s="323"/>
      <c r="DQ131" s="323"/>
      <c r="DR131" s="323"/>
      <c r="DS131" s="323"/>
      <c r="DT131" s="323"/>
      <c r="DU131" s="323"/>
      <c r="DV131" s="323"/>
      <c r="DW131" s="323"/>
      <c r="DX131" s="323"/>
      <c r="DY131" s="323"/>
      <c r="DZ131" s="323"/>
      <c r="EA131" s="323"/>
      <c r="EB131" s="323"/>
      <c r="EC131" s="323"/>
      <c r="ED131" s="323"/>
      <c r="EE131" s="323"/>
      <c r="EF131" s="323"/>
      <c r="EG131" s="323"/>
      <c r="EH131" s="323"/>
      <c r="EI131" s="323"/>
      <c r="EJ131" s="323"/>
      <c r="EK131" s="323"/>
      <c r="EL131" s="323"/>
      <c r="EM131" s="323"/>
      <c r="EN131" s="323"/>
      <c r="EO131" s="323"/>
      <c r="EP131" s="323"/>
      <c r="EQ131" s="323"/>
      <c r="ER131" s="323"/>
      <c r="ES131" s="323"/>
      <c r="ET131" s="323"/>
      <c r="EU131" s="323"/>
    </row>
    <row r="132" spans="1:151" s="333" customFormat="1" ht="105">
      <c r="A132" s="343" t="s">
        <v>1884</v>
      </c>
      <c r="B132" s="347" t="s">
        <v>924</v>
      </c>
      <c r="C132" s="347" t="s">
        <v>356</v>
      </c>
      <c r="D132" s="347" t="s">
        <v>1885</v>
      </c>
      <c r="E132" s="347" t="s">
        <v>1886</v>
      </c>
      <c r="F132" s="347" t="s">
        <v>31</v>
      </c>
      <c r="G132" s="347" t="s">
        <v>1801</v>
      </c>
      <c r="H132" s="347" t="s">
        <v>1422</v>
      </c>
      <c r="I132" s="345">
        <v>43831</v>
      </c>
      <c r="J132" s="345" t="s">
        <v>1037</v>
      </c>
      <c r="K132" s="345" t="s">
        <v>946</v>
      </c>
      <c r="L132" s="345" t="s">
        <v>946</v>
      </c>
      <c r="M132" s="347" t="s">
        <v>1426</v>
      </c>
      <c r="N132" s="347" t="s">
        <v>1427</v>
      </c>
      <c r="O132" s="347" t="s">
        <v>1441</v>
      </c>
      <c r="P132" s="347" t="s">
        <v>31</v>
      </c>
      <c r="Q132" s="347" t="s">
        <v>31</v>
      </c>
      <c r="R132" s="347" t="s">
        <v>1843</v>
      </c>
      <c r="S132" s="347" t="s">
        <v>1836</v>
      </c>
      <c r="T132" s="347" t="s">
        <v>1430</v>
      </c>
      <c r="U132" s="336">
        <f t="shared" si="4"/>
        <v>3</v>
      </c>
      <c r="V132" s="343" t="s">
        <v>8</v>
      </c>
      <c r="W132" s="336">
        <f t="shared" si="5"/>
        <v>1</v>
      </c>
      <c r="X132" s="347" t="s">
        <v>8</v>
      </c>
      <c r="Y132" s="336">
        <f t="shared" si="6"/>
        <v>1</v>
      </c>
      <c r="Z132" s="333">
        <f t="shared" si="7"/>
        <v>5</v>
      </c>
      <c r="AA132" s="343" t="s">
        <v>30</v>
      </c>
      <c r="AB132" s="347" t="s">
        <v>1423</v>
      </c>
      <c r="AC132" s="347" t="s">
        <v>1423</v>
      </c>
      <c r="AD132" s="347" t="s">
        <v>1423</v>
      </c>
      <c r="AE132" s="347" t="s">
        <v>1423</v>
      </c>
      <c r="AF132" s="345">
        <v>44530</v>
      </c>
      <c r="AG132" s="347" t="s">
        <v>1423</v>
      </c>
      <c r="AH132" s="333">
        <v>1</v>
      </c>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323"/>
      <c r="CF132" s="323"/>
      <c r="CG132" s="323"/>
      <c r="CH132" s="323"/>
      <c r="CI132" s="323"/>
      <c r="CJ132" s="323"/>
      <c r="CK132" s="323"/>
      <c r="CL132" s="323"/>
      <c r="CM132" s="323"/>
      <c r="CN132" s="323"/>
      <c r="CO132" s="323"/>
      <c r="CP132" s="323"/>
      <c r="CQ132" s="323"/>
      <c r="CR132" s="323"/>
      <c r="CS132" s="323"/>
      <c r="CT132" s="323"/>
      <c r="CU132" s="323"/>
      <c r="CV132" s="323"/>
      <c r="CW132" s="323"/>
      <c r="CX132" s="323"/>
      <c r="CY132" s="323"/>
      <c r="CZ132" s="323"/>
      <c r="DA132" s="323"/>
      <c r="DB132" s="323"/>
      <c r="DC132" s="323"/>
      <c r="DD132" s="323"/>
      <c r="DE132" s="323"/>
      <c r="DF132" s="323"/>
      <c r="DG132" s="323"/>
      <c r="DH132" s="323"/>
      <c r="DI132" s="323"/>
      <c r="DJ132" s="323"/>
      <c r="DK132" s="323"/>
      <c r="DL132" s="323"/>
      <c r="DM132" s="323"/>
      <c r="DN132" s="323"/>
      <c r="DO132" s="323"/>
      <c r="DP132" s="323"/>
      <c r="DQ132" s="323"/>
      <c r="DR132" s="323"/>
      <c r="DS132" s="323"/>
      <c r="DT132" s="323"/>
      <c r="DU132" s="323"/>
      <c r="DV132" s="323"/>
      <c r="DW132" s="323"/>
      <c r="DX132" s="323"/>
      <c r="DY132" s="323"/>
      <c r="DZ132" s="323"/>
      <c r="EA132" s="323"/>
      <c r="EB132" s="323"/>
      <c r="EC132" s="323"/>
      <c r="ED132" s="323"/>
      <c r="EE132" s="323"/>
      <c r="EF132" s="323"/>
      <c r="EG132" s="323"/>
      <c r="EH132" s="323"/>
      <c r="EI132" s="323"/>
      <c r="EJ132" s="323"/>
      <c r="EK132" s="323"/>
      <c r="EL132" s="323"/>
      <c r="EM132" s="323"/>
      <c r="EN132" s="323"/>
      <c r="EO132" s="323"/>
      <c r="EP132" s="323"/>
      <c r="EQ132" s="323"/>
      <c r="ER132" s="323"/>
      <c r="ES132" s="323"/>
      <c r="ET132" s="323"/>
      <c r="EU132" s="323"/>
    </row>
    <row r="133" spans="1:151" s="333" customFormat="1" ht="90">
      <c r="A133" s="333" t="s">
        <v>1887</v>
      </c>
      <c r="B133" s="333" t="s">
        <v>934</v>
      </c>
      <c r="C133" s="333" t="s">
        <v>356</v>
      </c>
      <c r="D133" s="333" t="s">
        <v>1888</v>
      </c>
      <c r="E133" s="333" t="s">
        <v>1889</v>
      </c>
      <c r="F133" s="333" t="s">
        <v>30</v>
      </c>
      <c r="G133" s="333" t="s">
        <v>1423</v>
      </c>
      <c r="H133" s="333" t="s">
        <v>1422</v>
      </c>
      <c r="I133" s="333" t="s">
        <v>1423</v>
      </c>
      <c r="J133" s="334" t="s">
        <v>1424</v>
      </c>
      <c r="K133" s="334" t="s">
        <v>944</v>
      </c>
      <c r="L133" s="334" t="s">
        <v>1605</v>
      </c>
      <c r="M133" s="333" t="s">
        <v>1426</v>
      </c>
      <c r="N133" s="333" t="s">
        <v>1437</v>
      </c>
      <c r="O133" s="333" t="s">
        <v>1428</v>
      </c>
      <c r="P133" s="333" t="s">
        <v>31</v>
      </c>
      <c r="Q133" s="333" t="s">
        <v>30</v>
      </c>
      <c r="R133" s="333" t="s">
        <v>1890</v>
      </c>
      <c r="S133" s="333" t="s">
        <v>1423</v>
      </c>
      <c r="T133" s="333" t="s">
        <v>1442</v>
      </c>
      <c r="U133" s="336">
        <f t="shared" si="4"/>
        <v>2</v>
      </c>
      <c r="V133" s="333" t="s">
        <v>6</v>
      </c>
      <c r="W133" s="336">
        <f t="shared" si="5"/>
        <v>3</v>
      </c>
      <c r="X133" s="333" t="s">
        <v>6</v>
      </c>
      <c r="Y133" s="336">
        <f t="shared" si="6"/>
        <v>3</v>
      </c>
      <c r="Z133" s="333">
        <f t="shared" si="7"/>
        <v>8</v>
      </c>
      <c r="AA133" s="333" t="s">
        <v>31</v>
      </c>
      <c r="AB133" s="333" t="s">
        <v>1443</v>
      </c>
      <c r="AC133" s="333" t="s">
        <v>1443</v>
      </c>
      <c r="AD133" s="333" t="s">
        <v>1444</v>
      </c>
      <c r="AE133" s="333" t="s">
        <v>1433</v>
      </c>
      <c r="AF133" s="334">
        <v>44530</v>
      </c>
      <c r="AG133" s="333" t="s">
        <v>1445</v>
      </c>
      <c r="AH133" s="333">
        <v>1</v>
      </c>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323"/>
      <c r="CF133" s="323"/>
      <c r="CG133" s="323"/>
      <c r="CH133" s="323"/>
      <c r="CI133" s="323"/>
      <c r="CJ133" s="323"/>
      <c r="CK133" s="323"/>
      <c r="CL133" s="323"/>
      <c r="CM133" s="323"/>
      <c r="CN133" s="323"/>
      <c r="CO133" s="323"/>
      <c r="CP133" s="323"/>
      <c r="CQ133" s="323"/>
      <c r="CR133" s="323"/>
      <c r="CS133" s="323"/>
      <c r="CT133" s="323"/>
      <c r="CU133" s="323"/>
      <c r="CV133" s="323"/>
      <c r="CW133" s="323"/>
      <c r="CX133" s="323"/>
      <c r="CY133" s="323"/>
      <c r="CZ133" s="323"/>
      <c r="DA133" s="323"/>
      <c r="DB133" s="323"/>
      <c r="DC133" s="323"/>
      <c r="DD133" s="323"/>
      <c r="DE133" s="323"/>
      <c r="DF133" s="323"/>
      <c r="DG133" s="323"/>
      <c r="DH133" s="323"/>
      <c r="DI133" s="323"/>
      <c r="DJ133" s="323"/>
      <c r="DK133" s="323"/>
      <c r="DL133" s="323"/>
      <c r="DM133" s="323"/>
      <c r="DN133" s="323"/>
      <c r="DO133" s="323"/>
      <c r="DP133" s="323"/>
      <c r="DQ133" s="323"/>
      <c r="DR133" s="323"/>
      <c r="DS133" s="323"/>
      <c r="DT133" s="323"/>
      <c r="DU133" s="323"/>
      <c r="DV133" s="323"/>
      <c r="DW133" s="323"/>
      <c r="DX133" s="323"/>
      <c r="DY133" s="323"/>
      <c r="DZ133" s="323"/>
      <c r="EA133" s="323"/>
      <c r="EB133" s="323"/>
      <c r="EC133" s="323"/>
      <c r="ED133" s="323"/>
      <c r="EE133" s="323"/>
      <c r="EF133" s="323"/>
      <c r="EG133" s="323"/>
      <c r="EH133" s="323"/>
      <c r="EI133" s="323"/>
      <c r="EJ133" s="323"/>
      <c r="EK133" s="323"/>
      <c r="EL133" s="323"/>
      <c r="EM133" s="323"/>
      <c r="EN133" s="323"/>
      <c r="EO133" s="323"/>
      <c r="EP133" s="323"/>
      <c r="EQ133" s="323"/>
      <c r="ER133" s="323"/>
      <c r="ES133" s="323"/>
      <c r="ET133" s="323"/>
      <c r="EU133" s="323"/>
    </row>
    <row r="134" spans="1:151" s="333" customFormat="1" ht="90">
      <c r="A134" s="333" t="s">
        <v>1891</v>
      </c>
      <c r="B134" s="333" t="s">
        <v>934</v>
      </c>
      <c r="C134" s="333" t="s">
        <v>354</v>
      </c>
      <c r="D134" s="333" t="s">
        <v>1892</v>
      </c>
      <c r="E134" s="333" t="s">
        <v>1893</v>
      </c>
      <c r="F134" s="333" t="s">
        <v>30</v>
      </c>
      <c r="G134" s="338" t="s">
        <v>1423</v>
      </c>
      <c r="H134" s="333" t="s">
        <v>1422</v>
      </c>
      <c r="I134" s="333" t="s">
        <v>1423</v>
      </c>
      <c r="J134" s="334" t="s">
        <v>1424</v>
      </c>
      <c r="K134" s="334" t="s">
        <v>944</v>
      </c>
      <c r="L134" s="334" t="s">
        <v>1605</v>
      </c>
      <c r="M134" s="333" t="s">
        <v>1426</v>
      </c>
      <c r="N134" s="333" t="s">
        <v>1437</v>
      </c>
      <c r="O134" s="333" t="s">
        <v>1894</v>
      </c>
      <c r="P134" s="333" t="s">
        <v>31</v>
      </c>
      <c r="Q134" s="333" t="s">
        <v>30</v>
      </c>
      <c r="R134" s="333" t="s">
        <v>1890</v>
      </c>
      <c r="S134" s="333" t="s">
        <v>1423</v>
      </c>
      <c r="T134" s="333" t="s">
        <v>1442</v>
      </c>
      <c r="U134" s="336">
        <f t="shared" si="4"/>
        <v>2</v>
      </c>
      <c r="V134" s="333" t="s">
        <v>1431</v>
      </c>
      <c r="W134" s="336">
        <f t="shared" si="5"/>
        <v>2</v>
      </c>
      <c r="X134" s="333" t="s">
        <v>1431</v>
      </c>
      <c r="Y134" s="336">
        <f t="shared" si="6"/>
        <v>2</v>
      </c>
      <c r="Z134" s="333">
        <f t="shared" si="7"/>
        <v>6</v>
      </c>
      <c r="AA134" s="333" t="s">
        <v>31</v>
      </c>
      <c r="AB134" s="333" t="s">
        <v>1443</v>
      </c>
      <c r="AC134" s="333" t="s">
        <v>1443</v>
      </c>
      <c r="AD134" s="333" t="s">
        <v>1444</v>
      </c>
      <c r="AE134" s="333" t="s">
        <v>1433</v>
      </c>
      <c r="AF134" s="334">
        <v>44530</v>
      </c>
      <c r="AG134" s="333" t="s">
        <v>1445</v>
      </c>
      <c r="AH134" s="333">
        <v>1</v>
      </c>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c r="CL134" s="323"/>
      <c r="CM134" s="323"/>
      <c r="CN134" s="323"/>
      <c r="CO134" s="323"/>
      <c r="CP134" s="323"/>
      <c r="CQ134" s="323"/>
      <c r="CR134" s="323"/>
      <c r="CS134" s="323"/>
      <c r="CT134" s="323"/>
      <c r="CU134" s="323"/>
      <c r="CV134" s="323"/>
      <c r="CW134" s="323"/>
      <c r="CX134" s="323"/>
      <c r="CY134" s="323"/>
      <c r="CZ134" s="323"/>
      <c r="DA134" s="323"/>
      <c r="DB134" s="323"/>
      <c r="DC134" s="323"/>
      <c r="DD134" s="323"/>
      <c r="DE134" s="323"/>
      <c r="DF134" s="323"/>
      <c r="DG134" s="323"/>
      <c r="DH134" s="323"/>
      <c r="DI134" s="323"/>
      <c r="DJ134" s="323"/>
      <c r="DK134" s="323"/>
      <c r="DL134" s="323"/>
      <c r="DM134" s="323"/>
      <c r="DN134" s="323"/>
      <c r="DO134" s="323"/>
      <c r="DP134" s="323"/>
      <c r="DQ134" s="323"/>
      <c r="DR134" s="323"/>
      <c r="DS134" s="323"/>
      <c r="DT134" s="323"/>
      <c r="DU134" s="323"/>
      <c r="DV134" s="323"/>
      <c r="DW134" s="323"/>
      <c r="DX134" s="323"/>
      <c r="DY134" s="323"/>
      <c r="DZ134" s="323"/>
      <c r="EA134" s="323"/>
      <c r="EB134" s="323"/>
      <c r="EC134" s="323"/>
      <c r="ED134" s="323"/>
      <c r="EE134" s="323"/>
      <c r="EF134" s="323"/>
      <c r="EG134" s="323"/>
      <c r="EH134" s="323"/>
      <c r="EI134" s="323"/>
      <c r="EJ134" s="323"/>
      <c r="EK134" s="323"/>
      <c r="EL134" s="323"/>
      <c r="EM134" s="323"/>
      <c r="EN134" s="323"/>
      <c r="EO134" s="323"/>
      <c r="EP134" s="323"/>
      <c r="EQ134" s="323"/>
      <c r="ER134" s="323"/>
      <c r="ES134" s="323"/>
      <c r="ET134" s="323"/>
      <c r="EU134" s="323"/>
    </row>
    <row r="135" spans="1:151" s="333" customFormat="1" ht="90">
      <c r="A135" s="333" t="s">
        <v>1895</v>
      </c>
      <c r="B135" s="333" t="s">
        <v>934</v>
      </c>
      <c r="C135" s="333" t="s">
        <v>356</v>
      </c>
      <c r="D135" s="333" t="s">
        <v>1896</v>
      </c>
      <c r="E135" s="333" t="s">
        <v>1897</v>
      </c>
      <c r="F135" s="333" t="s">
        <v>30</v>
      </c>
      <c r="G135" s="333" t="s">
        <v>1423</v>
      </c>
      <c r="H135" s="333" t="s">
        <v>1422</v>
      </c>
      <c r="I135" s="333" t="s">
        <v>1423</v>
      </c>
      <c r="J135" s="334" t="s">
        <v>1424</v>
      </c>
      <c r="K135" s="334" t="s">
        <v>944</v>
      </c>
      <c r="L135" s="334" t="s">
        <v>1605</v>
      </c>
      <c r="M135" s="333" t="s">
        <v>1426</v>
      </c>
      <c r="N135" s="333" t="s">
        <v>1437</v>
      </c>
      <c r="O135" s="333" t="s">
        <v>1428</v>
      </c>
      <c r="P135" s="333" t="s">
        <v>31</v>
      </c>
      <c r="Q135" s="333" t="s">
        <v>30</v>
      </c>
      <c r="R135" s="333" t="s">
        <v>1890</v>
      </c>
      <c r="S135" s="333" t="s">
        <v>1423</v>
      </c>
      <c r="T135" s="333" t="s">
        <v>1442</v>
      </c>
      <c r="U135" s="336">
        <f t="shared" si="4"/>
        <v>2</v>
      </c>
      <c r="V135" s="333" t="s">
        <v>8</v>
      </c>
      <c r="W135" s="336">
        <f t="shared" si="5"/>
        <v>1</v>
      </c>
      <c r="X135" s="333" t="s">
        <v>1431</v>
      </c>
      <c r="Y135" s="336">
        <f t="shared" si="6"/>
        <v>2</v>
      </c>
      <c r="Z135" s="333">
        <f t="shared" si="7"/>
        <v>5</v>
      </c>
      <c r="AA135" s="333" t="s">
        <v>31</v>
      </c>
      <c r="AB135" s="333" t="s">
        <v>1443</v>
      </c>
      <c r="AC135" s="333" t="s">
        <v>1443</v>
      </c>
      <c r="AD135" s="333" t="s">
        <v>1444</v>
      </c>
      <c r="AE135" s="333" t="s">
        <v>1433</v>
      </c>
      <c r="AF135" s="334">
        <v>44530</v>
      </c>
      <c r="AG135" s="333" t="s">
        <v>1445</v>
      </c>
      <c r="AH135" s="333">
        <v>1</v>
      </c>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c r="BP135" s="323"/>
      <c r="BQ135" s="323"/>
      <c r="BR135" s="323"/>
      <c r="BS135" s="323"/>
      <c r="BT135" s="323"/>
      <c r="BU135" s="323"/>
      <c r="BV135" s="323"/>
      <c r="BW135" s="323"/>
      <c r="BX135" s="323"/>
      <c r="BY135" s="323"/>
      <c r="BZ135" s="323"/>
      <c r="CA135" s="323"/>
      <c r="CB135" s="323"/>
      <c r="CC135" s="323"/>
      <c r="CD135" s="323"/>
      <c r="CE135" s="323"/>
      <c r="CF135" s="323"/>
      <c r="CG135" s="323"/>
      <c r="CH135" s="323"/>
      <c r="CI135" s="323"/>
      <c r="CJ135" s="323"/>
      <c r="CK135" s="323"/>
      <c r="CL135" s="323"/>
      <c r="CM135" s="323"/>
      <c r="CN135" s="323"/>
      <c r="CO135" s="323"/>
      <c r="CP135" s="323"/>
      <c r="CQ135" s="323"/>
      <c r="CR135" s="323"/>
      <c r="CS135" s="323"/>
      <c r="CT135" s="323"/>
      <c r="CU135" s="323"/>
      <c r="CV135" s="323"/>
      <c r="CW135" s="323"/>
      <c r="CX135" s="323"/>
      <c r="CY135" s="323"/>
      <c r="CZ135" s="323"/>
      <c r="DA135" s="323"/>
      <c r="DB135" s="323"/>
      <c r="DC135" s="323"/>
      <c r="DD135" s="323"/>
      <c r="DE135" s="323"/>
      <c r="DF135" s="323"/>
      <c r="DG135" s="323"/>
      <c r="DH135" s="323"/>
      <c r="DI135" s="323"/>
      <c r="DJ135" s="323"/>
      <c r="DK135" s="323"/>
      <c r="DL135" s="323"/>
      <c r="DM135" s="323"/>
      <c r="DN135" s="323"/>
      <c r="DO135" s="323"/>
      <c r="DP135" s="323"/>
      <c r="DQ135" s="323"/>
      <c r="DR135" s="323"/>
      <c r="DS135" s="323"/>
      <c r="DT135" s="323"/>
      <c r="DU135" s="323"/>
      <c r="DV135" s="323"/>
      <c r="DW135" s="323"/>
      <c r="DX135" s="323"/>
      <c r="DY135" s="323"/>
      <c r="DZ135" s="323"/>
      <c r="EA135" s="323"/>
      <c r="EB135" s="323"/>
      <c r="EC135" s="323"/>
      <c r="ED135" s="323"/>
      <c r="EE135" s="323"/>
      <c r="EF135" s="323"/>
      <c r="EG135" s="323"/>
      <c r="EH135" s="323"/>
      <c r="EI135" s="323"/>
      <c r="EJ135" s="323"/>
      <c r="EK135" s="323"/>
      <c r="EL135" s="323"/>
      <c r="EM135" s="323"/>
      <c r="EN135" s="323"/>
      <c r="EO135" s="323"/>
      <c r="EP135" s="323"/>
      <c r="EQ135" s="323"/>
      <c r="ER135" s="323"/>
      <c r="ES135" s="323"/>
      <c r="ET135" s="323"/>
      <c r="EU135" s="323"/>
    </row>
    <row r="136" spans="1:151" s="333" customFormat="1" ht="90">
      <c r="A136" s="333" t="s">
        <v>1898</v>
      </c>
      <c r="B136" s="333" t="s">
        <v>934</v>
      </c>
      <c r="C136" s="333" t="s">
        <v>356</v>
      </c>
      <c r="D136" s="333" t="s">
        <v>1899</v>
      </c>
      <c r="E136" s="333" t="s">
        <v>1900</v>
      </c>
      <c r="F136" s="333" t="s">
        <v>30</v>
      </c>
      <c r="G136" s="338" t="s">
        <v>1423</v>
      </c>
      <c r="H136" s="333" t="s">
        <v>1422</v>
      </c>
      <c r="I136" s="333" t="s">
        <v>1423</v>
      </c>
      <c r="J136" s="334" t="s">
        <v>1424</v>
      </c>
      <c r="K136" s="334" t="s">
        <v>944</v>
      </c>
      <c r="L136" s="334" t="s">
        <v>1605</v>
      </c>
      <c r="M136" s="333" t="s">
        <v>1426</v>
      </c>
      <c r="N136" s="333" t="s">
        <v>1437</v>
      </c>
      <c r="O136" s="333" t="s">
        <v>1428</v>
      </c>
      <c r="P136" s="333" t="s">
        <v>31</v>
      </c>
      <c r="Q136" s="333" t="s">
        <v>30</v>
      </c>
      <c r="R136" s="333" t="s">
        <v>1890</v>
      </c>
      <c r="S136" s="333" t="s">
        <v>1423</v>
      </c>
      <c r="T136" s="333" t="s">
        <v>1442</v>
      </c>
      <c r="U136" s="336">
        <f t="shared" si="4"/>
        <v>2</v>
      </c>
      <c r="V136" s="333" t="s">
        <v>6</v>
      </c>
      <c r="W136" s="336">
        <f t="shared" si="5"/>
        <v>3</v>
      </c>
      <c r="X136" s="333" t="s">
        <v>6</v>
      </c>
      <c r="Y136" s="336">
        <f t="shared" si="6"/>
        <v>3</v>
      </c>
      <c r="Z136" s="333">
        <f t="shared" si="7"/>
        <v>8</v>
      </c>
      <c r="AA136" s="333" t="s">
        <v>31</v>
      </c>
      <c r="AB136" s="333" t="s">
        <v>1443</v>
      </c>
      <c r="AC136" s="333" t="s">
        <v>1443</v>
      </c>
      <c r="AD136" s="333" t="s">
        <v>1444</v>
      </c>
      <c r="AE136" s="333" t="s">
        <v>1433</v>
      </c>
      <c r="AF136" s="334">
        <v>44530</v>
      </c>
      <c r="AG136" s="333" t="s">
        <v>1445</v>
      </c>
      <c r="AH136" s="333">
        <v>1</v>
      </c>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c r="BP136" s="323"/>
      <c r="BQ136" s="323"/>
      <c r="BR136" s="323"/>
      <c r="BS136" s="323"/>
      <c r="BT136" s="323"/>
      <c r="BU136" s="323"/>
      <c r="BV136" s="323"/>
      <c r="BW136" s="323"/>
      <c r="BX136" s="323"/>
      <c r="BY136" s="323"/>
      <c r="BZ136" s="323"/>
      <c r="CA136" s="323"/>
      <c r="CB136" s="323"/>
      <c r="CC136" s="323"/>
      <c r="CD136" s="323"/>
      <c r="CE136" s="323"/>
      <c r="CF136" s="323"/>
      <c r="CG136" s="323"/>
      <c r="CH136" s="323"/>
      <c r="CI136" s="323"/>
      <c r="CJ136" s="323"/>
      <c r="CK136" s="323"/>
      <c r="CL136" s="323"/>
      <c r="CM136" s="323"/>
      <c r="CN136" s="323"/>
      <c r="CO136" s="323"/>
      <c r="CP136" s="323"/>
      <c r="CQ136" s="323"/>
      <c r="CR136" s="323"/>
      <c r="CS136" s="323"/>
      <c r="CT136" s="323"/>
      <c r="CU136" s="323"/>
      <c r="CV136" s="323"/>
      <c r="CW136" s="323"/>
      <c r="CX136" s="323"/>
      <c r="CY136" s="323"/>
      <c r="CZ136" s="323"/>
      <c r="DA136" s="323"/>
      <c r="DB136" s="323"/>
      <c r="DC136" s="323"/>
      <c r="DD136" s="323"/>
      <c r="DE136" s="323"/>
      <c r="DF136" s="323"/>
      <c r="DG136" s="323"/>
      <c r="DH136" s="323"/>
      <c r="DI136" s="323"/>
      <c r="DJ136" s="323"/>
      <c r="DK136" s="323"/>
      <c r="DL136" s="323"/>
      <c r="DM136" s="323"/>
      <c r="DN136" s="323"/>
      <c r="DO136" s="323"/>
      <c r="DP136" s="323"/>
      <c r="DQ136" s="323"/>
      <c r="DR136" s="323"/>
      <c r="DS136" s="323"/>
      <c r="DT136" s="323"/>
      <c r="DU136" s="323"/>
      <c r="DV136" s="323"/>
      <c r="DW136" s="323"/>
      <c r="DX136" s="323"/>
      <c r="DY136" s="323"/>
      <c r="DZ136" s="323"/>
      <c r="EA136" s="323"/>
      <c r="EB136" s="323"/>
      <c r="EC136" s="323"/>
      <c r="ED136" s="323"/>
      <c r="EE136" s="323"/>
      <c r="EF136" s="323"/>
      <c r="EG136" s="323"/>
      <c r="EH136" s="323"/>
      <c r="EI136" s="323"/>
      <c r="EJ136" s="323"/>
      <c r="EK136" s="323"/>
      <c r="EL136" s="323"/>
      <c r="EM136" s="323"/>
      <c r="EN136" s="323"/>
      <c r="EO136" s="323"/>
      <c r="EP136" s="323"/>
      <c r="EQ136" s="323"/>
      <c r="ER136" s="323"/>
      <c r="ES136" s="323"/>
      <c r="ET136" s="323"/>
      <c r="EU136" s="323"/>
    </row>
    <row r="137" spans="1:151" s="333" customFormat="1" ht="90">
      <c r="A137" s="333" t="s">
        <v>1901</v>
      </c>
      <c r="B137" s="333" t="s">
        <v>934</v>
      </c>
      <c r="C137" s="333" t="s">
        <v>356</v>
      </c>
      <c r="D137" s="333" t="s">
        <v>1902</v>
      </c>
      <c r="E137" s="333" t="s">
        <v>1903</v>
      </c>
      <c r="F137" s="333" t="s">
        <v>30</v>
      </c>
      <c r="G137" s="333" t="s">
        <v>1423</v>
      </c>
      <c r="H137" s="333" t="s">
        <v>1422</v>
      </c>
      <c r="I137" s="333" t="s">
        <v>1423</v>
      </c>
      <c r="J137" s="334" t="s">
        <v>1424</v>
      </c>
      <c r="K137" s="334" t="s">
        <v>944</v>
      </c>
      <c r="L137" s="334" t="s">
        <v>1605</v>
      </c>
      <c r="M137" s="333" t="s">
        <v>1426</v>
      </c>
      <c r="N137" s="333" t="s">
        <v>1437</v>
      </c>
      <c r="O137" s="333" t="s">
        <v>1428</v>
      </c>
      <c r="P137" s="333" t="s">
        <v>31</v>
      </c>
      <c r="Q137" s="333" t="s">
        <v>30</v>
      </c>
      <c r="R137" s="333" t="s">
        <v>1890</v>
      </c>
      <c r="S137" s="333" t="s">
        <v>1423</v>
      </c>
      <c r="T137" s="333" t="s">
        <v>1442</v>
      </c>
      <c r="U137" s="336">
        <f t="shared" si="4"/>
        <v>2</v>
      </c>
      <c r="V137" s="333" t="s">
        <v>6</v>
      </c>
      <c r="W137" s="336">
        <f t="shared" si="5"/>
        <v>3</v>
      </c>
      <c r="X137" s="333" t="s">
        <v>6</v>
      </c>
      <c r="Y137" s="336">
        <f t="shared" si="6"/>
        <v>3</v>
      </c>
      <c r="Z137" s="333">
        <f t="shared" si="7"/>
        <v>8</v>
      </c>
      <c r="AA137" s="333" t="s">
        <v>31</v>
      </c>
      <c r="AB137" s="333" t="s">
        <v>1443</v>
      </c>
      <c r="AC137" s="333" t="s">
        <v>1443</v>
      </c>
      <c r="AD137" s="333" t="s">
        <v>1444</v>
      </c>
      <c r="AE137" s="333" t="s">
        <v>1433</v>
      </c>
      <c r="AF137" s="334">
        <v>44530</v>
      </c>
      <c r="AG137" s="333" t="s">
        <v>1445</v>
      </c>
      <c r="AH137" s="333">
        <v>1</v>
      </c>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c r="BP137" s="323"/>
      <c r="BQ137" s="323"/>
      <c r="BR137" s="323"/>
      <c r="BS137" s="323"/>
      <c r="BT137" s="323"/>
      <c r="BU137" s="323"/>
      <c r="BV137" s="323"/>
      <c r="BW137" s="323"/>
      <c r="BX137" s="323"/>
      <c r="BY137" s="323"/>
      <c r="BZ137" s="323"/>
      <c r="CA137" s="323"/>
      <c r="CB137" s="323"/>
      <c r="CC137" s="323"/>
      <c r="CD137" s="323"/>
      <c r="CE137" s="323"/>
      <c r="CF137" s="323"/>
      <c r="CG137" s="323"/>
      <c r="CH137" s="323"/>
      <c r="CI137" s="323"/>
      <c r="CJ137" s="323"/>
      <c r="CK137" s="323"/>
      <c r="CL137" s="323"/>
      <c r="CM137" s="323"/>
      <c r="CN137" s="323"/>
      <c r="CO137" s="323"/>
      <c r="CP137" s="323"/>
      <c r="CQ137" s="323"/>
      <c r="CR137" s="323"/>
      <c r="CS137" s="323"/>
      <c r="CT137" s="323"/>
      <c r="CU137" s="323"/>
      <c r="CV137" s="323"/>
      <c r="CW137" s="323"/>
      <c r="CX137" s="323"/>
      <c r="CY137" s="323"/>
      <c r="CZ137" s="323"/>
      <c r="DA137" s="323"/>
      <c r="DB137" s="323"/>
      <c r="DC137" s="323"/>
      <c r="DD137" s="323"/>
      <c r="DE137" s="323"/>
      <c r="DF137" s="323"/>
      <c r="DG137" s="323"/>
      <c r="DH137" s="323"/>
      <c r="DI137" s="323"/>
      <c r="DJ137" s="323"/>
      <c r="DK137" s="323"/>
      <c r="DL137" s="323"/>
      <c r="DM137" s="323"/>
      <c r="DN137" s="323"/>
      <c r="DO137" s="323"/>
      <c r="DP137" s="323"/>
      <c r="DQ137" s="323"/>
      <c r="DR137" s="323"/>
      <c r="DS137" s="323"/>
      <c r="DT137" s="323"/>
      <c r="DU137" s="323"/>
      <c r="DV137" s="323"/>
      <c r="DW137" s="323"/>
      <c r="DX137" s="323"/>
      <c r="DY137" s="323"/>
      <c r="DZ137" s="323"/>
      <c r="EA137" s="323"/>
      <c r="EB137" s="323"/>
      <c r="EC137" s="323"/>
      <c r="ED137" s="323"/>
      <c r="EE137" s="323"/>
      <c r="EF137" s="323"/>
      <c r="EG137" s="323"/>
      <c r="EH137" s="323"/>
      <c r="EI137" s="323"/>
      <c r="EJ137" s="323"/>
      <c r="EK137" s="323"/>
      <c r="EL137" s="323"/>
      <c r="EM137" s="323"/>
      <c r="EN137" s="323"/>
      <c r="EO137" s="323"/>
      <c r="EP137" s="323"/>
      <c r="EQ137" s="323"/>
      <c r="ER137" s="323"/>
      <c r="ES137" s="323"/>
      <c r="ET137" s="323"/>
      <c r="EU137" s="323"/>
    </row>
    <row r="138" spans="1:151" s="333" customFormat="1" ht="90">
      <c r="A138" s="333" t="s">
        <v>1904</v>
      </c>
      <c r="B138" s="333" t="s">
        <v>934</v>
      </c>
      <c r="C138" s="333" t="s">
        <v>356</v>
      </c>
      <c r="D138" s="333" t="s">
        <v>1905</v>
      </c>
      <c r="E138" s="333" t="s">
        <v>1906</v>
      </c>
      <c r="F138" s="333" t="s">
        <v>30</v>
      </c>
      <c r="G138" s="333" t="s">
        <v>1423</v>
      </c>
      <c r="H138" s="333" t="s">
        <v>1422</v>
      </c>
      <c r="I138" s="333" t="s">
        <v>1423</v>
      </c>
      <c r="J138" s="334" t="s">
        <v>1424</v>
      </c>
      <c r="K138" s="334" t="s">
        <v>944</v>
      </c>
      <c r="L138" s="334" t="s">
        <v>1605</v>
      </c>
      <c r="M138" s="333" t="s">
        <v>1426</v>
      </c>
      <c r="N138" s="333" t="s">
        <v>1437</v>
      </c>
      <c r="O138" s="333" t="s">
        <v>1428</v>
      </c>
      <c r="P138" s="333" t="s">
        <v>31</v>
      </c>
      <c r="Q138" s="333" t="s">
        <v>30</v>
      </c>
      <c r="R138" s="333" t="s">
        <v>1890</v>
      </c>
      <c r="S138" s="333" t="s">
        <v>1423</v>
      </c>
      <c r="T138" s="333" t="s">
        <v>1442</v>
      </c>
      <c r="U138" s="336">
        <f t="shared" ref="U138:U201" si="8">_xlfn.IFS(T138="PÚBLICA",3,T138="PÚBLICA CLASIFICADA",2,T138="PÚBLICA RESERVADA",1,T138="ALTA",1,T138="BAJA",3)</f>
        <v>2</v>
      </c>
      <c r="V138" s="333" t="s">
        <v>6</v>
      </c>
      <c r="W138" s="336">
        <f t="shared" ref="W138:W142" si="9">_xlfn.IFS(V138="ALTA",1,V138="MEDIA",2,V138="BAJA",3,V138="N/A",1,V138="NO",3,V138="SI",1)</f>
        <v>3</v>
      </c>
      <c r="X138" s="333" t="s">
        <v>6</v>
      </c>
      <c r="Y138" s="336">
        <f t="shared" ref="Y138:Y201" si="10">_xlfn.IFS(X138="ALTA",1,X138="MEDIA",2,X138="BAJA",3,X138="N/A",1,X138="no",3,X138="si",1,X138="np",1)</f>
        <v>3</v>
      </c>
      <c r="Z138" s="333">
        <f t="shared" ref="Z138:Z201" si="11">U138+W138+Y138</f>
        <v>8</v>
      </c>
      <c r="AA138" s="333" t="s">
        <v>31</v>
      </c>
      <c r="AB138" s="333" t="s">
        <v>1443</v>
      </c>
      <c r="AC138" s="333" t="s">
        <v>1443</v>
      </c>
      <c r="AD138" s="333" t="s">
        <v>1444</v>
      </c>
      <c r="AE138" s="333" t="s">
        <v>1433</v>
      </c>
      <c r="AF138" s="334">
        <v>44530</v>
      </c>
      <c r="AG138" s="333" t="s">
        <v>1445</v>
      </c>
      <c r="AH138" s="333">
        <v>1</v>
      </c>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c r="CG138" s="323"/>
      <c r="CH138" s="323"/>
      <c r="CI138" s="323"/>
      <c r="CJ138" s="323"/>
      <c r="CK138" s="323"/>
      <c r="CL138" s="323"/>
      <c r="CM138" s="323"/>
      <c r="CN138" s="323"/>
      <c r="CO138" s="323"/>
      <c r="CP138" s="323"/>
      <c r="CQ138" s="323"/>
      <c r="CR138" s="323"/>
      <c r="CS138" s="323"/>
      <c r="CT138" s="323"/>
      <c r="CU138" s="323"/>
      <c r="CV138" s="323"/>
      <c r="CW138" s="323"/>
      <c r="CX138" s="323"/>
      <c r="CY138" s="323"/>
      <c r="CZ138" s="323"/>
      <c r="DA138" s="323"/>
      <c r="DB138" s="323"/>
      <c r="DC138" s="323"/>
      <c r="DD138" s="323"/>
      <c r="DE138" s="323"/>
      <c r="DF138" s="323"/>
      <c r="DG138" s="323"/>
      <c r="DH138" s="323"/>
      <c r="DI138" s="323"/>
      <c r="DJ138" s="323"/>
      <c r="DK138" s="323"/>
      <c r="DL138" s="323"/>
      <c r="DM138" s="323"/>
      <c r="DN138" s="323"/>
      <c r="DO138" s="323"/>
      <c r="DP138" s="323"/>
      <c r="DQ138" s="323"/>
      <c r="DR138" s="323"/>
      <c r="DS138" s="323"/>
      <c r="DT138" s="323"/>
      <c r="DU138" s="323"/>
      <c r="DV138" s="323"/>
      <c r="DW138" s="323"/>
      <c r="DX138" s="323"/>
      <c r="DY138" s="323"/>
      <c r="DZ138" s="323"/>
      <c r="EA138" s="323"/>
      <c r="EB138" s="323"/>
      <c r="EC138" s="323"/>
      <c r="ED138" s="323"/>
      <c r="EE138" s="323"/>
      <c r="EF138" s="323"/>
      <c r="EG138" s="323"/>
      <c r="EH138" s="323"/>
      <c r="EI138" s="323"/>
      <c r="EJ138" s="323"/>
      <c r="EK138" s="323"/>
      <c r="EL138" s="323"/>
      <c r="EM138" s="323"/>
      <c r="EN138" s="323"/>
      <c r="EO138" s="323"/>
      <c r="EP138" s="323"/>
      <c r="EQ138" s="323"/>
      <c r="ER138" s="323"/>
      <c r="ES138" s="323"/>
      <c r="ET138" s="323"/>
      <c r="EU138" s="323"/>
    </row>
    <row r="139" spans="1:151" s="333" customFormat="1" ht="90">
      <c r="A139" s="333" t="s">
        <v>1907</v>
      </c>
      <c r="B139" s="333" t="s">
        <v>934</v>
      </c>
      <c r="C139" s="333" t="s">
        <v>356</v>
      </c>
      <c r="D139" s="333" t="s">
        <v>1612</v>
      </c>
      <c r="E139" s="333" t="s">
        <v>1908</v>
      </c>
      <c r="F139" s="333" t="s">
        <v>31</v>
      </c>
      <c r="G139" s="333">
        <v>15</v>
      </c>
      <c r="H139" s="333" t="s">
        <v>1422</v>
      </c>
      <c r="I139" s="333" t="s">
        <v>1423</v>
      </c>
      <c r="J139" s="334" t="s">
        <v>1424</v>
      </c>
      <c r="K139" s="334" t="s">
        <v>944</v>
      </c>
      <c r="L139" s="334" t="s">
        <v>1605</v>
      </c>
      <c r="M139" s="333" t="s">
        <v>1426</v>
      </c>
      <c r="N139" s="333" t="s">
        <v>1437</v>
      </c>
      <c r="O139" s="333" t="s">
        <v>1428</v>
      </c>
      <c r="P139" s="333" t="s">
        <v>31</v>
      </c>
      <c r="Q139" s="333" t="s">
        <v>30</v>
      </c>
      <c r="R139" s="333" t="s">
        <v>1890</v>
      </c>
      <c r="S139" s="333" t="s">
        <v>1423</v>
      </c>
      <c r="T139" s="333" t="s">
        <v>1442</v>
      </c>
      <c r="U139" s="336">
        <f t="shared" si="8"/>
        <v>2</v>
      </c>
      <c r="V139" s="333" t="s">
        <v>6</v>
      </c>
      <c r="W139" s="336">
        <f t="shared" si="9"/>
        <v>3</v>
      </c>
      <c r="X139" s="333" t="s">
        <v>6</v>
      </c>
      <c r="Y139" s="336">
        <f t="shared" si="10"/>
        <v>3</v>
      </c>
      <c r="Z139" s="333">
        <f t="shared" si="11"/>
        <v>8</v>
      </c>
      <c r="AA139" s="333" t="s">
        <v>31</v>
      </c>
      <c r="AB139" s="333" t="s">
        <v>1443</v>
      </c>
      <c r="AC139" s="333" t="s">
        <v>1443</v>
      </c>
      <c r="AD139" s="333" t="s">
        <v>1444</v>
      </c>
      <c r="AE139" s="333" t="s">
        <v>1433</v>
      </c>
      <c r="AF139" s="334">
        <v>44530</v>
      </c>
      <c r="AG139" s="333" t="s">
        <v>1445</v>
      </c>
      <c r="AH139" s="333">
        <v>1</v>
      </c>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c r="BN139" s="323"/>
      <c r="BO139" s="323"/>
      <c r="BP139" s="323"/>
      <c r="BQ139" s="323"/>
      <c r="BR139" s="323"/>
      <c r="BS139" s="323"/>
      <c r="BT139" s="323"/>
      <c r="BU139" s="323"/>
      <c r="BV139" s="323"/>
      <c r="BW139" s="323"/>
      <c r="BX139" s="323"/>
      <c r="BY139" s="323"/>
      <c r="BZ139" s="323"/>
      <c r="CA139" s="323"/>
      <c r="CB139" s="323"/>
      <c r="CC139" s="323"/>
      <c r="CD139" s="323"/>
      <c r="CE139" s="323"/>
      <c r="CF139" s="323"/>
      <c r="CG139" s="323"/>
      <c r="CH139" s="323"/>
      <c r="CI139" s="323"/>
      <c r="CJ139" s="323"/>
      <c r="CK139" s="323"/>
      <c r="CL139" s="323"/>
      <c r="CM139" s="323"/>
      <c r="CN139" s="323"/>
      <c r="CO139" s="323"/>
      <c r="CP139" s="323"/>
      <c r="CQ139" s="323"/>
      <c r="CR139" s="323"/>
      <c r="CS139" s="323"/>
      <c r="CT139" s="323"/>
      <c r="CU139" s="323"/>
      <c r="CV139" s="323"/>
      <c r="CW139" s="323"/>
      <c r="CX139" s="323"/>
      <c r="CY139" s="323"/>
      <c r="CZ139" s="323"/>
      <c r="DA139" s="323"/>
      <c r="DB139" s="323"/>
      <c r="DC139" s="323"/>
      <c r="DD139" s="323"/>
      <c r="DE139" s="323"/>
      <c r="DF139" s="323"/>
      <c r="DG139" s="323"/>
      <c r="DH139" s="323"/>
      <c r="DI139" s="323"/>
      <c r="DJ139" s="323"/>
      <c r="DK139" s="323"/>
      <c r="DL139" s="323"/>
      <c r="DM139" s="323"/>
      <c r="DN139" s="323"/>
      <c r="DO139" s="323"/>
      <c r="DP139" s="323"/>
      <c r="DQ139" s="323"/>
      <c r="DR139" s="323"/>
      <c r="DS139" s="323"/>
      <c r="DT139" s="323"/>
      <c r="DU139" s="323"/>
      <c r="DV139" s="323"/>
      <c r="DW139" s="323"/>
      <c r="DX139" s="323"/>
      <c r="DY139" s="323"/>
      <c r="DZ139" s="323"/>
      <c r="EA139" s="323"/>
      <c r="EB139" s="323"/>
      <c r="EC139" s="323"/>
      <c r="ED139" s="323"/>
      <c r="EE139" s="323"/>
      <c r="EF139" s="323"/>
      <c r="EG139" s="323"/>
      <c r="EH139" s="323"/>
      <c r="EI139" s="323"/>
      <c r="EJ139" s="323"/>
      <c r="EK139" s="323"/>
      <c r="EL139" s="323"/>
      <c r="EM139" s="323"/>
      <c r="EN139" s="323"/>
      <c r="EO139" s="323"/>
      <c r="EP139" s="323"/>
      <c r="EQ139" s="323"/>
      <c r="ER139" s="323"/>
      <c r="ES139" s="323"/>
      <c r="ET139" s="323"/>
      <c r="EU139" s="323"/>
    </row>
    <row r="140" spans="1:151" s="333" customFormat="1" ht="90">
      <c r="A140" s="333" t="s">
        <v>1909</v>
      </c>
      <c r="B140" s="333" t="s">
        <v>934</v>
      </c>
      <c r="C140" s="333" t="s">
        <v>356</v>
      </c>
      <c r="D140" s="333" t="s">
        <v>1910</v>
      </c>
      <c r="E140" s="333" t="s">
        <v>1911</v>
      </c>
      <c r="F140" s="333" t="s">
        <v>31</v>
      </c>
      <c r="G140" s="333" t="s">
        <v>1423</v>
      </c>
      <c r="H140" s="333" t="s">
        <v>1422</v>
      </c>
      <c r="I140" s="333" t="s">
        <v>1423</v>
      </c>
      <c r="J140" s="334" t="s">
        <v>1424</v>
      </c>
      <c r="K140" s="334" t="s">
        <v>944</v>
      </c>
      <c r="L140" s="334" t="s">
        <v>1605</v>
      </c>
      <c r="M140" s="333" t="s">
        <v>1426</v>
      </c>
      <c r="N140" s="333" t="s">
        <v>1437</v>
      </c>
      <c r="O140" s="333" t="s">
        <v>1428</v>
      </c>
      <c r="P140" s="333" t="s">
        <v>31</v>
      </c>
      <c r="Q140" s="333" t="s">
        <v>30</v>
      </c>
      <c r="R140" s="333" t="s">
        <v>1890</v>
      </c>
      <c r="S140" s="333" t="s">
        <v>1423</v>
      </c>
      <c r="T140" s="333" t="s">
        <v>1442</v>
      </c>
      <c r="U140" s="336">
        <f t="shared" si="8"/>
        <v>2</v>
      </c>
      <c r="V140" s="333" t="s">
        <v>6</v>
      </c>
      <c r="W140" s="336">
        <f t="shared" si="9"/>
        <v>3</v>
      </c>
      <c r="X140" s="333" t="s">
        <v>6</v>
      </c>
      <c r="Y140" s="336">
        <f t="shared" si="10"/>
        <v>3</v>
      </c>
      <c r="Z140" s="333">
        <f t="shared" si="11"/>
        <v>8</v>
      </c>
      <c r="AA140" s="333" t="s">
        <v>31</v>
      </c>
      <c r="AB140" s="333" t="s">
        <v>1443</v>
      </c>
      <c r="AC140" s="333" t="s">
        <v>1443</v>
      </c>
      <c r="AD140" s="333" t="s">
        <v>1444</v>
      </c>
      <c r="AE140" s="333" t="s">
        <v>1433</v>
      </c>
      <c r="AF140" s="334">
        <v>44530</v>
      </c>
      <c r="AG140" s="333" t="s">
        <v>1445</v>
      </c>
      <c r="AH140" s="333">
        <v>1</v>
      </c>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c r="BN140" s="323"/>
      <c r="BO140" s="323"/>
      <c r="BP140" s="323"/>
      <c r="BQ140" s="323"/>
      <c r="BR140" s="323"/>
      <c r="BS140" s="323"/>
      <c r="BT140" s="323"/>
      <c r="BU140" s="323"/>
      <c r="BV140" s="323"/>
      <c r="BW140" s="323"/>
      <c r="BX140" s="323"/>
      <c r="BY140" s="323"/>
      <c r="BZ140" s="323"/>
      <c r="CA140" s="323"/>
      <c r="CB140" s="323"/>
      <c r="CC140" s="323"/>
      <c r="CD140" s="323"/>
      <c r="CE140" s="323"/>
      <c r="CF140" s="323"/>
      <c r="CG140" s="323"/>
      <c r="CH140" s="323"/>
      <c r="CI140" s="323"/>
      <c r="CJ140" s="323"/>
      <c r="CK140" s="323"/>
      <c r="CL140" s="323"/>
      <c r="CM140" s="323"/>
      <c r="CN140" s="323"/>
      <c r="CO140" s="323"/>
      <c r="CP140" s="323"/>
      <c r="CQ140" s="323"/>
      <c r="CR140" s="323"/>
      <c r="CS140" s="323"/>
      <c r="CT140" s="323"/>
      <c r="CU140" s="323"/>
      <c r="CV140" s="323"/>
      <c r="CW140" s="323"/>
      <c r="CX140" s="323"/>
      <c r="CY140" s="323"/>
      <c r="CZ140" s="323"/>
      <c r="DA140" s="323"/>
      <c r="DB140" s="323"/>
      <c r="DC140" s="323"/>
      <c r="DD140" s="323"/>
      <c r="DE140" s="323"/>
      <c r="DF140" s="323"/>
      <c r="DG140" s="323"/>
      <c r="DH140" s="323"/>
      <c r="DI140" s="323"/>
      <c r="DJ140" s="323"/>
      <c r="DK140" s="323"/>
      <c r="DL140" s="323"/>
      <c r="DM140" s="323"/>
      <c r="DN140" s="323"/>
      <c r="DO140" s="323"/>
      <c r="DP140" s="323"/>
      <c r="DQ140" s="323"/>
      <c r="DR140" s="323"/>
      <c r="DS140" s="323"/>
      <c r="DT140" s="323"/>
      <c r="DU140" s="323"/>
      <c r="DV140" s="323"/>
      <c r="DW140" s="323"/>
      <c r="DX140" s="323"/>
      <c r="DY140" s="323"/>
      <c r="DZ140" s="323"/>
      <c r="EA140" s="323"/>
      <c r="EB140" s="323"/>
      <c r="EC140" s="323"/>
      <c r="ED140" s="323"/>
      <c r="EE140" s="323"/>
      <c r="EF140" s="323"/>
      <c r="EG140" s="323"/>
      <c r="EH140" s="323"/>
      <c r="EI140" s="323"/>
      <c r="EJ140" s="323"/>
      <c r="EK140" s="323"/>
      <c r="EL140" s="323"/>
      <c r="EM140" s="323"/>
      <c r="EN140" s="323"/>
      <c r="EO140" s="323"/>
      <c r="EP140" s="323"/>
      <c r="EQ140" s="323"/>
      <c r="ER140" s="323"/>
      <c r="ES140" s="323"/>
      <c r="ET140" s="323"/>
      <c r="EU140" s="323"/>
    </row>
    <row r="141" spans="1:151" s="333" customFormat="1" ht="90">
      <c r="A141" s="333" t="s">
        <v>1912</v>
      </c>
      <c r="B141" s="333" t="s">
        <v>934</v>
      </c>
      <c r="C141" s="333" t="s">
        <v>356</v>
      </c>
      <c r="D141" s="333" t="s">
        <v>1913</v>
      </c>
      <c r="E141" s="333" t="s">
        <v>1914</v>
      </c>
      <c r="F141" s="333" t="s">
        <v>30</v>
      </c>
      <c r="G141" s="333" t="s">
        <v>1423</v>
      </c>
      <c r="H141" s="333" t="s">
        <v>1422</v>
      </c>
      <c r="I141" s="333" t="s">
        <v>1423</v>
      </c>
      <c r="J141" s="334" t="s">
        <v>1424</v>
      </c>
      <c r="K141" s="334" t="s">
        <v>1605</v>
      </c>
      <c r="L141" s="334" t="s">
        <v>1605</v>
      </c>
      <c r="M141" s="333" t="s">
        <v>1426</v>
      </c>
      <c r="N141" s="333" t="s">
        <v>1437</v>
      </c>
      <c r="O141" s="333" t="s">
        <v>1428</v>
      </c>
      <c r="P141" s="333" t="s">
        <v>31</v>
      </c>
      <c r="Q141" s="333" t="s">
        <v>30</v>
      </c>
      <c r="R141" s="333" t="s">
        <v>1915</v>
      </c>
      <c r="S141" s="333" t="s">
        <v>1423</v>
      </c>
      <c r="T141" s="333" t="s">
        <v>1442</v>
      </c>
      <c r="U141" s="336">
        <f t="shared" si="8"/>
        <v>2</v>
      </c>
      <c r="V141" s="333" t="s">
        <v>8</v>
      </c>
      <c r="W141" s="336">
        <f t="shared" si="9"/>
        <v>1</v>
      </c>
      <c r="X141" s="333" t="s">
        <v>8</v>
      </c>
      <c r="Y141" s="336">
        <f t="shared" si="10"/>
        <v>1</v>
      </c>
      <c r="Z141" s="333">
        <f t="shared" si="11"/>
        <v>4</v>
      </c>
      <c r="AA141" s="333" t="s">
        <v>31</v>
      </c>
      <c r="AB141" s="333" t="s">
        <v>1443</v>
      </c>
      <c r="AC141" s="333" t="s">
        <v>1443</v>
      </c>
      <c r="AD141" s="333" t="s">
        <v>1444</v>
      </c>
      <c r="AE141" s="333" t="s">
        <v>1433</v>
      </c>
      <c r="AF141" s="334">
        <v>44530</v>
      </c>
      <c r="AG141" s="333" t="s">
        <v>1445</v>
      </c>
      <c r="AH141" s="333">
        <v>1</v>
      </c>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c r="BM141" s="323"/>
      <c r="BN141" s="323"/>
      <c r="BO141" s="323"/>
      <c r="BP141" s="323"/>
      <c r="BQ141" s="323"/>
      <c r="BR141" s="323"/>
      <c r="BS141" s="323"/>
      <c r="BT141" s="323"/>
      <c r="BU141" s="323"/>
      <c r="BV141" s="323"/>
      <c r="BW141" s="323"/>
      <c r="BX141" s="323"/>
      <c r="BY141" s="323"/>
      <c r="BZ141" s="323"/>
      <c r="CA141" s="323"/>
      <c r="CB141" s="323"/>
      <c r="CC141" s="323"/>
      <c r="CD141" s="323"/>
      <c r="CE141" s="323"/>
      <c r="CF141" s="323"/>
      <c r="CG141" s="323"/>
      <c r="CH141" s="323"/>
      <c r="CI141" s="323"/>
      <c r="CJ141" s="323"/>
      <c r="CK141" s="323"/>
      <c r="CL141" s="323"/>
      <c r="CM141" s="323"/>
      <c r="CN141" s="323"/>
      <c r="CO141" s="323"/>
      <c r="CP141" s="323"/>
      <c r="CQ141" s="323"/>
      <c r="CR141" s="323"/>
      <c r="CS141" s="323"/>
      <c r="CT141" s="323"/>
      <c r="CU141" s="323"/>
      <c r="CV141" s="323"/>
      <c r="CW141" s="323"/>
      <c r="CX141" s="323"/>
      <c r="CY141" s="323"/>
      <c r="CZ141" s="323"/>
      <c r="DA141" s="323"/>
      <c r="DB141" s="323"/>
      <c r="DC141" s="323"/>
      <c r="DD141" s="323"/>
      <c r="DE141" s="323"/>
      <c r="DF141" s="323"/>
      <c r="DG141" s="323"/>
      <c r="DH141" s="323"/>
      <c r="DI141" s="323"/>
      <c r="DJ141" s="323"/>
      <c r="DK141" s="323"/>
      <c r="DL141" s="323"/>
      <c r="DM141" s="323"/>
      <c r="DN141" s="323"/>
      <c r="DO141" s="323"/>
      <c r="DP141" s="323"/>
      <c r="DQ141" s="323"/>
      <c r="DR141" s="323"/>
      <c r="DS141" s="323"/>
      <c r="DT141" s="323"/>
      <c r="DU141" s="323"/>
      <c r="DV141" s="323"/>
      <c r="DW141" s="323"/>
      <c r="DX141" s="323"/>
      <c r="DY141" s="323"/>
      <c r="DZ141" s="323"/>
      <c r="EA141" s="323"/>
      <c r="EB141" s="323"/>
      <c r="EC141" s="323"/>
      <c r="ED141" s="323"/>
      <c r="EE141" s="323"/>
      <c r="EF141" s="323"/>
      <c r="EG141" s="323"/>
      <c r="EH141" s="323"/>
      <c r="EI141" s="323"/>
      <c r="EJ141" s="323"/>
      <c r="EK141" s="323"/>
      <c r="EL141" s="323"/>
      <c r="EM141" s="323"/>
      <c r="EN141" s="323"/>
      <c r="EO141" s="323"/>
      <c r="EP141" s="323"/>
      <c r="EQ141" s="323"/>
      <c r="ER141" s="323"/>
      <c r="ES141" s="323"/>
      <c r="ET141" s="323"/>
      <c r="EU141" s="323"/>
    </row>
    <row r="142" spans="1:151" s="333" customFormat="1" ht="90">
      <c r="A142" s="333" t="s">
        <v>1916</v>
      </c>
      <c r="B142" s="333" t="s">
        <v>934</v>
      </c>
      <c r="C142" s="333" t="s">
        <v>356</v>
      </c>
      <c r="D142" s="333" t="s">
        <v>1917</v>
      </c>
      <c r="E142" s="333" t="s">
        <v>1918</v>
      </c>
      <c r="F142" s="333" t="s">
        <v>31</v>
      </c>
      <c r="G142" s="333" t="s">
        <v>1423</v>
      </c>
      <c r="H142" s="333" t="s">
        <v>1422</v>
      </c>
      <c r="I142" s="333" t="s">
        <v>1423</v>
      </c>
      <c r="J142" s="334" t="s">
        <v>1424</v>
      </c>
      <c r="K142" s="334" t="s">
        <v>1605</v>
      </c>
      <c r="L142" s="334" t="s">
        <v>1605</v>
      </c>
      <c r="M142" s="333" t="s">
        <v>1426</v>
      </c>
      <c r="N142" s="333" t="s">
        <v>1437</v>
      </c>
      <c r="O142" s="333" t="s">
        <v>1428</v>
      </c>
      <c r="P142" s="333" t="s">
        <v>31</v>
      </c>
      <c r="Q142" s="333" t="s">
        <v>30</v>
      </c>
      <c r="R142" s="333" t="s">
        <v>1915</v>
      </c>
      <c r="S142" s="333" t="s">
        <v>1423</v>
      </c>
      <c r="T142" s="333" t="s">
        <v>1442</v>
      </c>
      <c r="U142" s="336">
        <f t="shared" si="8"/>
        <v>2</v>
      </c>
      <c r="V142" s="333" t="s">
        <v>8</v>
      </c>
      <c r="W142" s="336">
        <f t="shared" si="9"/>
        <v>1</v>
      </c>
      <c r="X142" s="333" t="s">
        <v>8</v>
      </c>
      <c r="Y142" s="336">
        <f t="shared" si="10"/>
        <v>1</v>
      </c>
      <c r="Z142" s="333">
        <f t="shared" si="11"/>
        <v>4</v>
      </c>
      <c r="AA142" s="333" t="s">
        <v>31</v>
      </c>
      <c r="AB142" s="333" t="s">
        <v>1443</v>
      </c>
      <c r="AC142" s="333" t="s">
        <v>1443</v>
      </c>
      <c r="AD142" s="333" t="s">
        <v>1444</v>
      </c>
      <c r="AE142" s="333" t="s">
        <v>1433</v>
      </c>
      <c r="AF142" s="334">
        <v>44530</v>
      </c>
      <c r="AG142" s="333" t="s">
        <v>1445</v>
      </c>
      <c r="AH142" s="333">
        <v>1</v>
      </c>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A142" s="323"/>
      <c r="CB142" s="323"/>
      <c r="CC142" s="323"/>
      <c r="CD142" s="323"/>
      <c r="CE142" s="323"/>
      <c r="CF142" s="323"/>
      <c r="CG142" s="323"/>
      <c r="CH142" s="323"/>
      <c r="CI142" s="323"/>
      <c r="CJ142" s="323"/>
      <c r="CK142" s="323"/>
      <c r="CL142" s="323"/>
      <c r="CM142" s="323"/>
      <c r="CN142" s="323"/>
      <c r="CO142" s="323"/>
      <c r="CP142" s="323"/>
      <c r="CQ142" s="323"/>
      <c r="CR142" s="323"/>
      <c r="CS142" s="323"/>
      <c r="CT142" s="323"/>
      <c r="CU142" s="323"/>
      <c r="CV142" s="323"/>
      <c r="CW142" s="323"/>
      <c r="CX142" s="323"/>
      <c r="CY142" s="323"/>
      <c r="CZ142" s="323"/>
      <c r="DA142" s="323"/>
      <c r="DB142" s="323"/>
      <c r="DC142" s="323"/>
      <c r="DD142" s="323"/>
      <c r="DE142" s="323"/>
      <c r="DF142" s="323"/>
      <c r="DG142" s="323"/>
      <c r="DH142" s="323"/>
      <c r="DI142" s="323"/>
      <c r="DJ142" s="323"/>
      <c r="DK142" s="323"/>
      <c r="DL142" s="323"/>
      <c r="DM142" s="323"/>
      <c r="DN142" s="323"/>
      <c r="DO142" s="323"/>
      <c r="DP142" s="323"/>
      <c r="DQ142" s="323"/>
      <c r="DR142" s="323"/>
      <c r="DS142" s="323"/>
      <c r="DT142" s="323"/>
      <c r="DU142" s="323"/>
      <c r="DV142" s="323"/>
      <c r="DW142" s="323"/>
      <c r="DX142" s="323"/>
      <c r="DY142" s="323"/>
      <c r="DZ142" s="323"/>
      <c r="EA142" s="323"/>
      <c r="EB142" s="323"/>
      <c r="EC142" s="323"/>
      <c r="ED142" s="323"/>
      <c r="EE142" s="323"/>
      <c r="EF142" s="323"/>
      <c r="EG142" s="323"/>
      <c r="EH142" s="323"/>
      <c r="EI142" s="323"/>
      <c r="EJ142" s="323"/>
      <c r="EK142" s="323"/>
      <c r="EL142" s="323"/>
      <c r="EM142" s="323"/>
      <c r="EN142" s="323"/>
      <c r="EO142" s="323"/>
      <c r="EP142" s="323"/>
      <c r="EQ142" s="323"/>
      <c r="ER142" s="323"/>
      <c r="ES142" s="323"/>
      <c r="ET142" s="323"/>
      <c r="EU142" s="323"/>
    </row>
    <row r="143" spans="1:151" s="333" customFormat="1" ht="90">
      <c r="A143" s="333" t="s">
        <v>1919</v>
      </c>
      <c r="B143" s="333" t="s">
        <v>934</v>
      </c>
      <c r="C143" s="333" t="s">
        <v>356</v>
      </c>
      <c r="D143" s="333" t="s">
        <v>1920</v>
      </c>
      <c r="E143" s="333" t="s">
        <v>1921</v>
      </c>
      <c r="F143" s="333" t="s">
        <v>30</v>
      </c>
      <c r="G143" s="333" t="s">
        <v>1423</v>
      </c>
      <c r="H143" s="333" t="s">
        <v>1422</v>
      </c>
      <c r="I143" s="333" t="s">
        <v>1423</v>
      </c>
      <c r="J143" s="334" t="s">
        <v>1424</v>
      </c>
      <c r="K143" s="334" t="s">
        <v>1605</v>
      </c>
      <c r="L143" s="334" t="s">
        <v>1605</v>
      </c>
      <c r="M143" s="333" t="s">
        <v>1426</v>
      </c>
      <c r="N143" s="333" t="s">
        <v>1437</v>
      </c>
      <c r="O143" s="333" t="s">
        <v>1428</v>
      </c>
      <c r="P143" s="333" t="s">
        <v>31</v>
      </c>
      <c r="Q143" s="333" t="s">
        <v>30</v>
      </c>
      <c r="R143" s="333" t="s">
        <v>1922</v>
      </c>
      <c r="S143" s="333" t="s">
        <v>1423</v>
      </c>
      <c r="T143" s="333" t="s">
        <v>1442</v>
      </c>
      <c r="U143" s="336">
        <f t="shared" si="8"/>
        <v>2</v>
      </c>
      <c r="V143" s="408" t="s">
        <v>3264</v>
      </c>
      <c r="W143" s="336">
        <f>_xlfn.IFS(V143="ALTA",1,V143="MEDIA",2,V143="BAJA",3,V143="N/A",1,V143="NO",3,V143="SI",1,V143="NO DEFINIDA",1)</f>
        <v>1</v>
      </c>
      <c r="X143" s="333" t="s">
        <v>8</v>
      </c>
      <c r="Y143" s="336">
        <f t="shared" si="10"/>
        <v>1</v>
      </c>
      <c r="Z143" s="333">
        <f t="shared" si="11"/>
        <v>4</v>
      </c>
      <c r="AA143" s="333" t="s">
        <v>31</v>
      </c>
      <c r="AB143" s="333" t="s">
        <v>1443</v>
      </c>
      <c r="AC143" s="333" t="s">
        <v>1443</v>
      </c>
      <c r="AD143" s="333" t="s">
        <v>1444</v>
      </c>
      <c r="AE143" s="333" t="s">
        <v>1433</v>
      </c>
      <c r="AF143" s="334">
        <v>44530</v>
      </c>
      <c r="AG143" s="333" t="s">
        <v>1445</v>
      </c>
      <c r="AH143" s="333">
        <v>1</v>
      </c>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c r="BM143" s="323"/>
      <c r="BN143" s="323"/>
      <c r="BO143" s="323"/>
      <c r="BP143" s="323"/>
      <c r="BQ143" s="323"/>
      <c r="BR143" s="323"/>
      <c r="BS143" s="323"/>
      <c r="BT143" s="323"/>
      <c r="BU143" s="323"/>
      <c r="BV143" s="323"/>
      <c r="BW143" s="323"/>
      <c r="BX143" s="323"/>
      <c r="BY143" s="323"/>
      <c r="BZ143" s="323"/>
      <c r="CA143" s="323"/>
      <c r="CB143" s="323"/>
      <c r="CC143" s="323"/>
      <c r="CD143" s="323"/>
      <c r="CE143" s="323"/>
      <c r="CF143" s="323"/>
      <c r="CG143" s="323"/>
      <c r="CH143" s="323"/>
      <c r="CI143" s="323"/>
      <c r="CJ143" s="323"/>
      <c r="CK143" s="323"/>
      <c r="CL143" s="323"/>
      <c r="CM143" s="323"/>
      <c r="CN143" s="323"/>
      <c r="CO143" s="323"/>
      <c r="CP143" s="323"/>
      <c r="CQ143" s="323"/>
      <c r="CR143" s="323"/>
      <c r="CS143" s="323"/>
      <c r="CT143" s="323"/>
      <c r="CU143" s="323"/>
      <c r="CV143" s="323"/>
      <c r="CW143" s="323"/>
      <c r="CX143" s="323"/>
      <c r="CY143" s="323"/>
      <c r="CZ143" s="323"/>
      <c r="DA143" s="323"/>
      <c r="DB143" s="323"/>
      <c r="DC143" s="323"/>
      <c r="DD143" s="323"/>
      <c r="DE143" s="323"/>
      <c r="DF143" s="323"/>
      <c r="DG143" s="323"/>
      <c r="DH143" s="323"/>
      <c r="DI143" s="323"/>
      <c r="DJ143" s="323"/>
      <c r="DK143" s="323"/>
      <c r="DL143" s="323"/>
      <c r="DM143" s="323"/>
      <c r="DN143" s="323"/>
      <c r="DO143" s="323"/>
      <c r="DP143" s="323"/>
      <c r="DQ143" s="323"/>
      <c r="DR143" s="323"/>
      <c r="DS143" s="323"/>
      <c r="DT143" s="323"/>
      <c r="DU143" s="323"/>
      <c r="DV143" s="323"/>
      <c r="DW143" s="323"/>
      <c r="DX143" s="323"/>
      <c r="DY143" s="323"/>
      <c r="DZ143" s="323"/>
      <c r="EA143" s="323"/>
      <c r="EB143" s="323"/>
      <c r="EC143" s="323"/>
      <c r="ED143" s="323"/>
      <c r="EE143" s="323"/>
      <c r="EF143" s="323"/>
      <c r="EG143" s="323"/>
      <c r="EH143" s="323"/>
      <c r="EI143" s="323"/>
      <c r="EJ143" s="323"/>
      <c r="EK143" s="323"/>
      <c r="EL143" s="323"/>
      <c r="EM143" s="323"/>
      <c r="EN143" s="323"/>
      <c r="EO143" s="323"/>
      <c r="EP143" s="323"/>
      <c r="EQ143" s="323"/>
      <c r="ER143" s="323"/>
      <c r="ES143" s="323"/>
      <c r="ET143" s="323"/>
      <c r="EU143" s="323"/>
    </row>
    <row r="144" spans="1:151" s="333" customFormat="1" ht="90">
      <c r="A144" s="333" t="s">
        <v>1923</v>
      </c>
      <c r="B144" s="333" t="s">
        <v>934</v>
      </c>
      <c r="C144" s="333" t="s">
        <v>356</v>
      </c>
      <c r="D144" s="333" t="s">
        <v>1924</v>
      </c>
      <c r="E144" s="333" t="s">
        <v>1925</v>
      </c>
      <c r="F144" s="333" t="s">
        <v>30</v>
      </c>
      <c r="G144" s="333" t="s">
        <v>1423</v>
      </c>
      <c r="H144" s="333" t="s">
        <v>1422</v>
      </c>
      <c r="I144" s="333" t="s">
        <v>1423</v>
      </c>
      <c r="J144" s="334" t="s">
        <v>1424</v>
      </c>
      <c r="K144" s="334" t="s">
        <v>1605</v>
      </c>
      <c r="L144" s="334" t="s">
        <v>1605</v>
      </c>
      <c r="M144" s="333" t="s">
        <v>1426</v>
      </c>
      <c r="N144" s="333" t="s">
        <v>1437</v>
      </c>
      <c r="O144" s="333" t="s">
        <v>1428</v>
      </c>
      <c r="P144" s="333" t="s">
        <v>31</v>
      </c>
      <c r="Q144" s="333" t="s">
        <v>30</v>
      </c>
      <c r="R144" s="333" t="s">
        <v>1922</v>
      </c>
      <c r="S144" s="333" t="s">
        <v>1423</v>
      </c>
      <c r="T144" s="333" t="s">
        <v>1442</v>
      </c>
      <c r="U144" s="336">
        <f t="shared" si="8"/>
        <v>2</v>
      </c>
      <c r="V144" s="408" t="s">
        <v>3264</v>
      </c>
      <c r="W144" s="336">
        <f>_xlfn.IFS(V144="ALTA",1,V144="MEDIA",2,V144="BAJA",3,V144="N/A",1,V144="NO",3,V144="SI",1,V144="NO DEFINIDA",1)</f>
        <v>1</v>
      </c>
      <c r="X144" s="333" t="s">
        <v>8</v>
      </c>
      <c r="Y144" s="336">
        <f t="shared" si="10"/>
        <v>1</v>
      </c>
      <c r="Z144" s="333">
        <f t="shared" si="11"/>
        <v>4</v>
      </c>
      <c r="AA144" s="333" t="s">
        <v>31</v>
      </c>
      <c r="AB144" s="333" t="s">
        <v>1443</v>
      </c>
      <c r="AC144" s="333" t="s">
        <v>1443</v>
      </c>
      <c r="AD144" s="333" t="s">
        <v>1444</v>
      </c>
      <c r="AE144" s="333" t="s">
        <v>1433</v>
      </c>
      <c r="AF144" s="334">
        <v>44530</v>
      </c>
      <c r="AG144" s="333" t="s">
        <v>1445</v>
      </c>
      <c r="AH144" s="333">
        <v>1</v>
      </c>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c r="BM144" s="323"/>
      <c r="BN144" s="323"/>
      <c r="BO144" s="323"/>
      <c r="BP144" s="323"/>
      <c r="BQ144" s="323"/>
      <c r="BR144" s="323"/>
      <c r="BS144" s="323"/>
      <c r="BT144" s="323"/>
      <c r="BU144" s="323"/>
      <c r="BV144" s="323"/>
      <c r="BW144" s="323"/>
      <c r="BX144" s="323"/>
      <c r="BY144" s="323"/>
      <c r="BZ144" s="323"/>
      <c r="CA144" s="323"/>
      <c r="CB144" s="323"/>
      <c r="CC144" s="323"/>
      <c r="CD144" s="323"/>
      <c r="CE144" s="323"/>
      <c r="CF144" s="323"/>
      <c r="CG144" s="323"/>
      <c r="CH144" s="323"/>
      <c r="CI144" s="323"/>
      <c r="CJ144" s="323"/>
      <c r="CK144" s="323"/>
      <c r="CL144" s="323"/>
      <c r="CM144" s="323"/>
      <c r="CN144" s="323"/>
      <c r="CO144" s="323"/>
      <c r="CP144" s="323"/>
      <c r="CQ144" s="323"/>
      <c r="CR144" s="323"/>
      <c r="CS144" s="323"/>
      <c r="CT144" s="323"/>
      <c r="CU144" s="323"/>
      <c r="CV144" s="323"/>
      <c r="CW144" s="323"/>
      <c r="CX144" s="323"/>
      <c r="CY144" s="323"/>
      <c r="CZ144" s="323"/>
      <c r="DA144" s="323"/>
      <c r="DB144" s="323"/>
      <c r="DC144" s="323"/>
      <c r="DD144" s="323"/>
      <c r="DE144" s="323"/>
      <c r="DF144" s="323"/>
      <c r="DG144" s="323"/>
      <c r="DH144" s="323"/>
      <c r="DI144" s="323"/>
      <c r="DJ144" s="323"/>
      <c r="DK144" s="323"/>
      <c r="DL144" s="323"/>
      <c r="DM144" s="323"/>
      <c r="DN144" s="323"/>
      <c r="DO144" s="323"/>
      <c r="DP144" s="323"/>
      <c r="DQ144" s="323"/>
      <c r="DR144" s="323"/>
      <c r="DS144" s="323"/>
      <c r="DT144" s="323"/>
      <c r="DU144" s="323"/>
      <c r="DV144" s="323"/>
      <c r="DW144" s="323"/>
      <c r="DX144" s="323"/>
      <c r="DY144" s="323"/>
      <c r="DZ144" s="323"/>
      <c r="EA144" s="323"/>
      <c r="EB144" s="323"/>
      <c r="EC144" s="323"/>
      <c r="ED144" s="323"/>
      <c r="EE144" s="323"/>
      <c r="EF144" s="323"/>
      <c r="EG144" s="323"/>
      <c r="EH144" s="323"/>
      <c r="EI144" s="323"/>
      <c r="EJ144" s="323"/>
      <c r="EK144" s="323"/>
      <c r="EL144" s="323"/>
      <c r="EM144" s="323"/>
      <c r="EN144" s="323"/>
      <c r="EO144" s="323"/>
      <c r="EP144" s="323"/>
      <c r="EQ144" s="323"/>
      <c r="ER144" s="323"/>
      <c r="ES144" s="323"/>
      <c r="ET144" s="323"/>
      <c r="EU144" s="323"/>
    </row>
    <row r="145" spans="1:151" s="333" customFormat="1" ht="90">
      <c r="A145" s="333" t="s">
        <v>1926</v>
      </c>
      <c r="B145" s="333" t="s">
        <v>934</v>
      </c>
      <c r="C145" s="333" t="s">
        <v>356</v>
      </c>
      <c r="D145" s="333" t="s">
        <v>1927</v>
      </c>
      <c r="E145" s="333" t="s">
        <v>1928</v>
      </c>
      <c r="F145" s="333" t="s">
        <v>30</v>
      </c>
      <c r="G145" s="333" t="s">
        <v>1423</v>
      </c>
      <c r="H145" s="333" t="s">
        <v>1422</v>
      </c>
      <c r="I145" s="333" t="s">
        <v>1423</v>
      </c>
      <c r="J145" s="334" t="s">
        <v>1424</v>
      </c>
      <c r="K145" s="334" t="s">
        <v>1605</v>
      </c>
      <c r="L145" s="334" t="s">
        <v>1605</v>
      </c>
      <c r="M145" s="333" t="s">
        <v>1426</v>
      </c>
      <c r="N145" s="333" t="s">
        <v>1437</v>
      </c>
      <c r="O145" s="333" t="s">
        <v>1428</v>
      </c>
      <c r="P145" s="333" t="s">
        <v>31</v>
      </c>
      <c r="Q145" s="333" t="s">
        <v>30</v>
      </c>
      <c r="R145" s="333" t="s">
        <v>1922</v>
      </c>
      <c r="S145" s="333" t="s">
        <v>1423</v>
      </c>
      <c r="T145" s="333" t="s">
        <v>1442</v>
      </c>
      <c r="U145" s="336">
        <f t="shared" si="8"/>
        <v>2</v>
      </c>
      <c r="V145" s="408" t="s">
        <v>3264</v>
      </c>
      <c r="W145" s="336">
        <f>_xlfn.IFS(V145="ALTA",1,V145="MEDIA",2,V145="BAJA",3,V145="N/A",1,V145="NO",3,V145="SI",1,V145="NO DEFINIDA",1)</f>
        <v>1</v>
      </c>
      <c r="X145" s="333" t="s">
        <v>8</v>
      </c>
      <c r="Y145" s="336">
        <f t="shared" si="10"/>
        <v>1</v>
      </c>
      <c r="Z145" s="333">
        <f t="shared" si="11"/>
        <v>4</v>
      </c>
      <c r="AA145" s="333" t="s">
        <v>31</v>
      </c>
      <c r="AB145" s="333" t="s">
        <v>1443</v>
      </c>
      <c r="AC145" s="333" t="s">
        <v>1443</v>
      </c>
      <c r="AD145" s="333" t="s">
        <v>1444</v>
      </c>
      <c r="AE145" s="333" t="s">
        <v>1433</v>
      </c>
      <c r="AF145" s="334">
        <v>44530</v>
      </c>
      <c r="AG145" s="333" t="s">
        <v>1445</v>
      </c>
      <c r="AH145" s="333">
        <v>1</v>
      </c>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323"/>
      <c r="CC145" s="323"/>
      <c r="CD145" s="323"/>
      <c r="CE145" s="323"/>
      <c r="CF145" s="323"/>
      <c r="CG145" s="323"/>
      <c r="CH145" s="323"/>
      <c r="CI145" s="323"/>
      <c r="CJ145" s="323"/>
      <c r="CK145" s="323"/>
      <c r="CL145" s="323"/>
      <c r="CM145" s="323"/>
      <c r="CN145" s="323"/>
      <c r="CO145" s="323"/>
      <c r="CP145" s="323"/>
      <c r="CQ145" s="323"/>
      <c r="CR145" s="323"/>
      <c r="CS145" s="323"/>
      <c r="CT145" s="323"/>
      <c r="CU145" s="323"/>
      <c r="CV145" s="323"/>
      <c r="CW145" s="323"/>
      <c r="CX145" s="323"/>
      <c r="CY145" s="323"/>
      <c r="CZ145" s="323"/>
      <c r="DA145" s="323"/>
      <c r="DB145" s="323"/>
      <c r="DC145" s="323"/>
      <c r="DD145" s="323"/>
      <c r="DE145" s="323"/>
      <c r="DF145" s="323"/>
      <c r="DG145" s="323"/>
      <c r="DH145" s="323"/>
      <c r="DI145" s="323"/>
      <c r="DJ145" s="323"/>
      <c r="DK145" s="323"/>
      <c r="DL145" s="323"/>
      <c r="DM145" s="323"/>
      <c r="DN145" s="323"/>
      <c r="DO145" s="323"/>
      <c r="DP145" s="323"/>
      <c r="DQ145" s="323"/>
      <c r="DR145" s="323"/>
      <c r="DS145" s="323"/>
      <c r="DT145" s="323"/>
      <c r="DU145" s="323"/>
      <c r="DV145" s="323"/>
      <c r="DW145" s="323"/>
      <c r="DX145" s="323"/>
      <c r="DY145" s="323"/>
      <c r="DZ145" s="323"/>
      <c r="EA145" s="323"/>
      <c r="EB145" s="323"/>
      <c r="EC145" s="323"/>
      <c r="ED145" s="323"/>
      <c r="EE145" s="323"/>
      <c r="EF145" s="323"/>
      <c r="EG145" s="323"/>
      <c r="EH145" s="323"/>
      <c r="EI145" s="323"/>
      <c r="EJ145" s="323"/>
      <c r="EK145" s="323"/>
      <c r="EL145" s="323"/>
      <c r="EM145" s="323"/>
      <c r="EN145" s="323"/>
      <c r="EO145" s="323"/>
      <c r="EP145" s="323"/>
      <c r="EQ145" s="323"/>
      <c r="ER145" s="323"/>
      <c r="ES145" s="323"/>
      <c r="ET145" s="323"/>
      <c r="EU145" s="323"/>
    </row>
    <row r="146" spans="1:151" s="333" customFormat="1" ht="90">
      <c r="A146" s="333" t="s">
        <v>1929</v>
      </c>
      <c r="B146" s="333" t="s">
        <v>934</v>
      </c>
      <c r="C146" s="333" t="s">
        <v>356</v>
      </c>
      <c r="D146" s="333" t="s">
        <v>1930</v>
      </c>
      <c r="E146" s="333" t="s">
        <v>1931</v>
      </c>
      <c r="F146" s="333" t="s">
        <v>30</v>
      </c>
      <c r="G146" s="333" t="s">
        <v>1423</v>
      </c>
      <c r="H146" s="333" t="s">
        <v>1422</v>
      </c>
      <c r="I146" s="333" t="s">
        <v>1423</v>
      </c>
      <c r="J146" s="334" t="s">
        <v>1424</v>
      </c>
      <c r="K146" s="334" t="s">
        <v>1605</v>
      </c>
      <c r="L146" s="334" t="s">
        <v>1605</v>
      </c>
      <c r="M146" s="333" t="s">
        <v>1426</v>
      </c>
      <c r="N146" s="333" t="s">
        <v>1437</v>
      </c>
      <c r="O146" s="333" t="s">
        <v>1428</v>
      </c>
      <c r="P146" s="333" t="s">
        <v>31</v>
      </c>
      <c r="Q146" s="333" t="s">
        <v>30</v>
      </c>
      <c r="R146" s="333" t="s">
        <v>1922</v>
      </c>
      <c r="S146" s="333" t="s">
        <v>1423</v>
      </c>
      <c r="T146" s="333" t="s">
        <v>1442</v>
      </c>
      <c r="U146" s="336">
        <f t="shared" si="8"/>
        <v>2</v>
      </c>
      <c r="V146" s="408" t="s">
        <v>3264</v>
      </c>
      <c r="W146" s="336">
        <f>_xlfn.IFS(V146="ALTA",1,V146="MEDIA",2,V146="BAJA",3,V146="N/A",1,V146="NO",3,V146="SI",1,V146="NO DEFINIDA",1)</f>
        <v>1</v>
      </c>
      <c r="X146" s="333" t="s">
        <v>8</v>
      </c>
      <c r="Y146" s="336">
        <f t="shared" si="10"/>
        <v>1</v>
      </c>
      <c r="Z146" s="333">
        <f t="shared" si="11"/>
        <v>4</v>
      </c>
      <c r="AA146" s="333" t="s">
        <v>31</v>
      </c>
      <c r="AB146" s="333" t="s">
        <v>1443</v>
      </c>
      <c r="AC146" s="333" t="s">
        <v>1443</v>
      </c>
      <c r="AD146" s="333" t="s">
        <v>1444</v>
      </c>
      <c r="AE146" s="333" t="s">
        <v>1433</v>
      </c>
      <c r="AF146" s="334">
        <v>44530</v>
      </c>
      <c r="AG146" s="333" t="s">
        <v>1445</v>
      </c>
      <c r="AH146" s="333">
        <v>1</v>
      </c>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c r="BN146" s="323"/>
      <c r="BO146" s="323"/>
      <c r="BP146" s="323"/>
      <c r="BQ146" s="323"/>
      <c r="BR146" s="323"/>
      <c r="BS146" s="323"/>
      <c r="BT146" s="323"/>
      <c r="BU146" s="323"/>
      <c r="BV146" s="323"/>
      <c r="BW146" s="323"/>
      <c r="BX146" s="323"/>
      <c r="BY146" s="323"/>
      <c r="BZ146" s="323"/>
      <c r="CA146" s="323"/>
      <c r="CB146" s="323"/>
      <c r="CC146" s="323"/>
      <c r="CD146" s="323"/>
      <c r="CE146" s="323"/>
      <c r="CF146" s="323"/>
      <c r="CG146" s="323"/>
      <c r="CH146" s="323"/>
      <c r="CI146" s="323"/>
      <c r="CJ146" s="323"/>
      <c r="CK146" s="323"/>
      <c r="CL146" s="323"/>
      <c r="CM146" s="323"/>
      <c r="CN146" s="323"/>
      <c r="CO146" s="323"/>
      <c r="CP146" s="323"/>
      <c r="CQ146" s="323"/>
      <c r="CR146" s="323"/>
      <c r="CS146" s="323"/>
      <c r="CT146" s="323"/>
      <c r="CU146" s="323"/>
      <c r="CV146" s="323"/>
      <c r="CW146" s="323"/>
      <c r="CX146" s="323"/>
      <c r="CY146" s="323"/>
      <c r="CZ146" s="323"/>
      <c r="DA146" s="323"/>
      <c r="DB146" s="323"/>
      <c r="DC146" s="323"/>
      <c r="DD146" s="323"/>
      <c r="DE146" s="323"/>
      <c r="DF146" s="323"/>
      <c r="DG146" s="323"/>
      <c r="DH146" s="323"/>
      <c r="DI146" s="323"/>
      <c r="DJ146" s="323"/>
      <c r="DK146" s="323"/>
      <c r="DL146" s="323"/>
      <c r="DM146" s="323"/>
      <c r="DN146" s="323"/>
      <c r="DO146" s="323"/>
      <c r="DP146" s="323"/>
      <c r="DQ146" s="323"/>
      <c r="DR146" s="323"/>
      <c r="DS146" s="323"/>
      <c r="DT146" s="323"/>
      <c r="DU146" s="323"/>
      <c r="DV146" s="323"/>
      <c r="DW146" s="323"/>
      <c r="DX146" s="323"/>
      <c r="DY146" s="323"/>
      <c r="DZ146" s="323"/>
      <c r="EA146" s="323"/>
      <c r="EB146" s="323"/>
      <c r="EC146" s="323"/>
      <c r="ED146" s="323"/>
      <c r="EE146" s="323"/>
      <c r="EF146" s="323"/>
      <c r="EG146" s="323"/>
      <c r="EH146" s="323"/>
      <c r="EI146" s="323"/>
      <c r="EJ146" s="323"/>
      <c r="EK146" s="323"/>
      <c r="EL146" s="323"/>
      <c r="EM146" s="323"/>
      <c r="EN146" s="323"/>
      <c r="EO146" s="323"/>
      <c r="EP146" s="323"/>
      <c r="EQ146" s="323"/>
      <c r="ER146" s="323"/>
      <c r="ES146" s="323"/>
      <c r="ET146" s="323"/>
      <c r="EU146" s="323"/>
    </row>
    <row r="147" spans="1:151" s="333" customFormat="1" ht="90">
      <c r="A147" s="333" t="s">
        <v>1932</v>
      </c>
      <c r="B147" s="333" t="s">
        <v>934</v>
      </c>
      <c r="C147" s="333" t="s">
        <v>356</v>
      </c>
      <c r="D147" s="333" t="s">
        <v>1913</v>
      </c>
      <c r="E147" s="333" t="s">
        <v>1914</v>
      </c>
      <c r="F147" s="333" t="s">
        <v>30</v>
      </c>
      <c r="G147" s="333" t="s">
        <v>1423</v>
      </c>
      <c r="H147" s="333" t="s">
        <v>1422</v>
      </c>
      <c r="I147" s="333" t="s">
        <v>1423</v>
      </c>
      <c r="J147" s="334" t="s">
        <v>1424</v>
      </c>
      <c r="K147" s="334" t="s">
        <v>1605</v>
      </c>
      <c r="L147" s="334" t="s">
        <v>1605</v>
      </c>
      <c r="M147" s="333" t="s">
        <v>1426</v>
      </c>
      <c r="N147" s="333" t="s">
        <v>1437</v>
      </c>
      <c r="O147" s="333" t="s">
        <v>1428</v>
      </c>
      <c r="P147" s="333" t="s">
        <v>31</v>
      </c>
      <c r="Q147" s="333" t="s">
        <v>30</v>
      </c>
      <c r="R147" s="333" t="s">
        <v>1922</v>
      </c>
      <c r="S147" s="333" t="s">
        <v>1423</v>
      </c>
      <c r="T147" s="333" t="s">
        <v>1442</v>
      </c>
      <c r="U147" s="336">
        <f t="shared" si="8"/>
        <v>2</v>
      </c>
      <c r="V147" s="408" t="s">
        <v>3264</v>
      </c>
      <c r="W147" s="336">
        <f>_xlfn.IFS(V147="ALTA",1,V147="MEDIA",2,V147="BAJA",3,V147="N/A",1,V147="NO",3,V147="SI",1,V147="NO DEFINIDA",1)</f>
        <v>1</v>
      </c>
      <c r="X147" s="333" t="s">
        <v>8</v>
      </c>
      <c r="Y147" s="336">
        <f t="shared" si="10"/>
        <v>1</v>
      </c>
      <c r="Z147" s="333">
        <f t="shared" si="11"/>
        <v>4</v>
      </c>
      <c r="AA147" s="333" t="s">
        <v>31</v>
      </c>
      <c r="AB147" s="333" t="s">
        <v>1443</v>
      </c>
      <c r="AC147" s="333" t="s">
        <v>1443</v>
      </c>
      <c r="AD147" s="333" t="s">
        <v>1444</v>
      </c>
      <c r="AE147" s="333" t="s">
        <v>1433</v>
      </c>
      <c r="AF147" s="334">
        <v>44530</v>
      </c>
      <c r="AG147" s="333" t="s">
        <v>1445</v>
      </c>
      <c r="AH147" s="333">
        <v>1</v>
      </c>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c r="BN147" s="323"/>
      <c r="BO147" s="323"/>
      <c r="BP147" s="323"/>
      <c r="BQ147" s="323"/>
      <c r="BR147" s="323"/>
      <c r="BS147" s="323"/>
      <c r="BT147" s="323"/>
      <c r="BU147" s="323"/>
      <c r="BV147" s="323"/>
      <c r="BW147" s="323"/>
      <c r="BX147" s="323"/>
      <c r="BY147" s="323"/>
      <c r="BZ147" s="323"/>
      <c r="CA147" s="323"/>
      <c r="CB147" s="323"/>
      <c r="CC147" s="323"/>
      <c r="CD147" s="323"/>
      <c r="CE147" s="323"/>
      <c r="CF147" s="323"/>
      <c r="CG147" s="323"/>
      <c r="CH147" s="323"/>
      <c r="CI147" s="323"/>
      <c r="CJ147" s="323"/>
      <c r="CK147" s="323"/>
      <c r="CL147" s="323"/>
      <c r="CM147" s="323"/>
      <c r="CN147" s="323"/>
      <c r="CO147" s="323"/>
      <c r="CP147" s="323"/>
      <c r="CQ147" s="323"/>
      <c r="CR147" s="323"/>
      <c r="CS147" s="323"/>
      <c r="CT147" s="323"/>
      <c r="CU147" s="323"/>
      <c r="CV147" s="323"/>
      <c r="CW147" s="323"/>
      <c r="CX147" s="323"/>
      <c r="CY147" s="323"/>
      <c r="CZ147" s="323"/>
      <c r="DA147" s="323"/>
      <c r="DB147" s="323"/>
      <c r="DC147" s="323"/>
      <c r="DD147" s="323"/>
      <c r="DE147" s="323"/>
      <c r="DF147" s="323"/>
      <c r="DG147" s="323"/>
      <c r="DH147" s="323"/>
      <c r="DI147" s="323"/>
      <c r="DJ147" s="323"/>
      <c r="DK147" s="323"/>
      <c r="DL147" s="323"/>
      <c r="DM147" s="323"/>
      <c r="DN147" s="323"/>
      <c r="DO147" s="323"/>
      <c r="DP147" s="323"/>
      <c r="DQ147" s="323"/>
      <c r="DR147" s="323"/>
      <c r="DS147" s="323"/>
      <c r="DT147" s="323"/>
      <c r="DU147" s="323"/>
      <c r="DV147" s="323"/>
      <c r="DW147" s="323"/>
      <c r="DX147" s="323"/>
      <c r="DY147" s="323"/>
      <c r="DZ147" s="323"/>
      <c r="EA147" s="323"/>
      <c r="EB147" s="323"/>
      <c r="EC147" s="323"/>
      <c r="ED147" s="323"/>
      <c r="EE147" s="323"/>
      <c r="EF147" s="323"/>
      <c r="EG147" s="323"/>
      <c r="EH147" s="323"/>
      <c r="EI147" s="323"/>
      <c r="EJ147" s="323"/>
      <c r="EK147" s="323"/>
      <c r="EL147" s="323"/>
      <c r="EM147" s="323"/>
      <c r="EN147" s="323"/>
      <c r="EO147" s="323"/>
      <c r="EP147" s="323"/>
      <c r="EQ147" s="323"/>
      <c r="ER147" s="323"/>
      <c r="ES147" s="323"/>
      <c r="ET147" s="323"/>
      <c r="EU147" s="323"/>
    </row>
    <row r="148" spans="1:151" s="333" customFormat="1" ht="90">
      <c r="A148" s="333" t="s">
        <v>1933</v>
      </c>
      <c r="B148" s="333" t="s">
        <v>934</v>
      </c>
      <c r="C148" s="333" t="s">
        <v>356</v>
      </c>
      <c r="D148" s="333" t="s">
        <v>1934</v>
      </c>
      <c r="E148" s="333" t="s">
        <v>1935</v>
      </c>
      <c r="F148" s="333" t="s">
        <v>31</v>
      </c>
      <c r="G148" s="338" t="s">
        <v>1423</v>
      </c>
      <c r="H148" s="333" t="s">
        <v>1422</v>
      </c>
      <c r="I148" s="333" t="s">
        <v>1423</v>
      </c>
      <c r="J148" s="334" t="s">
        <v>1424</v>
      </c>
      <c r="K148" s="334" t="s">
        <v>1605</v>
      </c>
      <c r="L148" s="334" t="s">
        <v>1605</v>
      </c>
      <c r="M148" s="333" t="s">
        <v>1426</v>
      </c>
      <c r="N148" s="333" t="s">
        <v>1437</v>
      </c>
      <c r="O148" s="333" t="s">
        <v>1428</v>
      </c>
      <c r="P148" s="333" t="s">
        <v>31</v>
      </c>
      <c r="Q148" s="333" t="s">
        <v>30</v>
      </c>
      <c r="R148" s="333" t="s">
        <v>1922</v>
      </c>
      <c r="S148" s="333" t="s">
        <v>1423</v>
      </c>
      <c r="T148" s="333" t="s">
        <v>1442</v>
      </c>
      <c r="U148" s="336">
        <f t="shared" si="8"/>
        <v>2</v>
      </c>
      <c r="V148" s="333" t="s">
        <v>8</v>
      </c>
      <c r="W148" s="336">
        <f t="shared" ref="W148:W211" si="12">_xlfn.IFS(V148="ALTA",1,V148="MEDIA",2,V148="BAJA",3,V148="N/A",1,V148="NO",3,V148="SI",1)</f>
        <v>1</v>
      </c>
      <c r="X148" s="333" t="s">
        <v>8</v>
      </c>
      <c r="Y148" s="336">
        <f t="shared" si="10"/>
        <v>1</v>
      </c>
      <c r="Z148" s="333">
        <f t="shared" si="11"/>
        <v>4</v>
      </c>
      <c r="AA148" s="333" t="s">
        <v>30</v>
      </c>
      <c r="AB148" s="333" t="s">
        <v>1443</v>
      </c>
      <c r="AC148" s="333" t="s">
        <v>1443</v>
      </c>
      <c r="AD148" s="333" t="s">
        <v>1444</v>
      </c>
      <c r="AE148" s="333" t="s">
        <v>1433</v>
      </c>
      <c r="AF148" s="334">
        <v>44530</v>
      </c>
      <c r="AG148" s="333" t="s">
        <v>1445</v>
      </c>
      <c r="AH148" s="333">
        <v>1</v>
      </c>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c r="BN148" s="323"/>
      <c r="BO148" s="323"/>
      <c r="BP148" s="323"/>
      <c r="BQ148" s="323"/>
      <c r="BR148" s="323"/>
      <c r="BS148" s="323"/>
      <c r="BT148" s="323"/>
      <c r="BU148" s="323"/>
      <c r="BV148" s="323"/>
      <c r="BW148" s="323"/>
      <c r="BX148" s="323"/>
      <c r="BY148" s="323"/>
      <c r="BZ148" s="323"/>
      <c r="CA148" s="323"/>
      <c r="CB148" s="323"/>
      <c r="CC148" s="323"/>
      <c r="CD148" s="323"/>
      <c r="CE148" s="323"/>
      <c r="CF148" s="323"/>
      <c r="CG148" s="323"/>
      <c r="CH148" s="323"/>
      <c r="CI148" s="323"/>
      <c r="CJ148" s="323"/>
      <c r="CK148" s="323"/>
      <c r="CL148" s="323"/>
      <c r="CM148" s="323"/>
      <c r="CN148" s="323"/>
      <c r="CO148" s="323"/>
      <c r="CP148" s="323"/>
      <c r="CQ148" s="323"/>
      <c r="CR148" s="323"/>
      <c r="CS148" s="323"/>
      <c r="CT148" s="323"/>
      <c r="CU148" s="323"/>
      <c r="CV148" s="323"/>
      <c r="CW148" s="323"/>
      <c r="CX148" s="323"/>
      <c r="CY148" s="323"/>
      <c r="CZ148" s="323"/>
      <c r="DA148" s="323"/>
      <c r="DB148" s="323"/>
      <c r="DC148" s="323"/>
      <c r="DD148" s="323"/>
      <c r="DE148" s="323"/>
      <c r="DF148" s="323"/>
      <c r="DG148" s="323"/>
      <c r="DH148" s="323"/>
      <c r="DI148" s="323"/>
      <c r="DJ148" s="323"/>
      <c r="DK148" s="323"/>
      <c r="DL148" s="323"/>
      <c r="DM148" s="323"/>
      <c r="DN148" s="323"/>
      <c r="DO148" s="323"/>
      <c r="DP148" s="323"/>
      <c r="DQ148" s="323"/>
      <c r="DR148" s="323"/>
      <c r="DS148" s="323"/>
      <c r="DT148" s="323"/>
      <c r="DU148" s="323"/>
      <c r="DV148" s="323"/>
      <c r="DW148" s="323"/>
      <c r="DX148" s="323"/>
      <c r="DY148" s="323"/>
      <c r="DZ148" s="323"/>
      <c r="EA148" s="323"/>
      <c r="EB148" s="323"/>
      <c r="EC148" s="323"/>
      <c r="ED148" s="323"/>
      <c r="EE148" s="323"/>
      <c r="EF148" s="323"/>
      <c r="EG148" s="323"/>
      <c r="EH148" s="323"/>
      <c r="EI148" s="323"/>
      <c r="EJ148" s="323"/>
      <c r="EK148" s="323"/>
      <c r="EL148" s="323"/>
      <c r="EM148" s="323"/>
      <c r="EN148" s="323"/>
      <c r="EO148" s="323"/>
      <c r="EP148" s="323"/>
      <c r="EQ148" s="323"/>
      <c r="ER148" s="323"/>
      <c r="ES148" s="323"/>
      <c r="ET148" s="323"/>
      <c r="EU148" s="323"/>
    </row>
    <row r="149" spans="1:151" s="333" customFormat="1" ht="90">
      <c r="A149" s="333" t="s">
        <v>1936</v>
      </c>
      <c r="B149" s="333" t="s">
        <v>934</v>
      </c>
      <c r="C149" s="333" t="s">
        <v>356</v>
      </c>
      <c r="D149" s="333" t="s">
        <v>1937</v>
      </c>
      <c r="E149" s="333" t="s">
        <v>1938</v>
      </c>
      <c r="F149" s="333" t="s">
        <v>30</v>
      </c>
      <c r="G149" s="338" t="s">
        <v>1423</v>
      </c>
      <c r="H149" s="333" t="s">
        <v>1422</v>
      </c>
      <c r="I149" s="333" t="s">
        <v>1423</v>
      </c>
      <c r="J149" s="334" t="s">
        <v>1424</v>
      </c>
      <c r="K149" s="334" t="s">
        <v>1605</v>
      </c>
      <c r="L149" s="334" t="s">
        <v>1605</v>
      </c>
      <c r="M149" s="333" t="s">
        <v>1426</v>
      </c>
      <c r="N149" s="333" t="s">
        <v>1437</v>
      </c>
      <c r="O149" s="333" t="s">
        <v>1428</v>
      </c>
      <c r="P149" s="333" t="s">
        <v>31</v>
      </c>
      <c r="Q149" s="333" t="s">
        <v>30</v>
      </c>
      <c r="R149" s="333" t="s">
        <v>1922</v>
      </c>
      <c r="S149" s="333" t="s">
        <v>1423</v>
      </c>
      <c r="T149" s="333" t="s">
        <v>1442</v>
      </c>
      <c r="U149" s="336">
        <f t="shared" si="8"/>
        <v>2</v>
      </c>
      <c r="V149" s="333" t="s">
        <v>8</v>
      </c>
      <c r="W149" s="336">
        <f t="shared" si="12"/>
        <v>1</v>
      </c>
      <c r="X149" s="333" t="s">
        <v>8</v>
      </c>
      <c r="Y149" s="336">
        <f t="shared" si="10"/>
        <v>1</v>
      </c>
      <c r="Z149" s="333">
        <f t="shared" si="11"/>
        <v>4</v>
      </c>
      <c r="AA149" s="333" t="s">
        <v>31</v>
      </c>
      <c r="AB149" s="333" t="s">
        <v>1443</v>
      </c>
      <c r="AC149" s="333" t="s">
        <v>1443</v>
      </c>
      <c r="AD149" s="333" t="s">
        <v>1444</v>
      </c>
      <c r="AE149" s="333" t="s">
        <v>1433</v>
      </c>
      <c r="AF149" s="334">
        <v>44530</v>
      </c>
      <c r="AG149" s="333" t="s">
        <v>1445</v>
      </c>
      <c r="AH149" s="333">
        <v>1</v>
      </c>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c r="BO149" s="323"/>
      <c r="BP149" s="323"/>
      <c r="BQ149" s="323"/>
      <c r="BR149" s="323"/>
      <c r="BS149" s="323"/>
      <c r="BT149" s="323"/>
      <c r="BU149" s="323"/>
      <c r="BV149" s="323"/>
      <c r="BW149" s="323"/>
      <c r="BX149" s="323"/>
      <c r="BY149" s="323"/>
      <c r="BZ149" s="323"/>
      <c r="CA149" s="323"/>
      <c r="CB149" s="323"/>
      <c r="CC149" s="323"/>
      <c r="CD149" s="323"/>
      <c r="CE149" s="323"/>
      <c r="CF149" s="323"/>
      <c r="CG149" s="323"/>
      <c r="CH149" s="323"/>
      <c r="CI149" s="323"/>
      <c r="CJ149" s="323"/>
      <c r="CK149" s="323"/>
      <c r="CL149" s="323"/>
      <c r="CM149" s="323"/>
      <c r="CN149" s="323"/>
      <c r="CO149" s="323"/>
      <c r="CP149" s="323"/>
      <c r="CQ149" s="323"/>
      <c r="CR149" s="323"/>
      <c r="CS149" s="323"/>
      <c r="CT149" s="323"/>
      <c r="CU149" s="323"/>
      <c r="CV149" s="323"/>
      <c r="CW149" s="323"/>
      <c r="CX149" s="323"/>
      <c r="CY149" s="323"/>
      <c r="CZ149" s="323"/>
      <c r="DA149" s="323"/>
      <c r="DB149" s="323"/>
      <c r="DC149" s="323"/>
      <c r="DD149" s="323"/>
      <c r="DE149" s="323"/>
      <c r="DF149" s="323"/>
      <c r="DG149" s="323"/>
      <c r="DH149" s="323"/>
      <c r="DI149" s="323"/>
      <c r="DJ149" s="323"/>
      <c r="DK149" s="323"/>
      <c r="DL149" s="323"/>
      <c r="DM149" s="323"/>
      <c r="DN149" s="323"/>
      <c r="DO149" s="323"/>
      <c r="DP149" s="323"/>
      <c r="DQ149" s="323"/>
      <c r="DR149" s="323"/>
      <c r="DS149" s="323"/>
      <c r="DT149" s="323"/>
      <c r="DU149" s="323"/>
      <c r="DV149" s="323"/>
      <c r="DW149" s="323"/>
      <c r="DX149" s="323"/>
      <c r="DY149" s="323"/>
      <c r="DZ149" s="323"/>
      <c r="EA149" s="323"/>
      <c r="EB149" s="323"/>
      <c r="EC149" s="323"/>
      <c r="ED149" s="323"/>
      <c r="EE149" s="323"/>
      <c r="EF149" s="323"/>
      <c r="EG149" s="323"/>
      <c r="EH149" s="323"/>
      <c r="EI149" s="323"/>
      <c r="EJ149" s="323"/>
      <c r="EK149" s="323"/>
      <c r="EL149" s="323"/>
      <c r="EM149" s="323"/>
      <c r="EN149" s="323"/>
      <c r="EO149" s="323"/>
      <c r="EP149" s="323"/>
      <c r="EQ149" s="323"/>
      <c r="ER149" s="323"/>
      <c r="ES149" s="323"/>
      <c r="ET149" s="323"/>
      <c r="EU149" s="323"/>
    </row>
    <row r="150" spans="1:151" s="333" customFormat="1" ht="90">
      <c r="A150" s="333" t="s">
        <v>1939</v>
      </c>
      <c r="B150" s="333" t="s">
        <v>934</v>
      </c>
      <c r="C150" s="333" t="s">
        <v>356</v>
      </c>
      <c r="D150" s="333" t="s">
        <v>1940</v>
      </c>
      <c r="E150" s="333" t="s">
        <v>1941</v>
      </c>
      <c r="F150" s="333" t="s">
        <v>30</v>
      </c>
      <c r="G150" s="333" t="s">
        <v>1423</v>
      </c>
      <c r="H150" s="333" t="s">
        <v>1422</v>
      </c>
      <c r="I150" s="333" t="s">
        <v>1423</v>
      </c>
      <c r="J150" s="334" t="s">
        <v>1424</v>
      </c>
      <c r="K150" s="334" t="s">
        <v>1605</v>
      </c>
      <c r="L150" s="334" t="s">
        <v>1605</v>
      </c>
      <c r="M150" s="333" t="s">
        <v>1426</v>
      </c>
      <c r="N150" s="333" t="s">
        <v>1437</v>
      </c>
      <c r="O150" s="333" t="s">
        <v>1428</v>
      </c>
      <c r="P150" s="333" t="s">
        <v>31</v>
      </c>
      <c r="Q150" s="333" t="s">
        <v>30</v>
      </c>
      <c r="R150" s="333" t="s">
        <v>1922</v>
      </c>
      <c r="S150" s="333" t="s">
        <v>1423</v>
      </c>
      <c r="T150" s="333" t="s">
        <v>1442</v>
      </c>
      <c r="U150" s="336">
        <f t="shared" si="8"/>
        <v>2</v>
      </c>
      <c r="V150" s="333" t="s">
        <v>8</v>
      </c>
      <c r="W150" s="336">
        <f t="shared" si="12"/>
        <v>1</v>
      </c>
      <c r="X150" s="333" t="s">
        <v>8</v>
      </c>
      <c r="Y150" s="336">
        <f t="shared" si="10"/>
        <v>1</v>
      </c>
      <c r="Z150" s="333">
        <f t="shared" si="11"/>
        <v>4</v>
      </c>
      <c r="AA150" s="333" t="s">
        <v>30</v>
      </c>
      <c r="AB150" s="333" t="s">
        <v>1443</v>
      </c>
      <c r="AC150" s="333" t="s">
        <v>1443</v>
      </c>
      <c r="AD150" s="333" t="s">
        <v>1444</v>
      </c>
      <c r="AE150" s="333" t="s">
        <v>1433</v>
      </c>
      <c r="AF150" s="334">
        <v>44530</v>
      </c>
      <c r="AG150" s="333" t="s">
        <v>1445</v>
      </c>
      <c r="AH150" s="333">
        <v>1</v>
      </c>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c r="BO150" s="323"/>
      <c r="BP150" s="323"/>
      <c r="BQ150" s="323"/>
      <c r="BR150" s="323"/>
      <c r="BS150" s="323"/>
      <c r="BT150" s="323"/>
      <c r="BU150" s="323"/>
      <c r="BV150" s="323"/>
      <c r="BW150" s="323"/>
      <c r="BX150" s="323"/>
      <c r="BY150" s="323"/>
      <c r="BZ150" s="323"/>
      <c r="CA150" s="323"/>
      <c r="CB150" s="323"/>
      <c r="CC150" s="323"/>
      <c r="CD150" s="323"/>
      <c r="CE150" s="323"/>
      <c r="CF150" s="323"/>
      <c r="CG150" s="323"/>
      <c r="CH150" s="323"/>
      <c r="CI150" s="323"/>
      <c r="CJ150" s="323"/>
      <c r="CK150" s="323"/>
      <c r="CL150" s="323"/>
      <c r="CM150" s="323"/>
      <c r="CN150" s="323"/>
      <c r="CO150" s="323"/>
      <c r="CP150" s="323"/>
      <c r="CQ150" s="323"/>
      <c r="CR150" s="323"/>
      <c r="CS150" s="323"/>
      <c r="CT150" s="323"/>
      <c r="CU150" s="323"/>
      <c r="CV150" s="323"/>
      <c r="CW150" s="323"/>
      <c r="CX150" s="323"/>
      <c r="CY150" s="323"/>
      <c r="CZ150" s="323"/>
      <c r="DA150" s="323"/>
      <c r="DB150" s="323"/>
      <c r="DC150" s="323"/>
      <c r="DD150" s="323"/>
      <c r="DE150" s="323"/>
      <c r="DF150" s="323"/>
      <c r="DG150" s="323"/>
      <c r="DH150" s="323"/>
      <c r="DI150" s="323"/>
      <c r="DJ150" s="323"/>
      <c r="DK150" s="323"/>
      <c r="DL150" s="323"/>
      <c r="DM150" s="323"/>
      <c r="DN150" s="323"/>
      <c r="DO150" s="323"/>
      <c r="DP150" s="323"/>
      <c r="DQ150" s="323"/>
      <c r="DR150" s="323"/>
      <c r="DS150" s="323"/>
      <c r="DT150" s="323"/>
      <c r="DU150" s="323"/>
      <c r="DV150" s="323"/>
      <c r="DW150" s="323"/>
      <c r="DX150" s="323"/>
      <c r="DY150" s="323"/>
      <c r="DZ150" s="323"/>
      <c r="EA150" s="323"/>
      <c r="EB150" s="323"/>
      <c r="EC150" s="323"/>
      <c r="ED150" s="323"/>
      <c r="EE150" s="323"/>
      <c r="EF150" s="323"/>
      <c r="EG150" s="323"/>
      <c r="EH150" s="323"/>
      <c r="EI150" s="323"/>
      <c r="EJ150" s="323"/>
      <c r="EK150" s="323"/>
      <c r="EL150" s="323"/>
      <c r="EM150" s="323"/>
      <c r="EN150" s="323"/>
      <c r="EO150" s="323"/>
      <c r="EP150" s="323"/>
      <c r="EQ150" s="323"/>
      <c r="ER150" s="323"/>
      <c r="ES150" s="323"/>
      <c r="ET150" s="323"/>
      <c r="EU150" s="323"/>
    </row>
    <row r="151" spans="1:151" s="333" customFormat="1" ht="90">
      <c r="A151" s="333" t="s">
        <v>1942</v>
      </c>
      <c r="B151" s="333" t="s">
        <v>934</v>
      </c>
      <c r="C151" s="333" t="s">
        <v>356</v>
      </c>
      <c r="D151" s="333" t="s">
        <v>1917</v>
      </c>
      <c r="E151" s="333" t="s">
        <v>1943</v>
      </c>
      <c r="F151" s="333" t="s">
        <v>31</v>
      </c>
      <c r="G151" s="333" t="s">
        <v>1423</v>
      </c>
      <c r="H151" s="333" t="s">
        <v>1422</v>
      </c>
      <c r="I151" s="333" t="s">
        <v>1423</v>
      </c>
      <c r="J151" s="334" t="s">
        <v>1424</v>
      </c>
      <c r="K151" s="334" t="s">
        <v>1605</v>
      </c>
      <c r="L151" s="334" t="s">
        <v>1605</v>
      </c>
      <c r="M151" s="333" t="s">
        <v>1426</v>
      </c>
      <c r="N151" s="333" t="s">
        <v>1437</v>
      </c>
      <c r="O151" s="333" t="s">
        <v>1428</v>
      </c>
      <c r="P151" s="333" t="s">
        <v>31</v>
      </c>
      <c r="Q151" s="333" t="s">
        <v>30</v>
      </c>
      <c r="R151" s="333" t="s">
        <v>1922</v>
      </c>
      <c r="S151" s="333" t="s">
        <v>1423</v>
      </c>
      <c r="T151" s="333" t="s">
        <v>1442</v>
      </c>
      <c r="U151" s="336">
        <f t="shared" si="8"/>
        <v>2</v>
      </c>
      <c r="V151" s="333" t="s">
        <v>8</v>
      </c>
      <c r="W151" s="336">
        <f t="shared" si="12"/>
        <v>1</v>
      </c>
      <c r="X151" s="333" t="s">
        <v>8</v>
      </c>
      <c r="Y151" s="336">
        <f t="shared" si="10"/>
        <v>1</v>
      </c>
      <c r="Z151" s="333">
        <f t="shared" si="11"/>
        <v>4</v>
      </c>
      <c r="AA151" s="333" t="s">
        <v>30</v>
      </c>
      <c r="AB151" s="333" t="s">
        <v>1443</v>
      </c>
      <c r="AC151" s="333" t="s">
        <v>1443</v>
      </c>
      <c r="AD151" s="333" t="s">
        <v>1444</v>
      </c>
      <c r="AE151" s="333" t="s">
        <v>1433</v>
      </c>
      <c r="AF151" s="334">
        <v>44530</v>
      </c>
      <c r="AG151" s="333" t="s">
        <v>1445</v>
      </c>
      <c r="AH151" s="333">
        <v>1</v>
      </c>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323"/>
      <c r="CE151" s="323"/>
      <c r="CF151" s="323"/>
      <c r="CG151" s="323"/>
      <c r="CH151" s="323"/>
      <c r="CI151" s="323"/>
      <c r="CJ151" s="323"/>
      <c r="CK151" s="323"/>
      <c r="CL151" s="323"/>
      <c r="CM151" s="323"/>
      <c r="CN151" s="323"/>
      <c r="CO151" s="323"/>
      <c r="CP151" s="323"/>
      <c r="CQ151" s="323"/>
      <c r="CR151" s="323"/>
      <c r="CS151" s="323"/>
      <c r="CT151" s="323"/>
      <c r="CU151" s="323"/>
      <c r="CV151" s="323"/>
      <c r="CW151" s="323"/>
      <c r="CX151" s="323"/>
      <c r="CY151" s="323"/>
      <c r="CZ151" s="323"/>
      <c r="DA151" s="323"/>
      <c r="DB151" s="323"/>
      <c r="DC151" s="323"/>
      <c r="DD151" s="323"/>
      <c r="DE151" s="323"/>
      <c r="DF151" s="323"/>
      <c r="DG151" s="323"/>
      <c r="DH151" s="323"/>
      <c r="DI151" s="323"/>
      <c r="DJ151" s="323"/>
      <c r="DK151" s="323"/>
      <c r="DL151" s="323"/>
      <c r="DM151" s="323"/>
      <c r="DN151" s="323"/>
      <c r="DO151" s="323"/>
      <c r="DP151" s="323"/>
      <c r="DQ151" s="323"/>
      <c r="DR151" s="323"/>
      <c r="DS151" s="323"/>
      <c r="DT151" s="323"/>
      <c r="DU151" s="323"/>
      <c r="DV151" s="323"/>
      <c r="DW151" s="323"/>
      <c r="DX151" s="323"/>
      <c r="DY151" s="323"/>
      <c r="DZ151" s="323"/>
      <c r="EA151" s="323"/>
      <c r="EB151" s="323"/>
      <c r="EC151" s="323"/>
      <c r="ED151" s="323"/>
      <c r="EE151" s="323"/>
      <c r="EF151" s="323"/>
      <c r="EG151" s="323"/>
      <c r="EH151" s="323"/>
      <c r="EI151" s="323"/>
      <c r="EJ151" s="323"/>
      <c r="EK151" s="323"/>
      <c r="EL151" s="323"/>
      <c r="EM151" s="323"/>
      <c r="EN151" s="323"/>
      <c r="EO151" s="323"/>
      <c r="EP151" s="323"/>
      <c r="EQ151" s="323"/>
      <c r="ER151" s="323"/>
      <c r="ES151" s="323"/>
      <c r="ET151" s="323"/>
      <c r="EU151" s="323"/>
    </row>
    <row r="152" spans="1:151" s="333" customFormat="1" ht="90">
      <c r="A152" s="333" t="s">
        <v>1944</v>
      </c>
      <c r="B152" s="333" t="s">
        <v>934</v>
      </c>
      <c r="C152" s="333" t="s">
        <v>356</v>
      </c>
      <c r="D152" s="333" t="s">
        <v>1945</v>
      </c>
      <c r="E152" s="333" t="s">
        <v>1946</v>
      </c>
      <c r="F152" s="333" t="s">
        <v>30</v>
      </c>
      <c r="G152" s="333" t="s">
        <v>1423</v>
      </c>
      <c r="H152" s="333" t="s">
        <v>1422</v>
      </c>
      <c r="I152" s="333" t="s">
        <v>1423</v>
      </c>
      <c r="J152" s="334" t="s">
        <v>1424</v>
      </c>
      <c r="K152" s="334" t="s">
        <v>1605</v>
      </c>
      <c r="L152" s="334" t="s">
        <v>1605</v>
      </c>
      <c r="M152" s="333" t="s">
        <v>1426</v>
      </c>
      <c r="N152" s="333" t="s">
        <v>1437</v>
      </c>
      <c r="O152" s="333" t="s">
        <v>1428</v>
      </c>
      <c r="P152" s="333" t="s">
        <v>31</v>
      </c>
      <c r="Q152" s="333" t="s">
        <v>30</v>
      </c>
      <c r="R152" s="333" t="s">
        <v>1922</v>
      </c>
      <c r="S152" s="333" t="s">
        <v>1423</v>
      </c>
      <c r="T152" s="333" t="s">
        <v>1442</v>
      </c>
      <c r="U152" s="336">
        <f t="shared" si="8"/>
        <v>2</v>
      </c>
      <c r="V152" s="333" t="s">
        <v>8</v>
      </c>
      <c r="W152" s="336">
        <f t="shared" si="12"/>
        <v>1</v>
      </c>
      <c r="X152" s="333" t="s">
        <v>8</v>
      </c>
      <c r="Y152" s="336">
        <f t="shared" si="10"/>
        <v>1</v>
      </c>
      <c r="Z152" s="333">
        <f t="shared" si="11"/>
        <v>4</v>
      </c>
      <c r="AA152" s="333" t="s">
        <v>30</v>
      </c>
      <c r="AB152" s="333" t="s">
        <v>1443</v>
      </c>
      <c r="AC152" s="333" t="s">
        <v>1443</v>
      </c>
      <c r="AD152" s="333" t="s">
        <v>1444</v>
      </c>
      <c r="AE152" s="333" t="s">
        <v>1433</v>
      </c>
      <c r="AF152" s="334">
        <v>44530</v>
      </c>
      <c r="AG152" s="333" t="s">
        <v>1445</v>
      </c>
      <c r="AH152" s="333">
        <v>1</v>
      </c>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3"/>
      <c r="CD152" s="323"/>
      <c r="CE152" s="323"/>
      <c r="CF152" s="323"/>
      <c r="CG152" s="323"/>
      <c r="CH152" s="323"/>
      <c r="CI152" s="323"/>
      <c r="CJ152" s="323"/>
      <c r="CK152" s="323"/>
      <c r="CL152" s="323"/>
      <c r="CM152" s="323"/>
      <c r="CN152" s="323"/>
      <c r="CO152" s="323"/>
      <c r="CP152" s="323"/>
      <c r="CQ152" s="323"/>
      <c r="CR152" s="323"/>
      <c r="CS152" s="323"/>
      <c r="CT152" s="323"/>
      <c r="CU152" s="323"/>
      <c r="CV152" s="323"/>
      <c r="CW152" s="323"/>
      <c r="CX152" s="323"/>
      <c r="CY152" s="323"/>
      <c r="CZ152" s="323"/>
      <c r="DA152" s="323"/>
      <c r="DB152" s="323"/>
      <c r="DC152" s="323"/>
      <c r="DD152" s="323"/>
      <c r="DE152" s="323"/>
      <c r="DF152" s="323"/>
      <c r="DG152" s="323"/>
      <c r="DH152" s="323"/>
      <c r="DI152" s="323"/>
      <c r="DJ152" s="323"/>
      <c r="DK152" s="323"/>
      <c r="DL152" s="323"/>
      <c r="DM152" s="323"/>
      <c r="DN152" s="323"/>
      <c r="DO152" s="323"/>
      <c r="DP152" s="323"/>
      <c r="DQ152" s="323"/>
      <c r="DR152" s="323"/>
      <c r="DS152" s="323"/>
      <c r="DT152" s="323"/>
      <c r="DU152" s="323"/>
      <c r="DV152" s="323"/>
      <c r="DW152" s="323"/>
      <c r="DX152" s="323"/>
      <c r="DY152" s="323"/>
      <c r="DZ152" s="323"/>
      <c r="EA152" s="323"/>
      <c r="EB152" s="323"/>
      <c r="EC152" s="323"/>
      <c r="ED152" s="323"/>
      <c r="EE152" s="323"/>
      <c r="EF152" s="323"/>
      <c r="EG152" s="323"/>
      <c r="EH152" s="323"/>
      <c r="EI152" s="323"/>
      <c r="EJ152" s="323"/>
      <c r="EK152" s="323"/>
      <c r="EL152" s="323"/>
      <c r="EM152" s="323"/>
      <c r="EN152" s="323"/>
      <c r="EO152" s="323"/>
      <c r="EP152" s="323"/>
      <c r="EQ152" s="323"/>
      <c r="ER152" s="323"/>
      <c r="ES152" s="323"/>
      <c r="ET152" s="323"/>
      <c r="EU152" s="323"/>
    </row>
    <row r="153" spans="1:151" s="333" customFormat="1" ht="60">
      <c r="A153" s="333" t="s">
        <v>1947</v>
      </c>
      <c r="B153" s="351" t="s">
        <v>940</v>
      </c>
      <c r="C153" s="333" t="s">
        <v>1948</v>
      </c>
      <c r="D153" s="333" t="s">
        <v>1949</v>
      </c>
      <c r="E153" s="333" t="s">
        <v>1950</v>
      </c>
      <c r="F153" s="334" t="s">
        <v>31</v>
      </c>
      <c r="G153" s="333" t="s">
        <v>1951</v>
      </c>
      <c r="H153" s="333" t="s">
        <v>1952</v>
      </c>
      <c r="I153" s="333" t="s">
        <v>1423</v>
      </c>
      <c r="J153" s="334" t="s">
        <v>1424</v>
      </c>
      <c r="K153" s="334" t="s">
        <v>948</v>
      </c>
      <c r="L153" s="334" t="s">
        <v>948</v>
      </c>
      <c r="M153" s="333" t="s">
        <v>1426</v>
      </c>
      <c r="N153" s="333" t="s">
        <v>1427</v>
      </c>
      <c r="O153" s="337" t="s">
        <v>1953</v>
      </c>
      <c r="P153" s="333" t="s">
        <v>31</v>
      </c>
      <c r="Q153" s="352" t="s">
        <v>1954</v>
      </c>
      <c r="R153" s="333" t="s">
        <v>1955</v>
      </c>
      <c r="S153" s="333" t="s">
        <v>1423</v>
      </c>
      <c r="T153" s="333" t="s">
        <v>1430</v>
      </c>
      <c r="U153" s="336">
        <f t="shared" si="8"/>
        <v>3</v>
      </c>
      <c r="V153" s="333" t="s">
        <v>1431</v>
      </c>
      <c r="W153" s="336">
        <f t="shared" si="12"/>
        <v>2</v>
      </c>
      <c r="X153" s="333" t="s">
        <v>8</v>
      </c>
      <c r="Y153" s="336">
        <f t="shared" si="10"/>
        <v>1</v>
      </c>
      <c r="Z153" s="333">
        <f t="shared" si="11"/>
        <v>6</v>
      </c>
      <c r="AA153" s="333" t="s">
        <v>30</v>
      </c>
      <c r="AB153" s="333" t="s">
        <v>1423</v>
      </c>
      <c r="AC153" s="333" t="s">
        <v>1423</v>
      </c>
      <c r="AD153" s="333" t="s">
        <v>1423</v>
      </c>
      <c r="AE153" s="333" t="s">
        <v>1423</v>
      </c>
      <c r="AF153" s="334">
        <v>44826</v>
      </c>
      <c r="AG153" s="333" t="s">
        <v>1423</v>
      </c>
      <c r="AH153" s="333">
        <v>1</v>
      </c>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3"/>
      <c r="CW153" s="323"/>
      <c r="CX153" s="323"/>
      <c r="CY153" s="323"/>
      <c r="CZ153" s="323"/>
      <c r="DA153" s="323"/>
      <c r="DB153" s="323"/>
      <c r="DC153" s="323"/>
      <c r="DD153" s="323"/>
      <c r="DE153" s="323"/>
      <c r="DF153" s="323"/>
      <c r="DG153" s="323"/>
      <c r="DH153" s="323"/>
      <c r="DI153" s="323"/>
      <c r="DJ153" s="323"/>
      <c r="DK153" s="323"/>
      <c r="DL153" s="323"/>
      <c r="DM153" s="323"/>
      <c r="DN153" s="323"/>
      <c r="DO153" s="323"/>
      <c r="DP153" s="323"/>
      <c r="DQ153" s="323"/>
      <c r="DR153" s="323"/>
      <c r="DS153" s="323"/>
      <c r="DT153" s="323"/>
      <c r="DU153" s="323"/>
      <c r="DV153" s="323"/>
      <c r="DW153" s="323"/>
      <c r="DX153" s="323"/>
      <c r="DY153" s="323"/>
      <c r="DZ153" s="323"/>
      <c r="EA153" s="323"/>
      <c r="EB153" s="323"/>
      <c r="EC153" s="323"/>
      <c r="ED153" s="323"/>
      <c r="EE153" s="323"/>
      <c r="EF153" s="323"/>
      <c r="EG153" s="323"/>
      <c r="EH153" s="323"/>
      <c r="EI153" s="323"/>
      <c r="EJ153" s="323"/>
      <c r="EK153" s="323"/>
      <c r="EL153" s="323"/>
      <c r="EM153" s="323"/>
      <c r="EN153" s="323"/>
      <c r="EO153" s="323"/>
      <c r="EP153" s="323"/>
      <c r="EQ153" s="323"/>
      <c r="ER153" s="323"/>
      <c r="ES153" s="323"/>
      <c r="ET153" s="323"/>
      <c r="EU153" s="323"/>
    </row>
    <row r="154" spans="1:151" s="333" customFormat="1" ht="45">
      <c r="A154" s="333" t="s">
        <v>1956</v>
      </c>
      <c r="B154" s="351" t="s">
        <v>940</v>
      </c>
      <c r="C154" s="333" t="s">
        <v>1948</v>
      </c>
      <c r="D154" s="333" t="s">
        <v>1957</v>
      </c>
      <c r="E154" s="333" t="s">
        <v>1958</v>
      </c>
      <c r="F154" s="334" t="s">
        <v>31</v>
      </c>
      <c r="G154" s="353" t="s">
        <v>1775</v>
      </c>
      <c r="H154" s="333" t="s">
        <v>1959</v>
      </c>
      <c r="I154" s="333" t="s">
        <v>1423</v>
      </c>
      <c r="J154" s="334" t="s">
        <v>1424</v>
      </c>
      <c r="K154" s="334" t="s">
        <v>948</v>
      </c>
      <c r="L154" s="334" t="s">
        <v>948</v>
      </c>
      <c r="M154" s="333" t="s">
        <v>1426</v>
      </c>
      <c r="N154" s="333" t="s">
        <v>1437</v>
      </c>
      <c r="O154" s="333" t="s">
        <v>1542</v>
      </c>
      <c r="P154" s="354" t="s">
        <v>31</v>
      </c>
      <c r="Q154" s="354" t="s">
        <v>111</v>
      </c>
      <c r="R154" s="333" t="s">
        <v>1960</v>
      </c>
      <c r="S154" s="333" t="s">
        <v>1423</v>
      </c>
      <c r="T154" s="333" t="s">
        <v>1430</v>
      </c>
      <c r="U154" s="336">
        <f t="shared" si="8"/>
        <v>3</v>
      </c>
      <c r="V154" s="333" t="s">
        <v>1431</v>
      </c>
      <c r="W154" s="336">
        <f t="shared" si="12"/>
        <v>2</v>
      </c>
      <c r="X154" s="333" t="s">
        <v>8</v>
      </c>
      <c r="Y154" s="336">
        <f t="shared" si="10"/>
        <v>1</v>
      </c>
      <c r="Z154" s="333">
        <f t="shared" si="11"/>
        <v>6</v>
      </c>
      <c r="AA154" s="333" t="s">
        <v>31</v>
      </c>
      <c r="AB154" s="333" t="s">
        <v>1423</v>
      </c>
      <c r="AC154" s="333" t="s">
        <v>1423</v>
      </c>
      <c r="AD154" s="333" t="s">
        <v>1423</v>
      </c>
      <c r="AE154" s="333" t="s">
        <v>1423</v>
      </c>
      <c r="AF154" s="334">
        <v>44826</v>
      </c>
      <c r="AG154" s="333" t="s">
        <v>1423</v>
      </c>
      <c r="AH154" s="333">
        <v>1</v>
      </c>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c r="BO154" s="323"/>
      <c r="BP154" s="323"/>
      <c r="BQ154" s="323"/>
      <c r="BR154" s="323"/>
      <c r="BS154" s="323"/>
      <c r="BT154" s="323"/>
      <c r="BU154" s="323"/>
      <c r="BV154" s="323"/>
      <c r="BW154" s="323"/>
      <c r="BX154" s="323"/>
      <c r="BY154" s="323"/>
      <c r="BZ154" s="323"/>
      <c r="CA154" s="323"/>
      <c r="CB154" s="323"/>
      <c r="CC154" s="323"/>
      <c r="CD154" s="323"/>
      <c r="CE154" s="323"/>
      <c r="CF154" s="323"/>
      <c r="CG154" s="323"/>
      <c r="CH154" s="323"/>
      <c r="CI154" s="323"/>
      <c r="CJ154" s="323"/>
      <c r="CK154" s="323"/>
      <c r="CL154" s="323"/>
      <c r="CM154" s="323"/>
      <c r="CN154" s="323"/>
      <c r="CO154" s="323"/>
      <c r="CP154" s="323"/>
      <c r="CQ154" s="323"/>
      <c r="CR154" s="323"/>
      <c r="CS154" s="323"/>
      <c r="CT154" s="323"/>
      <c r="CU154" s="323"/>
      <c r="CV154" s="323"/>
      <c r="CW154" s="323"/>
      <c r="CX154" s="323"/>
      <c r="CY154" s="323"/>
      <c r="CZ154" s="323"/>
      <c r="DA154" s="323"/>
      <c r="DB154" s="323"/>
      <c r="DC154" s="323"/>
      <c r="DD154" s="323"/>
      <c r="DE154" s="323"/>
      <c r="DF154" s="323"/>
      <c r="DG154" s="323"/>
      <c r="DH154" s="323"/>
      <c r="DI154" s="323"/>
      <c r="DJ154" s="323"/>
      <c r="DK154" s="323"/>
      <c r="DL154" s="323"/>
      <c r="DM154" s="323"/>
      <c r="DN154" s="323"/>
      <c r="DO154" s="323"/>
      <c r="DP154" s="323"/>
      <c r="DQ154" s="323"/>
      <c r="DR154" s="323"/>
      <c r="DS154" s="323"/>
      <c r="DT154" s="323"/>
      <c r="DU154" s="323"/>
      <c r="DV154" s="323"/>
      <c r="DW154" s="323"/>
      <c r="DX154" s="323"/>
      <c r="DY154" s="323"/>
      <c r="DZ154" s="323"/>
      <c r="EA154" s="323"/>
      <c r="EB154" s="323"/>
      <c r="EC154" s="323"/>
      <c r="ED154" s="323"/>
      <c r="EE154" s="323"/>
      <c r="EF154" s="323"/>
      <c r="EG154" s="323"/>
      <c r="EH154" s="323"/>
      <c r="EI154" s="323"/>
      <c r="EJ154" s="323"/>
      <c r="EK154" s="323"/>
      <c r="EL154" s="323"/>
      <c r="EM154" s="323"/>
      <c r="EN154" s="323"/>
      <c r="EO154" s="323"/>
      <c r="EP154" s="323"/>
      <c r="EQ154" s="323"/>
      <c r="ER154" s="323"/>
      <c r="ES154" s="323"/>
      <c r="ET154" s="323"/>
      <c r="EU154" s="323"/>
    </row>
    <row r="155" spans="1:151" s="333" customFormat="1" ht="60">
      <c r="A155" s="333" t="s">
        <v>1961</v>
      </c>
      <c r="B155" s="351" t="s">
        <v>940</v>
      </c>
      <c r="C155" s="333" t="s">
        <v>1948</v>
      </c>
      <c r="D155" s="333" t="s">
        <v>1962</v>
      </c>
      <c r="E155" s="333" t="s">
        <v>1963</v>
      </c>
      <c r="F155" s="334" t="s">
        <v>31</v>
      </c>
      <c r="G155" s="333" t="s">
        <v>1951</v>
      </c>
      <c r="H155" s="333" t="s">
        <v>1952</v>
      </c>
      <c r="I155" s="333" t="s">
        <v>1423</v>
      </c>
      <c r="J155" s="334" t="s">
        <v>1424</v>
      </c>
      <c r="K155" s="334" t="s">
        <v>948</v>
      </c>
      <c r="L155" s="334" t="s">
        <v>948</v>
      </c>
      <c r="M155" s="333" t="s">
        <v>1426</v>
      </c>
      <c r="N155" s="333" t="s">
        <v>1427</v>
      </c>
      <c r="O155" s="333" t="s">
        <v>1964</v>
      </c>
      <c r="P155" s="354" t="s">
        <v>31</v>
      </c>
      <c r="Q155" s="354" t="s">
        <v>111</v>
      </c>
      <c r="R155" s="333" t="s">
        <v>1965</v>
      </c>
      <c r="S155" s="333" t="s">
        <v>1423</v>
      </c>
      <c r="T155" s="333" t="s">
        <v>1430</v>
      </c>
      <c r="U155" s="336">
        <f t="shared" si="8"/>
        <v>3</v>
      </c>
      <c r="V155" s="333" t="s">
        <v>1431</v>
      </c>
      <c r="W155" s="336">
        <f t="shared" si="12"/>
        <v>2</v>
      </c>
      <c r="X155" s="333" t="s">
        <v>8</v>
      </c>
      <c r="Y155" s="336">
        <f t="shared" si="10"/>
        <v>1</v>
      </c>
      <c r="Z155" s="333">
        <f t="shared" si="11"/>
        <v>6</v>
      </c>
      <c r="AA155" s="333" t="s">
        <v>30</v>
      </c>
      <c r="AB155" s="333" t="s">
        <v>1423</v>
      </c>
      <c r="AC155" s="333" t="s">
        <v>1423</v>
      </c>
      <c r="AD155" s="333" t="s">
        <v>1423</v>
      </c>
      <c r="AE155" s="333" t="s">
        <v>1423</v>
      </c>
      <c r="AF155" s="334">
        <v>44826</v>
      </c>
      <c r="AG155" s="333" t="s">
        <v>1423</v>
      </c>
      <c r="AH155" s="333">
        <v>1</v>
      </c>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row>
    <row r="156" spans="1:151" s="333" customFormat="1" ht="45">
      <c r="A156" s="333" t="s">
        <v>1966</v>
      </c>
      <c r="B156" s="351" t="s">
        <v>940</v>
      </c>
      <c r="C156" s="333" t="s">
        <v>1948</v>
      </c>
      <c r="D156" s="333" t="s">
        <v>1967</v>
      </c>
      <c r="E156" s="333" t="s">
        <v>1968</v>
      </c>
      <c r="F156" s="334" t="s">
        <v>31</v>
      </c>
      <c r="G156" s="333" t="s">
        <v>1951</v>
      </c>
      <c r="H156" s="333" t="s">
        <v>1952</v>
      </c>
      <c r="I156" s="333" t="s">
        <v>1423</v>
      </c>
      <c r="J156" s="334" t="s">
        <v>1424</v>
      </c>
      <c r="K156" s="334" t="s">
        <v>948</v>
      </c>
      <c r="L156" s="334" t="s">
        <v>948</v>
      </c>
      <c r="M156" s="333" t="s">
        <v>1426</v>
      </c>
      <c r="N156" s="333" t="s">
        <v>1427</v>
      </c>
      <c r="O156" s="333" t="s">
        <v>1964</v>
      </c>
      <c r="P156" s="354" t="s">
        <v>31</v>
      </c>
      <c r="Q156" s="354" t="s">
        <v>111</v>
      </c>
      <c r="R156" s="333" t="s">
        <v>1965</v>
      </c>
      <c r="S156" s="333" t="s">
        <v>1423</v>
      </c>
      <c r="T156" s="333" t="s">
        <v>1430</v>
      </c>
      <c r="U156" s="336">
        <f t="shared" si="8"/>
        <v>3</v>
      </c>
      <c r="V156" s="333" t="s">
        <v>1431</v>
      </c>
      <c r="W156" s="336">
        <f t="shared" si="12"/>
        <v>2</v>
      </c>
      <c r="X156" s="333" t="s">
        <v>8</v>
      </c>
      <c r="Y156" s="336">
        <f t="shared" si="10"/>
        <v>1</v>
      </c>
      <c r="Z156" s="333">
        <f t="shared" si="11"/>
        <v>6</v>
      </c>
      <c r="AA156" s="333" t="s">
        <v>30</v>
      </c>
      <c r="AB156" s="333" t="s">
        <v>1423</v>
      </c>
      <c r="AC156" s="333" t="s">
        <v>1423</v>
      </c>
      <c r="AD156" s="333" t="s">
        <v>1423</v>
      </c>
      <c r="AE156" s="333" t="s">
        <v>1423</v>
      </c>
      <c r="AF156" s="334">
        <v>44826</v>
      </c>
      <c r="AG156" s="333" t="s">
        <v>1423</v>
      </c>
      <c r="AH156" s="333">
        <v>1</v>
      </c>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c r="BO156" s="323"/>
      <c r="BP156" s="323"/>
      <c r="BQ156" s="323"/>
      <c r="BR156" s="323"/>
      <c r="BS156" s="323"/>
      <c r="BT156" s="323"/>
      <c r="BU156" s="323"/>
      <c r="BV156" s="323"/>
      <c r="BW156" s="323"/>
      <c r="BX156" s="323"/>
      <c r="BY156" s="323"/>
      <c r="BZ156" s="323"/>
      <c r="CA156" s="323"/>
      <c r="CB156" s="323"/>
      <c r="CC156" s="323"/>
      <c r="CD156" s="323"/>
      <c r="CE156" s="323"/>
      <c r="CF156" s="323"/>
      <c r="CG156" s="323"/>
      <c r="CH156" s="323"/>
      <c r="CI156" s="323"/>
      <c r="CJ156" s="323"/>
      <c r="CK156" s="323"/>
      <c r="CL156" s="323"/>
      <c r="CM156" s="323"/>
      <c r="CN156" s="323"/>
      <c r="CO156" s="323"/>
      <c r="CP156" s="323"/>
      <c r="CQ156" s="323"/>
      <c r="CR156" s="323"/>
      <c r="CS156" s="323"/>
      <c r="CT156" s="323"/>
      <c r="CU156" s="323"/>
      <c r="CV156" s="323"/>
      <c r="CW156" s="323"/>
      <c r="CX156" s="323"/>
      <c r="CY156" s="323"/>
      <c r="CZ156" s="323"/>
      <c r="DA156" s="323"/>
      <c r="DB156" s="323"/>
      <c r="DC156" s="323"/>
      <c r="DD156" s="323"/>
      <c r="DE156" s="323"/>
      <c r="DF156" s="323"/>
      <c r="DG156" s="323"/>
      <c r="DH156" s="323"/>
      <c r="DI156" s="323"/>
      <c r="DJ156" s="323"/>
      <c r="DK156" s="323"/>
      <c r="DL156" s="323"/>
      <c r="DM156" s="323"/>
      <c r="DN156" s="323"/>
      <c r="DO156" s="323"/>
      <c r="DP156" s="323"/>
      <c r="DQ156" s="323"/>
      <c r="DR156" s="323"/>
      <c r="DS156" s="323"/>
      <c r="DT156" s="323"/>
      <c r="DU156" s="323"/>
      <c r="DV156" s="323"/>
      <c r="DW156" s="323"/>
      <c r="DX156" s="323"/>
      <c r="DY156" s="323"/>
      <c r="DZ156" s="323"/>
      <c r="EA156" s="323"/>
      <c r="EB156" s="323"/>
      <c r="EC156" s="323"/>
      <c r="ED156" s="323"/>
      <c r="EE156" s="323"/>
      <c r="EF156" s="323"/>
      <c r="EG156" s="323"/>
      <c r="EH156" s="323"/>
      <c r="EI156" s="323"/>
      <c r="EJ156" s="323"/>
      <c r="EK156" s="323"/>
      <c r="EL156" s="323"/>
      <c r="EM156" s="323"/>
      <c r="EN156" s="323"/>
      <c r="EO156" s="323"/>
      <c r="EP156" s="323"/>
      <c r="EQ156" s="323"/>
      <c r="ER156" s="323"/>
      <c r="ES156" s="323"/>
      <c r="ET156" s="323"/>
      <c r="EU156" s="323"/>
    </row>
    <row r="157" spans="1:151" s="333" customFormat="1" ht="135">
      <c r="A157" s="333" t="s">
        <v>1969</v>
      </c>
      <c r="B157" s="351" t="s">
        <v>940</v>
      </c>
      <c r="C157" s="333" t="s">
        <v>1948</v>
      </c>
      <c r="D157" s="333" t="s">
        <v>1970</v>
      </c>
      <c r="E157" s="333" t="s">
        <v>1971</v>
      </c>
      <c r="F157" s="334" t="s">
        <v>31</v>
      </c>
      <c r="G157" s="333" t="s">
        <v>1951</v>
      </c>
      <c r="H157" s="333" t="s">
        <v>1952</v>
      </c>
      <c r="I157" s="333" t="s">
        <v>1423</v>
      </c>
      <c r="J157" s="334" t="s">
        <v>1424</v>
      </c>
      <c r="K157" s="334" t="s">
        <v>948</v>
      </c>
      <c r="L157" s="334" t="s">
        <v>948</v>
      </c>
      <c r="M157" s="333" t="s">
        <v>1426</v>
      </c>
      <c r="N157" s="333" t="s">
        <v>1427</v>
      </c>
      <c r="O157" s="333" t="s">
        <v>1972</v>
      </c>
      <c r="P157" s="354" t="s">
        <v>31</v>
      </c>
      <c r="Q157" s="352" t="s">
        <v>1973</v>
      </c>
      <c r="R157" s="333" t="s">
        <v>1965</v>
      </c>
      <c r="S157" s="333" t="s">
        <v>1423</v>
      </c>
      <c r="T157" s="333" t="s">
        <v>1430</v>
      </c>
      <c r="U157" s="336">
        <f t="shared" si="8"/>
        <v>3</v>
      </c>
      <c r="V157" s="333" t="s">
        <v>1431</v>
      </c>
      <c r="W157" s="336">
        <f t="shared" si="12"/>
        <v>2</v>
      </c>
      <c r="X157" s="333" t="s">
        <v>8</v>
      </c>
      <c r="Y157" s="336">
        <f t="shared" si="10"/>
        <v>1</v>
      </c>
      <c r="Z157" s="333">
        <f t="shared" si="11"/>
        <v>6</v>
      </c>
      <c r="AA157" s="333" t="s">
        <v>30</v>
      </c>
      <c r="AB157" s="333" t="s">
        <v>1423</v>
      </c>
      <c r="AC157" s="333" t="s">
        <v>1423</v>
      </c>
      <c r="AD157" s="333" t="s">
        <v>1423</v>
      </c>
      <c r="AE157" s="333" t="s">
        <v>1423</v>
      </c>
      <c r="AF157" s="334">
        <v>44826</v>
      </c>
      <c r="AG157" s="333" t="s">
        <v>1423</v>
      </c>
      <c r="AH157" s="333">
        <v>1</v>
      </c>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c r="BO157" s="323"/>
      <c r="BP157" s="323"/>
      <c r="BQ157" s="323"/>
      <c r="BR157" s="323"/>
      <c r="BS157" s="323"/>
      <c r="BT157" s="323"/>
      <c r="BU157" s="323"/>
      <c r="BV157" s="323"/>
      <c r="BW157" s="323"/>
      <c r="BX157" s="323"/>
      <c r="BY157" s="323"/>
      <c r="BZ157" s="323"/>
      <c r="CA157" s="323"/>
      <c r="CB157" s="323"/>
      <c r="CC157" s="323"/>
      <c r="CD157" s="323"/>
      <c r="CE157" s="323"/>
      <c r="CF157" s="323"/>
      <c r="CG157" s="323"/>
      <c r="CH157" s="323"/>
      <c r="CI157" s="323"/>
      <c r="CJ157" s="323"/>
      <c r="CK157" s="323"/>
      <c r="CL157" s="323"/>
      <c r="CM157" s="323"/>
      <c r="CN157" s="323"/>
      <c r="CO157" s="323"/>
      <c r="CP157" s="323"/>
      <c r="CQ157" s="323"/>
      <c r="CR157" s="323"/>
      <c r="CS157" s="323"/>
      <c r="CT157" s="323"/>
      <c r="CU157" s="323"/>
      <c r="CV157" s="323"/>
      <c r="CW157" s="323"/>
      <c r="CX157" s="323"/>
      <c r="CY157" s="323"/>
      <c r="CZ157" s="323"/>
      <c r="DA157" s="323"/>
      <c r="DB157" s="323"/>
      <c r="DC157" s="323"/>
      <c r="DD157" s="323"/>
      <c r="DE157" s="323"/>
      <c r="DF157" s="323"/>
      <c r="DG157" s="323"/>
      <c r="DH157" s="323"/>
      <c r="DI157" s="323"/>
      <c r="DJ157" s="323"/>
      <c r="DK157" s="323"/>
      <c r="DL157" s="323"/>
      <c r="DM157" s="323"/>
      <c r="DN157" s="323"/>
      <c r="DO157" s="323"/>
      <c r="DP157" s="323"/>
      <c r="DQ157" s="323"/>
      <c r="DR157" s="323"/>
      <c r="DS157" s="323"/>
      <c r="DT157" s="323"/>
      <c r="DU157" s="323"/>
      <c r="DV157" s="323"/>
      <c r="DW157" s="323"/>
      <c r="DX157" s="323"/>
      <c r="DY157" s="323"/>
      <c r="DZ157" s="323"/>
      <c r="EA157" s="323"/>
      <c r="EB157" s="323"/>
      <c r="EC157" s="323"/>
      <c r="ED157" s="323"/>
      <c r="EE157" s="323"/>
      <c r="EF157" s="323"/>
      <c r="EG157" s="323"/>
      <c r="EH157" s="323"/>
      <c r="EI157" s="323"/>
      <c r="EJ157" s="323"/>
      <c r="EK157" s="323"/>
      <c r="EL157" s="323"/>
      <c r="EM157" s="323"/>
      <c r="EN157" s="323"/>
      <c r="EO157" s="323"/>
      <c r="EP157" s="323"/>
      <c r="EQ157" s="323"/>
      <c r="ER157" s="323"/>
      <c r="ES157" s="323"/>
      <c r="ET157" s="323"/>
      <c r="EU157" s="323"/>
    </row>
    <row r="158" spans="1:151" s="333" customFormat="1" ht="45">
      <c r="A158" s="333" t="s">
        <v>1974</v>
      </c>
      <c r="B158" s="351" t="s">
        <v>940</v>
      </c>
      <c r="C158" s="333" t="s">
        <v>1948</v>
      </c>
      <c r="D158" s="333" t="s">
        <v>1975</v>
      </c>
      <c r="E158" s="333" t="s">
        <v>1976</v>
      </c>
      <c r="F158" s="334" t="s">
        <v>31</v>
      </c>
      <c r="G158" s="333" t="s">
        <v>1951</v>
      </c>
      <c r="H158" s="333" t="s">
        <v>1959</v>
      </c>
      <c r="I158" s="333" t="s">
        <v>1423</v>
      </c>
      <c r="J158" s="334" t="s">
        <v>1424</v>
      </c>
      <c r="K158" s="334" t="s">
        <v>948</v>
      </c>
      <c r="L158" s="334" t="s">
        <v>948</v>
      </c>
      <c r="M158" s="333" t="s">
        <v>1426</v>
      </c>
      <c r="N158" s="333" t="s">
        <v>1427</v>
      </c>
      <c r="O158" s="333" t="s">
        <v>1542</v>
      </c>
      <c r="P158" s="354" t="s">
        <v>31</v>
      </c>
      <c r="Q158" s="355" t="s">
        <v>111</v>
      </c>
      <c r="R158" s="333" t="s">
        <v>1965</v>
      </c>
      <c r="S158" s="333" t="s">
        <v>1423</v>
      </c>
      <c r="T158" s="333" t="s">
        <v>1430</v>
      </c>
      <c r="U158" s="336">
        <f t="shared" si="8"/>
        <v>3</v>
      </c>
      <c r="V158" s="333" t="s">
        <v>1431</v>
      </c>
      <c r="W158" s="336">
        <f t="shared" si="12"/>
        <v>2</v>
      </c>
      <c r="X158" s="333" t="s">
        <v>8</v>
      </c>
      <c r="Y158" s="336">
        <f t="shared" si="10"/>
        <v>1</v>
      </c>
      <c r="Z158" s="333">
        <f t="shared" si="11"/>
        <v>6</v>
      </c>
      <c r="AA158" s="333" t="s">
        <v>31</v>
      </c>
      <c r="AB158" s="333" t="s">
        <v>1423</v>
      </c>
      <c r="AC158" s="333" t="s">
        <v>1423</v>
      </c>
      <c r="AD158" s="333" t="s">
        <v>1423</v>
      </c>
      <c r="AE158" s="333" t="s">
        <v>1423</v>
      </c>
      <c r="AF158" s="334">
        <v>44826</v>
      </c>
      <c r="AG158" s="333" t="s">
        <v>1423</v>
      </c>
      <c r="AH158" s="333">
        <v>1</v>
      </c>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c r="BO158" s="323"/>
      <c r="BP158" s="323"/>
      <c r="BQ158" s="323"/>
      <c r="BR158" s="323"/>
      <c r="BS158" s="323"/>
      <c r="BT158" s="323"/>
      <c r="BU158" s="323"/>
      <c r="BV158" s="323"/>
      <c r="BW158" s="323"/>
      <c r="BX158" s="323"/>
      <c r="BY158" s="323"/>
      <c r="BZ158" s="323"/>
      <c r="CA158" s="323"/>
      <c r="CB158" s="323"/>
      <c r="CC158" s="323"/>
      <c r="CD158" s="323"/>
      <c r="CE158" s="323"/>
      <c r="CF158" s="323"/>
      <c r="CG158" s="323"/>
      <c r="CH158" s="323"/>
      <c r="CI158" s="323"/>
      <c r="CJ158" s="323"/>
      <c r="CK158" s="323"/>
      <c r="CL158" s="323"/>
      <c r="CM158" s="323"/>
      <c r="CN158" s="323"/>
      <c r="CO158" s="323"/>
      <c r="CP158" s="323"/>
      <c r="CQ158" s="323"/>
      <c r="CR158" s="323"/>
      <c r="CS158" s="323"/>
      <c r="CT158" s="323"/>
      <c r="CU158" s="323"/>
      <c r="CV158" s="323"/>
      <c r="CW158" s="323"/>
      <c r="CX158" s="323"/>
      <c r="CY158" s="323"/>
      <c r="CZ158" s="323"/>
      <c r="DA158" s="323"/>
      <c r="DB158" s="323"/>
      <c r="DC158" s="323"/>
      <c r="DD158" s="323"/>
      <c r="DE158" s="323"/>
      <c r="DF158" s="323"/>
      <c r="DG158" s="323"/>
      <c r="DH158" s="323"/>
      <c r="DI158" s="323"/>
      <c r="DJ158" s="323"/>
      <c r="DK158" s="323"/>
      <c r="DL158" s="323"/>
      <c r="DM158" s="323"/>
      <c r="DN158" s="323"/>
      <c r="DO158" s="323"/>
      <c r="DP158" s="323"/>
      <c r="DQ158" s="323"/>
      <c r="DR158" s="323"/>
      <c r="DS158" s="323"/>
      <c r="DT158" s="323"/>
      <c r="DU158" s="323"/>
      <c r="DV158" s="323"/>
      <c r="DW158" s="323"/>
      <c r="DX158" s="323"/>
      <c r="DY158" s="323"/>
      <c r="DZ158" s="323"/>
      <c r="EA158" s="323"/>
      <c r="EB158" s="323"/>
      <c r="EC158" s="323"/>
      <c r="ED158" s="323"/>
      <c r="EE158" s="323"/>
      <c r="EF158" s="323"/>
      <c r="EG158" s="323"/>
      <c r="EH158" s="323"/>
      <c r="EI158" s="323"/>
      <c r="EJ158" s="323"/>
      <c r="EK158" s="323"/>
      <c r="EL158" s="323"/>
      <c r="EM158" s="323"/>
      <c r="EN158" s="323"/>
      <c r="EO158" s="323"/>
      <c r="EP158" s="323"/>
      <c r="EQ158" s="323"/>
      <c r="ER158" s="323"/>
      <c r="ES158" s="323"/>
      <c r="ET158" s="323"/>
      <c r="EU158" s="323"/>
    </row>
    <row r="159" spans="1:151" s="333" customFormat="1" ht="120">
      <c r="A159" s="333" t="s">
        <v>1977</v>
      </c>
      <c r="B159" s="351" t="s">
        <v>940</v>
      </c>
      <c r="C159" s="333" t="s">
        <v>1948</v>
      </c>
      <c r="D159" s="333" t="s">
        <v>1978</v>
      </c>
      <c r="E159" s="333" t="s">
        <v>1979</v>
      </c>
      <c r="F159" s="334" t="s">
        <v>31</v>
      </c>
      <c r="G159" s="333" t="s">
        <v>1775</v>
      </c>
      <c r="H159" s="333" t="s">
        <v>1952</v>
      </c>
      <c r="I159" s="333" t="s">
        <v>1423</v>
      </c>
      <c r="J159" s="334" t="s">
        <v>1424</v>
      </c>
      <c r="K159" s="334" t="s">
        <v>948</v>
      </c>
      <c r="L159" s="334" t="s">
        <v>948</v>
      </c>
      <c r="M159" s="333" t="s">
        <v>1426</v>
      </c>
      <c r="N159" s="333" t="s">
        <v>1437</v>
      </c>
      <c r="O159" s="333" t="s">
        <v>1980</v>
      </c>
      <c r="P159" s="354" t="s">
        <v>31</v>
      </c>
      <c r="Q159" s="355" t="s">
        <v>111</v>
      </c>
      <c r="R159" s="333" t="s">
        <v>1965</v>
      </c>
      <c r="S159" s="333" t="s">
        <v>1423</v>
      </c>
      <c r="T159" s="333" t="s">
        <v>1442</v>
      </c>
      <c r="U159" s="336">
        <f t="shared" si="8"/>
        <v>2</v>
      </c>
      <c r="V159" s="333" t="s">
        <v>1431</v>
      </c>
      <c r="W159" s="336">
        <f t="shared" si="12"/>
        <v>2</v>
      </c>
      <c r="X159" s="333" t="s">
        <v>8</v>
      </c>
      <c r="Y159" s="336">
        <f t="shared" si="10"/>
        <v>1</v>
      </c>
      <c r="Z159" s="333">
        <f t="shared" si="11"/>
        <v>5</v>
      </c>
      <c r="AA159" s="333" t="s">
        <v>31</v>
      </c>
      <c r="AB159" s="333" t="s">
        <v>1981</v>
      </c>
      <c r="AC159" s="333" t="s">
        <v>1982</v>
      </c>
      <c r="AD159" s="333" t="s">
        <v>1983</v>
      </c>
      <c r="AE159" s="333" t="s">
        <v>1433</v>
      </c>
      <c r="AF159" s="334">
        <v>44826</v>
      </c>
      <c r="AG159" s="333" t="s">
        <v>1445</v>
      </c>
      <c r="AH159" s="333">
        <v>1</v>
      </c>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c r="BO159" s="323"/>
      <c r="BP159" s="323"/>
      <c r="BQ159" s="323"/>
      <c r="BR159" s="323"/>
      <c r="BS159" s="323"/>
      <c r="BT159" s="323"/>
      <c r="BU159" s="323"/>
      <c r="BV159" s="323"/>
      <c r="BW159" s="323"/>
      <c r="BX159" s="323"/>
      <c r="BY159" s="323"/>
      <c r="BZ159" s="323"/>
      <c r="CA159" s="323"/>
      <c r="CB159" s="323"/>
      <c r="CC159" s="323"/>
      <c r="CD159" s="323"/>
      <c r="CE159" s="323"/>
      <c r="CF159" s="323"/>
      <c r="CG159" s="323"/>
      <c r="CH159" s="323"/>
      <c r="CI159" s="323"/>
      <c r="CJ159" s="323"/>
      <c r="CK159" s="323"/>
      <c r="CL159" s="323"/>
      <c r="CM159" s="323"/>
      <c r="CN159" s="323"/>
      <c r="CO159" s="323"/>
      <c r="CP159" s="323"/>
      <c r="CQ159" s="323"/>
      <c r="CR159" s="323"/>
      <c r="CS159" s="323"/>
      <c r="CT159" s="323"/>
      <c r="CU159" s="323"/>
      <c r="CV159" s="323"/>
      <c r="CW159" s="323"/>
      <c r="CX159" s="323"/>
      <c r="CY159" s="323"/>
      <c r="CZ159" s="323"/>
      <c r="DA159" s="323"/>
      <c r="DB159" s="323"/>
      <c r="DC159" s="323"/>
      <c r="DD159" s="323"/>
      <c r="DE159" s="323"/>
      <c r="DF159" s="323"/>
      <c r="DG159" s="323"/>
      <c r="DH159" s="323"/>
      <c r="DI159" s="323"/>
      <c r="DJ159" s="323"/>
      <c r="DK159" s="323"/>
      <c r="DL159" s="323"/>
      <c r="DM159" s="323"/>
      <c r="DN159" s="323"/>
      <c r="DO159" s="323"/>
      <c r="DP159" s="323"/>
      <c r="DQ159" s="323"/>
      <c r="DR159" s="323"/>
      <c r="DS159" s="323"/>
      <c r="DT159" s="323"/>
      <c r="DU159" s="323"/>
      <c r="DV159" s="323"/>
      <c r="DW159" s="323"/>
      <c r="DX159" s="323"/>
      <c r="DY159" s="323"/>
      <c r="DZ159" s="323"/>
      <c r="EA159" s="323"/>
      <c r="EB159" s="323"/>
      <c r="EC159" s="323"/>
      <c r="ED159" s="323"/>
      <c r="EE159" s="323"/>
      <c r="EF159" s="323"/>
      <c r="EG159" s="323"/>
      <c r="EH159" s="323"/>
      <c r="EI159" s="323"/>
      <c r="EJ159" s="323"/>
      <c r="EK159" s="323"/>
      <c r="EL159" s="323"/>
      <c r="EM159" s="323"/>
      <c r="EN159" s="323"/>
      <c r="EO159" s="323"/>
      <c r="EP159" s="323"/>
      <c r="EQ159" s="323"/>
      <c r="ER159" s="323"/>
      <c r="ES159" s="323"/>
      <c r="ET159" s="323"/>
      <c r="EU159" s="323"/>
    </row>
    <row r="160" spans="1:151" s="333" customFormat="1" ht="45">
      <c r="A160" s="333" t="s">
        <v>1984</v>
      </c>
      <c r="B160" s="351" t="s">
        <v>940</v>
      </c>
      <c r="C160" s="333" t="s">
        <v>1948</v>
      </c>
      <c r="D160" s="333" t="s">
        <v>1985</v>
      </c>
      <c r="E160" s="333" t="s">
        <v>1986</v>
      </c>
      <c r="F160" s="334" t="s">
        <v>31</v>
      </c>
      <c r="G160" s="333" t="s">
        <v>1775</v>
      </c>
      <c r="H160" s="333" t="s">
        <v>1952</v>
      </c>
      <c r="I160" s="333" t="s">
        <v>1423</v>
      </c>
      <c r="J160" s="334" t="s">
        <v>1424</v>
      </c>
      <c r="K160" s="334" t="s">
        <v>948</v>
      </c>
      <c r="L160" s="334" t="s">
        <v>948</v>
      </c>
      <c r="M160" s="333" t="s">
        <v>1426</v>
      </c>
      <c r="N160" s="333" t="s">
        <v>1427</v>
      </c>
      <c r="O160" s="333" t="s">
        <v>1987</v>
      </c>
      <c r="P160" s="354" t="s">
        <v>31</v>
      </c>
      <c r="Q160" s="355" t="s">
        <v>111</v>
      </c>
      <c r="R160" s="333" t="s">
        <v>1965</v>
      </c>
      <c r="S160" s="333" t="s">
        <v>1423</v>
      </c>
      <c r="T160" s="333" t="s">
        <v>1430</v>
      </c>
      <c r="U160" s="336">
        <f t="shared" si="8"/>
        <v>3</v>
      </c>
      <c r="V160" s="333" t="s">
        <v>1431</v>
      </c>
      <c r="W160" s="336">
        <f t="shared" si="12"/>
        <v>2</v>
      </c>
      <c r="X160" s="333" t="s">
        <v>8</v>
      </c>
      <c r="Y160" s="336">
        <f t="shared" si="10"/>
        <v>1</v>
      </c>
      <c r="Z160" s="333">
        <f t="shared" si="11"/>
        <v>6</v>
      </c>
      <c r="AA160" s="333" t="s">
        <v>30</v>
      </c>
      <c r="AB160" s="333" t="s">
        <v>1423</v>
      </c>
      <c r="AC160" s="333" t="s">
        <v>1423</v>
      </c>
      <c r="AD160" s="333" t="s">
        <v>1423</v>
      </c>
      <c r="AE160" s="333" t="s">
        <v>1423</v>
      </c>
      <c r="AF160" s="334">
        <v>44826</v>
      </c>
      <c r="AG160" s="333" t="s">
        <v>1423</v>
      </c>
      <c r="AH160" s="333">
        <v>1</v>
      </c>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3"/>
      <c r="CL160" s="323"/>
      <c r="CM160" s="323"/>
      <c r="CN160" s="323"/>
      <c r="CO160" s="323"/>
      <c r="CP160" s="323"/>
      <c r="CQ160" s="323"/>
      <c r="CR160" s="323"/>
      <c r="CS160" s="323"/>
      <c r="CT160" s="323"/>
      <c r="CU160" s="323"/>
      <c r="CV160" s="323"/>
      <c r="CW160" s="323"/>
      <c r="CX160" s="323"/>
      <c r="CY160" s="323"/>
      <c r="CZ160" s="323"/>
      <c r="DA160" s="323"/>
      <c r="DB160" s="323"/>
      <c r="DC160" s="323"/>
      <c r="DD160" s="323"/>
      <c r="DE160" s="323"/>
      <c r="DF160" s="323"/>
      <c r="DG160" s="323"/>
      <c r="DH160" s="323"/>
      <c r="DI160" s="323"/>
      <c r="DJ160" s="323"/>
      <c r="DK160" s="323"/>
      <c r="DL160" s="323"/>
      <c r="DM160" s="323"/>
      <c r="DN160" s="323"/>
      <c r="DO160" s="323"/>
      <c r="DP160" s="323"/>
      <c r="DQ160" s="323"/>
      <c r="DR160" s="323"/>
      <c r="DS160" s="323"/>
      <c r="DT160" s="323"/>
      <c r="DU160" s="323"/>
      <c r="DV160" s="323"/>
      <c r="DW160" s="323"/>
      <c r="DX160" s="323"/>
      <c r="DY160" s="323"/>
      <c r="DZ160" s="323"/>
      <c r="EA160" s="323"/>
      <c r="EB160" s="323"/>
      <c r="EC160" s="323"/>
      <c r="ED160" s="323"/>
      <c r="EE160" s="323"/>
      <c r="EF160" s="323"/>
      <c r="EG160" s="323"/>
      <c r="EH160" s="323"/>
      <c r="EI160" s="323"/>
      <c r="EJ160" s="323"/>
      <c r="EK160" s="323"/>
      <c r="EL160" s="323"/>
      <c r="EM160" s="323"/>
      <c r="EN160" s="323"/>
      <c r="EO160" s="323"/>
      <c r="EP160" s="323"/>
      <c r="EQ160" s="323"/>
      <c r="ER160" s="323"/>
      <c r="ES160" s="323"/>
      <c r="ET160" s="323"/>
      <c r="EU160" s="323"/>
    </row>
    <row r="161" spans="1:151" s="333" customFormat="1" ht="120">
      <c r="A161" s="333" t="s">
        <v>1988</v>
      </c>
      <c r="B161" s="351" t="s">
        <v>940</v>
      </c>
      <c r="C161" s="333" t="s">
        <v>1948</v>
      </c>
      <c r="D161" s="333" t="s">
        <v>1989</v>
      </c>
      <c r="E161" s="333" t="s">
        <v>1990</v>
      </c>
      <c r="F161" s="334" t="s">
        <v>31</v>
      </c>
      <c r="G161" s="333" t="s">
        <v>1775</v>
      </c>
      <c r="H161" s="333" t="s">
        <v>1952</v>
      </c>
      <c r="I161" s="333" t="s">
        <v>1423</v>
      </c>
      <c r="J161" s="334" t="s">
        <v>1424</v>
      </c>
      <c r="K161" s="334" t="s">
        <v>948</v>
      </c>
      <c r="L161" s="334" t="s">
        <v>948</v>
      </c>
      <c r="M161" s="333" t="s">
        <v>1426</v>
      </c>
      <c r="N161" s="333" t="s">
        <v>1427</v>
      </c>
      <c r="O161" s="333" t="s">
        <v>1987</v>
      </c>
      <c r="P161" s="354" t="s">
        <v>31</v>
      </c>
      <c r="Q161" s="355" t="s">
        <v>111</v>
      </c>
      <c r="R161" s="333" t="s">
        <v>1965</v>
      </c>
      <c r="S161" s="333" t="s">
        <v>1423</v>
      </c>
      <c r="T161" s="333" t="s">
        <v>1442</v>
      </c>
      <c r="U161" s="336">
        <f t="shared" si="8"/>
        <v>2</v>
      </c>
      <c r="V161" s="333" t="s">
        <v>1431</v>
      </c>
      <c r="W161" s="336">
        <f t="shared" si="12"/>
        <v>2</v>
      </c>
      <c r="X161" s="333" t="s">
        <v>8</v>
      </c>
      <c r="Y161" s="336">
        <f t="shared" si="10"/>
        <v>1</v>
      </c>
      <c r="Z161" s="333">
        <f t="shared" si="11"/>
        <v>5</v>
      </c>
      <c r="AA161" s="333" t="s">
        <v>31</v>
      </c>
      <c r="AB161" s="333" t="s">
        <v>1981</v>
      </c>
      <c r="AC161" s="333" t="s">
        <v>1982</v>
      </c>
      <c r="AD161" s="333" t="s">
        <v>1983</v>
      </c>
      <c r="AE161" s="333" t="s">
        <v>1433</v>
      </c>
      <c r="AF161" s="334">
        <v>44826</v>
      </c>
      <c r="AG161" s="333" t="s">
        <v>1445</v>
      </c>
      <c r="AH161" s="333">
        <v>1</v>
      </c>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3"/>
      <c r="BR161" s="323"/>
      <c r="BS161" s="323"/>
      <c r="BT161" s="323"/>
      <c r="BU161" s="323"/>
      <c r="BV161" s="323"/>
      <c r="BW161" s="323"/>
      <c r="BX161" s="323"/>
      <c r="BY161" s="323"/>
      <c r="BZ161" s="323"/>
      <c r="CA161" s="323"/>
      <c r="CB161" s="323"/>
      <c r="CC161" s="323"/>
      <c r="CD161" s="323"/>
      <c r="CE161" s="323"/>
      <c r="CF161" s="323"/>
      <c r="CG161" s="323"/>
      <c r="CH161" s="323"/>
      <c r="CI161" s="323"/>
      <c r="CJ161" s="323"/>
      <c r="CK161" s="323"/>
      <c r="CL161" s="323"/>
      <c r="CM161" s="323"/>
      <c r="CN161" s="323"/>
      <c r="CO161" s="323"/>
      <c r="CP161" s="323"/>
      <c r="CQ161" s="323"/>
      <c r="CR161" s="323"/>
      <c r="CS161" s="323"/>
      <c r="CT161" s="323"/>
      <c r="CU161" s="323"/>
      <c r="CV161" s="323"/>
      <c r="CW161" s="323"/>
      <c r="CX161" s="323"/>
      <c r="CY161" s="323"/>
      <c r="CZ161" s="323"/>
      <c r="DA161" s="323"/>
      <c r="DB161" s="323"/>
      <c r="DC161" s="323"/>
      <c r="DD161" s="323"/>
      <c r="DE161" s="323"/>
      <c r="DF161" s="323"/>
      <c r="DG161" s="323"/>
      <c r="DH161" s="323"/>
      <c r="DI161" s="323"/>
      <c r="DJ161" s="323"/>
      <c r="DK161" s="323"/>
      <c r="DL161" s="323"/>
      <c r="DM161" s="323"/>
      <c r="DN161" s="323"/>
      <c r="DO161" s="323"/>
      <c r="DP161" s="323"/>
      <c r="DQ161" s="323"/>
      <c r="DR161" s="323"/>
      <c r="DS161" s="323"/>
      <c r="DT161" s="323"/>
      <c r="DU161" s="323"/>
      <c r="DV161" s="323"/>
      <c r="DW161" s="323"/>
      <c r="DX161" s="323"/>
      <c r="DY161" s="323"/>
      <c r="DZ161" s="323"/>
      <c r="EA161" s="323"/>
      <c r="EB161" s="323"/>
      <c r="EC161" s="323"/>
      <c r="ED161" s="323"/>
      <c r="EE161" s="323"/>
      <c r="EF161" s="323"/>
      <c r="EG161" s="323"/>
      <c r="EH161" s="323"/>
      <c r="EI161" s="323"/>
      <c r="EJ161" s="323"/>
      <c r="EK161" s="323"/>
      <c r="EL161" s="323"/>
      <c r="EM161" s="323"/>
      <c r="EN161" s="323"/>
      <c r="EO161" s="323"/>
      <c r="EP161" s="323"/>
      <c r="EQ161" s="323"/>
      <c r="ER161" s="323"/>
      <c r="ES161" s="323"/>
      <c r="ET161" s="323"/>
      <c r="EU161" s="323"/>
    </row>
    <row r="162" spans="1:151" s="333" customFormat="1" ht="60">
      <c r="A162" s="333" t="s">
        <v>1991</v>
      </c>
      <c r="B162" s="351" t="s">
        <v>940</v>
      </c>
      <c r="C162" s="333" t="s">
        <v>1948</v>
      </c>
      <c r="D162" s="333" t="s">
        <v>1992</v>
      </c>
      <c r="E162" s="333" t="s">
        <v>1993</v>
      </c>
      <c r="F162" s="334" t="s">
        <v>31</v>
      </c>
      <c r="G162" s="333" t="s">
        <v>1775</v>
      </c>
      <c r="H162" s="333" t="s">
        <v>1952</v>
      </c>
      <c r="I162" s="333" t="s">
        <v>1423</v>
      </c>
      <c r="J162" s="334" t="s">
        <v>1424</v>
      </c>
      <c r="K162" s="334" t="s">
        <v>948</v>
      </c>
      <c r="L162" s="334" t="s">
        <v>948</v>
      </c>
      <c r="M162" s="333" t="s">
        <v>1426</v>
      </c>
      <c r="N162" s="333" t="s">
        <v>1437</v>
      </c>
      <c r="O162" s="333" t="s">
        <v>1980</v>
      </c>
      <c r="P162" s="354" t="s">
        <v>31</v>
      </c>
      <c r="Q162" s="355" t="s">
        <v>111</v>
      </c>
      <c r="R162" s="333" t="s">
        <v>1965</v>
      </c>
      <c r="S162" s="333" t="s">
        <v>1423</v>
      </c>
      <c r="T162" s="333" t="s">
        <v>1430</v>
      </c>
      <c r="U162" s="336">
        <f t="shared" si="8"/>
        <v>3</v>
      </c>
      <c r="V162" s="333" t="s">
        <v>1431</v>
      </c>
      <c r="W162" s="336">
        <f t="shared" si="12"/>
        <v>2</v>
      </c>
      <c r="X162" s="333" t="s">
        <v>8</v>
      </c>
      <c r="Y162" s="336">
        <f t="shared" si="10"/>
        <v>1</v>
      </c>
      <c r="Z162" s="333">
        <f t="shared" si="11"/>
        <v>6</v>
      </c>
      <c r="AA162" s="333" t="s">
        <v>30</v>
      </c>
      <c r="AB162" s="333" t="s">
        <v>1423</v>
      </c>
      <c r="AC162" s="333" t="s">
        <v>1423</v>
      </c>
      <c r="AD162" s="333" t="s">
        <v>1423</v>
      </c>
      <c r="AE162" s="333" t="s">
        <v>1423</v>
      </c>
      <c r="AF162" s="334">
        <v>44826</v>
      </c>
      <c r="AG162" s="333" t="s">
        <v>1423</v>
      </c>
      <c r="AH162" s="333">
        <v>1</v>
      </c>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3"/>
      <c r="BR162" s="323"/>
      <c r="BS162" s="323"/>
      <c r="BT162" s="323"/>
      <c r="BU162" s="323"/>
      <c r="BV162" s="323"/>
      <c r="BW162" s="323"/>
      <c r="BX162" s="323"/>
      <c r="BY162" s="323"/>
      <c r="BZ162" s="323"/>
      <c r="CA162" s="323"/>
      <c r="CB162" s="323"/>
      <c r="CC162" s="323"/>
      <c r="CD162" s="323"/>
      <c r="CE162" s="323"/>
      <c r="CF162" s="323"/>
      <c r="CG162" s="323"/>
      <c r="CH162" s="323"/>
      <c r="CI162" s="323"/>
      <c r="CJ162" s="323"/>
      <c r="CK162" s="323"/>
      <c r="CL162" s="323"/>
      <c r="CM162" s="323"/>
      <c r="CN162" s="323"/>
      <c r="CO162" s="323"/>
      <c r="CP162" s="323"/>
      <c r="CQ162" s="323"/>
      <c r="CR162" s="323"/>
      <c r="CS162" s="323"/>
      <c r="CT162" s="323"/>
      <c r="CU162" s="323"/>
      <c r="CV162" s="323"/>
      <c r="CW162" s="323"/>
      <c r="CX162" s="323"/>
      <c r="CY162" s="323"/>
      <c r="CZ162" s="323"/>
      <c r="DA162" s="323"/>
      <c r="DB162" s="323"/>
      <c r="DC162" s="323"/>
      <c r="DD162" s="323"/>
      <c r="DE162" s="323"/>
      <c r="DF162" s="323"/>
      <c r="DG162" s="323"/>
      <c r="DH162" s="323"/>
      <c r="DI162" s="323"/>
      <c r="DJ162" s="323"/>
      <c r="DK162" s="323"/>
      <c r="DL162" s="323"/>
      <c r="DM162" s="323"/>
      <c r="DN162" s="323"/>
      <c r="DO162" s="323"/>
      <c r="DP162" s="323"/>
      <c r="DQ162" s="323"/>
      <c r="DR162" s="323"/>
      <c r="DS162" s="323"/>
      <c r="DT162" s="323"/>
      <c r="DU162" s="323"/>
      <c r="DV162" s="323"/>
      <c r="DW162" s="323"/>
      <c r="DX162" s="323"/>
      <c r="DY162" s="323"/>
      <c r="DZ162" s="323"/>
      <c r="EA162" s="323"/>
      <c r="EB162" s="323"/>
      <c r="EC162" s="323"/>
      <c r="ED162" s="323"/>
      <c r="EE162" s="323"/>
      <c r="EF162" s="323"/>
      <c r="EG162" s="323"/>
      <c r="EH162" s="323"/>
      <c r="EI162" s="323"/>
      <c r="EJ162" s="323"/>
      <c r="EK162" s="323"/>
      <c r="EL162" s="323"/>
      <c r="EM162" s="323"/>
      <c r="EN162" s="323"/>
      <c r="EO162" s="323"/>
      <c r="EP162" s="323"/>
      <c r="EQ162" s="323"/>
      <c r="ER162" s="323"/>
      <c r="ES162" s="323"/>
      <c r="ET162" s="323"/>
      <c r="EU162" s="323"/>
    </row>
    <row r="163" spans="1:151" s="333" customFormat="1" ht="120">
      <c r="A163" s="333" t="s">
        <v>1994</v>
      </c>
      <c r="B163" s="351" t="s">
        <v>940</v>
      </c>
      <c r="C163" s="333" t="s">
        <v>1948</v>
      </c>
      <c r="D163" s="333" t="s">
        <v>1995</v>
      </c>
      <c r="E163" s="333" t="s">
        <v>1996</v>
      </c>
      <c r="F163" s="334" t="s">
        <v>31</v>
      </c>
      <c r="G163" s="333" t="s">
        <v>1775</v>
      </c>
      <c r="H163" s="333" t="s">
        <v>1959</v>
      </c>
      <c r="I163" s="333" t="s">
        <v>1423</v>
      </c>
      <c r="J163" s="334" t="s">
        <v>1424</v>
      </c>
      <c r="K163" s="334" t="s">
        <v>948</v>
      </c>
      <c r="L163" s="334" t="s">
        <v>948</v>
      </c>
      <c r="M163" s="333" t="s">
        <v>1426</v>
      </c>
      <c r="N163" s="333" t="s">
        <v>1437</v>
      </c>
      <c r="O163" s="333" t="s">
        <v>1542</v>
      </c>
      <c r="P163" s="354" t="s">
        <v>31</v>
      </c>
      <c r="Q163" s="355" t="s">
        <v>111</v>
      </c>
      <c r="R163" s="333" t="s">
        <v>1965</v>
      </c>
      <c r="S163" s="333" t="s">
        <v>1423</v>
      </c>
      <c r="T163" s="333" t="s">
        <v>1430</v>
      </c>
      <c r="U163" s="336">
        <f t="shared" si="8"/>
        <v>3</v>
      </c>
      <c r="V163" s="333" t="s">
        <v>1431</v>
      </c>
      <c r="W163" s="336">
        <f t="shared" si="12"/>
        <v>2</v>
      </c>
      <c r="X163" s="333" t="s">
        <v>8</v>
      </c>
      <c r="Y163" s="336">
        <f t="shared" si="10"/>
        <v>1</v>
      </c>
      <c r="Z163" s="333">
        <f t="shared" si="11"/>
        <v>6</v>
      </c>
      <c r="AA163" s="333" t="s">
        <v>31</v>
      </c>
      <c r="AB163" s="333" t="s">
        <v>1981</v>
      </c>
      <c r="AC163" s="333" t="s">
        <v>1982</v>
      </c>
      <c r="AD163" s="333" t="s">
        <v>1983</v>
      </c>
      <c r="AE163" s="333" t="s">
        <v>1423</v>
      </c>
      <c r="AF163" s="334">
        <v>44826</v>
      </c>
      <c r="AG163" s="333" t="s">
        <v>1423</v>
      </c>
      <c r="AH163" s="333">
        <v>1</v>
      </c>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3"/>
      <c r="BR163" s="323"/>
      <c r="BS163" s="323"/>
      <c r="BT163" s="323"/>
      <c r="BU163" s="323"/>
      <c r="BV163" s="323"/>
      <c r="BW163" s="323"/>
      <c r="BX163" s="323"/>
      <c r="BY163" s="323"/>
      <c r="BZ163" s="323"/>
      <c r="CA163" s="323"/>
      <c r="CB163" s="323"/>
      <c r="CC163" s="323"/>
      <c r="CD163" s="323"/>
      <c r="CE163" s="323"/>
      <c r="CF163" s="323"/>
      <c r="CG163" s="323"/>
      <c r="CH163" s="323"/>
      <c r="CI163" s="323"/>
      <c r="CJ163" s="323"/>
      <c r="CK163" s="323"/>
      <c r="CL163" s="323"/>
      <c r="CM163" s="323"/>
      <c r="CN163" s="323"/>
      <c r="CO163" s="323"/>
      <c r="CP163" s="323"/>
      <c r="CQ163" s="323"/>
      <c r="CR163" s="323"/>
      <c r="CS163" s="323"/>
      <c r="CT163" s="323"/>
      <c r="CU163" s="323"/>
      <c r="CV163" s="323"/>
      <c r="CW163" s="323"/>
      <c r="CX163" s="323"/>
      <c r="CY163" s="323"/>
      <c r="CZ163" s="323"/>
      <c r="DA163" s="323"/>
      <c r="DB163" s="323"/>
      <c r="DC163" s="323"/>
      <c r="DD163" s="323"/>
      <c r="DE163" s="323"/>
      <c r="DF163" s="323"/>
      <c r="DG163" s="323"/>
      <c r="DH163" s="323"/>
      <c r="DI163" s="323"/>
      <c r="DJ163" s="323"/>
      <c r="DK163" s="323"/>
      <c r="DL163" s="323"/>
      <c r="DM163" s="323"/>
      <c r="DN163" s="323"/>
      <c r="DO163" s="323"/>
      <c r="DP163" s="323"/>
      <c r="DQ163" s="323"/>
      <c r="DR163" s="323"/>
      <c r="DS163" s="323"/>
      <c r="DT163" s="323"/>
      <c r="DU163" s="323"/>
      <c r="DV163" s="323"/>
      <c r="DW163" s="323"/>
      <c r="DX163" s="323"/>
      <c r="DY163" s="323"/>
      <c r="DZ163" s="323"/>
      <c r="EA163" s="323"/>
      <c r="EB163" s="323"/>
      <c r="EC163" s="323"/>
      <c r="ED163" s="323"/>
      <c r="EE163" s="323"/>
      <c r="EF163" s="323"/>
      <c r="EG163" s="323"/>
      <c r="EH163" s="323"/>
      <c r="EI163" s="323"/>
      <c r="EJ163" s="323"/>
      <c r="EK163" s="323"/>
      <c r="EL163" s="323"/>
      <c r="EM163" s="323"/>
      <c r="EN163" s="323"/>
      <c r="EO163" s="323"/>
      <c r="EP163" s="323"/>
      <c r="EQ163" s="323"/>
      <c r="ER163" s="323"/>
      <c r="ES163" s="323"/>
      <c r="ET163" s="323"/>
      <c r="EU163" s="323"/>
    </row>
    <row r="164" spans="1:151" s="333" customFormat="1" ht="135">
      <c r="A164" s="333" t="s">
        <v>1997</v>
      </c>
      <c r="B164" s="351" t="s">
        <v>940</v>
      </c>
      <c r="C164" s="333" t="s">
        <v>1948</v>
      </c>
      <c r="D164" s="333" t="s">
        <v>1998</v>
      </c>
      <c r="E164" s="333" t="s">
        <v>1999</v>
      </c>
      <c r="F164" s="334" t="s">
        <v>31</v>
      </c>
      <c r="G164" s="333" t="s">
        <v>1775</v>
      </c>
      <c r="H164" s="333" t="s">
        <v>1952</v>
      </c>
      <c r="I164" s="333" t="s">
        <v>1423</v>
      </c>
      <c r="J164" s="334" t="s">
        <v>1424</v>
      </c>
      <c r="K164" s="334" t="s">
        <v>948</v>
      </c>
      <c r="L164" s="334" t="s">
        <v>948</v>
      </c>
      <c r="M164" s="333" t="s">
        <v>1426</v>
      </c>
      <c r="N164" s="333" t="s">
        <v>1437</v>
      </c>
      <c r="O164" s="333" t="s">
        <v>1542</v>
      </c>
      <c r="P164" s="354" t="s">
        <v>31</v>
      </c>
      <c r="Q164" s="352" t="s">
        <v>1973</v>
      </c>
      <c r="R164" s="333" t="s">
        <v>1965</v>
      </c>
      <c r="S164" s="333" t="s">
        <v>1423</v>
      </c>
      <c r="T164" s="333" t="s">
        <v>1430</v>
      </c>
      <c r="U164" s="336">
        <f t="shared" si="8"/>
        <v>3</v>
      </c>
      <c r="V164" s="333" t="s">
        <v>1431</v>
      </c>
      <c r="W164" s="336">
        <f t="shared" si="12"/>
        <v>2</v>
      </c>
      <c r="X164" s="333" t="s">
        <v>8</v>
      </c>
      <c r="Y164" s="336">
        <f t="shared" si="10"/>
        <v>1</v>
      </c>
      <c r="Z164" s="333">
        <f t="shared" si="11"/>
        <v>6</v>
      </c>
      <c r="AA164" s="333" t="s">
        <v>30</v>
      </c>
      <c r="AB164" s="333" t="s">
        <v>1423</v>
      </c>
      <c r="AC164" s="333" t="s">
        <v>1423</v>
      </c>
      <c r="AD164" s="333" t="s">
        <v>1423</v>
      </c>
      <c r="AE164" s="333" t="s">
        <v>1423</v>
      </c>
      <c r="AF164" s="334">
        <v>44826</v>
      </c>
      <c r="AG164" s="333" t="s">
        <v>1423</v>
      </c>
      <c r="AH164" s="333">
        <v>1</v>
      </c>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3"/>
      <c r="BR164" s="323"/>
      <c r="BS164" s="323"/>
      <c r="BT164" s="323"/>
      <c r="BU164" s="323"/>
      <c r="BV164" s="323"/>
      <c r="BW164" s="323"/>
      <c r="BX164" s="323"/>
      <c r="BY164" s="323"/>
      <c r="BZ164" s="323"/>
      <c r="CA164" s="323"/>
      <c r="CB164" s="323"/>
      <c r="CC164" s="323"/>
      <c r="CD164" s="323"/>
      <c r="CE164" s="323"/>
      <c r="CF164" s="323"/>
      <c r="CG164" s="323"/>
      <c r="CH164" s="323"/>
      <c r="CI164" s="323"/>
      <c r="CJ164" s="323"/>
      <c r="CK164" s="323"/>
      <c r="CL164" s="323"/>
      <c r="CM164" s="323"/>
      <c r="CN164" s="323"/>
      <c r="CO164" s="323"/>
      <c r="CP164" s="323"/>
      <c r="CQ164" s="323"/>
      <c r="CR164" s="323"/>
      <c r="CS164" s="323"/>
      <c r="CT164" s="323"/>
      <c r="CU164" s="323"/>
      <c r="CV164" s="323"/>
      <c r="CW164" s="323"/>
      <c r="CX164" s="323"/>
      <c r="CY164" s="323"/>
      <c r="CZ164" s="323"/>
      <c r="DA164" s="323"/>
      <c r="DB164" s="323"/>
      <c r="DC164" s="323"/>
      <c r="DD164" s="323"/>
      <c r="DE164" s="323"/>
      <c r="DF164" s="323"/>
      <c r="DG164" s="323"/>
      <c r="DH164" s="323"/>
      <c r="DI164" s="323"/>
      <c r="DJ164" s="323"/>
      <c r="DK164" s="323"/>
      <c r="DL164" s="323"/>
      <c r="DM164" s="323"/>
      <c r="DN164" s="323"/>
      <c r="DO164" s="323"/>
      <c r="DP164" s="323"/>
      <c r="DQ164" s="323"/>
      <c r="DR164" s="323"/>
      <c r="DS164" s="323"/>
      <c r="DT164" s="323"/>
      <c r="DU164" s="323"/>
      <c r="DV164" s="323"/>
      <c r="DW164" s="323"/>
      <c r="DX164" s="323"/>
      <c r="DY164" s="323"/>
      <c r="DZ164" s="323"/>
      <c r="EA164" s="323"/>
      <c r="EB164" s="323"/>
      <c r="EC164" s="323"/>
      <c r="ED164" s="323"/>
      <c r="EE164" s="323"/>
      <c r="EF164" s="323"/>
      <c r="EG164" s="323"/>
      <c r="EH164" s="323"/>
      <c r="EI164" s="323"/>
      <c r="EJ164" s="323"/>
      <c r="EK164" s="323"/>
      <c r="EL164" s="323"/>
      <c r="EM164" s="323"/>
      <c r="EN164" s="323"/>
      <c r="EO164" s="323"/>
      <c r="EP164" s="323"/>
      <c r="EQ164" s="323"/>
      <c r="ER164" s="323"/>
      <c r="ES164" s="323"/>
      <c r="ET164" s="323"/>
      <c r="EU164" s="323"/>
    </row>
    <row r="165" spans="1:151" s="333" customFormat="1" ht="150">
      <c r="A165" s="333" t="s">
        <v>2000</v>
      </c>
      <c r="B165" s="333" t="s">
        <v>876</v>
      </c>
      <c r="C165" s="333" t="s">
        <v>356</v>
      </c>
      <c r="D165" s="333" t="s">
        <v>2001</v>
      </c>
      <c r="E165" s="335" t="s">
        <v>2002</v>
      </c>
      <c r="F165" s="333" t="s">
        <v>30</v>
      </c>
      <c r="G165" s="356" t="s">
        <v>1423</v>
      </c>
      <c r="H165" s="333" t="s">
        <v>1422</v>
      </c>
      <c r="I165" s="334">
        <v>44028</v>
      </c>
      <c r="J165" s="334" t="s">
        <v>1424</v>
      </c>
      <c r="K165" s="334" t="s">
        <v>1425</v>
      </c>
      <c r="L165" s="334" t="s">
        <v>946</v>
      </c>
      <c r="M165" s="333" t="s">
        <v>1426</v>
      </c>
      <c r="N165" s="333" t="s">
        <v>1427</v>
      </c>
      <c r="O165" s="333" t="s">
        <v>1495</v>
      </c>
      <c r="P165" s="333" t="s">
        <v>31</v>
      </c>
      <c r="Q165" s="333" t="s">
        <v>31</v>
      </c>
      <c r="R165" s="333" t="s">
        <v>2003</v>
      </c>
      <c r="S165" s="337" t="s">
        <v>2004</v>
      </c>
      <c r="T165" s="333" t="s">
        <v>1430</v>
      </c>
      <c r="U165" s="336">
        <f t="shared" si="8"/>
        <v>3</v>
      </c>
      <c r="V165" s="333" t="s">
        <v>8</v>
      </c>
      <c r="W165" s="336">
        <f t="shared" si="12"/>
        <v>1</v>
      </c>
      <c r="X165" s="333" t="s">
        <v>8</v>
      </c>
      <c r="Y165" s="336">
        <f t="shared" si="10"/>
        <v>1</v>
      </c>
      <c r="Z165" s="333">
        <f t="shared" si="11"/>
        <v>5</v>
      </c>
      <c r="AA165" s="333" t="s">
        <v>30</v>
      </c>
      <c r="AB165" s="333" t="s">
        <v>1423</v>
      </c>
      <c r="AC165" s="333" t="s">
        <v>1423</v>
      </c>
      <c r="AD165" s="333" t="s">
        <v>1423</v>
      </c>
      <c r="AE165" s="333" t="s">
        <v>1423</v>
      </c>
      <c r="AF165" s="334" t="s">
        <v>1423</v>
      </c>
      <c r="AG165" s="333" t="s">
        <v>1423</v>
      </c>
      <c r="AH165" s="333">
        <v>1</v>
      </c>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3"/>
      <c r="BR165" s="323"/>
      <c r="BS165" s="323"/>
      <c r="BT165" s="323"/>
      <c r="BU165" s="323"/>
      <c r="BV165" s="323"/>
      <c r="BW165" s="323"/>
      <c r="BX165" s="323"/>
      <c r="BY165" s="323"/>
      <c r="BZ165" s="323"/>
      <c r="CA165" s="323"/>
      <c r="CB165" s="323"/>
      <c r="CC165" s="323"/>
      <c r="CD165" s="323"/>
      <c r="CE165" s="323"/>
      <c r="CF165" s="323"/>
      <c r="CG165" s="323"/>
      <c r="CH165" s="323"/>
      <c r="CI165" s="323"/>
      <c r="CJ165" s="323"/>
      <c r="CK165" s="323"/>
      <c r="CL165" s="323"/>
      <c r="CM165" s="323"/>
      <c r="CN165" s="323"/>
      <c r="CO165" s="323"/>
      <c r="CP165" s="323"/>
      <c r="CQ165" s="323"/>
      <c r="CR165" s="323"/>
      <c r="CS165" s="323"/>
      <c r="CT165" s="323"/>
      <c r="CU165" s="323"/>
      <c r="CV165" s="323"/>
      <c r="CW165" s="323"/>
      <c r="CX165" s="323"/>
      <c r="CY165" s="323"/>
      <c r="CZ165" s="323"/>
      <c r="DA165" s="323"/>
      <c r="DB165" s="323"/>
      <c r="DC165" s="323"/>
      <c r="DD165" s="323"/>
      <c r="DE165" s="323"/>
      <c r="DF165" s="323"/>
      <c r="DG165" s="323"/>
      <c r="DH165" s="323"/>
      <c r="DI165" s="323"/>
      <c r="DJ165" s="323"/>
      <c r="DK165" s="323"/>
      <c r="DL165" s="323"/>
      <c r="DM165" s="323"/>
      <c r="DN165" s="323"/>
      <c r="DO165" s="323"/>
      <c r="DP165" s="323"/>
      <c r="DQ165" s="323"/>
      <c r="DR165" s="323"/>
      <c r="DS165" s="323"/>
      <c r="DT165" s="323"/>
      <c r="DU165" s="323"/>
      <c r="DV165" s="323"/>
      <c r="DW165" s="323"/>
      <c r="DX165" s="323"/>
      <c r="DY165" s="323"/>
      <c r="DZ165" s="323"/>
      <c r="EA165" s="323"/>
      <c r="EB165" s="323"/>
      <c r="EC165" s="323"/>
      <c r="ED165" s="323"/>
      <c r="EE165" s="323"/>
      <c r="EF165" s="323"/>
      <c r="EG165" s="323"/>
      <c r="EH165" s="323"/>
      <c r="EI165" s="323"/>
      <c r="EJ165" s="323"/>
      <c r="EK165" s="323"/>
      <c r="EL165" s="323"/>
      <c r="EM165" s="323"/>
      <c r="EN165" s="323"/>
      <c r="EO165" s="323"/>
      <c r="EP165" s="323"/>
      <c r="EQ165" s="323"/>
      <c r="ER165" s="323"/>
      <c r="ES165" s="323"/>
      <c r="ET165" s="323"/>
      <c r="EU165" s="323"/>
    </row>
    <row r="166" spans="1:151" s="333" customFormat="1" ht="240">
      <c r="A166" s="333" t="s">
        <v>2005</v>
      </c>
      <c r="B166" s="333" t="s">
        <v>876</v>
      </c>
      <c r="C166" s="333" t="s">
        <v>356</v>
      </c>
      <c r="D166" s="357" t="s">
        <v>2006</v>
      </c>
      <c r="E166" s="335" t="s">
        <v>2007</v>
      </c>
      <c r="F166" s="333" t="s">
        <v>30</v>
      </c>
      <c r="G166" s="356" t="s">
        <v>1423</v>
      </c>
      <c r="H166" s="333" t="s">
        <v>1422</v>
      </c>
      <c r="I166" s="334">
        <v>44078</v>
      </c>
      <c r="J166" s="334" t="s">
        <v>1424</v>
      </c>
      <c r="K166" s="334" t="s">
        <v>1425</v>
      </c>
      <c r="L166" s="334" t="s">
        <v>946</v>
      </c>
      <c r="M166" s="333" t="s">
        <v>1426</v>
      </c>
      <c r="N166" s="333" t="s">
        <v>1427</v>
      </c>
      <c r="O166" s="333" t="s">
        <v>1495</v>
      </c>
      <c r="P166" s="333" t="s">
        <v>31</v>
      </c>
      <c r="Q166" s="333" t="s">
        <v>31</v>
      </c>
      <c r="R166" s="333" t="s">
        <v>2003</v>
      </c>
      <c r="S166" s="337" t="s">
        <v>2008</v>
      </c>
      <c r="T166" s="333" t="s">
        <v>1430</v>
      </c>
      <c r="U166" s="336">
        <f t="shared" si="8"/>
        <v>3</v>
      </c>
      <c r="V166" s="333" t="s">
        <v>8</v>
      </c>
      <c r="W166" s="336">
        <f t="shared" si="12"/>
        <v>1</v>
      </c>
      <c r="X166" s="333" t="s">
        <v>8</v>
      </c>
      <c r="Y166" s="336">
        <f t="shared" si="10"/>
        <v>1</v>
      </c>
      <c r="Z166" s="333">
        <f t="shared" si="11"/>
        <v>5</v>
      </c>
      <c r="AA166" s="333" t="s">
        <v>30</v>
      </c>
      <c r="AB166" s="333" t="s">
        <v>1423</v>
      </c>
      <c r="AC166" s="333" t="s">
        <v>1423</v>
      </c>
      <c r="AD166" s="333" t="s">
        <v>1423</v>
      </c>
      <c r="AE166" s="333" t="s">
        <v>1423</v>
      </c>
      <c r="AF166" s="333" t="s">
        <v>1423</v>
      </c>
      <c r="AG166" s="333" t="s">
        <v>1423</v>
      </c>
      <c r="AH166" s="333">
        <v>1</v>
      </c>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3"/>
      <c r="BR166" s="323"/>
      <c r="BS166" s="323"/>
      <c r="BT166" s="323"/>
      <c r="BU166" s="323"/>
      <c r="BV166" s="323"/>
      <c r="BW166" s="323"/>
      <c r="BX166" s="323"/>
      <c r="BY166" s="323"/>
      <c r="BZ166" s="323"/>
      <c r="CA166" s="323"/>
      <c r="CB166" s="323"/>
      <c r="CC166" s="323"/>
      <c r="CD166" s="323"/>
      <c r="CE166" s="323"/>
      <c r="CF166" s="323"/>
      <c r="CG166" s="323"/>
      <c r="CH166" s="323"/>
      <c r="CI166" s="323"/>
      <c r="CJ166" s="323"/>
      <c r="CK166" s="323"/>
      <c r="CL166" s="323"/>
      <c r="CM166" s="323"/>
      <c r="CN166" s="323"/>
      <c r="CO166" s="323"/>
      <c r="CP166" s="323"/>
      <c r="CQ166" s="323"/>
      <c r="CR166" s="323"/>
      <c r="CS166" s="323"/>
      <c r="CT166" s="323"/>
      <c r="CU166" s="323"/>
      <c r="CV166" s="323"/>
      <c r="CW166" s="323"/>
      <c r="CX166" s="323"/>
      <c r="CY166" s="323"/>
      <c r="CZ166" s="323"/>
      <c r="DA166" s="323"/>
      <c r="DB166" s="323"/>
      <c r="DC166" s="323"/>
      <c r="DD166" s="323"/>
      <c r="DE166" s="323"/>
      <c r="DF166" s="323"/>
      <c r="DG166" s="323"/>
      <c r="DH166" s="323"/>
      <c r="DI166" s="323"/>
      <c r="DJ166" s="323"/>
      <c r="DK166" s="323"/>
      <c r="DL166" s="323"/>
      <c r="DM166" s="323"/>
      <c r="DN166" s="323"/>
      <c r="DO166" s="323"/>
      <c r="DP166" s="323"/>
      <c r="DQ166" s="323"/>
      <c r="DR166" s="323"/>
      <c r="DS166" s="323"/>
      <c r="DT166" s="323"/>
      <c r="DU166" s="323"/>
      <c r="DV166" s="323"/>
      <c r="DW166" s="323"/>
      <c r="DX166" s="323"/>
      <c r="DY166" s="323"/>
      <c r="DZ166" s="323"/>
      <c r="EA166" s="323"/>
      <c r="EB166" s="323"/>
      <c r="EC166" s="323"/>
      <c r="ED166" s="323"/>
      <c r="EE166" s="323"/>
      <c r="EF166" s="323"/>
      <c r="EG166" s="323"/>
      <c r="EH166" s="323"/>
      <c r="EI166" s="323"/>
      <c r="EJ166" s="323"/>
      <c r="EK166" s="323"/>
      <c r="EL166" s="323"/>
      <c r="EM166" s="323"/>
      <c r="EN166" s="323"/>
      <c r="EO166" s="323"/>
      <c r="EP166" s="323"/>
      <c r="EQ166" s="323"/>
      <c r="ER166" s="323"/>
      <c r="ES166" s="323"/>
      <c r="ET166" s="323"/>
      <c r="EU166" s="323"/>
    </row>
    <row r="167" spans="1:151" s="333" customFormat="1" ht="150">
      <c r="A167" s="333" t="s">
        <v>2009</v>
      </c>
      <c r="B167" s="333" t="s">
        <v>876</v>
      </c>
      <c r="C167" s="333" t="s">
        <v>356</v>
      </c>
      <c r="D167" s="357" t="s">
        <v>2010</v>
      </c>
      <c r="E167" s="335" t="s">
        <v>2011</v>
      </c>
      <c r="F167" s="333" t="s">
        <v>30</v>
      </c>
      <c r="G167" s="356" t="s">
        <v>1423</v>
      </c>
      <c r="H167" s="333" t="s">
        <v>1422</v>
      </c>
      <c r="I167" s="334">
        <v>43986</v>
      </c>
      <c r="J167" s="334" t="s">
        <v>1424</v>
      </c>
      <c r="K167" s="334" t="s">
        <v>1425</v>
      </c>
      <c r="L167" s="334" t="s">
        <v>946</v>
      </c>
      <c r="M167" s="333" t="s">
        <v>1426</v>
      </c>
      <c r="N167" s="333" t="s">
        <v>1427</v>
      </c>
      <c r="O167" s="333" t="s">
        <v>1495</v>
      </c>
      <c r="P167" s="333" t="s">
        <v>31</v>
      </c>
      <c r="Q167" s="333" t="s">
        <v>31</v>
      </c>
      <c r="R167" s="333" t="s">
        <v>2003</v>
      </c>
      <c r="S167" s="337" t="s">
        <v>2012</v>
      </c>
      <c r="T167" s="333" t="s">
        <v>1430</v>
      </c>
      <c r="U167" s="336">
        <f t="shared" si="8"/>
        <v>3</v>
      </c>
      <c r="V167" s="333" t="s">
        <v>8</v>
      </c>
      <c r="W167" s="336">
        <f t="shared" si="12"/>
        <v>1</v>
      </c>
      <c r="X167" s="333" t="s">
        <v>8</v>
      </c>
      <c r="Y167" s="336">
        <f t="shared" si="10"/>
        <v>1</v>
      </c>
      <c r="Z167" s="333">
        <f t="shared" si="11"/>
        <v>5</v>
      </c>
      <c r="AA167" s="333" t="s">
        <v>30</v>
      </c>
      <c r="AB167" s="333" t="s">
        <v>1423</v>
      </c>
      <c r="AC167" s="333" t="s">
        <v>1423</v>
      </c>
      <c r="AD167" s="333" t="s">
        <v>1423</v>
      </c>
      <c r="AE167" s="333" t="s">
        <v>1423</v>
      </c>
      <c r="AF167" s="334" t="s">
        <v>1423</v>
      </c>
      <c r="AG167" s="333" t="s">
        <v>1423</v>
      </c>
      <c r="AH167" s="333">
        <v>1</v>
      </c>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3"/>
      <c r="BR167" s="323"/>
      <c r="BS167" s="323"/>
      <c r="BT167" s="323"/>
      <c r="BU167" s="323"/>
      <c r="BV167" s="323"/>
      <c r="BW167" s="323"/>
      <c r="BX167" s="323"/>
      <c r="BY167" s="323"/>
      <c r="BZ167" s="323"/>
      <c r="CA167" s="323"/>
      <c r="CB167" s="323"/>
      <c r="CC167" s="323"/>
      <c r="CD167" s="323"/>
      <c r="CE167" s="323"/>
      <c r="CF167" s="323"/>
      <c r="CG167" s="323"/>
      <c r="CH167" s="323"/>
      <c r="CI167" s="323"/>
      <c r="CJ167" s="323"/>
      <c r="CK167" s="323"/>
      <c r="CL167" s="323"/>
      <c r="CM167" s="323"/>
      <c r="CN167" s="323"/>
      <c r="CO167" s="323"/>
      <c r="CP167" s="323"/>
      <c r="CQ167" s="323"/>
      <c r="CR167" s="323"/>
      <c r="CS167" s="323"/>
      <c r="CT167" s="323"/>
      <c r="CU167" s="323"/>
      <c r="CV167" s="323"/>
      <c r="CW167" s="323"/>
      <c r="CX167" s="323"/>
      <c r="CY167" s="323"/>
      <c r="CZ167" s="323"/>
      <c r="DA167" s="323"/>
      <c r="DB167" s="323"/>
      <c r="DC167" s="323"/>
      <c r="DD167" s="323"/>
      <c r="DE167" s="323"/>
      <c r="DF167" s="323"/>
      <c r="DG167" s="323"/>
      <c r="DH167" s="323"/>
      <c r="DI167" s="323"/>
      <c r="DJ167" s="323"/>
      <c r="DK167" s="323"/>
      <c r="DL167" s="323"/>
      <c r="DM167" s="323"/>
      <c r="DN167" s="323"/>
      <c r="DO167" s="323"/>
      <c r="DP167" s="323"/>
      <c r="DQ167" s="323"/>
      <c r="DR167" s="323"/>
      <c r="DS167" s="323"/>
      <c r="DT167" s="323"/>
      <c r="DU167" s="323"/>
      <c r="DV167" s="323"/>
      <c r="DW167" s="323"/>
      <c r="DX167" s="323"/>
      <c r="DY167" s="323"/>
      <c r="DZ167" s="323"/>
      <c r="EA167" s="323"/>
      <c r="EB167" s="323"/>
      <c r="EC167" s="323"/>
      <c r="ED167" s="323"/>
      <c r="EE167" s="323"/>
      <c r="EF167" s="323"/>
      <c r="EG167" s="323"/>
      <c r="EH167" s="323"/>
      <c r="EI167" s="323"/>
      <c r="EJ167" s="323"/>
      <c r="EK167" s="323"/>
      <c r="EL167" s="323"/>
      <c r="EM167" s="323"/>
      <c r="EN167" s="323"/>
      <c r="EO167" s="323"/>
      <c r="EP167" s="323"/>
      <c r="EQ167" s="323"/>
      <c r="ER167" s="323"/>
      <c r="ES167" s="323"/>
      <c r="ET167" s="323"/>
      <c r="EU167" s="323"/>
    </row>
    <row r="168" spans="1:151" s="333" customFormat="1" ht="225">
      <c r="A168" s="333" t="s">
        <v>2013</v>
      </c>
      <c r="B168" s="333" t="s">
        <v>876</v>
      </c>
      <c r="C168" s="333" t="s">
        <v>356</v>
      </c>
      <c r="D168" s="357" t="s">
        <v>2014</v>
      </c>
      <c r="E168" s="335" t="s">
        <v>2015</v>
      </c>
      <c r="F168" s="333" t="s">
        <v>30</v>
      </c>
      <c r="G168" s="356" t="s">
        <v>1423</v>
      </c>
      <c r="H168" s="333" t="s">
        <v>1422</v>
      </c>
      <c r="I168" s="334">
        <v>43843</v>
      </c>
      <c r="J168" s="334" t="s">
        <v>1424</v>
      </c>
      <c r="K168" s="334" t="s">
        <v>1425</v>
      </c>
      <c r="L168" s="334" t="s">
        <v>946</v>
      </c>
      <c r="M168" s="333" t="s">
        <v>1426</v>
      </c>
      <c r="N168" s="333" t="s">
        <v>1427</v>
      </c>
      <c r="O168" s="333" t="s">
        <v>1495</v>
      </c>
      <c r="P168" s="333" t="s">
        <v>31</v>
      </c>
      <c r="Q168" s="333" t="s">
        <v>31</v>
      </c>
      <c r="R168" s="333" t="s">
        <v>2003</v>
      </c>
      <c r="S168" s="337" t="s">
        <v>2016</v>
      </c>
      <c r="T168" s="333" t="s">
        <v>1430</v>
      </c>
      <c r="U168" s="336">
        <f t="shared" si="8"/>
        <v>3</v>
      </c>
      <c r="V168" s="333" t="s">
        <v>8</v>
      </c>
      <c r="W168" s="336">
        <f t="shared" si="12"/>
        <v>1</v>
      </c>
      <c r="X168" s="333" t="s">
        <v>8</v>
      </c>
      <c r="Y168" s="336">
        <f t="shared" si="10"/>
        <v>1</v>
      </c>
      <c r="Z168" s="333">
        <f t="shared" si="11"/>
        <v>5</v>
      </c>
      <c r="AA168" s="333" t="s">
        <v>30</v>
      </c>
      <c r="AB168" s="333" t="s">
        <v>1423</v>
      </c>
      <c r="AC168" s="333" t="s">
        <v>1423</v>
      </c>
      <c r="AD168" s="333" t="s">
        <v>1423</v>
      </c>
      <c r="AE168" s="333" t="s">
        <v>1423</v>
      </c>
      <c r="AF168" s="334" t="s">
        <v>1423</v>
      </c>
      <c r="AG168" s="333" t="s">
        <v>1423</v>
      </c>
      <c r="AH168" s="333">
        <v>1</v>
      </c>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A168" s="323"/>
      <c r="CB168" s="323"/>
      <c r="CC168" s="323"/>
      <c r="CD168" s="323"/>
      <c r="CE168" s="323"/>
      <c r="CF168" s="323"/>
      <c r="CG168" s="323"/>
      <c r="CH168" s="323"/>
      <c r="CI168" s="323"/>
      <c r="CJ168" s="323"/>
      <c r="CK168" s="323"/>
      <c r="CL168" s="323"/>
      <c r="CM168" s="323"/>
      <c r="CN168" s="323"/>
      <c r="CO168" s="323"/>
      <c r="CP168" s="323"/>
      <c r="CQ168" s="323"/>
      <c r="CR168" s="323"/>
      <c r="CS168" s="323"/>
      <c r="CT168" s="323"/>
      <c r="CU168" s="323"/>
      <c r="CV168" s="323"/>
      <c r="CW168" s="323"/>
      <c r="CX168" s="323"/>
      <c r="CY168" s="323"/>
      <c r="CZ168" s="323"/>
      <c r="DA168" s="323"/>
      <c r="DB168" s="323"/>
      <c r="DC168" s="323"/>
      <c r="DD168" s="323"/>
      <c r="DE168" s="323"/>
      <c r="DF168" s="323"/>
      <c r="DG168" s="323"/>
      <c r="DH168" s="323"/>
      <c r="DI168" s="323"/>
      <c r="DJ168" s="323"/>
      <c r="DK168" s="323"/>
      <c r="DL168" s="323"/>
      <c r="DM168" s="323"/>
      <c r="DN168" s="323"/>
      <c r="DO168" s="323"/>
      <c r="DP168" s="323"/>
      <c r="DQ168" s="323"/>
      <c r="DR168" s="323"/>
      <c r="DS168" s="323"/>
      <c r="DT168" s="323"/>
      <c r="DU168" s="323"/>
      <c r="DV168" s="323"/>
      <c r="DW168" s="323"/>
      <c r="DX168" s="323"/>
      <c r="DY168" s="323"/>
      <c r="DZ168" s="323"/>
      <c r="EA168" s="323"/>
      <c r="EB168" s="323"/>
      <c r="EC168" s="323"/>
      <c r="ED168" s="323"/>
      <c r="EE168" s="323"/>
      <c r="EF168" s="323"/>
      <c r="EG168" s="323"/>
      <c r="EH168" s="323"/>
      <c r="EI168" s="323"/>
      <c r="EJ168" s="323"/>
      <c r="EK168" s="323"/>
      <c r="EL168" s="323"/>
      <c r="EM168" s="323"/>
      <c r="EN168" s="323"/>
      <c r="EO168" s="323"/>
      <c r="EP168" s="323"/>
      <c r="EQ168" s="323"/>
      <c r="ER168" s="323"/>
      <c r="ES168" s="323"/>
      <c r="ET168" s="323"/>
      <c r="EU168" s="323"/>
    </row>
    <row r="169" spans="1:151" s="333" customFormat="1" ht="210">
      <c r="A169" s="333" t="s">
        <v>2017</v>
      </c>
      <c r="B169" s="333" t="s">
        <v>876</v>
      </c>
      <c r="C169" s="333" t="s">
        <v>356</v>
      </c>
      <c r="D169" s="357" t="s">
        <v>2018</v>
      </c>
      <c r="E169" s="335" t="s">
        <v>2019</v>
      </c>
      <c r="F169" s="333" t="s">
        <v>31</v>
      </c>
      <c r="G169" s="333" t="s">
        <v>2020</v>
      </c>
      <c r="H169" s="333" t="s">
        <v>1422</v>
      </c>
      <c r="I169" s="334">
        <v>43843</v>
      </c>
      <c r="J169" s="334" t="s">
        <v>1424</v>
      </c>
      <c r="K169" s="334" t="s">
        <v>1425</v>
      </c>
      <c r="L169" s="334" t="s">
        <v>946</v>
      </c>
      <c r="M169" s="333" t="s">
        <v>1426</v>
      </c>
      <c r="N169" s="333" t="s">
        <v>1427</v>
      </c>
      <c r="O169" s="333" t="s">
        <v>1495</v>
      </c>
      <c r="P169" s="333" t="s">
        <v>31</v>
      </c>
      <c r="Q169" s="333" t="s">
        <v>31</v>
      </c>
      <c r="R169" s="333" t="s">
        <v>2003</v>
      </c>
      <c r="S169" s="337" t="s">
        <v>2021</v>
      </c>
      <c r="T169" s="333" t="s">
        <v>1430</v>
      </c>
      <c r="U169" s="336">
        <f t="shared" si="8"/>
        <v>3</v>
      </c>
      <c r="V169" s="333" t="s">
        <v>8</v>
      </c>
      <c r="W169" s="336">
        <f t="shared" si="12"/>
        <v>1</v>
      </c>
      <c r="X169" s="333" t="s">
        <v>8</v>
      </c>
      <c r="Y169" s="336">
        <f t="shared" si="10"/>
        <v>1</v>
      </c>
      <c r="Z169" s="333">
        <f t="shared" si="11"/>
        <v>5</v>
      </c>
      <c r="AA169" s="333" t="s">
        <v>30</v>
      </c>
      <c r="AB169" s="333" t="s">
        <v>1423</v>
      </c>
      <c r="AC169" s="333" t="s">
        <v>1423</v>
      </c>
      <c r="AD169" s="333" t="s">
        <v>1423</v>
      </c>
      <c r="AE169" s="333" t="s">
        <v>1423</v>
      </c>
      <c r="AF169" s="333" t="s">
        <v>1423</v>
      </c>
      <c r="AG169" s="333" t="s">
        <v>1423</v>
      </c>
      <c r="AH169" s="333">
        <v>1</v>
      </c>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3"/>
      <c r="BR169" s="323"/>
      <c r="BS169" s="323"/>
      <c r="BT169" s="323"/>
      <c r="BU169" s="323"/>
      <c r="BV169" s="323"/>
      <c r="BW169" s="323"/>
      <c r="BX169" s="323"/>
      <c r="BY169" s="323"/>
      <c r="BZ169" s="323"/>
      <c r="CA169" s="323"/>
      <c r="CB169" s="323"/>
      <c r="CC169" s="323"/>
      <c r="CD169" s="323"/>
      <c r="CE169" s="323"/>
      <c r="CF169" s="323"/>
      <c r="CG169" s="323"/>
      <c r="CH169" s="323"/>
      <c r="CI169" s="323"/>
      <c r="CJ169" s="323"/>
      <c r="CK169" s="323"/>
      <c r="CL169" s="323"/>
      <c r="CM169" s="323"/>
      <c r="CN169" s="323"/>
      <c r="CO169" s="323"/>
      <c r="CP169" s="323"/>
      <c r="CQ169" s="323"/>
      <c r="CR169" s="323"/>
      <c r="CS169" s="323"/>
      <c r="CT169" s="323"/>
      <c r="CU169" s="323"/>
      <c r="CV169" s="323"/>
      <c r="CW169" s="323"/>
      <c r="CX169" s="323"/>
      <c r="CY169" s="323"/>
      <c r="CZ169" s="323"/>
      <c r="DA169" s="323"/>
      <c r="DB169" s="323"/>
      <c r="DC169" s="323"/>
      <c r="DD169" s="323"/>
      <c r="DE169" s="323"/>
      <c r="DF169" s="323"/>
      <c r="DG169" s="323"/>
      <c r="DH169" s="323"/>
      <c r="DI169" s="323"/>
      <c r="DJ169" s="323"/>
      <c r="DK169" s="323"/>
      <c r="DL169" s="323"/>
      <c r="DM169" s="323"/>
      <c r="DN169" s="323"/>
      <c r="DO169" s="323"/>
      <c r="DP169" s="323"/>
      <c r="DQ169" s="323"/>
      <c r="DR169" s="323"/>
      <c r="DS169" s="323"/>
      <c r="DT169" s="323"/>
      <c r="DU169" s="323"/>
      <c r="DV169" s="323"/>
      <c r="DW169" s="323"/>
      <c r="DX169" s="323"/>
      <c r="DY169" s="323"/>
      <c r="DZ169" s="323"/>
      <c r="EA169" s="323"/>
      <c r="EB169" s="323"/>
      <c r="EC169" s="323"/>
      <c r="ED169" s="323"/>
      <c r="EE169" s="323"/>
      <c r="EF169" s="323"/>
      <c r="EG169" s="323"/>
      <c r="EH169" s="323"/>
      <c r="EI169" s="323"/>
      <c r="EJ169" s="323"/>
      <c r="EK169" s="323"/>
      <c r="EL169" s="323"/>
      <c r="EM169" s="323"/>
      <c r="EN169" s="323"/>
      <c r="EO169" s="323"/>
      <c r="EP169" s="323"/>
      <c r="EQ169" s="323"/>
      <c r="ER169" s="323"/>
      <c r="ES169" s="323"/>
      <c r="ET169" s="323"/>
      <c r="EU169" s="323"/>
    </row>
    <row r="170" spans="1:151" s="333" customFormat="1" ht="165">
      <c r="A170" s="333" t="s">
        <v>2022</v>
      </c>
      <c r="B170" s="333" t="s">
        <v>876</v>
      </c>
      <c r="C170" s="333" t="s">
        <v>356</v>
      </c>
      <c r="D170" s="357" t="s">
        <v>2023</v>
      </c>
      <c r="E170" s="335" t="s">
        <v>2024</v>
      </c>
      <c r="F170" s="333" t="s">
        <v>31</v>
      </c>
      <c r="G170" s="333" t="s">
        <v>2025</v>
      </c>
      <c r="H170" s="333" t="s">
        <v>1422</v>
      </c>
      <c r="I170" s="334">
        <v>43614</v>
      </c>
      <c r="J170" s="334" t="s">
        <v>1424</v>
      </c>
      <c r="K170" s="334" t="s">
        <v>1425</v>
      </c>
      <c r="L170" s="334" t="s">
        <v>946</v>
      </c>
      <c r="M170" s="333" t="s">
        <v>1426</v>
      </c>
      <c r="N170" s="333" t="s">
        <v>1427</v>
      </c>
      <c r="O170" s="333" t="s">
        <v>1495</v>
      </c>
      <c r="P170" s="333" t="s">
        <v>31</v>
      </c>
      <c r="Q170" s="333" t="s">
        <v>31</v>
      </c>
      <c r="R170" s="333" t="s">
        <v>2003</v>
      </c>
      <c r="S170" s="337" t="s">
        <v>2026</v>
      </c>
      <c r="T170" s="333" t="s">
        <v>1430</v>
      </c>
      <c r="U170" s="336">
        <f t="shared" si="8"/>
        <v>3</v>
      </c>
      <c r="V170" s="333" t="s">
        <v>8</v>
      </c>
      <c r="W170" s="336">
        <f t="shared" si="12"/>
        <v>1</v>
      </c>
      <c r="X170" s="333" t="s">
        <v>8</v>
      </c>
      <c r="Y170" s="336">
        <f t="shared" si="10"/>
        <v>1</v>
      </c>
      <c r="Z170" s="333">
        <f t="shared" si="11"/>
        <v>5</v>
      </c>
      <c r="AA170" s="333" t="s">
        <v>30</v>
      </c>
      <c r="AB170" s="333" t="s">
        <v>1423</v>
      </c>
      <c r="AC170" s="333" t="s">
        <v>1423</v>
      </c>
      <c r="AD170" s="333" t="s">
        <v>1423</v>
      </c>
      <c r="AE170" s="333" t="s">
        <v>1423</v>
      </c>
      <c r="AF170" s="333" t="s">
        <v>1423</v>
      </c>
      <c r="AG170" s="333" t="s">
        <v>1423</v>
      </c>
      <c r="AH170" s="333">
        <v>1</v>
      </c>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c r="CA170" s="323"/>
      <c r="CB170" s="323"/>
      <c r="CC170" s="323"/>
      <c r="CD170" s="323"/>
      <c r="CE170" s="323"/>
      <c r="CF170" s="323"/>
      <c r="CG170" s="323"/>
      <c r="CH170" s="323"/>
      <c r="CI170" s="323"/>
      <c r="CJ170" s="323"/>
      <c r="CK170" s="323"/>
      <c r="CL170" s="323"/>
      <c r="CM170" s="323"/>
      <c r="CN170" s="323"/>
      <c r="CO170" s="323"/>
      <c r="CP170" s="323"/>
      <c r="CQ170" s="323"/>
      <c r="CR170" s="323"/>
      <c r="CS170" s="323"/>
      <c r="CT170" s="323"/>
      <c r="CU170" s="323"/>
      <c r="CV170" s="323"/>
      <c r="CW170" s="323"/>
      <c r="CX170" s="323"/>
      <c r="CY170" s="323"/>
      <c r="CZ170" s="323"/>
      <c r="DA170" s="323"/>
      <c r="DB170" s="323"/>
      <c r="DC170" s="323"/>
      <c r="DD170" s="323"/>
      <c r="DE170" s="323"/>
      <c r="DF170" s="323"/>
      <c r="DG170" s="323"/>
      <c r="DH170" s="323"/>
      <c r="DI170" s="323"/>
      <c r="DJ170" s="323"/>
      <c r="DK170" s="323"/>
      <c r="DL170" s="323"/>
      <c r="DM170" s="323"/>
      <c r="DN170" s="323"/>
      <c r="DO170" s="323"/>
      <c r="DP170" s="323"/>
      <c r="DQ170" s="323"/>
      <c r="DR170" s="323"/>
      <c r="DS170" s="323"/>
      <c r="DT170" s="323"/>
      <c r="DU170" s="323"/>
      <c r="DV170" s="323"/>
      <c r="DW170" s="323"/>
      <c r="DX170" s="323"/>
      <c r="DY170" s="323"/>
      <c r="DZ170" s="323"/>
      <c r="EA170" s="323"/>
      <c r="EB170" s="323"/>
      <c r="EC170" s="323"/>
      <c r="ED170" s="323"/>
      <c r="EE170" s="323"/>
      <c r="EF170" s="323"/>
      <c r="EG170" s="323"/>
      <c r="EH170" s="323"/>
      <c r="EI170" s="323"/>
      <c r="EJ170" s="323"/>
      <c r="EK170" s="323"/>
      <c r="EL170" s="323"/>
      <c r="EM170" s="323"/>
      <c r="EN170" s="323"/>
      <c r="EO170" s="323"/>
      <c r="EP170" s="323"/>
      <c r="EQ170" s="323"/>
      <c r="ER170" s="323"/>
      <c r="ES170" s="323"/>
      <c r="ET170" s="323"/>
      <c r="EU170" s="323"/>
    </row>
    <row r="171" spans="1:151" s="333" customFormat="1" ht="180">
      <c r="A171" s="333" t="s">
        <v>2027</v>
      </c>
      <c r="B171" s="333" t="s">
        <v>876</v>
      </c>
      <c r="C171" s="333" t="s">
        <v>356</v>
      </c>
      <c r="D171" s="357" t="s">
        <v>2028</v>
      </c>
      <c r="E171" s="335" t="s">
        <v>2029</v>
      </c>
      <c r="F171" s="333" t="s">
        <v>30</v>
      </c>
      <c r="G171" s="356" t="s">
        <v>1423</v>
      </c>
      <c r="H171" s="333" t="s">
        <v>1422</v>
      </c>
      <c r="I171" s="334">
        <v>44225</v>
      </c>
      <c r="J171" s="334" t="s">
        <v>1424</v>
      </c>
      <c r="K171" s="334" t="s">
        <v>1425</v>
      </c>
      <c r="L171" s="334" t="s">
        <v>946</v>
      </c>
      <c r="M171" s="333" t="s">
        <v>1426</v>
      </c>
      <c r="N171" s="333" t="s">
        <v>1427</v>
      </c>
      <c r="O171" s="333" t="s">
        <v>1495</v>
      </c>
      <c r="P171" s="333" t="s">
        <v>31</v>
      </c>
      <c r="Q171" s="333" t="s">
        <v>31</v>
      </c>
      <c r="R171" s="333" t="s">
        <v>2003</v>
      </c>
      <c r="S171" s="337" t="s">
        <v>2030</v>
      </c>
      <c r="T171" s="333" t="s">
        <v>1430</v>
      </c>
      <c r="U171" s="336">
        <f t="shared" si="8"/>
        <v>3</v>
      </c>
      <c r="V171" s="333" t="s">
        <v>8</v>
      </c>
      <c r="W171" s="336">
        <f t="shared" si="12"/>
        <v>1</v>
      </c>
      <c r="X171" s="333" t="s">
        <v>8</v>
      </c>
      <c r="Y171" s="336">
        <f t="shared" si="10"/>
        <v>1</v>
      </c>
      <c r="Z171" s="333">
        <f t="shared" si="11"/>
        <v>5</v>
      </c>
      <c r="AA171" s="333" t="s">
        <v>30</v>
      </c>
      <c r="AB171" s="333" t="s">
        <v>1423</v>
      </c>
      <c r="AC171" s="333" t="s">
        <v>1423</v>
      </c>
      <c r="AD171" s="333" t="s">
        <v>1423</v>
      </c>
      <c r="AE171" s="333" t="s">
        <v>1423</v>
      </c>
      <c r="AF171" s="333" t="s">
        <v>1423</v>
      </c>
      <c r="AG171" s="333" t="s">
        <v>1423</v>
      </c>
      <c r="AH171" s="333">
        <v>1</v>
      </c>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3"/>
      <c r="BR171" s="323"/>
      <c r="BS171" s="323"/>
      <c r="BT171" s="323"/>
      <c r="BU171" s="323"/>
      <c r="BV171" s="323"/>
      <c r="BW171" s="323"/>
      <c r="BX171" s="323"/>
      <c r="BY171" s="323"/>
      <c r="BZ171" s="323"/>
      <c r="CA171" s="323"/>
      <c r="CB171" s="323"/>
      <c r="CC171" s="323"/>
      <c r="CD171" s="323"/>
      <c r="CE171" s="323"/>
      <c r="CF171" s="323"/>
      <c r="CG171" s="323"/>
      <c r="CH171" s="323"/>
      <c r="CI171" s="323"/>
      <c r="CJ171" s="323"/>
      <c r="CK171" s="323"/>
      <c r="CL171" s="323"/>
      <c r="CM171" s="323"/>
      <c r="CN171" s="323"/>
      <c r="CO171" s="323"/>
      <c r="CP171" s="323"/>
      <c r="CQ171" s="323"/>
      <c r="CR171" s="323"/>
      <c r="CS171" s="323"/>
      <c r="CT171" s="323"/>
      <c r="CU171" s="323"/>
      <c r="CV171" s="323"/>
      <c r="CW171" s="323"/>
      <c r="CX171" s="323"/>
      <c r="CY171" s="323"/>
      <c r="CZ171" s="323"/>
      <c r="DA171" s="323"/>
      <c r="DB171" s="323"/>
      <c r="DC171" s="323"/>
      <c r="DD171" s="323"/>
      <c r="DE171" s="323"/>
      <c r="DF171" s="323"/>
      <c r="DG171" s="323"/>
      <c r="DH171" s="323"/>
      <c r="DI171" s="323"/>
      <c r="DJ171" s="323"/>
      <c r="DK171" s="323"/>
      <c r="DL171" s="323"/>
      <c r="DM171" s="323"/>
      <c r="DN171" s="323"/>
      <c r="DO171" s="323"/>
      <c r="DP171" s="323"/>
      <c r="DQ171" s="323"/>
      <c r="DR171" s="323"/>
      <c r="DS171" s="323"/>
      <c r="DT171" s="323"/>
      <c r="DU171" s="323"/>
      <c r="DV171" s="323"/>
      <c r="DW171" s="323"/>
      <c r="DX171" s="323"/>
      <c r="DY171" s="323"/>
      <c r="DZ171" s="323"/>
      <c r="EA171" s="323"/>
      <c r="EB171" s="323"/>
      <c r="EC171" s="323"/>
      <c r="ED171" s="323"/>
      <c r="EE171" s="323"/>
      <c r="EF171" s="323"/>
      <c r="EG171" s="323"/>
      <c r="EH171" s="323"/>
      <c r="EI171" s="323"/>
      <c r="EJ171" s="323"/>
      <c r="EK171" s="323"/>
      <c r="EL171" s="323"/>
      <c r="EM171" s="323"/>
      <c r="EN171" s="323"/>
      <c r="EO171" s="323"/>
      <c r="EP171" s="323"/>
      <c r="EQ171" s="323"/>
      <c r="ER171" s="323"/>
      <c r="ES171" s="323"/>
      <c r="ET171" s="323"/>
      <c r="EU171" s="323"/>
    </row>
    <row r="172" spans="1:151" s="333" customFormat="1" ht="165">
      <c r="A172" s="333" t="s">
        <v>2031</v>
      </c>
      <c r="B172" s="333" t="s">
        <v>876</v>
      </c>
      <c r="C172" s="333" t="s">
        <v>356</v>
      </c>
      <c r="D172" s="333" t="s">
        <v>2032</v>
      </c>
      <c r="E172" s="335" t="s">
        <v>2033</v>
      </c>
      <c r="F172" s="333" t="s">
        <v>30</v>
      </c>
      <c r="G172" s="356" t="s">
        <v>1423</v>
      </c>
      <c r="H172" s="333" t="s">
        <v>1422</v>
      </c>
      <c r="I172" s="334">
        <v>42005</v>
      </c>
      <c r="J172" s="334" t="s">
        <v>1424</v>
      </c>
      <c r="K172" s="334" t="s">
        <v>1425</v>
      </c>
      <c r="L172" s="334" t="s">
        <v>946</v>
      </c>
      <c r="M172" s="333" t="s">
        <v>1426</v>
      </c>
      <c r="N172" s="333" t="s">
        <v>1427</v>
      </c>
      <c r="O172" s="333" t="s">
        <v>1441</v>
      </c>
      <c r="P172" s="333" t="s">
        <v>31</v>
      </c>
      <c r="Q172" s="333" t="s">
        <v>31</v>
      </c>
      <c r="R172" s="333" t="s">
        <v>2003</v>
      </c>
      <c r="S172" s="337" t="s">
        <v>2026</v>
      </c>
      <c r="T172" s="333" t="s">
        <v>1430</v>
      </c>
      <c r="U172" s="336">
        <f t="shared" si="8"/>
        <v>3</v>
      </c>
      <c r="V172" s="333" t="s">
        <v>8</v>
      </c>
      <c r="W172" s="336">
        <f t="shared" si="12"/>
        <v>1</v>
      </c>
      <c r="X172" s="333" t="s">
        <v>8</v>
      </c>
      <c r="Y172" s="336">
        <f t="shared" si="10"/>
        <v>1</v>
      </c>
      <c r="Z172" s="333">
        <f t="shared" si="11"/>
        <v>5</v>
      </c>
      <c r="AA172" s="333" t="s">
        <v>30</v>
      </c>
      <c r="AB172" s="333" t="s">
        <v>1423</v>
      </c>
      <c r="AC172" s="333" t="s">
        <v>1423</v>
      </c>
      <c r="AD172" s="333" t="s">
        <v>1423</v>
      </c>
      <c r="AE172" s="333" t="s">
        <v>1423</v>
      </c>
      <c r="AF172" s="333" t="s">
        <v>1423</v>
      </c>
      <c r="AG172" s="333" t="s">
        <v>1423</v>
      </c>
      <c r="AH172" s="333">
        <v>1</v>
      </c>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A172" s="323"/>
      <c r="CB172" s="323"/>
      <c r="CC172" s="323"/>
      <c r="CD172" s="323"/>
      <c r="CE172" s="323"/>
      <c r="CF172" s="323"/>
      <c r="CG172" s="323"/>
      <c r="CH172" s="323"/>
      <c r="CI172" s="323"/>
      <c r="CJ172" s="323"/>
      <c r="CK172" s="323"/>
      <c r="CL172" s="323"/>
      <c r="CM172" s="323"/>
      <c r="CN172" s="323"/>
      <c r="CO172" s="323"/>
      <c r="CP172" s="323"/>
      <c r="CQ172" s="323"/>
      <c r="CR172" s="323"/>
      <c r="CS172" s="323"/>
      <c r="CT172" s="323"/>
      <c r="CU172" s="323"/>
      <c r="CV172" s="323"/>
      <c r="CW172" s="323"/>
      <c r="CX172" s="323"/>
      <c r="CY172" s="323"/>
      <c r="CZ172" s="323"/>
      <c r="DA172" s="323"/>
      <c r="DB172" s="323"/>
      <c r="DC172" s="323"/>
      <c r="DD172" s="323"/>
      <c r="DE172" s="323"/>
      <c r="DF172" s="323"/>
      <c r="DG172" s="323"/>
      <c r="DH172" s="323"/>
      <c r="DI172" s="323"/>
      <c r="DJ172" s="323"/>
      <c r="DK172" s="323"/>
      <c r="DL172" s="323"/>
      <c r="DM172" s="323"/>
      <c r="DN172" s="323"/>
      <c r="DO172" s="323"/>
      <c r="DP172" s="323"/>
      <c r="DQ172" s="323"/>
      <c r="DR172" s="323"/>
      <c r="DS172" s="323"/>
      <c r="DT172" s="323"/>
      <c r="DU172" s="323"/>
      <c r="DV172" s="323"/>
      <c r="DW172" s="323"/>
      <c r="DX172" s="323"/>
      <c r="DY172" s="323"/>
      <c r="DZ172" s="323"/>
      <c r="EA172" s="323"/>
      <c r="EB172" s="323"/>
      <c r="EC172" s="323"/>
      <c r="ED172" s="323"/>
      <c r="EE172" s="323"/>
      <c r="EF172" s="323"/>
      <c r="EG172" s="323"/>
      <c r="EH172" s="323"/>
      <c r="EI172" s="323"/>
      <c r="EJ172" s="323"/>
      <c r="EK172" s="323"/>
      <c r="EL172" s="323"/>
      <c r="EM172" s="323"/>
      <c r="EN172" s="323"/>
      <c r="EO172" s="323"/>
      <c r="EP172" s="323"/>
      <c r="EQ172" s="323"/>
      <c r="ER172" s="323"/>
      <c r="ES172" s="323"/>
      <c r="ET172" s="323"/>
      <c r="EU172" s="323"/>
    </row>
    <row r="173" spans="1:151" s="333" customFormat="1" ht="90">
      <c r="A173" s="333" t="s">
        <v>2034</v>
      </c>
      <c r="B173" s="333" t="s">
        <v>876</v>
      </c>
      <c r="C173" s="333" t="s">
        <v>356</v>
      </c>
      <c r="D173" s="333" t="s">
        <v>2035</v>
      </c>
      <c r="E173" s="335" t="s">
        <v>2036</v>
      </c>
      <c r="F173" s="333" t="s">
        <v>31</v>
      </c>
      <c r="G173" s="333" t="s">
        <v>2037</v>
      </c>
      <c r="H173" s="333" t="s">
        <v>1422</v>
      </c>
      <c r="I173" s="334">
        <v>44153</v>
      </c>
      <c r="J173" s="334" t="s">
        <v>1424</v>
      </c>
      <c r="K173" s="334" t="s">
        <v>1425</v>
      </c>
      <c r="L173" s="334" t="s">
        <v>1425</v>
      </c>
      <c r="M173" s="333" t="s">
        <v>1426</v>
      </c>
      <c r="N173" s="333" t="s">
        <v>1428</v>
      </c>
      <c r="O173" s="333" t="s">
        <v>1495</v>
      </c>
      <c r="P173" s="333" t="s">
        <v>31</v>
      </c>
      <c r="Q173" s="333" t="s">
        <v>30</v>
      </c>
      <c r="R173" s="333" t="s">
        <v>2038</v>
      </c>
      <c r="S173" s="333" t="s">
        <v>1423</v>
      </c>
      <c r="T173" s="333" t="s">
        <v>1442</v>
      </c>
      <c r="U173" s="336">
        <f t="shared" si="8"/>
        <v>2</v>
      </c>
      <c r="V173" s="333" t="s">
        <v>8</v>
      </c>
      <c r="W173" s="336">
        <f t="shared" si="12"/>
        <v>1</v>
      </c>
      <c r="X173" s="333" t="s">
        <v>8</v>
      </c>
      <c r="Y173" s="336">
        <f t="shared" si="10"/>
        <v>1</v>
      </c>
      <c r="Z173" s="333">
        <f t="shared" si="11"/>
        <v>4</v>
      </c>
      <c r="AA173" s="333" t="s">
        <v>30</v>
      </c>
      <c r="AB173" s="333" t="s">
        <v>1443</v>
      </c>
      <c r="AC173" s="333" t="s">
        <v>1443</v>
      </c>
      <c r="AD173" s="333" t="s">
        <v>2039</v>
      </c>
      <c r="AE173" s="333" t="s">
        <v>1433</v>
      </c>
      <c r="AF173" s="334">
        <v>44530</v>
      </c>
      <c r="AG173" s="333" t="s">
        <v>1445</v>
      </c>
      <c r="AH173" s="333">
        <v>1</v>
      </c>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c r="CL173" s="323"/>
      <c r="CM173" s="323"/>
      <c r="CN173" s="323"/>
      <c r="CO173" s="323"/>
      <c r="CP173" s="323"/>
      <c r="CQ173" s="323"/>
      <c r="CR173" s="323"/>
      <c r="CS173" s="323"/>
      <c r="CT173" s="323"/>
      <c r="CU173" s="323"/>
      <c r="CV173" s="323"/>
      <c r="CW173" s="323"/>
      <c r="CX173" s="323"/>
      <c r="CY173" s="323"/>
      <c r="CZ173" s="323"/>
      <c r="DA173" s="323"/>
      <c r="DB173" s="323"/>
      <c r="DC173" s="323"/>
      <c r="DD173" s="323"/>
      <c r="DE173" s="323"/>
      <c r="DF173" s="323"/>
      <c r="DG173" s="323"/>
      <c r="DH173" s="323"/>
      <c r="DI173" s="323"/>
      <c r="DJ173" s="323"/>
      <c r="DK173" s="323"/>
      <c r="DL173" s="323"/>
      <c r="DM173" s="323"/>
      <c r="DN173" s="323"/>
      <c r="DO173" s="323"/>
      <c r="DP173" s="323"/>
      <c r="DQ173" s="323"/>
      <c r="DR173" s="323"/>
      <c r="DS173" s="323"/>
      <c r="DT173" s="323"/>
      <c r="DU173" s="323"/>
      <c r="DV173" s="323"/>
      <c r="DW173" s="323"/>
      <c r="DX173" s="323"/>
      <c r="DY173" s="323"/>
      <c r="DZ173" s="323"/>
      <c r="EA173" s="323"/>
      <c r="EB173" s="323"/>
      <c r="EC173" s="323"/>
      <c r="ED173" s="323"/>
      <c r="EE173" s="323"/>
      <c r="EF173" s="323"/>
      <c r="EG173" s="323"/>
      <c r="EH173" s="323"/>
      <c r="EI173" s="323"/>
      <c r="EJ173" s="323"/>
      <c r="EK173" s="323"/>
      <c r="EL173" s="323"/>
      <c r="EM173" s="323"/>
      <c r="EN173" s="323"/>
      <c r="EO173" s="323"/>
      <c r="EP173" s="323"/>
      <c r="EQ173" s="323"/>
      <c r="ER173" s="323"/>
      <c r="ES173" s="323"/>
      <c r="ET173" s="323"/>
      <c r="EU173" s="323"/>
    </row>
    <row r="174" spans="1:151" s="333" customFormat="1" ht="75">
      <c r="A174" s="333" t="s">
        <v>2040</v>
      </c>
      <c r="B174" s="333" t="s">
        <v>876</v>
      </c>
      <c r="C174" s="333" t="s">
        <v>1539</v>
      </c>
      <c r="D174" s="333" t="s">
        <v>2041</v>
      </c>
      <c r="E174" s="333" t="s">
        <v>2042</v>
      </c>
      <c r="F174" s="333" t="s">
        <v>30</v>
      </c>
      <c r="G174" s="333" t="s">
        <v>1423</v>
      </c>
      <c r="H174" s="333" t="s">
        <v>1422</v>
      </c>
      <c r="I174" s="334">
        <v>44426</v>
      </c>
      <c r="J174" s="334" t="s">
        <v>1424</v>
      </c>
      <c r="K174" s="334" t="s">
        <v>1425</v>
      </c>
      <c r="L174" s="334" t="s">
        <v>1425</v>
      </c>
      <c r="M174" s="333" t="s">
        <v>1426</v>
      </c>
      <c r="N174" s="333" t="s">
        <v>1437</v>
      </c>
      <c r="O174" s="333" t="s">
        <v>1441</v>
      </c>
      <c r="P174" s="333" t="s">
        <v>31</v>
      </c>
      <c r="Q174" s="333" t="s">
        <v>30</v>
      </c>
      <c r="R174" s="333" t="s">
        <v>2043</v>
      </c>
      <c r="S174" s="333" t="s">
        <v>2044</v>
      </c>
      <c r="T174" s="333" t="s">
        <v>1430</v>
      </c>
      <c r="U174" s="336">
        <f t="shared" si="8"/>
        <v>3</v>
      </c>
      <c r="V174" s="333" t="s">
        <v>1431</v>
      </c>
      <c r="W174" s="336">
        <f t="shared" si="12"/>
        <v>2</v>
      </c>
      <c r="X174" s="333" t="s">
        <v>1431</v>
      </c>
      <c r="Y174" s="336">
        <f t="shared" si="10"/>
        <v>2</v>
      </c>
      <c r="Z174" s="333">
        <f t="shared" si="11"/>
        <v>7</v>
      </c>
      <c r="AA174" s="333" t="s">
        <v>30</v>
      </c>
      <c r="AB174" s="333" t="s">
        <v>1423</v>
      </c>
      <c r="AC174" s="334" t="s">
        <v>1423</v>
      </c>
      <c r="AD174" s="334" t="s">
        <v>1423</v>
      </c>
      <c r="AE174" s="333" t="s">
        <v>1423</v>
      </c>
      <c r="AF174" s="333" t="s">
        <v>1423</v>
      </c>
      <c r="AG174" s="334" t="s">
        <v>1423</v>
      </c>
      <c r="AH174" s="333">
        <v>1</v>
      </c>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3"/>
      <c r="BR174" s="323"/>
      <c r="BS174" s="323"/>
      <c r="BT174" s="323"/>
      <c r="BU174" s="323"/>
      <c r="BV174" s="323"/>
      <c r="BW174" s="323"/>
      <c r="BX174" s="323"/>
      <c r="BY174" s="323"/>
      <c r="BZ174" s="323"/>
      <c r="CA174" s="323"/>
      <c r="CB174" s="323"/>
      <c r="CC174" s="323"/>
      <c r="CD174" s="323"/>
      <c r="CE174" s="323"/>
      <c r="CF174" s="323"/>
      <c r="CG174" s="323"/>
      <c r="CH174" s="323"/>
      <c r="CI174" s="323"/>
      <c r="CJ174" s="323"/>
      <c r="CK174" s="323"/>
      <c r="CL174" s="323"/>
      <c r="CM174" s="323"/>
      <c r="CN174" s="323"/>
      <c r="CO174" s="323"/>
      <c r="CP174" s="323"/>
      <c r="CQ174" s="323"/>
      <c r="CR174" s="323"/>
      <c r="CS174" s="323"/>
      <c r="CT174" s="323"/>
      <c r="CU174" s="323"/>
      <c r="CV174" s="323"/>
      <c r="CW174" s="323"/>
      <c r="CX174" s="323"/>
      <c r="CY174" s="323"/>
      <c r="CZ174" s="323"/>
      <c r="DA174" s="323"/>
      <c r="DB174" s="323"/>
      <c r="DC174" s="323"/>
      <c r="DD174" s="323"/>
      <c r="DE174" s="323"/>
      <c r="DF174" s="323"/>
      <c r="DG174" s="323"/>
      <c r="DH174" s="323"/>
      <c r="DI174" s="323"/>
      <c r="DJ174" s="323"/>
      <c r="DK174" s="323"/>
      <c r="DL174" s="323"/>
      <c r="DM174" s="323"/>
      <c r="DN174" s="323"/>
      <c r="DO174" s="323"/>
      <c r="DP174" s="323"/>
      <c r="DQ174" s="323"/>
      <c r="DR174" s="323"/>
      <c r="DS174" s="323"/>
      <c r="DT174" s="323"/>
      <c r="DU174" s="323"/>
      <c r="DV174" s="323"/>
      <c r="DW174" s="323"/>
      <c r="DX174" s="323"/>
      <c r="DY174" s="323"/>
      <c r="DZ174" s="323"/>
      <c r="EA174" s="323"/>
      <c r="EB174" s="323"/>
      <c r="EC174" s="323"/>
      <c r="ED174" s="323"/>
      <c r="EE174" s="323"/>
      <c r="EF174" s="323"/>
      <c r="EG174" s="323"/>
      <c r="EH174" s="323"/>
      <c r="EI174" s="323"/>
      <c r="EJ174" s="323"/>
      <c r="EK174" s="323"/>
      <c r="EL174" s="323"/>
      <c r="EM174" s="323"/>
      <c r="EN174" s="323"/>
      <c r="EO174" s="323"/>
      <c r="EP174" s="323"/>
      <c r="EQ174" s="323"/>
      <c r="ER174" s="323"/>
      <c r="ES174" s="323"/>
      <c r="ET174" s="323"/>
      <c r="EU174" s="323"/>
    </row>
    <row r="175" spans="1:151" s="333" customFormat="1" ht="255">
      <c r="A175" s="333" t="s">
        <v>2046</v>
      </c>
      <c r="B175" s="333" t="s">
        <v>876</v>
      </c>
      <c r="C175" s="333" t="s">
        <v>1539</v>
      </c>
      <c r="D175" s="333" t="s">
        <v>2047</v>
      </c>
      <c r="E175" s="333" t="s">
        <v>2048</v>
      </c>
      <c r="F175" s="358" t="s">
        <v>31</v>
      </c>
      <c r="G175" s="333" t="s">
        <v>2049</v>
      </c>
      <c r="H175" s="333" t="s">
        <v>1422</v>
      </c>
      <c r="I175" s="333" t="s">
        <v>2050</v>
      </c>
      <c r="J175" s="334" t="s">
        <v>1424</v>
      </c>
      <c r="K175" s="333" t="s">
        <v>2051</v>
      </c>
      <c r="L175" s="334" t="s">
        <v>1425</v>
      </c>
      <c r="M175" s="333" t="s">
        <v>1426</v>
      </c>
      <c r="N175" s="333" t="s">
        <v>2052</v>
      </c>
      <c r="O175" s="358" t="s">
        <v>1495</v>
      </c>
      <c r="P175" s="358" t="s">
        <v>110</v>
      </c>
      <c r="Q175" s="358" t="s">
        <v>111</v>
      </c>
      <c r="R175" s="358" t="s">
        <v>2053</v>
      </c>
      <c r="S175" s="358" t="s">
        <v>2054</v>
      </c>
      <c r="T175" s="333" t="s">
        <v>1442</v>
      </c>
      <c r="U175" s="336">
        <f t="shared" si="8"/>
        <v>2</v>
      </c>
      <c r="V175" s="358" t="s">
        <v>8</v>
      </c>
      <c r="W175" s="336">
        <f t="shared" si="12"/>
        <v>1</v>
      </c>
      <c r="X175" s="358" t="s">
        <v>8</v>
      </c>
      <c r="Y175" s="336">
        <f t="shared" si="10"/>
        <v>1</v>
      </c>
      <c r="Z175" s="333">
        <f t="shared" si="11"/>
        <v>4</v>
      </c>
      <c r="AA175" s="358" t="s">
        <v>31</v>
      </c>
      <c r="AB175" s="333" t="s">
        <v>2055</v>
      </c>
      <c r="AC175" s="333" t="s">
        <v>2056</v>
      </c>
      <c r="AD175" s="333" t="s">
        <v>2057</v>
      </c>
      <c r="AE175" s="358" t="s">
        <v>1433</v>
      </c>
      <c r="AF175" s="334" t="s">
        <v>2058</v>
      </c>
      <c r="AG175" s="333" t="s">
        <v>2059</v>
      </c>
      <c r="AH175" s="333">
        <v>1</v>
      </c>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A175" s="323"/>
      <c r="CB175" s="323"/>
      <c r="CC175" s="323"/>
      <c r="CD175" s="323"/>
      <c r="CE175" s="323"/>
      <c r="CF175" s="323"/>
      <c r="CG175" s="323"/>
      <c r="CH175" s="323"/>
      <c r="CI175" s="323"/>
      <c r="CJ175" s="323"/>
      <c r="CK175" s="323"/>
      <c r="CL175" s="323"/>
      <c r="CM175" s="323"/>
      <c r="CN175" s="323"/>
      <c r="CO175" s="323"/>
      <c r="CP175" s="323"/>
      <c r="CQ175" s="323"/>
      <c r="CR175" s="323"/>
      <c r="CS175" s="323"/>
      <c r="CT175" s="323"/>
      <c r="CU175" s="323"/>
      <c r="CV175" s="323"/>
      <c r="CW175" s="323"/>
      <c r="CX175" s="323"/>
      <c r="CY175" s="323"/>
      <c r="CZ175" s="323"/>
      <c r="DA175" s="323"/>
      <c r="DB175" s="323"/>
      <c r="DC175" s="323"/>
      <c r="DD175" s="323"/>
      <c r="DE175" s="323"/>
      <c r="DF175" s="323"/>
      <c r="DG175" s="323"/>
      <c r="DH175" s="323"/>
      <c r="DI175" s="323"/>
      <c r="DJ175" s="323"/>
      <c r="DK175" s="323"/>
      <c r="DL175" s="323"/>
      <c r="DM175" s="323"/>
      <c r="DN175" s="323"/>
      <c r="DO175" s="323"/>
      <c r="DP175" s="323"/>
      <c r="DQ175" s="323"/>
      <c r="DR175" s="323"/>
      <c r="DS175" s="323"/>
      <c r="DT175" s="323"/>
      <c r="DU175" s="323"/>
      <c r="DV175" s="323"/>
      <c r="DW175" s="323"/>
      <c r="DX175" s="323"/>
      <c r="DY175" s="323"/>
      <c r="DZ175" s="323"/>
      <c r="EA175" s="323"/>
      <c r="EB175" s="323"/>
      <c r="EC175" s="323"/>
      <c r="ED175" s="323"/>
      <c r="EE175" s="323"/>
      <c r="EF175" s="323"/>
      <c r="EG175" s="323"/>
      <c r="EH175" s="323"/>
      <c r="EI175" s="323"/>
      <c r="EJ175" s="323"/>
      <c r="EK175" s="323"/>
      <c r="EL175" s="323"/>
      <c r="EM175" s="323"/>
      <c r="EN175" s="323"/>
      <c r="EO175" s="323"/>
      <c r="EP175" s="323"/>
      <c r="EQ175" s="323"/>
      <c r="ER175" s="323"/>
      <c r="ES175" s="323"/>
      <c r="ET175" s="323"/>
      <c r="EU175" s="323"/>
    </row>
    <row r="176" spans="1:151" s="333" customFormat="1" ht="180">
      <c r="A176" s="333" t="s">
        <v>2060</v>
      </c>
      <c r="B176" s="333" t="s">
        <v>2061</v>
      </c>
      <c r="C176" s="333" t="s">
        <v>356</v>
      </c>
      <c r="D176" s="333" t="s">
        <v>2062</v>
      </c>
      <c r="E176" s="335" t="s">
        <v>2063</v>
      </c>
      <c r="F176" s="333" t="s">
        <v>30</v>
      </c>
      <c r="G176" s="356" t="s">
        <v>1423</v>
      </c>
      <c r="H176" s="333" t="s">
        <v>1422</v>
      </c>
      <c r="I176" s="334">
        <v>44300</v>
      </c>
      <c r="J176" s="334" t="s">
        <v>1424</v>
      </c>
      <c r="K176" s="334" t="s">
        <v>949</v>
      </c>
      <c r="L176" s="334" t="s">
        <v>949</v>
      </c>
      <c r="M176" s="333" t="s">
        <v>1426</v>
      </c>
      <c r="N176" s="333" t="s">
        <v>1427</v>
      </c>
      <c r="O176" s="333" t="s">
        <v>1441</v>
      </c>
      <c r="P176" s="333" t="s">
        <v>31</v>
      </c>
      <c r="Q176" s="333" t="s">
        <v>31</v>
      </c>
      <c r="R176" s="333" t="s">
        <v>2003</v>
      </c>
      <c r="S176" s="337" t="s">
        <v>2064</v>
      </c>
      <c r="T176" s="333" t="s">
        <v>1430</v>
      </c>
      <c r="U176" s="336">
        <f t="shared" si="8"/>
        <v>3</v>
      </c>
      <c r="V176" s="333" t="s">
        <v>8</v>
      </c>
      <c r="W176" s="336">
        <f t="shared" si="12"/>
        <v>1</v>
      </c>
      <c r="X176" s="333" t="s">
        <v>8</v>
      </c>
      <c r="Y176" s="336">
        <f t="shared" si="10"/>
        <v>1</v>
      </c>
      <c r="Z176" s="333">
        <f t="shared" si="11"/>
        <v>5</v>
      </c>
      <c r="AA176" s="333" t="s">
        <v>30</v>
      </c>
      <c r="AB176" s="333" t="s">
        <v>1423</v>
      </c>
      <c r="AC176" s="333" t="s">
        <v>1423</v>
      </c>
      <c r="AD176" s="333" t="s">
        <v>1423</v>
      </c>
      <c r="AE176" s="333" t="s">
        <v>1423</v>
      </c>
      <c r="AF176" s="334">
        <v>44530</v>
      </c>
      <c r="AG176" s="333" t="s">
        <v>1423</v>
      </c>
      <c r="AH176" s="333">
        <v>1</v>
      </c>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3"/>
      <c r="BR176" s="323"/>
      <c r="BS176" s="323"/>
      <c r="BT176" s="323"/>
      <c r="BU176" s="323"/>
      <c r="BV176" s="323"/>
      <c r="BW176" s="323"/>
      <c r="BX176" s="323"/>
      <c r="BY176" s="323"/>
      <c r="BZ176" s="323"/>
      <c r="CA176" s="323"/>
      <c r="CB176" s="323"/>
      <c r="CC176" s="323"/>
      <c r="CD176" s="323"/>
      <c r="CE176" s="323"/>
      <c r="CF176" s="323"/>
      <c r="CG176" s="323"/>
      <c r="CH176" s="323"/>
      <c r="CI176" s="323"/>
      <c r="CJ176" s="323"/>
      <c r="CK176" s="323"/>
      <c r="CL176" s="323"/>
      <c r="CM176" s="323"/>
      <c r="CN176" s="323"/>
      <c r="CO176" s="323"/>
      <c r="CP176" s="323"/>
      <c r="CQ176" s="323"/>
      <c r="CR176" s="323"/>
      <c r="CS176" s="323"/>
      <c r="CT176" s="323"/>
      <c r="CU176" s="323"/>
      <c r="CV176" s="323"/>
      <c r="CW176" s="323"/>
      <c r="CX176" s="323"/>
      <c r="CY176" s="323"/>
      <c r="CZ176" s="323"/>
      <c r="DA176" s="323"/>
      <c r="DB176" s="323"/>
      <c r="DC176" s="323"/>
      <c r="DD176" s="323"/>
      <c r="DE176" s="323"/>
      <c r="DF176" s="323"/>
      <c r="DG176" s="323"/>
      <c r="DH176" s="323"/>
      <c r="DI176" s="323"/>
      <c r="DJ176" s="323"/>
      <c r="DK176" s="323"/>
      <c r="DL176" s="323"/>
      <c r="DM176" s="323"/>
      <c r="DN176" s="323"/>
      <c r="DO176" s="323"/>
      <c r="DP176" s="323"/>
      <c r="DQ176" s="323"/>
      <c r="DR176" s="323"/>
      <c r="DS176" s="323"/>
      <c r="DT176" s="323"/>
      <c r="DU176" s="323"/>
      <c r="DV176" s="323"/>
      <c r="DW176" s="323"/>
      <c r="DX176" s="323"/>
      <c r="DY176" s="323"/>
      <c r="DZ176" s="323"/>
      <c r="EA176" s="323"/>
      <c r="EB176" s="323"/>
      <c r="EC176" s="323"/>
      <c r="ED176" s="323"/>
      <c r="EE176" s="323"/>
      <c r="EF176" s="323"/>
      <c r="EG176" s="323"/>
      <c r="EH176" s="323"/>
      <c r="EI176" s="323"/>
      <c r="EJ176" s="323"/>
      <c r="EK176" s="323"/>
      <c r="EL176" s="323"/>
      <c r="EM176" s="323"/>
      <c r="EN176" s="323"/>
      <c r="EO176" s="323"/>
      <c r="EP176" s="323"/>
      <c r="EQ176" s="323"/>
      <c r="ER176" s="323"/>
      <c r="ES176" s="323"/>
      <c r="ET176" s="323"/>
      <c r="EU176" s="323"/>
    </row>
    <row r="177" spans="1:151" s="333" customFormat="1" ht="60">
      <c r="A177" s="333" t="s">
        <v>2065</v>
      </c>
      <c r="B177" s="333" t="s">
        <v>2061</v>
      </c>
      <c r="C177" s="333" t="s">
        <v>1539</v>
      </c>
      <c r="D177" s="333" t="s">
        <v>2066</v>
      </c>
      <c r="E177" s="333" t="s">
        <v>2067</v>
      </c>
      <c r="F177" s="333" t="s">
        <v>1423</v>
      </c>
      <c r="G177" s="333" t="s">
        <v>1423</v>
      </c>
      <c r="H177" s="333" t="s">
        <v>1422</v>
      </c>
      <c r="I177" s="333" t="s">
        <v>1423</v>
      </c>
      <c r="J177" s="334" t="s">
        <v>1424</v>
      </c>
      <c r="K177" s="334" t="s">
        <v>2068</v>
      </c>
      <c r="L177" s="334" t="s">
        <v>949</v>
      </c>
      <c r="M177" s="333" t="s">
        <v>2069</v>
      </c>
      <c r="N177" s="333" t="s">
        <v>1427</v>
      </c>
      <c r="O177" s="333" t="s">
        <v>1423</v>
      </c>
      <c r="P177" s="333" t="s">
        <v>30</v>
      </c>
      <c r="Q177" s="333" t="s">
        <v>30</v>
      </c>
      <c r="R177" s="333" t="s">
        <v>1423</v>
      </c>
      <c r="S177" s="333" t="s">
        <v>1423</v>
      </c>
      <c r="T177" s="333" t="s">
        <v>8</v>
      </c>
      <c r="U177" s="336">
        <f t="shared" si="8"/>
        <v>1</v>
      </c>
      <c r="V177" s="333" t="s">
        <v>8</v>
      </c>
      <c r="W177" s="336">
        <f t="shared" si="12"/>
        <v>1</v>
      </c>
      <c r="X177" s="333" t="s">
        <v>8</v>
      </c>
      <c r="Y177" s="336">
        <f t="shared" si="10"/>
        <v>1</v>
      </c>
      <c r="Z177" s="333">
        <f t="shared" si="11"/>
        <v>3</v>
      </c>
      <c r="AC177" s="334"/>
      <c r="AF177" s="334"/>
      <c r="AH177" s="333">
        <v>1</v>
      </c>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3"/>
      <c r="BR177" s="323"/>
      <c r="BS177" s="323"/>
      <c r="BT177" s="323"/>
      <c r="BU177" s="323"/>
      <c r="BV177" s="323"/>
      <c r="BW177" s="323"/>
      <c r="BX177" s="323"/>
      <c r="BY177" s="323"/>
      <c r="BZ177" s="323"/>
      <c r="CA177" s="323"/>
      <c r="CB177" s="323"/>
      <c r="CC177" s="323"/>
      <c r="CD177" s="323"/>
      <c r="CE177" s="323"/>
      <c r="CF177" s="323"/>
      <c r="CG177" s="323"/>
      <c r="CH177" s="323"/>
      <c r="CI177" s="323"/>
      <c r="CJ177" s="323"/>
      <c r="CK177" s="323"/>
      <c r="CL177" s="323"/>
      <c r="CM177" s="323"/>
      <c r="CN177" s="323"/>
      <c r="CO177" s="323"/>
      <c r="CP177" s="323"/>
      <c r="CQ177" s="323"/>
      <c r="CR177" s="323"/>
      <c r="CS177" s="323"/>
      <c r="CT177" s="323"/>
      <c r="CU177" s="323"/>
      <c r="CV177" s="323"/>
      <c r="CW177" s="323"/>
      <c r="CX177" s="323"/>
      <c r="CY177" s="323"/>
      <c r="CZ177" s="323"/>
      <c r="DA177" s="323"/>
      <c r="DB177" s="323"/>
      <c r="DC177" s="323"/>
      <c r="DD177" s="323"/>
      <c r="DE177" s="323"/>
      <c r="DF177" s="323"/>
      <c r="DG177" s="323"/>
      <c r="DH177" s="323"/>
      <c r="DI177" s="323"/>
      <c r="DJ177" s="323"/>
      <c r="DK177" s="323"/>
      <c r="DL177" s="323"/>
      <c r="DM177" s="323"/>
      <c r="DN177" s="323"/>
      <c r="DO177" s="323"/>
      <c r="DP177" s="323"/>
      <c r="DQ177" s="323"/>
      <c r="DR177" s="323"/>
      <c r="DS177" s="323"/>
      <c r="DT177" s="323"/>
      <c r="DU177" s="323"/>
      <c r="DV177" s="323"/>
      <c r="DW177" s="323"/>
      <c r="DX177" s="323"/>
      <c r="DY177" s="323"/>
      <c r="DZ177" s="323"/>
      <c r="EA177" s="323"/>
      <c r="EB177" s="323"/>
      <c r="EC177" s="323"/>
      <c r="ED177" s="323"/>
      <c r="EE177" s="323"/>
      <c r="EF177" s="323"/>
      <c r="EG177" s="323"/>
      <c r="EH177" s="323"/>
      <c r="EI177" s="323"/>
      <c r="EJ177" s="323"/>
      <c r="EK177" s="323"/>
      <c r="EL177" s="323"/>
      <c r="EM177" s="323"/>
      <c r="EN177" s="323"/>
      <c r="EO177" s="323"/>
      <c r="EP177" s="323"/>
      <c r="EQ177" s="323"/>
      <c r="ER177" s="323"/>
      <c r="ES177" s="323"/>
      <c r="ET177" s="323"/>
      <c r="EU177" s="323"/>
    </row>
    <row r="178" spans="1:151" s="333" customFormat="1" ht="45">
      <c r="A178" s="333" t="s">
        <v>2070</v>
      </c>
      <c r="B178" s="333" t="s">
        <v>2061</v>
      </c>
      <c r="C178" s="333" t="s">
        <v>2071</v>
      </c>
      <c r="D178" s="333" t="s">
        <v>2072</v>
      </c>
      <c r="E178" s="333" t="s">
        <v>2073</v>
      </c>
      <c r="F178" s="333" t="s">
        <v>1423</v>
      </c>
      <c r="G178" s="333" t="s">
        <v>1423</v>
      </c>
      <c r="H178" s="333" t="s">
        <v>1422</v>
      </c>
      <c r="I178" s="333" t="s">
        <v>1423</v>
      </c>
      <c r="J178" s="334" t="s">
        <v>1424</v>
      </c>
      <c r="K178" s="334" t="s">
        <v>2068</v>
      </c>
      <c r="L178" s="334" t="s">
        <v>949</v>
      </c>
      <c r="M178" s="333" t="s">
        <v>1426</v>
      </c>
      <c r="N178" s="333" t="s">
        <v>1428</v>
      </c>
      <c r="O178" s="333" t="s">
        <v>1428</v>
      </c>
      <c r="P178" s="333" t="s">
        <v>30</v>
      </c>
      <c r="Q178" s="333" t="s">
        <v>30</v>
      </c>
      <c r="R178" s="333" t="s">
        <v>1423</v>
      </c>
      <c r="S178" s="333" t="s">
        <v>1423</v>
      </c>
      <c r="T178" s="333" t="s">
        <v>6</v>
      </c>
      <c r="U178" s="336">
        <f t="shared" si="8"/>
        <v>3</v>
      </c>
      <c r="V178" s="333" t="s">
        <v>6</v>
      </c>
      <c r="W178" s="336">
        <f t="shared" si="12"/>
        <v>3</v>
      </c>
      <c r="X178" s="333" t="s">
        <v>1431</v>
      </c>
      <c r="Y178" s="336">
        <f t="shared" si="10"/>
        <v>2</v>
      </c>
      <c r="Z178" s="333">
        <f t="shared" si="11"/>
        <v>8</v>
      </c>
      <c r="AC178" s="334"/>
      <c r="AF178" s="334"/>
      <c r="AH178" s="333">
        <v>1</v>
      </c>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A178" s="323"/>
      <c r="CB178" s="323"/>
      <c r="CC178" s="323"/>
      <c r="CD178" s="323"/>
      <c r="CE178" s="323"/>
      <c r="CF178" s="323"/>
      <c r="CG178" s="323"/>
      <c r="CH178" s="323"/>
      <c r="CI178" s="323"/>
      <c r="CJ178" s="323"/>
      <c r="CK178" s="323"/>
      <c r="CL178" s="323"/>
      <c r="CM178" s="323"/>
      <c r="CN178" s="323"/>
      <c r="CO178" s="323"/>
      <c r="CP178" s="323"/>
      <c r="CQ178" s="323"/>
      <c r="CR178" s="323"/>
      <c r="CS178" s="323"/>
      <c r="CT178" s="323"/>
      <c r="CU178" s="323"/>
      <c r="CV178" s="323"/>
      <c r="CW178" s="323"/>
      <c r="CX178" s="323"/>
      <c r="CY178" s="323"/>
      <c r="CZ178" s="323"/>
      <c r="DA178" s="323"/>
      <c r="DB178" s="323"/>
      <c r="DC178" s="323"/>
      <c r="DD178" s="323"/>
      <c r="DE178" s="323"/>
      <c r="DF178" s="323"/>
      <c r="DG178" s="323"/>
      <c r="DH178" s="323"/>
      <c r="DI178" s="323"/>
      <c r="DJ178" s="323"/>
      <c r="DK178" s="323"/>
      <c r="DL178" s="323"/>
      <c r="DM178" s="323"/>
      <c r="DN178" s="323"/>
      <c r="DO178" s="323"/>
      <c r="DP178" s="323"/>
      <c r="DQ178" s="323"/>
      <c r="DR178" s="323"/>
      <c r="DS178" s="323"/>
      <c r="DT178" s="323"/>
      <c r="DU178" s="323"/>
      <c r="DV178" s="323"/>
      <c r="DW178" s="323"/>
      <c r="DX178" s="323"/>
      <c r="DY178" s="323"/>
      <c r="DZ178" s="323"/>
      <c r="EA178" s="323"/>
      <c r="EB178" s="323"/>
      <c r="EC178" s="323"/>
      <c r="ED178" s="323"/>
      <c r="EE178" s="323"/>
      <c r="EF178" s="323"/>
      <c r="EG178" s="323"/>
      <c r="EH178" s="323"/>
      <c r="EI178" s="323"/>
      <c r="EJ178" s="323"/>
      <c r="EK178" s="323"/>
      <c r="EL178" s="323"/>
      <c r="EM178" s="323"/>
      <c r="EN178" s="323"/>
      <c r="EO178" s="323"/>
      <c r="EP178" s="323"/>
      <c r="EQ178" s="323"/>
      <c r="ER178" s="323"/>
      <c r="ES178" s="323"/>
      <c r="ET178" s="323"/>
      <c r="EU178" s="323"/>
    </row>
    <row r="179" spans="1:151" s="333" customFormat="1" ht="45">
      <c r="A179" s="333" t="s">
        <v>2074</v>
      </c>
      <c r="B179" s="333" t="s">
        <v>2061</v>
      </c>
      <c r="C179" s="333" t="s">
        <v>353</v>
      </c>
      <c r="D179" s="333" t="s">
        <v>2075</v>
      </c>
      <c r="E179" s="333" t="s">
        <v>2076</v>
      </c>
      <c r="F179" s="333" t="s">
        <v>1423</v>
      </c>
      <c r="G179" s="333" t="s">
        <v>1423</v>
      </c>
      <c r="H179" s="333" t="s">
        <v>1422</v>
      </c>
      <c r="I179" s="333" t="s">
        <v>1423</v>
      </c>
      <c r="J179" s="334" t="s">
        <v>1424</v>
      </c>
      <c r="K179" s="334" t="s">
        <v>2068</v>
      </c>
      <c r="L179" s="334" t="s">
        <v>949</v>
      </c>
      <c r="M179" s="333" t="s">
        <v>1426</v>
      </c>
      <c r="N179" s="333" t="s">
        <v>1427</v>
      </c>
      <c r="O179" s="333" t="s">
        <v>1423</v>
      </c>
      <c r="P179" s="333" t="s">
        <v>30</v>
      </c>
      <c r="Q179" s="333" t="s">
        <v>30</v>
      </c>
      <c r="R179" s="333" t="s">
        <v>1423</v>
      </c>
      <c r="S179" s="333" t="s">
        <v>1423</v>
      </c>
      <c r="T179" s="333" t="s">
        <v>6</v>
      </c>
      <c r="U179" s="336">
        <f t="shared" si="8"/>
        <v>3</v>
      </c>
      <c r="V179" s="333" t="s">
        <v>6</v>
      </c>
      <c r="W179" s="336">
        <f t="shared" si="12"/>
        <v>3</v>
      </c>
      <c r="X179" s="333" t="s">
        <v>8</v>
      </c>
      <c r="Y179" s="336">
        <f t="shared" si="10"/>
        <v>1</v>
      </c>
      <c r="Z179" s="333">
        <f t="shared" si="11"/>
        <v>7</v>
      </c>
      <c r="AC179" s="334"/>
      <c r="AF179" s="334"/>
      <c r="AH179" s="333">
        <v>1</v>
      </c>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323"/>
      <c r="CE179" s="323"/>
      <c r="CF179" s="323"/>
      <c r="CG179" s="323"/>
      <c r="CH179" s="323"/>
      <c r="CI179" s="323"/>
      <c r="CJ179" s="323"/>
      <c r="CK179" s="323"/>
      <c r="CL179" s="323"/>
      <c r="CM179" s="323"/>
      <c r="CN179" s="323"/>
      <c r="CO179" s="323"/>
      <c r="CP179" s="323"/>
      <c r="CQ179" s="323"/>
      <c r="CR179" s="323"/>
      <c r="CS179" s="323"/>
      <c r="CT179" s="323"/>
      <c r="CU179" s="323"/>
      <c r="CV179" s="323"/>
      <c r="CW179" s="323"/>
      <c r="CX179" s="323"/>
      <c r="CY179" s="323"/>
      <c r="CZ179" s="323"/>
      <c r="DA179" s="323"/>
      <c r="DB179" s="323"/>
      <c r="DC179" s="323"/>
      <c r="DD179" s="323"/>
      <c r="DE179" s="323"/>
      <c r="DF179" s="323"/>
      <c r="DG179" s="323"/>
      <c r="DH179" s="323"/>
      <c r="DI179" s="323"/>
      <c r="DJ179" s="323"/>
      <c r="DK179" s="323"/>
      <c r="DL179" s="323"/>
      <c r="DM179" s="323"/>
      <c r="DN179" s="323"/>
      <c r="DO179" s="323"/>
      <c r="DP179" s="323"/>
      <c r="DQ179" s="323"/>
      <c r="DR179" s="323"/>
      <c r="DS179" s="323"/>
      <c r="DT179" s="323"/>
      <c r="DU179" s="323"/>
      <c r="DV179" s="323"/>
      <c r="DW179" s="323"/>
      <c r="DX179" s="323"/>
      <c r="DY179" s="323"/>
      <c r="DZ179" s="323"/>
      <c r="EA179" s="323"/>
      <c r="EB179" s="323"/>
      <c r="EC179" s="323"/>
      <c r="ED179" s="323"/>
      <c r="EE179" s="323"/>
      <c r="EF179" s="323"/>
      <c r="EG179" s="323"/>
      <c r="EH179" s="323"/>
      <c r="EI179" s="323"/>
      <c r="EJ179" s="323"/>
      <c r="EK179" s="323"/>
      <c r="EL179" s="323"/>
      <c r="EM179" s="323"/>
      <c r="EN179" s="323"/>
      <c r="EO179" s="323"/>
      <c r="EP179" s="323"/>
      <c r="EQ179" s="323"/>
      <c r="ER179" s="323"/>
      <c r="ES179" s="323"/>
      <c r="ET179" s="323"/>
      <c r="EU179" s="323"/>
    </row>
    <row r="180" spans="1:151" s="333" customFormat="1" ht="60">
      <c r="A180" s="333" t="s">
        <v>2077</v>
      </c>
      <c r="B180" s="333" t="s">
        <v>2061</v>
      </c>
      <c r="C180" s="333" t="s">
        <v>1539</v>
      </c>
      <c r="D180" s="333" t="s">
        <v>2078</v>
      </c>
      <c r="E180" s="333" t="s">
        <v>2079</v>
      </c>
      <c r="F180" s="333" t="s">
        <v>1423</v>
      </c>
      <c r="G180" s="333" t="s">
        <v>1423</v>
      </c>
      <c r="H180" s="333" t="s">
        <v>1422</v>
      </c>
      <c r="I180" s="333" t="s">
        <v>1423</v>
      </c>
      <c r="J180" s="334" t="s">
        <v>1424</v>
      </c>
      <c r="K180" s="334" t="s">
        <v>2068</v>
      </c>
      <c r="L180" s="334" t="s">
        <v>949</v>
      </c>
      <c r="M180" s="333" t="s">
        <v>1426</v>
      </c>
      <c r="N180" s="333" t="s">
        <v>1427</v>
      </c>
      <c r="O180" s="333" t="s">
        <v>1423</v>
      </c>
      <c r="P180" s="333" t="s">
        <v>30</v>
      </c>
      <c r="Q180" s="333" t="s">
        <v>30</v>
      </c>
      <c r="R180" s="333" t="s">
        <v>1423</v>
      </c>
      <c r="S180" s="333" t="s">
        <v>1423</v>
      </c>
      <c r="T180" s="333" t="s">
        <v>8</v>
      </c>
      <c r="U180" s="336">
        <f t="shared" si="8"/>
        <v>1</v>
      </c>
      <c r="V180" s="333" t="s">
        <v>8</v>
      </c>
      <c r="W180" s="336">
        <f t="shared" si="12"/>
        <v>1</v>
      </c>
      <c r="X180" s="333" t="s">
        <v>8</v>
      </c>
      <c r="Y180" s="336">
        <f t="shared" si="10"/>
        <v>1</v>
      </c>
      <c r="Z180" s="333">
        <f t="shared" si="11"/>
        <v>3</v>
      </c>
      <c r="AC180" s="334"/>
      <c r="AF180" s="334"/>
      <c r="AH180" s="333">
        <v>1</v>
      </c>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c r="BM180" s="323"/>
      <c r="BN180" s="323"/>
      <c r="BO180" s="323"/>
      <c r="BP180" s="323"/>
      <c r="BQ180" s="323"/>
      <c r="BR180" s="323"/>
      <c r="BS180" s="323"/>
      <c r="BT180" s="323"/>
      <c r="BU180" s="323"/>
      <c r="BV180" s="323"/>
      <c r="BW180" s="323"/>
      <c r="BX180" s="323"/>
      <c r="BY180" s="323"/>
      <c r="BZ180" s="323"/>
      <c r="CA180" s="323"/>
      <c r="CB180" s="323"/>
      <c r="CC180" s="323"/>
      <c r="CD180" s="323"/>
      <c r="CE180" s="323"/>
      <c r="CF180" s="323"/>
      <c r="CG180" s="323"/>
      <c r="CH180" s="323"/>
      <c r="CI180" s="323"/>
      <c r="CJ180" s="323"/>
      <c r="CK180" s="323"/>
      <c r="CL180" s="323"/>
      <c r="CM180" s="323"/>
      <c r="CN180" s="323"/>
      <c r="CO180" s="323"/>
      <c r="CP180" s="323"/>
      <c r="CQ180" s="323"/>
      <c r="CR180" s="323"/>
      <c r="CS180" s="323"/>
      <c r="CT180" s="323"/>
      <c r="CU180" s="323"/>
      <c r="CV180" s="323"/>
      <c r="CW180" s="323"/>
      <c r="CX180" s="323"/>
      <c r="CY180" s="323"/>
      <c r="CZ180" s="323"/>
      <c r="DA180" s="323"/>
      <c r="DB180" s="323"/>
      <c r="DC180" s="323"/>
      <c r="DD180" s="323"/>
      <c r="DE180" s="323"/>
      <c r="DF180" s="323"/>
      <c r="DG180" s="323"/>
      <c r="DH180" s="323"/>
      <c r="DI180" s="323"/>
      <c r="DJ180" s="323"/>
      <c r="DK180" s="323"/>
      <c r="DL180" s="323"/>
      <c r="DM180" s="323"/>
      <c r="DN180" s="323"/>
      <c r="DO180" s="323"/>
      <c r="DP180" s="323"/>
      <c r="DQ180" s="323"/>
      <c r="DR180" s="323"/>
      <c r="DS180" s="323"/>
      <c r="DT180" s="323"/>
      <c r="DU180" s="323"/>
      <c r="DV180" s="323"/>
      <c r="DW180" s="323"/>
      <c r="DX180" s="323"/>
      <c r="DY180" s="323"/>
      <c r="DZ180" s="323"/>
      <c r="EA180" s="323"/>
      <c r="EB180" s="323"/>
      <c r="EC180" s="323"/>
      <c r="ED180" s="323"/>
      <c r="EE180" s="323"/>
      <c r="EF180" s="323"/>
      <c r="EG180" s="323"/>
      <c r="EH180" s="323"/>
      <c r="EI180" s="323"/>
      <c r="EJ180" s="323"/>
      <c r="EK180" s="323"/>
      <c r="EL180" s="323"/>
      <c r="EM180" s="323"/>
      <c r="EN180" s="323"/>
      <c r="EO180" s="323"/>
      <c r="EP180" s="323"/>
      <c r="EQ180" s="323"/>
      <c r="ER180" s="323"/>
      <c r="ES180" s="323"/>
      <c r="ET180" s="323"/>
      <c r="EU180" s="323"/>
    </row>
    <row r="181" spans="1:151" s="333" customFormat="1" ht="45">
      <c r="A181" s="333" t="s">
        <v>2080</v>
      </c>
      <c r="B181" s="333" t="s">
        <v>2061</v>
      </c>
      <c r="C181" s="333" t="s">
        <v>353</v>
      </c>
      <c r="D181" s="333" t="s">
        <v>2081</v>
      </c>
      <c r="E181" s="333" t="s">
        <v>2082</v>
      </c>
      <c r="F181" s="333" t="s">
        <v>1423</v>
      </c>
      <c r="G181" s="333" t="s">
        <v>1423</v>
      </c>
      <c r="H181" s="333" t="s">
        <v>1422</v>
      </c>
      <c r="I181" s="333" t="s">
        <v>1423</v>
      </c>
      <c r="J181" s="334" t="s">
        <v>1424</v>
      </c>
      <c r="K181" s="334" t="s">
        <v>2068</v>
      </c>
      <c r="L181" s="334" t="s">
        <v>949</v>
      </c>
      <c r="M181" s="333" t="s">
        <v>2083</v>
      </c>
      <c r="N181" s="333" t="s">
        <v>1427</v>
      </c>
      <c r="O181" s="333" t="s">
        <v>1423</v>
      </c>
      <c r="P181" s="333" t="s">
        <v>30</v>
      </c>
      <c r="Q181" s="333" t="s">
        <v>30</v>
      </c>
      <c r="R181" s="333" t="s">
        <v>1423</v>
      </c>
      <c r="S181" s="333" t="s">
        <v>1423</v>
      </c>
      <c r="T181" s="333" t="s">
        <v>6</v>
      </c>
      <c r="U181" s="336">
        <f t="shared" si="8"/>
        <v>3</v>
      </c>
      <c r="V181" s="333" t="s">
        <v>6</v>
      </c>
      <c r="W181" s="336">
        <f t="shared" si="12"/>
        <v>3</v>
      </c>
      <c r="X181" s="333" t="s">
        <v>30</v>
      </c>
      <c r="Y181" s="336">
        <f t="shared" si="10"/>
        <v>3</v>
      </c>
      <c r="Z181" s="333">
        <f t="shared" si="11"/>
        <v>9</v>
      </c>
      <c r="AC181" s="334"/>
      <c r="AD181" s="334"/>
      <c r="AF181" s="334"/>
      <c r="AG181" s="334"/>
      <c r="AH181" s="333">
        <v>1</v>
      </c>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c r="BM181" s="323"/>
      <c r="BN181" s="323"/>
      <c r="BO181" s="323"/>
      <c r="BP181" s="323"/>
      <c r="BQ181" s="323"/>
      <c r="BR181" s="323"/>
      <c r="BS181" s="323"/>
      <c r="BT181" s="323"/>
      <c r="BU181" s="323"/>
      <c r="BV181" s="323"/>
      <c r="BW181" s="323"/>
      <c r="BX181" s="323"/>
      <c r="BY181" s="323"/>
      <c r="BZ181" s="323"/>
      <c r="CA181" s="323"/>
      <c r="CB181" s="323"/>
      <c r="CC181" s="323"/>
      <c r="CD181" s="323"/>
      <c r="CE181" s="323"/>
      <c r="CF181" s="323"/>
      <c r="CG181" s="323"/>
      <c r="CH181" s="323"/>
      <c r="CI181" s="323"/>
      <c r="CJ181" s="323"/>
      <c r="CK181" s="323"/>
      <c r="CL181" s="323"/>
      <c r="CM181" s="323"/>
      <c r="CN181" s="323"/>
      <c r="CO181" s="323"/>
      <c r="CP181" s="323"/>
      <c r="CQ181" s="323"/>
      <c r="CR181" s="323"/>
      <c r="CS181" s="323"/>
      <c r="CT181" s="323"/>
      <c r="CU181" s="323"/>
      <c r="CV181" s="323"/>
      <c r="CW181" s="323"/>
      <c r="CX181" s="323"/>
      <c r="CY181" s="323"/>
      <c r="CZ181" s="323"/>
      <c r="DA181" s="323"/>
      <c r="DB181" s="323"/>
      <c r="DC181" s="323"/>
      <c r="DD181" s="323"/>
      <c r="DE181" s="323"/>
      <c r="DF181" s="323"/>
      <c r="DG181" s="323"/>
      <c r="DH181" s="323"/>
      <c r="DI181" s="323"/>
      <c r="DJ181" s="323"/>
      <c r="DK181" s="323"/>
      <c r="DL181" s="323"/>
      <c r="DM181" s="323"/>
      <c r="DN181" s="323"/>
      <c r="DO181" s="323"/>
      <c r="DP181" s="323"/>
      <c r="DQ181" s="323"/>
      <c r="DR181" s="323"/>
      <c r="DS181" s="323"/>
      <c r="DT181" s="323"/>
      <c r="DU181" s="323"/>
      <c r="DV181" s="323"/>
      <c r="DW181" s="323"/>
      <c r="DX181" s="323"/>
      <c r="DY181" s="323"/>
      <c r="DZ181" s="323"/>
      <c r="EA181" s="323"/>
      <c r="EB181" s="323"/>
      <c r="EC181" s="323"/>
      <c r="ED181" s="323"/>
      <c r="EE181" s="323"/>
      <c r="EF181" s="323"/>
      <c r="EG181" s="323"/>
      <c r="EH181" s="323"/>
      <c r="EI181" s="323"/>
      <c r="EJ181" s="323"/>
      <c r="EK181" s="323"/>
      <c r="EL181" s="323"/>
      <c r="EM181" s="323"/>
      <c r="EN181" s="323"/>
      <c r="EO181" s="323"/>
      <c r="EP181" s="323"/>
      <c r="EQ181" s="323"/>
      <c r="ER181" s="323"/>
      <c r="ES181" s="323"/>
      <c r="ET181" s="323"/>
      <c r="EU181" s="323"/>
    </row>
    <row r="182" spans="1:151" s="333" customFormat="1" ht="45">
      <c r="A182" s="333" t="s">
        <v>2084</v>
      </c>
      <c r="B182" s="333" t="s">
        <v>2061</v>
      </c>
      <c r="C182" s="333" t="s">
        <v>1539</v>
      </c>
      <c r="D182" s="333" t="s">
        <v>2085</v>
      </c>
      <c r="E182" s="333" t="s">
        <v>2086</v>
      </c>
      <c r="F182" s="333" t="s">
        <v>1423</v>
      </c>
      <c r="G182" s="333" t="s">
        <v>1423</v>
      </c>
      <c r="H182" s="333" t="s">
        <v>1422</v>
      </c>
      <c r="I182" s="333" t="s">
        <v>1423</v>
      </c>
      <c r="J182" s="334" t="s">
        <v>1424</v>
      </c>
      <c r="K182" s="334" t="s">
        <v>2068</v>
      </c>
      <c r="L182" s="334" t="s">
        <v>949</v>
      </c>
      <c r="M182" s="333" t="s">
        <v>1426</v>
      </c>
      <c r="N182" s="333" t="s">
        <v>1427</v>
      </c>
      <c r="O182" s="333" t="s">
        <v>1423</v>
      </c>
      <c r="P182" s="333" t="s">
        <v>30</v>
      </c>
      <c r="Q182" s="333" t="s">
        <v>30</v>
      </c>
      <c r="R182" s="333" t="s">
        <v>1423</v>
      </c>
      <c r="S182" s="333" t="s">
        <v>1423</v>
      </c>
      <c r="T182" s="333" t="s">
        <v>8</v>
      </c>
      <c r="U182" s="336">
        <f t="shared" si="8"/>
        <v>1</v>
      </c>
      <c r="V182" s="333" t="s">
        <v>8</v>
      </c>
      <c r="W182" s="336">
        <f t="shared" si="12"/>
        <v>1</v>
      </c>
      <c r="X182" s="333" t="s">
        <v>8</v>
      </c>
      <c r="Y182" s="336">
        <f t="shared" si="10"/>
        <v>1</v>
      </c>
      <c r="Z182" s="333">
        <f t="shared" si="11"/>
        <v>3</v>
      </c>
      <c r="AC182" s="334"/>
      <c r="AD182" s="334"/>
      <c r="AF182" s="334"/>
      <c r="AG182" s="334"/>
      <c r="AH182" s="333">
        <v>1</v>
      </c>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c r="BN182" s="323"/>
      <c r="BO182" s="323"/>
      <c r="BP182" s="323"/>
      <c r="BQ182" s="323"/>
      <c r="BR182" s="323"/>
      <c r="BS182" s="323"/>
      <c r="BT182" s="323"/>
      <c r="BU182" s="323"/>
      <c r="BV182" s="323"/>
      <c r="BW182" s="323"/>
      <c r="BX182" s="323"/>
      <c r="BY182" s="323"/>
      <c r="BZ182" s="323"/>
      <c r="CA182" s="323"/>
      <c r="CB182" s="323"/>
      <c r="CC182" s="323"/>
      <c r="CD182" s="323"/>
      <c r="CE182" s="323"/>
      <c r="CF182" s="323"/>
      <c r="CG182" s="323"/>
      <c r="CH182" s="323"/>
      <c r="CI182" s="323"/>
      <c r="CJ182" s="323"/>
      <c r="CK182" s="323"/>
      <c r="CL182" s="323"/>
      <c r="CM182" s="323"/>
      <c r="CN182" s="323"/>
      <c r="CO182" s="323"/>
      <c r="CP182" s="323"/>
      <c r="CQ182" s="323"/>
      <c r="CR182" s="323"/>
      <c r="CS182" s="323"/>
      <c r="CT182" s="323"/>
      <c r="CU182" s="323"/>
      <c r="CV182" s="323"/>
      <c r="CW182" s="323"/>
      <c r="CX182" s="323"/>
      <c r="CY182" s="323"/>
      <c r="CZ182" s="323"/>
      <c r="DA182" s="323"/>
      <c r="DB182" s="323"/>
      <c r="DC182" s="323"/>
      <c r="DD182" s="323"/>
      <c r="DE182" s="323"/>
      <c r="DF182" s="323"/>
      <c r="DG182" s="323"/>
      <c r="DH182" s="323"/>
      <c r="DI182" s="323"/>
      <c r="DJ182" s="323"/>
      <c r="DK182" s="323"/>
      <c r="DL182" s="323"/>
      <c r="DM182" s="323"/>
      <c r="DN182" s="323"/>
      <c r="DO182" s="323"/>
      <c r="DP182" s="323"/>
      <c r="DQ182" s="323"/>
      <c r="DR182" s="323"/>
      <c r="DS182" s="323"/>
      <c r="DT182" s="323"/>
      <c r="DU182" s="323"/>
      <c r="DV182" s="323"/>
      <c r="DW182" s="323"/>
      <c r="DX182" s="323"/>
      <c r="DY182" s="323"/>
      <c r="DZ182" s="323"/>
      <c r="EA182" s="323"/>
      <c r="EB182" s="323"/>
      <c r="EC182" s="323"/>
      <c r="ED182" s="323"/>
      <c r="EE182" s="323"/>
      <c r="EF182" s="323"/>
      <c r="EG182" s="323"/>
      <c r="EH182" s="323"/>
      <c r="EI182" s="323"/>
      <c r="EJ182" s="323"/>
      <c r="EK182" s="323"/>
      <c r="EL182" s="323"/>
      <c r="EM182" s="323"/>
      <c r="EN182" s="323"/>
      <c r="EO182" s="323"/>
      <c r="EP182" s="323"/>
      <c r="EQ182" s="323"/>
      <c r="ER182" s="323"/>
      <c r="ES182" s="323"/>
      <c r="ET182" s="323"/>
      <c r="EU182" s="323"/>
    </row>
    <row r="183" spans="1:151" s="333" customFormat="1" ht="45">
      <c r="A183" s="333" t="s">
        <v>2087</v>
      </c>
      <c r="B183" s="333" t="s">
        <v>2061</v>
      </c>
      <c r="C183" s="333" t="s">
        <v>2071</v>
      </c>
      <c r="D183" s="333" t="s">
        <v>2088</v>
      </c>
      <c r="E183" s="333" t="s">
        <v>2089</v>
      </c>
      <c r="F183" s="333" t="s">
        <v>1423</v>
      </c>
      <c r="G183" s="333" t="s">
        <v>1423</v>
      </c>
      <c r="H183" s="333" t="s">
        <v>1422</v>
      </c>
      <c r="I183" s="333" t="s">
        <v>1423</v>
      </c>
      <c r="J183" s="334" t="s">
        <v>1424</v>
      </c>
      <c r="K183" s="334" t="s">
        <v>2068</v>
      </c>
      <c r="L183" s="334" t="s">
        <v>949</v>
      </c>
      <c r="M183" s="333" t="s">
        <v>1426</v>
      </c>
      <c r="N183" s="333" t="s">
        <v>1428</v>
      </c>
      <c r="O183" s="333" t="s">
        <v>1428</v>
      </c>
      <c r="P183" s="333" t="s">
        <v>30</v>
      </c>
      <c r="Q183" s="333" t="s">
        <v>30</v>
      </c>
      <c r="R183" s="333" t="s">
        <v>1423</v>
      </c>
      <c r="S183" s="333" t="s">
        <v>1423</v>
      </c>
      <c r="T183" s="333" t="s">
        <v>6</v>
      </c>
      <c r="U183" s="336">
        <f t="shared" si="8"/>
        <v>3</v>
      </c>
      <c r="V183" s="333" t="s">
        <v>6</v>
      </c>
      <c r="W183" s="336">
        <f t="shared" si="12"/>
        <v>3</v>
      </c>
      <c r="X183" s="333" t="s">
        <v>8</v>
      </c>
      <c r="Y183" s="336">
        <f t="shared" si="10"/>
        <v>1</v>
      </c>
      <c r="Z183" s="333">
        <f t="shared" si="11"/>
        <v>7</v>
      </c>
      <c r="AC183" s="334"/>
      <c r="AF183" s="334"/>
      <c r="AH183" s="333">
        <v>1</v>
      </c>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c r="BN183" s="323"/>
      <c r="BO183" s="323"/>
      <c r="BP183" s="323"/>
      <c r="BQ183" s="323"/>
      <c r="BR183" s="323"/>
      <c r="BS183" s="323"/>
      <c r="BT183" s="323"/>
      <c r="BU183" s="323"/>
      <c r="BV183" s="323"/>
      <c r="BW183" s="323"/>
      <c r="BX183" s="323"/>
      <c r="BY183" s="323"/>
      <c r="BZ183" s="323"/>
      <c r="CA183" s="323"/>
      <c r="CB183" s="323"/>
      <c r="CC183" s="323"/>
      <c r="CD183" s="323"/>
      <c r="CE183" s="323"/>
      <c r="CF183" s="323"/>
      <c r="CG183" s="323"/>
      <c r="CH183" s="323"/>
      <c r="CI183" s="323"/>
      <c r="CJ183" s="323"/>
      <c r="CK183" s="323"/>
      <c r="CL183" s="323"/>
      <c r="CM183" s="323"/>
      <c r="CN183" s="323"/>
      <c r="CO183" s="323"/>
      <c r="CP183" s="323"/>
      <c r="CQ183" s="323"/>
      <c r="CR183" s="323"/>
      <c r="CS183" s="323"/>
      <c r="CT183" s="323"/>
      <c r="CU183" s="323"/>
      <c r="CV183" s="323"/>
      <c r="CW183" s="323"/>
      <c r="CX183" s="323"/>
      <c r="CY183" s="323"/>
      <c r="CZ183" s="323"/>
      <c r="DA183" s="323"/>
      <c r="DB183" s="323"/>
      <c r="DC183" s="323"/>
      <c r="DD183" s="323"/>
      <c r="DE183" s="323"/>
      <c r="DF183" s="323"/>
      <c r="DG183" s="323"/>
      <c r="DH183" s="323"/>
      <c r="DI183" s="323"/>
      <c r="DJ183" s="323"/>
      <c r="DK183" s="323"/>
      <c r="DL183" s="323"/>
      <c r="DM183" s="323"/>
      <c r="DN183" s="323"/>
      <c r="DO183" s="323"/>
      <c r="DP183" s="323"/>
      <c r="DQ183" s="323"/>
      <c r="DR183" s="323"/>
      <c r="DS183" s="323"/>
      <c r="DT183" s="323"/>
      <c r="DU183" s="323"/>
      <c r="DV183" s="323"/>
      <c r="DW183" s="323"/>
      <c r="DX183" s="323"/>
      <c r="DY183" s="323"/>
      <c r="DZ183" s="323"/>
      <c r="EA183" s="323"/>
      <c r="EB183" s="323"/>
      <c r="EC183" s="323"/>
      <c r="ED183" s="323"/>
      <c r="EE183" s="323"/>
      <c r="EF183" s="323"/>
      <c r="EG183" s="323"/>
      <c r="EH183" s="323"/>
      <c r="EI183" s="323"/>
      <c r="EJ183" s="323"/>
      <c r="EK183" s="323"/>
      <c r="EL183" s="323"/>
      <c r="EM183" s="323"/>
      <c r="EN183" s="323"/>
      <c r="EO183" s="323"/>
      <c r="EP183" s="323"/>
      <c r="EQ183" s="323"/>
      <c r="ER183" s="323"/>
      <c r="ES183" s="323"/>
      <c r="ET183" s="323"/>
      <c r="EU183" s="323"/>
    </row>
    <row r="184" spans="1:151" s="333" customFormat="1" ht="45">
      <c r="A184" s="333" t="s">
        <v>2090</v>
      </c>
      <c r="B184" s="333" t="s">
        <v>2061</v>
      </c>
      <c r="C184" s="333" t="s">
        <v>354</v>
      </c>
      <c r="D184" s="333" t="s">
        <v>2091</v>
      </c>
      <c r="E184" s="333" t="s">
        <v>2092</v>
      </c>
      <c r="F184" s="333" t="s">
        <v>1423</v>
      </c>
      <c r="G184" s="333" t="s">
        <v>1423</v>
      </c>
      <c r="H184" s="333" t="s">
        <v>1422</v>
      </c>
      <c r="I184" s="333" t="s">
        <v>1423</v>
      </c>
      <c r="J184" s="334" t="s">
        <v>1424</v>
      </c>
      <c r="K184" s="334" t="s">
        <v>2068</v>
      </c>
      <c r="L184" s="334" t="s">
        <v>949</v>
      </c>
      <c r="M184" s="333" t="s">
        <v>1426</v>
      </c>
      <c r="N184" s="333" t="s">
        <v>1437</v>
      </c>
      <c r="O184" s="333" t="s">
        <v>1423</v>
      </c>
      <c r="P184" s="333" t="s">
        <v>30</v>
      </c>
      <c r="Q184" s="333" t="s">
        <v>30</v>
      </c>
      <c r="R184" s="333" t="s">
        <v>1423</v>
      </c>
      <c r="S184" s="333" t="s">
        <v>1423</v>
      </c>
      <c r="T184" s="333" t="s">
        <v>6</v>
      </c>
      <c r="U184" s="336">
        <f t="shared" si="8"/>
        <v>3</v>
      </c>
      <c r="V184" s="333" t="s">
        <v>6</v>
      </c>
      <c r="W184" s="336">
        <f t="shared" si="12"/>
        <v>3</v>
      </c>
      <c r="X184" s="333" t="s">
        <v>6</v>
      </c>
      <c r="Y184" s="336">
        <f t="shared" si="10"/>
        <v>3</v>
      </c>
      <c r="Z184" s="333">
        <f t="shared" si="11"/>
        <v>9</v>
      </c>
      <c r="AC184" s="334"/>
      <c r="AF184" s="334"/>
      <c r="AH184" s="333">
        <v>1</v>
      </c>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c r="BN184" s="323"/>
      <c r="BO184" s="323"/>
      <c r="BP184" s="323"/>
      <c r="BQ184" s="323"/>
      <c r="BR184" s="323"/>
      <c r="BS184" s="323"/>
      <c r="BT184" s="323"/>
      <c r="BU184" s="323"/>
      <c r="BV184" s="323"/>
      <c r="BW184" s="323"/>
      <c r="BX184" s="323"/>
      <c r="BY184" s="323"/>
      <c r="BZ184" s="323"/>
      <c r="CA184" s="323"/>
      <c r="CB184" s="323"/>
      <c r="CC184" s="323"/>
      <c r="CD184" s="323"/>
      <c r="CE184" s="323"/>
      <c r="CF184" s="323"/>
      <c r="CG184" s="323"/>
      <c r="CH184" s="323"/>
      <c r="CI184" s="323"/>
      <c r="CJ184" s="323"/>
      <c r="CK184" s="323"/>
      <c r="CL184" s="323"/>
      <c r="CM184" s="323"/>
      <c r="CN184" s="323"/>
      <c r="CO184" s="323"/>
      <c r="CP184" s="323"/>
      <c r="CQ184" s="323"/>
      <c r="CR184" s="323"/>
      <c r="CS184" s="323"/>
      <c r="CT184" s="323"/>
      <c r="CU184" s="323"/>
      <c r="CV184" s="323"/>
      <c r="CW184" s="323"/>
      <c r="CX184" s="323"/>
      <c r="CY184" s="323"/>
      <c r="CZ184" s="323"/>
      <c r="DA184" s="323"/>
      <c r="DB184" s="323"/>
      <c r="DC184" s="323"/>
      <c r="DD184" s="323"/>
      <c r="DE184" s="323"/>
      <c r="DF184" s="323"/>
      <c r="DG184" s="323"/>
      <c r="DH184" s="323"/>
      <c r="DI184" s="323"/>
      <c r="DJ184" s="323"/>
      <c r="DK184" s="323"/>
      <c r="DL184" s="323"/>
      <c r="DM184" s="323"/>
      <c r="DN184" s="323"/>
      <c r="DO184" s="323"/>
      <c r="DP184" s="323"/>
      <c r="DQ184" s="323"/>
      <c r="DR184" s="323"/>
      <c r="DS184" s="323"/>
      <c r="DT184" s="323"/>
      <c r="DU184" s="323"/>
      <c r="DV184" s="323"/>
      <c r="DW184" s="323"/>
      <c r="DX184" s="323"/>
      <c r="DY184" s="323"/>
      <c r="DZ184" s="323"/>
      <c r="EA184" s="323"/>
      <c r="EB184" s="323"/>
      <c r="EC184" s="323"/>
      <c r="ED184" s="323"/>
      <c r="EE184" s="323"/>
      <c r="EF184" s="323"/>
      <c r="EG184" s="323"/>
      <c r="EH184" s="323"/>
      <c r="EI184" s="323"/>
      <c r="EJ184" s="323"/>
      <c r="EK184" s="323"/>
      <c r="EL184" s="323"/>
      <c r="EM184" s="323"/>
      <c r="EN184" s="323"/>
      <c r="EO184" s="323"/>
      <c r="EP184" s="323"/>
      <c r="EQ184" s="323"/>
      <c r="ER184" s="323"/>
      <c r="ES184" s="323"/>
      <c r="ET184" s="323"/>
      <c r="EU184" s="323"/>
    </row>
    <row r="185" spans="1:151" s="333" customFormat="1" ht="75">
      <c r="A185" s="333" t="s">
        <v>2093</v>
      </c>
      <c r="B185" s="333" t="s">
        <v>2061</v>
      </c>
      <c r="C185" s="333" t="s">
        <v>1539</v>
      </c>
      <c r="D185" s="333" t="s">
        <v>2094</v>
      </c>
      <c r="E185" s="333" t="s">
        <v>2095</v>
      </c>
      <c r="F185" s="333" t="s">
        <v>1423</v>
      </c>
      <c r="G185" s="333" t="s">
        <v>1423</v>
      </c>
      <c r="H185" s="333" t="s">
        <v>1422</v>
      </c>
      <c r="I185" s="333" t="s">
        <v>1423</v>
      </c>
      <c r="J185" s="334" t="s">
        <v>1424</v>
      </c>
      <c r="K185" s="334" t="s">
        <v>2068</v>
      </c>
      <c r="L185" s="334" t="s">
        <v>949</v>
      </c>
      <c r="M185" s="333" t="s">
        <v>1426</v>
      </c>
      <c r="N185" s="333" t="s">
        <v>1437</v>
      </c>
      <c r="O185" s="333" t="s">
        <v>1423</v>
      </c>
      <c r="P185" s="333" t="s">
        <v>30</v>
      </c>
      <c r="Q185" s="333" t="s">
        <v>30</v>
      </c>
      <c r="R185" s="333" t="s">
        <v>1423</v>
      </c>
      <c r="S185" s="333" t="s">
        <v>1423</v>
      </c>
      <c r="T185" s="333" t="s">
        <v>6</v>
      </c>
      <c r="U185" s="336">
        <f t="shared" si="8"/>
        <v>3</v>
      </c>
      <c r="V185" s="333" t="s">
        <v>6</v>
      </c>
      <c r="W185" s="336">
        <f t="shared" si="12"/>
        <v>3</v>
      </c>
      <c r="X185" s="333" t="s">
        <v>6</v>
      </c>
      <c r="Y185" s="336">
        <f t="shared" si="10"/>
        <v>3</v>
      </c>
      <c r="Z185" s="333">
        <f t="shared" si="11"/>
        <v>9</v>
      </c>
      <c r="AC185" s="334"/>
      <c r="AF185" s="334"/>
      <c r="AH185" s="333">
        <v>1</v>
      </c>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c r="BN185" s="323"/>
      <c r="BO185" s="323"/>
      <c r="BP185" s="323"/>
      <c r="BQ185" s="323"/>
      <c r="BR185" s="323"/>
      <c r="BS185" s="323"/>
      <c r="BT185" s="323"/>
      <c r="BU185" s="323"/>
      <c r="BV185" s="323"/>
      <c r="BW185" s="323"/>
      <c r="BX185" s="323"/>
      <c r="BY185" s="323"/>
      <c r="BZ185" s="323"/>
      <c r="CA185" s="323"/>
      <c r="CB185" s="323"/>
      <c r="CC185" s="323"/>
      <c r="CD185" s="323"/>
      <c r="CE185" s="323"/>
      <c r="CF185" s="323"/>
      <c r="CG185" s="323"/>
      <c r="CH185" s="323"/>
      <c r="CI185" s="323"/>
      <c r="CJ185" s="323"/>
      <c r="CK185" s="323"/>
      <c r="CL185" s="323"/>
      <c r="CM185" s="323"/>
      <c r="CN185" s="323"/>
      <c r="CO185" s="323"/>
      <c r="CP185" s="323"/>
      <c r="CQ185" s="323"/>
      <c r="CR185" s="323"/>
      <c r="CS185" s="323"/>
      <c r="CT185" s="323"/>
      <c r="CU185" s="323"/>
      <c r="CV185" s="323"/>
      <c r="CW185" s="323"/>
      <c r="CX185" s="323"/>
      <c r="CY185" s="323"/>
      <c r="CZ185" s="323"/>
      <c r="DA185" s="323"/>
      <c r="DB185" s="323"/>
      <c r="DC185" s="323"/>
      <c r="DD185" s="323"/>
      <c r="DE185" s="323"/>
      <c r="DF185" s="323"/>
      <c r="DG185" s="323"/>
      <c r="DH185" s="323"/>
      <c r="DI185" s="323"/>
      <c r="DJ185" s="323"/>
      <c r="DK185" s="323"/>
      <c r="DL185" s="323"/>
      <c r="DM185" s="323"/>
      <c r="DN185" s="323"/>
      <c r="DO185" s="323"/>
      <c r="DP185" s="323"/>
      <c r="DQ185" s="323"/>
      <c r="DR185" s="323"/>
      <c r="DS185" s="323"/>
      <c r="DT185" s="323"/>
      <c r="DU185" s="323"/>
      <c r="DV185" s="323"/>
      <c r="DW185" s="323"/>
      <c r="DX185" s="323"/>
      <c r="DY185" s="323"/>
      <c r="DZ185" s="323"/>
      <c r="EA185" s="323"/>
      <c r="EB185" s="323"/>
      <c r="EC185" s="323"/>
      <c r="ED185" s="323"/>
      <c r="EE185" s="323"/>
      <c r="EF185" s="323"/>
      <c r="EG185" s="323"/>
      <c r="EH185" s="323"/>
      <c r="EI185" s="323"/>
      <c r="EJ185" s="323"/>
      <c r="EK185" s="323"/>
      <c r="EL185" s="323"/>
      <c r="EM185" s="323"/>
      <c r="EN185" s="323"/>
      <c r="EO185" s="323"/>
      <c r="EP185" s="323"/>
      <c r="EQ185" s="323"/>
      <c r="ER185" s="323"/>
      <c r="ES185" s="323"/>
      <c r="ET185" s="323"/>
      <c r="EU185" s="323"/>
    </row>
    <row r="186" spans="1:151" s="333" customFormat="1" ht="45">
      <c r="A186" s="333" t="s">
        <v>2096</v>
      </c>
      <c r="B186" s="333" t="s">
        <v>2061</v>
      </c>
      <c r="C186" s="333" t="s">
        <v>353</v>
      </c>
      <c r="D186" s="333" t="s">
        <v>2097</v>
      </c>
      <c r="E186" s="333" t="s">
        <v>2092</v>
      </c>
      <c r="F186" s="333" t="s">
        <v>1423</v>
      </c>
      <c r="G186" s="333" t="s">
        <v>1423</v>
      </c>
      <c r="H186" s="333" t="s">
        <v>1422</v>
      </c>
      <c r="I186" s="333" t="s">
        <v>1423</v>
      </c>
      <c r="J186" s="334" t="s">
        <v>1424</v>
      </c>
      <c r="K186" s="334" t="s">
        <v>2068</v>
      </c>
      <c r="L186" s="334" t="s">
        <v>949</v>
      </c>
      <c r="M186" s="333" t="s">
        <v>1426</v>
      </c>
      <c r="N186" s="333" t="s">
        <v>1428</v>
      </c>
      <c r="O186" s="333" t="s">
        <v>1428</v>
      </c>
      <c r="P186" s="333" t="s">
        <v>30</v>
      </c>
      <c r="Q186" s="333" t="s">
        <v>30</v>
      </c>
      <c r="R186" s="333" t="s">
        <v>1423</v>
      </c>
      <c r="S186" s="333" t="s">
        <v>1423</v>
      </c>
      <c r="T186" s="333" t="s">
        <v>6</v>
      </c>
      <c r="U186" s="336">
        <f t="shared" si="8"/>
        <v>3</v>
      </c>
      <c r="V186" s="333" t="s">
        <v>6</v>
      </c>
      <c r="W186" s="336">
        <f t="shared" si="12"/>
        <v>3</v>
      </c>
      <c r="X186" s="333" t="s">
        <v>6</v>
      </c>
      <c r="Y186" s="336">
        <f t="shared" si="10"/>
        <v>3</v>
      </c>
      <c r="Z186" s="333">
        <f t="shared" si="11"/>
        <v>9</v>
      </c>
      <c r="AC186" s="334"/>
      <c r="AF186" s="334"/>
      <c r="AH186" s="333">
        <v>1</v>
      </c>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c r="BN186" s="323"/>
      <c r="BO186" s="323"/>
      <c r="BP186" s="323"/>
      <c r="BQ186" s="323"/>
      <c r="BR186" s="323"/>
      <c r="BS186" s="323"/>
      <c r="BT186" s="323"/>
      <c r="BU186" s="323"/>
      <c r="BV186" s="323"/>
      <c r="BW186" s="323"/>
      <c r="BX186" s="323"/>
      <c r="BY186" s="323"/>
      <c r="BZ186" s="323"/>
      <c r="CA186" s="323"/>
      <c r="CB186" s="323"/>
      <c r="CC186" s="323"/>
      <c r="CD186" s="323"/>
      <c r="CE186" s="323"/>
      <c r="CF186" s="323"/>
      <c r="CG186" s="323"/>
      <c r="CH186" s="323"/>
      <c r="CI186" s="323"/>
      <c r="CJ186" s="323"/>
      <c r="CK186" s="323"/>
      <c r="CL186" s="323"/>
      <c r="CM186" s="323"/>
      <c r="CN186" s="323"/>
      <c r="CO186" s="323"/>
      <c r="CP186" s="323"/>
      <c r="CQ186" s="323"/>
      <c r="CR186" s="323"/>
      <c r="CS186" s="323"/>
      <c r="CT186" s="323"/>
      <c r="CU186" s="323"/>
      <c r="CV186" s="323"/>
      <c r="CW186" s="323"/>
      <c r="CX186" s="323"/>
      <c r="CY186" s="323"/>
      <c r="CZ186" s="323"/>
      <c r="DA186" s="323"/>
      <c r="DB186" s="323"/>
      <c r="DC186" s="323"/>
      <c r="DD186" s="323"/>
      <c r="DE186" s="323"/>
      <c r="DF186" s="323"/>
      <c r="DG186" s="323"/>
      <c r="DH186" s="323"/>
      <c r="DI186" s="323"/>
      <c r="DJ186" s="323"/>
      <c r="DK186" s="323"/>
      <c r="DL186" s="323"/>
      <c r="DM186" s="323"/>
      <c r="DN186" s="323"/>
      <c r="DO186" s="323"/>
      <c r="DP186" s="323"/>
      <c r="DQ186" s="323"/>
      <c r="DR186" s="323"/>
      <c r="DS186" s="323"/>
      <c r="DT186" s="323"/>
      <c r="DU186" s="323"/>
      <c r="DV186" s="323"/>
      <c r="DW186" s="323"/>
      <c r="DX186" s="323"/>
      <c r="DY186" s="323"/>
      <c r="DZ186" s="323"/>
      <c r="EA186" s="323"/>
      <c r="EB186" s="323"/>
      <c r="EC186" s="323"/>
      <c r="ED186" s="323"/>
      <c r="EE186" s="323"/>
      <c r="EF186" s="323"/>
      <c r="EG186" s="323"/>
      <c r="EH186" s="323"/>
      <c r="EI186" s="323"/>
      <c r="EJ186" s="323"/>
      <c r="EK186" s="323"/>
      <c r="EL186" s="323"/>
      <c r="EM186" s="323"/>
      <c r="EN186" s="323"/>
      <c r="EO186" s="323"/>
      <c r="EP186" s="323"/>
      <c r="EQ186" s="323"/>
      <c r="ER186" s="323"/>
      <c r="ES186" s="323"/>
      <c r="ET186" s="323"/>
      <c r="EU186" s="323"/>
    </row>
    <row r="187" spans="1:151" s="333" customFormat="1" ht="45">
      <c r="A187" s="333" t="s">
        <v>2098</v>
      </c>
      <c r="B187" s="333" t="s">
        <v>2061</v>
      </c>
      <c r="C187" s="333" t="s">
        <v>353</v>
      </c>
      <c r="D187" s="333" t="s">
        <v>2099</v>
      </c>
      <c r="E187" s="333" t="s">
        <v>2100</v>
      </c>
      <c r="F187" s="333" t="s">
        <v>1423</v>
      </c>
      <c r="G187" s="333" t="s">
        <v>1423</v>
      </c>
      <c r="H187" s="333" t="s">
        <v>1422</v>
      </c>
      <c r="I187" s="333" t="s">
        <v>1423</v>
      </c>
      <c r="J187" s="334" t="s">
        <v>1424</v>
      </c>
      <c r="K187" s="334" t="s">
        <v>2068</v>
      </c>
      <c r="L187" s="334" t="s">
        <v>949</v>
      </c>
      <c r="M187" s="333" t="s">
        <v>1426</v>
      </c>
      <c r="N187" s="333" t="s">
        <v>1428</v>
      </c>
      <c r="O187" s="333" t="s">
        <v>1428</v>
      </c>
      <c r="P187" s="333" t="s">
        <v>30</v>
      </c>
      <c r="Q187" s="333" t="s">
        <v>30</v>
      </c>
      <c r="R187" s="333" t="s">
        <v>1423</v>
      </c>
      <c r="S187" s="333" t="s">
        <v>1423</v>
      </c>
      <c r="T187" s="333" t="s">
        <v>6</v>
      </c>
      <c r="U187" s="336">
        <f t="shared" si="8"/>
        <v>3</v>
      </c>
      <c r="V187" s="333" t="s">
        <v>6</v>
      </c>
      <c r="W187" s="336">
        <f t="shared" si="12"/>
        <v>3</v>
      </c>
      <c r="X187" s="333" t="s">
        <v>8</v>
      </c>
      <c r="Y187" s="336">
        <f t="shared" si="10"/>
        <v>1</v>
      </c>
      <c r="Z187" s="333">
        <f t="shared" si="11"/>
        <v>7</v>
      </c>
      <c r="AC187" s="334"/>
      <c r="AF187" s="334"/>
      <c r="AH187" s="333">
        <v>1</v>
      </c>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c r="BN187" s="323"/>
      <c r="BO187" s="323"/>
      <c r="BP187" s="323"/>
      <c r="BQ187" s="323"/>
      <c r="BR187" s="323"/>
      <c r="BS187" s="323"/>
      <c r="BT187" s="323"/>
      <c r="BU187" s="323"/>
      <c r="BV187" s="323"/>
      <c r="BW187" s="323"/>
      <c r="BX187" s="323"/>
      <c r="BY187" s="323"/>
      <c r="BZ187" s="323"/>
      <c r="CA187" s="323"/>
      <c r="CB187" s="323"/>
      <c r="CC187" s="323"/>
      <c r="CD187" s="323"/>
      <c r="CE187" s="323"/>
      <c r="CF187" s="323"/>
      <c r="CG187" s="323"/>
      <c r="CH187" s="323"/>
      <c r="CI187" s="323"/>
      <c r="CJ187" s="323"/>
      <c r="CK187" s="323"/>
      <c r="CL187" s="323"/>
      <c r="CM187" s="323"/>
      <c r="CN187" s="323"/>
      <c r="CO187" s="323"/>
      <c r="CP187" s="323"/>
      <c r="CQ187" s="323"/>
      <c r="CR187" s="323"/>
      <c r="CS187" s="323"/>
      <c r="CT187" s="323"/>
      <c r="CU187" s="323"/>
      <c r="CV187" s="323"/>
      <c r="CW187" s="323"/>
      <c r="CX187" s="323"/>
      <c r="CY187" s="323"/>
      <c r="CZ187" s="323"/>
      <c r="DA187" s="323"/>
      <c r="DB187" s="323"/>
      <c r="DC187" s="323"/>
      <c r="DD187" s="323"/>
      <c r="DE187" s="323"/>
      <c r="DF187" s="323"/>
      <c r="DG187" s="323"/>
      <c r="DH187" s="323"/>
      <c r="DI187" s="323"/>
      <c r="DJ187" s="323"/>
      <c r="DK187" s="323"/>
      <c r="DL187" s="323"/>
      <c r="DM187" s="323"/>
      <c r="DN187" s="323"/>
      <c r="DO187" s="323"/>
      <c r="DP187" s="323"/>
      <c r="DQ187" s="323"/>
      <c r="DR187" s="323"/>
      <c r="DS187" s="323"/>
      <c r="DT187" s="323"/>
      <c r="DU187" s="323"/>
      <c r="DV187" s="323"/>
      <c r="DW187" s="323"/>
      <c r="DX187" s="323"/>
      <c r="DY187" s="323"/>
      <c r="DZ187" s="323"/>
      <c r="EA187" s="323"/>
      <c r="EB187" s="323"/>
      <c r="EC187" s="323"/>
      <c r="ED187" s="323"/>
      <c r="EE187" s="323"/>
      <c r="EF187" s="323"/>
      <c r="EG187" s="323"/>
      <c r="EH187" s="323"/>
      <c r="EI187" s="323"/>
      <c r="EJ187" s="323"/>
      <c r="EK187" s="323"/>
      <c r="EL187" s="323"/>
      <c r="EM187" s="323"/>
      <c r="EN187" s="323"/>
      <c r="EO187" s="323"/>
      <c r="EP187" s="323"/>
      <c r="EQ187" s="323"/>
      <c r="ER187" s="323"/>
      <c r="ES187" s="323"/>
      <c r="ET187" s="323"/>
      <c r="EU187" s="323"/>
    </row>
    <row r="188" spans="1:151" s="333" customFormat="1" ht="45">
      <c r="A188" s="333" t="s">
        <v>2101</v>
      </c>
      <c r="B188" s="333" t="s">
        <v>2061</v>
      </c>
      <c r="C188" s="333" t="s">
        <v>1539</v>
      </c>
      <c r="D188" s="333" t="s">
        <v>2102</v>
      </c>
      <c r="E188" s="333" t="s">
        <v>2103</v>
      </c>
      <c r="F188" s="333" t="s">
        <v>1423</v>
      </c>
      <c r="G188" s="333" t="s">
        <v>1423</v>
      </c>
      <c r="H188" s="333" t="s">
        <v>1422</v>
      </c>
      <c r="I188" s="333" t="s">
        <v>1423</v>
      </c>
      <c r="J188" s="334" t="s">
        <v>1424</v>
      </c>
      <c r="K188" s="334" t="s">
        <v>2068</v>
      </c>
      <c r="L188" s="334" t="s">
        <v>949</v>
      </c>
      <c r="M188" s="333" t="s">
        <v>1426</v>
      </c>
      <c r="N188" s="333" t="s">
        <v>1427</v>
      </c>
      <c r="O188" s="333" t="s">
        <v>1423</v>
      </c>
      <c r="P188" s="333" t="s">
        <v>30</v>
      </c>
      <c r="Q188" s="333" t="s">
        <v>30</v>
      </c>
      <c r="R188" s="333" t="s">
        <v>1423</v>
      </c>
      <c r="S188" s="333" t="s">
        <v>1423</v>
      </c>
      <c r="T188" s="333" t="s">
        <v>8</v>
      </c>
      <c r="U188" s="336">
        <f t="shared" si="8"/>
        <v>1</v>
      </c>
      <c r="V188" s="333" t="s">
        <v>8</v>
      </c>
      <c r="W188" s="336">
        <f t="shared" si="12"/>
        <v>1</v>
      </c>
      <c r="X188" s="333" t="s">
        <v>8</v>
      </c>
      <c r="Y188" s="336">
        <f t="shared" si="10"/>
        <v>1</v>
      </c>
      <c r="Z188" s="333">
        <f t="shared" si="11"/>
        <v>3</v>
      </c>
      <c r="AC188" s="334"/>
      <c r="AF188" s="334"/>
      <c r="AH188" s="333">
        <v>1</v>
      </c>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c r="BM188" s="323"/>
      <c r="BN188" s="323"/>
      <c r="BO188" s="323"/>
      <c r="BP188" s="323"/>
      <c r="BQ188" s="323"/>
      <c r="BR188" s="323"/>
      <c r="BS188" s="323"/>
      <c r="BT188" s="323"/>
      <c r="BU188" s="323"/>
      <c r="BV188" s="323"/>
      <c r="BW188" s="323"/>
      <c r="BX188" s="323"/>
      <c r="BY188" s="323"/>
      <c r="BZ188" s="323"/>
      <c r="CA188" s="323"/>
      <c r="CB188" s="323"/>
      <c r="CC188" s="323"/>
      <c r="CD188" s="323"/>
      <c r="CE188" s="323"/>
      <c r="CF188" s="323"/>
      <c r="CG188" s="323"/>
      <c r="CH188" s="323"/>
      <c r="CI188" s="323"/>
      <c r="CJ188" s="323"/>
      <c r="CK188" s="323"/>
      <c r="CL188" s="323"/>
      <c r="CM188" s="323"/>
      <c r="CN188" s="323"/>
      <c r="CO188" s="323"/>
      <c r="CP188" s="323"/>
      <c r="CQ188" s="323"/>
      <c r="CR188" s="323"/>
      <c r="CS188" s="323"/>
      <c r="CT188" s="323"/>
      <c r="CU188" s="323"/>
      <c r="CV188" s="323"/>
      <c r="CW188" s="323"/>
      <c r="CX188" s="323"/>
      <c r="CY188" s="323"/>
      <c r="CZ188" s="323"/>
      <c r="DA188" s="323"/>
      <c r="DB188" s="323"/>
      <c r="DC188" s="323"/>
      <c r="DD188" s="323"/>
      <c r="DE188" s="323"/>
      <c r="DF188" s="323"/>
      <c r="DG188" s="323"/>
      <c r="DH188" s="323"/>
      <c r="DI188" s="323"/>
      <c r="DJ188" s="323"/>
      <c r="DK188" s="323"/>
      <c r="DL188" s="323"/>
      <c r="DM188" s="323"/>
      <c r="DN188" s="323"/>
      <c r="DO188" s="323"/>
      <c r="DP188" s="323"/>
      <c r="DQ188" s="323"/>
      <c r="DR188" s="323"/>
      <c r="DS188" s="323"/>
      <c r="DT188" s="323"/>
      <c r="DU188" s="323"/>
      <c r="DV188" s="323"/>
      <c r="DW188" s="323"/>
      <c r="DX188" s="323"/>
      <c r="DY188" s="323"/>
      <c r="DZ188" s="323"/>
      <c r="EA188" s="323"/>
      <c r="EB188" s="323"/>
      <c r="EC188" s="323"/>
      <c r="ED188" s="323"/>
      <c r="EE188" s="323"/>
      <c r="EF188" s="323"/>
      <c r="EG188" s="323"/>
      <c r="EH188" s="323"/>
      <c r="EI188" s="323"/>
      <c r="EJ188" s="323"/>
      <c r="EK188" s="323"/>
      <c r="EL188" s="323"/>
      <c r="EM188" s="323"/>
      <c r="EN188" s="323"/>
      <c r="EO188" s="323"/>
      <c r="EP188" s="323"/>
      <c r="EQ188" s="323"/>
      <c r="ER188" s="323"/>
      <c r="ES188" s="323"/>
      <c r="ET188" s="323"/>
      <c r="EU188" s="323"/>
    </row>
    <row r="189" spans="1:151" s="333" customFormat="1" ht="45">
      <c r="A189" s="333" t="s">
        <v>2104</v>
      </c>
      <c r="B189" s="333" t="s">
        <v>2061</v>
      </c>
      <c r="C189" s="333" t="s">
        <v>353</v>
      </c>
      <c r="D189" s="333" t="s">
        <v>2105</v>
      </c>
      <c r="E189" s="333" t="s">
        <v>2106</v>
      </c>
      <c r="F189" s="333" t="s">
        <v>1423</v>
      </c>
      <c r="G189" s="333" t="s">
        <v>1423</v>
      </c>
      <c r="H189" s="333" t="s">
        <v>1422</v>
      </c>
      <c r="I189" s="333" t="s">
        <v>1423</v>
      </c>
      <c r="J189" s="334" t="s">
        <v>1424</v>
      </c>
      <c r="K189" s="334" t="s">
        <v>2068</v>
      </c>
      <c r="L189" s="334" t="s">
        <v>949</v>
      </c>
      <c r="M189" s="333" t="s">
        <v>1426</v>
      </c>
      <c r="N189" s="333" t="s">
        <v>1428</v>
      </c>
      <c r="O189" s="333" t="s">
        <v>1428</v>
      </c>
      <c r="P189" s="333" t="s">
        <v>30</v>
      </c>
      <c r="Q189" s="333" t="s">
        <v>30</v>
      </c>
      <c r="R189" s="333" t="s">
        <v>1423</v>
      </c>
      <c r="S189" s="333" t="s">
        <v>1423</v>
      </c>
      <c r="T189" s="333" t="s">
        <v>6</v>
      </c>
      <c r="U189" s="336">
        <f t="shared" si="8"/>
        <v>3</v>
      </c>
      <c r="V189" s="333" t="s">
        <v>6</v>
      </c>
      <c r="W189" s="336">
        <f t="shared" si="12"/>
        <v>3</v>
      </c>
      <c r="X189" s="333" t="s">
        <v>6</v>
      </c>
      <c r="Y189" s="336">
        <f t="shared" si="10"/>
        <v>3</v>
      </c>
      <c r="Z189" s="333">
        <f t="shared" si="11"/>
        <v>9</v>
      </c>
      <c r="AC189" s="334"/>
      <c r="AF189" s="334"/>
      <c r="AH189" s="333">
        <v>1</v>
      </c>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323"/>
      <c r="CQ189" s="323"/>
      <c r="CR189" s="323"/>
      <c r="CS189" s="323"/>
      <c r="CT189" s="323"/>
      <c r="CU189" s="323"/>
      <c r="CV189" s="323"/>
      <c r="CW189" s="323"/>
      <c r="CX189" s="323"/>
      <c r="CY189" s="323"/>
      <c r="CZ189" s="323"/>
      <c r="DA189" s="323"/>
      <c r="DB189" s="323"/>
      <c r="DC189" s="323"/>
      <c r="DD189" s="323"/>
      <c r="DE189" s="323"/>
      <c r="DF189" s="323"/>
      <c r="DG189" s="323"/>
      <c r="DH189" s="323"/>
      <c r="DI189" s="323"/>
      <c r="DJ189" s="323"/>
      <c r="DK189" s="323"/>
      <c r="DL189" s="323"/>
      <c r="DM189" s="323"/>
      <c r="DN189" s="323"/>
      <c r="DO189" s="323"/>
      <c r="DP189" s="323"/>
      <c r="DQ189" s="323"/>
      <c r="DR189" s="323"/>
      <c r="DS189" s="323"/>
      <c r="DT189" s="323"/>
      <c r="DU189" s="323"/>
      <c r="DV189" s="323"/>
      <c r="DW189" s="323"/>
      <c r="DX189" s="323"/>
      <c r="DY189" s="323"/>
      <c r="DZ189" s="323"/>
      <c r="EA189" s="323"/>
      <c r="EB189" s="323"/>
      <c r="EC189" s="323"/>
      <c r="ED189" s="323"/>
      <c r="EE189" s="323"/>
      <c r="EF189" s="323"/>
      <c r="EG189" s="323"/>
      <c r="EH189" s="323"/>
      <c r="EI189" s="323"/>
      <c r="EJ189" s="323"/>
      <c r="EK189" s="323"/>
      <c r="EL189" s="323"/>
      <c r="EM189" s="323"/>
      <c r="EN189" s="323"/>
      <c r="EO189" s="323"/>
      <c r="EP189" s="323"/>
      <c r="EQ189" s="323"/>
      <c r="ER189" s="323"/>
      <c r="ES189" s="323"/>
      <c r="ET189" s="323"/>
      <c r="EU189" s="323"/>
    </row>
    <row r="190" spans="1:151" s="333" customFormat="1" ht="45">
      <c r="A190" s="333" t="s">
        <v>2107</v>
      </c>
      <c r="B190" s="333" t="s">
        <v>2061</v>
      </c>
      <c r="C190" s="333" t="s">
        <v>1539</v>
      </c>
      <c r="D190" s="333" t="s">
        <v>2108</v>
      </c>
      <c r="E190" s="333" t="s">
        <v>2109</v>
      </c>
      <c r="F190" s="333" t="s">
        <v>1423</v>
      </c>
      <c r="G190" s="333" t="s">
        <v>1423</v>
      </c>
      <c r="H190" s="333" t="s">
        <v>1422</v>
      </c>
      <c r="I190" s="333" t="s">
        <v>1423</v>
      </c>
      <c r="J190" s="334" t="s">
        <v>1424</v>
      </c>
      <c r="K190" s="334" t="s">
        <v>2068</v>
      </c>
      <c r="L190" s="334" t="s">
        <v>949</v>
      </c>
      <c r="M190" s="333" t="s">
        <v>1426</v>
      </c>
      <c r="N190" s="333" t="s">
        <v>1427</v>
      </c>
      <c r="O190" s="333" t="s">
        <v>1423</v>
      </c>
      <c r="P190" s="333" t="s">
        <v>30</v>
      </c>
      <c r="Q190" s="333" t="s">
        <v>30</v>
      </c>
      <c r="R190" s="333" t="s">
        <v>1423</v>
      </c>
      <c r="S190" s="333" t="s">
        <v>1423</v>
      </c>
      <c r="T190" s="333" t="s">
        <v>8</v>
      </c>
      <c r="U190" s="336">
        <f t="shared" si="8"/>
        <v>1</v>
      </c>
      <c r="V190" s="333" t="s">
        <v>8</v>
      </c>
      <c r="W190" s="336">
        <f t="shared" si="12"/>
        <v>1</v>
      </c>
      <c r="X190" s="333" t="s">
        <v>1431</v>
      </c>
      <c r="Y190" s="336">
        <f t="shared" si="10"/>
        <v>2</v>
      </c>
      <c r="Z190" s="333">
        <f t="shared" si="11"/>
        <v>4</v>
      </c>
      <c r="AC190" s="334"/>
      <c r="AF190" s="334"/>
      <c r="AH190" s="333">
        <v>1</v>
      </c>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c r="BM190" s="323"/>
      <c r="BN190" s="323"/>
      <c r="BO190" s="323"/>
      <c r="BP190" s="323"/>
      <c r="BQ190" s="323"/>
      <c r="BR190" s="323"/>
      <c r="BS190" s="323"/>
      <c r="BT190" s="323"/>
      <c r="BU190" s="323"/>
      <c r="BV190" s="323"/>
      <c r="BW190" s="323"/>
      <c r="BX190" s="323"/>
      <c r="BY190" s="323"/>
      <c r="BZ190" s="323"/>
      <c r="CA190" s="323"/>
      <c r="CB190" s="323"/>
      <c r="CC190" s="323"/>
      <c r="CD190" s="323"/>
      <c r="CE190" s="323"/>
      <c r="CF190" s="323"/>
      <c r="CG190" s="323"/>
      <c r="CH190" s="323"/>
      <c r="CI190" s="323"/>
      <c r="CJ190" s="323"/>
      <c r="CK190" s="323"/>
      <c r="CL190" s="323"/>
      <c r="CM190" s="323"/>
      <c r="CN190" s="323"/>
      <c r="CO190" s="323"/>
      <c r="CP190" s="323"/>
      <c r="CQ190" s="323"/>
      <c r="CR190" s="323"/>
      <c r="CS190" s="323"/>
      <c r="CT190" s="323"/>
      <c r="CU190" s="323"/>
      <c r="CV190" s="323"/>
      <c r="CW190" s="323"/>
      <c r="CX190" s="323"/>
      <c r="CY190" s="323"/>
      <c r="CZ190" s="323"/>
      <c r="DA190" s="323"/>
      <c r="DB190" s="323"/>
      <c r="DC190" s="323"/>
      <c r="DD190" s="323"/>
      <c r="DE190" s="323"/>
      <c r="DF190" s="323"/>
      <c r="DG190" s="323"/>
      <c r="DH190" s="323"/>
      <c r="DI190" s="323"/>
      <c r="DJ190" s="323"/>
      <c r="DK190" s="323"/>
      <c r="DL190" s="323"/>
      <c r="DM190" s="323"/>
      <c r="DN190" s="323"/>
      <c r="DO190" s="323"/>
      <c r="DP190" s="323"/>
      <c r="DQ190" s="323"/>
      <c r="DR190" s="323"/>
      <c r="DS190" s="323"/>
      <c r="DT190" s="323"/>
      <c r="DU190" s="323"/>
      <c r="DV190" s="323"/>
      <c r="DW190" s="323"/>
      <c r="DX190" s="323"/>
      <c r="DY190" s="323"/>
      <c r="DZ190" s="323"/>
      <c r="EA190" s="323"/>
      <c r="EB190" s="323"/>
      <c r="EC190" s="323"/>
      <c r="ED190" s="323"/>
      <c r="EE190" s="323"/>
      <c r="EF190" s="323"/>
      <c r="EG190" s="323"/>
      <c r="EH190" s="323"/>
      <c r="EI190" s="323"/>
      <c r="EJ190" s="323"/>
      <c r="EK190" s="323"/>
      <c r="EL190" s="323"/>
      <c r="EM190" s="323"/>
      <c r="EN190" s="323"/>
      <c r="EO190" s="323"/>
      <c r="EP190" s="323"/>
      <c r="EQ190" s="323"/>
      <c r="ER190" s="323"/>
      <c r="ES190" s="323"/>
      <c r="ET190" s="323"/>
      <c r="EU190" s="323"/>
    </row>
    <row r="191" spans="1:151" s="333" customFormat="1" ht="45">
      <c r="A191" s="333" t="s">
        <v>2110</v>
      </c>
      <c r="B191" s="333" t="s">
        <v>2061</v>
      </c>
      <c r="C191" s="333" t="s">
        <v>354</v>
      </c>
      <c r="D191" s="333" t="s">
        <v>2111</v>
      </c>
      <c r="E191" s="333" t="s">
        <v>2112</v>
      </c>
      <c r="F191" s="333" t="s">
        <v>1423</v>
      </c>
      <c r="G191" s="333" t="s">
        <v>1423</v>
      </c>
      <c r="H191" s="333" t="s">
        <v>1422</v>
      </c>
      <c r="I191" s="333" t="s">
        <v>1423</v>
      </c>
      <c r="J191" s="334" t="s">
        <v>1424</v>
      </c>
      <c r="K191" s="334" t="s">
        <v>2068</v>
      </c>
      <c r="L191" s="334" t="s">
        <v>949</v>
      </c>
      <c r="M191" s="333" t="s">
        <v>2069</v>
      </c>
      <c r="N191" s="333" t="s">
        <v>1427</v>
      </c>
      <c r="O191" s="333" t="s">
        <v>1423</v>
      </c>
      <c r="P191" s="333" t="s">
        <v>30</v>
      </c>
      <c r="Q191" s="333" t="s">
        <v>30</v>
      </c>
      <c r="R191" s="333" t="s">
        <v>1423</v>
      </c>
      <c r="S191" s="333" t="s">
        <v>1423</v>
      </c>
      <c r="T191" s="333" t="s">
        <v>8</v>
      </c>
      <c r="U191" s="336">
        <f t="shared" si="8"/>
        <v>1</v>
      </c>
      <c r="V191" s="333" t="s">
        <v>8</v>
      </c>
      <c r="W191" s="336">
        <f t="shared" si="12"/>
        <v>1</v>
      </c>
      <c r="X191" s="333" t="s">
        <v>31</v>
      </c>
      <c r="Y191" s="336">
        <f t="shared" si="10"/>
        <v>1</v>
      </c>
      <c r="Z191" s="333">
        <f t="shared" si="11"/>
        <v>3</v>
      </c>
      <c r="AC191" s="334"/>
      <c r="AF191" s="334"/>
      <c r="AH191" s="333">
        <v>1</v>
      </c>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c r="BM191" s="323"/>
      <c r="BN191" s="323"/>
      <c r="BO191" s="323"/>
      <c r="BP191" s="323"/>
      <c r="BQ191" s="323"/>
      <c r="BR191" s="323"/>
      <c r="BS191" s="323"/>
      <c r="BT191" s="323"/>
      <c r="BU191" s="323"/>
      <c r="BV191" s="323"/>
      <c r="BW191" s="323"/>
      <c r="BX191" s="323"/>
      <c r="BY191" s="323"/>
      <c r="BZ191" s="323"/>
      <c r="CA191" s="323"/>
      <c r="CB191" s="323"/>
      <c r="CC191" s="323"/>
      <c r="CD191" s="323"/>
      <c r="CE191" s="323"/>
      <c r="CF191" s="323"/>
      <c r="CG191" s="323"/>
      <c r="CH191" s="323"/>
      <c r="CI191" s="323"/>
      <c r="CJ191" s="323"/>
      <c r="CK191" s="323"/>
      <c r="CL191" s="323"/>
      <c r="CM191" s="323"/>
      <c r="CN191" s="323"/>
      <c r="CO191" s="323"/>
      <c r="CP191" s="323"/>
      <c r="CQ191" s="323"/>
      <c r="CR191" s="323"/>
      <c r="CS191" s="323"/>
      <c r="CT191" s="323"/>
      <c r="CU191" s="323"/>
      <c r="CV191" s="323"/>
      <c r="CW191" s="323"/>
      <c r="CX191" s="323"/>
      <c r="CY191" s="323"/>
      <c r="CZ191" s="323"/>
      <c r="DA191" s="323"/>
      <c r="DB191" s="323"/>
      <c r="DC191" s="323"/>
      <c r="DD191" s="323"/>
      <c r="DE191" s="323"/>
      <c r="DF191" s="323"/>
      <c r="DG191" s="323"/>
      <c r="DH191" s="323"/>
      <c r="DI191" s="323"/>
      <c r="DJ191" s="323"/>
      <c r="DK191" s="323"/>
      <c r="DL191" s="323"/>
      <c r="DM191" s="323"/>
      <c r="DN191" s="323"/>
      <c r="DO191" s="323"/>
      <c r="DP191" s="323"/>
      <c r="DQ191" s="323"/>
      <c r="DR191" s="323"/>
      <c r="DS191" s="323"/>
      <c r="DT191" s="323"/>
      <c r="DU191" s="323"/>
      <c r="DV191" s="323"/>
      <c r="DW191" s="323"/>
      <c r="DX191" s="323"/>
      <c r="DY191" s="323"/>
      <c r="DZ191" s="323"/>
      <c r="EA191" s="323"/>
      <c r="EB191" s="323"/>
      <c r="EC191" s="323"/>
      <c r="ED191" s="323"/>
      <c r="EE191" s="323"/>
      <c r="EF191" s="323"/>
      <c r="EG191" s="323"/>
      <c r="EH191" s="323"/>
      <c r="EI191" s="323"/>
      <c r="EJ191" s="323"/>
      <c r="EK191" s="323"/>
      <c r="EL191" s="323"/>
      <c r="EM191" s="323"/>
      <c r="EN191" s="323"/>
      <c r="EO191" s="323"/>
      <c r="EP191" s="323"/>
      <c r="EQ191" s="323"/>
      <c r="ER191" s="323"/>
      <c r="ES191" s="323"/>
      <c r="ET191" s="323"/>
      <c r="EU191" s="323"/>
    </row>
    <row r="192" spans="1:151" s="333" customFormat="1" ht="75">
      <c r="A192" s="333" t="s">
        <v>2113</v>
      </c>
      <c r="B192" s="333" t="s">
        <v>2061</v>
      </c>
      <c r="C192" s="333" t="s">
        <v>1539</v>
      </c>
      <c r="D192" s="333" t="s">
        <v>2114</v>
      </c>
      <c r="E192" s="333" t="s">
        <v>2115</v>
      </c>
      <c r="F192" s="333" t="s">
        <v>1423</v>
      </c>
      <c r="G192" s="333" t="s">
        <v>1423</v>
      </c>
      <c r="H192" s="333" t="s">
        <v>1422</v>
      </c>
      <c r="I192" s="333" t="s">
        <v>1423</v>
      </c>
      <c r="J192" s="334" t="s">
        <v>1424</v>
      </c>
      <c r="K192" s="334" t="s">
        <v>2068</v>
      </c>
      <c r="L192" s="334" t="s">
        <v>949</v>
      </c>
      <c r="M192" s="333" t="s">
        <v>2069</v>
      </c>
      <c r="N192" s="333" t="s">
        <v>1427</v>
      </c>
      <c r="O192" s="333" t="s">
        <v>1423</v>
      </c>
      <c r="P192" s="333" t="s">
        <v>30</v>
      </c>
      <c r="Q192" s="333" t="s">
        <v>30</v>
      </c>
      <c r="R192" s="333" t="s">
        <v>1423</v>
      </c>
      <c r="S192" s="333" t="s">
        <v>1423</v>
      </c>
      <c r="T192" s="333" t="s">
        <v>8</v>
      </c>
      <c r="U192" s="336">
        <f t="shared" si="8"/>
        <v>1</v>
      </c>
      <c r="V192" s="333" t="s">
        <v>8</v>
      </c>
      <c r="W192" s="336">
        <f t="shared" si="12"/>
        <v>1</v>
      </c>
      <c r="X192" s="333" t="s">
        <v>31</v>
      </c>
      <c r="Y192" s="336">
        <f t="shared" si="10"/>
        <v>1</v>
      </c>
      <c r="Z192" s="333">
        <f t="shared" si="11"/>
        <v>3</v>
      </c>
      <c r="AC192" s="334"/>
      <c r="AF192" s="334"/>
      <c r="AH192" s="333">
        <v>1</v>
      </c>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c r="BM192" s="323"/>
      <c r="BN192" s="323"/>
      <c r="BO192" s="323"/>
      <c r="BP192" s="323"/>
      <c r="BQ192" s="323"/>
      <c r="BR192" s="323"/>
      <c r="BS192" s="323"/>
      <c r="BT192" s="323"/>
      <c r="BU192" s="323"/>
      <c r="BV192" s="323"/>
      <c r="BW192" s="323"/>
      <c r="BX192" s="323"/>
      <c r="BY192" s="323"/>
      <c r="BZ192" s="323"/>
      <c r="CA192" s="323"/>
      <c r="CB192" s="323"/>
      <c r="CC192" s="323"/>
      <c r="CD192" s="323"/>
      <c r="CE192" s="323"/>
      <c r="CF192" s="323"/>
      <c r="CG192" s="323"/>
      <c r="CH192" s="323"/>
      <c r="CI192" s="323"/>
      <c r="CJ192" s="323"/>
      <c r="CK192" s="323"/>
      <c r="CL192" s="323"/>
      <c r="CM192" s="323"/>
      <c r="CN192" s="323"/>
      <c r="CO192" s="323"/>
      <c r="CP192" s="323"/>
      <c r="CQ192" s="323"/>
      <c r="CR192" s="323"/>
      <c r="CS192" s="323"/>
      <c r="CT192" s="323"/>
      <c r="CU192" s="323"/>
      <c r="CV192" s="323"/>
      <c r="CW192" s="323"/>
      <c r="CX192" s="323"/>
      <c r="CY192" s="323"/>
      <c r="CZ192" s="323"/>
      <c r="DA192" s="323"/>
      <c r="DB192" s="323"/>
      <c r="DC192" s="323"/>
      <c r="DD192" s="323"/>
      <c r="DE192" s="323"/>
      <c r="DF192" s="323"/>
      <c r="DG192" s="323"/>
      <c r="DH192" s="323"/>
      <c r="DI192" s="323"/>
      <c r="DJ192" s="323"/>
      <c r="DK192" s="323"/>
      <c r="DL192" s="323"/>
      <c r="DM192" s="323"/>
      <c r="DN192" s="323"/>
      <c r="DO192" s="323"/>
      <c r="DP192" s="323"/>
      <c r="DQ192" s="323"/>
      <c r="DR192" s="323"/>
      <c r="DS192" s="323"/>
      <c r="DT192" s="323"/>
      <c r="DU192" s="323"/>
      <c r="DV192" s="323"/>
      <c r="DW192" s="323"/>
      <c r="DX192" s="323"/>
      <c r="DY192" s="323"/>
      <c r="DZ192" s="323"/>
      <c r="EA192" s="323"/>
      <c r="EB192" s="323"/>
      <c r="EC192" s="323"/>
      <c r="ED192" s="323"/>
      <c r="EE192" s="323"/>
      <c r="EF192" s="323"/>
      <c r="EG192" s="323"/>
      <c r="EH192" s="323"/>
      <c r="EI192" s="323"/>
      <c r="EJ192" s="323"/>
      <c r="EK192" s="323"/>
      <c r="EL192" s="323"/>
      <c r="EM192" s="323"/>
      <c r="EN192" s="323"/>
      <c r="EO192" s="323"/>
      <c r="EP192" s="323"/>
      <c r="EQ192" s="323"/>
      <c r="ER192" s="323"/>
      <c r="ES192" s="323"/>
      <c r="ET192" s="323"/>
      <c r="EU192" s="323"/>
    </row>
    <row r="193" spans="1:151" s="333" customFormat="1" ht="60">
      <c r="A193" s="333" t="s">
        <v>2116</v>
      </c>
      <c r="B193" s="333" t="s">
        <v>2061</v>
      </c>
      <c r="C193" s="333" t="s">
        <v>2071</v>
      </c>
      <c r="D193" s="333" t="s">
        <v>2117</v>
      </c>
      <c r="E193" s="333" t="s">
        <v>2118</v>
      </c>
      <c r="F193" s="333" t="s">
        <v>1423</v>
      </c>
      <c r="G193" s="333" t="s">
        <v>1423</v>
      </c>
      <c r="H193" s="333" t="s">
        <v>1422</v>
      </c>
      <c r="I193" s="333" t="s">
        <v>1423</v>
      </c>
      <c r="J193" s="334" t="s">
        <v>1424</v>
      </c>
      <c r="K193" s="334" t="s">
        <v>2068</v>
      </c>
      <c r="L193" s="334" t="s">
        <v>949</v>
      </c>
      <c r="M193" s="333" t="s">
        <v>1426</v>
      </c>
      <c r="N193" s="333" t="s">
        <v>1428</v>
      </c>
      <c r="O193" s="333" t="s">
        <v>1428</v>
      </c>
      <c r="P193" s="333" t="s">
        <v>30</v>
      </c>
      <c r="Q193" s="333" t="s">
        <v>30</v>
      </c>
      <c r="R193" s="333" t="s">
        <v>1423</v>
      </c>
      <c r="S193" s="333" t="s">
        <v>1423</v>
      </c>
      <c r="T193" s="333" t="s">
        <v>6</v>
      </c>
      <c r="U193" s="336">
        <f t="shared" si="8"/>
        <v>3</v>
      </c>
      <c r="V193" s="333" t="s">
        <v>6</v>
      </c>
      <c r="W193" s="336">
        <f t="shared" si="12"/>
        <v>3</v>
      </c>
      <c r="X193" s="333" t="s">
        <v>8</v>
      </c>
      <c r="Y193" s="336">
        <f t="shared" si="10"/>
        <v>1</v>
      </c>
      <c r="Z193" s="333">
        <f t="shared" si="11"/>
        <v>7</v>
      </c>
      <c r="AC193" s="334"/>
      <c r="AF193" s="334"/>
      <c r="AH193" s="333">
        <v>1</v>
      </c>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c r="BN193" s="323"/>
      <c r="BO193" s="323"/>
      <c r="BP193" s="323"/>
      <c r="BQ193" s="323"/>
      <c r="BR193" s="323"/>
      <c r="BS193" s="323"/>
      <c r="BT193" s="323"/>
      <c r="BU193" s="323"/>
      <c r="BV193" s="323"/>
      <c r="BW193" s="323"/>
      <c r="BX193" s="323"/>
      <c r="BY193" s="323"/>
      <c r="BZ193" s="323"/>
      <c r="CA193" s="323"/>
      <c r="CB193" s="323"/>
      <c r="CC193" s="323"/>
      <c r="CD193" s="323"/>
      <c r="CE193" s="323"/>
      <c r="CF193" s="323"/>
      <c r="CG193" s="323"/>
      <c r="CH193" s="323"/>
      <c r="CI193" s="323"/>
      <c r="CJ193" s="323"/>
      <c r="CK193" s="323"/>
      <c r="CL193" s="323"/>
      <c r="CM193" s="323"/>
      <c r="CN193" s="323"/>
      <c r="CO193" s="323"/>
      <c r="CP193" s="323"/>
      <c r="CQ193" s="323"/>
      <c r="CR193" s="323"/>
      <c r="CS193" s="323"/>
      <c r="CT193" s="323"/>
      <c r="CU193" s="323"/>
      <c r="CV193" s="323"/>
      <c r="CW193" s="323"/>
      <c r="CX193" s="323"/>
      <c r="CY193" s="323"/>
      <c r="CZ193" s="323"/>
      <c r="DA193" s="323"/>
      <c r="DB193" s="323"/>
      <c r="DC193" s="323"/>
      <c r="DD193" s="323"/>
      <c r="DE193" s="323"/>
      <c r="DF193" s="323"/>
      <c r="DG193" s="323"/>
      <c r="DH193" s="323"/>
      <c r="DI193" s="323"/>
      <c r="DJ193" s="323"/>
      <c r="DK193" s="323"/>
      <c r="DL193" s="323"/>
      <c r="DM193" s="323"/>
      <c r="DN193" s="323"/>
      <c r="DO193" s="323"/>
      <c r="DP193" s="323"/>
      <c r="DQ193" s="323"/>
      <c r="DR193" s="323"/>
      <c r="DS193" s="323"/>
      <c r="DT193" s="323"/>
      <c r="DU193" s="323"/>
      <c r="DV193" s="323"/>
      <c r="DW193" s="323"/>
      <c r="DX193" s="323"/>
      <c r="DY193" s="323"/>
      <c r="DZ193" s="323"/>
      <c r="EA193" s="323"/>
      <c r="EB193" s="323"/>
      <c r="EC193" s="323"/>
      <c r="ED193" s="323"/>
      <c r="EE193" s="323"/>
      <c r="EF193" s="323"/>
      <c r="EG193" s="323"/>
      <c r="EH193" s="323"/>
      <c r="EI193" s="323"/>
      <c r="EJ193" s="323"/>
      <c r="EK193" s="323"/>
      <c r="EL193" s="323"/>
      <c r="EM193" s="323"/>
      <c r="EN193" s="323"/>
      <c r="EO193" s="323"/>
      <c r="EP193" s="323"/>
      <c r="EQ193" s="323"/>
      <c r="ER193" s="323"/>
      <c r="ES193" s="323"/>
      <c r="ET193" s="323"/>
      <c r="EU193" s="323"/>
    </row>
    <row r="194" spans="1:151" s="333" customFormat="1" ht="45">
      <c r="A194" s="333" t="s">
        <v>2119</v>
      </c>
      <c r="B194" s="333" t="s">
        <v>2061</v>
      </c>
      <c r="C194" s="333" t="s">
        <v>354</v>
      </c>
      <c r="D194" s="333" t="s">
        <v>2120</v>
      </c>
      <c r="E194" s="333" t="s">
        <v>2121</v>
      </c>
      <c r="F194" s="333" t="s">
        <v>1423</v>
      </c>
      <c r="G194" s="333" t="s">
        <v>1423</v>
      </c>
      <c r="H194" s="333" t="s">
        <v>1422</v>
      </c>
      <c r="I194" s="333" t="s">
        <v>1423</v>
      </c>
      <c r="J194" s="334" t="s">
        <v>1424</v>
      </c>
      <c r="K194" s="334" t="s">
        <v>2068</v>
      </c>
      <c r="L194" s="334" t="s">
        <v>949</v>
      </c>
      <c r="M194" s="333" t="s">
        <v>2069</v>
      </c>
      <c r="N194" s="333" t="s">
        <v>1427</v>
      </c>
      <c r="O194" s="333" t="s">
        <v>1423</v>
      </c>
      <c r="P194" s="333" t="s">
        <v>30</v>
      </c>
      <c r="Q194" s="333" t="s">
        <v>30</v>
      </c>
      <c r="R194" s="333" t="s">
        <v>1423</v>
      </c>
      <c r="S194" s="333" t="s">
        <v>1423</v>
      </c>
      <c r="T194" s="333" t="s">
        <v>8</v>
      </c>
      <c r="U194" s="336">
        <f t="shared" si="8"/>
        <v>1</v>
      </c>
      <c r="V194" s="333" t="s">
        <v>8</v>
      </c>
      <c r="W194" s="336">
        <f t="shared" si="12"/>
        <v>1</v>
      </c>
      <c r="X194" s="333" t="s">
        <v>31</v>
      </c>
      <c r="Y194" s="336">
        <f t="shared" si="10"/>
        <v>1</v>
      </c>
      <c r="Z194" s="333">
        <f t="shared" si="11"/>
        <v>3</v>
      </c>
      <c r="AC194" s="334"/>
      <c r="AF194" s="334"/>
      <c r="AH194" s="333">
        <v>1</v>
      </c>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c r="BN194" s="323"/>
      <c r="BO194" s="323"/>
      <c r="BP194" s="323"/>
      <c r="BQ194" s="323"/>
      <c r="BR194" s="323"/>
      <c r="BS194" s="323"/>
      <c r="BT194" s="323"/>
      <c r="BU194" s="323"/>
      <c r="BV194" s="323"/>
      <c r="BW194" s="323"/>
      <c r="BX194" s="323"/>
      <c r="BY194" s="323"/>
      <c r="BZ194" s="323"/>
      <c r="CA194" s="323"/>
      <c r="CB194" s="323"/>
      <c r="CC194" s="323"/>
      <c r="CD194" s="323"/>
      <c r="CE194" s="323"/>
      <c r="CF194" s="323"/>
      <c r="CG194" s="323"/>
      <c r="CH194" s="323"/>
      <c r="CI194" s="323"/>
      <c r="CJ194" s="323"/>
      <c r="CK194" s="323"/>
      <c r="CL194" s="323"/>
      <c r="CM194" s="323"/>
      <c r="CN194" s="323"/>
      <c r="CO194" s="323"/>
      <c r="CP194" s="323"/>
      <c r="CQ194" s="323"/>
      <c r="CR194" s="323"/>
      <c r="CS194" s="323"/>
      <c r="CT194" s="323"/>
      <c r="CU194" s="323"/>
      <c r="CV194" s="323"/>
      <c r="CW194" s="323"/>
      <c r="CX194" s="323"/>
      <c r="CY194" s="323"/>
      <c r="CZ194" s="323"/>
      <c r="DA194" s="323"/>
      <c r="DB194" s="323"/>
      <c r="DC194" s="323"/>
      <c r="DD194" s="323"/>
      <c r="DE194" s="323"/>
      <c r="DF194" s="323"/>
      <c r="DG194" s="323"/>
      <c r="DH194" s="323"/>
      <c r="DI194" s="323"/>
      <c r="DJ194" s="323"/>
      <c r="DK194" s="323"/>
      <c r="DL194" s="323"/>
      <c r="DM194" s="323"/>
      <c r="DN194" s="323"/>
      <c r="DO194" s="323"/>
      <c r="DP194" s="323"/>
      <c r="DQ194" s="323"/>
      <c r="DR194" s="323"/>
      <c r="DS194" s="323"/>
      <c r="DT194" s="323"/>
      <c r="DU194" s="323"/>
      <c r="DV194" s="323"/>
      <c r="DW194" s="323"/>
      <c r="DX194" s="323"/>
      <c r="DY194" s="323"/>
      <c r="DZ194" s="323"/>
      <c r="EA194" s="323"/>
      <c r="EB194" s="323"/>
      <c r="EC194" s="323"/>
      <c r="ED194" s="323"/>
      <c r="EE194" s="323"/>
      <c r="EF194" s="323"/>
      <c r="EG194" s="323"/>
      <c r="EH194" s="323"/>
      <c r="EI194" s="323"/>
      <c r="EJ194" s="323"/>
      <c r="EK194" s="323"/>
      <c r="EL194" s="323"/>
      <c r="EM194" s="323"/>
      <c r="EN194" s="323"/>
      <c r="EO194" s="323"/>
      <c r="EP194" s="323"/>
      <c r="EQ194" s="323"/>
      <c r="ER194" s="323"/>
      <c r="ES194" s="323"/>
      <c r="ET194" s="323"/>
      <c r="EU194" s="323"/>
    </row>
    <row r="195" spans="1:151" s="333" customFormat="1" ht="45">
      <c r="A195" s="333" t="s">
        <v>2122</v>
      </c>
      <c r="B195" s="333" t="s">
        <v>2061</v>
      </c>
      <c r="C195" s="333" t="s">
        <v>1539</v>
      </c>
      <c r="D195" s="333" t="s">
        <v>2123</v>
      </c>
      <c r="E195" s="333" t="s">
        <v>2124</v>
      </c>
      <c r="F195" s="333" t="s">
        <v>1423</v>
      </c>
      <c r="G195" s="333" t="s">
        <v>1423</v>
      </c>
      <c r="H195" s="333" t="s">
        <v>1422</v>
      </c>
      <c r="I195" s="333" t="s">
        <v>1423</v>
      </c>
      <c r="J195" s="334" t="s">
        <v>1424</v>
      </c>
      <c r="K195" s="334" t="s">
        <v>1479</v>
      </c>
      <c r="L195" s="334" t="s">
        <v>949</v>
      </c>
      <c r="M195" s="333" t="s">
        <v>1426</v>
      </c>
      <c r="N195" s="333" t="s">
        <v>1427</v>
      </c>
      <c r="O195" s="333" t="s">
        <v>1423</v>
      </c>
      <c r="P195" s="333" t="s">
        <v>30</v>
      </c>
      <c r="Q195" s="333" t="s">
        <v>30</v>
      </c>
      <c r="R195" s="333" t="s">
        <v>1423</v>
      </c>
      <c r="S195" s="333" t="s">
        <v>1423</v>
      </c>
      <c r="T195" s="333" t="s">
        <v>1430</v>
      </c>
      <c r="U195" s="336">
        <f t="shared" si="8"/>
        <v>3</v>
      </c>
      <c r="V195" s="333" t="s">
        <v>1431</v>
      </c>
      <c r="W195" s="336">
        <f t="shared" si="12"/>
        <v>2</v>
      </c>
      <c r="X195" s="333" t="s">
        <v>30</v>
      </c>
      <c r="Y195" s="336">
        <f t="shared" si="10"/>
        <v>3</v>
      </c>
      <c r="Z195" s="333">
        <f t="shared" si="11"/>
        <v>8</v>
      </c>
      <c r="AC195" s="334"/>
      <c r="AF195" s="334"/>
      <c r="AH195" s="333">
        <v>1</v>
      </c>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c r="BN195" s="323"/>
      <c r="BO195" s="323"/>
      <c r="BP195" s="323"/>
      <c r="BQ195" s="323"/>
      <c r="BR195" s="323"/>
      <c r="BS195" s="323"/>
      <c r="BT195" s="323"/>
      <c r="BU195" s="323"/>
      <c r="BV195" s="323"/>
      <c r="BW195" s="323"/>
      <c r="BX195" s="323"/>
      <c r="BY195" s="323"/>
      <c r="BZ195" s="323"/>
      <c r="CA195" s="323"/>
      <c r="CB195" s="323"/>
      <c r="CC195" s="323"/>
      <c r="CD195" s="323"/>
      <c r="CE195" s="323"/>
      <c r="CF195" s="323"/>
      <c r="CG195" s="323"/>
      <c r="CH195" s="323"/>
      <c r="CI195" s="323"/>
      <c r="CJ195" s="323"/>
      <c r="CK195" s="323"/>
      <c r="CL195" s="323"/>
      <c r="CM195" s="323"/>
      <c r="CN195" s="323"/>
      <c r="CO195" s="323"/>
      <c r="CP195" s="323"/>
      <c r="CQ195" s="323"/>
      <c r="CR195" s="323"/>
      <c r="CS195" s="323"/>
      <c r="CT195" s="323"/>
      <c r="CU195" s="323"/>
      <c r="CV195" s="323"/>
      <c r="CW195" s="323"/>
      <c r="CX195" s="323"/>
      <c r="CY195" s="323"/>
      <c r="CZ195" s="323"/>
      <c r="DA195" s="323"/>
      <c r="DB195" s="323"/>
      <c r="DC195" s="323"/>
      <c r="DD195" s="323"/>
      <c r="DE195" s="323"/>
      <c r="DF195" s="323"/>
      <c r="DG195" s="323"/>
      <c r="DH195" s="323"/>
      <c r="DI195" s="323"/>
      <c r="DJ195" s="323"/>
      <c r="DK195" s="323"/>
      <c r="DL195" s="323"/>
      <c r="DM195" s="323"/>
      <c r="DN195" s="323"/>
      <c r="DO195" s="323"/>
      <c r="DP195" s="323"/>
      <c r="DQ195" s="323"/>
      <c r="DR195" s="323"/>
      <c r="DS195" s="323"/>
      <c r="DT195" s="323"/>
      <c r="DU195" s="323"/>
      <c r="DV195" s="323"/>
      <c r="DW195" s="323"/>
      <c r="DX195" s="323"/>
      <c r="DY195" s="323"/>
      <c r="DZ195" s="323"/>
      <c r="EA195" s="323"/>
      <c r="EB195" s="323"/>
      <c r="EC195" s="323"/>
      <c r="ED195" s="323"/>
      <c r="EE195" s="323"/>
      <c r="EF195" s="323"/>
      <c r="EG195" s="323"/>
      <c r="EH195" s="323"/>
      <c r="EI195" s="323"/>
      <c r="EJ195" s="323"/>
      <c r="EK195" s="323"/>
      <c r="EL195" s="323"/>
      <c r="EM195" s="323"/>
      <c r="EN195" s="323"/>
      <c r="EO195" s="323"/>
      <c r="EP195" s="323"/>
      <c r="EQ195" s="323"/>
      <c r="ER195" s="323"/>
      <c r="ES195" s="323"/>
      <c r="ET195" s="323"/>
      <c r="EU195" s="323"/>
    </row>
    <row r="196" spans="1:151" s="333" customFormat="1" ht="45">
      <c r="A196" s="333" t="s">
        <v>2125</v>
      </c>
      <c r="B196" s="333" t="s">
        <v>2061</v>
      </c>
      <c r="C196" s="333" t="s">
        <v>1539</v>
      </c>
      <c r="D196" s="333" t="s">
        <v>2126</v>
      </c>
      <c r="E196" s="333" t="s">
        <v>2127</v>
      </c>
      <c r="F196" s="333" t="s">
        <v>1423</v>
      </c>
      <c r="G196" s="333" t="s">
        <v>1423</v>
      </c>
      <c r="H196" s="333" t="s">
        <v>1422</v>
      </c>
      <c r="I196" s="333" t="s">
        <v>1423</v>
      </c>
      <c r="J196" s="334" t="s">
        <v>1424</v>
      </c>
      <c r="K196" s="334" t="s">
        <v>2068</v>
      </c>
      <c r="L196" s="334" t="s">
        <v>949</v>
      </c>
      <c r="M196" s="333" t="s">
        <v>1426</v>
      </c>
      <c r="N196" s="333" t="s">
        <v>1427</v>
      </c>
      <c r="O196" s="333" t="s">
        <v>1423</v>
      </c>
      <c r="P196" s="333" t="s">
        <v>30</v>
      </c>
      <c r="Q196" s="333" t="s">
        <v>30</v>
      </c>
      <c r="R196" s="333" t="s">
        <v>1423</v>
      </c>
      <c r="S196" s="333" t="s">
        <v>1423</v>
      </c>
      <c r="T196" s="333" t="s">
        <v>1430</v>
      </c>
      <c r="U196" s="336">
        <f t="shared" si="8"/>
        <v>3</v>
      </c>
      <c r="V196" s="333" t="s">
        <v>1431</v>
      </c>
      <c r="W196" s="336">
        <f t="shared" si="12"/>
        <v>2</v>
      </c>
      <c r="X196" s="333" t="s">
        <v>30</v>
      </c>
      <c r="Y196" s="336">
        <f t="shared" si="10"/>
        <v>3</v>
      </c>
      <c r="Z196" s="333">
        <f t="shared" si="11"/>
        <v>8</v>
      </c>
      <c r="AC196" s="334"/>
      <c r="AF196" s="334"/>
      <c r="AH196" s="333">
        <v>1</v>
      </c>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c r="BN196" s="323"/>
      <c r="BO196" s="323"/>
      <c r="BP196" s="323"/>
      <c r="BQ196" s="323"/>
      <c r="BR196" s="323"/>
      <c r="BS196" s="323"/>
      <c r="BT196" s="323"/>
      <c r="BU196" s="323"/>
      <c r="BV196" s="323"/>
      <c r="BW196" s="323"/>
      <c r="BX196" s="323"/>
      <c r="BY196" s="323"/>
      <c r="BZ196" s="323"/>
      <c r="CA196" s="323"/>
      <c r="CB196" s="323"/>
      <c r="CC196" s="323"/>
      <c r="CD196" s="323"/>
      <c r="CE196" s="323"/>
      <c r="CF196" s="323"/>
      <c r="CG196" s="323"/>
      <c r="CH196" s="323"/>
      <c r="CI196" s="323"/>
      <c r="CJ196" s="323"/>
      <c r="CK196" s="323"/>
      <c r="CL196" s="323"/>
      <c r="CM196" s="323"/>
      <c r="CN196" s="323"/>
      <c r="CO196" s="323"/>
      <c r="CP196" s="323"/>
      <c r="CQ196" s="323"/>
      <c r="CR196" s="323"/>
      <c r="CS196" s="323"/>
      <c r="CT196" s="323"/>
      <c r="CU196" s="323"/>
      <c r="CV196" s="323"/>
      <c r="CW196" s="323"/>
      <c r="CX196" s="323"/>
      <c r="CY196" s="323"/>
      <c r="CZ196" s="323"/>
      <c r="DA196" s="323"/>
      <c r="DB196" s="323"/>
      <c r="DC196" s="323"/>
      <c r="DD196" s="323"/>
      <c r="DE196" s="323"/>
      <c r="DF196" s="323"/>
      <c r="DG196" s="323"/>
      <c r="DH196" s="323"/>
      <c r="DI196" s="323"/>
      <c r="DJ196" s="323"/>
      <c r="DK196" s="323"/>
      <c r="DL196" s="323"/>
      <c r="DM196" s="323"/>
      <c r="DN196" s="323"/>
      <c r="DO196" s="323"/>
      <c r="DP196" s="323"/>
      <c r="DQ196" s="323"/>
      <c r="DR196" s="323"/>
      <c r="DS196" s="323"/>
      <c r="DT196" s="323"/>
      <c r="DU196" s="323"/>
      <c r="DV196" s="323"/>
      <c r="DW196" s="323"/>
      <c r="DX196" s="323"/>
      <c r="DY196" s="323"/>
      <c r="DZ196" s="323"/>
      <c r="EA196" s="323"/>
      <c r="EB196" s="323"/>
      <c r="EC196" s="323"/>
      <c r="ED196" s="323"/>
      <c r="EE196" s="323"/>
      <c r="EF196" s="323"/>
      <c r="EG196" s="323"/>
      <c r="EH196" s="323"/>
      <c r="EI196" s="323"/>
      <c r="EJ196" s="323"/>
      <c r="EK196" s="323"/>
      <c r="EL196" s="323"/>
      <c r="EM196" s="323"/>
      <c r="EN196" s="323"/>
      <c r="EO196" s="323"/>
      <c r="EP196" s="323"/>
      <c r="EQ196" s="323"/>
      <c r="ER196" s="323"/>
      <c r="ES196" s="323"/>
      <c r="ET196" s="323"/>
      <c r="EU196" s="323"/>
    </row>
    <row r="197" spans="1:151" s="333" customFormat="1" ht="45">
      <c r="A197" s="333" t="s">
        <v>2128</v>
      </c>
      <c r="B197" s="333" t="s">
        <v>2061</v>
      </c>
      <c r="C197" s="333" t="s">
        <v>1539</v>
      </c>
      <c r="D197" s="333" t="s">
        <v>2129</v>
      </c>
      <c r="E197" s="333" t="s">
        <v>2130</v>
      </c>
      <c r="F197" s="333" t="s">
        <v>1423</v>
      </c>
      <c r="G197" s="333" t="s">
        <v>1423</v>
      </c>
      <c r="H197" s="333" t="s">
        <v>1422</v>
      </c>
      <c r="I197" s="333" t="s">
        <v>1423</v>
      </c>
      <c r="J197" s="334" t="s">
        <v>1424</v>
      </c>
      <c r="K197" s="334" t="s">
        <v>1479</v>
      </c>
      <c r="L197" s="334" t="s">
        <v>949</v>
      </c>
      <c r="M197" s="333" t="s">
        <v>1426</v>
      </c>
      <c r="N197" s="333" t="s">
        <v>1427</v>
      </c>
      <c r="O197" s="333" t="s">
        <v>1423</v>
      </c>
      <c r="P197" s="333" t="s">
        <v>30</v>
      </c>
      <c r="Q197" s="333" t="s">
        <v>30</v>
      </c>
      <c r="R197" s="333" t="s">
        <v>1423</v>
      </c>
      <c r="S197" s="333" t="s">
        <v>1423</v>
      </c>
      <c r="T197" s="333" t="s">
        <v>1430</v>
      </c>
      <c r="U197" s="336">
        <f t="shared" si="8"/>
        <v>3</v>
      </c>
      <c r="V197" s="333" t="s">
        <v>1431</v>
      </c>
      <c r="W197" s="336">
        <f t="shared" si="12"/>
        <v>2</v>
      </c>
      <c r="X197" s="333" t="s">
        <v>30</v>
      </c>
      <c r="Y197" s="336">
        <f t="shared" si="10"/>
        <v>3</v>
      </c>
      <c r="Z197" s="333">
        <f t="shared" si="11"/>
        <v>8</v>
      </c>
      <c r="AC197" s="334"/>
      <c r="AF197" s="334"/>
      <c r="AH197" s="333">
        <v>1</v>
      </c>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c r="BN197" s="323"/>
      <c r="BO197" s="323"/>
      <c r="BP197" s="323"/>
      <c r="BQ197" s="323"/>
      <c r="BR197" s="323"/>
      <c r="BS197" s="323"/>
      <c r="BT197" s="323"/>
      <c r="BU197" s="323"/>
      <c r="BV197" s="323"/>
      <c r="BW197" s="323"/>
      <c r="BX197" s="323"/>
      <c r="BY197" s="323"/>
      <c r="BZ197" s="323"/>
      <c r="CA197" s="323"/>
      <c r="CB197" s="323"/>
      <c r="CC197" s="323"/>
      <c r="CD197" s="323"/>
      <c r="CE197" s="323"/>
      <c r="CF197" s="323"/>
      <c r="CG197" s="323"/>
      <c r="CH197" s="323"/>
      <c r="CI197" s="323"/>
      <c r="CJ197" s="323"/>
      <c r="CK197" s="323"/>
      <c r="CL197" s="323"/>
      <c r="CM197" s="323"/>
      <c r="CN197" s="323"/>
      <c r="CO197" s="323"/>
      <c r="CP197" s="323"/>
      <c r="CQ197" s="323"/>
      <c r="CR197" s="323"/>
      <c r="CS197" s="323"/>
      <c r="CT197" s="323"/>
      <c r="CU197" s="323"/>
      <c r="CV197" s="323"/>
      <c r="CW197" s="323"/>
      <c r="CX197" s="323"/>
      <c r="CY197" s="323"/>
      <c r="CZ197" s="323"/>
      <c r="DA197" s="323"/>
      <c r="DB197" s="323"/>
      <c r="DC197" s="323"/>
      <c r="DD197" s="323"/>
      <c r="DE197" s="323"/>
      <c r="DF197" s="323"/>
      <c r="DG197" s="323"/>
      <c r="DH197" s="323"/>
      <c r="DI197" s="323"/>
      <c r="DJ197" s="323"/>
      <c r="DK197" s="323"/>
      <c r="DL197" s="323"/>
      <c r="DM197" s="323"/>
      <c r="DN197" s="323"/>
      <c r="DO197" s="323"/>
      <c r="DP197" s="323"/>
      <c r="DQ197" s="323"/>
      <c r="DR197" s="323"/>
      <c r="DS197" s="323"/>
      <c r="DT197" s="323"/>
      <c r="DU197" s="323"/>
      <c r="DV197" s="323"/>
      <c r="DW197" s="323"/>
      <c r="DX197" s="323"/>
      <c r="DY197" s="323"/>
      <c r="DZ197" s="323"/>
      <c r="EA197" s="323"/>
      <c r="EB197" s="323"/>
      <c r="EC197" s="323"/>
      <c r="ED197" s="323"/>
      <c r="EE197" s="323"/>
      <c r="EF197" s="323"/>
      <c r="EG197" s="323"/>
      <c r="EH197" s="323"/>
      <c r="EI197" s="323"/>
      <c r="EJ197" s="323"/>
      <c r="EK197" s="323"/>
      <c r="EL197" s="323"/>
      <c r="EM197" s="323"/>
      <c r="EN197" s="323"/>
      <c r="EO197" s="323"/>
      <c r="EP197" s="323"/>
      <c r="EQ197" s="323"/>
      <c r="ER197" s="323"/>
      <c r="ES197" s="323"/>
      <c r="ET197" s="323"/>
      <c r="EU197" s="323"/>
    </row>
    <row r="198" spans="1:151" s="333" customFormat="1" ht="45">
      <c r="A198" s="333" t="s">
        <v>2131</v>
      </c>
      <c r="B198" s="333" t="s">
        <v>2061</v>
      </c>
      <c r="C198" s="333" t="s">
        <v>1539</v>
      </c>
      <c r="D198" s="333" t="s">
        <v>2132</v>
      </c>
      <c r="E198" s="333" t="s">
        <v>2133</v>
      </c>
      <c r="F198" s="333" t="s">
        <v>1423</v>
      </c>
      <c r="G198" s="333" t="s">
        <v>1423</v>
      </c>
      <c r="H198" s="333" t="s">
        <v>1422</v>
      </c>
      <c r="I198" s="333" t="s">
        <v>1423</v>
      </c>
      <c r="J198" s="334" t="s">
        <v>1424</v>
      </c>
      <c r="K198" s="334" t="s">
        <v>946</v>
      </c>
      <c r="L198" s="334" t="s">
        <v>949</v>
      </c>
      <c r="M198" s="333" t="s">
        <v>1426</v>
      </c>
      <c r="N198" s="333" t="s">
        <v>1427</v>
      </c>
      <c r="O198" s="333" t="s">
        <v>1423</v>
      </c>
      <c r="P198" s="333" t="s">
        <v>30</v>
      </c>
      <c r="Q198" s="333" t="s">
        <v>30</v>
      </c>
      <c r="R198" s="333" t="s">
        <v>1423</v>
      </c>
      <c r="S198" s="333" t="s">
        <v>1423</v>
      </c>
      <c r="T198" s="333" t="s">
        <v>1430</v>
      </c>
      <c r="U198" s="336">
        <f t="shared" si="8"/>
        <v>3</v>
      </c>
      <c r="V198" s="333" t="s">
        <v>1431</v>
      </c>
      <c r="W198" s="336">
        <f t="shared" si="12"/>
        <v>2</v>
      </c>
      <c r="X198" s="333" t="s">
        <v>30</v>
      </c>
      <c r="Y198" s="336">
        <f t="shared" si="10"/>
        <v>3</v>
      </c>
      <c r="Z198" s="333">
        <f t="shared" si="11"/>
        <v>8</v>
      </c>
      <c r="AH198" s="333">
        <v>1</v>
      </c>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c r="BN198" s="323"/>
      <c r="BO198" s="323"/>
      <c r="BP198" s="323"/>
      <c r="BQ198" s="323"/>
      <c r="BR198" s="323"/>
      <c r="BS198" s="323"/>
      <c r="BT198" s="323"/>
      <c r="BU198" s="323"/>
      <c r="BV198" s="323"/>
      <c r="BW198" s="323"/>
      <c r="BX198" s="323"/>
      <c r="BY198" s="323"/>
      <c r="BZ198" s="323"/>
      <c r="CA198" s="323"/>
      <c r="CB198" s="323"/>
      <c r="CC198" s="323"/>
      <c r="CD198" s="323"/>
      <c r="CE198" s="323"/>
      <c r="CF198" s="323"/>
      <c r="CG198" s="323"/>
      <c r="CH198" s="323"/>
      <c r="CI198" s="323"/>
      <c r="CJ198" s="323"/>
      <c r="CK198" s="323"/>
      <c r="CL198" s="323"/>
      <c r="CM198" s="323"/>
      <c r="CN198" s="323"/>
      <c r="CO198" s="323"/>
      <c r="CP198" s="323"/>
      <c r="CQ198" s="323"/>
      <c r="CR198" s="323"/>
      <c r="CS198" s="323"/>
      <c r="CT198" s="323"/>
      <c r="CU198" s="323"/>
      <c r="CV198" s="323"/>
      <c r="CW198" s="323"/>
      <c r="CX198" s="323"/>
      <c r="CY198" s="323"/>
      <c r="CZ198" s="323"/>
      <c r="DA198" s="323"/>
      <c r="DB198" s="323"/>
      <c r="DC198" s="323"/>
      <c r="DD198" s="323"/>
      <c r="DE198" s="323"/>
      <c r="DF198" s="323"/>
      <c r="DG198" s="323"/>
      <c r="DH198" s="323"/>
      <c r="DI198" s="323"/>
      <c r="DJ198" s="323"/>
      <c r="DK198" s="323"/>
      <c r="DL198" s="323"/>
      <c r="DM198" s="323"/>
      <c r="DN198" s="323"/>
      <c r="DO198" s="323"/>
      <c r="DP198" s="323"/>
      <c r="DQ198" s="323"/>
      <c r="DR198" s="323"/>
      <c r="DS198" s="323"/>
      <c r="DT198" s="323"/>
      <c r="DU198" s="323"/>
      <c r="DV198" s="323"/>
      <c r="DW198" s="323"/>
      <c r="DX198" s="323"/>
      <c r="DY198" s="323"/>
      <c r="DZ198" s="323"/>
      <c r="EA198" s="323"/>
      <c r="EB198" s="323"/>
      <c r="EC198" s="323"/>
      <c r="ED198" s="323"/>
      <c r="EE198" s="323"/>
      <c r="EF198" s="323"/>
      <c r="EG198" s="323"/>
      <c r="EH198" s="323"/>
      <c r="EI198" s="323"/>
      <c r="EJ198" s="323"/>
      <c r="EK198" s="323"/>
      <c r="EL198" s="323"/>
      <c r="EM198" s="323"/>
      <c r="EN198" s="323"/>
      <c r="EO198" s="323"/>
      <c r="EP198" s="323"/>
      <c r="EQ198" s="323"/>
      <c r="ER198" s="323"/>
      <c r="ES198" s="323"/>
      <c r="ET198" s="323"/>
      <c r="EU198" s="323"/>
    </row>
    <row r="199" spans="1:151" s="333" customFormat="1" ht="45">
      <c r="A199" s="333" t="s">
        <v>2134</v>
      </c>
      <c r="B199" s="333" t="s">
        <v>2061</v>
      </c>
      <c r="C199" s="333" t="s">
        <v>1539</v>
      </c>
      <c r="D199" s="333" t="s">
        <v>2135</v>
      </c>
      <c r="E199" s="333" t="s">
        <v>2136</v>
      </c>
      <c r="F199" s="333" t="s">
        <v>1423</v>
      </c>
      <c r="G199" s="333" t="s">
        <v>1423</v>
      </c>
      <c r="H199" s="333" t="s">
        <v>1422</v>
      </c>
      <c r="I199" s="333" t="s">
        <v>1423</v>
      </c>
      <c r="J199" s="334" t="s">
        <v>1424</v>
      </c>
      <c r="K199" s="334" t="s">
        <v>948</v>
      </c>
      <c r="L199" s="334" t="s">
        <v>949</v>
      </c>
      <c r="M199" s="333" t="s">
        <v>1426</v>
      </c>
      <c r="N199" s="333" t="s">
        <v>1427</v>
      </c>
      <c r="O199" s="333" t="s">
        <v>1423</v>
      </c>
      <c r="P199" s="333" t="s">
        <v>30</v>
      </c>
      <c r="Q199" s="333" t="s">
        <v>30</v>
      </c>
      <c r="R199" s="333" t="s">
        <v>1423</v>
      </c>
      <c r="S199" s="333" t="s">
        <v>1423</v>
      </c>
      <c r="T199" s="333" t="s">
        <v>1430</v>
      </c>
      <c r="U199" s="336">
        <f t="shared" si="8"/>
        <v>3</v>
      </c>
      <c r="V199" s="333" t="s">
        <v>1431</v>
      </c>
      <c r="W199" s="336">
        <f t="shared" si="12"/>
        <v>2</v>
      </c>
      <c r="X199" s="333" t="s">
        <v>30</v>
      </c>
      <c r="Y199" s="336">
        <f t="shared" si="10"/>
        <v>3</v>
      </c>
      <c r="Z199" s="333">
        <f t="shared" si="11"/>
        <v>8</v>
      </c>
      <c r="AH199" s="333">
        <v>1</v>
      </c>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c r="BN199" s="323"/>
      <c r="BO199" s="323"/>
      <c r="BP199" s="323"/>
      <c r="BQ199" s="323"/>
      <c r="BR199" s="323"/>
      <c r="BS199" s="323"/>
      <c r="BT199" s="323"/>
      <c r="BU199" s="323"/>
      <c r="BV199" s="323"/>
      <c r="BW199" s="323"/>
      <c r="BX199" s="323"/>
      <c r="BY199" s="323"/>
      <c r="BZ199" s="323"/>
      <c r="CA199" s="323"/>
      <c r="CB199" s="323"/>
      <c r="CC199" s="323"/>
      <c r="CD199" s="323"/>
      <c r="CE199" s="323"/>
      <c r="CF199" s="323"/>
      <c r="CG199" s="323"/>
      <c r="CH199" s="323"/>
      <c r="CI199" s="323"/>
      <c r="CJ199" s="323"/>
      <c r="CK199" s="323"/>
      <c r="CL199" s="323"/>
      <c r="CM199" s="323"/>
      <c r="CN199" s="323"/>
      <c r="CO199" s="323"/>
      <c r="CP199" s="323"/>
      <c r="CQ199" s="323"/>
      <c r="CR199" s="323"/>
      <c r="CS199" s="323"/>
      <c r="CT199" s="323"/>
      <c r="CU199" s="323"/>
      <c r="CV199" s="323"/>
      <c r="CW199" s="323"/>
      <c r="CX199" s="323"/>
      <c r="CY199" s="323"/>
      <c r="CZ199" s="323"/>
      <c r="DA199" s="323"/>
      <c r="DB199" s="323"/>
      <c r="DC199" s="323"/>
      <c r="DD199" s="323"/>
      <c r="DE199" s="323"/>
      <c r="DF199" s="323"/>
      <c r="DG199" s="323"/>
      <c r="DH199" s="323"/>
      <c r="DI199" s="323"/>
      <c r="DJ199" s="323"/>
      <c r="DK199" s="323"/>
      <c r="DL199" s="323"/>
      <c r="DM199" s="323"/>
      <c r="DN199" s="323"/>
      <c r="DO199" s="323"/>
      <c r="DP199" s="323"/>
      <c r="DQ199" s="323"/>
      <c r="DR199" s="323"/>
      <c r="DS199" s="323"/>
      <c r="DT199" s="323"/>
      <c r="DU199" s="323"/>
      <c r="DV199" s="323"/>
      <c r="DW199" s="323"/>
      <c r="DX199" s="323"/>
      <c r="DY199" s="323"/>
      <c r="DZ199" s="323"/>
      <c r="EA199" s="323"/>
      <c r="EB199" s="323"/>
      <c r="EC199" s="323"/>
      <c r="ED199" s="323"/>
      <c r="EE199" s="323"/>
      <c r="EF199" s="323"/>
      <c r="EG199" s="323"/>
      <c r="EH199" s="323"/>
      <c r="EI199" s="323"/>
      <c r="EJ199" s="323"/>
      <c r="EK199" s="323"/>
      <c r="EL199" s="323"/>
      <c r="EM199" s="323"/>
      <c r="EN199" s="323"/>
      <c r="EO199" s="323"/>
      <c r="EP199" s="323"/>
      <c r="EQ199" s="323"/>
      <c r="ER199" s="323"/>
      <c r="ES199" s="323"/>
      <c r="ET199" s="323"/>
      <c r="EU199" s="323"/>
    </row>
    <row r="200" spans="1:151" s="333" customFormat="1" ht="45">
      <c r="A200" s="333" t="s">
        <v>2137</v>
      </c>
      <c r="B200" s="333" t="s">
        <v>2061</v>
      </c>
      <c r="C200" s="333" t="s">
        <v>353</v>
      </c>
      <c r="D200" s="333" t="s">
        <v>2138</v>
      </c>
      <c r="E200" s="333" t="s">
        <v>2139</v>
      </c>
      <c r="F200" s="333" t="s">
        <v>1423</v>
      </c>
      <c r="G200" s="333" t="s">
        <v>1423</v>
      </c>
      <c r="H200" s="333" t="s">
        <v>1422</v>
      </c>
      <c r="I200" s="333" t="s">
        <v>1423</v>
      </c>
      <c r="J200" s="334" t="s">
        <v>1424</v>
      </c>
      <c r="K200" s="334" t="s">
        <v>2068</v>
      </c>
      <c r="L200" s="334" t="s">
        <v>949</v>
      </c>
      <c r="M200" s="333" t="s">
        <v>2083</v>
      </c>
      <c r="N200" s="333" t="s">
        <v>1428</v>
      </c>
      <c r="O200" s="333" t="s">
        <v>1428</v>
      </c>
      <c r="P200" s="333" t="s">
        <v>30</v>
      </c>
      <c r="Q200" s="333" t="s">
        <v>30</v>
      </c>
      <c r="R200" s="333" t="s">
        <v>1423</v>
      </c>
      <c r="S200" s="333" t="s">
        <v>1423</v>
      </c>
      <c r="T200" s="333" t="s">
        <v>6</v>
      </c>
      <c r="U200" s="336">
        <f t="shared" si="8"/>
        <v>3</v>
      </c>
      <c r="V200" s="333" t="s">
        <v>6</v>
      </c>
      <c r="W200" s="336">
        <f t="shared" si="12"/>
        <v>3</v>
      </c>
      <c r="X200" s="333" t="s">
        <v>8</v>
      </c>
      <c r="Y200" s="336">
        <f t="shared" si="10"/>
        <v>1</v>
      </c>
      <c r="Z200" s="333">
        <f t="shared" si="11"/>
        <v>7</v>
      </c>
      <c r="AC200" s="334"/>
      <c r="AF200" s="334"/>
      <c r="AH200" s="333">
        <v>1</v>
      </c>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c r="BN200" s="323"/>
      <c r="BO200" s="323"/>
      <c r="BP200" s="323"/>
      <c r="BQ200" s="323"/>
      <c r="BR200" s="323"/>
      <c r="BS200" s="323"/>
      <c r="BT200" s="323"/>
      <c r="BU200" s="323"/>
      <c r="BV200" s="323"/>
      <c r="BW200" s="323"/>
      <c r="BX200" s="323"/>
      <c r="BY200" s="323"/>
      <c r="BZ200" s="323"/>
      <c r="CA200" s="323"/>
      <c r="CB200" s="323"/>
      <c r="CC200" s="323"/>
      <c r="CD200" s="323"/>
      <c r="CE200" s="323"/>
      <c r="CF200" s="323"/>
      <c r="CG200" s="323"/>
      <c r="CH200" s="323"/>
      <c r="CI200" s="323"/>
      <c r="CJ200" s="323"/>
      <c r="CK200" s="323"/>
      <c r="CL200" s="323"/>
      <c r="CM200" s="323"/>
      <c r="CN200" s="323"/>
      <c r="CO200" s="323"/>
      <c r="CP200" s="323"/>
      <c r="CQ200" s="323"/>
      <c r="CR200" s="323"/>
      <c r="CS200" s="323"/>
      <c r="CT200" s="323"/>
      <c r="CU200" s="323"/>
      <c r="CV200" s="323"/>
      <c r="CW200" s="323"/>
      <c r="CX200" s="323"/>
      <c r="CY200" s="323"/>
      <c r="CZ200" s="323"/>
      <c r="DA200" s="323"/>
      <c r="DB200" s="323"/>
      <c r="DC200" s="323"/>
      <c r="DD200" s="323"/>
      <c r="DE200" s="323"/>
      <c r="DF200" s="323"/>
      <c r="DG200" s="323"/>
      <c r="DH200" s="323"/>
      <c r="DI200" s="323"/>
      <c r="DJ200" s="323"/>
      <c r="DK200" s="323"/>
      <c r="DL200" s="323"/>
      <c r="DM200" s="323"/>
      <c r="DN200" s="323"/>
      <c r="DO200" s="323"/>
      <c r="DP200" s="323"/>
      <c r="DQ200" s="323"/>
      <c r="DR200" s="323"/>
      <c r="DS200" s="323"/>
      <c r="DT200" s="323"/>
      <c r="DU200" s="323"/>
      <c r="DV200" s="323"/>
      <c r="DW200" s="323"/>
      <c r="DX200" s="323"/>
      <c r="DY200" s="323"/>
      <c r="DZ200" s="323"/>
      <c r="EA200" s="323"/>
      <c r="EB200" s="323"/>
      <c r="EC200" s="323"/>
      <c r="ED200" s="323"/>
      <c r="EE200" s="323"/>
      <c r="EF200" s="323"/>
      <c r="EG200" s="323"/>
      <c r="EH200" s="323"/>
      <c r="EI200" s="323"/>
      <c r="EJ200" s="323"/>
      <c r="EK200" s="323"/>
      <c r="EL200" s="323"/>
      <c r="EM200" s="323"/>
      <c r="EN200" s="323"/>
      <c r="EO200" s="323"/>
      <c r="EP200" s="323"/>
      <c r="EQ200" s="323"/>
      <c r="ER200" s="323"/>
      <c r="ES200" s="323"/>
      <c r="ET200" s="323"/>
      <c r="EU200" s="323"/>
    </row>
    <row r="201" spans="1:151" s="333" customFormat="1" ht="45">
      <c r="A201" s="333" t="s">
        <v>2140</v>
      </c>
      <c r="B201" s="333" t="s">
        <v>2061</v>
      </c>
      <c r="C201" s="333" t="s">
        <v>354</v>
      </c>
      <c r="D201" s="333" t="s">
        <v>2141</v>
      </c>
      <c r="E201" s="333" t="s">
        <v>2142</v>
      </c>
      <c r="F201" s="333" t="s">
        <v>1423</v>
      </c>
      <c r="G201" s="333" t="s">
        <v>1423</v>
      </c>
      <c r="H201" s="333" t="s">
        <v>1422</v>
      </c>
      <c r="I201" s="333" t="s">
        <v>1423</v>
      </c>
      <c r="J201" s="334" t="s">
        <v>1424</v>
      </c>
      <c r="K201" s="334" t="s">
        <v>2068</v>
      </c>
      <c r="L201" s="334" t="s">
        <v>949</v>
      </c>
      <c r="M201" s="333" t="s">
        <v>2083</v>
      </c>
      <c r="N201" s="333" t="s">
        <v>1437</v>
      </c>
      <c r="O201" s="333" t="s">
        <v>1423</v>
      </c>
      <c r="P201" s="333" t="s">
        <v>30</v>
      </c>
      <c r="Q201" s="333" t="s">
        <v>30</v>
      </c>
      <c r="R201" s="333" t="s">
        <v>1423</v>
      </c>
      <c r="S201" s="333" t="s">
        <v>1423</v>
      </c>
      <c r="T201" s="333" t="s">
        <v>6</v>
      </c>
      <c r="U201" s="336">
        <f t="shared" si="8"/>
        <v>3</v>
      </c>
      <c r="V201" s="333" t="s">
        <v>6</v>
      </c>
      <c r="W201" s="336">
        <f t="shared" si="12"/>
        <v>3</v>
      </c>
      <c r="X201" s="333" t="s">
        <v>8</v>
      </c>
      <c r="Y201" s="336">
        <f t="shared" si="10"/>
        <v>1</v>
      </c>
      <c r="Z201" s="333">
        <f t="shared" si="11"/>
        <v>7</v>
      </c>
      <c r="AC201" s="334"/>
      <c r="AF201" s="334"/>
      <c r="AH201" s="333">
        <v>1</v>
      </c>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c r="BN201" s="323"/>
      <c r="BO201" s="323"/>
      <c r="BP201" s="323"/>
      <c r="BQ201" s="323"/>
      <c r="BR201" s="323"/>
      <c r="BS201" s="323"/>
      <c r="BT201" s="323"/>
      <c r="BU201" s="323"/>
      <c r="BV201" s="323"/>
      <c r="BW201" s="323"/>
      <c r="BX201" s="323"/>
      <c r="BY201" s="323"/>
      <c r="BZ201" s="323"/>
      <c r="CA201" s="323"/>
      <c r="CB201" s="323"/>
      <c r="CC201" s="323"/>
      <c r="CD201" s="323"/>
      <c r="CE201" s="323"/>
      <c r="CF201" s="323"/>
      <c r="CG201" s="323"/>
      <c r="CH201" s="323"/>
      <c r="CI201" s="323"/>
      <c r="CJ201" s="323"/>
      <c r="CK201" s="323"/>
      <c r="CL201" s="323"/>
      <c r="CM201" s="323"/>
      <c r="CN201" s="323"/>
      <c r="CO201" s="323"/>
      <c r="CP201" s="323"/>
      <c r="CQ201" s="323"/>
      <c r="CR201" s="323"/>
      <c r="CS201" s="323"/>
      <c r="CT201" s="323"/>
      <c r="CU201" s="323"/>
      <c r="CV201" s="323"/>
      <c r="CW201" s="323"/>
      <c r="CX201" s="323"/>
      <c r="CY201" s="323"/>
      <c r="CZ201" s="323"/>
      <c r="DA201" s="323"/>
      <c r="DB201" s="323"/>
      <c r="DC201" s="323"/>
      <c r="DD201" s="323"/>
      <c r="DE201" s="323"/>
      <c r="DF201" s="323"/>
      <c r="DG201" s="323"/>
      <c r="DH201" s="323"/>
      <c r="DI201" s="323"/>
      <c r="DJ201" s="323"/>
      <c r="DK201" s="323"/>
      <c r="DL201" s="323"/>
      <c r="DM201" s="323"/>
      <c r="DN201" s="323"/>
      <c r="DO201" s="323"/>
      <c r="DP201" s="323"/>
      <c r="DQ201" s="323"/>
      <c r="DR201" s="323"/>
      <c r="DS201" s="323"/>
      <c r="DT201" s="323"/>
      <c r="DU201" s="323"/>
      <c r="DV201" s="323"/>
      <c r="DW201" s="323"/>
      <c r="DX201" s="323"/>
      <c r="DY201" s="323"/>
      <c r="DZ201" s="323"/>
      <c r="EA201" s="323"/>
      <c r="EB201" s="323"/>
      <c r="EC201" s="323"/>
      <c r="ED201" s="323"/>
      <c r="EE201" s="323"/>
      <c r="EF201" s="323"/>
      <c r="EG201" s="323"/>
      <c r="EH201" s="323"/>
      <c r="EI201" s="323"/>
      <c r="EJ201" s="323"/>
      <c r="EK201" s="323"/>
      <c r="EL201" s="323"/>
      <c r="EM201" s="323"/>
      <c r="EN201" s="323"/>
      <c r="EO201" s="323"/>
      <c r="EP201" s="323"/>
      <c r="EQ201" s="323"/>
      <c r="ER201" s="323"/>
      <c r="ES201" s="323"/>
      <c r="ET201" s="323"/>
      <c r="EU201" s="323"/>
    </row>
    <row r="202" spans="1:151" s="333" customFormat="1" ht="45">
      <c r="A202" s="333" t="s">
        <v>2143</v>
      </c>
      <c r="B202" s="333" t="s">
        <v>2061</v>
      </c>
      <c r="C202" s="333" t="s">
        <v>1539</v>
      </c>
      <c r="D202" s="333" t="s">
        <v>2144</v>
      </c>
      <c r="E202" s="333" t="s">
        <v>2145</v>
      </c>
      <c r="F202" s="333" t="s">
        <v>1423</v>
      </c>
      <c r="G202" s="333" t="s">
        <v>1423</v>
      </c>
      <c r="H202" s="333" t="s">
        <v>1422</v>
      </c>
      <c r="I202" s="333" t="s">
        <v>1423</v>
      </c>
      <c r="J202" s="334" t="s">
        <v>1424</v>
      </c>
      <c r="K202" s="334" t="s">
        <v>2068</v>
      </c>
      <c r="L202" s="334" t="s">
        <v>949</v>
      </c>
      <c r="M202" s="333" t="s">
        <v>2069</v>
      </c>
      <c r="N202" s="333" t="s">
        <v>1427</v>
      </c>
      <c r="O202" s="333" t="s">
        <v>1423</v>
      </c>
      <c r="P202" s="333" t="s">
        <v>30</v>
      </c>
      <c r="Q202" s="333" t="s">
        <v>30</v>
      </c>
      <c r="R202" s="333" t="s">
        <v>1423</v>
      </c>
      <c r="S202" s="333" t="s">
        <v>1423</v>
      </c>
      <c r="T202" s="333" t="s">
        <v>8</v>
      </c>
      <c r="U202" s="336">
        <f t="shared" ref="U202:U265" si="13">_xlfn.IFS(T202="PÚBLICA",3,T202="PÚBLICA CLASIFICADA",2,T202="PÚBLICA RESERVADA",1,T202="ALTA",1,T202="BAJA",3)</f>
        <v>1</v>
      </c>
      <c r="V202" s="333" t="s">
        <v>8</v>
      </c>
      <c r="W202" s="336">
        <f t="shared" si="12"/>
        <v>1</v>
      </c>
      <c r="X202" s="333" t="s">
        <v>8</v>
      </c>
      <c r="Y202" s="336">
        <f t="shared" ref="Y202:Y265" si="14">_xlfn.IFS(X202="ALTA",1,X202="MEDIA",2,X202="BAJA",3,X202="N/A",1,X202="no",3,X202="si",1,X202="np",1)</f>
        <v>1</v>
      </c>
      <c r="Z202" s="333">
        <f t="shared" ref="Z202:Z265" si="15">U202+W202+Y202</f>
        <v>3</v>
      </c>
      <c r="AC202" s="334"/>
      <c r="AF202" s="334"/>
      <c r="AH202" s="333">
        <v>1</v>
      </c>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c r="BN202" s="323"/>
      <c r="BO202" s="323"/>
      <c r="BP202" s="323"/>
      <c r="BQ202" s="323"/>
      <c r="BR202" s="323"/>
      <c r="BS202" s="323"/>
      <c r="BT202" s="323"/>
      <c r="BU202" s="323"/>
      <c r="BV202" s="323"/>
      <c r="BW202" s="323"/>
      <c r="BX202" s="323"/>
      <c r="BY202" s="323"/>
      <c r="BZ202" s="323"/>
      <c r="CA202" s="323"/>
      <c r="CB202" s="323"/>
      <c r="CC202" s="323"/>
      <c r="CD202" s="323"/>
      <c r="CE202" s="323"/>
      <c r="CF202" s="323"/>
      <c r="CG202" s="323"/>
      <c r="CH202" s="323"/>
      <c r="CI202" s="323"/>
      <c r="CJ202" s="323"/>
      <c r="CK202" s="323"/>
      <c r="CL202" s="323"/>
      <c r="CM202" s="323"/>
      <c r="CN202" s="323"/>
      <c r="CO202" s="323"/>
      <c r="CP202" s="323"/>
      <c r="CQ202" s="323"/>
      <c r="CR202" s="323"/>
      <c r="CS202" s="323"/>
      <c r="CT202" s="323"/>
      <c r="CU202" s="323"/>
      <c r="CV202" s="323"/>
      <c r="CW202" s="323"/>
      <c r="CX202" s="323"/>
      <c r="CY202" s="323"/>
      <c r="CZ202" s="323"/>
      <c r="DA202" s="323"/>
      <c r="DB202" s="323"/>
      <c r="DC202" s="323"/>
      <c r="DD202" s="323"/>
      <c r="DE202" s="323"/>
      <c r="DF202" s="323"/>
      <c r="DG202" s="323"/>
      <c r="DH202" s="323"/>
      <c r="DI202" s="323"/>
      <c r="DJ202" s="323"/>
      <c r="DK202" s="323"/>
      <c r="DL202" s="323"/>
      <c r="DM202" s="323"/>
      <c r="DN202" s="323"/>
      <c r="DO202" s="323"/>
      <c r="DP202" s="323"/>
      <c r="DQ202" s="323"/>
      <c r="DR202" s="323"/>
      <c r="DS202" s="323"/>
      <c r="DT202" s="323"/>
      <c r="DU202" s="323"/>
      <c r="DV202" s="323"/>
      <c r="DW202" s="323"/>
      <c r="DX202" s="323"/>
      <c r="DY202" s="323"/>
      <c r="DZ202" s="323"/>
      <c r="EA202" s="323"/>
      <c r="EB202" s="323"/>
      <c r="EC202" s="323"/>
      <c r="ED202" s="323"/>
      <c r="EE202" s="323"/>
      <c r="EF202" s="323"/>
      <c r="EG202" s="323"/>
      <c r="EH202" s="323"/>
      <c r="EI202" s="323"/>
      <c r="EJ202" s="323"/>
      <c r="EK202" s="323"/>
      <c r="EL202" s="323"/>
      <c r="EM202" s="323"/>
      <c r="EN202" s="323"/>
      <c r="EO202" s="323"/>
      <c r="EP202" s="323"/>
      <c r="EQ202" s="323"/>
      <c r="ER202" s="323"/>
      <c r="ES202" s="323"/>
      <c r="ET202" s="323"/>
      <c r="EU202" s="323"/>
    </row>
    <row r="203" spans="1:151" s="333" customFormat="1" ht="60">
      <c r="A203" s="333" t="s">
        <v>2146</v>
      </c>
      <c r="B203" s="333" t="s">
        <v>2061</v>
      </c>
      <c r="C203" s="333" t="s">
        <v>353</v>
      </c>
      <c r="D203" s="333" t="s">
        <v>2147</v>
      </c>
      <c r="E203" s="333" t="s">
        <v>2148</v>
      </c>
      <c r="F203" s="333" t="s">
        <v>1423</v>
      </c>
      <c r="G203" s="333" t="s">
        <v>1423</v>
      </c>
      <c r="H203" s="333" t="s">
        <v>1422</v>
      </c>
      <c r="I203" s="333" t="s">
        <v>1423</v>
      </c>
      <c r="J203" s="334" t="s">
        <v>1424</v>
      </c>
      <c r="K203" s="334" t="s">
        <v>2068</v>
      </c>
      <c r="L203" s="334" t="s">
        <v>949</v>
      </c>
      <c r="M203" s="333" t="s">
        <v>2069</v>
      </c>
      <c r="N203" s="333" t="s">
        <v>1427</v>
      </c>
      <c r="O203" s="333" t="s">
        <v>1423</v>
      </c>
      <c r="P203" s="333" t="s">
        <v>30</v>
      </c>
      <c r="Q203" s="333" t="s">
        <v>30</v>
      </c>
      <c r="R203" s="333" t="s">
        <v>1423</v>
      </c>
      <c r="S203" s="333" t="s">
        <v>1423</v>
      </c>
      <c r="T203" s="333" t="s">
        <v>8</v>
      </c>
      <c r="U203" s="336">
        <f t="shared" si="13"/>
        <v>1</v>
      </c>
      <c r="V203" s="333" t="s">
        <v>1431</v>
      </c>
      <c r="W203" s="336">
        <f t="shared" si="12"/>
        <v>2</v>
      </c>
      <c r="X203" s="333" t="s">
        <v>8</v>
      </c>
      <c r="Y203" s="336">
        <f t="shared" si="14"/>
        <v>1</v>
      </c>
      <c r="Z203" s="333">
        <f t="shared" si="15"/>
        <v>4</v>
      </c>
      <c r="AC203" s="334"/>
      <c r="AH203" s="333">
        <v>1</v>
      </c>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c r="BM203" s="323"/>
      <c r="BN203" s="323"/>
      <c r="BO203" s="323"/>
      <c r="BP203" s="323"/>
      <c r="BQ203" s="323"/>
      <c r="BR203" s="323"/>
      <c r="BS203" s="323"/>
      <c r="BT203" s="323"/>
      <c r="BU203" s="323"/>
      <c r="BV203" s="323"/>
      <c r="BW203" s="323"/>
      <c r="BX203" s="323"/>
      <c r="BY203" s="323"/>
      <c r="BZ203" s="323"/>
      <c r="CA203" s="323"/>
      <c r="CB203" s="323"/>
      <c r="CC203" s="323"/>
      <c r="CD203" s="323"/>
      <c r="CE203" s="323"/>
      <c r="CF203" s="323"/>
      <c r="CG203" s="323"/>
      <c r="CH203" s="323"/>
      <c r="CI203" s="323"/>
      <c r="CJ203" s="323"/>
      <c r="CK203" s="323"/>
      <c r="CL203" s="323"/>
      <c r="CM203" s="323"/>
      <c r="CN203" s="323"/>
      <c r="CO203" s="323"/>
      <c r="CP203" s="323"/>
      <c r="CQ203" s="323"/>
      <c r="CR203" s="323"/>
      <c r="CS203" s="323"/>
      <c r="CT203" s="323"/>
      <c r="CU203" s="323"/>
      <c r="CV203" s="323"/>
      <c r="CW203" s="323"/>
      <c r="CX203" s="323"/>
      <c r="CY203" s="323"/>
      <c r="CZ203" s="323"/>
      <c r="DA203" s="323"/>
      <c r="DB203" s="323"/>
      <c r="DC203" s="323"/>
      <c r="DD203" s="323"/>
      <c r="DE203" s="323"/>
      <c r="DF203" s="323"/>
      <c r="DG203" s="323"/>
      <c r="DH203" s="323"/>
      <c r="DI203" s="323"/>
      <c r="DJ203" s="323"/>
      <c r="DK203" s="323"/>
      <c r="DL203" s="323"/>
      <c r="DM203" s="323"/>
      <c r="DN203" s="323"/>
      <c r="DO203" s="323"/>
      <c r="DP203" s="323"/>
      <c r="DQ203" s="323"/>
      <c r="DR203" s="323"/>
      <c r="DS203" s="323"/>
      <c r="DT203" s="323"/>
      <c r="DU203" s="323"/>
      <c r="DV203" s="323"/>
      <c r="DW203" s="323"/>
      <c r="DX203" s="323"/>
      <c r="DY203" s="323"/>
      <c r="DZ203" s="323"/>
      <c r="EA203" s="323"/>
      <c r="EB203" s="323"/>
      <c r="EC203" s="323"/>
      <c r="ED203" s="323"/>
      <c r="EE203" s="323"/>
      <c r="EF203" s="323"/>
      <c r="EG203" s="323"/>
      <c r="EH203" s="323"/>
      <c r="EI203" s="323"/>
      <c r="EJ203" s="323"/>
      <c r="EK203" s="323"/>
      <c r="EL203" s="323"/>
      <c r="EM203" s="323"/>
      <c r="EN203" s="323"/>
      <c r="EO203" s="323"/>
      <c r="EP203" s="323"/>
      <c r="EQ203" s="323"/>
      <c r="ER203" s="323"/>
      <c r="ES203" s="323"/>
      <c r="ET203" s="323"/>
      <c r="EU203" s="323"/>
    </row>
    <row r="204" spans="1:151" s="333" customFormat="1" ht="45">
      <c r="A204" s="333" t="s">
        <v>2149</v>
      </c>
      <c r="B204" s="333" t="s">
        <v>2061</v>
      </c>
      <c r="C204" s="333" t="s">
        <v>353</v>
      </c>
      <c r="D204" s="333" t="s">
        <v>2150</v>
      </c>
      <c r="E204" s="333" t="s">
        <v>2151</v>
      </c>
      <c r="F204" s="333" t="s">
        <v>1423</v>
      </c>
      <c r="G204" s="333" t="s">
        <v>1423</v>
      </c>
      <c r="H204" s="333" t="s">
        <v>1422</v>
      </c>
      <c r="I204" s="333" t="s">
        <v>1423</v>
      </c>
      <c r="J204" s="334" t="s">
        <v>1424</v>
      </c>
      <c r="K204" s="334" t="s">
        <v>2068</v>
      </c>
      <c r="L204" s="334" t="s">
        <v>949</v>
      </c>
      <c r="M204" s="333" t="s">
        <v>2069</v>
      </c>
      <c r="N204" s="333" t="s">
        <v>1427</v>
      </c>
      <c r="O204" s="333" t="s">
        <v>1423</v>
      </c>
      <c r="P204" s="333" t="s">
        <v>30</v>
      </c>
      <c r="Q204" s="333" t="s">
        <v>30</v>
      </c>
      <c r="R204" s="333" t="s">
        <v>1423</v>
      </c>
      <c r="S204" s="333" t="s">
        <v>1423</v>
      </c>
      <c r="T204" s="333" t="s">
        <v>8</v>
      </c>
      <c r="U204" s="336">
        <f t="shared" si="13"/>
        <v>1</v>
      </c>
      <c r="V204" s="333" t="s">
        <v>1431</v>
      </c>
      <c r="W204" s="336">
        <f t="shared" si="12"/>
        <v>2</v>
      </c>
      <c r="X204" s="333" t="s">
        <v>8</v>
      </c>
      <c r="Y204" s="336">
        <f t="shared" si="14"/>
        <v>1</v>
      </c>
      <c r="Z204" s="333">
        <f t="shared" si="15"/>
        <v>4</v>
      </c>
      <c r="AC204" s="334"/>
      <c r="AF204" s="334"/>
      <c r="AH204" s="333">
        <v>1</v>
      </c>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c r="BM204" s="323"/>
      <c r="BN204" s="323"/>
      <c r="BO204" s="323"/>
      <c r="BP204" s="323"/>
      <c r="BQ204" s="323"/>
      <c r="BR204" s="323"/>
      <c r="BS204" s="323"/>
      <c r="BT204" s="323"/>
      <c r="BU204" s="323"/>
      <c r="BV204" s="323"/>
      <c r="BW204" s="323"/>
      <c r="BX204" s="323"/>
      <c r="BY204" s="323"/>
      <c r="BZ204" s="323"/>
      <c r="CA204" s="323"/>
      <c r="CB204" s="323"/>
      <c r="CC204" s="323"/>
      <c r="CD204" s="323"/>
      <c r="CE204" s="323"/>
      <c r="CF204" s="323"/>
      <c r="CG204" s="323"/>
      <c r="CH204" s="323"/>
      <c r="CI204" s="323"/>
      <c r="CJ204" s="323"/>
      <c r="CK204" s="323"/>
      <c r="CL204" s="323"/>
      <c r="CM204" s="323"/>
      <c r="CN204" s="323"/>
      <c r="CO204" s="323"/>
      <c r="CP204" s="323"/>
      <c r="CQ204" s="323"/>
      <c r="CR204" s="323"/>
      <c r="CS204" s="323"/>
      <c r="CT204" s="323"/>
      <c r="CU204" s="323"/>
      <c r="CV204" s="323"/>
      <c r="CW204" s="323"/>
      <c r="CX204" s="323"/>
      <c r="CY204" s="323"/>
      <c r="CZ204" s="323"/>
      <c r="DA204" s="323"/>
      <c r="DB204" s="323"/>
      <c r="DC204" s="323"/>
      <c r="DD204" s="323"/>
      <c r="DE204" s="323"/>
      <c r="DF204" s="323"/>
      <c r="DG204" s="323"/>
      <c r="DH204" s="323"/>
      <c r="DI204" s="323"/>
      <c r="DJ204" s="323"/>
      <c r="DK204" s="323"/>
      <c r="DL204" s="323"/>
      <c r="DM204" s="323"/>
      <c r="DN204" s="323"/>
      <c r="DO204" s="323"/>
      <c r="DP204" s="323"/>
      <c r="DQ204" s="323"/>
      <c r="DR204" s="323"/>
      <c r="DS204" s="323"/>
      <c r="DT204" s="323"/>
      <c r="DU204" s="323"/>
      <c r="DV204" s="323"/>
      <c r="DW204" s="323"/>
      <c r="DX204" s="323"/>
      <c r="DY204" s="323"/>
      <c r="DZ204" s="323"/>
      <c r="EA204" s="323"/>
      <c r="EB204" s="323"/>
      <c r="EC204" s="323"/>
      <c r="ED204" s="323"/>
      <c r="EE204" s="323"/>
      <c r="EF204" s="323"/>
      <c r="EG204" s="323"/>
      <c r="EH204" s="323"/>
      <c r="EI204" s="323"/>
      <c r="EJ204" s="323"/>
      <c r="EK204" s="323"/>
      <c r="EL204" s="323"/>
      <c r="EM204" s="323"/>
      <c r="EN204" s="323"/>
      <c r="EO204" s="323"/>
      <c r="EP204" s="323"/>
      <c r="EQ204" s="323"/>
      <c r="ER204" s="323"/>
      <c r="ES204" s="323"/>
      <c r="ET204" s="323"/>
      <c r="EU204" s="323"/>
    </row>
    <row r="205" spans="1:151" s="333" customFormat="1" ht="60">
      <c r="A205" s="333" t="s">
        <v>2152</v>
      </c>
      <c r="B205" s="333" t="s">
        <v>2061</v>
      </c>
      <c r="C205" s="333" t="s">
        <v>1539</v>
      </c>
      <c r="D205" s="333" t="s">
        <v>2153</v>
      </c>
      <c r="E205" s="333" t="s">
        <v>2154</v>
      </c>
      <c r="F205" s="333" t="s">
        <v>1423</v>
      </c>
      <c r="G205" s="333" t="s">
        <v>1423</v>
      </c>
      <c r="H205" s="333" t="s">
        <v>1422</v>
      </c>
      <c r="I205" s="333" t="s">
        <v>1423</v>
      </c>
      <c r="J205" s="334" t="s">
        <v>1424</v>
      </c>
      <c r="K205" s="334" t="s">
        <v>2068</v>
      </c>
      <c r="L205" s="334" t="s">
        <v>949</v>
      </c>
      <c r="M205" s="333" t="s">
        <v>1426</v>
      </c>
      <c r="N205" s="333" t="s">
        <v>1427</v>
      </c>
      <c r="O205" s="333" t="s">
        <v>1423</v>
      </c>
      <c r="P205" s="333" t="s">
        <v>30</v>
      </c>
      <c r="Q205" s="333" t="s">
        <v>30</v>
      </c>
      <c r="R205" s="333" t="s">
        <v>1423</v>
      </c>
      <c r="S205" s="333" t="s">
        <v>1423</v>
      </c>
      <c r="T205" s="333" t="s">
        <v>8</v>
      </c>
      <c r="U205" s="336">
        <f t="shared" si="13"/>
        <v>1</v>
      </c>
      <c r="V205" s="333" t="s">
        <v>8</v>
      </c>
      <c r="W205" s="336">
        <f t="shared" si="12"/>
        <v>1</v>
      </c>
      <c r="X205" s="333" t="s">
        <v>8</v>
      </c>
      <c r="Y205" s="336">
        <f t="shared" si="14"/>
        <v>1</v>
      </c>
      <c r="Z205" s="333">
        <f t="shared" si="15"/>
        <v>3</v>
      </c>
      <c r="AC205" s="334"/>
      <c r="AD205" s="334"/>
      <c r="AF205" s="334"/>
      <c r="AH205" s="333">
        <v>1</v>
      </c>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c r="BO205" s="323"/>
      <c r="BP205" s="323"/>
      <c r="BQ205" s="323"/>
      <c r="BR205" s="323"/>
      <c r="BS205" s="323"/>
      <c r="BT205" s="323"/>
      <c r="BU205" s="323"/>
      <c r="BV205" s="323"/>
      <c r="BW205" s="323"/>
      <c r="BX205" s="323"/>
      <c r="BY205" s="323"/>
      <c r="BZ205" s="323"/>
      <c r="CA205" s="323"/>
      <c r="CB205" s="323"/>
      <c r="CC205" s="323"/>
      <c r="CD205" s="323"/>
      <c r="CE205" s="323"/>
      <c r="CF205" s="323"/>
      <c r="CG205" s="323"/>
      <c r="CH205" s="323"/>
      <c r="CI205" s="323"/>
      <c r="CJ205" s="323"/>
      <c r="CK205" s="323"/>
      <c r="CL205" s="323"/>
      <c r="CM205" s="323"/>
      <c r="CN205" s="323"/>
      <c r="CO205" s="323"/>
      <c r="CP205" s="323"/>
      <c r="CQ205" s="323"/>
      <c r="CR205" s="323"/>
      <c r="CS205" s="323"/>
      <c r="CT205" s="323"/>
      <c r="CU205" s="323"/>
      <c r="CV205" s="323"/>
      <c r="CW205" s="323"/>
      <c r="CX205" s="323"/>
      <c r="CY205" s="323"/>
      <c r="CZ205" s="323"/>
      <c r="DA205" s="323"/>
      <c r="DB205" s="323"/>
      <c r="DC205" s="323"/>
      <c r="DD205" s="323"/>
      <c r="DE205" s="323"/>
      <c r="DF205" s="323"/>
      <c r="DG205" s="323"/>
      <c r="DH205" s="323"/>
      <c r="DI205" s="323"/>
      <c r="DJ205" s="323"/>
      <c r="DK205" s="323"/>
      <c r="DL205" s="323"/>
      <c r="DM205" s="323"/>
      <c r="DN205" s="323"/>
      <c r="DO205" s="323"/>
      <c r="DP205" s="323"/>
      <c r="DQ205" s="323"/>
      <c r="DR205" s="323"/>
      <c r="DS205" s="323"/>
      <c r="DT205" s="323"/>
      <c r="DU205" s="323"/>
      <c r="DV205" s="323"/>
      <c r="DW205" s="323"/>
      <c r="DX205" s="323"/>
      <c r="DY205" s="323"/>
      <c r="DZ205" s="323"/>
      <c r="EA205" s="323"/>
      <c r="EB205" s="323"/>
      <c r="EC205" s="323"/>
      <c r="ED205" s="323"/>
      <c r="EE205" s="323"/>
      <c r="EF205" s="323"/>
      <c r="EG205" s="323"/>
      <c r="EH205" s="323"/>
      <c r="EI205" s="323"/>
      <c r="EJ205" s="323"/>
      <c r="EK205" s="323"/>
      <c r="EL205" s="323"/>
      <c r="EM205" s="323"/>
      <c r="EN205" s="323"/>
      <c r="EO205" s="323"/>
      <c r="EP205" s="323"/>
      <c r="EQ205" s="323"/>
      <c r="ER205" s="323"/>
      <c r="ES205" s="323"/>
      <c r="ET205" s="323"/>
      <c r="EU205" s="323"/>
    </row>
    <row r="206" spans="1:151" s="333" customFormat="1" ht="45">
      <c r="A206" s="333" t="s">
        <v>2155</v>
      </c>
      <c r="B206" s="333" t="s">
        <v>2061</v>
      </c>
      <c r="C206" s="333" t="s">
        <v>354</v>
      </c>
      <c r="D206" s="333" t="s">
        <v>2156</v>
      </c>
      <c r="E206" s="333" t="s">
        <v>2157</v>
      </c>
      <c r="F206" s="333" t="s">
        <v>1423</v>
      </c>
      <c r="G206" s="333" t="s">
        <v>1423</v>
      </c>
      <c r="H206" s="333" t="s">
        <v>1422</v>
      </c>
      <c r="I206" s="333" t="s">
        <v>1423</v>
      </c>
      <c r="J206" s="334" t="s">
        <v>1466</v>
      </c>
      <c r="K206" s="334" t="s">
        <v>2158</v>
      </c>
      <c r="L206" s="334" t="s">
        <v>949</v>
      </c>
      <c r="M206" s="333" t="s">
        <v>1426</v>
      </c>
      <c r="N206" s="333" t="s">
        <v>1427</v>
      </c>
      <c r="O206" s="333" t="s">
        <v>1423</v>
      </c>
      <c r="P206" s="333" t="s">
        <v>30</v>
      </c>
      <c r="Q206" s="333" t="s">
        <v>30</v>
      </c>
      <c r="R206" s="333" t="s">
        <v>1423</v>
      </c>
      <c r="S206" s="333" t="s">
        <v>1423</v>
      </c>
      <c r="T206" s="333" t="s">
        <v>6</v>
      </c>
      <c r="U206" s="336">
        <f t="shared" si="13"/>
        <v>3</v>
      </c>
      <c r="V206" s="333" t="s">
        <v>6</v>
      </c>
      <c r="W206" s="336">
        <f t="shared" si="12"/>
        <v>3</v>
      </c>
      <c r="X206" s="333" t="s">
        <v>1431</v>
      </c>
      <c r="Y206" s="336">
        <f t="shared" si="14"/>
        <v>2</v>
      </c>
      <c r="Z206" s="333">
        <f t="shared" si="15"/>
        <v>8</v>
      </c>
      <c r="AB206" s="334"/>
      <c r="AC206" s="334"/>
      <c r="AF206" s="334"/>
      <c r="AG206" s="334"/>
      <c r="AH206" s="333">
        <v>1</v>
      </c>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c r="BO206" s="323"/>
      <c r="BP206" s="323"/>
      <c r="BQ206" s="323"/>
      <c r="BR206" s="323"/>
      <c r="BS206" s="323"/>
      <c r="BT206" s="323"/>
      <c r="BU206" s="323"/>
      <c r="BV206" s="323"/>
      <c r="BW206" s="323"/>
      <c r="BX206" s="323"/>
      <c r="BY206" s="323"/>
      <c r="BZ206" s="323"/>
      <c r="CA206" s="323"/>
      <c r="CB206" s="323"/>
      <c r="CC206" s="323"/>
      <c r="CD206" s="323"/>
      <c r="CE206" s="323"/>
      <c r="CF206" s="323"/>
      <c r="CG206" s="323"/>
      <c r="CH206" s="323"/>
      <c r="CI206" s="323"/>
      <c r="CJ206" s="323"/>
      <c r="CK206" s="323"/>
      <c r="CL206" s="323"/>
      <c r="CM206" s="323"/>
      <c r="CN206" s="323"/>
      <c r="CO206" s="323"/>
      <c r="CP206" s="323"/>
      <c r="CQ206" s="323"/>
      <c r="CR206" s="323"/>
      <c r="CS206" s="323"/>
      <c r="CT206" s="323"/>
      <c r="CU206" s="323"/>
      <c r="CV206" s="323"/>
      <c r="CW206" s="323"/>
      <c r="CX206" s="323"/>
      <c r="CY206" s="323"/>
      <c r="CZ206" s="323"/>
      <c r="DA206" s="323"/>
      <c r="DB206" s="323"/>
      <c r="DC206" s="323"/>
      <c r="DD206" s="323"/>
      <c r="DE206" s="323"/>
      <c r="DF206" s="323"/>
      <c r="DG206" s="323"/>
      <c r="DH206" s="323"/>
      <c r="DI206" s="323"/>
      <c r="DJ206" s="323"/>
      <c r="DK206" s="323"/>
      <c r="DL206" s="323"/>
      <c r="DM206" s="323"/>
      <c r="DN206" s="323"/>
      <c r="DO206" s="323"/>
      <c r="DP206" s="323"/>
      <c r="DQ206" s="323"/>
      <c r="DR206" s="323"/>
      <c r="DS206" s="323"/>
      <c r="DT206" s="323"/>
      <c r="DU206" s="323"/>
      <c r="DV206" s="323"/>
      <c r="DW206" s="323"/>
      <c r="DX206" s="323"/>
      <c r="DY206" s="323"/>
      <c r="DZ206" s="323"/>
      <c r="EA206" s="323"/>
      <c r="EB206" s="323"/>
      <c r="EC206" s="323"/>
      <c r="ED206" s="323"/>
      <c r="EE206" s="323"/>
      <c r="EF206" s="323"/>
      <c r="EG206" s="323"/>
      <c r="EH206" s="323"/>
      <c r="EI206" s="323"/>
      <c r="EJ206" s="323"/>
      <c r="EK206" s="323"/>
      <c r="EL206" s="323"/>
      <c r="EM206" s="323"/>
      <c r="EN206" s="323"/>
      <c r="EO206" s="323"/>
      <c r="EP206" s="323"/>
      <c r="EQ206" s="323"/>
      <c r="ER206" s="323"/>
      <c r="ES206" s="323"/>
      <c r="ET206" s="323"/>
      <c r="EU206" s="323"/>
    </row>
    <row r="207" spans="1:151" s="333" customFormat="1" ht="90">
      <c r="A207" s="333" t="s">
        <v>2159</v>
      </c>
      <c r="B207" s="333" t="s">
        <v>2061</v>
      </c>
      <c r="C207" s="333" t="s">
        <v>354</v>
      </c>
      <c r="D207" s="333" t="s">
        <v>2160</v>
      </c>
      <c r="E207" s="333" t="s">
        <v>2161</v>
      </c>
      <c r="F207" s="333" t="s">
        <v>1423</v>
      </c>
      <c r="G207" s="333" t="s">
        <v>1423</v>
      </c>
      <c r="H207" s="333" t="s">
        <v>1422</v>
      </c>
      <c r="I207" s="333" t="s">
        <v>1423</v>
      </c>
      <c r="J207" s="334" t="s">
        <v>1466</v>
      </c>
      <c r="K207" s="334" t="s">
        <v>2162</v>
      </c>
      <c r="L207" s="334" t="s">
        <v>949</v>
      </c>
      <c r="M207" s="333" t="s">
        <v>1426</v>
      </c>
      <c r="N207" s="333" t="s">
        <v>1427</v>
      </c>
      <c r="O207" s="333" t="s">
        <v>1423</v>
      </c>
      <c r="P207" s="333" t="s">
        <v>30</v>
      </c>
      <c r="Q207" s="333" t="s">
        <v>30</v>
      </c>
      <c r="R207" s="333" t="s">
        <v>1423</v>
      </c>
      <c r="S207" s="333" t="s">
        <v>1423</v>
      </c>
      <c r="T207" s="333" t="s">
        <v>8</v>
      </c>
      <c r="U207" s="336">
        <f t="shared" si="13"/>
        <v>1</v>
      </c>
      <c r="V207" s="333" t="s">
        <v>2045</v>
      </c>
      <c r="W207" s="336">
        <f t="shared" si="12"/>
        <v>1</v>
      </c>
      <c r="X207" s="333" t="s">
        <v>2163</v>
      </c>
      <c r="Y207" s="336">
        <f t="shared" si="14"/>
        <v>3</v>
      </c>
      <c r="Z207" s="333">
        <f t="shared" si="15"/>
        <v>5</v>
      </c>
      <c r="AC207" s="334"/>
      <c r="AD207" s="334"/>
      <c r="AE207" s="334"/>
      <c r="AF207" s="334"/>
      <c r="AH207" s="333">
        <v>1</v>
      </c>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323"/>
      <c r="CE207" s="323"/>
      <c r="CF207" s="323"/>
      <c r="CG207" s="323"/>
      <c r="CH207" s="323"/>
      <c r="CI207" s="323"/>
      <c r="CJ207" s="323"/>
      <c r="CK207" s="323"/>
      <c r="CL207" s="323"/>
      <c r="CM207" s="323"/>
      <c r="CN207" s="323"/>
      <c r="CO207" s="323"/>
      <c r="CP207" s="323"/>
      <c r="CQ207" s="323"/>
      <c r="CR207" s="323"/>
      <c r="CS207" s="323"/>
      <c r="CT207" s="323"/>
      <c r="CU207" s="323"/>
      <c r="CV207" s="323"/>
      <c r="CW207" s="323"/>
      <c r="CX207" s="323"/>
      <c r="CY207" s="323"/>
      <c r="CZ207" s="323"/>
      <c r="DA207" s="323"/>
      <c r="DB207" s="323"/>
      <c r="DC207" s="323"/>
      <c r="DD207" s="323"/>
      <c r="DE207" s="323"/>
      <c r="DF207" s="323"/>
      <c r="DG207" s="323"/>
      <c r="DH207" s="323"/>
      <c r="DI207" s="323"/>
      <c r="DJ207" s="323"/>
      <c r="DK207" s="323"/>
      <c r="DL207" s="323"/>
      <c r="DM207" s="323"/>
      <c r="DN207" s="323"/>
      <c r="DO207" s="323"/>
      <c r="DP207" s="323"/>
      <c r="DQ207" s="323"/>
      <c r="DR207" s="323"/>
      <c r="DS207" s="323"/>
      <c r="DT207" s="323"/>
      <c r="DU207" s="323"/>
      <c r="DV207" s="323"/>
      <c r="DW207" s="323"/>
      <c r="DX207" s="323"/>
      <c r="DY207" s="323"/>
      <c r="DZ207" s="323"/>
      <c r="EA207" s="323"/>
      <c r="EB207" s="323"/>
      <c r="EC207" s="323"/>
      <c r="ED207" s="323"/>
      <c r="EE207" s="323"/>
      <c r="EF207" s="323"/>
      <c r="EG207" s="323"/>
      <c r="EH207" s="323"/>
      <c r="EI207" s="323"/>
      <c r="EJ207" s="323"/>
      <c r="EK207" s="323"/>
      <c r="EL207" s="323"/>
      <c r="EM207" s="323"/>
      <c r="EN207" s="323"/>
      <c r="EO207" s="323"/>
      <c r="EP207" s="323"/>
      <c r="EQ207" s="323"/>
      <c r="ER207" s="323"/>
      <c r="ES207" s="323"/>
      <c r="ET207" s="323"/>
      <c r="EU207" s="323"/>
    </row>
    <row r="208" spans="1:151" s="333" customFormat="1" ht="45">
      <c r="A208" s="333" t="s">
        <v>2164</v>
      </c>
      <c r="B208" s="333" t="s">
        <v>2061</v>
      </c>
      <c r="C208" s="333" t="s">
        <v>354</v>
      </c>
      <c r="D208" s="333" t="s">
        <v>2165</v>
      </c>
      <c r="E208" s="333" t="s">
        <v>2166</v>
      </c>
      <c r="F208" s="333" t="s">
        <v>1423</v>
      </c>
      <c r="G208" s="333" t="s">
        <v>1423</v>
      </c>
      <c r="H208" s="333" t="s">
        <v>1422</v>
      </c>
      <c r="I208" s="333" t="s">
        <v>1423</v>
      </c>
      <c r="J208" s="334" t="s">
        <v>1466</v>
      </c>
      <c r="K208" s="334" t="s">
        <v>2158</v>
      </c>
      <c r="L208" s="334" t="s">
        <v>949</v>
      </c>
      <c r="M208" s="333" t="s">
        <v>1426</v>
      </c>
      <c r="N208" s="333" t="s">
        <v>1427</v>
      </c>
      <c r="O208" s="333" t="s">
        <v>1423</v>
      </c>
      <c r="P208" s="333" t="s">
        <v>30</v>
      </c>
      <c r="Q208" s="333" t="s">
        <v>30</v>
      </c>
      <c r="R208" s="333" t="s">
        <v>1423</v>
      </c>
      <c r="S208" s="333" t="s">
        <v>1423</v>
      </c>
      <c r="T208" s="333" t="s">
        <v>8</v>
      </c>
      <c r="U208" s="336">
        <f t="shared" si="13"/>
        <v>1</v>
      </c>
      <c r="V208" s="333" t="s">
        <v>2045</v>
      </c>
      <c r="W208" s="336">
        <f t="shared" si="12"/>
        <v>1</v>
      </c>
      <c r="X208" s="333" t="s">
        <v>2163</v>
      </c>
      <c r="Y208" s="336">
        <f t="shared" si="14"/>
        <v>3</v>
      </c>
      <c r="Z208" s="333">
        <f t="shared" si="15"/>
        <v>5</v>
      </c>
      <c r="AC208" s="334"/>
      <c r="AD208" s="334"/>
      <c r="AF208" s="334"/>
      <c r="AG208" s="334"/>
      <c r="AH208" s="333">
        <v>1</v>
      </c>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3"/>
      <c r="BR208" s="323"/>
      <c r="BS208" s="323"/>
      <c r="BT208" s="323"/>
      <c r="BU208" s="323"/>
      <c r="BV208" s="323"/>
      <c r="BW208" s="323"/>
      <c r="BX208" s="323"/>
      <c r="BY208" s="323"/>
      <c r="BZ208" s="323"/>
      <c r="CA208" s="323"/>
      <c r="CB208" s="323"/>
      <c r="CC208" s="323"/>
      <c r="CD208" s="323"/>
      <c r="CE208" s="323"/>
      <c r="CF208" s="323"/>
      <c r="CG208" s="323"/>
      <c r="CH208" s="323"/>
      <c r="CI208" s="323"/>
      <c r="CJ208" s="323"/>
      <c r="CK208" s="323"/>
      <c r="CL208" s="323"/>
      <c r="CM208" s="323"/>
      <c r="CN208" s="323"/>
      <c r="CO208" s="323"/>
      <c r="CP208" s="323"/>
      <c r="CQ208" s="323"/>
      <c r="CR208" s="323"/>
      <c r="CS208" s="323"/>
      <c r="CT208" s="323"/>
      <c r="CU208" s="323"/>
      <c r="CV208" s="323"/>
      <c r="CW208" s="323"/>
      <c r="CX208" s="323"/>
      <c r="CY208" s="323"/>
      <c r="CZ208" s="323"/>
      <c r="DA208" s="323"/>
      <c r="DB208" s="323"/>
      <c r="DC208" s="323"/>
      <c r="DD208" s="323"/>
      <c r="DE208" s="323"/>
      <c r="DF208" s="323"/>
      <c r="DG208" s="323"/>
      <c r="DH208" s="323"/>
      <c r="DI208" s="323"/>
      <c r="DJ208" s="323"/>
      <c r="DK208" s="323"/>
      <c r="DL208" s="323"/>
      <c r="DM208" s="323"/>
      <c r="DN208" s="323"/>
      <c r="DO208" s="323"/>
      <c r="DP208" s="323"/>
      <c r="DQ208" s="323"/>
      <c r="DR208" s="323"/>
      <c r="DS208" s="323"/>
      <c r="DT208" s="323"/>
      <c r="DU208" s="323"/>
      <c r="DV208" s="323"/>
      <c r="DW208" s="323"/>
      <c r="DX208" s="323"/>
      <c r="DY208" s="323"/>
      <c r="DZ208" s="323"/>
      <c r="EA208" s="323"/>
      <c r="EB208" s="323"/>
      <c r="EC208" s="323"/>
      <c r="ED208" s="323"/>
      <c r="EE208" s="323"/>
      <c r="EF208" s="323"/>
      <c r="EG208" s="323"/>
      <c r="EH208" s="323"/>
      <c r="EI208" s="323"/>
      <c r="EJ208" s="323"/>
      <c r="EK208" s="323"/>
      <c r="EL208" s="323"/>
      <c r="EM208" s="323"/>
      <c r="EN208" s="323"/>
      <c r="EO208" s="323"/>
      <c r="EP208" s="323"/>
      <c r="EQ208" s="323"/>
      <c r="ER208" s="323"/>
      <c r="ES208" s="323"/>
      <c r="ET208" s="323"/>
      <c r="EU208" s="323"/>
    </row>
    <row r="209" spans="1:151" s="333" customFormat="1" ht="45">
      <c r="A209" s="333" t="s">
        <v>2167</v>
      </c>
      <c r="B209" s="333" t="s">
        <v>2061</v>
      </c>
      <c r="C209" s="333" t="s">
        <v>354</v>
      </c>
      <c r="D209" s="333" t="s">
        <v>2168</v>
      </c>
      <c r="E209" s="333" t="s">
        <v>2169</v>
      </c>
      <c r="F209" s="333" t="s">
        <v>1423</v>
      </c>
      <c r="G209" s="333" t="s">
        <v>1423</v>
      </c>
      <c r="H209" s="333" t="s">
        <v>1422</v>
      </c>
      <c r="I209" s="333" t="s">
        <v>1423</v>
      </c>
      <c r="J209" s="334" t="s">
        <v>1466</v>
      </c>
      <c r="K209" s="334" t="s">
        <v>2068</v>
      </c>
      <c r="L209" s="334" t="s">
        <v>949</v>
      </c>
      <c r="M209" s="333" t="s">
        <v>1426</v>
      </c>
      <c r="N209" s="333" t="s">
        <v>1427</v>
      </c>
      <c r="O209" s="333" t="s">
        <v>1423</v>
      </c>
      <c r="P209" s="333" t="s">
        <v>30</v>
      </c>
      <c r="Q209" s="333" t="s">
        <v>30</v>
      </c>
      <c r="R209" s="333" t="s">
        <v>1423</v>
      </c>
      <c r="S209" s="333" t="s">
        <v>1423</v>
      </c>
      <c r="T209" s="333" t="s">
        <v>8</v>
      </c>
      <c r="U209" s="336">
        <f t="shared" si="13"/>
        <v>1</v>
      </c>
      <c r="V209" s="333" t="s">
        <v>2045</v>
      </c>
      <c r="W209" s="336">
        <f t="shared" si="12"/>
        <v>1</v>
      </c>
      <c r="X209" s="333" t="s">
        <v>2163</v>
      </c>
      <c r="Y209" s="336">
        <f t="shared" si="14"/>
        <v>3</v>
      </c>
      <c r="Z209" s="333">
        <f t="shared" si="15"/>
        <v>5</v>
      </c>
      <c r="AC209" s="334"/>
      <c r="AD209" s="334"/>
      <c r="AF209" s="334"/>
      <c r="AG209" s="334"/>
      <c r="AH209" s="333">
        <v>1</v>
      </c>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c r="BP209" s="323"/>
      <c r="BQ209" s="323"/>
      <c r="BR209" s="323"/>
      <c r="BS209" s="323"/>
      <c r="BT209" s="323"/>
      <c r="BU209" s="323"/>
      <c r="BV209" s="323"/>
      <c r="BW209" s="323"/>
      <c r="BX209" s="323"/>
      <c r="BY209" s="323"/>
      <c r="BZ209" s="323"/>
      <c r="CA209" s="323"/>
      <c r="CB209" s="323"/>
      <c r="CC209" s="323"/>
      <c r="CD209" s="323"/>
      <c r="CE209" s="323"/>
      <c r="CF209" s="323"/>
      <c r="CG209" s="323"/>
      <c r="CH209" s="323"/>
      <c r="CI209" s="323"/>
      <c r="CJ209" s="323"/>
      <c r="CK209" s="323"/>
      <c r="CL209" s="323"/>
      <c r="CM209" s="323"/>
      <c r="CN209" s="323"/>
      <c r="CO209" s="323"/>
      <c r="CP209" s="323"/>
      <c r="CQ209" s="323"/>
      <c r="CR209" s="323"/>
      <c r="CS209" s="323"/>
      <c r="CT209" s="323"/>
      <c r="CU209" s="323"/>
      <c r="CV209" s="323"/>
      <c r="CW209" s="323"/>
      <c r="CX209" s="323"/>
      <c r="CY209" s="323"/>
      <c r="CZ209" s="323"/>
      <c r="DA209" s="323"/>
      <c r="DB209" s="323"/>
      <c r="DC209" s="323"/>
      <c r="DD209" s="323"/>
      <c r="DE209" s="323"/>
      <c r="DF209" s="323"/>
      <c r="DG209" s="323"/>
      <c r="DH209" s="323"/>
      <c r="DI209" s="323"/>
      <c r="DJ209" s="323"/>
      <c r="DK209" s="323"/>
      <c r="DL209" s="323"/>
      <c r="DM209" s="323"/>
      <c r="DN209" s="323"/>
      <c r="DO209" s="323"/>
      <c r="DP209" s="323"/>
      <c r="DQ209" s="323"/>
      <c r="DR209" s="323"/>
      <c r="DS209" s="323"/>
      <c r="DT209" s="323"/>
      <c r="DU209" s="323"/>
      <c r="DV209" s="323"/>
      <c r="DW209" s="323"/>
      <c r="DX209" s="323"/>
      <c r="DY209" s="323"/>
      <c r="DZ209" s="323"/>
      <c r="EA209" s="323"/>
      <c r="EB209" s="323"/>
      <c r="EC209" s="323"/>
      <c r="ED209" s="323"/>
      <c r="EE209" s="323"/>
      <c r="EF209" s="323"/>
      <c r="EG209" s="323"/>
      <c r="EH209" s="323"/>
      <c r="EI209" s="323"/>
      <c r="EJ209" s="323"/>
      <c r="EK209" s="323"/>
      <c r="EL209" s="323"/>
      <c r="EM209" s="323"/>
      <c r="EN209" s="323"/>
      <c r="EO209" s="323"/>
      <c r="EP209" s="323"/>
      <c r="EQ209" s="323"/>
      <c r="ER209" s="323"/>
      <c r="ES209" s="323"/>
      <c r="ET209" s="323"/>
      <c r="EU209" s="323"/>
    </row>
    <row r="210" spans="1:151" s="333" customFormat="1" ht="45">
      <c r="A210" s="333" t="s">
        <v>2170</v>
      </c>
      <c r="B210" s="333" t="s">
        <v>2061</v>
      </c>
      <c r="C210" s="333" t="s">
        <v>1539</v>
      </c>
      <c r="D210" s="333" t="s">
        <v>2171</v>
      </c>
      <c r="E210" s="333" t="s">
        <v>2172</v>
      </c>
      <c r="F210" s="333" t="s">
        <v>1423</v>
      </c>
      <c r="G210" s="333" t="s">
        <v>1423</v>
      </c>
      <c r="H210" s="333" t="s">
        <v>1422</v>
      </c>
      <c r="I210" s="333" t="s">
        <v>1423</v>
      </c>
      <c r="J210" s="334" t="s">
        <v>1466</v>
      </c>
      <c r="K210" s="334" t="s">
        <v>2068</v>
      </c>
      <c r="L210" s="334" t="s">
        <v>949</v>
      </c>
      <c r="M210" s="333" t="s">
        <v>1426</v>
      </c>
      <c r="N210" s="333" t="s">
        <v>1427</v>
      </c>
      <c r="O210" s="333" t="s">
        <v>1423</v>
      </c>
      <c r="P210" s="333" t="s">
        <v>30</v>
      </c>
      <c r="Q210" s="333" t="s">
        <v>30</v>
      </c>
      <c r="R210" s="333" t="s">
        <v>1423</v>
      </c>
      <c r="S210" s="333" t="s">
        <v>1423</v>
      </c>
      <c r="T210" s="333" t="s">
        <v>8</v>
      </c>
      <c r="U210" s="336">
        <f t="shared" si="13"/>
        <v>1</v>
      </c>
      <c r="V210" s="333" t="s">
        <v>2045</v>
      </c>
      <c r="W210" s="336">
        <f t="shared" si="12"/>
        <v>1</v>
      </c>
      <c r="X210" s="333" t="s">
        <v>2163</v>
      </c>
      <c r="Y210" s="336">
        <f t="shared" si="14"/>
        <v>3</v>
      </c>
      <c r="Z210" s="333">
        <f t="shared" si="15"/>
        <v>5</v>
      </c>
      <c r="AC210" s="334"/>
      <c r="AD210" s="334"/>
      <c r="AF210" s="334"/>
      <c r="AG210" s="334"/>
      <c r="AH210" s="333">
        <v>1</v>
      </c>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c r="BN210" s="323"/>
      <c r="BO210" s="323"/>
      <c r="BP210" s="323"/>
      <c r="BQ210" s="323"/>
      <c r="BR210" s="323"/>
      <c r="BS210" s="323"/>
      <c r="BT210" s="323"/>
      <c r="BU210" s="323"/>
      <c r="BV210" s="323"/>
      <c r="BW210" s="323"/>
      <c r="BX210" s="323"/>
      <c r="BY210" s="323"/>
      <c r="BZ210" s="323"/>
      <c r="CA210" s="323"/>
      <c r="CB210" s="323"/>
      <c r="CC210" s="323"/>
      <c r="CD210" s="323"/>
      <c r="CE210" s="323"/>
      <c r="CF210" s="323"/>
      <c r="CG210" s="323"/>
      <c r="CH210" s="323"/>
      <c r="CI210" s="323"/>
      <c r="CJ210" s="323"/>
      <c r="CK210" s="323"/>
      <c r="CL210" s="323"/>
      <c r="CM210" s="323"/>
      <c r="CN210" s="323"/>
      <c r="CO210" s="323"/>
      <c r="CP210" s="323"/>
      <c r="CQ210" s="323"/>
      <c r="CR210" s="323"/>
      <c r="CS210" s="323"/>
      <c r="CT210" s="323"/>
      <c r="CU210" s="323"/>
      <c r="CV210" s="323"/>
      <c r="CW210" s="323"/>
      <c r="CX210" s="323"/>
      <c r="CY210" s="323"/>
      <c r="CZ210" s="323"/>
      <c r="DA210" s="323"/>
      <c r="DB210" s="323"/>
      <c r="DC210" s="323"/>
      <c r="DD210" s="323"/>
      <c r="DE210" s="323"/>
      <c r="DF210" s="323"/>
      <c r="DG210" s="323"/>
      <c r="DH210" s="323"/>
      <c r="DI210" s="323"/>
      <c r="DJ210" s="323"/>
      <c r="DK210" s="323"/>
      <c r="DL210" s="323"/>
      <c r="DM210" s="323"/>
      <c r="DN210" s="323"/>
      <c r="DO210" s="323"/>
      <c r="DP210" s="323"/>
      <c r="DQ210" s="323"/>
      <c r="DR210" s="323"/>
      <c r="DS210" s="323"/>
      <c r="DT210" s="323"/>
      <c r="DU210" s="323"/>
      <c r="DV210" s="323"/>
      <c r="DW210" s="323"/>
      <c r="DX210" s="323"/>
      <c r="DY210" s="323"/>
      <c r="DZ210" s="323"/>
      <c r="EA210" s="323"/>
      <c r="EB210" s="323"/>
      <c r="EC210" s="323"/>
      <c r="ED210" s="323"/>
      <c r="EE210" s="323"/>
      <c r="EF210" s="323"/>
      <c r="EG210" s="323"/>
      <c r="EH210" s="323"/>
      <c r="EI210" s="323"/>
      <c r="EJ210" s="323"/>
      <c r="EK210" s="323"/>
      <c r="EL210" s="323"/>
      <c r="EM210" s="323"/>
      <c r="EN210" s="323"/>
      <c r="EO210" s="323"/>
      <c r="EP210" s="323"/>
      <c r="EQ210" s="323"/>
      <c r="ER210" s="323"/>
      <c r="ES210" s="323"/>
      <c r="ET210" s="323"/>
      <c r="EU210" s="323"/>
    </row>
    <row r="211" spans="1:151" s="333" customFormat="1" ht="45">
      <c r="A211" s="333" t="s">
        <v>2173</v>
      </c>
      <c r="B211" s="333" t="s">
        <v>876</v>
      </c>
      <c r="C211" s="333" t="s">
        <v>1539</v>
      </c>
      <c r="D211" s="333" t="s">
        <v>2171</v>
      </c>
      <c r="E211" s="333" t="s">
        <v>2174</v>
      </c>
      <c r="F211" s="333" t="s">
        <v>1423</v>
      </c>
      <c r="G211" s="333" t="s">
        <v>1423</v>
      </c>
      <c r="H211" s="333" t="s">
        <v>1422</v>
      </c>
      <c r="I211" s="333" t="s">
        <v>1423</v>
      </c>
      <c r="J211" s="334" t="s">
        <v>1424</v>
      </c>
      <c r="K211" s="334" t="s">
        <v>2068</v>
      </c>
      <c r="L211" s="334" t="s">
        <v>949</v>
      </c>
      <c r="M211" s="333" t="s">
        <v>2083</v>
      </c>
      <c r="N211" s="333" t="s">
        <v>1437</v>
      </c>
      <c r="O211" s="333" t="s">
        <v>1423</v>
      </c>
      <c r="P211" s="333" t="s">
        <v>30</v>
      </c>
      <c r="Q211" s="333" t="s">
        <v>30</v>
      </c>
      <c r="R211" s="333" t="s">
        <v>1423</v>
      </c>
      <c r="S211" s="333" t="s">
        <v>1423</v>
      </c>
      <c r="T211" s="333" t="s">
        <v>8</v>
      </c>
      <c r="U211" s="336">
        <f t="shared" si="13"/>
        <v>1</v>
      </c>
      <c r="V211" s="333" t="s">
        <v>2045</v>
      </c>
      <c r="W211" s="336">
        <f t="shared" si="12"/>
        <v>1</v>
      </c>
      <c r="X211" s="333" t="s">
        <v>2163</v>
      </c>
      <c r="Y211" s="336">
        <f t="shared" si="14"/>
        <v>3</v>
      </c>
      <c r="Z211" s="333">
        <f t="shared" si="15"/>
        <v>5</v>
      </c>
      <c r="AC211" s="334"/>
      <c r="AD211" s="334"/>
      <c r="AF211" s="334"/>
      <c r="AG211" s="334"/>
      <c r="AH211" s="333">
        <v>1</v>
      </c>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c r="BN211" s="323"/>
      <c r="BO211" s="323"/>
      <c r="BP211" s="323"/>
      <c r="BQ211" s="323"/>
      <c r="BR211" s="323"/>
      <c r="BS211" s="323"/>
      <c r="BT211" s="323"/>
      <c r="BU211" s="323"/>
      <c r="BV211" s="323"/>
      <c r="BW211" s="323"/>
      <c r="BX211" s="323"/>
      <c r="BY211" s="323"/>
      <c r="BZ211" s="323"/>
      <c r="CA211" s="323"/>
      <c r="CB211" s="323"/>
      <c r="CC211" s="323"/>
      <c r="CD211" s="323"/>
      <c r="CE211" s="323"/>
      <c r="CF211" s="323"/>
      <c r="CG211" s="323"/>
      <c r="CH211" s="323"/>
      <c r="CI211" s="323"/>
      <c r="CJ211" s="323"/>
      <c r="CK211" s="323"/>
      <c r="CL211" s="323"/>
      <c r="CM211" s="323"/>
      <c r="CN211" s="323"/>
      <c r="CO211" s="323"/>
      <c r="CP211" s="323"/>
      <c r="CQ211" s="323"/>
      <c r="CR211" s="323"/>
      <c r="CS211" s="323"/>
      <c r="CT211" s="323"/>
      <c r="CU211" s="323"/>
      <c r="CV211" s="323"/>
      <c r="CW211" s="323"/>
      <c r="CX211" s="323"/>
      <c r="CY211" s="323"/>
      <c r="CZ211" s="323"/>
      <c r="DA211" s="323"/>
      <c r="DB211" s="323"/>
      <c r="DC211" s="323"/>
      <c r="DD211" s="323"/>
      <c r="DE211" s="323"/>
      <c r="DF211" s="323"/>
      <c r="DG211" s="323"/>
      <c r="DH211" s="323"/>
      <c r="DI211" s="323"/>
      <c r="DJ211" s="323"/>
      <c r="DK211" s="323"/>
      <c r="DL211" s="323"/>
      <c r="DM211" s="323"/>
      <c r="DN211" s="323"/>
      <c r="DO211" s="323"/>
      <c r="DP211" s="323"/>
      <c r="DQ211" s="323"/>
      <c r="DR211" s="323"/>
      <c r="DS211" s="323"/>
      <c r="DT211" s="323"/>
      <c r="DU211" s="323"/>
      <c r="DV211" s="323"/>
      <c r="DW211" s="323"/>
      <c r="DX211" s="323"/>
      <c r="DY211" s="323"/>
      <c r="DZ211" s="323"/>
      <c r="EA211" s="323"/>
      <c r="EB211" s="323"/>
      <c r="EC211" s="323"/>
      <c r="ED211" s="323"/>
      <c r="EE211" s="323"/>
      <c r="EF211" s="323"/>
      <c r="EG211" s="323"/>
      <c r="EH211" s="323"/>
      <c r="EI211" s="323"/>
      <c r="EJ211" s="323"/>
      <c r="EK211" s="323"/>
      <c r="EL211" s="323"/>
      <c r="EM211" s="323"/>
      <c r="EN211" s="323"/>
      <c r="EO211" s="323"/>
      <c r="EP211" s="323"/>
      <c r="EQ211" s="323"/>
      <c r="ER211" s="323"/>
      <c r="ES211" s="323"/>
      <c r="ET211" s="323"/>
      <c r="EU211" s="323"/>
    </row>
    <row r="212" spans="1:151" s="333" customFormat="1" ht="60">
      <c r="A212" s="333" t="s">
        <v>2175</v>
      </c>
      <c r="B212" s="333" t="s">
        <v>2061</v>
      </c>
      <c r="C212" s="333" t="s">
        <v>1539</v>
      </c>
      <c r="D212" s="333" t="s">
        <v>2176</v>
      </c>
      <c r="E212" s="333" t="s">
        <v>2177</v>
      </c>
      <c r="F212" s="333" t="s">
        <v>1423</v>
      </c>
      <c r="G212" s="333" t="s">
        <v>1423</v>
      </c>
      <c r="H212" s="333" t="s">
        <v>1422</v>
      </c>
      <c r="I212" s="333" t="s">
        <v>1423</v>
      </c>
      <c r="J212" s="334" t="s">
        <v>1466</v>
      </c>
      <c r="K212" s="334" t="s">
        <v>2158</v>
      </c>
      <c r="L212" s="334" t="s">
        <v>949</v>
      </c>
      <c r="M212" s="333" t="s">
        <v>1426</v>
      </c>
      <c r="N212" s="333" t="s">
        <v>1427</v>
      </c>
      <c r="O212" s="333" t="s">
        <v>1423</v>
      </c>
      <c r="P212" s="333" t="s">
        <v>30</v>
      </c>
      <c r="Q212" s="333" t="s">
        <v>30</v>
      </c>
      <c r="R212" s="333" t="s">
        <v>1423</v>
      </c>
      <c r="S212" s="333" t="s">
        <v>1423</v>
      </c>
      <c r="T212" s="333" t="s">
        <v>8</v>
      </c>
      <c r="U212" s="336">
        <f t="shared" si="13"/>
        <v>1</v>
      </c>
      <c r="V212" s="333" t="s">
        <v>2045</v>
      </c>
      <c r="W212" s="336">
        <f t="shared" ref="W212:W275" si="16">_xlfn.IFS(V212="ALTA",1,V212="MEDIA",2,V212="BAJA",3,V212="N/A",1,V212="NO",3,V212="SI",1)</f>
        <v>1</v>
      </c>
      <c r="X212" s="333" t="s">
        <v>2178</v>
      </c>
      <c r="Y212" s="336">
        <f t="shared" si="14"/>
        <v>1</v>
      </c>
      <c r="Z212" s="333">
        <f t="shared" si="15"/>
        <v>3</v>
      </c>
      <c r="AC212" s="334"/>
      <c r="AD212" s="334"/>
      <c r="AF212" s="334"/>
      <c r="AG212" s="334"/>
      <c r="AH212" s="333">
        <v>1</v>
      </c>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c r="BN212" s="323"/>
      <c r="BO212" s="323"/>
      <c r="BP212" s="323"/>
      <c r="BQ212" s="323"/>
      <c r="BR212" s="323"/>
      <c r="BS212" s="323"/>
      <c r="BT212" s="323"/>
      <c r="BU212" s="323"/>
      <c r="BV212" s="323"/>
      <c r="BW212" s="323"/>
      <c r="BX212" s="323"/>
      <c r="BY212" s="323"/>
      <c r="BZ212" s="323"/>
      <c r="CA212" s="323"/>
      <c r="CB212" s="323"/>
      <c r="CC212" s="323"/>
      <c r="CD212" s="323"/>
      <c r="CE212" s="323"/>
      <c r="CF212" s="323"/>
      <c r="CG212" s="323"/>
      <c r="CH212" s="323"/>
      <c r="CI212" s="323"/>
      <c r="CJ212" s="323"/>
      <c r="CK212" s="323"/>
      <c r="CL212" s="323"/>
      <c r="CM212" s="323"/>
      <c r="CN212" s="323"/>
      <c r="CO212" s="323"/>
      <c r="CP212" s="323"/>
      <c r="CQ212" s="323"/>
      <c r="CR212" s="323"/>
      <c r="CS212" s="323"/>
      <c r="CT212" s="323"/>
      <c r="CU212" s="323"/>
      <c r="CV212" s="323"/>
      <c r="CW212" s="323"/>
      <c r="CX212" s="323"/>
      <c r="CY212" s="323"/>
      <c r="CZ212" s="323"/>
      <c r="DA212" s="323"/>
      <c r="DB212" s="323"/>
      <c r="DC212" s="323"/>
      <c r="DD212" s="323"/>
      <c r="DE212" s="323"/>
      <c r="DF212" s="323"/>
      <c r="DG212" s="323"/>
      <c r="DH212" s="323"/>
      <c r="DI212" s="323"/>
      <c r="DJ212" s="323"/>
      <c r="DK212" s="323"/>
      <c r="DL212" s="323"/>
      <c r="DM212" s="323"/>
      <c r="DN212" s="323"/>
      <c r="DO212" s="323"/>
      <c r="DP212" s="323"/>
      <c r="DQ212" s="323"/>
      <c r="DR212" s="323"/>
      <c r="DS212" s="323"/>
      <c r="DT212" s="323"/>
      <c r="DU212" s="323"/>
      <c r="DV212" s="323"/>
      <c r="DW212" s="323"/>
      <c r="DX212" s="323"/>
      <c r="DY212" s="323"/>
      <c r="DZ212" s="323"/>
      <c r="EA212" s="323"/>
      <c r="EB212" s="323"/>
      <c r="EC212" s="323"/>
      <c r="ED212" s="323"/>
      <c r="EE212" s="323"/>
      <c r="EF212" s="323"/>
      <c r="EG212" s="323"/>
      <c r="EH212" s="323"/>
      <c r="EI212" s="323"/>
      <c r="EJ212" s="323"/>
      <c r="EK212" s="323"/>
      <c r="EL212" s="323"/>
      <c r="EM212" s="323"/>
      <c r="EN212" s="323"/>
      <c r="EO212" s="323"/>
      <c r="EP212" s="323"/>
      <c r="EQ212" s="323"/>
      <c r="ER212" s="323"/>
      <c r="ES212" s="323"/>
      <c r="ET212" s="323"/>
      <c r="EU212" s="323"/>
    </row>
    <row r="213" spans="1:151" s="333" customFormat="1" ht="45">
      <c r="A213" s="333" t="s">
        <v>2179</v>
      </c>
      <c r="B213" s="333" t="s">
        <v>2061</v>
      </c>
      <c r="C213" s="333" t="s">
        <v>354</v>
      </c>
      <c r="D213" s="333" t="s">
        <v>2180</v>
      </c>
      <c r="E213" s="333" t="s">
        <v>2181</v>
      </c>
      <c r="F213" s="333" t="s">
        <v>1423</v>
      </c>
      <c r="G213" s="333" t="s">
        <v>1423</v>
      </c>
      <c r="H213" s="333" t="s">
        <v>1422</v>
      </c>
      <c r="I213" s="333" t="s">
        <v>1423</v>
      </c>
      <c r="J213" s="334" t="s">
        <v>1466</v>
      </c>
      <c r="K213" s="334" t="s">
        <v>2158</v>
      </c>
      <c r="L213" s="334" t="s">
        <v>949</v>
      </c>
      <c r="M213" s="333" t="s">
        <v>1426</v>
      </c>
      <c r="N213" s="333" t="s">
        <v>1427</v>
      </c>
      <c r="O213" s="333" t="s">
        <v>1423</v>
      </c>
      <c r="P213" s="333" t="s">
        <v>30</v>
      </c>
      <c r="Q213" s="333" t="s">
        <v>30</v>
      </c>
      <c r="R213" s="333" t="s">
        <v>1423</v>
      </c>
      <c r="S213" s="333" t="s">
        <v>1423</v>
      </c>
      <c r="T213" s="333" t="s">
        <v>8</v>
      </c>
      <c r="U213" s="336">
        <f t="shared" si="13"/>
        <v>1</v>
      </c>
      <c r="V213" s="333" t="s">
        <v>2045</v>
      </c>
      <c r="W213" s="336">
        <f t="shared" si="16"/>
        <v>1</v>
      </c>
      <c r="X213" s="333" t="s">
        <v>2182</v>
      </c>
      <c r="Y213" s="336">
        <f t="shared" si="14"/>
        <v>1</v>
      </c>
      <c r="Z213" s="333">
        <f t="shared" si="15"/>
        <v>3</v>
      </c>
      <c r="AC213" s="334"/>
      <c r="AD213" s="334"/>
      <c r="AF213" s="334"/>
      <c r="AG213" s="334"/>
      <c r="AH213" s="333">
        <v>1</v>
      </c>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c r="BN213" s="323"/>
      <c r="BO213" s="323"/>
      <c r="BP213" s="323"/>
      <c r="BQ213" s="323"/>
      <c r="BR213" s="323"/>
      <c r="BS213" s="323"/>
      <c r="BT213" s="323"/>
      <c r="BU213" s="323"/>
      <c r="BV213" s="323"/>
      <c r="BW213" s="323"/>
      <c r="BX213" s="323"/>
      <c r="BY213" s="323"/>
      <c r="BZ213" s="323"/>
      <c r="CA213" s="323"/>
      <c r="CB213" s="323"/>
      <c r="CC213" s="323"/>
      <c r="CD213" s="323"/>
      <c r="CE213" s="323"/>
      <c r="CF213" s="323"/>
      <c r="CG213" s="323"/>
      <c r="CH213" s="323"/>
      <c r="CI213" s="323"/>
      <c r="CJ213" s="323"/>
      <c r="CK213" s="323"/>
      <c r="CL213" s="323"/>
      <c r="CM213" s="323"/>
      <c r="CN213" s="323"/>
      <c r="CO213" s="323"/>
      <c r="CP213" s="323"/>
      <c r="CQ213" s="323"/>
      <c r="CR213" s="323"/>
      <c r="CS213" s="323"/>
      <c r="CT213" s="323"/>
      <c r="CU213" s="323"/>
      <c r="CV213" s="323"/>
      <c r="CW213" s="323"/>
      <c r="CX213" s="323"/>
      <c r="CY213" s="323"/>
      <c r="CZ213" s="323"/>
      <c r="DA213" s="323"/>
      <c r="DB213" s="323"/>
      <c r="DC213" s="323"/>
      <c r="DD213" s="323"/>
      <c r="DE213" s="323"/>
      <c r="DF213" s="323"/>
      <c r="DG213" s="323"/>
      <c r="DH213" s="323"/>
      <c r="DI213" s="323"/>
      <c r="DJ213" s="323"/>
      <c r="DK213" s="323"/>
      <c r="DL213" s="323"/>
      <c r="DM213" s="323"/>
      <c r="DN213" s="323"/>
      <c r="DO213" s="323"/>
      <c r="DP213" s="323"/>
      <c r="DQ213" s="323"/>
      <c r="DR213" s="323"/>
      <c r="DS213" s="323"/>
      <c r="DT213" s="323"/>
      <c r="DU213" s="323"/>
      <c r="DV213" s="323"/>
      <c r="DW213" s="323"/>
      <c r="DX213" s="323"/>
      <c r="DY213" s="323"/>
      <c r="DZ213" s="323"/>
      <c r="EA213" s="323"/>
      <c r="EB213" s="323"/>
      <c r="EC213" s="323"/>
      <c r="ED213" s="323"/>
      <c r="EE213" s="323"/>
      <c r="EF213" s="323"/>
      <c r="EG213" s="323"/>
      <c r="EH213" s="323"/>
      <c r="EI213" s="323"/>
      <c r="EJ213" s="323"/>
      <c r="EK213" s="323"/>
      <c r="EL213" s="323"/>
      <c r="EM213" s="323"/>
      <c r="EN213" s="323"/>
      <c r="EO213" s="323"/>
      <c r="EP213" s="323"/>
      <c r="EQ213" s="323"/>
      <c r="ER213" s="323"/>
      <c r="ES213" s="323"/>
      <c r="ET213" s="323"/>
      <c r="EU213" s="323"/>
    </row>
    <row r="214" spans="1:151" s="333" customFormat="1" ht="45">
      <c r="A214" s="333" t="s">
        <v>2183</v>
      </c>
      <c r="B214" s="333" t="s">
        <v>2061</v>
      </c>
      <c r="C214" s="333" t="s">
        <v>354</v>
      </c>
      <c r="D214" s="358" t="s">
        <v>2184</v>
      </c>
      <c r="E214" s="333" t="s">
        <v>2185</v>
      </c>
      <c r="F214" s="333" t="s">
        <v>1423</v>
      </c>
      <c r="G214" s="333" t="s">
        <v>1423</v>
      </c>
      <c r="H214" s="333" t="s">
        <v>1422</v>
      </c>
      <c r="I214" s="333" t="s">
        <v>1423</v>
      </c>
      <c r="J214" s="334" t="s">
        <v>1466</v>
      </c>
      <c r="K214" s="334" t="s">
        <v>2158</v>
      </c>
      <c r="L214" s="334" t="s">
        <v>949</v>
      </c>
      <c r="M214" s="333" t="s">
        <v>1426</v>
      </c>
      <c r="N214" s="333" t="s">
        <v>1427</v>
      </c>
      <c r="O214" s="333" t="s">
        <v>1423</v>
      </c>
      <c r="P214" s="333" t="s">
        <v>30</v>
      </c>
      <c r="Q214" s="333" t="s">
        <v>30</v>
      </c>
      <c r="R214" s="333" t="s">
        <v>1423</v>
      </c>
      <c r="S214" s="333" t="s">
        <v>1423</v>
      </c>
      <c r="T214" s="333" t="s">
        <v>8</v>
      </c>
      <c r="U214" s="336">
        <f t="shared" si="13"/>
        <v>1</v>
      </c>
      <c r="V214" s="333" t="s">
        <v>2045</v>
      </c>
      <c r="W214" s="336">
        <f t="shared" si="16"/>
        <v>1</v>
      </c>
      <c r="X214" s="333" t="s">
        <v>2182</v>
      </c>
      <c r="Y214" s="336">
        <f t="shared" si="14"/>
        <v>1</v>
      </c>
      <c r="Z214" s="333">
        <f t="shared" si="15"/>
        <v>3</v>
      </c>
      <c r="AC214" s="334"/>
      <c r="AD214" s="334"/>
      <c r="AF214" s="334"/>
      <c r="AG214" s="334"/>
      <c r="AH214" s="333">
        <v>1</v>
      </c>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c r="BM214" s="323"/>
      <c r="BN214" s="323"/>
      <c r="BO214" s="323"/>
      <c r="BP214" s="323"/>
      <c r="BQ214" s="323"/>
      <c r="BR214" s="323"/>
      <c r="BS214" s="323"/>
      <c r="BT214" s="323"/>
      <c r="BU214" s="323"/>
      <c r="BV214" s="323"/>
      <c r="BW214" s="323"/>
      <c r="BX214" s="323"/>
      <c r="BY214" s="323"/>
      <c r="BZ214" s="323"/>
      <c r="CA214" s="323"/>
      <c r="CB214" s="323"/>
      <c r="CC214" s="323"/>
      <c r="CD214" s="323"/>
      <c r="CE214" s="323"/>
      <c r="CF214" s="323"/>
      <c r="CG214" s="323"/>
      <c r="CH214" s="323"/>
      <c r="CI214" s="323"/>
      <c r="CJ214" s="323"/>
      <c r="CK214" s="323"/>
      <c r="CL214" s="323"/>
      <c r="CM214" s="323"/>
      <c r="CN214" s="323"/>
      <c r="CO214" s="323"/>
      <c r="CP214" s="323"/>
      <c r="CQ214" s="323"/>
      <c r="CR214" s="323"/>
      <c r="CS214" s="323"/>
      <c r="CT214" s="323"/>
      <c r="CU214" s="323"/>
      <c r="CV214" s="323"/>
      <c r="CW214" s="323"/>
      <c r="CX214" s="323"/>
      <c r="CY214" s="323"/>
      <c r="CZ214" s="323"/>
      <c r="DA214" s="323"/>
      <c r="DB214" s="323"/>
      <c r="DC214" s="323"/>
      <c r="DD214" s="323"/>
      <c r="DE214" s="323"/>
      <c r="DF214" s="323"/>
      <c r="DG214" s="323"/>
      <c r="DH214" s="323"/>
      <c r="DI214" s="323"/>
      <c r="DJ214" s="323"/>
      <c r="DK214" s="323"/>
      <c r="DL214" s="323"/>
      <c r="DM214" s="323"/>
      <c r="DN214" s="323"/>
      <c r="DO214" s="323"/>
      <c r="DP214" s="323"/>
      <c r="DQ214" s="323"/>
      <c r="DR214" s="323"/>
      <c r="DS214" s="323"/>
      <c r="DT214" s="323"/>
      <c r="DU214" s="323"/>
      <c r="DV214" s="323"/>
      <c r="DW214" s="323"/>
      <c r="DX214" s="323"/>
      <c r="DY214" s="323"/>
      <c r="DZ214" s="323"/>
      <c r="EA214" s="323"/>
      <c r="EB214" s="323"/>
      <c r="EC214" s="323"/>
      <c r="ED214" s="323"/>
      <c r="EE214" s="323"/>
      <c r="EF214" s="323"/>
      <c r="EG214" s="323"/>
      <c r="EH214" s="323"/>
      <c r="EI214" s="323"/>
      <c r="EJ214" s="323"/>
      <c r="EK214" s="323"/>
      <c r="EL214" s="323"/>
      <c r="EM214" s="323"/>
      <c r="EN214" s="323"/>
      <c r="EO214" s="323"/>
      <c r="EP214" s="323"/>
      <c r="EQ214" s="323"/>
      <c r="ER214" s="323"/>
      <c r="ES214" s="323"/>
      <c r="ET214" s="323"/>
      <c r="EU214" s="323"/>
    </row>
    <row r="215" spans="1:151" s="333" customFormat="1" ht="45">
      <c r="A215" s="333" t="s">
        <v>2186</v>
      </c>
      <c r="B215" s="333" t="s">
        <v>2061</v>
      </c>
      <c r="C215" s="333" t="s">
        <v>354</v>
      </c>
      <c r="D215" s="358" t="s">
        <v>2187</v>
      </c>
      <c r="E215" s="333" t="s">
        <v>2188</v>
      </c>
      <c r="F215" s="333" t="s">
        <v>1423</v>
      </c>
      <c r="G215" s="333" t="s">
        <v>1423</v>
      </c>
      <c r="H215" s="333" t="s">
        <v>1422</v>
      </c>
      <c r="I215" s="333" t="s">
        <v>1423</v>
      </c>
      <c r="J215" s="334" t="s">
        <v>1466</v>
      </c>
      <c r="K215" s="334" t="s">
        <v>2189</v>
      </c>
      <c r="L215" s="334" t="s">
        <v>949</v>
      </c>
      <c r="M215" s="333" t="s">
        <v>1426</v>
      </c>
      <c r="N215" s="333" t="s">
        <v>1427</v>
      </c>
      <c r="O215" s="333" t="s">
        <v>1423</v>
      </c>
      <c r="P215" s="333" t="s">
        <v>30</v>
      </c>
      <c r="Q215" s="333" t="s">
        <v>30</v>
      </c>
      <c r="R215" s="333" t="s">
        <v>1423</v>
      </c>
      <c r="S215" s="333" t="s">
        <v>1423</v>
      </c>
      <c r="T215" s="333" t="s">
        <v>8</v>
      </c>
      <c r="U215" s="336">
        <f t="shared" si="13"/>
        <v>1</v>
      </c>
      <c r="V215" s="333" t="s">
        <v>2045</v>
      </c>
      <c r="W215" s="336">
        <f t="shared" si="16"/>
        <v>1</v>
      </c>
      <c r="X215" s="333" t="s">
        <v>2182</v>
      </c>
      <c r="Y215" s="336">
        <f t="shared" si="14"/>
        <v>1</v>
      </c>
      <c r="Z215" s="333">
        <f t="shared" si="15"/>
        <v>3</v>
      </c>
      <c r="AC215" s="334"/>
      <c r="AD215" s="334"/>
      <c r="AF215" s="334"/>
      <c r="AG215" s="334"/>
      <c r="AH215" s="333">
        <v>1</v>
      </c>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c r="BM215" s="323"/>
      <c r="BN215" s="323"/>
      <c r="BO215" s="323"/>
      <c r="BP215" s="323"/>
      <c r="BQ215" s="323"/>
      <c r="BR215" s="323"/>
      <c r="BS215" s="323"/>
      <c r="BT215" s="323"/>
      <c r="BU215" s="323"/>
      <c r="BV215" s="323"/>
      <c r="BW215" s="323"/>
      <c r="BX215" s="323"/>
      <c r="BY215" s="323"/>
      <c r="BZ215" s="323"/>
      <c r="CA215" s="323"/>
      <c r="CB215" s="323"/>
      <c r="CC215" s="323"/>
      <c r="CD215" s="323"/>
      <c r="CE215" s="323"/>
      <c r="CF215" s="323"/>
      <c r="CG215" s="323"/>
      <c r="CH215" s="323"/>
      <c r="CI215" s="323"/>
      <c r="CJ215" s="323"/>
      <c r="CK215" s="323"/>
      <c r="CL215" s="323"/>
      <c r="CM215" s="323"/>
      <c r="CN215" s="323"/>
      <c r="CO215" s="323"/>
      <c r="CP215" s="323"/>
      <c r="CQ215" s="323"/>
      <c r="CR215" s="323"/>
      <c r="CS215" s="323"/>
      <c r="CT215" s="323"/>
      <c r="CU215" s="323"/>
      <c r="CV215" s="323"/>
      <c r="CW215" s="323"/>
      <c r="CX215" s="323"/>
      <c r="CY215" s="323"/>
      <c r="CZ215" s="323"/>
      <c r="DA215" s="323"/>
      <c r="DB215" s="323"/>
      <c r="DC215" s="323"/>
      <c r="DD215" s="323"/>
      <c r="DE215" s="323"/>
      <c r="DF215" s="323"/>
      <c r="DG215" s="323"/>
      <c r="DH215" s="323"/>
      <c r="DI215" s="323"/>
      <c r="DJ215" s="323"/>
      <c r="DK215" s="323"/>
      <c r="DL215" s="323"/>
      <c r="DM215" s="323"/>
      <c r="DN215" s="323"/>
      <c r="DO215" s="323"/>
      <c r="DP215" s="323"/>
      <c r="DQ215" s="323"/>
      <c r="DR215" s="323"/>
      <c r="DS215" s="323"/>
      <c r="DT215" s="323"/>
      <c r="DU215" s="323"/>
      <c r="DV215" s="323"/>
      <c r="DW215" s="323"/>
      <c r="DX215" s="323"/>
      <c r="DY215" s="323"/>
      <c r="DZ215" s="323"/>
      <c r="EA215" s="323"/>
      <c r="EB215" s="323"/>
      <c r="EC215" s="323"/>
      <c r="ED215" s="323"/>
      <c r="EE215" s="323"/>
      <c r="EF215" s="323"/>
      <c r="EG215" s="323"/>
      <c r="EH215" s="323"/>
      <c r="EI215" s="323"/>
      <c r="EJ215" s="323"/>
      <c r="EK215" s="323"/>
      <c r="EL215" s="323"/>
      <c r="EM215" s="323"/>
      <c r="EN215" s="323"/>
      <c r="EO215" s="323"/>
      <c r="EP215" s="323"/>
      <c r="EQ215" s="323"/>
      <c r="ER215" s="323"/>
      <c r="ES215" s="323"/>
      <c r="ET215" s="323"/>
      <c r="EU215" s="323"/>
    </row>
    <row r="216" spans="1:151" s="333" customFormat="1" ht="45">
      <c r="A216" s="333" t="s">
        <v>2190</v>
      </c>
      <c r="B216" s="333" t="s">
        <v>2061</v>
      </c>
      <c r="C216" s="333" t="s">
        <v>354</v>
      </c>
      <c r="D216" s="358" t="s">
        <v>2191</v>
      </c>
      <c r="E216" s="333" t="s">
        <v>2192</v>
      </c>
      <c r="F216" s="333" t="s">
        <v>1423</v>
      </c>
      <c r="G216" s="333" t="s">
        <v>1423</v>
      </c>
      <c r="H216" s="333" t="s">
        <v>1422</v>
      </c>
      <c r="I216" s="333" t="s">
        <v>1423</v>
      </c>
      <c r="J216" s="334" t="s">
        <v>1466</v>
      </c>
      <c r="K216" s="334" t="s">
        <v>2158</v>
      </c>
      <c r="L216" s="334" t="s">
        <v>949</v>
      </c>
      <c r="M216" s="333" t="s">
        <v>1426</v>
      </c>
      <c r="N216" s="333" t="s">
        <v>1427</v>
      </c>
      <c r="O216" s="333" t="s">
        <v>1423</v>
      </c>
      <c r="P216" s="333" t="s">
        <v>30</v>
      </c>
      <c r="Q216" s="333" t="s">
        <v>30</v>
      </c>
      <c r="R216" s="333" t="s">
        <v>1423</v>
      </c>
      <c r="S216" s="333" t="s">
        <v>1423</v>
      </c>
      <c r="T216" s="333" t="s">
        <v>8</v>
      </c>
      <c r="U216" s="336">
        <f t="shared" si="13"/>
        <v>1</v>
      </c>
      <c r="V216" s="333" t="s">
        <v>2045</v>
      </c>
      <c r="W216" s="336">
        <f t="shared" si="16"/>
        <v>1</v>
      </c>
      <c r="X216" s="333" t="s">
        <v>2182</v>
      </c>
      <c r="Y216" s="336">
        <f t="shared" si="14"/>
        <v>1</v>
      </c>
      <c r="Z216" s="333">
        <f t="shared" si="15"/>
        <v>3</v>
      </c>
      <c r="AC216" s="334"/>
      <c r="AD216" s="334"/>
      <c r="AF216" s="334"/>
      <c r="AG216" s="334"/>
      <c r="AH216" s="333">
        <v>1</v>
      </c>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3"/>
      <c r="CB216" s="323"/>
      <c r="CC216" s="323"/>
      <c r="CD216" s="323"/>
      <c r="CE216" s="323"/>
      <c r="CF216" s="323"/>
      <c r="CG216" s="323"/>
      <c r="CH216" s="323"/>
      <c r="CI216" s="323"/>
      <c r="CJ216" s="323"/>
      <c r="CK216" s="323"/>
      <c r="CL216" s="323"/>
      <c r="CM216" s="323"/>
      <c r="CN216" s="323"/>
      <c r="CO216" s="323"/>
      <c r="CP216" s="323"/>
      <c r="CQ216" s="323"/>
      <c r="CR216" s="323"/>
      <c r="CS216" s="323"/>
      <c r="CT216" s="323"/>
      <c r="CU216" s="323"/>
      <c r="CV216" s="323"/>
      <c r="CW216" s="323"/>
      <c r="CX216" s="323"/>
      <c r="CY216" s="323"/>
      <c r="CZ216" s="323"/>
      <c r="DA216" s="323"/>
      <c r="DB216" s="323"/>
      <c r="DC216" s="323"/>
      <c r="DD216" s="323"/>
      <c r="DE216" s="323"/>
      <c r="DF216" s="323"/>
      <c r="DG216" s="323"/>
      <c r="DH216" s="323"/>
      <c r="DI216" s="323"/>
      <c r="DJ216" s="323"/>
      <c r="DK216" s="323"/>
      <c r="DL216" s="323"/>
      <c r="DM216" s="323"/>
      <c r="DN216" s="323"/>
      <c r="DO216" s="323"/>
      <c r="DP216" s="323"/>
      <c r="DQ216" s="323"/>
      <c r="DR216" s="323"/>
      <c r="DS216" s="323"/>
      <c r="DT216" s="323"/>
      <c r="DU216" s="323"/>
      <c r="DV216" s="323"/>
      <c r="DW216" s="323"/>
      <c r="DX216" s="323"/>
      <c r="DY216" s="323"/>
      <c r="DZ216" s="323"/>
      <c r="EA216" s="323"/>
      <c r="EB216" s="323"/>
      <c r="EC216" s="323"/>
      <c r="ED216" s="323"/>
      <c r="EE216" s="323"/>
      <c r="EF216" s="323"/>
      <c r="EG216" s="323"/>
      <c r="EH216" s="323"/>
      <c r="EI216" s="323"/>
      <c r="EJ216" s="323"/>
      <c r="EK216" s="323"/>
      <c r="EL216" s="323"/>
      <c r="EM216" s="323"/>
      <c r="EN216" s="323"/>
      <c r="EO216" s="323"/>
      <c r="EP216" s="323"/>
      <c r="EQ216" s="323"/>
      <c r="ER216" s="323"/>
      <c r="ES216" s="323"/>
      <c r="ET216" s="323"/>
      <c r="EU216" s="323"/>
    </row>
    <row r="217" spans="1:151" s="333" customFormat="1" ht="45">
      <c r="A217" s="333" t="s">
        <v>2193</v>
      </c>
      <c r="B217" s="333" t="s">
        <v>2061</v>
      </c>
      <c r="C217" s="333" t="s">
        <v>354</v>
      </c>
      <c r="D217" s="333" t="s">
        <v>2194</v>
      </c>
      <c r="E217" s="333" t="s">
        <v>2195</v>
      </c>
      <c r="F217" s="333" t="s">
        <v>1423</v>
      </c>
      <c r="G217" s="333" t="s">
        <v>1423</v>
      </c>
      <c r="H217" s="333" t="s">
        <v>1422</v>
      </c>
      <c r="I217" s="333" t="s">
        <v>1423</v>
      </c>
      <c r="J217" s="334" t="s">
        <v>1424</v>
      </c>
      <c r="K217" s="334" t="s">
        <v>2196</v>
      </c>
      <c r="L217" s="334" t="s">
        <v>949</v>
      </c>
      <c r="M217" s="333" t="s">
        <v>1426</v>
      </c>
      <c r="N217" s="333" t="s">
        <v>1427</v>
      </c>
      <c r="O217" s="333" t="s">
        <v>1423</v>
      </c>
      <c r="P217" s="333" t="s">
        <v>30</v>
      </c>
      <c r="Q217" s="333" t="s">
        <v>30</v>
      </c>
      <c r="R217" s="333" t="s">
        <v>1423</v>
      </c>
      <c r="S217" s="333" t="s">
        <v>1423</v>
      </c>
      <c r="T217" s="333" t="s">
        <v>8</v>
      </c>
      <c r="U217" s="336">
        <f t="shared" si="13"/>
        <v>1</v>
      </c>
      <c r="V217" s="333" t="s">
        <v>2045</v>
      </c>
      <c r="W217" s="336">
        <f t="shared" si="16"/>
        <v>1</v>
      </c>
      <c r="X217" s="333" t="s">
        <v>2163</v>
      </c>
      <c r="Y217" s="336">
        <f t="shared" si="14"/>
        <v>3</v>
      </c>
      <c r="Z217" s="333">
        <f t="shared" si="15"/>
        <v>5</v>
      </c>
      <c r="AC217" s="334"/>
      <c r="AD217" s="334"/>
      <c r="AF217" s="334"/>
      <c r="AG217" s="334"/>
      <c r="AH217" s="333">
        <v>1</v>
      </c>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c r="BM217" s="323"/>
      <c r="BN217" s="323"/>
      <c r="BO217" s="323"/>
      <c r="BP217" s="323"/>
      <c r="BQ217" s="323"/>
      <c r="BR217" s="323"/>
      <c r="BS217" s="323"/>
      <c r="BT217" s="323"/>
      <c r="BU217" s="323"/>
      <c r="BV217" s="323"/>
      <c r="BW217" s="323"/>
      <c r="BX217" s="323"/>
      <c r="BY217" s="323"/>
      <c r="BZ217" s="323"/>
      <c r="CA217" s="323"/>
      <c r="CB217" s="323"/>
      <c r="CC217" s="323"/>
      <c r="CD217" s="323"/>
      <c r="CE217" s="323"/>
      <c r="CF217" s="323"/>
      <c r="CG217" s="323"/>
      <c r="CH217" s="323"/>
      <c r="CI217" s="323"/>
      <c r="CJ217" s="323"/>
      <c r="CK217" s="323"/>
      <c r="CL217" s="323"/>
      <c r="CM217" s="323"/>
      <c r="CN217" s="323"/>
      <c r="CO217" s="323"/>
      <c r="CP217" s="323"/>
      <c r="CQ217" s="323"/>
      <c r="CR217" s="323"/>
      <c r="CS217" s="323"/>
      <c r="CT217" s="323"/>
      <c r="CU217" s="323"/>
      <c r="CV217" s="323"/>
      <c r="CW217" s="323"/>
      <c r="CX217" s="323"/>
      <c r="CY217" s="323"/>
      <c r="CZ217" s="323"/>
      <c r="DA217" s="323"/>
      <c r="DB217" s="323"/>
      <c r="DC217" s="323"/>
      <c r="DD217" s="323"/>
      <c r="DE217" s="323"/>
      <c r="DF217" s="323"/>
      <c r="DG217" s="323"/>
      <c r="DH217" s="323"/>
      <c r="DI217" s="323"/>
      <c r="DJ217" s="323"/>
      <c r="DK217" s="323"/>
      <c r="DL217" s="323"/>
      <c r="DM217" s="323"/>
      <c r="DN217" s="323"/>
      <c r="DO217" s="323"/>
      <c r="DP217" s="323"/>
      <c r="DQ217" s="323"/>
      <c r="DR217" s="323"/>
      <c r="DS217" s="323"/>
      <c r="DT217" s="323"/>
      <c r="DU217" s="323"/>
      <c r="DV217" s="323"/>
      <c r="DW217" s="323"/>
      <c r="DX217" s="323"/>
      <c r="DY217" s="323"/>
      <c r="DZ217" s="323"/>
      <c r="EA217" s="323"/>
      <c r="EB217" s="323"/>
      <c r="EC217" s="323"/>
      <c r="ED217" s="323"/>
      <c r="EE217" s="323"/>
      <c r="EF217" s="323"/>
      <c r="EG217" s="323"/>
      <c r="EH217" s="323"/>
      <c r="EI217" s="323"/>
      <c r="EJ217" s="323"/>
      <c r="EK217" s="323"/>
      <c r="EL217" s="323"/>
      <c r="EM217" s="323"/>
      <c r="EN217" s="323"/>
      <c r="EO217" s="323"/>
      <c r="EP217" s="323"/>
      <c r="EQ217" s="323"/>
      <c r="ER217" s="323"/>
      <c r="ES217" s="323"/>
      <c r="ET217" s="323"/>
      <c r="EU217" s="323"/>
    </row>
    <row r="218" spans="1:151" s="333" customFormat="1" ht="45">
      <c r="A218" s="333" t="s">
        <v>2197</v>
      </c>
      <c r="B218" s="333" t="s">
        <v>2061</v>
      </c>
      <c r="C218" s="333" t="s">
        <v>1539</v>
      </c>
      <c r="D218" s="333" t="s">
        <v>2198</v>
      </c>
      <c r="E218" s="333" t="s">
        <v>2199</v>
      </c>
      <c r="F218" s="333" t="s">
        <v>1423</v>
      </c>
      <c r="G218" s="333" t="s">
        <v>1423</v>
      </c>
      <c r="H218" s="333" t="s">
        <v>1422</v>
      </c>
      <c r="I218" s="333" t="s">
        <v>1423</v>
      </c>
      <c r="J218" s="334" t="s">
        <v>1466</v>
      </c>
      <c r="K218" s="334" t="s">
        <v>2200</v>
      </c>
      <c r="L218" s="334" t="s">
        <v>949</v>
      </c>
      <c r="M218" s="333" t="s">
        <v>1426</v>
      </c>
      <c r="N218" s="333" t="s">
        <v>1427</v>
      </c>
      <c r="O218" s="333" t="s">
        <v>1423</v>
      </c>
      <c r="P218" s="333" t="s">
        <v>30</v>
      </c>
      <c r="Q218" s="333" t="s">
        <v>30</v>
      </c>
      <c r="R218" s="333" t="s">
        <v>1423</v>
      </c>
      <c r="S218" s="333" t="s">
        <v>1423</v>
      </c>
      <c r="T218" s="333" t="s">
        <v>1430</v>
      </c>
      <c r="U218" s="336">
        <f t="shared" si="13"/>
        <v>3</v>
      </c>
      <c r="V218" s="333" t="s">
        <v>2045</v>
      </c>
      <c r="W218" s="336">
        <f t="shared" si="16"/>
        <v>1</v>
      </c>
      <c r="X218" s="333" t="s">
        <v>2163</v>
      </c>
      <c r="Y218" s="336">
        <f t="shared" si="14"/>
        <v>3</v>
      </c>
      <c r="Z218" s="333">
        <f t="shared" si="15"/>
        <v>7</v>
      </c>
      <c r="AC218" s="334"/>
      <c r="AD218" s="334"/>
      <c r="AF218" s="334"/>
      <c r="AG218" s="334"/>
      <c r="AH218" s="333">
        <v>1</v>
      </c>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c r="BM218" s="323"/>
      <c r="BN218" s="323"/>
      <c r="BO218" s="323"/>
      <c r="BP218" s="323"/>
      <c r="BQ218" s="323"/>
      <c r="BR218" s="323"/>
      <c r="BS218" s="323"/>
      <c r="BT218" s="323"/>
      <c r="BU218" s="323"/>
      <c r="BV218" s="323"/>
      <c r="BW218" s="323"/>
      <c r="BX218" s="323"/>
      <c r="BY218" s="323"/>
      <c r="BZ218" s="323"/>
      <c r="CA218" s="323"/>
      <c r="CB218" s="323"/>
      <c r="CC218" s="323"/>
      <c r="CD218" s="323"/>
      <c r="CE218" s="323"/>
      <c r="CF218" s="323"/>
      <c r="CG218" s="323"/>
      <c r="CH218" s="323"/>
      <c r="CI218" s="323"/>
      <c r="CJ218" s="323"/>
      <c r="CK218" s="323"/>
      <c r="CL218" s="323"/>
      <c r="CM218" s="323"/>
      <c r="CN218" s="323"/>
      <c r="CO218" s="323"/>
      <c r="CP218" s="323"/>
      <c r="CQ218" s="323"/>
      <c r="CR218" s="323"/>
      <c r="CS218" s="323"/>
      <c r="CT218" s="323"/>
      <c r="CU218" s="323"/>
      <c r="CV218" s="323"/>
      <c r="CW218" s="323"/>
      <c r="CX218" s="323"/>
      <c r="CY218" s="323"/>
      <c r="CZ218" s="323"/>
      <c r="DA218" s="323"/>
      <c r="DB218" s="323"/>
      <c r="DC218" s="323"/>
      <c r="DD218" s="323"/>
      <c r="DE218" s="323"/>
      <c r="DF218" s="323"/>
      <c r="DG218" s="323"/>
      <c r="DH218" s="323"/>
      <c r="DI218" s="323"/>
      <c r="DJ218" s="323"/>
      <c r="DK218" s="323"/>
      <c r="DL218" s="323"/>
      <c r="DM218" s="323"/>
      <c r="DN218" s="323"/>
      <c r="DO218" s="323"/>
      <c r="DP218" s="323"/>
      <c r="DQ218" s="323"/>
      <c r="DR218" s="323"/>
      <c r="DS218" s="323"/>
      <c r="DT218" s="323"/>
      <c r="DU218" s="323"/>
      <c r="DV218" s="323"/>
      <c r="DW218" s="323"/>
      <c r="DX218" s="323"/>
      <c r="DY218" s="323"/>
      <c r="DZ218" s="323"/>
      <c r="EA218" s="323"/>
      <c r="EB218" s="323"/>
      <c r="EC218" s="323"/>
      <c r="ED218" s="323"/>
      <c r="EE218" s="323"/>
      <c r="EF218" s="323"/>
      <c r="EG218" s="323"/>
      <c r="EH218" s="323"/>
      <c r="EI218" s="323"/>
      <c r="EJ218" s="323"/>
      <c r="EK218" s="323"/>
      <c r="EL218" s="323"/>
      <c r="EM218" s="323"/>
      <c r="EN218" s="323"/>
      <c r="EO218" s="323"/>
      <c r="EP218" s="323"/>
      <c r="EQ218" s="323"/>
      <c r="ER218" s="323"/>
      <c r="ES218" s="323"/>
      <c r="ET218" s="323"/>
      <c r="EU218" s="323"/>
    </row>
    <row r="219" spans="1:151" s="333" customFormat="1" ht="45">
      <c r="A219" s="333" t="s">
        <v>2201</v>
      </c>
      <c r="B219" s="333" t="s">
        <v>2061</v>
      </c>
      <c r="C219" s="333" t="s">
        <v>354</v>
      </c>
      <c r="D219" s="358" t="s">
        <v>2202</v>
      </c>
      <c r="E219" s="333" t="s">
        <v>2203</v>
      </c>
      <c r="F219" s="333" t="s">
        <v>1423</v>
      </c>
      <c r="G219" s="333" t="s">
        <v>1423</v>
      </c>
      <c r="H219" s="333" t="s">
        <v>1422</v>
      </c>
      <c r="I219" s="333" t="s">
        <v>1423</v>
      </c>
      <c r="J219" s="334" t="s">
        <v>1037</v>
      </c>
      <c r="K219" s="334" t="s">
        <v>2068</v>
      </c>
      <c r="L219" s="334" t="s">
        <v>949</v>
      </c>
      <c r="M219" s="333" t="s">
        <v>1426</v>
      </c>
      <c r="N219" s="333" t="s">
        <v>1427</v>
      </c>
      <c r="O219" s="333" t="s">
        <v>1423</v>
      </c>
      <c r="P219" s="333" t="s">
        <v>30</v>
      </c>
      <c r="Q219" s="333" t="s">
        <v>30</v>
      </c>
      <c r="R219" s="333" t="s">
        <v>1423</v>
      </c>
      <c r="S219" s="333" t="s">
        <v>1423</v>
      </c>
      <c r="T219" s="333" t="s">
        <v>8</v>
      </c>
      <c r="U219" s="336">
        <f t="shared" si="13"/>
        <v>1</v>
      </c>
      <c r="V219" s="333" t="s">
        <v>2045</v>
      </c>
      <c r="W219" s="336">
        <f t="shared" si="16"/>
        <v>1</v>
      </c>
      <c r="X219" s="333" t="s">
        <v>2163</v>
      </c>
      <c r="Y219" s="336">
        <f t="shared" si="14"/>
        <v>3</v>
      </c>
      <c r="Z219" s="333">
        <f t="shared" si="15"/>
        <v>5</v>
      </c>
      <c r="AC219" s="334"/>
      <c r="AD219" s="334"/>
      <c r="AF219" s="334"/>
      <c r="AG219" s="334"/>
      <c r="AH219" s="333">
        <v>1</v>
      </c>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c r="BM219" s="323"/>
      <c r="BN219" s="323"/>
      <c r="BO219" s="323"/>
      <c r="BP219" s="323"/>
      <c r="BQ219" s="323"/>
      <c r="BR219" s="323"/>
      <c r="BS219" s="323"/>
      <c r="BT219" s="323"/>
      <c r="BU219" s="323"/>
      <c r="BV219" s="323"/>
      <c r="BW219" s="323"/>
      <c r="BX219" s="323"/>
      <c r="BY219" s="323"/>
      <c r="BZ219" s="323"/>
      <c r="CA219" s="323"/>
      <c r="CB219" s="323"/>
      <c r="CC219" s="323"/>
      <c r="CD219" s="323"/>
      <c r="CE219" s="323"/>
      <c r="CF219" s="323"/>
      <c r="CG219" s="323"/>
      <c r="CH219" s="323"/>
      <c r="CI219" s="323"/>
      <c r="CJ219" s="323"/>
      <c r="CK219" s="323"/>
      <c r="CL219" s="323"/>
      <c r="CM219" s="323"/>
      <c r="CN219" s="323"/>
      <c r="CO219" s="323"/>
      <c r="CP219" s="323"/>
      <c r="CQ219" s="323"/>
      <c r="CR219" s="323"/>
      <c r="CS219" s="323"/>
      <c r="CT219" s="323"/>
      <c r="CU219" s="323"/>
      <c r="CV219" s="323"/>
      <c r="CW219" s="323"/>
      <c r="CX219" s="323"/>
      <c r="CY219" s="323"/>
      <c r="CZ219" s="323"/>
      <c r="DA219" s="323"/>
      <c r="DB219" s="323"/>
      <c r="DC219" s="323"/>
      <c r="DD219" s="323"/>
      <c r="DE219" s="323"/>
      <c r="DF219" s="323"/>
      <c r="DG219" s="323"/>
      <c r="DH219" s="323"/>
      <c r="DI219" s="323"/>
      <c r="DJ219" s="323"/>
      <c r="DK219" s="323"/>
      <c r="DL219" s="323"/>
      <c r="DM219" s="323"/>
      <c r="DN219" s="323"/>
      <c r="DO219" s="323"/>
      <c r="DP219" s="323"/>
      <c r="DQ219" s="323"/>
      <c r="DR219" s="323"/>
      <c r="DS219" s="323"/>
      <c r="DT219" s="323"/>
      <c r="DU219" s="323"/>
      <c r="DV219" s="323"/>
      <c r="DW219" s="323"/>
      <c r="DX219" s="323"/>
      <c r="DY219" s="323"/>
      <c r="DZ219" s="323"/>
      <c r="EA219" s="323"/>
      <c r="EB219" s="323"/>
      <c r="EC219" s="323"/>
      <c r="ED219" s="323"/>
      <c r="EE219" s="323"/>
      <c r="EF219" s="323"/>
      <c r="EG219" s="323"/>
      <c r="EH219" s="323"/>
      <c r="EI219" s="323"/>
      <c r="EJ219" s="323"/>
      <c r="EK219" s="323"/>
      <c r="EL219" s="323"/>
      <c r="EM219" s="323"/>
      <c r="EN219" s="323"/>
      <c r="EO219" s="323"/>
      <c r="EP219" s="323"/>
      <c r="EQ219" s="323"/>
      <c r="ER219" s="323"/>
      <c r="ES219" s="323"/>
      <c r="ET219" s="323"/>
      <c r="EU219" s="323"/>
    </row>
    <row r="220" spans="1:151" s="333" customFormat="1" ht="45">
      <c r="A220" s="333" t="s">
        <v>2204</v>
      </c>
      <c r="B220" s="333" t="s">
        <v>2061</v>
      </c>
      <c r="C220" s="333" t="s">
        <v>354</v>
      </c>
      <c r="D220" s="358" t="s">
        <v>2205</v>
      </c>
      <c r="E220" s="333" t="s">
        <v>2206</v>
      </c>
      <c r="F220" s="333" t="s">
        <v>1423</v>
      </c>
      <c r="G220" s="333" t="s">
        <v>1423</v>
      </c>
      <c r="H220" s="333" t="s">
        <v>1422</v>
      </c>
      <c r="I220" s="333" t="s">
        <v>1423</v>
      </c>
      <c r="J220" s="334" t="s">
        <v>1466</v>
      </c>
      <c r="K220" s="334" t="s">
        <v>2207</v>
      </c>
      <c r="L220" s="334" t="s">
        <v>949</v>
      </c>
      <c r="M220" s="333" t="s">
        <v>1426</v>
      </c>
      <c r="N220" s="333" t="s">
        <v>1427</v>
      </c>
      <c r="O220" s="333" t="s">
        <v>1423</v>
      </c>
      <c r="P220" s="333" t="s">
        <v>30</v>
      </c>
      <c r="Q220" s="333" t="s">
        <v>30</v>
      </c>
      <c r="R220" s="333" t="s">
        <v>1423</v>
      </c>
      <c r="S220" s="333" t="s">
        <v>1423</v>
      </c>
      <c r="T220" s="333" t="s">
        <v>8</v>
      </c>
      <c r="U220" s="336">
        <f t="shared" si="13"/>
        <v>1</v>
      </c>
      <c r="V220" s="333" t="s">
        <v>2045</v>
      </c>
      <c r="W220" s="336">
        <f t="shared" si="16"/>
        <v>1</v>
      </c>
      <c r="X220" s="333" t="s">
        <v>2182</v>
      </c>
      <c r="Y220" s="336">
        <f t="shared" si="14"/>
        <v>1</v>
      </c>
      <c r="Z220" s="333">
        <f t="shared" si="15"/>
        <v>3</v>
      </c>
      <c r="AC220" s="334"/>
      <c r="AD220" s="334"/>
      <c r="AF220" s="334"/>
      <c r="AG220" s="334"/>
      <c r="AH220" s="333">
        <v>1</v>
      </c>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c r="BM220" s="323"/>
      <c r="BN220" s="323"/>
      <c r="BO220" s="323"/>
      <c r="BP220" s="323"/>
      <c r="BQ220" s="323"/>
      <c r="BR220" s="323"/>
      <c r="BS220" s="323"/>
      <c r="BT220" s="323"/>
      <c r="BU220" s="323"/>
      <c r="BV220" s="323"/>
      <c r="BW220" s="323"/>
      <c r="BX220" s="323"/>
      <c r="BY220" s="323"/>
      <c r="BZ220" s="323"/>
      <c r="CA220" s="323"/>
      <c r="CB220" s="323"/>
      <c r="CC220" s="323"/>
      <c r="CD220" s="323"/>
      <c r="CE220" s="323"/>
      <c r="CF220" s="323"/>
      <c r="CG220" s="323"/>
      <c r="CH220" s="323"/>
      <c r="CI220" s="323"/>
      <c r="CJ220" s="323"/>
      <c r="CK220" s="323"/>
      <c r="CL220" s="323"/>
      <c r="CM220" s="323"/>
      <c r="CN220" s="323"/>
      <c r="CO220" s="323"/>
      <c r="CP220" s="323"/>
      <c r="CQ220" s="323"/>
      <c r="CR220" s="323"/>
      <c r="CS220" s="323"/>
      <c r="CT220" s="323"/>
      <c r="CU220" s="323"/>
      <c r="CV220" s="323"/>
      <c r="CW220" s="323"/>
      <c r="CX220" s="323"/>
      <c r="CY220" s="323"/>
      <c r="CZ220" s="323"/>
      <c r="DA220" s="323"/>
      <c r="DB220" s="323"/>
      <c r="DC220" s="323"/>
      <c r="DD220" s="323"/>
      <c r="DE220" s="323"/>
      <c r="DF220" s="323"/>
      <c r="DG220" s="323"/>
      <c r="DH220" s="323"/>
      <c r="DI220" s="323"/>
      <c r="DJ220" s="323"/>
      <c r="DK220" s="323"/>
      <c r="DL220" s="323"/>
      <c r="DM220" s="323"/>
      <c r="DN220" s="323"/>
      <c r="DO220" s="323"/>
      <c r="DP220" s="323"/>
      <c r="DQ220" s="323"/>
      <c r="DR220" s="323"/>
      <c r="DS220" s="323"/>
      <c r="DT220" s="323"/>
      <c r="DU220" s="323"/>
      <c r="DV220" s="323"/>
      <c r="DW220" s="323"/>
      <c r="DX220" s="323"/>
      <c r="DY220" s="323"/>
      <c r="DZ220" s="323"/>
      <c r="EA220" s="323"/>
      <c r="EB220" s="323"/>
      <c r="EC220" s="323"/>
      <c r="ED220" s="323"/>
      <c r="EE220" s="323"/>
      <c r="EF220" s="323"/>
      <c r="EG220" s="323"/>
      <c r="EH220" s="323"/>
      <c r="EI220" s="323"/>
      <c r="EJ220" s="323"/>
      <c r="EK220" s="323"/>
      <c r="EL220" s="323"/>
      <c r="EM220" s="323"/>
      <c r="EN220" s="323"/>
      <c r="EO220" s="323"/>
      <c r="EP220" s="323"/>
      <c r="EQ220" s="323"/>
      <c r="ER220" s="323"/>
      <c r="ES220" s="323"/>
      <c r="ET220" s="323"/>
      <c r="EU220" s="323"/>
    </row>
    <row r="221" spans="1:151" s="333" customFormat="1" ht="45">
      <c r="A221" s="333" t="s">
        <v>2208</v>
      </c>
      <c r="B221" s="333" t="s">
        <v>2061</v>
      </c>
      <c r="C221" s="333" t="s">
        <v>354</v>
      </c>
      <c r="D221" s="358" t="s">
        <v>2209</v>
      </c>
      <c r="E221" s="333" t="s">
        <v>2210</v>
      </c>
      <c r="F221" s="333" t="s">
        <v>1423</v>
      </c>
      <c r="G221" s="333" t="s">
        <v>1423</v>
      </c>
      <c r="H221" s="333" t="s">
        <v>1422</v>
      </c>
      <c r="I221" s="333" t="s">
        <v>1423</v>
      </c>
      <c r="J221" s="334" t="s">
        <v>1466</v>
      </c>
      <c r="K221" s="334" t="s">
        <v>2068</v>
      </c>
      <c r="L221" s="334" t="s">
        <v>949</v>
      </c>
      <c r="M221" s="333" t="s">
        <v>1426</v>
      </c>
      <c r="N221" s="333" t="s">
        <v>1427</v>
      </c>
      <c r="O221" s="333" t="s">
        <v>1423</v>
      </c>
      <c r="P221" s="333" t="s">
        <v>30</v>
      </c>
      <c r="Q221" s="333" t="s">
        <v>30</v>
      </c>
      <c r="R221" s="333" t="s">
        <v>1423</v>
      </c>
      <c r="S221" s="333" t="s">
        <v>1423</v>
      </c>
      <c r="T221" s="333" t="s">
        <v>8</v>
      </c>
      <c r="U221" s="336">
        <f t="shared" si="13"/>
        <v>1</v>
      </c>
      <c r="V221" s="333" t="s">
        <v>2045</v>
      </c>
      <c r="W221" s="336">
        <f t="shared" si="16"/>
        <v>1</v>
      </c>
      <c r="X221" s="333" t="s">
        <v>2163</v>
      </c>
      <c r="Y221" s="336">
        <f t="shared" si="14"/>
        <v>3</v>
      </c>
      <c r="Z221" s="333">
        <f t="shared" si="15"/>
        <v>5</v>
      </c>
      <c r="AC221" s="334"/>
      <c r="AD221" s="334"/>
      <c r="AF221" s="334"/>
      <c r="AG221" s="334"/>
      <c r="AH221" s="333">
        <v>1</v>
      </c>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c r="BM221" s="323"/>
      <c r="BN221" s="323"/>
      <c r="BO221" s="323"/>
      <c r="BP221" s="323"/>
      <c r="BQ221" s="323"/>
      <c r="BR221" s="323"/>
      <c r="BS221" s="323"/>
      <c r="BT221" s="323"/>
      <c r="BU221" s="323"/>
      <c r="BV221" s="323"/>
      <c r="BW221" s="323"/>
      <c r="BX221" s="323"/>
      <c r="BY221" s="323"/>
      <c r="BZ221" s="323"/>
      <c r="CA221" s="323"/>
      <c r="CB221" s="323"/>
      <c r="CC221" s="323"/>
      <c r="CD221" s="323"/>
      <c r="CE221" s="323"/>
      <c r="CF221" s="323"/>
      <c r="CG221" s="323"/>
      <c r="CH221" s="323"/>
      <c r="CI221" s="323"/>
      <c r="CJ221" s="323"/>
      <c r="CK221" s="323"/>
      <c r="CL221" s="323"/>
      <c r="CM221" s="323"/>
      <c r="CN221" s="323"/>
      <c r="CO221" s="323"/>
      <c r="CP221" s="323"/>
      <c r="CQ221" s="323"/>
      <c r="CR221" s="323"/>
      <c r="CS221" s="323"/>
      <c r="CT221" s="323"/>
      <c r="CU221" s="323"/>
      <c r="CV221" s="323"/>
      <c r="CW221" s="323"/>
      <c r="CX221" s="323"/>
      <c r="CY221" s="323"/>
      <c r="CZ221" s="323"/>
      <c r="DA221" s="323"/>
      <c r="DB221" s="323"/>
      <c r="DC221" s="323"/>
      <c r="DD221" s="323"/>
      <c r="DE221" s="323"/>
      <c r="DF221" s="323"/>
      <c r="DG221" s="323"/>
      <c r="DH221" s="323"/>
      <c r="DI221" s="323"/>
      <c r="DJ221" s="323"/>
      <c r="DK221" s="323"/>
      <c r="DL221" s="323"/>
      <c r="DM221" s="323"/>
      <c r="DN221" s="323"/>
      <c r="DO221" s="323"/>
      <c r="DP221" s="323"/>
      <c r="DQ221" s="323"/>
      <c r="DR221" s="323"/>
      <c r="DS221" s="323"/>
      <c r="DT221" s="323"/>
      <c r="DU221" s="323"/>
      <c r="DV221" s="323"/>
      <c r="DW221" s="323"/>
      <c r="DX221" s="323"/>
      <c r="DY221" s="323"/>
      <c r="DZ221" s="323"/>
      <c r="EA221" s="323"/>
      <c r="EB221" s="323"/>
      <c r="EC221" s="323"/>
      <c r="ED221" s="323"/>
      <c r="EE221" s="323"/>
      <c r="EF221" s="323"/>
      <c r="EG221" s="323"/>
      <c r="EH221" s="323"/>
      <c r="EI221" s="323"/>
      <c r="EJ221" s="323"/>
      <c r="EK221" s="323"/>
      <c r="EL221" s="323"/>
      <c r="EM221" s="323"/>
      <c r="EN221" s="323"/>
      <c r="EO221" s="323"/>
      <c r="EP221" s="323"/>
      <c r="EQ221" s="323"/>
      <c r="ER221" s="323"/>
      <c r="ES221" s="323"/>
      <c r="ET221" s="323"/>
      <c r="EU221" s="323"/>
    </row>
    <row r="222" spans="1:151" s="333" customFormat="1" ht="45">
      <c r="A222" s="333" t="s">
        <v>2211</v>
      </c>
      <c r="B222" s="333" t="s">
        <v>2061</v>
      </c>
      <c r="C222" s="333" t="s">
        <v>354</v>
      </c>
      <c r="D222" s="358" t="s">
        <v>2212</v>
      </c>
      <c r="E222" s="333" t="s">
        <v>2213</v>
      </c>
      <c r="F222" s="333" t="s">
        <v>1423</v>
      </c>
      <c r="G222" s="333" t="s">
        <v>1423</v>
      </c>
      <c r="H222" s="333" t="s">
        <v>1422</v>
      </c>
      <c r="I222" s="333" t="s">
        <v>1423</v>
      </c>
      <c r="J222" s="334" t="s">
        <v>1424</v>
      </c>
      <c r="K222" s="334" t="s">
        <v>2068</v>
      </c>
      <c r="L222" s="334" t="s">
        <v>949</v>
      </c>
      <c r="M222" s="333" t="s">
        <v>1426</v>
      </c>
      <c r="N222" s="333" t="s">
        <v>1427</v>
      </c>
      <c r="O222" s="333" t="s">
        <v>1423</v>
      </c>
      <c r="P222" s="333" t="s">
        <v>30</v>
      </c>
      <c r="Q222" s="333" t="s">
        <v>30</v>
      </c>
      <c r="R222" s="333" t="s">
        <v>1423</v>
      </c>
      <c r="S222" s="333" t="s">
        <v>1423</v>
      </c>
      <c r="T222" s="333" t="s">
        <v>8</v>
      </c>
      <c r="U222" s="336">
        <f t="shared" si="13"/>
        <v>1</v>
      </c>
      <c r="V222" s="333" t="s">
        <v>2045</v>
      </c>
      <c r="W222" s="336">
        <f t="shared" si="16"/>
        <v>1</v>
      </c>
      <c r="X222" s="333" t="s">
        <v>2163</v>
      </c>
      <c r="Y222" s="336">
        <f t="shared" si="14"/>
        <v>3</v>
      </c>
      <c r="Z222" s="333">
        <f t="shared" si="15"/>
        <v>5</v>
      </c>
      <c r="AC222" s="334"/>
      <c r="AF222" s="334"/>
      <c r="AG222" s="334"/>
      <c r="AH222" s="333">
        <v>1</v>
      </c>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c r="BM222" s="323"/>
      <c r="BN222" s="323"/>
      <c r="BO222" s="323"/>
      <c r="BP222" s="323"/>
      <c r="BQ222" s="323"/>
      <c r="BR222" s="323"/>
      <c r="BS222" s="323"/>
      <c r="BT222" s="323"/>
      <c r="BU222" s="323"/>
      <c r="BV222" s="323"/>
      <c r="BW222" s="323"/>
      <c r="BX222" s="323"/>
      <c r="BY222" s="323"/>
      <c r="BZ222" s="323"/>
      <c r="CA222" s="323"/>
      <c r="CB222" s="323"/>
      <c r="CC222" s="323"/>
      <c r="CD222" s="323"/>
      <c r="CE222" s="323"/>
      <c r="CF222" s="323"/>
      <c r="CG222" s="323"/>
      <c r="CH222" s="323"/>
      <c r="CI222" s="323"/>
      <c r="CJ222" s="323"/>
      <c r="CK222" s="323"/>
      <c r="CL222" s="323"/>
      <c r="CM222" s="323"/>
      <c r="CN222" s="323"/>
      <c r="CO222" s="323"/>
      <c r="CP222" s="323"/>
      <c r="CQ222" s="323"/>
      <c r="CR222" s="323"/>
      <c r="CS222" s="323"/>
      <c r="CT222" s="323"/>
      <c r="CU222" s="323"/>
      <c r="CV222" s="323"/>
      <c r="CW222" s="323"/>
      <c r="CX222" s="323"/>
      <c r="CY222" s="323"/>
      <c r="CZ222" s="323"/>
      <c r="DA222" s="323"/>
      <c r="DB222" s="323"/>
      <c r="DC222" s="323"/>
      <c r="DD222" s="323"/>
      <c r="DE222" s="323"/>
      <c r="DF222" s="323"/>
      <c r="DG222" s="323"/>
      <c r="DH222" s="323"/>
      <c r="DI222" s="323"/>
      <c r="DJ222" s="323"/>
      <c r="DK222" s="323"/>
      <c r="DL222" s="323"/>
      <c r="DM222" s="323"/>
      <c r="DN222" s="323"/>
      <c r="DO222" s="323"/>
      <c r="DP222" s="323"/>
      <c r="DQ222" s="323"/>
      <c r="DR222" s="323"/>
      <c r="DS222" s="323"/>
      <c r="DT222" s="323"/>
      <c r="DU222" s="323"/>
      <c r="DV222" s="323"/>
      <c r="DW222" s="323"/>
      <c r="DX222" s="323"/>
      <c r="DY222" s="323"/>
      <c r="DZ222" s="323"/>
      <c r="EA222" s="323"/>
      <c r="EB222" s="323"/>
      <c r="EC222" s="323"/>
      <c r="ED222" s="323"/>
      <c r="EE222" s="323"/>
      <c r="EF222" s="323"/>
      <c r="EG222" s="323"/>
      <c r="EH222" s="323"/>
      <c r="EI222" s="323"/>
      <c r="EJ222" s="323"/>
      <c r="EK222" s="323"/>
      <c r="EL222" s="323"/>
      <c r="EM222" s="323"/>
      <c r="EN222" s="323"/>
      <c r="EO222" s="323"/>
      <c r="EP222" s="323"/>
      <c r="EQ222" s="323"/>
      <c r="ER222" s="323"/>
      <c r="ES222" s="323"/>
      <c r="ET222" s="323"/>
      <c r="EU222" s="323"/>
    </row>
    <row r="223" spans="1:151" s="333" customFormat="1" ht="45">
      <c r="A223" s="333" t="s">
        <v>2214</v>
      </c>
      <c r="B223" s="333" t="s">
        <v>2061</v>
      </c>
      <c r="C223" s="333" t="s">
        <v>354</v>
      </c>
      <c r="D223" s="358" t="s">
        <v>2215</v>
      </c>
      <c r="E223" s="333" t="s">
        <v>2216</v>
      </c>
      <c r="F223" s="333" t="s">
        <v>1423</v>
      </c>
      <c r="G223" s="333" t="s">
        <v>1423</v>
      </c>
      <c r="H223" s="333" t="s">
        <v>1422</v>
      </c>
      <c r="I223" s="333" t="s">
        <v>1423</v>
      </c>
      <c r="J223" s="334" t="s">
        <v>1424</v>
      </c>
      <c r="K223" s="334" t="s">
        <v>2068</v>
      </c>
      <c r="L223" s="334" t="s">
        <v>949</v>
      </c>
      <c r="M223" s="333" t="s">
        <v>1426</v>
      </c>
      <c r="N223" s="333" t="s">
        <v>1427</v>
      </c>
      <c r="O223" s="333" t="s">
        <v>1423</v>
      </c>
      <c r="P223" s="333" t="s">
        <v>30</v>
      </c>
      <c r="Q223" s="333" t="s">
        <v>30</v>
      </c>
      <c r="R223" s="333" t="s">
        <v>1423</v>
      </c>
      <c r="S223" s="333" t="s">
        <v>1423</v>
      </c>
      <c r="T223" s="333" t="s">
        <v>8</v>
      </c>
      <c r="U223" s="336">
        <f t="shared" si="13"/>
        <v>1</v>
      </c>
      <c r="V223" s="333" t="s">
        <v>2045</v>
      </c>
      <c r="W223" s="336">
        <f t="shared" si="16"/>
        <v>1</v>
      </c>
      <c r="X223" s="333" t="s">
        <v>2163</v>
      </c>
      <c r="Y223" s="336">
        <f t="shared" si="14"/>
        <v>3</v>
      </c>
      <c r="Z223" s="333">
        <f t="shared" si="15"/>
        <v>5</v>
      </c>
      <c r="AC223" s="334"/>
      <c r="AF223" s="334"/>
      <c r="AH223" s="333">
        <v>1</v>
      </c>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c r="BM223" s="323"/>
      <c r="BN223" s="323"/>
      <c r="BO223" s="323"/>
      <c r="BP223" s="323"/>
      <c r="BQ223" s="323"/>
      <c r="BR223" s="323"/>
      <c r="BS223" s="323"/>
      <c r="BT223" s="323"/>
      <c r="BU223" s="323"/>
      <c r="BV223" s="323"/>
      <c r="BW223" s="323"/>
      <c r="BX223" s="323"/>
      <c r="BY223" s="323"/>
      <c r="BZ223" s="323"/>
      <c r="CA223" s="323"/>
      <c r="CB223" s="323"/>
      <c r="CC223" s="323"/>
      <c r="CD223" s="323"/>
      <c r="CE223" s="323"/>
      <c r="CF223" s="323"/>
      <c r="CG223" s="323"/>
      <c r="CH223" s="323"/>
      <c r="CI223" s="323"/>
      <c r="CJ223" s="323"/>
      <c r="CK223" s="323"/>
      <c r="CL223" s="323"/>
      <c r="CM223" s="323"/>
      <c r="CN223" s="323"/>
      <c r="CO223" s="323"/>
      <c r="CP223" s="323"/>
      <c r="CQ223" s="323"/>
      <c r="CR223" s="323"/>
      <c r="CS223" s="323"/>
      <c r="CT223" s="323"/>
      <c r="CU223" s="323"/>
      <c r="CV223" s="323"/>
      <c r="CW223" s="323"/>
      <c r="CX223" s="323"/>
      <c r="CY223" s="323"/>
      <c r="CZ223" s="323"/>
      <c r="DA223" s="323"/>
      <c r="DB223" s="323"/>
      <c r="DC223" s="323"/>
      <c r="DD223" s="323"/>
      <c r="DE223" s="323"/>
      <c r="DF223" s="323"/>
      <c r="DG223" s="323"/>
      <c r="DH223" s="323"/>
      <c r="DI223" s="323"/>
      <c r="DJ223" s="323"/>
      <c r="DK223" s="323"/>
      <c r="DL223" s="323"/>
      <c r="DM223" s="323"/>
      <c r="DN223" s="323"/>
      <c r="DO223" s="323"/>
      <c r="DP223" s="323"/>
      <c r="DQ223" s="323"/>
      <c r="DR223" s="323"/>
      <c r="DS223" s="323"/>
      <c r="DT223" s="323"/>
      <c r="DU223" s="323"/>
      <c r="DV223" s="323"/>
      <c r="DW223" s="323"/>
      <c r="DX223" s="323"/>
      <c r="DY223" s="323"/>
      <c r="DZ223" s="323"/>
      <c r="EA223" s="323"/>
      <c r="EB223" s="323"/>
      <c r="EC223" s="323"/>
      <c r="ED223" s="323"/>
      <c r="EE223" s="323"/>
      <c r="EF223" s="323"/>
      <c r="EG223" s="323"/>
      <c r="EH223" s="323"/>
      <c r="EI223" s="323"/>
      <c r="EJ223" s="323"/>
      <c r="EK223" s="323"/>
      <c r="EL223" s="323"/>
      <c r="EM223" s="323"/>
      <c r="EN223" s="323"/>
      <c r="EO223" s="323"/>
      <c r="EP223" s="323"/>
      <c r="EQ223" s="323"/>
      <c r="ER223" s="323"/>
      <c r="ES223" s="323"/>
      <c r="ET223" s="323"/>
      <c r="EU223" s="323"/>
    </row>
    <row r="224" spans="1:151" s="333" customFormat="1" ht="45">
      <c r="A224" s="333" t="s">
        <v>2217</v>
      </c>
      <c r="B224" s="333" t="s">
        <v>2061</v>
      </c>
      <c r="C224" s="333" t="s">
        <v>354</v>
      </c>
      <c r="D224" s="358" t="s">
        <v>2218</v>
      </c>
      <c r="E224" s="333" t="s">
        <v>2219</v>
      </c>
      <c r="F224" s="333" t="s">
        <v>1423</v>
      </c>
      <c r="G224" s="333" t="s">
        <v>1423</v>
      </c>
      <c r="H224" s="333" t="s">
        <v>1422</v>
      </c>
      <c r="I224" s="333" t="s">
        <v>1423</v>
      </c>
      <c r="J224" s="334" t="s">
        <v>1466</v>
      </c>
      <c r="K224" s="334" t="s">
        <v>2189</v>
      </c>
      <c r="L224" s="334" t="s">
        <v>949</v>
      </c>
      <c r="M224" s="333" t="s">
        <v>1426</v>
      </c>
      <c r="N224" s="333" t="s">
        <v>1427</v>
      </c>
      <c r="O224" s="333" t="s">
        <v>1423</v>
      </c>
      <c r="P224" s="333" t="s">
        <v>30</v>
      </c>
      <c r="Q224" s="333" t="s">
        <v>30</v>
      </c>
      <c r="R224" s="333" t="s">
        <v>1423</v>
      </c>
      <c r="S224" s="333" t="s">
        <v>1423</v>
      </c>
      <c r="T224" s="333" t="s">
        <v>8</v>
      </c>
      <c r="U224" s="336">
        <f t="shared" si="13"/>
        <v>1</v>
      </c>
      <c r="V224" s="333" t="s">
        <v>2045</v>
      </c>
      <c r="W224" s="336">
        <f t="shared" si="16"/>
        <v>1</v>
      </c>
      <c r="X224" s="333" t="s">
        <v>2163</v>
      </c>
      <c r="Y224" s="336">
        <f t="shared" si="14"/>
        <v>3</v>
      </c>
      <c r="Z224" s="333">
        <f t="shared" si="15"/>
        <v>5</v>
      </c>
      <c r="AC224" s="334"/>
      <c r="AF224" s="334"/>
      <c r="AH224" s="333">
        <v>1</v>
      </c>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A224" s="323"/>
      <c r="CB224" s="323"/>
      <c r="CC224" s="323"/>
      <c r="CD224" s="323"/>
      <c r="CE224" s="323"/>
      <c r="CF224" s="323"/>
      <c r="CG224" s="323"/>
      <c r="CH224" s="323"/>
      <c r="CI224" s="323"/>
      <c r="CJ224" s="323"/>
      <c r="CK224" s="323"/>
      <c r="CL224" s="323"/>
      <c r="CM224" s="323"/>
      <c r="CN224" s="323"/>
      <c r="CO224" s="323"/>
      <c r="CP224" s="323"/>
      <c r="CQ224" s="323"/>
      <c r="CR224" s="323"/>
      <c r="CS224" s="323"/>
      <c r="CT224" s="323"/>
      <c r="CU224" s="323"/>
      <c r="CV224" s="323"/>
      <c r="CW224" s="323"/>
      <c r="CX224" s="323"/>
      <c r="CY224" s="323"/>
      <c r="CZ224" s="323"/>
      <c r="DA224" s="323"/>
      <c r="DB224" s="323"/>
      <c r="DC224" s="323"/>
      <c r="DD224" s="323"/>
      <c r="DE224" s="323"/>
      <c r="DF224" s="323"/>
      <c r="DG224" s="323"/>
      <c r="DH224" s="323"/>
      <c r="DI224" s="323"/>
      <c r="DJ224" s="323"/>
      <c r="DK224" s="323"/>
      <c r="DL224" s="323"/>
      <c r="DM224" s="323"/>
      <c r="DN224" s="323"/>
      <c r="DO224" s="323"/>
      <c r="DP224" s="323"/>
      <c r="DQ224" s="323"/>
      <c r="DR224" s="323"/>
      <c r="DS224" s="323"/>
      <c r="DT224" s="323"/>
      <c r="DU224" s="323"/>
      <c r="DV224" s="323"/>
      <c r="DW224" s="323"/>
      <c r="DX224" s="323"/>
      <c r="DY224" s="323"/>
      <c r="DZ224" s="323"/>
      <c r="EA224" s="323"/>
      <c r="EB224" s="323"/>
      <c r="EC224" s="323"/>
      <c r="ED224" s="323"/>
      <c r="EE224" s="323"/>
      <c r="EF224" s="323"/>
      <c r="EG224" s="323"/>
      <c r="EH224" s="323"/>
      <c r="EI224" s="323"/>
      <c r="EJ224" s="323"/>
      <c r="EK224" s="323"/>
      <c r="EL224" s="323"/>
      <c r="EM224" s="323"/>
      <c r="EN224" s="323"/>
      <c r="EO224" s="323"/>
      <c r="EP224" s="323"/>
      <c r="EQ224" s="323"/>
      <c r="ER224" s="323"/>
      <c r="ES224" s="323"/>
      <c r="ET224" s="323"/>
      <c r="EU224" s="323"/>
    </row>
    <row r="225" spans="1:151" s="333" customFormat="1" ht="45">
      <c r="A225" s="333" t="s">
        <v>2220</v>
      </c>
      <c r="B225" s="333" t="s">
        <v>2061</v>
      </c>
      <c r="C225" s="333" t="s">
        <v>354</v>
      </c>
      <c r="D225" s="358" t="s">
        <v>2221</v>
      </c>
      <c r="E225" s="333" t="s">
        <v>2222</v>
      </c>
      <c r="F225" s="333" t="s">
        <v>1423</v>
      </c>
      <c r="G225" s="333" t="s">
        <v>1423</v>
      </c>
      <c r="H225" s="333" t="s">
        <v>1422</v>
      </c>
      <c r="I225" s="333" t="s">
        <v>1423</v>
      </c>
      <c r="J225" s="334" t="s">
        <v>2223</v>
      </c>
      <c r="K225" s="334" t="s">
        <v>2158</v>
      </c>
      <c r="L225" s="334" t="s">
        <v>949</v>
      </c>
      <c r="M225" s="333" t="s">
        <v>1426</v>
      </c>
      <c r="N225" s="333" t="s">
        <v>1427</v>
      </c>
      <c r="O225" s="333" t="s">
        <v>1423</v>
      </c>
      <c r="P225" s="333" t="s">
        <v>30</v>
      </c>
      <c r="Q225" s="333" t="s">
        <v>30</v>
      </c>
      <c r="R225" s="333" t="s">
        <v>1423</v>
      </c>
      <c r="S225" s="333" t="s">
        <v>1423</v>
      </c>
      <c r="T225" s="333" t="s">
        <v>8</v>
      </c>
      <c r="U225" s="336">
        <f t="shared" si="13"/>
        <v>1</v>
      </c>
      <c r="V225" s="333" t="s">
        <v>2045</v>
      </c>
      <c r="W225" s="336">
        <f t="shared" si="16"/>
        <v>1</v>
      </c>
      <c r="X225" s="333" t="s">
        <v>110</v>
      </c>
      <c r="Y225" s="336">
        <f t="shared" si="14"/>
        <v>1</v>
      </c>
      <c r="Z225" s="333">
        <f t="shared" si="15"/>
        <v>3</v>
      </c>
      <c r="AC225" s="334"/>
      <c r="AF225" s="334"/>
      <c r="AH225" s="333">
        <v>1</v>
      </c>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323"/>
      <c r="CD225" s="323"/>
      <c r="CE225" s="323"/>
      <c r="CF225" s="323"/>
      <c r="CG225" s="323"/>
      <c r="CH225" s="323"/>
      <c r="CI225" s="323"/>
      <c r="CJ225" s="323"/>
      <c r="CK225" s="323"/>
      <c r="CL225" s="323"/>
      <c r="CM225" s="323"/>
      <c r="CN225" s="323"/>
      <c r="CO225" s="323"/>
      <c r="CP225" s="323"/>
      <c r="CQ225" s="323"/>
      <c r="CR225" s="323"/>
      <c r="CS225" s="323"/>
      <c r="CT225" s="323"/>
      <c r="CU225" s="323"/>
      <c r="CV225" s="323"/>
      <c r="CW225" s="323"/>
      <c r="CX225" s="323"/>
      <c r="CY225" s="323"/>
      <c r="CZ225" s="323"/>
      <c r="DA225" s="323"/>
      <c r="DB225" s="323"/>
      <c r="DC225" s="323"/>
      <c r="DD225" s="323"/>
      <c r="DE225" s="323"/>
      <c r="DF225" s="323"/>
      <c r="DG225" s="323"/>
      <c r="DH225" s="323"/>
      <c r="DI225" s="323"/>
      <c r="DJ225" s="323"/>
      <c r="DK225" s="323"/>
      <c r="DL225" s="323"/>
      <c r="DM225" s="323"/>
      <c r="DN225" s="323"/>
      <c r="DO225" s="323"/>
      <c r="DP225" s="323"/>
      <c r="DQ225" s="323"/>
      <c r="DR225" s="323"/>
      <c r="DS225" s="323"/>
      <c r="DT225" s="323"/>
      <c r="DU225" s="323"/>
      <c r="DV225" s="323"/>
      <c r="DW225" s="323"/>
      <c r="DX225" s="323"/>
      <c r="DY225" s="323"/>
      <c r="DZ225" s="323"/>
      <c r="EA225" s="323"/>
      <c r="EB225" s="323"/>
      <c r="EC225" s="323"/>
      <c r="ED225" s="323"/>
      <c r="EE225" s="323"/>
      <c r="EF225" s="323"/>
      <c r="EG225" s="323"/>
      <c r="EH225" s="323"/>
      <c r="EI225" s="323"/>
      <c r="EJ225" s="323"/>
      <c r="EK225" s="323"/>
      <c r="EL225" s="323"/>
      <c r="EM225" s="323"/>
      <c r="EN225" s="323"/>
      <c r="EO225" s="323"/>
      <c r="EP225" s="323"/>
      <c r="EQ225" s="323"/>
      <c r="ER225" s="323"/>
      <c r="ES225" s="323"/>
      <c r="ET225" s="323"/>
      <c r="EU225" s="323"/>
    </row>
    <row r="226" spans="1:151" s="333" customFormat="1" ht="45">
      <c r="A226" s="333" t="s">
        <v>2224</v>
      </c>
      <c r="B226" s="333" t="s">
        <v>2061</v>
      </c>
      <c r="C226" s="333" t="s">
        <v>354</v>
      </c>
      <c r="D226" s="358" t="s">
        <v>2225</v>
      </c>
      <c r="E226" s="333" t="s">
        <v>2226</v>
      </c>
      <c r="F226" s="333" t="s">
        <v>1423</v>
      </c>
      <c r="G226" s="333" t="s">
        <v>1423</v>
      </c>
      <c r="H226" s="333" t="s">
        <v>1422</v>
      </c>
      <c r="I226" s="333" t="s">
        <v>1423</v>
      </c>
      <c r="J226" s="334" t="s">
        <v>1466</v>
      </c>
      <c r="K226" s="334" t="s">
        <v>2068</v>
      </c>
      <c r="L226" s="334" t="s">
        <v>949</v>
      </c>
      <c r="M226" s="333" t="s">
        <v>1426</v>
      </c>
      <c r="N226" s="333" t="s">
        <v>1427</v>
      </c>
      <c r="O226" s="333" t="s">
        <v>1423</v>
      </c>
      <c r="P226" s="333" t="s">
        <v>30</v>
      </c>
      <c r="Q226" s="333" t="s">
        <v>30</v>
      </c>
      <c r="R226" s="333" t="s">
        <v>1423</v>
      </c>
      <c r="S226" s="333" t="s">
        <v>1423</v>
      </c>
      <c r="T226" s="333" t="s">
        <v>8</v>
      </c>
      <c r="U226" s="336">
        <f t="shared" si="13"/>
        <v>1</v>
      </c>
      <c r="V226" s="333" t="s">
        <v>2045</v>
      </c>
      <c r="W226" s="336">
        <f t="shared" si="16"/>
        <v>1</v>
      </c>
      <c r="X226" s="333" t="s">
        <v>2163</v>
      </c>
      <c r="Y226" s="336">
        <f t="shared" si="14"/>
        <v>3</v>
      </c>
      <c r="Z226" s="333">
        <f t="shared" si="15"/>
        <v>5</v>
      </c>
      <c r="AC226" s="334"/>
      <c r="AF226" s="334"/>
      <c r="AH226" s="333">
        <v>1</v>
      </c>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c r="BM226" s="323"/>
      <c r="BN226" s="323"/>
      <c r="BO226" s="323"/>
      <c r="BP226" s="323"/>
      <c r="BQ226" s="323"/>
      <c r="BR226" s="323"/>
      <c r="BS226" s="323"/>
      <c r="BT226" s="323"/>
      <c r="BU226" s="323"/>
      <c r="BV226" s="323"/>
      <c r="BW226" s="323"/>
      <c r="BX226" s="323"/>
      <c r="BY226" s="323"/>
      <c r="BZ226" s="323"/>
      <c r="CA226" s="323"/>
      <c r="CB226" s="323"/>
      <c r="CC226" s="323"/>
      <c r="CD226" s="323"/>
      <c r="CE226" s="323"/>
      <c r="CF226" s="323"/>
      <c r="CG226" s="323"/>
      <c r="CH226" s="323"/>
      <c r="CI226" s="323"/>
      <c r="CJ226" s="323"/>
      <c r="CK226" s="323"/>
      <c r="CL226" s="323"/>
      <c r="CM226" s="323"/>
      <c r="CN226" s="323"/>
      <c r="CO226" s="323"/>
      <c r="CP226" s="323"/>
      <c r="CQ226" s="323"/>
      <c r="CR226" s="323"/>
      <c r="CS226" s="323"/>
      <c r="CT226" s="323"/>
      <c r="CU226" s="323"/>
      <c r="CV226" s="323"/>
      <c r="CW226" s="323"/>
      <c r="CX226" s="323"/>
      <c r="CY226" s="323"/>
      <c r="CZ226" s="323"/>
      <c r="DA226" s="323"/>
      <c r="DB226" s="323"/>
      <c r="DC226" s="323"/>
      <c r="DD226" s="323"/>
      <c r="DE226" s="323"/>
      <c r="DF226" s="323"/>
      <c r="DG226" s="323"/>
      <c r="DH226" s="323"/>
      <c r="DI226" s="323"/>
      <c r="DJ226" s="323"/>
      <c r="DK226" s="323"/>
      <c r="DL226" s="323"/>
      <c r="DM226" s="323"/>
      <c r="DN226" s="323"/>
      <c r="DO226" s="323"/>
      <c r="DP226" s="323"/>
      <c r="DQ226" s="323"/>
      <c r="DR226" s="323"/>
      <c r="DS226" s="323"/>
      <c r="DT226" s="323"/>
      <c r="DU226" s="323"/>
      <c r="DV226" s="323"/>
      <c r="DW226" s="323"/>
      <c r="DX226" s="323"/>
      <c r="DY226" s="323"/>
      <c r="DZ226" s="323"/>
      <c r="EA226" s="323"/>
      <c r="EB226" s="323"/>
      <c r="EC226" s="323"/>
      <c r="ED226" s="323"/>
      <c r="EE226" s="323"/>
      <c r="EF226" s="323"/>
      <c r="EG226" s="323"/>
      <c r="EH226" s="323"/>
      <c r="EI226" s="323"/>
      <c r="EJ226" s="323"/>
      <c r="EK226" s="323"/>
      <c r="EL226" s="323"/>
      <c r="EM226" s="323"/>
      <c r="EN226" s="323"/>
      <c r="EO226" s="323"/>
      <c r="EP226" s="323"/>
      <c r="EQ226" s="323"/>
      <c r="ER226" s="323"/>
      <c r="ES226" s="323"/>
      <c r="ET226" s="323"/>
      <c r="EU226" s="323"/>
    </row>
    <row r="227" spans="1:151" s="333" customFormat="1" ht="75">
      <c r="A227" s="333" t="s">
        <v>2227</v>
      </c>
      <c r="B227" s="333" t="s">
        <v>2061</v>
      </c>
      <c r="C227" s="333" t="s">
        <v>354</v>
      </c>
      <c r="D227" s="333" t="s">
        <v>2228</v>
      </c>
      <c r="E227" s="333" t="s">
        <v>2229</v>
      </c>
      <c r="F227" s="333" t="s">
        <v>1423</v>
      </c>
      <c r="G227" s="333" t="s">
        <v>1423</v>
      </c>
      <c r="H227" s="333" t="s">
        <v>1506</v>
      </c>
      <c r="I227" s="334">
        <v>44069</v>
      </c>
      <c r="J227" s="334" t="s">
        <v>1028</v>
      </c>
      <c r="K227" s="334" t="s">
        <v>2068</v>
      </c>
      <c r="L227" s="334" t="s">
        <v>949</v>
      </c>
      <c r="M227" s="333" t="s">
        <v>1426</v>
      </c>
      <c r="N227" s="333" t="s">
        <v>1427</v>
      </c>
      <c r="O227" s="333" t="s">
        <v>1423</v>
      </c>
      <c r="P227" s="333" t="s">
        <v>30</v>
      </c>
      <c r="Q227" s="333" t="s">
        <v>30</v>
      </c>
      <c r="R227" s="333" t="s">
        <v>1423</v>
      </c>
      <c r="S227" s="333" t="s">
        <v>1423</v>
      </c>
      <c r="T227" s="333" t="s">
        <v>8</v>
      </c>
      <c r="U227" s="336">
        <f t="shared" si="13"/>
        <v>1</v>
      </c>
      <c r="V227" s="333" t="s">
        <v>8</v>
      </c>
      <c r="W227" s="336">
        <f t="shared" si="16"/>
        <v>1</v>
      </c>
      <c r="X227" s="333" t="s">
        <v>31</v>
      </c>
      <c r="Y227" s="336">
        <f t="shared" si="14"/>
        <v>1</v>
      </c>
      <c r="Z227" s="333">
        <f t="shared" si="15"/>
        <v>3</v>
      </c>
      <c r="AC227" s="334"/>
      <c r="AF227" s="334"/>
      <c r="AH227" s="333">
        <v>1</v>
      </c>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c r="BQ227" s="323"/>
      <c r="BR227" s="323"/>
      <c r="BS227" s="323"/>
      <c r="BT227" s="323"/>
      <c r="BU227" s="323"/>
      <c r="BV227" s="323"/>
      <c r="BW227" s="323"/>
      <c r="BX227" s="323"/>
      <c r="BY227" s="323"/>
      <c r="BZ227" s="323"/>
      <c r="CA227" s="323"/>
      <c r="CB227" s="323"/>
      <c r="CC227" s="323"/>
      <c r="CD227" s="323"/>
      <c r="CE227" s="323"/>
      <c r="CF227" s="323"/>
      <c r="CG227" s="323"/>
      <c r="CH227" s="323"/>
      <c r="CI227" s="323"/>
      <c r="CJ227" s="323"/>
      <c r="CK227" s="323"/>
      <c r="CL227" s="323"/>
      <c r="CM227" s="323"/>
      <c r="CN227" s="323"/>
      <c r="CO227" s="323"/>
      <c r="CP227" s="323"/>
      <c r="CQ227" s="323"/>
      <c r="CR227" s="323"/>
      <c r="CS227" s="323"/>
      <c r="CT227" s="323"/>
      <c r="CU227" s="323"/>
      <c r="CV227" s="323"/>
      <c r="CW227" s="323"/>
      <c r="CX227" s="323"/>
      <c r="CY227" s="323"/>
      <c r="CZ227" s="323"/>
      <c r="DA227" s="323"/>
      <c r="DB227" s="323"/>
      <c r="DC227" s="323"/>
      <c r="DD227" s="323"/>
      <c r="DE227" s="323"/>
      <c r="DF227" s="323"/>
      <c r="DG227" s="323"/>
      <c r="DH227" s="323"/>
      <c r="DI227" s="323"/>
      <c r="DJ227" s="323"/>
      <c r="DK227" s="323"/>
      <c r="DL227" s="323"/>
      <c r="DM227" s="323"/>
      <c r="DN227" s="323"/>
      <c r="DO227" s="323"/>
      <c r="DP227" s="323"/>
      <c r="DQ227" s="323"/>
      <c r="DR227" s="323"/>
      <c r="DS227" s="323"/>
      <c r="DT227" s="323"/>
      <c r="DU227" s="323"/>
      <c r="DV227" s="323"/>
      <c r="DW227" s="323"/>
      <c r="DX227" s="323"/>
      <c r="DY227" s="323"/>
      <c r="DZ227" s="323"/>
      <c r="EA227" s="323"/>
      <c r="EB227" s="323"/>
      <c r="EC227" s="323"/>
      <c r="ED227" s="323"/>
      <c r="EE227" s="323"/>
      <c r="EF227" s="323"/>
      <c r="EG227" s="323"/>
      <c r="EH227" s="323"/>
      <c r="EI227" s="323"/>
      <c r="EJ227" s="323"/>
      <c r="EK227" s="323"/>
      <c r="EL227" s="323"/>
      <c r="EM227" s="323"/>
      <c r="EN227" s="323"/>
      <c r="EO227" s="323"/>
      <c r="EP227" s="323"/>
      <c r="EQ227" s="323"/>
      <c r="ER227" s="323"/>
      <c r="ES227" s="323"/>
      <c r="ET227" s="323"/>
      <c r="EU227" s="323"/>
    </row>
    <row r="228" spans="1:151" s="333" customFormat="1" ht="60">
      <c r="A228" s="333" t="s">
        <v>2230</v>
      </c>
      <c r="B228" s="333" t="s">
        <v>2061</v>
      </c>
      <c r="C228" s="333" t="s">
        <v>353</v>
      </c>
      <c r="D228" s="333" t="s">
        <v>2231</v>
      </c>
      <c r="E228" s="333" t="s">
        <v>2232</v>
      </c>
      <c r="F228" s="333" t="s">
        <v>1423</v>
      </c>
      <c r="G228" s="333" t="s">
        <v>1423</v>
      </c>
      <c r="H228" s="333" t="s">
        <v>1506</v>
      </c>
      <c r="I228" s="334">
        <v>44312</v>
      </c>
      <c r="J228" s="334" t="s">
        <v>1028</v>
      </c>
      <c r="K228" s="334" t="s">
        <v>2068</v>
      </c>
      <c r="L228" s="334" t="s">
        <v>949</v>
      </c>
      <c r="M228" s="333" t="s">
        <v>1426</v>
      </c>
      <c r="N228" s="333" t="s">
        <v>1427</v>
      </c>
      <c r="O228" s="333" t="s">
        <v>1423</v>
      </c>
      <c r="P228" s="333" t="s">
        <v>30</v>
      </c>
      <c r="Q228" s="333" t="s">
        <v>30</v>
      </c>
      <c r="R228" s="333" t="s">
        <v>1423</v>
      </c>
      <c r="S228" s="333" t="s">
        <v>1423</v>
      </c>
      <c r="T228" s="333" t="s">
        <v>8</v>
      </c>
      <c r="U228" s="336">
        <f t="shared" si="13"/>
        <v>1</v>
      </c>
      <c r="V228" s="333" t="s">
        <v>1431</v>
      </c>
      <c r="W228" s="336">
        <f t="shared" si="16"/>
        <v>2</v>
      </c>
      <c r="X228" s="333" t="s">
        <v>6</v>
      </c>
      <c r="Y228" s="336">
        <f t="shared" si="14"/>
        <v>3</v>
      </c>
      <c r="Z228" s="333">
        <f t="shared" si="15"/>
        <v>6</v>
      </c>
      <c r="AC228" s="334"/>
      <c r="AF228" s="334"/>
      <c r="AH228" s="333">
        <v>1</v>
      </c>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c r="BQ228" s="323"/>
      <c r="BR228" s="323"/>
      <c r="BS228" s="323"/>
      <c r="BT228" s="323"/>
      <c r="BU228" s="323"/>
      <c r="BV228" s="323"/>
      <c r="BW228" s="323"/>
      <c r="BX228" s="323"/>
      <c r="BY228" s="323"/>
      <c r="BZ228" s="323"/>
      <c r="CA228" s="323"/>
      <c r="CB228" s="323"/>
      <c r="CC228" s="323"/>
      <c r="CD228" s="323"/>
      <c r="CE228" s="323"/>
      <c r="CF228" s="323"/>
      <c r="CG228" s="323"/>
      <c r="CH228" s="323"/>
      <c r="CI228" s="323"/>
      <c r="CJ228" s="323"/>
      <c r="CK228" s="323"/>
      <c r="CL228" s="323"/>
      <c r="CM228" s="323"/>
      <c r="CN228" s="323"/>
      <c r="CO228" s="323"/>
      <c r="CP228" s="323"/>
      <c r="CQ228" s="323"/>
      <c r="CR228" s="323"/>
      <c r="CS228" s="323"/>
      <c r="CT228" s="323"/>
      <c r="CU228" s="323"/>
      <c r="CV228" s="323"/>
      <c r="CW228" s="323"/>
      <c r="CX228" s="323"/>
      <c r="CY228" s="323"/>
      <c r="CZ228" s="323"/>
      <c r="DA228" s="323"/>
      <c r="DB228" s="323"/>
      <c r="DC228" s="323"/>
      <c r="DD228" s="323"/>
      <c r="DE228" s="323"/>
      <c r="DF228" s="323"/>
      <c r="DG228" s="323"/>
      <c r="DH228" s="323"/>
      <c r="DI228" s="323"/>
      <c r="DJ228" s="323"/>
      <c r="DK228" s="323"/>
      <c r="DL228" s="323"/>
      <c r="DM228" s="323"/>
      <c r="DN228" s="323"/>
      <c r="DO228" s="323"/>
      <c r="DP228" s="323"/>
      <c r="DQ228" s="323"/>
      <c r="DR228" s="323"/>
      <c r="DS228" s="323"/>
      <c r="DT228" s="323"/>
      <c r="DU228" s="323"/>
      <c r="DV228" s="323"/>
      <c r="DW228" s="323"/>
      <c r="DX228" s="323"/>
      <c r="DY228" s="323"/>
      <c r="DZ228" s="323"/>
      <c r="EA228" s="323"/>
      <c r="EB228" s="323"/>
      <c r="EC228" s="323"/>
      <c r="ED228" s="323"/>
      <c r="EE228" s="323"/>
      <c r="EF228" s="323"/>
      <c r="EG228" s="323"/>
      <c r="EH228" s="323"/>
      <c r="EI228" s="323"/>
      <c r="EJ228" s="323"/>
      <c r="EK228" s="323"/>
      <c r="EL228" s="323"/>
      <c r="EM228" s="323"/>
      <c r="EN228" s="323"/>
      <c r="EO228" s="323"/>
      <c r="EP228" s="323"/>
      <c r="EQ228" s="323"/>
      <c r="ER228" s="323"/>
      <c r="ES228" s="323"/>
      <c r="ET228" s="323"/>
      <c r="EU228" s="323"/>
    </row>
    <row r="229" spans="1:151" s="333" customFormat="1" ht="45">
      <c r="A229" s="333" t="s">
        <v>2233</v>
      </c>
      <c r="B229" s="333" t="s">
        <v>2061</v>
      </c>
      <c r="C229" s="333" t="s">
        <v>354</v>
      </c>
      <c r="D229" s="333" t="s">
        <v>2234</v>
      </c>
      <c r="E229" s="333" t="s">
        <v>2235</v>
      </c>
      <c r="F229" s="333" t="s">
        <v>1423</v>
      </c>
      <c r="G229" s="333" t="s">
        <v>1423</v>
      </c>
      <c r="H229" s="333" t="s">
        <v>1506</v>
      </c>
      <c r="I229" s="334">
        <v>43971</v>
      </c>
      <c r="J229" s="334" t="s">
        <v>1028</v>
      </c>
      <c r="K229" s="334" t="s">
        <v>2068</v>
      </c>
      <c r="L229" s="334" t="s">
        <v>949</v>
      </c>
      <c r="M229" s="333" t="s">
        <v>1426</v>
      </c>
      <c r="N229" s="333" t="s">
        <v>1427</v>
      </c>
      <c r="O229" s="333" t="s">
        <v>1423</v>
      </c>
      <c r="P229" s="333" t="s">
        <v>30</v>
      </c>
      <c r="Q229" s="333" t="s">
        <v>30</v>
      </c>
      <c r="R229" s="333" t="s">
        <v>1423</v>
      </c>
      <c r="S229" s="333" t="s">
        <v>1423</v>
      </c>
      <c r="T229" s="333" t="s">
        <v>8</v>
      </c>
      <c r="U229" s="336">
        <f t="shared" si="13"/>
        <v>1</v>
      </c>
      <c r="V229" s="333" t="s">
        <v>8</v>
      </c>
      <c r="W229" s="336">
        <f t="shared" si="16"/>
        <v>1</v>
      </c>
      <c r="X229" s="333" t="s">
        <v>8</v>
      </c>
      <c r="Y229" s="336">
        <f t="shared" si="14"/>
        <v>1</v>
      </c>
      <c r="Z229" s="333">
        <f t="shared" si="15"/>
        <v>3</v>
      </c>
      <c r="AC229" s="334"/>
      <c r="AF229" s="334"/>
      <c r="AH229" s="333">
        <v>1</v>
      </c>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c r="BQ229" s="323"/>
      <c r="BR229" s="323"/>
      <c r="BS229" s="323"/>
      <c r="BT229" s="323"/>
      <c r="BU229" s="323"/>
      <c r="BV229" s="323"/>
      <c r="BW229" s="323"/>
      <c r="BX229" s="323"/>
      <c r="BY229" s="323"/>
      <c r="BZ229" s="323"/>
      <c r="CA229" s="323"/>
      <c r="CB229" s="323"/>
      <c r="CC229" s="323"/>
      <c r="CD229" s="323"/>
      <c r="CE229" s="323"/>
      <c r="CF229" s="323"/>
      <c r="CG229" s="323"/>
      <c r="CH229" s="323"/>
      <c r="CI229" s="323"/>
      <c r="CJ229" s="323"/>
      <c r="CK229" s="323"/>
      <c r="CL229" s="323"/>
      <c r="CM229" s="323"/>
      <c r="CN229" s="323"/>
      <c r="CO229" s="323"/>
      <c r="CP229" s="323"/>
      <c r="CQ229" s="323"/>
      <c r="CR229" s="323"/>
      <c r="CS229" s="323"/>
      <c r="CT229" s="323"/>
      <c r="CU229" s="323"/>
      <c r="CV229" s="323"/>
      <c r="CW229" s="323"/>
      <c r="CX229" s="323"/>
      <c r="CY229" s="323"/>
      <c r="CZ229" s="323"/>
      <c r="DA229" s="323"/>
      <c r="DB229" s="323"/>
      <c r="DC229" s="323"/>
      <c r="DD229" s="323"/>
      <c r="DE229" s="323"/>
      <c r="DF229" s="323"/>
      <c r="DG229" s="323"/>
      <c r="DH229" s="323"/>
      <c r="DI229" s="323"/>
      <c r="DJ229" s="323"/>
      <c r="DK229" s="323"/>
      <c r="DL229" s="323"/>
      <c r="DM229" s="323"/>
      <c r="DN229" s="323"/>
      <c r="DO229" s="323"/>
      <c r="DP229" s="323"/>
      <c r="DQ229" s="323"/>
      <c r="DR229" s="323"/>
      <c r="DS229" s="323"/>
      <c r="DT229" s="323"/>
      <c r="DU229" s="323"/>
      <c r="DV229" s="323"/>
      <c r="DW229" s="323"/>
      <c r="DX229" s="323"/>
      <c r="DY229" s="323"/>
      <c r="DZ229" s="323"/>
      <c r="EA229" s="323"/>
      <c r="EB229" s="323"/>
      <c r="EC229" s="323"/>
      <c r="ED229" s="323"/>
      <c r="EE229" s="323"/>
      <c r="EF229" s="323"/>
      <c r="EG229" s="323"/>
      <c r="EH229" s="323"/>
      <c r="EI229" s="323"/>
      <c r="EJ229" s="323"/>
      <c r="EK229" s="323"/>
      <c r="EL229" s="323"/>
      <c r="EM229" s="323"/>
      <c r="EN229" s="323"/>
      <c r="EO229" s="323"/>
      <c r="EP229" s="323"/>
      <c r="EQ229" s="323"/>
      <c r="ER229" s="323"/>
      <c r="ES229" s="323"/>
      <c r="ET229" s="323"/>
      <c r="EU229" s="323"/>
    </row>
    <row r="230" spans="1:151" s="333" customFormat="1" ht="60">
      <c r="A230" s="333" t="s">
        <v>2236</v>
      </c>
      <c r="B230" s="333" t="s">
        <v>2061</v>
      </c>
      <c r="C230" s="333" t="s">
        <v>354</v>
      </c>
      <c r="D230" s="333" t="s">
        <v>2237</v>
      </c>
      <c r="E230" s="333" t="s">
        <v>2238</v>
      </c>
      <c r="F230" s="333" t="s">
        <v>1423</v>
      </c>
      <c r="G230" s="333" t="s">
        <v>1423</v>
      </c>
      <c r="H230" s="333" t="s">
        <v>1506</v>
      </c>
      <c r="I230" s="334">
        <v>43879</v>
      </c>
      <c r="J230" s="334" t="s">
        <v>1028</v>
      </c>
      <c r="K230" s="334" t="s">
        <v>2068</v>
      </c>
      <c r="L230" s="334" t="s">
        <v>949</v>
      </c>
      <c r="M230" s="333" t="s">
        <v>1426</v>
      </c>
      <c r="N230" s="333" t="s">
        <v>1427</v>
      </c>
      <c r="O230" s="333" t="s">
        <v>1423</v>
      </c>
      <c r="P230" s="333" t="s">
        <v>30</v>
      </c>
      <c r="Q230" s="333" t="s">
        <v>30</v>
      </c>
      <c r="R230" s="333" t="s">
        <v>1423</v>
      </c>
      <c r="S230" s="333" t="s">
        <v>1423</v>
      </c>
      <c r="T230" s="333" t="s">
        <v>8</v>
      </c>
      <c r="U230" s="336">
        <f t="shared" si="13"/>
        <v>1</v>
      </c>
      <c r="V230" s="333" t="s">
        <v>1431</v>
      </c>
      <c r="W230" s="336">
        <f t="shared" si="16"/>
        <v>2</v>
      </c>
      <c r="X230" s="333" t="s">
        <v>1431</v>
      </c>
      <c r="Y230" s="336">
        <f t="shared" si="14"/>
        <v>2</v>
      </c>
      <c r="Z230" s="333">
        <f t="shared" si="15"/>
        <v>5</v>
      </c>
      <c r="AC230" s="334"/>
      <c r="AF230" s="334"/>
      <c r="AH230" s="333">
        <v>1</v>
      </c>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3"/>
      <c r="CN230" s="323"/>
      <c r="CO230" s="323"/>
      <c r="CP230" s="323"/>
      <c r="CQ230" s="323"/>
      <c r="CR230" s="323"/>
      <c r="CS230" s="323"/>
      <c r="CT230" s="323"/>
      <c r="CU230" s="323"/>
      <c r="CV230" s="323"/>
      <c r="CW230" s="323"/>
      <c r="CX230" s="323"/>
      <c r="CY230" s="323"/>
      <c r="CZ230" s="323"/>
      <c r="DA230" s="323"/>
      <c r="DB230" s="323"/>
      <c r="DC230" s="323"/>
      <c r="DD230" s="323"/>
      <c r="DE230" s="323"/>
      <c r="DF230" s="323"/>
      <c r="DG230" s="323"/>
      <c r="DH230" s="323"/>
      <c r="DI230" s="323"/>
      <c r="DJ230" s="323"/>
      <c r="DK230" s="323"/>
      <c r="DL230" s="323"/>
      <c r="DM230" s="323"/>
      <c r="DN230" s="323"/>
      <c r="DO230" s="323"/>
      <c r="DP230" s="323"/>
      <c r="DQ230" s="323"/>
      <c r="DR230" s="323"/>
      <c r="DS230" s="323"/>
      <c r="DT230" s="323"/>
      <c r="DU230" s="323"/>
      <c r="DV230" s="323"/>
      <c r="DW230" s="323"/>
      <c r="DX230" s="323"/>
      <c r="DY230" s="323"/>
      <c r="DZ230" s="323"/>
      <c r="EA230" s="323"/>
      <c r="EB230" s="323"/>
      <c r="EC230" s="323"/>
      <c r="ED230" s="323"/>
      <c r="EE230" s="323"/>
      <c r="EF230" s="323"/>
      <c r="EG230" s="323"/>
      <c r="EH230" s="323"/>
      <c r="EI230" s="323"/>
      <c r="EJ230" s="323"/>
      <c r="EK230" s="323"/>
      <c r="EL230" s="323"/>
      <c r="EM230" s="323"/>
      <c r="EN230" s="323"/>
      <c r="EO230" s="323"/>
      <c r="EP230" s="323"/>
      <c r="EQ230" s="323"/>
      <c r="ER230" s="323"/>
      <c r="ES230" s="323"/>
      <c r="ET230" s="323"/>
      <c r="EU230" s="323"/>
    </row>
    <row r="231" spans="1:151" s="333" customFormat="1" ht="45">
      <c r="A231" s="333" t="s">
        <v>2239</v>
      </c>
      <c r="B231" s="333" t="s">
        <v>2061</v>
      </c>
      <c r="C231" s="333" t="s">
        <v>354</v>
      </c>
      <c r="D231" s="333" t="s">
        <v>2240</v>
      </c>
      <c r="E231" s="333" t="s">
        <v>2241</v>
      </c>
      <c r="F231" s="333" t="s">
        <v>1423</v>
      </c>
      <c r="G231" s="333" t="s">
        <v>1423</v>
      </c>
      <c r="H231" s="333" t="s">
        <v>1506</v>
      </c>
      <c r="I231" s="334">
        <v>44069</v>
      </c>
      <c r="J231" s="334" t="s">
        <v>1028</v>
      </c>
      <c r="K231" s="334" t="s">
        <v>2068</v>
      </c>
      <c r="L231" s="334" t="s">
        <v>949</v>
      </c>
      <c r="M231" s="333" t="s">
        <v>1426</v>
      </c>
      <c r="N231" s="333" t="s">
        <v>1427</v>
      </c>
      <c r="O231" s="333" t="s">
        <v>1423</v>
      </c>
      <c r="P231" s="333" t="s">
        <v>30</v>
      </c>
      <c r="Q231" s="333" t="s">
        <v>30</v>
      </c>
      <c r="R231" s="333" t="s">
        <v>1423</v>
      </c>
      <c r="S231" s="333" t="s">
        <v>1423</v>
      </c>
      <c r="T231" s="333" t="s">
        <v>8</v>
      </c>
      <c r="U231" s="336">
        <f t="shared" si="13"/>
        <v>1</v>
      </c>
      <c r="V231" s="333" t="s">
        <v>8</v>
      </c>
      <c r="W231" s="336">
        <f t="shared" si="16"/>
        <v>1</v>
      </c>
      <c r="X231" s="333" t="s">
        <v>31</v>
      </c>
      <c r="Y231" s="336">
        <f t="shared" si="14"/>
        <v>1</v>
      </c>
      <c r="Z231" s="333">
        <f t="shared" si="15"/>
        <v>3</v>
      </c>
      <c r="AC231" s="334"/>
      <c r="AF231" s="334"/>
      <c r="AH231" s="333">
        <v>1</v>
      </c>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323"/>
      <c r="CQ231" s="323"/>
      <c r="CR231" s="323"/>
      <c r="CS231" s="323"/>
      <c r="CT231" s="323"/>
      <c r="CU231" s="323"/>
      <c r="CV231" s="323"/>
      <c r="CW231" s="323"/>
      <c r="CX231" s="323"/>
      <c r="CY231" s="323"/>
      <c r="CZ231" s="323"/>
      <c r="DA231" s="323"/>
      <c r="DB231" s="323"/>
      <c r="DC231" s="323"/>
      <c r="DD231" s="323"/>
      <c r="DE231" s="323"/>
      <c r="DF231" s="323"/>
      <c r="DG231" s="323"/>
      <c r="DH231" s="323"/>
      <c r="DI231" s="323"/>
      <c r="DJ231" s="323"/>
      <c r="DK231" s="323"/>
      <c r="DL231" s="323"/>
      <c r="DM231" s="323"/>
      <c r="DN231" s="323"/>
      <c r="DO231" s="323"/>
      <c r="DP231" s="323"/>
      <c r="DQ231" s="323"/>
      <c r="DR231" s="323"/>
      <c r="DS231" s="323"/>
      <c r="DT231" s="323"/>
      <c r="DU231" s="323"/>
      <c r="DV231" s="323"/>
      <c r="DW231" s="323"/>
      <c r="DX231" s="323"/>
      <c r="DY231" s="323"/>
      <c r="DZ231" s="323"/>
      <c r="EA231" s="323"/>
      <c r="EB231" s="323"/>
      <c r="EC231" s="323"/>
      <c r="ED231" s="323"/>
      <c r="EE231" s="323"/>
      <c r="EF231" s="323"/>
      <c r="EG231" s="323"/>
      <c r="EH231" s="323"/>
      <c r="EI231" s="323"/>
      <c r="EJ231" s="323"/>
      <c r="EK231" s="323"/>
      <c r="EL231" s="323"/>
      <c r="EM231" s="323"/>
      <c r="EN231" s="323"/>
      <c r="EO231" s="323"/>
      <c r="EP231" s="323"/>
      <c r="EQ231" s="323"/>
      <c r="ER231" s="323"/>
      <c r="ES231" s="323"/>
      <c r="ET231" s="323"/>
      <c r="EU231" s="323"/>
    </row>
    <row r="232" spans="1:151" s="333" customFormat="1" ht="45">
      <c r="A232" s="333" t="s">
        <v>2242</v>
      </c>
      <c r="B232" s="333" t="s">
        <v>2061</v>
      </c>
      <c r="C232" s="333" t="s">
        <v>354</v>
      </c>
      <c r="D232" s="333" t="s">
        <v>2243</v>
      </c>
      <c r="E232" s="333" t="s">
        <v>2244</v>
      </c>
      <c r="F232" s="333" t="s">
        <v>1423</v>
      </c>
      <c r="G232" s="333" t="s">
        <v>1423</v>
      </c>
      <c r="H232" s="333" t="s">
        <v>1506</v>
      </c>
      <c r="I232" s="334">
        <v>44070</v>
      </c>
      <c r="J232" s="334" t="s">
        <v>1028</v>
      </c>
      <c r="K232" s="334" t="s">
        <v>2068</v>
      </c>
      <c r="L232" s="334" t="s">
        <v>949</v>
      </c>
      <c r="M232" s="333" t="s">
        <v>1426</v>
      </c>
      <c r="N232" s="333" t="s">
        <v>1427</v>
      </c>
      <c r="O232" s="333" t="s">
        <v>1423</v>
      </c>
      <c r="P232" s="333" t="s">
        <v>30</v>
      </c>
      <c r="Q232" s="333" t="s">
        <v>30</v>
      </c>
      <c r="R232" s="333" t="s">
        <v>1423</v>
      </c>
      <c r="S232" s="333" t="s">
        <v>1423</v>
      </c>
      <c r="T232" s="333" t="s">
        <v>8</v>
      </c>
      <c r="U232" s="336">
        <f t="shared" si="13"/>
        <v>1</v>
      </c>
      <c r="V232" s="333" t="s">
        <v>8</v>
      </c>
      <c r="W232" s="336">
        <f t="shared" si="16"/>
        <v>1</v>
      </c>
      <c r="X232" s="333" t="s">
        <v>31</v>
      </c>
      <c r="Y232" s="336">
        <f t="shared" si="14"/>
        <v>1</v>
      </c>
      <c r="Z232" s="333">
        <f t="shared" si="15"/>
        <v>3</v>
      </c>
      <c r="AC232" s="334"/>
      <c r="AD232" s="334"/>
      <c r="AF232" s="334"/>
      <c r="AH232" s="333">
        <v>1</v>
      </c>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323"/>
      <c r="CR232" s="323"/>
      <c r="CS232" s="323"/>
      <c r="CT232" s="323"/>
      <c r="CU232" s="323"/>
      <c r="CV232" s="323"/>
      <c r="CW232" s="323"/>
      <c r="CX232" s="323"/>
      <c r="CY232" s="323"/>
      <c r="CZ232" s="323"/>
      <c r="DA232" s="323"/>
      <c r="DB232" s="323"/>
      <c r="DC232" s="323"/>
      <c r="DD232" s="323"/>
      <c r="DE232" s="323"/>
      <c r="DF232" s="323"/>
      <c r="DG232" s="323"/>
      <c r="DH232" s="323"/>
      <c r="DI232" s="323"/>
      <c r="DJ232" s="323"/>
      <c r="DK232" s="323"/>
      <c r="DL232" s="323"/>
      <c r="DM232" s="323"/>
      <c r="DN232" s="323"/>
      <c r="DO232" s="323"/>
      <c r="DP232" s="323"/>
      <c r="DQ232" s="323"/>
      <c r="DR232" s="323"/>
      <c r="DS232" s="323"/>
      <c r="DT232" s="323"/>
      <c r="DU232" s="323"/>
      <c r="DV232" s="323"/>
      <c r="DW232" s="323"/>
      <c r="DX232" s="323"/>
      <c r="DY232" s="323"/>
      <c r="DZ232" s="323"/>
      <c r="EA232" s="323"/>
      <c r="EB232" s="323"/>
      <c r="EC232" s="323"/>
      <c r="ED232" s="323"/>
      <c r="EE232" s="323"/>
      <c r="EF232" s="323"/>
      <c r="EG232" s="323"/>
      <c r="EH232" s="323"/>
      <c r="EI232" s="323"/>
      <c r="EJ232" s="323"/>
      <c r="EK232" s="323"/>
      <c r="EL232" s="323"/>
      <c r="EM232" s="323"/>
      <c r="EN232" s="323"/>
      <c r="EO232" s="323"/>
      <c r="EP232" s="323"/>
      <c r="EQ232" s="323"/>
      <c r="ER232" s="323"/>
      <c r="ES232" s="323"/>
      <c r="ET232" s="323"/>
      <c r="EU232" s="323"/>
    </row>
    <row r="233" spans="1:151" s="333" customFormat="1" ht="45">
      <c r="A233" s="333" t="s">
        <v>2245</v>
      </c>
      <c r="B233" s="333" t="s">
        <v>2061</v>
      </c>
      <c r="C233" s="333" t="s">
        <v>354</v>
      </c>
      <c r="D233" s="333" t="s">
        <v>2246</v>
      </c>
      <c r="E233" s="333" t="s">
        <v>2247</v>
      </c>
      <c r="F233" s="333" t="s">
        <v>1423</v>
      </c>
      <c r="G233" s="333" t="s">
        <v>1423</v>
      </c>
      <c r="H233" s="333" t="s">
        <v>1506</v>
      </c>
      <c r="I233" s="334">
        <v>44312</v>
      </c>
      <c r="J233" s="334" t="s">
        <v>1028</v>
      </c>
      <c r="K233" s="334" t="s">
        <v>2068</v>
      </c>
      <c r="L233" s="334" t="s">
        <v>949</v>
      </c>
      <c r="M233" s="333" t="s">
        <v>1426</v>
      </c>
      <c r="N233" s="333" t="s">
        <v>1427</v>
      </c>
      <c r="O233" s="333" t="s">
        <v>1423</v>
      </c>
      <c r="P233" s="333" t="s">
        <v>30</v>
      </c>
      <c r="Q233" s="333" t="s">
        <v>30</v>
      </c>
      <c r="R233" s="333" t="s">
        <v>1423</v>
      </c>
      <c r="S233" s="333" t="s">
        <v>1423</v>
      </c>
      <c r="T233" s="333" t="s">
        <v>8</v>
      </c>
      <c r="U233" s="336">
        <f t="shared" si="13"/>
        <v>1</v>
      </c>
      <c r="V233" s="333" t="s">
        <v>1431</v>
      </c>
      <c r="W233" s="336">
        <f t="shared" si="16"/>
        <v>2</v>
      </c>
      <c r="X233" s="333" t="s">
        <v>6</v>
      </c>
      <c r="Y233" s="336">
        <f t="shared" si="14"/>
        <v>3</v>
      </c>
      <c r="Z233" s="333">
        <f t="shared" si="15"/>
        <v>6</v>
      </c>
      <c r="AC233" s="334"/>
      <c r="AD233" s="334"/>
      <c r="AF233" s="334"/>
      <c r="AG233" s="334"/>
      <c r="AH233" s="333">
        <v>1</v>
      </c>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323"/>
      <c r="CQ233" s="323"/>
      <c r="CR233" s="323"/>
      <c r="CS233" s="323"/>
      <c r="CT233" s="323"/>
      <c r="CU233" s="323"/>
      <c r="CV233" s="323"/>
      <c r="CW233" s="323"/>
      <c r="CX233" s="323"/>
      <c r="CY233" s="323"/>
      <c r="CZ233" s="323"/>
      <c r="DA233" s="323"/>
      <c r="DB233" s="323"/>
      <c r="DC233" s="323"/>
      <c r="DD233" s="323"/>
      <c r="DE233" s="323"/>
      <c r="DF233" s="323"/>
      <c r="DG233" s="323"/>
      <c r="DH233" s="323"/>
      <c r="DI233" s="323"/>
      <c r="DJ233" s="323"/>
      <c r="DK233" s="323"/>
      <c r="DL233" s="323"/>
      <c r="DM233" s="323"/>
      <c r="DN233" s="323"/>
      <c r="DO233" s="323"/>
      <c r="DP233" s="323"/>
      <c r="DQ233" s="323"/>
      <c r="DR233" s="323"/>
      <c r="DS233" s="323"/>
      <c r="DT233" s="323"/>
      <c r="DU233" s="323"/>
      <c r="DV233" s="323"/>
      <c r="DW233" s="323"/>
      <c r="DX233" s="323"/>
      <c r="DY233" s="323"/>
      <c r="DZ233" s="323"/>
      <c r="EA233" s="323"/>
      <c r="EB233" s="323"/>
      <c r="EC233" s="323"/>
      <c r="ED233" s="323"/>
      <c r="EE233" s="323"/>
      <c r="EF233" s="323"/>
      <c r="EG233" s="323"/>
      <c r="EH233" s="323"/>
      <c r="EI233" s="323"/>
      <c r="EJ233" s="323"/>
      <c r="EK233" s="323"/>
      <c r="EL233" s="323"/>
      <c r="EM233" s="323"/>
      <c r="EN233" s="323"/>
      <c r="EO233" s="323"/>
      <c r="EP233" s="323"/>
      <c r="EQ233" s="323"/>
      <c r="ER233" s="323"/>
      <c r="ES233" s="323"/>
      <c r="ET233" s="323"/>
      <c r="EU233" s="323"/>
    </row>
    <row r="234" spans="1:151" s="333" customFormat="1" ht="45">
      <c r="A234" s="333" t="s">
        <v>2248</v>
      </c>
      <c r="B234" s="333" t="s">
        <v>2061</v>
      </c>
      <c r="C234" s="333" t="s">
        <v>354</v>
      </c>
      <c r="D234" s="333" t="s">
        <v>2249</v>
      </c>
      <c r="E234" s="333" t="s">
        <v>2250</v>
      </c>
      <c r="F234" s="333" t="s">
        <v>1423</v>
      </c>
      <c r="G234" s="333" t="s">
        <v>1423</v>
      </c>
      <c r="H234" s="333" t="s">
        <v>1506</v>
      </c>
      <c r="I234" s="334">
        <v>43971</v>
      </c>
      <c r="J234" s="334" t="s">
        <v>1028</v>
      </c>
      <c r="K234" s="334" t="s">
        <v>2068</v>
      </c>
      <c r="L234" s="334" t="s">
        <v>949</v>
      </c>
      <c r="M234" s="333" t="s">
        <v>1426</v>
      </c>
      <c r="N234" s="333" t="s">
        <v>1427</v>
      </c>
      <c r="O234" s="333" t="s">
        <v>1423</v>
      </c>
      <c r="P234" s="333" t="s">
        <v>30</v>
      </c>
      <c r="Q234" s="333" t="s">
        <v>30</v>
      </c>
      <c r="R234" s="333" t="s">
        <v>1423</v>
      </c>
      <c r="S234" s="333" t="s">
        <v>1423</v>
      </c>
      <c r="T234" s="333" t="s">
        <v>8</v>
      </c>
      <c r="U234" s="336">
        <f t="shared" si="13"/>
        <v>1</v>
      </c>
      <c r="V234" s="333" t="s">
        <v>8</v>
      </c>
      <c r="W234" s="336">
        <f t="shared" si="16"/>
        <v>1</v>
      </c>
      <c r="X234" s="333" t="s">
        <v>8</v>
      </c>
      <c r="Y234" s="336">
        <f t="shared" si="14"/>
        <v>1</v>
      </c>
      <c r="Z234" s="333">
        <f t="shared" si="15"/>
        <v>3</v>
      </c>
      <c r="AC234" s="334"/>
      <c r="AD234" s="334"/>
      <c r="AF234" s="334"/>
      <c r="AG234" s="334"/>
      <c r="AH234" s="333">
        <v>1</v>
      </c>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c r="BQ234" s="323"/>
      <c r="BR234" s="323"/>
      <c r="BS234" s="323"/>
      <c r="BT234" s="323"/>
      <c r="BU234" s="323"/>
      <c r="BV234" s="323"/>
      <c r="BW234" s="323"/>
      <c r="BX234" s="323"/>
      <c r="BY234" s="323"/>
      <c r="BZ234" s="323"/>
      <c r="CA234" s="323"/>
      <c r="CB234" s="323"/>
      <c r="CC234" s="323"/>
      <c r="CD234" s="323"/>
      <c r="CE234" s="323"/>
      <c r="CF234" s="323"/>
      <c r="CG234" s="323"/>
      <c r="CH234" s="323"/>
      <c r="CI234" s="323"/>
      <c r="CJ234" s="323"/>
      <c r="CK234" s="323"/>
      <c r="CL234" s="323"/>
      <c r="CM234" s="323"/>
      <c r="CN234" s="323"/>
      <c r="CO234" s="323"/>
      <c r="CP234" s="323"/>
      <c r="CQ234" s="323"/>
      <c r="CR234" s="323"/>
      <c r="CS234" s="323"/>
      <c r="CT234" s="323"/>
      <c r="CU234" s="323"/>
      <c r="CV234" s="323"/>
      <c r="CW234" s="323"/>
      <c r="CX234" s="323"/>
      <c r="CY234" s="323"/>
      <c r="CZ234" s="323"/>
      <c r="DA234" s="323"/>
      <c r="DB234" s="323"/>
      <c r="DC234" s="323"/>
      <c r="DD234" s="323"/>
      <c r="DE234" s="323"/>
      <c r="DF234" s="323"/>
      <c r="DG234" s="323"/>
      <c r="DH234" s="323"/>
      <c r="DI234" s="323"/>
      <c r="DJ234" s="323"/>
      <c r="DK234" s="323"/>
      <c r="DL234" s="323"/>
      <c r="DM234" s="323"/>
      <c r="DN234" s="323"/>
      <c r="DO234" s="323"/>
      <c r="DP234" s="323"/>
      <c r="DQ234" s="323"/>
      <c r="DR234" s="323"/>
      <c r="DS234" s="323"/>
      <c r="DT234" s="323"/>
      <c r="DU234" s="323"/>
      <c r="DV234" s="323"/>
      <c r="DW234" s="323"/>
      <c r="DX234" s="323"/>
      <c r="DY234" s="323"/>
      <c r="DZ234" s="323"/>
      <c r="EA234" s="323"/>
      <c r="EB234" s="323"/>
      <c r="EC234" s="323"/>
      <c r="ED234" s="323"/>
      <c r="EE234" s="323"/>
      <c r="EF234" s="323"/>
      <c r="EG234" s="323"/>
      <c r="EH234" s="323"/>
      <c r="EI234" s="323"/>
      <c r="EJ234" s="323"/>
      <c r="EK234" s="323"/>
      <c r="EL234" s="323"/>
      <c r="EM234" s="323"/>
      <c r="EN234" s="323"/>
      <c r="EO234" s="323"/>
      <c r="EP234" s="323"/>
      <c r="EQ234" s="323"/>
      <c r="ER234" s="323"/>
      <c r="ES234" s="323"/>
      <c r="ET234" s="323"/>
      <c r="EU234" s="323"/>
    </row>
    <row r="235" spans="1:151" s="333" customFormat="1" ht="45">
      <c r="A235" s="333" t="s">
        <v>2251</v>
      </c>
      <c r="B235" s="333" t="s">
        <v>2061</v>
      </c>
      <c r="C235" s="333" t="s">
        <v>354</v>
      </c>
      <c r="D235" s="333" t="s">
        <v>2252</v>
      </c>
      <c r="E235" s="333" t="s">
        <v>2253</v>
      </c>
      <c r="F235" s="333" t="s">
        <v>1423</v>
      </c>
      <c r="G235" s="333" t="s">
        <v>1423</v>
      </c>
      <c r="H235" s="333" t="s">
        <v>1506</v>
      </c>
      <c r="I235" s="334">
        <v>44058</v>
      </c>
      <c r="J235" s="334" t="s">
        <v>1037</v>
      </c>
      <c r="K235" s="334" t="s">
        <v>2068</v>
      </c>
      <c r="L235" s="334" t="s">
        <v>949</v>
      </c>
      <c r="M235" s="333" t="s">
        <v>1426</v>
      </c>
      <c r="N235" s="333" t="s">
        <v>1427</v>
      </c>
      <c r="O235" s="333" t="s">
        <v>1423</v>
      </c>
      <c r="P235" s="333" t="s">
        <v>30</v>
      </c>
      <c r="Q235" s="333" t="s">
        <v>30</v>
      </c>
      <c r="R235" s="333" t="s">
        <v>1423</v>
      </c>
      <c r="S235" s="333" t="s">
        <v>1423</v>
      </c>
      <c r="T235" s="333" t="s">
        <v>8</v>
      </c>
      <c r="U235" s="336">
        <f t="shared" si="13"/>
        <v>1</v>
      </c>
      <c r="V235" s="333" t="s">
        <v>1431</v>
      </c>
      <c r="W235" s="336">
        <f t="shared" si="16"/>
        <v>2</v>
      </c>
      <c r="X235" s="333" t="s">
        <v>8</v>
      </c>
      <c r="Y235" s="336">
        <f t="shared" si="14"/>
        <v>1</v>
      </c>
      <c r="Z235" s="333">
        <f t="shared" si="15"/>
        <v>4</v>
      </c>
      <c r="AC235" s="334"/>
      <c r="AF235" s="334"/>
      <c r="AG235" s="334"/>
      <c r="AH235" s="333">
        <v>1</v>
      </c>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3"/>
      <c r="CL235" s="323"/>
      <c r="CM235" s="323"/>
      <c r="CN235" s="323"/>
      <c r="CO235" s="323"/>
      <c r="CP235" s="323"/>
      <c r="CQ235" s="323"/>
      <c r="CR235" s="323"/>
      <c r="CS235" s="323"/>
      <c r="CT235" s="323"/>
      <c r="CU235" s="323"/>
      <c r="CV235" s="323"/>
      <c r="CW235" s="323"/>
      <c r="CX235" s="323"/>
      <c r="CY235" s="323"/>
      <c r="CZ235" s="323"/>
      <c r="DA235" s="323"/>
      <c r="DB235" s="323"/>
      <c r="DC235" s="323"/>
      <c r="DD235" s="323"/>
      <c r="DE235" s="323"/>
      <c r="DF235" s="323"/>
      <c r="DG235" s="323"/>
      <c r="DH235" s="323"/>
      <c r="DI235" s="323"/>
      <c r="DJ235" s="323"/>
      <c r="DK235" s="323"/>
      <c r="DL235" s="323"/>
      <c r="DM235" s="323"/>
      <c r="DN235" s="323"/>
      <c r="DO235" s="323"/>
      <c r="DP235" s="323"/>
      <c r="DQ235" s="323"/>
      <c r="DR235" s="323"/>
      <c r="DS235" s="323"/>
      <c r="DT235" s="323"/>
      <c r="DU235" s="323"/>
      <c r="DV235" s="323"/>
      <c r="DW235" s="323"/>
      <c r="DX235" s="323"/>
      <c r="DY235" s="323"/>
      <c r="DZ235" s="323"/>
      <c r="EA235" s="323"/>
      <c r="EB235" s="323"/>
      <c r="EC235" s="323"/>
      <c r="ED235" s="323"/>
      <c r="EE235" s="323"/>
      <c r="EF235" s="323"/>
      <c r="EG235" s="323"/>
      <c r="EH235" s="323"/>
      <c r="EI235" s="323"/>
      <c r="EJ235" s="323"/>
      <c r="EK235" s="323"/>
      <c r="EL235" s="323"/>
      <c r="EM235" s="323"/>
      <c r="EN235" s="323"/>
      <c r="EO235" s="323"/>
      <c r="EP235" s="323"/>
      <c r="EQ235" s="323"/>
      <c r="ER235" s="323"/>
      <c r="ES235" s="323"/>
      <c r="ET235" s="323"/>
      <c r="EU235" s="323"/>
    </row>
    <row r="236" spans="1:151" s="333" customFormat="1" ht="45">
      <c r="A236" s="333" t="s">
        <v>2254</v>
      </c>
      <c r="B236" s="333" t="s">
        <v>2061</v>
      </c>
      <c r="C236" s="333" t="s">
        <v>354</v>
      </c>
      <c r="D236" s="333" t="s">
        <v>2255</v>
      </c>
      <c r="E236" s="333" t="s">
        <v>2256</v>
      </c>
      <c r="F236" s="333" t="s">
        <v>1423</v>
      </c>
      <c r="G236" s="333" t="s">
        <v>1423</v>
      </c>
      <c r="H236" s="333" t="s">
        <v>1506</v>
      </c>
      <c r="I236" s="334">
        <v>44362</v>
      </c>
      <c r="J236" s="334" t="s">
        <v>1037</v>
      </c>
      <c r="K236" s="334" t="s">
        <v>2068</v>
      </c>
      <c r="L236" s="334" t="s">
        <v>949</v>
      </c>
      <c r="M236" s="333" t="s">
        <v>1426</v>
      </c>
      <c r="N236" s="333" t="s">
        <v>1427</v>
      </c>
      <c r="O236" s="333" t="s">
        <v>1423</v>
      </c>
      <c r="P236" s="333" t="s">
        <v>30</v>
      </c>
      <c r="Q236" s="333" t="s">
        <v>30</v>
      </c>
      <c r="R236" s="333" t="s">
        <v>1423</v>
      </c>
      <c r="S236" s="333" t="s">
        <v>1423</v>
      </c>
      <c r="T236" s="333" t="s">
        <v>8</v>
      </c>
      <c r="U236" s="336">
        <f t="shared" si="13"/>
        <v>1</v>
      </c>
      <c r="V236" s="333" t="s">
        <v>1431</v>
      </c>
      <c r="W236" s="336">
        <f t="shared" si="16"/>
        <v>2</v>
      </c>
      <c r="X236" s="333" t="s">
        <v>8</v>
      </c>
      <c r="Y236" s="336">
        <f t="shared" si="14"/>
        <v>1</v>
      </c>
      <c r="Z236" s="333">
        <f t="shared" si="15"/>
        <v>4</v>
      </c>
      <c r="AC236" s="334"/>
      <c r="AD236" s="334"/>
      <c r="AF236" s="334"/>
      <c r="AH236" s="333">
        <v>1</v>
      </c>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c r="BQ236" s="323"/>
      <c r="BR236" s="323"/>
      <c r="BS236" s="323"/>
      <c r="BT236" s="323"/>
      <c r="BU236" s="323"/>
      <c r="BV236" s="323"/>
      <c r="BW236" s="323"/>
      <c r="BX236" s="323"/>
      <c r="BY236" s="323"/>
      <c r="BZ236" s="323"/>
      <c r="CA236" s="323"/>
      <c r="CB236" s="323"/>
      <c r="CC236" s="323"/>
      <c r="CD236" s="323"/>
      <c r="CE236" s="323"/>
      <c r="CF236" s="323"/>
      <c r="CG236" s="323"/>
      <c r="CH236" s="323"/>
      <c r="CI236" s="323"/>
      <c r="CJ236" s="323"/>
      <c r="CK236" s="323"/>
      <c r="CL236" s="323"/>
      <c r="CM236" s="323"/>
      <c r="CN236" s="323"/>
      <c r="CO236" s="323"/>
      <c r="CP236" s="323"/>
      <c r="CQ236" s="323"/>
      <c r="CR236" s="323"/>
      <c r="CS236" s="323"/>
      <c r="CT236" s="323"/>
      <c r="CU236" s="323"/>
      <c r="CV236" s="323"/>
      <c r="CW236" s="323"/>
      <c r="CX236" s="323"/>
      <c r="CY236" s="323"/>
      <c r="CZ236" s="323"/>
      <c r="DA236" s="323"/>
      <c r="DB236" s="323"/>
      <c r="DC236" s="323"/>
      <c r="DD236" s="323"/>
      <c r="DE236" s="323"/>
      <c r="DF236" s="323"/>
      <c r="DG236" s="323"/>
      <c r="DH236" s="323"/>
      <c r="DI236" s="323"/>
      <c r="DJ236" s="323"/>
      <c r="DK236" s="323"/>
      <c r="DL236" s="323"/>
      <c r="DM236" s="323"/>
      <c r="DN236" s="323"/>
      <c r="DO236" s="323"/>
      <c r="DP236" s="323"/>
      <c r="DQ236" s="323"/>
      <c r="DR236" s="323"/>
      <c r="DS236" s="323"/>
      <c r="DT236" s="323"/>
      <c r="DU236" s="323"/>
      <c r="DV236" s="323"/>
      <c r="DW236" s="323"/>
      <c r="DX236" s="323"/>
      <c r="DY236" s="323"/>
      <c r="DZ236" s="323"/>
      <c r="EA236" s="323"/>
      <c r="EB236" s="323"/>
      <c r="EC236" s="323"/>
      <c r="ED236" s="323"/>
      <c r="EE236" s="323"/>
      <c r="EF236" s="323"/>
      <c r="EG236" s="323"/>
      <c r="EH236" s="323"/>
      <c r="EI236" s="323"/>
      <c r="EJ236" s="323"/>
      <c r="EK236" s="323"/>
      <c r="EL236" s="323"/>
      <c r="EM236" s="323"/>
      <c r="EN236" s="323"/>
      <c r="EO236" s="323"/>
      <c r="EP236" s="323"/>
      <c r="EQ236" s="323"/>
      <c r="ER236" s="323"/>
      <c r="ES236" s="323"/>
      <c r="ET236" s="323"/>
      <c r="EU236" s="323"/>
    </row>
    <row r="237" spans="1:151" s="333" customFormat="1" ht="45">
      <c r="A237" s="333" t="s">
        <v>2257</v>
      </c>
      <c r="B237" s="333" t="s">
        <v>2061</v>
      </c>
      <c r="C237" s="333" t="s">
        <v>354</v>
      </c>
      <c r="D237" s="333" t="s">
        <v>2258</v>
      </c>
      <c r="E237" s="333" t="s">
        <v>2256</v>
      </c>
      <c r="F237" s="333" t="s">
        <v>1423</v>
      </c>
      <c r="G237" s="333" t="s">
        <v>1423</v>
      </c>
      <c r="H237" s="333" t="s">
        <v>1506</v>
      </c>
      <c r="I237" s="334">
        <v>44363</v>
      </c>
      <c r="J237" s="334" t="s">
        <v>1037</v>
      </c>
      <c r="K237" s="334" t="s">
        <v>2068</v>
      </c>
      <c r="L237" s="334" t="s">
        <v>949</v>
      </c>
      <c r="M237" s="333" t="s">
        <v>1426</v>
      </c>
      <c r="N237" s="333" t="s">
        <v>1427</v>
      </c>
      <c r="O237" s="333" t="s">
        <v>1423</v>
      </c>
      <c r="P237" s="333" t="s">
        <v>30</v>
      </c>
      <c r="Q237" s="333" t="s">
        <v>30</v>
      </c>
      <c r="R237" s="333" t="s">
        <v>1423</v>
      </c>
      <c r="S237" s="333" t="s">
        <v>1423</v>
      </c>
      <c r="T237" s="333" t="s">
        <v>8</v>
      </c>
      <c r="U237" s="336">
        <f t="shared" si="13"/>
        <v>1</v>
      </c>
      <c r="V237" s="333" t="s">
        <v>1431</v>
      </c>
      <c r="W237" s="336">
        <f t="shared" si="16"/>
        <v>2</v>
      </c>
      <c r="X237" s="333" t="s">
        <v>8</v>
      </c>
      <c r="Y237" s="336">
        <f t="shared" si="14"/>
        <v>1</v>
      </c>
      <c r="Z237" s="333">
        <f t="shared" si="15"/>
        <v>4</v>
      </c>
      <c r="AC237" s="334"/>
      <c r="AF237" s="334"/>
      <c r="AG237" s="334"/>
      <c r="AH237" s="333">
        <v>1</v>
      </c>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c r="BQ237" s="323"/>
      <c r="BR237" s="323"/>
      <c r="BS237" s="323"/>
      <c r="BT237" s="323"/>
      <c r="BU237" s="323"/>
      <c r="BV237" s="323"/>
      <c r="BW237" s="323"/>
      <c r="BX237" s="323"/>
      <c r="BY237" s="323"/>
      <c r="BZ237" s="323"/>
      <c r="CA237" s="323"/>
      <c r="CB237" s="323"/>
      <c r="CC237" s="323"/>
      <c r="CD237" s="323"/>
      <c r="CE237" s="323"/>
      <c r="CF237" s="323"/>
      <c r="CG237" s="323"/>
      <c r="CH237" s="323"/>
      <c r="CI237" s="323"/>
      <c r="CJ237" s="323"/>
      <c r="CK237" s="323"/>
      <c r="CL237" s="323"/>
      <c r="CM237" s="323"/>
      <c r="CN237" s="323"/>
      <c r="CO237" s="323"/>
      <c r="CP237" s="323"/>
      <c r="CQ237" s="323"/>
      <c r="CR237" s="323"/>
      <c r="CS237" s="323"/>
      <c r="CT237" s="323"/>
      <c r="CU237" s="323"/>
      <c r="CV237" s="323"/>
      <c r="CW237" s="323"/>
      <c r="CX237" s="323"/>
      <c r="CY237" s="323"/>
      <c r="CZ237" s="323"/>
      <c r="DA237" s="323"/>
      <c r="DB237" s="323"/>
      <c r="DC237" s="323"/>
      <c r="DD237" s="323"/>
      <c r="DE237" s="323"/>
      <c r="DF237" s="323"/>
      <c r="DG237" s="323"/>
      <c r="DH237" s="323"/>
      <c r="DI237" s="323"/>
      <c r="DJ237" s="323"/>
      <c r="DK237" s="323"/>
      <c r="DL237" s="323"/>
      <c r="DM237" s="323"/>
      <c r="DN237" s="323"/>
      <c r="DO237" s="323"/>
      <c r="DP237" s="323"/>
      <c r="DQ237" s="323"/>
      <c r="DR237" s="323"/>
      <c r="DS237" s="323"/>
      <c r="DT237" s="323"/>
      <c r="DU237" s="323"/>
      <c r="DV237" s="323"/>
      <c r="DW237" s="323"/>
      <c r="DX237" s="323"/>
      <c r="DY237" s="323"/>
      <c r="DZ237" s="323"/>
      <c r="EA237" s="323"/>
      <c r="EB237" s="323"/>
      <c r="EC237" s="323"/>
      <c r="ED237" s="323"/>
      <c r="EE237" s="323"/>
      <c r="EF237" s="323"/>
      <c r="EG237" s="323"/>
      <c r="EH237" s="323"/>
      <c r="EI237" s="323"/>
      <c r="EJ237" s="323"/>
      <c r="EK237" s="323"/>
      <c r="EL237" s="323"/>
      <c r="EM237" s="323"/>
      <c r="EN237" s="323"/>
      <c r="EO237" s="323"/>
      <c r="EP237" s="323"/>
      <c r="EQ237" s="323"/>
      <c r="ER237" s="323"/>
      <c r="ES237" s="323"/>
      <c r="ET237" s="323"/>
      <c r="EU237" s="323"/>
    </row>
    <row r="238" spans="1:151" s="333" customFormat="1" ht="45">
      <c r="A238" s="333" t="s">
        <v>2259</v>
      </c>
      <c r="B238" s="333" t="s">
        <v>2061</v>
      </c>
      <c r="C238" s="333" t="s">
        <v>354</v>
      </c>
      <c r="D238" s="333" t="s">
        <v>2260</v>
      </c>
      <c r="E238" s="333" t="s">
        <v>2261</v>
      </c>
      <c r="F238" s="333" t="s">
        <v>1423</v>
      </c>
      <c r="G238" s="333" t="s">
        <v>1423</v>
      </c>
      <c r="H238" s="333" t="s">
        <v>1506</v>
      </c>
      <c r="I238" s="334">
        <v>44362</v>
      </c>
      <c r="J238" s="334" t="s">
        <v>1037</v>
      </c>
      <c r="K238" s="334" t="s">
        <v>2068</v>
      </c>
      <c r="L238" s="334" t="s">
        <v>949</v>
      </c>
      <c r="M238" s="333" t="s">
        <v>1426</v>
      </c>
      <c r="N238" s="333" t="s">
        <v>1427</v>
      </c>
      <c r="O238" s="333" t="s">
        <v>1423</v>
      </c>
      <c r="P238" s="333" t="s">
        <v>30</v>
      </c>
      <c r="Q238" s="333" t="s">
        <v>30</v>
      </c>
      <c r="R238" s="333" t="s">
        <v>1423</v>
      </c>
      <c r="S238" s="333" t="s">
        <v>1423</v>
      </c>
      <c r="T238" s="333" t="s">
        <v>8</v>
      </c>
      <c r="U238" s="336">
        <f t="shared" si="13"/>
        <v>1</v>
      </c>
      <c r="V238" s="333" t="s">
        <v>1431</v>
      </c>
      <c r="W238" s="336">
        <f t="shared" si="16"/>
        <v>2</v>
      </c>
      <c r="X238" s="333" t="s">
        <v>6</v>
      </c>
      <c r="Y238" s="336">
        <f t="shared" si="14"/>
        <v>3</v>
      </c>
      <c r="Z238" s="333">
        <f t="shared" si="15"/>
        <v>6</v>
      </c>
      <c r="AC238" s="334"/>
      <c r="AF238" s="334"/>
      <c r="AH238" s="333">
        <v>1</v>
      </c>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3"/>
      <c r="CL238" s="323"/>
      <c r="CM238" s="323"/>
      <c r="CN238" s="323"/>
      <c r="CO238" s="323"/>
      <c r="CP238" s="323"/>
      <c r="CQ238" s="323"/>
      <c r="CR238" s="323"/>
      <c r="CS238" s="323"/>
      <c r="CT238" s="323"/>
      <c r="CU238" s="323"/>
      <c r="CV238" s="323"/>
      <c r="CW238" s="323"/>
      <c r="CX238" s="323"/>
      <c r="CY238" s="323"/>
      <c r="CZ238" s="323"/>
      <c r="DA238" s="323"/>
      <c r="DB238" s="323"/>
      <c r="DC238" s="323"/>
      <c r="DD238" s="323"/>
      <c r="DE238" s="323"/>
      <c r="DF238" s="323"/>
      <c r="DG238" s="323"/>
      <c r="DH238" s="323"/>
      <c r="DI238" s="323"/>
      <c r="DJ238" s="323"/>
      <c r="DK238" s="323"/>
      <c r="DL238" s="323"/>
      <c r="DM238" s="323"/>
      <c r="DN238" s="323"/>
      <c r="DO238" s="323"/>
      <c r="DP238" s="323"/>
      <c r="DQ238" s="323"/>
      <c r="DR238" s="323"/>
      <c r="DS238" s="323"/>
      <c r="DT238" s="323"/>
      <c r="DU238" s="323"/>
      <c r="DV238" s="323"/>
      <c r="DW238" s="323"/>
      <c r="DX238" s="323"/>
      <c r="DY238" s="323"/>
      <c r="DZ238" s="323"/>
      <c r="EA238" s="323"/>
      <c r="EB238" s="323"/>
      <c r="EC238" s="323"/>
      <c r="ED238" s="323"/>
      <c r="EE238" s="323"/>
      <c r="EF238" s="323"/>
      <c r="EG238" s="323"/>
      <c r="EH238" s="323"/>
      <c r="EI238" s="323"/>
      <c r="EJ238" s="323"/>
      <c r="EK238" s="323"/>
      <c r="EL238" s="323"/>
      <c r="EM238" s="323"/>
      <c r="EN238" s="323"/>
      <c r="EO238" s="323"/>
      <c r="EP238" s="323"/>
      <c r="EQ238" s="323"/>
      <c r="ER238" s="323"/>
      <c r="ES238" s="323"/>
      <c r="ET238" s="323"/>
      <c r="EU238" s="323"/>
    </row>
    <row r="239" spans="1:151" s="333" customFormat="1" ht="45">
      <c r="A239" s="333" t="s">
        <v>2262</v>
      </c>
      <c r="B239" s="333" t="s">
        <v>2061</v>
      </c>
      <c r="C239" s="333" t="s">
        <v>354</v>
      </c>
      <c r="D239" s="333" t="s">
        <v>2260</v>
      </c>
      <c r="E239" s="333" t="s">
        <v>2263</v>
      </c>
      <c r="F239" s="333" t="s">
        <v>1423</v>
      </c>
      <c r="G239" s="333" t="s">
        <v>1423</v>
      </c>
      <c r="H239" s="333" t="s">
        <v>1506</v>
      </c>
      <c r="I239" s="334">
        <v>44362</v>
      </c>
      <c r="J239" s="334" t="s">
        <v>1037</v>
      </c>
      <c r="K239" s="334" t="s">
        <v>2068</v>
      </c>
      <c r="L239" s="334" t="s">
        <v>949</v>
      </c>
      <c r="M239" s="333" t="s">
        <v>1426</v>
      </c>
      <c r="N239" s="333" t="s">
        <v>1427</v>
      </c>
      <c r="O239" s="333" t="s">
        <v>1423</v>
      </c>
      <c r="P239" s="333" t="s">
        <v>30</v>
      </c>
      <c r="Q239" s="333" t="s">
        <v>30</v>
      </c>
      <c r="R239" s="333" t="s">
        <v>1423</v>
      </c>
      <c r="S239" s="333" t="s">
        <v>1423</v>
      </c>
      <c r="T239" s="333" t="s">
        <v>8</v>
      </c>
      <c r="U239" s="336">
        <f t="shared" si="13"/>
        <v>1</v>
      </c>
      <c r="V239" s="333" t="s">
        <v>1431</v>
      </c>
      <c r="W239" s="336">
        <f t="shared" si="16"/>
        <v>2</v>
      </c>
      <c r="X239" s="333" t="s">
        <v>6</v>
      </c>
      <c r="Y239" s="336">
        <f t="shared" si="14"/>
        <v>3</v>
      </c>
      <c r="Z239" s="333">
        <f t="shared" si="15"/>
        <v>6</v>
      </c>
      <c r="AC239" s="334"/>
      <c r="AF239" s="334"/>
      <c r="AH239" s="333">
        <v>1</v>
      </c>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c r="BQ239" s="323"/>
      <c r="BR239" s="323"/>
      <c r="BS239" s="323"/>
      <c r="BT239" s="323"/>
      <c r="BU239" s="323"/>
      <c r="BV239" s="323"/>
      <c r="BW239" s="323"/>
      <c r="BX239" s="323"/>
      <c r="BY239" s="323"/>
      <c r="BZ239" s="323"/>
      <c r="CA239" s="323"/>
      <c r="CB239" s="323"/>
      <c r="CC239" s="323"/>
      <c r="CD239" s="323"/>
      <c r="CE239" s="323"/>
      <c r="CF239" s="323"/>
      <c r="CG239" s="323"/>
      <c r="CH239" s="323"/>
      <c r="CI239" s="323"/>
      <c r="CJ239" s="323"/>
      <c r="CK239" s="323"/>
      <c r="CL239" s="323"/>
      <c r="CM239" s="323"/>
      <c r="CN239" s="323"/>
      <c r="CO239" s="323"/>
      <c r="CP239" s="323"/>
      <c r="CQ239" s="323"/>
      <c r="CR239" s="323"/>
      <c r="CS239" s="323"/>
      <c r="CT239" s="323"/>
      <c r="CU239" s="323"/>
      <c r="CV239" s="323"/>
      <c r="CW239" s="323"/>
      <c r="CX239" s="323"/>
      <c r="CY239" s="323"/>
      <c r="CZ239" s="323"/>
      <c r="DA239" s="323"/>
      <c r="DB239" s="323"/>
      <c r="DC239" s="323"/>
      <c r="DD239" s="323"/>
      <c r="DE239" s="323"/>
      <c r="DF239" s="323"/>
      <c r="DG239" s="323"/>
      <c r="DH239" s="323"/>
      <c r="DI239" s="323"/>
      <c r="DJ239" s="323"/>
      <c r="DK239" s="323"/>
      <c r="DL239" s="323"/>
      <c r="DM239" s="323"/>
      <c r="DN239" s="323"/>
      <c r="DO239" s="323"/>
      <c r="DP239" s="323"/>
      <c r="DQ239" s="323"/>
      <c r="DR239" s="323"/>
      <c r="DS239" s="323"/>
      <c r="DT239" s="323"/>
      <c r="DU239" s="323"/>
      <c r="DV239" s="323"/>
      <c r="DW239" s="323"/>
      <c r="DX239" s="323"/>
      <c r="DY239" s="323"/>
      <c r="DZ239" s="323"/>
      <c r="EA239" s="323"/>
      <c r="EB239" s="323"/>
      <c r="EC239" s="323"/>
      <c r="ED239" s="323"/>
      <c r="EE239" s="323"/>
      <c r="EF239" s="323"/>
      <c r="EG239" s="323"/>
      <c r="EH239" s="323"/>
      <c r="EI239" s="323"/>
      <c r="EJ239" s="323"/>
      <c r="EK239" s="323"/>
      <c r="EL239" s="323"/>
      <c r="EM239" s="323"/>
      <c r="EN239" s="323"/>
      <c r="EO239" s="323"/>
      <c r="EP239" s="323"/>
      <c r="EQ239" s="323"/>
      <c r="ER239" s="323"/>
      <c r="ES239" s="323"/>
      <c r="ET239" s="323"/>
      <c r="EU239" s="323"/>
    </row>
    <row r="240" spans="1:151" s="333" customFormat="1" ht="60">
      <c r="A240" s="333" t="s">
        <v>2264</v>
      </c>
      <c r="B240" s="333" t="s">
        <v>2061</v>
      </c>
      <c r="C240" s="333" t="s">
        <v>354</v>
      </c>
      <c r="D240" s="333" t="s">
        <v>2265</v>
      </c>
      <c r="E240" s="333" t="s">
        <v>2266</v>
      </c>
      <c r="F240" s="333" t="s">
        <v>1423</v>
      </c>
      <c r="G240" s="333" t="s">
        <v>1423</v>
      </c>
      <c r="H240" s="333" t="s">
        <v>1506</v>
      </c>
      <c r="I240" s="334">
        <v>44058</v>
      </c>
      <c r="J240" s="334" t="s">
        <v>1037</v>
      </c>
      <c r="K240" s="334" t="s">
        <v>2068</v>
      </c>
      <c r="L240" s="334" t="s">
        <v>949</v>
      </c>
      <c r="M240" s="333" t="s">
        <v>1426</v>
      </c>
      <c r="N240" s="333" t="s">
        <v>1427</v>
      </c>
      <c r="O240" s="333" t="s">
        <v>1423</v>
      </c>
      <c r="P240" s="333" t="s">
        <v>30</v>
      </c>
      <c r="Q240" s="333" t="s">
        <v>30</v>
      </c>
      <c r="R240" s="333" t="s">
        <v>1423</v>
      </c>
      <c r="S240" s="333" t="s">
        <v>1423</v>
      </c>
      <c r="T240" s="333" t="s">
        <v>8</v>
      </c>
      <c r="U240" s="336">
        <f t="shared" si="13"/>
        <v>1</v>
      </c>
      <c r="V240" s="333" t="s">
        <v>1431</v>
      </c>
      <c r="W240" s="336">
        <f t="shared" si="16"/>
        <v>2</v>
      </c>
      <c r="X240" s="333" t="s">
        <v>8</v>
      </c>
      <c r="Y240" s="336">
        <f t="shared" si="14"/>
        <v>1</v>
      </c>
      <c r="Z240" s="333">
        <f t="shared" si="15"/>
        <v>4</v>
      </c>
      <c r="AC240" s="334"/>
      <c r="AF240" s="334"/>
      <c r="AH240" s="333">
        <v>1</v>
      </c>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c r="BQ240" s="323"/>
      <c r="BR240" s="323"/>
      <c r="BS240" s="323"/>
      <c r="BT240" s="323"/>
      <c r="BU240" s="323"/>
      <c r="BV240" s="323"/>
      <c r="BW240" s="323"/>
      <c r="BX240" s="323"/>
      <c r="BY240" s="323"/>
      <c r="BZ240" s="323"/>
      <c r="CA240" s="323"/>
      <c r="CB240" s="323"/>
      <c r="CC240" s="323"/>
      <c r="CD240" s="323"/>
      <c r="CE240" s="323"/>
      <c r="CF240" s="323"/>
      <c r="CG240" s="323"/>
      <c r="CH240" s="323"/>
      <c r="CI240" s="323"/>
      <c r="CJ240" s="323"/>
      <c r="CK240" s="323"/>
      <c r="CL240" s="323"/>
      <c r="CM240" s="323"/>
      <c r="CN240" s="323"/>
      <c r="CO240" s="323"/>
      <c r="CP240" s="323"/>
      <c r="CQ240" s="323"/>
      <c r="CR240" s="323"/>
      <c r="CS240" s="323"/>
      <c r="CT240" s="323"/>
      <c r="CU240" s="323"/>
      <c r="CV240" s="323"/>
      <c r="CW240" s="323"/>
      <c r="CX240" s="323"/>
      <c r="CY240" s="323"/>
      <c r="CZ240" s="323"/>
      <c r="DA240" s="323"/>
      <c r="DB240" s="323"/>
      <c r="DC240" s="323"/>
      <c r="DD240" s="323"/>
      <c r="DE240" s="323"/>
      <c r="DF240" s="323"/>
      <c r="DG240" s="323"/>
      <c r="DH240" s="323"/>
      <c r="DI240" s="323"/>
      <c r="DJ240" s="323"/>
      <c r="DK240" s="323"/>
      <c r="DL240" s="323"/>
      <c r="DM240" s="323"/>
      <c r="DN240" s="323"/>
      <c r="DO240" s="323"/>
      <c r="DP240" s="323"/>
      <c r="DQ240" s="323"/>
      <c r="DR240" s="323"/>
      <c r="DS240" s="323"/>
      <c r="DT240" s="323"/>
      <c r="DU240" s="323"/>
      <c r="DV240" s="323"/>
      <c r="DW240" s="323"/>
      <c r="DX240" s="323"/>
      <c r="DY240" s="323"/>
      <c r="DZ240" s="323"/>
      <c r="EA240" s="323"/>
      <c r="EB240" s="323"/>
      <c r="EC240" s="323"/>
      <c r="ED240" s="323"/>
      <c r="EE240" s="323"/>
      <c r="EF240" s="323"/>
      <c r="EG240" s="323"/>
      <c r="EH240" s="323"/>
      <c r="EI240" s="323"/>
      <c r="EJ240" s="323"/>
      <c r="EK240" s="323"/>
      <c r="EL240" s="323"/>
      <c r="EM240" s="323"/>
      <c r="EN240" s="323"/>
      <c r="EO240" s="323"/>
      <c r="EP240" s="323"/>
      <c r="EQ240" s="323"/>
      <c r="ER240" s="323"/>
      <c r="ES240" s="323"/>
      <c r="ET240" s="323"/>
      <c r="EU240" s="323"/>
    </row>
    <row r="241" spans="1:151" s="333" customFormat="1" ht="45">
      <c r="A241" s="333" t="s">
        <v>2267</v>
      </c>
      <c r="B241" s="333" t="s">
        <v>2061</v>
      </c>
      <c r="C241" s="333" t="s">
        <v>354</v>
      </c>
      <c r="D241" s="333" t="s">
        <v>2268</v>
      </c>
      <c r="E241" s="333" t="s">
        <v>2269</v>
      </c>
      <c r="F241" s="333" t="s">
        <v>1423</v>
      </c>
      <c r="G241" s="333" t="s">
        <v>1423</v>
      </c>
      <c r="H241" s="333" t="s">
        <v>1506</v>
      </c>
      <c r="I241" s="334">
        <v>44058</v>
      </c>
      <c r="J241" s="334" t="s">
        <v>1037</v>
      </c>
      <c r="K241" s="334" t="s">
        <v>2068</v>
      </c>
      <c r="L241" s="334" t="s">
        <v>949</v>
      </c>
      <c r="M241" s="333" t="s">
        <v>1426</v>
      </c>
      <c r="N241" s="333" t="s">
        <v>1427</v>
      </c>
      <c r="O241" s="333" t="s">
        <v>1423</v>
      </c>
      <c r="P241" s="333" t="s">
        <v>30</v>
      </c>
      <c r="Q241" s="333" t="s">
        <v>30</v>
      </c>
      <c r="R241" s="333" t="s">
        <v>1423</v>
      </c>
      <c r="S241" s="333" t="s">
        <v>1423</v>
      </c>
      <c r="T241" s="333" t="s">
        <v>8</v>
      </c>
      <c r="U241" s="336">
        <f t="shared" si="13"/>
        <v>1</v>
      </c>
      <c r="V241" s="333" t="s">
        <v>1431</v>
      </c>
      <c r="W241" s="336">
        <f t="shared" si="16"/>
        <v>2</v>
      </c>
      <c r="X241" s="333" t="s">
        <v>6</v>
      </c>
      <c r="Y241" s="336">
        <f t="shared" si="14"/>
        <v>3</v>
      </c>
      <c r="Z241" s="333">
        <f t="shared" si="15"/>
        <v>6</v>
      </c>
      <c r="AC241" s="334"/>
      <c r="AF241" s="334"/>
      <c r="AH241" s="333">
        <v>1</v>
      </c>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c r="BQ241" s="323"/>
      <c r="BR241" s="323"/>
      <c r="BS241" s="323"/>
      <c r="BT241" s="323"/>
      <c r="BU241" s="323"/>
      <c r="BV241" s="323"/>
      <c r="BW241" s="323"/>
      <c r="BX241" s="323"/>
      <c r="BY241" s="323"/>
      <c r="BZ241" s="323"/>
      <c r="CA241" s="323"/>
      <c r="CB241" s="323"/>
      <c r="CC241" s="323"/>
      <c r="CD241" s="323"/>
      <c r="CE241" s="323"/>
      <c r="CF241" s="323"/>
      <c r="CG241" s="323"/>
      <c r="CH241" s="323"/>
      <c r="CI241" s="323"/>
      <c r="CJ241" s="323"/>
      <c r="CK241" s="323"/>
      <c r="CL241" s="323"/>
      <c r="CM241" s="323"/>
      <c r="CN241" s="323"/>
      <c r="CO241" s="323"/>
      <c r="CP241" s="323"/>
      <c r="CQ241" s="323"/>
      <c r="CR241" s="323"/>
      <c r="CS241" s="323"/>
      <c r="CT241" s="323"/>
      <c r="CU241" s="323"/>
      <c r="CV241" s="323"/>
      <c r="CW241" s="323"/>
      <c r="CX241" s="323"/>
      <c r="CY241" s="323"/>
      <c r="CZ241" s="323"/>
      <c r="DA241" s="323"/>
      <c r="DB241" s="323"/>
      <c r="DC241" s="323"/>
      <c r="DD241" s="323"/>
      <c r="DE241" s="323"/>
      <c r="DF241" s="323"/>
      <c r="DG241" s="323"/>
      <c r="DH241" s="323"/>
      <c r="DI241" s="323"/>
      <c r="DJ241" s="323"/>
      <c r="DK241" s="323"/>
      <c r="DL241" s="323"/>
      <c r="DM241" s="323"/>
      <c r="DN241" s="323"/>
      <c r="DO241" s="323"/>
      <c r="DP241" s="323"/>
      <c r="DQ241" s="323"/>
      <c r="DR241" s="323"/>
      <c r="DS241" s="323"/>
      <c r="DT241" s="323"/>
      <c r="DU241" s="323"/>
      <c r="DV241" s="323"/>
      <c r="DW241" s="323"/>
      <c r="DX241" s="323"/>
      <c r="DY241" s="323"/>
      <c r="DZ241" s="323"/>
      <c r="EA241" s="323"/>
      <c r="EB241" s="323"/>
      <c r="EC241" s="323"/>
      <c r="ED241" s="323"/>
      <c r="EE241" s="323"/>
      <c r="EF241" s="323"/>
      <c r="EG241" s="323"/>
      <c r="EH241" s="323"/>
      <c r="EI241" s="323"/>
      <c r="EJ241" s="323"/>
      <c r="EK241" s="323"/>
      <c r="EL241" s="323"/>
      <c r="EM241" s="323"/>
      <c r="EN241" s="323"/>
      <c r="EO241" s="323"/>
      <c r="EP241" s="323"/>
      <c r="EQ241" s="323"/>
      <c r="ER241" s="323"/>
      <c r="ES241" s="323"/>
      <c r="ET241" s="323"/>
      <c r="EU241" s="323"/>
    </row>
    <row r="242" spans="1:151" s="333" customFormat="1" ht="60">
      <c r="A242" s="333" t="s">
        <v>2270</v>
      </c>
      <c r="B242" s="333" t="s">
        <v>2061</v>
      </c>
      <c r="C242" s="333" t="s">
        <v>1539</v>
      </c>
      <c r="D242" s="333" t="s">
        <v>2271</v>
      </c>
      <c r="E242" s="333" t="s">
        <v>2272</v>
      </c>
      <c r="F242" s="333" t="s">
        <v>1423</v>
      </c>
      <c r="G242" s="333" t="s">
        <v>1423</v>
      </c>
      <c r="H242" s="333" t="s">
        <v>1422</v>
      </c>
      <c r="I242" s="333" t="s">
        <v>1423</v>
      </c>
      <c r="J242" s="334" t="s">
        <v>1424</v>
      </c>
      <c r="K242" s="334" t="s">
        <v>2068</v>
      </c>
      <c r="L242" s="334" t="s">
        <v>949</v>
      </c>
      <c r="M242" s="333" t="s">
        <v>1426</v>
      </c>
      <c r="N242" s="333" t="s">
        <v>1428</v>
      </c>
      <c r="O242" s="333" t="s">
        <v>1428</v>
      </c>
      <c r="P242" s="333" t="s">
        <v>30</v>
      </c>
      <c r="Q242" s="333" t="s">
        <v>30</v>
      </c>
      <c r="R242" s="333" t="s">
        <v>1423</v>
      </c>
      <c r="S242" s="333" t="s">
        <v>1423</v>
      </c>
      <c r="T242" s="333" t="s">
        <v>8</v>
      </c>
      <c r="U242" s="336">
        <f t="shared" si="13"/>
        <v>1</v>
      </c>
      <c r="V242" s="333" t="s">
        <v>1431</v>
      </c>
      <c r="W242" s="336">
        <f t="shared" si="16"/>
        <v>2</v>
      </c>
      <c r="X242" s="333" t="s">
        <v>6</v>
      </c>
      <c r="Y242" s="336">
        <f t="shared" si="14"/>
        <v>3</v>
      </c>
      <c r="Z242" s="333">
        <f t="shared" si="15"/>
        <v>6</v>
      </c>
      <c r="AC242" s="334"/>
      <c r="AF242" s="334"/>
      <c r="AH242" s="333">
        <v>1</v>
      </c>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c r="BO242" s="323"/>
      <c r="BP242" s="323"/>
      <c r="BQ242" s="323"/>
      <c r="BR242" s="323"/>
      <c r="BS242" s="323"/>
      <c r="BT242" s="323"/>
      <c r="BU242" s="323"/>
      <c r="BV242" s="323"/>
      <c r="BW242" s="323"/>
      <c r="BX242" s="323"/>
      <c r="BY242" s="323"/>
      <c r="BZ242" s="323"/>
      <c r="CA242" s="323"/>
      <c r="CB242" s="323"/>
      <c r="CC242" s="323"/>
      <c r="CD242" s="323"/>
      <c r="CE242" s="323"/>
      <c r="CF242" s="323"/>
      <c r="CG242" s="323"/>
      <c r="CH242" s="323"/>
      <c r="CI242" s="323"/>
      <c r="CJ242" s="323"/>
      <c r="CK242" s="323"/>
      <c r="CL242" s="323"/>
      <c r="CM242" s="323"/>
      <c r="CN242" s="323"/>
      <c r="CO242" s="323"/>
      <c r="CP242" s="323"/>
      <c r="CQ242" s="323"/>
      <c r="CR242" s="323"/>
      <c r="CS242" s="323"/>
      <c r="CT242" s="323"/>
      <c r="CU242" s="323"/>
      <c r="CV242" s="323"/>
      <c r="CW242" s="323"/>
      <c r="CX242" s="323"/>
      <c r="CY242" s="323"/>
      <c r="CZ242" s="323"/>
      <c r="DA242" s="323"/>
      <c r="DB242" s="323"/>
      <c r="DC242" s="323"/>
      <c r="DD242" s="323"/>
      <c r="DE242" s="323"/>
      <c r="DF242" s="323"/>
      <c r="DG242" s="323"/>
      <c r="DH242" s="323"/>
      <c r="DI242" s="323"/>
      <c r="DJ242" s="323"/>
      <c r="DK242" s="323"/>
      <c r="DL242" s="323"/>
      <c r="DM242" s="323"/>
      <c r="DN242" s="323"/>
      <c r="DO242" s="323"/>
      <c r="DP242" s="323"/>
      <c r="DQ242" s="323"/>
      <c r="DR242" s="323"/>
      <c r="DS242" s="323"/>
      <c r="DT242" s="323"/>
      <c r="DU242" s="323"/>
      <c r="DV242" s="323"/>
      <c r="DW242" s="323"/>
      <c r="DX242" s="323"/>
      <c r="DY242" s="323"/>
      <c r="DZ242" s="323"/>
      <c r="EA242" s="323"/>
      <c r="EB242" s="323"/>
      <c r="EC242" s="323"/>
      <c r="ED242" s="323"/>
      <c r="EE242" s="323"/>
      <c r="EF242" s="323"/>
      <c r="EG242" s="323"/>
      <c r="EH242" s="323"/>
      <c r="EI242" s="323"/>
      <c r="EJ242" s="323"/>
      <c r="EK242" s="323"/>
      <c r="EL242" s="323"/>
      <c r="EM242" s="323"/>
      <c r="EN242" s="323"/>
      <c r="EO242" s="323"/>
      <c r="EP242" s="323"/>
      <c r="EQ242" s="323"/>
      <c r="ER242" s="323"/>
      <c r="ES242" s="323"/>
      <c r="ET242" s="323"/>
      <c r="EU242" s="323"/>
    </row>
    <row r="243" spans="1:151" s="333" customFormat="1" ht="45">
      <c r="A243" s="333" t="s">
        <v>2273</v>
      </c>
      <c r="B243" s="333" t="s">
        <v>2061</v>
      </c>
      <c r="C243" s="333" t="s">
        <v>1539</v>
      </c>
      <c r="D243" s="333" t="s">
        <v>2274</v>
      </c>
      <c r="E243" s="333" t="s">
        <v>2275</v>
      </c>
      <c r="F243" s="333" t="s">
        <v>1423</v>
      </c>
      <c r="G243" s="333" t="s">
        <v>1423</v>
      </c>
      <c r="H243" s="333" t="s">
        <v>1422</v>
      </c>
      <c r="I243" s="333" t="s">
        <v>1423</v>
      </c>
      <c r="J243" s="334" t="s">
        <v>1424</v>
      </c>
      <c r="K243" s="334" t="s">
        <v>2068</v>
      </c>
      <c r="L243" s="334" t="s">
        <v>949</v>
      </c>
      <c r="M243" s="333" t="s">
        <v>1426</v>
      </c>
      <c r="N243" s="333" t="s">
        <v>1427</v>
      </c>
      <c r="O243" s="333" t="s">
        <v>1423</v>
      </c>
      <c r="P243" s="333" t="s">
        <v>30</v>
      </c>
      <c r="Q243" s="333" t="s">
        <v>30</v>
      </c>
      <c r="R243" s="333" t="s">
        <v>1423</v>
      </c>
      <c r="S243" s="333" t="s">
        <v>1423</v>
      </c>
      <c r="T243" s="333" t="s">
        <v>8</v>
      </c>
      <c r="U243" s="336">
        <f t="shared" si="13"/>
        <v>1</v>
      </c>
      <c r="V243" s="333" t="s">
        <v>8</v>
      </c>
      <c r="W243" s="336">
        <f t="shared" si="16"/>
        <v>1</v>
      </c>
      <c r="X243" s="333" t="s">
        <v>8</v>
      </c>
      <c r="Y243" s="336">
        <f t="shared" si="14"/>
        <v>1</v>
      </c>
      <c r="Z243" s="333">
        <f t="shared" si="15"/>
        <v>3</v>
      </c>
      <c r="AC243" s="334"/>
      <c r="AF243" s="334"/>
      <c r="AH243" s="333">
        <v>1</v>
      </c>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c r="BO243" s="323"/>
      <c r="BP243" s="323"/>
      <c r="BQ243" s="323"/>
      <c r="BR243" s="323"/>
      <c r="BS243" s="323"/>
      <c r="BT243" s="323"/>
      <c r="BU243" s="323"/>
      <c r="BV243" s="323"/>
      <c r="BW243" s="323"/>
      <c r="BX243" s="323"/>
      <c r="BY243" s="323"/>
      <c r="BZ243" s="323"/>
      <c r="CA243" s="323"/>
      <c r="CB243" s="323"/>
      <c r="CC243" s="323"/>
      <c r="CD243" s="323"/>
      <c r="CE243" s="323"/>
      <c r="CF243" s="323"/>
      <c r="CG243" s="323"/>
      <c r="CH243" s="323"/>
      <c r="CI243" s="323"/>
      <c r="CJ243" s="323"/>
      <c r="CK243" s="323"/>
      <c r="CL243" s="323"/>
      <c r="CM243" s="323"/>
      <c r="CN243" s="323"/>
      <c r="CO243" s="323"/>
      <c r="CP243" s="323"/>
      <c r="CQ243" s="323"/>
      <c r="CR243" s="323"/>
      <c r="CS243" s="323"/>
      <c r="CT243" s="323"/>
      <c r="CU243" s="323"/>
      <c r="CV243" s="323"/>
      <c r="CW243" s="323"/>
      <c r="CX243" s="323"/>
      <c r="CY243" s="323"/>
      <c r="CZ243" s="323"/>
      <c r="DA243" s="323"/>
      <c r="DB243" s="323"/>
      <c r="DC243" s="323"/>
      <c r="DD243" s="323"/>
      <c r="DE243" s="323"/>
      <c r="DF243" s="323"/>
      <c r="DG243" s="323"/>
      <c r="DH243" s="323"/>
      <c r="DI243" s="323"/>
      <c r="DJ243" s="323"/>
      <c r="DK243" s="323"/>
      <c r="DL243" s="323"/>
      <c r="DM243" s="323"/>
      <c r="DN243" s="323"/>
      <c r="DO243" s="323"/>
      <c r="DP243" s="323"/>
      <c r="DQ243" s="323"/>
      <c r="DR243" s="323"/>
      <c r="DS243" s="323"/>
      <c r="DT243" s="323"/>
      <c r="DU243" s="323"/>
      <c r="DV243" s="323"/>
      <c r="DW243" s="323"/>
      <c r="DX243" s="323"/>
      <c r="DY243" s="323"/>
      <c r="DZ243" s="323"/>
      <c r="EA243" s="323"/>
      <c r="EB243" s="323"/>
      <c r="EC243" s="323"/>
      <c r="ED243" s="323"/>
      <c r="EE243" s="323"/>
      <c r="EF243" s="323"/>
      <c r="EG243" s="323"/>
      <c r="EH243" s="323"/>
      <c r="EI243" s="323"/>
      <c r="EJ243" s="323"/>
      <c r="EK243" s="323"/>
      <c r="EL243" s="323"/>
      <c r="EM243" s="323"/>
      <c r="EN243" s="323"/>
      <c r="EO243" s="323"/>
      <c r="EP243" s="323"/>
      <c r="EQ243" s="323"/>
      <c r="ER243" s="323"/>
      <c r="ES243" s="323"/>
      <c r="ET243" s="323"/>
      <c r="EU243" s="323"/>
    </row>
    <row r="244" spans="1:151" s="333" customFormat="1" ht="45">
      <c r="A244" s="333" t="s">
        <v>2276</v>
      </c>
      <c r="B244" s="333" t="s">
        <v>2061</v>
      </c>
      <c r="C244" s="333" t="s">
        <v>1539</v>
      </c>
      <c r="D244" s="333" t="s">
        <v>2274</v>
      </c>
      <c r="E244" s="333" t="s">
        <v>2275</v>
      </c>
      <c r="F244" s="333" t="s">
        <v>1423</v>
      </c>
      <c r="G244" s="333" t="s">
        <v>1423</v>
      </c>
      <c r="H244" s="333" t="s">
        <v>1422</v>
      </c>
      <c r="I244" s="334"/>
      <c r="J244" s="334" t="s">
        <v>1424</v>
      </c>
      <c r="K244" s="334" t="s">
        <v>2068</v>
      </c>
      <c r="L244" s="334" t="s">
        <v>949</v>
      </c>
      <c r="M244" s="333" t="s">
        <v>1426</v>
      </c>
      <c r="N244" s="333" t="s">
        <v>1427</v>
      </c>
      <c r="O244" s="333" t="s">
        <v>1495</v>
      </c>
      <c r="P244" s="333" t="s">
        <v>31</v>
      </c>
      <c r="Q244" s="333" t="s">
        <v>30</v>
      </c>
      <c r="S244" s="360" t="s">
        <v>2277</v>
      </c>
      <c r="T244" s="333" t="s">
        <v>1732</v>
      </c>
      <c r="U244" s="336">
        <f t="shared" si="13"/>
        <v>1</v>
      </c>
      <c r="V244" s="333" t="s">
        <v>8</v>
      </c>
      <c r="W244" s="336">
        <f t="shared" si="16"/>
        <v>1</v>
      </c>
      <c r="X244" s="333" t="s">
        <v>8</v>
      </c>
      <c r="Y244" s="336">
        <f t="shared" si="14"/>
        <v>1</v>
      </c>
      <c r="Z244" s="333">
        <f t="shared" si="15"/>
        <v>3</v>
      </c>
      <c r="AF244" s="334"/>
      <c r="AH244" s="333">
        <v>1</v>
      </c>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c r="BO244" s="323"/>
      <c r="BP244" s="323"/>
      <c r="BQ244" s="323"/>
      <c r="BR244" s="323"/>
      <c r="BS244" s="323"/>
      <c r="BT244" s="323"/>
      <c r="BU244" s="323"/>
      <c r="BV244" s="323"/>
      <c r="BW244" s="323"/>
      <c r="BX244" s="323"/>
      <c r="BY244" s="323"/>
      <c r="BZ244" s="323"/>
      <c r="CA244" s="323"/>
      <c r="CB244" s="323"/>
      <c r="CC244" s="323"/>
      <c r="CD244" s="323"/>
      <c r="CE244" s="323"/>
      <c r="CF244" s="323"/>
      <c r="CG244" s="323"/>
      <c r="CH244" s="323"/>
      <c r="CI244" s="323"/>
      <c r="CJ244" s="323"/>
      <c r="CK244" s="323"/>
      <c r="CL244" s="323"/>
      <c r="CM244" s="323"/>
      <c r="CN244" s="323"/>
      <c r="CO244" s="323"/>
      <c r="CP244" s="323"/>
      <c r="CQ244" s="323"/>
      <c r="CR244" s="323"/>
      <c r="CS244" s="323"/>
      <c r="CT244" s="323"/>
      <c r="CU244" s="323"/>
      <c r="CV244" s="323"/>
      <c r="CW244" s="323"/>
      <c r="CX244" s="323"/>
      <c r="CY244" s="323"/>
      <c r="CZ244" s="323"/>
      <c r="DA244" s="323"/>
      <c r="DB244" s="323"/>
      <c r="DC244" s="323"/>
      <c r="DD244" s="323"/>
      <c r="DE244" s="323"/>
      <c r="DF244" s="323"/>
      <c r="DG244" s="323"/>
      <c r="DH244" s="323"/>
      <c r="DI244" s="323"/>
      <c r="DJ244" s="323"/>
      <c r="DK244" s="323"/>
      <c r="DL244" s="323"/>
      <c r="DM244" s="323"/>
      <c r="DN244" s="323"/>
      <c r="DO244" s="323"/>
      <c r="DP244" s="323"/>
      <c r="DQ244" s="323"/>
      <c r="DR244" s="323"/>
      <c r="DS244" s="323"/>
      <c r="DT244" s="323"/>
      <c r="DU244" s="323"/>
      <c r="DV244" s="323"/>
      <c r="DW244" s="323"/>
      <c r="DX244" s="323"/>
      <c r="DY244" s="323"/>
      <c r="DZ244" s="323"/>
      <c r="EA244" s="323"/>
      <c r="EB244" s="323"/>
      <c r="EC244" s="323"/>
      <c r="ED244" s="323"/>
      <c r="EE244" s="323"/>
      <c r="EF244" s="323"/>
      <c r="EG244" s="323"/>
      <c r="EH244" s="323"/>
      <c r="EI244" s="323"/>
      <c r="EJ244" s="323"/>
      <c r="EK244" s="323"/>
      <c r="EL244" s="323"/>
      <c r="EM244" s="323"/>
      <c r="EN244" s="323"/>
      <c r="EO244" s="323"/>
      <c r="EP244" s="323"/>
      <c r="EQ244" s="323"/>
      <c r="ER244" s="323"/>
      <c r="ES244" s="323"/>
      <c r="ET244" s="323"/>
      <c r="EU244" s="323"/>
    </row>
    <row r="245" spans="1:151" s="333" customFormat="1" ht="71.25">
      <c r="A245" s="333" t="s">
        <v>2278</v>
      </c>
      <c r="B245" s="333" t="s">
        <v>2061</v>
      </c>
      <c r="C245" s="333" t="s">
        <v>356</v>
      </c>
      <c r="D245" s="333" t="s">
        <v>2279</v>
      </c>
      <c r="E245" s="333" t="s">
        <v>2280</v>
      </c>
      <c r="F245" s="333" t="s">
        <v>30</v>
      </c>
      <c r="G245" s="333" t="s">
        <v>1423</v>
      </c>
      <c r="H245" s="333" t="s">
        <v>1422</v>
      </c>
      <c r="I245" s="334">
        <v>44099</v>
      </c>
      <c r="J245" s="334" t="s">
        <v>1037</v>
      </c>
      <c r="K245" s="334" t="s">
        <v>2068</v>
      </c>
      <c r="L245" s="334" t="s">
        <v>949</v>
      </c>
      <c r="M245" s="333" t="s">
        <v>1426</v>
      </c>
      <c r="N245" s="333" t="s">
        <v>1427</v>
      </c>
      <c r="O245" s="333" t="s">
        <v>1495</v>
      </c>
      <c r="P245" s="333" t="s">
        <v>31</v>
      </c>
      <c r="Q245" s="333" t="s">
        <v>31</v>
      </c>
      <c r="R245" s="333" t="s">
        <v>1423</v>
      </c>
      <c r="S245" s="361" t="s">
        <v>2281</v>
      </c>
      <c r="T245" s="333" t="s">
        <v>1430</v>
      </c>
      <c r="U245" s="336">
        <f t="shared" si="13"/>
        <v>3</v>
      </c>
      <c r="V245" s="333" t="s">
        <v>8</v>
      </c>
      <c r="W245" s="336">
        <f t="shared" si="16"/>
        <v>1</v>
      </c>
      <c r="X245" s="333" t="s">
        <v>8</v>
      </c>
      <c r="Y245" s="336">
        <f t="shared" si="14"/>
        <v>1</v>
      </c>
      <c r="Z245" s="333">
        <f t="shared" si="15"/>
        <v>5</v>
      </c>
      <c r="AA245" s="333" t="s">
        <v>1423</v>
      </c>
      <c r="AB245" s="333" t="s">
        <v>1423</v>
      </c>
      <c r="AC245" s="333" t="s">
        <v>1423</v>
      </c>
      <c r="AD245" s="333" t="s">
        <v>1423</v>
      </c>
      <c r="AE245" s="333" t="s">
        <v>1423</v>
      </c>
      <c r="AF245" s="334">
        <v>44530</v>
      </c>
      <c r="AG245" s="333" t="s">
        <v>1423</v>
      </c>
      <c r="AH245" s="333">
        <v>1</v>
      </c>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c r="BN245" s="323"/>
      <c r="BO245" s="323"/>
      <c r="BP245" s="323"/>
      <c r="BQ245" s="323"/>
      <c r="BR245" s="323"/>
      <c r="BS245" s="323"/>
      <c r="BT245" s="323"/>
      <c r="BU245" s="323"/>
      <c r="BV245" s="323"/>
      <c r="BW245" s="323"/>
      <c r="BX245" s="323"/>
      <c r="BY245" s="323"/>
      <c r="BZ245" s="323"/>
      <c r="CA245" s="323"/>
      <c r="CB245" s="323"/>
      <c r="CC245" s="323"/>
      <c r="CD245" s="323"/>
      <c r="CE245" s="323"/>
      <c r="CF245" s="323"/>
      <c r="CG245" s="323"/>
      <c r="CH245" s="323"/>
      <c r="CI245" s="323"/>
      <c r="CJ245" s="323"/>
      <c r="CK245" s="323"/>
      <c r="CL245" s="323"/>
      <c r="CM245" s="323"/>
      <c r="CN245" s="323"/>
      <c r="CO245" s="323"/>
      <c r="CP245" s="323"/>
      <c r="CQ245" s="323"/>
      <c r="CR245" s="323"/>
      <c r="CS245" s="323"/>
      <c r="CT245" s="323"/>
      <c r="CU245" s="323"/>
      <c r="CV245" s="323"/>
      <c r="CW245" s="323"/>
      <c r="CX245" s="323"/>
      <c r="CY245" s="323"/>
      <c r="CZ245" s="323"/>
      <c r="DA245" s="323"/>
      <c r="DB245" s="323"/>
      <c r="DC245" s="323"/>
      <c r="DD245" s="323"/>
      <c r="DE245" s="323"/>
      <c r="DF245" s="323"/>
      <c r="DG245" s="323"/>
      <c r="DH245" s="323"/>
      <c r="DI245" s="323"/>
      <c r="DJ245" s="323"/>
      <c r="DK245" s="323"/>
      <c r="DL245" s="323"/>
      <c r="DM245" s="323"/>
      <c r="DN245" s="323"/>
      <c r="DO245" s="323"/>
      <c r="DP245" s="323"/>
      <c r="DQ245" s="323"/>
      <c r="DR245" s="323"/>
      <c r="DS245" s="323"/>
      <c r="DT245" s="323"/>
      <c r="DU245" s="323"/>
      <c r="DV245" s="323"/>
      <c r="DW245" s="323"/>
      <c r="DX245" s="323"/>
      <c r="DY245" s="323"/>
      <c r="DZ245" s="323"/>
      <c r="EA245" s="323"/>
      <c r="EB245" s="323"/>
      <c r="EC245" s="323"/>
      <c r="ED245" s="323"/>
      <c r="EE245" s="323"/>
      <c r="EF245" s="323"/>
      <c r="EG245" s="323"/>
      <c r="EH245" s="323"/>
      <c r="EI245" s="323"/>
      <c r="EJ245" s="323"/>
      <c r="EK245" s="323"/>
      <c r="EL245" s="323"/>
      <c r="EM245" s="323"/>
      <c r="EN245" s="323"/>
      <c r="EO245" s="323"/>
      <c r="EP245" s="323"/>
      <c r="EQ245" s="323"/>
      <c r="ER245" s="323"/>
      <c r="ES245" s="323"/>
      <c r="ET245" s="323"/>
      <c r="EU245" s="323"/>
    </row>
    <row r="246" spans="1:151" s="333" customFormat="1" ht="75">
      <c r="A246" s="333" t="s">
        <v>2282</v>
      </c>
      <c r="B246" s="333" t="s">
        <v>2061</v>
      </c>
      <c r="C246" s="333" t="s">
        <v>356</v>
      </c>
      <c r="D246" s="333" t="s">
        <v>2283</v>
      </c>
      <c r="E246" s="333" t="s">
        <v>2284</v>
      </c>
      <c r="F246" s="333" t="s">
        <v>1423</v>
      </c>
      <c r="G246" s="333" t="s">
        <v>1423</v>
      </c>
      <c r="H246" s="333" t="s">
        <v>1422</v>
      </c>
      <c r="I246" s="334">
        <v>44223</v>
      </c>
      <c r="J246" s="334" t="s">
        <v>1037</v>
      </c>
      <c r="K246" s="334" t="s">
        <v>2068</v>
      </c>
      <c r="L246" s="334" t="s">
        <v>949</v>
      </c>
      <c r="M246" s="333" t="s">
        <v>1426</v>
      </c>
      <c r="N246" s="333" t="s">
        <v>1427</v>
      </c>
      <c r="O246" s="333" t="s">
        <v>1495</v>
      </c>
      <c r="P246" s="333" t="s">
        <v>31</v>
      </c>
      <c r="Q246" s="333" t="s">
        <v>31</v>
      </c>
      <c r="R246" s="333" t="s">
        <v>1423</v>
      </c>
      <c r="S246" s="333" t="s">
        <v>2285</v>
      </c>
      <c r="T246" s="333" t="s">
        <v>1430</v>
      </c>
      <c r="U246" s="336">
        <f t="shared" si="13"/>
        <v>3</v>
      </c>
      <c r="V246" s="333" t="s">
        <v>8</v>
      </c>
      <c r="W246" s="336">
        <f t="shared" si="16"/>
        <v>1</v>
      </c>
      <c r="X246" s="333" t="s">
        <v>8</v>
      </c>
      <c r="Y246" s="336">
        <f t="shared" si="14"/>
        <v>1</v>
      </c>
      <c r="Z246" s="333">
        <f t="shared" si="15"/>
        <v>5</v>
      </c>
      <c r="AA246" s="333" t="s">
        <v>1423</v>
      </c>
      <c r="AB246" s="333" t="s">
        <v>1423</v>
      </c>
      <c r="AC246" s="333" t="s">
        <v>1423</v>
      </c>
      <c r="AD246" s="333" t="s">
        <v>1423</v>
      </c>
      <c r="AE246" s="333" t="s">
        <v>1423</v>
      </c>
      <c r="AF246" s="334">
        <v>44530</v>
      </c>
      <c r="AG246" s="333" t="s">
        <v>1423</v>
      </c>
      <c r="AH246" s="333">
        <v>1</v>
      </c>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c r="BN246" s="323"/>
      <c r="BO246" s="323"/>
      <c r="BP246" s="323"/>
      <c r="BQ246" s="323"/>
      <c r="BR246" s="323"/>
      <c r="BS246" s="323"/>
      <c r="BT246" s="323"/>
      <c r="BU246" s="323"/>
      <c r="BV246" s="323"/>
      <c r="BW246" s="323"/>
      <c r="BX246" s="323"/>
      <c r="BY246" s="323"/>
      <c r="BZ246" s="323"/>
      <c r="CA246" s="323"/>
      <c r="CB246" s="323"/>
      <c r="CC246" s="323"/>
      <c r="CD246" s="323"/>
      <c r="CE246" s="323"/>
      <c r="CF246" s="323"/>
      <c r="CG246" s="323"/>
      <c r="CH246" s="323"/>
      <c r="CI246" s="323"/>
      <c r="CJ246" s="323"/>
      <c r="CK246" s="323"/>
      <c r="CL246" s="323"/>
      <c r="CM246" s="323"/>
      <c r="CN246" s="323"/>
      <c r="CO246" s="323"/>
      <c r="CP246" s="323"/>
      <c r="CQ246" s="323"/>
      <c r="CR246" s="323"/>
      <c r="CS246" s="323"/>
      <c r="CT246" s="323"/>
      <c r="CU246" s="323"/>
      <c r="CV246" s="323"/>
      <c r="CW246" s="323"/>
      <c r="CX246" s="323"/>
      <c r="CY246" s="323"/>
      <c r="CZ246" s="323"/>
      <c r="DA246" s="323"/>
      <c r="DB246" s="323"/>
      <c r="DC246" s="323"/>
      <c r="DD246" s="323"/>
      <c r="DE246" s="323"/>
      <c r="DF246" s="323"/>
      <c r="DG246" s="323"/>
      <c r="DH246" s="323"/>
      <c r="DI246" s="323"/>
      <c r="DJ246" s="323"/>
      <c r="DK246" s="323"/>
      <c r="DL246" s="323"/>
      <c r="DM246" s="323"/>
      <c r="DN246" s="323"/>
      <c r="DO246" s="323"/>
      <c r="DP246" s="323"/>
      <c r="DQ246" s="323"/>
      <c r="DR246" s="323"/>
      <c r="DS246" s="323"/>
      <c r="DT246" s="323"/>
      <c r="DU246" s="323"/>
      <c r="DV246" s="323"/>
      <c r="DW246" s="323"/>
      <c r="DX246" s="323"/>
      <c r="DY246" s="323"/>
      <c r="DZ246" s="323"/>
      <c r="EA246" s="323"/>
      <c r="EB246" s="323"/>
      <c r="EC246" s="323"/>
      <c r="ED246" s="323"/>
      <c r="EE246" s="323"/>
      <c r="EF246" s="323"/>
      <c r="EG246" s="323"/>
      <c r="EH246" s="323"/>
      <c r="EI246" s="323"/>
      <c r="EJ246" s="323"/>
      <c r="EK246" s="323"/>
      <c r="EL246" s="323"/>
      <c r="EM246" s="323"/>
      <c r="EN246" s="323"/>
      <c r="EO246" s="323"/>
      <c r="EP246" s="323"/>
      <c r="EQ246" s="323"/>
      <c r="ER246" s="323"/>
      <c r="ES246" s="323"/>
      <c r="ET246" s="323"/>
      <c r="EU246" s="323"/>
    </row>
    <row r="247" spans="1:151" s="333" customFormat="1" ht="105">
      <c r="A247" s="333" t="s">
        <v>2286</v>
      </c>
      <c r="B247" s="333" t="s">
        <v>2061</v>
      </c>
      <c r="C247" s="333" t="s">
        <v>356</v>
      </c>
      <c r="D247" s="333" t="s">
        <v>2287</v>
      </c>
      <c r="E247" s="333" t="s">
        <v>2288</v>
      </c>
      <c r="F247" s="333" t="s">
        <v>1423</v>
      </c>
      <c r="G247" s="333" t="s">
        <v>1423</v>
      </c>
      <c r="H247" s="333" t="s">
        <v>1422</v>
      </c>
      <c r="I247" s="334">
        <v>43859</v>
      </c>
      <c r="J247" s="334" t="s">
        <v>1037</v>
      </c>
      <c r="K247" s="334" t="s">
        <v>2068</v>
      </c>
      <c r="L247" s="334" t="s">
        <v>949</v>
      </c>
      <c r="M247" s="333" t="s">
        <v>1426</v>
      </c>
      <c r="N247" s="333" t="s">
        <v>1427</v>
      </c>
      <c r="O247" s="333" t="s">
        <v>1495</v>
      </c>
      <c r="P247" s="333" t="s">
        <v>31</v>
      </c>
      <c r="Q247" s="333" t="s">
        <v>31</v>
      </c>
      <c r="R247" s="333" t="s">
        <v>1423</v>
      </c>
      <c r="S247" s="333" t="s">
        <v>2289</v>
      </c>
      <c r="T247" s="333" t="s">
        <v>1430</v>
      </c>
      <c r="U247" s="336">
        <f t="shared" si="13"/>
        <v>3</v>
      </c>
      <c r="V247" s="333" t="s">
        <v>8</v>
      </c>
      <c r="W247" s="336">
        <f t="shared" si="16"/>
        <v>1</v>
      </c>
      <c r="X247" s="333" t="s">
        <v>8</v>
      </c>
      <c r="Y247" s="336">
        <f t="shared" si="14"/>
        <v>1</v>
      </c>
      <c r="Z247" s="333">
        <f t="shared" si="15"/>
        <v>5</v>
      </c>
      <c r="AA247" s="333" t="s">
        <v>1423</v>
      </c>
      <c r="AB247" s="333" t="s">
        <v>1423</v>
      </c>
      <c r="AC247" s="333" t="s">
        <v>1423</v>
      </c>
      <c r="AD247" s="333" t="s">
        <v>1423</v>
      </c>
      <c r="AE247" s="333" t="s">
        <v>1423</v>
      </c>
      <c r="AF247" s="334">
        <v>44530</v>
      </c>
      <c r="AG247" s="333" t="s">
        <v>1423</v>
      </c>
      <c r="AH247" s="333">
        <v>1</v>
      </c>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c r="BN247" s="323"/>
      <c r="BO247" s="323"/>
      <c r="BP247" s="323"/>
      <c r="BQ247" s="323"/>
      <c r="BR247" s="323"/>
      <c r="BS247" s="323"/>
      <c r="BT247" s="323"/>
      <c r="BU247" s="323"/>
      <c r="BV247" s="323"/>
      <c r="BW247" s="323"/>
      <c r="BX247" s="323"/>
      <c r="BY247" s="323"/>
      <c r="BZ247" s="323"/>
      <c r="CA247" s="323"/>
      <c r="CB247" s="323"/>
      <c r="CC247" s="323"/>
      <c r="CD247" s="323"/>
      <c r="CE247" s="323"/>
      <c r="CF247" s="323"/>
      <c r="CG247" s="323"/>
      <c r="CH247" s="323"/>
      <c r="CI247" s="323"/>
      <c r="CJ247" s="323"/>
      <c r="CK247" s="323"/>
      <c r="CL247" s="323"/>
      <c r="CM247" s="323"/>
      <c r="CN247" s="323"/>
      <c r="CO247" s="323"/>
      <c r="CP247" s="323"/>
      <c r="CQ247" s="323"/>
      <c r="CR247" s="323"/>
      <c r="CS247" s="323"/>
      <c r="CT247" s="323"/>
      <c r="CU247" s="323"/>
      <c r="CV247" s="323"/>
      <c r="CW247" s="323"/>
      <c r="CX247" s="323"/>
      <c r="CY247" s="323"/>
      <c r="CZ247" s="323"/>
      <c r="DA247" s="323"/>
      <c r="DB247" s="323"/>
      <c r="DC247" s="323"/>
      <c r="DD247" s="323"/>
      <c r="DE247" s="323"/>
      <c r="DF247" s="323"/>
      <c r="DG247" s="323"/>
      <c r="DH247" s="323"/>
      <c r="DI247" s="323"/>
      <c r="DJ247" s="323"/>
      <c r="DK247" s="323"/>
      <c r="DL247" s="323"/>
      <c r="DM247" s="323"/>
      <c r="DN247" s="323"/>
      <c r="DO247" s="323"/>
      <c r="DP247" s="323"/>
      <c r="DQ247" s="323"/>
      <c r="DR247" s="323"/>
      <c r="DS247" s="323"/>
      <c r="DT247" s="323"/>
      <c r="DU247" s="323"/>
      <c r="DV247" s="323"/>
      <c r="DW247" s="323"/>
      <c r="DX247" s="323"/>
      <c r="DY247" s="323"/>
      <c r="DZ247" s="323"/>
      <c r="EA247" s="323"/>
      <c r="EB247" s="323"/>
      <c r="EC247" s="323"/>
      <c r="ED247" s="323"/>
      <c r="EE247" s="323"/>
      <c r="EF247" s="323"/>
      <c r="EG247" s="323"/>
      <c r="EH247" s="323"/>
      <c r="EI247" s="323"/>
      <c r="EJ247" s="323"/>
      <c r="EK247" s="323"/>
      <c r="EL247" s="323"/>
      <c r="EM247" s="323"/>
      <c r="EN247" s="323"/>
      <c r="EO247" s="323"/>
      <c r="EP247" s="323"/>
      <c r="EQ247" s="323"/>
      <c r="ER247" s="323"/>
      <c r="ES247" s="323"/>
      <c r="ET247" s="323"/>
      <c r="EU247" s="323"/>
    </row>
    <row r="248" spans="1:151" s="333" customFormat="1" ht="75">
      <c r="A248" s="333" t="s">
        <v>2290</v>
      </c>
      <c r="B248" s="333" t="s">
        <v>2061</v>
      </c>
      <c r="C248" s="333" t="s">
        <v>356</v>
      </c>
      <c r="D248" s="333" t="s">
        <v>2291</v>
      </c>
      <c r="E248" s="333" t="s">
        <v>2292</v>
      </c>
      <c r="F248" s="333" t="s">
        <v>1423</v>
      </c>
      <c r="G248" s="333" t="s">
        <v>1423</v>
      </c>
      <c r="H248" s="333" t="s">
        <v>1422</v>
      </c>
      <c r="I248" s="334">
        <v>44377</v>
      </c>
      <c r="J248" s="334" t="s">
        <v>1037</v>
      </c>
      <c r="K248" s="334" t="s">
        <v>2068</v>
      </c>
      <c r="L248" s="334" t="s">
        <v>949</v>
      </c>
      <c r="M248" s="333" t="s">
        <v>1426</v>
      </c>
      <c r="N248" s="333" t="s">
        <v>1427</v>
      </c>
      <c r="O248" s="333" t="s">
        <v>1495</v>
      </c>
      <c r="P248" s="333" t="s">
        <v>31</v>
      </c>
      <c r="Q248" s="333" t="s">
        <v>30</v>
      </c>
      <c r="R248" s="333" t="s">
        <v>1423</v>
      </c>
      <c r="S248" s="333" t="s">
        <v>2293</v>
      </c>
      <c r="T248" s="333" t="s">
        <v>1430</v>
      </c>
      <c r="U248" s="336">
        <f t="shared" si="13"/>
        <v>3</v>
      </c>
      <c r="V248" s="333" t="s">
        <v>8</v>
      </c>
      <c r="W248" s="336">
        <f t="shared" si="16"/>
        <v>1</v>
      </c>
      <c r="X248" s="333" t="s">
        <v>8</v>
      </c>
      <c r="Y248" s="336">
        <f t="shared" si="14"/>
        <v>1</v>
      </c>
      <c r="Z248" s="333">
        <f t="shared" si="15"/>
        <v>5</v>
      </c>
      <c r="AA248" s="333" t="s">
        <v>1423</v>
      </c>
      <c r="AB248" s="333" t="s">
        <v>1423</v>
      </c>
      <c r="AC248" s="333" t="s">
        <v>1423</v>
      </c>
      <c r="AD248" s="333" t="s">
        <v>1423</v>
      </c>
      <c r="AE248" s="333" t="s">
        <v>1423</v>
      </c>
      <c r="AF248" s="334">
        <v>44530</v>
      </c>
      <c r="AG248" s="333" t="s">
        <v>1423</v>
      </c>
      <c r="AH248" s="333">
        <v>1</v>
      </c>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c r="BN248" s="323"/>
      <c r="BO248" s="323"/>
      <c r="BP248" s="323"/>
      <c r="BQ248" s="323"/>
      <c r="BR248" s="323"/>
      <c r="BS248" s="323"/>
      <c r="BT248" s="323"/>
      <c r="BU248" s="323"/>
      <c r="BV248" s="323"/>
      <c r="BW248" s="323"/>
      <c r="BX248" s="323"/>
      <c r="BY248" s="323"/>
      <c r="BZ248" s="323"/>
      <c r="CA248" s="323"/>
      <c r="CB248" s="323"/>
      <c r="CC248" s="323"/>
      <c r="CD248" s="323"/>
      <c r="CE248" s="323"/>
      <c r="CF248" s="323"/>
      <c r="CG248" s="323"/>
      <c r="CH248" s="323"/>
      <c r="CI248" s="323"/>
      <c r="CJ248" s="323"/>
      <c r="CK248" s="323"/>
      <c r="CL248" s="323"/>
      <c r="CM248" s="323"/>
      <c r="CN248" s="323"/>
      <c r="CO248" s="323"/>
      <c r="CP248" s="323"/>
      <c r="CQ248" s="323"/>
      <c r="CR248" s="323"/>
      <c r="CS248" s="323"/>
      <c r="CT248" s="323"/>
      <c r="CU248" s="323"/>
      <c r="CV248" s="323"/>
      <c r="CW248" s="323"/>
      <c r="CX248" s="323"/>
      <c r="CY248" s="323"/>
      <c r="CZ248" s="323"/>
      <c r="DA248" s="323"/>
      <c r="DB248" s="323"/>
      <c r="DC248" s="323"/>
      <c r="DD248" s="323"/>
      <c r="DE248" s="323"/>
      <c r="DF248" s="323"/>
      <c r="DG248" s="323"/>
      <c r="DH248" s="323"/>
      <c r="DI248" s="323"/>
      <c r="DJ248" s="323"/>
      <c r="DK248" s="323"/>
      <c r="DL248" s="323"/>
      <c r="DM248" s="323"/>
      <c r="DN248" s="323"/>
      <c r="DO248" s="323"/>
      <c r="DP248" s="323"/>
      <c r="DQ248" s="323"/>
      <c r="DR248" s="323"/>
      <c r="DS248" s="323"/>
      <c r="DT248" s="323"/>
      <c r="DU248" s="323"/>
      <c r="DV248" s="323"/>
      <c r="DW248" s="323"/>
      <c r="DX248" s="323"/>
      <c r="DY248" s="323"/>
      <c r="DZ248" s="323"/>
      <c r="EA248" s="323"/>
      <c r="EB248" s="323"/>
      <c r="EC248" s="323"/>
      <c r="ED248" s="323"/>
      <c r="EE248" s="323"/>
      <c r="EF248" s="323"/>
      <c r="EG248" s="323"/>
      <c r="EH248" s="323"/>
      <c r="EI248" s="323"/>
      <c r="EJ248" s="323"/>
      <c r="EK248" s="323"/>
      <c r="EL248" s="323"/>
      <c r="EM248" s="323"/>
      <c r="EN248" s="323"/>
      <c r="EO248" s="323"/>
      <c r="EP248" s="323"/>
      <c r="EQ248" s="323"/>
      <c r="ER248" s="323"/>
      <c r="ES248" s="323"/>
      <c r="ET248" s="323"/>
      <c r="EU248" s="323"/>
    </row>
    <row r="249" spans="1:151" s="333" customFormat="1" ht="90">
      <c r="A249" s="333" t="s">
        <v>2294</v>
      </c>
      <c r="B249" s="333" t="s">
        <v>2061</v>
      </c>
      <c r="C249" s="333" t="s">
        <v>356</v>
      </c>
      <c r="D249" s="333" t="s">
        <v>2295</v>
      </c>
      <c r="E249" s="333" t="s">
        <v>2296</v>
      </c>
      <c r="F249" s="333" t="s">
        <v>1423</v>
      </c>
      <c r="G249" s="333" t="s">
        <v>1423</v>
      </c>
      <c r="H249" s="333" t="s">
        <v>1422</v>
      </c>
      <c r="I249" s="362">
        <v>44194</v>
      </c>
      <c r="J249" s="334" t="s">
        <v>1037</v>
      </c>
      <c r="K249" s="334" t="s">
        <v>2068</v>
      </c>
      <c r="L249" s="334" t="s">
        <v>949</v>
      </c>
      <c r="M249" s="333" t="s">
        <v>1426</v>
      </c>
      <c r="N249" s="333" t="s">
        <v>1427</v>
      </c>
      <c r="O249" s="333" t="s">
        <v>1495</v>
      </c>
      <c r="P249" s="333" t="s">
        <v>31</v>
      </c>
      <c r="Q249" s="333" t="s">
        <v>31</v>
      </c>
      <c r="R249" s="333" t="s">
        <v>1423</v>
      </c>
      <c r="S249" s="333" t="s">
        <v>2297</v>
      </c>
      <c r="T249" s="333" t="s">
        <v>1430</v>
      </c>
      <c r="U249" s="336">
        <f t="shared" si="13"/>
        <v>3</v>
      </c>
      <c r="V249" s="333" t="s">
        <v>8</v>
      </c>
      <c r="W249" s="336">
        <f t="shared" si="16"/>
        <v>1</v>
      </c>
      <c r="X249" s="333" t="s">
        <v>8</v>
      </c>
      <c r="Y249" s="336">
        <f t="shared" si="14"/>
        <v>1</v>
      </c>
      <c r="Z249" s="333">
        <f t="shared" si="15"/>
        <v>5</v>
      </c>
      <c r="AA249" s="333" t="s">
        <v>1423</v>
      </c>
      <c r="AB249" s="333" t="s">
        <v>1423</v>
      </c>
      <c r="AC249" s="333" t="s">
        <v>1423</v>
      </c>
      <c r="AD249" s="333" t="s">
        <v>1423</v>
      </c>
      <c r="AE249" s="333" t="s">
        <v>1423</v>
      </c>
      <c r="AF249" s="334">
        <v>44530</v>
      </c>
      <c r="AG249" s="333" t="s">
        <v>1423</v>
      </c>
      <c r="AH249" s="333">
        <v>1</v>
      </c>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c r="BQ249" s="323"/>
      <c r="BR249" s="323"/>
      <c r="BS249" s="323"/>
      <c r="BT249" s="323"/>
      <c r="BU249" s="323"/>
      <c r="BV249" s="323"/>
      <c r="BW249" s="323"/>
      <c r="BX249" s="323"/>
      <c r="BY249" s="323"/>
      <c r="BZ249" s="323"/>
      <c r="CA249" s="323"/>
      <c r="CB249" s="323"/>
      <c r="CC249" s="323"/>
      <c r="CD249" s="323"/>
      <c r="CE249" s="323"/>
      <c r="CF249" s="323"/>
      <c r="CG249" s="323"/>
      <c r="CH249" s="323"/>
      <c r="CI249" s="323"/>
      <c r="CJ249" s="323"/>
      <c r="CK249" s="323"/>
      <c r="CL249" s="323"/>
      <c r="CM249" s="323"/>
      <c r="CN249" s="323"/>
      <c r="CO249" s="323"/>
      <c r="CP249" s="323"/>
      <c r="CQ249" s="323"/>
      <c r="CR249" s="323"/>
      <c r="CS249" s="323"/>
      <c r="CT249" s="323"/>
      <c r="CU249" s="323"/>
      <c r="CV249" s="323"/>
      <c r="CW249" s="323"/>
      <c r="CX249" s="323"/>
      <c r="CY249" s="323"/>
      <c r="CZ249" s="323"/>
      <c r="DA249" s="323"/>
      <c r="DB249" s="323"/>
      <c r="DC249" s="323"/>
      <c r="DD249" s="323"/>
      <c r="DE249" s="323"/>
      <c r="DF249" s="323"/>
      <c r="DG249" s="323"/>
      <c r="DH249" s="323"/>
      <c r="DI249" s="323"/>
      <c r="DJ249" s="323"/>
      <c r="DK249" s="323"/>
      <c r="DL249" s="323"/>
      <c r="DM249" s="323"/>
      <c r="DN249" s="323"/>
      <c r="DO249" s="323"/>
      <c r="DP249" s="323"/>
      <c r="DQ249" s="323"/>
      <c r="DR249" s="323"/>
      <c r="DS249" s="323"/>
      <c r="DT249" s="323"/>
      <c r="DU249" s="323"/>
      <c r="DV249" s="323"/>
      <c r="DW249" s="323"/>
      <c r="DX249" s="323"/>
      <c r="DY249" s="323"/>
      <c r="DZ249" s="323"/>
      <c r="EA249" s="323"/>
      <c r="EB249" s="323"/>
      <c r="EC249" s="323"/>
      <c r="ED249" s="323"/>
      <c r="EE249" s="323"/>
      <c r="EF249" s="323"/>
      <c r="EG249" s="323"/>
      <c r="EH249" s="323"/>
      <c r="EI249" s="323"/>
      <c r="EJ249" s="323"/>
      <c r="EK249" s="323"/>
      <c r="EL249" s="323"/>
      <c r="EM249" s="323"/>
      <c r="EN249" s="323"/>
      <c r="EO249" s="323"/>
      <c r="EP249" s="323"/>
      <c r="EQ249" s="323"/>
      <c r="ER249" s="323"/>
      <c r="ES249" s="323"/>
      <c r="ET249" s="323"/>
      <c r="EU249" s="323"/>
    </row>
    <row r="250" spans="1:151" s="333" customFormat="1" ht="45">
      <c r="A250" s="333" t="s">
        <v>2298</v>
      </c>
      <c r="B250" s="333" t="s">
        <v>877</v>
      </c>
      <c r="C250" s="333" t="s">
        <v>356</v>
      </c>
      <c r="D250" s="333" t="s">
        <v>2299</v>
      </c>
      <c r="E250" s="333" t="s">
        <v>2300</v>
      </c>
      <c r="F250" s="333" t="s">
        <v>31</v>
      </c>
      <c r="G250" s="333" t="s">
        <v>2301</v>
      </c>
      <c r="H250" s="333" t="s">
        <v>1506</v>
      </c>
      <c r="I250" s="333" t="s">
        <v>1423</v>
      </c>
      <c r="J250" s="334" t="s">
        <v>1424</v>
      </c>
      <c r="K250" s="334" t="s">
        <v>944</v>
      </c>
      <c r="L250" s="334" t="s">
        <v>944</v>
      </c>
      <c r="M250" s="333" t="s">
        <v>1426</v>
      </c>
      <c r="N250" s="333" t="s">
        <v>1437</v>
      </c>
      <c r="O250" s="333" t="s">
        <v>1495</v>
      </c>
      <c r="P250" s="333" t="s">
        <v>31</v>
      </c>
      <c r="Q250" s="333" t="s">
        <v>30</v>
      </c>
      <c r="R250" s="334" t="str">
        <f t="shared" ref="R250:R255" si="17">+L250</f>
        <v>Oficina Asesora Jurídica</v>
      </c>
      <c r="S250" s="333" t="s">
        <v>1423</v>
      </c>
      <c r="T250" s="333" t="s">
        <v>1430</v>
      </c>
      <c r="U250" s="336">
        <f t="shared" si="13"/>
        <v>3</v>
      </c>
      <c r="V250" s="333" t="s">
        <v>6</v>
      </c>
      <c r="W250" s="336">
        <f t="shared" si="16"/>
        <v>3</v>
      </c>
      <c r="X250" s="333" t="s">
        <v>1431</v>
      </c>
      <c r="Y250" s="336">
        <f t="shared" si="14"/>
        <v>2</v>
      </c>
      <c r="Z250" s="333">
        <f t="shared" si="15"/>
        <v>8</v>
      </c>
      <c r="AA250" s="333" t="s">
        <v>1423</v>
      </c>
      <c r="AB250" s="333" t="s">
        <v>1423</v>
      </c>
      <c r="AC250" s="333" t="s">
        <v>1423</v>
      </c>
      <c r="AD250" s="333" t="s">
        <v>1423</v>
      </c>
      <c r="AE250" s="333" t="s">
        <v>1423</v>
      </c>
      <c r="AF250" s="334">
        <v>44530</v>
      </c>
      <c r="AG250" s="333" t="s">
        <v>1423</v>
      </c>
      <c r="AH250" s="333">
        <v>1</v>
      </c>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323"/>
      <c r="BU250" s="323"/>
      <c r="BV250" s="323"/>
      <c r="BW250" s="323"/>
      <c r="BX250" s="323"/>
      <c r="BY250" s="323"/>
      <c r="BZ250" s="323"/>
      <c r="CA250" s="323"/>
      <c r="CB250" s="323"/>
      <c r="CC250" s="323"/>
      <c r="CD250" s="323"/>
      <c r="CE250" s="323"/>
      <c r="CF250" s="323"/>
      <c r="CG250" s="323"/>
      <c r="CH250" s="323"/>
      <c r="CI250" s="323"/>
      <c r="CJ250" s="323"/>
      <c r="CK250" s="323"/>
      <c r="CL250" s="323"/>
      <c r="CM250" s="323"/>
      <c r="CN250" s="323"/>
      <c r="CO250" s="323"/>
      <c r="CP250" s="323"/>
      <c r="CQ250" s="323"/>
      <c r="CR250" s="323"/>
      <c r="CS250" s="323"/>
      <c r="CT250" s="323"/>
      <c r="CU250" s="323"/>
      <c r="CV250" s="323"/>
      <c r="CW250" s="323"/>
      <c r="CX250" s="323"/>
      <c r="CY250" s="323"/>
      <c r="CZ250" s="323"/>
      <c r="DA250" s="323"/>
      <c r="DB250" s="323"/>
      <c r="DC250" s="323"/>
      <c r="DD250" s="323"/>
      <c r="DE250" s="323"/>
      <c r="DF250" s="323"/>
      <c r="DG250" s="323"/>
      <c r="DH250" s="323"/>
      <c r="DI250" s="323"/>
      <c r="DJ250" s="323"/>
      <c r="DK250" s="323"/>
      <c r="DL250" s="323"/>
      <c r="DM250" s="323"/>
      <c r="DN250" s="323"/>
      <c r="DO250" s="323"/>
      <c r="DP250" s="323"/>
      <c r="DQ250" s="323"/>
      <c r="DR250" s="323"/>
      <c r="DS250" s="323"/>
      <c r="DT250" s="323"/>
      <c r="DU250" s="323"/>
      <c r="DV250" s="323"/>
      <c r="DW250" s="323"/>
      <c r="DX250" s="323"/>
      <c r="DY250" s="323"/>
      <c r="DZ250" s="323"/>
      <c r="EA250" s="323"/>
      <c r="EB250" s="323"/>
      <c r="EC250" s="323"/>
      <c r="ED250" s="323"/>
      <c r="EE250" s="323"/>
      <c r="EF250" s="323"/>
      <c r="EG250" s="323"/>
      <c r="EH250" s="323"/>
      <c r="EI250" s="323"/>
      <c r="EJ250" s="323"/>
      <c r="EK250" s="323"/>
      <c r="EL250" s="323"/>
      <c r="EM250" s="323"/>
      <c r="EN250" s="323"/>
      <c r="EO250" s="323"/>
      <c r="EP250" s="323"/>
      <c r="EQ250" s="323"/>
      <c r="ER250" s="323"/>
      <c r="ES250" s="323"/>
      <c r="ET250" s="323"/>
      <c r="EU250" s="323"/>
    </row>
    <row r="251" spans="1:151" s="333" customFormat="1" ht="60">
      <c r="A251" s="333" t="s">
        <v>2302</v>
      </c>
      <c r="B251" s="333" t="s">
        <v>877</v>
      </c>
      <c r="C251" s="333" t="s">
        <v>356</v>
      </c>
      <c r="D251" s="333" t="s">
        <v>2303</v>
      </c>
      <c r="E251" s="333" t="s">
        <v>2304</v>
      </c>
      <c r="F251" s="333" t="s">
        <v>31</v>
      </c>
      <c r="G251" s="333" t="s">
        <v>2301</v>
      </c>
      <c r="H251" s="333" t="s">
        <v>1506</v>
      </c>
      <c r="I251" s="333" t="s">
        <v>1423</v>
      </c>
      <c r="J251" s="334" t="s">
        <v>1424</v>
      </c>
      <c r="K251" s="334" t="s">
        <v>944</v>
      </c>
      <c r="L251" s="334" t="s">
        <v>944</v>
      </c>
      <c r="M251" s="333" t="s">
        <v>1426</v>
      </c>
      <c r="N251" s="333" t="s">
        <v>1437</v>
      </c>
      <c r="O251" s="333" t="s">
        <v>1495</v>
      </c>
      <c r="P251" s="333" t="s">
        <v>31</v>
      </c>
      <c r="Q251" s="333" t="s">
        <v>30</v>
      </c>
      <c r="R251" s="334" t="str">
        <f t="shared" si="17"/>
        <v>Oficina Asesora Jurídica</v>
      </c>
      <c r="S251" s="333" t="s">
        <v>1423</v>
      </c>
      <c r="T251" s="333" t="s">
        <v>1430</v>
      </c>
      <c r="U251" s="336">
        <f t="shared" si="13"/>
        <v>3</v>
      </c>
      <c r="V251" s="333" t="s">
        <v>6</v>
      </c>
      <c r="W251" s="336">
        <f t="shared" si="16"/>
        <v>3</v>
      </c>
      <c r="X251" s="333" t="s">
        <v>1431</v>
      </c>
      <c r="Y251" s="336">
        <f t="shared" si="14"/>
        <v>2</v>
      </c>
      <c r="Z251" s="333">
        <f t="shared" si="15"/>
        <v>8</v>
      </c>
      <c r="AA251" s="333" t="s">
        <v>1423</v>
      </c>
      <c r="AB251" s="333" t="s">
        <v>1423</v>
      </c>
      <c r="AC251" s="333" t="s">
        <v>1423</v>
      </c>
      <c r="AD251" s="333" t="s">
        <v>1423</v>
      </c>
      <c r="AE251" s="333" t="s">
        <v>1423</v>
      </c>
      <c r="AF251" s="334">
        <v>44530</v>
      </c>
      <c r="AG251" s="333" t="s">
        <v>1423</v>
      </c>
      <c r="AH251" s="333">
        <v>1</v>
      </c>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323"/>
      <c r="BU251" s="323"/>
      <c r="BV251" s="323"/>
      <c r="BW251" s="323"/>
      <c r="BX251" s="323"/>
      <c r="BY251" s="323"/>
      <c r="BZ251" s="323"/>
      <c r="CA251" s="323"/>
      <c r="CB251" s="323"/>
      <c r="CC251" s="323"/>
      <c r="CD251" s="323"/>
      <c r="CE251" s="323"/>
      <c r="CF251" s="323"/>
      <c r="CG251" s="323"/>
      <c r="CH251" s="323"/>
      <c r="CI251" s="323"/>
      <c r="CJ251" s="323"/>
      <c r="CK251" s="323"/>
      <c r="CL251" s="323"/>
      <c r="CM251" s="323"/>
      <c r="CN251" s="323"/>
      <c r="CO251" s="323"/>
      <c r="CP251" s="323"/>
      <c r="CQ251" s="323"/>
      <c r="CR251" s="323"/>
      <c r="CS251" s="323"/>
      <c r="CT251" s="323"/>
      <c r="CU251" s="323"/>
      <c r="CV251" s="323"/>
      <c r="CW251" s="323"/>
      <c r="CX251" s="323"/>
      <c r="CY251" s="323"/>
      <c r="CZ251" s="323"/>
      <c r="DA251" s="323"/>
      <c r="DB251" s="323"/>
      <c r="DC251" s="323"/>
      <c r="DD251" s="323"/>
      <c r="DE251" s="323"/>
      <c r="DF251" s="323"/>
      <c r="DG251" s="323"/>
      <c r="DH251" s="323"/>
      <c r="DI251" s="323"/>
      <c r="DJ251" s="323"/>
      <c r="DK251" s="323"/>
      <c r="DL251" s="323"/>
      <c r="DM251" s="323"/>
      <c r="DN251" s="323"/>
      <c r="DO251" s="323"/>
      <c r="DP251" s="323"/>
      <c r="DQ251" s="323"/>
      <c r="DR251" s="323"/>
      <c r="DS251" s="323"/>
      <c r="DT251" s="323"/>
      <c r="DU251" s="323"/>
      <c r="DV251" s="323"/>
      <c r="DW251" s="323"/>
      <c r="DX251" s="323"/>
      <c r="DY251" s="323"/>
      <c r="DZ251" s="323"/>
      <c r="EA251" s="323"/>
      <c r="EB251" s="323"/>
      <c r="EC251" s="323"/>
      <c r="ED251" s="323"/>
      <c r="EE251" s="323"/>
      <c r="EF251" s="323"/>
      <c r="EG251" s="323"/>
      <c r="EH251" s="323"/>
      <c r="EI251" s="323"/>
      <c r="EJ251" s="323"/>
      <c r="EK251" s="323"/>
      <c r="EL251" s="323"/>
      <c r="EM251" s="323"/>
      <c r="EN251" s="323"/>
      <c r="EO251" s="323"/>
      <c r="EP251" s="323"/>
      <c r="EQ251" s="323"/>
      <c r="ER251" s="323"/>
      <c r="ES251" s="323"/>
      <c r="ET251" s="323"/>
      <c r="EU251" s="323"/>
    </row>
    <row r="252" spans="1:151" s="333" customFormat="1" ht="120">
      <c r="A252" s="333" t="s">
        <v>2305</v>
      </c>
      <c r="B252" s="333" t="s">
        <v>877</v>
      </c>
      <c r="C252" s="333" t="s">
        <v>356</v>
      </c>
      <c r="D252" s="333" t="s">
        <v>2306</v>
      </c>
      <c r="E252" s="333" t="s">
        <v>2307</v>
      </c>
      <c r="F252" s="333" t="s">
        <v>31</v>
      </c>
      <c r="G252" s="333" t="s">
        <v>2301</v>
      </c>
      <c r="H252" s="333" t="s">
        <v>1506</v>
      </c>
      <c r="I252" s="333" t="s">
        <v>1423</v>
      </c>
      <c r="J252" s="334" t="s">
        <v>1424</v>
      </c>
      <c r="K252" s="334" t="s">
        <v>944</v>
      </c>
      <c r="L252" s="334" t="s">
        <v>944</v>
      </c>
      <c r="M252" s="333" t="s">
        <v>1426</v>
      </c>
      <c r="N252" s="333" t="s">
        <v>1437</v>
      </c>
      <c r="O252" s="333" t="s">
        <v>1495</v>
      </c>
      <c r="P252" s="333" t="s">
        <v>31</v>
      </c>
      <c r="Q252" s="333" t="s">
        <v>30</v>
      </c>
      <c r="R252" s="334" t="str">
        <f t="shared" si="17"/>
        <v>Oficina Asesora Jurídica</v>
      </c>
      <c r="S252" s="333" t="s">
        <v>1423</v>
      </c>
      <c r="T252" s="333" t="s">
        <v>1430</v>
      </c>
      <c r="U252" s="336">
        <f t="shared" si="13"/>
        <v>3</v>
      </c>
      <c r="V252" s="333" t="s">
        <v>6</v>
      </c>
      <c r="W252" s="336">
        <f t="shared" si="16"/>
        <v>3</v>
      </c>
      <c r="X252" s="333" t="s">
        <v>1431</v>
      </c>
      <c r="Y252" s="336">
        <f t="shared" si="14"/>
        <v>2</v>
      </c>
      <c r="Z252" s="333">
        <f t="shared" si="15"/>
        <v>8</v>
      </c>
      <c r="AA252" s="333" t="s">
        <v>1423</v>
      </c>
      <c r="AB252" s="333" t="s">
        <v>1423</v>
      </c>
      <c r="AC252" s="333" t="s">
        <v>1423</v>
      </c>
      <c r="AD252" s="333" t="s">
        <v>1423</v>
      </c>
      <c r="AE252" s="333" t="s">
        <v>1423</v>
      </c>
      <c r="AF252" s="334">
        <v>44530</v>
      </c>
      <c r="AG252" s="333" t="s">
        <v>1423</v>
      </c>
      <c r="AH252" s="333">
        <v>1</v>
      </c>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c r="BM252" s="323"/>
      <c r="BN252" s="323"/>
      <c r="BO252" s="323"/>
      <c r="BP252" s="323"/>
      <c r="BQ252" s="323"/>
      <c r="BR252" s="323"/>
      <c r="BS252" s="323"/>
      <c r="BT252" s="323"/>
      <c r="BU252" s="323"/>
      <c r="BV252" s="323"/>
      <c r="BW252" s="323"/>
      <c r="BX252" s="323"/>
      <c r="BY252" s="323"/>
      <c r="BZ252" s="323"/>
      <c r="CA252" s="323"/>
      <c r="CB252" s="323"/>
      <c r="CC252" s="323"/>
      <c r="CD252" s="323"/>
      <c r="CE252" s="323"/>
      <c r="CF252" s="323"/>
      <c r="CG252" s="323"/>
      <c r="CH252" s="323"/>
      <c r="CI252" s="323"/>
      <c r="CJ252" s="323"/>
      <c r="CK252" s="323"/>
      <c r="CL252" s="323"/>
      <c r="CM252" s="323"/>
      <c r="CN252" s="323"/>
      <c r="CO252" s="323"/>
      <c r="CP252" s="323"/>
      <c r="CQ252" s="323"/>
      <c r="CR252" s="323"/>
      <c r="CS252" s="323"/>
      <c r="CT252" s="323"/>
      <c r="CU252" s="323"/>
      <c r="CV252" s="323"/>
      <c r="CW252" s="323"/>
      <c r="CX252" s="323"/>
      <c r="CY252" s="323"/>
      <c r="CZ252" s="323"/>
      <c r="DA252" s="323"/>
      <c r="DB252" s="323"/>
      <c r="DC252" s="323"/>
      <c r="DD252" s="323"/>
      <c r="DE252" s="323"/>
      <c r="DF252" s="323"/>
      <c r="DG252" s="323"/>
      <c r="DH252" s="323"/>
      <c r="DI252" s="323"/>
      <c r="DJ252" s="323"/>
      <c r="DK252" s="323"/>
      <c r="DL252" s="323"/>
      <c r="DM252" s="323"/>
      <c r="DN252" s="323"/>
      <c r="DO252" s="323"/>
      <c r="DP252" s="323"/>
      <c r="DQ252" s="323"/>
      <c r="DR252" s="323"/>
      <c r="DS252" s="323"/>
      <c r="DT252" s="323"/>
      <c r="DU252" s="323"/>
      <c r="DV252" s="323"/>
      <c r="DW252" s="323"/>
      <c r="DX252" s="323"/>
      <c r="DY252" s="323"/>
      <c r="DZ252" s="323"/>
      <c r="EA252" s="323"/>
      <c r="EB252" s="323"/>
      <c r="EC252" s="323"/>
      <c r="ED252" s="323"/>
      <c r="EE252" s="323"/>
      <c r="EF252" s="323"/>
      <c r="EG252" s="323"/>
      <c r="EH252" s="323"/>
      <c r="EI252" s="323"/>
      <c r="EJ252" s="323"/>
      <c r="EK252" s="323"/>
      <c r="EL252" s="323"/>
      <c r="EM252" s="323"/>
      <c r="EN252" s="323"/>
      <c r="EO252" s="323"/>
      <c r="EP252" s="323"/>
      <c r="EQ252" s="323"/>
      <c r="ER252" s="323"/>
      <c r="ES252" s="323"/>
      <c r="ET252" s="323"/>
      <c r="EU252" s="323"/>
    </row>
    <row r="253" spans="1:151" s="333" customFormat="1" ht="60">
      <c r="A253" s="333" t="s">
        <v>2308</v>
      </c>
      <c r="B253" s="333" t="s">
        <v>877</v>
      </c>
      <c r="C253" s="333" t="s">
        <v>356</v>
      </c>
      <c r="D253" s="333" t="s">
        <v>2309</v>
      </c>
      <c r="E253" s="333" t="s">
        <v>2310</v>
      </c>
      <c r="F253" s="333" t="s">
        <v>31</v>
      </c>
      <c r="G253" s="333" t="s">
        <v>2311</v>
      </c>
      <c r="H253" s="333" t="s">
        <v>1506</v>
      </c>
      <c r="I253" s="333" t="s">
        <v>1423</v>
      </c>
      <c r="J253" s="334" t="s">
        <v>1424</v>
      </c>
      <c r="K253" s="334" t="s">
        <v>944</v>
      </c>
      <c r="L253" s="334" t="s">
        <v>944</v>
      </c>
      <c r="M253" s="333" t="s">
        <v>1426</v>
      </c>
      <c r="N253" s="333" t="s">
        <v>1428</v>
      </c>
      <c r="O253" s="333" t="s">
        <v>1495</v>
      </c>
      <c r="P253" s="333" t="s">
        <v>31</v>
      </c>
      <c r="Q253" s="333" t="s">
        <v>30</v>
      </c>
      <c r="R253" s="334" t="str">
        <f t="shared" si="17"/>
        <v>Oficina Asesora Jurídica</v>
      </c>
      <c r="S253" s="333" t="s">
        <v>1423</v>
      </c>
      <c r="T253" s="333" t="s">
        <v>1430</v>
      </c>
      <c r="U253" s="336">
        <f t="shared" si="13"/>
        <v>3</v>
      </c>
      <c r="V253" s="333" t="s">
        <v>6</v>
      </c>
      <c r="W253" s="336">
        <f t="shared" si="16"/>
        <v>3</v>
      </c>
      <c r="X253" s="333" t="s">
        <v>1431</v>
      </c>
      <c r="Y253" s="336">
        <f t="shared" si="14"/>
        <v>2</v>
      </c>
      <c r="Z253" s="333">
        <f t="shared" si="15"/>
        <v>8</v>
      </c>
      <c r="AA253" s="333" t="s">
        <v>1423</v>
      </c>
      <c r="AB253" s="333" t="s">
        <v>1423</v>
      </c>
      <c r="AC253" s="333" t="s">
        <v>1423</v>
      </c>
      <c r="AD253" s="333" t="s">
        <v>1423</v>
      </c>
      <c r="AE253" s="333" t="s">
        <v>1423</v>
      </c>
      <c r="AF253" s="334">
        <v>44530</v>
      </c>
      <c r="AG253" s="333" t="s">
        <v>1423</v>
      </c>
      <c r="AH253" s="333">
        <v>1</v>
      </c>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323"/>
      <c r="BU253" s="323"/>
      <c r="BV253" s="323"/>
      <c r="BW253" s="323"/>
      <c r="BX253" s="323"/>
      <c r="BY253" s="323"/>
      <c r="BZ253" s="323"/>
      <c r="CA253" s="323"/>
      <c r="CB253" s="323"/>
      <c r="CC253" s="323"/>
      <c r="CD253" s="323"/>
      <c r="CE253" s="323"/>
      <c r="CF253" s="323"/>
      <c r="CG253" s="323"/>
      <c r="CH253" s="323"/>
      <c r="CI253" s="323"/>
      <c r="CJ253" s="323"/>
      <c r="CK253" s="323"/>
      <c r="CL253" s="323"/>
      <c r="CM253" s="323"/>
      <c r="CN253" s="323"/>
      <c r="CO253" s="323"/>
      <c r="CP253" s="323"/>
      <c r="CQ253" s="323"/>
      <c r="CR253" s="323"/>
      <c r="CS253" s="323"/>
      <c r="CT253" s="323"/>
      <c r="CU253" s="323"/>
      <c r="CV253" s="323"/>
      <c r="CW253" s="323"/>
      <c r="CX253" s="323"/>
      <c r="CY253" s="323"/>
      <c r="CZ253" s="323"/>
      <c r="DA253" s="323"/>
      <c r="DB253" s="323"/>
      <c r="DC253" s="323"/>
      <c r="DD253" s="323"/>
      <c r="DE253" s="323"/>
      <c r="DF253" s="323"/>
      <c r="DG253" s="323"/>
      <c r="DH253" s="323"/>
      <c r="DI253" s="323"/>
      <c r="DJ253" s="323"/>
      <c r="DK253" s="323"/>
      <c r="DL253" s="323"/>
      <c r="DM253" s="323"/>
      <c r="DN253" s="323"/>
      <c r="DO253" s="323"/>
      <c r="DP253" s="323"/>
      <c r="DQ253" s="323"/>
      <c r="DR253" s="323"/>
      <c r="DS253" s="323"/>
      <c r="DT253" s="323"/>
      <c r="DU253" s="323"/>
      <c r="DV253" s="323"/>
      <c r="DW253" s="323"/>
      <c r="DX253" s="323"/>
      <c r="DY253" s="323"/>
      <c r="DZ253" s="323"/>
      <c r="EA253" s="323"/>
      <c r="EB253" s="323"/>
      <c r="EC253" s="323"/>
      <c r="ED253" s="323"/>
      <c r="EE253" s="323"/>
      <c r="EF253" s="323"/>
      <c r="EG253" s="323"/>
      <c r="EH253" s="323"/>
      <c r="EI253" s="323"/>
      <c r="EJ253" s="323"/>
      <c r="EK253" s="323"/>
      <c r="EL253" s="323"/>
      <c r="EM253" s="323"/>
      <c r="EN253" s="323"/>
      <c r="EO253" s="323"/>
      <c r="EP253" s="323"/>
      <c r="EQ253" s="323"/>
      <c r="ER253" s="323"/>
      <c r="ES253" s="323"/>
      <c r="ET253" s="323"/>
      <c r="EU253" s="323"/>
    </row>
    <row r="254" spans="1:151" s="333" customFormat="1" ht="60">
      <c r="A254" s="333" t="s">
        <v>2312</v>
      </c>
      <c r="B254" s="333" t="s">
        <v>877</v>
      </c>
      <c r="C254" s="333" t="s">
        <v>356</v>
      </c>
      <c r="D254" s="333" t="s">
        <v>2309</v>
      </c>
      <c r="E254" s="333" t="s">
        <v>2313</v>
      </c>
      <c r="F254" s="333" t="s">
        <v>31</v>
      </c>
      <c r="G254" s="333" t="s">
        <v>2311</v>
      </c>
      <c r="H254" s="333" t="s">
        <v>1422</v>
      </c>
      <c r="I254" s="333" t="s">
        <v>1423</v>
      </c>
      <c r="J254" s="334" t="s">
        <v>1424</v>
      </c>
      <c r="K254" s="334" t="s">
        <v>944</v>
      </c>
      <c r="L254" s="334" t="s">
        <v>944</v>
      </c>
      <c r="M254" s="333" t="s">
        <v>1426</v>
      </c>
      <c r="N254" s="333" t="s">
        <v>1428</v>
      </c>
      <c r="O254" s="333" t="s">
        <v>1495</v>
      </c>
      <c r="P254" s="333" t="s">
        <v>31</v>
      </c>
      <c r="Q254" s="333" t="s">
        <v>30</v>
      </c>
      <c r="R254" s="334" t="str">
        <f t="shared" si="17"/>
        <v>Oficina Asesora Jurídica</v>
      </c>
      <c r="S254" s="333" t="s">
        <v>1423</v>
      </c>
      <c r="T254" s="333" t="s">
        <v>1430</v>
      </c>
      <c r="U254" s="336">
        <f t="shared" si="13"/>
        <v>3</v>
      </c>
      <c r="V254" s="333" t="s">
        <v>6</v>
      </c>
      <c r="W254" s="336">
        <f t="shared" si="16"/>
        <v>3</v>
      </c>
      <c r="X254" s="333" t="s">
        <v>1431</v>
      </c>
      <c r="Y254" s="336">
        <f t="shared" si="14"/>
        <v>2</v>
      </c>
      <c r="Z254" s="333">
        <f t="shared" si="15"/>
        <v>8</v>
      </c>
      <c r="AA254" s="333" t="s">
        <v>1423</v>
      </c>
      <c r="AB254" s="333" t="s">
        <v>1423</v>
      </c>
      <c r="AC254" s="333" t="s">
        <v>1423</v>
      </c>
      <c r="AD254" s="333" t="s">
        <v>1423</v>
      </c>
      <c r="AE254" s="333" t="s">
        <v>1423</v>
      </c>
      <c r="AF254" s="334">
        <v>44530</v>
      </c>
      <c r="AG254" s="333" t="s">
        <v>1423</v>
      </c>
      <c r="AH254" s="333">
        <v>1</v>
      </c>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c r="BM254" s="323"/>
      <c r="BN254" s="323"/>
      <c r="BO254" s="323"/>
      <c r="BP254" s="323"/>
      <c r="BQ254" s="323"/>
      <c r="BR254" s="323"/>
      <c r="BS254" s="323"/>
      <c r="BT254" s="323"/>
      <c r="BU254" s="323"/>
      <c r="BV254" s="323"/>
      <c r="BW254" s="323"/>
      <c r="BX254" s="323"/>
      <c r="BY254" s="323"/>
      <c r="BZ254" s="323"/>
      <c r="CA254" s="323"/>
      <c r="CB254" s="323"/>
      <c r="CC254" s="323"/>
      <c r="CD254" s="323"/>
      <c r="CE254" s="323"/>
      <c r="CF254" s="323"/>
      <c r="CG254" s="323"/>
      <c r="CH254" s="323"/>
      <c r="CI254" s="323"/>
      <c r="CJ254" s="323"/>
      <c r="CK254" s="323"/>
      <c r="CL254" s="323"/>
      <c r="CM254" s="323"/>
      <c r="CN254" s="323"/>
      <c r="CO254" s="323"/>
      <c r="CP254" s="323"/>
      <c r="CQ254" s="323"/>
      <c r="CR254" s="323"/>
      <c r="CS254" s="323"/>
      <c r="CT254" s="323"/>
      <c r="CU254" s="323"/>
      <c r="CV254" s="323"/>
      <c r="CW254" s="323"/>
      <c r="CX254" s="323"/>
      <c r="CY254" s="323"/>
      <c r="CZ254" s="323"/>
      <c r="DA254" s="323"/>
      <c r="DB254" s="323"/>
      <c r="DC254" s="323"/>
      <c r="DD254" s="323"/>
      <c r="DE254" s="323"/>
      <c r="DF254" s="323"/>
      <c r="DG254" s="323"/>
      <c r="DH254" s="323"/>
      <c r="DI254" s="323"/>
      <c r="DJ254" s="323"/>
      <c r="DK254" s="323"/>
      <c r="DL254" s="323"/>
      <c r="DM254" s="323"/>
      <c r="DN254" s="323"/>
      <c r="DO254" s="323"/>
      <c r="DP254" s="323"/>
      <c r="DQ254" s="323"/>
      <c r="DR254" s="323"/>
      <c r="DS254" s="323"/>
      <c r="DT254" s="323"/>
      <c r="DU254" s="323"/>
      <c r="DV254" s="323"/>
      <c r="DW254" s="323"/>
      <c r="DX254" s="323"/>
      <c r="DY254" s="323"/>
      <c r="DZ254" s="323"/>
      <c r="EA254" s="323"/>
      <c r="EB254" s="323"/>
      <c r="EC254" s="323"/>
      <c r="ED254" s="323"/>
      <c r="EE254" s="323"/>
      <c r="EF254" s="323"/>
      <c r="EG254" s="323"/>
      <c r="EH254" s="323"/>
      <c r="EI254" s="323"/>
      <c r="EJ254" s="323"/>
      <c r="EK254" s="323"/>
      <c r="EL254" s="323"/>
      <c r="EM254" s="323"/>
      <c r="EN254" s="323"/>
      <c r="EO254" s="323"/>
      <c r="EP254" s="323"/>
      <c r="EQ254" s="323"/>
      <c r="ER254" s="323"/>
      <c r="ES254" s="323"/>
      <c r="ET254" s="323"/>
      <c r="EU254" s="323"/>
    </row>
    <row r="255" spans="1:151" s="333" customFormat="1" ht="75">
      <c r="A255" s="333" t="s">
        <v>2314</v>
      </c>
      <c r="B255" s="333" t="s">
        <v>877</v>
      </c>
      <c r="C255" s="333" t="s">
        <v>356</v>
      </c>
      <c r="D255" s="333" t="s">
        <v>2315</v>
      </c>
      <c r="E255" s="333" t="s">
        <v>2316</v>
      </c>
      <c r="F255" s="333" t="s">
        <v>31</v>
      </c>
      <c r="G255" s="333" t="s">
        <v>2311</v>
      </c>
      <c r="H255" s="333" t="s">
        <v>1422</v>
      </c>
      <c r="I255" s="333" t="s">
        <v>1423</v>
      </c>
      <c r="J255" s="334" t="s">
        <v>1424</v>
      </c>
      <c r="K255" s="334" t="s">
        <v>944</v>
      </c>
      <c r="L255" s="334" t="s">
        <v>944</v>
      </c>
      <c r="M255" s="333" t="s">
        <v>1426</v>
      </c>
      <c r="N255" s="333" t="s">
        <v>1428</v>
      </c>
      <c r="O255" s="333" t="s">
        <v>1495</v>
      </c>
      <c r="P255" s="333" t="s">
        <v>31</v>
      </c>
      <c r="Q255" s="333" t="s">
        <v>30</v>
      </c>
      <c r="R255" s="334" t="str">
        <f t="shared" si="17"/>
        <v>Oficina Asesora Jurídica</v>
      </c>
      <c r="S255" s="333" t="s">
        <v>1423</v>
      </c>
      <c r="T255" s="333" t="s">
        <v>1430</v>
      </c>
      <c r="U255" s="336">
        <f t="shared" si="13"/>
        <v>3</v>
      </c>
      <c r="V255" s="333" t="s">
        <v>6</v>
      </c>
      <c r="W255" s="336">
        <f t="shared" si="16"/>
        <v>3</v>
      </c>
      <c r="X255" s="333" t="s">
        <v>1431</v>
      </c>
      <c r="Y255" s="336">
        <f t="shared" si="14"/>
        <v>2</v>
      </c>
      <c r="Z255" s="333">
        <f t="shared" si="15"/>
        <v>8</v>
      </c>
      <c r="AA255" s="333" t="s">
        <v>1423</v>
      </c>
      <c r="AB255" s="333" t="s">
        <v>1423</v>
      </c>
      <c r="AC255" s="333" t="s">
        <v>1423</v>
      </c>
      <c r="AD255" s="333" t="s">
        <v>1423</v>
      </c>
      <c r="AE255" s="333" t="s">
        <v>1423</v>
      </c>
      <c r="AF255" s="334">
        <v>44530</v>
      </c>
      <c r="AG255" s="333" t="s">
        <v>1423</v>
      </c>
      <c r="AH255" s="333">
        <v>1</v>
      </c>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c r="BM255" s="323"/>
      <c r="BN255" s="323"/>
      <c r="BO255" s="323"/>
      <c r="BP255" s="323"/>
      <c r="BQ255" s="323"/>
      <c r="BR255" s="323"/>
      <c r="BS255" s="323"/>
      <c r="BT255" s="323"/>
      <c r="BU255" s="323"/>
      <c r="BV255" s="323"/>
      <c r="BW255" s="323"/>
      <c r="BX255" s="323"/>
      <c r="BY255" s="323"/>
      <c r="BZ255" s="323"/>
      <c r="CA255" s="323"/>
      <c r="CB255" s="323"/>
      <c r="CC255" s="323"/>
      <c r="CD255" s="323"/>
      <c r="CE255" s="323"/>
      <c r="CF255" s="323"/>
      <c r="CG255" s="323"/>
      <c r="CH255" s="323"/>
      <c r="CI255" s="323"/>
      <c r="CJ255" s="323"/>
      <c r="CK255" s="323"/>
      <c r="CL255" s="323"/>
      <c r="CM255" s="323"/>
      <c r="CN255" s="323"/>
      <c r="CO255" s="323"/>
      <c r="CP255" s="323"/>
      <c r="CQ255" s="323"/>
      <c r="CR255" s="323"/>
      <c r="CS255" s="323"/>
      <c r="CT255" s="323"/>
      <c r="CU255" s="323"/>
      <c r="CV255" s="323"/>
      <c r="CW255" s="323"/>
      <c r="CX255" s="323"/>
      <c r="CY255" s="323"/>
      <c r="CZ255" s="323"/>
      <c r="DA255" s="323"/>
      <c r="DB255" s="323"/>
      <c r="DC255" s="323"/>
      <c r="DD255" s="323"/>
      <c r="DE255" s="323"/>
      <c r="DF255" s="323"/>
      <c r="DG255" s="323"/>
      <c r="DH255" s="323"/>
      <c r="DI255" s="323"/>
      <c r="DJ255" s="323"/>
      <c r="DK255" s="323"/>
      <c r="DL255" s="323"/>
      <c r="DM255" s="323"/>
      <c r="DN255" s="323"/>
      <c r="DO255" s="323"/>
      <c r="DP255" s="323"/>
      <c r="DQ255" s="323"/>
      <c r="DR255" s="323"/>
      <c r="DS255" s="323"/>
      <c r="DT255" s="323"/>
      <c r="DU255" s="323"/>
      <c r="DV255" s="323"/>
      <c r="DW255" s="323"/>
      <c r="DX255" s="323"/>
      <c r="DY255" s="323"/>
      <c r="DZ255" s="323"/>
      <c r="EA255" s="323"/>
      <c r="EB255" s="323"/>
      <c r="EC255" s="323"/>
      <c r="ED255" s="323"/>
      <c r="EE255" s="323"/>
      <c r="EF255" s="323"/>
      <c r="EG255" s="323"/>
      <c r="EH255" s="323"/>
      <c r="EI255" s="323"/>
      <c r="EJ255" s="323"/>
      <c r="EK255" s="323"/>
      <c r="EL255" s="323"/>
      <c r="EM255" s="323"/>
      <c r="EN255" s="323"/>
      <c r="EO255" s="323"/>
      <c r="EP255" s="323"/>
      <c r="EQ255" s="323"/>
      <c r="ER255" s="323"/>
      <c r="ES255" s="323"/>
      <c r="ET255" s="323"/>
      <c r="EU255" s="323"/>
    </row>
    <row r="256" spans="1:151" s="333" customFormat="1" ht="150">
      <c r="A256" s="333" t="s">
        <v>2317</v>
      </c>
      <c r="B256" s="333" t="s">
        <v>877</v>
      </c>
      <c r="C256" s="363" t="s">
        <v>356</v>
      </c>
      <c r="D256" s="333" t="s">
        <v>2318</v>
      </c>
      <c r="E256" s="336" t="s">
        <v>2319</v>
      </c>
      <c r="F256" s="333" t="s">
        <v>31</v>
      </c>
      <c r="G256" s="333" t="s">
        <v>2301</v>
      </c>
      <c r="H256" s="333" t="s">
        <v>1422</v>
      </c>
      <c r="I256" s="333" t="s">
        <v>1423</v>
      </c>
      <c r="J256" s="334" t="s">
        <v>1424</v>
      </c>
      <c r="K256" s="334" t="s">
        <v>944</v>
      </c>
      <c r="L256" s="334" t="s">
        <v>944</v>
      </c>
      <c r="M256" s="333" t="s">
        <v>1426</v>
      </c>
      <c r="N256" s="333" t="s">
        <v>1428</v>
      </c>
      <c r="O256" s="333" t="s">
        <v>1495</v>
      </c>
      <c r="P256" s="333" t="s">
        <v>31</v>
      </c>
      <c r="Q256" s="333" t="s">
        <v>30</v>
      </c>
      <c r="R256" s="333" t="s">
        <v>944</v>
      </c>
      <c r="S256" s="333" t="s">
        <v>1423</v>
      </c>
      <c r="T256" s="333" t="s">
        <v>1430</v>
      </c>
      <c r="U256" s="336">
        <f t="shared" si="13"/>
        <v>3</v>
      </c>
      <c r="V256" s="333" t="s">
        <v>6</v>
      </c>
      <c r="W256" s="336">
        <f t="shared" si="16"/>
        <v>3</v>
      </c>
      <c r="X256" s="333" t="s">
        <v>6</v>
      </c>
      <c r="Y256" s="336">
        <f t="shared" si="14"/>
        <v>3</v>
      </c>
      <c r="Z256" s="333">
        <f t="shared" si="15"/>
        <v>9</v>
      </c>
      <c r="AA256" s="333" t="s">
        <v>1423</v>
      </c>
      <c r="AB256" s="333" t="s">
        <v>1423</v>
      </c>
      <c r="AC256" s="333" t="s">
        <v>1423</v>
      </c>
      <c r="AD256" s="333" t="s">
        <v>1423</v>
      </c>
      <c r="AE256" s="333" t="s">
        <v>1423</v>
      </c>
      <c r="AF256" s="334">
        <v>44530</v>
      </c>
      <c r="AG256" s="333" t="s">
        <v>1423</v>
      </c>
      <c r="AH256" s="333">
        <v>1</v>
      </c>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c r="BM256" s="323"/>
      <c r="BN256" s="323"/>
      <c r="BO256" s="323"/>
      <c r="BP256" s="323"/>
      <c r="BQ256" s="323"/>
      <c r="BR256" s="323"/>
      <c r="BS256" s="323"/>
      <c r="BT256" s="323"/>
      <c r="BU256" s="323"/>
      <c r="BV256" s="323"/>
      <c r="BW256" s="323"/>
      <c r="BX256" s="323"/>
      <c r="BY256" s="323"/>
      <c r="BZ256" s="323"/>
      <c r="CA256" s="323"/>
      <c r="CB256" s="323"/>
      <c r="CC256" s="323"/>
      <c r="CD256" s="323"/>
      <c r="CE256" s="323"/>
      <c r="CF256" s="323"/>
      <c r="CG256" s="323"/>
      <c r="CH256" s="323"/>
      <c r="CI256" s="323"/>
      <c r="CJ256" s="323"/>
      <c r="CK256" s="323"/>
      <c r="CL256" s="323"/>
      <c r="CM256" s="323"/>
      <c r="CN256" s="323"/>
      <c r="CO256" s="323"/>
      <c r="CP256" s="323"/>
      <c r="CQ256" s="323"/>
      <c r="CR256" s="323"/>
      <c r="CS256" s="323"/>
      <c r="CT256" s="323"/>
      <c r="CU256" s="323"/>
      <c r="CV256" s="323"/>
      <c r="CW256" s="323"/>
      <c r="CX256" s="323"/>
      <c r="CY256" s="323"/>
      <c r="CZ256" s="323"/>
      <c r="DA256" s="323"/>
      <c r="DB256" s="323"/>
      <c r="DC256" s="323"/>
      <c r="DD256" s="323"/>
      <c r="DE256" s="323"/>
      <c r="DF256" s="323"/>
      <c r="DG256" s="323"/>
      <c r="DH256" s="323"/>
      <c r="DI256" s="323"/>
      <c r="DJ256" s="323"/>
      <c r="DK256" s="323"/>
      <c r="DL256" s="323"/>
      <c r="DM256" s="323"/>
      <c r="DN256" s="323"/>
      <c r="DO256" s="323"/>
      <c r="DP256" s="323"/>
      <c r="DQ256" s="323"/>
      <c r="DR256" s="323"/>
      <c r="DS256" s="323"/>
      <c r="DT256" s="323"/>
      <c r="DU256" s="323"/>
      <c r="DV256" s="323"/>
      <c r="DW256" s="323"/>
      <c r="DX256" s="323"/>
      <c r="DY256" s="323"/>
      <c r="DZ256" s="323"/>
      <c r="EA256" s="323"/>
      <c r="EB256" s="323"/>
      <c r="EC256" s="323"/>
      <c r="ED256" s="323"/>
      <c r="EE256" s="323"/>
      <c r="EF256" s="323"/>
      <c r="EG256" s="323"/>
      <c r="EH256" s="323"/>
      <c r="EI256" s="323"/>
      <c r="EJ256" s="323"/>
      <c r="EK256" s="323"/>
      <c r="EL256" s="323"/>
      <c r="EM256" s="323"/>
      <c r="EN256" s="323"/>
      <c r="EO256" s="323"/>
      <c r="EP256" s="323"/>
      <c r="EQ256" s="323"/>
      <c r="ER256" s="323"/>
      <c r="ES256" s="323"/>
      <c r="ET256" s="323"/>
      <c r="EU256" s="323"/>
    </row>
    <row r="257" spans="1:151" s="333" customFormat="1" ht="30">
      <c r="A257" s="333" t="s">
        <v>2320</v>
      </c>
      <c r="B257" s="333" t="s">
        <v>877</v>
      </c>
      <c r="C257" s="363" t="s">
        <v>356</v>
      </c>
      <c r="D257" s="333" t="s">
        <v>2321</v>
      </c>
      <c r="E257" s="333" t="s">
        <v>2322</v>
      </c>
      <c r="F257" s="333" t="s">
        <v>31</v>
      </c>
      <c r="G257" s="333" t="s">
        <v>2323</v>
      </c>
      <c r="H257" s="333" t="s">
        <v>1422</v>
      </c>
      <c r="I257" s="333" t="s">
        <v>1423</v>
      </c>
      <c r="J257" s="334" t="s">
        <v>1424</v>
      </c>
      <c r="K257" s="334" t="s">
        <v>944</v>
      </c>
      <c r="L257" s="334" t="s">
        <v>944</v>
      </c>
      <c r="M257" s="333" t="s">
        <v>1426</v>
      </c>
      <c r="N257" s="333" t="s">
        <v>1437</v>
      </c>
      <c r="O257" s="333" t="s">
        <v>1495</v>
      </c>
      <c r="P257" s="333" t="s">
        <v>31</v>
      </c>
      <c r="Q257" s="333" t="s">
        <v>30</v>
      </c>
      <c r="R257" s="333" t="s">
        <v>944</v>
      </c>
      <c r="S257" s="333" t="s">
        <v>1423</v>
      </c>
      <c r="T257" s="333" t="s">
        <v>1430</v>
      </c>
      <c r="U257" s="336">
        <f t="shared" si="13"/>
        <v>3</v>
      </c>
      <c r="V257" s="333" t="s">
        <v>6</v>
      </c>
      <c r="W257" s="336">
        <f t="shared" si="16"/>
        <v>3</v>
      </c>
      <c r="X257" s="333" t="s">
        <v>6</v>
      </c>
      <c r="Y257" s="336">
        <f t="shared" si="14"/>
        <v>3</v>
      </c>
      <c r="Z257" s="333">
        <f t="shared" si="15"/>
        <v>9</v>
      </c>
      <c r="AA257" s="333" t="s">
        <v>1423</v>
      </c>
      <c r="AB257" s="333" t="s">
        <v>1423</v>
      </c>
      <c r="AC257" s="333" t="s">
        <v>1423</v>
      </c>
      <c r="AD257" s="333" t="s">
        <v>1423</v>
      </c>
      <c r="AE257" s="333" t="s">
        <v>1423</v>
      </c>
      <c r="AF257" s="334">
        <v>44530</v>
      </c>
      <c r="AG257" s="333" t="s">
        <v>1423</v>
      </c>
      <c r="AH257" s="333">
        <v>1</v>
      </c>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c r="BQ257" s="323"/>
      <c r="BR257" s="323"/>
      <c r="BS257" s="323"/>
      <c r="BT257" s="323"/>
      <c r="BU257" s="323"/>
      <c r="BV257" s="323"/>
      <c r="BW257" s="323"/>
      <c r="BX257" s="323"/>
      <c r="BY257" s="323"/>
      <c r="BZ257" s="323"/>
      <c r="CA257" s="323"/>
      <c r="CB257" s="323"/>
      <c r="CC257" s="323"/>
      <c r="CD257" s="323"/>
      <c r="CE257" s="323"/>
      <c r="CF257" s="323"/>
      <c r="CG257" s="323"/>
      <c r="CH257" s="323"/>
      <c r="CI257" s="323"/>
      <c r="CJ257" s="323"/>
      <c r="CK257" s="323"/>
      <c r="CL257" s="323"/>
      <c r="CM257" s="323"/>
      <c r="CN257" s="323"/>
      <c r="CO257" s="323"/>
      <c r="CP257" s="323"/>
      <c r="CQ257" s="323"/>
      <c r="CR257" s="323"/>
      <c r="CS257" s="323"/>
      <c r="CT257" s="323"/>
      <c r="CU257" s="323"/>
      <c r="CV257" s="323"/>
      <c r="CW257" s="323"/>
      <c r="CX257" s="323"/>
      <c r="CY257" s="323"/>
      <c r="CZ257" s="323"/>
      <c r="DA257" s="323"/>
      <c r="DB257" s="323"/>
      <c r="DC257" s="323"/>
      <c r="DD257" s="323"/>
      <c r="DE257" s="323"/>
      <c r="DF257" s="323"/>
      <c r="DG257" s="323"/>
      <c r="DH257" s="323"/>
      <c r="DI257" s="323"/>
      <c r="DJ257" s="323"/>
      <c r="DK257" s="323"/>
      <c r="DL257" s="323"/>
      <c r="DM257" s="323"/>
      <c r="DN257" s="323"/>
      <c r="DO257" s="323"/>
      <c r="DP257" s="323"/>
      <c r="DQ257" s="323"/>
      <c r="DR257" s="323"/>
      <c r="DS257" s="323"/>
      <c r="DT257" s="323"/>
      <c r="DU257" s="323"/>
      <c r="DV257" s="323"/>
      <c r="DW257" s="323"/>
      <c r="DX257" s="323"/>
      <c r="DY257" s="323"/>
      <c r="DZ257" s="323"/>
      <c r="EA257" s="323"/>
      <c r="EB257" s="323"/>
      <c r="EC257" s="323"/>
      <c r="ED257" s="323"/>
      <c r="EE257" s="323"/>
      <c r="EF257" s="323"/>
      <c r="EG257" s="323"/>
      <c r="EH257" s="323"/>
      <c r="EI257" s="323"/>
      <c r="EJ257" s="323"/>
      <c r="EK257" s="323"/>
      <c r="EL257" s="323"/>
      <c r="EM257" s="323"/>
      <c r="EN257" s="323"/>
      <c r="EO257" s="323"/>
      <c r="EP257" s="323"/>
      <c r="EQ257" s="323"/>
      <c r="ER257" s="323"/>
      <c r="ES257" s="323"/>
      <c r="ET257" s="323"/>
      <c r="EU257" s="323"/>
    </row>
    <row r="258" spans="1:151" s="333" customFormat="1" ht="30">
      <c r="A258" s="333" t="s">
        <v>2324</v>
      </c>
      <c r="B258" s="333" t="s">
        <v>877</v>
      </c>
      <c r="C258" s="363" t="s">
        <v>356</v>
      </c>
      <c r="D258" s="333" t="s">
        <v>2325</v>
      </c>
      <c r="E258" s="333" t="s">
        <v>2326</v>
      </c>
      <c r="F258" s="333" t="s">
        <v>31</v>
      </c>
      <c r="G258" s="333" t="s">
        <v>2323</v>
      </c>
      <c r="H258" s="333" t="s">
        <v>1422</v>
      </c>
      <c r="I258" s="333" t="s">
        <v>1423</v>
      </c>
      <c r="J258" s="334" t="s">
        <v>1424</v>
      </c>
      <c r="K258" s="334" t="s">
        <v>944</v>
      </c>
      <c r="L258" s="334" t="s">
        <v>944</v>
      </c>
      <c r="M258" s="333" t="s">
        <v>1426</v>
      </c>
      <c r="N258" s="333" t="s">
        <v>1437</v>
      </c>
      <c r="O258" s="333" t="s">
        <v>1495</v>
      </c>
      <c r="P258" s="333" t="s">
        <v>31</v>
      </c>
      <c r="Q258" s="333" t="s">
        <v>30</v>
      </c>
      <c r="R258" s="333" t="s">
        <v>944</v>
      </c>
      <c r="S258" s="333" t="s">
        <v>1423</v>
      </c>
      <c r="T258" s="333" t="s">
        <v>1430</v>
      </c>
      <c r="U258" s="336">
        <f t="shared" si="13"/>
        <v>3</v>
      </c>
      <c r="V258" s="333" t="s">
        <v>6</v>
      </c>
      <c r="W258" s="336">
        <f t="shared" si="16"/>
        <v>3</v>
      </c>
      <c r="X258" s="333" t="s">
        <v>6</v>
      </c>
      <c r="Y258" s="336">
        <f t="shared" si="14"/>
        <v>3</v>
      </c>
      <c r="Z258" s="333">
        <f t="shared" si="15"/>
        <v>9</v>
      </c>
      <c r="AA258" s="333" t="s">
        <v>1423</v>
      </c>
      <c r="AB258" s="333" t="s">
        <v>1423</v>
      </c>
      <c r="AC258" s="333" t="s">
        <v>1423</v>
      </c>
      <c r="AD258" s="333" t="s">
        <v>1423</v>
      </c>
      <c r="AE258" s="333" t="s">
        <v>1423</v>
      </c>
      <c r="AF258" s="334">
        <v>44530</v>
      </c>
      <c r="AG258" s="333" t="s">
        <v>1423</v>
      </c>
      <c r="AH258" s="333">
        <v>1</v>
      </c>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c r="BM258" s="323"/>
      <c r="BN258" s="323"/>
      <c r="BO258" s="323"/>
      <c r="BP258" s="323"/>
      <c r="BQ258" s="323"/>
      <c r="BR258" s="323"/>
      <c r="BS258" s="323"/>
      <c r="BT258" s="323"/>
      <c r="BU258" s="323"/>
      <c r="BV258" s="323"/>
      <c r="BW258" s="323"/>
      <c r="BX258" s="323"/>
      <c r="BY258" s="323"/>
      <c r="BZ258" s="323"/>
      <c r="CA258" s="323"/>
      <c r="CB258" s="323"/>
      <c r="CC258" s="323"/>
      <c r="CD258" s="323"/>
      <c r="CE258" s="323"/>
      <c r="CF258" s="323"/>
      <c r="CG258" s="323"/>
      <c r="CH258" s="323"/>
      <c r="CI258" s="323"/>
      <c r="CJ258" s="323"/>
      <c r="CK258" s="323"/>
      <c r="CL258" s="323"/>
      <c r="CM258" s="323"/>
      <c r="CN258" s="323"/>
      <c r="CO258" s="323"/>
      <c r="CP258" s="323"/>
      <c r="CQ258" s="323"/>
      <c r="CR258" s="323"/>
      <c r="CS258" s="323"/>
      <c r="CT258" s="323"/>
      <c r="CU258" s="323"/>
      <c r="CV258" s="323"/>
      <c r="CW258" s="323"/>
      <c r="CX258" s="323"/>
      <c r="CY258" s="323"/>
      <c r="CZ258" s="323"/>
      <c r="DA258" s="323"/>
      <c r="DB258" s="323"/>
      <c r="DC258" s="323"/>
      <c r="DD258" s="323"/>
      <c r="DE258" s="323"/>
      <c r="DF258" s="323"/>
      <c r="DG258" s="323"/>
      <c r="DH258" s="323"/>
      <c r="DI258" s="323"/>
      <c r="DJ258" s="323"/>
      <c r="DK258" s="323"/>
      <c r="DL258" s="323"/>
      <c r="DM258" s="323"/>
      <c r="DN258" s="323"/>
      <c r="DO258" s="323"/>
      <c r="DP258" s="323"/>
      <c r="DQ258" s="323"/>
      <c r="DR258" s="323"/>
      <c r="DS258" s="323"/>
      <c r="DT258" s="323"/>
      <c r="DU258" s="323"/>
      <c r="DV258" s="323"/>
      <c r="DW258" s="323"/>
      <c r="DX258" s="323"/>
      <c r="DY258" s="323"/>
      <c r="DZ258" s="323"/>
      <c r="EA258" s="323"/>
      <c r="EB258" s="323"/>
      <c r="EC258" s="323"/>
      <c r="ED258" s="323"/>
      <c r="EE258" s="323"/>
      <c r="EF258" s="323"/>
      <c r="EG258" s="323"/>
      <c r="EH258" s="323"/>
      <c r="EI258" s="323"/>
      <c r="EJ258" s="323"/>
      <c r="EK258" s="323"/>
      <c r="EL258" s="323"/>
      <c r="EM258" s="323"/>
      <c r="EN258" s="323"/>
      <c r="EO258" s="323"/>
      <c r="EP258" s="323"/>
      <c r="EQ258" s="323"/>
      <c r="ER258" s="323"/>
      <c r="ES258" s="323"/>
      <c r="ET258" s="323"/>
      <c r="EU258" s="323"/>
    </row>
    <row r="259" spans="1:151" s="333" customFormat="1" ht="45">
      <c r="A259" s="333" t="s">
        <v>2327</v>
      </c>
      <c r="B259" s="333" t="s">
        <v>877</v>
      </c>
      <c r="C259" s="363" t="s">
        <v>356</v>
      </c>
      <c r="D259" s="333" t="s">
        <v>2328</v>
      </c>
      <c r="E259" s="333" t="s">
        <v>2329</v>
      </c>
      <c r="F259" s="333" t="s">
        <v>31</v>
      </c>
      <c r="G259" s="333" t="s">
        <v>2323</v>
      </c>
      <c r="H259" s="333" t="s">
        <v>1422</v>
      </c>
      <c r="I259" s="333" t="s">
        <v>1423</v>
      </c>
      <c r="J259" s="334" t="s">
        <v>1424</v>
      </c>
      <c r="K259" s="334" t="s">
        <v>944</v>
      </c>
      <c r="L259" s="334" t="s">
        <v>944</v>
      </c>
      <c r="M259" s="333" t="s">
        <v>1426</v>
      </c>
      <c r="N259" s="333" t="s">
        <v>1437</v>
      </c>
      <c r="O259" s="333" t="s">
        <v>1495</v>
      </c>
      <c r="P259" s="333" t="s">
        <v>31</v>
      </c>
      <c r="Q259" s="333" t="s">
        <v>30</v>
      </c>
      <c r="R259" s="333" t="s">
        <v>944</v>
      </c>
      <c r="S259" s="333" t="s">
        <v>1423</v>
      </c>
      <c r="T259" s="333" t="s">
        <v>1430</v>
      </c>
      <c r="U259" s="336">
        <f t="shared" si="13"/>
        <v>3</v>
      </c>
      <c r="V259" s="333" t="s">
        <v>6</v>
      </c>
      <c r="W259" s="336">
        <f t="shared" si="16"/>
        <v>3</v>
      </c>
      <c r="X259" s="333" t="s">
        <v>6</v>
      </c>
      <c r="Y259" s="336">
        <f t="shared" si="14"/>
        <v>3</v>
      </c>
      <c r="Z259" s="333">
        <f t="shared" si="15"/>
        <v>9</v>
      </c>
      <c r="AA259" s="333" t="s">
        <v>1423</v>
      </c>
      <c r="AB259" s="333" t="s">
        <v>1423</v>
      </c>
      <c r="AC259" s="333" t="s">
        <v>1423</v>
      </c>
      <c r="AD259" s="333" t="s">
        <v>1423</v>
      </c>
      <c r="AE259" s="333" t="s">
        <v>1423</v>
      </c>
      <c r="AF259" s="334">
        <v>44530</v>
      </c>
      <c r="AG259" s="333" t="s">
        <v>1423</v>
      </c>
      <c r="AH259" s="333">
        <v>1</v>
      </c>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c r="BM259" s="323"/>
      <c r="BN259" s="323"/>
      <c r="BO259" s="323"/>
      <c r="BP259" s="323"/>
      <c r="BQ259" s="323"/>
      <c r="BR259" s="323"/>
      <c r="BS259" s="323"/>
      <c r="BT259" s="323"/>
      <c r="BU259" s="323"/>
      <c r="BV259" s="323"/>
      <c r="BW259" s="323"/>
      <c r="BX259" s="323"/>
      <c r="BY259" s="323"/>
      <c r="BZ259" s="323"/>
      <c r="CA259" s="323"/>
      <c r="CB259" s="323"/>
      <c r="CC259" s="323"/>
      <c r="CD259" s="323"/>
      <c r="CE259" s="323"/>
      <c r="CF259" s="323"/>
      <c r="CG259" s="323"/>
      <c r="CH259" s="323"/>
      <c r="CI259" s="323"/>
      <c r="CJ259" s="323"/>
      <c r="CK259" s="323"/>
      <c r="CL259" s="323"/>
      <c r="CM259" s="323"/>
      <c r="CN259" s="323"/>
      <c r="CO259" s="323"/>
      <c r="CP259" s="323"/>
      <c r="CQ259" s="323"/>
      <c r="CR259" s="323"/>
      <c r="CS259" s="323"/>
      <c r="CT259" s="323"/>
      <c r="CU259" s="323"/>
      <c r="CV259" s="323"/>
      <c r="CW259" s="323"/>
      <c r="CX259" s="323"/>
      <c r="CY259" s="323"/>
      <c r="CZ259" s="323"/>
      <c r="DA259" s="323"/>
      <c r="DB259" s="323"/>
      <c r="DC259" s="323"/>
      <c r="DD259" s="323"/>
      <c r="DE259" s="323"/>
      <c r="DF259" s="323"/>
      <c r="DG259" s="323"/>
      <c r="DH259" s="323"/>
      <c r="DI259" s="323"/>
      <c r="DJ259" s="323"/>
      <c r="DK259" s="323"/>
      <c r="DL259" s="323"/>
      <c r="DM259" s="323"/>
      <c r="DN259" s="323"/>
      <c r="DO259" s="323"/>
      <c r="DP259" s="323"/>
      <c r="DQ259" s="323"/>
      <c r="DR259" s="323"/>
      <c r="DS259" s="323"/>
      <c r="DT259" s="323"/>
      <c r="DU259" s="323"/>
      <c r="DV259" s="323"/>
      <c r="DW259" s="323"/>
      <c r="DX259" s="323"/>
      <c r="DY259" s="323"/>
      <c r="DZ259" s="323"/>
      <c r="EA259" s="323"/>
      <c r="EB259" s="323"/>
      <c r="EC259" s="323"/>
      <c r="ED259" s="323"/>
      <c r="EE259" s="323"/>
      <c r="EF259" s="323"/>
      <c r="EG259" s="323"/>
      <c r="EH259" s="323"/>
      <c r="EI259" s="323"/>
      <c r="EJ259" s="323"/>
      <c r="EK259" s="323"/>
      <c r="EL259" s="323"/>
      <c r="EM259" s="323"/>
      <c r="EN259" s="323"/>
      <c r="EO259" s="323"/>
      <c r="EP259" s="323"/>
      <c r="EQ259" s="323"/>
      <c r="ER259" s="323"/>
      <c r="ES259" s="323"/>
      <c r="ET259" s="323"/>
      <c r="EU259" s="323"/>
    </row>
    <row r="260" spans="1:151" s="333" customFormat="1" ht="58.5" customHeight="1">
      <c r="A260" s="333" t="s">
        <v>2330</v>
      </c>
      <c r="B260" s="333" t="s">
        <v>877</v>
      </c>
      <c r="C260" s="363" t="s">
        <v>356</v>
      </c>
      <c r="D260" s="333" t="s">
        <v>2331</v>
      </c>
      <c r="E260" s="333" t="s">
        <v>2332</v>
      </c>
      <c r="F260" s="333" t="s">
        <v>31</v>
      </c>
      <c r="G260" s="333" t="s">
        <v>2323</v>
      </c>
      <c r="H260" s="333" t="s">
        <v>1422</v>
      </c>
      <c r="I260" s="333" t="s">
        <v>1423</v>
      </c>
      <c r="J260" s="334" t="s">
        <v>1424</v>
      </c>
      <c r="K260" s="334" t="s">
        <v>944</v>
      </c>
      <c r="L260" s="334" t="s">
        <v>944</v>
      </c>
      <c r="M260" s="333" t="s">
        <v>1426</v>
      </c>
      <c r="N260" s="333" t="s">
        <v>1437</v>
      </c>
      <c r="O260" s="333" t="s">
        <v>1495</v>
      </c>
      <c r="P260" s="333" t="s">
        <v>31</v>
      </c>
      <c r="Q260" s="333" t="s">
        <v>30</v>
      </c>
      <c r="R260" s="333" t="s">
        <v>944</v>
      </c>
      <c r="S260" s="333" t="s">
        <v>1423</v>
      </c>
      <c r="T260" s="333" t="s">
        <v>1430</v>
      </c>
      <c r="U260" s="336">
        <f t="shared" si="13"/>
        <v>3</v>
      </c>
      <c r="V260" s="333" t="s">
        <v>6</v>
      </c>
      <c r="W260" s="336">
        <f t="shared" si="16"/>
        <v>3</v>
      </c>
      <c r="X260" s="333" t="s">
        <v>6</v>
      </c>
      <c r="Y260" s="336">
        <f t="shared" si="14"/>
        <v>3</v>
      </c>
      <c r="Z260" s="333">
        <f t="shared" si="15"/>
        <v>9</v>
      </c>
      <c r="AA260" s="333" t="s">
        <v>1423</v>
      </c>
      <c r="AB260" s="333" t="s">
        <v>1423</v>
      </c>
      <c r="AC260" s="333" t="s">
        <v>1423</v>
      </c>
      <c r="AD260" s="333" t="s">
        <v>1423</v>
      </c>
      <c r="AE260" s="333" t="s">
        <v>1423</v>
      </c>
      <c r="AF260" s="334">
        <v>44530</v>
      </c>
      <c r="AG260" s="333" t="s">
        <v>1423</v>
      </c>
      <c r="AH260" s="333">
        <v>1</v>
      </c>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c r="BN260" s="323"/>
      <c r="BO260" s="323"/>
      <c r="BP260" s="323"/>
      <c r="BQ260" s="323"/>
      <c r="BR260" s="323"/>
      <c r="BS260" s="323"/>
      <c r="BT260" s="323"/>
      <c r="BU260" s="323"/>
      <c r="BV260" s="323"/>
      <c r="BW260" s="323"/>
      <c r="BX260" s="323"/>
      <c r="BY260" s="323"/>
      <c r="BZ260" s="323"/>
      <c r="CA260" s="323"/>
      <c r="CB260" s="323"/>
      <c r="CC260" s="323"/>
      <c r="CD260" s="323"/>
      <c r="CE260" s="323"/>
      <c r="CF260" s="323"/>
      <c r="CG260" s="323"/>
      <c r="CH260" s="323"/>
      <c r="CI260" s="323"/>
      <c r="CJ260" s="323"/>
      <c r="CK260" s="323"/>
      <c r="CL260" s="323"/>
      <c r="CM260" s="323"/>
      <c r="CN260" s="323"/>
      <c r="CO260" s="323"/>
      <c r="CP260" s="323"/>
      <c r="CQ260" s="323"/>
      <c r="CR260" s="323"/>
      <c r="CS260" s="323"/>
      <c r="CT260" s="323"/>
      <c r="CU260" s="323"/>
      <c r="CV260" s="323"/>
      <c r="CW260" s="323"/>
      <c r="CX260" s="323"/>
      <c r="CY260" s="323"/>
      <c r="CZ260" s="323"/>
      <c r="DA260" s="323"/>
      <c r="DB260" s="323"/>
      <c r="DC260" s="323"/>
      <c r="DD260" s="323"/>
      <c r="DE260" s="323"/>
      <c r="DF260" s="323"/>
      <c r="DG260" s="323"/>
      <c r="DH260" s="323"/>
      <c r="DI260" s="323"/>
      <c r="DJ260" s="323"/>
      <c r="DK260" s="323"/>
      <c r="DL260" s="323"/>
      <c r="DM260" s="323"/>
      <c r="DN260" s="323"/>
      <c r="DO260" s="323"/>
      <c r="DP260" s="323"/>
      <c r="DQ260" s="323"/>
      <c r="DR260" s="323"/>
      <c r="DS260" s="323"/>
      <c r="DT260" s="323"/>
      <c r="DU260" s="323"/>
      <c r="DV260" s="323"/>
      <c r="DW260" s="323"/>
      <c r="DX260" s="323"/>
      <c r="DY260" s="323"/>
      <c r="DZ260" s="323"/>
      <c r="EA260" s="323"/>
      <c r="EB260" s="323"/>
      <c r="EC260" s="323"/>
      <c r="ED260" s="323"/>
      <c r="EE260" s="323"/>
      <c r="EF260" s="323"/>
      <c r="EG260" s="323"/>
      <c r="EH260" s="323"/>
      <c r="EI260" s="323"/>
      <c r="EJ260" s="323"/>
      <c r="EK260" s="323"/>
      <c r="EL260" s="323"/>
      <c r="EM260" s="323"/>
      <c r="EN260" s="323"/>
      <c r="EO260" s="323"/>
      <c r="EP260" s="323"/>
      <c r="EQ260" s="323"/>
      <c r="ER260" s="323"/>
      <c r="ES260" s="323"/>
      <c r="ET260" s="323"/>
      <c r="EU260" s="323"/>
    </row>
    <row r="261" spans="1:151" s="333" customFormat="1" ht="45">
      <c r="A261" s="333" t="s">
        <v>2333</v>
      </c>
      <c r="B261" s="333" t="s">
        <v>877</v>
      </c>
      <c r="C261" s="363" t="s">
        <v>356</v>
      </c>
      <c r="D261" s="333" t="s">
        <v>2334</v>
      </c>
      <c r="E261" s="333" t="s">
        <v>2335</v>
      </c>
      <c r="F261" s="333" t="s">
        <v>31</v>
      </c>
      <c r="G261" s="333" t="s">
        <v>2323</v>
      </c>
      <c r="H261" s="333" t="s">
        <v>1422</v>
      </c>
      <c r="I261" s="333" t="s">
        <v>1423</v>
      </c>
      <c r="J261" s="334" t="s">
        <v>1424</v>
      </c>
      <c r="K261" s="334" t="s">
        <v>944</v>
      </c>
      <c r="L261" s="334" t="s">
        <v>944</v>
      </c>
      <c r="M261" s="333" t="s">
        <v>1426</v>
      </c>
      <c r="N261" s="333" t="s">
        <v>1437</v>
      </c>
      <c r="O261" s="333" t="s">
        <v>1495</v>
      </c>
      <c r="P261" s="333" t="s">
        <v>31</v>
      </c>
      <c r="Q261" s="333" t="s">
        <v>30</v>
      </c>
      <c r="R261" s="333" t="s">
        <v>944</v>
      </c>
      <c r="S261" s="333" t="s">
        <v>1423</v>
      </c>
      <c r="T261" s="333" t="s">
        <v>1430</v>
      </c>
      <c r="U261" s="336">
        <f t="shared" si="13"/>
        <v>3</v>
      </c>
      <c r="V261" s="333" t="s">
        <v>6</v>
      </c>
      <c r="W261" s="336">
        <f t="shared" si="16"/>
        <v>3</v>
      </c>
      <c r="X261" s="333" t="s">
        <v>6</v>
      </c>
      <c r="Y261" s="336">
        <f t="shared" si="14"/>
        <v>3</v>
      </c>
      <c r="Z261" s="333">
        <f t="shared" si="15"/>
        <v>9</v>
      </c>
      <c r="AA261" s="333" t="s">
        <v>1423</v>
      </c>
      <c r="AB261" s="333" t="s">
        <v>1423</v>
      </c>
      <c r="AC261" s="333" t="s">
        <v>1423</v>
      </c>
      <c r="AD261" s="333" t="s">
        <v>1423</v>
      </c>
      <c r="AE261" s="333" t="s">
        <v>1423</v>
      </c>
      <c r="AF261" s="334">
        <v>44530</v>
      </c>
      <c r="AG261" s="333" t="s">
        <v>1423</v>
      </c>
      <c r="AH261" s="333">
        <v>1</v>
      </c>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c r="BN261" s="323"/>
      <c r="BO261" s="323"/>
      <c r="BP261" s="323"/>
      <c r="BQ261" s="323"/>
      <c r="BR261" s="323"/>
      <c r="BS261" s="323"/>
      <c r="BT261" s="323"/>
      <c r="BU261" s="323"/>
      <c r="BV261" s="323"/>
      <c r="BW261" s="323"/>
      <c r="BX261" s="323"/>
      <c r="BY261" s="323"/>
      <c r="BZ261" s="323"/>
      <c r="CA261" s="323"/>
      <c r="CB261" s="323"/>
      <c r="CC261" s="323"/>
      <c r="CD261" s="323"/>
      <c r="CE261" s="323"/>
      <c r="CF261" s="323"/>
      <c r="CG261" s="323"/>
      <c r="CH261" s="323"/>
      <c r="CI261" s="323"/>
      <c r="CJ261" s="323"/>
      <c r="CK261" s="323"/>
      <c r="CL261" s="323"/>
      <c r="CM261" s="323"/>
      <c r="CN261" s="323"/>
      <c r="CO261" s="323"/>
      <c r="CP261" s="323"/>
      <c r="CQ261" s="323"/>
      <c r="CR261" s="323"/>
      <c r="CS261" s="323"/>
      <c r="CT261" s="323"/>
      <c r="CU261" s="323"/>
      <c r="CV261" s="323"/>
      <c r="CW261" s="323"/>
      <c r="CX261" s="323"/>
      <c r="CY261" s="323"/>
      <c r="CZ261" s="323"/>
      <c r="DA261" s="323"/>
      <c r="DB261" s="323"/>
      <c r="DC261" s="323"/>
      <c r="DD261" s="323"/>
      <c r="DE261" s="323"/>
      <c r="DF261" s="323"/>
      <c r="DG261" s="323"/>
      <c r="DH261" s="323"/>
      <c r="DI261" s="323"/>
      <c r="DJ261" s="323"/>
      <c r="DK261" s="323"/>
      <c r="DL261" s="323"/>
      <c r="DM261" s="323"/>
      <c r="DN261" s="323"/>
      <c r="DO261" s="323"/>
      <c r="DP261" s="323"/>
      <c r="DQ261" s="323"/>
      <c r="DR261" s="323"/>
      <c r="DS261" s="323"/>
      <c r="DT261" s="323"/>
      <c r="DU261" s="323"/>
      <c r="DV261" s="323"/>
      <c r="DW261" s="323"/>
      <c r="DX261" s="323"/>
      <c r="DY261" s="323"/>
      <c r="DZ261" s="323"/>
      <c r="EA261" s="323"/>
      <c r="EB261" s="323"/>
      <c r="EC261" s="323"/>
      <c r="ED261" s="323"/>
      <c r="EE261" s="323"/>
      <c r="EF261" s="323"/>
      <c r="EG261" s="323"/>
      <c r="EH261" s="323"/>
      <c r="EI261" s="323"/>
      <c r="EJ261" s="323"/>
      <c r="EK261" s="323"/>
      <c r="EL261" s="323"/>
      <c r="EM261" s="323"/>
      <c r="EN261" s="323"/>
      <c r="EO261" s="323"/>
      <c r="EP261" s="323"/>
      <c r="EQ261" s="323"/>
      <c r="ER261" s="323"/>
      <c r="ES261" s="323"/>
      <c r="ET261" s="323"/>
      <c r="EU261" s="323"/>
    </row>
    <row r="262" spans="1:151" s="333" customFormat="1" ht="30">
      <c r="A262" s="333" t="s">
        <v>2336</v>
      </c>
      <c r="B262" s="333" t="s">
        <v>877</v>
      </c>
      <c r="C262" s="363" t="s">
        <v>356</v>
      </c>
      <c r="D262" s="333" t="s">
        <v>2337</v>
      </c>
      <c r="E262" s="333" t="s">
        <v>2338</v>
      </c>
      <c r="F262" s="333" t="s">
        <v>31</v>
      </c>
      <c r="G262" s="333" t="s">
        <v>2339</v>
      </c>
      <c r="H262" s="333" t="s">
        <v>1422</v>
      </c>
      <c r="I262" s="333" t="s">
        <v>1423</v>
      </c>
      <c r="J262" s="334" t="s">
        <v>1424</v>
      </c>
      <c r="K262" s="334" t="s">
        <v>944</v>
      </c>
      <c r="L262" s="334" t="s">
        <v>944</v>
      </c>
      <c r="M262" s="333" t="s">
        <v>1426</v>
      </c>
      <c r="N262" s="333" t="s">
        <v>1437</v>
      </c>
      <c r="O262" s="333" t="s">
        <v>1495</v>
      </c>
      <c r="P262" s="333" t="s">
        <v>31</v>
      </c>
      <c r="Q262" s="333" t="s">
        <v>30</v>
      </c>
      <c r="R262" s="333" t="s">
        <v>944</v>
      </c>
      <c r="S262" s="333" t="s">
        <v>1423</v>
      </c>
      <c r="T262" s="333" t="s">
        <v>1430</v>
      </c>
      <c r="U262" s="336">
        <f t="shared" si="13"/>
        <v>3</v>
      </c>
      <c r="V262" s="333" t="s">
        <v>6</v>
      </c>
      <c r="W262" s="336">
        <f t="shared" si="16"/>
        <v>3</v>
      </c>
      <c r="X262" s="333" t="s">
        <v>6</v>
      </c>
      <c r="Y262" s="336">
        <f t="shared" si="14"/>
        <v>3</v>
      </c>
      <c r="Z262" s="333">
        <f t="shared" si="15"/>
        <v>9</v>
      </c>
      <c r="AA262" s="333" t="s">
        <v>1423</v>
      </c>
      <c r="AB262" s="333" t="s">
        <v>1423</v>
      </c>
      <c r="AC262" s="333" t="s">
        <v>1423</v>
      </c>
      <c r="AD262" s="333" t="s">
        <v>1423</v>
      </c>
      <c r="AE262" s="333" t="s">
        <v>1423</v>
      </c>
      <c r="AF262" s="334">
        <v>44530</v>
      </c>
      <c r="AG262" s="333" t="s">
        <v>1423</v>
      </c>
      <c r="AH262" s="333">
        <v>1</v>
      </c>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c r="BQ262" s="323"/>
      <c r="BR262" s="323"/>
      <c r="BS262" s="323"/>
      <c r="BT262" s="323"/>
      <c r="BU262" s="323"/>
      <c r="BV262" s="323"/>
      <c r="BW262" s="323"/>
      <c r="BX262" s="323"/>
      <c r="BY262" s="323"/>
      <c r="BZ262" s="323"/>
      <c r="CA262" s="323"/>
      <c r="CB262" s="323"/>
      <c r="CC262" s="323"/>
      <c r="CD262" s="323"/>
      <c r="CE262" s="323"/>
      <c r="CF262" s="323"/>
      <c r="CG262" s="323"/>
      <c r="CH262" s="323"/>
      <c r="CI262" s="323"/>
      <c r="CJ262" s="323"/>
      <c r="CK262" s="323"/>
      <c r="CL262" s="323"/>
      <c r="CM262" s="323"/>
      <c r="CN262" s="323"/>
      <c r="CO262" s="323"/>
      <c r="CP262" s="323"/>
      <c r="CQ262" s="323"/>
      <c r="CR262" s="323"/>
      <c r="CS262" s="323"/>
      <c r="CT262" s="323"/>
      <c r="CU262" s="323"/>
      <c r="CV262" s="323"/>
      <c r="CW262" s="323"/>
      <c r="CX262" s="323"/>
      <c r="CY262" s="323"/>
      <c r="CZ262" s="323"/>
      <c r="DA262" s="323"/>
      <c r="DB262" s="323"/>
      <c r="DC262" s="323"/>
      <c r="DD262" s="323"/>
      <c r="DE262" s="323"/>
      <c r="DF262" s="323"/>
      <c r="DG262" s="323"/>
      <c r="DH262" s="323"/>
      <c r="DI262" s="323"/>
      <c r="DJ262" s="323"/>
      <c r="DK262" s="323"/>
      <c r="DL262" s="323"/>
      <c r="DM262" s="323"/>
      <c r="DN262" s="323"/>
      <c r="DO262" s="323"/>
      <c r="DP262" s="323"/>
      <c r="DQ262" s="323"/>
      <c r="DR262" s="323"/>
      <c r="DS262" s="323"/>
      <c r="DT262" s="323"/>
      <c r="DU262" s="323"/>
      <c r="DV262" s="323"/>
      <c r="DW262" s="323"/>
      <c r="DX262" s="323"/>
      <c r="DY262" s="323"/>
      <c r="DZ262" s="323"/>
      <c r="EA262" s="323"/>
      <c r="EB262" s="323"/>
      <c r="EC262" s="323"/>
      <c r="ED262" s="323"/>
      <c r="EE262" s="323"/>
      <c r="EF262" s="323"/>
      <c r="EG262" s="323"/>
      <c r="EH262" s="323"/>
      <c r="EI262" s="323"/>
      <c r="EJ262" s="323"/>
      <c r="EK262" s="323"/>
      <c r="EL262" s="323"/>
      <c r="EM262" s="323"/>
      <c r="EN262" s="323"/>
      <c r="EO262" s="323"/>
      <c r="EP262" s="323"/>
      <c r="EQ262" s="323"/>
      <c r="ER262" s="323"/>
      <c r="ES262" s="323"/>
      <c r="ET262" s="323"/>
      <c r="EU262" s="323"/>
    </row>
    <row r="263" spans="1:151" s="333" customFormat="1" ht="30">
      <c r="A263" s="333" t="s">
        <v>2340</v>
      </c>
      <c r="B263" s="333" t="s">
        <v>877</v>
      </c>
      <c r="C263" s="363" t="s">
        <v>356</v>
      </c>
      <c r="D263" s="333" t="s">
        <v>2341</v>
      </c>
      <c r="E263" s="333" t="s">
        <v>2342</v>
      </c>
      <c r="F263" s="333" t="s">
        <v>31</v>
      </c>
      <c r="G263" s="333" t="s">
        <v>2339</v>
      </c>
      <c r="H263" s="333" t="s">
        <v>1422</v>
      </c>
      <c r="I263" s="333" t="s">
        <v>1423</v>
      </c>
      <c r="J263" s="334" t="s">
        <v>1424</v>
      </c>
      <c r="K263" s="334" t="s">
        <v>944</v>
      </c>
      <c r="L263" s="334" t="s">
        <v>944</v>
      </c>
      <c r="M263" s="333" t="s">
        <v>1426</v>
      </c>
      <c r="N263" s="333" t="s">
        <v>1437</v>
      </c>
      <c r="O263" s="333" t="s">
        <v>1495</v>
      </c>
      <c r="P263" s="333" t="s">
        <v>31</v>
      </c>
      <c r="Q263" s="333" t="s">
        <v>30</v>
      </c>
      <c r="R263" s="333" t="s">
        <v>944</v>
      </c>
      <c r="S263" s="333" t="s">
        <v>1423</v>
      </c>
      <c r="T263" s="333" t="s">
        <v>1430</v>
      </c>
      <c r="U263" s="336">
        <f t="shared" si="13"/>
        <v>3</v>
      </c>
      <c r="V263" s="333" t="s">
        <v>6</v>
      </c>
      <c r="W263" s="336">
        <f t="shared" si="16"/>
        <v>3</v>
      </c>
      <c r="X263" s="333" t="s">
        <v>6</v>
      </c>
      <c r="Y263" s="336">
        <f t="shared" si="14"/>
        <v>3</v>
      </c>
      <c r="Z263" s="333">
        <f t="shared" si="15"/>
        <v>9</v>
      </c>
      <c r="AA263" s="333" t="s">
        <v>1423</v>
      </c>
      <c r="AB263" s="333" t="s">
        <v>1423</v>
      </c>
      <c r="AC263" s="333" t="s">
        <v>1423</v>
      </c>
      <c r="AD263" s="333" t="s">
        <v>1423</v>
      </c>
      <c r="AE263" s="333" t="s">
        <v>1423</v>
      </c>
      <c r="AF263" s="334">
        <v>44530</v>
      </c>
      <c r="AG263" s="333" t="s">
        <v>1423</v>
      </c>
      <c r="AH263" s="333">
        <v>1</v>
      </c>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323"/>
      <c r="CE263" s="323"/>
      <c r="CF263" s="323"/>
      <c r="CG263" s="323"/>
      <c r="CH263" s="323"/>
      <c r="CI263" s="323"/>
      <c r="CJ263" s="323"/>
      <c r="CK263" s="323"/>
      <c r="CL263" s="323"/>
      <c r="CM263" s="323"/>
      <c r="CN263" s="323"/>
      <c r="CO263" s="323"/>
      <c r="CP263" s="323"/>
      <c r="CQ263" s="323"/>
      <c r="CR263" s="323"/>
      <c r="CS263" s="323"/>
      <c r="CT263" s="323"/>
      <c r="CU263" s="323"/>
      <c r="CV263" s="323"/>
      <c r="CW263" s="323"/>
      <c r="CX263" s="323"/>
      <c r="CY263" s="323"/>
      <c r="CZ263" s="323"/>
      <c r="DA263" s="323"/>
      <c r="DB263" s="323"/>
      <c r="DC263" s="323"/>
      <c r="DD263" s="323"/>
      <c r="DE263" s="323"/>
      <c r="DF263" s="323"/>
      <c r="DG263" s="323"/>
      <c r="DH263" s="323"/>
      <c r="DI263" s="323"/>
      <c r="DJ263" s="323"/>
      <c r="DK263" s="323"/>
      <c r="DL263" s="323"/>
      <c r="DM263" s="323"/>
      <c r="DN263" s="323"/>
      <c r="DO263" s="323"/>
      <c r="DP263" s="323"/>
      <c r="DQ263" s="323"/>
      <c r="DR263" s="323"/>
      <c r="DS263" s="323"/>
      <c r="DT263" s="323"/>
      <c r="DU263" s="323"/>
      <c r="DV263" s="323"/>
      <c r="DW263" s="323"/>
      <c r="DX263" s="323"/>
      <c r="DY263" s="323"/>
      <c r="DZ263" s="323"/>
      <c r="EA263" s="323"/>
      <c r="EB263" s="323"/>
      <c r="EC263" s="323"/>
      <c r="ED263" s="323"/>
      <c r="EE263" s="323"/>
      <c r="EF263" s="323"/>
      <c r="EG263" s="323"/>
      <c r="EH263" s="323"/>
      <c r="EI263" s="323"/>
      <c r="EJ263" s="323"/>
      <c r="EK263" s="323"/>
      <c r="EL263" s="323"/>
      <c r="EM263" s="323"/>
      <c r="EN263" s="323"/>
      <c r="EO263" s="323"/>
      <c r="EP263" s="323"/>
      <c r="EQ263" s="323"/>
      <c r="ER263" s="323"/>
      <c r="ES263" s="323"/>
      <c r="ET263" s="323"/>
      <c r="EU263" s="323"/>
    </row>
    <row r="264" spans="1:151" s="333" customFormat="1" ht="45">
      <c r="A264" s="333" t="s">
        <v>2343</v>
      </c>
      <c r="B264" s="333" t="s">
        <v>877</v>
      </c>
      <c r="C264" s="363" t="s">
        <v>356</v>
      </c>
      <c r="D264" s="333" t="s">
        <v>2344</v>
      </c>
      <c r="E264" s="333" t="s">
        <v>2345</v>
      </c>
      <c r="F264" s="333" t="s">
        <v>31</v>
      </c>
      <c r="G264" s="333" t="s">
        <v>2339</v>
      </c>
      <c r="H264" s="333" t="s">
        <v>1422</v>
      </c>
      <c r="I264" s="333" t="s">
        <v>1423</v>
      </c>
      <c r="J264" s="334" t="s">
        <v>1424</v>
      </c>
      <c r="K264" s="334" t="s">
        <v>944</v>
      </c>
      <c r="L264" s="334" t="s">
        <v>944</v>
      </c>
      <c r="M264" s="333" t="s">
        <v>1426</v>
      </c>
      <c r="N264" s="333" t="s">
        <v>1437</v>
      </c>
      <c r="O264" s="333" t="s">
        <v>1495</v>
      </c>
      <c r="P264" s="333" t="s">
        <v>31</v>
      </c>
      <c r="Q264" s="333" t="s">
        <v>30</v>
      </c>
      <c r="R264" s="333" t="s">
        <v>944</v>
      </c>
      <c r="S264" s="333" t="s">
        <v>1423</v>
      </c>
      <c r="T264" s="333" t="s">
        <v>1430</v>
      </c>
      <c r="U264" s="336">
        <f t="shared" si="13"/>
        <v>3</v>
      </c>
      <c r="V264" s="333" t="s">
        <v>6</v>
      </c>
      <c r="W264" s="336">
        <f t="shared" si="16"/>
        <v>3</v>
      </c>
      <c r="X264" s="333" t="s">
        <v>6</v>
      </c>
      <c r="Y264" s="336">
        <f t="shared" si="14"/>
        <v>3</v>
      </c>
      <c r="Z264" s="333">
        <f t="shared" si="15"/>
        <v>9</v>
      </c>
      <c r="AA264" s="333" t="s">
        <v>1423</v>
      </c>
      <c r="AB264" s="333" t="s">
        <v>1423</v>
      </c>
      <c r="AC264" s="333" t="s">
        <v>1423</v>
      </c>
      <c r="AD264" s="333" t="s">
        <v>1423</v>
      </c>
      <c r="AE264" s="333" t="s">
        <v>1423</v>
      </c>
      <c r="AF264" s="334">
        <v>44530</v>
      </c>
      <c r="AG264" s="333" t="s">
        <v>1423</v>
      </c>
      <c r="AH264" s="333">
        <v>1</v>
      </c>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c r="BQ264" s="323"/>
      <c r="BR264" s="323"/>
      <c r="BS264" s="323"/>
      <c r="BT264" s="323"/>
      <c r="BU264" s="323"/>
      <c r="BV264" s="323"/>
      <c r="BW264" s="323"/>
      <c r="BX264" s="323"/>
      <c r="BY264" s="323"/>
      <c r="BZ264" s="323"/>
      <c r="CA264" s="323"/>
      <c r="CB264" s="323"/>
      <c r="CC264" s="323"/>
      <c r="CD264" s="323"/>
      <c r="CE264" s="323"/>
      <c r="CF264" s="323"/>
      <c r="CG264" s="323"/>
      <c r="CH264" s="323"/>
      <c r="CI264" s="323"/>
      <c r="CJ264" s="323"/>
      <c r="CK264" s="323"/>
      <c r="CL264" s="323"/>
      <c r="CM264" s="323"/>
      <c r="CN264" s="323"/>
      <c r="CO264" s="323"/>
      <c r="CP264" s="323"/>
      <c r="CQ264" s="323"/>
      <c r="CR264" s="323"/>
      <c r="CS264" s="323"/>
      <c r="CT264" s="323"/>
      <c r="CU264" s="323"/>
      <c r="CV264" s="323"/>
      <c r="CW264" s="323"/>
      <c r="CX264" s="323"/>
      <c r="CY264" s="323"/>
      <c r="CZ264" s="323"/>
      <c r="DA264" s="323"/>
      <c r="DB264" s="323"/>
      <c r="DC264" s="323"/>
      <c r="DD264" s="323"/>
      <c r="DE264" s="323"/>
      <c r="DF264" s="323"/>
      <c r="DG264" s="323"/>
      <c r="DH264" s="323"/>
      <c r="DI264" s="323"/>
      <c r="DJ264" s="323"/>
      <c r="DK264" s="323"/>
      <c r="DL264" s="323"/>
      <c r="DM264" s="323"/>
      <c r="DN264" s="323"/>
      <c r="DO264" s="323"/>
      <c r="DP264" s="323"/>
      <c r="DQ264" s="323"/>
      <c r="DR264" s="323"/>
      <c r="DS264" s="323"/>
      <c r="DT264" s="323"/>
      <c r="DU264" s="323"/>
      <c r="DV264" s="323"/>
      <c r="DW264" s="323"/>
      <c r="DX264" s="323"/>
      <c r="DY264" s="323"/>
      <c r="DZ264" s="323"/>
      <c r="EA264" s="323"/>
      <c r="EB264" s="323"/>
      <c r="EC264" s="323"/>
      <c r="ED264" s="323"/>
      <c r="EE264" s="323"/>
      <c r="EF264" s="323"/>
      <c r="EG264" s="323"/>
      <c r="EH264" s="323"/>
      <c r="EI264" s="323"/>
      <c r="EJ264" s="323"/>
      <c r="EK264" s="323"/>
      <c r="EL264" s="323"/>
      <c r="EM264" s="323"/>
      <c r="EN264" s="323"/>
      <c r="EO264" s="323"/>
      <c r="EP264" s="323"/>
      <c r="EQ264" s="323"/>
      <c r="ER264" s="323"/>
      <c r="ES264" s="323"/>
      <c r="ET264" s="323"/>
      <c r="EU264" s="323"/>
    </row>
    <row r="265" spans="1:151" s="333" customFormat="1" ht="45">
      <c r="A265" s="333" t="s">
        <v>2346</v>
      </c>
      <c r="B265" s="333" t="s">
        <v>877</v>
      </c>
      <c r="C265" s="363" t="s">
        <v>356</v>
      </c>
      <c r="D265" s="333" t="s">
        <v>2347</v>
      </c>
      <c r="E265" s="333" t="s">
        <v>2348</v>
      </c>
      <c r="F265" s="333" t="s">
        <v>31</v>
      </c>
      <c r="G265" s="333" t="s">
        <v>2339</v>
      </c>
      <c r="H265" s="333" t="s">
        <v>1422</v>
      </c>
      <c r="I265" s="333" t="s">
        <v>1423</v>
      </c>
      <c r="J265" s="334" t="s">
        <v>1424</v>
      </c>
      <c r="K265" s="334" t="s">
        <v>944</v>
      </c>
      <c r="L265" s="334" t="s">
        <v>944</v>
      </c>
      <c r="M265" s="333" t="s">
        <v>1426</v>
      </c>
      <c r="N265" s="333" t="s">
        <v>1437</v>
      </c>
      <c r="O265" s="333" t="s">
        <v>1495</v>
      </c>
      <c r="P265" s="333" t="s">
        <v>31</v>
      </c>
      <c r="Q265" s="333" t="s">
        <v>30</v>
      </c>
      <c r="R265" s="333" t="s">
        <v>944</v>
      </c>
      <c r="S265" s="333" t="s">
        <v>1423</v>
      </c>
      <c r="T265" s="333" t="s">
        <v>1430</v>
      </c>
      <c r="U265" s="336">
        <f t="shared" si="13"/>
        <v>3</v>
      </c>
      <c r="V265" s="333" t="s">
        <v>6</v>
      </c>
      <c r="W265" s="336">
        <f t="shared" si="16"/>
        <v>3</v>
      </c>
      <c r="X265" s="333" t="s">
        <v>6</v>
      </c>
      <c r="Y265" s="336">
        <f t="shared" si="14"/>
        <v>3</v>
      </c>
      <c r="Z265" s="333">
        <f t="shared" si="15"/>
        <v>9</v>
      </c>
      <c r="AA265" s="333" t="s">
        <v>1423</v>
      </c>
      <c r="AB265" s="333" t="s">
        <v>1423</v>
      </c>
      <c r="AC265" s="333" t="s">
        <v>1423</v>
      </c>
      <c r="AD265" s="333" t="s">
        <v>1423</v>
      </c>
      <c r="AE265" s="333" t="s">
        <v>1423</v>
      </c>
      <c r="AF265" s="334">
        <v>44530</v>
      </c>
      <c r="AG265" s="333" t="s">
        <v>1423</v>
      </c>
      <c r="AH265" s="333">
        <v>1</v>
      </c>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c r="BM265" s="323"/>
      <c r="BN265" s="323"/>
      <c r="BO265" s="323"/>
      <c r="BP265" s="323"/>
      <c r="BQ265" s="323"/>
      <c r="BR265" s="323"/>
      <c r="BS265" s="323"/>
      <c r="BT265" s="323"/>
      <c r="BU265" s="323"/>
      <c r="BV265" s="323"/>
      <c r="BW265" s="323"/>
      <c r="BX265" s="323"/>
      <c r="BY265" s="323"/>
      <c r="BZ265" s="323"/>
      <c r="CA265" s="323"/>
      <c r="CB265" s="323"/>
      <c r="CC265" s="323"/>
      <c r="CD265" s="323"/>
      <c r="CE265" s="323"/>
      <c r="CF265" s="323"/>
      <c r="CG265" s="323"/>
      <c r="CH265" s="323"/>
      <c r="CI265" s="323"/>
      <c r="CJ265" s="323"/>
      <c r="CK265" s="323"/>
      <c r="CL265" s="323"/>
      <c r="CM265" s="323"/>
      <c r="CN265" s="323"/>
      <c r="CO265" s="323"/>
      <c r="CP265" s="323"/>
      <c r="CQ265" s="323"/>
      <c r="CR265" s="323"/>
      <c r="CS265" s="323"/>
      <c r="CT265" s="323"/>
      <c r="CU265" s="323"/>
      <c r="CV265" s="323"/>
      <c r="CW265" s="323"/>
      <c r="CX265" s="323"/>
      <c r="CY265" s="323"/>
      <c r="CZ265" s="323"/>
      <c r="DA265" s="323"/>
      <c r="DB265" s="323"/>
      <c r="DC265" s="323"/>
      <c r="DD265" s="323"/>
      <c r="DE265" s="323"/>
      <c r="DF265" s="323"/>
      <c r="DG265" s="323"/>
      <c r="DH265" s="323"/>
      <c r="DI265" s="323"/>
      <c r="DJ265" s="323"/>
      <c r="DK265" s="323"/>
      <c r="DL265" s="323"/>
      <c r="DM265" s="323"/>
      <c r="DN265" s="323"/>
      <c r="DO265" s="323"/>
      <c r="DP265" s="323"/>
      <c r="DQ265" s="323"/>
      <c r="DR265" s="323"/>
      <c r="DS265" s="323"/>
      <c r="DT265" s="323"/>
      <c r="DU265" s="323"/>
      <c r="DV265" s="323"/>
      <c r="DW265" s="323"/>
      <c r="DX265" s="323"/>
      <c r="DY265" s="323"/>
      <c r="DZ265" s="323"/>
      <c r="EA265" s="323"/>
      <c r="EB265" s="323"/>
      <c r="EC265" s="323"/>
      <c r="ED265" s="323"/>
      <c r="EE265" s="323"/>
      <c r="EF265" s="323"/>
      <c r="EG265" s="323"/>
      <c r="EH265" s="323"/>
      <c r="EI265" s="323"/>
      <c r="EJ265" s="323"/>
      <c r="EK265" s="323"/>
      <c r="EL265" s="323"/>
      <c r="EM265" s="323"/>
      <c r="EN265" s="323"/>
      <c r="EO265" s="323"/>
      <c r="EP265" s="323"/>
      <c r="EQ265" s="323"/>
      <c r="ER265" s="323"/>
      <c r="ES265" s="323"/>
      <c r="ET265" s="323"/>
      <c r="EU265" s="323"/>
    </row>
    <row r="266" spans="1:151" s="333" customFormat="1" ht="75">
      <c r="A266" s="333" t="s">
        <v>2349</v>
      </c>
      <c r="B266" s="333" t="s">
        <v>877</v>
      </c>
      <c r="C266" s="363" t="s">
        <v>356</v>
      </c>
      <c r="D266" s="333" t="s">
        <v>2350</v>
      </c>
      <c r="E266" s="333" t="s">
        <v>2351</v>
      </c>
      <c r="F266" s="333" t="s">
        <v>31</v>
      </c>
      <c r="G266" s="333" t="s">
        <v>2339</v>
      </c>
      <c r="H266" s="333" t="s">
        <v>1422</v>
      </c>
      <c r="I266" s="333" t="s">
        <v>1423</v>
      </c>
      <c r="J266" s="334" t="s">
        <v>1424</v>
      </c>
      <c r="K266" s="334" t="s">
        <v>944</v>
      </c>
      <c r="L266" s="334" t="s">
        <v>944</v>
      </c>
      <c r="M266" s="333" t="s">
        <v>1426</v>
      </c>
      <c r="N266" s="333" t="s">
        <v>1437</v>
      </c>
      <c r="O266" s="333" t="s">
        <v>1495</v>
      </c>
      <c r="P266" s="333" t="s">
        <v>31</v>
      </c>
      <c r="Q266" s="333" t="s">
        <v>30</v>
      </c>
      <c r="R266" s="333" t="s">
        <v>944</v>
      </c>
      <c r="S266" s="333" t="s">
        <v>1423</v>
      </c>
      <c r="T266" s="333" t="s">
        <v>1430</v>
      </c>
      <c r="U266" s="336">
        <f t="shared" ref="U266:U329" si="18">_xlfn.IFS(T266="PÚBLICA",3,T266="PÚBLICA CLASIFICADA",2,T266="PÚBLICA RESERVADA",1,T266="ALTA",1,T266="BAJA",3)</f>
        <v>3</v>
      </c>
      <c r="V266" s="333" t="s">
        <v>6</v>
      </c>
      <c r="W266" s="336">
        <f t="shared" si="16"/>
        <v>3</v>
      </c>
      <c r="X266" s="333" t="s">
        <v>6</v>
      </c>
      <c r="Y266" s="336">
        <f t="shared" ref="Y266:Y329" si="19">_xlfn.IFS(X266="ALTA",1,X266="MEDIA",2,X266="BAJA",3,X266="N/A",1,X266="no",3,X266="si",1,X266="np",1)</f>
        <v>3</v>
      </c>
      <c r="Z266" s="333">
        <f t="shared" ref="Z266:Z329" si="20">U266+W266+Y266</f>
        <v>9</v>
      </c>
      <c r="AA266" s="333" t="s">
        <v>1423</v>
      </c>
      <c r="AB266" s="333" t="s">
        <v>1423</v>
      </c>
      <c r="AC266" s="333" t="s">
        <v>1423</v>
      </c>
      <c r="AD266" s="333" t="s">
        <v>1423</v>
      </c>
      <c r="AE266" s="333" t="s">
        <v>1423</v>
      </c>
      <c r="AF266" s="334">
        <v>44530</v>
      </c>
      <c r="AG266" s="333" t="s">
        <v>1423</v>
      </c>
      <c r="AH266" s="333">
        <v>1</v>
      </c>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c r="BM266" s="323"/>
      <c r="BN266" s="323"/>
      <c r="BO266" s="323"/>
      <c r="BP266" s="323"/>
      <c r="BQ266" s="323"/>
      <c r="BR266" s="323"/>
      <c r="BS266" s="323"/>
      <c r="BT266" s="323"/>
      <c r="BU266" s="323"/>
      <c r="BV266" s="323"/>
      <c r="BW266" s="323"/>
      <c r="BX266" s="323"/>
      <c r="BY266" s="323"/>
      <c r="BZ266" s="323"/>
      <c r="CA266" s="323"/>
      <c r="CB266" s="323"/>
      <c r="CC266" s="323"/>
      <c r="CD266" s="323"/>
      <c r="CE266" s="323"/>
      <c r="CF266" s="323"/>
      <c r="CG266" s="323"/>
      <c r="CH266" s="323"/>
      <c r="CI266" s="323"/>
      <c r="CJ266" s="323"/>
      <c r="CK266" s="323"/>
      <c r="CL266" s="323"/>
      <c r="CM266" s="323"/>
      <c r="CN266" s="323"/>
      <c r="CO266" s="323"/>
      <c r="CP266" s="323"/>
      <c r="CQ266" s="323"/>
      <c r="CR266" s="323"/>
      <c r="CS266" s="323"/>
      <c r="CT266" s="323"/>
      <c r="CU266" s="323"/>
      <c r="CV266" s="323"/>
      <c r="CW266" s="323"/>
      <c r="CX266" s="323"/>
      <c r="CY266" s="323"/>
      <c r="CZ266" s="323"/>
      <c r="DA266" s="323"/>
      <c r="DB266" s="323"/>
      <c r="DC266" s="323"/>
      <c r="DD266" s="323"/>
      <c r="DE266" s="323"/>
      <c r="DF266" s="323"/>
      <c r="DG266" s="323"/>
      <c r="DH266" s="323"/>
      <c r="DI266" s="323"/>
      <c r="DJ266" s="323"/>
      <c r="DK266" s="323"/>
      <c r="DL266" s="323"/>
      <c r="DM266" s="323"/>
      <c r="DN266" s="323"/>
      <c r="DO266" s="323"/>
      <c r="DP266" s="323"/>
      <c r="DQ266" s="323"/>
      <c r="DR266" s="323"/>
      <c r="DS266" s="323"/>
      <c r="DT266" s="323"/>
      <c r="DU266" s="323"/>
      <c r="DV266" s="323"/>
      <c r="DW266" s="323"/>
      <c r="DX266" s="323"/>
      <c r="DY266" s="323"/>
      <c r="DZ266" s="323"/>
      <c r="EA266" s="323"/>
      <c r="EB266" s="323"/>
      <c r="EC266" s="323"/>
      <c r="ED266" s="323"/>
      <c r="EE266" s="323"/>
      <c r="EF266" s="323"/>
      <c r="EG266" s="323"/>
      <c r="EH266" s="323"/>
      <c r="EI266" s="323"/>
      <c r="EJ266" s="323"/>
      <c r="EK266" s="323"/>
      <c r="EL266" s="323"/>
      <c r="EM266" s="323"/>
      <c r="EN266" s="323"/>
      <c r="EO266" s="323"/>
      <c r="EP266" s="323"/>
      <c r="EQ266" s="323"/>
      <c r="ER266" s="323"/>
      <c r="ES266" s="323"/>
      <c r="ET266" s="323"/>
      <c r="EU266" s="323"/>
    </row>
    <row r="267" spans="1:151" s="333" customFormat="1" ht="30">
      <c r="A267" s="333" t="s">
        <v>2352</v>
      </c>
      <c r="B267" s="333" t="s">
        <v>877</v>
      </c>
      <c r="C267" s="363" t="s">
        <v>356</v>
      </c>
      <c r="D267" s="333" t="s">
        <v>2353</v>
      </c>
      <c r="E267" s="333" t="s">
        <v>2354</v>
      </c>
      <c r="F267" s="333" t="s">
        <v>31</v>
      </c>
      <c r="G267" s="333" t="s">
        <v>2339</v>
      </c>
      <c r="H267" s="333" t="s">
        <v>1422</v>
      </c>
      <c r="I267" s="333" t="s">
        <v>1423</v>
      </c>
      <c r="J267" s="334" t="s">
        <v>1424</v>
      </c>
      <c r="K267" s="334" t="s">
        <v>944</v>
      </c>
      <c r="L267" s="334" t="s">
        <v>944</v>
      </c>
      <c r="M267" s="333" t="s">
        <v>1426</v>
      </c>
      <c r="N267" s="333" t="s">
        <v>1437</v>
      </c>
      <c r="O267" s="333" t="s">
        <v>1495</v>
      </c>
      <c r="P267" s="333" t="s">
        <v>31</v>
      </c>
      <c r="Q267" s="333" t="s">
        <v>30</v>
      </c>
      <c r="R267" s="333" t="s">
        <v>944</v>
      </c>
      <c r="S267" s="333" t="s">
        <v>1423</v>
      </c>
      <c r="T267" s="333" t="s">
        <v>1430</v>
      </c>
      <c r="U267" s="336">
        <f t="shared" si="18"/>
        <v>3</v>
      </c>
      <c r="V267" s="333" t="s">
        <v>6</v>
      </c>
      <c r="W267" s="336">
        <f t="shared" si="16"/>
        <v>3</v>
      </c>
      <c r="X267" s="333" t="s">
        <v>6</v>
      </c>
      <c r="Y267" s="336">
        <f t="shared" si="19"/>
        <v>3</v>
      </c>
      <c r="Z267" s="333">
        <f t="shared" si="20"/>
        <v>9</v>
      </c>
      <c r="AA267" s="333" t="s">
        <v>1423</v>
      </c>
      <c r="AB267" s="333" t="s">
        <v>1423</v>
      </c>
      <c r="AC267" s="333" t="s">
        <v>1423</v>
      </c>
      <c r="AD267" s="333" t="s">
        <v>1423</v>
      </c>
      <c r="AE267" s="333" t="s">
        <v>1423</v>
      </c>
      <c r="AF267" s="334">
        <v>44530</v>
      </c>
      <c r="AG267" s="333" t="s">
        <v>1423</v>
      </c>
      <c r="AH267" s="333">
        <v>1</v>
      </c>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c r="BM267" s="323"/>
      <c r="BN267" s="323"/>
      <c r="BO267" s="323"/>
      <c r="BP267" s="323"/>
      <c r="BQ267" s="323"/>
      <c r="BR267" s="323"/>
      <c r="BS267" s="323"/>
      <c r="BT267" s="323"/>
      <c r="BU267" s="323"/>
      <c r="BV267" s="323"/>
      <c r="BW267" s="323"/>
      <c r="BX267" s="323"/>
      <c r="BY267" s="323"/>
      <c r="BZ267" s="323"/>
      <c r="CA267" s="323"/>
      <c r="CB267" s="323"/>
      <c r="CC267" s="323"/>
      <c r="CD267" s="323"/>
      <c r="CE267" s="323"/>
      <c r="CF267" s="323"/>
      <c r="CG267" s="323"/>
      <c r="CH267" s="323"/>
      <c r="CI267" s="323"/>
      <c r="CJ267" s="323"/>
      <c r="CK267" s="323"/>
      <c r="CL267" s="323"/>
      <c r="CM267" s="323"/>
      <c r="CN267" s="323"/>
      <c r="CO267" s="323"/>
      <c r="CP267" s="323"/>
      <c r="CQ267" s="323"/>
      <c r="CR267" s="323"/>
      <c r="CS267" s="323"/>
      <c r="CT267" s="323"/>
      <c r="CU267" s="323"/>
      <c r="CV267" s="323"/>
      <c r="CW267" s="323"/>
      <c r="CX267" s="323"/>
      <c r="CY267" s="323"/>
      <c r="CZ267" s="323"/>
      <c r="DA267" s="323"/>
      <c r="DB267" s="323"/>
      <c r="DC267" s="323"/>
      <c r="DD267" s="323"/>
      <c r="DE267" s="323"/>
      <c r="DF267" s="323"/>
      <c r="DG267" s="323"/>
      <c r="DH267" s="323"/>
      <c r="DI267" s="323"/>
      <c r="DJ267" s="323"/>
      <c r="DK267" s="323"/>
      <c r="DL267" s="323"/>
      <c r="DM267" s="323"/>
      <c r="DN267" s="323"/>
      <c r="DO267" s="323"/>
      <c r="DP267" s="323"/>
      <c r="DQ267" s="323"/>
      <c r="DR267" s="323"/>
      <c r="DS267" s="323"/>
      <c r="DT267" s="323"/>
      <c r="DU267" s="323"/>
      <c r="DV267" s="323"/>
      <c r="DW267" s="323"/>
      <c r="DX267" s="323"/>
      <c r="DY267" s="323"/>
      <c r="DZ267" s="323"/>
      <c r="EA267" s="323"/>
      <c r="EB267" s="323"/>
      <c r="EC267" s="323"/>
      <c r="ED267" s="323"/>
      <c r="EE267" s="323"/>
      <c r="EF267" s="323"/>
      <c r="EG267" s="323"/>
      <c r="EH267" s="323"/>
      <c r="EI267" s="323"/>
      <c r="EJ267" s="323"/>
      <c r="EK267" s="323"/>
      <c r="EL267" s="323"/>
      <c r="EM267" s="323"/>
      <c r="EN267" s="323"/>
      <c r="EO267" s="323"/>
      <c r="EP267" s="323"/>
      <c r="EQ267" s="323"/>
      <c r="ER267" s="323"/>
      <c r="ES267" s="323"/>
      <c r="ET267" s="323"/>
      <c r="EU267" s="323"/>
    </row>
    <row r="268" spans="1:151" s="333" customFormat="1" ht="45">
      <c r="A268" s="333" t="s">
        <v>2355</v>
      </c>
      <c r="B268" s="333" t="s">
        <v>877</v>
      </c>
      <c r="C268" s="363" t="s">
        <v>356</v>
      </c>
      <c r="D268" s="333" t="s">
        <v>2356</v>
      </c>
      <c r="E268" s="333" t="s">
        <v>2326</v>
      </c>
      <c r="F268" s="333" t="s">
        <v>31</v>
      </c>
      <c r="G268" s="333" t="s">
        <v>2357</v>
      </c>
      <c r="H268" s="333" t="s">
        <v>1422</v>
      </c>
      <c r="I268" s="333" t="s">
        <v>1423</v>
      </c>
      <c r="J268" s="334" t="s">
        <v>1424</v>
      </c>
      <c r="K268" s="334" t="s">
        <v>944</v>
      </c>
      <c r="L268" s="334" t="s">
        <v>944</v>
      </c>
      <c r="M268" s="333" t="s">
        <v>1426</v>
      </c>
      <c r="N268" s="333" t="s">
        <v>1437</v>
      </c>
      <c r="O268" s="333" t="s">
        <v>1495</v>
      </c>
      <c r="P268" s="333" t="s">
        <v>31</v>
      </c>
      <c r="Q268" s="333" t="s">
        <v>30</v>
      </c>
      <c r="R268" s="333" t="s">
        <v>944</v>
      </c>
      <c r="S268" s="333" t="s">
        <v>1423</v>
      </c>
      <c r="T268" s="333" t="s">
        <v>1430</v>
      </c>
      <c r="U268" s="336">
        <f t="shared" si="18"/>
        <v>3</v>
      </c>
      <c r="V268" s="333" t="s">
        <v>6</v>
      </c>
      <c r="W268" s="336">
        <f t="shared" si="16"/>
        <v>3</v>
      </c>
      <c r="X268" s="333" t="s">
        <v>6</v>
      </c>
      <c r="Y268" s="336">
        <f t="shared" si="19"/>
        <v>3</v>
      </c>
      <c r="Z268" s="333">
        <f t="shared" si="20"/>
        <v>9</v>
      </c>
      <c r="AA268" s="333" t="s">
        <v>1423</v>
      </c>
      <c r="AB268" s="333" t="s">
        <v>1423</v>
      </c>
      <c r="AC268" s="333" t="s">
        <v>1423</v>
      </c>
      <c r="AD268" s="333" t="s">
        <v>1423</v>
      </c>
      <c r="AE268" s="333" t="s">
        <v>1423</v>
      </c>
      <c r="AF268" s="334">
        <v>44530</v>
      </c>
      <c r="AG268" s="333" t="s">
        <v>1423</v>
      </c>
      <c r="AH268" s="333">
        <v>1</v>
      </c>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c r="BM268" s="323"/>
      <c r="BN268" s="323"/>
      <c r="BO268" s="323"/>
      <c r="BP268" s="323"/>
      <c r="BQ268" s="323"/>
      <c r="BR268" s="323"/>
      <c r="BS268" s="323"/>
      <c r="BT268" s="323"/>
      <c r="BU268" s="323"/>
      <c r="BV268" s="323"/>
      <c r="BW268" s="323"/>
      <c r="BX268" s="323"/>
      <c r="BY268" s="323"/>
      <c r="BZ268" s="323"/>
      <c r="CA268" s="323"/>
      <c r="CB268" s="323"/>
      <c r="CC268" s="323"/>
      <c r="CD268" s="323"/>
      <c r="CE268" s="323"/>
      <c r="CF268" s="323"/>
      <c r="CG268" s="323"/>
      <c r="CH268" s="323"/>
      <c r="CI268" s="323"/>
      <c r="CJ268" s="323"/>
      <c r="CK268" s="323"/>
      <c r="CL268" s="323"/>
      <c r="CM268" s="323"/>
      <c r="CN268" s="323"/>
      <c r="CO268" s="323"/>
      <c r="CP268" s="323"/>
      <c r="CQ268" s="323"/>
      <c r="CR268" s="323"/>
      <c r="CS268" s="323"/>
      <c r="CT268" s="323"/>
      <c r="CU268" s="323"/>
      <c r="CV268" s="323"/>
      <c r="CW268" s="323"/>
      <c r="CX268" s="323"/>
      <c r="CY268" s="323"/>
      <c r="CZ268" s="323"/>
      <c r="DA268" s="323"/>
      <c r="DB268" s="323"/>
      <c r="DC268" s="323"/>
      <c r="DD268" s="323"/>
      <c r="DE268" s="323"/>
      <c r="DF268" s="323"/>
      <c r="DG268" s="323"/>
      <c r="DH268" s="323"/>
      <c r="DI268" s="323"/>
      <c r="DJ268" s="323"/>
      <c r="DK268" s="323"/>
      <c r="DL268" s="323"/>
      <c r="DM268" s="323"/>
      <c r="DN268" s="323"/>
      <c r="DO268" s="323"/>
      <c r="DP268" s="323"/>
      <c r="DQ268" s="323"/>
      <c r="DR268" s="323"/>
      <c r="DS268" s="323"/>
      <c r="DT268" s="323"/>
      <c r="DU268" s="323"/>
      <c r="DV268" s="323"/>
      <c r="DW268" s="323"/>
      <c r="DX268" s="323"/>
      <c r="DY268" s="323"/>
      <c r="DZ268" s="323"/>
      <c r="EA268" s="323"/>
      <c r="EB268" s="323"/>
      <c r="EC268" s="323"/>
      <c r="ED268" s="323"/>
      <c r="EE268" s="323"/>
      <c r="EF268" s="323"/>
      <c r="EG268" s="323"/>
      <c r="EH268" s="323"/>
      <c r="EI268" s="323"/>
      <c r="EJ268" s="323"/>
      <c r="EK268" s="323"/>
      <c r="EL268" s="323"/>
      <c r="EM268" s="323"/>
      <c r="EN268" s="323"/>
      <c r="EO268" s="323"/>
      <c r="EP268" s="323"/>
      <c r="EQ268" s="323"/>
      <c r="ER268" s="323"/>
      <c r="ES268" s="323"/>
      <c r="ET268" s="323"/>
      <c r="EU268" s="323"/>
    </row>
    <row r="269" spans="1:151" s="333" customFormat="1" ht="45">
      <c r="A269" s="333" t="s">
        <v>2358</v>
      </c>
      <c r="B269" s="333" t="s">
        <v>877</v>
      </c>
      <c r="C269" s="363" t="s">
        <v>356</v>
      </c>
      <c r="D269" s="333" t="s">
        <v>2359</v>
      </c>
      <c r="E269" s="333" t="s">
        <v>2322</v>
      </c>
      <c r="F269" s="333" t="s">
        <v>31</v>
      </c>
      <c r="G269" s="333" t="s">
        <v>2357</v>
      </c>
      <c r="H269" s="333" t="s">
        <v>1422</v>
      </c>
      <c r="I269" s="333" t="s">
        <v>1423</v>
      </c>
      <c r="J269" s="334" t="s">
        <v>1424</v>
      </c>
      <c r="K269" s="334" t="s">
        <v>944</v>
      </c>
      <c r="L269" s="334" t="s">
        <v>944</v>
      </c>
      <c r="M269" s="333" t="s">
        <v>1426</v>
      </c>
      <c r="N269" s="333" t="s">
        <v>1437</v>
      </c>
      <c r="O269" s="333" t="s">
        <v>1495</v>
      </c>
      <c r="P269" s="333" t="s">
        <v>31</v>
      </c>
      <c r="Q269" s="333" t="s">
        <v>30</v>
      </c>
      <c r="R269" s="333" t="s">
        <v>944</v>
      </c>
      <c r="S269" s="333" t="s">
        <v>1423</v>
      </c>
      <c r="T269" s="333" t="s">
        <v>1430</v>
      </c>
      <c r="U269" s="336">
        <f t="shared" si="18"/>
        <v>3</v>
      </c>
      <c r="V269" s="333" t="s">
        <v>6</v>
      </c>
      <c r="W269" s="336">
        <f t="shared" si="16"/>
        <v>3</v>
      </c>
      <c r="X269" s="333" t="s">
        <v>6</v>
      </c>
      <c r="Y269" s="336">
        <f t="shared" si="19"/>
        <v>3</v>
      </c>
      <c r="Z269" s="333">
        <f t="shared" si="20"/>
        <v>9</v>
      </c>
      <c r="AA269" s="333" t="s">
        <v>1423</v>
      </c>
      <c r="AB269" s="333" t="s">
        <v>1423</v>
      </c>
      <c r="AC269" s="333" t="s">
        <v>1423</v>
      </c>
      <c r="AD269" s="333" t="s">
        <v>1423</v>
      </c>
      <c r="AE269" s="333" t="s">
        <v>1423</v>
      </c>
      <c r="AF269" s="334">
        <v>44530</v>
      </c>
      <c r="AG269" s="333" t="s">
        <v>1423</v>
      </c>
      <c r="AH269" s="333">
        <v>1</v>
      </c>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c r="BQ269" s="323"/>
      <c r="BR269" s="323"/>
      <c r="BS269" s="323"/>
      <c r="BT269" s="323"/>
      <c r="BU269" s="323"/>
      <c r="BV269" s="323"/>
      <c r="BW269" s="323"/>
      <c r="BX269" s="323"/>
      <c r="BY269" s="323"/>
      <c r="BZ269" s="323"/>
      <c r="CA269" s="323"/>
      <c r="CB269" s="323"/>
      <c r="CC269" s="323"/>
      <c r="CD269" s="323"/>
      <c r="CE269" s="323"/>
      <c r="CF269" s="323"/>
      <c r="CG269" s="323"/>
      <c r="CH269" s="323"/>
      <c r="CI269" s="323"/>
      <c r="CJ269" s="323"/>
      <c r="CK269" s="323"/>
      <c r="CL269" s="323"/>
      <c r="CM269" s="323"/>
      <c r="CN269" s="323"/>
      <c r="CO269" s="323"/>
      <c r="CP269" s="323"/>
      <c r="CQ269" s="323"/>
      <c r="CR269" s="323"/>
      <c r="CS269" s="323"/>
      <c r="CT269" s="323"/>
      <c r="CU269" s="323"/>
      <c r="CV269" s="323"/>
      <c r="CW269" s="323"/>
      <c r="CX269" s="323"/>
      <c r="CY269" s="323"/>
      <c r="CZ269" s="323"/>
      <c r="DA269" s="323"/>
      <c r="DB269" s="323"/>
      <c r="DC269" s="323"/>
      <c r="DD269" s="323"/>
      <c r="DE269" s="323"/>
      <c r="DF269" s="323"/>
      <c r="DG269" s="323"/>
      <c r="DH269" s="323"/>
      <c r="DI269" s="323"/>
      <c r="DJ269" s="323"/>
      <c r="DK269" s="323"/>
      <c r="DL269" s="323"/>
      <c r="DM269" s="323"/>
      <c r="DN269" s="323"/>
      <c r="DO269" s="323"/>
      <c r="DP269" s="323"/>
      <c r="DQ269" s="323"/>
      <c r="DR269" s="323"/>
      <c r="DS269" s="323"/>
      <c r="DT269" s="323"/>
      <c r="DU269" s="323"/>
      <c r="DV269" s="323"/>
      <c r="DW269" s="323"/>
      <c r="DX269" s="323"/>
      <c r="DY269" s="323"/>
      <c r="DZ269" s="323"/>
      <c r="EA269" s="323"/>
      <c r="EB269" s="323"/>
      <c r="EC269" s="323"/>
      <c r="ED269" s="323"/>
      <c r="EE269" s="323"/>
      <c r="EF269" s="323"/>
      <c r="EG269" s="323"/>
      <c r="EH269" s="323"/>
      <c r="EI269" s="323"/>
      <c r="EJ269" s="323"/>
      <c r="EK269" s="323"/>
      <c r="EL269" s="323"/>
      <c r="EM269" s="323"/>
      <c r="EN269" s="323"/>
      <c r="EO269" s="323"/>
      <c r="EP269" s="323"/>
      <c r="EQ269" s="323"/>
      <c r="ER269" s="323"/>
      <c r="ES269" s="323"/>
      <c r="ET269" s="323"/>
      <c r="EU269" s="323"/>
    </row>
    <row r="270" spans="1:151" s="333" customFormat="1" ht="60">
      <c r="A270" s="333" t="s">
        <v>2360</v>
      </c>
      <c r="B270" s="333" t="s">
        <v>877</v>
      </c>
      <c r="C270" s="363" t="s">
        <v>356</v>
      </c>
      <c r="D270" s="333" t="s">
        <v>2361</v>
      </c>
      <c r="E270" s="333" t="s">
        <v>2362</v>
      </c>
      <c r="F270" s="333" t="s">
        <v>31</v>
      </c>
      <c r="G270" s="333" t="s">
        <v>2357</v>
      </c>
      <c r="H270" s="333" t="s">
        <v>1422</v>
      </c>
      <c r="I270" s="333" t="s">
        <v>1423</v>
      </c>
      <c r="J270" s="334" t="s">
        <v>1424</v>
      </c>
      <c r="K270" s="334" t="s">
        <v>944</v>
      </c>
      <c r="L270" s="334" t="s">
        <v>944</v>
      </c>
      <c r="M270" s="333" t="s">
        <v>1426</v>
      </c>
      <c r="N270" s="333" t="s">
        <v>1437</v>
      </c>
      <c r="O270" s="333" t="s">
        <v>1495</v>
      </c>
      <c r="P270" s="333" t="s">
        <v>31</v>
      </c>
      <c r="Q270" s="333" t="s">
        <v>30</v>
      </c>
      <c r="R270" s="333" t="s">
        <v>944</v>
      </c>
      <c r="S270" s="333" t="s">
        <v>1423</v>
      </c>
      <c r="T270" s="333" t="s">
        <v>1430</v>
      </c>
      <c r="U270" s="336">
        <f t="shared" si="18"/>
        <v>3</v>
      </c>
      <c r="V270" s="333" t="s">
        <v>6</v>
      </c>
      <c r="W270" s="336">
        <f t="shared" si="16"/>
        <v>3</v>
      </c>
      <c r="X270" s="333" t="s">
        <v>6</v>
      </c>
      <c r="Y270" s="336">
        <f t="shared" si="19"/>
        <v>3</v>
      </c>
      <c r="Z270" s="333">
        <f t="shared" si="20"/>
        <v>9</v>
      </c>
      <c r="AA270" s="333" t="s">
        <v>1423</v>
      </c>
      <c r="AB270" s="333" t="s">
        <v>1423</v>
      </c>
      <c r="AC270" s="333" t="s">
        <v>1423</v>
      </c>
      <c r="AD270" s="333" t="s">
        <v>1423</v>
      </c>
      <c r="AE270" s="333" t="s">
        <v>1423</v>
      </c>
      <c r="AF270" s="334">
        <v>44530</v>
      </c>
      <c r="AG270" s="333" t="s">
        <v>1423</v>
      </c>
      <c r="AH270" s="333">
        <v>1</v>
      </c>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c r="BQ270" s="323"/>
      <c r="BR270" s="323"/>
      <c r="BS270" s="323"/>
      <c r="BT270" s="323"/>
      <c r="BU270" s="323"/>
      <c r="BV270" s="323"/>
      <c r="BW270" s="323"/>
      <c r="BX270" s="323"/>
      <c r="BY270" s="323"/>
      <c r="BZ270" s="323"/>
      <c r="CA270" s="323"/>
      <c r="CB270" s="323"/>
      <c r="CC270" s="323"/>
      <c r="CD270" s="323"/>
      <c r="CE270" s="323"/>
      <c r="CF270" s="323"/>
      <c r="CG270" s="323"/>
      <c r="CH270" s="323"/>
      <c r="CI270" s="323"/>
      <c r="CJ270" s="323"/>
      <c r="CK270" s="323"/>
      <c r="CL270" s="323"/>
      <c r="CM270" s="323"/>
      <c r="CN270" s="323"/>
      <c r="CO270" s="323"/>
      <c r="CP270" s="323"/>
      <c r="CQ270" s="323"/>
      <c r="CR270" s="323"/>
      <c r="CS270" s="323"/>
      <c r="CT270" s="323"/>
      <c r="CU270" s="323"/>
      <c r="CV270" s="323"/>
      <c r="CW270" s="323"/>
      <c r="CX270" s="323"/>
      <c r="CY270" s="323"/>
      <c r="CZ270" s="323"/>
      <c r="DA270" s="323"/>
      <c r="DB270" s="323"/>
      <c r="DC270" s="323"/>
      <c r="DD270" s="323"/>
      <c r="DE270" s="323"/>
      <c r="DF270" s="323"/>
      <c r="DG270" s="323"/>
      <c r="DH270" s="323"/>
      <c r="DI270" s="323"/>
      <c r="DJ270" s="323"/>
      <c r="DK270" s="323"/>
      <c r="DL270" s="323"/>
      <c r="DM270" s="323"/>
      <c r="DN270" s="323"/>
      <c r="DO270" s="323"/>
      <c r="DP270" s="323"/>
      <c r="DQ270" s="323"/>
      <c r="DR270" s="323"/>
      <c r="DS270" s="323"/>
      <c r="DT270" s="323"/>
      <c r="DU270" s="323"/>
      <c r="DV270" s="323"/>
      <c r="DW270" s="323"/>
      <c r="DX270" s="323"/>
      <c r="DY270" s="323"/>
      <c r="DZ270" s="323"/>
      <c r="EA270" s="323"/>
      <c r="EB270" s="323"/>
      <c r="EC270" s="323"/>
      <c r="ED270" s="323"/>
      <c r="EE270" s="323"/>
      <c r="EF270" s="323"/>
      <c r="EG270" s="323"/>
      <c r="EH270" s="323"/>
      <c r="EI270" s="323"/>
      <c r="EJ270" s="323"/>
      <c r="EK270" s="323"/>
      <c r="EL270" s="323"/>
      <c r="EM270" s="323"/>
      <c r="EN270" s="323"/>
      <c r="EO270" s="323"/>
      <c r="EP270" s="323"/>
      <c r="EQ270" s="323"/>
      <c r="ER270" s="323"/>
      <c r="ES270" s="323"/>
      <c r="ET270" s="323"/>
      <c r="EU270" s="323"/>
    </row>
    <row r="271" spans="1:151" s="333" customFormat="1" ht="75">
      <c r="A271" s="333" t="s">
        <v>2363</v>
      </c>
      <c r="B271" s="333" t="s">
        <v>877</v>
      </c>
      <c r="C271" s="363" t="s">
        <v>356</v>
      </c>
      <c r="D271" s="333" t="s">
        <v>2364</v>
      </c>
      <c r="E271" s="333" t="s">
        <v>2329</v>
      </c>
      <c r="F271" s="333" t="s">
        <v>31</v>
      </c>
      <c r="G271" s="333" t="s">
        <v>2357</v>
      </c>
      <c r="H271" s="333" t="s">
        <v>1422</v>
      </c>
      <c r="I271" s="333" t="s">
        <v>1423</v>
      </c>
      <c r="J271" s="334" t="s">
        <v>1424</v>
      </c>
      <c r="K271" s="334" t="s">
        <v>944</v>
      </c>
      <c r="L271" s="334" t="s">
        <v>944</v>
      </c>
      <c r="M271" s="333" t="s">
        <v>1426</v>
      </c>
      <c r="N271" s="333" t="s">
        <v>1437</v>
      </c>
      <c r="O271" s="333" t="s">
        <v>1495</v>
      </c>
      <c r="P271" s="333" t="s">
        <v>31</v>
      </c>
      <c r="Q271" s="333" t="s">
        <v>30</v>
      </c>
      <c r="R271" s="333" t="s">
        <v>944</v>
      </c>
      <c r="S271" s="333" t="s">
        <v>1423</v>
      </c>
      <c r="T271" s="333" t="s">
        <v>1430</v>
      </c>
      <c r="U271" s="336">
        <f t="shared" si="18"/>
        <v>3</v>
      </c>
      <c r="V271" s="333" t="s">
        <v>6</v>
      </c>
      <c r="W271" s="336">
        <f t="shared" si="16"/>
        <v>3</v>
      </c>
      <c r="X271" s="333" t="s">
        <v>6</v>
      </c>
      <c r="Y271" s="336">
        <f t="shared" si="19"/>
        <v>3</v>
      </c>
      <c r="Z271" s="333">
        <f t="shared" si="20"/>
        <v>9</v>
      </c>
      <c r="AA271" s="333" t="s">
        <v>1423</v>
      </c>
      <c r="AB271" s="333" t="s">
        <v>1423</v>
      </c>
      <c r="AC271" s="333" t="s">
        <v>1423</v>
      </c>
      <c r="AD271" s="333" t="s">
        <v>1423</v>
      </c>
      <c r="AE271" s="333" t="s">
        <v>1423</v>
      </c>
      <c r="AF271" s="334">
        <v>44530</v>
      </c>
      <c r="AG271" s="333" t="s">
        <v>1423</v>
      </c>
      <c r="AH271" s="333">
        <v>1</v>
      </c>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c r="BN271" s="323"/>
      <c r="BO271" s="323"/>
      <c r="BP271" s="323"/>
      <c r="BQ271" s="323"/>
      <c r="BR271" s="323"/>
      <c r="BS271" s="323"/>
      <c r="BT271" s="323"/>
      <c r="BU271" s="323"/>
      <c r="BV271" s="323"/>
      <c r="BW271" s="323"/>
      <c r="BX271" s="323"/>
      <c r="BY271" s="323"/>
      <c r="BZ271" s="323"/>
      <c r="CA271" s="323"/>
      <c r="CB271" s="323"/>
      <c r="CC271" s="323"/>
      <c r="CD271" s="323"/>
      <c r="CE271" s="323"/>
      <c r="CF271" s="323"/>
      <c r="CG271" s="323"/>
      <c r="CH271" s="323"/>
      <c r="CI271" s="323"/>
      <c r="CJ271" s="323"/>
      <c r="CK271" s="323"/>
      <c r="CL271" s="323"/>
      <c r="CM271" s="323"/>
      <c r="CN271" s="323"/>
      <c r="CO271" s="323"/>
      <c r="CP271" s="323"/>
      <c r="CQ271" s="323"/>
      <c r="CR271" s="323"/>
      <c r="CS271" s="323"/>
      <c r="CT271" s="323"/>
      <c r="CU271" s="323"/>
      <c r="CV271" s="323"/>
      <c r="CW271" s="323"/>
      <c r="CX271" s="323"/>
      <c r="CY271" s="323"/>
      <c r="CZ271" s="323"/>
      <c r="DA271" s="323"/>
      <c r="DB271" s="323"/>
      <c r="DC271" s="323"/>
      <c r="DD271" s="323"/>
      <c r="DE271" s="323"/>
      <c r="DF271" s="323"/>
      <c r="DG271" s="323"/>
      <c r="DH271" s="323"/>
      <c r="DI271" s="323"/>
      <c r="DJ271" s="323"/>
      <c r="DK271" s="323"/>
      <c r="DL271" s="323"/>
      <c r="DM271" s="323"/>
      <c r="DN271" s="323"/>
      <c r="DO271" s="323"/>
      <c r="DP271" s="323"/>
      <c r="DQ271" s="323"/>
      <c r="DR271" s="323"/>
      <c r="DS271" s="323"/>
      <c r="DT271" s="323"/>
      <c r="DU271" s="323"/>
      <c r="DV271" s="323"/>
      <c r="DW271" s="323"/>
      <c r="DX271" s="323"/>
      <c r="DY271" s="323"/>
      <c r="DZ271" s="323"/>
      <c r="EA271" s="323"/>
      <c r="EB271" s="323"/>
      <c r="EC271" s="323"/>
      <c r="ED271" s="323"/>
      <c r="EE271" s="323"/>
      <c r="EF271" s="323"/>
      <c r="EG271" s="323"/>
      <c r="EH271" s="323"/>
      <c r="EI271" s="323"/>
      <c r="EJ271" s="323"/>
      <c r="EK271" s="323"/>
      <c r="EL271" s="323"/>
      <c r="EM271" s="323"/>
      <c r="EN271" s="323"/>
      <c r="EO271" s="323"/>
      <c r="EP271" s="323"/>
      <c r="EQ271" s="323"/>
      <c r="ER271" s="323"/>
      <c r="ES271" s="323"/>
      <c r="ET271" s="323"/>
      <c r="EU271" s="323"/>
    </row>
    <row r="272" spans="1:151" s="333" customFormat="1" ht="60">
      <c r="A272" s="333" t="s">
        <v>2365</v>
      </c>
      <c r="B272" s="333" t="s">
        <v>877</v>
      </c>
      <c r="C272" s="363" t="s">
        <v>356</v>
      </c>
      <c r="D272" s="333" t="s">
        <v>2366</v>
      </c>
      <c r="E272" s="333" t="s">
        <v>2332</v>
      </c>
      <c r="F272" s="333" t="s">
        <v>31</v>
      </c>
      <c r="G272" s="333" t="s">
        <v>2357</v>
      </c>
      <c r="H272" s="333" t="s">
        <v>1422</v>
      </c>
      <c r="I272" s="333" t="s">
        <v>1423</v>
      </c>
      <c r="J272" s="334" t="s">
        <v>1424</v>
      </c>
      <c r="K272" s="334" t="s">
        <v>944</v>
      </c>
      <c r="L272" s="334" t="s">
        <v>944</v>
      </c>
      <c r="M272" s="333" t="s">
        <v>1426</v>
      </c>
      <c r="N272" s="333" t="s">
        <v>1437</v>
      </c>
      <c r="O272" s="333" t="s">
        <v>1495</v>
      </c>
      <c r="P272" s="333" t="s">
        <v>31</v>
      </c>
      <c r="Q272" s="333" t="s">
        <v>30</v>
      </c>
      <c r="R272" s="333" t="s">
        <v>944</v>
      </c>
      <c r="S272" s="333" t="s">
        <v>1423</v>
      </c>
      <c r="T272" s="333" t="s">
        <v>1430</v>
      </c>
      <c r="U272" s="336">
        <f t="shared" si="18"/>
        <v>3</v>
      </c>
      <c r="V272" s="333" t="s">
        <v>6</v>
      </c>
      <c r="W272" s="336">
        <f t="shared" si="16"/>
        <v>3</v>
      </c>
      <c r="X272" s="333" t="s">
        <v>6</v>
      </c>
      <c r="Y272" s="336">
        <f t="shared" si="19"/>
        <v>3</v>
      </c>
      <c r="Z272" s="333">
        <f t="shared" si="20"/>
        <v>9</v>
      </c>
      <c r="AA272" s="333" t="s">
        <v>1423</v>
      </c>
      <c r="AB272" s="333" t="s">
        <v>1423</v>
      </c>
      <c r="AC272" s="333" t="s">
        <v>1423</v>
      </c>
      <c r="AD272" s="333" t="s">
        <v>1423</v>
      </c>
      <c r="AE272" s="333" t="s">
        <v>1423</v>
      </c>
      <c r="AF272" s="334">
        <v>44530</v>
      </c>
      <c r="AG272" s="333" t="s">
        <v>1423</v>
      </c>
      <c r="AH272" s="333">
        <v>1</v>
      </c>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c r="BN272" s="323"/>
      <c r="BO272" s="323"/>
      <c r="BP272" s="323"/>
      <c r="BQ272" s="323"/>
      <c r="BR272" s="323"/>
      <c r="BS272" s="323"/>
      <c r="BT272" s="323"/>
      <c r="BU272" s="323"/>
      <c r="BV272" s="323"/>
      <c r="BW272" s="323"/>
      <c r="BX272" s="323"/>
      <c r="BY272" s="323"/>
      <c r="BZ272" s="323"/>
      <c r="CA272" s="323"/>
      <c r="CB272" s="323"/>
      <c r="CC272" s="323"/>
      <c r="CD272" s="323"/>
      <c r="CE272" s="323"/>
      <c r="CF272" s="323"/>
      <c r="CG272" s="323"/>
      <c r="CH272" s="323"/>
      <c r="CI272" s="323"/>
      <c r="CJ272" s="323"/>
      <c r="CK272" s="323"/>
      <c r="CL272" s="323"/>
      <c r="CM272" s="323"/>
      <c r="CN272" s="323"/>
      <c r="CO272" s="323"/>
      <c r="CP272" s="323"/>
      <c r="CQ272" s="323"/>
      <c r="CR272" s="323"/>
      <c r="CS272" s="323"/>
      <c r="CT272" s="323"/>
      <c r="CU272" s="323"/>
      <c r="CV272" s="323"/>
      <c r="CW272" s="323"/>
      <c r="CX272" s="323"/>
      <c r="CY272" s="323"/>
      <c r="CZ272" s="323"/>
      <c r="DA272" s="323"/>
      <c r="DB272" s="323"/>
      <c r="DC272" s="323"/>
      <c r="DD272" s="323"/>
      <c r="DE272" s="323"/>
      <c r="DF272" s="323"/>
      <c r="DG272" s="323"/>
      <c r="DH272" s="323"/>
      <c r="DI272" s="323"/>
      <c r="DJ272" s="323"/>
      <c r="DK272" s="323"/>
      <c r="DL272" s="323"/>
      <c r="DM272" s="323"/>
      <c r="DN272" s="323"/>
      <c r="DO272" s="323"/>
      <c r="DP272" s="323"/>
      <c r="DQ272" s="323"/>
      <c r="DR272" s="323"/>
      <c r="DS272" s="323"/>
      <c r="DT272" s="323"/>
      <c r="DU272" s="323"/>
      <c r="DV272" s="323"/>
      <c r="DW272" s="323"/>
      <c r="DX272" s="323"/>
      <c r="DY272" s="323"/>
      <c r="DZ272" s="323"/>
      <c r="EA272" s="323"/>
      <c r="EB272" s="323"/>
      <c r="EC272" s="323"/>
      <c r="ED272" s="323"/>
      <c r="EE272" s="323"/>
      <c r="EF272" s="323"/>
      <c r="EG272" s="323"/>
      <c r="EH272" s="323"/>
      <c r="EI272" s="323"/>
      <c r="EJ272" s="323"/>
      <c r="EK272" s="323"/>
      <c r="EL272" s="323"/>
      <c r="EM272" s="323"/>
      <c r="EN272" s="323"/>
      <c r="EO272" s="323"/>
      <c r="EP272" s="323"/>
      <c r="EQ272" s="323"/>
      <c r="ER272" s="323"/>
      <c r="ES272" s="323"/>
      <c r="ET272" s="323"/>
      <c r="EU272" s="323"/>
    </row>
    <row r="273" spans="1:151" s="333" customFormat="1" ht="90">
      <c r="A273" s="333" t="s">
        <v>2367</v>
      </c>
      <c r="B273" s="333" t="s">
        <v>877</v>
      </c>
      <c r="C273" s="363" t="s">
        <v>356</v>
      </c>
      <c r="D273" s="333" t="s">
        <v>2368</v>
      </c>
      <c r="E273" s="333" t="s">
        <v>2369</v>
      </c>
      <c r="F273" s="333" t="s">
        <v>31</v>
      </c>
      <c r="G273" s="333" t="s">
        <v>2357</v>
      </c>
      <c r="H273" s="333" t="s">
        <v>1422</v>
      </c>
      <c r="I273" s="333" t="s">
        <v>1423</v>
      </c>
      <c r="J273" s="334" t="s">
        <v>1424</v>
      </c>
      <c r="K273" s="334" t="s">
        <v>944</v>
      </c>
      <c r="L273" s="334" t="s">
        <v>944</v>
      </c>
      <c r="M273" s="333" t="s">
        <v>1426</v>
      </c>
      <c r="N273" s="333" t="s">
        <v>1437</v>
      </c>
      <c r="O273" s="333" t="s">
        <v>1495</v>
      </c>
      <c r="P273" s="333" t="s">
        <v>31</v>
      </c>
      <c r="Q273" s="333" t="s">
        <v>30</v>
      </c>
      <c r="R273" s="333" t="s">
        <v>944</v>
      </c>
      <c r="S273" s="333" t="s">
        <v>1423</v>
      </c>
      <c r="T273" s="333" t="s">
        <v>1430</v>
      </c>
      <c r="U273" s="336">
        <f t="shared" si="18"/>
        <v>3</v>
      </c>
      <c r="V273" s="333" t="s">
        <v>6</v>
      </c>
      <c r="W273" s="336">
        <f t="shared" si="16"/>
        <v>3</v>
      </c>
      <c r="X273" s="333" t="s">
        <v>6</v>
      </c>
      <c r="Y273" s="336">
        <f t="shared" si="19"/>
        <v>3</v>
      </c>
      <c r="Z273" s="333">
        <f t="shared" si="20"/>
        <v>9</v>
      </c>
      <c r="AA273" s="333" t="s">
        <v>1423</v>
      </c>
      <c r="AB273" s="333" t="s">
        <v>1423</v>
      </c>
      <c r="AC273" s="333" t="s">
        <v>1423</v>
      </c>
      <c r="AD273" s="333" t="s">
        <v>1423</v>
      </c>
      <c r="AE273" s="333" t="s">
        <v>1423</v>
      </c>
      <c r="AF273" s="334">
        <v>44530</v>
      </c>
      <c r="AG273" s="333" t="s">
        <v>1423</v>
      </c>
      <c r="AH273" s="333">
        <v>1</v>
      </c>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c r="BM273" s="323"/>
      <c r="BN273" s="323"/>
      <c r="BO273" s="323"/>
      <c r="BP273" s="323"/>
      <c r="BQ273" s="323"/>
      <c r="BR273" s="323"/>
      <c r="BS273" s="323"/>
      <c r="BT273" s="323"/>
      <c r="BU273" s="323"/>
      <c r="BV273" s="323"/>
      <c r="BW273" s="323"/>
      <c r="BX273" s="323"/>
      <c r="BY273" s="323"/>
      <c r="BZ273" s="323"/>
      <c r="CA273" s="323"/>
      <c r="CB273" s="323"/>
      <c r="CC273" s="323"/>
      <c r="CD273" s="323"/>
      <c r="CE273" s="323"/>
      <c r="CF273" s="323"/>
      <c r="CG273" s="323"/>
      <c r="CH273" s="323"/>
      <c r="CI273" s="323"/>
      <c r="CJ273" s="323"/>
      <c r="CK273" s="323"/>
      <c r="CL273" s="323"/>
      <c r="CM273" s="323"/>
      <c r="CN273" s="323"/>
      <c r="CO273" s="323"/>
      <c r="CP273" s="323"/>
      <c r="CQ273" s="323"/>
      <c r="CR273" s="323"/>
      <c r="CS273" s="323"/>
      <c r="CT273" s="323"/>
      <c r="CU273" s="323"/>
      <c r="CV273" s="323"/>
      <c r="CW273" s="323"/>
      <c r="CX273" s="323"/>
      <c r="CY273" s="323"/>
      <c r="CZ273" s="323"/>
      <c r="DA273" s="323"/>
      <c r="DB273" s="323"/>
      <c r="DC273" s="323"/>
      <c r="DD273" s="323"/>
      <c r="DE273" s="323"/>
      <c r="DF273" s="323"/>
      <c r="DG273" s="323"/>
      <c r="DH273" s="323"/>
      <c r="DI273" s="323"/>
      <c r="DJ273" s="323"/>
      <c r="DK273" s="323"/>
      <c r="DL273" s="323"/>
      <c r="DM273" s="323"/>
      <c r="DN273" s="323"/>
      <c r="DO273" s="323"/>
      <c r="DP273" s="323"/>
      <c r="DQ273" s="323"/>
      <c r="DR273" s="323"/>
      <c r="DS273" s="323"/>
      <c r="DT273" s="323"/>
      <c r="DU273" s="323"/>
      <c r="DV273" s="323"/>
      <c r="DW273" s="323"/>
      <c r="DX273" s="323"/>
      <c r="DY273" s="323"/>
      <c r="DZ273" s="323"/>
      <c r="EA273" s="323"/>
      <c r="EB273" s="323"/>
      <c r="EC273" s="323"/>
      <c r="ED273" s="323"/>
      <c r="EE273" s="323"/>
      <c r="EF273" s="323"/>
      <c r="EG273" s="323"/>
      <c r="EH273" s="323"/>
      <c r="EI273" s="323"/>
      <c r="EJ273" s="323"/>
      <c r="EK273" s="323"/>
      <c r="EL273" s="323"/>
      <c r="EM273" s="323"/>
      <c r="EN273" s="323"/>
      <c r="EO273" s="323"/>
      <c r="EP273" s="323"/>
      <c r="EQ273" s="323"/>
      <c r="ER273" s="323"/>
      <c r="ES273" s="323"/>
      <c r="ET273" s="323"/>
      <c r="EU273" s="323"/>
    </row>
    <row r="274" spans="1:151" s="333" customFormat="1" ht="60">
      <c r="A274" s="333" t="s">
        <v>2370</v>
      </c>
      <c r="B274" s="333" t="s">
        <v>877</v>
      </c>
      <c r="C274" s="363" t="s">
        <v>356</v>
      </c>
      <c r="D274" s="333" t="s">
        <v>2371</v>
      </c>
      <c r="E274" s="333" t="s">
        <v>2335</v>
      </c>
      <c r="F274" s="333" t="s">
        <v>31</v>
      </c>
      <c r="G274" s="333" t="s">
        <v>2357</v>
      </c>
      <c r="H274" s="333" t="s">
        <v>1422</v>
      </c>
      <c r="I274" s="333" t="s">
        <v>1423</v>
      </c>
      <c r="J274" s="334" t="s">
        <v>1424</v>
      </c>
      <c r="K274" s="334" t="s">
        <v>944</v>
      </c>
      <c r="L274" s="334" t="s">
        <v>944</v>
      </c>
      <c r="M274" s="333" t="s">
        <v>1426</v>
      </c>
      <c r="N274" s="333" t="s">
        <v>1437</v>
      </c>
      <c r="O274" s="333" t="s">
        <v>1495</v>
      </c>
      <c r="P274" s="333" t="s">
        <v>31</v>
      </c>
      <c r="Q274" s="333" t="s">
        <v>30</v>
      </c>
      <c r="R274" s="333" t="s">
        <v>944</v>
      </c>
      <c r="S274" s="333" t="s">
        <v>1423</v>
      </c>
      <c r="T274" s="333" t="s">
        <v>1430</v>
      </c>
      <c r="U274" s="336">
        <f t="shared" si="18"/>
        <v>3</v>
      </c>
      <c r="V274" s="333" t="s">
        <v>6</v>
      </c>
      <c r="W274" s="336">
        <f t="shared" si="16"/>
        <v>3</v>
      </c>
      <c r="X274" s="333" t="s">
        <v>6</v>
      </c>
      <c r="Y274" s="336">
        <f t="shared" si="19"/>
        <v>3</v>
      </c>
      <c r="Z274" s="333">
        <f t="shared" si="20"/>
        <v>9</v>
      </c>
      <c r="AA274" s="333" t="s">
        <v>1423</v>
      </c>
      <c r="AB274" s="333" t="s">
        <v>1423</v>
      </c>
      <c r="AC274" s="333" t="s">
        <v>1423</v>
      </c>
      <c r="AD274" s="333" t="s">
        <v>1423</v>
      </c>
      <c r="AE274" s="333" t="s">
        <v>1423</v>
      </c>
      <c r="AF274" s="334">
        <v>44530</v>
      </c>
      <c r="AG274" s="333" t="s">
        <v>1423</v>
      </c>
      <c r="AH274" s="333">
        <v>1</v>
      </c>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c r="BM274" s="323"/>
      <c r="BN274" s="323"/>
      <c r="BO274" s="323"/>
      <c r="BP274" s="323"/>
      <c r="BQ274" s="323"/>
      <c r="BR274" s="323"/>
      <c r="BS274" s="323"/>
      <c r="BT274" s="323"/>
      <c r="BU274" s="323"/>
      <c r="BV274" s="323"/>
      <c r="BW274" s="323"/>
      <c r="BX274" s="323"/>
      <c r="BY274" s="323"/>
      <c r="BZ274" s="323"/>
      <c r="CA274" s="323"/>
      <c r="CB274" s="323"/>
      <c r="CC274" s="323"/>
      <c r="CD274" s="323"/>
      <c r="CE274" s="323"/>
      <c r="CF274" s="323"/>
      <c r="CG274" s="323"/>
      <c r="CH274" s="323"/>
      <c r="CI274" s="323"/>
      <c r="CJ274" s="323"/>
      <c r="CK274" s="323"/>
      <c r="CL274" s="323"/>
      <c r="CM274" s="323"/>
      <c r="CN274" s="323"/>
      <c r="CO274" s="323"/>
      <c r="CP274" s="323"/>
      <c r="CQ274" s="323"/>
      <c r="CR274" s="323"/>
      <c r="CS274" s="323"/>
      <c r="CT274" s="323"/>
      <c r="CU274" s="323"/>
      <c r="CV274" s="323"/>
      <c r="CW274" s="323"/>
      <c r="CX274" s="323"/>
      <c r="CY274" s="323"/>
      <c r="CZ274" s="323"/>
      <c r="DA274" s="323"/>
      <c r="DB274" s="323"/>
      <c r="DC274" s="323"/>
      <c r="DD274" s="323"/>
      <c r="DE274" s="323"/>
      <c r="DF274" s="323"/>
      <c r="DG274" s="323"/>
      <c r="DH274" s="323"/>
      <c r="DI274" s="323"/>
      <c r="DJ274" s="323"/>
      <c r="DK274" s="323"/>
      <c r="DL274" s="323"/>
      <c r="DM274" s="323"/>
      <c r="DN274" s="323"/>
      <c r="DO274" s="323"/>
      <c r="DP274" s="323"/>
      <c r="DQ274" s="323"/>
      <c r="DR274" s="323"/>
      <c r="DS274" s="323"/>
      <c r="DT274" s="323"/>
      <c r="DU274" s="323"/>
      <c r="DV274" s="323"/>
      <c r="DW274" s="323"/>
      <c r="DX274" s="323"/>
      <c r="DY274" s="323"/>
      <c r="DZ274" s="323"/>
      <c r="EA274" s="323"/>
      <c r="EB274" s="323"/>
      <c r="EC274" s="323"/>
      <c r="ED274" s="323"/>
      <c r="EE274" s="323"/>
      <c r="EF274" s="323"/>
      <c r="EG274" s="323"/>
      <c r="EH274" s="323"/>
      <c r="EI274" s="323"/>
      <c r="EJ274" s="323"/>
      <c r="EK274" s="323"/>
      <c r="EL274" s="323"/>
      <c r="EM274" s="323"/>
      <c r="EN274" s="323"/>
      <c r="EO274" s="323"/>
      <c r="EP274" s="323"/>
      <c r="EQ274" s="323"/>
      <c r="ER274" s="323"/>
      <c r="ES274" s="323"/>
      <c r="ET274" s="323"/>
      <c r="EU274" s="323"/>
    </row>
    <row r="275" spans="1:151" s="333" customFormat="1" ht="30">
      <c r="A275" s="333" t="s">
        <v>2372</v>
      </c>
      <c r="B275" s="333" t="s">
        <v>877</v>
      </c>
      <c r="C275" s="363" t="s">
        <v>356</v>
      </c>
      <c r="D275" s="333" t="s">
        <v>2373</v>
      </c>
      <c r="E275" s="333" t="s">
        <v>2326</v>
      </c>
      <c r="F275" s="333" t="s">
        <v>31</v>
      </c>
      <c r="G275" s="333" t="s">
        <v>2374</v>
      </c>
      <c r="H275" s="333" t="s">
        <v>1422</v>
      </c>
      <c r="I275" s="333" t="s">
        <v>1423</v>
      </c>
      <c r="J275" s="334" t="s">
        <v>1424</v>
      </c>
      <c r="K275" s="334" t="s">
        <v>944</v>
      </c>
      <c r="L275" s="334" t="s">
        <v>944</v>
      </c>
      <c r="M275" s="333" t="s">
        <v>1426</v>
      </c>
      <c r="N275" s="333" t="s">
        <v>1437</v>
      </c>
      <c r="O275" s="333" t="s">
        <v>1495</v>
      </c>
      <c r="P275" s="333" t="s">
        <v>31</v>
      </c>
      <c r="Q275" s="333" t="s">
        <v>30</v>
      </c>
      <c r="R275" s="333" t="s">
        <v>944</v>
      </c>
      <c r="S275" s="333" t="s">
        <v>1423</v>
      </c>
      <c r="T275" s="333" t="s">
        <v>1430</v>
      </c>
      <c r="U275" s="336">
        <f t="shared" si="18"/>
        <v>3</v>
      </c>
      <c r="V275" s="333" t="s">
        <v>6</v>
      </c>
      <c r="W275" s="336">
        <f t="shared" si="16"/>
        <v>3</v>
      </c>
      <c r="X275" s="333" t="s">
        <v>6</v>
      </c>
      <c r="Y275" s="336">
        <f t="shared" si="19"/>
        <v>3</v>
      </c>
      <c r="Z275" s="333">
        <f t="shared" si="20"/>
        <v>9</v>
      </c>
      <c r="AA275" s="333" t="s">
        <v>1423</v>
      </c>
      <c r="AB275" s="333" t="s">
        <v>1423</v>
      </c>
      <c r="AC275" s="333" t="s">
        <v>1423</v>
      </c>
      <c r="AD275" s="333" t="s">
        <v>1423</v>
      </c>
      <c r="AE275" s="333" t="s">
        <v>1423</v>
      </c>
      <c r="AF275" s="334">
        <v>44530</v>
      </c>
      <c r="AG275" s="333" t="s">
        <v>1423</v>
      </c>
      <c r="AH275" s="333">
        <v>1</v>
      </c>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c r="BM275" s="323"/>
      <c r="BN275" s="323"/>
      <c r="BO275" s="323"/>
      <c r="BP275" s="323"/>
      <c r="BQ275" s="323"/>
      <c r="BR275" s="323"/>
      <c r="BS275" s="323"/>
      <c r="BT275" s="323"/>
      <c r="BU275" s="323"/>
      <c r="BV275" s="323"/>
      <c r="BW275" s="323"/>
      <c r="BX275" s="323"/>
      <c r="BY275" s="323"/>
      <c r="BZ275" s="323"/>
      <c r="CA275" s="323"/>
      <c r="CB275" s="323"/>
      <c r="CC275" s="323"/>
      <c r="CD275" s="323"/>
      <c r="CE275" s="323"/>
      <c r="CF275" s="323"/>
      <c r="CG275" s="323"/>
      <c r="CH275" s="323"/>
      <c r="CI275" s="323"/>
      <c r="CJ275" s="323"/>
      <c r="CK275" s="323"/>
      <c r="CL275" s="323"/>
      <c r="CM275" s="323"/>
      <c r="CN275" s="323"/>
      <c r="CO275" s="323"/>
      <c r="CP275" s="323"/>
      <c r="CQ275" s="323"/>
      <c r="CR275" s="323"/>
      <c r="CS275" s="323"/>
      <c r="CT275" s="323"/>
      <c r="CU275" s="323"/>
      <c r="CV275" s="323"/>
      <c r="CW275" s="323"/>
      <c r="CX275" s="323"/>
      <c r="CY275" s="323"/>
      <c r="CZ275" s="323"/>
      <c r="DA275" s="323"/>
      <c r="DB275" s="323"/>
      <c r="DC275" s="323"/>
      <c r="DD275" s="323"/>
      <c r="DE275" s="323"/>
      <c r="DF275" s="323"/>
      <c r="DG275" s="323"/>
      <c r="DH275" s="323"/>
      <c r="DI275" s="323"/>
      <c r="DJ275" s="323"/>
      <c r="DK275" s="323"/>
      <c r="DL275" s="323"/>
      <c r="DM275" s="323"/>
      <c r="DN275" s="323"/>
      <c r="DO275" s="323"/>
      <c r="DP275" s="323"/>
      <c r="DQ275" s="323"/>
      <c r="DR275" s="323"/>
      <c r="DS275" s="323"/>
      <c r="DT275" s="323"/>
      <c r="DU275" s="323"/>
      <c r="DV275" s="323"/>
      <c r="DW275" s="323"/>
      <c r="DX275" s="323"/>
      <c r="DY275" s="323"/>
      <c r="DZ275" s="323"/>
      <c r="EA275" s="323"/>
      <c r="EB275" s="323"/>
      <c r="EC275" s="323"/>
      <c r="ED275" s="323"/>
      <c r="EE275" s="323"/>
      <c r="EF275" s="323"/>
      <c r="EG275" s="323"/>
      <c r="EH275" s="323"/>
      <c r="EI275" s="323"/>
      <c r="EJ275" s="323"/>
      <c r="EK275" s="323"/>
      <c r="EL275" s="323"/>
      <c r="EM275" s="323"/>
      <c r="EN275" s="323"/>
      <c r="EO275" s="323"/>
      <c r="EP275" s="323"/>
      <c r="EQ275" s="323"/>
      <c r="ER275" s="323"/>
      <c r="ES275" s="323"/>
      <c r="ET275" s="323"/>
      <c r="EU275" s="323"/>
    </row>
    <row r="276" spans="1:151" s="333" customFormat="1" ht="30">
      <c r="A276" s="333" t="s">
        <v>2375</v>
      </c>
      <c r="B276" s="333" t="s">
        <v>877</v>
      </c>
      <c r="C276" s="363" t="s">
        <v>356</v>
      </c>
      <c r="D276" s="333" t="s">
        <v>2376</v>
      </c>
      <c r="E276" s="333" t="s">
        <v>2322</v>
      </c>
      <c r="F276" s="333" t="s">
        <v>31</v>
      </c>
      <c r="G276" s="333" t="s">
        <v>2374</v>
      </c>
      <c r="H276" s="333" t="s">
        <v>1422</v>
      </c>
      <c r="I276" s="333" t="s">
        <v>1423</v>
      </c>
      <c r="J276" s="334" t="s">
        <v>1424</v>
      </c>
      <c r="K276" s="334" t="s">
        <v>944</v>
      </c>
      <c r="L276" s="334" t="s">
        <v>944</v>
      </c>
      <c r="M276" s="333" t="s">
        <v>1426</v>
      </c>
      <c r="N276" s="333" t="s">
        <v>1437</v>
      </c>
      <c r="O276" s="333" t="s">
        <v>1495</v>
      </c>
      <c r="P276" s="333" t="s">
        <v>31</v>
      </c>
      <c r="Q276" s="333" t="s">
        <v>30</v>
      </c>
      <c r="R276" s="333" t="s">
        <v>944</v>
      </c>
      <c r="S276" s="333" t="s">
        <v>1423</v>
      </c>
      <c r="T276" s="333" t="s">
        <v>1430</v>
      </c>
      <c r="U276" s="336">
        <f t="shared" si="18"/>
        <v>3</v>
      </c>
      <c r="V276" s="333" t="s">
        <v>6</v>
      </c>
      <c r="W276" s="336">
        <f t="shared" ref="W276:W339" si="21">_xlfn.IFS(V276="ALTA",1,V276="MEDIA",2,V276="BAJA",3,V276="N/A",1,V276="NO",3,V276="SI",1)</f>
        <v>3</v>
      </c>
      <c r="X276" s="333" t="s">
        <v>6</v>
      </c>
      <c r="Y276" s="336">
        <f t="shared" si="19"/>
        <v>3</v>
      </c>
      <c r="Z276" s="333">
        <f t="shared" si="20"/>
        <v>9</v>
      </c>
      <c r="AA276" s="333" t="s">
        <v>1423</v>
      </c>
      <c r="AB276" s="333" t="s">
        <v>1423</v>
      </c>
      <c r="AC276" s="333" t="s">
        <v>1423</v>
      </c>
      <c r="AD276" s="333" t="s">
        <v>1423</v>
      </c>
      <c r="AE276" s="333" t="s">
        <v>1423</v>
      </c>
      <c r="AF276" s="334">
        <v>44530</v>
      </c>
      <c r="AG276" s="333" t="s">
        <v>1423</v>
      </c>
      <c r="AH276" s="333">
        <v>1</v>
      </c>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c r="BM276" s="323"/>
      <c r="BN276" s="323"/>
      <c r="BO276" s="323"/>
      <c r="BP276" s="323"/>
      <c r="BQ276" s="323"/>
      <c r="BR276" s="323"/>
      <c r="BS276" s="323"/>
      <c r="BT276" s="323"/>
      <c r="BU276" s="323"/>
      <c r="BV276" s="323"/>
      <c r="BW276" s="323"/>
      <c r="BX276" s="323"/>
      <c r="BY276" s="323"/>
      <c r="BZ276" s="323"/>
      <c r="CA276" s="323"/>
      <c r="CB276" s="323"/>
      <c r="CC276" s="323"/>
      <c r="CD276" s="323"/>
      <c r="CE276" s="323"/>
      <c r="CF276" s="323"/>
      <c r="CG276" s="323"/>
      <c r="CH276" s="323"/>
      <c r="CI276" s="323"/>
      <c r="CJ276" s="323"/>
      <c r="CK276" s="323"/>
      <c r="CL276" s="323"/>
      <c r="CM276" s="323"/>
      <c r="CN276" s="323"/>
      <c r="CO276" s="323"/>
      <c r="CP276" s="323"/>
      <c r="CQ276" s="323"/>
      <c r="CR276" s="323"/>
      <c r="CS276" s="323"/>
      <c r="CT276" s="323"/>
      <c r="CU276" s="323"/>
      <c r="CV276" s="323"/>
      <c r="CW276" s="323"/>
      <c r="CX276" s="323"/>
      <c r="CY276" s="323"/>
      <c r="CZ276" s="323"/>
      <c r="DA276" s="323"/>
      <c r="DB276" s="323"/>
      <c r="DC276" s="323"/>
      <c r="DD276" s="323"/>
      <c r="DE276" s="323"/>
      <c r="DF276" s="323"/>
      <c r="DG276" s="323"/>
      <c r="DH276" s="323"/>
      <c r="DI276" s="323"/>
      <c r="DJ276" s="323"/>
      <c r="DK276" s="323"/>
      <c r="DL276" s="323"/>
      <c r="DM276" s="323"/>
      <c r="DN276" s="323"/>
      <c r="DO276" s="323"/>
      <c r="DP276" s="323"/>
      <c r="DQ276" s="323"/>
      <c r="DR276" s="323"/>
      <c r="DS276" s="323"/>
      <c r="DT276" s="323"/>
      <c r="DU276" s="323"/>
      <c r="DV276" s="323"/>
      <c r="DW276" s="323"/>
      <c r="DX276" s="323"/>
      <c r="DY276" s="323"/>
      <c r="DZ276" s="323"/>
      <c r="EA276" s="323"/>
      <c r="EB276" s="323"/>
      <c r="EC276" s="323"/>
      <c r="ED276" s="323"/>
      <c r="EE276" s="323"/>
      <c r="EF276" s="323"/>
      <c r="EG276" s="323"/>
      <c r="EH276" s="323"/>
      <c r="EI276" s="323"/>
      <c r="EJ276" s="323"/>
      <c r="EK276" s="323"/>
      <c r="EL276" s="323"/>
      <c r="EM276" s="323"/>
      <c r="EN276" s="323"/>
      <c r="EO276" s="323"/>
      <c r="EP276" s="323"/>
      <c r="EQ276" s="323"/>
      <c r="ER276" s="323"/>
      <c r="ES276" s="323"/>
      <c r="ET276" s="323"/>
      <c r="EU276" s="323"/>
    </row>
    <row r="277" spans="1:151" s="333" customFormat="1" ht="45">
      <c r="A277" s="333" t="s">
        <v>2377</v>
      </c>
      <c r="B277" s="333" t="s">
        <v>877</v>
      </c>
      <c r="C277" s="363" t="s">
        <v>356</v>
      </c>
      <c r="D277" s="333" t="s">
        <v>2378</v>
      </c>
      <c r="E277" s="333" t="s">
        <v>2362</v>
      </c>
      <c r="F277" s="333" t="s">
        <v>31</v>
      </c>
      <c r="G277" s="333" t="s">
        <v>2374</v>
      </c>
      <c r="H277" s="333" t="s">
        <v>1422</v>
      </c>
      <c r="I277" s="333" t="s">
        <v>1423</v>
      </c>
      <c r="J277" s="334" t="s">
        <v>1424</v>
      </c>
      <c r="K277" s="334" t="s">
        <v>944</v>
      </c>
      <c r="L277" s="334" t="s">
        <v>944</v>
      </c>
      <c r="M277" s="333" t="s">
        <v>1426</v>
      </c>
      <c r="N277" s="333" t="s">
        <v>1437</v>
      </c>
      <c r="O277" s="333" t="s">
        <v>1495</v>
      </c>
      <c r="P277" s="333" t="s">
        <v>31</v>
      </c>
      <c r="Q277" s="333" t="s">
        <v>30</v>
      </c>
      <c r="R277" s="333" t="s">
        <v>944</v>
      </c>
      <c r="S277" s="333" t="s">
        <v>1423</v>
      </c>
      <c r="T277" s="333" t="s">
        <v>1430</v>
      </c>
      <c r="U277" s="336">
        <f t="shared" si="18"/>
        <v>3</v>
      </c>
      <c r="V277" s="333" t="s">
        <v>6</v>
      </c>
      <c r="W277" s="336">
        <f t="shared" si="21"/>
        <v>3</v>
      </c>
      <c r="X277" s="333" t="s">
        <v>6</v>
      </c>
      <c r="Y277" s="336">
        <f t="shared" si="19"/>
        <v>3</v>
      </c>
      <c r="Z277" s="333">
        <f t="shared" si="20"/>
        <v>9</v>
      </c>
      <c r="AA277" s="333" t="s">
        <v>1423</v>
      </c>
      <c r="AB277" s="333" t="s">
        <v>1423</v>
      </c>
      <c r="AC277" s="333" t="s">
        <v>1423</v>
      </c>
      <c r="AD277" s="333" t="s">
        <v>1423</v>
      </c>
      <c r="AE277" s="333" t="s">
        <v>1423</v>
      </c>
      <c r="AF277" s="334">
        <v>44530</v>
      </c>
      <c r="AG277" s="333" t="s">
        <v>1423</v>
      </c>
      <c r="AH277" s="333">
        <v>1</v>
      </c>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c r="BM277" s="323"/>
      <c r="BN277" s="323"/>
      <c r="BO277" s="323"/>
      <c r="BP277" s="323"/>
      <c r="BQ277" s="323"/>
      <c r="BR277" s="323"/>
      <c r="BS277" s="323"/>
      <c r="BT277" s="323"/>
      <c r="BU277" s="323"/>
      <c r="BV277" s="323"/>
      <c r="BW277" s="323"/>
      <c r="BX277" s="323"/>
      <c r="BY277" s="323"/>
      <c r="BZ277" s="323"/>
      <c r="CA277" s="323"/>
      <c r="CB277" s="323"/>
      <c r="CC277" s="323"/>
      <c r="CD277" s="323"/>
      <c r="CE277" s="323"/>
      <c r="CF277" s="323"/>
      <c r="CG277" s="323"/>
      <c r="CH277" s="323"/>
      <c r="CI277" s="323"/>
      <c r="CJ277" s="323"/>
      <c r="CK277" s="323"/>
      <c r="CL277" s="323"/>
      <c r="CM277" s="323"/>
      <c r="CN277" s="323"/>
      <c r="CO277" s="323"/>
      <c r="CP277" s="323"/>
      <c r="CQ277" s="323"/>
      <c r="CR277" s="323"/>
      <c r="CS277" s="323"/>
      <c r="CT277" s="323"/>
      <c r="CU277" s="323"/>
      <c r="CV277" s="323"/>
      <c r="CW277" s="323"/>
      <c r="CX277" s="323"/>
      <c r="CY277" s="323"/>
      <c r="CZ277" s="323"/>
      <c r="DA277" s="323"/>
      <c r="DB277" s="323"/>
      <c r="DC277" s="323"/>
      <c r="DD277" s="323"/>
      <c r="DE277" s="323"/>
      <c r="DF277" s="323"/>
      <c r="DG277" s="323"/>
      <c r="DH277" s="323"/>
      <c r="DI277" s="323"/>
      <c r="DJ277" s="323"/>
      <c r="DK277" s="323"/>
      <c r="DL277" s="323"/>
      <c r="DM277" s="323"/>
      <c r="DN277" s="323"/>
      <c r="DO277" s="323"/>
      <c r="DP277" s="323"/>
      <c r="DQ277" s="323"/>
      <c r="DR277" s="323"/>
      <c r="DS277" s="323"/>
      <c r="DT277" s="323"/>
      <c r="DU277" s="323"/>
      <c r="DV277" s="323"/>
      <c r="DW277" s="323"/>
      <c r="DX277" s="323"/>
      <c r="DY277" s="323"/>
      <c r="DZ277" s="323"/>
      <c r="EA277" s="323"/>
      <c r="EB277" s="323"/>
      <c r="EC277" s="323"/>
      <c r="ED277" s="323"/>
      <c r="EE277" s="323"/>
      <c r="EF277" s="323"/>
      <c r="EG277" s="323"/>
      <c r="EH277" s="323"/>
      <c r="EI277" s="323"/>
      <c r="EJ277" s="323"/>
      <c r="EK277" s="323"/>
      <c r="EL277" s="323"/>
      <c r="EM277" s="323"/>
      <c r="EN277" s="323"/>
      <c r="EO277" s="323"/>
      <c r="EP277" s="323"/>
      <c r="EQ277" s="323"/>
      <c r="ER277" s="323"/>
      <c r="ES277" s="323"/>
      <c r="ET277" s="323"/>
      <c r="EU277" s="323"/>
    </row>
    <row r="278" spans="1:151" s="333" customFormat="1" ht="45">
      <c r="A278" s="333" t="s">
        <v>2379</v>
      </c>
      <c r="B278" s="333" t="s">
        <v>877</v>
      </c>
      <c r="C278" s="363" t="s">
        <v>356</v>
      </c>
      <c r="D278" s="333" t="s">
        <v>2380</v>
      </c>
      <c r="E278" s="333" t="s">
        <v>2329</v>
      </c>
      <c r="F278" s="333" t="s">
        <v>31</v>
      </c>
      <c r="G278" s="333" t="s">
        <v>2374</v>
      </c>
      <c r="H278" s="333" t="s">
        <v>1422</v>
      </c>
      <c r="I278" s="333" t="s">
        <v>1423</v>
      </c>
      <c r="J278" s="334" t="s">
        <v>1424</v>
      </c>
      <c r="K278" s="334" t="s">
        <v>944</v>
      </c>
      <c r="L278" s="334" t="s">
        <v>944</v>
      </c>
      <c r="M278" s="333" t="s">
        <v>1426</v>
      </c>
      <c r="N278" s="333" t="s">
        <v>1437</v>
      </c>
      <c r="O278" s="333" t="s">
        <v>1495</v>
      </c>
      <c r="P278" s="333" t="s">
        <v>31</v>
      </c>
      <c r="Q278" s="333" t="s">
        <v>30</v>
      </c>
      <c r="R278" s="333" t="s">
        <v>944</v>
      </c>
      <c r="S278" s="333" t="s">
        <v>1423</v>
      </c>
      <c r="T278" s="333" t="s">
        <v>1430</v>
      </c>
      <c r="U278" s="336">
        <f t="shared" si="18"/>
        <v>3</v>
      </c>
      <c r="V278" s="333" t="s">
        <v>6</v>
      </c>
      <c r="W278" s="336">
        <f t="shared" si="21"/>
        <v>3</v>
      </c>
      <c r="X278" s="333" t="s">
        <v>6</v>
      </c>
      <c r="Y278" s="336">
        <f t="shared" si="19"/>
        <v>3</v>
      </c>
      <c r="Z278" s="333">
        <f t="shared" si="20"/>
        <v>9</v>
      </c>
      <c r="AA278" s="333" t="s">
        <v>1423</v>
      </c>
      <c r="AB278" s="333" t="s">
        <v>1423</v>
      </c>
      <c r="AC278" s="333" t="s">
        <v>1423</v>
      </c>
      <c r="AD278" s="333" t="s">
        <v>1423</v>
      </c>
      <c r="AE278" s="333" t="s">
        <v>1423</v>
      </c>
      <c r="AF278" s="334">
        <v>44530</v>
      </c>
      <c r="AG278" s="333" t="s">
        <v>1423</v>
      </c>
      <c r="AH278" s="333">
        <v>1</v>
      </c>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c r="BM278" s="323"/>
      <c r="BN278" s="323"/>
      <c r="BO278" s="323"/>
      <c r="BP278" s="323"/>
      <c r="BQ278" s="323"/>
      <c r="BR278" s="323"/>
      <c r="BS278" s="323"/>
      <c r="BT278" s="323"/>
      <c r="BU278" s="323"/>
      <c r="BV278" s="323"/>
      <c r="BW278" s="323"/>
      <c r="BX278" s="323"/>
      <c r="BY278" s="323"/>
      <c r="BZ278" s="323"/>
      <c r="CA278" s="323"/>
      <c r="CB278" s="323"/>
      <c r="CC278" s="323"/>
      <c r="CD278" s="323"/>
      <c r="CE278" s="323"/>
      <c r="CF278" s="323"/>
      <c r="CG278" s="323"/>
      <c r="CH278" s="323"/>
      <c r="CI278" s="323"/>
      <c r="CJ278" s="323"/>
      <c r="CK278" s="323"/>
      <c r="CL278" s="323"/>
      <c r="CM278" s="323"/>
      <c r="CN278" s="323"/>
      <c r="CO278" s="323"/>
      <c r="CP278" s="323"/>
      <c r="CQ278" s="323"/>
      <c r="CR278" s="323"/>
      <c r="CS278" s="323"/>
      <c r="CT278" s="323"/>
      <c r="CU278" s="323"/>
      <c r="CV278" s="323"/>
      <c r="CW278" s="323"/>
      <c r="CX278" s="323"/>
      <c r="CY278" s="323"/>
      <c r="CZ278" s="323"/>
      <c r="DA278" s="323"/>
      <c r="DB278" s="323"/>
      <c r="DC278" s="323"/>
      <c r="DD278" s="323"/>
      <c r="DE278" s="323"/>
      <c r="DF278" s="323"/>
      <c r="DG278" s="323"/>
      <c r="DH278" s="323"/>
      <c r="DI278" s="323"/>
      <c r="DJ278" s="323"/>
      <c r="DK278" s="323"/>
      <c r="DL278" s="323"/>
      <c r="DM278" s="323"/>
      <c r="DN278" s="323"/>
      <c r="DO278" s="323"/>
      <c r="DP278" s="323"/>
      <c r="DQ278" s="323"/>
      <c r="DR278" s="323"/>
      <c r="DS278" s="323"/>
      <c r="DT278" s="323"/>
      <c r="DU278" s="323"/>
      <c r="DV278" s="323"/>
      <c r="DW278" s="323"/>
      <c r="DX278" s="323"/>
      <c r="DY278" s="323"/>
      <c r="DZ278" s="323"/>
      <c r="EA278" s="323"/>
      <c r="EB278" s="323"/>
      <c r="EC278" s="323"/>
      <c r="ED278" s="323"/>
      <c r="EE278" s="323"/>
      <c r="EF278" s="323"/>
      <c r="EG278" s="323"/>
      <c r="EH278" s="323"/>
      <c r="EI278" s="323"/>
      <c r="EJ278" s="323"/>
      <c r="EK278" s="323"/>
      <c r="EL278" s="323"/>
      <c r="EM278" s="323"/>
      <c r="EN278" s="323"/>
      <c r="EO278" s="323"/>
      <c r="EP278" s="323"/>
      <c r="EQ278" s="323"/>
      <c r="ER278" s="323"/>
      <c r="ES278" s="323"/>
      <c r="ET278" s="323"/>
      <c r="EU278" s="323"/>
    </row>
    <row r="279" spans="1:151" s="333" customFormat="1" ht="60">
      <c r="A279" s="333" t="s">
        <v>2381</v>
      </c>
      <c r="B279" s="333" t="s">
        <v>877</v>
      </c>
      <c r="C279" s="363" t="s">
        <v>356</v>
      </c>
      <c r="D279" s="333" t="s">
        <v>2382</v>
      </c>
      <c r="E279" s="333" t="s">
        <v>2369</v>
      </c>
      <c r="F279" s="333" t="s">
        <v>31</v>
      </c>
      <c r="G279" s="333" t="s">
        <v>2374</v>
      </c>
      <c r="H279" s="333" t="s">
        <v>1422</v>
      </c>
      <c r="I279" s="333" t="s">
        <v>1423</v>
      </c>
      <c r="J279" s="334" t="s">
        <v>1424</v>
      </c>
      <c r="K279" s="334" t="s">
        <v>944</v>
      </c>
      <c r="L279" s="334" t="s">
        <v>944</v>
      </c>
      <c r="M279" s="333" t="s">
        <v>1426</v>
      </c>
      <c r="N279" s="333" t="s">
        <v>1437</v>
      </c>
      <c r="O279" s="333" t="s">
        <v>1495</v>
      </c>
      <c r="P279" s="333" t="s">
        <v>31</v>
      </c>
      <c r="Q279" s="333" t="s">
        <v>30</v>
      </c>
      <c r="R279" s="333" t="s">
        <v>944</v>
      </c>
      <c r="S279" s="333" t="s">
        <v>1423</v>
      </c>
      <c r="T279" s="333" t="s">
        <v>1430</v>
      </c>
      <c r="U279" s="336">
        <f t="shared" si="18"/>
        <v>3</v>
      </c>
      <c r="V279" s="333" t="s">
        <v>6</v>
      </c>
      <c r="W279" s="336">
        <f t="shared" si="21"/>
        <v>3</v>
      </c>
      <c r="X279" s="333" t="s">
        <v>6</v>
      </c>
      <c r="Y279" s="336">
        <f t="shared" si="19"/>
        <v>3</v>
      </c>
      <c r="Z279" s="333">
        <f t="shared" si="20"/>
        <v>9</v>
      </c>
      <c r="AA279" s="333" t="s">
        <v>1423</v>
      </c>
      <c r="AB279" s="333" t="s">
        <v>1423</v>
      </c>
      <c r="AC279" s="333" t="s">
        <v>1423</v>
      </c>
      <c r="AD279" s="333" t="s">
        <v>1423</v>
      </c>
      <c r="AE279" s="333" t="s">
        <v>1423</v>
      </c>
      <c r="AF279" s="334">
        <v>44530</v>
      </c>
      <c r="AG279" s="333" t="s">
        <v>1423</v>
      </c>
      <c r="AH279" s="333">
        <v>1</v>
      </c>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c r="BM279" s="323"/>
      <c r="BN279" s="323"/>
      <c r="BO279" s="323"/>
      <c r="BP279" s="323"/>
      <c r="BQ279" s="323"/>
      <c r="BR279" s="323"/>
      <c r="BS279" s="323"/>
      <c r="BT279" s="323"/>
      <c r="BU279" s="323"/>
      <c r="BV279" s="323"/>
      <c r="BW279" s="323"/>
      <c r="BX279" s="323"/>
      <c r="BY279" s="323"/>
      <c r="BZ279" s="323"/>
      <c r="CA279" s="323"/>
      <c r="CB279" s="323"/>
      <c r="CC279" s="323"/>
      <c r="CD279" s="323"/>
      <c r="CE279" s="323"/>
      <c r="CF279" s="323"/>
      <c r="CG279" s="323"/>
      <c r="CH279" s="323"/>
      <c r="CI279" s="323"/>
      <c r="CJ279" s="323"/>
      <c r="CK279" s="323"/>
      <c r="CL279" s="323"/>
      <c r="CM279" s="323"/>
      <c r="CN279" s="323"/>
      <c r="CO279" s="323"/>
      <c r="CP279" s="323"/>
      <c r="CQ279" s="323"/>
      <c r="CR279" s="323"/>
      <c r="CS279" s="323"/>
      <c r="CT279" s="323"/>
      <c r="CU279" s="323"/>
      <c r="CV279" s="323"/>
      <c r="CW279" s="323"/>
      <c r="CX279" s="323"/>
      <c r="CY279" s="323"/>
      <c r="CZ279" s="323"/>
      <c r="DA279" s="323"/>
      <c r="DB279" s="323"/>
      <c r="DC279" s="323"/>
      <c r="DD279" s="323"/>
      <c r="DE279" s="323"/>
      <c r="DF279" s="323"/>
      <c r="DG279" s="323"/>
      <c r="DH279" s="323"/>
      <c r="DI279" s="323"/>
      <c r="DJ279" s="323"/>
      <c r="DK279" s="323"/>
      <c r="DL279" s="323"/>
      <c r="DM279" s="323"/>
      <c r="DN279" s="323"/>
      <c r="DO279" s="323"/>
      <c r="DP279" s="323"/>
      <c r="DQ279" s="323"/>
      <c r="DR279" s="323"/>
      <c r="DS279" s="323"/>
      <c r="DT279" s="323"/>
      <c r="DU279" s="323"/>
      <c r="DV279" s="323"/>
      <c r="DW279" s="323"/>
      <c r="DX279" s="323"/>
      <c r="DY279" s="323"/>
      <c r="DZ279" s="323"/>
      <c r="EA279" s="323"/>
      <c r="EB279" s="323"/>
      <c r="EC279" s="323"/>
      <c r="ED279" s="323"/>
      <c r="EE279" s="323"/>
      <c r="EF279" s="323"/>
      <c r="EG279" s="323"/>
      <c r="EH279" s="323"/>
      <c r="EI279" s="323"/>
      <c r="EJ279" s="323"/>
      <c r="EK279" s="323"/>
      <c r="EL279" s="323"/>
      <c r="EM279" s="323"/>
      <c r="EN279" s="323"/>
      <c r="EO279" s="323"/>
      <c r="EP279" s="323"/>
      <c r="EQ279" s="323"/>
      <c r="ER279" s="323"/>
      <c r="ES279" s="323"/>
      <c r="ET279" s="323"/>
      <c r="EU279" s="323"/>
    </row>
    <row r="280" spans="1:151" s="333" customFormat="1" ht="30">
      <c r="A280" s="333" t="s">
        <v>2383</v>
      </c>
      <c r="B280" s="333" t="s">
        <v>877</v>
      </c>
      <c r="C280" s="363" t="s">
        <v>356</v>
      </c>
      <c r="D280" s="333" t="s">
        <v>2384</v>
      </c>
      <c r="E280" s="333" t="s">
        <v>2332</v>
      </c>
      <c r="F280" s="333" t="s">
        <v>31</v>
      </c>
      <c r="G280" s="333" t="s">
        <v>2374</v>
      </c>
      <c r="H280" s="333" t="s">
        <v>1422</v>
      </c>
      <c r="I280" s="333" t="s">
        <v>1423</v>
      </c>
      <c r="J280" s="334" t="s">
        <v>1424</v>
      </c>
      <c r="K280" s="334" t="s">
        <v>944</v>
      </c>
      <c r="L280" s="334" t="s">
        <v>944</v>
      </c>
      <c r="M280" s="333" t="s">
        <v>1426</v>
      </c>
      <c r="N280" s="333" t="s">
        <v>1437</v>
      </c>
      <c r="O280" s="333" t="s">
        <v>1495</v>
      </c>
      <c r="P280" s="333" t="s">
        <v>31</v>
      </c>
      <c r="Q280" s="333" t="s">
        <v>30</v>
      </c>
      <c r="R280" s="333" t="s">
        <v>944</v>
      </c>
      <c r="S280" s="333" t="s">
        <v>1423</v>
      </c>
      <c r="T280" s="333" t="s">
        <v>1430</v>
      </c>
      <c r="U280" s="336">
        <f t="shared" si="18"/>
        <v>3</v>
      </c>
      <c r="V280" s="333" t="s">
        <v>6</v>
      </c>
      <c r="W280" s="336">
        <f t="shared" si="21"/>
        <v>3</v>
      </c>
      <c r="X280" s="333" t="s">
        <v>6</v>
      </c>
      <c r="Y280" s="336">
        <f t="shared" si="19"/>
        <v>3</v>
      </c>
      <c r="Z280" s="333">
        <f t="shared" si="20"/>
        <v>9</v>
      </c>
      <c r="AA280" s="333" t="s">
        <v>1423</v>
      </c>
      <c r="AB280" s="333" t="s">
        <v>1423</v>
      </c>
      <c r="AC280" s="333" t="s">
        <v>1423</v>
      </c>
      <c r="AD280" s="333" t="s">
        <v>1423</v>
      </c>
      <c r="AE280" s="333" t="s">
        <v>1423</v>
      </c>
      <c r="AF280" s="334">
        <v>44530</v>
      </c>
      <c r="AG280" s="333" t="s">
        <v>1423</v>
      </c>
      <c r="AH280" s="333">
        <v>1</v>
      </c>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c r="BM280" s="323"/>
      <c r="BN280" s="323"/>
      <c r="BO280" s="323"/>
      <c r="BP280" s="323"/>
      <c r="BQ280" s="323"/>
      <c r="BR280" s="323"/>
      <c r="BS280" s="323"/>
      <c r="BT280" s="323"/>
      <c r="BU280" s="323"/>
      <c r="BV280" s="323"/>
      <c r="BW280" s="323"/>
      <c r="BX280" s="323"/>
      <c r="BY280" s="323"/>
      <c r="BZ280" s="323"/>
      <c r="CA280" s="323"/>
      <c r="CB280" s="323"/>
      <c r="CC280" s="323"/>
      <c r="CD280" s="323"/>
      <c r="CE280" s="323"/>
      <c r="CF280" s="323"/>
      <c r="CG280" s="323"/>
      <c r="CH280" s="323"/>
      <c r="CI280" s="323"/>
      <c r="CJ280" s="323"/>
      <c r="CK280" s="323"/>
      <c r="CL280" s="323"/>
      <c r="CM280" s="323"/>
      <c r="CN280" s="323"/>
      <c r="CO280" s="323"/>
      <c r="CP280" s="323"/>
      <c r="CQ280" s="323"/>
      <c r="CR280" s="323"/>
      <c r="CS280" s="323"/>
      <c r="CT280" s="323"/>
      <c r="CU280" s="323"/>
      <c r="CV280" s="323"/>
      <c r="CW280" s="323"/>
      <c r="CX280" s="323"/>
      <c r="CY280" s="323"/>
      <c r="CZ280" s="323"/>
      <c r="DA280" s="323"/>
      <c r="DB280" s="323"/>
      <c r="DC280" s="323"/>
      <c r="DD280" s="323"/>
      <c r="DE280" s="323"/>
      <c r="DF280" s="323"/>
      <c r="DG280" s="323"/>
      <c r="DH280" s="323"/>
      <c r="DI280" s="323"/>
      <c r="DJ280" s="323"/>
      <c r="DK280" s="323"/>
      <c r="DL280" s="323"/>
      <c r="DM280" s="323"/>
      <c r="DN280" s="323"/>
      <c r="DO280" s="323"/>
      <c r="DP280" s="323"/>
      <c r="DQ280" s="323"/>
      <c r="DR280" s="323"/>
      <c r="DS280" s="323"/>
      <c r="DT280" s="323"/>
      <c r="DU280" s="323"/>
      <c r="DV280" s="323"/>
      <c r="DW280" s="323"/>
      <c r="DX280" s="323"/>
      <c r="DY280" s="323"/>
      <c r="DZ280" s="323"/>
      <c r="EA280" s="323"/>
      <c r="EB280" s="323"/>
      <c r="EC280" s="323"/>
      <c r="ED280" s="323"/>
      <c r="EE280" s="323"/>
      <c r="EF280" s="323"/>
      <c r="EG280" s="323"/>
      <c r="EH280" s="323"/>
      <c r="EI280" s="323"/>
      <c r="EJ280" s="323"/>
      <c r="EK280" s="323"/>
      <c r="EL280" s="323"/>
      <c r="EM280" s="323"/>
      <c r="EN280" s="323"/>
      <c r="EO280" s="323"/>
      <c r="EP280" s="323"/>
      <c r="EQ280" s="323"/>
      <c r="ER280" s="323"/>
      <c r="ES280" s="323"/>
      <c r="ET280" s="323"/>
      <c r="EU280" s="323"/>
    </row>
    <row r="281" spans="1:151" s="333" customFormat="1" ht="45">
      <c r="A281" s="333" t="s">
        <v>2385</v>
      </c>
      <c r="B281" s="333" t="s">
        <v>877</v>
      </c>
      <c r="C281" s="363" t="s">
        <v>356</v>
      </c>
      <c r="D281" s="333" t="s">
        <v>2386</v>
      </c>
      <c r="E281" s="333" t="s">
        <v>2387</v>
      </c>
      <c r="F281" s="333" t="s">
        <v>31</v>
      </c>
      <c r="G281" s="333" t="s">
        <v>2374</v>
      </c>
      <c r="H281" s="333" t="s">
        <v>1422</v>
      </c>
      <c r="I281" s="333" t="s">
        <v>1423</v>
      </c>
      <c r="J281" s="334" t="s">
        <v>1424</v>
      </c>
      <c r="K281" s="334" t="s">
        <v>944</v>
      </c>
      <c r="L281" s="334" t="s">
        <v>944</v>
      </c>
      <c r="M281" s="333" t="s">
        <v>1426</v>
      </c>
      <c r="N281" s="333" t="s">
        <v>1437</v>
      </c>
      <c r="O281" s="333" t="s">
        <v>1495</v>
      </c>
      <c r="P281" s="333" t="s">
        <v>31</v>
      </c>
      <c r="Q281" s="333" t="s">
        <v>30</v>
      </c>
      <c r="R281" s="333" t="s">
        <v>944</v>
      </c>
      <c r="S281" s="333" t="s">
        <v>1423</v>
      </c>
      <c r="T281" s="333" t="s">
        <v>1430</v>
      </c>
      <c r="U281" s="336">
        <f t="shared" si="18"/>
        <v>3</v>
      </c>
      <c r="V281" s="333" t="s">
        <v>6</v>
      </c>
      <c r="W281" s="336">
        <f t="shared" si="21"/>
        <v>3</v>
      </c>
      <c r="X281" s="333" t="s">
        <v>6</v>
      </c>
      <c r="Y281" s="336">
        <f t="shared" si="19"/>
        <v>3</v>
      </c>
      <c r="Z281" s="333">
        <f t="shared" si="20"/>
        <v>9</v>
      </c>
      <c r="AA281" s="333" t="s">
        <v>1423</v>
      </c>
      <c r="AB281" s="333" t="s">
        <v>1423</v>
      </c>
      <c r="AC281" s="333" t="s">
        <v>1423</v>
      </c>
      <c r="AD281" s="333" t="s">
        <v>1423</v>
      </c>
      <c r="AE281" s="333" t="s">
        <v>1423</v>
      </c>
      <c r="AF281" s="334">
        <v>44530</v>
      </c>
      <c r="AG281" s="333" t="s">
        <v>1423</v>
      </c>
      <c r="AH281" s="333">
        <v>1</v>
      </c>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c r="BQ281" s="323"/>
      <c r="BR281" s="323"/>
      <c r="BS281" s="323"/>
      <c r="BT281" s="323"/>
      <c r="BU281" s="323"/>
      <c r="BV281" s="323"/>
      <c r="BW281" s="323"/>
      <c r="BX281" s="323"/>
      <c r="BY281" s="323"/>
      <c r="BZ281" s="323"/>
      <c r="CA281" s="323"/>
      <c r="CB281" s="323"/>
      <c r="CC281" s="323"/>
      <c r="CD281" s="323"/>
      <c r="CE281" s="323"/>
      <c r="CF281" s="323"/>
      <c r="CG281" s="323"/>
      <c r="CH281" s="323"/>
      <c r="CI281" s="323"/>
      <c r="CJ281" s="323"/>
      <c r="CK281" s="323"/>
      <c r="CL281" s="323"/>
      <c r="CM281" s="323"/>
      <c r="CN281" s="323"/>
      <c r="CO281" s="323"/>
      <c r="CP281" s="323"/>
      <c r="CQ281" s="323"/>
      <c r="CR281" s="323"/>
      <c r="CS281" s="323"/>
      <c r="CT281" s="323"/>
      <c r="CU281" s="323"/>
      <c r="CV281" s="323"/>
      <c r="CW281" s="323"/>
      <c r="CX281" s="323"/>
      <c r="CY281" s="323"/>
      <c r="CZ281" s="323"/>
      <c r="DA281" s="323"/>
      <c r="DB281" s="323"/>
      <c r="DC281" s="323"/>
      <c r="DD281" s="323"/>
      <c r="DE281" s="323"/>
      <c r="DF281" s="323"/>
      <c r="DG281" s="323"/>
      <c r="DH281" s="323"/>
      <c r="DI281" s="323"/>
      <c r="DJ281" s="323"/>
      <c r="DK281" s="323"/>
      <c r="DL281" s="323"/>
      <c r="DM281" s="323"/>
      <c r="DN281" s="323"/>
      <c r="DO281" s="323"/>
      <c r="DP281" s="323"/>
      <c r="DQ281" s="323"/>
      <c r="DR281" s="323"/>
      <c r="DS281" s="323"/>
      <c r="DT281" s="323"/>
      <c r="DU281" s="323"/>
      <c r="DV281" s="323"/>
      <c r="DW281" s="323"/>
      <c r="DX281" s="323"/>
      <c r="DY281" s="323"/>
      <c r="DZ281" s="323"/>
      <c r="EA281" s="323"/>
      <c r="EB281" s="323"/>
      <c r="EC281" s="323"/>
      <c r="ED281" s="323"/>
      <c r="EE281" s="323"/>
      <c r="EF281" s="323"/>
      <c r="EG281" s="323"/>
      <c r="EH281" s="323"/>
      <c r="EI281" s="323"/>
      <c r="EJ281" s="323"/>
      <c r="EK281" s="323"/>
      <c r="EL281" s="323"/>
      <c r="EM281" s="323"/>
      <c r="EN281" s="323"/>
      <c r="EO281" s="323"/>
      <c r="EP281" s="323"/>
      <c r="EQ281" s="323"/>
      <c r="ER281" s="323"/>
      <c r="ES281" s="323"/>
      <c r="ET281" s="323"/>
      <c r="EU281" s="323"/>
    </row>
    <row r="282" spans="1:151" s="333" customFormat="1" ht="60">
      <c r="A282" s="333" t="s">
        <v>2388</v>
      </c>
      <c r="B282" s="333" t="s">
        <v>877</v>
      </c>
      <c r="C282" s="363" t="s">
        <v>356</v>
      </c>
      <c r="D282" s="333" t="s">
        <v>2389</v>
      </c>
      <c r="E282" s="333" t="s">
        <v>2390</v>
      </c>
      <c r="F282" s="333" t="s">
        <v>31</v>
      </c>
      <c r="G282" s="333" t="s">
        <v>2374</v>
      </c>
      <c r="H282" s="333" t="s">
        <v>1422</v>
      </c>
      <c r="I282" s="333" t="s">
        <v>1423</v>
      </c>
      <c r="J282" s="334" t="s">
        <v>1424</v>
      </c>
      <c r="K282" s="334" t="s">
        <v>944</v>
      </c>
      <c r="L282" s="334" t="s">
        <v>944</v>
      </c>
      <c r="M282" s="333" t="s">
        <v>1426</v>
      </c>
      <c r="N282" s="333" t="s">
        <v>1437</v>
      </c>
      <c r="O282" s="333" t="s">
        <v>1495</v>
      </c>
      <c r="P282" s="333" t="s">
        <v>31</v>
      </c>
      <c r="Q282" s="333" t="s">
        <v>30</v>
      </c>
      <c r="R282" s="333" t="s">
        <v>944</v>
      </c>
      <c r="S282" s="333" t="s">
        <v>1423</v>
      </c>
      <c r="T282" s="333" t="s">
        <v>1430</v>
      </c>
      <c r="U282" s="336">
        <f t="shared" si="18"/>
        <v>3</v>
      </c>
      <c r="V282" s="333" t="s">
        <v>6</v>
      </c>
      <c r="W282" s="336">
        <f t="shared" si="21"/>
        <v>3</v>
      </c>
      <c r="X282" s="333" t="s">
        <v>6</v>
      </c>
      <c r="Y282" s="336">
        <f t="shared" si="19"/>
        <v>3</v>
      </c>
      <c r="Z282" s="333">
        <f t="shared" si="20"/>
        <v>9</v>
      </c>
      <c r="AA282" s="333" t="s">
        <v>1423</v>
      </c>
      <c r="AB282" s="333" t="s">
        <v>1423</v>
      </c>
      <c r="AC282" s="333" t="s">
        <v>1423</v>
      </c>
      <c r="AD282" s="333" t="s">
        <v>1423</v>
      </c>
      <c r="AE282" s="333" t="s">
        <v>1423</v>
      </c>
      <c r="AF282" s="334">
        <v>44530</v>
      </c>
      <c r="AG282" s="333" t="s">
        <v>1423</v>
      </c>
      <c r="AH282" s="333">
        <v>1</v>
      </c>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c r="BM282" s="323"/>
      <c r="BN282" s="323"/>
      <c r="BO282" s="323"/>
      <c r="BP282" s="323"/>
      <c r="BQ282" s="323"/>
      <c r="BR282" s="323"/>
      <c r="BS282" s="323"/>
      <c r="BT282" s="323"/>
      <c r="BU282" s="323"/>
      <c r="BV282" s="323"/>
      <c r="BW282" s="323"/>
      <c r="BX282" s="323"/>
      <c r="BY282" s="323"/>
      <c r="BZ282" s="323"/>
      <c r="CA282" s="323"/>
      <c r="CB282" s="323"/>
      <c r="CC282" s="323"/>
      <c r="CD282" s="323"/>
      <c r="CE282" s="323"/>
      <c r="CF282" s="323"/>
      <c r="CG282" s="323"/>
      <c r="CH282" s="323"/>
      <c r="CI282" s="323"/>
      <c r="CJ282" s="323"/>
      <c r="CK282" s="323"/>
      <c r="CL282" s="323"/>
      <c r="CM282" s="323"/>
      <c r="CN282" s="323"/>
      <c r="CO282" s="323"/>
      <c r="CP282" s="323"/>
      <c r="CQ282" s="323"/>
      <c r="CR282" s="323"/>
      <c r="CS282" s="323"/>
      <c r="CT282" s="323"/>
      <c r="CU282" s="323"/>
      <c r="CV282" s="323"/>
      <c r="CW282" s="323"/>
      <c r="CX282" s="323"/>
      <c r="CY282" s="323"/>
      <c r="CZ282" s="323"/>
      <c r="DA282" s="323"/>
      <c r="DB282" s="323"/>
      <c r="DC282" s="323"/>
      <c r="DD282" s="323"/>
      <c r="DE282" s="323"/>
      <c r="DF282" s="323"/>
      <c r="DG282" s="323"/>
      <c r="DH282" s="323"/>
      <c r="DI282" s="323"/>
      <c r="DJ282" s="323"/>
      <c r="DK282" s="323"/>
      <c r="DL282" s="323"/>
      <c r="DM282" s="323"/>
      <c r="DN282" s="323"/>
      <c r="DO282" s="323"/>
      <c r="DP282" s="323"/>
      <c r="DQ282" s="323"/>
      <c r="DR282" s="323"/>
      <c r="DS282" s="323"/>
      <c r="DT282" s="323"/>
      <c r="DU282" s="323"/>
      <c r="DV282" s="323"/>
      <c r="DW282" s="323"/>
      <c r="DX282" s="323"/>
      <c r="DY282" s="323"/>
      <c r="DZ282" s="323"/>
      <c r="EA282" s="323"/>
      <c r="EB282" s="323"/>
      <c r="EC282" s="323"/>
      <c r="ED282" s="323"/>
      <c r="EE282" s="323"/>
      <c r="EF282" s="323"/>
      <c r="EG282" s="323"/>
      <c r="EH282" s="323"/>
      <c r="EI282" s="323"/>
      <c r="EJ282" s="323"/>
      <c r="EK282" s="323"/>
      <c r="EL282" s="323"/>
      <c r="EM282" s="323"/>
      <c r="EN282" s="323"/>
      <c r="EO282" s="323"/>
      <c r="EP282" s="323"/>
      <c r="EQ282" s="323"/>
      <c r="ER282" s="323"/>
      <c r="ES282" s="323"/>
      <c r="ET282" s="323"/>
      <c r="EU282" s="323"/>
    </row>
    <row r="283" spans="1:151" s="333" customFormat="1" ht="45">
      <c r="A283" s="333" t="s">
        <v>2391</v>
      </c>
      <c r="B283" s="333" t="s">
        <v>877</v>
      </c>
      <c r="C283" s="363" t="s">
        <v>356</v>
      </c>
      <c r="D283" s="333" t="s">
        <v>2392</v>
      </c>
      <c r="E283" s="333" t="s">
        <v>2393</v>
      </c>
      <c r="F283" s="333" t="s">
        <v>31</v>
      </c>
      <c r="G283" s="333" t="s">
        <v>2374</v>
      </c>
      <c r="H283" s="333" t="s">
        <v>1422</v>
      </c>
      <c r="I283" s="333" t="s">
        <v>1423</v>
      </c>
      <c r="J283" s="334" t="s">
        <v>1424</v>
      </c>
      <c r="K283" s="334" t="s">
        <v>944</v>
      </c>
      <c r="L283" s="334" t="s">
        <v>944</v>
      </c>
      <c r="M283" s="333" t="s">
        <v>1426</v>
      </c>
      <c r="N283" s="333" t="s">
        <v>1437</v>
      </c>
      <c r="O283" s="333" t="s">
        <v>1495</v>
      </c>
      <c r="P283" s="333" t="s">
        <v>31</v>
      </c>
      <c r="Q283" s="333" t="s">
        <v>30</v>
      </c>
      <c r="R283" s="333" t="s">
        <v>944</v>
      </c>
      <c r="S283" s="333" t="s">
        <v>1423</v>
      </c>
      <c r="T283" s="333" t="s">
        <v>1430</v>
      </c>
      <c r="U283" s="336">
        <f t="shared" si="18"/>
        <v>3</v>
      </c>
      <c r="V283" s="333" t="s">
        <v>6</v>
      </c>
      <c r="W283" s="336">
        <f t="shared" si="21"/>
        <v>3</v>
      </c>
      <c r="X283" s="333" t="s">
        <v>6</v>
      </c>
      <c r="Y283" s="336">
        <f t="shared" si="19"/>
        <v>3</v>
      </c>
      <c r="Z283" s="333">
        <f t="shared" si="20"/>
        <v>9</v>
      </c>
      <c r="AA283" s="333" t="s">
        <v>1423</v>
      </c>
      <c r="AB283" s="333" t="s">
        <v>1423</v>
      </c>
      <c r="AC283" s="333" t="s">
        <v>1423</v>
      </c>
      <c r="AD283" s="333" t="s">
        <v>1423</v>
      </c>
      <c r="AE283" s="333" t="s">
        <v>1423</v>
      </c>
      <c r="AF283" s="334">
        <v>44530</v>
      </c>
      <c r="AG283" s="333" t="s">
        <v>1423</v>
      </c>
      <c r="AH283" s="333">
        <v>1</v>
      </c>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c r="BM283" s="323"/>
      <c r="BN283" s="323"/>
      <c r="BO283" s="323"/>
      <c r="BP283" s="323"/>
      <c r="BQ283" s="323"/>
      <c r="BR283" s="323"/>
      <c r="BS283" s="323"/>
      <c r="BT283" s="323"/>
      <c r="BU283" s="323"/>
      <c r="BV283" s="323"/>
      <c r="BW283" s="323"/>
      <c r="BX283" s="323"/>
      <c r="BY283" s="323"/>
      <c r="BZ283" s="323"/>
      <c r="CA283" s="323"/>
      <c r="CB283" s="323"/>
      <c r="CC283" s="323"/>
      <c r="CD283" s="323"/>
      <c r="CE283" s="323"/>
      <c r="CF283" s="323"/>
      <c r="CG283" s="323"/>
      <c r="CH283" s="323"/>
      <c r="CI283" s="323"/>
      <c r="CJ283" s="323"/>
      <c r="CK283" s="323"/>
      <c r="CL283" s="323"/>
      <c r="CM283" s="323"/>
      <c r="CN283" s="323"/>
      <c r="CO283" s="323"/>
      <c r="CP283" s="323"/>
      <c r="CQ283" s="323"/>
      <c r="CR283" s="323"/>
      <c r="CS283" s="323"/>
      <c r="CT283" s="323"/>
      <c r="CU283" s="323"/>
      <c r="CV283" s="323"/>
      <c r="CW283" s="323"/>
      <c r="CX283" s="323"/>
      <c r="CY283" s="323"/>
      <c r="CZ283" s="323"/>
      <c r="DA283" s="323"/>
      <c r="DB283" s="323"/>
      <c r="DC283" s="323"/>
      <c r="DD283" s="323"/>
      <c r="DE283" s="323"/>
      <c r="DF283" s="323"/>
      <c r="DG283" s="323"/>
      <c r="DH283" s="323"/>
      <c r="DI283" s="323"/>
      <c r="DJ283" s="323"/>
      <c r="DK283" s="323"/>
      <c r="DL283" s="323"/>
      <c r="DM283" s="323"/>
      <c r="DN283" s="323"/>
      <c r="DO283" s="323"/>
      <c r="DP283" s="323"/>
      <c r="DQ283" s="323"/>
      <c r="DR283" s="323"/>
      <c r="DS283" s="323"/>
      <c r="DT283" s="323"/>
      <c r="DU283" s="323"/>
      <c r="DV283" s="323"/>
      <c r="DW283" s="323"/>
      <c r="DX283" s="323"/>
      <c r="DY283" s="323"/>
      <c r="DZ283" s="323"/>
      <c r="EA283" s="323"/>
      <c r="EB283" s="323"/>
      <c r="EC283" s="323"/>
      <c r="ED283" s="323"/>
      <c r="EE283" s="323"/>
      <c r="EF283" s="323"/>
      <c r="EG283" s="323"/>
      <c r="EH283" s="323"/>
      <c r="EI283" s="323"/>
      <c r="EJ283" s="323"/>
      <c r="EK283" s="323"/>
      <c r="EL283" s="323"/>
      <c r="EM283" s="323"/>
      <c r="EN283" s="323"/>
      <c r="EO283" s="323"/>
      <c r="EP283" s="323"/>
      <c r="EQ283" s="323"/>
      <c r="ER283" s="323"/>
      <c r="ES283" s="323"/>
      <c r="ET283" s="323"/>
      <c r="EU283" s="323"/>
    </row>
    <row r="284" spans="1:151" s="333" customFormat="1" ht="45">
      <c r="A284" s="333" t="s">
        <v>2394</v>
      </c>
      <c r="B284" s="333" t="s">
        <v>877</v>
      </c>
      <c r="C284" s="363" t="s">
        <v>356</v>
      </c>
      <c r="D284" s="333" t="s">
        <v>2395</v>
      </c>
      <c r="E284" s="333" t="s">
        <v>2335</v>
      </c>
      <c r="F284" s="333" t="s">
        <v>31</v>
      </c>
      <c r="G284" s="333" t="s">
        <v>2374</v>
      </c>
      <c r="H284" s="333" t="s">
        <v>1422</v>
      </c>
      <c r="I284" s="333" t="s">
        <v>1423</v>
      </c>
      <c r="J284" s="334" t="s">
        <v>1424</v>
      </c>
      <c r="K284" s="334" t="s">
        <v>944</v>
      </c>
      <c r="L284" s="334" t="s">
        <v>944</v>
      </c>
      <c r="M284" s="333" t="s">
        <v>1426</v>
      </c>
      <c r="N284" s="333" t="s">
        <v>1437</v>
      </c>
      <c r="O284" s="333" t="s">
        <v>1495</v>
      </c>
      <c r="P284" s="333" t="s">
        <v>31</v>
      </c>
      <c r="Q284" s="333" t="s">
        <v>30</v>
      </c>
      <c r="R284" s="333" t="s">
        <v>944</v>
      </c>
      <c r="S284" s="333" t="s">
        <v>1423</v>
      </c>
      <c r="T284" s="333" t="s">
        <v>1430</v>
      </c>
      <c r="U284" s="336">
        <f t="shared" si="18"/>
        <v>3</v>
      </c>
      <c r="V284" s="333" t="s">
        <v>6</v>
      </c>
      <c r="W284" s="336">
        <f t="shared" si="21"/>
        <v>3</v>
      </c>
      <c r="X284" s="333" t="s">
        <v>6</v>
      </c>
      <c r="Y284" s="336">
        <f t="shared" si="19"/>
        <v>3</v>
      </c>
      <c r="Z284" s="333">
        <f t="shared" si="20"/>
        <v>9</v>
      </c>
      <c r="AA284" s="333" t="s">
        <v>1423</v>
      </c>
      <c r="AB284" s="333" t="s">
        <v>1423</v>
      </c>
      <c r="AC284" s="333" t="s">
        <v>1423</v>
      </c>
      <c r="AD284" s="333" t="s">
        <v>1423</v>
      </c>
      <c r="AE284" s="333" t="s">
        <v>1423</v>
      </c>
      <c r="AF284" s="334">
        <v>44530</v>
      </c>
      <c r="AG284" s="333" t="s">
        <v>1423</v>
      </c>
      <c r="AH284" s="333">
        <v>1</v>
      </c>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c r="BM284" s="323"/>
      <c r="BN284" s="323"/>
      <c r="BO284" s="323"/>
      <c r="BP284" s="323"/>
      <c r="BQ284" s="323"/>
      <c r="BR284" s="323"/>
      <c r="BS284" s="323"/>
      <c r="BT284" s="323"/>
      <c r="BU284" s="323"/>
      <c r="BV284" s="323"/>
      <c r="BW284" s="323"/>
      <c r="BX284" s="323"/>
      <c r="BY284" s="323"/>
      <c r="BZ284" s="323"/>
      <c r="CA284" s="323"/>
      <c r="CB284" s="323"/>
      <c r="CC284" s="323"/>
      <c r="CD284" s="323"/>
      <c r="CE284" s="323"/>
      <c r="CF284" s="323"/>
      <c r="CG284" s="323"/>
      <c r="CH284" s="323"/>
      <c r="CI284" s="323"/>
      <c r="CJ284" s="323"/>
      <c r="CK284" s="323"/>
      <c r="CL284" s="323"/>
      <c r="CM284" s="323"/>
      <c r="CN284" s="323"/>
      <c r="CO284" s="323"/>
      <c r="CP284" s="323"/>
      <c r="CQ284" s="323"/>
      <c r="CR284" s="323"/>
      <c r="CS284" s="323"/>
      <c r="CT284" s="323"/>
      <c r="CU284" s="323"/>
      <c r="CV284" s="323"/>
      <c r="CW284" s="323"/>
      <c r="CX284" s="323"/>
      <c r="CY284" s="323"/>
      <c r="CZ284" s="323"/>
      <c r="DA284" s="323"/>
      <c r="DB284" s="323"/>
      <c r="DC284" s="323"/>
      <c r="DD284" s="323"/>
      <c r="DE284" s="323"/>
      <c r="DF284" s="323"/>
      <c r="DG284" s="323"/>
      <c r="DH284" s="323"/>
      <c r="DI284" s="323"/>
      <c r="DJ284" s="323"/>
      <c r="DK284" s="323"/>
      <c r="DL284" s="323"/>
      <c r="DM284" s="323"/>
      <c r="DN284" s="323"/>
      <c r="DO284" s="323"/>
      <c r="DP284" s="323"/>
      <c r="DQ284" s="323"/>
      <c r="DR284" s="323"/>
      <c r="DS284" s="323"/>
      <c r="DT284" s="323"/>
      <c r="DU284" s="323"/>
      <c r="DV284" s="323"/>
      <c r="DW284" s="323"/>
      <c r="DX284" s="323"/>
      <c r="DY284" s="323"/>
      <c r="DZ284" s="323"/>
      <c r="EA284" s="323"/>
      <c r="EB284" s="323"/>
      <c r="EC284" s="323"/>
      <c r="ED284" s="323"/>
      <c r="EE284" s="323"/>
      <c r="EF284" s="323"/>
      <c r="EG284" s="323"/>
      <c r="EH284" s="323"/>
      <c r="EI284" s="323"/>
      <c r="EJ284" s="323"/>
      <c r="EK284" s="323"/>
      <c r="EL284" s="323"/>
      <c r="EM284" s="323"/>
      <c r="EN284" s="323"/>
      <c r="EO284" s="323"/>
      <c r="EP284" s="323"/>
      <c r="EQ284" s="323"/>
      <c r="ER284" s="323"/>
      <c r="ES284" s="323"/>
      <c r="ET284" s="323"/>
      <c r="EU284" s="323"/>
    </row>
    <row r="285" spans="1:151" s="333" customFormat="1" ht="30">
      <c r="A285" s="333" t="s">
        <v>2396</v>
      </c>
      <c r="B285" s="333" t="s">
        <v>877</v>
      </c>
      <c r="C285" s="363" t="s">
        <v>356</v>
      </c>
      <c r="D285" s="333" t="s">
        <v>2397</v>
      </c>
      <c r="E285" s="333" t="s">
        <v>2326</v>
      </c>
      <c r="F285" s="333" t="s">
        <v>31</v>
      </c>
      <c r="G285" s="333" t="s">
        <v>2398</v>
      </c>
      <c r="H285" s="333" t="s">
        <v>1422</v>
      </c>
      <c r="I285" s="333" t="s">
        <v>1423</v>
      </c>
      <c r="J285" s="334" t="s">
        <v>1424</v>
      </c>
      <c r="K285" s="334" t="s">
        <v>944</v>
      </c>
      <c r="L285" s="334" t="s">
        <v>944</v>
      </c>
      <c r="M285" s="333" t="s">
        <v>1426</v>
      </c>
      <c r="N285" s="333" t="s">
        <v>1437</v>
      </c>
      <c r="O285" s="333" t="s">
        <v>1495</v>
      </c>
      <c r="P285" s="333" t="s">
        <v>31</v>
      </c>
      <c r="Q285" s="333" t="s">
        <v>30</v>
      </c>
      <c r="R285" s="333" t="s">
        <v>944</v>
      </c>
      <c r="S285" s="333" t="s">
        <v>1423</v>
      </c>
      <c r="T285" s="333" t="s">
        <v>1430</v>
      </c>
      <c r="U285" s="336">
        <f t="shared" si="18"/>
        <v>3</v>
      </c>
      <c r="V285" s="333" t="s">
        <v>6</v>
      </c>
      <c r="W285" s="336">
        <f t="shared" si="21"/>
        <v>3</v>
      </c>
      <c r="X285" s="333" t="s">
        <v>6</v>
      </c>
      <c r="Y285" s="336">
        <f t="shared" si="19"/>
        <v>3</v>
      </c>
      <c r="Z285" s="333">
        <f t="shared" si="20"/>
        <v>9</v>
      </c>
      <c r="AA285" s="333" t="s">
        <v>1423</v>
      </c>
      <c r="AB285" s="333" t="s">
        <v>1423</v>
      </c>
      <c r="AC285" s="333" t="s">
        <v>1423</v>
      </c>
      <c r="AD285" s="333" t="s">
        <v>1423</v>
      </c>
      <c r="AE285" s="333" t="s">
        <v>1423</v>
      </c>
      <c r="AF285" s="334">
        <v>44530</v>
      </c>
      <c r="AG285" s="333" t="s">
        <v>1423</v>
      </c>
      <c r="AH285" s="333">
        <v>1</v>
      </c>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c r="BM285" s="323"/>
      <c r="BN285" s="323"/>
      <c r="BO285" s="323"/>
      <c r="BP285" s="323"/>
      <c r="BQ285" s="323"/>
      <c r="BR285" s="323"/>
      <c r="BS285" s="323"/>
      <c r="BT285" s="323"/>
      <c r="BU285" s="323"/>
      <c r="BV285" s="323"/>
      <c r="BW285" s="323"/>
      <c r="BX285" s="323"/>
      <c r="BY285" s="323"/>
      <c r="BZ285" s="323"/>
      <c r="CA285" s="323"/>
      <c r="CB285" s="323"/>
      <c r="CC285" s="323"/>
      <c r="CD285" s="323"/>
      <c r="CE285" s="323"/>
      <c r="CF285" s="323"/>
      <c r="CG285" s="323"/>
      <c r="CH285" s="323"/>
      <c r="CI285" s="323"/>
      <c r="CJ285" s="323"/>
      <c r="CK285" s="323"/>
      <c r="CL285" s="323"/>
      <c r="CM285" s="323"/>
      <c r="CN285" s="323"/>
      <c r="CO285" s="323"/>
      <c r="CP285" s="323"/>
      <c r="CQ285" s="323"/>
      <c r="CR285" s="323"/>
      <c r="CS285" s="323"/>
      <c r="CT285" s="323"/>
      <c r="CU285" s="323"/>
      <c r="CV285" s="323"/>
      <c r="CW285" s="323"/>
      <c r="CX285" s="323"/>
      <c r="CY285" s="323"/>
      <c r="CZ285" s="323"/>
      <c r="DA285" s="323"/>
      <c r="DB285" s="323"/>
      <c r="DC285" s="323"/>
      <c r="DD285" s="323"/>
      <c r="DE285" s="323"/>
      <c r="DF285" s="323"/>
      <c r="DG285" s="323"/>
      <c r="DH285" s="323"/>
      <c r="DI285" s="323"/>
      <c r="DJ285" s="323"/>
      <c r="DK285" s="323"/>
      <c r="DL285" s="323"/>
      <c r="DM285" s="323"/>
      <c r="DN285" s="323"/>
      <c r="DO285" s="323"/>
      <c r="DP285" s="323"/>
      <c r="DQ285" s="323"/>
      <c r="DR285" s="323"/>
      <c r="DS285" s="323"/>
      <c r="DT285" s="323"/>
      <c r="DU285" s="323"/>
      <c r="DV285" s="323"/>
      <c r="DW285" s="323"/>
      <c r="DX285" s="323"/>
      <c r="DY285" s="323"/>
      <c r="DZ285" s="323"/>
      <c r="EA285" s="323"/>
      <c r="EB285" s="323"/>
      <c r="EC285" s="323"/>
      <c r="ED285" s="323"/>
      <c r="EE285" s="323"/>
      <c r="EF285" s="323"/>
      <c r="EG285" s="323"/>
      <c r="EH285" s="323"/>
      <c r="EI285" s="323"/>
      <c r="EJ285" s="323"/>
      <c r="EK285" s="323"/>
      <c r="EL285" s="323"/>
      <c r="EM285" s="323"/>
      <c r="EN285" s="323"/>
      <c r="EO285" s="323"/>
      <c r="EP285" s="323"/>
      <c r="EQ285" s="323"/>
      <c r="ER285" s="323"/>
      <c r="ES285" s="323"/>
      <c r="ET285" s="323"/>
      <c r="EU285" s="323"/>
    </row>
    <row r="286" spans="1:151" s="333" customFormat="1" ht="30">
      <c r="A286" s="333" t="s">
        <v>2399</v>
      </c>
      <c r="B286" s="333" t="s">
        <v>877</v>
      </c>
      <c r="C286" s="363" t="s">
        <v>356</v>
      </c>
      <c r="D286" s="333" t="s">
        <v>2400</v>
      </c>
      <c r="E286" s="333" t="s">
        <v>2322</v>
      </c>
      <c r="F286" s="333" t="s">
        <v>31</v>
      </c>
      <c r="G286" s="333" t="s">
        <v>2398</v>
      </c>
      <c r="H286" s="333" t="s">
        <v>1422</v>
      </c>
      <c r="I286" s="333" t="s">
        <v>1423</v>
      </c>
      <c r="J286" s="334" t="s">
        <v>1424</v>
      </c>
      <c r="K286" s="334" t="s">
        <v>944</v>
      </c>
      <c r="L286" s="334" t="s">
        <v>944</v>
      </c>
      <c r="M286" s="333" t="s">
        <v>1426</v>
      </c>
      <c r="N286" s="333" t="s">
        <v>1437</v>
      </c>
      <c r="O286" s="333" t="s">
        <v>1495</v>
      </c>
      <c r="P286" s="333" t="s">
        <v>31</v>
      </c>
      <c r="Q286" s="333" t="s">
        <v>30</v>
      </c>
      <c r="R286" s="333" t="s">
        <v>944</v>
      </c>
      <c r="S286" s="333" t="s">
        <v>1423</v>
      </c>
      <c r="T286" s="333" t="s">
        <v>1430</v>
      </c>
      <c r="U286" s="336">
        <f t="shared" si="18"/>
        <v>3</v>
      </c>
      <c r="V286" s="333" t="s">
        <v>6</v>
      </c>
      <c r="W286" s="336">
        <f t="shared" si="21"/>
        <v>3</v>
      </c>
      <c r="X286" s="333" t="s">
        <v>6</v>
      </c>
      <c r="Y286" s="336">
        <f t="shared" si="19"/>
        <v>3</v>
      </c>
      <c r="Z286" s="333">
        <f t="shared" si="20"/>
        <v>9</v>
      </c>
      <c r="AA286" s="333" t="s">
        <v>1423</v>
      </c>
      <c r="AB286" s="333" t="s">
        <v>1423</v>
      </c>
      <c r="AC286" s="333" t="s">
        <v>1423</v>
      </c>
      <c r="AD286" s="333" t="s">
        <v>1423</v>
      </c>
      <c r="AE286" s="333" t="s">
        <v>1423</v>
      </c>
      <c r="AF286" s="334">
        <v>44530</v>
      </c>
      <c r="AG286" s="333" t="s">
        <v>1423</v>
      </c>
      <c r="AH286" s="333">
        <v>1</v>
      </c>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c r="BM286" s="323"/>
      <c r="BN286" s="323"/>
      <c r="BO286" s="323"/>
      <c r="BP286" s="323"/>
      <c r="BQ286" s="323"/>
      <c r="BR286" s="323"/>
      <c r="BS286" s="323"/>
      <c r="BT286" s="323"/>
      <c r="BU286" s="323"/>
      <c r="BV286" s="323"/>
      <c r="BW286" s="323"/>
      <c r="BX286" s="323"/>
      <c r="BY286" s="323"/>
      <c r="BZ286" s="323"/>
      <c r="CA286" s="323"/>
      <c r="CB286" s="323"/>
      <c r="CC286" s="323"/>
      <c r="CD286" s="323"/>
      <c r="CE286" s="323"/>
      <c r="CF286" s="323"/>
      <c r="CG286" s="323"/>
      <c r="CH286" s="323"/>
      <c r="CI286" s="323"/>
      <c r="CJ286" s="323"/>
      <c r="CK286" s="323"/>
      <c r="CL286" s="323"/>
      <c r="CM286" s="323"/>
      <c r="CN286" s="323"/>
      <c r="CO286" s="323"/>
      <c r="CP286" s="323"/>
      <c r="CQ286" s="323"/>
      <c r="CR286" s="323"/>
      <c r="CS286" s="323"/>
      <c r="CT286" s="323"/>
      <c r="CU286" s="323"/>
      <c r="CV286" s="323"/>
      <c r="CW286" s="323"/>
      <c r="CX286" s="323"/>
      <c r="CY286" s="323"/>
      <c r="CZ286" s="323"/>
      <c r="DA286" s="323"/>
      <c r="DB286" s="323"/>
      <c r="DC286" s="323"/>
      <c r="DD286" s="323"/>
      <c r="DE286" s="323"/>
      <c r="DF286" s="323"/>
      <c r="DG286" s="323"/>
      <c r="DH286" s="323"/>
      <c r="DI286" s="323"/>
      <c r="DJ286" s="323"/>
      <c r="DK286" s="323"/>
      <c r="DL286" s="323"/>
      <c r="DM286" s="323"/>
      <c r="DN286" s="323"/>
      <c r="DO286" s="323"/>
      <c r="DP286" s="323"/>
      <c r="DQ286" s="323"/>
      <c r="DR286" s="323"/>
      <c r="DS286" s="323"/>
      <c r="DT286" s="323"/>
      <c r="DU286" s="323"/>
      <c r="DV286" s="323"/>
      <c r="DW286" s="323"/>
      <c r="DX286" s="323"/>
      <c r="DY286" s="323"/>
      <c r="DZ286" s="323"/>
      <c r="EA286" s="323"/>
      <c r="EB286" s="323"/>
      <c r="EC286" s="323"/>
      <c r="ED286" s="323"/>
      <c r="EE286" s="323"/>
      <c r="EF286" s="323"/>
      <c r="EG286" s="323"/>
      <c r="EH286" s="323"/>
      <c r="EI286" s="323"/>
      <c r="EJ286" s="323"/>
      <c r="EK286" s="323"/>
      <c r="EL286" s="323"/>
      <c r="EM286" s="323"/>
      <c r="EN286" s="323"/>
      <c r="EO286" s="323"/>
      <c r="EP286" s="323"/>
      <c r="EQ286" s="323"/>
      <c r="ER286" s="323"/>
      <c r="ES286" s="323"/>
      <c r="ET286" s="323"/>
      <c r="EU286" s="323"/>
    </row>
    <row r="287" spans="1:151" s="333" customFormat="1" ht="45">
      <c r="A287" s="333" t="s">
        <v>2401</v>
      </c>
      <c r="B287" s="333" t="s">
        <v>877</v>
      </c>
      <c r="C287" s="363" t="s">
        <v>356</v>
      </c>
      <c r="D287" s="333" t="s">
        <v>2402</v>
      </c>
      <c r="E287" s="333" t="s">
        <v>2362</v>
      </c>
      <c r="F287" s="333" t="s">
        <v>31</v>
      </c>
      <c r="G287" s="333" t="s">
        <v>2398</v>
      </c>
      <c r="H287" s="333" t="s">
        <v>1422</v>
      </c>
      <c r="I287" s="333" t="s">
        <v>1423</v>
      </c>
      <c r="J287" s="334" t="s">
        <v>1424</v>
      </c>
      <c r="K287" s="334" t="s">
        <v>944</v>
      </c>
      <c r="L287" s="334" t="s">
        <v>944</v>
      </c>
      <c r="M287" s="333" t="s">
        <v>1426</v>
      </c>
      <c r="N287" s="333" t="s">
        <v>1437</v>
      </c>
      <c r="O287" s="333" t="s">
        <v>1495</v>
      </c>
      <c r="P287" s="333" t="s">
        <v>31</v>
      </c>
      <c r="Q287" s="333" t="s">
        <v>30</v>
      </c>
      <c r="R287" s="333" t="s">
        <v>944</v>
      </c>
      <c r="S287" s="333" t="s">
        <v>1423</v>
      </c>
      <c r="T287" s="333" t="s">
        <v>1430</v>
      </c>
      <c r="U287" s="336">
        <f t="shared" si="18"/>
        <v>3</v>
      </c>
      <c r="V287" s="333" t="s">
        <v>6</v>
      </c>
      <c r="W287" s="336">
        <f t="shared" si="21"/>
        <v>3</v>
      </c>
      <c r="X287" s="333" t="s">
        <v>6</v>
      </c>
      <c r="Y287" s="336">
        <f t="shared" si="19"/>
        <v>3</v>
      </c>
      <c r="Z287" s="333">
        <f t="shared" si="20"/>
        <v>9</v>
      </c>
      <c r="AA287" s="333" t="s">
        <v>1423</v>
      </c>
      <c r="AB287" s="333" t="s">
        <v>1423</v>
      </c>
      <c r="AC287" s="333" t="s">
        <v>1423</v>
      </c>
      <c r="AD287" s="333" t="s">
        <v>1423</v>
      </c>
      <c r="AE287" s="333" t="s">
        <v>1423</v>
      </c>
      <c r="AF287" s="334">
        <v>44530</v>
      </c>
      <c r="AG287" s="333" t="s">
        <v>1423</v>
      </c>
      <c r="AH287" s="333">
        <v>1</v>
      </c>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c r="BM287" s="323"/>
      <c r="BN287" s="323"/>
      <c r="BO287" s="323"/>
      <c r="BP287" s="323"/>
      <c r="BQ287" s="323"/>
      <c r="BR287" s="323"/>
      <c r="BS287" s="323"/>
      <c r="BT287" s="323"/>
      <c r="BU287" s="323"/>
      <c r="BV287" s="323"/>
      <c r="BW287" s="323"/>
      <c r="BX287" s="323"/>
      <c r="BY287" s="323"/>
      <c r="BZ287" s="323"/>
      <c r="CA287" s="323"/>
      <c r="CB287" s="323"/>
      <c r="CC287" s="323"/>
      <c r="CD287" s="323"/>
      <c r="CE287" s="323"/>
      <c r="CF287" s="323"/>
      <c r="CG287" s="323"/>
      <c r="CH287" s="323"/>
      <c r="CI287" s="323"/>
      <c r="CJ287" s="323"/>
      <c r="CK287" s="323"/>
      <c r="CL287" s="323"/>
      <c r="CM287" s="323"/>
      <c r="CN287" s="323"/>
      <c r="CO287" s="323"/>
      <c r="CP287" s="323"/>
      <c r="CQ287" s="323"/>
      <c r="CR287" s="323"/>
      <c r="CS287" s="323"/>
      <c r="CT287" s="323"/>
      <c r="CU287" s="323"/>
      <c r="CV287" s="323"/>
      <c r="CW287" s="323"/>
      <c r="CX287" s="323"/>
      <c r="CY287" s="323"/>
      <c r="CZ287" s="323"/>
      <c r="DA287" s="323"/>
      <c r="DB287" s="323"/>
      <c r="DC287" s="323"/>
      <c r="DD287" s="323"/>
      <c r="DE287" s="323"/>
      <c r="DF287" s="323"/>
      <c r="DG287" s="323"/>
      <c r="DH287" s="323"/>
      <c r="DI287" s="323"/>
      <c r="DJ287" s="323"/>
      <c r="DK287" s="323"/>
      <c r="DL287" s="323"/>
      <c r="DM287" s="323"/>
      <c r="DN287" s="323"/>
      <c r="DO287" s="323"/>
      <c r="DP287" s="323"/>
      <c r="DQ287" s="323"/>
      <c r="DR287" s="323"/>
      <c r="DS287" s="323"/>
      <c r="DT287" s="323"/>
      <c r="DU287" s="323"/>
      <c r="DV287" s="323"/>
      <c r="DW287" s="323"/>
      <c r="DX287" s="323"/>
      <c r="DY287" s="323"/>
      <c r="DZ287" s="323"/>
      <c r="EA287" s="323"/>
      <c r="EB287" s="323"/>
      <c r="EC287" s="323"/>
      <c r="ED287" s="323"/>
      <c r="EE287" s="323"/>
      <c r="EF287" s="323"/>
      <c r="EG287" s="323"/>
      <c r="EH287" s="323"/>
      <c r="EI287" s="323"/>
      <c r="EJ287" s="323"/>
      <c r="EK287" s="323"/>
      <c r="EL287" s="323"/>
      <c r="EM287" s="323"/>
      <c r="EN287" s="323"/>
      <c r="EO287" s="323"/>
      <c r="EP287" s="323"/>
      <c r="EQ287" s="323"/>
      <c r="ER287" s="323"/>
      <c r="ES287" s="323"/>
      <c r="ET287" s="323"/>
      <c r="EU287" s="323"/>
    </row>
    <row r="288" spans="1:151" s="333" customFormat="1" ht="45">
      <c r="A288" s="333" t="s">
        <v>2403</v>
      </c>
      <c r="B288" s="333" t="s">
        <v>877</v>
      </c>
      <c r="C288" s="363" t="s">
        <v>356</v>
      </c>
      <c r="D288" s="333" t="s">
        <v>2404</v>
      </c>
      <c r="E288" s="333" t="s">
        <v>2329</v>
      </c>
      <c r="F288" s="333" t="s">
        <v>31</v>
      </c>
      <c r="G288" s="333" t="s">
        <v>2398</v>
      </c>
      <c r="H288" s="333" t="s">
        <v>1422</v>
      </c>
      <c r="I288" s="333" t="s">
        <v>1423</v>
      </c>
      <c r="J288" s="334" t="s">
        <v>1424</v>
      </c>
      <c r="K288" s="334" t="s">
        <v>944</v>
      </c>
      <c r="L288" s="334" t="s">
        <v>944</v>
      </c>
      <c r="M288" s="333" t="s">
        <v>1426</v>
      </c>
      <c r="N288" s="333" t="s">
        <v>1437</v>
      </c>
      <c r="O288" s="333" t="s">
        <v>1495</v>
      </c>
      <c r="P288" s="333" t="s">
        <v>31</v>
      </c>
      <c r="Q288" s="333" t="s">
        <v>30</v>
      </c>
      <c r="R288" s="333" t="s">
        <v>944</v>
      </c>
      <c r="S288" s="333" t="s">
        <v>1423</v>
      </c>
      <c r="T288" s="333" t="s">
        <v>1430</v>
      </c>
      <c r="U288" s="336">
        <f t="shared" si="18"/>
        <v>3</v>
      </c>
      <c r="V288" s="333" t="s">
        <v>6</v>
      </c>
      <c r="W288" s="336">
        <f t="shared" si="21"/>
        <v>3</v>
      </c>
      <c r="X288" s="333" t="s">
        <v>6</v>
      </c>
      <c r="Y288" s="336">
        <f t="shared" si="19"/>
        <v>3</v>
      </c>
      <c r="Z288" s="333">
        <f t="shared" si="20"/>
        <v>9</v>
      </c>
      <c r="AA288" s="333" t="s">
        <v>1423</v>
      </c>
      <c r="AB288" s="333" t="s">
        <v>1423</v>
      </c>
      <c r="AC288" s="333" t="s">
        <v>1423</v>
      </c>
      <c r="AD288" s="333" t="s">
        <v>1423</v>
      </c>
      <c r="AE288" s="333" t="s">
        <v>1423</v>
      </c>
      <c r="AF288" s="334">
        <v>44530</v>
      </c>
      <c r="AG288" s="333" t="s">
        <v>1423</v>
      </c>
      <c r="AH288" s="333">
        <v>1</v>
      </c>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c r="BM288" s="323"/>
      <c r="BN288" s="323"/>
      <c r="BO288" s="323"/>
      <c r="BP288" s="323"/>
      <c r="BQ288" s="323"/>
      <c r="BR288" s="323"/>
      <c r="BS288" s="323"/>
      <c r="BT288" s="323"/>
      <c r="BU288" s="323"/>
      <c r="BV288" s="323"/>
      <c r="BW288" s="323"/>
      <c r="BX288" s="323"/>
      <c r="BY288" s="323"/>
      <c r="BZ288" s="323"/>
      <c r="CA288" s="323"/>
      <c r="CB288" s="323"/>
      <c r="CC288" s="323"/>
      <c r="CD288" s="323"/>
      <c r="CE288" s="323"/>
      <c r="CF288" s="323"/>
      <c r="CG288" s="323"/>
      <c r="CH288" s="323"/>
      <c r="CI288" s="323"/>
      <c r="CJ288" s="323"/>
      <c r="CK288" s="323"/>
      <c r="CL288" s="323"/>
      <c r="CM288" s="323"/>
      <c r="CN288" s="323"/>
      <c r="CO288" s="323"/>
      <c r="CP288" s="323"/>
      <c r="CQ288" s="323"/>
      <c r="CR288" s="323"/>
      <c r="CS288" s="323"/>
      <c r="CT288" s="323"/>
      <c r="CU288" s="323"/>
      <c r="CV288" s="323"/>
      <c r="CW288" s="323"/>
      <c r="CX288" s="323"/>
      <c r="CY288" s="323"/>
      <c r="CZ288" s="323"/>
      <c r="DA288" s="323"/>
      <c r="DB288" s="323"/>
      <c r="DC288" s="323"/>
      <c r="DD288" s="323"/>
      <c r="DE288" s="323"/>
      <c r="DF288" s="323"/>
      <c r="DG288" s="323"/>
      <c r="DH288" s="323"/>
      <c r="DI288" s="323"/>
      <c r="DJ288" s="323"/>
      <c r="DK288" s="323"/>
      <c r="DL288" s="323"/>
      <c r="DM288" s="323"/>
      <c r="DN288" s="323"/>
      <c r="DO288" s="323"/>
      <c r="DP288" s="323"/>
      <c r="DQ288" s="323"/>
      <c r="DR288" s="323"/>
      <c r="DS288" s="323"/>
      <c r="DT288" s="323"/>
      <c r="DU288" s="323"/>
      <c r="DV288" s="323"/>
      <c r="DW288" s="323"/>
      <c r="DX288" s="323"/>
      <c r="DY288" s="323"/>
      <c r="DZ288" s="323"/>
      <c r="EA288" s="323"/>
      <c r="EB288" s="323"/>
      <c r="EC288" s="323"/>
      <c r="ED288" s="323"/>
      <c r="EE288" s="323"/>
      <c r="EF288" s="323"/>
      <c r="EG288" s="323"/>
      <c r="EH288" s="323"/>
      <c r="EI288" s="323"/>
      <c r="EJ288" s="323"/>
      <c r="EK288" s="323"/>
      <c r="EL288" s="323"/>
      <c r="EM288" s="323"/>
      <c r="EN288" s="323"/>
      <c r="EO288" s="323"/>
      <c r="EP288" s="323"/>
      <c r="EQ288" s="323"/>
      <c r="ER288" s="323"/>
      <c r="ES288" s="323"/>
      <c r="ET288" s="323"/>
      <c r="EU288" s="323"/>
    </row>
    <row r="289" spans="1:151" s="333" customFormat="1" ht="75">
      <c r="A289" s="333" t="s">
        <v>2405</v>
      </c>
      <c r="B289" s="333" t="s">
        <v>877</v>
      </c>
      <c r="C289" s="363" t="s">
        <v>356</v>
      </c>
      <c r="D289" s="333" t="s">
        <v>2406</v>
      </c>
      <c r="E289" s="333" t="s">
        <v>2369</v>
      </c>
      <c r="F289" s="333" t="s">
        <v>31</v>
      </c>
      <c r="G289" s="333" t="s">
        <v>2398</v>
      </c>
      <c r="H289" s="333" t="s">
        <v>1422</v>
      </c>
      <c r="I289" s="333" t="s">
        <v>1423</v>
      </c>
      <c r="J289" s="334" t="s">
        <v>1424</v>
      </c>
      <c r="K289" s="334" t="s">
        <v>944</v>
      </c>
      <c r="L289" s="334" t="s">
        <v>944</v>
      </c>
      <c r="M289" s="333" t="s">
        <v>1426</v>
      </c>
      <c r="N289" s="333" t="s">
        <v>1437</v>
      </c>
      <c r="O289" s="333" t="s">
        <v>1495</v>
      </c>
      <c r="P289" s="333" t="s">
        <v>31</v>
      </c>
      <c r="Q289" s="333" t="s">
        <v>30</v>
      </c>
      <c r="R289" s="333" t="s">
        <v>944</v>
      </c>
      <c r="S289" s="333" t="s">
        <v>1423</v>
      </c>
      <c r="T289" s="333" t="s">
        <v>1430</v>
      </c>
      <c r="U289" s="336">
        <f t="shared" si="18"/>
        <v>3</v>
      </c>
      <c r="V289" s="333" t="s">
        <v>6</v>
      </c>
      <c r="W289" s="336">
        <f t="shared" si="21"/>
        <v>3</v>
      </c>
      <c r="X289" s="333" t="s">
        <v>6</v>
      </c>
      <c r="Y289" s="336">
        <f t="shared" si="19"/>
        <v>3</v>
      </c>
      <c r="Z289" s="333">
        <f t="shared" si="20"/>
        <v>9</v>
      </c>
      <c r="AA289" s="333" t="s">
        <v>1423</v>
      </c>
      <c r="AB289" s="333" t="s">
        <v>1423</v>
      </c>
      <c r="AC289" s="333" t="s">
        <v>1423</v>
      </c>
      <c r="AD289" s="333" t="s">
        <v>1423</v>
      </c>
      <c r="AE289" s="333" t="s">
        <v>1423</v>
      </c>
      <c r="AF289" s="334">
        <v>44530</v>
      </c>
      <c r="AG289" s="333" t="s">
        <v>1423</v>
      </c>
      <c r="AH289" s="333">
        <v>1</v>
      </c>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c r="BN289" s="323"/>
      <c r="BO289" s="323"/>
      <c r="BP289" s="323"/>
      <c r="BQ289" s="323"/>
      <c r="BR289" s="323"/>
      <c r="BS289" s="323"/>
      <c r="BT289" s="323"/>
      <c r="BU289" s="323"/>
      <c r="BV289" s="323"/>
      <c r="BW289" s="323"/>
      <c r="BX289" s="323"/>
      <c r="BY289" s="323"/>
      <c r="BZ289" s="323"/>
      <c r="CA289" s="323"/>
      <c r="CB289" s="323"/>
      <c r="CC289" s="323"/>
      <c r="CD289" s="323"/>
      <c r="CE289" s="323"/>
      <c r="CF289" s="323"/>
      <c r="CG289" s="323"/>
      <c r="CH289" s="323"/>
      <c r="CI289" s="323"/>
      <c r="CJ289" s="323"/>
      <c r="CK289" s="323"/>
      <c r="CL289" s="323"/>
      <c r="CM289" s="323"/>
      <c r="CN289" s="323"/>
      <c r="CO289" s="323"/>
      <c r="CP289" s="323"/>
      <c r="CQ289" s="323"/>
      <c r="CR289" s="323"/>
      <c r="CS289" s="323"/>
      <c r="CT289" s="323"/>
      <c r="CU289" s="323"/>
      <c r="CV289" s="323"/>
      <c r="CW289" s="323"/>
      <c r="CX289" s="323"/>
      <c r="CY289" s="323"/>
      <c r="CZ289" s="323"/>
      <c r="DA289" s="323"/>
      <c r="DB289" s="323"/>
      <c r="DC289" s="323"/>
      <c r="DD289" s="323"/>
      <c r="DE289" s="323"/>
      <c r="DF289" s="323"/>
      <c r="DG289" s="323"/>
      <c r="DH289" s="323"/>
      <c r="DI289" s="323"/>
      <c r="DJ289" s="323"/>
      <c r="DK289" s="323"/>
      <c r="DL289" s="323"/>
      <c r="DM289" s="323"/>
      <c r="DN289" s="323"/>
      <c r="DO289" s="323"/>
      <c r="DP289" s="323"/>
      <c r="DQ289" s="323"/>
      <c r="DR289" s="323"/>
      <c r="DS289" s="323"/>
      <c r="DT289" s="323"/>
      <c r="DU289" s="323"/>
      <c r="DV289" s="323"/>
      <c r="DW289" s="323"/>
      <c r="DX289" s="323"/>
      <c r="DY289" s="323"/>
      <c r="DZ289" s="323"/>
      <c r="EA289" s="323"/>
      <c r="EB289" s="323"/>
      <c r="EC289" s="323"/>
      <c r="ED289" s="323"/>
      <c r="EE289" s="323"/>
      <c r="EF289" s="323"/>
      <c r="EG289" s="323"/>
      <c r="EH289" s="323"/>
      <c r="EI289" s="323"/>
      <c r="EJ289" s="323"/>
      <c r="EK289" s="323"/>
      <c r="EL289" s="323"/>
      <c r="EM289" s="323"/>
      <c r="EN289" s="323"/>
      <c r="EO289" s="323"/>
      <c r="EP289" s="323"/>
      <c r="EQ289" s="323"/>
      <c r="ER289" s="323"/>
      <c r="ES289" s="323"/>
      <c r="ET289" s="323"/>
      <c r="EU289" s="323"/>
    </row>
    <row r="290" spans="1:151" s="333" customFormat="1" ht="60">
      <c r="A290" s="333" t="s">
        <v>2407</v>
      </c>
      <c r="B290" s="333" t="s">
        <v>877</v>
      </c>
      <c r="C290" s="363" t="s">
        <v>356</v>
      </c>
      <c r="D290" s="333" t="s">
        <v>2408</v>
      </c>
      <c r="E290" s="333" t="s">
        <v>2409</v>
      </c>
      <c r="F290" s="333" t="s">
        <v>31</v>
      </c>
      <c r="G290" s="333" t="s">
        <v>2398</v>
      </c>
      <c r="H290" s="333" t="s">
        <v>1422</v>
      </c>
      <c r="I290" s="333" t="s">
        <v>1423</v>
      </c>
      <c r="J290" s="334" t="s">
        <v>1424</v>
      </c>
      <c r="K290" s="334" t="s">
        <v>944</v>
      </c>
      <c r="L290" s="334" t="s">
        <v>944</v>
      </c>
      <c r="M290" s="333" t="s">
        <v>1426</v>
      </c>
      <c r="N290" s="333" t="s">
        <v>1437</v>
      </c>
      <c r="O290" s="333" t="s">
        <v>1495</v>
      </c>
      <c r="P290" s="333" t="s">
        <v>31</v>
      </c>
      <c r="Q290" s="333" t="s">
        <v>30</v>
      </c>
      <c r="R290" s="333" t="s">
        <v>944</v>
      </c>
      <c r="S290" s="333" t="s">
        <v>1423</v>
      </c>
      <c r="T290" s="333" t="s">
        <v>1430</v>
      </c>
      <c r="U290" s="336">
        <f t="shared" si="18"/>
        <v>3</v>
      </c>
      <c r="V290" s="333" t="s">
        <v>6</v>
      </c>
      <c r="W290" s="336">
        <f t="shared" si="21"/>
        <v>3</v>
      </c>
      <c r="X290" s="333" t="s">
        <v>6</v>
      </c>
      <c r="Y290" s="336">
        <f t="shared" si="19"/>
        <v>3</v>
      </c>
      <c r="Z290" s="333">
        <f t="shared" si="20"/>
        <v>9</v>
      </c>
      <c r="AA290" s="333" t="s">
        <v>1423</v>
      </c>
      <c r="AB290" s="333" t="s">
        <v>1423</v>
      </c>
      <c r="AC290" s="333" t="s">
        <v>1423</v>
      </c>
      <c r="AD290" s="333" t="s">
        <v>1423</v>
      </c>
      <c r="AE290" s="333" t="s">
        <v>1423</v>
      </c>
      <c r="AF290" s="334">
        <v>44530</v>
      </c>
      <c r="AG290" s="333" t="s">
        <v>1423</v>
      </c>
      <c r="AH290" s="333">
        <v>1</v>
      </c>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c r="BN290" s="323"/>
      <c r="BO290" s="323"/>
      <c r="BP290" s="323"/>
      <c r="BQ290" s="323"/>
      <c r="BR290" s="323"/>
      <c r="BS290" s="323"/>
      <c r="BT290" s="323"/>
      <c r="BU290" s="323"/>
      <c r="BV290" s="323"/>
      <c r="BW290" s="323"/>
      <c r="BX290" s="323"/>
      <c r="BY290" s="323"/>
      <c r="BZ290" s="323"/>
      <c r="CA290" s="323"/>
      <c r="CB290" s="323"/>
      <c r="CC290" s="323"/>
      <c r="CD290" s="323"/>
      <c r="CE290" s="323"/>
      <c r="CF290" s="323"/>
      <c r="CG290" s="323"/>
      <c r="CH290" s="323"/>
      <c r="CI290" s="323"/>
      <c r="CJ290" s="323"/>
      <c r="CK290" s="323"/>
      <c r="CL290" s="323"/>
      <c r="CM290" s="323"/>
      <c r="CN290" s="323"/>
      <c r="CO290" s="323"/>
      <c r="CP290" s="323"/>
      <c r="CQ290" s="323"/>
      <c r="CR290" s="323"/>
      <c r="CS290" s="323"/>
      <c r="CT290" s="323"/>
      <c r="CU290" s="323"/>
      <c r="CV290" s="323"/>
      <c r="CW290" s="323"/>
      <c r="CX290" s="323"/>
      <c r="CY290" s="323"/>
      <c r="CZ290" s="323"/>
      <c r="DA290" s="323"/>
      <c r="DB290" s="323"/>
      <c r="DC290" s="323"/>
      <c r="DD290" s="323"/>
      <c r="DE290" s="323"/>
      <c r="DF290" s="323"/>
      <c r="DG290" s="323"/>
      <c r="DH290" s="323"/>
      <c r="DI290" s="323"/>
      <c r="DJ290" s="323"/>
      <c r="DK290" s="323"/>
      <c r="DL290" s="323"/>
      <c r="DM290" s="323"/>
      <c r="DN290" s="323"/>
      <c r="DO290" s="323"/>
      <c r="DP290" s="323"/>
      <c r="DQ290" s="323"/>
      <c r="DR290" s="323"/>
      <c r="DS290" s="323"/>
      <c r="DT290" s="323"/>
      <c r="DU290" s="323"/>
      <c r="DV290" s="323"/>
      <c r="DW290" s="323"/>
      <c r="DX290" s="323"/>
      <c r="DY290" s="323"/>
      <c r="DZ290" s="323"/>
      <c r="EA290" s="323"/>
      <c r="EB290" s="323"/>
      <c r="EC290" s="323"/>
      <c r="ED290" s="323"/>
      <c r="EE290" s="323"/>
      <c r="EF290" s="323"/>
      <c r="EG290" s="323"/>
      <c r="EH290" s="323"/>
      <c r="EI290" s="323"/>
      <c r="EJ290" s="323"/>
      <c r="EK290" s="323"/>
      <c r="EL290" s="323"/>
      <c r="EM290" s="323"/>
      <c r="EN290" s="323"/>
      <c r="EO290" s="323"/>
      <c r="EP290" s="323"/>
      <c r="EQ290" s="323"/>
      <c r="ER290" s="323"/>
      <c r="ES290" s="323"/>
      <c r="ET290" s="323"/>
      <c r="EU290" s="323"/>
    </row>
    <row r="291" spans="1:151" s="333" customFormat="1" ht="45">
      <c r="A291" s="333" t="s">
        <v>2410</v>
      </c>
      <c r="B291" s="333" t="s">
        <v>877</v>
      </c>
      <c r="C291" s="363" t="s">
        <v>356</v>
      </c>
      <c r="D291" s="333" t="s">
        <v>2411</v>
      </c>
      <c r="E291" s="333" t="s">
        <v>2335</v>
      </c>
      <c r="F291" s="333" t="s">
        <v>31</v>
      </c>
      <c r="G291" s="333" t="s">
        <v>2398</v>
      </c>
      <c r="H291" s="333" t="s">
        <v>1422</v>
      </c>
      <c r="I291" s="333" t="s">
        <v>1423</v>
      </c>
      <c r="J291" s="334" t="s">
        <v>1424</v>
      </c>
      <c r="K291" s="334" t="s">
        <v>944</v>
      </c>
      <c r="L291" s="334" t="s">
        <v>944</v>
      </c>
      <c r="M291" s="333" t="s">
        <v>1426</v>
      </c>
      <c r="N291" s="333" t="s">
        <v>1437</v>
      </c>
      <c r="O291" s="333" t="s">
        <v>1495</v>
      </c>
      <c r="P291" s="333" t="s">
        <v>31</v>
      </c>
      <c r="Q291" s="333" t="s">
        <v>30</v>
      </c>
      <c r="R291" s="333" t="s">
        <v>944</v>
      </c>
      <c r="S291" s="333" t="s">
        <v>1423</v>
      </c>
      <c r="T291" s="333" t="s">
        <v>1430</v>
      </c>
      <c r="U291" s="336">
        <f t="shared" si="18"/>
        <v>3</v>
      </c>
      <c r="V291" s="333" t="s">
        <v>6</v>
      </c>
      <c r="W291" s="336">
        <f t="shared" si="21"/>
        <v>3</v>
      </c>
      <c r="X291" s="333" t="s">
        <v>6</v>
      </c>
      <c r="Y291" s="336">
        <f t="shared" si="19"/>
        <v>3</v>
      </c>
      <c r="Z291" s="333">
        <f t="shared" si="20"/>
        <v>9</v>
      </c>
      <c r="AA291" s="333" t="s">
        <v>1423</v>
      </c>
      <c r="AB291" s="333" t="s">
        <v>1423</v>
      </c>
      <c r="AC291" s="333" t="s">
        <v>1423</v>
      </c>
      <c r="AD291" s="333" t="s">
        <v>1423</v>
      </c>
      <c r="AE291" s="333" t="s">
        <v>1423</v>
      </c>
      <c r="AF291" s="334">
        <v>44530</v>
      </c>
      <c r="AG291" s="333" t="s">
        <v>1423</v>
      </c>
      <c r="AH291" s="333">
        <v>1</v>
      </c>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c r="BN291" s="323"/>
      <c r="BO291" s="323"/>
      <c r="BP291" s="323"/>
      <c r="BQ291" s="323"/>
      <c r="BR291" s="323"/>
      <c r="BS291" s="323"/>
      <c r="BT291" s="323"/>
      <c r="BU291" s="323"/>
      <c r="BV291" s="323"/>
      <c r="BW291" s="323"/>
      <c r="BX291" s="323"/>
      <c r="BY291" s="323"/>
      <c r="BZ291" s="323"/>
      <c r="CA291" s="323"/>
      <c r="CB291" s="323"/>
      <c r="CC291" s="323"/>
      <c r="CD291" s="323"/>
      <c r="CE291" s="323"/>
      <c r="CF291" s="323"/>
      <c r="CG291" s="323"/>
      <c r="CH291" s="323"/>
      <c r="CI291" s="323"/>
      <c r="CJ291" s="323"/>
      <c r="CK291" s="323"/>
      <c r="CL291" s="323"/>
      <c r="CM291" s="323"/>
      <c r="CN291" s="323"/>
      <c r="CO291" s="323"/>
      <c r="CP291" s="323"/>
      <c r="CQ291" s="323"/>
      <c r="CR291" s="323"/>
      <c r="CS291" s="323"/>
      <c r="CT291" s="323"/>
      <c r="CU291" s="323"/>
      <c r="CV291" s="323"/>
      <c r="CW291" s="323"/>
      <c r="CX291" s="323"/>
      <c r="CY291" s="323"/>
      <c r="CZ291" s="323"/>
      <c r="DA291" s="323"/>
      <c r="DB291" s="323"/>
      <c r="DC291" s="323"/>
      <c r="DD291" s="323"/>
      <c r="DE291" s="323"/>
      <c r="DF291" s="323"/>
      <c r="DG291" s="323"/>
      <c r="DH291" s="323"/>
      <c r="DI291" s="323"/>
      <c r="DJ291" s="323"/>
      <c r="DK291" s="323"/>
      <c r="DL291" s="323"/>
      <c r="DM291" s="323"/>
      <c r="DN291" s="323"/>
      <c r="DO291" s="323"/>
      <c r="DP291" s="323"/>
      <c r="DQ291" s="323"/>
      <c r="DR291" s="323"/>
      <c r="DS291" s="323"/>
      <c r="DT291" s="323"/>
      <c r="DU291" s="323"/>
      <c r="DV291" s="323"/>
      <c r="DW291" s="323"/>
      <c r="DX291" s="323"/>
      <c r="DY291" s="323"/>
      <c r="DZ291" s="323"/>
      <c r="EA291" s="323"/>
      <c r="EB291" s="323"/>
      <c r="EC291" s="323"/>
      <c r="ED291" s="323"/>
      <c r="EE291" s="323"/>
      <c r="EF291" s="323"/>
      <c r="EG291" s="323"/>
      <c r="EH291" s="323"/>
      <c r="EI291" s="323"/>
      <c r="EJ291" s="323"/>
      <c r="EK291" s="323"/>
      <c r="EL291" s="323"/>
      <c r="EM291" s="323"/>
      <c r="EN291" s="323"/>
      <c r="EO291" s="323"/>
      <c r="EP291" s="323"/>
      <c r="EQ291" s="323"/>
      <c r="ER291" s="323"/>
      <c r="ES291" s="323"/>
      <c r="ET291" s="323"/>
      <c r="EU291" s="323"/>
    </row>
    <row r="292" spans="1:151" s="333" customFormat="1" ht="45">
      <c r="A292" s="333" t="s">
        <v>2412</v>
      </c>
      <c r="B292" s="333" t="s">
        <v>877</v>
      </c>
      <c r="C292" s="363" t="s">
        <v>356</v>
      </c>
      <c r="D292" s="333" t="s">
        <v>2413</v>
      </c>
      <c r="E292" s="333" t="s">
        <v>2387</v>
      </c>
      <c r="F292" s="333" t="s">
        <v>31</v>
      </c>
      <c r="G292" s="364" t="s">
        <v>2414</v>
      </c>
      <c r="H292" s="333" t="s">
        <v>1422</v>
      </c>
      <c r="I292" s="333" t="s">
        <v>1423</v>
      </c>
      <c r="J292" s="334" t="s">
        <v>1424</v>
      </c>
      <c r="K292" s="334" t="s">
        <v>944</v>
      </c>
      <c r="L292" s="334" t="s">
        <v>944</v>
      </c>
      <c r="M292" s="333" t="s">
        <v>1426</v>
      </c>
      <c r="N292" s="333" t="s">
        <v>1437</v>
      </c>
      <c r="O292" s="333" t="s">
        <v>1495</v>
      </c>
      <c r="P292" s="333" t="s">
        <v>31</v>
      </c>
      <c r="Q292" s="333" t="s">
        <v>30</v>
      </c>
      <c r="R292" s="333" t="s">
        <v>944</v>
      </c>
      <c r="S292" s="333" t="s">
        <v>1423</v>
      </c>
      <c r="T292" s="333" t="s">
        <v>1430</v>
      </c>
      <c r="U292" s="336">
        <f t="shared" si="18"/>
        <v>3</v>
      </c>
      <c r="V292" s="333" t="s">
        <v>6</v>
      </c>
      <c r="W292" s="336">
        <f t="shared" si="21"/>
        <v>3</v>
      </c>
      <c r="X292" s="333" t="s">
        <v>1431</v>
      </c>
      <c r="Y292" s="336">
        <f t="shared" si="19"/>
        <v>2</v>
      </c>
      <c r="Z292" s="333">
        <f t="shared" si="20"/>
        <v>8</v>
      </c>
      <c r="AA292" s="333" t="s">
        <v>1423</v>
      </c>
      <c r="AB292" s="333" t="s">
        <v>1423</v>
      </c>
      <c r="AC292" s="333" t="s">
        <v>1423</v>
      </c>
      <c r="AD292" s="333" t="s">
        <v>1423</v>
      </c>
      <c r="AE292" s="333" t="s">
        <v>1423</v>
      </c>
      <c r="AF292" s="334">
        <v>44530</v>
      </c>
      <c r="AG292" s="333" t="s">
        <v>1423</v>
      </c>
      <c r="AH292" s="333">
        <v>1</v>
      </c>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c r="BN292" s="323"/>
      <c r="BO292" s="323"/>
      <c r="BP292" s="323"/>
      <c r="BQ292" s="323"/>
      <c r="BR292" s="323"/>
      <c r="BS292" s="323"/>
      <c r="BT292" s="323"/>
      <c r="BU292" s="323"/>
      <c r="BV292" s="323"/>
      <c r="BW292" s="323"/>
      <c r="BX292" s="323"/>
      <c r="BY292" s="323"/>
      <c r="BZ292" s="323"/>
      <c r="CA292" s="323"/>
      <c r="CB292" s="323"/>
      <c r="CC292" s="323"/>
      <c r="CD292" s="323"/>
      <c r="CE292" s="323"/>
      <c r="CF292" s="323"/>
      <c r="CG292" s="323"/>
      <c r="CH292" s="323"/>
      <c r="CI292" s="323"/>
      <c r="CJ292" s="323"/>
      <c r="CK292" s="323"/>
      <c r="CL292" s="323"/>
      <c r="CM292" s="323"/>
      <c r="CN292" s="323"/>
      <c r="CO292" s="323"/>
      <c r="CP292" s="323"/>
      <c r="CQ292" s="323"/>
      <c r="CR292" s="323"/>
      <c r="CS292" s="323"/>
      <c r="CT292" s="323"/>
      <c r="CU292" s="323"/>
      <c r="CV292" s="323"/>
      <c r="CW292" s="323"/>
      <c r="CX292" s="323"/>
      <c r="CY292" s="323"/>
      <c r="CZ292" s="323"/>
      <c r="DA292" s="323"/>
      <c r="DB292" s="323"/>
      <c r="DC292" s="323"/>
      <c r="DD292" s="323"/>
      <c r="DE292" s="323"/>
      <c r="DF292" s="323"/>
      <c r="DG292" s="323"/>
      <c r="DH292" s="323"/>
      <c r="DI292" s="323"/>
      <c r="DJ292" s="323"/>
      <c r="DK292" s="323"/>
      <c r="DL292" s="323"/>
      <c r="DM292" s="323"/>
      <c r="DN292" s="323"/>
      <c r="DO292" s="323"/>
      <c r="DP292" s="323"/>
      <c r="DQ292" s="323"/>
      <c r="DR292" s="323"/>
      <c r="DS292" s="323"/>
      <c r="DT292" s="323"/>
      <c r="DU292" s="323"/>
      <c r="DV292" s="323"/>
      <c r="DW292" s="323"/>
      <c r="DX292" s="323"/>
      <c r="DY292" s="323"/>
      <c r="DZ292" s="323"/>
      <c r="EA292" s="323"/>
      <c r="EB292" s="323"/>
      <c r="EC292" s="323"/>
      <c r="ED292" s="323"/>
      <c r="EE292" s="323"/>
      <c r="EF292" s="323"/>
      <c r="EG292" s="323"/>
      <c r="EH292" s="323"/>
      <c r="EI292" s="323"/>
      <c r="EJ292" s="323"/>
      <c r="EK292" s="323"/>
      <c r="EL292" s="323"/>
      <c r="EM292" s="323"/>
      <c r="EN292" s="323"/>
      <c r="EO292" s="323"/>
      <c r="EP292" s="323"/>
      <c r="EQ292" s="323"/>
      <c r="ER292" s="323"/>
      <c r="ES292" s="323"/>
      <c r="ET292" s="323"/>
      <c r="EU292" s="323"/>
    </row>
    <row r="293" spans="1:151" s="333" customFormat="1" ht="30">
      <c r="A293" s="333" t="s">
        <v>2415</v>
      </c>
      <c r="B293" s="333" t="s">
        <v>877</v>
      </c>
      <c r="C293" s="363" t="s">
        <v>356</v>
      </c>
      <c r="D293" s="333" t="s">
        <v>2416</v>
      </c>
      <c r="E293" s="333" t="s">
        <v>2322</v>
      </c>
      <c r="F293" s="333" t="s">
        <v>31</v>
      </c>
      <c r="G293" s="364" t="s">
        <v>2414</v>
      </c>
      <c r="H293" s="333" t="s">
        <v>1422</v>
      </c>
      <c r="I293" s="333" t="s">
        <v>1423</v>
      </c>
      <c r="J293" s="334" t="s">
        <v>1424</v>
      </c>
      <c r="K293" s="334" t="s">
        <v>944</v>
      </c>
      <c r="L293" s="334" t="s">
        <v>944</v>
      </c>
      <c r="M293" s="333" t="s">
        <v>1426</v>
      </c>
      <c r="N293" s="333" t="s">
        <v>1437</v>
      </c>
      <c r="O293" s="333" t="s">
        <v>1495</v>
      </c>
      <c r="P293" s="333" t="s">
        <v>31</v>
      </c>
      <c r="Q293" s="333" t="s">
        <v>30</v>
      </c>
      <c r="R293" s="333" t="s">
        <v>944</v>
      </c>
      <c r="S293" s="333" t="s">
        <v>1423</v>
      </c>
      <c r="T293" s="333" t="s">
        <v>1430</v>
      </c>
      <c r="U293" s="336">
        <f t="shared" si="18"/>
        <v>3</v>
      </c>
      <c r="V293" s="333" t="s">
        <v>6</v>
      </c>
      <c r="W293" s="336">
        <f t="shared" si="21"/>
        <v>3</v>
      </c>
      <c r="X293" s="333" t="s">
        <v>1431</v>
      </c>
      <c r="Y293" s="336">
        <f t="shared" si="19"/>
        <v>2</v>
      </c>
      <c r="Z293" s="333">
        <f t="shared" si="20"/>
        <v>8</v>
      </c>
      <c r="AA293" s="333" t="s">
        <v>1423</v>
      </c>
      <c r="AB293" s="333" t="s">
        <v>1423</v>
      </c>
      <c r="AC293" s="333" t="s">
        <v>1423</v>
      </c>
      <c r="AD293" s="333" t="s">
        <v>1423</v>
      </c>
      <c r="AE293" s="333" t="s">
        <v>1423</v>
      </c>
      <c r="AF293" s="334">
        <v>44530</v>
      </c>
      <c r="AG293" s="333" t="s">
        <v>1423</v>
      </c>
      <c r="AH293" s="333">
        <v>1</v>
      </c>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c r="BM293" s="323"/>
      <c r="BN293" s="323"/>
      <c r="BO293" s="323"/>
      <c r="BP293" s="323"/>
      <c r="BQ293" s="323"/>
      <c r="BR293" s="323"/>
      <c r="BS293" s="323"/>
      <c r="BT293" s="323"/>
      <c r="BU293" s="323"/>
      <c r="BV293" s="323"/>
      <c r="BW293" s="323"/>
      <c r="BX293" s="323"/>
      <c r="BY293" s="323"/>
      <c r="BZ293" s="323"/>
      <c r="CA293" s="323"/>
      <c r="CB293" s="323"/>
      <c r="CC293" s="323"/>
      <c r="CD293" s="323"/>
      <c r="CE293" s="323"/>
      <c r="CF293" s="323"/>
      <c r="CG293" s="323"/>
      <c r="CH293" s="323"/>
      <c r="CI293" s="323"/>
      <c r="CJ293" s="323"/>
      <c r="CK293" s="323"/>
      <c r="CL293" s="323"/>
      <c r="CM293" s="323"/>
      <c r="CN293" s="323"/>
      <c r="CO293" s="323"/>
      <c r="CP293" s="323"/>
      <c r="CQ293" s="323"/>
      <c r="CR293" s="323"/>
      <c r="CS293" s="323"/>
      <c r="CT293" s="323"/>
      <c r="CU293" s="323"/>
      <c r="CV293" s="323"/>
      <c r="CW293" s="323"/>
      <c r="CX293" s="323"/>
      <c r="CY293" s="323"/>
      <c r="CZ293" s="323"/>
      <c r="DA293" s="323"/>
      <c r="DB293" s="323"/>
      <c r="DC293" s="323"/>
      <c r="DD293" s="323"/>
      <c r="DE293" s="323"/>
      <c r="DF293" s="323"/>
      <c r="DG293" s="323"/>
      <c r="DH293" s="323"/>
      <c r="DI293" s="323"/>
      <c r="DJ293" s="323"/>
      <c r="DK293" s="323"/>
      <c r="DL293" s="323"/>
      <c r="DM293" s="323"/>
      <c r="DN293" s="323"/>
      <c r="DO293" s="323"/>
      <c r="DP293" s="323"/>
      <c r="DQ293" s="323"/>
      <c r="DR293" s="323"/>
      <c r="DS293" s="323"/>
      <c r="DT293" s="323"/>
      <c r="DU293" s="323"/>
      <c r="DV293" s="323"/>
      <c r="DW293" s="323"/>
      <c r="DX293" s="323"/>
      <c r="DY293" s="323"/>
      <c r="DZ293" s="323"/>
      <c r="EA293" s="323"/>
      <c r="EB293" s="323"/>
      <c r="EC293" s="323"/>
      <c r="ED293" s="323"/>
      <c r="EE293" s="323"/>
      <c r="EF293" s="323"/>
      <c r="EG293" s="323"/>
      <c r="EH293" s="323"/>
      <c r="EI293" s="323"/>
      <c r="EJ293" s="323"/>
      <c r="EK293" s="323"/>
      <c r="EL293" s="323"/>
      <c r="EM293" s="323"/>
      <c r="EN293" s="323"/>
      <c r="EO293" s="323"/>
      <c r="EP293" s="323"/>
      <c r="EQ293" s="323"/>
      <c r="ER293" s="323"/>
      <c r="ES293" s="323"/>
      <c r="ET293" s="323"/>
      <c r="EU293" s="323"/>
    </row>
    <row r="294" spans="1:151" s="333" customFormat="1" ht="60">
      <c r="A294" s="333" t="s">
        <v>2417</v>
      </c>
      <c r="B294" s="333" t="s">
        <v>877</v>
      </c>
      <c r="C294" s="363" t="s">
        <v>356</v>
      </c>
      <c r="D294" s="333" t="s">
        <v>2418</v>
      </c>
      <c r="E294" s="333" t="s">
        <v>2329</v>
      </c>
      <c r="F294" s="333" t="s">
        <v>31</v>
      </c>
      <c r="G294" s="364" t="s">
        <v>2414</v>
      </c>
      <c r="H294" s="333" t="s">
        <v>1422</v>
      </c>
      <c r="I294" s="333" t="s">
        <v>1423</v>
      </c>
      <c r="J294" s="334" t="s">
        <v>1424</v>
      </c>
      <c r="K294" s="334" t="s">
        <v>944</v>
      </c>
      <c r="L294" s="334" t="s">
        <v>944</v>
      </c>
      <c r="M294" s="333" t="s">
        <v>1426</v>
      </c>
      <c r="N294" s="333" t="s">
        <v>1437</v>
      </c>
      <c r="O294" s="333" t="s">
        <v>1495</v>
      </c>
      <c r="P294" s="333" t="s">
        <v>31</v>
      </c>
      <c r="Q294" s="333" t="s">
        <v>30</v>
      </c>
      <c r="R294" s="333" t="s">
        <v>944</v>
      </c>
      <c r="S294" s="333" t="s">
        <v>1423</v>
      </c>
      <c r="T294" s="333" t="s">
        <v>1430</v>
      </c>
      <c r="U294" s="336">
        <f t="shared" si="18"/>
        <v>3</v>
      </c>
      <c r="V294" s="333" t="s">
        <v>6</v>
      </c>
      <c r="W294" s="336">
        <f t="shared" si="21"/>
        <v>3</v>
      </c>
      <c r="X294" s="333" t="s">
        <v>1431</v>
      </c>
      <c r="Y294" s="336">
        <f t="shared" si="19"/>
        <v>2</v>
      </c>
      <c r="Z294" s="333">
        <f t="shared" si="20"/>
        <v>8</v>
      </c>
      <c r="AA294" s="333" t="s">
        <v>1423</v>
      </c>
      <c r="AB294" s="333" t="s">
        <v>1423</v>
      </c>
      <c r="AC294" s="333" t="s">
        <v>1423</v>
      </c>
      <c r="AD294" s="333" t="s">
        <v>1423</v>
      </c>
      <c r="AE294" s="333" t="s">
        <v>1423</v>
      </c>
      <c r="AF294" s="334">
        <v>44530</v>
      </c>
      <c r="AG294" s="333" t="s">
        <v>1423</v>
      </c>
      <c r="AH294" s="333">
        <v>1</v>
      </c>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c r="BM294" s="323"/>
      <c r="BN294" s="323"/>
      <c r="BO294" s="323"/>
      <c r="BP294" s="323"/>
      <c r="BQ294" s="323"/>
      <c r="BR294" s="323"/>
      <c r="BS294" s="323"/>
      <c r="BT294" s="323"/>
      <c r="BU294" s="323"/>
      <c r="BV294" s="323"/>
      <c r="BW294" s="323"/>
      <c r="BX294" s="323"/>
      <c r="BY294" s="323"/>
      <c r="BZ294" s="323"/>
      <c r="CA294" s="323"/>
      <c r="CB294" s="323"/>
      <c r="CC294" s="323"/>
      <c r="CD294" s="323"/>
      <c r="CE294" s="323"/>
      <c r="CF294" s="323"/>
      <c r="CG294" s="323"/>
      <c r="CH294" s="323"/>
      <c r="CI294" s="323"/>
      <c r="CJ294" s="323"/>
      <c r="CK294" s="323"/>
      <c r="CL294" s="323"/>
      <c r="CM294" s="323"/>
      <c r="CN294" s="323"/>
      <c r="CO294" s="323"/>
      <c r="CP294" s="323"/>
      <c r="CQ294" s="323"/>
      <c r="CR294" s="323"/>
      <c r="CS294" s="323"/>
      <c r="CT294" s="323"/>
      <c r="CU294" s="323"/>
      <c r="CV294" s="323"/>
      <c r="CW294" s="323"/>
      <c r="CX294" s="323"/>
      <c r="CY294" s="323"/>
      <c r="CZ294" s="323"/>
      <c r="DA294" s="323"/>
      <c r="DB294" s="323"/>
      <c r="DC294" s="323"/>
      <c r="DD294" s="323"/>
      <c r="DE294" s="323"/>
      <c r="DF294" s="323"/>
      <c r="DG294" s="323"/>
      <c r="DH294" s="323"/>
      <c r="DI294" s="323"/>
      <c r="DJ294" s="323"/>
      <c r="DK294" s="323"/>
      <c r="DL294" s="323"/>
      <c r="DM294" s="323"/>
      <c r="DN294" s="323"/>
      <c r="DO294" s="323"/>
      <c r="DP294" s="323"/>
      <c r="DQ294" s="323"/>
      <c r="DR294" s="323"/>
      <c r="DS294" s="323"/>
      <c r="DT294" s="323"/>
      <c r="DU294" s="323"/>
      <c r="DV294" s="323"/>
      <c r="DW294" s="323"/>
      <c r="DX294" s="323"/>
      <c r="DY294" s="323"/>
      <c r="DZ294" s="323"/>
      <c r="EA294" s="323"/>
      <c r="EB294" s="323"/>
      <c r="EC294" s="323"/>
      <c r="ED294" s="323"/>
      <c r="EE294" s="323"/>
      <c r="EF294" s="323"/>
      <c r="EG294" s="323"/>
      <c r="EH294" s="323"/>
      <c r="EI294" s="323"/>
      <c r="EJ294" s="323"/>
      <c r="EK294" s="323"/>
      <c r="EL294" s="323"/>
      <c r="EM294" s="323"/>
      <c r="EN294" s="323"/>
      <c r="EO294" s="323"/>
      <c r="EP294" s="323"/>
      <c r="EQ294" s="323"/>
      <c r="ER294" s="323"/>
      <c r="ES294" s="323"/>
      <c r="ET294" s="323"/>
      <c r="EU294" s="323"/>
    </row>
    <row r="295" spans="1:151" s="333" customFormat="1" ht="75">
      <c r="A295" s="333" t="s">
        <v>2419</v>
      </c>
      <c r="B295" s="333" t="s">
        <v>877</v>
      </c>
      <c r="C295" s="363" t="s">
        <v>356</v>
      </c>
      <c r="D295" s="333" t="s">
        <v>2420</v>
      </c>
      <c r="E295" s="333" t="s">
        <v>2369</v>
      </c>
      <c r="F295" s="333" t="s">
        <v>31</v>
      </c>
      <c r="G295" s="364" t="s">
        <v>2414</v>
      </c>
      <c r="H295" s="333" t="s">
        <v>1422</v>
      </c>
      <c r="I295" s="333" t="s">
        <v>1423</v>
      </c>
      <c r="J295" s="334" t="s">
        <v>1424</v>
      </c>
      <c r="K295" s="334" t="s">
        <v>944</v>
      </c>
      <c r="L295" s="334" t="s">
        <v>944</v>
      </c>
      <c r="M295" s="333" t="s">
        <v>1426</v>
      </c>
      <c r="N295" s="333" t="s">
        <v>1437</v>
      </c>
      <c r="O295" s="333" t="s">
        <v>1495</v>
      </c>
      <c r="P295" s="333" t="s">
        <v>31</v>
      </c>
      <c r="Q295" s="333" t="s">
        <v>30</v>
      </c>
      <c r="R295" s="333" t="s">
        <v>944</v>
      </c>
      <c r="S295" s="333" t="s">
        <v>1423</v>
      </c>
      <c r="T295" s="333" t="s">
        <v>1430</v>
      </c>
      <c r="U295" s="336">
        <f t="shared" si="18"/>
        <v>3</v>
      </c>
      <c r="V295" s="333" t="s">
        <v>6</v>
      </c>
      <c r="W295" s="336">
        <f t="shared" si="21"/>
        <v>3</v>
      </c>
      <c r="X295" s="333" t="s">
        <v>1431</v>
      </c>
      <c r="Y295" s="336">
        <f t="shared" si="19"/>
        <v>2</v>
      </c>
      <c r="Z295" s="333">
        <f t="shared" si="20"/>
        <v>8</v>
      </c>
      <c r="AA295" s="333" t="s">
        <v>1423</v>
      </c>
      <c r="AB295" s="333" t="s">
        <v>1423</v>
      </c>
      <c r="AC295" s="333" t="s">
        <v>1423</v>
      </c>
      <c r="AD295" s="333" t="s">
        <v>1423</v>
      </c>
      <c r="AE295" s="333" t="s">
        <v>1423</v>
      </c>
      <c r="AF295" s="334">
        <v>44530</v>
      </c>
      <c r="AG295" s="333" t="s">
        <v>1423</v>
      </c>
      <c r="AH295" s="333">
        <v>1</v>
      </c>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c r="BM295" s="323"/>
      <c r="BN295" s="323"/>
      <c r="BO295" s="323"/>
      <c r="BP295" s="323"/>
      <c r="BQ295" s="323"/>
      <c r="BR295" s="323"/>
      <c r="BS295" s="323"/>
      <c r="BT295" s="323"/>
      <c r="BU295" s="323"/>
      <c r="BV295" s="323"/>
      <c r="BW295" s="323"/>
      <c r="BX295" s="323"/>
      <c r="BY295" s="323"/>
      <c r="BZ295" s="323"/>
      <c r="CA295" s="323"/>
      <c r="CB295" s="323"/>
      <c r="CC295" s="323"/>
      <c r="CD295" s="323"/>
      <c r="CE295" s="323"/>
      <c r="CF295" s="323"/>
      <c r="CG295" s="323"/>
      <c r="CH295" s="323"/>
      <c r="CI295" s="323"/>
      <c r="CJ295" s="323"/>
      <c r="CK295" s="323"/>
      <c r="CL295" s="323"/>
      <c r="CM295" s="323"/>
      <c r="CN295" s="323"/>
      <c r="CO295" s="323"/>
      <c r="CP295" s="323"/>
      <c r="CQ295" s="323"/>
      <c r="CR295" s="323"/>
      <c r="CS295" s="323"/>
      <c r="CT295" s="323"/>
      <c r="CU295" s="323"/>
      <c r="CV295" s="323"/>
      <c r="CW295" s="323"/>
      <c r="CX295" s="323"/>
      <c r="CY295" s="323"/>
      <c r="CZ295" s="323"/>
      <c r="DA295" s="323"/>
      <c r="DB295" s="323"/>
      <c r="DC295" s="323"/>
      <c r="DD295" s="323"/>
      <c r="DE295" s="323"/>
      <c r="DF295" s="323"/>
      <c r="DG295" s="323"/>
      <c r="DH295" s="323"/>
      <c r="DI295" s="323"/>
      <c r="DJ295" s="323"/>
      <c r="DK295" s="323"/>
      <c r="DL295" s="323"/>
      <c r="DM295" s="323"/>
      <c r="DN295" s="323"/>
      <c r="DO295" s="323"/>
      <c r="DP295" s="323"/>
      <c r="DQ295" s="323"/>
      <c r="DR295" s="323"/>
      <c r="DS295" s="323"/>
      <c r="DT295" s="323"/>
      <c r="DU295" s="323"/>
      <c r="DV295" s="323"/>
      <c r="DW295" s="323"/>
      <c r="DX295" s="323"/>
      <c r="DY295" s="323"/>
      <c r="DZ295" s="323"/>
      <c r="EA295" s="323"/>
      <c r="EB295" s="323"/>
      <c r="EC295" s="323"/>
      <c r="ED295" s="323"/>
      <c r="EE295" s="323"/>
      <c r="EF295" s="323"/>
      <c r="EG295" s="323"/>
      <c r="EH295" s="323"/>
      <c r="EI295" s="323"/>
      <c r="EJ295" s="323"/>
      <c r="EK295" s="323"/>
      <c r="EL295" s="323"/>
      <c r="EM295" s="323"/>
      <c r="EN295" s="323"/>
      <c r="EO295" s="323"/>
      <c r="EP295" s="323"/>
      <c r="EQ295" s="323"/>
      <c r="ER295" s="323"/>
      <c r="ES295" s="323"/>
      <c r="ET295" s="323"/>
      <c r="EU295" s="323"/>
    </row>
    <row r="296" spans="1:151" s="333" customFormat="1" ht="45">
      <c r="A296" s="333" t="s">
        <v>2421</v>
      </c>
      <c r="B296" s="333" t="s">
        <v>877</v>
      </c>
      <c r="C296" s="363" t="s">
        <v>356</v>
      </c>
      <c r="D296" s="333" t="s">
        <v>2422</v>
      </c>
      <c r="E296" s="333" t="s">
        <v>2335</v>
      </c>
      <c r="F296" s="333" t="s">
        <v>31</v>
      </c>
      <c r="G296" s="364" t="s">
        <v>2414</v>
      </c>
      <c r="H296" s="333" t="s">
        <v>1422</v>
      </c>
      <c r="I296" s="333" t="s">
        <v>1423</v>
      </c>
      <c r="J296" s="334" t="s">
        <v>1424</v>
      </c>
      <c r="K296" s="334" t="s">
        <v>944</v>
      </c>
      <c r="L296" s="334" t="s">
        <v>944</v>
      </c>
      <c r="M296" s="333" t="s">
        <v>1426</v>
      </c>
      <c r="N296" s="333" t="s">
        <v>1437</v>
      </c>
      <c r="O296" s="333" t="s">
        <v>1495</v>
      </c>
      <c r="P296" s="333" t="s">
        <v>31</v>
      </c>
      <c r="Q296" s="333" t="s">
        <v>30</v>
      </c>
      <c r="R296" s="333" t="s">
        <v>944</v>
      </c>
      <c r="S296" s="333" t="s">
        <v>1423</v>
      </c>
      <c r="T296" s="333" t="s">
        <v>1430</v>
      </c>
      <c r="U296" s="336">
        <f t="shared" si="18"/>
        <v>3</v>
      </c>
      <c r="V296" s="333" t="s">
        <v>6</v>
      </c>
      <c r="W296" s="336">
        <f t="shared" si="21"/>
        <v>3</v>
      </c>
      <c r="X296" s="333" t="s">
        <v>1431</v>
      </c>
      <c r="Y296" s="336">
        <f t="shared" si="19"/>
        <v>2</v>
      </c>
      <c r="Z296" s="333">
        <f t="shared" si="20"/>
        <v>8</v>
      </c>
      <c r="AA296" s="333" t="s">
        <v>1423</v>
      </c>
      <c r="AB296" s="333" t="s">
        <v>1423</v>
      </c>
      <c r="AC296" s="333" t="s">
        <v>1423</v>
      </c>
      <c r="AD296" s="333" t="s">
        <v>1423</v>
      </c>
      <c r="AE296" s="333" t="s">
        <v>1423</v>
      </c>
      <c r="AF296" s="334">
        <v>44530</v>
      </c>
      <c r="AG296" s="333" t="s">
        <v>1423</v>
      </c>
      <c r="AH296" s="333">
        <v>1</v>
      </c>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c r="BM296" s="323"/>
      <c r="BN296" s="323"/>
      <c r="BO296" s="323"/>
      <c r="BP296" s="323"/>
      <c r="BQ296" s="323"/>
      <c r="BR296" s="323"/>
      <c r="BS296" s="323"/>
      <c r="BT296" s="323"/>
      <c r="BU296" s="323"/>
      <c r="BV296" s="323"/>
      <c r="BW296" s="323"/>
      <c r="BX296" s="323"/>
      <c r="BY296" s="323"/>
      <c r="BZ296" s="323"/>
      <c r="CA296" s="323"/>
      <c r="CB296" s="323"/>
      <c r="CC296" s="323"/>
      <c r="CD296" s="323"/>
      <c r="CE296" s="323"/>
      <c r="CF296" s="323"/>
      <c r="CG296" s="323"/>
      <c r="CH296" s="323"/>
      <c r="CI296" s="323"/>
      <c r="CJ296" s="323"/>
      <c r="CK296" s="323"/>
      <c r="CL296" s="323"/>
      <c r="CM296" s="323"/>
      <c r="CN296" s="323"/>
      <c r="CO296" s="323"/>
      <c r="CP296" s="323"/>
      <c r="CQ296" s="323"/>
      <c r="CR296" s="323"/>
      <c r="CS296" s="323"/>
      <c r="CT296" s="323"/>
      <c r="CU296" s="323"/>
      <c r="CV296" s="323"/>
      <c r="CW296" s="323"/>
      <c r="CX296" s="323"/>
      <c r="CY296" s="323"/>
      <c r="CZ296" s="323"/>
      <c r="DA296" s="323"/>
      <c r="DB296" s="323"/>
      <c r="DC296" s="323"/>
      <c r="DD296" s="323"/>
      <c r="DE296" s="323"/>
      <c r="DF296" s="323"/>
      <c r="DG296" s="323"/>
      <c r="DH296" s="323"/>
      <c r="DI296" s="323"/>
      <c r="DJ296" s="323"/>
      <c r="DK296" s="323"/>
      <c r="DL296" s="323"/>
      <c r="DM296" s="323"/>
      <c r="DN296" s="323"/>
      <c r="DO296" s="323"/>
      <c r="DP296" s="323"/>
      <c r="DQ296" s="323"/>
      <c r="DR296" s="323"/>
      <c r="DS296" s="323"/>
      <c r="DT296" s="323"/>
      <c r="DU296" s="323"/>
      <c r="DV296" s="323"/>
      <c r="DW296" s="323"/>
      <c r="DX296" s="323"/>
      <c r="DY296" s="323"/>
      <c r="DZ296" s="323"/>
      <c r="EA296" s="323"/>
      <c r="EB296" s="323"/>
      <c r="EC296" s="323"/>
      <c r="ED296" s="323"/>
      <c r="EE296" s="323"/>
      <c r="EF296" s="323"/>
      <c r="EG296" s="323"/>
      <c r="EH296" s="323"/>
      <c r="EI296" s="323"/>
      <c r="EJ296" s="323"/>
      <c r="EK296" s="323"/>
      <c r="EL296" s="323"/>
      <c r="EM296" s="323"/>
      <c r="EN296" s="323"/>
      <c r="EO296" s="323"/>
      <c r="EP296" s="323"/>
      <c r="EQ296" s="323"/>
      <c r="ER296" s="323"/>
      <c r="ES296" s="323"/>
      <c r="ET296" s="323"/>
      <c r="EU296" s="323"/>
    </row>
    <row r="297" spans="1:151" s="333" customFormat="1" ht="60">
      <c r="A297" s="333" t="s">
        <v>2423</v>
      </c>
      <c r="B297" s="333" t="s">
        <v>877</v>
      </c>
      <c r="C297" s="363" t="s">
        <v>356</v>
      </c>
      <c r="D297" s="333" t="s">
        <v>2424</v>
      </c>
      <c r="E297" s="333" t="s">
        <v>2425</v>
      </c>
      <c r="F297" s="333" t="s">
        <v>31</v>
      </c>
      <c r="G297" s="364" t="s">
        <v>2414</v>
      </c>
      <c r="H297" s="333" t="s">
        <v>1422</v>
      </c>
      <c r="I297" s="333" t="s">
        <v>1423</v>
      </c>
      <c r="J297" s="334" t="s">
        <v>1424</v>
      </c>
      <c r="K297" s="334" t="s">
        <v>944</v>
      </c>
      <c r="L297" s="334" t="s">
        <v>944</v>
      </c>
      <c r="M297" s="333" t="s">
        <v>1426</v>
      </c>
      <c r="N297" s="333" t="s">
        <v>1437</v>
      </c>
      <c r="O297" s="333" t="s">
        <v>1495</v>
      </c>
      <c r="P297" s="333" t="s">
        <v>31</v>
      </c>
      <c r="Q297" s="333" t="s">
        <v>30</v>
      </c>
      <c r="R297" s="333" t="s">
        <v>944</v>
      </c>
      <c r="S297" s="333" t="s">
        <v>1423</v>
      </c>
      <c r="T297" s="333" t="s">
        <v>1430</v>
      </c>
      <c r="U297" s="336">
        <f t="shared" si="18"/>
        <v>3</v>
      </c>
      <c r="V297" s="333" t="s">
        <v>6</v>
      </c>
      <c r="W297" s="336">
        <f t="shared" si="21"/>
        <v>3</v>
      </c>
      <c r="X297" s="333" t="s">
        <v>1431</v>
      </c>
      <c r="Y297" s="336">
        <f t="shared" si="19"/>
        <v>2</v>
      </c>
      <c r="Z297" s="333">
        <f t="shared" si="20"/>
        <v>8</v>
      </c>
      <c r="AA297" s="333" t="s">
        <v>1423</v>
      </c>
      <c r="AB297" s="333" t="s">
        <v>1423</v>
      </c>
      <c r="AC297" s="333" t="s">
        <v>1423</v>
      </c>
      <c r="AD297" s="333" t="s">
        <v>1423</v>
      </c>
      <c r="AE297" s="333" t="s">
        <v>1423</v>
      </c>
      <c r="AF297" s="334">
        <v>44530</v>
      </c>
      <c r="AG297" s="333" t="s">
        <v>1423</v>
      </c>
      <c r="AH297" s="333">
        <v>1</v>
      </c>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c r="BM297" s="323"/>
      <c r="BN297" s="323"/>
      <c r="BO297" s="323"/>
      <c r="BP297" s="323"/>
      <c r="BQ297" s="323"/>
      <c r="BR297" s="323"/>
      <c r="BS297" s="323"/>
      <c r="BT297" s="323"/>
      <c r="BU297" s="323"/>
      <c r="BV297" s="323"/>
      <c r="BW297" s="323"/>
      <c r="BX297" s="323"/>
      <c r="BY297" s="323"/>
      <c r="BZ297" s="323"/>
      <c r="CA297" s="323"/>
      <c r="CB297" s="323"/>
      <c r="CC297" s="323"/>
      <c r="CD297" s="323"/>
      <c r="CE297" s="323"/>
      <c r="CF297" s="323"/>
      <c r="CG297" s="323"/>
      <c r="CH297" s="323"/>
      <c r="CI297" s="323"/>
      <c r="CJ297" s="323"/>
      <c r="CK297" s="323"/>
      <c r="CL297" s="323"/>
      <c r="CM297" s="323"/>
      <c r="CN297" s="323"/>
      <c r="CO297" s="323"/>
      <c r="CP297" s="323"/>
      <c r="CQ297" s="323"/>
      <c r="CR297" s="323"/>
      <c r="CS297" s="323"/>
      <c r="CT297" s="323"/>
      <c r="CU297" s="323"/>
      <c r="CV297" s="323"/>
      <c r="CW297" s="323"/>
      <c r="CX297" s="323"/>
      <c r="CY297" s="323"/>
      <c r="CZ297" s="323"/>
      <c r="DA297" s="323"/>
      <c r="DB297" s="323"/>
      <c r="DC297" s="323"/>
      <c r="DD297" s="323"/>
      <c r="DE297" s="323"/>
      <c r="DF297" s="323"/>
      <c r="DG297" s="323"/>
      <c r="DH297" s="323"/>
      <c r="DI297" s="323"/>
      <c r="DJ297" s="323"/>
      <c r="DK297" s="323"/>
      <c r="DL297" s="323"/>
      <c r="DM297" s="323"/>
      <c r="DN297" s="323"/>
      <c r="DO297" s="323"/>
      <c r="DP297" s="323"/>
      <c r="DQ297" s="323"/>
      <c r="DR297" s="323"/>
      <c r="DS297" s="323"/>
      <c r="DT297" s="323"/>
      <c r="DU297" s="323"/>
      <c r="DV297" s="323"/>
      <c r="DW297" s="323"/>
      <c r="DX297" s="323"/>
      <c r="DY297" s="323"/>
      <c r="DZ297" s="323"/>
      <c r="EA297" s="323"/>
      <c r="EB297" s="323"/>
      <c r="EC297" s="323"/>
      <c r="ED297" s="323"/>
      <c r="EE297" s="323"/>
      <c r="EF297" s="323"/>
      <c r="EG297" s="323"/>
      <c r="EH297" s="323"/>
      <c r="EI297" s="323"/>
      <c r="EJ297" s="323"/>
      <c r="EK297" s="323"/>
      <c r="EL297" s="323"/>
      <c r="EM297" s="323"/>
      <c r="EN297" s="323"/>
      <c r="EO297" s="323"/>
      <c r="EP297" s="323"/>
      <c r="EQ297" s="323"/>
      <c r="ER297" s="323"/>
      <c r="ES297" s="323"/>
      <c r="ET297" s="323"/>
      <c r="EU297" s="323"/>
    </row>
    <row r="298" spans="1:151" s="333" customFormat="1" ht="45">
      <c r="A298" s="333" t="s">
        <v>2426</v>
      </c>
      <c r="B298" s="333" t="s">
        <v>877</v>
      </c>
      <c r="C298" s="363" t="s">
        <v>356</v>
      </c>
      <c r="D298" s="333" t="s">
        <v>2427</v>
      </c>
      <c r="E298" s="333" t="s">
        <v>2428</v>
      </c>
      <c r="F298" s="333" t="s">
        <v>31</v>
      </c>
      <c r="G298" s="364" t="s">
        <v>2414</v>
      </c>
      <c r="H298" s="333" t="s">
        <v>1422</v>
      </c>
      <c r="I298" s="333" t="s">
        <v>1423</v>
      </c>
      <c r="J298" s="334" t="s">
        <v>1424</v>
      </c>
      <c r="K298" s="334" t="s">
        <v>944</v>
      </c>
      <c r="L298" s="334" t="s">
        <v>944</v>
      </c>
      <c r="M298" s="333" t="s">
        <v>1426</v>
      </c>
      <c r="N298" s="333" t="s">
        <v>1437</v>
      </c>
      <c r="O298" s="333" t="s">
        <v>1495</v>
      </c>
      <c r="P298" s="333" t="s">
        <v>31</v>
      </c>
      <c r="Q298" s="333" t="s">
        <v>30</v>
      </c>
      <c r="R298" s="333" t="s">
        <v>944</v>
      </c>
      <c r="S298" s="333" t="s">
        <v>1423</v>
      </c>
      <c r="T298" s="333" t="s">
        <v>1430</v>
      </c>
      <c r="U298" s="336">
        <f t="shared" si="18"/>
        <v>3</v>
      </c>
      <c r="V298" s="333" t="s">
        <v>6</v>
      </c>
      <c r="W298" s="336">
        <f t="shared" si="21"/>
        <v>3</v>
      </c>
      <c r="X298" s="333" t="s">
        <v>1431</v>
      </c>
      <c r="Y298" s="336">
        <f t="shared" si="19"/>
        <v>2</v>
      </c>
      <c r="Z298" s="333">
        <f t="shared" si="20"/>
        <v>8</v>
      </c>
      <c r="AA298" s="333" t="s">
        <v>1423</v>
      </c>
      <c r="AB298" s="333" t="s">
        <v>1423</v>
      </c>
      <c r="AC298" s="333" t="s">
        <v>1423</v>
      </c>
      <c r="AD298" s="333" t="s">
        <v>1423</v>
      </c>
      <c r="AE298" s="333" t="s">
        <v>1423</v>
      </c>
      <c r="AF298" s="334">
        <v>44530</v>
      </c>
      <c r="AG298" s="333" t="s">
        <v>1423</v>
      </c>
      <c r="AH298" s="333">
        <v>1</v>
      </c>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c r="BM298" s="323"/>
      <c r="BN298" s="323"/>
      <c r="BO298" s="323"/>
      <c r="BP298" s="323"/>
      <c r="BQ298" s="323"/>
      <c r="BR298" s="323"/>
      <c r="BS298" s="323"/>
      <c r="BT298" s="323"/>
      <c r="BU298" s="323"/>
      <c r="BV298" s="323"/>
      <c r="BW298" s="323"/>
      <c r="BX298" s="323"/>
      <c r="BY298" s="323"/>
      <c r="BZ298" s="323"/>
      <c r="CA298" s="323"/>
      <c r="CB298" s="323"/>
      <c r="CC298" s="323"/>
      <c r="CD298" s="323"/>
      <c r="CE298" s="323"/>
      <c r="CF298" s="323"/>
      <c r="CG298" s="323"/>
      <c r="CH298" s="323"/>
      <c r="CI298" s="323"/>
      <c r="CJ298" s="323"/>
      <c r="CK298" s="323"/>
      <c r="CL298" s="323"/>
      <c r="CM298" s="323"/>
      <c r="CN298" s="323"/>
      <c r="CO298" s="323"/>
      <c r="CP298" s="323"/>
      <c r="CQ298" s="323"/>
      <c r="CR298" s="323"/>
      <c r="CS298" s="323"/>
      <c r="CT298" s="323"/>
      <c r="CU298" s="323"/>
      <c r="CV298" s="323"/>
      <c r="CW298" s="323"/>
      <c r="CX298" s="323"/>
      <c r="CY298" s="323"/>
      <c r="CZ298" s="323"/>
      <c r="DA298" s="323"/>
      <c r="DB298" s="323"/>
      <c r="DC298" s="323"/>
      <c r="DD298" s="323"/>
      <c r="DE298" s="323"/>
      <c r="DF298" s="323"/>
      <c r="DG298" s="323"/>
      <c r="DH298" s="323"/>
      <c r="DI298" s="323"/>
      <c r="DJ298" s="323"/>
      <c r="DK298" s="323"/>
      <c r="DL298" s="323"/>
      <c r="DM298" s="323"/>
      <c r="DN298" s="323"/>
      <c r="DO298" s="323"/>
      <c r="DP298" s="323"/>
      <c r="DQ298" s="323"/>
      <c r="DR298" s="323"/>
      <c r="DS298" s="323"/>
      <c r="DT298" s="323"/>
      <c r="DU298" s="323"/>
      <c r="DV298" s="323"/>
      <c r="DW298" s="323"/>
      <c r="DX298" s="323"/>
      <c r="DY298" s="323"/>
      <c r="DZ298" s="323"/>
      <c r="EA298" s="323"/>
      <c r="EB298" s="323"/>
      <c r="EC298" s="323"/>
      <c r="ED298" s="323"/>
      <c r="EE298" s="323"/>
      <c r="EF298" s="323"/>
      <c r="EG298" s="323"/>
      <c r="EH298" s="323"/>
      <c r="EI298" s="323"/>
      <c r="EJ298" s="323"/>
      <c r="EK298" s="323"/>
      <c r="EL298" s="323"/>
      <c r="EM298" s="323"/>
      <c r="EN298" s="323"/>
      <c r="EO298" s="323"/>
      <c r="EP298" s="323"/>
      <c r="EQ298" s="323"/>
      <c r="ER298" s="323"/>
      <c r="ES298" s="323"/>
      <c r="ET298" s="323"/>
      <c r="EU298" s="323"/>
    </row>
    <row r="299" spans="1:151" s="333" customFormat="1" ht="45">
      <c r="A299" s="333" t="s">
        <v>2429</v>
      </c>
      <c r="B299" s="333" t="s">
        <v>877</v>
      </c>
      <c r="C299" s="363" t="s">
        <v>356</v>
      </c>
      <c r="D299" s="333" t="s">
        <v>2430</v>
      </c>
      <c r="E299" s="333" t="s">
        <v>2362</v>
      </c>
      <c r="F299" s="333" t="s">
        <v>31</v>
      </c>
      <c r="G299" s="364" t="s">
        <v>2414</v>
      </c>
      <c r="H299" s="333" t="s">
        <v>1422</v>
      </c>
      <c r="I299" s="333" t="s">
        <v>1423</v>
      </c>
      <c r="J299" s="334" t="s">
        <v>1424</v>
      </c>
      <c r="K299" s="334" t="s">
        <v>944</v>
      </c>
      <c r="L299" s="334" t="s">
        <v>944</v>
      </c>
      <c r="M299" s="333" t="s">
        <v>1426</v>
      </c>
      <c r="N299" s="333" t="s">
        <v>1437</v>
      </c>
      <c r="O299" s="333" t="s">
        <v>1495</v>
      </c>
      <c r="P299" s="333" t="s">
        <v>31</v>
      </c>
      <c r="Q299" s="333" t="s">
        <v>30</v>
      </c>
      <c r="R299" s="333" t="s">
        <v>944</v>
      </c>
      <c r="S299" s="333" t="s">
        <v>1423</v>
      </c>
      <c r="T299" s="333" t="s">
        <v>1430</v>
      </c>
      <c r="U299" s="336">
        <f t="shared" si="18"/>
        <v>3</v>
      </c>
      <c r="V299" s="333" t="s">
        <v>6</v>
      </c>
      <c r="W299" s="336">
        <f t="shared" si="21"/>
        <v>3</v>
      </c>
      <c r="X299" s="333" t="s">
        <v>1431</v>
      </c>
      <c r="Y299" s="336">
        <f t="shared" si="19"/>
        <v>2</v>
      </c>
      <c r="Z299" s="333">
        <f t="shared" si="20"/>
        <v>8</v>
      </c>
      <c r="AA299" s="333" t="s">
        <v>1423</v>
      </c>
      <c r="AB299" s="333" t="s">
        <v>1423</v>
      </c>
      <c r="AC299" s="333" t="s">
        <v>1423</v>
      </c>
      <c r="AD299" s="333" t="s">
        <v>1423</v>
      </c>
      <c r="AE299" s="333" t="s">
        <v>1423</v>
      </c>
      <c r="AF299" s="334">
        <v>44530</v>
      </c>
      <c r="AG299" s="333" t="s">
        <v>1423</v>
      </c>
      <c r="AH299" s="333">
        <v>1</v>
      </c>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c r="BM299" s="323"/>
      <c r="BN299" s="323"/>
      <c r="BO299" s="323"/>
      <c r="BP299" s="323"/>
      <c r="BQ299" s="323"/>
      <c r="BR299" s="323"/>
      <c r="BS299" s="323"/>
      <c r="BT299" s="323"/>
      <c r="BU299" s="323"/>
      <c r="BV299" s="323"/>
      <c r="BW299" s="323"/>
      <c r="BX299" s="323"/>
      <c r="BY299" s="323"/>
      <c r="BZ299" s="323"/>
      <c r="CA299" s="323"/>
      <c r="CB299" s="323"/>
      <c r="CC299" s="323"/>
      <c r="CD299" s="323"/>
      <c r="CE299" s="323"/>
      <c r="CF299" s="323"/>
      <c r="CG299" s="323"/>
      <c r="CH299" s="323"/>
      <c r="CI299" s="323"/>
      <c r="CJ299" s="323"/>
      <c r="CK299" s="323"/>
      <c r="CL299" s="323"/>
      <c r="CM299" s="323"/>
      <c r="CN299" s="323"/>
      <c r="CO299" s="323"/>
      <c r="CP299" s="323"/>
      <c r="CQ299" s="323"/>
      <c r="CR299" s="323"/>
      <c r="CS299" s="323"/>
      <c r="CT299" s="323"/>
      <c r="CU299" s="323"/>
      <c r="CV299" s="323"/>
      <c r="CW299" s="323"/>
      <c r="CX299" s="323"/>
      <c r="CY299" s="323"/>
      <c r="CZ299" s="323"/>
      <c r="DA299" s="323"/>
      <c r="DB299" s="323"/>
      <c r="DC299" s="323"/>
      <c r="DD299" s="323"/>
      <c r="DE299" s="323"/>
      <c r="DF299" s="323"/>
      <c r="DG299" s="323"/>
      <c r="DH299" s="323"/>
      <c r="DI299" s="323"/>
      <c r="DJ299" s="323"/>
      <c r="DK299" s="323"/>
      <c r="DL299" s="323"/>
      <c r="DM299" s="323"/>
      <c r="DN299" s="323"/>
      <c r="DO299" s="323"/>
      <c r="DP299" s="323"/>
      <c r="DQ299" s="323"/>
      <c r="DR299" s="323"/>
      <c r="DS299" s="323"/>
      <c r="DT299" s="323"/>
      <c r="DU299" s="323"/>
      <c r="DV299" s="323"/>
      <c r="DW299" s="323"/>
      <c r="DX299" s="323"/>
      <c r="DY299" s="323"/>
      <c r="DZ299" s="323"/>
      <c r="EA299" s="323"/>
      <c r="EB299" s="323"/>
      <c r="EC299" s="323"/>
      <c r="ED299" s="323"/>
      <c r="EE299" s="323"/>
      <c r="EF299" s="323"/>
      <c r="EG299" s="323"/>
      <c r="EH299" s="323"/>
      <c r="EI299" s="323"/>
      <c r="EJ299" s="323"/>
      <c r="EK299" s="323"/>
      <c r="EL299" s="323"/>
      <c r="EM299" s="323"/>
      <c r="EN299" s="323"/>
      <c r="EO299" s="323"/>
      <c r="EP299" s="323"/>
      <c r="EQ299" s="323"/>
      <c r="ER299" s="323"/>
      <c r="ES299" s="323"/>
      <c r="ET299" s="323"/>
      <c r="EU299" s="323"/>
    </row>
    <row r="300" spans="1:151" s="333" customFormat="1" ht="60">
      <c r="A300" s="333" t="s">
        <v>2431</v>
      </c>
      <c r="B300" s="333" t="s">
        <v>877</v>
      </c>
      <c r="C300" s="363" t="s">
        <v>356</v>
      </c>
      <c r="D300" s="333" t="s">
        <v>2432</v>
      </c>
      <c r="E300" s="333" t="s">
        <v>2433</v>
      </c>
      <c r="F300" s="333" t="s">
        <v>31</v>
      </c>
      <c r="G300" s="364" t="s">
        <v>2414</v>
      </c>
      <c r="H300" s="333" t="s">
        <v>1422</v>
      </c>
      <c r="I300" s="333" t="s">
        <v>1423</v>
      </c>
      <c r="J300" s="334" t="s">
        <v>1424</v>
      </c>
      <c r="K300" s="334" t="s">
        <v>944</v>
      </c>
      <c r="L300" s="334" t="s">
        <v>944</v>
      </c>
      <c r="M300" s="333" t="s">
        <v>1426</v>
      </c>
      <c r="N300" s="333" t="s">
        <v>1437</v>
      </c>
      <c r="O300" s="333" t="s">
        <v>1495</v>
      </c>
      <c r="P300" s="333" t="s">
        <v>31</v>
      </c>
      <c r="Q300" s="333" t="s">
        <v>30</v>
      </c>
      <c r="R300" s="333" t="s">
        <v>944</v>
      </c>
      <c r="S300" s="333" t="s">
        <v>1423</v>
      </c>
      <c r="T300" s="333" t="s">
        <v>1430</v>
      </c>
      <c r="U300" s="336">
        <f t="shared" si="18"/>
        <v>3</v>
      </c>
      <c r="V300" s="333" t="s">
        <v>6</v>
      </c>
      <c r="W300" s="336">
        <f t="shared" si="21"/>
        <v>3</v>
      </c>
      <c r="X300" s="333" t="s">
        <v>1431</v>
      </c>
      <c r="Y300" s="336">
        <f t="shared" si="19"/>
        <v>2</v>
      </c>
      <c r="Z300" s="333">
        <f t="shared" si="20"/>
        <v>8</v>
      </c>
      <c r="AA300" s="333" t="s">
        <v>1423</v>
      </c>
      <c r="AB300" s="333" t="s">
        <v>1423</v>
      </c>
      <c r="AC300" s="333" t="s">
        <v>1423</v>
      </c>
      <c r="AD300" s="333" t="s">
        <v>1423</v>
      </c>
      <c r="AE300" s="333" t="s">
        <v>1423</v>
      </c>
      <c r="AF300" s="334">
        <v>44530</v>
      </c>
      <c r="AG300" s="333" t="s">
        <v>1423</v>
      </c>
      <c r="AH300" s="333">
        <v>1</v>
      </c>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c r="BN300" s="323"/>
      <c r="BO300" s="323"/>
      <c r="BP300" s="323"/>
      <c r="BQ300" s="323"/>
      <c r="BR300" s="323"/>
      <c r="BS300" s="323"/>
      <c r="BT300" s="323"/>
      <c r="BU300" s="323"/>
      <c r="BV300" s="323"/>
      <c r="BW300" s="323"/>
      <c r="BX300" s="323"/>
      <c r="BY300" s="323"/>
      <c r="BZ300" s="323"/>
      <c r="CA300" s="323"/>
      <c r="CB300" s="323"/>
      <c r="CC300" s="323"/>
      <c r="CD300" s="323"/>
      <c r="CE300" s="323"/>
      <c r="CF300" s="323"/>
      <c r="CG300" s="323"/>
      <c r="CH300" s="323"/>
      <c r="CI300" s="323"/>
      <c r="CJ300" s="323"/>
      <c r="CK300" s="323"/>
      <c r="CL300" s="323"/>
      <c r="CM300" s="323"/>
      <c r="CN300" s="323"/>
      <c r="CO300" s="323"/>
      <c r="CP300" s="323"/>
      <c r="CQ300" s="323"/>
      <c r="CR300" s="323"/>
      <c r="CS300" s="323"/>
      <c r="CT300" s="323"/>
      <c r="CU300" s="323"/>
      <c r="CV300" s="323"/>
      <c r="CW300" s="323"/>
      <c r="CX300" s="323"/>
      <c r="CY300" s="323"/>
      <c r="CZ300" s="323"/>
      <c r="DA300" s="323"/>
      <c r="DB300" s="323"/>
      <c r="DC300" s="323"/>
      <c r="DD300" s="323"/>
      <c r="DE300" s="323"/>
      <c r="DF300" s="323"/>
      <c r="DG300" s="323"/>
      <c r="DH300" s="323"/>
      <c r="DI300" s="323"/>
      <c r="DJ300" s="323"/>
      <c r="DK300" s="323"/>
      <c r="DL300" s="323"/>
      <c r="DM300" s="323"/>
      <c r="DN300" s="323"/>
      <c r="DO300" s="323"/>
      <c r="DP300" s="323"/>
      <c r="DQ300" s="323"/>
      <c r="DR300" s="323"/>
      <c r="DS300" s="323"/>
      <c r="DT300" s="323"/>
      <c r="DU300" s="323"/>
      <c r="DV300" s="323"/>
      <c r="DW300" s="323"/>
      <c r="DX300" s="323"/>
      <c r="DY300" s="323"/>
      <c r="DZ300" s="323"/>
      <c r="EA300" s="323"/>
      <c r="EB300" s="323"/>
      <c r="EC300" s="323"/>
      <c r="ED300" s="323"/>
      <c r="EE300" s="323"/>
      <c r="EF300" s="323"/>
      <c r="EG300" s="323"/>
      <c r="EH300" s="323"/>
      <c r="EI300" s="323"/>
      <c r="EJ300" s="323"/>
      <c r="EK300" s="323"/>
      <c r="EL300" s="323"/>
      <c r="EM300" s="323"/>
      <c r="EN300" s="323"/>
      <c r="EO300" s="323"/>
      <c r="EP300" s="323"/>
      <c r="EQ300" s="323"/>
      <c r="ER300" s="323"/>
      <c r="ES300" s="323"/>
      <c r="ET300" s="323"/>
      <c r="EU300" s="323"/>
    </row>
    <row r="301" spans="1:151" s="333" customFormat="1" ht="45">
      <c r="A301" s="333" t="s">
        <v>2434</v>
      </c>
      <c r="B301" s="333" t="s">
        <v>877</v>
      </c>
      <c r="C301" s="363" t="s">
        <v>356</v>
      </c>
      <c r="D301" s="333" t="s">
        <v>2435</v>
      </c>
      <c r="E301" s="333" t="s">
        <v>2387</v>
      </c>
      <c r="F301" s="333" t="s">
        <v>31</v>
      </c>
      <c r="G301" s="364" t="s">
        <v>2436</v>
      </c>
      <c r="H301" s="333" t="s">
        <v>1422</v>
      </c>
      <c r="I301" s="333" t="s">
        <v>1423</v>
      </c>
      <c r="J301" s="334" t="s">
        <v>1424</v>
      </c>
      <c r="K301" s="334" t="s">
        <v>944</v>
      </c>
      <c r="L301" s="334" t="s">
        <v>944</v>
      </c>
      <c r="M301" s="333" t="s">
        <v>1426</v>
      </c>
      <c r="N301" s="333" t="s">
        <v>1437</v>
      </c>
      <c r="O301" s="333" t="s">
        <v>1495</v>
      </c>
      <c r="P301" s="333" t="s">
        <v>31</v>
      </c>
      <c r="Q301" s="333" t="s">
        <v>30</v>
      </c>
      <c r="R301" s="333" t="s">
        <v>944</v>
      </c>
      <c r="S301" s="333" t="s">
        <v>1423</v>
      </c>
      <c r="T301" s="333" t="s">
        <v>1430</v>
      </c>
      <c r="U301" s="336">
        <f t="shared" si="18"/>
        <v>3</v>
      </c>
      <c r="V301" s="333" t="s">
        <v>6</v>
      </c>
      <c r="W301" s="336">
        <f t="shared" si="21"/>
        <v>3</v>
      </c>
      <c r="X301" s="333" t="s">
        <v>1431</v>
      </c>
      <c r="Y301" s="336">
        <f t="shared" si="19"/>
        <v>2</v>
      </c>
      <c r="Z301" s="333">
        <f t="shared" si="20"/>
        <v>8</v>
      </c>
      <c r="AA301" s="333" t="s">
        <v>1423</v>
      </c>
      <c r="AB301" s="333" t="s">
        <v>1423</v>
      </c>
      <c r="AC301" s="333" t="s">
        <v>1423</v>
      </c>
      <c r="AD301" s="333" t="s">
        <v>1423</v>
      </c>
      <c r="AE301" s="333" t="s">
        <v>1423</v>
      </c>
      <c r="AF301" s="334">
        <v>44530</v>
      </c>
      <c r="AG301" s="333" t="s">
        <v>1423</v>
      </c>
      <c r="AH301" s="333">
        <v>1</v>
      </c>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c r="BN301" s="323"/>
      <c r="BO301" s="323"/>
      <c r="BP301" s="323"/>
      <c r="BQ301" s="323"/>
      <c r="BR301" s="323"/>
      <c r="BS301" s="323"/>
      <c r="BT301" s="323"/>
      <c r="BU301" s="323"/>
      <c r="BV301" s="323"/>
      <c r="BW301" s="323"/>
      <c r="BX301" s="323"/>
      <c r="BY301" s="323"/>
      <c r="BZ301" s="323"/>
      <c r="CA301" s="323"/>
      <c r="CB301" s="323"/>
      <c r="CC301" s="323"/>
      <c r="CD301" s="323"/>
      <c r="CE301" s="323"/>
      <c r="CF301" s="323"/>
      <c r="CG301" s="323"/>
      <c r="CH301" s="323"/>
      <c r="CI301" s="323"/>
      <c r="CJ301" s="323"/>
      <c r="CK301" s="323"/>
      <c r="CL301" s="323"/>
      <c r="CM301" s="323"/>
      <c r="CN301" s="323"/>
      <c r="CO301" s="323"/>
      <c r="CP301" s="323"/>
      <c r="CQ301" s="323"/>
      <c r="CR301" s="323"/>
      <c r="CS301" s="323"/>
      <c r="CT301" s="323"/>
      <c r="CU301" s="323"/>
      <c r="CV301" s="323"/>
      <c r="CW301" s="323"/>
      <c r="CX301" s="323"/>
      <c r="CY301" s="323"/>
      <c r="CZ301" s="323"/>
      <c r="DA301" s="323"/>
      <c r="DB301" s="323"/>
      <c r="DC301" s="323"/>
      <c r="DD301" s="323"/>
      <c r="DE301" s="323"/>
      <c r="DF301" s="323"/>
      <c r="DG301" s="323"/>
      <c r="DH301" s="323"/>
      <c r="DI301" s="323"/>
      <c r="DJ301" s="323"/>
      <c r="DK301" s="323"/>
      <c r="DL301" s="323"/>
      <c r="DM301" s="323"/>
      <c r="DN301" s="323"/>
      <c r="DO301" s="323"/>
      <c r="DP301" s="323"/>
      <c r="DQ301" s="323"/>
      <c r="DR301" s="323"/>
      <c r="DS301" s="323"/>
      <c r="DT301" s="323"/>
      <c r="DU301" s="323"/>
      <c r="DV301" s="323"/>
      <c r="DW301" s="323"/>
      <c r="DX301" s="323"/>
      <c r="DY301" s="323"/>
      <c r="DZ301" s="323"/>
      <c r="EA301" s="323"/>
      <c r="EB301" s="323"/>
      <c r="EC301" s="323"/>
      <c r="ED301" s="323"/>
      <c r="EE301" s="323"/>
      <c r="EF301" s="323"/>
      <c r="EG301" s="323"/>
      <c r="EH301" s="323"/>
      <c r="EI301" s="323"/>
      <c r="EJ301" s="323"/>
      <c r="EK301" s="323"/>
      <c r="EL301" s="323"/>
      <c r="EM301" s="323"/>
      <c r="EN301" s="323"/>
      <c r="EO301" s="323"/>
      <c r="EP301" s="323"/>
      <c r="EQ301" s="323"/>
      <c r="ER301" s="323"/>
      <c r="ES301" s="323"/>
      <c r="ET301" s="323"/>
      <c r="EU301" s="323"/>
    </row>
    <row r="302" spans="1:151" s="333" customFormat="1" ht="30">
      <c r="A302" s="333" t="s">
        <v>2437</v>
      </c>
      <c r="B302" s="333" t="s">
        <v>877</v>
      </c>
      <c r="C302" s="363" t="s">
        <v>356</v>
      </c>
      <c r="D302" s="333" t="s">
        <v>2438</v>
      </c>
      <c r="E302" s="333" t="s">
        <v>2322</v>
      </c>
      <c r="F302" s="333" t="s">
        <v>31</v>
      </c>
      <c r="G302" s="364" t="s">
        <v>2436</v>
      </c>
      <c r="H302" s="333" t="s">
        <v>1422</v>
      </c>
      <c r="I302" s="333" t="s">
        <v>1423</v>
      </c>
      <c r="J302" s="334" t="s">
        <v>1424</v>
      </c>
      <c r="K302" s="334" t="s">
        <v>944</v>
      </c>
      <c r="L302" s="334" t="s">
        <v>944</v>
      </c>
      <c r="M302" s="333" t="s">
        <v>1426</v>
      </c>
      <c r="N302" s="333" t="s">
        <v>1437</v>
      </c>
      <c r="O302" s="333" t="s">
        <v>1495</v>
      </c>
      <c r="P302" s="333" t="s">
        <v>31</v>
      </c>
      <c r="Q302" s="333" t="s">
        <v>30</v>
      </c>
      <c r="R302" s="333" t="s">
        <v>944</v>
      </c>
      <c r="S302" s="333" t="s">
        <v>1423</v>
      </c>
      <c r="T302" s="333" t="s">
        <v>1430</v>
      </c>
      <c r="U302" s="336">
        <f t="shared" si="18"/>
        <v>3</v>
      </c>
      <c r="V302" s="333" t="s">
        <v>6</v>
      </c>
      <c r="W302" s="336">
        <f t="shared" si="21"/>
        <v>3</v>
      </c>
      <c r="X302" s="333" t="s">
        <v>1431</v>
      </c>
      <c r="Y302" s="336">
        <f t="shared" si="19"/>
        <v>2</v>
      </c>
      <c r="Z302" s="333">
        <f t="shared" si="20"/>
        <v>8</v>
      </c>
      <c r="AA302" s="333" t="s">
        <v>1423</v>
      </c>
      <c r="AB302" s="333" t="s">
        <v>1423</v>
      </c>
      <c r="AC302" s="333" t="s">
        <v>1423</v>
      </c>
      <c r="AD302" s="333" t="s">
        <v>1423</v>
      </c>
      <c r="AE302" s="333" t="s">
        <v>1423</v>
      </c>
      <c r="AF302" s="334">
        <v>44530</v>
      </c>
      <c r="AG302" s="333" t="s">
        <v>1423</v>
      </c>
      <c r="AH302" s="333">
        <v>1</v>
      </c>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c r="BN302" s="323"/>
      <c r="BO302" s="323"/>
      <c r="BP302" s="323"/>
      <c r="BQ302" s="323"/>
      <c r="BR302" s="323"/>
      <c r="BS302" s="323"/>
      <c r="BT302" s="323"/>
      <c r="BU302" s="323"/>
      <c r="BV302" s="323"/>
      <c r="BW302" s="323"/>
      <c r="BX302" s="323"/>
      <c r="BY302" s="323"/>
      <c r="BZ302" s="323"/>
      <c r="CA302" s="323"/>
      <c r="CB302" s="323"/>
      <c r="CC302" s="323"/>
      <c r="CD302" s="323"/>
      <c r="CE302" s="323"/>
      <c r="CF302" s="323"/>
      <c r="CG302" s="323"/>
      <c r="CH302" s="323"/>
      <c r="CI302" s="323"/>
      <c r="CJ302" s="323"/>
      <c r="CK302" s="323"/>
      <c r="CL302" s="323"/>
      <c r="CM302" s="323"/>
      <c r="CN302" s="323"/>
      <c r="CO302" s="323"/>
      <c r="CP302" s="323"/>
      <c r="CQ302" s="323"/>
      <c r="CR302" s="323"/>
      <c r="CS302" s="323"/>
      <c r="CT302" s="323"/>
      <c r="CU302" s="323"/>
      <c r="CV302" s="323"/>
      <c r="CW302" s="323"/>
      <c r="CX302" s="323"/>
      <c r="CY302" s="323"/>
      <c r="CZ302" s="323"/>
      <c r="DA302" s="323"/>
      <c r="DB302" s="323"/>
      <c r="DC302" s="323"/>
      <c r="DD302" s="323"/>
      <c r="DE302" s="323"/>
      <c r="DF302" s="323"/>
      <c r="DG302" s="323"/>
      <c r="DH302" s="323"/>
      <c r="DI302" s="323"/>
      <c r="DJ302" s="323"/>
      <c r="DK302" s="323"/>
      <c r="DL302" s="323"/>
      <c r="DM302" s="323"/>
      <c r="DN302" s="323"/>
      <c r="DO302" s="323"/>
      <c r="DP302" s="323"/>
      <c r="DQ302" s="323"/>
      <c r="DR302" s="323"/>
      <c r="DS302" s="323"/>
      <c r="DT302" s="323"/>
      <c r="DU302" s="323"/>
      <c r="DV302" s="323"/>
      <c r="DW302" s="323"/>
      <c r="DX302" s="323"/>
      <c r="DY302" s="323"/>
      <c r="DZ302" s="323"/>
      <c r="EA302" s="323"/>
      <c r="EB302" s="323"/>
      <c r="EC302" s="323"/>
      <c r="ED302" s="323"/>
      <c r="EE302" s="323"/>
      <c r="EF302" s="323"/>
      <c r="EG302" s="323"/>
      <c r="EH302" s="323"/>
      <c r="EI302" s="323"/>
      <c r="EJ302" s="323"/>
      <c r="EK302" s="323"/>
      <c r="EL302" s="323"/>
      <c r="EM302" s="323"/>
      <c r="EN302" s="323"/>
      <c r="EO302" s="323"/>
      <c r="EP302" s="323"/>
      <c r="EQ302" s="323"/>
      <c r="ER302" s="323"/>
      <c r="ES302" s="323"/>
      <c r="ET302" s="323"/>
      <c r="EU302" s="323"/>
    </row>
    <row r="303" spans="1:151" s="333" customFormat="1" ht="45">
      <c r="A303" s="333" t="s">
        <v>2439</v>
      </c>
      <c r="B303" s="333" t="s">
        <v>877</v>
      </c>
      <c r="C303" s="363" t="s">
        <v>356</v>
      </c>
      <c r="D303" s="333" t="s">
        <v>2440</v>
      </c>
      <c r="E303" s="333" t="s">
        <v>2362</v>
      </c>
      <c r="F303" s="333" t="s">
        <v>31</v>
      </c>
      <c r="G303" s="364" t="s">
        <v>2436</v>
      </c>
      <c r="H303" s="333" t="s">
        <v>1422</v>
      </c>
      <c r="I303" s="333" t="s">
        <v>1423</v>
      </c>
      <c r="J303" s="334" t="s">
        <v>1424</v>
      </c>
      <c r="K303" s="334" t="s">
        <v>944</v>
      </c>
      <c r="L303" s="334" t="s">
        <v>944</v>
      </c>
      <c r="M303" s="333" t="s">
        <v>1426</v>
      </c>
      <c r="N303" s="333" t="s">
        <v>1437</v>
      </c>
      <c r="O303" s="333" t="s">
        <v>1495</v>
      </c>
      <c r="P303" s="333" t="s">
        <v>31</v>
      </c>
      <c r="Q303" s="333" t="s">
        <v>30</v>
      </c>
      <c r="R303" s="333" t="s">
        <v>944</v>
      </c>
      <c r="S303" s="333" t="s">
        <v>1423</v>
      </c>
      <c r="T303" s="333" t="s">
        <v>1430</v>
      </c>
      <c r="U303" s="336">
        <f t="shared" si="18"/>
        <v>3</v>
      </c>
      <c r="V303" s="333" t="s">
        <v>6</v>
      </c>
      <c r="W303" s="336">
        <f t="shared" si="21"/>
        <v>3</v>
      </c>
      <c r="X303" s="333" t="s">
        <v>1431</v>
      </c>
      <c r="Y303" s="336">
        <f t="shared" si="19"/>
        <v>2</v>
      </c>
      <c r="Z303" s="333">
        <f t="shared" si="20"/>
        <v>8</v>
      </c>
      <c r="AA303" s="333" t="s">
        <v>1423</v>
      </c>
      <c r="AB303" s="333" t="s">
        <v>1423</v>
      </c>
      <c r="AC303" s="333" t="s">
        <v>1423</v>
      </c>
      <c r="AD303" s="333" t="s">
        <v>1423</v>
      </c>
      <c r="AE303" s="333" t="s">
        <v>1423</v>
      </c>
      <c r="AF303" s="334">
        <v>44530</v>
      </c>
      <c r="AG303" s="333" t="s">
        <v>1423</v>
      </c>
      <c r="AH303" s="333">
        <v>1</v>
      </c>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c r="BN303" s="323"/>
      <c r="BO303" s="323"/>
      <c r="BP303" s="323"/>
      <c r="BQ303" s="323"/>
      <c r="BR303" s="323"/>
      <c r="BS303" s="323"/>
      <c r="BT303" s="323"/>
      <c r="BU303" s="323"/>
      <c r="BV303" s="323"/>
      <c r="BW303" s="323"/>
      <c r="BX303" s="323"/>
      <c r="BY303" s="323"/>
      <c r="BZ303" s="323"/>
      <c r="CA303" s="323"/>
      <c r="CB303" s="323"/>
      <c r="CC303" s="323"/>
      <c r="CD303" s="323"/>
      <c r="CE303" s="323"/>
      <c r="CF303" s="323"/>
      <c r="CG303" s="323"/>
      <c r="CH303" s="323"/>
      <c r="CI303" s="323"/>
      <c r="CJ303" s="323"/>
      <c r="CK303" s="323"/>
      <c r="CL303" s="323"/>
      <c r="CM303" s="323"/>
      <c r="CN303" s="323"/>
      <c r="CO303" s="323"/>
      <c r="CP303" s="323"/>
      <c r="CQ303" s="323"/>
      <c r="CR303" s="323"/>
      <c r="CS303" s="323"/>
      <c r="CT303" s="323"/>
      <c r="CU303" s="323"/>
      <c r="CV303" s="323"/>
      <c r="CW303" s="323"/>
      <c r="CX303" s="323"/>
      <c r="CY303" s="323"/>
      <c r="CZ303" s="323"/>
      <c r="DA303" s="323"/>
      <c r="DB303" s="323"/>
      <c r="DC303" s="323"/>
      <c r="DD303" s="323"/>
      <c r="DE303" s="323"/>
      <c r="DF303" s="323"/>
      <c r="DG303" s="323"/>
      <c r="DH303" s="323"/>
      <c r="DI303" s="323"/>
      <c r="DJ303" s="323"/>
      <c r="DK303" s="323"/>
      <c r="DL303" s="323"/>
      <c r="DM303" s="323"/>
      <c r="DN303" s="323"/>
      <c r="DO303" s="323"/>
      <c r="DP303" s="323"/>
      <c r="DQ303" s="323"/>
      <c r="DR303" s="323"/>
      <c r="DS303" s="323"/>
      <c r="DT303" s="323"/>
      <c r="DU303" s="323"/>
      <c r="DV303" s="323"/>
      <c r="DW303" s="323"/>
      <c r="DX303" s="323"/>
      <c r="DY303" s="323"/>
      <c r="DZ303" s="323"/>
      <c r="EA303" s="323"/>
      <c r="EB303" s="323"/>
      <c r="EC303" s="323"/>
      <c r="ED303" s="323"/>
      <c r="EE303" s="323"/>
      <c r="EF303" s="323"/>
      <c r="EG303" s="323"/>
      <c r="EH303" s="323"/>
      <c r="EI303" s="323"/>
      <c r="EJ303" s="323"/>
      <c r="EK303" s="323"/>
      <c r="EL303" s="323"/>
      <c r="EM303" s="323"/>
      <c r="EN303" s="323"/>
      <c r="EO303" s="323"/>
      <c r="EP303" s="323"/>
      <c r="EQ303" s="323"/>
      <c r="ER303" s="323"/>
      <c r="ES303" s="323"/>
      <c r="ET303" s="323"/>
      <c r="EU303" s="323"/>
    </row>
    <row r="304" spans="1:151" s="333" customFormat="1" ht="45">
      <c r="A304" s="333" t="s">
        <v>2441</v>
      </c>
      <c r="B304" s="333" t="s">
        <v>877</v>
      </c>
      <c r="C304" s="363" t="s">
        <v>356</v>
      </c>
      <c r="D304" s="333" t="s">
        <v>2442</v>
      </c>
      <c r="E304" s="333" t="s">
        <v>2329</v>
      </c>
      <c r="F304" s="333" t="s">
        <v>31</v>
      </c>
      <c r="G304" s="364" t="s">
        <v>2436</v>
      </c>
      <c r="H304" s="333" t="s">
        <v>1422</v>
      </c>
      <c r="I304" s="333" t="s">
        <v>1423</v>
      </c>
      <c r="J304" s="334" t="s">
        <v>1424</v>
      </c>
      <c r="K304" s="334" t="s">
        <v>944</v>
      </c>
      <c r="L304" s="334" t="s">
        <v>944</v>
      </c>
      <c r="M304" s="333" t="s">
        <v>1426</v>
      </c>
      <c r="N304" s="333" t="s">
        <v>1437</v>
      </c>
      <c r="O304" s="333" t="s">
        <v>1495</v>
      </c>
      <c r="P304" s="333" t="s">
        <v>31</v>
      </c>
      <c r="Q304" s="333" t="s">
        <v>30</v>
      </c>
      <c r="R304" s="333" t="s">
        <v>944</v>
      </c>
      <c r="S304" s="333" t="s">
        <v>1423</v>
      </c>
      <c r="T304" s="333" t="s">
        <v>1430</v>
      </c>
      <c r="U304" s="336">
        <f t="shared" si="18"/>
        <v>3</v>
      </c>
      <c r="V304" s="333" t="s">
        <v>6</v>
      </c>
      <c r="W304" s="336">
        <f t="shared" si="21"/>
        <v>3</v>
      </c>
      <c r="X304" s="333" t="s">
        <v>1431</v>
      </c>
      <c r="Y304" s="336">
        <f t="shared" si="19"/>
        <v>2</v>
      </c>
      <c r="Z304" s="333">
        <f t="shared" si="20"/>
        <v>8</v>
      </c>
      <c r="AA304" s="333" t="s">
        <v>1423</v>
      </c>
      <c r="AB304" s="333" t="s">
        <v>1423</v>
      </c>
      <c r="AC304" s="333" t="s">
        <v>1423</v>
      </c>
      <c r="AD304" s="333" t="s">
        <v>1423</v>
      </c>
      <c r="AE304" s="333" t="s">
        <v>1423</v>
      </c>
      <c r="AF304" s="334">
        <v>44530</v>
      </c>
      <c r="AG304" s="333" t="s">
        <v>1423</v>
      </c>
      <c r="AH304" s="333">
        <v>1</v>
      </c>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c r="BM304" s="323"/>
      <c r="BN304" s="323"/>
      <c r="BO304" s="323"/>
      <c r="BP304" s="323"/>
      <c r="BQ304" s="323"/>
      <c r="BR304" s="323"/>
      <c r="BS304" s="323"/>
      <c r="BT304" s="323"/>
      <c r="BU304" s="323"/>
      <c r="BV304" s="323"/>
      <c r="BW304" s="323"/>
      <c r="BX304" s="323"/>
      <c r="BY304" s="323"/>
      <c r="BZ304" s="323"/>
      <c r="CA304" s="323"/>
      <c r="CB304" s="323"/>
      <c r="CC304" s="323"/>
      <c r="CD304" s="323"/>
      <c r="CE304" s="323"/>
      <c r="CF304" s="323"/>
      <c r="CG304" s="323"/>
      <c r="CH304" s="323"/>
      <c r="CI304" s="323"/>
      <c r="CJ304" s="323"/>
      <c r="CK304" s="323"/>
      <c r="CL304" s="323"/>
      <c r="CM304" s="323"/>
      <c r="CN304" s="323"/>
      <c r="CO304" s="323"/>
      <c r="CP304" s="323"/>
      <c r="CQ304" s="323"/>
      <c r="CR304" s="323"/>
      <c r="CS304" s="323"/>
      <c r="CT304" s="323"/>
      <c r="CU304" s="323"/>
      <c r="CV304" s="323"/>
      <c r="CW304" s="323"/>
      <c r="CX304" s="323"/>
      <c r="CY304" s="323"/>
      <c r="CZ304" s="323"/>
      <c r="DA304" s="323"/>
      <c r="DB304" s="323"/>
      <c r="DC304" s="323"/>
      <c r="DD304" s="323"/>
      <c r="DE304" s="323"/>
      <c r="DF304" s="323"/>
      <c r="DG304" s="323"/>
      <c r="DH304" s="323"/>
      <c r="DI304" s="323"/>
      <c r="DJ304" s="323"/>
      <c r="DK304" s="323"/>
      <c r="DL304" s="323"/>
      <c r="DM304" s="323"/>
      <c r="DN304" s="323"/>
      <c r="DO304" s="323"/>
      <c r="DP304" s="323"/>
      <c r="DQ304" s="323"/>
      <c r="DR304" s="323"/>
      <c r="DS304" s="323"/>
      <c r="DT304" s="323"/>
      <c r="DU304" s="323"/>
      <c r="DV304" s="323"/>
      <c r="DW304" s="323"/>
      <c r="DX304" s="323"/>
      <c r="DY304" s="323"/>
      <c r="DZ304" s="323"/>
      <c r="EA304" s="323"/>
      <c r="EB304" s="323"/>
      <c r="EC304" s="323"/>
      <c r="ED304" s="323"/>
      <c r="EE304" s="323"/>
      <c r="EF304" s="323"/>
      <c r="EG304" s="323"/>
      <c r="EH304" s="323"/>
      <c r="EI304" s="323"/>
      <c r="EJ304" s="323"/>
      <c r="EK304" s="323"/>
      <c r="EL304" s="323"/>
      <c r="EM304" s="323"/>
      <c r="EN304" s="323"/>
      <c r="EO304" s="323"/>
      <c r="EP304" s="323"/>
      <c r="EQ304" s="323"/>
      <c r="ER304" s="323"/>
      <c r="ES304" s="323"/>
      <c r="ET304" s="323"/>
      <c r="EU304" s="323"/>
    </row>
    <row r="305" spans="1:151" s="333" customFormat="1" ht="75">
      <c r="A305" s="333" t="s">
        <v>2443</v>
      </c>
      <c r="B305" s="333" t="s">
        <v>877</v>
      </c>
      <c r="C305" s="363" t="s">
        <v>356</v>
      </c>
      <c r="D305" s="333" t="s">
        <v>2444</v>
      </c>
      <c r="E305" s="333" t="s">
        <v>2369</v>
      </c>
      <c r="F305" s="333" t="s">
        <v>31</v>
      </c>
      <c r="G305" s="364" t="s">
        <v>2436</v>
      </c>
      <c r="H305" s="333" t="s">
        <v>1422</v>
      </c>
      <c r="I305" s="333" t="s">
        <v>1423</v>
      </c>
      <c r="J305" s="334" t="s">
        <v>1424</v>
      </c>
      <c r="K305" s="334" t="s">
        <v>944</v>
      </c>
      <c r="L305" s="334" t="s">
        <v>944</v>
      </c>
      <c r="M305" s="333" t="s">
        <v>1426</v>
      </c>
      <c r="N305" s="333" t="s">
        <v>1437</v>
      </c>
      <c r="O305" s="333" t="s">
        <v>1495</v>
      </c>
      <c r="P305" s="333" t="s">
        <v>31</v>
      </c>
      <c r="Q305" s="333" t="s">
        <v>30</v>
      </c>
      <c r="R305" s="333" t="s">
        <v>944</v>
      </c>
      <c r="S305" s="333" t="s">
        <v>1423</v>
      </c>
      <c r="T305" s="333" t="s">
        <v>1430</v>
      </c>
      <c r="U305" s="336">
        <f t="shared" si="18"/>
        <v>3</v>
      </c>
      <c r="V305" s="333" t="s">
        <v>6</v>
      </c>
      <c r="W305" s="336">
        <f t="shared" si="21"/>
        <v>3</v>
      </c>
      <c r="X305" s="333" t="s">
        <v>1431</v>
      </c>
      <c r="Y305" s="336">
        <f t="shared" si="19"/>
        <v>2</v>
      </c>
      <c r="Z305" s="333">
        <f t="shared" si="20"/>
        <v>8</v>
      </c>
      <c r="AA305" s="333" t="s">
        <v>1423</v>
      </c>
      <c r="AB305" s="333" t="s">
        <v>1423</v>
      </c>
      <c r="AC305" s="333" t="s">
        <v>1423</v>
      </c>
      <c r="AD305" s="333" t="s">
        <v>1423</v>
      </c>
      <c r="AE305" s="333" t="s">
        <v>1423</v>
      </c>
      <c r="AF305" s="334">
        <v>44530</v>
      </c>
      <c r="AG305" s="333" t="s">
        <v>1423</v>
      </c>
      <c r="AH305" s="333">
        <v>1</v>
      </c>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c r="BM305" s="323"/>
      <c r="BN305" s="323"/>
      <c r="BO305" s="323"/>
      <c r="BP305" s="323"/>
      <c r="BQ305" s="323"/>
      <c r="BR305" s="323"/>
      <c r="BS305" s="323"/>
      <c r="BT305" s="323"/>
      <c r="BU305" s="323"/>
      <c r="BV305" s="323"/>
      <c r="BW305" s="323"/>
      <c r="BX305" s="323"/>
      <c r="BY305" s="323"/>
      <c r="BZ305" s="323"/>
      <c r="CA305" s="323"/>
      <c r="CB305" s="323"/>
      <c r="CC305" s="323"/>
      <c r="CD305" s="323"/>
      <c r="CE305" s="323"/>
      <c r="CF305" s="323"/>
      <c r="CG305" s="323"/>
      <c r="CH305" s="323"/>
      <c r="CI305" s="323"/>
      <c r="CJ305" s="323"/>
      <c r="CK305" s="323"/>
      <c r="CL305" s="323"/>
      <c r="CM305" s="323"/>
      <c r="CN305" s="323"/>
      <c r="CO305" s="323"/>
      <c r="CP305" s="323"/>
      <c r="CQ305" s="323"/>
      <c r="CR305" s="323"/>
      <c r="CS305" s="323"/>
      <c r="CT305" s="323"/>
      <c r="CU305" s="323"/>
      <c r="CV305" s="323"/>
      <c r="CW305" s="323"/>
      <c r="CX305" s="323"/>
      <c r="CY305" s="323"/>
      <c r="CZ305" s="323"/>
      <c r="DA305" s="323"/>
      <c r="DB305" s="323"/>
      <c r="DC305" s="323"/>
      <c r="DD305" s="323"/>
      <c r="DE305" s="323"/>
      <c r="DF305" s="323"/>
      <c r="DG305" s="323"/>
      <c r="DH305" s="323"/>
      <c r="DI305" s="323"/>
      <c r="DJ305" s="323"/>
      <c r="DK305" s="323"/>
      <c r="DL305" s="323"/>
      <c r="DM305" s="323"/>
      <c r="DN305" s="323"/>
      <c r="DO305" s="323"/>
      <c r="DP305" s="323"/>
      <c r="DQ305" s="323"/>
      <c r="DR305" s="323"/>
      <c r="DS305" s="323"/>
      <c r="DT305" s="323"/>
      <c r="DU305" s="323"/>
      <c r="DV305" s="323"/>
      <c r="DW305" s="323"/>
      <c r="DX305" s="323"/>
      <c r="DY305" s="323"/>
      <c r="DZ305" s="323"/>
      <c r="EA305" s="323"/>
      <c r="EB305" s="323"/>
      <c r="EC305" s="323"/>
      <c r="ED305" s="323"/>
      <c r="EE305" s="323"/>
      <c r="EF305" s="323"/>
      <c r="EG305" s="323"/>
      <c r="EH305" s="323"/>
      <c r="EI305" s="323"/>
      <c r="EJ305" s="323"/>
      <c r="EK305" s="323"/>
      <c r="EL305" s="323"/>
      <c r="EM305" s="323"/>
      <c r="EN305" s="323"/>
      <c r="EO305" s="323"/>
      <c r="EP305" s="323"/>
      <c r="EQ305" s="323"/>
      <c r="ER305" s="323"/>
      <c r="ES305" s="323"/>
      <c r="ET305" s="323"/>
      <c r="EU305" s="323"/>
    </row>
    <row r="306" spans="1:151" s="333" customFormat="1" ht="45">
      <c r="A306" s="333" t="s">
        <v>2445</v>
      </c>
      <c r="B306" s="333" t="s">
        <v>877</v>
      </c>
      <c r="C306" s="363" t="s">
        <v>356</v>
      </c>
      <c r="D306" s="333" t="s">
        <v>2446</v>
      </c>
      <c r="E306" s="333" t="s">
        <v>2335</v>
      </c>
      <c r="F306" s="333" t="s">
        <v>31</v>
      </c>
      <c r="G306" s="364" t="s">
        <v>2436</v>
      </c>
      <c r="H306" s="333" t="s">
        <v>1422</v>
      </c>
      <c r="I306" s="333" t="s">
        <v>1423</v>
      </c>
      <c r="J306" s="334" t="s">
        <v>1424</v>
      </c>
      <c r="K306" s="334" t="s">
        <v>944</v>
      </c>
      <c r="L306" s="334" t="s">
        <v>944</v>
      </c>
      <c r="M306" s="333" t="s">
        <v>1426</v>
      </c>
      <c r="N306" s="333" t="s">
        <v>1437</v>
      </c>
      <c r="O306" s="333" t="s">
        <v>1495</v>
      </c>
      <c r="P306" s="333" t="s">
        <v>31</v>
      </c>
      <c r="Q306" s="333" t="s">
        <v>30</v>
      </c>
      <c r="R306" s="333" t="s">
        <v>944</v>
      </c>
      <c r="S306" s="333" t="s">
        <v>1423</v>
      </c>
      <c r="T306" s="333" t="s">
        <v>1430</v>
      </c>
      <c r="U306" s="336">
        <f t="shared" si="18"/>
        <v>3</v>
      </c>
      <c r="V306" s="333" t="s">
        <v>6</v>
      </c>
      <c r="W306" s="336">
        <f t="shared" si="21"/>
        <v>3</v>
      </c>
      <c r="X306" s="333" t="s">
        <v>1431</v>
      </c>
      <c r="Y306" s="336">
        <f t="shared" si="19"/>
        <v>2</v>
      </c>
      <c r="Z306" s="333">
        <f t="shared" si="20"/>
        <v>8</v>
      </c>
      <c r="AA306" s="333" t="s">
        <v>1423</v>
      </c>
      <c r="AB306" s="333" t="s">
        <v>1423</v>
      </c>
      <c r="AC306" s="333" t="s">
        <v>1423</v>
      </c>
      <c r="AD306" s="333" t="s">
        <v>1423</v>
      </c>
      <c r="AE306" s="333" t="s">
        <v>1423</v>
      </c>
      <c r="AF306" s="334">
        <v>44530</v>
      </c>
      <c r="AG306" s="333" t="s">
        <v>1423</v>
      </c>
      <c r="AH306" s="333">
        <v>1</v>
      </c>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c r="BM306" s="323"/>
      <c r="BN306" s="323"/>
      <c r="BO306" s="323"/>
      <c r="BP306" s="323"/>
      <c r="BQ306" s="323"/>
      <c r="BR306" s="323"/>
      <c r="BS306" s="323"/>
      <c r="BT306" s="323"/>
      <c r="BU306" s="323"/>
      <c r="BV306" s="323"/>
      <c r="BW306" s="323"/>
      <c r="BX306" s="323"/>
      <c r="BY306" s="323"/>
      <c r="BZ306" s="323"/>
      <c r="CA306" s="323"/>
      <c r="CB306" s="323"/>
      <c r="CC306" s="323"/>
      <c r="CD306" s="323"/>
      <c r="CE306" s="323"/>
      <c r="CF306" s="323"/>
      <c r="CG306" s="323"/>
      <c r="CH306" s="323"/>
      <c r="CI306" s="323"/>
      <c r="CJ306" s="323"/>
      <c r="CK306" s="323"/>
      <c r="CL306" s="323"/>
      <c r="CM306" s="323"/>
      <c r="CN306" s="323"/>
      <c r="CO306" s="323"/>
      <c r="CP306" s="323"/>
      <c r="CQ306" s="323"/>
      <c r="CR306" s="323"/>
      <c r="CS306" s="323"/>
      <c r="CT306" s="323"/>
      <c r="CU306" s="323"/>
      <c r="CV306" s="323"/>
      <c r="CW306" s="323"/>
      <c r="CX306" s="323"/>
      <c r="CY306" s="323"/>
      <c r="CZ306" s="323"/>
      <c r="DA306" s="323"/>
      <c r="DB306" s="323"/>
      <c r="DC306" s="323"/>
      <c r="DD306" s="323"/>
      <c r="DE306" s="323"/>
      <c r="DF306" s="323"/>
      <c r="DG306" s="323"/>
      <c r="DH306" s="323"/>
      <c r="DI306" s="323"/>
      <c r="DJ306" s="323"/>
      <c r="DK306" s="323"/>
      <c r="DL306" s="323"/>
      <c r="DM306" s="323"/>
      <c r="DN306" s="323"/>
      <c r="DO306" s="323"/>
      <c r="DP306" s="323"/>
      <c r="DQ306" s="323"/>
      <c r="DR306" s="323"/>
      <c r="DS306" s="323"/>
      <c r="DT306" s="323"/>
      <c r="DU306" s="323"/>
      <c r="DV306" s="323"/>
      <c r="DW306" s="323"/>
      <c r="DX306" s="323"/>
      <c r="DY306" s="323"/>
      <c r="DZ306" s="323"/>
      <c r="EA306" s="323"/>
      <c r="EB306" s="323"/>
      <c r="EC306" s="323"/>
      <c r="ED306" s="323"/>
      <c r="EE306" s="323"/>
      <c r="EF306" s="323"/>
      <c r="EG306" s="323"/>
      <c r="EH306" s="323"/>
      <c r="EI306" s="323"/>
      <c r="EJ306" s="323"/>
      <c r="EK306" s="323"/>
      <c r="EL306" s="323"/>
      <c r="EM306" s="323"/>
      <c r="EN306" s="323"/>
      <c r="EO306" s="323"/>
      <c r="EP306" s="323"/>
      <c r="EQ306" s="323"/>
      <c r="ER306" s="323"/>
      <c r="ES306" s="323"/>
      <c r="ET306" s="323"/>
      <c r="EU306" s="323"/>
    </row>
    <row r="307" spans="1:151" s="333" customFormat="1" ht="60">
      <c r="A307" s="333" t="s">
        <v>2447</v>
      </c>
      <c r="B307" s="333" t="s">
        <v>877</v>
      </c>
      <c r="C307" s="363" t="s">
        <v>356</v>
      </c>
      <c r="D307" s="333" t="s">
        <v>2448</v>
      </c>
      <c r="E307" s="333" t="s">
        <v>2449</v>
      </c>
      <c r="F307" s="333" t="s">
        <v>31</v>
      </c>
      <c r="G307" s="364" t="s">
        <v>2436</v>
      </c>
      <c r="H307" s="333" t="s">
        <v>1422</v>
      </c>
      <c r="I307" s="333" t="s">
        <v>1423</v>
      </c>
      <c r="J307" s="334" t="s">
        <v>1424</v>
      </c>
      <c r="K307" s="334" t="s">
        <v>944</v>
      </c>
      <c r="L307" s="334" t="s">
        <v>944</v>
      </c>
      <c r="M307" s="333" t="s">
        <v>1426</v>
      </c>
      <c r="N307" s="333" t="s">
        <v>1437</v>
      </c>
      <c r="O307" s="333" t="s">
        <v>1495</v>
      </c>
      <c r="P307" s="333" t="s">
        <v>31</v>
      </c>
      <c r="Q307" s="333" t="s">
        <v>30</v>
      </c>
      <c r="R307" s="333" t="s">
        <v>944</v>
      </c>
      <c r="S307" s="333" t="s">
        <v>1423</v>
      </c>
      <c r="T307" s="333" t="s">
        <v>1430</v>
      </c>
      <c r="U307" s="336">
        <f t="shared" si="18"/>
        <v>3</v>
      </c>
      <c r="V307" s="333" t="s">
        <v>6</v>
      </c>
      <c r="W307" s="336">
        <f t="shared" si="21"/>
        <v>3</v>
      </c>
      <c r="X307" s="333" t="s">
        <v>1431</v>
      </c>
      <c r="Y307" s="336">
        <f t="shared" si="19"/>
        <v>2</v>
      </c>
      <c r="Z307" s="333">
        <f t="shared" si="20"/>
        <v>8</v>
      </c>
      <c r="AA307" s="333" t="s">
        <v>1423</v>
      </c>
      <c r="AB307" s="333" t="s">
        <v>1423</v>
      </c>
      <c r="AC307" s="333" t="s">
        <v>1423</v>
      </c>
      <c r="AD307" s="333" t="s">
        <v>1423</v>
      </c>
      <c r="AE307" s="333" t="s">
        <v>1423</v>
      </c>
      <c r="AF307" s="334">
        <v>44530</v>
      </c>
      <c r="AG307" s="333" t="s">
        <v>1423</v>
      </c>
      <c r="AH307" s="333">
        <v>1</v>
      </c>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c r="BM307" s="323"/>
      <c r="BN307" s="323"/>
      <c r="BO307" s="323"/>
      <c r="BP307" s="323"/>
      <c r="BQ307" s="323"/>
      <c r="BR307" s="323"/>
      <c r="BS307" s="323"/>
      <c r="BT307" s="323"/>
      <c r="BU307" s="323"/>
      <c r="BV307" s="323"/>
      <c r="BW307" s="323"/>
      <c r="BX307" s="323"/>
      <c r="BY307" s="323"/>
      <c r="BZ307" s="323"/>
      <c r="CA307" s="323"/>
      <c r="CB307" s="323"/>
      <c r="CC307" s="323"/>
      <c r="CD307" s="323"/>
      <c r="CE307" s="323"/>
      <c r="CF307" s="323"/>
      <c r="CG307" s="323"/>
      <c r="CH307" s="323"/>
      <c r="CI307" s="323"/>
      <c r="CJ307" s="323"/>
      <c r="CK307" s="323"/>
      <c r="CL307" s="323"/>
      <c r="CM307" s="323"/>
      <c r="CN307" s="323"/>
      <c r="CO307" s="323"/>
      <c r="CP307" s="323"/>
      <c r="CQ307" s="323"/>
      <c r="CR307" s="323"/>
      <c r="CS307" s="323"/>
      <c r="CT307" s="323"/>
      <c r="CU307" s="323"/>
      <c r="CV307" s="323"/>
      <c r="CW307" s="323"/>
      <c r="CX307" s="323"/>
      <c r="CY307" s="323"/>
      <c r="CZ307" s="323"/>
      <c r="DA307" s="323"/>
      <c r="DB307" s="323"/>
      <c r="DC307" s="323"/>
      <c r="DD307" s="323"/>
      <c r="DE307" s="323"/>
      <c r="DF307" s="323"/>
      <c r="DG307" s="323"/>
      <c r="DH307" s="323"/>
      <c r="DI307" s="323"/>
      <c r="DJ307" s="323"/>
      <c r="DK307" s="323"/>
      <c r="DL307" s="323"/>
      <c r="DM307" s="323"/>
      <c r="DN307" s="323"/>
      <c r="DO307" s="323"/>
      <c r="DP307" s="323"/>
      <c r="DQ307" s="323"/>
      <c r="DR307" s="323"/>
      <c r="DS307" s="323"/>
      <c r="DT307" s="323"/>
      <c r="DU307" s="323"/>
      <c r="DV307" s="323"/>
      <c r="DW307" s="323"/>
      <c r="DX307" s="323"/>
      <c r="DY307" s="323"/>
      <c r="DZ307" s="323"/>
      <c r="EA307" s="323"/>
      <c r="EB307" s="323"/>
      <c r="EC307" s="323"/>
      <c r="ED307" s="323"/>
      <c r="EE307" s="323"/>
      <c r="EF307" s="323"/>
      <c r="EG307" s="323"/>
      <c r="EH307" s="323"/>
      <c r="EI307" s="323"/>
      <c r="EJ307" s="323"/>
      <c r="EK307" s="323"/>
      <c r="EL307" s="323"/>
      <c r="EM307" s="323"/>
      <c r="EN307" s="323"/>
      <c r="EO307" s="323"/>
      <c r="EP307" s="323"/>
      <c r="EQ307" s="323"/>
      <c r="ER307" s="323"/>
      <c r="ES307" s="323"/>
      <c r="ET307" s="323"/>
      <c r="EU307" s="323"/>
    </row>
    <row r="308" spans="1:151" s="333" customFormat="1" ht="45">
      <c r="A308" s="333" t="s">
        <v>2450</v>
      </c>
      <c r="B308" s="333" t="s">
        <v>877</v>
      </c>
      <c r="C308" s="363" t="s">
        <v>356</v>
      </c>
      <c r="D308" s="333" t="s">
        <v>2451</v>
      </c>
      <c r="E308" s="333" t="s">
        <v>2409</v>
      </c>
      <c r="F308" s="333" t="s">
        <v>31</v>
      </c>
      <c r="G308" s="364" t="s">
        <v>2436</v>
      </c>
      <c r="H308" s="333" t="s">
        <v>1422</v>
      </c>
      <c r="I308" s="333" t="s">
        <v>1423</v>
      </c>
      <c r="J308" s="334" t="s">
        <v>1424</v>
      </c>
      <c r="K308" s="334" t="s">
        <v>944</v>
      </c>
      <c r="L308" s="334" t="s">
        <v>944</v>
      </c>
      <c r="M308" s="333" t="s">
        <v>1426</v>
      </c>
      <c r="N308" s="333" t="s">
        <v>1437</v>
      </c>
      <c r="O308" s="333" t="s">
        <v>1495</v>
      </c>
      <c r="P308" s="333" t="s">
        <v>31</v>
      </c>
      <c r="Q308" s="333" t="s">
        <v>30</v>
      </c>
      <c r="R308" s="333" t="s">
        <v>944</v>
      </c>
      <c r="S308" s="333" t="s">
        <v>1423</v>
      </c>
      <c r="T308" s="333" t="s">
        <v>1430</v>
      </c>
      <c r="U308" s="336">
        <f t="shared" si="18"/>
        <v>3</v>
      </c>
      <c r="V308" s="333" t="s">
        <v>6</v>
      </c>
      <c r="W308" s="336">
        <f t="shared" si="21"/>
        <v>3</v>
      </c>
      <c r="X308" s="333" t="s">
        <v>1431</v>
      </c>
      <c r="Y308" s="336">
        <f t="shared" si="19"/>
        <v>2</v>
      </c>
      <c r="Z308" s="333">
        <f t="shared" si="20"/>
        <v>8</v>
      </c>
      <c r="AA308" s="333" t="s">
        <v>1423</v>
      </c>
      <c r="AB308" s="333" t="s">
        <v>1423</v>
      </c>
      <c r="AC308" s="333" t="s">
        <v>1423</v>
      </c>
      <c r="AD308" s="333" t="s">
        <v>1423</v>
      </c>
      <c r="AE308" s="333" t="s">
        <v>1423</v>
      </c>
      <c r="AF308" s="334">
        <v>44530</v>
      </c>
      <c r="AG308" s="333" t="s">
        <v>1423</v>
      </c>
      <c r="AH308" s="333">
        <v>1</v>
      </c>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c r="BM308" s="323"/>
      <c r="BN308" s="323"/>
      <c r="BO308" s="323"/>
      <c r="BP308" s="323"/>
      <c r="BQ308" s="323"/>
      <c r="BR308" s="323"/>
      <c r="BS308" s="323"/>
      <c r="BT308" s="323"/>
      <c r="BU308" s="323"/>
      <c r="BV308" s="323"/>
      <c r="BW308" s="323"/>
      <c r="BX308" s="323"/>
      <c r="BY308" s="323"/>
      <c r="BZ308" s="323"/>
      <c r="CA308" s="323"/>
      <c r="CB308" s="323"/>
      <c r="CC308" s="323"/>
      <c r="CD308" s="323"/>
      <c r="CE308" s="323"/>
      <c r="CF308" s="323"/>
      <c r="CG308" s="323"/>
      <c r="CH308" s="323"/>
      <c r="CI308" s="323"/>
      <c r="CJ308" s="323"/>
      <c r="CK308" s="323"/>
      <c r="CL308" s="323"/>
      <c r="CM308" s="323"/>
      <c r="CN308" s="323"/>
      <c r="CO308" s="323"/>
      <c r="CP308" s="323"/>
      <c r="CQ308" s="323"/>
      <c r="CR308" s="323"/>
      <c r="CS308" s="323"/>
      <c r="CT308" s="323"/>
      <c r="CU308" s="323"/>
      <c r="CV308" s="323"/>
      <c r="CW308" s="323"/>
      <c r="CX308" s="323"/>
      <c r="CY308" s="323"/>
      <c r="CZ308" s="323"/>
      <c r="DA308" s="323"/>
      <c r="DB308" s="323"/>
      <c r="DC308" s="323"/>
      <c r="DD308" s="323"/>
      <c r="DE308" s="323"/>
      <c r="DF308" s="323"/>
      <c r="DG308" s="323"/>
      <c r="DH308" s="323"/>
      <c r="DI308" s="323"/>
      <c r="DJ308" s="323"/>
      <c r="DK308" s="323"/>
      <c r="DL308" s="323"/>
      <c r="DM308" s="323"/>
      <c r="DN308" s="323"/>
      <c r="DO308" s="323"/>
      <c r="DP308" s="323"/>
      <c r="DQ308" s="323"/>
      <c r="DR308" s="323"/>
      <c r="DS308" s="323"/>
      <c r="DT308" s="323"/>
      <c r="DU308" s="323"/>
      <c r="DV308" s="323"/>
      <c r="DW308" s="323"/>
      <c r="DX308" s="323"/>
      <c r="DY308" s="323"/>
      <c r="DZ308" s="323"/>
      <c r="EA308" s="323"/>
      <c r="EB308" s="323"/>
      <c r="EC308" s="323"/>
      <c r="ED308" s="323"/>
      <c r="EE308" s="323"/>
      <c r="EF308" s="323"/>
      <c r="EG308" s="323"/>
      <c r="EH308" s="323"/>
      <c r="EI308" s="323"/>
      <c r="EJ308" s="323"/>
      <c r="EK308" s="323"/>
      <c r="EL308" s="323"/>
      <c r="EM308" s="323"/>
      <c r="EN308" s="323"/>
      <c r="EO308" s="323"/>
      <c r="EP308" s="323"/>
      <c r="EQ308" s="323"/>
      <c r="ER308" s="323"/>
      <c r="ES308" s="323"/>
      <c r="ET308" s="323"/>
      <c r="EU308" s="323"/>
    </row>
    <row r="309" spans="1:151" s="333" customFormat="1" ht="45">
      <c r="A309" s="333" t="s">
        <v>2452</v>
      </c>
      <c r="B309" s="333" t="s">
        <v>877</v>
      </c>
      <c r="C309" s="363" t="s">
        <v>356</v>
      </c>
      <c r="D309" s="333" t="s">
        <v>2453</v>
      </c>
      <c r="E309" s="333" t="s">
        <v>2387</v>
      </c>
      <c r="F309" s="333" t="s">
        <v>31</v>
      </c>
      <c r="G309" s="364" t="s">
        <v>2454</v>
      </c>
      <c r="H309" s="333" t="s">
        <v>1422</v>
      </c>
      <c r="I309" s="333" t="s">
        <v>1423</v>
      </c>
      <c r="J309" s="334" t="s">
        <v>1424</v>
      </c>
      <c r="K309" s="334" t="s">
        <v>944</v>
      </c>
      <c r="L309" s="334" t="s">
        <v>944</v>
      </c>
      <c r="M309" s="333" t="s">
        <v>1426</v>
      </c>
      <c r="N309" s="333" t="s">
        <v>1437</v>
      </c>
      <c r="O309" s="333" t="s">
        <v>1495</v>
      </c>
      <c r="P309" s="333" t="s">
        <v>31</v>
      </c>
      <c r="Q309" s="333" t="s">
        <v>30</v>
      </c>
      <c r="R309" s="333" t="s">
        <v>944</v>
      </c>
      <c r="S309" s="333" t="s">
        <v>1423</v>
      </c>
      <c r="T309" s="333" t="s">
        <v>1430</v>
      </c>
      <c r="U309" s="336">
        <f t="shared" si="18"/>
        <v>3</v>
      </c>
      <c r="V309" s="333" t="s">
        <v>6</v>
      </c>
      <c r="W309" s="336">
        <f t="shared" si="21"/>
        <v>3</v>
      </c>
      <c r="X309" s="333" t="s">
        <v>1431</v>
      </c>
      <c r="Y309" s="336">
        <f t="shared" si="19"/>
        <v>2</v>
      </c>
      <c r="Z309" s="333">
        <f t="shared" si="20"/>
        <v>8</v>
      </c>
      <c r="AA309" s="333" t="s">
        <v>1423</v>
      </c>
      <c r="AB309" s="333" t="s">
        <v>1423</v>
      </c>
      <c r="AC309" s="333" t="s">
        <v>1423</v>
      </c>
      <c r="AD309" s="333" t="s">
        <v>1423</v>
      </c>
      <c r="AE309" s="333" t="s">
        <v>1423</v>
      </c>
      <c r="AF309" s="334">
        <v>44530</v>
      </c>
      <c r="AG309" s="333" t="s">
        <v>1423</v>
      </c>
      <c r="AH309" s="333">
        <v>1</v>
      </c>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c r="BM309" s="323"/>
      <c r="BN309" s="323"/>
      <c r="BO309" s="323"/>
      <c r="BP309" s="323"/>
      <c r="BQ309" s="323"/>
      <c r="BR309" s="323"/>
      <c r="BS309" s="323"/>
      <c r="BT309" s="323"/>
      <c r="BU309" s="323"/>
      <c r="BV309" s="323"/>
      <c r="BW309" s="323"/>
      <c r="BX309" s="323"/>
      <c r="BY309" s="323"/>
      <c r="BZ309" s="323"/>
      <c r="CA309" s="323"/>
      <c r="CB309" s="323"/>
      <c r="CC309" s="323"/>
      <c r="CD309" s="323"/>
      <c r="CE309" s="323"/>
      <c r="CF309" s="323"/>
      <c r="CG309" s="323"/>
      <c r="CH309" s="323"/>
      <c r="CI309" s="323"/>
      <c r="CJ309" s="323"/>
      <c r="CK309" s="323"/>
      <c r="CL309" s="323"/>
      <c r="CM309" s="323"/>
      <c r="CN309" s="323"/>
      <c r="CO309" s="323"/>
      <c r="CP309" s="323"/>
      <c r="CQ309" s="323"/>
      <c r="CR309" s="323"/>
      <c r="CS309" s="323"/>
      <c r="CT309" s="323"/>
      <c r="CU309" s="323"/>
      <c r="CV309" s="323"/>
      <c r="CW309" s="323"/>
      <c r="CX309" s="323"/>
      <c r="CY309" s="323"/>
      <c r="CZ309" s="323"/>
      <c r="DA309" s="323"/>
      <c r="DB309" s="323"/>
      <c r="DC309" s="323"/>
      <c r="DD309" s="323"/>
      <c r="DE309" s="323"/>
      <c r="DF309" s="323"/>
      <c r="DG309" s="323"/>
      <c r="DH309" s="323"/>
      <c r="DI309" s="323"/>
      <c r="DJ309" s="323"/>
      <c r="DK309" s="323"/>
      <c r="DL309" s="323"/>
      <c r="DM309" s="323"/>
      <c r="DN309" s="323"/>
      <c r="DO309" s="323"/>
      <c r="DP309" s="323"/>
      <c r="DQ309" s="323"/>
      <c r="DR309" s="323"/>
      <c r="DS309" s="323"/>
      <c r="DT309" s="323"/>
      <c r="DU309" s="323"/>
      <c r="DV309" s="323"/>
      <c r="DW309" s="323"/>
      <c r="DX309" s="323"/>
      <c r="DY309" s="323"/>
      <c r="DZ309" s="323"/>
      <c r="EA309" s="323"/>
      <c r="EB309" s="323"/>
      <c r="EC309" s="323"/>
      <c r="ED309" s="323"/>
      <c r="EE309" s="323"/>
      <c r="EF309" s="323"/>
      <c r="EG309" s="323"/>
      <c r="EH309" s="323"/>
      <c r="EI309" s="323"/>
      <c r="EJ309" s="323"/>
      <c r="EK309" s="323"/>
      <c r="EL309" s="323"/>
      <c r="EM309" s="323"/>
      <c r="EN309" s="323"/>
      <c r="EO309" s="323"/>
      <c r="EP309" s="323"/>
      <c r="EQ309" s="323"/>
      <c r="ER309" s="323"/>
      <c r="ES309" s="323"/>
      <c r="ET309" s="323"/>
      <c r="EU309" s="323"/>
    </row>
    <row r="310" spans="1:151" s="333" customFormat="1" ht="30">
      <c r="A310" s="333" t="s">
        <v>2455</v>
      </c>
      <c r="B310" s="333" t="s">
        <v>877</v>
      </c>
      <c r="C310" s="363" t="s">
        <v>356</v>
      </c>
      <c r="D310" s="333" t="s">
        <v>2456</v>
      </c>
      <c r="E310" s="333" t="s">
        <v>2322</v>
      </c>
      <c r="F310" s="333" t="s">
        <v>31</v>
      </c>
      <c r="G310" s="364" t="s">
        <v>2454</v>
      </c>
      <c r="H310" s="333" t="s">
        <v>1422</v>
      </c>
      <c r="I310" s="333" t="s">
        <v>1423</v>
      </c>
      <c r="J310" s="334" t="s">
        <v>1424</v>
      </c>
      <c r="K310" s="334" t="s">
        <v>944</v>
      </c>
      <c r="L310" s="334" t="s">
        <v>944</v>
      </c>
      <c r="M310" s="333" t="s">
        <v>1426</v>
      </c>
      <c r="N310" s="333" t="s">
        <v>1437</v>
      </c>
      <c r="O310" s="333" t="s">
        <v>1495</v>
      </c>
      <c r="P310" s="333" t="s">
        <v>31</v>
      </c>
      <c r="Q310" s="333" t="s">
        <v>30</v>
      </c>
      <c r="R310" s="333" t="s">
        <v>944</v>
      </c>
      <c r="S310" s="333" t="s">
        <v>1423</v>
      </c>
      <c r="T310" s="333" t="s">
        <v>1430</v>
      </c>
      <c r="U310" s="336">
        <f t="shared" si="18"/>
        <v>3</v>
      </c>
      <c r="V310" s="333" t="s">
        <v>6</v>
      </c>
      <c r="W310" s="336">
        <f t="shared" si="21"/>
        <v>3</v>
      </c>
      <c r="X310" s="333" t="s">
        <v>1431</v>
      </c>
      <c r="Y310" s="336">
        <f t="shared" si="19"/>
        <v>2</v>
      </c>
      <c r="Z310" s="333">
        <f t="shared" si="20"/>
        <v>8</v>
      </c>
      <c r="AA310" s="333" t="s">
        <v>1423</v>
      </c>
      <c r="AB310" s="333" t="s">
        <v>1423</v>
      </c>
      <c r="AC310" s="333" t="s">
        <v>1423</v>
      </c>
      <c r="AD310" s="333" t="s">
        <v>1423</v>
      </c>
      <c r="AE310" s="333" t="s">
        <v>1423</v>
      </c>
      <c r="AF310" s="334">
        <v>44530</v>
      </c>
      <c r="AG310" s="333" t="s">
        <v>1423</v>
      </c>
      <c r="AH310" s="333">
        <v>1</v>
      </c>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c r="BM310" s="323"/>
      <c r="BN310" s="323"/>
      <c r="BO310" s="323"/>
      <c r="BP310" s="323"/>
      <c r="BQ310" s="323"/>
      <c r="BR310" s="323"/>
      <c r="BS310" s="323"/>
      <c r="BT310" s="323"/>
      <c r="BU310" s="323"/>
      <c r="BV310" s="323"/>
      <c r="BW310" s="323"/>
      <c r="BX310" s="323"/>
      <c r="BY310" s="323"/>
      <c r="BZ310" s="323"/>
      <c r="CA310" s="323"/>
      <c r="CB310" s="323"/>
      <c r="CC310" s="323"/>
      <c r="CD310" s="323"/>
      <c r="CE310" s="323"/>
      <c r="CF310" s="323"/>
      <c r="CG310" s="323"/>
      <c r="CH310" s="323"/>
      <c r="CI310" s="323"/>
      <c r="CJ310" s="323"/>
      <c r="CK310" s="323"/>
      <c r="CL310" s="323"/>
      <c r="CM310" s="323"/>
      <c r="CN310" s="323"/>
      <c r="CO310" s="323"/>
      <c r="CP310" s="323"/>
      <c r="CQ310" s="323"/>
      <c r="CR310" s="323"/>
      <c r="CS310" s="323"/>
      <c r="CT310" s="323"/>
      <c r="CU310" s="323"/>
      <c r="CV310" s="323"/>
      <c r="CW310" s="323"/>
      <c r="CX310" s="323"/>
      <c r="CY310" s="323"/>
      <c r="CZ310" s="323"/>
      <c r="DA310" s="323"/>
      <c r="DB310" s="323"/>
      <c r="DC310" s="323"/>
      <c r="DD310" s="323"/>
      <c r="DE310" s="323"/>
      <c r="DF310" s="323"/>
      <c r="DG310" s="323"/>
      <c r="DH310" s="323"/>
      <c r="DI310" s="323"/>
      <c r="DJ310" s="323"/>
      <c r="DK310" s="323"/>
      <c r="DL310" s="323"/>
      <c r="DM310" s="323"/>
      <c r="DN310" s="323"/>
      <c r="DO310" s="323"/>
      <c r="DP310" s="323"/>
      <c r="DQ310" s="323"/>
      <c r="DR310" s="323"/>
      <c r="DS310" s="323"/>
      <c r="DT310" s="323"/>
      <c r="DU310" s="323"/>
      <c r="DV310" s="323"/>
      <c r="DW310" s="323"/>
      <c r="DX310" s="323"/>
      <c r="DY310" s="323"/>
      <c r="DZ310" s="323"/>
      <c r="EA310" s="323"/>
      <c r="EB310" s="323"/>
      <c r="EC310" s="323"/>
      <c r="ED310" s="323"/>
      <c r="EE310" s="323"/>
      <c r="EF310" s="323"/>
      <c r="EG310" s="323"/>
      <c r="EH310" s="323"/>
      <c r="EI310" s="323"/>
      <c r="EJ310" s="323"/>
      <c r="EK310" s="323"/>
      <c r="EL310" s="323"/>
      <c r="EM310" s="323"/>
      <c r="EN310" s="323"/>
      <c r="EO310" s="323"/>
      <c r="EP310" s="323"/>
      <c r="EQ310" s="323"/>
      <c r="ER310" s="323"/>
      <c r="ES310" s="323"/>
      <c r="ET310" s="323"/>
      <c r="EU310" s="323"/>
    </row>
    <row r="311" spans="1:151" s="333" customFormat="1" ht="45">
      <c r="A311" s="333" t="s">
        <v>2457</v>
      </c>
      <c r="B311" s="333" t="s">
        <v>877</v>
      </c>
      <c r="C311" s="363" t="s">
        <v>356</v>
      </c>
      <c r="D311" s="333" t="s">
        <v>2458</v>
      </c>
      <c r="E311" s="333" t="s">
        <v>2362</v>
      </c>
      <c r="F311" s="333" t="s">
        <v>31</v>
      </c>
      <c r="G311" s="364" t="s">
        <v>2454</v>
      </c>
      <c r="H311" s="333" t="s">
        <v>1422</v>
      </c>
      <c r="I311" s="333" t="s">
        <v>1423</v>
      </c>
      <c r="J311" s="334" t="s">
        <v>1424</v>
      </c>
      <c r="K311" s="334" t="s">
        <v>944</v>
      </c>
      <c r="L311" s="334" t="s">
        <v>944</v>
      </c>
      <c r="M311" s="333" t="s">
        <v>1426</v>
      </c>
      <c r="N311" s="333" t="s">
        <v>1437</v>
      </c>
      <c r="O311" s="333" t="s">
        <v>1495</v>
      </c>
      <c r="P311" s="333" t="s">
        <v>31</v>
      </c>
      <c r="Q311" s="333" t="s">
        <v>30</v>
      </c>
      <c r="R311" s="333" t="s">
        <v>944</v>
      </c>
      <c r="S311" s="333" t="s">
        <v>1423</v>
      </c>
      <c r="T311" s="333" t="s">
        <v>1430</v>
      </c>
      <c r="U311" s="336">
        <f t="shared" si="18"/>
        <v>3</v>
      </c>
      <c r="V311" s="333" t="s">
        <v>6</v>
      </c>
      <c r="W311" s="336">
        <f t="shared" si="21"/>
        <v>3</v>
      </c>
      <c r="X311" s="333" t="s">
        <v>1431</v>
      </c>
      <c r="Y311" s="336">
        <f t="shared" si="19"/>
        <v>2</v>
      </c>
      <c r="Z311" s="333">
        <f t="shared" si="20"/>
        <v>8</v>
      </c>
      <c r="AA311" s="333" t="s">
        <v>1423</v>
      </c>
      <c r="AB311" s="333" t="s">
        <v>1423</v>
      </c>
      <c r="AC311" s="333" t="s">
        <v>1423</v>
      </c>
      <c r="AD311" s="333" t="s">
        <v>1423</v>
      </c>
      <c r="AE311" s="333" t="s">
        <v>1423</v>
      </c>
      <c r="AF311" s="334">
        <v>44530</v>
      </c>
      <c r="AG311" s="333" t="s">
        <v>1423</v>
      </c>
      <c r="AH311" s="333">
        <v>1</v>
      </c>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c r="BM311" s="323"/>
      <c r="BN311" s="323"/>
      <c r="BO311" s="323"/>
      <c r="BP311" s="323"/>
      <c r="BQ311" s="323"/>
      <c r="BR311" s="323"/>
      <c r="BS311" s="323"/>
      <c r="BT311" s="323"/>
      <c r="BU311" s="323"/>
      <c r="BV311" s="323"/>
      <c r="BW311" s="323"/>
      <c r="BX311" s="323"/>
      <c r="BY311" s="323"/>
      <c r="BZ311" s="323"/>
      <c r="CA311" s="323"/>
      <c r="CB311" s="323"/>
      <c r="CC311" s="323"/>
      <c r="CD311" s="323"/>
      <c r="CE311" s="323"/>
      <c r="CF311" s="323"/>
      <c r="CG311" s="323"/>
      <c r="CH311" s="323"/>
      <c r="CI311" s="323"/>
      <c r="CJ311" s="323"/>
      <c r="CK311" s="323"/>
      <c r="CL311" s="323"/>
      <c r="CM311" s="323"/>
      <c r="CN311" s="323"/>
      <c r="CO311" s="323"/>
      <c r="CP311" s="323"/>
      <c r="CQ311" s="323"/>
      <c r="CR311" s="323"/>
      <c r="CS311" s="323"/>
      <c r="CT311" s="323"/>
      <c r="CU311" s="323"/>
      <c r="CV311" s="323"/>
      <c r="CW311" s="323"/>
      <c r="CX311" s="323"/>
      <c r="CY311" s="323"/>
      <c r="CZ311" s="323"/>
      <c r="DA311" s="323"/>
      <c r="DB311" s="323"/>
      <c r="DC311" s="323"/>
      <c r="DD311" s="323"/>
      <c r="DE311" s="323"/>
      <c r="DF311" s="323"/>
      <c r="DG311" s="323"/>
      <c r="DH311" s="323"/>
      <c r="DI311" s="323"/>
      <c r="DJ311" s="323"/>
      <c r="DK311" s="323"/>
      <c r="DL311" s="323"/>
      <c r="DM311" s="323"/>
      <c r="DN311" s="323"/>
      <c r="DO311" s="323"/>
      <c r="DP311" s="323"/>
      <c r="DQ311" s="323"/>
      <c r="DR311" s="323"/>
      <c r="DS311" s="323"/>
      <c r="DT311" s="323"/>
      <c r="DU311" s="323"/>
      <c r="DV311" s="323"/>
      <c r="DW311" s="323"/>
      <c r="DX311" s="323"/>
      <c r="DY311" s="323"/>
      <c r="DZ311" s="323"/>
      <c r="EA311" s="323"/>
      <c r="EB311" s="323"/>
      <c r="EC311" s="323"/>
      <c r="ED311" s="323"/>
      <c r="EE311" s="323"/>
      <c r="EF311" s="323"/>
      <c r="EG311" s="323"/>
      <c r="EH311" s="323"/>
      <c r="EI311" s="323"/>
      <c r="EJ311" s="323"/>
      <c r="EK311" s="323"/>
      <c r="EL311" s="323"/>
      <c r="EM311" s="323"/>
      <c r="EN311" s="323"/>
      <c r="EO311" s="323"/>
      <c r="EP311" s="323"/>
      <c r="EQ311" s="323"/>
      <c r="ER311" s="323"/>
      <c r="ES311" s="323"/>
      <c r="ET311" s="323"/>
      <c r="EU311" s="323"/>
    </row>
    <row r="312" spans="1:151" s="333" customFormat="1" ht="45">
      <c r="A312" s="333" t="s">
        <v>2459</v>
      </c>
      <c r="B312" s="333" t="s">
        <v>877</v>
      </c>
      <c r="C312" s="363" t="s">
        <v>356</v>
      </c>
      <c r="D312" s="333" t="s">
        <v>2460</v>
      </c>
      <c r="E312" s="333" t="s">
        <v>2329</v>
      </c>
      <c r="F312" s="333" t="s">
        <v>31</v>
      </c>
      <c r="G312" s="364" t="s">
        <v>2454</v>
      </c>
      <c r="H312" s="333" t="s">
        <v>1422</v>
      </c>
      <c r="I312" s="333" t="s">
        <v>1423</v>
      </c>
      <c r="J312" s="334" t="s">
        <v>1424</v>
      </c>
      <c r="K312" s="334" t="s">
        <v>944</v>
      </c>
      <c r="L312" s="334" t="s">
        <v>944</v>
      </c>
      <c r="M312" s="333" t="s">
        <v>1426</v>
      </c>
      <c r="N312" s="333" t="s">
        <v>1437</v>
      </c>
      <c r="O312" s="333" t="s">
        <v>1495</v>
      </c>
      <c r="P312" s="333" t="s">
        <v>31</v>
      </c>
      <c r="Q312" s="333" t="s">
        <v>30</v>
      </c>
      <c r="R312" s="333" t="s">
        <v>944</v>
      </c>
      <c r="S312" s="333" t="s">
        <v>1423</v>
      </c>
      <c r="T312" s="333" t="s">
        <v>1430</v>
      </c>
      <c r="U312" s="336">
        <f t="shared" si="18"/>
        <v>3</v>
      </c>
      <c r="V312" s="333" t="s">
        <v>6</v>
      </c>
      <c r="W312" s="336">
        <f t="shared" si="21"/>
        <v>3</v>
      </c>
      <c r="X312" s="333" t="s">
        <v>1431</v>
      </c>
      <c r="Y312" s="336">
        <f t="shared" si="19"/>
        <v>2</v>
      </c>
      <c r="Z312" s="333">
        <f t="shared" si="20"/>
        <v>8</v>
      </c>
      <c r="AA312" s="333" t="s">
        <v>1423</v>
      </c>
      <c r="AB312" s="333" t="s">
        <v>1423</v>
      </c>
      <c r="AC312" s="333" t="s">
        <v>1423</v>
      </c>
      <c r="AD312" s="333" t="s">
        <v>1423</v>
      </c>
      <c r="AE312" s="333" t="s">
        <v>1423</v>
      </c>
      <c r="AF312" s="334">
        <v>44530</v>
      </c>
      <c r="AG312" s="333" t="s">
        <v>1423</v>
      </c>
      <c r="AH312" s="333">
        <v>1</v>
      </c>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c r="BM312" s="323"/>
      <c r="BN312" s="323"/>
      <c r="BO312" s="323"/>
      <c r="BP312" s="323"/>
      <c r="BQ312" s="323"/>
      <c r="BR312" s="323"/>
      <c r="BS312" s="323"/>
      <c r="BT312" s="323"/>
      <c r="BU312" s="323"/>
      <c r="BV312" s="323"/>
      <c r="BW312" s="323"/>
      <c r="BX312" s="323"/>
      <c r="BY312" s="323"/>
      <c r="BZ312" s="323"/>
      <c r="CA312" s="323"/>
      <c r="CB312" s="323"/>
      <c r="CC312" s="323"/>
      <c r="CD312" s="323"/>
      <c r="CE312" s="323"/>
      <c r="CF312" s="323"/>
      <c r="CG312" s="323"/>
      <c r="CH312" s="323"/>
      <c r="CI312" s="323"/>
      <c r="CJ312" s="323"/>
      <c r="CK312" s="323"/>
      <c r="CL312" s="323"/>
      <c r="CM312" s="323"/>
      <c r="CN312" s="323"/>
      <c r="CO312" s="323"/>
      <c r="CP312" s="323"/>
      <c r="CQ312" s="323"/>
      <c r="CR312" s="323"/>
      <c r="CS312" s="323"/>
      <c r="CT312" s="323"/>
      <c r="CU312" s="323"/>
      <c r="CV312" s="323"/>
      <c r="CW312" s="323"/>
      <c r="CX312" s="323"/>
      <c r="CY312" s="323"/>
      <c r="CZ312" s="323"/>
      <c r="DA312" s="323"/>
      <c r="DB312" s="323"/>
      <c r="DC312" s="323"/>
      <c r="DD312" s="323"/>
      <c r="DE312" s="323"/>
      <c r="DF312" s="323"/>
      <c r="DG312" s="323"/>
      <c r="DH312" s="323"/>
      <c r="DI312" s="323"/>
      <c r="DJ312" s="323"/>
      <c r="DK312" s="323"/>
      <c r="DL312" s="323"/>
      <c r="DM312" s="323"/>
      <c r="DN312" s="323"/>
      <c r="DO312" s="323"/>
      <c r="DP312" s="323"/>
      <c r="DQ312" s="323"/>
      <c r="DR312" s="323"/>
      <c r="DS312" s="323"/>
      <c r="DT312" s="323"/>
      <c r="DU312" s="323"/>
      <c r="DV312" s="323"/>
      <c r="DW312" s="323"/>
      <c r="DX312" s="323"/>
      <c r="DY312" s="323"/>
      <c r="DZ312" s="323"/>
      <c r="EA312" s="323"/>
      <c r="EB312" s="323"/>
      <c r="EC312" s="323"/>
      <c r="ED312" s="323"/>
      <c r="EE312" s="323"/>
      <c r="EF312" s="323"/>
      <c r="EG312" s="323"/>
      <c r="EH312" s="323"/>
      <c r="EI312" s="323"/>
      <c r="EJ312" s="323"/>
      <c r="EK312" s="323"/>
      <c r="EL312" s="323"/>
      <c r="EM312" s="323"/>
      <c r="EN312" s="323"/>
      <c r="EO312" s="323"/>
      <c r="EP312" s="323"/>
      <c r="EQ312" s="323"/>
      <c r="ER312" s="323"/>
      <c r="ES312" s="323"/>
      <c r="ET312" s="323"/>
      <c r="EU312" s="323"/>
    </row>
    <row r="313" spans="1:151" s="333" customFormat="1" ht="75">
      <c r="A313" s="333" t="s">
        <v>2461</v>
      </c>
      <c r="B313" s="333" t="s">
        <v>877</v>
      </c>
      <c r="C313" s="363" t="s">
        <v>356</v>
      </c>
      <c r="D313" s="333" t="s">
        <v>2462</v>
      </c>
      <c r="E313" s="333" t="s">
        <v>2369</v>
      </c>
      <c r="F313" s="333" t="s">
        <v>31</v>
      </c>
      <c r="G313" s="364" t="s">
        <v>2454</v>
      </c>
      <c r="H313" s="333" t="s">
        <v>1422</v>
      </c>
      <c r="I313" s="333" t="s">
        <v>1423</v>
      </c>
      <c r="J313" s="334" t="s">
        <v>1424</v>
      </c>
      <c r="K313" s="334" t="s">
        <v>944</v>
      </c>
      <c r="L313" s="334" t="s">
        <v>944</v>
      </c>
      <c r="M313" s="333" t="s">
        <v>1426</v>
      </c>
      <c r="N313" s="333" t="s">
        <v>1437</v>
      </c>
      <c r="O313" s="333" t="s">
        <v>1495</v>
      </c>
      <c r="P313" s="333" t="s">
        <v>31</v>
      </c>
      <c r="Q313" s="333" t="s">
        <v>30</v>
      </c>
      <c r="R313" s="333" t="s">
        <v>944</v>
      </c>
      <c r="S313" s="333" t="s">
        <v>1423</v>
      </c>
      <c r="T313" s="333" t="s">
        <v>1430</v>
      </c>
      <c r="U313" s="336">
        <f t="shared" si="18"/>
        <v>3</v>
      </c>
      <c r="V313" s="333" t="s">
        <v>6</v>
      </c>
      <c r="W313" s="336">
        <f t="shared" si="21"/>
        <v>3</v>
      </c>
      <c r="X313" s="333" t="s">
        <v>1431</v>
      </c>
      <c r="Y313" s="336">
        <f t="shared" si="19"/>
        <v>2</v>
      </c>
      <c r="Z313" s="333">
        <f t="shared" si="20"/>
        <v>8</v>
      </c>
      <c r="AA313" s="333" t="s">
        <v>1423</v>
      </c>
      <c r="AB313" s="333" t="s">
        <v>1423</v>
      </c>
      <c r="AC313" s="333" t="s">
        <v>1423</v>
      </c>
      <c r="AD313" s="333" t="s">
        <v>1423</v>
      </c>
      <c r="AE313" s="333" t="s">
        <v>1423</v>
      </c>
      <c r="AF313" s="334">
        <v>44530</v>
      </c>
      <c r="AG313" s="333" t="s">
        <v>1423</v>
      </c>
      <c r="AH313" s="333">
        <v>1</v>
      </c>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c r="BM313" s="323"/>
      <c r="BN313" s="323"/>
      <c r="BO313" s="323"/>
      <c r="BP313" s="323"/>
      <c r="BQ313" s="323"/>
      <c r="BR313" s="323"/>
      <c r="BS313" s="323"/>
      <c r="BT313" s="323"/>
      <c r="BU313" s="323"/>
      <c r="BV313" s="323"/>
      <c r="BW313" s="323"/>
      <c r="BX313" s="323"/>
      <c r="BY313" s="323"/>
      <c r="BZ313" s="323"/>
      <c r="CA313" s="323"/>
      <c r="CB313" s="323"/>
      <c r="CC313" s="323"/>
      <c r="CD313" s="323"/>
      <c r="CE313" s="323"/>
      <c r="CF313" s="323"/>
      <c r="CG313" s="323"/>
      <c r="CH313" s="323"/>
      <c r="CI313" s="323"/>
      <c r="CJ313" s="323"/>
      <c r="CK313" s="323"/>
      <c r="CL313" s="323"/>
      <c r="CM313" s="323"/>
      <c r="CN313" s="323"/>
      <c r="CO313" s="323"/>
      <c r="CP313" s="323"/>
      <c r="CQ313" s="323"/>
      <c r="CR313" s="323"/>
      <c r="CS313" s="323"/>
      <c r="CT313" s="323"/>
      <c r="CU313" s="323"/>
      <c r="CV313" s="323"/>
      <c r="CW313" s="323"/>
      <c r="CX313" s="323"/>
      <c r="CY313" s="323"/>
      <c r="CZ313" s="323"/>
      <c r="DA313" s="323"/>
      <c r="DB313" s="323"/>
      <c r="DC313" s="323"/>
      <c r="DD313" s="323"/>
      <c r="DE313" s="323"/>
      <c r="DF313" s="323"/>
      <c r="DG313" s="323"/>
      <c r="DH313" s="323"/>
      <c r="DI313" s="323"/>
      <c r="DJ313" s="323"/>
      <c r="DK313" s="323"/>
      <c r="DL313" s="323"/>
      <c r="DM313" s="323"/>
      <c r="DN313" s="323"/>
      <c r="DO313" s="323"/>
      <c r="DP313" s="323"/>
      <c r="DQ313" s="323"/>
      <c r="DR313" s="323"/>
      <c r="DS313" s="323"/>
      <c r="DT313" s="323"/>
      <c r="DU313" s="323"/>
      <c r="DV313" s="323"/>
      <c r="DW313" s="323"/>
      <c r="DX313" s="323"/>
      <c r="DY313" s="323"/>
      <c r="DZ313" s="323"/>
      <c r="EA313" s="323"/>
      <c r="EB313" s="323"/>
      <c r="EC313" s="323"/>
      <c r="ED313" s="323"/>
      <c r="EE313" s="323"/>
      <c r="EF313" s="323"/>
      <c r="EG313" s="323"/>
      <c r="EH313" s="323"/>
      <c r="EI313" s="323"/>
      <c r="EJ313" s="323"/>
      <c r="EK313" s="323"/>
      <c r="EL313" s="323"/>
      <c r="EM313" s="323"/>
      <c r="EN313" s="323"/>
      <c r="EO313" s="323"/>
      <c r="EP313" s="323"/>
      <c r="EQ313" s="323"/>
      <c r="ER313" s="323"/>
      <c r="ES313" s="323"/>
      <c r="ET313" s="323"/>
      <c r="EU313" s="323"/>
    </row>
    <row r="314" spans="1:151" s="333" customFormat="1" ht="45">
      <c r="A314" s="333" t="s">
        <v>2463</v>
      </c>
      <c r="B314" s="333" t="s">
        <v>877</v>
      </c>
      <c r="C314" s="363" t="s">
        <v>356</v>
      </c>
      <c r="D314" s="333" t="s">
        <v>2464</v>
      </c>
      <c r="E314" s="333" t="s">
        <v>2335</v>
      </c>
      <c r="F314" s="333" t="s">
        <v>31</v>
      </c>
      <c r="G314" s="364" t="s">
        <v>2454</v>
      </c>
      <c r="H314" s="333" t="s">
        <v>1422</v>
      </c>
      <c r="I314" s="333" t="s">
        <v>1423</v>
      </c>
      <c r="J314" s="334" t="s">
        <v>1424</v>
      </c>
      <c r="K314" s="334" t="s">
        <v>944</v>
      </c>
      <c r="L314" s="334" t="s">
        <v>944</v>
      </c>
      <c r="M314" s="333" t="s">
        <v>1426</v>
      </c>
      <c r="N314" s="333" t="s">
        <v>1437</v>
      </c>
      <c r="O314" s="333" t="s">
        <v>1495</v>
      </c>
      <c r="P314" s="333" t="s">
        <v>31</v>
      </c>
      <c r="Q314" s="333" t="s">
        <v>30</v>
      </c>
      <c r="R314" s="333" t="s">
        <v>944</v>
      </c>
      <c r="S314" s="333" t="s">
        <v>1423</v>
      </c>
      <c r="T314" s="333" t="s">
        <v>1430</v>
      </c>
      <c r="U314" s="336">
        <f t="shared" si="18"/>
        <v>3</v>
      </c>
      <c r="V314" s="333" t="s">
        <v>6</v>
      </c>
      <c r="W314" s="336">
        <f t="shared" si="21"/>
        <v>3</v>
      </c>
      <c r="X314" s="333" t="s">
        <v>1431</v>
      </c>
      <c r="Y314" s="336">
        <f t="shared" si="19"/>
        <v>2</v>
      </c>
      <c r="Z314" s="333">
        <f t="shared" si="20"/>
        <v>8</v>
      </c>
      <c r="AA314" s="333" t="s">
        <v>1423</v>
      </c>
      <c r="AB314" s="333" t="s">
        <v>1423</v>
      </c>
      <c r="AC314" s="333" t="s">
        <v>1423</v>
      </c>
      <c r="AD314" s="333" t="s">
        <v>1423</v>
      </c>
      <c r="AE314" s="333" t="s">
        <v>1423</v>
      </c>
      <c r="AF314" s="334">
        <v>44530</v>
      </c>
      <c r="AG314" s="333" t="s">
        <v>1423</v>
      </c>
      <c r="AH314" s="333">
        <v>1</v>
      </c>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c r="BM314" s="323"/>
      <c r="BN314" s="323"/>
      <c r="BO314" s="323"/>
      <c r="BP314" s="323"/>
      <c r="BQ314" s="323"/>
      <c r="BR314" s="323"/>
      <c r="BS314" s="323"/>
      <c r="BT314" s="323"/>
      <c r="BU314" s="323"/>
      <c r="BV314" s="323"/>
      <c r="BW314" s="323"/>
      <c r="BX314" s="323"/>
      <c r="BY314" s="323"/>
      <c r="BZ314" s="323"/>
      <c r="CA314" s="323"/>
      <c r="CB314" s="323"/>
      <c r="CC314" s="323"/>
      <c r="CD314" s="323"/>
      <c r="CE314" s="323"/>
      <c r="CF314" s="323"/>
      <c r="CG314" s="323"/>
      <c r="CH314" s="323"/>
      <c r="CI314" s="323"/>
      <c r="CJ314" s="323"/>
      <c r="CK314" s="323"/>
      <c r="CL314" s="323"/>
      <c r="CM314" s="323"/>
      <c r="CN314" s="323"/>
      <c r="CO314" s="323"/>
      <c r="CP314" s="323"/>
      <c r="CQ314" s="323"/>
      <c r="CR314" s="323"/>
      <c r="CS314" s="323"/>
      <c r="CT314" s="323"/>
      <c r="CU314" s="323"/>
      <c r="CV314" s="323"/>
      <c r="CW314" s="323"/>
      <c r="CX314" s="323"/>
      <c r="CY314" s="323"/>
      <c r="CZ314" s="323"/>
      <c r="DA314" s="323"/>
      <c r="DB314" s="323"/>
      <c r="DC314" s="323"/>
      <c r="DD314" s="323"/>
      <c r="DE314" s="323"/>
      <c r="DF314" s="323"/>
      <c r="DG314" s="323"/>
      <c r="DH314" s="323"/>
      <c r="DI314" s="323"/>
      <c r="DJ314" s="323"/>
      <c r="DK314" s="323"/>
      <c r="DL314" s="323"/>
      <c r="DM314" s="323"/>
      <c r="DN314" s="323"/>
      <c r="DO314" s="323"/>
      <c r="DP314" s="323"/>
      <c r="DQ314" s="323"/>
      <c r="DR314" s="323"/>
      <c r="DS314" s="323"/>
      <c r="DT314" s="323"/>
      <c r="DU314" s="323"/>
      <c r="DV314" s="323"/>
      <c r="DW314" s="323"/>
      <c r="DX314" s="323"/>
      <c r="DY314" s="323"/>
      <c r="DZ314" s="323"/>
      <c r="EA314" s="323"/>
      <c r="EB314" s="323"/>
      <c r="EC314" s="323"/>
      <c r="ED314" s="323"/>
      <c r="EE314" s="323"/>
      <c r="EF314" s="323"/>
      <c r="EG314" s="323"/>
      <c r="EH314" s="323"/>
      <c r="EI314" s="323"/>
      <c r="EJ314" s="323"/>
      <c r="EK314" s="323"/>
      <c r="EL314" s="323"/>
      <c r="EM314" s="323"/>
      <c r="EN314" s="323"/>
      <c r="EO314" s="323"/>
      <c r="EP314" s="323"/>
      <c r="EQ314" s="323"/>
      <c r="ER314" s="323"/>
      <c r="ES314" s="323"/>
      <c r="ET314" s="323"/>
      <c r="EU314" s="323"/>
    </row>
    <row r="315" spans="1:151" s="333" customFormat="1" ht="60">
      <c r="A315" s="333" t="s">
        <v>2465</v>
      </c>
      <c r="B315" s="333" t="s">
        <v>877</v>
      </c>
      <c r="C315" s="363" t="s">
        <v>356</v>
      </c>
      <c r="D315" s="333" t="s">
        <v>2466</v>
      </c>
      <c r="E315" s="333" t="s">
        <v>2425</v>
      </c>
      <c r="F315" s="333" t="s">
        <v>31</v>
      </c>
      <c r="G315" s="364" t="s">
        <v>2454</v>
      </c>
      <c r="H315" s="333" t="s">
        <v>1422</v>
      </c>
      <c r="I315" s="333" t="s">
        <v>1423</v>
      </c>
      <c r="J315" s="334" t="s">
        <v>1424</v>
      </c>
      <c r="K315" s="334" t="s">
        <v>944</v>
      </c>
      <c r="L315" s="334" t="s">
        <v>944</v>
      </c>
      <c r="M315" s="333" t="s">
        <v>1426</v>
      </c>
      <c r="N315" s="333" t="s">
        <v>1437</v>
      </c>
      <c r="O315" s="333" t="s">
        <v>1495</v>
      </c>
      <c r="P315" s="333" t="s">
        <v>31</v>
      </c>
      <c r="Q315" s="333" t="s">
        <v>30</v>
      </c>
      <c r="R315" s="333" t="s">
        <v>944</v>
      </c>
      <c r="S315" s="333" t="s">
        <v>1423</v>
      </c>
      <c r="T315" s="333" t="s">
        <v>1430</v>
      </c>
      <c r="U315" s="336">
        <f t="shared" si="18"/>
        <v>3</v>
      </c>
      <c r="V315" s="333" t="s">
        <v>6</v>
      </c>
      <c r="W315" s="336">
        <f t="shared" si="21"/>
        <v>3</v>
      </c>
      <c r="X315" s="333" t="s">
        <v>1431</v>
      </c>
      <c r="Y315" s="336">
        <f t="shared" si="19"/>
        <v>2</v>
      </c>
      <c r="Z315" s="333">
        <f t="shared" si="20"/>
        <v>8</v>
      </c>
      <c r="AA315" s="333" t="s">
        <v>1423</v>
      </c>
      <c r="AB315" s="333" t="s">
        <v>1423</v>
      </c>
      <c r="AC315" s="333" t="s">
        <v>1423</v>
      </c>
      <c r="AD315" s="333" t="s">
        <v>1423</v>
      </c>
      <c r="AE315" s="333" t="s">
        <v>1423</v>
      </c>
      <c r="AF315" s="334">
        <v>44530</v>
      </c>
      <c r="AG315" s="333" t="s">
        <v>1423</v>
      </c>
      <c r="AH315" s="333">
        <v>1</v>
      </c>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c r="BM315" s="323"/>
      <c r="BN315" s="323"/>
      <c r="BO315" s="323"/>
      <c r="BP315" s="323"/>
      <c r="BQ315" s="323"/>
      <c r="BR315" s="323"/>
      <c r="BS315" s="323"/>
      <c r="BT315" s="323"/>
      <c r="BU315" s="323"/>
      <c r="BV315" s="323"/>
      <c r="BW315" s="323"/>
      <c r="BX315" s="323"/>
      <c r="BY315" s="323"/>
      <c r="BZ315" s="323"/>
      <c r="CA315" s="323"/>
      <c r="CB315" s="323"/>
      <c r="CC315" s="323"/>
      <c r="CD315" s="323"/>
      <c r="CE315" s="323"/>
      <c r="CF315" s="323"/>
      <c r="CG315" s="323"/>
      <c r="CH315" s="323"/>
      <c r="CI315" s="323"/>
      <c r="CJ315" s="323"/>
      <c r="CK315" s="323"/>
      <c r="CL315" s="323"/>
      <c r="CM315" s="323"/>
      <c r="CN315" s="323"/>
      <c r="CO315" s="323"/>
      <c r="CP315" s="323"/>
      <c r="CQ315" s="323"/>
      <c r="CR315" s="323"/>
      <c r="CS315" s="323"/>
      <c r="CT315" s="323"/>
      <c r="CU315" s="323"/>
      <c r="CV315" s="323"/>
      <c r="CW315" s="323"/>
      <c r="CX315" s="323"/>
      <c r="CY315" s="323"/>
      <c r="CZ315" s="323"/>
      <c r="DA315" s="323"/>
      <c r="DB315" s="323"/>
      <c r="DC315" s="323"/>
      <c r="DD315" s="323"/>
      <c r="DE315" s="323"/>
      <c r="DF315" s="323"/>
      <c r="DG315" s="323"/>
      <c r="DH315" s="323"/>
      <c r="DI315" s="323"/>
      <c r="DJ315" s="323"/>
      <c r="DK315" s="323"/>
      <c r="DL315" s="323"/>
      <c r="DM315" s="323"/>
      <c r="DN315" s="323"/>
      <c r="DO315" s="323"/>
      <c r="DP315" s="323"/>
      <c r="DQ315" s="323"/>
      <c r="DR315" s="323"/>
      <c r="DS315" s="323"/>
      <c r="DT315" s="323"/>
      <c r="DU315" s="323"/>
      <c r="DV315" s="323"/>
      <c r="DW315" s="323"/>
      <c r="DX315" s="323"/>
      <c r="DY315" s="323"/>
      <c r="DZ315" s="323"/>
      <c r="EA315" s="323"/>
      <c r="EB315" s="323"/>
      <c r="EC315" s="323"/>
      <c r="ED315" s="323"/>
      <c r="EE315" s="323"/>
      <c r="EF315" s="323"/>
      <c r="EG315" s="323"/>
      <c r="EH315" s="323"/>
      <c r="EI315" s="323"/>
      <c r="EJ315" s="323"/>
      <c r="EK315" s="323"/>
      <c r="EL315" s="323"/>
      <c r="EM315" s="323"/>
      <c r="EN315" s="323"/>
      <c r="EO315" s="323"/>
      <c r="EP315" s="323"/>
      <c r="EQ315" s="323"/>
      <c r="ER315" s="323"/>
      <c r="ES315" s="323"/>
      <c r="ET315" s="323"/>
      <c r="EU315" s="323"/>
    </row>
    <row r="316" spans="1:151" s="333" customFormat="1" ht="45">
      <c r="A316" s="333" t="s">
        <v>2467</v>
      </c>
      <c r="B316" s="333" t="s">
        <v>877</v>
      </c>
      <c r="C316" s="363" t="s">
        <v>356</v>
      </c>
      <c r="D316" s="333" t="s">
        <v>2458</v>
      </c>
      <c r="E316" s="333" t="s">
        <v>2362</v>
      </c>
      <c r="F316" s="333" t="s">
        <v>31</v>
      </c>
      <c r="G316" s="364" t="s">
        <v>2454</v>
      </c>
      <c r="H316" s="333" t="s">
        <v>1422</v>
      </c>
      <c r="I316" s="333" t="s">
        <v>1423</v>
      </c>
      <c r="J316" s="334" t="s">
        <v>1424</v>
      </c>
      <c r="K316" s="334" t="s">
        <v>944</v>
      </c>
      <c r="L316" s="334" t="s">
        <v>944</v>
      </c>
      <c r="M316" s="333" t="s">
        <v>1426</v>
      </c>
      <c r="N316" s="333" t="s">
        <v>1437</v>
      </c>
      <c r="O316" s="333" t="s">
        <v>1495</v>
      </c>
      <c r="P316" s="333" t="s">
        <v>31</v>
      </c>
      <c r="Q316" s="333" t="s">
        <v>30</v>
      </c>
      <c r="R316" s="333" t="s">
        <v>944</v>
      </c>
      <c r="S316" s="333" t="s">
        <v>1423</v>
      </c>
      <c r="T316" s="333" t="s">
        <v>1430</v>
      </c>
      <c r="U316" s="336">
        <f t="shared" si="18"/>
        <v>3</v>
      </c>
      <c r="V316" s="333" t="s">
        <v>6</v>
      </c>
      <c r="W316" s="336">
        <f t="shared" si="21"/>
        <v>3</v>
      </c>
      <c r="X316" s="333" t="s">
        <v>1431</v>
      </c>
      <c r="Y316" s="336">
        <f t="shared" si="19"/>
        <v>2</v>
      </c>
      <c r="Z316" s="333">
        <f t="shared" si="20"/>
        <v>8</v>
      </c>
      <c r="AA316" s="333" t="s">
        <v>1423</v>
      </c>
      <c r="AB316" s="333" t="s">
        <v>1423</v>
      </c>
      <c r="AC316" s="333" t="s">
        <v>1423</v>
      </c>
      <c r="AD316" s="333" t="s">
        <v>1423</v>
      </c>
      <c r="AE316" s="333" t="s">
        <v>1423</v>
      </c>
      <c r="AF316" s="334">
        <v>44530</v>
      </c>
      <c r="AG316" s="333" t="s">
        <v>1423</v>
      </c>
      <c r="AH316" s="333">
        <v>1</v>
      </c>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c r="BM316" s="323"/>
      <c r="BN316" s="323"/>
      <c r="BO316" s="323"/>
      <c r="BP316" s="323"/>
      <c r="BQ316" s="323"/>
      <c r="BR316" s="323"/>
      <c r="BS316" s="323"/>
      <c r="BT316" s="323"/>
      <c r="BU316" s="323"/>
      <c r="BV316" s="323"/>
      <c r="BW316" s="323"/>
      <c r="BX316" s="323"/>
      <c r="BY316" s="323"/>
      <c r="BZ316" s="323"/>
      <c r="CA316" s="323"/>
      <c r="CB316" s="323"/>
      <c r="CC316" s="323"/>
      <c r="CD316" s="323"/>
      <c r="CE316" s="323"/>
      <c r="CF316" s="323"/>
      <c r="CG316" s="323"/>
      <c r="CH316" s="323"/>
      <c r="CI316" s="323"/>
      <c r="CJ316" s="323"/>
      <c r="CK316" s="323"/>
      <c r="CL316" s="323"/>
      <c r="CM316" s="323"/>
      <c r="CN316" s="323"/>
      <c r="CO316" s="323"/>
      <c r="CP316" s="323"/>
      <c r="CQ316" s="323"/>
      <c r="CR316" s="323"/>
      <c r="CS316" s="323"/>
      <c r="CT316" s="323"/>
      <c r="CU316" s="323"/>
      <c r="CV316" s="323"/>
      <c r="CW316" s="323"/>
      <c r="CX316" s="323"/>
      <c r="CY316" s="323"/>
      <c r="CZ316" s="323"/>
      <c r="DA316" s="323"/>
      <c r="DB316" s="323"/>
      <c r="DC316" s="323"/>
      <c r="DD316" s="323"/>
      <c r="DE316" s="323"/>
      <c r="DF316" s="323"/>
      <c r="DG316" s="323"/>
      <c r="DH316" s="323"/>
      <c r="DI316" s="323"/>
      <c r="DJ316" s="323"/>
      <c r="DK316" s="323"/>
      <c r="DL316" s="323"/>
      <c r="DM316" s="323"/>
      <c r="DN316" s="323"/>
      <c r="DO316" s="323"/>
      <c r="DP316" s="323"/>
      <c r="DQ316" s="323"/>
      <c r="DR316" s="323"/>
      <c r="DS316" s="323"/>
      <c r="DT316" s="323"/>
      <c r="DU316" s="323"/>
      <c r="DV316" s="323"/>
      <c r="DW316" s="323"/>
      <c r="DX316" s="323"/>
      <c r="DY316" s="323"/>
      <c r="DZ316" s="323"/>
      <c r="EA316" s="323"/>
      <c r="EB316" s="323"/>
      <c r="EC316" s="323"/>
      <c r="ED316" s="323"/>
      <c r="EE316" s="323"/>
      <c r="EF316" s="323"/>
      <c r="EG316" s="323"/>
      <c r="EH316" s="323"/>
      <c r="EI316" s="323"/>
      <c r="EJ316" s="323"/>
      <c r="EK316" s="323"/>
      <c r="EL316" s="323"/>
      <c r="EM316" s="323"/>
      <c r="EN316" s="323"/>
      <c r="EO316" s="323"/>
      <c r="EP316" s="323"/>
      <c r="EQ316" s="323"/>
      <c r="ER316" s="323"/>
      <c r="ES316" s="323"/>
      <c r="ET316" s="323"/>
      <c r="EU316" s="323"/>
    </row>
    <row r="317" spans="1:151" s="333" customFormat="1" ht="45">
      <c r="A317" s="333" t="s">
        <v>2468</v>
      </c>
      <c r="B317" s="333" t="s">
        <v>877</v>
      </c>
      <c r="C317" s="363" t="s">
        <v>356</v>
      </c>
      <c r="D317" s="333" t="s">
        <v>2469</v>
      </c>
      <c r="E317" s="333" t="s">
        <v>2449</v>
      </c>
      <c r="F317" s="333" t="s">
        <v>31</v>
      </c>
      <c r="G317" s="364" t="s">
        <v>2454</v>
      </c>
      <c r="H317" s="333" t="s">
        <v>1422</v>
      </c>
      <c r="I317" s="333" t="s">
        <v>1423</v>
      </c>
      <c r="J317" s="334" t="s">
        <v>1424</v>
      </c>
      <c r="K317" s="334" t="s">
        <v>944</v>
      </c>
      <c r="L317" s="334" t="s">
        <v>944</v>
      </c>
      <c r="M317" s="333" t="s">
        <v>1426</v>
      </c>
      <c r="N317" s="333" t="s">
        <v>1437</v>
      </c>
      <c r="O317" s="333" t="s">
        <v>1495</v>
      </c>
      <c r="P317" s="333" t="s">
        <v>31</v>
      </c>
      <c r="Q317" s="333" t="s">
        <v>30</v>
      </c>
      <c r="R317" s="333" t="s">
        <v>944</v>
      </c>
      <c r="S317" s="333" t="s">
        <v>1423</v>
      </c>
      <c r="T317" s="333" t="s">
        <v>1430</v>
      </c>
      <c r="U317" s="336">
        <f t="shared" si="18"/>
        <v>3</v>
      </c>
      <c r="V317" s="333" t="s">
        <v>6</v>
      </c>
      <c r="W317" s="336">
        <f t="shared" si="21"/>
        <v>3</v>
      </c>
      <c r="X317" s="333" t="s">
        <v>1431</v>
      </c>
      <c r="Y317" s="336">
        <f t="shared" si="19"/>
        <v>2</v>
      </c>
      <c r="Z317" s="333">
        <f t="shared" si="20"/>
        <v>8</v>
      </c>
      <c r="AA317" s="333" t="s">
        <v>1423</v>
      </c>
      <c r="AB317" s="333" t="s">
        <v>1423</v>
      </c>
      <c r="AC317" s="333" t="s">
        <v>1423</v>
      </c>
      <c r="AD317" s="333" t="s">
        <v>1423</v>
      </c>
      <c r="AE317" s="333" t="s">
        <v>1423</v>
      </c>
      <c r="AF317" s="334">
        <v>44530</v>
      </c>
      <c r="AG317" s="333" t="s">
        <v>1423</v>
      </c>
      <c r="AH317" s="333">
        <v>1</v>
      </c>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c r="BM317" s="323"/>
      <c r="BN317" s="323"/>
      <c r="BO317" s="323"/>
      <c r="BP317" s="323"/>
      <c r="BQ317" s="323"/>
      <c r="BR317" s="323"/>
      <c r="BS317" s="323"/>
      <c r="BT317" s="323"/>
      <c r="BU317" s="323"/>
      <c r="BV317" s="323"/>
      <c r="BW317" s="323"/>
      <c r="BX317" s="323"/>
      <c r="BY317" s="323"/>
      <c r="BZ317" s="323"/>
      <c r="CA317" s="323"/>
      <c r="CB317" s="323"/>
      <c r="CC317" s="323"/>
      <c r="CD317" s="323"/>
      <c r="CE317" s="323"/>
      <c r="CF317" s="323"/>
      <c r="CG317" s="323"/>
      <c r="CH317" s="323"/>
      <c r="CI317" s="323"/>
      <c r="CJ317" s="323"/>
      <c r="CK317" s="323"/>
      <c r="CL317" s="323"/>
      <c r="CM317" s="323"/>
      <c r="CN317" s="323"/>
      <c r="CO317" s="323"/>
      <c r="CP317" s="323"/>
      <c r="CQ317" s="323"/>
      <c r="CR317" s="323"/>
      <c r="CS317" s="323"/>
      <c r="CT317" s="323"/>
      <c r="CU317" s="323"/>
      <c r="CV317" s="323"/>
      <c r="CW317" s="323"/>
      <c r="CX317" s="323"/>
      <c r="CY317" s="323"/>
      <c r="CZ317" s="323"/>
      <c r="DA317" s="323"/>
      <c r="DB317" s="323"/>
      <c r="DC317" s="323"/>
      <c r="DD317" s="323"/>
      <c r="DE317" s="323"/>
      <c r="DF317" s="323"/>
      <c r="DG317" s="323"/>
      <c r="DH317" s="323"/>
      <c r="DI317" s="323"/>
      <c r="DJ317" s="323"/>
      <c r="DK317" s="323"/>
      <c r="DL317" s="323"/>
      <c r="DM317" s="323"/>
      <c r="DN317" s="323"/>
      <c r="DO317" s="323"/>
      <c r="DP317" s="323"/>
      <c r="DQ317" s="323"/>
      <c r="DR317" s="323"/>
      <c r="DS317" s="323"/>
      <c r="DT317" s="323"/>
      <c r="DU317" s="323"/>
      <c r="DV317" s="323"/>
      <c r="DW317" s="323"/>
      <c r="DX317" s="323"/>
      <c r="DY317" s="323"/>
      <c r="DZ317" s="323"/>
      <c r="EA317" s="323"/>
      <c r="EB317" s="323"/>
      <c r="EC317" s="323"/>
      <c r="ED317" s="323"/>
      <c r="EE317" s="323"/>
      <c r="EF317" s="323"/>
      <c r="EG317" s="323"/>
      <c r="EH317" s="323"/>
      <c r="EI317" s="323"/>
      <c r="EJ317" s="323"/>
      <c r="EK317" s="323"/>
      <c r="EL317" s="323"/>
      <c r="EM317" s="323"/>
      <c r="EN317" s="323"/>
      <c r="EO317" s="323"/>
      <c r="EP317" s="323"/>
      <c r="EQ317" s="323"/>
      <c r="ER317" s="323"/>
      <c r="ES317" s="323"/>
      <c r="ET317" s="323"/>
      <c r="EU317" s="323"/>
    </row>
    <row r="318" spans="1:151" s="333" customFormat="1" ht="60">
      <c r="A318" s="333" t="s">
        <v>2470</v>
      </c>
      <c r="B318" s="333" t="s">
        <v>877</v>
      </c>
      <c r="C318" s="363" t="s">
        <v>356</v>
      </c>
      <c r="D318" s="333" t="s">
        <v>2471</v>
      </c>
      <c r="E318" s="333" t="s">
        <v>2409</v>
      </c>
      <c r="F318" s="333" t="s">
        <v>31</v>
      </c>
      <c r="G318" s="364" t="s">
        <v>2454</v>
      </c>
      <c r="H318" s="333" t="s">
        <v>1422</v>
      </c>
      <c r="I318" s="333" t="s">
        <v>1423</v>
      </c>
      <c r="J318" s="334" t="s">
        <v>1424</v>
      </c>
      <c r="K318" s="334" t="s">
        <v>944</v>
      </c>
      <c r="L318" s="334" t="s">
        <v>944</v>
      </c>
      <c r="M318" s="333" t="s">
        <v>1426</v>
      </c>
      <c r="N318" s="333" t="s">
        <v>1437</v>
      </c>
      <c r="O318" s="333" t="s">
        <v>1495</v>
      </c>
      <c r="P318" s="333" t="s">
        <v>31</v>
      </c>
      <c r="Q318" s="333" t="s">
        <v>30</v>
      </c>
      <c r="R318" s="333" t="s">
        <v>944</v>
      </c>
      <c r="S318" s="333" t="s">
        <v>1423</v>
      </c>
      <c r="T318" s="333" t="s">
        <v>1430</v>
      </c>
      <c r="U318" s="336">
        <f t="shared" si="18"/>
        <v>3</v>
      </c>
      <c r="V318" s="333" t="s">
        <v>6</v>
      </c>
      <c r="W318" s="336">
        <f t="shared" si="21"/>
        <v>3</v>
      </c>
      <c r="X318" s="333" t="s">
        <v>1431</v>
      </c>
      <c r="Y318" s="336">
        <f t="shared" si="19"/>
        <v>2</v>
      </c>
      <c r="Z318" s="333">
        <f t="shared" si="20"/>
        <v>8</v>
      </c>
      <c r="AA318" s="333" t="s">
        <v>1423</v>
      </c>
      <c r="AB318" s="333" t="s">
        <v>1423</v>
      </c>
      <c r="AC318" s="333" t="s">
        <v>1423</v>
      </c>
      <c r="AD318" s="333" t="s">
        <v>1423</v>
      </c>
      <c r="AE318" s="333" t="s">
        <v>1423</v>
      </c>
      <c r="AF318" s="334">
        <v>44530</v>
      </c>
      <c r="AG318" s="333" t="s">
        <v>1423</v>
      </c>
      <c r="AH318" s="333">
        <v>1</v>
      </c>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c r="BM318" s="323"/>
      <c r="BN318" s="323"/>
      <c r="BO318" s="323"/>
      <c r="BP318" s="323"/>
      <c r="BQ318" s="323"/>
      <c r="BR318" s="323"/>
      <c r="BS318" s="323"/>
      <c r="BT318" s="323"/>
      <c r="BU318" s="323"/>
      <c r="BV318" s="323"/>
      <c r="BW318" s="323"/>
      <c r="BX318" s="323"/>
      <c r="BY318" s="323"/>
      <c r="BZ318" s="323"/>
      <c r="CA318" s="323"/>
      <c r="CB318" s="323"/>
      <c r="CC318" s="323"/>
      <c r="CD318" s="323"/>
      <c r="CE318" s="323"/>
      <c r="CF318" s="323"/>
      <c r="CG318" s="323"/>
      <c r="CH318" s="323"/>
      <c r="CI318" s="323"/>
      <c r="CJ318" s="323"/>
      <c r="CK318" s="323"/>
      <c r="CL318" s="323"/>
      <c r="CM318" s="323"/>
      <c r="CN318" s="323"/>
      <c r="CO318" s="323"/>
      <c r="CP318" s="323"/>
      <c r="CQ318" s="323"/>
      <c r="CR318" s="323"/>
      <c r="CS318" s="323"/>
      <c r="CT318" s="323"/>
      <c r="CU318" s="323"/>
      <c r="CV318" s="323"/>
      <c r="CW318" s="323"/>
      <c r="CX318" s="323"/>
      <c r="CY318" s="323"/>
      <c r="CZ318" s="323"/>
      <c r="DA318" s="323"/>
      <c r="DB318" s="323"/>
      <c r="DC318" s="323"/>
      <c r="DD318" s="323"/>
      <c r="DE318" s="323"/>
      <c r="DF318" s="323"/>
      <c r="DG318" s="323"/>
      <c r="DH318" s="323"/>
      <c r="DI318" s="323"/>
      <c r="DJ318" s="323"/>
      <c r="DK318" s="323"/>
      <c r="DL318" s="323"/>
      <c r="DM318" s="323"/>
      <c r="DN318" s="323"/>
      <c r="DO318" s="323"/>
      <c r="DP318" s="323"/>
      <c r="DQ318" s="323"/>
      <c r="DR318" s="323"/>
      <c r="DS318" s="323"/>
      <c r="DT318" s="323"/>
      <c r="DU318" s="323"/>
      <c r="DV318" s="323"/>
      <c r="DW318" s="323"/>
      <c r="DX318" s="323"/>
      <c r="DY318" s="323"/>
      <c r="DZ318" s="323"/>
      <c r="EA318" s="323"/>
      <c r="EB318" s="323"/>
      <c r="EC318" s="323"/>
      <c r="ED318" s="323"/>
      <c r="EE318" s="323"/>
      <c r="EF318" s="323"/>
      <c r="EG318" s="323"/>
      <c r="EH318" s="323"/>
      <c r="EI318" s="323"/>
      <c r="EJ318" s="323"/>
      <c r="EK318" s="323"/>
      <c r="EL318" s="323"/>
      <c r="EM318" s="323"/>
      <c r="EN318" s="323"/>
      <c r="EO318" s="323"/>
      <c r="EP318" s="323"/>
      <c r="EQ318" s="323"/>
      <c r="ER318" s="323"/>
      <c r="ES318" s="323"/>
      <c r="ET318" s="323"/>
      <c r="EU318" s="323"/>
    </row>
    <row r="319" spans="1:151" s="333" customFormat="1" ht="75">
      <c r="A319" s="333" t="s">
        <v>2472</v>
      </c>
      <c r="B319" s="333" t="s">
        <v>877</v>
      </c>
      <c r="C319" s="363" t="s">
        <v>356</v>
      </c>
      <c r="D319" s="333" t="s">
        <v>2473</v>
      </c>
      <c r="E319" s="333" t="s">
        <v>2425</v>
      </c>
      <c r="F319" s="333" t="s">
        <v>31</v>
      </c>
      <c r="G319" s="364" t="s">
        <v>2454</v>
      </c>
      <c r="H319" s="333" t="s">
        <v>1422</v>
      </c>
      <c r="I319" s="333" t="s">
        <v>1423</v>
      </c>
      <c r="J319" s="334" t="s">
        <v>1424</v>
      </c>
      <c r="K319" s="334" t="s">
        <v>944</v>
      </c>
      <c r="L319" s="334" t="s">
        <v>944</v>
      </c>
      <c r="M319" s="333" t="s">
        <v>1426</v>
      </c>
      <c r="N319" s="333" t="s">
        <v>1437</v>
      </c>
      <c r="O319" s="333" t="s">
        <v>1495</v>
      </c>
      <c r="P319" s="333" t="s">
        <v>31</v>
      </c>
      <c r="Q319" s="333" t="s">
        <v>30</v>
      </c>
      <c r="R319" s="333" t="s">
        <v>944</v>
      </c>
      <c r="S319" s="333" t="s">
        <v>1423</v>
      </c>
      <c r="T319" s="333" t="s">
        <v>1430</v>
      </c>
      <c r="U319" s="336">
        <f t="shared" si="18"/>
        <v>3</v>
      </c>
      <c r="V319" s="333" t="s">
        <v>6</v>
      </c>
      <c r="W319" s="336">
        <f t="shared" si="21"/>
        <v>3</v>
      </c>
      <c r="X319" s="333" t="s">
        <v>1431</v>
      </c>
      <c r="Y319" s="336">
        <f t="shared" si="19"/>
        <v>2</v>
      </c>
      <c r="Z319" s="333">
        <f t="shared" si="20"/>
        <v>8</v>
      </c>
      <c r="AA319" s="333" t="s">
        <v>1423</v>
      </c>
      <c r="AB319" s="333" t="s">
        <v>1423</v>
      </c>
      <c r="AC319" s="333" t="s">
        <v>1423</v>
      </c>
      <c r="AD319" s="333" t="s">
        <v>1423</v>
      </c>
      <c r="AE319" s="333" t="s">
        <v>1423</v>
      </c>
      <c r="AF319" s="334">
        <v>44530</v>
      </c>
      <c r="AG319" s="333" t="s">
        <v>1423</v>
      </c>
      <c r="AH319" s="333">
        <v>1</v>
      </c>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c r="BM319" s="323"/>
      <c r="BN319" s="323"/>
      <c r="BO319" s="323"/>
      <c r="BP319" s="323"/>
      <c r="BQ319" s="323"/>
      <c r="BR319" s="323"/>
      <c r="BS319" s="323"/>
      <c r="BT319" s="323"/>
      <c r="BU319" s="323"/>
      <c r="BV319" s="323"/>
      <c r="BW319" s="323"/>
      <c r="BX319" s="323"/>
      <c r="BY319" s="323"/>
      <c r="BZ319" s="323"/>
      <c r="CA319" s="323"/>
      <c r="CB319" s="323"/>
      <c r="CC319" s="323"/>
      <c r="CD319" s="323"/>
      <c r="CE319" s="323"/>
      <c r="CF319" s="323"/>
      <c r="CG319" s="323"/>
      <c r="CH319" s="323"/>
      <c r="CI319" s="323"/>
      <c r="CJ319" s="323"/>
      <c r="CK319" s="323"/>
      <c r="CL319" s="323"/>
      <c r="CM319" s="323"/>
      <c r="CN319" s="323"/>
      <c r="CO319" s="323"/>
      <c r="CP319" s="323"/>
      <c r="CQ319" s="323"/>
      <c r="CR319" s="323"/>
      <c r="CS319" s="323"/>
      <c r="CT319" s="323"/>
      <c r="CU319" s="323"/>
      <c r="CV319" s="323"/>
      <c r="CW319" s="323"/>
      <c r="CX319" s="323"/>
      <c r="CY319" s="323"/>
      <c r="CZ319" s="323"/>
      <c r="DA319" s="323"/>
      <c r="DB319" s="323"/>
      <c r="DC319" s="323"/>
      <c r="DD319" s="323"/>
      <c r="DE319" s="323"/>
      <c r="DF319" s="323"/>
      <c r="DG319" s="323"/>
      <c r="DH319" s="323"/>
      <c r="DI319" s="323"/>
      <c r="DJ319" s="323"/>
      <c r="DK319" s="323"/>
      <c r="DL319" s="323"/>
      <c r="DM319" s="323"/>
      <c r="DN319" s="323"/>
      <c r="DO319" s="323"/>
      <c r="DP319" s="323"/>
      <c r="DQ319" s="323"/>
      <c r="DR319" s="323"/>
      <c r="DS319" s="323"/>
      <c r="DT319" s="323"/>
      <c r="DU319" s="323"/>
      <c r="DV319" s="323"/>
      <c r="DW319" s="323"/>
      <c r="DX319" s="323"/>
      <c r="DY319" s="323"/>
      <c r="DZ319" s="323"/>
      <c r="EA319" s="323"/>
      <c r="EB319" s="323"/>
      <c r="EC319" s="323"/>
      <c r="ED319" s="323"/>
      <c r="EE319" s="323"/>
      <c r="EF319" s="323"/>
      <c r="EG319" s="323"/>
      <c r="EH319" s="323"/>
      <c r="EI319" s="323"/>
      <c r="EJ319" s="323"/>
      <c r="EK319" s="323"/>
      <c r="EL319" s="323"/>
      <c r="EM319" s="323"/>
      <c r="EN319" s="323"/>
      <c r="EO319" s="323"/>
      <c r="EP319" s="323"/>
      <c r="EQ319" s="323"/>
      <c r="ER319" s="323"/>
      <c r="ES319" s="323"/>
      <c r="ET319" s="323"/>
      <c r="EU319" s="323"/>
    </row>
    <row r="320" spans="1:151" s="333" customFormat="1" ht="45">
      <c r="A320" s="333" t="s">
        <v>2474</v>
      </c>
      <c r="B320" s="333" t="s">
        <v>877</v>
      </c>
      <c r="C320" s="363" t="s">
        <v>356</v>
      </c>
      <c r="D320" s="333" t="s">
        <v>2475</v>
      </c>
      <c r="E320" s="333" t="s">
        <v>2476</v>
      </c>
      <c r="F320" s="333" t="s">
        <v>31</v>
      </c>
      <c r="G320" s="364" t="s">
        <v>2454</v>
      </c>
      <c r="H320" s="333" t="s">
        <v>1422</v>
      </c>
      <c r="I320" s="333" t="s">
        <v>1423</v>
      </c>
      <c r="J320" s="334" t="s">
        <v>1424</v>
      </c>
      <c r="K320" s="334" t="s">
        <v>944</v>
      </c>
      <c r="L320" s="334" t="s">
        <v>944</v>
      </c>
      <c r="M320" s="333" t="s">
        <v>1426</v>
      </c>
      <c r="N320" s="333" t="s">
        <v>1437</v>
      </c>
      <c r="O320" s="333" t="s">
        <v>1495</v>
      </c>
      <c r="P320" s="333" t="s">
        <v>31</v>
      </c>
      <c r="Q320" s="333" t="s">
        <v>30</v>
      </c>
      <c r="R320" s="333" t="s">
        <v>944</v>
      </c>
      <c r="S320" s="333" t="s">
        <v>1423</v>
      </c>
      <c r="T320" s="333" t="s">
        <v>1430</v>
      </c>
      <c r="U320" s="336">
        <f t="shared" si="18"/>
        <v>3</v>
      </c>
      <c r="V320" s="333" t="s">
        <v>6</v>
      </c>
      <c r="W320" s="336">
        <f t="shared" si="21"/>
        <v>3</v>
      </c>
      <c r="X320" s="333" t="s">
        <v>1431</v>
      </c>
      <c r="Y320" s="336">
        <f t="shared" si="19"/>
        <v>2</v>
      </c>
      <c r="Z320" s="333">
        <f t="shared" si="20"/>
        <v>8</v>
      </c>
      <c r="AA320" s="333" t="s">
        <v>1423</v>
      </c>
      <c r="AB320" s="333" t="s">
        <v>1423</v>
      </c>
      <c r="AC320" s="333" t="s">
        <v>1423</v>
      </c>
      <c r="AD320" s="333" t="s">
        <v>1423</v>
      </c>
      <c r="AE320" s="333" t="s">
        <v>1423</v>
      </c>
      <c r="AF320" s="334">
        <v>44530</v>
      </c>
      <c r="AG320" s="333" t="s">
        <v>1423</v>
      </c>
      <c r="AH320" s="333">
        <v>1</v>
      </c>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c r="BM320" s="323"/>
      <c r="BN320" s="323"/>
      <c r="BO320" s="323"/>
      <c r="BP320" s="323"/>
      <c r="BQ320" s="323"/>
      <c r="BR320" s="323"/>
      <c r="BS320" s="323"/>
      <c r="BT320" s="323"/>
      <c r="BU320" s="323"/>
      <c r="BV320" s="323"/>
      <c r="BW320" s="323"/>
      <c r="BX320" s="323"/>
      <c r="BY320" s="323"/>
      <c r="BZ320" s="323"/>
      <c r="CA320" s="323"/>
      <c r="CB320" s="323"/>
      <c r="CC320" s="323"/>
      <c r="CD320" s="323"/>
      <c r="CE320" s="323"/>
      <c r="CF320" s="323"/>
      <c r="CG320" s="323"/>
      <c r="CH320" s="323"/>
      <c r="CI320" s="323"/>
      <c r="CJ320" s="323"/>
      <c r="CK320" s="323"/>
      <c r="CL320" s="323"/>
      <c r="CM320" s="323"/>
      <c r="CN320" s="323"/>
      <c r="CO320" s="323"/>
      <c r="CP320" s="323"/>
      <c r="CQ320" s="323"/>
      <c r="CR320" s="323"/>
      <c r="CS320" s="323"/>
      <c r="CT320" s="323"/>
      <c r="CU320" s="323"/>
      <c r="CV320" s="323"/>
      <c r="CW320" s="323"/>
      <c r="CX320" s="323"/>
      <c r="CY320" s="323"/>
      <c r="CZ320" s="323"/>
      <c r="DA320" s="323"/>
      <c r="DB320" s="323"/>
      <c r="DC320" s="323"/>
      <c r="DD320" s="323"/>
      <c r="DE320" s="323"/>
      <c r="DF320" s="323"/>
      <c r="DG320" s="323"/>
      <c r="DH320" s="323"/>
      <c r="DI320" s="323"/>
      <c r="DJ320" s="323"/>
      <c r="DK320" s="323"/>
      <c r="DL320" s="323"/>
      <c r="DM320" s="323"/>
      <c r="DN320" s="323"/>
      <c r="DO320" s="323"/>
      <c r="DP320" s="323"/>
      <c r="DQ320" s="323"/>
      <c r="DR320" s="323"/>
      <c r="DS320" s="323"/>
      <c r="DT320" s="323"/>
      <c r="DU320" s="323"/>
      <c r="DV320" s="323"/>
      <c r="DW320" s="323"/>
      <c r="DX320" s="323"/>
      <c r="DY320" s="323"/>
      <c r="DZ320" s="323"/>
      <c r="EA320" s="323"/>
      <c r="EB320" s="323"/>
      <c r="EC320" s="323"/>
      <c r="ED320" s="323"/>
      <c r="EE320" s="323"/>
      <c r="EF320" s="323"/>
      <c r="EG320" s="323"/>
      <c r="EH320" s="323"/>
      <c r="EI320" s="323"/>
      <c r="EJ320" s="323"/>
      <c r="EK320" s="323"/>
      <c r="EL320" s="323"/>
      <c r="EM320" s="323"/>
      <c r="EN320" s="323"/>
      <c r="EO320" s="323"/>
      <c r="EP320" s="323"/>
      <c r="EQ320" s="323"/>
      <c r="ER320" s="323"/>
      <c r="ES320" s="323"/>
      <c r="ET320" s="323"/>
      <c r="EU320" s="323"/>
    </row>
    <row r="321" spans="1:151" s="333" customFormat="1" ht="90">
      <c r="A321" s="333" t="s">
        <v>2477</v>
      </c>
      <c r="B321" s="333" t="s">
        <v>877</v>
      </c>
      <c r="C321" s="363" t="s">
        <v>356</v>
      </c>
      <c r="D321" s="333" t="s">
        <v>2478</v>
      </c>
      <c r="E321" s="333" t="s">
        <v>2479</v>
      </c>
      <c r="F321" s="333" t="s">
        <v>31</v>
      </c>
      <c r="G321" s="364" t="s">
        <v>2480</v>
      </c>
      <c r="H321" s="333" t="s">
        <v>1422</v>
      </c>
      <c r="I321" s="333" t="s">
        <v>1423</v>
      </c>
      <c r="J321" s="334" t="s">
        <v>1424</v>
      </c>
      <c r="K321" s="334" t="s">
        <v>944</v>
      </c>
      <c r="L321" s="334" t="s">
        <v>944</v>
      </c>
      <c r="M321" s="333" t="s">
        <v>1426</v>
      </c>
      <c r="N321" s="333" t="s">
        <v>1437</v>
      </c>
      <c r="O321" s="333" t="s">
        <v>1495</v>
      </c>
      <c r="P321" s="333" t="s">
        <v>31</v>
      </c>
      <c r="Q321" s="333" t="s">
        <v>30</v>
      </c>
      <c r="R321" s="333" t="s">
        <v>944</v>
      </c>
      <c r="S321" s="333" t="s">
        <v>1423</v>
      </c>
      <c r="T321" s="333" t="s">
        <v>1430</v>
      </c>
      <c r="U321" s="336">
        <f t="shared" si="18"/>
        <v>3</v>
      </c>
      <c r="V321" s="333" t="s">
        <v>6</v>
      </c>
      <c r="W321" s="336">
        <f t="shared" si="21"/>
        <v>3</v>
      </c>
      <c r="X321" s="333" t="s">
        <v>1431</v>
      </c>
      <c r="Y321" s="336">
        <f t="shared" si="19"/>
        <v>2</v>
      </c>
      <c r="Z321" s="333">
        <f t="shared" si="20"/>
        <v>8</v>
      </c>
      <c r="AA321" s="333" t="s">
        <v>1423</v>
      </c>
      <c r="AB321" s="333" t="s">
        <v>1423</v>
      </c>
      <c r="AC321" s="333" t="s">
        <v>1423</v>
      </c>
      <c r="AD321" s="333" t="s">
        <v>1423</v>
      </c>
      <c r="AE321" s="333" t="s">
        <v>1423</v>
      </c>
      <c r="AF321" s="334">
        <v>44530</v>
      </c>
      <c r="AG321" s="333" t="s">
        <v>1423</v>
      </c>
      <c r="AH321" s="333">
        <v>1</v>
      </c>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c r="BM321" s="323"/>
      <c r="BN321" s="323"/>
      <c r="BO321" s="323"/>
      <c r="BP321" s="323"/>
      <c r="BQ321" s="323"/>
      <c r="BR321" s="323"/>
      <c r="BS321" s="323"/>
      <c r="BT321" s="323"/>
      <c r="BU321" s="323"/>
      <c r="BV321" s="323"/>
      <c r="BW321" s="323"/>
      <c r="BX321" s="323"/>
      <c r="BY321" s="323"/>
      <c r="BZ321" s="323"/>
      <c r="CA321" s="323"/>
      <c r="CB321" s="323"/>
      <c r="CC321" s="323"/>
      <c r="CD321" s="323"/>
      <c r="CE321" s="323"/>
      <c r="CF321" s="323"/>
      <c r="CG321" s="323"/>
      <c r="CH321" s="323"/>
      <c r="CI321" s="323"/>
      <c r="CJ321" s="323"/>
      <c r="CK321" s="323"/>
      <c r="CL321" s="323"/>
      <c r="CM321" s="323"/>
      <c r="CN321" s="323"/>
      <c r="CO321" s="323"/>
      <c r="CP321" s="323"/>
      <c r="CQ321" s="323"/>
      <c r="CR321" s="323"/>
      <c r="CS321" s="323"/>
      <c r="CT321" s="323"/>
      <c r="CU321" s="323"/>
      <c r="CV321" s="323"/>
      <c r="CW321" s="323"/>
      <c r="CX321" s="323"/>
      <c r="CY321" s="323"/>
      <c r="CZ321" s="323"/>
      <c r="DA321" s="323"/>
      <c r="DB321" s="323"/>
      <c r="DC321" s="323"/>
      <c r="DD321" s="323"/>
      <c r="DE321" s="323"/>
      <c r="DF321" s="323"/>
      <c r="DG321" s="323"/>
      <c r="DH321" s="323"/>
      <c r="DI321" s="323"/>
      <c r="DJ321" s="323"/>
      <c r="DK321" s="323"/>
      <c r="DL321" s="323"/>
      <c r="DM321" s="323"/>
      <c r="DN321" s="323"/>
      <c r="DO321" s="323"/>
      <c r="DP321" s="323"/>
      <c r="DQ321" s="323"/>
      <c r="DR321" s="323"/>
      <c r="DS321" s="323"/>
      <c r="DT321" s="323"/>
      <c r="DU321" s="323"/>
      <c r="DV321" s="323"/>
      <c r="DW321" s="323"/>
      <c r="DX321" s="323"/>
      <c r="DY321" s="323"/>
      <c r="DZ321" s="323"/>
      <c r="EA321" s="323"/>
      <c r="EB321" s="323"/>
      <c r="EC321" s="323"/>
      <c r="ED321" s="323"/>
      <c r="EE321" s="323"/>
      <c r="EF321" s="323"/>
      <c r="EG321" s="323"/>
      <c r="EH321" s="323"/>
      <c r="EI321" s="323"/>
      <c r="EJ321" s="323"/>
      <c r="EK321" s="323"/>
      <c r="EL321" s="323"/>
      <c r="EM321" s="323"/>
      <c r="EN321" s="323"/>
      <c r="EO321" s="323"/>
      <c r="EP321" s="323"/>
      <c r="EQ321" s="323"/>
      <c r="ER321" s="323"/>
      <c r="ES321" s="323"/>
      <c r="ET321" s="323"/>
      <c r="EU321" s="323"/>
    </row>
    <row r="322" spans="1:151" s="333" customFormat="1" ht="45">
      <c r="A322" s="333" t="s">
        <v>2481</v>
      </c>
      <c r="B322" s="333" t="s">
        <v>877</v>
      </c>
      <c r="C322" s="363" t="s">
        <v>356</v>
      </c>
      <c r="D322" s="333" t="s">
        <v>2482</v>
      </c>
      <c r="E322" s="333" t="s">
        <v>2483</v>
      </c>
      <c r="F322" s="333" t="s">
        <v>31</v>
      </c>
      <c r="G322" s="333">
        <v>50</v>
      </c>
      <c r="H322" s="333" t="s">
        <v>1422</v>
      </c>
      <c r="I322" s="333" t="s">
        <v>1423</v>
      </c>
      <c r="J322" s="334" t="s">
        <v>1424</v>
      </c>
      <c r="K322" s="334" t="s">
        <v>944</v>
      </c>
      <c r="L322" s="334" t="s">
        <v>944</v>
      </c>
      <c r="M322" s="333" t="s">
        <v>1426</v>
      </c>
      <c r="N322" s="333" t="s">
        <v>1437</v>
      </c>
      <c r="O322" s="333" t="s">
        <v>1495</v>
      </c>
      <c r="P322" s="333" t="s">
        <v>31</v>
      </c>
      <c r="Q322" s="333" t="s">
        <v>31</v>
      </c>
      <c r="R322" s="333" t="s">
        <v>944</v>
      </c>
      <c r="S322" s="333" t="s">
        <v>1423</v>
      </c>
      <c r="T322" s="333" t="s">
        <v>1430</v>
      </c>
      <c r="U322" s="336">
        <f t="shared" si="18"/>
        <v>3</v>
      </c>
      <c r="V322" s="333" t="s">
        <v>8</v>
      </c>
      <c r="W322" s="336">
        <f t="shared" si="21"/>
        <v>1</v>
      </c>
      <c r="X322" s="333" t="s">
        <v>1431</v>
      </c>
      <c r="Y322" s="336">
        <f t="shared" si="19"/>
        <v>2</v>
      </c>
      <c r="Z322" s="333">
        <f t="shared" si="20"/>
        <v>6</v>
      </c>
      <c r="AA322" s="333" t="s">
        <v>1423</v>
      </c>
      <c r="AB322" s="333" t="s">
        <v>1423</v>
      </c>
      <c r="AC322" s="333" t="s">
        <v>1423</v>
      </c>
      <c r="AD322" s="333" t="s">
        <v>1423</v>
      </c>
      <c r="AE322" s="333" t="s">
        <v>1423</v>
      </c>
      <c r="AF322" s="334">
        <v>44530</v>
      </c>
      <c r="AG322" s="333" t="s">
        <v>1423</v>
      </c>
      <c r="AH322" s="333">
        <v>1</v>
      </c>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c r="BN322" s="323"/>
      <c r="BO322" s="323"/>
      <c r="BP322" s="323"/>
      <c r="BQ322" s="323"/>
      <c r="BR322" s="323"/>
      <c r="BS322" s="323"/>
      <c r="BT322" s="323"/>
      <c r="BU322" s="323"/>
      <c r="BV322" s="323"/>
      <c r="BW322" s="323"/>
      <c r="BX322" s="323"/>
      <c r="BY322" s="323"/>
      <c r="BZ322" s="323"/>
      <c r="CA322" s="323"/>
      <c r="CB322" s="323"/>
      <c r="CC322" s="323"/>
      <c r="CD322" s="323"/>
      <c r="CE322" s="323"/>
      <c r="CF322" s="323"/>
      <c r="CG322" s="323"/>
      <c r="CH322" s="323"/>
      <c r="CI322" s="323"/>
      <c r="CJ322" s="323"/>
      <c r="CK322" s="323"/>
      <c r="CL322" s="323"/>
      <c r="CM322" s="323"/>
      <c r="CN322" s="323"/>
      <c r="CO322" s="323"/>
      <c r="CP322" s="323"/>
      <c r="CQ322" s="323"/>
      <c r="CR322" s="323"/>
      <c r="CS322" s="323"/>
      <c r="CT322" s="323"/>
      <c r="CU322" s="323"/>
      <c r="CV322" s="323"/>
      <c r="CW322" s="323"/>
      <c r="CX322" s="323"/>
      <c r="CY322" s="323"/>
      <c r="CZ322" s="323"/>
      <c r="DA322" s="323"/>
      <c r="DB322" s="323"/>
      <c r="DC322" s="323"/>
      <c r="DD322" s="323"/>
      <c r="DE322" s="323"/>
      <c r="DF322" s="323"/>
      <c r="DG322" s="323"/>
      <c r="DH322" s="323"/>
      <c r="DI322" s="323"/>
      <c r="DJ322" s="323"/>
      <c r="DK322" s="323"/>
      <c r="DL322" s="323"/>
      <c r="DM322" s="323"/>
      <c r="DN322" s="323"/>
      <c r="DO322" s="323"/>
      <c r="DP322" s="323"/>
      <c r="DQ322" s="323"/>
      <c r="DR322" s="323"/>
      <c r="DS322" s="323"/>
      <c r="DT322" s="323"/>
      <c r="DU322" s="323"/>
      <c r="DV322" s="323"/>
      <c r="DW322" s="323"/>
      <c r="DX322" s="323"/>
      <c r="DY322" s="323"/>
      <c r="DZ322" s="323"/>
      <c r="EA322" s="323"/>
      <c r="EB322" s="323"/>
      <c r="EC322" s="323"/>
      <c r="ED322" s="323"/>
      <c r="EE322" s="323"/>
      <c r="EF322" s="323"/>
      <c r="EG322" s="323"/>
      <c r="EH322" s="323"/>
      <c r="EI322" s="323"/>
      <c r="EJ322" s="323"/>
      <c r="EK322" s="323"/>
      <c r="EL322" s="323"/>
      <c r="EM322" s="323"/>
      <c r="EN322" s="323"/>
      <c r="EO322" s="323"/>
      <c r="EP322" s="323"/>
      <c r="EQ322" s="323"/>
      <c r="ER322" s="323"/>
      <c r="ES322" s="323"/>
      <c r="ET322" s="323"/>
      <c r="EU322" s="323"/>
    </row>
    <row r="323" spans="1:151" s="333" customFormat="1" ht="45">
      <c r="A323" s="333" t="s">
        <v>2484</v>
      </c>
      <c r="B323" s="333" t="s">
        <v>877</v>
      </c>
      <c r="C323" s="363" t="s">
        <v>356</v>
      </c>
      <c r="D323" s="333" t="s">
        <v>2485</v>
      </c>
      <c r="E323" s="333" t="s">
        <v>2486</v>
      </c>
      <c r="F323" s="333" t="s">
        <v>31</v>
      </c>
      <c r="G323" s="333">
        <v>50</v>
      </c>
      <c r="H323" s="333" t="s">
        <v>1422</v>
      </c>
      <c r="I323" s="333" t="s">
        <v>1423</v>
      </c>
      <c r="J323" s="334" t="s">
        <v>1424</v>
      </c>
      <c r="K323" s="334" t="s">
        <v>944</v>
      </c>
      <c r="L323" s="334" t="s">
        <v>944</v>
      </c>
      <c r="M323" s="333" t="s">
        <v>1426</v>
      </c>
      <c r="N323" s="333" t="s">
        <v>1437</v>
      </c>
      <c r="O323" s="333" t="s">
        <v>1495</v>
      </c>
      <c r="P323" s="333" t="s">
        <v>31</v>
      </c>
      <c r="Q323" s="333" t="s">
        <v>31</v>
      </c>
      <c r="R323" s="333" t="s">
        <v>944</v>
      </c>
      <c r="S323" s="333" t="s">
        <v>1423</v>
      </c>
      <c r="T323" s="333" t="s">
        <v>1430</v>
      </c>
      <c r="U323" s="336">
        <f t="shared" si="18"/>
        <v>3</v>
      </c>
      <c r="V323" s="333" t="s">
        <v>8</v>
      </c>
      <c r="W323" s="336">
        <f t="shared" si="21"/>
        <v>1</v>
      </c>
      <c r="X323" s="333" t="s">
        <v>1431</v>
      </c>
      <c r="Y323" s="336">
        <f t="shared" si="19"/>
        <v>2</v>
      </c>
      <c r="Z323" s="333">
        <f t="shared" si="20"/>
        <v>6</v>
      </c>
      <c r="AA323" s="333" t="s">
        <v>1423</v>
      </c>
      <c r="AB323" s="333" t="s">
        <v>1423</v>
      </c>
      <c r="AC323" s="333" t="s">
        <v>1423</v>
      </c>
      <c r="AD323" s="333" t="s">
        <v>1423</v>
      </c>
      <c r="AE323" s="333" t="s">
        <v>1423</v>
      </c>
      <c r="AF323" s="334">
        <v>44530</v>
      </c>
      <c r="AG323" s="333" t="s">
        <v>1423</v>
      </c>
      <c r="AH323" s="333">
        <v>1</v>
      </c>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c r="BN323" s="323"/>
      <c r="BO323" s="323"/>
      <c r="BP323" s="323"/>
      <c r="BQ323" s="323"/>
      <c r="BR323" s="323"/>
      <c r="BS323" s="323"/>
      <c r="BT323" s="323"/>
      <c r="BU323" s="323"/>
      <c r="BV323" s="323"/>
      <c r="BW323" s="323"/>
      <c r="BX323" s="323"/>
      <c r="BY323" s="323"/>
      <c r="BZ323" s="323"/>
      <c r="CA323" s="323"/>
      <c r="CB323" s="323"/>
      <c r="CC323" s="323"/>
      <c r="CD323" s="323"/>
      <c r="CE323" s="323"/>
      <c r="CF323" s="323"/>
      <c r="CG323" s="323"/>
      <c r="CH323" s="323"/>
      <c r="CI323" s="323"/>
      <c r="CJ323" s="323"/>
      <c r="CK323" s="323"/>
      <c r="CL323" s="323"/>
      <c r="CM323" s="323"/>
      <c r="CN323" s="323"/>
      <c r="CO323" s="323"/>
      <c r="CP323" s="323"/>
      <c r="CQ323" s="323"/>
      <c r="CR323" s="323"/>
      <c r="CS323" s="323"/>
      <c r="CT323" s="323"/>
      <c r="CU323" s="323"/>
      <c r="CV323" s="323"/>
      <c r="CW323" s="323"/>
      <c r="CX323" s="323"/>
      <c r="CY323" s="323"/>
      <c r="CZ323" s="323"/>
      <c r="DA323" s="323"/>
      <c r="DB323" s="323"/>
      <c r="DC323" s="323"/>
      <c r="DD323" s="323"/>
      <c r="DE323" s="323"/>
      <c r="DF323" s="323"/>
      <c r="DG323" s="323"/>
      <c r="DH323" s="323"/>
      <c r="DI323" s="323"/>
      <c r="DJ323" s="323"/>
      <c r="DK323" s="323"/>
      <c r="DL323" s="323"/>
      <c r="DM323" s="323"/>
      <c r="DN323" s="323"/>
      <c r="DO323" s="323"/>
      <c r="DP323" s="323"/>
      <c r="DQ323" s="323"/>
      <c r="DR323" s="323"/>
      <c r="DS323" s="323"/>
      <c r="DT323" s="323"/>
      <c r="DU323" s="323"/>
      <c r="DV323" s="323"/>
      <c r="DW323" s="323"/>
      <c r="DX323" s="323"/>
      <c r="DY323" s="323"/>
      <c r="DZ323" s="323"/>
      <c r="EA323" s="323"/>
      <c r="EB323" s="323"/>
      <c r="EC323" s="323"/>
      <c r="ED323" s="323"/>
      <c r="EE323" s="323"/>
      <c r="EF323" s="323"/>
      <c r="EG323" s="323"/>
      <c r="EH323" s="323"/>
      <c r="EI323" s="323"/>
      <c r="EJ323" s="323"/>
      <c r="EK323" s="323"/>
      <c r="EL323" s="323"/>
      <c r="EM323" s="323"/>
      <c r="EN323" s="323"/>
      <c r="EO323" s="323"/>
      <c r="EP323" s="323"/>
      <c r="EQ323" s="323"/>
      <c r="ER323" s="323"/>
      <c r="ES323" s="323"/>
      <c r="ET323" s="323"/>
      <c r="EU323" s="323"/>
    </row>
    <row r="324" spans="1:151" s="333" customFormat="1" ht="30">
      <c r="A324" s="333" t="s">
        <v>2487</v>
      </c>
      <c r="B324" s="333" t="s">
        <v>877</v>
      </c>
      <c r="C324" s="363" t="s">
        <v>356</v>
      </c>
      <c r="D324" s="333" t="s">
        <v>2488</v>
      </c>
      <c r="E324" s="333" t="s">
        <v>2489</v>
      </c>
      <c r="F324" s="333" t="s">
        <v>31</v>
      </c>
      <c r="G324" s="333">
        <v>50</v>
      </c>
      <c r="H324" s="333" t="s">
        <v>1422</v>
      </c>
      <c r="I324" s="333" t="s">
        <v>1423</v>
      </c>
      <c r="J324" s="334" t="s">
        <v>1424</v>
      </c>
      <c r="K324" s="334" t="s">
        <v>944</v>
      </c>
      <c r="L324" s="334" t="s">
        <v>944</v>
      </c>
      <c r="M324" s="333" t="s">
        <v>1426</v>
      </c>
      <c r="N324" s="333" t="s">
        <v>1437</v>
      </c>
      <c r="O324" s="333" t="s">
        <v>1495</v>
      </c>
      <c r="P324" s="333" t="s">
        <v>31</v>
      </c>
      <c r="Q324" s="333" t="s">
        <v>31</v>
      </c>
      <c r="R324" s="333" t="s">
        <v>944</v>
      </c>
      <c r="S324" s="333" t="s">
        <v>1423</v>
      </c>
      <c r="T324" s="333" t="s">
        <v>1430</v>
      </c>
      <c r="U324" s="336">
        <f t="shared" si="18"/>
        <v>3</v>
      </c>
      <c r="V324" s="333" t="s">
        <v>8</v>
      </c>
      <c r="W324" s="336">
        <f t="shared" si="21"/>
        <v>1</v>
      </c>
      <c r="X324" s="333" t="s">
        <v>1431</v>
      </c>
      <c r="Y324" s="336">
        <f t="shared" si="19"/>
        <v>2</v>
      </c>
      <c r="Z324" s="333">
        <f t="shared" si="20"/>
        <v>6</v>
      </c>
      <c r="AA324" s="333" t="s">
        <v>1423</v>
      </c>
      <c r="AB324" s="333" t="s">
        <v>1423</v>
      </c>
      <c r="AC324" s="333" t="s">
        <v>1423</v>
      </c>
      <c r="AD324" s="333" t="s">
        <v>1423</v>
      </c>
      <c r="AE324" s="333" t="s">
        <v>1423</v>
      </c>
      <c r="AF324" s="334">
        <v>44530</v>
      </c>
      <c r="AG324" s="333" t="s">
        <v>1423</v>
      </c>
      <c r="AH324" s="333">
        <v>1</v>
      </c>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c r="BM324" s="323"/>
      <c r="BN324" s="323"/>
      <c r="BO324" s="323"/>
      <c r="BP324" s="323"/>
      <c r="BQ324" s="323"/>
      <c r="BR324" s="323"/>
      <c r="BS324" s="323"/>
      <c r="BT324" s="323"/>
      <c r="BU324" s="323"/>
      <c r="BV324" s="323"/>
      <c r="BW324" s="323"/>
      <c r="BX324" s="323"/>
      <c r="BY324" s="323"/>
      <c r="BZ324" s="323"/>
      <c r="CA324" s="323"/>
      <c r="CB324" s="323"/>
      <c r="CC324" s="323"/>
      <c r="CD324" s="323"/>
      <c r="CE324" s="323"/>
      <c r="CF324" s="323"/>
      <c r="CG324" s="323"/>
      <c r="CH324" s="323"/>
      <c r="CI324" s="323"/>
      <c r="CJ324" s="323"/>
      <c r="CK324" s="323"/>
      <c r="CL324" s="323"/>
      <c r="CM324" s="323"/>
      <c r="CN324" s="323"/>
      <c r="CO324" s="323"/>
      <c r="CP324" s="323"/>
      <c r="CQ324" s="323"/>
      <c r="CR324" s="323"/>
      <c r="CS324" s="323"/>
      <c r="CT324" s="323"/>
      <c r="CU324" s="323"/>
      <c r="CV324" s="323"/>
      <c r="CW324" s="323"/>
      <c r="CX324" s="323"/>
      <c r="CY324" s="323"/>
      <c r="CZ324" s="323"/>
      <c r="DA324" s="323"/>
      <c r="DB324" s="323"/>
      <c r="DC324" s="323"/>
      <c r="DD324" s="323"/>
      <c r="DE324" s="323"/>
      <c r="DF324" s="323"/>
      <c r="DG324" s="323"/>
      <c r="DH324" s="323"/>
      <c r="DI324" s="323"/>
      <c r="DJ324" s="323"/>
      <c r="DK324" s="323"/>
      <c r="DL324" s="323"/>
      <c r="DM324" s="323"/>
      <c r="DN324" s="323"/>
      <c r="DO324" s="323"/>
      <c r="DP324" s="323"/>
      <c r="DQ324" s="323"/>
      <c r="DR324" s="323"/>
      <c r="DS324" s="323"/>
      <c r="DT324" s="323"/>
      <c r="DU324" s="323"/>
      <c r="DV324" s="323"/>
      <c r="DW324" s="323"/>
      <c r="DX324" s="323"/>
      <c r="DY324" s="323"/>
      <c r="DZ324" s="323"/>
      <c r="EA324" s="323"/>
      <c r="EB324" s="323"/>
      <c r="EC324" s="323"/>
      <c r="ED324" s="323"/>
      <c r="EE324" s="323"/>
      <c r="EF324" s="323"/>
      <c r="EG324" s="323"/>
      <c r="EH324" s="323"/>
      <c r="EI324" s="323"/>
      <c r="EJ324" s="323"/>
      <c r="EK324" s="323"/>
      <c r="EL324" s="323"/>
      <c r="EM324" s="323"/>
      <c r="EN324" s="323"/>
      <c r="EO324" s="323"/>
      <c r="EP324" s="323"/>
      <c r="EQ324" s="323"/>
      <c r="ER324" s="323"/>
      <c r="ES324" s="323"/>
      <c r="ET324" s="323"/>
      <c r="EU324" s="323"/>
    </row>
    <row r="325" spans="1:151" s="333" customFormat="1" ht="45">
      <c r="A325" s="333" t="s">
        <v>2490</v>
      </c>
      <c r="B325" s="333" t="s">
        <v>877</v>
      </c>
      <c r="C325" s="363" t="s">
        <v>356</v>
      </c>
      <c r="D325" s="333" t="s">
        <v>2491</v>
      </c>
      <c r="E325" s="333" t="s">
        <v>2492</v>
      </c>
      <c r="F325" s="333" t="s">
        <v>31</v>
      </c>
      <c r="G325" s="333">
        <v>50</v>
      </c>
      <c r="H325" s="333" t="s">
        <v>1422</v>
      </c>
      <c r="I325" s="333" t="s">
        <v>1423</v>
      </c>
      <c r="J325" s="334" t="s">
        <v>1424</v>
      </c>
      <c r="K325" s="334" t="s">
        <v>944</v>
      </c>
      <c r="L325" s="334" t="s">
        <v>944</v>
      </c>
      <c r="M325" s="333" t="s">
        <v>1426</v>
      </c>
      <c r="N325" s="333" t="s">
        <v>1437</v>
      </c>
      <c r="O325" s="333" t="s">
        <v>1495</v>
      </c>
      <c r="P325" s="333" t="s">
        <v>31</v>
      </c>
      <c r="Q325" s="333" t="s">
        <v>31</v>
      </c>
      <c r="R325" s="333" t="s">
        <v>944</v>
      </c>
      <c r="S325" s="333" t="s">
        <v>1423</v>
      </c>
      <c r="T325" s="333" t="s">
        <v>1430</v>
      </c>
      <c r="U325" s="336">
        <f t="shared" si="18"/>
        <v>3</v>
      </c>
      <c r="V325" s="333" t="s">
        <v>8</v>
      </c>
      <c r="W325" s="336">
        <f t="shared" si="21"/>
        <v>1</v>
      </c>
      <c r="X325" s="333" t="s">
        <v>1431</v>
      </c>
      <c r="Y325" s="336">
        <f t="shared" si="19"/>
        <v>2</v>
      </c>
      <c r="Z325" s="333">
        <f t="shared" si="20"/>
        <v>6</v>
      </c>
      <c r="AA325" s="333" t="s">
        <v>1423</v>
      </c>
      <c r="AB325" s="333" t="s">
        <v>1423</v>
      </c>
      <c r="AC325" s="333" t="s">
        <v>1423</v>
      </c>
      <c r="AD325" s="333" t="s">
        <v>1423</v>
      </c>
      <c r="AE325" s="333" t="s">
        <v>1423</v>
      </c>
      <c r="AF325" s="334">
        <v>44530</v>
      </c>
      <c r="AG325" s="333" t="s">
        <v>1423</v>
      </c>
      <c r="AH325" s="333">
        <v>1</v>
      </c>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c r="BM325" s="323"/>
      <c r="BN325" s="323"/>
      <c r="BO325" s="323"/>
      <c r="BP325" s="323"/>
      <c r="BQ325" s="323"/>
      <c r="BR325" s="323"/>
      <c r="BS325" s="323"/>
      <c r="BT325" s="323"/>
      <c r="BU325" s="323"/>
      <c r="BV325" s="323"/>
      <c r="BW325" s="323"/>
      <c r="BX325" s="323"/>
      <c r="BY325" s="323"/>
      <c r="BZ325" s="323"/>
      <c r="CA325" s="323"/>
      <c r="CB325" s="323"/>
      <c r="CC325" s="323"/>
      <c r="CD325" s="323"/>
      <c r="CE325" s="323"/>
      <c r="CF325" s="323"/>
      <c r="CG325" s="323"/>
      <c r="CH325" s="323"/>
      <c r="CI325" s="323"/>
      <c r="CJ325" s="323"/>
      <c r="CK325" s="323"/>
      <c r="CL325" s="323"/>
      <c r="CM325" s="323"/>
      <c r="CN325" s="323"/>
      <c r="CO325" s="323"/>
      <c r="CP325" s="323"/>
      <c r="CQ325" s="323"/>
      <c r="CR325" s="323"/>
      <c r="CS325" s="323"/>
      <c r="CT325" s="323"/>
      <c r="CU325" s="323"/>
      <c r="CV325" s="323"/>
      <c r="CW325" s="323"/>
      <c r="CX325" s="323"/>
      <c r="CY325" s="323"/>
      <c r="CZ325" s="323"/>
      <c r="DA325" s="323"/>
      <c r="DB325" s="323"/>
      <c r="DC325" s="323"/>
      <c r="DD325" s="323"/>
      <c r="DE325" s="323"/>
      <c r="DF325" s="323"/>
      <c r="DG325" s="323"/>
      <c r="DH325" s="323"/>
      <c r="DI325" s="323"/>
      <c r="DJ325" s="323"/>
      <c r="DK325" s="323"/>
      <c r="DL325" s="323"/>
      <c r="DM325" s="323"/>
      <c r="DN325" s="323"/>
      <c r="DO325" s="323"/>
      <c r="DP325" s="323"/>
      <c r="DQ325" s="323"/>
      <c r="DR325" s="323"/>
      <c r="DS325" s="323"/>
      <c r="DT325" s="323"/>
      <c r="DU325" s="323"/>
      <c r="DV325" s="323"/>
      <c r="DW325" s="323"/>
      <c r="DX325" s="323"/>
      <c r="DY325" s="323"/>
      <c r="DZ325" s="323"/>
      <c r="EA325" s="323"/>
      <c r="EB325" s="323"/>
      <c r="EC325" s="323"/>
      <c r="ED325" s="323"/>
      <c r="EE325" s="323"/>
      <c r="EF325" s="323"/>
      <c r="EG325" s="323"/>
      <c r="EH325" s="323"/>
      <c r="EI325" s="323"/>
      <c r="EJ325" s="323"/>
      <c r="EK325" s="323"/>
      <c r="EL325" s="323"/>
      <c r="EM325" s="323"/>
      <c r="EN325" s="323"/>
      <c r="EO325" s="323"/>
      <c r="EP325" s="323"/>
      <c r="EQ325" s="323"/>
      <c r="ER325" s="323"/>
      <c r="ES325" s="323"/>
      <c r="ET325" s="323"/>
      <c r="EU325" s="323"/>
    </row>
    <row r="326" spans="1:151" s="333" customFormat="1" ht="120">
      <c r="A326" s="333" t="s">
        <v>2493</v>
      </c>
      <c r="B326" s="333" t="s">
        <v>877</v>
      </c>
      <c r="C326" s="363" t="s">
        <v>356</v>
      </c>
      <c r="D326" s="333" t="s">
        <v>2494</v>
      </c>
      <c r="E326" s="333" t="s">
        <v>2495</v>
      </c>
      <c r="F326" s="333" t="s">
        <v>31</v>
      </c>
      <c r="G326" s="333">
        <v>50</v>
      </c>
      <c r="H326" s="333" t="s">
        <v>1506</v>
      </c>
      <c r="I326" s="333" t="s">
        <v>1423</v>
      </c>
      <c r="J326" s="334" t="s">
        <v>1424</v>
      </c>
      <c r="K326" s="334" t="s">
        <v>944</v>
      </c>
      <c r="L326" s="334" t="s">
        <v>944</v>
      </c>
      <c r="M326" s="333" t="s">
        <v>1426</v>
      </c>
      <c r="N326" s="333" t="s">
        <v>1437</v>
      </c>
      <c r="O326" s="333" t="s">
        <v>1495</v>
      </c>
      <c r="P326" s="333" t="s">
        <v>31</v>
      </c>
      <c r="Q326" s="333" t="s">
        <v>31</v>
      </c>
      <c r="R326" s="333" t="s">
        <v>944</v>
      </c>
      <c r="S326" s="333" t="s">
        <v>1423</v>
      </c>
      <c r="T326" s="333" t="s">
        <v>1442</v>
      </c>
      <c r="U326" s="336">
        <f t="shared" si="18"/>
        <v>2</v>
      </c>
      <c r="V326" s="333" t="s">
        <v>8</v>
      </c>
      <c r="W326" s="336">
        <f t="shared" si="21"/>
        <v>1</v>
      </c>
      <c r="X326" s="333" t="s">
        <v>8</v>
      </c>
      <c r="Y326" s="336">
        <f t="shared" si="19"/>
        <v>1</v>
      </c>
      <c r="Z326" s="333">
        <f t="shared" si="20"/>
        <v>4</v>
      </c>
      <c r="AA326" s="333" t="s">
        <v>31</v>
      </c>
      <c r="AB326" s="333" t="s">
        <v>1981</v>
      </c>
      <c r="AC326" s="333" t="s">
        <v>1982</v>
      </c>
      <c r="AD326" s="333" t="s">
        <v>2496</v>
      </c>
      <c r="AE326" s="333" t="s">
        <v>1433</v>
      </c>
      <c r="AF326" s="334">
        <v>44530</v>
      </c>
      <c r="AG326" s="333" t="s">
        <v>1445</v>
      </c>
      <c r="AH326" s="333">
        <v>1</v>
      </c>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c r="BM326" s="323"/>
      <c r="BN326" s="323"/>
      <c r="BO326" s="323"/>
      <c r="BP326" s="323"/>
      <c r="BQ326" s="323"/>
      <c r="BR326" s="323"/>
      <c r="BS326" s="323"/>
      <c r="BT326" s="323"/>
      <c r="BU326" s="323"/>
      <c r="BV326" s="323"/>
      <c r="BW326" s="323"/>
      <c r="BX326" s="323"/>
      <c r="BY326" s="323"/>
      <c r="BZ326" s="323"/>
      <c r="CA326" s="323"/>
      <c r="CB326" s="323"/>
      <c r="CC326" s="323"/>
      <c r="CD326" s="323"/>
      <c r="CE326" s="323"/>
      <c r="CF326" s="323"/>
      <c r="CG326" s="323"/>
      <c r="CH326" s="323"/>
      <c r="CI326" s="323"/>
      <c r="CJ326" s="323"/>
      <c r="CK326" s="323"/>
      <c r="CL326" s="323"/>
      <c r="CM326" s="323"/>
      <c r="CN326" s="323"/>
      <c r="CO326" s="323"/>
      <c r="CP326" s="323"/>
      <c r="CQ326" s="323"/>
      <c r="CR326" s="323"/>
      <c r="CS326" s="323"/>
      <c r="CT326" s="323"/>
      <c r="CU326" s="323"/>
      <c r="CV326" s="323"/>
      <c r="CW326" s="323"/>
      <c r="CX326" s="323"/>
      <c r="CY326" s="323"/>
      <c r="CZ326" s="323"/>
      <c r="DA326" s="323"/>
      <c r="DB326" s="323"/>
      <c r="DC326" s="323"/>
      <c r="DD326" s="323"/>
      <c r="DE326" s="323"/>
      <c r="DF326" s="323"/>
      <c r="DG326" s="323"/>
      <c r="DH326" s="323"/>
      <c r="DI326" s="323"/>
      <c r="DJ326" s="323"/>
      <c r="DK326" s="323"/>
      <c r="DL326" s="323"/>
      <c r="DM326" s="323"/>
      <c r="DN326" s="323"/>
      <c r="DO326" s="323"/>
      <c r="DP326" s="323"/>
      <c r="DQ326" s="323"/>
      <c r="DR326" s="323"/>
      <c r="DS326" s="323"/>
      <c r="DT326" s="323"/>
      <c r="DU326" s="323"/>
      <c r="DV326" s="323"/>
      <c r="DW326" s="323"/>
      <c r="DX326" s="323"/>
      <c r="DY326" s="323"/>
      <c r="DZ326" s="323"/>
      <c r="EA326" s="323"/>
      <c r="EB326" s="323"/>
      <c r="EC326" s="323"/>
      <c r="ED326" s="323"/>
      <c r="EE326" s="323"/>
      <c r="EF326" s="323"/>
      <c r="EG326" s="323"/>
      <c r="EH326" s="323"/>
      <c r="EI326" s="323"/>
      <c r="EJ326" s="323"/>
      <c r="EK326" s="323"/>
      <c r="EL326" s="323"/>
      <c r="EM326" s="323"/>
      <c r="EN326" s="323"/>
      <c r="EO326" s="323"/>
      <c r="EP326" s="323"/>
      <c r="EQ326" s="323"/>
      <c r="ER326" s="323"/>
      <c r="ES326" s="323"/>
      <c r="ET326" s="323"/>
      <c r="EU326" s="323"/>
    </row>
    <row r="327" spans="1:151" s="333" customFormat="1" ht="120">
      <c r="A327" s="333" t="s">
        <v>2497</v>
      </c>
      <c r="B327" s="333" t="s">
        <v>877</v>
      </c>
      <c r="C327" s="363" t="s">
        <v>356</v>
      </c>
      <c r="D327" s="333" t="s">
        <v>2498</v>
      </c>
      <c r="E327" s="333" t="s">
        <v>2495</v>
      </c>
      <c r="F327" s="333" t="s">
        <v>31</v>
      </c>
      <c r="G327" s="333">
        <v>50</v>
      </c>
      <c r="H327" s="333" t="s">
        <v>1506</v>
      </c>
      <c r="I327" s="333" t="s">
        <v>1423</v>
      </c>
      <c r="J327" s="334" t="s">
        <v>1424</v>
      </c>
      <c r="K327" s="334" t="s">
        <v>944</v>
      </c>
      <c r="L327" s="334" t="s">
        <v>944</v>
      </c>
      <c r="M327" s="333" t="s">
        <v>1426</v>
      </c>
      <c r="N327" s="333" t="s">
        <v>1437</v>
      </c>
      <c r="O327" s="333" t="s">
        <v>1495</v>
      </c>
      <c r="P327" s="333" t="s">
        <v>31</v>
      </c>
      <c r="Q327" s="333" t="s">
        <v>31</v>
      </c>
      <c r="R327" s="333" t="s">
        <v>944</v>
      </c>
      <c r="S327" s="333" t="s">
        <v>1423</v>
      </c>
      <c r="T327" s="333" t="s">
        <v>1442</v>
      </c>
      <c r="U327" s="336">
        <f t="shared" si="18"/>
        <v>2</v>
      </c>
      <c r="V327" s="333" t="s">
        <v>8</v>
      </c>
      <c r="W327" s="336">
        <f t="shared" si="21"/>
        <v>1</v>
      </c>
      <c r="X327" s="333" t="s">
        <v>8</v>
      </c>
      <c r="Y327" s="336">
        <f t="shared" si="19"/>
        <v>1</v>
      </c>
      <c r="Z327" s="333">
        <f t="shared" si="20"/>
        <v>4</v>
      </c>
      <c r="AA327" s="333" t="s">
        <v>31</v>
      </c>
      <c r="AB327" s="333" t="s">
        <v>1981</v>
      </c>
      <c r="AC327" s="333" t="s">
        <v>1982</v>
      </c>
      <c r="AD327" s="333" t="s">
        <v>2496</v>
      </c>
      <c r="AE327" s="333" t="s">
        <v>1433</v>
      </c>
      <c r="AF327" s="334">
        <v>44530</v>
      </c>
      <c r="AG327" s="333" t="s">
        <v>1445</v>
      </c>
      <c r="AH327" s="333">
        <v>1</v>
      </c>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c r="BM327" s="323"/>
      <c r="BN327" s="323"/>
      <c r="BO327" s="323"/>
      <c r="BP327" s="323"/>
      <c r="BQ327" s="323"/>
      <c r="BR327" s="323"/>
      <c r="BS327" s="323"/>
      <c r="BT327" s="323"/>
      <c r="BU327" s="323"/>
      <c r="BV327" s="323"/>
      <c r="BW327" s="323"/>
      <c r="BX327" s="323"/>
      <c r="BY327" s="323"/>
      <c r="BZ327" s="323"/>
      <c r="CA327" s="323"/>
      <c r="CB327" s="323"/>
      <c r="CC327" s="323"/>
      <c r="CD327" s="323"/>
      <c r="CE327" s="323"/>
      <c r="CF327" s="323"/>
      <c r="CG327" s="323"/>
      <c r="CH327" s="323"/>
      <c r="CI327" s="323"/>
      <c r="CJ327" s="323"/>
      <c r="CK327" s="323"/>
      <c r="CL327" s="323"/>
      <c r="CM327" s="323"/>
      <c r="CN327" s="323"/>
      <c r="CO327" s="323"/>
      <c r="CP327" s="323"/>
      <c r="CQ327" s="323"/>
      <c r="CR327" s="323"/>
      <c r="CS327" s="323"/>
      <c r="CT327" s="323"/>
      <c r="CU327" s="323"/>
      <c r="CV327" s="323"/>
      <c r="CW327" s="323"/>
      <c r="CX327" s="323"/>
      <c r="CY327" s="323"/>
      <c r="CZ327" s="323"/>
      <c r="DA327" s="323"/>
      <c r="DB327" s="323"/>
      <c r="DC327" s="323"/>
      <c r="DD327" s="323"/>
      <c r="DE327" s="323"/>
      <c r="DF327" s="323"/>
      <c r="DG327" s="323"/>
      <c r="DH327" s="323"/>
      <c r="DI327" s="323"/>
      <c r="DJ327" s="323"/>
      <c r="DK327" s="323"/>
      <c r="DL327" s="323"/>
      <c r="DM327" s="323"/>
      <c r="DN327" s="323"/>
      <c r="DO327" s="323"/>
      <c r="DP327" s="323"/>
      <c r="DQ327" s="323"/>
      <c r="DR327" s="323"/>
      <c r="DS327" s="323"/>
      <c r="DT327" s="323"/>
      <c r="DU327" s="323"/>
      <c r="DV327" s="323"/>
      <c r="DW327" s="323"/>
      <c r="DX327" s="323"/>
      <c r="DY327" s="323"/>
      <c r="DZ327" s="323"/>
      <c r="EA327" s="323"/>
      <c r="EB327" s="323"/>
      <c r="EC327" s="323"/>
      <c r="ED327" s="323"/>
      <c r="EE327" s="323"/>
      <c r="EF327" s="323"/>
      <c r="EG327" s="323"/>
      <c r="EH327" s="323"/>
      <c r="EI327" s="323"/>
      <c r="EJ327" s="323"/>
      <c r="EK327" s="323"/>
      <c r="EL327" s="323"/>
      <c r="EM327" s="323"/>
      <c r="EN327" s="323"/>
      <c r="EO327" s="323"/>
      <c r="EP327" s="323"/>
      <c r="EQ327" s="323"/>
      <c r="ER327" s="323"/>
      <c r="ES327" s="323"/>
      <c r="ET327" s="323"/>
      <c r="EU327" s="323"/>
    </row>
    <row r="328" spans="1:151" s="333" customFormat="1" ht="75">
      <c r="A328" s="333" t="s">
        <v>2499</v>
      </c>
      <c r="B328" s="333" t="s">
        <v>877</v>
      </c>
      <c r="C328" s="363" t="s">
        <v>356</v>
      </c>
      <c r="D328" s="333" t="s">
        <v>2500</v>
      </c>
      <c r="E328" s="333" t="s">
        <v>2501</v>
      </c>
      <c r="F328" s="333" t="s">
        <v>31</v>
      </c>
      <c r="G328" s="333">
        <v>50</v>
      </c>
      <c r="H328" s="333" t="s">
        <v>1422</v>
      </c>
      <c r="I328" s="333" t="s">
        <v>1423</v>
      </c>
      <c r="J328" s="334" t="s">
        <v>1424</v>
      </c>
      <c r="K328" s="334" t="s">
        <v>944</v>
      </c>
      <c r="L328" s="334" t="s">
        <v>944</v>
      </c>
      <c r="M328" s="333" t="s">
        <v>1426</v>
      </c>
      <c r="N328" s="333" t="s">
        <v>1437</v>
      </c>
      <c r="O328" s="333" t="s">
        <v>1495</v>
      </c>
      <c r="P328" s="333" t="s">
        <v>31</v>
      </c>
      <c r="Q328" s="333" t="s">
        <v>31</v>
      </c>
      <c r="R328" s="333" t="s">
        <v>944</v>
      </c>
      <c r="S328" s="333" t="s">
        <v>1423</v>
      </c>
      <c r="T328" s="333" t="s">
        <v>1430</v>
      </c>
      <c r="U328" s="336">
        <f t="shared" si="18"/>
        <v>3</v>
      </c>
      <c r="V328" s="333" t="s">
        <v>8</v>
      </c>
      <c r="W328" s="336">
        <f t="shared" si="21"/>
        <v>1</v>
      </c>
      <c r="X328" s="333" t="s">
        <v>1431</v>
      </c>
      <c r="Y328" s="336">
        <f t="shared" si="19"/>
        <v>2</v>
      </c>
      <c r="Z328" s="333">
        <f t="shared" si="20"/>
        <v>6</v>
      </c>
      <c r="AA328" s="333" t="s">
        <v>1423</v>
      </c>
      <c r="AB328" s="333" t="s">
        <v>1423</v>
      </c>
      <c r="AC328" s="333" t="s">
        <v>1423</v>
      </c>
      <c r="AD328" s="333" t="s">
        <v>1423</v>
      </c>
      <c r="AE328" s="333" t="s">
        <v>1423</v>
      </c>
      <c r="AF328" s="334">
        <v>44530</v>
      </c>
      <c r="AG328" s="333" t="s">
        <v>1423</v>
      </c>
      <c r="AH328" s="333">
        <v>1</v>
      </c>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c r="BM328" s="323"/>
      <c r="BN328" s="323"/>
      <c r="BO328" s="323"/>
      <c r="BP328" s="323"/>
      <c r="BQ328" s="323"/>
      <c r="BR328" s="323"/>
      <c r="BS328" s="323"/>
      <c r="BT328" s="323"/>
      <c r="BU328" s="323"/>
      <c r="BV328" s="323"/>
      <c r="BW328" s="323"/>
      <c r="BX328" s="323"/>
      <c r="BY328" s="323"/>
      <c r="BZ328" s="323"/>
      <c r="CA328" s="323"/>
      <c r="CB328" s="323"/>
      <c r="CC328" s="323"/>
      <c r="CD328" s="323"/>
      <c r="CE328" s="323"/>
      <c r="CF328" s="323"/>
      <c r="CG328" s="323"/>
      <c r="CH328" s="323"/>
      <c r="CI328" s="323"/>
      <c r="CJ328" s="323"/>
      <c r="CK328" s="323"/>
      <c r="CL328" s="323"/>
      <c r="CM328" s="323"/>
      <c r="CN328" s="323"/>
      <c r="CO328" s="323"/>
      <c r="CP328" s="323"/>
      <c r="CQ328" s="323"/>
      <c r="CR328" s="323"/>
      <c r="CS328" s="323"/>
      <c r="CT328" s="323"/>
      <c r="CU328" s="323"/>
      <c r="CV328" s="323"/>
      <c r="CW328" s="323"/>
      <c r="CX328" s="323"/>
      <c r="CY328" s="323"/>
      <c r="CZ328" s="323"/>
      <c r="DA328" s="323"/>
      <c r="DB328" s="323"/>
      <c r="DC328" s="323"/>
      <c r="DD328" s="323"/>
      <c r="DE328" s="323"/>
      <c r="DF328" s="323"/>
      <c r="DG328" s="323"/>
      <c r="DH328" s="323"/>
      <c r="DI328" s="323"/>
      <c r="DJ328" s="323"/>
      <c r="DK328" s="323"/>
      <c r="DL328" s="323"/>
      <c r="DM328" s="323"/>
      <c r="DN328" s="323"/>
      <c r="DO328" s="323"/>
      <c r="DP328" s="323"/>
      <c r="DQ328" s="323"/>
      <c r="DR328" s="323"/>
      <c r="DS328" s="323"/>
      <c r="DT328" s="323"/>
      <c r="DU328" s="323"/>
      <c r="DV328" s="323"/>
      <c r="DW328" s="323"/>
      <c r="DX328" s="323"/>
      <c r="DY328" s="323"/>
      <c r="DZ328" s="323"/>
      <c r="EA328" s="323"/>
      <c r="EB328" s="323"/>
      <c r="EC328" s="323"/>
      <c r="ED328" s="323"/>
      <c r="EE328" s="323"/>
      <c r="EF328" s="323"/>
      <c r="EG328" s="323"/>
      <c r="EH328" s="323"/>
      <c r="EI328" s="323"/>
      <c r="EJ328" s="323"/>
      <c r="EK328" s="323"/>
      <c r="EL328" s="323"/>
      <c r="EM328" s="323"/>
      <c r="EN328" s="323"/>
      <c r="EO328" s="323"/>
      <c r="EP328" s="323"/>
      <c r="EQ328" s="323"/>
      <c r="ER328" s="323"/>
      <c r="ES328" s="323"/>
      <c r="ET328" s="323"/>
      <c r="EU328" s="323"/>
    </row>
    <row r="329" spans="1:151" s="333" customFormat="1" ht="45">
      <c r="A329" s="333" t="s">
        <v>2502</v>
      </c>
      <c r="B329" s="333" t="s">
        <v>877</v>
      </c>
      <c r="C329" s="363" t="s">
        <v>356</v>
      </c>
      <c r="D329" s="333" t="s">
        <v>2503</v>
      </c>
      <c r="E329" s="333" t="s">
        <v>2504</v>
      </c>
      <c r="F329" s="333" t="s">
        <v>31</v>
      </c>
      <c r="G329" s="333">
        <v>50</v>
      </c>
      <c r="H329" s="333" t="s">
        <v>1422</v>
      </c>
      <c r="I329" s="333" t="s">
        <v>1423</v>
      </c>
      <c r="J329" s="334" t="s">
        <v>1424</v>
      </c>
      <c r="K329" s="334" t="s">
        <v>944</v>
      </c>
      <c r="L329" s="334" t="s">
        <v>944</v>
      </c>
      <c r="M329" s="333" t="s">
        <v>1426</v>
      </c>
      <c r="N329" s="333" t="s">
        <v>1437</v>
      </c>
      <c r="O329" s="333" t="s">
        <v>1495</v>
      </c>
      <c r="P329" s="333" t="s">
        <v>31</v>
      </c>
      <c r="Q329" s="333" t="s">
        <v>31</v>
      </c>
      <c r="R329" s="333" t="s">
        <v>944</v>
      </c>
      <c r="S329" s="333" t="s">
        <v>1423</v>
      </c>
      <c r="T329" s="333" t="s">
        <v>1430</v>
      </c>
      <c r="U329" s="336">
        <f t="shared" si="18"/>
        <v>3</v>
      </c>
      <c r="V329" s="333" t="s">
        <v>8</v>
      </c>
      <c r="W329" s="336">
        <f t="shared" si="21"/>
        <v>1</v>
      </c>
      <c r="X329" s="333" t="s">
        <v>1431</v>
      </c>
      <c r="Y329" s="336">
        <f t="shared" si="19"/>
        <v>2</v>
      </c>
      <c r="Z329" s="333">
        <f t="shared" si="20"/>
        <v>6</v>
      </c>
      <c r="AA329" s="333" t="s">
        <v>1423</v>
      </c>
      <c r="AB329" s="333" t="s">
        <v>1423</v>
      </c>
      <c r="AC329" s="333" t="s">
        <v>1423</v>
      </c>
      <c r="AD329" s="333" t="s">
        <v>1423</v>
      </c>
      <c r="AE329" s="333" t="s">
        <v>1423</v>
      </c>
      <c r="AF329" s="334">
        <v>44530</v>
      </c>
      <c r="AG329" s="333" t="s">
        <v>1423</v>
      </c>
      <c r="AH329" s="333">
        <v>1</v>
      </c>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c r="BM329" s="323"/>
      <c r="BN329" s="323"/>
      <c r="BO329" s="323"/>
      <c r="BP329" s="323"/>
      <c r="BQ329" s="323"/>
      <c r="BR329" s="323"/>
      <c r="BS329" s="323"/>
      <c r="BT329" s="323"/>
      <c r="BU329" s="323"/>
      <c r="BV329" s="323"/>
      <c r="BW329" s="323"/>
      <c r="BX329" s="323"/>
      <c r="BY329" s="323"/>
      <c r="BZ329" s="323"/>
      <c r="CA329" s="323"/>
      <c r="CB329" s="323"/>
      <c r="CC329" s="323"/>
      <c r="CD329" s="323"/>
      <c r="CE329" s="323"/>
      <c r="CF329" s="323"/>
      <c r="CG329" s="323"/>
      <c r="CH329" s="323"/>
      <c r="CI329" s="323"/>
      <c r="CJ329" s="323"/>
      <c r="CK329" s="323"/>
      <c r="CL329" s="323"/>
      <c r="CM329" s="323"/>
      <c r="CN329" s="323"/>
      <c r="CO329" s="323"/>
      <c r="CP329" s="323"/>
      <c r="CQ329" s="323"/>
      <c r="CR329" s="323"/>
      <c r="CS329" s="323"/>
      <c r="CT329" s="323"/>
      <c r="CU329" s="323"/>
      <c r="CV329" s="323"/>
      <c r="CW329" s="323"/>
      <c r="CX329" s="323"/>
      <c r="CY329" s="323"/>
      <c r="CZ329" s="323"/>
      <c r="DA329" s="323"/>
      <c r="DB329" s="323"/>
      <c r="DC329" s="323"/>
      <c r="DD329" s="323"/>
      <c r="DE329" s="323"/>
      <c r="DF329" s="323"/>
      <c r="DG329" s="323"/>
      <c r="DH329" s="323"/>
      <c r="DI329" s="323"/>
      <c r="DJ329" s="323"/>
      <c r="DK329" s="323"/>
      <c r="DL329" s="323"/>
      <c r="DM329" s="323"/>
      <c r="DN329" s="323"/>
      <c r="DO329" s="323"/>
      <c r="DP329" s="323"/>
      <c r="DQ329" s="323"/>
      <c r="DR329" s="323"/>
      <c r="DS329" s="323"/>
      <c r="DT329" s="323"/>
      <c r="DU329" s="323"/>
      <c r="DV329" s="323"/>
      <c r="DW329" s="323"/>
      <c r="DX329" s="323"/>
      <c r="DY329" s="323"/>
      <c r="DZ329" s="323"/>
      <c r="EA329" s="323"/>
      <c r="EB329" s="323"/>
      <c r="EC329" s="323"/>
      <c r="ED329" s="323"/>
      <c r="EE329" s="323"/>
      <c r="EF329" s="323"/>
      <c r="EG329" s="323"/>
      <c r="EH329" s="323"/>
      <c r="EI329" s="323"/>
      <c r="EJ329" s="323"/>
      <c r="EK329" s="323"/>
      <c r="EL329" s="323"/>
      <c r="EM329" s="323"/>
      <c r="EN329" s="323"/>
      <c r="EO329" s="323"/>
      <c r="EP329" s="323"/>
      <c r="EQ329" s="323"/>
      <c r="ER329" s="323"/>
      <c r="ES329" s="323"/>
      <c r="ET329" s="323"/>
      <c r="EU329" s="323"/>
    </row>
    <row r="330" spans="1:151" s="333" customFormat="1" ht="30">
      <c r="A330" s="333" t="s">
        <v>2505</v>
      </c>
      <c r="B330" s="333" t="s">
        <v>877</v>
      </c>
      <c r="C330" s="363" t="s">
        <v>356</v>
      </c>
      <c r="D330" s="333" t="s">
        <v>2506</v>
      </c>
      <c r="E330" s="333" t="s">
        <v>2507</v>
      </c>
      <c r="F330" s="333" t="s">
        <v>31</v>
      </c>
      <c r="G330" s="333">
        <v>50</v>
      </c>
      <c r="H330" s="333" t="s">
        <v>1422</v>
      </c>
      <c r="I330" s="333" t="s">
        <v>1423</v>
      </c>
      <c r="J330" s="334" t="s">
        <v>1424</v>
      </c>
      <c r="K330" s="334" t="s">
        <v>944</v>
      </c>
      <c r="L330" s="334" t="s">
        <v>944</v>
      </c>
      <c r="M330" s="333" t="s">
        <v>1426</v>
      </c>
      <c r="N330" s="333" t="s">
        <v>1437</v>
      </c>
      <c r="O330" s="333" t="s">
        <v>1495</v>
      </c>
      <c r="P330" s="333" t="s">
        <v>31</v>
      </c>
      <c r="Q330" s="333" t="s">
        <v>31</v>
      </c>
      <c r="R330" s="333" t="s">
        <v>944</v>
      </c>
      <c r="S330" s="333" t="s">
        <v>1423</v>
      </c>
      <c r="T330" s="333" t="s">
        <v>1430</v>
      </c>
      <c r="U330" s="336">
        <f t="shared" ref="U330:U393" si="22">_xlfn.IFS(T330="PÚBLICA",3,T330="PÚBLICA CLASIFICADA",2,T330="PÚBLICA RESERVADA",1,T330="ALTA",1,T330="BAJA",3)</f>
        <v>3</v>
      </c>
      <c r="V330" s="333" t="s">
        <v>8</v>
      </c>
      <c r="W330" s="336">
        <f t="shared" si="21"/>
        <v>1</v>
      </c>
      <c r="X330" s="333" t="s">
        <v>1431</v>
      </c>
      <c r="Y330" s="336">
        <f t="shared" ref="Y330:Y393" si="23">_xlfn.IFS(X330="ALTA",1,X330="MEDIA",2,X330="BAJA",3,X330="N/A",1,X330="no",3,X330="si",1,X330="np",1)</f>
        <v>2</v>
      </c>
      <c r="Z330" s="333">
        <f t="shared" ref="Z330:Z393" si="24">U330+W330+Y330</f>
        <v>6</v>
      </c>
      <c r="AA330" s="333" t="s">
        <v>1423</v>
      </c>
      <c r="AB330" s="333" t="s">
        <v>1423</v>
      </c>
      <c r="AC330" s="333" t="s">
        <v>1423</v>
      </c>
      <c r="AD330" s="333" t="s">
        <v>1423</v>
      </c>
      <c r="AE330" s="333" t="s">
        <v>1423</v>
      </c>
      <c r="AF330" s="334">
        <v>44530</v>
      </c>
      <c r="AG330" s="333" t="s">
        <v>1423</v>
      </c>
      <c r="AH330" s="333">
        <v>1</v>
      </c>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c r="BN330" s="323"/>
      <c r="BO330" s="323"/>
      <c r="BP330" s="323"/>
      <c r="BQ330" s="323"/>
      <c r="BR330" s="323"/>
      <c r="BS330" s="323"/>
      <c r="BT330" s="323"/>
      <c r="BU330" s="323"/>
      <c r="BV330" s="323"/>
      <c r="BW330" s="323"/>
      <c r="BX330" s="323"/>
      <c r="BY330" s="323"/>
      <c r="BZ330" s="323"/>
      <c r="CA330" s="323"/>
      <c r="CB330" s="323"/>
      <c r="CC330" s="323"/>
      <c r="CD330" s="323"/>
      <c r="CE330" s="323"/>
      <c r="CF330" s="323"/>
      <c r="CG330" s="323"/>
      <c r="CH330" s="323"/>
      <c r="CI330" s="323"/>
      <c r="CJ330" s="323"/>
      <c r="CK330" s="323"/>
      <c r="CL330" s="323"/>
      <c r="CM330" s="323"/>
      <c r="CN330" s="323"/>
      <c r="CO330" s="323"/>
      <c r="CP330" s="323"/>
      <c r="CQ330" s="323"/>
      <c r="CR330" s="323"/>
      <c r="CS330" s="323"/>
      <c r="CT330" s="323"/>
      <c r="CU330" s="323"/>
      <c r="CV330" s="323"/>
      <c r="CW330" s="323"/>
      <c r="CX330" s="323"/>
      <c r="CY330" s="323"/>
      <c r="CZ330" s="323"/>
      <c r="DA330" s="323"/>
      <c r="DB330" s="323"/>
      <c r="DC330" s="323"/>
      <c r="DD330" s="323"/>
      <c r="DE330" s="323"/>
      <c r="DF330" s="323"/>
      <c r="DG330" s="323"/>
      <c r="DH330" s="323"/>
      <c r="DI330" s="323"/>
      <c r="DJ330" s="323"/>
      <c r="DK330" s="323"/>
      <c r="DL330" s="323"/>
      <c r="DM330" s="323"/>
      <c r="DN330" s="323"/>
      <c r="DO330" s="323"/>
      <c r="DP330" s="323"/>
      <c r="DQ330" s="323"/>
      <c r="DR330" s="323"/>
      <c r="DS330" s="323"/>
      <c r="DT330" s="323"/>
      <c r="DU330" s="323"/>
      <c r="DV330" s="323"/>
      <c r="DW330" s="323"/>
      <c r="DX330" s="323"/>
      <c r="DY330" s="323"/>
      <c r="DZ330" s="323"/>
      <c r="EA330" s="323"/>
      <c r="EB330" s="323"/>
      <c r="EC330" s="323"/>
      <c r="ED330" s="323"/>
      <c r="EE330" s="323"/>
      <c r="EF330" s="323"/>
      <c r="EG330" s="323"/>
      <c r="EH330" s="323"/>
      <c r="EI330" s="323"/>
      <c r="EJ330" s="323"/>
      <c r="EK330" s="323"/>
      <c r="EL330" s="323"/>
      <c r="EM330" s="323"/>
      <c r="EN330" s="323"/>
      <c r="EO330" s="323"/>
      <c r="EP330" s="323"/>
      <c r="EQ330" s="323"/>
      <c r="ER330" s="323"/>
      <c r="ES330" s="323"/>
      <c r="ET330" s="323"/>
      <c r="EU330" s="323"/>
    </row>
    <row r="331" spans="1:151" s="333" customFormat="1" ht="75">
      <c r="A331" s="333" t="s">
        <v>2508</v>
      </c>
      <c r="B331" s="333" t="s">
        <v>877</v>
      </c>
      <c r="C331" s="363" t="s">
        <v>356</v>
      </c>
      <c r="D331" s="333" t="s">
        <v>2509</v>
      </c>
      <c r="E331" s="333" t="s">
        <v>2510</v>
      </c>
      <c r="F331" s="333" t="s">
        <v>31</v>
      </c>
      <c r="G331" s="333">
        <v>50</v>
      </c>
      <c r="H331" s="333" t="s">
        <v>1422</v>
      </c>
      <c r="I331" s="333" t="s">
        <v>1423</v>
      </c>
      <c r="J331" s="334" t="s">
        <v>1424</v>
      </c>
      <c r="K331" s="334" t="s">
        <v>944</v>
      </c>
      <c r="L331" s="334" t="s">
        <v>944</v>
      </c>
      <c r="M331" s="333" t="s">
        <v>1426</v>
      </c>
      <c r="N331" s="333" t="s">
        <v>1437</v>
      </c>
      <c r="O331" s="333" t="s">
        <v>1495</v>
      </c>
      <c r="P331" s="333" t="s">
        <v>31</v>
      </c>
      <c r="Q331" s="333" t="s">
        <v>31</v>
      </c>
      <c r="R331" s="333" t="s">
        <v>944</v>
      </c>
      <c r="S331" s="333" t="s">
        <v>1423</v>
      </c>
      <c r="T331" s="333" t="s">
        <v>1430</v>
      </c>
      <c r="U331" s="336">
        <f t="shared" si="22"/>
        <v>3</v>
      </c>
      <c r="V331" s="333" t="s">
        <v>8</v>
      </c>
      <c r="W331" s="336">
        <f t="shared" si="21"/>
        <v>1</v>
      </c>
      <c r="X331" s="333" t="s">
        <v>1431</v>
      </c>
      <c r="Y331" s="336">
        <f t="shared" si="23"/>
        <v>2</v>
      </c>
      <c r="Z331" s="333">
        <f t="shared" si="24"/>
        <v>6</v>
      </c>
      <c r="AA331" s="333" t="s">
        <v>1423</v>
      </c>
      <c r="AB331" s="333" t="s">
        <v>1423</v>
      </c>
      <c r="AC331" s="333" t="s">
        <v>1423</v>
      </c>
      <c r="AD331" s="333" t="s">
        <v>1423</v>
      </c>
      <c r="AE331" s="333" t="s">
        <v>1423</v>
      </c>
      <c r="AF331" s="334">
        <v>44530</v>
      </c>
      <c r="AG331" s="333" t="s">
        <v>1423</v>
      </c>
      <c r="AH331" s="333">
        <v>1</v>
      </c>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323"/>
      <c r="BU331" s="323"/>
      <c r="BV331" s="323"/>
      <c r="BW331" s="323"/>
      <c r="BX331" s="323"/>
      <c r="BY331" s="323"/>
      <c r="BZ331" s="323"/>
      <c r="CA331" s="323"/>
      <c r="CB331" s="323"/>
      <c r="CC331" s="323"/>
      <c r="CD331" s="323"/>
      <c r="CE331" s="323"/>
      <c r="CF331" s="323"/>
      <c r="CG331" s="323"/>
      <c r="CH331" s="323"/>
      <c r="CI331" s="323"/>
      <c r="CJ331" s="323"/>
      <c r="CK331" s="323"/>
      <c r="CL331" s="323"/>
      <c r="CM331" s="323"/>
      <c r="CN331" s="323"/>
      <c r="CO331" s="323"/>
      <c r="CP331" s="323"/>
      <c r="CQ331" s="323"/>
      <c r="CR331" s="323"/>
      <c r="CS331" s="323"/>
      <c r="CT331" s="323"/>
      <c r="CU331" s="323"/>
      <c r="CV331" s="323"/>
      <c r="CW331" s="323"/>
      <c r="CX331" s="323"/>
      <c r="CY331" s="323"/>
      <c r="CZ331" s="323"/>
      <c r="DA331" s="323"/>
      <c r="DB331" s="323"/>
      <c r="DC331" s="323"/>
      <c r="DD331" s="323"/>
      <c r="DE331" s="323"/>
      <c r="DF331" s="323"/>
      <c r="DG331" s="323"/>
      <c r="DH331" s="323"/>
      <c r="DI331" s="323"/>
      <c r="DJ331" s="323"/>
      <c r="DK331" s="323"/>
      <c r="DL331" s="323"/>
      <c r="DM331" s="323"/>
      <c r="DN331" s="323"/>
      <c r="DO331" s="323"/>
      <c r="DP331" s="323"/>
      <c r="DQ331" s="323"/>
      <c r="DR331" s="323"/>
      <c r="DS331" s="323"/>
      <c r="DT331" s="323"/>
      <c r="DU331" s="323"/>
      <c r="DV331" s="323"/>
      <c r="DW331" s="323"/>
      <c r="DX331" s="323"/>
      <c r="DY331" s="323"/>
      <c r="DZ331" s="323"/>
      <c r="EA331" s="323"/>
      <c r="EB331" s="323"/>
      <c r="EC331" s="323"/>
      <c r="ED331" s="323"/>
      <c r="EE331" s="323"/>
      <c r="EF331" s="323"/>
      <c r="EG331" s="323"/>
      <c r="EH331" s="323"/>
      <c r="EI331" s="323"/>
      <c r="EJ331" s="323"/>
      <c r="EK331" s="323"/>
      <c r="EL331" s="323"/>
      <c r="EM331" s="323"/>
      <c r="EN331" s="323"/>
      <c r="EO331" s="323"/>
      <c r="EP331" s="323"/>
      <c r="EQ331" s="323"/>
      <c r="ER331" s="323"/>
      <c r="ES331" s="323"/>
      <c r="ET331" s="323"/>
      <c r="EU331" s="323"/>
    </row>
    <row r="332" spans="1:151" s="333" customFormat="1" ht="45">
      <c r="A332" s="333" t="s">
        <v>2511</v>
      </c>
      <c r="B332" s="333" t="s">
        <v>877</v>
      </c>
      <c r="C332" s="363" t="s">
        <v>356</v>
      </c>
      <c r="D332" s="333" t="s">
        <v>2512</v>
      </c>
      <c r="E332" s="333" t="s">
        <v>2513</v>
      </c>
      <c r="F332" s="333" t="s">
        <v>31</v>
      </c>
      <c r="G332" s="333">
        <v>50</v>
      </c>
      <c r="H332" s="333" t="s">
        <v>1422</v>
      </c>
      <c r="I332" s="333" t="s">
        <v>1423</v>
      </c>
      <c r="J332" s="334" t="s">
        <v>1424</v>
      </c>
      <c r="K332" s="334" t="s">
        <v>944</v>
      </c>
      <c r="L332" s="334" t="s">
        <v>944</v>
      </c>
      <c r="M332" s="333" t="s">
        <v>1426</v>
      </c>
      <c r="N332" s="333" t="s">
        <v>1437</v>
      </c>
      <c r="O332" s="333" t="s">
        <v>1495</v>
      </c>
      <c r="P332" s="333" t="s">
        <v>31</v>
      </c>
      <c r="Q332" s="333" t="s">
        <v>31</v>
      </c>
      <c r="R332" s="333" t="s">
        <v>944</v>
      </c>
      <c r="S332" s="333" t="s">
        <v>1423</v>
      </c>
      <c r="T332" s="333" t="s">
        <v>1430</v>
      </c>
      <c r="U332" s="336">
        <f t="shared" si="22"/>
        <v>3</v>
      </c>
      <c r="V332" s="333" t="s">
        <v>8</v>
      </c>
      <c r="W332" s="336">
        <f t="shared" si="21"/>
        <v>1</v>
      </c>
      <c r="X332" s="333" t="s">
        <v>1431</v>
      </c>
      <c r="Y332" s="336">
        <f t="shared" si="23"/>
        <v>2</v>
      </c>
      <c r="Z332" s="333">
        <f t="shared" si="24"/>
        <v>6</v>
      </c>
      <c r="AA332" s="333" t="s">
        <v>1423</v>
      </c>
      <c r="AB332" s="333" t="s">
        <v>1423</v>
      </c>
      <c r="AC332" s="333" t="s">
        <v>1423</v>
      </c>
      <c r="AD332" s="333" t="s">
        <v>1423</v>
      </c>
      <c r="AE332" s="333" t="s">
        <v>1423</v>
      </c>
      <c r="AF332" s="334">
        <v>44530</v>
      </c>
      <c r="AG332" s="333" t="s">
        <v>1423</v>
      </c>
      <c r="AH332" s="333">
        <v>1</v>
      </c>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323"/>
      <c r="BU332" s="323"/>
      <c r="BV332" s="323"/>
      <c r="BW332" s="323"/>
      <c r="BX332" s="323"/>
      <c r="BY332" s="323"/>
      <c r="BZ332" s="323"/>
      <c r="CA332" s="323"/>
      <c r="CB332" s="323"/>
      <c r="CC332" s="323"/>
      <c r="CD332" s="323"/>
      <c r="CE332" s="323"/>
      <c r="CF332" s="323"/>
      <c r="CG332" s="323"/>
      <c r="CH332" s="323"/>
      <c r="CI332" s="323"/>
      <c r="CJ332" s="323"/>
      <c r="CK332" s="323"/>
      <c r="CL332" s="323"/>
      <c r="CM332" s="323"/>
      <c r="CN332" s="323"/>
      <c r="CO332" s="323"/>
      <c r="CP332" s="323"/>
      <c r="CQ332" s="323"/>
      <c r="CR332" s="323"/>
      <c r="CS332" s="323"/>
      <c r="CT332" s="323"/>
      <c r="CU332" s="323"/>
      <c r="CV332" s="323"/>
      <c r="CW332" s="323"/>
      <c r="CX332" s="323"/>
      <c r="CY332" s="323"/>
      <c r="CZ332" s="323"/>
      <c r="DA332" s="323"/>
      <c r="DB332" s="323"/>
      <c r="DC332" s="323"/>
      <c r="DD332" s="323"/>
      <c r="DE332" s="323"/>
      <c r="DF332" s="323"/>
      <c r="DG332" s="323"/>
      <c r="DH332" s="323"/>
      <c r="DI332" s="323"/>
      <c r="DJ332" s="323"/>
      <c r="DK332" s="323"/>
      <c r="DL332" s="323"/>
      <c r="DM332" s="323"/>
      <c r="DN332" s="323"/>
      <c r="DO332" s="323"/>
      <c r="DP332" s="323"/>
      <c r="DQ332" s="323"/>
      <c r="DR332" s="323"/>
      <c r="DS332" s="323"/>
      <c r="DT332" s="323"/>
      <c r="DU332" s="323"/>
      <c r="DV332" s="323"/>
      <c r="DW332" s="323"/>
      <c r="DX332" s="323"/>
      <c r="DY332" s="323"/>
      <c r="DZ332" s="323"/>
      <c r="EA332" s="323"/>
      <c r="EB332" s="323"/>
      <c r="EC332" s="323"/>
      <c r="ED332" s="323"/>
      <c r="EE332" s="323"/>
      <c r="EF332" s="323"/>
      <c r="EG332" s="323"/>
      <c r="EH332" s="323"/>
      <c r="EI332" s="323"/>
      <c r="EJ332" s="323"/>
      <c r="EK332" s="323"/>
      <c r="EL332" s="323"/>
      <c r="EM332" s="323"/>
      <c r="EN332" s="323"/>
      <c r="EO332" s="323"/>
      <c r="EP332" s="323"/>
      <c r="EQ332" s="323"/>
      <c r="ER332" s="323"/>
      <c r="ES332" s="323"/>
      <c r="ET332" s="323"/>
      <c r="EU332" s="323"/>
    </row>
    <row r="333" spans="1:151" s="333" customFormat="1" ht="45">
      <c r="A333" s="333" t="s">
        <v>2514</v>
      </c>
      <c r="B333" s="333" t="s">
        <v>877</v>
      </c>
      <c r="C333" s="363" t="s">
        <v>356</v>
      </c>
      <c r="D333" s="333" t="s">
        <v>2515</v>
      </c>
      <c r="E333" s="333" t="s">
        <v>2516</v>
      </c>
      <c r="F333" s="333" t="s">
        <v>31</v>
      </c>
      <c r="G333" s="333">
        <v>50</v>
      </c>
      <c r="H333" s="333" t="s">
        <v>1422</v>
      </c>
      <c r="I333" s="333" t="s">
        <v>1423</v>
      </c>
      <c r="J333" s="334" t="s">
        <v>1424</v>
      </c>
      <c r="K333" s="334" t="s">
        <v>944</v>
      </c>
      <c r="L333" s="334" t="s">
        <v>944</v>
      </c>
      <c r="M333" s="333" t="s">
        <v>1426</v>
      </c>
      <c r="N333" s="333" t="s">
        <v>1437</v>
      </c>
      <c r="O333" s="333" t="s">
        <v>1495</v>
      </c>
      <c r="P333" s="333" t="s">
        <v>31</v>
      </c>
      <c r="Q333" s="333" t="s">
        <v>31</v>
      </c>
      <c r="R333" s="333" t="s">
        <v>944</v>
      </c>
      <c r="S333" s="333" t="s">
        <v>1423</v>
      </c>
      <c r="T333" s="333" t="s">
        <v>1430</v>
      </c>
      <c r="U333" s="336">
        <f t="shared" si="22"/>
        <v>3</v>
      </c>
      <c r="V333" s="333" t="s">
        <v>8</v>
      </c>
      <c r="W333" s="336">
        <f t="shared" si="21"/>
        <v>1</v>
      </c>
      <c r="X333" s="333" t="s">
        <v>1431</v>
      </c>
      <c r="Y333" s="336">
        <f t="shared" si="23"/>
        <v>2</v>
      </c>
      <c r="Z333" s="333">
        <f t="shared" si="24"/>
        <v>6</v>
      </c>
      <c r="AA333" s="333" t="s">
        <v>1423</v>
      </c>
      <c r="AB333" s="333" t="s">
        <v>1423</v>
      </c>
      <c r="AC333" s="333" t="s">
        <v>1423</v>
      </c>
      <c r="AD333" s="333" t="s">
        <v>1423</v>
      </c>
      <c r="AE333" s="333" t="s">
        <v>1423</v>
      </c>
      <c r="AF333" s="334">
        <v>44530</v>
      </c>
      <c r="AG333" s="333" t="s">
        <v>1423</v>
      </c>
      <c r="AH333" s="333">
        <v>1</v>
      </c>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c r="BM333" s="323"/>
      <c r="BN333" s="323"/>
      <c r="BO333" s="323"/>
      <c r="BP333" s="323"/>
      <c r="BQ333" s="323"/>
      <c r="BR333" s="323"/>
      <c r="BS333" s="323"/>
      <c r="BT333" s="323"/>
      <c r="BU333" s="323"/>
      <c r="BV333" s="323"/>
      <c r="BW333" s="323"/>
      <c r="BX333" s="323"/>
      <c r="BY333" s="323"/>
      <c r="BZ333" s="323"/>
      <c r="CA333" s="323"/>
      <c r="CB333" s="323"/>
      <c r="CC333" s="323"/>
      <c r="CD333" s="323"/>
      <c r="CE333" s="323"/>
      <c r="CF333" s="323"/>
      <c r="CG333" s="323"/>
      <c r="CH333" s="323"/>
      <c r="CI333" s="323"/>
      <c r="CJ333" s="323"/>
      <c r="CK333" s="323"/>
      <c r="CL333" s="323"/>
      <c r="CM333" s="323"/>
      <c r="CN333" s="323"/>
      <c r="CO333" s="323"/>
      <c r="CP333" s="323"/>
      <c r="CQ333" s="323"/>
      <c r="CR333" s="323"/>
      <c r="CS333" s="323"/>
      <c r="CT333" s="323"/>
      <c r="CU333" s="323"/>
      <c r="CV333" s="323"/>
      <c r="CW333" s="323"/>
      <c r="CX333" s="323"/>
      <c r="CY333" s="323"/>
      <c r="CZ333" s="323"/>
      <c r="DA333" s="323"/>
      <c r="DB333" s="323"/>
      <c r="DC333" s="323"/>
      <c r="DD333" s="323"/>
      <c r="DE333" s="323"/>
      <c r="DF333" s="323"/>
      <c r="DG333" s="323"/>
      <c r="DH333" s="323"/>
      <c r="DI333" s="323"/>
      <c r="DJ333" s="323"/>
      <c r="DK333" s="323"/>
      <c r="DL333" s="323"/>
      <c r="DM333" s="323"/>
      <c r="DN333" s="323"/>
      <c r="DO333" s="323"/>
      <c r="DP333" s="323"/>
      <c r="DQ333" s="323"/>
      <c r="DR333" s="323"/>
      <c r="DS333" s="323"/>
      <c r="DT333" s="323"/>
      <c r="DU333" s="323"/>
      <c r="DV333" s="323"/>
      <c r="DW333" s="323"/>
      <c r="DX333" s="323"/>
      <c r="DY333" s="323"/>
      <c r="DZ333" s="323"/>
      <c r="EA333" s="323"/>
      <c r="EB333" s="323"/>
      <c r="EC333" s="323"/>
      <c r="ED333" s="323"/>
      <c r="EE333" s="323"/>
      <c r="EF333" s="323"/>
      <c r="EG333" s="323"/>
      <c r="EH333" s="323"/>
      <c r="EI333" s="323"/>
      <c r="EJ333" s="323"/>
      <c r="EK333" s="323"/>
      <c r="EL333" s="323"/>
      <c r="EM333" s="323"/>
      <c r="EN333" s="323"/>
      <c r="EO333" s="323"/>
      <c r="EP333" s="323"/>
      <c r="EQ333" s="323"/>
      <c r="ER333" s="323"/>
      <c r="ES333" s="323"/>
      <c r="ET333" s="323"/>
      <c r="EU333" s="323"/>
    </row>
    <row r="334" spans="1:151" s="333" customFormat="1" ht="120">
      <c r="A334" s="333" t="s">
        <v>2517</v>
      </c>
      <c r="B334" s="333" t="s">
        <v>877</v>
      </c>
      <c r="C334" s="363" t="s">
        <v>356</v>
      </c>
      <c r="D334" s="333" t="s">
        <v>2518</v>
      </c>
      <c r="E334" s="333" t="s">
        <v>2519</v>
      </c>
      <c r="F334" s="333" t="s">
        <v>31</v>
      </c>
      <c r="G334" s="333">
        <v>50</v>
      </c>
      <c r="H334" s="333" t="s">
        <v>1506</v>
      </c>
      <c r="I334" s="333" t="s">
        <v>1423</v>
      </c>
      <c r="J334" s="334" t="s">
        <v>1424</v>
      </c>
      <c r="K334" s="334" t="s">
        <v>944</v>
      </c>
      <c r="L334" s="334" t="s">
        <v>944</v>
      </c>
      <c r="M334" s="333" t="s">
        <v>1426</v>
      </c>
      <c r="N334" s="333" t="s">
        <v>1437</v>
      </c>
      <c r="O334" s="333" t="s">
        <v>1495</v>
      </c>
      <c r="P334" s="333" t="s">
        <v>31</v>
      </c>
      <c r="Q334" s="333" t="s">
        <v>31</v>
      </c>
      <c r="R334" s="333" t="s">
        <v>944</v>
      </c>
      <c r="S334" s="333" t="s">
        <v>1423</v>
      </c>
      <c r="T334" s="333" t="s">
        <v>1442</v>
      </c>
      <c r="U334" s="336">
        <f t="shared" si="22"/>
        <v>2</v>
      </c>
      <c r="V334" s="333" t="s">
        <v>8</v>
      </c>
      <c r="W334" s="336">
        <f t="shared" si="21"/>
        <v>1</v>
      </c>
      <c r="X334" s="333" t="s">
        <v>8</v>
      </c>
      <c r="Y334" s="336">
        <f t="shared" si="23"/>
        <v>1</v>
      </c>
      <c r="Z334" s="333">
        <f t="shared" si="24"/>
        <v>4</v>
      </c>
      <c r="AA334" s="333" t="s">
        <v>31</v>
      </c>
      <c r="AB334" s="333" t="s">
        <v>1981</v>
      </c>
      <c r="AC334" s="333" t="s">
        <v>1982</v>
      </c>
      <c r="AD334" s="333" t="s">
        <v>2496</v>
      </c>
      <c r="AE334" s="333" t="s">
        <v>1433</v>
      </c>
      <c r="AF334" s="334">
        <v>44530</v>
      </c>
      <c r="AG334" s="333" t="s">
        <v>1445</v>
      </c>
      <c r="AH334" s="333">
        <v>1</v>
      </c>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323"/>
      <c r="BU334" s="323"/>
      <c r="BV334" s="323"/>
      <c r="BW334" s="323"/>
      <c r="BX334" s="323"/>
      <c r="BY334" s="323"/>
      <c r="BZ334" s="323"/>
      <c r="CA334" s="323"/>
      <c r="CB334" s="323"/>
      <c r="CC334" s="323"/>
      <c r="CD334" s="323"/>
      <c r="CE334" s="323"/>
      <c r="CF334" s="323"/>
      <c r="CG334" s="323"/>
      <c r="CH334" s="323"/>
      <c r="CI334" s="323"/>
      <c r="CJ334" s="323"/>
      <c r="CK334" s="323"/>
      <c r="CL334" s="323"/>
      <c r="CM334" s="323"/>
      <c r="CN334" s="323"/>
      <c r="CO334" s="323"/>
      <c r="CP334" s="323"/>
      <c r="CQ334" s="323"/>
      <c r="CR334" s="323"/>
      <c r="CS334" s="323"/>
      <c r="CT334" s="323"/>
      <c r="CU334" s="323"/>
      <c r="CV334" s="323"/>
      <c r="CW334" s="323"/>
      <c r="CX334" s="323"/>
      <c r="CY334" s="323"/>
      <c r="CZ334" s="323"/>
      <c r="DA334" s="323"/>
      <c r="DB334" s="323"/>
      <c r="DC334" s="323"/>
      <c r="DD334" s="323"/>
      <c r="DE334" s="323"/>
      <c r="DF334" s="323"/>
      <c r="DG334" s="323"/>
      <c r="DH334" s="323"/>
      <c r="DI334" s="323"/>
      <c r="DJ334" s="323"/>
      <c r="DK334" s="323"/>
      <c r="DL334" s="323"/>
      <c r="DM334" s="323"/>
      <c r="DN334" s="323"/>
      <c r="DO334" s="323"/>
      <c r="DP334" s="323"/>
      <c r="DQ334" s="323"/>
      <c r="DR334" s="323"/>
      <c r="DS334" s="323"/>
      <c r="DT334" s="323"/>
      <c r="DU334" s="323"/>
      <c r="DV334" s="323"/>
      <c r="DW334" s="323"/>
      <c r="DX334" s="323"/>
      <c r="DY334" s="323"/>
      <c r="DZ334" s="323"/>
      <c r="EA334" s="323"/>
      <c r="EB334" s="323"/>
      <c r="EC334" s="323"/>
      <c r="ED334" s="323"/>
      <c r="EE334" s="323"/>
      <c r="EF334" s="323"/>
      <c r="EG334" s="323"/>
      <c r="EH334" s="323"/>
      <c r="EI334" s="323"/>
      <c r="EJ334" s="323"/>
      <c r="EK334" s="323"/>
      <c r="EL334" s="323"/>
      <c r="EM334" s="323"/>
      <c r="EN334" s="323"/>
      <c r="EO334" s="323"/>
      <c r="EP334" s="323"/>
      <c r="EQ334" s="323"/>
      <c r="ER334" s="323"/>
      <c r="ES334" s="323"/>
      <c r="ET334" s="323"/>
      <c r="EU334" s="323"/>
    </row>
    <row r="335" spans="1:151" s="333" customFormat="1" ht="75">
      <c r="A335" s="333" t="s">
        <v>2520</v>
      </c>
      <c r="B335" s="333" t="s">
        <v>877</v>
      </c>
      <c r="C335" s="363" t="s">
        <v>356</v>
      </c>
      <c r="D335" s="333" t="s">
        <v>2521</v>
      </c>
      <c r="E335" s="333" t="s">
        <v>2522</v>
      </c>
      <c r="F335" s="333" t="s">
        <v>31</v>
      </c>
      <c r="G335" s="333">
        <v>50</v>
      </c>
      <c r="H335" s="333" t="s">
        <v>1422</v>
      </c>
      <c r="I335" s="333" t="s">
        <v>1423</v>
      </c>
      <c r="J335" s="334" t="s">
        <v>1424</v>
      </c>
      <c r="K335" s="334" t="s">
        <v>944</v>
      </c>
      <c r="L335" s="334" t="s">
        <v>944</v>
      </c>
      <c r="M335" s="333" t="s">
        <v>1426</v>
      </c>
      <c r="N335" s="333" t="s">
        <v>1437</v>
      </c>
      <c r="O335" s="333" t="s">
        <v>1495</v>
      </c>
      <c r="P335" s="333" t="s">
        <v>31</v>
      </c>
      <c r="Q335" s="333" t="s">
        <v>31</v>
      </c>
      <c r="R335" s="333" t="s">
        <v>944</v>
      </c>
      <c r="S335" s="333" t="s">
        <v>1423</v>
      </c>
      <c r="T335" s="333" t="s">
        <v>1430</v>
      </c>
      <c r="U335" s="336">
        <f t="shared" si="22"/>
        <v>3</v>
      </c>
      <c r="V335" s="333" t="s">
        <v>8</v>
      </c>
      <c r="W335" s="336">
        <f t="shared" si="21"/>
        <v>1</v>
      </c>
      <c r="X335" s="333" t="s">
        <v>1431</v>
      </c>
      <c r="Y335" s="336">
        <f t="shared" si="23"/>
        <v>2</v>
      </c>
      <c r="Z335" s="333">
        <f t="shared" si="24"/>
        <v>6</v>
      </c>
      <c r="AA335" s="333" t="s">
        <v>1423</v>
      </c>
      <c r="AB335" s="333" t="s">
        <v>1423</v>
      </c>
      <c r="AC335" s="333" t="s">
        <v>1423</v>
      </c>
      <c r="AD335" s="333" t="s">
        <v>1423</v>
      </c>
      <c r="AE335" s="333" t="s">
        <v>1423</v>
      </c>
      <c r="AF335" s="334">
        <v>44530</v>
      </c>
      <c r="AG335" s="333" t="s">
        <v>1423</v>
      </c>
      <c r="AH335" s="333">
        <v>1</v>
      </c>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c r="BN335" s="323"/>
      <c r="BO335" s="323"/>
      <c r="BP335" s="323"/>
      <c r="BQ335" s="323"/>
      <c r="BR335" s="323"/>
      <c r="BS335" s="323"/>
      <c r="BT335" s="323"/>
      <c r="BU335" s="323"/>
      <c r="BV335" s="323"/>
      <c r="BW335" s="323"/>
      <c r="BX335" s="323"/>
      <c r="BY335" s="323"/>
      <c r="BZ335" s="323"/>
      <c r="CA335" s="323"/>
      <c r="CB335" s="323"/>
      <c r="CC335" s="323"/>
      <c r="CD335" s="323"/>
      <c r="CE335" s="323"/>
      <c r="CF335" s="323"/>
      <c r="CG335" s="323"/>
      <c r="CH335" s="323"/>
      <c r="CI335" s="323"/>
      <c r="CJ335" s="323"/>
      <c r="CK335" s="323"/>
      <c r="CL335" s="323"/>
      <c r="CM335" s="323"/>
      <c r="CN335" s="323"/>
      <c r="CO335" s="323"/>
      <c r="CP335" s="323"/>
      <c r="CQ335" s="323"/>
      <c r="CR335" s="323"/>
      <c r="CS335" s="323"/>
      <c r="CT335" s="323"/>
      <c r="CU335" s="323"/>
      <c r="CV335" s="323"/>
      <c r="CW335" s="323"/>
      <c r="CX335" s="323"/>
      <c r="CY335" s="323"/>
      <c r="CZ335" s="323"/>
      <c r="DA335" s="323"/>
      <c r="DB335" s="323"/>
      <c r="DC335" s="323"/>
      <c r="DD335" s="323"/>
      <c r="DE335" s="323"/>
      <c r="DF335" s="323"/>
      <c r="DG335" s="323"/>
      <c r="DH335" s="323"/>
      <c r="DI335" s="323"/>
      <c r="DJ335" s="323"/>
      <c r="DK335" s="323"/>
      <c r="DL335" s="323"/>
      <c r="DM335" s="323"/>
      <c r="DN335" s="323"/>
      <c r="DO335" s="323"/>
      <c r="DP335" s="323"/>
      <c r="DQ335" s="323"/>
      <c r="DR335" s="323"/>
      <c r="DS335" s="323"/>
      <c r="DT335" s="323"/>
      <c r="DU335" s="323"/>
      <c r="DV335" s="323"/>
      <c r="DW335" s="323"/>
      <c r="DX335" s="323"/>
      <c r="DY335" s="323"/>
      <c r="DZ335" s="323"/>
      <c r="EA335" s="323"/>
      <c r="EB335" s="323"/>
      <c r="EC335" s="323"/>
      <c r="ED335" s="323"/>
      <c r="EE335" s="323"/>
      <c r="EF335" s="323"/>
      <c r="EG335" s="323"/>
      <c r="EH335" s="323"/>
      <c r="EI335" s="323"/>
      <c r="EJ335" s="323"/>
      <c r="EK335" s="323"/>
      <c r="EL335" s="323"/>
      <c r="EM335" s="323"/>
      <c r="EN335" s="323"/>
      <c r="EO335" s="323"/>
      <c r="EP335" s="323"/>
      <c r="EQ335" s="323"/>
      <c r="ER335" s="323"/>
      <c r="ES335" s="323"/>
      <c r="ET335" s="323"/>
      <c r="EU335" s="323"/>
    </row>
    <row r="336" spans="1:151" s="333" customFormat="1" ht="30">
      <c r="A336" s="333" t="s">
        <v>2523</v>
      </c>
      <c r="B336" s="333" t="s">
        <v>877</v>
      </c>
      <c r="C336" s="363" t="s">
        <v>356</v>
      </c>
      <c r="D336" s="333" t="s">
        <v>2524</v>
      </c>
      <c r="E336" s="333" t="s">
        <v>2525</v>
      </c>
      <c r="F336" s="333" t="s">
        <v>31</v>
      </c>
      <c r="G336" s="333">
        <v>50</v>
      </c>
      <c r="H336" s="333" t="s">
        <v>1422</v>
      </c>
      <c r="I336" s="333" t="s">
        <v>1423</v>
      </c>
      <c r="J336" s="334" t="s">
        <v>1424</v>
      </c>
      <c r="K336" s="334" t="s">
        <v>944</v>
      </c>
      <c r="L336" s="334" t="s">
        <v>944</v>
      </c>
      <c r="M336" s="333" t="s">
        <v>1426</v>
      </c>
      <c r="N336" s="333" t="s">
        <v>1437</v>
      </c>
      <c r="O336" s="333" t="s">
        <v>1495</v>
      </c>
      <c r="P336" s="333" t="s">
        <v>31</v>
      </c>
      <c r="Q336" s="333" t="s">
        <v>31</v>
      </c>
      <c r="R336" s="333" t="s">
        <v>944</v>
      </c>
      <c r="S336" s="333" t="s">
        <v>1423</v>
      </c>
      <c r="T336" s="333" t="s">
        <v>1430</v>
      </c>
      <c r="U336" s="336">
        <f t="shared" si="22"/>
        <v>3</v>
      </c>
      <c r="V336" s="333" t="s">
        <v>8</v>
      </c>
      <c r="W336" s="336">
        <f t="shared" si="21"/>
        <v>1</v>
      </c>
      <c r="X336" s="333" t="s">
        <v>1431</v>
      </c>
      <c r="Y336" s="336">
        <f t="shared" si="23"/>
        <v>2</v>
      </c>
      <c r="Z336" s="333">
        <f t="shared" si="24"/>
        <v>6</v>
      </c>
      <c r="AA336" s="333" t="s">
        <v>1423</v>
      </c>
      <c r="AB336" s="333" t="s">
        <v>1423</v>
      </c>
      <c r="AC336" s="333" t="s">
        <v>1423</v>
      </c>
      <c r="AD336" s="333" t="s">
        <v>1423</v>
      </c>
      <c r="AE336" s="333" t="s">
        <v>1423</v>
      </c>
      <c r="AF336" s="334">
        <v>44530</v>
      </c>
      <c r="AG336" s="333" t="s">
        <v>1423</v>
      </c>
      <c r="AH336" s="333">
        <v>1</v>
      </c>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c r="BN336" s="323"/>
      <c r="BO336" s="323"/>
      <c r="BP336" s="323"/>
      <c r="BQ336" s="323"/>
      <c r="BR336" s="323"/>
      <c r="BS336" s="323"/>
      <c r="BT336" s="323"/>
      <c r="BU336" s="323"/>
      <c r="BV336" s="323"/>
      <c r="BW336" s="323"/>
      <c r="BX336" s="323"/>
      <c r="BY336" s="323"/>
      <c r="BZ336" s="323"/>
      <c r="CA336" s="323"/>
      <c r="CB336" s="323"/>
      <c r="CC336" s="323"/>
      <c r="CD336" s="323"/>
      <c r="CE336" s="323"/>
      <c r="CF336" s="323"/>
      <c r="CG336" s="323"/>
      <c r="CH336" s="323"/>
      <c r="CI336" s="323"/>
      <c r="CJ336" s="323"/>
      <c r="CK336" s="323"/>
      <c r="CL336" s="323"/>
      <c r="CM336" s="323"/>
      <c r="CN336" s="323"/>
      <c r="CO336" s="323"/>
      <c r="CP336" s="323"/>
      <c r="CQ336" s="323"/>
      <c r="CR336" s="323"/>
      <c r="CS336" s="323"/>
      <c r="CT336" s="323"/>
      <c r="CU336" s="323"/>
      <c r="CV336" s="323"/>
      <c r="CW336" s="323"/>
      <c r="CX336" s="323"/>
      <c r="CY336" s="323"/>
      <c r="CZ336" s="323"/>
      <c r="DA336" s="323"/>
      <c r="DB336" s="323"/>
      <c r="DC336" s="323"/>
      <c r="DD336" s="323"/>
      <c r="DE336" s="323"/>
      <c r="DF336" s="323"/>
      <c r="DG336" s="323"/>
      <c r="DH336" s="323"/>
      <c r="DI336" s="323"/>
      <c r="DJ336" s="323"/>
      <c r="DK336" s="323"/>
      <c r="DL336" s="323"/>
      <c r="DM336" s="323"/>
      <c r="DN336" s="323"/>
      <c r="DO336" s="323"/>
      <c r="DP336" s="323"/>
      <c r="DQ336" s="323"/>
      <c r="DR336" s="323"/>
      <c r="DS336" s="323"/>
      <c r="DT336" s="323"/>
      <c r="DU336" s="323"/>
      <c r="DV336" s="323"/>
      <c r="DW336" s="323"/>
      <c r="DX336" s="323"/>
      <c r="DY336" s="323"/>
      <c r="DZ336" s="323"/>
      <c r="EA336" s="323"/>
      <c r="EB336" s="323"/>
      <c r="EC336" s="323"/>
      <c r="ED336" s="323"/>
      <c r="EE336" s="323"/>
      <c r="EF336" s="323"/>
      <c r="EG336" s="323"/>
      <c r="EH336" s="323"/>
      <c r="EI336" s="323"/>
      <c r="EJ336" s="323"/>
      <c r="EK336" s="323"/>
      <c r="EL336" s="323"/>
      <c r="EM336" s="323"/>
      <c r="EN336" s="323"/>
      <c r="EO336" s="323"/>
      <c r="EP336" s="323"/>
      <c r="EQ336" s="323"/>
      <c r="ER336" s="323"/>
      <c r="ES336" s="323"/>
      <c r="ET336" s="323"/>
      <c r="EU336" s="323"/>
    </row>
    <row r="337" spans="1:151" s="333" customFormat="1" ht="45">
      <c r="A337" s="333" t="s">
        <v>2526</v>
      </c>
      <c r="B337" s="333" t="s">
        <v>877</v>
      </c>
      <c r="C337" s="363" t="s">
        <v>356</v>
      </c>
      <c r="D337" s="333" t="s">
        <v>2527</v>
      </c>
      <c r="E337" s="333" t="s">
        <v>2528</v>
      </c>
      <c r="F337" s="333" t="s">
        <v>31</v>
      </c>
      <c r="G337" s="333">
        <v>50</v>
      </c>
      <c r="H337" s="333" t="s">
        <v>1422</v>
      </c>
      <c r="I337" s="333" t="s">
        <v>1423</v>
      </c>
      <c r="J337" s="334" t="s">
        <v>1424</v>
      </c>
      <c r="K337" s="334" t="s">
        <v>944</v>
      </c>
      <c r="L337" s="334" t="s">
        <v>944</v>
      </c>
      <c r="M337" s="333" t="s">
        <v>1426</v>
      </c>
      <c r="N337" s="333" t="s">
        <v>1437</v>
      </c>
      <c r="O337" s="333" t="s">
        <v>1495</v>
      </c>
      <c r="P337" s="333" t="s">
        <v>31</v>
      </c>
      <c r="Q337" s="333" t="s">
        <v>31</v>
      </c>
      <c r="R337" s="333" t="s">
        <v>944</v>
      </c>
      <c r="S337" s="333" t="s">
        <v>1423</v>
      </c>
      <c r="T337" s="333" t="s">
        <v>1430</v>
      </c>
      <c r="U337" s="336">
        <f t="shared" si="22"/>
        <v>3</v>
      </c>
      <c r="V337" s="333" t="s">
        <v>8</v>
      </c>
      <c r="W337" s="336">
        <f t="shared" si="21"/>
        <v>1</v>
      </c>
      <c r="X337" s="333" t="s">
        <v>1431</v>
      </c>
      <c r="Y337" s="336">
        <f t="shared" si="23"/>
        <v>2</v>
      </c>
      <c r="Z337" s="333">
        <f t="shared" si="24"/>
        <v>6</v>
      </c>
      <c r="AA337" s="333" t="s">
        <v>1423</v>
      </c>
      <c r="AB337" s="333" t="s">
        <v>1423</v>
      </c>
      <c r="AC337" s="333" t="s">
        <v>1423</v>
      </c>
      <c r="AD337" s="333" t="s">
        <v>1423</v>
      </c>
      <c r="AE337" s="333" t="s">
        <v>1423</v>
      </c>
      <c r="AF337" s="334">
        <v>44530</v>
      </c>
      <c r="AG337" s="333" t="s">
        <v>1423</v>
      </c>
      <c r="AH337" s="333">
        <v>1</v>
      </c>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c r="BM337" s="323"/>
      <c r="BN337" s="323"/>
      <c r="BO337" s="323"/>
      <c r="BP337" s="323"/>
      <c r="BQ337" s="323"/>
      <c r="BR337" s="323"/>
      <c r="BS337" s="323"/>
      <c r="BT337" s="323"/>
      <c r="BU337" s="323"/>
      <c r="BV337" s="323"/>
      <c r="BW337" s="323"/>
      <c r="BX337" s="323"/>
      <c r="BY337" s="323"/>
      <c r="BZ337" s="323"/>
      <c r="CA337" s="323"/>
      <c r="CB337" s="323"/>
      <c r="CC337" s="323"/>
      <c r="CD337" s="323"/>
      <c r="CE337" s="323"/>
      <c r="CF337" s="323"/>
      <c r="CG337" s="323"/>
      <c r="CH337" s="323"/>
      <c r="CI337" s="323"/>
      <c r="CJ337" s="323"/>
      <c r="CK337" s="323"/>
      <c r="CL337" s="323"/>
      <c r="CM337" s="323"/>
      <c r="CN337" s="323"/>
      <c r="CO337" s="323"/>
      <c r="CP337" s="323"/>
      <c r="CQ337" s="323"/>
      <c r="CR337" s="323"/>
      <c r="CS337" s="323"/>
      <c r="CT337" s="323"/>
      <c r="CU337" s="323"/>
      <c r="CV337" s="323"/>
      <c r="CW337" s="323"/>
      <c r="CX337" s="323"/>
      <c r="CY337" s="323"/>
      <c r="CZ337" s="323"/>
      <c r="DA337" s="323"/>
      <c r="DB337" s="323"/>
      <c r="DC337" s="323"/>
      <c r="DD337" s="323"/>
      <c r="DE337" s="323"/>
      <c r="DF337" s="323"/>
      <c r="DG337" s="323"/>
      <c r="DH337" s="323"/>
      <c r="DI337" s="323"/>
      <c r="DJ337" s="323"/>
      <c r="DK337" s="323"/>
      <c r="DL337" s="323"/>
      <c r="DM337" s="323"/>
      <c r="DN337" s="323"/>
      <c r="DO337" s="323"/>
      <c r="DP337" s="323"/>
      <c r="DQ337" s="323"/>
      <c r="DR337" s="323"/>
      <c r="DS337" s="323"/>
      <c r="DT337" s="323"/>
      <c r="DU337" s="323"/>
      <c r="DV337" s="323"/>
      <c r="DW337" s="323"/>
      <c r="DX337" s="323"/>
      <c r="DY337" s="323"/>
      <c r="DZ337" s="323"/>
      <c r="EA337" s="323"/>
      <c r="EB337" s="323"/>
      <c r="EC337" s="323"/>
      <c r="ED337" s="323"/>
      <c r="EE337" s="323"/>
      <c r="EF337" s="323"/>
      <c r="EG337" s="323"/>
      <c r="EH337" s="323"/>
      <c r="EI337" s="323"/>
      <c r="EJ337" s="323"/>
      <c r="EK337" s="323"/>
      <c r="EL337" s="323"/>
      <c r="EM337" s="323"/>
      <c r="EN337" s="323"/>
      <c r="EO337" s="323"/>
      <c r="EP337" s="323"/>
      <c r="EQ337" s="323"/>
      <c r="ER337" s="323"/>
      <c r="ES337" s="323"/>
      <c r="ET337" s="323"/>
      <c r="EU337" s="323"/>
    </row>
    <row r="338" spans="1:151" s="333" customFormat="1" ht="30">
      <c r="A338" s="333" t="s">
        <v>2529</v>
      </c>
      <c r="B338" s="333" t="s">
        <v>877</v>
      </c>
      <c r="C338" s="363" t="s">
        <v>356</v>
      </c>
      <c r="D338" s="333" t="s">
        <v>2530</v>
      </c>
      <c r="E338" s="333" t="s">
        <v>2531</v>
      </c>
      <c r="F338" s="333" t="s">
        <v>31</v>
      </c>
      <c r="G338" s="333">
        <v>50</v>
      </c>
      <c r="H338" s="333" t="s">
        <v>1422</v>
      </c>
      <c r="I338" s="333" t="s">
        <v>1423</v>
      </c>
      <c r="J338" s="334" t="s">
        <v>1424</v>
      </c>
      <c r="K338" s="334" t="s">
        <v>944</v>
      </c>
      <c r="L338" s="334" t="s">
        <v>944</v>
      </c>
      <c r="M338" s="333" t="s">
        <v>1426</v>
      </c>
      <c r="N338" s="333" t="s">
        <v>1437</v>
      </c>
      <c r="O338" s="333" t="s">
        <v>1495</v>
      </c>
      <c r="P338" s="333" t="s">
        <v>31</v>
      </c>
      <c r="Q338" s="333" t="s">
        <v>31</v>
      </c>
      <c r="R338" s="333" t="s">
        <v>944</v>
      </c>
      <c r="S338" s="333" t="s">
        <v>1423</v>
      </c>
      <c r="T338" s="333" t="s">
        <v>1430</v>
      </c>
      <c r="U338" s="336">
        <f t="shared" si="22"/>
        <v>3</v>
      </c>
      <c r="V338" s="333" t="s">
        <v>8</v>
      </c>
      <c r="W338" s="336">
        <f t="shared" si="21"/>
        <v>1</v>
      </c>
      <c r="X338" s="333" t="s">
        <v>1431</v>
      </c>
      <c r="Y338" s="336">
        <f t="shared" si="23"/>
        <v>2</v>
      </c>
      <c r="Z338" s="333">
        <f t="shared" si="24"/>
        <v>6</v>
      </c>
      <c r="AA338" s="333" t="s">
        <v>1423</v>
      </c>
      <c r="AB338" s="333" t="s">
        <v>1423</v>
      </c>
      <c r="AC338" s="333" t="s">
        <v>1423</v>
      </c>
      <c r="AD338" s="333" t="s">
        <v>1423</v>
      </c>
      <c r="AE338" s="333" t="s">
        <v>1423</v>
      </c>
      <c r="AF338" s="334">
        <v>44530</v>
      </c>
      <c r="AG338" s="333" t="s">
        <v>1423</v>
      </c>
      <c r="AH338" s="333">
        <v>1</v>
      </c>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c r="BM338" s="323"/>
      <c r="BN338" s="323"/>
      <c r="BO338" s="323"/>
      <c r="BP338" s="323"/>
      <c r="BQ338" s="323"/>
      <c r="BR338" s="323"/>
      <c r="BS338" s="323"/>
      <c r="BT338" s="323"/>
      <c r="BU338" s="323"/>
      <c r="BV338" s="323"/>
      <c r="BW338" s="323"/>
      <c r="BX338" s="323"/>
      <c r="BY338" s="323"/>
      <c r="BZ338" s="323"/>
      <c r="CA338" s="323"/>
      <c r="CB338" s="323"/>
      <c r="CC338" s="323"/>
      <c r="CD338" s="323"/>
      <c r="CE338" s="323"/>
      <c r="CF338" s="323"/>
      <c r="CG338" s="323"/>
      <c r="CH338" s="323"/>
      <c r="CI338" s="323"/>
      <c r="CJ338" s="323"/>
      <c r="CK338" s="323"/>
      <c r="CL338" s="323"/>
      <c r="CM338" s="323"/>
      <c r="CN338" s="323"/>
      <c r="CO338" s="323"/>
      <c r="CP338" s="323"/>
      <c r="CQ338" s="323"/>
      <c r="CR338" s="323"/>
      <c r="CS338" s="323"/>
      <c r="CT338" s="323"/>
      <c r="CU338" s="323"/>
      <c r="CV338" s="323"/>
      <c r="CW338" s="323"/>
      <c r="CX338" s="323"/>
      <c r="CY338" s="323"/>
      <c r="CZ338" s="323"/>
      <c r="DA338" s="323"/>
      <c r="DB338" s="323"/>
      <c r="DC338" s="323"/>
      <c r="DD338" s="323"/>
      <c r="DE338" s="323"/>
      <c r="DF338" s="323"/>
      <c r="DG338" s="323"/>
      <c r="DH338" s="323"/>
      <c r="DI338" s="323"/>
      <c r="DJ338" s="323"/>
      <c r="DK338" s="323"/>
      <c r="DL338" s="323"/>
      <c r="DM338" s="323"/>
      <c r="DN338" s="323"/>
      <c r="DO338" s="323"/>
      <c r="DP338" s="323"/>
      <c r="DQ338" s="323"/>
      <c r="DR338" s="323"/>
      <c r="DS338" s="323"/>
      <c r="DT338" s="323"/>
      <c r="DU338" s="323"/>
      <c r="DV338" s="323"/>
      <c r="DW338" s="323"/>
      <c r="DX338" s="323"/>
      <c r="DY338" s="323"/>
      <c r="DZ338" s="323"/>
      <c r="EA338" s="323"/>
      <c r="EB338" s="323"/>
      <c r="EC338" s="323"/>
      <c r="ED338" s="323"/>
      <c r="EE338" s="323"/>
      <c r="EF338" s="323"/>
      <c r="EG338" s="323"/>
      <c r="EH338" s="323"/>
      <c r="EI338" s="323"/>
      <c r="EJ338" s="323"/>
      <c r="EK338" s="323"/>
      <c r="EL338" s="323"/>
      <c r="EM338" s="323"/>
      <c r="EN338" s="323"/>
      <c r="EO338" s="323"/>
      <c r="EP338" s="323"/>
      <c r="EQ338" s="323"/>
      <c r="ER338" s="323"/>
      <c r="ES338" s="323"/>
      <c r="ET338" s="323"/>
      <c r="EU338" s="323"/>
    </row>
    <row r="339" spans="1:151" s="333" customFormat="1" ht="105">
      <c r="A339" s="333" t="s">
        <v>2532</v>
      </c>
      <c r="B339" s="333" t="s">
        <v>877</v>
      </c>
      <c r="C339" s="363" t="s">
        <v>356</v>
      </c>
      <c r="D339" s="333" t="s">
        <v>2533</v>
      </c>
      <c r="E339" s="333" t="s">
        <v>2534</v>
      </c>
      <c r="F339" s="333" t="s">
        <v>31</v>
      </c>
      <c r="G339" s="333">
        <v>50</v>
      </c>
      <c r="H339" s="333" t="s">
        <v>1422</v>
      </c>
      <c r="I339" s="333" t="s">
        <v>1423</v>
      </c>
      <c r="J339" s="334" t="s">
        <v>1424</v>
      </c>
      <c r="K339" s="334" t="s">
        <v>944</v>
      </c>
      <c r="L339" s="334" t="s">
        <v>944</v>
      </c>
      <c r="M339" s="333" t="s">
        <v>1426</v>
      </c>
      <c r="N339" s="333" t="s">
        <v>1437</v>
      </c>
      <c r="O339" s="333" t="s">
        <v>1495</v>
      </c>
      <c r="P339" s="333" t="s">
        <v>31</v>
      </c>
      <c r="Q339" s="333" t="s">
        <v>31</v>
      </c>
      <c r="R339" s="333" t="s">
        <v>944</v>
      </c>
      <c r="S339" s="333" t="s">
        <v>1423</v>
      </c>
      <c r="T339" s="333" t="s">
        <v>1430</v>
      </c>
      <c r="U339" s="336">
        <f t="shared" si="22"/>
        <v>3</v>
      </c>
      <c r="V339" s="333" t="s">
        <v>8</v>
      </c>
      <c r="W339" s="336">
        <f t="shared" si="21"/>
        <v>1</v>
      </c>
      <c r="X339" s="333" t="s">
        <v>1431</v>
      </c>
      <c r="Y339" s="336">
        <f t="shared" si="23"/>
        <v>2</v>
      </c>
      <c r="Z339" s="333">
        <f t="shared" si="24"/>
        <v>6</v>
      </c>
      <c r="AA339" s="333" t="s">
        <v>1423</v>
      </c>
      <c r="AB339" s="333" t="s">
        <v>1423</v>
      </c>
      <c r="AC339" s="333" t="s">
        <v>1423</v>
      </c>
      <c r="AD339" s="333" t="s">
        <v>1423</v>
      </c>
      <c r="AE339" s="333" t="s">
        <v>1423</v>
      </c>
      <c r="AF339" s="334">
        <v>44530</v>
      </c>
      <c r="AG339" s="333" t="s">
        <v>1423</v>
      </c>
      <c r="AH339" s="333">
        <v>1</v>
      </c>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c r="BM339" s="323"/>
      <c r="BN339" s="323"/>
      <c r="BO339" s="323"/>
      <c r="BP339" s="323"/>
      <c r="BQ339" s="323"/>
      <c r="BR339" s="323"/>
      <c r="BS339" s="323"/>
      <c r="BT339" s="323"/>
      <c r="BU339" s="323"/>
      <c r="BV339" s="323"/>
      <c r="BW339" s="323"/>
      <c r="BX339" s="323"/>
      <c r="BY339" s="323"/>
      <c r="BZ339" s="323"/>
      <c r="CA339" s="323"/>
      <c r="CB339" s="323"/>
      <c r="CC339" s="323"/>
      <c r="CD339" s="323"/>
      <c r="CE339" s="323"/>
      <c r="CF339" s="323"/>
      <c r="CG339" s="323"/>
      <c r="CH339" s="323"/>
      <c r="CI339" s="323"/>
      <c r="CJ339" s="323"/>
      <c r="CK339" s="323"/>
      <c r="CL339" s="323"/>
      <c r="CM339" s="323"/>
      <c r="CN339" s="323"/>
      <c r="CO339" s="323"/>
      <c r="CP339" s="323"/>
      <c r="CQ339" s="323"/>
      <c r="CR339" s="323"/>
      <c r="CS339" s="323"/>
      <c r="CT339" s="323"/>
      <c r="CU339" s="323"/>
      <c r="CV339" s="323"/>
      <c r="CW339" s="323"/>
      <c r="CX339" s="323"/>
      <c r="CY339" s="323"/>
      <c r="CZ339" s="323"/>
      <c r="DA339" s="323"/>
      <c r="DB339" s="323"/>
      <c r="DC339" s="323"/>
      <c r="DD339" s="323"/>
      <c r="DE339" s="323"/>
      <c r="DF339" s="323"/>
      <c r="DG339" s="323"/>
      <c r="DH339" s="323"/>
      <c r="DI339" s="323"/>
      <c r="DJ339" s="323"/>
      <c r="DK339" s="323"/>
      <c r="DL339" s="323"/>
      <c r="DM339" s="323"/>
      <c r="DN339" s="323"/>
      <c r="DO339" s="323"/>
      <c r="DP339" s="323"/>
      <c r="DQ339" s="323"/>
      <c r="DR339" s="323"/>
      <c r="DS339" s="323"/>
      <c r="DT339" s="323"/>
      <c r="DU339" s="323"/>
      <c r="DV339" s="323"/>
      <c r="DW339" s="323"/>
      <c r="DX339" s="323"/>
      <c r="DY339" s="323"/>
      <c r="DZ339" s="323"/>
      <c r="EA339" s="323"/>
      <c r="EB339" s="323"/>
      <c r="EC339" s="323"/>
      <c r="ED339" s="323"/>
      <c r="EE339" s="323"/>
      <c r="EF339" s="323"/>
      <c r="EG339" s="323"/>
      <c r="EH339" s="323"/>
      <c r="EI339" s="323"/>
      <c r="EJ339" s="323"/>
      <c r="EK339" s="323"/>
      <c r="EL339" s="323"/>
      <c r="EM339" s="323"/>
      <c r="EN339" s="323"/>
      <c r="EO339" s="323"/>
      <c r="EP339" s="323"/>
      <c r="EQ339" s="323"/>
      <c r="ER339" s="323"/>
      <c r="ES339" s="323"/>
      <c r="ET339" s="323"/>
      <c r="EU339" s="323"/>
    </row>
    <row r="340" spans="1:151" s="333" customFormat="1" ht="45">
      <c r="A340" s="333" t="s">
        <v>2535</v>
      </c>
      <c r="B340" s="333" t="s">
        <v>877</v>
      </c>
      <c r="C340" s="363" t="s">
        <v>356</v>
      </c>
      <c r="D340" s="333" t="s">
        <v>2536</v>
      </c>
      <c r="E340" s="333" t="s">
        <v>2486</v>
      </c>
      <c r="F340" s="333" t="s">
        <v>31</v>
      </c>
      <c r="G340" s="333">
        <v>50</v>
      </c>
      <c r="H340" s="333" t="s">
        <v>1422</v>
      </c>
      <c r="I340" s="333" t="s">
        <v>1423</v>
      </c>
      <c r="J340" s="334" t="s">
        <v>1424</v>
      </c>
      <c r="K340" s="334" t="s">
        <v>944</v>
      </c>
      <c r="L340" s="334" t="s">
        <v>944</v>
      </c>
      <c r="M340" s="333" t="s">
        <v>1426</v>
      </c>
      <c r="N340" s="333" t="s">
        <v>1437</v>
      </c>
      <c r="O340" s="333" t="s">
        <v>1495</v>
      </c>
      <c r="P340" s="333" t="s">
        <v>31</v>
      </c>
      <c r="Q340" s="333" t="s">
        <v>31</v>
      </c>
      <c r="R340" s="333" t="s">
        <v>944</v>
      </c>
      <c r="S340" s="333" t="s">
        <v>1423</v>
      </c>
      <c r="T340" s="333" t="s">
        <v>1430</v>
      </c>
      <c r="U340" s="336">
        <f t="shared" si="22"/>
        <v>3</v>
      </c>
      <c r="V340" s="333" t="s">
        <v>8</v>
      </c>
      <c r="W340" s="336">
        <f t="shared" ref="W340:W403" si="25">_xlfn.IFS(V340="ALTA",1,V340="MEDIA",2,V340="BAJA",3,V340="N/A",1,V340="NO",3,V340="SI",1)</f>
        <v>1</v>
      </c>
      <c r="X340" s="333" t="s">
        <v>1431</v>
      </c>
      <c r="Y340" s="336">
        <f t="shared" si="23"/>
        <v>2</v>
      </c>
      <c r="Z340" s="333">
        <f t="shared" si="24"/>
        <v>6</v>
      </c>
      <c r="AA340" s="333" t="s">
        <v>1423</v>
      </c>
      <c r="AB340" s="333" t="s">
        <v>1423</v>
      </c>
      <c r="AC340" s="333" t="s">
        <v>1423</v>
      </c>
      <c r="AD340" s="333" t="s">
        <v>1423</v>
      </c>
      <c r="AE340" s="333" t="s">
        <v>1423</v>
      </c>
      <c r="AF340" s="334">
        <v>44530</v>
      </c>
      <c r="AG340" s="333" t="s">
        <v>1423</v>
      </c>
      <c r="AH340" s="333">
        <v>1</v>
      </c>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c r="BM340" s="323"/>
      <c r="BN340" s="323"/>
      <c r="BO340" s="323"/>
      <c r="BP340" s="323"/>
      <c r="BQ340" s="323"/>
      <c r="BR340" s="323"/>
      <c r="BS340" s="323"/>
      <c r="BT340" s="323"/>
      <c r="BU340" s="323"/>
      <c r="BV340" s="323"/>
      <c r="BW340" s="323"/>
      <c r="BX340" s="323"/>
      <c r="BY340" s="323"/>
      <c r="BZ340" s="323"/>
      <c r="CA340" s="323"/>
      <c r="CB340" s="323"/>
      <c r="CC340" s="323"/>
      <c r="CD340" s="323"/>
      <c r="CE340" s="323"/>
      <c r="CF340" s="323"/>
      <c r="CG340" s="323"/>
      <c r="CH340" s="323"/>
      <c r="CI340" s="323"/>
      <c r="CJ340" s="323"/>
      <c r="CK340" s="323"/>
      <c r="CL340" s="323"/>
      <c r="CM340" s="323"/>
      <c r="CN340" s="323"/>
      <c r="CO340" s="323"/>
      <c r="CP340" s="323"/>
      <c r="CQ340" s="323"/>
      <c r="CR340" s="323"/>
      <c r="CS340" s="323"/>
      <c r="CT340" s="323"/>
      <c r="CU340" s="323"/>
      <c r="CV340" s="323"/>
      <c r="CW340" s="323"/>
      <c r="CX340" s="323"/>
      <c r="CY340" s="323"/>
      <c r="CZ340" s="323"/>
      <c r="DA340" s="323"/>
      <c r="DB340" s="323"/>
      <c r="DC340" s="323"/>
      <c r="DD340" s="323"/>
      <c r="DE340" s="323"/>
      <c r="DF340" s="323"/>
      <c r="DG340" s="323"/>
      <c r="DH340" s="323"/>
      <c r="DI340" s="323"/>
      <c r="DJ340" s="323"/>
      <c r="DK340" s="323"/>
      <c r="DL340" s="323"/>
      <c r="DM340" s="323"/>
      <c r="DN340" s="323"/>
      <c r="DO340" s="323"/>
      <c r="DP340" s="323"/>
      <c r="DQ340" s="323"/>
      <c r="DR340" s="323"/>
      <c r="DS340" s="323"/>
      <c r="DT340" s="323"/>
      <c r="DU340" s="323"/>
      <c r="DV340" s="323"/>
      <c r="DW340" s="323"/>
      <c r="DX340" s="323"/>
      <c r="DY340" s="323"/>
      <c r="DZ340" s="323"/>
      <c r="EA340" s="323"/>
      <c r="EB340" s="323"/>
      <c r="EC340" s="323"/>
      <c r="ED340" s="323"/>
      <c r="EE340" s="323"/>
      <c r="EF340" s="323"/>
      <c r="EG340" s="323"/>
      <c r="EH340" s="323"/>
      <c r="EI340" s="323"/>
      <c r="EJ340" s="323"/>
      <c r="EK340" s="323"/>
      <c r="EL340" s="323"/>
      <c r="EM340" s="323"/>
      <c r="EN340" s="323"/>
      <c r="EO340" s="323"/>
      <c r="EP340" s="323"/>
      <c r="EQ340" s="323"/>
      <c r="ER340" s="323"/>
      <c r="ES340" s="323"/>
      <c r="ET340" s="323"/>
      <c r="EU340" s="323"/>
    </row>
    <row r="341" spans="1:151" s="333" customFormat="1" ht="45">
      <c r="A341" s="333" t="s">
        <v>2537</v>
      </c>
      <c r="B341" s="333" t="s">
        <v>877</v>
      </c>
      <c r="C341" s="363" t="s">
        <v>356</v>
      </c>
      <c r="D341" s="333" t="s">
        <v>2538</v>
      </c>
      <c r="E341" s="333" t="s">
        <v>2539</v>
      </c>
      <c r="F341" s="333" t="s">
        <v>31</v>
      </c>
      <c r="G341" s="333">
        <v>50</v>
      </c>
      <c r="H341" s="333" t="s">
        <v>1506</v>
      </c>
      <c r="I341" s="333" t="s">
        <v>1423</v>
      </c>
      <c r="J341" s="334" t="s">
        <v>1424</v>
      </c>
      <c r="K341" s="334" t="s">
        <v>944</v>
      </c>
      <c r="L341" s="334" t="s">
        <v>944</v>
      </c>
      <c r="M341" s="333" t="s">
        <v>1426</v>
      </c>
      <c r="N341" s="333" t="s">
        <v>1437</v>
      </c>
      <c r="O341" s="333" t="s">
        <v>1495</v>
      </c>
      <c r="P341" s="333" t="s">
        <v>31</v>
      </c>
      <c r="Q341" s="333" t="s">
        <v>31</v>
      </c>
      <c r="R341" s="333" t="s">
        <v>944</v>
      </c>
      <c r="S341" s="333" t="s">
        <v>1423</v>
      </c>
      <c r="T341" s="333" t="s">
        <v>1430</v>
      </c>
      <c r="U341" s="336">
        <f t="shared" si="22"/>
        <v>3</v>
      </c>
      <c r="V341" s="333" t="s">
        <v>8</v>
      </c>
      <c r="W341" s="336">
        <f t="shared" si="25"/>
        <v>1</v>
      </c>
      <c r="X341" s="333" t="s">
        <v>1431</v>
      </c>
      <c r="Y341" s="336">
        <f t="shared" si="23"/>
        <v>2</v>
      </c>
      <c r="Z341" s="333">
        <f t="shared" si="24"/>
        <v>6</v>
      </c>
      <c r="AA341" s="333" t="s">
        <v>1423</v>
      </c>
      <c r="AB341" s="333" t="s">
        <v>1423</v>
      </c>
      <c r="AC341" s="333" t="s">
        <v>1423</v>
      </c>
      <c r="AD341" s="333" t="s">
        <v>1423</v>
      </c>
      <c r="AE341" s="333" t="s">
        <v>1423</v>
      </c>
      <c r="AF341" s="334">
        <v>44530</v>
      </c>
      <c r="AG341" s="333" t="s">
        <v>1423</v>
      </c>
      <c r="AH341" s="333">
        <v>1</v>
      </c>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c r="BN341" s="323"/>
      <c r="BO341" s="323"/>
      <c r="BP341" s="323"/>
      <c r="BQ341" s="323"/>
      <c r="BR341" s="323"/>
      <c r="BS341" s="323"/>
      <c r="BT341" s="323"/>
      <c r="BU341" s="323"/>
      <c r="BV341" s="323"/>
      <c r="BW341" s="323"/>
      <c r="BX341" s="323"/>
      <c r="BY341" s="323"/>
      <c r="BZ341" s="323"/>
      <c r="CA341" s="323"/>
      <c r="CB341" s="323"/>
      <c r="CC341" s="323"/>
      <c r="CD341" s="323"/>
      <c r="CE341" s="323"/>
      <c r="CF341" s="323"/>
      <c r="CG341" s="323"/>
      <c r="CH341" s="323"/>
      <c r="CI341" s="323"/>
      <c r="CJ341" s="323"/>
      <c r="CK341" s="323"/>
      <c r="CL341" s="323"/>
      <c r="CM341" s="323"/>
      <c r="CN341" s="323"/>
      <c r="CO341" s="323"/>
      <c r="CP341" s="323"/>
      <c r="CQ341" s="323"/>
      <c r="CR341" s="323"/>
      <c r="CS341" s="323"/>
      <c r="CT341" s="323"/>
      <c r="CU341" s="323"/>
      <c r="CV341" s="323"/>
      <c r="CW341" s="323"/>
      <c r="CX341" s="323"/>
      <c r="CY341" s="323"/>
      <c r="CZ341" s="323"/>
      <c r="DA341" s="323"/>
      <c r="DB341" s="323"/>
      <c r="DC341" s="323"/>
      <c r="DD341" s="323"/>
      <c r="DE341" s="323"/>
      <c r="DF341" s="323"/>
      <c r="DG341" s="323"/>
      <c r="DH341" s="323"/>
      <c r="DI341" s="323"/>
      <c r="DJ341" s="323"/>
      <c r="DK341" s="323"/>
      <c r="DL341" s="323"/>
      <c r="DM341" s="323"/>
      <c r="DN341" s="323"/>
      <c r="DO341" s="323"/>
      <c r="DP341" s="323"/>
      <c r="DQ341" s="323"/>
      <c r="DR341" s="323"/>
      <c r="DS341" s="323"/>
      <c r="DT341" s="323"/>
      <c r="DU341" s="323"/>
      <c r="DV341" s="323"/>
      <c r="DW341" s="323"/>
      <c r="DX341" s="323"/>
      <c r="DY341" s="323"/>
      <c r="DZ341" s="323"/>
      <c r="EA341" s="323"/>
      <c r="EB341" s="323"/>
      <c r="EC341" s="323"/>
      <c r="ED341" s="323"/>
      <c r="EE341" s="323"/>
      <c r="EF341" s="323"/>
      <c r="EG341" s="323"/>
      <c r="EH341" s="323"/>
      <c r="EI341" s="323"/>
      <c r="EJ341" s="323"/>
      <c r="EK341" s="323"/>
      <c r="EL341" s="323"/>
      <c r="EM341" s="323"/>
      <c r="EN341" s="323"/>
      <c r="EO341" s="323"/>
      <c r="EP341" s="323"/>
      <c r="EQ341" s="323"/>
      <c r="ER341" s="323"/>
      <c r="ES341" s="323"/>
      <c r="ET341" s="323"/>
      <c r="EU341" s="323"/>
    </row>
    <row r="342" spans="1:151" s="333" customFormat="1" ht="120">
      <c r="A342" s="333" t="s">
        <v>2540</v>
      </c>
      <c r="B342" s="333" t="s">
        <v>877</v>
      </c>
      <c r="C342" s="363" t="s">
        <v>356</v>
      </c>
      <c r="D342" s="333" t="s">
        <v>2541</v>
      </c>
      <c r="E342" s="333" t="s">
        <v>2542</v>
      </c>
      <c r="F342" s="333" t="s">
        <v>31</v>
      </c>
      <c r="G342" s="333">
        <v>50</v>
      </c>
      <c r="H342" s="333" t="s">
        <v>1506</v>
      </c>
      <c r="I342" s="333" t="s">
        <v>1423</v>
      </c>
      <c r="J342" s="334" t="s">
        <v>1424</v>
      </c>
      <c r="K342" s="334" t="s">
        <v>944</v>
      </c>
      <c r="L342" s="334" t="s">
        <v>944</v>
      </c>
      <c r="M342" s="333" t="s">
        <v>1426</v>
      </c>
      <c r="N342" s="333" t="s">
        <v>1437</v>
      </c>
      <c r="O342" s="333" t="s">
        <v>1495</v>
      </c>
      <c r="P342" s="333" t="s">
        <v>31</v>
      </c>
      <c r="Q342" s="333" t="s">
        <v>31</v>
      </c>
      <c r="R342" s="333" t="s">
        <v>944</v>
      </c>
      <c r="S342" s="333" t="s">
        <v>1423</v>
      </c>
      <c r="T342" s="333" t="s">
        <v>1442</v>
      </c>
      <c r="U342" s="336">
        <f t="shared" si="22"/>
        <v>2</v>
      </c>
      <c r="V342" s="333" t="s">
        <v>8</v>
      </c>
      <c r="W342" s="336">
        <f t="shared" si="25"/>
        <v>1</v>
      </c>
      <c r="X342" s="333" t="s">
        <v>8</v>
      </c>
      <c r="Y342" s="336">
        <f t="shared" si="23"/>
        <v>1</v>
      </c>
      <c r="Z342" s="333">
        <f t="shared" si="24"/>
        <v>4</v>
      </c>
      <c r="AA342" s="333" t="s">
        <v>31</v>
      </c>
      <c r="AB342" s="333" t="s">
        <v>1432</v>
      </c>
      <c r="AC342" s="333" t="s">
        <v>1432</v>
      </c>
      <c r="AD342" s="333" t="s">
        <v>2496</v>
      </c>
      <c r="AE342" s="333" t="s">
        <v>1433</v>
      </c>
      <c r="AF342" s="334">
        <v>44530</v>
      </c>
      <c r="AG342" s="333" t="s">
        <v>1445</v>
      </c>
      <c r="AH342" s="333">
        <v>1</v>
      </c>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c r="BN342" s="323"/>
      <c r="BO342" s="323"/>
      <c r="BP342" s="323"/>
      <c r="BQ342" s="323"/>
      <c r="BR342" s="323"/>
      <c r="BS342" s="323"/>
      <c r="BT342" s="323"/>
      <c r="BU342" s="323"/>
      <c r="BV342" s="323"/>
      <c r="BW342" s="323"/>
      <c r="BX342" s="323"/>
      <c r="BY342" s="323"/>
      <c r="BZ342" s="323"/>
      <c r="CA342" s="323"/>
      <c r="CB342" s="323"/>
      <c r="CC342" s="323"/>
      <c r="CD342" s="323"/>
      <c r="CE342" s="323"/>
      <c r="CF342" s="323"/>
      <c r="CG342" s="323"/>
      <c r="CH342" s="323"/>
      <c r="CI342" s="323"/>
      <c r="CJ342" s="323"/>
      <c r="CK342" s="323"/>
      <c r="CL342" s="323"/>
      <c r="CM342" s="323"/>
      <c r="CN342" s="323"/>
      <c r="CO342" s="323"/>
      <c r="CP342" s="323"/>
      <c r="CQ342" s="323"/>
      <c r="CR342" s="323"/>
      <c r="CS342" s="323"/>
      <c r="CT342" s="323"/>
      <c r="CU342" s="323"/>
      <c r="CV342" s="323"/>
      <c r="CW342" s="323"/>
      <c r="CX342" s="323"/>
      <c r="CY342" s="323"/>
      <c r="CZ342" s="323"/>
      <c r="DA342" s="323"/>
      <c r="DB342" s="323"/>
      <c r="DC342" s="323"/>
      <c r="DD342" s="323"/>
      <c r="DE342" s="323"/>
      <c r="DF342" s="323"/>
      <c r="DG342" s="323"/>
      <c r="DH342" s="323"/>
      <c r="DI342" s="323"/>
      <c r="DJ342" s="323"/>
      <c r="DK342" s="323"/>
      <c r="DL342" s="323"/>
      <c r="DM342" s="323"/>
      <c r="DN342" s="323"/>
      <c r="DO342" s="323"/>
      <c r="DP342" s="323"/>
      <c r="DQ342" s="323"/>
      <c r="DR342" s="323"/>
      <c r="DS342" s="323"/>
      <c r="DT342" s="323"/>
      <c r="DU342" s="323"/>
      <c r="DV342" s="323"/>
      <c r="DW342" s="323"/>
      <c r="DX342" s="323"/>
      <c r="DY342" s="323"/>
      <c r="DZ342" s="323"/>
      <c r="EA342" s="323"/>
      <c r="EB342" s="323"/>
      <c r="EC342" s="323"/>
      <c r="ED342" s="323"/>
      <c r="EE342" s="323"/>
      <c r="EF342" s="323"/>
      <c r="EG342" s="323"/>
      <c r="EH342" s="323"/>
      <c r="EI342" s="323"/>
      <c r="EJ342" s="323"/>
      <c r="EK342" s="323"/>
      <c r="EL342" s="323"/>
      <c r="EM342" s="323"/>
      <c r="EN342" s="323"/>
      <c r="EO342" s="323"/>
      <c r="EP342" s="323"/>
      <c r="EQ342" s="323"/>
      <c r="ER342" s="323"/>
      <c r="ES342" s="323"/>
      <c r="ET342" s="323"/>
      <c r="EU342" s="323"/>
    </row>
    <row r="343" spans="1:151" s="333" customFormat="1" ht="120">
      <c r="A343" s="333" t="s">
        <v>2543</v>
      </c>
      <c r="B343" s="333" t="s">
        <v>877</v>
      </c>
      <c r="C343" s="363" t="s">
        <v>356</v>
      </c>
      <c r="D343" s="333" t="s">
        <v>2544</v>
      </c>
      <c r="E343" s="333" t="s">
        <v>2545</v>
      </c>
      <c r="F343" s="333" t="s">
        <v>31</v>
      </c>
      <c r="G343" s="333">
        <v>50</v>
      </c>
      <c r="H343" s="333" t="s">
        <v>1506</v>
      </c>
      <c r="I343" s="333" t="s">
        <v>1423</v>
      </c>
      <c r="J343" s="334" t="s">
        <v>1424</v>
      </c>
      <c r="K343" s="334" t="s">
        <v>944</v>
      </c>
      <c r="L343" s="334" t="s">
        <v>944</v>
      </c>
      <c r="M343" s="333" t="s">
        <v>1426</v>
      </c>
      <c r="N343" s="333" t="s">
        <v>1437</v>
      </c>
      <c r="O343" s="333" t="s">
        <v>1495</v>
      </c>
      <c r="P343" s="333" t="s">
        <v>31</v>
      </c>
      <c r="Q343" s="333" t="s">
        <v>31</v>
      </c>
      <c r="R343" s="333" t="s">
        <v>944</v>
      </c>
      <c r="S343" s="333" t="s">
        <v>1423</v>
      </c>
      <c r="T343" s="333" t="s">
        <v>1442</v>
      </c>
      <c r="U343" s="336">
        <f t="shared" si="22"/>
        <v>2</v>
      </c>
      <c r="V343" s="333" t="s">
        <v>8</v>
      </c>
      <c r="W343" s="336">
        <f t="shared" si="25"/>
        <v>1</v>
      </c>
      <c r="X343" s="333" t="s">
        <v>8</v>
      </c>
      <c r="Y343" s="336">
        <f t="shared" si="23"/>
        <v>1</v>
      </c>
      <c r="Z343" s="333">
        <f t="shared" si="24"/>
        <v>4</v>
      </c>
      <c r="AA343" s="333" t="s">
        <v>31</v>
      </c>
      <c r="AB343" s="333" t="s">
        <v>1432</v>
      </c>
      <c r="AC343" s="333" t="s">
        <v>1432</v>
      </c>
      <c r="AD343" s="333" t="s">
        <v>2496</v>
      </c>
      <c r="AE343" s="333" t="s">
        <v>1433</v>
      </c>
      <c r="AF343" s="334">
        <v>44530</v>
      </c>
      <c r="AG343" s="333" t="s">
        <v>1445</v>
      </c>
      <c r="AH343" s="333">
        <v>1</v>
      </c>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c r="BL343" s="323"/>
      <c r="BM343" s="323"/>
      <c r="BN343" s="323"/>
      <c r="BO343" s="323"/>
      <c r="BP343" s="323"/>
      <c r="BQ343" s="323"/>
      <c r="BR343" s="323"/>
      <c r="BS343" s="323"/>
      <c r="BT343" s="323"/>
      <c r="BU343" s="323"/>
      <c r="BV343" s="323"/>
      <c r="BW343" s="323"/>
      <c r="BX343" s="323"/>
      <c r="BY343" s="323"/>
      <c r="BZ343" s="323"/>
      <c r="CA343" s="323"/>
      <c r="CB343" s="323"/>
      <c r="CC343" s="323"/>
      <c r="CD343" s="323"/>
      <c r="CE343" s="323"/>
      <c r="CF343" s="323"/>
      <c r="CG343" s="323"/>
      <c r="CH343" s="323"/>
      <c r="CI343" s="323"/>
      <c r="CJ343" s="323"/>
      <c r="CK343" s="323"/>
      <c r="CL343" s="323"/>
      <c r="CM343" s="323"/>
      <c r="CN343" s="323"/>
      <c r="CO343" s="323"/>
      <c r="CP343" s="323"/>
      <c r="CQ343" s="323"/>
      <c r="CR343" s="323"/>
      <c r="CS343" s="323"/>
      <c r="CT343" s="323"/>
      <c r="CU343" s="323"/>
      <c r="CV343" s="323"/>
      <c r="CW343" s="323"/>
      <c r="CX343" s="323"/>
      <c r="CY343" s="323"/>
      <c r="CZ343" s="323"/>
      <c r="DA343" s="323"/>
      <c r="DB343" s="323"/>
      <c r="DC343" s="323"/>
      <c r="DD343" s="323"/>
      <c r="DE343" s="323"/>
      <c r="DF343" s="323"/>
      <c r="DG343" s="323"/>
      <c r="DH343" s="323"/>
      <c r="DI343" s="323"/>
      <c r="DJ343" s="323"/>
      <c r="DK343" s="323"/>
      <c r="DL343" s="323"/>
      <c r="DM343" s="323"/>
      <c r="DN343" s="323"/>
      <c r="DO343" s="323"/>
      <c r="DP343" s="323"/>
      <c r="DQ343" s="323"/>
      <c r="DR343" s="323"/>
      <c r="DS343" s="323"/>
      <c r="DT343" s="323"/>
      <c r="DU343" s="323"/>
      <c r="DV343" s="323"/>
      <c r="DW343" s="323"/>
      <c r="DX343" s="323"/>
      <c r="DY343" s="323"/>
      <c r="DZ343" s="323"/>
      <c r="EA343" s="323"/>
      <c r="EB343" s="323"/>
      <c r="EC343" s="323"/>
      <c r="ED343" s="323"/>
      <c r="EE343" s="323"/>
      <c r="EF343" s="323"/>
      <c r="EG343" s="323"/>
      <c r="EH343" s="323"/>
      <c r="EI343" s="323"/>
      <c r="EJ343" s="323"/>
      <c r="EK343" s="323"/>
      <c r="EL343" s="323"/>
      <c r="EM343" s="323"/>
      <c r="EN343" s="323"/>
      <c r="EO343" s="323"/>
      <c r="EP343" s="323"/>
      <c r="EQ343" s="323"/>
      <c r="ER343" s="323"/>
      <c r="ES343" s="323"/>
      <c r="ET343" s="323"/>
      <c r="EU343" s="323"/>
    </row>
    <row r="344" spans="1:151" s="333" customFormat="1" ht="120">
      <c r="A344" s="333" t="s">
        <v>2546</v>
      </c>
      <c r="B344" s="333" t="s">
        <v>877</v>
      </c>
      <c r="C344" s="363" t="s">
        <v>356</v>
      </c>
      <c r="D344" s="333" t="s">
        <v>2547</v>
      </c>
      <c r="E344" s="333" t="s">
        <v>2548</v>
      </c>
      <c r="F344" s="333" t="s">
        <v>31</v>
      </c>
      <c r="G344" s="333">
        <v>50</v>
      </c>
      <c r="H344" s="333" t="s">
        <v>1506</v>
      </c>
      <c r="I344" s="333" t="s">
        <v>1423</v>
      </c>
      <c r="J344" s="334" t="s">
        <v>1424</v>
      </c>
      <c r="K344" s="334" t="s">
        <v>944</v>
      </c>
      <c r="L344" s="334" t="s">
        <v>944</v>
      </c>
      <c r="M344" s="333" t="s">
        <v>1426</v>
      </c>
      <c r="N344" s="333" t="s">
        <v>1437</v>
      </c>
      <c r="O344" s="333" t="s">
        <v>1495</v>
      </c>
      <c r="P344" s="333" t="s">
        <v>31</v>
      </c>
      <c r="Q344" s="333" t="s">
        <v>31</v>
      </c>
      <c r="R344" s="333" t="s">
        <v>944</v>
      </c>
      <c r="S344" s="333" t="s">
        <v>1423</v>
      </c>
      <c r="T344" s="333" t="s">
        <v>1442</v>
      </c>
      <c r="U344" s="336">
        <f t="shared" si="22"/>
        <v>2</v>
      </c>
      <c r="V344" s="333" t="s">
        <v>8</v>
      </c>
      <c r="W344" s="336">
        <f t="shared" si="25"/>
        <v>1</v>
      </c>
      <c r="X344" s="333" t="s">
        <v>8</v>
      </c>
      <c r="Y344" s="336">
        <f t="shared" si="23"/>
        <v>1</v>
      </c>
      <c r="Z344" s="333">
        <f t="shared" si="24"/>
        <v>4</v>
      </c>
      <c r="AA344" s="333" t="s">
        <v>31</v>
      </c>
      <c r="AB344" s="333" t="s">
        <v>1432</v>
      </c>
      <c r="AC344" s="333" t="s">
        <v>1432</v>
      </c>
      <c r="AD344" s="333" t="s">
        <v>2496</v>
      </c>
      <c r="AE344" s="333" t="s">
        <v>1433</v>
      </c>
      <c r="AF344" s="334">
        <v>44530</v>
      </c>
      <c r="AG344" s="333" t="s">
        <v>1445</v>
      </c>
      <c r="AH344" s="333">
        <v>1</v>
      </c>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c r="BL344" s="323"/>
      <c r="BM344" s="323"/>
      <c r="BN344" s="323"/>
      <c r="BO344" s="323"/>
      <c r="BP344" s="323"/>
      <c r="BQ344" s="323"/>
      <c r="BR344" s="323"/>
      <c r="BS344" s="323"/>
      <c r="BT344" s="323"/>
      <c r="BU344" s="323"/>
      <c r="BV344" s="323"/>
      <c r="BW344" s="323"/>
      <c r="BX344" s="323"/>
      <c r="BY344" s="323"/>
      <c r="BZ344" s="323"/>
      <c r="CA344" s="323"/>
      <c r="CB344" s="323"/>
      <c r="CC344" s="323"/>
      <c r="CD344" s="323"/>
      <c r="CE344" s="323"/>
      <c r="CF344" s="323"/>
      <c r="CG344" s="323"/>
      <c r="CH344" s="323"/>
      <c r="CI344" s="323"/>
      <c r="CJ344" s="323"/>
      <c r="CK344" s="323"/>
      <c r="CL344" s="323"/>
      <c r="CM344" s="323"/>
      <c r="CN344" s="323"/>
      <c r="CO344" s="323"/>
      <c r="CP344" s="323"/>
      <c r="CQ344" s="323"/>
      <c r="CR344" s="323"/>
      <c r="CS344" s="323"/>
      <c r="CT344" s="323"/>
      <c r="CU344" s="323"/>
      <c r="CV344" s="323"/>
      <c r="CW344" s="323"/>
      <c r="CX344" s="323"/>
      <c r="CY344" s="323"/>
      <c r="CZ344" s="323"/>
      <c r="DA344" s="323"/>
      <c r="DB344" s="323"/>
      <c r="DC344" s="323"/>
      <c r="DD344" s="323"/>
      <c r="DE344" s="323"/>
      <c r="DF344" s="323"/>
      <c r="DG344" s="323"/>
      <c r="DH344" s="323"/>
      <c r="DI344" s="323"/>
      <c r="DJ344" s="323"/>
      <c r="DK344" s="323"/>
      <c r="DL344" s="323"/>
      <c r="DM344" s="323"/>
      <c r="DN344" s="323"/>
      <c r="DO344" s="323"/>
      <c r="DP344" s="323"/>
      <c r="DQ344" s="323"/>
      <c r="DR344" s="323"/>
      <c r="DS344" s="323"/>
      <c r="DT344" s="323"/>
      <c r="DU344" s="323"/>
      <c r="DV344" s="323"/>
      <c r="DW344" s="323"/>
      <c r="DX344" s="323"/>
      <c r="DY344" s="323"/>
      <c r="DZ344" s="323"/>
      <c r="EA344" s="323"/>
      <c r="EB344" s="323"/>
      <c r="EC344" s="323"/>
      <c r="ED344" s="323"/>
      <c r="EE344" s="323"/>
      <c r="EF344" s="323"/>
      <c r="EG344" s="323"/>
      <c r="EH344" s="323"/>
      <c r="EI344" s="323"/>
      <c r="EJ344" s="323"/>
      <c r="EK344" s="323"/>
      <c r="EL344" s="323"/>
      <c r="EM344" s="323"/>
      <c r="EN344" s="323"/>
      <c r="EO344" s="323"/>
      <c r="EP344" s="323"/>
      <c r="EQ344" s="323"/>
      <c r="ER344" s="323"/>
      <c r="ES344" s="323"/>
      <c r="ET344" s="323"/>
      <c r="EU344" s="323"/>
    </row>
    <row r="345" spans="1:151" s="333" customFormat="1" ht="120">
      <c r="A345" s="333" t="s">
        <v>2549</v>
      </c>
      <c r="B345" s="333" t="s">
        <v>877</v>
      </c>
      <c r="C345" s="363" t="s">
        <v>356</v>
      </c>
      <c r="D345" s="333" t="s">
        <v>2550</v>
      </c>
      <c r="E345" s="333" t="s">
        <v>2551</v>
      </c>
      <c r="F345" s="333" t="s">
        <v>31</v>
      </c>
      <c r="G345" s="333">
        <v>50</v>
      </c>
      <c r="H345" s="333" t="s">
        <v>1506</v>
      </c>
      <c r="I345" s="333" t="s">
        <v>1423</v>
      </c>
      <c r="J345" s="334" t="s">
        <v>1424</v>
      </c>
      <c r="K345" s="334" t="s">
        <v>944</v>
      </c>
      <c r="L345" s="334" t="s">
        <v>944</v>
      </c>
      <c r="M345" s="333" t="s">
        <v>1426</v>
      </c>
      <c r="N345" s="333" t="s">
        <v>1437</v>
      </c>
      <c r="O345" s="333" t="s">
        <v>1495</v>
      </c>
      <c r="P345" s="333" t="s">
        <v>31</v>
      </c>
      <c r="Q345" s="333" t="s">
        <v>31</v>
      </c>
      <c r="R345" s="333" t="s">
        <v>944</v>
      </c>
      <c r="S345" s="333" t="s">
        <v>1423</v>
      </c>
      <c r="T345" s="333" t="s">
        <v>1442</v>
      </c>
      <c r="U345" s="336">
        <f t="shared" si="22"/>
        <v>2</v>
      </c>
      <c r="V345" s="333" t="s">
        <v>8</v>
      </c>
      <c r="W345" s="336">
        <f t="shared" si="25"/>
        <v>1</v>
      </c>
      <c r="X345" s="333" t="s">
        <v>8</v>
      </c>
      <c r="Y345" s="336">
        <f t="shared" si="23"/>
        <v>1</v>
      </c>
      <c r="Z345" s="333">
        <f t="shared" si="24"/>
        <v>4</v>
      </c>
      <c r="AA345" s="333" t="s">
        <v>31</v>
      </c>
      <c r="AB345" s="333" t="s">
        <v>1432</v>
      </c>
      <c r="AC345" s="333" t="s">
        <v>1432</v>
      </c>
      <c r="AD345" s="333" t="s">
        <v>2496</v>
      </c>
      <c r="AE345" s="333" t="s">
        <v>1433</v>
      </c>
      <c r="AF345" s="334">
        <v>44530</v>
      </c>
      <c r="AG345" s="333" t="s">
        <v>1445</v>
      </c>
      <c r="AH345" s="333">
        <v>1</v>
      </c>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c r="BL345" s="323"/>
      <c r="BM345" s="323"/>
      <c r="BN345" s="323"/>
      <c r="BO345" s="323"/>
      <c r="BP345" s="323"/>
      <c r="BQ345" s="323"/>
      <c r="BR345" s="323"/>
      <c r="BS345" s="323"/>
      <c r="BT345" s="323"/>
      <c r="BU345" s="323"/>
      <c r="BV345" s="323"/>
      <c r="BW345" s="323"/>
      <c r="BX345" s="323"/>
      <c r="BY345" s="323"/>
      <c r="BZ345" s="323"/>
      <c r="CA345" s="323"/>
      <c r="CB345" s="323"/>
      <c r="CC345" s="323"/>
      <c r="CD345" s="323"/>
      <c r="CE345" s="323"/>
      <c r="CF345" s="323"/>
      <c r="CG345" s="323"/>
      <c r="CH345" s="323"/>
      <c r="CI345" s="323"/>
      <c r="CJ345" s="323"/>
      <c r="CK345" s="323"/>
      <c r="CL345" s="323"/>
      <c r="CM345" s="323"/>
      <c r="CN345" s="323"/>
      <c r="CO345" s="323"/>
      <c r="CP345" s="323"/>
      <c r="CQ345" s="323"/>
      <c r="CR345" s="323"/>
      <c r="CS345" s="323"/>
      <c r="CT345" s="323"/>
      <c r="CU345" s="323"/>
      <c r="CV345" s="323"/>
      <c r="CW345" s="323"/>
      <c r="CX345" s="323"/>
      <c r="CY345" s="323"/>
      <c r="CZ345" s="323"/>
      <c r="DA345" s="323"/>
      <c r="DB345" s="323"/>
      <c r="DC345" s="323"/>
      <c r="DD345" s="323"/>
      <c r="DE345" s="323"/>
      <c r="DF345" s="323"/>
      <c r="DG345" s="323"/>
      <c r="DH345" s="323"/>
      <c r="DI345" s="323"/>
      <c r="DJ345" s="323"/>
      <c r="DK345" s="323"/>
      <c r="DL345" s="323"/>
      <c r="DM345" s="323"/>
      <c r="DN345" s="323"/>
      <c r="DO345" s="323"/>
      <c r="DP345" s="323"/>
      <c r="DQ345" s="323"/>
      <c r="DR345" s="323"/>
      <c r="DS345" s="323"/>
      <c r="DT345" s="323"/>
      <c r="DU345" s="323"/>
      <c r="DV345" s="323"/>
      <c r="DW345" s="323"/>
      <c r="DX345" s="323"/>
      <c r="DY345" s="323"/>
      <c r="DZ345" s="323"/>
      <c r="EA345" s="323"/>
      <c r="EB345" s="323"/>
      <c r="EC345" s="323"/>
      <c r="ED345" s="323"/>
      <c r="EE345" s="323"/>
      <c r="EF345" s="323"/>
      <c r="EG345" s="323"/>
      <c r="EH345" s="323"/>
      <c r="EI345" s="323"/>
      <c r="EJ345" s="323"/>
      <c r="EK345" s="323"/>
      <c r="EL345" s="323"/>
      <c r="EM345" s="323"/>
      <c r="EN345" s="323"/>
      <c r="EO345" s="323"/>
      <c r="EP345" s="323"/>
      <c r="EQ345" s="323"/>
      <c r="ER345" s="323"/>
      <c r="ES345" s="323"/>
      <c r="ET345" s="323"/>
      <c r="EU345" s="323"/>
    </row>
    <row r="346" spans="1:151" s="333" customFormat="1" ht="120">
      <c r="A346" s="333" t="s">
        <v>2552</v>
      </c>
      <c r="B346" s="333" t="s">
        <v>877</v>
      </c>
      <c r="C346" s="363" t="s">
        <v>356</v>
      </c>
      <c r="D346" s="333" t="s">
        <v>2553</v>
      </c>
      <c r="E346" s="333" t="s">
        <v>2554</v>
      </c>
      <c r="F346" s="333" t="s">
        <v>31</v>
      </c>
      <c r="G346" s="333">
        <v>50</v>
      </c>
      <c r="H346" s="333" t="s">
        <v>1506</v>
      </c>
      <c r="I346" s="333" t="s">
        <v>1423</v>
      </c>
      <c r="J346" s="334" t="s">
        <v>1424</v>
      </c>
      <c r="K346" s="334" t="s">
        <v>944</v>
      </c>
      <c r="L346" s="334" t="s">
        <v>944</v>
      </c>
      <c r="M346" s="333" t="s">
        <v>1426</v>
      </c>
      <c r="N346" s="333" t="s">
        <v>1437</v>
      </c>
      <c r="O346" s="333" t="s">
        <v>1495</v>
      </c>
      <c r="P346" s="333" t="s">
        <v>31</v>
      </c>
      <c r="Q346" s="333" t="s">
        <v>31</v>
      </c>
      <c r="R346" s="333" t="s">
        <v>944</v>
      </c>
      <c r="S346" s="333" t="s">
        <v>1423</v>
      </c>
      <c r="T346" s="333" t="s">
        <v>1442</v>
      </c>
      <c r="U346" s="336">
        <f t="shared" si="22"/>
        <v>2</v>
      </c>
      <c r="V346" s="333" t="s">
        <v>8</v>
      </c>
      <c r="W346" s="336">
        <f t="shared" si="25"/>
        <v>1</v>
      </c>
      <c r="X346" s="333" t="s">
        <v>8</v>
      </c>
      <c r="Y346" s="336">
        <f t="shared" si="23"/>
        <v>1</v>
      </c>
      <c r="Z346" s="333">
        <f t="shared" si="24"/>
        <v>4</v>
      </c>
      <c r="AA346" s="333" t="s">
        <v>31</v>
      </c>
      <c r="AB346" s="333" t="s">
        <v>1432</v>
      </c>
      <c r="AC346" s="333" t="s">
        <v>1432</v>
      </c>
      <c r="AD346" s="333" t="s">
        <v>2496</v>
      </c>
      <c r="AE346" s="333" t="s">
        <v>1433</v>
      </c>
      <c r="AF346" s="334">
        <v>44530</v>
      </c>
      <c r="AG346" s="333" t="s">
        <v>1445</v>
      </c>
      <c r="AH346" s="333">
        <v>1</v>
      </c>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c r="BL346" s="323"/>
      <c r="BM346" s="323"/>
      <c r="BN346" s="323"/>
      <c r="BO346" s="323"/>
      <c r="BP346" s="323"/>
      <c r="BQ346" s="323"/>
      <c r="BR346" s="323"/>
      <c r="BS346" s="323"/>
      <c r="BT346" s="323"/>
      <c r="BU346" s="323"/>
      <c r="BV346" s="323"/>
      <c r="BW346" s="323"/>
      <c r="BX346" s="323"/>
      <c r="BY346" s="323"/>
      <c r="BZ346" s="323"/>
      <c r="CA346" s="323"/>
      <c r="CB346" s="323"/>
      <c r="CC346" s="323"/>
      <c r="CD346" s="323"/>
      <c r="CE346" s="323"/>
      <c r="CF346" s="323"/>
      <c r="CG346" s="323"/>
      <c r="CH346" s="323"/>
      <c r="CI346" s="323"/>
      <c r="CJ346" s="323"/>
      <c r="CK346" s="323"/>
      <c r="CL346" s="323"/>
      <c r="CM346" s="323"/>
      <c r="CN346" s="323"/>
      <c r="CO346" s="323"/>
      <c r="CP346" s="323"/>
      <c r="CQ346" s="323"/>
      <c r="CR346" s="323"/>
      <c r="CS346" s="323"/>
      <c r="CT346" s="323"/>
      <c r="CU346" s="323"/>
      <c r="CV346" s="323"/>
      <c r="CW346" s="323"/>
      <c r="CX346" s="323"/>
      <c r="CY346" s="323"/>
      <c r="CZ346" s="323"/>
      <c r="DA346" s="323"/>
      <c r="DB346" s="323"/>
      <c r="DC346" s="323"/>
      <c r="DD346" s="323"/>
      <c r="DE346" s="323"/>
      <c r="DF346" s="323"/>
      <c r="DG346" s="323"/>
      <c r="DH346" s="323"/>
      <c r="DI346" s="323"/>
      <c r="DJ346" s="323"/>
      <c r="DK346" s="323"/>
      <c r="DL346" s="323"/>
      <c r="DM346" s="323"/>
      <c r="DN346" s="323"/>
      <c r="DO346" s="323"/>
      <c r="DP346" s="323"/>
      <c r="DQ346" s="323"/>
      <c r="DR346" s="323"/>
      <c r="DS346" s="323"/>
      <c r="DT346" s="323"/>
      <c r="DU346" s="323"/>
      <c r="DV346" s="323"/>
      <c r="DW346" s="323"/>
      <c r="DX346" s="323"/>
      <c r="DY346" s="323"/>
      <c r="DZ346" s="323"/>
      <c r="EA346" s="323"/>
      <c r="EB346" s="323"/>
      <c r="EC346" s="323"/>
      <c r="ED346" s="323"/>
      <c r="EE346" s="323"/>
      <c r="EF346" s="323"/>
      <c r="EG346" s="323"/>
      <c r="EH346" s="323"/>
      <c r="EI346" s="323"/>
      <c r="EJ346" s="323"/>
      <c r="EK346" s="323"/>
      <c r="EL346" s="323"/>
      <c r="EM346" s="323"/>
      <c r="EN346" s="323"/>
      <c r="EO346" s="323"/>
      <c r="EP346" s="323"/>
      <c r="EQ346" s="323"/>
      <c r="ER346" s="323"/>
      <c r="ES346" s="323"/>
      <c r="ET346" s="323"/>
      <c r="EU346" s="323"/>
    </row>
    <row r="347" spans="1:151" s="333" customFormat="1" ht="120">
      <c r="A347" s="333" t="s">
        <v>2555</v>
      </c>
      <c r="B347" s="333" t="s">
        <v>877</v>
      </c>
      <c r="C347" s="363" t="s">
        <v>356</v>
      </c>
      <c r="D347" s="333" t="s">
        <v>2556</v>
      </c>
      <c r="E347" s="333" t="s">
        <v>2551</v>
      </c>
      <c r="F347" s="333" t="s">
        <v>31</v>
      </c>
      <c r="G347" s="333">
        <v>50</v>
      </c>
      <c r="H347" s="333" t="s">
        <v>1506</v>
      </c>
      <c r="I347" s="333" t="s">
        <v>1423</v>
      </c>
      <c r="J347" s="334" t="s">
        <v>1424</v>
      </c>
      <c r="K347" s="334" t="s">
        <v>944</v>
      </c>
      <c r="L347" s="334" t="s">
        <v>944</v>
      </c>
      <c r="M347" s="333" t="s">
        <v>1426</v>
      </c>
      <c r="N347" s="333" t="s">
        <v>1437</v>
      </c>
      <c r="O347" s="333" t="s">
        <v>1495</v>
      </c>
      <c r="P347" s="333" t="s">
        <v>31</v>
      </c>
      <c r="Q347" s="333" t="s">
        <v>31</v>
      </c>
      <c r="R347" s="333" t="s">
        <v>944</v>
      </c>
      <c r="S347" s="333" t="s">
        <v>1423</v>
      </c>
      <c r="T347" s="333" t="s">
        <v>1442</v>
      </c>
      <c r="U347" s="336">
        <f t="shared" si="22"/>
        <v>2</v>
      </c>
      <c r="V347" s="333" t="s">
        <v>8</v>
      </c>
      <c r="W347" s="336">
        <f t="shared" si="25"/>
        <v>1</v>
      </c>
      <c r="X347" s="333" t="s">
        <v>8</v>
      </c>
      <c r="Y347" s="336">
        <f t="shared" si="23"/>
        <v>1</v>
      </c>
      <c r="Z347" s="333">
        <f t="shared" si="24"/>
        <v>4</v>
      </c>
      <c r="AA347" s="333" t="s">
        <v>31</v>
      </c>
      <c r="AB347" s="333" t="s">
        <v>1432</v>
      </c>
      <c r="AC347" s="333" t="s">
        <v>1432</v>
      </c>
      <c r="AD347" s="333" t="s">
        <v>2496</v>
      </c>
      <c r="AE347" s="333" t="s">
        <v>1433</v>
      </c>
      <c r="AF347" s="334">
        <v>44530</v>
      </c>
      <c r="AG347" s="333" t="s">
        <v>1445</v>
      </c>
      <c r="AH347" s="333">
        <v>1</v>
      </c>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c r="BL347" s="323"/>
      <c r="BM347" s="323"/>
      <c r="BN347" s="323"/>
      <c r="BO347" s="323"/>
      <c r="BP347" s="323"/>
      <c r="BQ347" s="323"/>
      <c r="BR347" s="323"/>
      <c r="BS347" s="323"/>
      <c r="BT347" s="323"/>
      <c r="BU347" s="323"/>
      <c r="BV347" s="323"/>
      <c r="BW347" s="323"/>
      <c r="BX347" s="323"/>
      <c r="BY347" s="323"/>
      <c r="BZ347" s="323"/>
      <c r="CA347" s="323"/>
      <c r="CB347" s="323"/>
      <c r="CC347" s="323"/>
      <c r="CD347" s="323"/>
      <c r="CE347" s="323"/>
      <c r="CF347" s="323"/>
      <c r="CG347" s="323"/>
      <c r="CH347" s="323"/>
      <c r="CI347" s="323"/>
      <c r="CJ347" s="323"/>
      <c r="CK347" s="323"/>
      <c r="CL347" s="323"/>
      <c r="CM347" s="323"/>
      <c r="CN347" s="323"/>
      <c r="CO347" s="323"/>
      <c r="CP347" s="323"/>
      <c r="CQ347" s="323"/>
      <c r="CR347" s="323"/>
      <c r="CS347" s="323"/>
      <c r="CT347" s="323"/>
      <c r="CU347" s="323"/>
      <c r="CV347" s="323"/>
      <c r="CW347" s="323"/>
      <c r="CX347" s="323"/>
      <c r="CY347" s="323"/>
      <c r="CZ347" s="323"/>
      <c r="DA347" s="323"/>
      <c r="DB347" s="323"/>
      <c r="DC347" s="323"/>
      <c r="DD347" s="323"/>
      <c r="DE347" s="323"/>
      <c r="DF347" s="323"/>
      <c r="DG347" s="323"/>
      <c r="DH347" s="323"/>
      <c r="DI347" s="323"/>
      <c r="DJ347" s="323"/>
      <c r="DK347" s="323"/>
      <c r="DL347" s="323"/>
      <c r="DM347" s="323"/>
      <c r="DN347" s="323"/>
      <c r="DO347" s="323"/>
      <c r="DP347" s="323"/>
      <c r="DQ347" s="323"/>
      <c r="DR347" s="323"/>
      <c r="DS347" s="323"/>
      <c r="DT347" s="323"/>
      <c r="DU347" s="323"/>
      <c r="DV347" s="323"/>
      <c r="DW347" s="323"/>
      <c r="DX347" s="323"/>
      <c r="DY347" s="323"/>
      <c r="DZ347" s="323"/>
      <c r="EA347" s="323"/>
      <c r="EB347" s="323"/>
      <c r="EC347" s="323"/>
      <c r="ED347" s="323"/>
      <c r="EE347" s="323"/>
      <c r="EF347" s="323"/>
      <c r="EG347" s="323"/>
      <c r="EH347" s="323"/>
      <c r="EI347" s="323"/>
      <c r="EJ347" s="323"/>
      <c r="EK347" s="323"/>
      <c r="EL347" s="323"/>
      <c r="EM347" s="323"/>
      <c r="EN347" s="323"/>
      <c r="EO347" s="323"/>
      <c r="EP347" s="323"/>
      <c r="EQ347" s="323"/>
      <c r="ER347" s="323"/>
      <c r="ES347" s="323"/>
      <c r="ET347" s="323"/>
      <c r="EU347" s="323"/>
    </row>
    <row r="348" spans="1:151" s="333" customFormat="1" ht="120">
      <c r="A348" s="333" t="s">
        <v>2557</v>
      </c>
      <c r="B348" s="333" t="s">
        <v>877</v>
      </c>
      <c r="C348" s="363" t="s">
        <v>356</v>
      </c>
      <c r="D348" s="333" t="s">
        <v>2558</v>
      </c>
      <c r="E348" s="333" t="s">
        <v>2559</v>
      </c>
      <c r="F348" s="333" t="s">
        <v>31</v>
      </c>
      <c r="G348" s="333">
        <v>50</v>
      </c>
      <c r="H348" s="333" t="s">
        <v>1506</v>
      </c>
      <c r="I348" s="333" t="s">
        <v>1423</v>
      </c>
      <c r="J348" s="334" t="s">
        <v>1424</v>
      </c>
      <c r="K348" s="334" t="s">
        <v>944</v>
      </c>
      <c r="L348" s="334" t="s">
        <v>944</v>
      </c>
      <c r="M348" s="333" t="s">
        <v>1426</v>
      </c>
      <c r="N348" s="333" t="s">
        <v>1437</v>
      </c>
      <c r="O348" s="333" t="s">
        <v>1495</v>
      </c>
      <c r="P348" s="333" t="s">
        <v>31</v>
      </c>
      <c r="Q348" s="333" t="s">
        <v>31</v>
      </c>
      <c r="R348" s="333" t="s">
        <v>944</v>
      </c>
      <c r="S348" s="333" t="s">
        <v>1423</v>
      </c>
      <c r="T348" s="333" t="s">
        <v>1442</v>
      </c>
      <c r="U348" s="336">
        <f t="shared" si="22"/>
        <v>2</v>
      </c>
      <c r="V348" s="333" t="s">
        <v>8</v>
      </c>
      <c r="W348" s="336">
        <f t="shared" si="25"/>
        <v>1</v>
      </c>
      <c r="X348" s="333" t="s">
        <v>8</v>
      </c>
      <c r="Y348" s="336">
        <f t="shared" si="23"/>
        <v>1</v>
      </c>
      <c r="Z348" s="333">
        <f t="shared" si="24"/>
        <v>4</v>
      </c>
      <c r="AA348" s="333" t="s">
        <v>31</v>
      </c>
      <c r="AB348" s="333" t="s">
        <v>1432</v>
      </c>
      <c r="AC348" s="333" t="s">
        <v>1432</v>
      </c>
      <c r="AD348" s="333" t="s">
        <v>2496</v>
      </c>
      <c r="AE348" s="333" t="s">
        <v>1433</v>
      </c>
      <c r="AF348" s="334">
        <v>44530</v>
      </c>
      <c r="AG348" s="333" t="s">
        <v>1445</v>
      </c>
      <c r="AH348" s="333">
        <v>1</v>
      </c>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c r="BL348" s="323"/>
      <c r="BM348" s="323"/>
      <c r="BN348" s="323"/>
      <c r="BO348" s="323"/>
      <c r="BP348" s="323"/>
      <c r="BQ348" s="323"/>
      <c r="BR348" s="323"/>
      <c r="BS348" s="323"/>
      <c r="BT348" s="323"/>
      <c r="BU348" s="323"/>
      <c r="BV348" s="323"/>
      <c r="BW348" s="323"/>
      <c r="BX348" s="323"/>
      <c r="BY348" s="323"/>
      <c r="BZ348" s="323"/>
      <c r="CA348" s="323"/>
      <c r="CB348" s="323"/>
      <c r="CC348" s="323"/>
      <c r="CD348" s="323"/>
      <c r="CE348" s="323"/>
      <c r="CF348" s="323"/>
      <c r="CG348" s="323"/>
      <c r="CH348" s="323"/>
      <c r="CI348" s="323"/>
      <c r="CJ348" s="323"/>
      <c r="CK348" s="323"/>
      <c r="CL348" s="323"/>
      <c r="CM348" s="323"/>
      <c r="CN348" s="323"/>
      <c r="CO348" s="323"/>
      <c r="CP348" s="323"/>
      <c r="CQ348" s="323"/>
      <c r="CR348" s="323"/>
      <c r="CS348" s="323"/>
      <c r="CT348" s="323"/>
      <c r="CU348" s="323"/>
      <c r="CV348" s="323"/>
      <c r="CW348" s="323"/>
      <c r="CX348" s="323"/>
      <c r="CY348" s="323"/>
      <c r="CZ348" s="323"/>
      <c r="DA348" s="323"/>
      <c r="DB348" s="323"/>
      <c r="DC348" s="323"/>
      <c r="DD348" s="323"/>
      <c r="DE348" s="323"/>
      <c r="DF348" s="323"/>
      <c r="DG348" s="323"/>
      <c r="DH348" s="323"/>
      <c r="DI348" s="323"/>
      <c r="DJ348" s="323"/>
      <c r="DK348" s="323"/>
      <c r="DL348" s="323"/>
      <c r="DM348" s="323"/>
      <c r="DN348" s="323"/>
      <c r="DO348" s="323"/>
      <c r="DP348" s="323"/>
      <c r="DQ348" s="323"/>
      <c r="DR348" s="323"/>
      <c r="DS348" s="323"/>
      <c r="DT348" s="323"/>
      <c r="DU348" s="323"/>
      <c r="DV348" s="323"/>
      <c r="DW348" s="323"/>
      <c r="DX348" s="323"/>
      <c r="DY348" s="323"/>
      <c r="DZ348" s="323"/>
      <c r="EA348" s="323"/>
      <c r="EB348" s="323"/>
      <c r="EC348" s="323"/>
      <c r="ED348" s="323"/>
      <c r="EE348" s="323"/>
      <c r="EF348" s="323"/>
      <c r="EG348" s="323"/>
      <c r="EH348" s="323"/>
      <c r="EI348" s="323"/>
      <c r="EJ348" s="323"/>
      <c r="EK348" s="323"/>
      <c r="EL348" s="323"/>
      <c r="EM348" s="323"/>
      <c r="EN348" s="323"/>
      <c r="EO348" s="323"/>
      <c r="EP348" s="323"/>
      <c r="EQ348" s="323"/>
      <c r="ER348" s="323"/>
      <c r="ES348" s="323"/>
      <c r="ET348" s="323"/>
      <c r="EU348" s="323"/>
    </row>
    <row r="349" spans="1:151" s="333" customFormat="1" ht="120">
      <c r="A349" s="333" t="s">
        <v>2560</v>
      </c>
      <c r="B349" s="333" t="s">
        <v>877</v>
      </c>
      <c r="C349" s="363" t="s">
        <v>356</v>
      </c>
      <c r="D349" s="333" t="s">
        <v>2561</v>
      </c>
      <c r="E349" s="333" t="s">
        <v>2562</v>
      </c>
      <c r="F349" s="333" t="s">
        <v>31</v>
      </c>
      <c r="G349" s="333">
        <v>50</v>
      </c>
      <c r="H349" s="333" t="s">
        <v>1506</v>
      </c>
      <c r="I349" s="333" t="s">
        <v>1423</v>
      </c>
      <c r="J349" s="334" t="s">
        <v>1424</v>
      </c>
      <c r="K349" s="334" t="s">
        <v>944</v>
      </c>
      <c r="L349" s="334" t="s">
        <v>944</v>
      </c>
      <c r="M349" s="333" t="s">
        <v>1426</v>
      </c>
      <c r="N349" s="333" t="s">
        <v>1437</v>
      </c>
      <c r="O349" s="333" t="s">
        <v>1495</v>
      </c>
      <c r="P349" s="333" t="s">
        <v>31</v>
      </c>
      <c r="Q349" s="333" t="s">
        <v>31</v>
      </c>
      <c r="R349" s="333" t="s">
        <v>944</v>
      </c>
      <c r="S349" s="333" t="s">
        <v>1423</v>
      </c>
      <c r="T349" s="333" t="s">
        <v>1442</v>
      </c>
      <c r="U349" s="336">
        <f t="shared" si="22"/>
        <v>2</v>
      </c>
      <c r="V349" s="333" t="s">
        <v>8</v>
      </c>
      <c r="W349" s="336">
        <f t="shared" si="25"/>
        <v>1</v>
      </c>
      <c r="X349" s="333" t="s">
        <v>8</v>
      </c>
      <c r="Y349" s="336">
        <f t="shared" si="23"/>
        <v>1</v>
      </c>
      <c r="Z349" s="333">
        <f t="shared" si="24"/>
        <v>4</v>
      </c>
      <c r="AA349" s="333" t="s">
        <v>31</v>
      </c>
      <c r="AB349" s="333" t="s">
        <v>1432</v>
      </c>
      <c r="AC349" s="333" t="s">
        <v>1432</v>
      </c>
      <c r="AD349" s="333" t="s">
        <v>2496</v>
      </c>
      <c r="AE349" s="333" t="s">
        <v>1433</v>
      </c>
      <c r="AF349" s="334">
        <v>44530</v>
      </c>
      <c r="AG349" s="333" t="s">
        <v>1445</v>
      </c>
      <c r="AH349" s="333">
        <v>1</v>
      </c>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c r="BN349" s="323"/>
      <c r="BO349" s="323"/>
      <c r="BP349" s="323"/>
      <c r="BQ349" s="323"/>
      <c r="BR349" s="323"/>
      <c r="BS349" s="323"/>
      <c r="BT349" s="323"/>
      <c r="BU349" s="323"/>
      <c r="BV349" s="323"/>
      <c r="BW349" s="323"/>
      <c r="BX349" s="323"/>
      <c r="BY349" s="323"/>
      <c r="BZ349" s="323"/>
      <c r="CA349" s="323"/>
      <c r="CB349" s="323"/>
      <c r="CC349" s="323"/>
      <c r="CD349" s="323"/>
      <c r="CE349" s="323"/>
      <c r="CF349" s="323"/>
      <c r="CG349" s="323"/>
      <c r="CH349" s="323"/>
      <c r="CI349" s="323"/>
      <c r="CJ349" s="323"/>
      <c r="CK349" s="323"/>
      <c r="CL349" s="323"/>
      <c r="CM349" s="323"/>
      <c r="CN349" s="323"/>
      <c r="CO349" s="323"/>
      <c r="CP349" s="323"/>
      <c r="CQ349" s="323"/>
      <c r="CR349" s="323"/>
      <c r="CS349" s="323"/>
      <c r="CT349" s="323"/>
      <c r="CU349" s="323"/>
      <c r="CV349" s="323"/>
      <c r="CW349" s="323"/>
      <c r="CX349" s="323"/>
      <c r="CY349" s="323"/>
      <c r="CZ349" s="323"/>
      <c r="DA349" s="323"/>
      <c r="DB349" s="323"/>
      <c r="DC349" s="323"/>
      <c r="DD349" s="323"/>
      <c r="DE349" s="323"/>
      <c r="DF349" s="323"/>
      <c r="DG349" s="323"/>
      <c r="DH349" s="323"/>
      <c r="DI349" s="323"/>
      <c r="DJ349" s="323"/>
      <c r="DK349" s="323"/>
      <c r="DL349" s="323"/>
      <c r="DM349" s="323"/>
      <c r="DN349" s="323"/>
      <c r="DO349" s="323"/>
      <c r="DP349" s="323"/>
      <c r="DQ349" s="323"/>
      <c r="DR349" s="323"/>
      <c r="DS349" s="323"/>
      <c r="DT349" s="323"/>
      <c r="DU349" s="323"/>
      <c r="DV349" s="323"/>
      <c r="DW349" s="323"/>
      <c r="DX349" s="323"/>
      <c r="DY349" s="323"/>
      <c r="DZ349" s="323"/>
      <c r="EA349" s="323"/>
      <c r="EB349" s="323"/>
      <c r="EC349" s="323"/>
      <c r="ED349" s="323"/>
      <c r="EE349" s="323"/>
      <c r="EF349" s="323"/>
      <c r="EG349" s="323"/>
      <c r="EH349" s="323"/>
      <c r="EI349" s="323"/>
      <c r="EJ349" s="323"/>
      <c r="EK349" s="323"/>
      <c r="EL349" s="323"/>
      <c r="EM349" s="323"/>
      <c r="EN349" s="323"/>
      <c r="EO349" s="323"/>
      <c r="EP349" s="323"/>
      <c r="EQ349" s="323"/>
      <c r="ER349" s="323"/>
      <c r="ES349" s="323"/>
      <c r="ET349" s="323"/>
      <c r="EU349" s="323"/>
    </row>
    <row r="350" spans="1:151" s="333" customFormat="1" ht="120">
      <c r="A350" s="333" t="s">
        <v>2563</v>
      </c>
      <c r="B350" s="333" t="s">
        <v>877</v>
      </c>
      <c r="C350" s="363" t="s">
        <v>356</v>
      </c>
      <c r="D350" s="333" t="s">
        <v>2564</v>
      </c>
      <c r="E350" s="333" t="s">
        <v>2565</v>
      </c>
      <c r="F350" s="333" t="s">
        <v>31</v>
      </c>
      <c r="G350" s="333">
        <v>50</v>
      </c>
      <c r="H350" s="333" t="s">
        <v>1506</v>
      </c>
      <c r="I350" s="333" t="s">
        <v>1423</v>
      </c>
      <c r="J350" s="334" t="s">
        <v>1424</v>
      </c>
      <c r="K350" s="334" t="s">
        <v>944</v>
      </c>
      <c r="L350" s="334" t="s">
        <v>944</v>
      </c>
      <c r="M350" s="333" t="s">
        <v>1426</v>
      </c>
      <c r="N350" s="333" t="s">
        <v>1437</v>
      </c>
      <c r="O350" s="333" t="s">
        <v>1495</v>
      </c>
      <c r="P350" s="333" t="s">
        <v>31</v>
      </c>
      <c r="Q350" s="333" t="s">
        <v>31</v>
      </c>
      <c r="R350" s="333" t="s">
        <v>944</v>
      </c>
      <c r="S350" s="333" t="s">
        <v>1423</v>
      </c>
      <c r="T350" s="333" t="s">
        <v>1442</v>
      </c>
      <c r="U350" s="336">
        <f t="shared" si="22"/>
        <v>2</v>
      </c>
      <c r="V350" s="333" t="s">
        <v>8</v>
      </c>
      <c r="W350" s="336">
        <f t="shared" si="25"/>
        <v>1</v>
      </c>
      <c r="X350" s="333" t="s">
        <v>8</v>
      </c>
      <c r="Y350" s="336">
        <f t="shared" si="23"/>
        <v>1</v>
      </c>
      <c r="Z350" s="333">
        <f t="shared" si="24"/>
        <v>4</v>
      </c>
      <c r="AA350" s="333" t="s">
        <v>31</v>
      </c>
      <c r="AB350" s="333" t="s">
        <v>1432</v>
      </c>
      <c r="AC350" s="333" t="s">
        <v>1432</v>
      </c>
      <c r="AD350" s="333" t="s">
        <v>2496</v>
      </c>
      <c r="AE350" s="333" t="s">
        <v>1433</v>
      </c>
      <c r="AF350" s="334">
        <v>44530</v>
      </c>
      <c r="AG350" s="333" t="s">
        <v>1445</v>
      </c>
      <c r="AH350" s="333">
        <v>1</v>
      </c>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c r="BN350" s="323"/>
      <c r="BO350" s="323"/>
      <c r="BP350" s="323"/>
      <c r="BQ350" s="323"/>
      <c r="BR350" s="323"/>
      <c r="BS350" s="323"/>
      <c r="BT350" s="323"/>
      <c r="BU350" s="323"/>
      <c r="BV350" s="323"/>
      <c r="BW350" s="323"/>
      <c r="BX350" s="323"/>
      <c r="BY350" s="323"/>
      <c r="BZ350" s="323"/>
      <c r="CA350" s="323"/>
      <c r="CB350" s="323"/>
      <c r="CC350" s="323"/>
      <c r="CD350" s="323"/>
      <c r="CE350" s="323"/>
      <c r="CF350" s="323"/>
      <c r="CG350" s="323"/>
      <c r="CH350" s="323"/>
      <c r="CI350" s="323"/>
      <c r="CJ350" s="323"/>
      <c r="CK350" s="323"/>
      <c r="CL350" s="323"/>
      <c r="CM350" s="323"/>
      <c r="CN350" s="323"/>
      <c r="CO350" s="323"/>
      <c r="CP350" s="323"/>
      <c r="CQ350" s="323"/>
      <c r="CR350" s="323"/>
      <c r="CS350" s="323"/>
      <c r="CT350" s="323"/>
      <c r="CU350" s="323"/>
      <c r="CV350" s="323"/>
      <c r="CW350" s="323"/>
      <c r="CX350" s="323"/>
      <c r="CY350" s="323"/>
      <c r="CZ350" s="323"/>
      <c r="DA350" s="323"/>
      <c r="DB350" s="323"/>
      <c r="DC350" s="323"/>
      <c r="DD350" s="323"/>
      <c r="DE350" s="323"/>
      <c r="DF350" s="323"/>
      <c r="DG350" s="323"/>
      <c r="DH350" s="323"/>
      <c r="DI350" s="323"/>
      <c r="DJ350" s="323"/>
      <c r="DK350" s="323"/>
      <c r="DL350" s="323"/>
      <c r="DM350" s="323"/>
      <c r="DN350" s="323"/>
      <c r="DO350" s="323"/>
      <c r="DP350" s="323"/>
      <c r="DQ350" s="323"/>
      <c r="DR350" s="323"/>
      <c r="DS350" s="323"/>
      <c r="DT350" s="323"/>
      <c r="DU350" s="323"/>
      <c r="DV350" s="323"/>
      <c r="DW350" s="323"/>
      <c r="DX350" s="323"/>
      <c r="DY350" s="323"/>
      <c r="DZ350" s="323"/>
      <c r="EA350" s="323"/>
      <c r="EB350" s="323"/>
      <c r="EC350" s="323"/>
      <c r="ED350" s="323"/>
      <c r="EE350" s="323"/>
      <c r="EF350" s="323"/>
      <c r="EG350" s="323"/>
      <c r="EH350" s="323"/>
      <c r="EI350" s="323"/>
      <c r="EJ350" s="323"/>
      <c r="EK350" s="323"/>
      <c r="EL350" s="323"/>
      <c r="EM350" s="323"/>
      <c r="EN350" s="323"/>
      <c r="EO350" s="323"/>
      <c r="EP350" s="323"/>
      <c r="EQ350" s="323"/>
      <c r="ER350" s="323"/>
      <c r="ES350" s="323"/>
      <c r="ET350" s="323"/>
      <c r="EU350" s="323"/>
    </row>
    <row r="351" spans="1:151" s="333" customFormat="1" ht="90">
      <c r="A351" s="333" t="s">
        <v>2566</v>
      </c>
      <c r="B351" s="333" t="s">
        <v>877</v>
      </c>
      <c r="C351" s="363" t="s">
        <v>356</v>
      </c>
      <c r="D351" s="333" t="s">
        <v>2567</v>
      </c>
      <c r="E351" s="333" t="s">
        <v>2568</v>
      </c>
      <c r="F351" s="333" t="s">
        <v>31</v>
      </c>
      <c r="G351" s="333">
        <v>50</v>
      </c>
      <c r="H351" s="333" t="s">
        <v>1422</v>
      </c>
      <c r="I351" s="333" t="s">
        <v>1423</v>
      </c>
      <c r="J351" s="334" t="s">
        <v>1424</v>
      </c>
      <c r="K351" s="334" t="s">
        <v>944</v>
      </c>
      <c r="L351" s="334" t="s">
        <v>944</v>
      </c>
      <c r="M351" s="333" t="s">
        <v>1426</v>
      </c>
      <c r="N351" s="333" t="s">
        <v>1437</v>
      </c>
      <c r="O351" s="333" t="s">
        <v>1495</v>
      </c>
      <c r="P351" s="333" t="s">
        <v>31</v>
      </c>
      <c r="Q351" s="333" t="s">
        <v>31</v>
      </c>
      <c r="R351" s="333" t="s">
        <v>944</v>
      </c>
      <c r="S351" s="333" t="s">
        <v>1423</v>
      </c>
      <c r="T351" s="333" t="s">
        <v>1430</v>
      </c>
      <c r="U351" s="336">
        <f t="shared" si="22"/>
        <v>3</v>
      </c>
      <c r="V351" s="333" t="s">
        <v>8</v>
      </c>
      <c r="W351" s="336">
        <f t="shared" si="25"/>
        <v>1</v>
      </c>
      <c r="X351" s="333" t="s">
        <v>1431</v>
      </c>
      <c r="Y351" s="336">
        <f t="shared" si="23"/>
        <v>2</v>
      </c>
      <c r="Z351" s="333">
        <f t="shared" si="24"/>
        <v>6</v>
      </c>
      <c r="AA351" s="333" t="s">
        <v>1423</v>
      </c>
      <c r="AB351" s="333" t="s">
        <v>1423</v>
      </c>
      <c r="AC351" s="333" t="s">
        <v>1423</v>
      </c>
      <c r="AD351" s="333" t="s">
        <v>1423</v>
      </c>
      <c r="AE351" s="333" t="s">
        <v>1423</v>
      </c>
      <c r="AF351" s="334">
        <v>44530</v>
      </c>
      <c r="AG351" s="333" t="s">
        <v>1423</v>
      </c>
      <c r="AH351" s="333">
        <v>1</v>
      </c>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c r="BN351" s="323"/>
      <c r="BO351" s="323"/>
      <c r="BP351" s="323"/>
      <c r="BQ351" s="323"/>
      <c r="BR351" s="323"/>
      <c r="BS351" s="323"/>
      <c r="BT351" s="323"/>
      <c r="BU351" s="323"/>
      <c r="BV351" s="323"/>
      <c r="BW351" s="323"/>
      <c r="BX351" s="323"/>
      <c r="BY351" s="323"/>
      <c r="BZ351" s="323"/>
      <c r="CA351" s="323"/>
      <c r="CB351" s="323"/>
      <c r="CC351" s="323"/>
      <c r="CD351" s="323"/>
      <c r="CE351" s="323"/>
      <c r="CF351" s="323"/>
      <c r="CG351" s="323"/>
      <c r="CH351" s="323"/>
      <c r="CI351" s="323"/>
      <c r="CJ351" s="323"/>
      <c r="CK351" s="323"/>
      <c r="CL351" s="323"/>
      <c r="CM351" s="323"/>
      <c r="CN351" s="323"/>
      <c r="CO351" s="323"/>
      <c r="CP351" s="323"/>
      <c r="CQ351" s="323"/>
      <c r="CR351" s="323"/>
      <c r="CS351" s="323"/>
      <c r="CT351" s="323"/>
      <c r="CU351" s="323"/>
      <c r="CV351" s="323"/>
      <c r="CW351" s="323"/>
      <c r="CX351" s="323"/>
      <c r="CY351" s="323"/>
      <c r="CZ351" s="323"/>
      <c r="DA351" s="323"/>
      <c r="DB351" s="323"/>
      <c r="DC351" s="323"/>
      <c r="DD351" s="323"/>
      <c r="DE351" s="323"/>
      <c r="DF351" s="323"/>
      <c r="DG351" s="323"/>
      <c r="DH351" s="323"/>
      <c r="DI351" s="323"/>
      <c r="DJ351" s="323"/>
      <c r="DK351" s="323"/>
      <c r="DL351" s="323"/>
      <c r="DM351" s="323"/>
      <c r="DN351" s="323"/>
      <c r="DO351" s="323"/>
      <c r="DP351" s="323"/>
      <c r="DQ351" s="323"/>
      <c r="DR351" s="323"/>
      <c r="DS351" s="323"/>
      <c r="DT351" s="323"/>
      <c r="DU351" s="323"/>
      <c r="DV351" s="323"/>
      <c r="DW351" s="323"/>
      <c r="DX351" s="323"/>
      <c r="DY351" s="323"/>
      <c r="DZ351" s="323"/>
      <c r="EA351" s="323"/>
      <c r="EB351" s="323"/>
      <c r="EC351" s="323"/>
      <c r="ED351" s="323"/>
      <c r="EE351" s="323"/>
      <c r="EF351" s="323"/>
      <c r="EG351" s="323"/>
      <c r="EH351" s="323"/>
      <c r="EI351" s="323"/>
      <c r="EJ351" s="323"/>
      <c r="EK351" s="323"/>
      <c r="EL351" s="323"/>
      <c r="EM351" s="323"/>
      <c r="EN351" s="323"/>
      <c r="EO351" s="323"/>
      <c r="EP351" s="323"/>
      <c r="EQ351" s="323"/>
      <c r="ER351" s="323"/>
      <c r="ES351" s="323"/>
      <c r="ET351" s="323"/>
      <c r="EU351" s="323"/>
    </row>
    <row r="352" spans="1:151" s="333" customFormat="1" ht="45">
      <c r="A352" s="333" t="s">
        <v>2569</v>
      </c>
      <c r="B352" s="333" t="s">
        <v>877</v>
      </c>
      <c r="C352" s="363" t="s">
        <v>356</v>
      </c>
      <c r="D352" s="333" t="s">
        <v>2570</v>
      </c>
      <c r="E352" s="333" t="s">
        <v>2571</v>
      </c>
      <c r="F352" s="333" t="s">
        <v>31</v>
      </c>
      <c r="G352" s="333">
        <v>50</v>
      </c>
      <c r="H352" s="333" t="s">
        <v>1422</v>
      </c>
      <c r="I352" s="333" t="s">
        <v>1423</v>
      </c>
      <c r="J352" s="334" t="s">
        <v>1424</v>
      </c>
      <c r="K352" s="334" t="s">
        <v>944</v>
      </c>
      <c r="L352" s="334" t="s">
        <v>944</v>
      </c>
      <c r="M352" s="333" t="s">
        <v>1426</v>
      </c>
      <c r="N352" s="333" t="s">
        <v>1437</v>
      </c>
      <c r="O352" s="333" t="s">
        <v>1495</v>
      </c>
      <c r="P352" s="333" t="s">
        <v>31</v>
      </c>
      <c r="Q352" s="333" t="s">
        <v>31</v>
      </c>
      <c r="R352" s="333" t="s">
        <v>944</v>
      </c>
      <c r="S352" s="333" t="s">
        <v>1423</v>
      </c>
      <c r="T352" s="333" t="s">
        <v>1430</v>
      </c>
      <c r="U352" s="336">
        <f t="shared" si="22"/>
        <v>3</v>
      </c>
      <c r="V352" s="333" t="s">
        <v>8</v>
      </c>
      <c r="W352" s="336">
        <f t="shared" si="25"/>
        <v>1</v>
      </c>
      <c r="X352" s="333" t="s">
        <v>1431</v>
      </c>
      <c r="Y352" s="336">
        <f t="shared" si="23"/>
        <v>2</v>
      </c>
      <c r="Z352" s="333">
        <f t="shared" si="24"/>
        <v>6</v>
      </c>
      <c r="AA352" s="333" t="s">
        <v>1423</v>
      </c>
      <c r="AB352" s="333" t="s">
        <v>1423</v>
      </c>
      <c r="AC352" s="333" t="s">
        <v>1423</v>
      </c>
      <c r="AD352" s="333" t="s">
        <v>1423</v>
      </c>
      <c r="AE352" s="333" t="s">
        <v>1423</v>
      </c>
      <c r="AF352" s="334">
        <v>44530</v>
      </c>
      <c r="AG352" s="333" t="s">
        <v>1423</v>
      </c>
      <c r="AH352" s="333">
        <v>1</v>
      </c>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c r="BN352" s="323"/>
      <c r="BO352" s="323"/>
      <c r="BP352" s="323"/>
      <c r="BQ352" s="323"/>
      <c r="BR352" s="323"/>
      <c r="BS352" s="323"/>
      <c r="BT352" s="323"/>
      <c r="BU352" s="323"/>
      <c r="BV352" s="323"/>
      <c r="BW352" s="323"/>
      <c r="BX352" s="323"/>
      <c r="BY352" s="323"/>
      <c r="BZ352" s="323"/>
      <c r="CA352" s="323"/>
      <c r="CB352" s="323"/>
      <c r="CC352" s="323"/>
      <c r="CD352" s="323"/>
      <c r="CE352" s="323"/>
      <c r="CF352" s="323"/>
      <c r="CG352" s="323"/>
      <c r="CH352" s="323"/>
      <c r="CI352" s="323"/>
      <c r="CJ352" s="323"/>
      <c r="CK352" s="323"/>
      <c r="CL352" s="323"/>
      <c r="CM352" s="323"/>
      <c r="CN352" s="323"/>
      <c r="CO352" s="323"/>
      <c r="CP352" s="323"/>
      <c r="CQ352" s="323"/>
      <c r="CR352" s="323"/>
      <c r="CS352" s="323"/>
      <c r="CT352" s="323"/>
      <c r="CU352" s="323"/>
      <c r="CV352" s="323"/>
      <c r="CW352" s="323"/>
      <c r="CX352" s="323"/>
      <c r="CY352" s="323"/>
      <c r="CZ352" s="323"/>
      <c r="DA352" s="323"/>
      <c r="DB352" s="323"/>
      <c r="DC352" s="323"/>
      <c r="DD352" s="323"/>
      <c r="DE352" s="323"/>
      <c r="DF352" s="323"/>
      <c r="DG352" s="323"/>
      <c r="DH352" s="323"/>
      <c r="DI352" s="323"/>
      <c r="DJ352" s="323"/>
      <c r="DK352" s="323"/>
      <c r="DL352" s="323"/>
      <c r="DM352" s="323"/>
      <c r="DN352" s="323"/>
      <c r="DO352" s="323"/>
      <c r="DP352" s="323"/>
      <c r="DQ352" s="323"/>
      <c r="DR352" s="323"/>
      <c r="DS352" s="323"/>
      <c r="DT352" s="323"/>
      <c r="DU352" s="323"/>
      <c r="DV352" s="323"/>
      <c r="DW352" s="323"/>
      <c r="DX352" s="323"/>
      <c r="DY352" s="323"/>
      <c r="DZ352" s="323"/>
      <c r="EA352" s="323"/>
      <c r="EB352" s="323"/>
      <c r="EC352" s="323"/>
      <c r="ED352" s="323"/>
      <c r="EE352" s="323"/>
      <c r="EF352" s="323"/>
      <c r="EG352" s="323"/>
      <c r="EH352" s="323"/>
      <c r="EI352" s="323"/>
      <c r="EJ352" s="323"/>
      <c r="EK352" s="323"/>
      <c r="EL352" s="323"/>
      <c r="EM352" s="323"/>
      <c r="EN352" s="323"/>
      <c r="EO352" s="323"/>
      <c r="EP352" s="323"/>
      <c r="EQ352" s="323"/>
      <c r="ER352" s="323"/>
      <c r="ES352" s="323"/>
      <c r="ET352" s="323"/>
      <c r="EU352" s="323"/>
    </row>
    <row r="353" spans="1:151" s="333" customFormat="1" ht="120">
      <c r="A353" s="333" t="s">
        <v>2572</v>
      </c>
      <c r="B353" s="333" t="s">
        <v>877</v>
      </c>
      <c r="C353" s="363" t="s">
        <v>356</v>
      </c>
      <c r="D353" s="333" t="s">
        <v>2573</v>
      </c>
      <c r="E353" s="333" t="s">
        <v>2574</v>
      </c>
      <c r="F353" s="333" t="s">
        <v>31</v>
      </c>
      <c r="G353" s="333">
        <v>50</v>
      </c>
      <c r="H353" s="333" t="s">
        <v>1506</v>
      </c>
      <c r="I353" s="333" t="s">
        <v>1423</v>
      </c>
      <c r="J353" s="334" t="s">
        <v>1424</v>
      </c>
      <c r="K353" s="334" t="s">
        <v>944</v>
      </c>
      <c r="L353" s="334" t="s">
        <v>944</v>
      </c>
      <c r="M353" s="333" t="s">
        <v>1426</v>
      </c>
      <c r="N353" s="333" t="s">
        <v>1437</v>
      </c>
      <c r="O353" s="333" t="s">
        <v>1495</v>
      </c>
      <c r="P353" s="333" t="s">
        <v>31</v>
      </c>
      <c r="Q353" s="333" t="s">
        <v>31</v>
      </c>
      <c r="R353" s="333" t="s">
        <v>944</v>
      </c>
      <c r="S353" s="333" t="s">
        <v>1423</v>
      </c>
      <c r="T353" s="333" t="s">
        <v>1442</v>
      </c>
      <c r="U353" s="336">
        <f t="shared" si="22"/>
        <v>2</v>
      </c>
      <c r="V353" s="333" t="s">
        <v>8</v>
      </c>
      <c r="W353" s="336">
        <f t="shared" si="25"/>
        <v>1</v>
      </c>
      <c r="X353" s="333" t="s">
        <v>8</v>
      </c>
      <c r="Y353" s="336">
        <f t="shared" si="23"/>
        <v>1</v>
      </c>
      <c r="Z353" s="333">
        <f t="shared" si="24"/>
        <v>4</v>
      </c>
      <c r="AA353" s="333" t="s">
        <v>31</v>
      </c>
      <c r="AB353" s="333" t="s">
        <v>1432</v>
      </c>
      <c r="AC353" s="333" t="s">
        <v>1432</v>
      </c>
      <c r="AD353" s="333" t="s">
        <v>2496</v>
      </c>
      <c r="AE353" s="333" t="s">
        <v>1433</v>
      </c>
      <c r="AF353" s="334">
        <v>44530</v>
      </c>
      <c r="AG353" s="333" t="s">
        <v>1445</v>
      </c>
      <c r="AH353" s="333">
        <v>1</v>
      </c>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c r="BM353" s="323"/>
      <c r="BN353" s="323"/>
      <c r="BO353" s="323"/>
      <c r="BP353" s="323"/>
      <c r="BQ353" s="323"/>
      <c r="BR353" s="323"/>
      <c r="BS353" s="323"/>
      <c r="BT353" s="323"/>
      <c r="BU353" s="323"/>
      <c r="BV353" s="323"/>
      <c r="BW353" s="323"/>
      <c r="BX353" s="323"/>
      <c r="BY353" s="323"/>
      <c r="BZ353" s="323"/>
      <c r="CA353" s="323"/>
      <c r="CB353" s="323"/>
      <c r="CC353" s="323"/>
      <c r="CD353" s="323"/>
      <c r="CE353" s="323"/>
      <c r="CF353" s="323"/>
      <c r="CG353" s="323"/>
      <c r="CH353" s="323"/>
      <c r="CI353" s="323"/>
      <c r="CJ353" s="323"/>
      <c r="CK353" s="323"/>
      <c r="CL353" s="323"/>
      <c r="CM353" s="323"/>
      <c r="CN353" s="323"/>
      <c r="CO353" s="323"/>
      <c r="CP353" s="323"/>
      <c r="CQ353" s="323"/>
      <c r="CR353" s="323"/>
      <c r="CS353" s="323"/>
      <c r="CT353" s="323"/>
      <c r="CU353" s="323"/>
      <c r="CV353" s="323"/>
      <c r="CW353" s="323"/>
      <c r="CX353" s="323"/>
      <c r="CY353" s="323"/>
      <c r="CZ353" s="323"/>
      <c r="DA353" s="323"/>
      <c r="DB353" s="323"/>
      <c r="DC353" s="323"/>
      <c r="DD353" s="323"/>
      <c r="DE353" s="323"/>
      <c r="DF353" s="323"/>
      <c r="DG353" s="323"/>
      <c r="DH353" s="323"/>
      <c r="DI353" s="323"/>
      <c r="DJ353" s="323"/>
      <c r="DK353" s="323"/>
      <c r="DL353" s="323"/>
      <c r="DM353" s="323"/>
      <c r="DN353" s="323"/>
      <c r="DO353" s="323"/>
      <c r="DP353" s="323"/>
      <c r="DQ353" s="323"/>
      <c r="DR353" s="323"/>
      <c r="DS353" s="323"/>
      <c r="DT353" s="323"/>
      <c r="DU353" s="323"/>
      <c r="DV353" s="323"/>
      <c r="DW353" s="323"/>
      <c r="DX353" s="323"/>
      <c r="DY353" s="323"/>
      <c r="DZ353" s="323"/>
      <c r="EA353" s="323"/>
      <c r="EB353" s="323"/>
      <c r="EC353" s="323"/>
      <c r="ED353" s="323"/>
      <c r="EE353" s="323"/>
      <c r="EF353" s="323"/>
      <c r="EG353" s="323"/>
      <c r="EH353" s="323"/>
      <c r="EI353" s="323"/>
      <c r="EJ353" s="323"/>
      <c r="EK353" s="323"/>
      <c r="EL353" s="323"/>
      <c r="EM353" s="323"/>
      <c r="EN353" s="323"/>
      <c r="EO353" s="323"/>
      <c r="EP353" s="323"/>
      <c r="EQ353" s="323"/>
      <c r="ER353" s="323"/>
      <c r="ES353" s="323"/>
      <c r="ET353" s="323"/>
      <c r="EU353" s="323"/>
    </row>
    <row r="354" spans="1:151" s="333" customFormat="1" ht="120">
      <c r="A354" s="333" t="s">
        <v>2575</v>
      </c>
      <c r="B354" s="333" t="s">
        <v>877</v>
      </c>
      <c r="C354" s="363" t="s">
        <v>356</v>
      </c>
      <c r="D354" s="333" t="s">
        <v>2576</v>
      </c>
      <c r="E354" s="333" t="s">
        <v>2577</v>
      </c>
      <c r="F354" s="333" t="s">
        <v>31</v>
      </c>
      <c r="G354" s="333">
        <v>50</v>
      </c>
      <c r="H354" s="333" t="s">
        <v>1506</v>
      </c>
      <c r="I354" s="333" t="s">
        <v>1423</v>
      </c>
      <c r="J354" s="334" t="s">
        <v>1424</v>
      </c>
      <c r="K354" s="334" t="s">
        <v>944</v>
      </c>
      <c r="L354" s="334" t="s">
        <v>944</v>
      </c>
      <c r="M354" s="333" t="s">
        <v>1426</v>
      </c>
      <c r="N354" s="333" t="s">
        <v>1437</v>
      </c>
      <c r="O354" s="333" t="s">
        <v>1495</v>
      </c>
      <c r="P354" s="333" t="s">
        <v>31</v>
      </c>
      <c r="Q354" s="333" t="s">
        <v>31</v>
      </c>
      <c r="R354" s="333" t="s">
        <v>944</v>
      </c>
      <c r="S354" s="333" t="s">
        <v>1423</v>
      </c>
      <c r="T354" s="333" t="s">
        <v>1442</v>
      </c>
      <c r="U354" s="336">
        <f t="shared" si="22"/>
        <v>2</v>
      </c>
      <c r="V354" s="333" t="s">
        <v>8</v>
      </c>
      <c r="W354" s="336">
        <f t="shared" si="25"/>
        <v>1</v>
      </c>
      <c r="X354" s="333" t="s">
        <v>8</v>
      </c>
      <c r="Y354" s="336">
        <f t="shared" si="23"/>
        <v>1</v>
      </c>
      <c r="Z354" s="333">
        <f t="shared" si="24"/>
        <v>4</v>
      </c>
      <c r="AA354" s="333" t="s">
        <v>31</v>
      </c>
      <c r="AB354" s="333" t="s">
        <v>1432</v>
      </c>
      <c r="AC354" s="333" t="s">
        <v>1432</v>
      </c>
      <c r="AD354" s="333" t="s">
        <v>2496</v>
      </c>
      <c r="AE354" s="333" t="s">
        <v>1433</v>
      </c>
      <c r="AF354" s="334">
        <v>44530</v>
      </c>
      <c r="AG354" s="333" t="s">
        <v>1445</v>
      </c>
      <c r="AH354" s="333">
        <v>1</v>
      </c>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c r="BM354" s="323"/>
      <c r="BN354" s="323"/>
      <c r="BO354" s="323"/>
      <c r="BP354" s="323"/>
      <c r="BQ354" s="323"/>
      <c r="BR354" s="323"/>
      <c r="BS354" s="323"/>
      <c r="BT354" s="323"/>
      <c r="BU354" s="323"/>
      <c r="BV354" s="323"/>
      <c r="BW354" s="323"/>
      <c r="BX354" s="323"/>
      <c r="BY354" s="323"/>
      <c r="BZ354" s="323"/>
      <c r="CA354" s="323"/>
      <c r="CB354" s="323"/>
      <c r="CC354" s="323"/>
      <c r="CD354" s="323"/>
      <c r="CE354" s="323"/>
      <c r="CF354" s="323"/>
      <c r="CG354" s="323"/>
      <c r="CH354" s="323"/>
      <c r="CI354" s="323"/>
      <c r="CJ354" s="323"/>
      <c r="CK354" s="323"/>
      <c r="CL354" s="323"/>
      <c r="CM354" s="323"/>
      <c r="CN354" s="323"/>
      <c r="CO354" s="323"/>
      <c r="CP354" s="323"/>
      <c r="CQ354" s="323"/>
      <c r="CR354" s="323"/>
      <c r="CS354" s="323"/>
      <c r="CT354" s="323"/>
      <c r="CU354" s="323"/>
      <c r="CV354" s="323"/>
      <c r="CW354" s="323"/>
      <c r="CX354" s="323"/>
      <c r="CY354" s="323"/>
      <c r="CZ354" s="323"/>
      <c r="DA354" s="323"/>
      <c r="DB354" s="323"/>
      <c r="DC354" s="323"/>
      <c r="DD354" s="323"/>
      <c r="DE354" s="323"/>
      <c r="DF354" s="323"/>
      <c r="DG354" s="323"/>
      <c r="DH354" s="323"/>
      <c r="DI354" s="323"/>
      <c r="DJ354" s="323"/>
      <c r="DK354" s="323"/>
      <c r="DL354" s="323"/>
      <c r="DM354" s="323"/>
      <c r="DN354" s="323"/>
      <c r="DO354" s="323"/>
      <c r="DP354" s="323"/>
      <c r="DQ354" s="323"/>
      <c r="DR354" s="323"/>
      <c r="DS354" s="323"/>
      <c r="DT354" s="323"/>
      <c r="DU354" s="323"/>
      <c r="DV354" s="323"/>
      <c r="DW354" s="323"/>
      <c r="DX354" s="323"/>
      <c r="DY354" s="323"/>
      <c r="DZ354" s="323"/>
      <c r="EA354" s="323"/>
      <c r="EB354" s="323"/>
      <c r="EC354" s="323"/>
      <c r="ED354" s="323"/>
      <c r="EE354" s="323"/>
      <c r="EF354" s="323"/>
      <c r="EG354" s="323"/>
      <c r="EH354" s="323"/>
      <c r="EI354" s="323"/>
      <c r="EJ354" s="323"/>
      <c r="EK354" s="323"/>
      <c r="EL354" s="323"/>
      <c r="EM354" s="323"/>
      <c r="EN354" s="323"/>
      <c r="EO354" s="323"/>
      <c r="EP354" s="323"/>
      <c r="EQ354" s="323"/>
      <c r="ER354" s="323"/>
      <c r="ES354" s="323"/>
      <c r="ET354" s="323"/>
      <c r="EU354" s="323"/>
    </row>
    <row r="355" spans="1:151" s="333" customFormat="1" ht="120">
      <c r="A355" s="333" t="s">
        <v>2578</v>
      </c>
      <c r="B355" s="333" t="s">
        <v>877</v>
      </c>
      <c r="C355" s="363" t="s">
        <v>356</v>
      </c>
      <c r="D355" s="333" t="s">
        <v>2579</v>
      </c>
      <c r="E355" s="333" t="s">
        <v>2542</v>
      </c>
      <c r="F355" s="333" t="s">
        <v>31</v>
      </c>
      <c r="G355" s="333">
        <v>50</v>
      </c>
      <c r="H355" s="333" t="s">
        <v>1506</v>
      </c>
      <c r="I355" s="333" t="s">
        <v>1423</v>
      </c>
      <c r="J355" s="334" t="s">
        <v>1424</v>
      </c>
      <c r="K355" s="334" t="s">
        <v>944</v>
      </c>
      <c r="L355" s="334" t="s">
        <v>944</v>
      </c>
      <c r="M355" s="333" t="s">
        <v>1426</v>
      </c>
      <c r="N355" s="333" t="s">
        <v>1437</v>
      </c>
      <c r="O355" s="333" t="s">
        <v>1495</v>
      </c>
      <c r="P355" s="333" t="s">
        <v>31</v>
      </c>
      <c r="Q355" s="333" t="s">
        <v>31</v>
      </c>
      <c r="R355" s="333" t="s">
        <v>944</v>
      </c>
      <c r="S355" s="333" t="s">
        <v>1423</v>
      </c>
      <c r="T355" s="333" t="s">
        <v>1442</v>
      </c>
      <c r="U355" s="336">
        <f t="shared" si="22"/>
        <v>2</v>
      </c>
      <c r="V355" s="333" t="s">
        <v>8</v>
      </c>
      <c r="W355" s="336">
        <f t="shared" si="25"/>
        <v>1</v>
      </c>
      <c r="X355" s="333" t="s">
        <v>8</v>
      </c>
      <c r="Y355" s="336">
        <f t="shared" si="23"/>
        <v>1</v>
      </c>
      <c r="Z355" s="333">
        <f t="shared" si="24"/>
        <v>4</v>
      </c>
      <c r="AA355" s="333" t="s">
        <v>31</v>
      </c>
      <c r="AB355" s="333" t="s">
        <v>1432</v>
      </c>
      <c r="AC355" s="333" t="s">
        <v>1432</v>
      </c>
      <c r="AD355" s="333" t="s">
        <v>2496</v>
      </c>
      <c r="AE355" s="333" t="s">
        <v>1433</v>
      </c>
      <c r="AF355" s="334">
        <v>44530</v>
      </c>
      <c r="AG355" s="333" t="s">
        <v>1445</v>
      </c>
      <c r="AH355" s="333">
        <v>1</v>
      </c>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c r="BM355" s="323"/>
      <c r="BN355" s="323"/>
      <c r="BO355" s="323"/>
      <c r="BP355" s="323"/>
      <c r="BQ355" s="323"/>
      <c r="BR355" s="323"/>
      <c r="BS355" s="323"/>
      <c r="BT355" s="323"/>
      <c r="BU355" s="323"/>
      <c r="BV355" s="323"/>
      <c r="BW355" s="323"/>
      <c r="BX355" s="323"/>
      <c r="BY355" s="323"/>
      <c r="BZ355" s="323"/>
      <c r="CA355" s="323"/>
      <c r="CB355" s="323"/>
      <c r="CC355" s="323"/>
      <c r="CD355" s="323"/>
      <c r="CE355" s="323"/>
      <c r="CF355" s="323"/>
      <c r="CG355" s="323"/>
      <c r="CH355" s="323"/>
      <c r="CI355" s="323"/>
      <c r="CJ355" s="323"/>
      <c r="CK355" s="323"/>
      <c r="CL355" s="323"/>
      <c r="CM355" s="323"/>
      <c r="CN355" s="323"/>
      <c r="CO355" s="323"/>
      <c r="CP355" s="323"/>
      <c r="CQ355" s="323"/>
      <c r="CR355" s="323"/>
      <c r="CS355" s="323"/>
      <c r="CT355" s="323"/>
      <c r="CU355" s="323"/>
      <c r="CV355" s="323"/>
      <c r="CW355" s="323"/>
      <c r="CX355" s="323"/>
      <c r="CY355" s="323"/>
      <c r="CZ355" s="323"/>
      <c r="DA355" s="323"/>
      <c r="DB355" s="323"/>
      <c r="DC355" s="323"/>
      <c r="DD355" s="323"/>
      <c r="DE355" s="323"/>
      <c r="DF355" s="323"/>
      <c r="DG355" s="323"/>
      <c r="DH355" s="323"/>
      <c r="DI355" s="323"/>
      <c r="DJ355" s="323"/>
      <c r="DK355" s="323"/>
      <c r="DL355" s="323"/>
      <c r="DM355" s="323"/>
      <c r="DN355" s="323"/>
      <c r="DO355" s="323"/>
      <c r="DP355" s="323"/>
      <c r="DQ355" s="323"/>
      <c r="DR355" s="323"/>
      <c r="DS355" s="323"/>
      <c r="DT355" s="323"/>
      <c r="DU355" s="323"/>
      <c r="DV355" s="323"/>
      <c r="DW355" s="323"/>
      <c r="DX355" s="323"/>
      <c r="DY355" s="323"/>
      <c r="DZ355" s="323"/>
      <c r="EA355" s="323"/>
      <c r="EB355" s="323"/>
      <c r="EC355" s="323"/>
      <c r="ED355" s="323"/>
      <c r="EE355" s="323"/>
      <c r="EF355" s="323"/>
      <c r="EG355" s="323"/>
      <c r="EH355" s="323"/>
      <c r="EI355" s="323"/>
      <c r="EJ355" s="323"/>
      <c r="EK355" s="323"/>
      <c r="EL355" s="323"/>
      <c r="EM355" s="323"/>
      <c r="EN355" s="323"/>
      <c r="EO355" s="323"/>
      <c r="EP355" s="323"/>
      <c r="EQ355" s="323"/>
      <c r="ER355" s="323"/>
      <c r="ES355" s="323"/>
      <c r="ET355" s="323"/>
      <c r="EU355" s="323"/>
    </row>
    <row r="356" spans="1:151" s="333" customFormat="1" ht="45">
      <c r="A356" s="333" t="s">
        <v>2580</v>
      </c>
      <c r="B356" s="333" t="s">
        <v>877</v>
      </c>
      <c r="C356" s="363" t="s">
        <v>356</v>
      </c>
      <c r="D356" s="333" t="s">
        <v>2581</v>
      </c>
      <c r="E356" s="333" t="s">
        <v>2582</v>
      </c>
      <c r="F356" s="333" t="s">
        <v>31</v>
      </c>
      <c r="G356" s="333">
        <v>50</v>
      </c>
      <c r="H356" s="333" t="s">
        <v>1422</v>
      </c>
      <c r="I356" s="333" t="s">
        <v>1423</v>
      </c>
      <c r="J356" s="334" t="s">
        <v>1424</v>
      </c>
      <c r="K356" s="334" t="s">
        <v>944</v>
      </c>
      <c r="L356" s="334" t="s">
        <v>944</v>
      </c>
      <c r="M356" s="333" t="s">
        <v>1426</v>
      </c>
      <c r="N356" s="333" t="s">
        <v>1437</v>
      </c>
      <c r="O356" s="333" t="s">
        <v>1495</v>
      </c>
      <c r="P356" s="333" t="s">
        <v>31</v>
      </c>
      <c r="Q356" s="333" t="s">
        <v>31</v>
      </c>
      <c r="R356" s="333" t="s">
        <v>944</v>
      </c>
      <c r="S356" s="333" t="s">
        <v>1423</v>
      </c>
      <c r="T356" s="333" t="s">
        <v>1430</v>
      </c>
      <c r="U356" s="336">
        <f t="shared" si="22"/>
        <v>3</v>
      </c>
      <c r="V356" s="333" t="s">
        <v>8</v>
      </c>
      <c r="W356" s="336">
        <f t="shared" si="25"/>
        <v>1</v>
      </c>
      <c r="X356" s="333" t="s">
        <v>1431</v>
      </c>
      <c r="Y356" s="336">
        <f t="shared" si="23"/>
        <v>2</v>
      </c>
      <c r="Z356" s="333">
        <f t="shared" si="24"/>
        <v>6</v>
      </c>
      <c r="AA356" s="333" t="s">
        <v>1423</v>
      </c>
      <c r="AB356" s="333" t="s">
        <v>1423</v>
      </c>
      <c r="AC356" s="333" t="s">
        <v>1423</v>
      </c>
      <c r="AD356" s="333" t="s">
        <v>1423</v>
      </c>
      <c r="AE356" s="333" t="s">
        <v>1423</v>
      </c>
      <c r="AF356" s="334">
        <v>44530</v>
      </c>
      <c r="AG356" s="333" t="s">
        <v>1423</v>
      </c>
      <c r="AH356" s="333">
        <v>1</v>
      </c>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c r="BM356" s="323"/>
      <c r="BN356" s="323"/>
      <c r="BO356" s="323"/>
      <c r="BP356" s="323"/>
      <c r="BQ356" s="323"/>
      <c r="BR356" s="323"/>
      <c r="BS356" s="323"/>
      <c r="BT356" s="323"/>
      <c r="BU356" s="323"/>
      <c r="BV356" s="323"/>
      <c r="BW356" s="323"/>
      <c r="BX356" s="323"/>
      <c r="BY356" s="323"/>
      <c r="BZ356" s="323"/>
      <c r="CA356" s="323"/>
      <c r="CB356" s="323"/>
      <c r="CC356" s="323"/>
      <c r="CD356" s="323"/>
      <c r="CE356" s="323"/>
      <c r="CF356" s="323"/>
      <c r="CG356" s="323"/>
      <c r="CH356" s="323"/>
      <c r="CI356" s="323"/>
      <c r="CJ356" s="323"/>
      <c r="CK356" s="323"/>
      <c r="CL356" s="323"/>
      <c r="CM356" s="323"/>
      <c r="CN356" s="323"/>
      <c r="CO356" s="323"/>
      <c r="CP356" s="323"/>
      <c r="CQ356" s="323"/>
      <c r="CR356" s="323"/>
      <c r="CS356" s="323"/>
      <c r="CT356" s="323"/>
      <c r="CU356" s="323"/>
      <c r="CV356" s="323"/>
      <c r="CW356" s="323"/>
      <c r="CX356" s="323"/>
      <c r="CY356" s="323"/>
      <c r="CZ356" s="323"/>
      <c r="DA356" s="323"/>
      <c r="DB356" s="323"/>
      <c r="DC356" s="323"/>
      <c r="DD356" s="323"/>
      <c r="DE356" s="323"/>
      <c r="DF356" s="323"/>
      <c r="DG356" s="323"/>
      <c r="DH356" s="323"/>
      <c r="DI356" s="323"/>
      <c r="DJ356" s="323"/>
      <c r="DK356" s="323"/>
      <c r="DL356" s="323"/>
      <c r="DM356" s="323"/>
      <c r="DN356" s="323"/>
      <c r="DO356" s="323"/>
      <c r="DP356" s="323"/>
      <c r="DQ356" s="323"/>
      <c r="DR356" s="323"/>
      <c r="DS356" s="323"/>
      <c r="DT356" s="323"/>
      <c r="DU356" s="323"/>
      <c r="DV356" s="323"/>
      <c r="DW356" s="323"/>
      <c r="DX356" s="323"/>
      <c r="DY356" s="323"/>
      <c r="DZ356" s="323"/>
      <c r="EA356" s="323"/>
      <c r="EB356" s="323"/>
      <c r="EC356" s="323"/>
      <c r="ED356" s="323"/>
      <c r="EE356" s="323"/>
      <c r="EF356" s="323"/>
      <c r="EG356" s="323"/>
      <c r="EH356" s="323"/>
      <c r="EI356" s="323"/>
      <c r="EJ356" s="323"/>
      <c r="EK356" s="323"/>
      <c r="EL356" s="323"/>
      <c r="EM356" s="323"/>
      <c r="EN356" s="323"/>
      <c r="EO356" s="323"/>
      <c r="EP356" s="323"/>
      <c r="EQ356" s="323"/>
      <c r="ER356" s="323"/>
      <c r="ES356" s="323"/>
      <c r="ET356" s="323"/>
      <c r="EU356" s="323"/>
    </row>
    <row r="357" spans="1:151" s="333" customFormat="1" ht="45">
      <c r="A357" s="333" t="s">
        <v>2583</v>
      </c>
      <c r="B357" s="333" t="s">
        <v>877</v>
      </c>
      <c r="C357" s="363" t="s">
        <v>356</v>
      </c>
      <c r="D357" s="333" t="s">
        <v>2584</v>
      </c>
      <c r="E357" s="333" t="s">
        <v>2585</v>
      </c>
      <c r="F357" s="333" t="s">
        <v>31</v>
      </c>
      <c r="G357" s="333">
        <v>50</v>
      </c>
      <c r="H357" s="333" t="s">
        <v>1422</v>
      </c>
      <c r="I357" s="333" t="s">
        <v>1423</v>
      </c>
      <c r="J357" s="334" t="s">
        <v>1424</v>
      </c>
      <c r="K357" s="334" t="s">
        <v>944</v>
      </c>
      <c r="L357" s="334" t="s">
        <v>944</v>
      </c>
      <c r="M357" s="333" t="s">
        <v>1426</v>
      </c>
      <c r="N357" s="333" t="s">
        <v>1437</v>
      </c>
      <c r="O357" s="333" t="s">
        <v>1495</v>
      </c>
      <c r="P357" s="333" t="s">
        <v>31</v>
      </c>
      <c r="Q357" s="333" t="s">
        <v>31</v>
      </c>
      <c r="R357" s="333" t="s">
        <v>944</v>
      </c>
      <c r="S357" s="333" t="s">
        <v>1423</v>
      </c>
      <c r="T357" s="333" t="s">
        <v>1430</v>
      </c>
      <c r="U357" s="336">
        <f t="shared" si="22"/>
        <v>3</v>
      </c>
      <c r="V357" s="333" t="s">
        <v>8</v>
      </c>
      <c r="W357" s="336">
        <f t="shared" si="25"/>
        <v>1</v>
      </c>
      <c r="X357" s="333" t="s">
        <v>1431</v>
      </c>
      <c r="Y357" s="336">
        <f t="shared" si="23"/>
        <v>2</v>
      </c>
      <c r="Z357" s="333">
        <f t="shared" si="24"/>
        <v>6</v>
      </c>
      <c r="AA357" s="333" t="s">
        <v>1423</v>
      </c>
      <c r="AB357" s="333" t="s">
        <v>1423</v>
      </c>
      <c r="AC357" s="333" t="s">
        <v>1423</v>
      </c>
      <c r="AD357" s="333" t="s">
        <v>1423</v>
      </c>
      <c r="AE357" s="333" t="s">
        <v>1423</v>
      </c>
      <c r="AF357" s="334">
        <v>44530</v>
      </c>
      <c r="AG357" s="333" t="s">
        <v>1423</v>
      </c>
      <c r="AH357" s="333">
        <v>1</v>
      </c>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c r="BM357" s="323"/>
      <c r="BN357" s="323"/>
      <c r="BO357" s="323"/>
      <c r="BP357" s="323"/>
      <c r="BQ357" s="323"/>
      <c r="BR357" s="323"/>
      <c r="BS357" s="323"/>
      <c r="BT357" s="323"/>
      <c r="BU357" s="323"/>
      <c r="BV357" s="323"/>
      <c r="BW357" s="323"/>
      <c r="BX357" s="323"/>
      <c r="BY357" s="323"/>
      <c r="BZ357" s="323"/>
      <c r="CA357" s="323"/>
      <c r="CB357" s="323"/>
      <c r="CC357" s="323"/>
      <c r="CD357" s="323"/>
      <c r="CE357" s="323"/>
      <c r="CF357" s="323"/>
      <c r="CG357" s="323"/>
      <c r="CH357" s="323"/>
      <c r="CI357" s="323"/>
      <c r="CJ357" s="323"/>
      <c r="CK357" s="323"/>
      <c r="CL357" s="323"/>
      <c r="CM357" s="323"/>
      <c r="CN357" s="323"/>
      <c r="CO357" s="323"/>
      <c r="CP357" s="323"/>
      <c r="CQ357" s="323"/>
      <c r="CR357" s="323"/>
      <c r="CS357" s="323"/>
      <c r="CT357" s="323"/>
      <c r="CU357" s="323"/>
      <c r="CV357" s="323"/>
      <c r="CW357" s="323"/>
      <c r="CX357" s="323"/>
      <c r="CY357" s="323"/>
      <c r="CZ357" s="323"/>
      <c r="DA357" s="323"/>
      <c r="DB357" s="323"/>
      <c r="DC357" s="323"/>
      <c r="DD357" s="323"/>
      <c r="DE357" s="323"/>
      <c r="DF357" s="323"/>
      <c r="DG357" s="323"/>
      <c r="DH357" s="323"/>
      <c r="DI357" s="323"/>
      <c r="DJ357" s="323"/>
      <c r="DK357" s="323"/>
      <c r="DL357" s="323"/>
      <c r="DM357" s="323"/>
      <c r="DN357" s="323"/>
      <c r="DO357" s="323"/>
      <c r="DP357" s="323"/>
      <c r="DQ357" s="323"/>
      <c r="DR357" s="323"/>
      <c r="DS357" s="323"/>
      <c r="DT357" s="323"/>
      <c r="DU357" s="323"/>
      <c r="DV357" s="323"/>
      <c r="DW357" s="323"/>
      <c r="DX357" s="323"/>
      <c r="DY357" s="323"/>
      <c r="DZ357" s="323"/>
      <c r="EA357" s="323"/>
      <c r="EB357" s="323"/>
      <c r="EC357" s="323"/>
      <c r="ED357" s="323"/>
      <c r="EE357" s="323"/>
      <c r="EF357" s="323"/>
      <c r="EG357" s="323"/>
      <c r="EH357" s="323"/>
      <c r="EI357" s="323"/>
      <c r="EJ357" s="323"/>
      <c r="EK357" s="323"/>
      <c r="EL357" s="323"/>
      <c r="EM357" s="323"/>
      <c r="EN357" s="323"/>
      <c r="EO357" s="323"/>
      <c r="EP357" s="323"/>
      <c r="EQ357" s="323"/>
      <c r="ER357" s="323"/>
      <c r="ES357" s="323"/>
      <c r="ET357" s="323"/>
      <c r="EU357" s="323"/>
    </row>
    <row r="358" spans="1:151" s="333" customFormat="1" ht="75">
      <c r="A358" s="333" t="s">
        <v>2586</v>
      </c>
      <c r="B358" s="333" t="s">
        <v>877</v>
      </c>
      <c r="C358" s="363" t="s">
        <v>356</v>
      </c>
      <c r="D358" s="333" t="s">
        <v>2587</v>
      </c>
      <c r="E358" s="333" t="s">
        <v>2588</v>
      </c>
      <c r="F358" s="333" t="s">
        <v>31</v>
      </c>
      <c r="G358" s="333">
        <v>50</v>
      </c>
      <c r="H358" s="333" t="s">
        <v>1422</v>
      </c>
      <c r="I358" s="333" t="s">
        <v>1423</v>
      </c>
      <c r="J358" s="334" t="s">
        <v>1424</v>
      </c>
      <c r="K358" s="334" t="s">
        <v>944</v>
      </c>
      <c r="L358" s="334" t="s">
        <v>944</v>
      </c>
      <c r="M358" s="333" t="s">
        <v>1426</v>
      </c>
      <c r="N358" s="333" t="s">
        <v>1437</v>
      </c>
      <c r="O358" s="333" t="s">
        <v>1495</v>
      </c>
      <c r="P358" s="333" t="s">
        <v>31</v>
      </c>
      <c r="Q358" s="333" t="s">
        <v>31</v>
      </c>
      <c r="R358" s="333" t="s">
        <v>944</v>
      </c>
      <c r="S358" s="333" t="s">
        <v>1423</v>
      </c>
      <c r="T358" s="333" t="s">
        <v>1430</v>
      </c>
      <c r="U358" s="336">
        <f t="shared" si="22"/>
        <v>3</v>
      </c>
      <c r="V358" s="333" t="s">
        <v>8</v>
      </c>
      <c r="W358" s="336">
        <f t="shared" si="25"/>
        <v>1</v>
      </c>
      <c r="X358" s="333" t="s">
        <v>1431</v>
      </c>
      <c r="Y358" s="336">
        <f t="shared" si="23"/>
        <v>2</v>
      </c>
      <c r="Z358" s="333">
        <f t="shared" si="24"/>
        <v>6</v>
      </c>
      <c r="AA358" s="333" t="s">
        <v>1423</v>
      </c>
      <c r="AB358" s="333" t="s">
        <v>1423</v>
      </c>
      <c r="AC358" s="333" t="s">
        <v>1423</v>
      </c>
      <c r="AD358" s="333" t="s">
        <v>1423</v>
      </c>
      <c r="AE358" s="333" t="s">
        <v>1423</v>
      </c>
      <c r="AF358" s="334">
        <v>44530</v>
      </c>
      <c r="AG358" s="333" t="s">
        <v>1423</v>
      </c>
      <c r="AH358" s="333">
        <v>1</v>
      </c>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c r="BM358" s="323"/>
      <c r="BN358" s="323"/>
      <c r="BO358" s="323"/>
      <c r="BP358" s="323"/>
      <c r="BQ358" s="323"/>
      <c r="BR358" s="323"/>
      <c r="BS358" s="323"/>
      <c r="BT358" s="323"/>
      <c r="BU358" s="323"/>
      <c r="BV358" s="323"/>
      <c r="BW358" s="323"/>
      <c r="BX358" s="323"/>
      <c r="BY358" s="323"/>
      <c r="BZ358" s="323"/>
      <c r="CA358" s="323"/>
      <c r="CB358" s="323"/>
      <c r="CC358" s="323"/>
      <c r="CD358" s="323"/>
      <c r="CE358" s="323"/>
      <c r="CF358" s="323"/>
      <c r="CG358" s="323"/>
      <c r="CH358" s="323"/>
      <c r="CI358" s="323"/>
      <c r="CJ358" s="323"/>
      <c r="CK358" s="323"/>
      <c r="CL358" s="323"/>
      <c r="CM358" s="323"/>
      <c r="CN358" s="323"/>
      <c r="CO358" s="323"/>
      <c r="CP358" s="323"/>
      <c r="CQ358" s="323"/>
      <c r="CR358" s="323"/>
      <c r="CS358" s="323"/>
      <c r="CT358" s="323"/>
      <c r="CU358" s="323"/>
      <c r="CV358" s="323"/>
      <c r="CW358" s="323"/>
      <c r="CX358" s="323"/>
      <c r="CY358" s="323"/>
      <c r="CZ358" s="323"/>
      <c r="DA358" s="323"/>
      <c r="DB358" s="323"/>
      <c r="DC358" s="323"/>
      <c r="DD358" s="323"/>
      <c r="DE358" s="323"/>
      <c r="DF358" s="323"/>
      <c r="DG358" s="323"/>
      <c r="DH358" s="323"/>
      <c r="DI358" s="323"/>
      <c r="DJ358" s="323"/>
      <c r="DK358" s="323"/>
      <c r="DL358" s="323"/>
      <c r="DM358" s="323"/>
      <c r="DN358" s="323"/>
      <c r="DO358" s="323"/>
      <c r="DP358" s="323"/>
      <c r="DQ358" s="323"/>
      <c r="DR358" s="323"/>
      <c r="DS358" s="323"/>
      <c r="DT358" s="323"/>
      <c r="DU358" s="323"/>
      <c r="DV358" s="323"/>
      <c r="DW358" s="323"/>
      <c r="DX358" s="323"/>
      <c r="DY358" s="323"/>
      <c r="DZ358" s="323"/>
      <c r="EA358" s="323"/>
      <c r="EB358" s="323"/>
      <c r="EC358" s="323"/>
      <c r="ED358" s="323"/>
      <c r="EE358" s="323"/>
      <c r="EF358" s="323"/>
      <c r="EG358" s="323"/>
      <c r="EH358" s="323"/>
      <c r="EI358" s="323"/>
      <c r="EJ358" s="323"/>
      <c r="EK358" s="323"/>
      <c r="EL358" s="323"/>
      <c r="EM358" s="323"/>
      <c r="EN358" s="323"/>
      <c r="EO358" s="323"/>
      <c r="EP358" s="323"/>
      <c r="EQ358" s="323"/>
      <c r="ER358" s="323"/>
      <c r="ES358" s="323"/>
      <c r="ET358" s="323"/>
      <c r="EU358" s="323"/>
    </row>
    <row r="359" spans="1:151" s="333" customFormat="1" ht="60">
      <c r="A359" s="333" t="s">
        <v>2589</v>
      </c>
      <c r="B359" s="333" t="s">
        <v>877</v>
      </c>
      <c r="C359" s="363" t="s">
        <v>356</v>
      </c>
      <c r="D359" s="333" t="s">
        <v>2590</v>
      </c>
      <c r="E359" s="333" t="s">
        <v>2591</v>
      </c>
      <c r="F359" s="333" t="s">
        <v>30</v>
      </c>
      <c r="G359" s="356" t="s">
        <v>1423</v>
      </c>
      <c r="H359" s="333" t="s">
        <v>1422</v>
      </c>
      <c r="I359" s="333" t="s">
        <v>1423</v>
      </c>
      <c r="J359" s="334" t="s">
        <v>1424</v>
      </c>
      <c r="K359" s="334" t="s">
        <v>944</v>
      </c>
      <c r="L359" s="334" t="s">
        <v>944</v>
      </c>
      <c r="M359" s="333" t="s">
        <v>1426</v>
      </c>
      <c r="N359" s="333" t="s">
        <v>1437</v>
      </c>
      <c r="O359" s="333" t="s">
        <v>1495</v>
      </c>
      <c r="P359" s="333" t="s">
        <v>31</v>
      </c>
      <c r="Q359" s="333" t="s">
        <v>31</v>
      </c>
      <c r="R359" s="333" t="s">
        <v>944</v>
      </c>
      <c r="S359" s="333" t="s">
        <v>1423</v>
      </c>
      <c r="T359" s="333" t="s">
        <v>1430</v>
      </c>
      <c r="U359" s="336">
        <f t="shared" si="22"/>
        <v>3</v>
      </c>
      <c r="V359" s="333" t="s">
        <v>1431</v>
      </c>
      <c r="W359" s="336">
        <f t="shared" si="25"/>
        <v>2</v>
      </c>
      <c r="X359" s="333" t="s">
        <v>1431</v>
      </c>
      <c r="Y359" s="336">
        <f t="shared" si="23"/>
        <v>2</v>
      </c>
      <c r="Z359" s="333">
        <f t="shared" si="24"/>
        <v>7</v>
      </c>
      <c r="AA359" s="333" t="s">
        <v>1423</v>
      </c>
      <c r="AB359" s="333" t="s">
        <v>1423</v>
      </c>
      <c r="AC359" s="333" t="s">
        <v>1423</v>
      </c>
      <c r="AD359" s="333" t="s">
        <v>1423</v>
      </c>
      <c r="AE359" s="333" t="s">
        <v>1423</v>
      </c>
      <c r="AF359" s="334">
        <v>44530</v>
      </c>
      <c r="AG359" s="333" t="s">
        <v>1423</v>
      </c>
      <c r="AH359" s="333">
        <v>1</v>
      </c>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c r="BN359" s="323"/>
      <c r="BO359" s="323"/>
      <c r="BP359" s="323"/>
      <c r="BQ359" s="323"/>
      <c r="BR359" s="323"/>
      <c r="BS359" s="323"/>
      <c r="BT359" s="323"/>
      <c r="BU359" s="323"/>
      <c r="BV359" s="323"/>
      <c r="BW359" s="323"/>
      <c r="BX359" s="323"/>
      <c r="BY359" s="323"/>
      <c r="BZ359" s="323"/>
      <c r="CA359" s="323"/>
      <c r="CB359" s="323"/>
      <c r="CC359" s="323"/>
      <c r="CD359" s="323"/>
      <c r="CE359" s="323"/>
      <c r="CF359" s="323"/>
      <c r="CG359" s="323"/>
      <c r="CH359" s="323"/>
      <c r="CI359" s="323"/>
      <c r="CJ359" s="323"/>
      <c r="CK359" s="323"/>
      <c r="CL359" s="323"/>
      <c r="CM359" s="323"/>
      <c r="CN359" s="323"/>
      <c r="CO359" s="323"/>
      <c r="CP359" s="323"/>
      <c r="CQ359" s="323"/>
      <c r="CR359" s="323"/>
      <c r="CS359" s="323"/>
      <c r="CT359" s="323"/>
      <c r="CU359" s="323"/>
      <c r="CV359" s="323"/>
      <c r="CW359" s="323"/>
      <c r="CX359" s="323"/>
      <c r="CY359" s="323"/>
      <c r="CZ359" s="323"/>
      <c r="DA359" s="323"/>
      <c r="DB359" s="323"/>
      <c r="DC359" s="323"/>
      <c r="DD359" s="323"/>
      <c r="DE359" s="323"/>
      <c r="DF359" s="323"/>
      <c r="DG359" s="323"/>
      <c r="DH359" s="323"/>
      <c r="DI359" s="323"/>
      <c r="DJ359" s="323"/>
      <c r="DK359" s="323"/>
      <c r="DL359" s="323"/>
      <c r="DM359" s="323"/>
      <c r="DN359" s="323"/>
      <c r="DO359" s="323"/>
      <c r="DP359" s="323"/>
      <c r="DQ359" s="323"/>
      <c r="DR359" s="323"/>
      <c r="DS359" s="323"/>
      <c r="DT359" s="323"/>
      <c r="DU359" s="323"/>
      <c r="DV359" s="323"/>
      <c r="DW359" s="323"/>
      <c r="DX359" s="323"/>
      <c r="DY359" s="323"/>
      <c r="DZ359" s="323"/>
      <c r="EA359" s="323"/>
      <c r="EB359" s="323"/>
      <c r="EC359" s="323"/>
      <c r="ED359" s="323"/>
      <c r="EE359" s="323"/>
      <c r="EF359" s="323"/>
      <c r="EG359" s="323"/>
      <c r="EH359" s="323"/>
      <c r="EI359" s="323"/>
      <c r="EJ359" s="323"/>
      <c r="EK359" s="323"/>
      <c r="EL359" s="323"/>
      <c r="EM359" s="323"/>
      <c r="EN359" s="323"/>
      <c r="EO359" s="323"/>
      <c r="EP359" s="323"/>
      <c r="EQ359" s="323"/>
      <c r="ER359" s="323"/>
      <c r="ES359" s="323"/>
      <c r="ET359" s="323"/>
      <c r="EU359" s="323"/>
    </row>
    <row r="360" spans="1:151" s="333" customFormat="1" ht="150">
      <c r="A360" s="333" t="s">
        <v>2592</v>
      </c>
      <c r="B360" s="333" t="s">
        <v>877</v>
      </c>
      <c r="C360" s="363" t="s">
        <v>356</v>
      </c>
      <c r="D360" s="333" t="s">
        <v>2593</v>
      </c>
      <c r="E360" s="333" t="s">
        <v>2594</v>
      </c>
      <c r="F360" s="333" t="s">
        <v>30</v>
      </c>
      <c r="G360" s="356" t="s">
        <v>1423</v>
      </c>
      <c r="H360" s="333" t="s">
        <v>1422</v>
      </c>
      <c r="I360" s="333" t="s">
        <v>1423</v>
      </c>
      <c r="J360" s="334" t="s">
        <v>1424</v>
      </c>
      <c r="K360" s="334" t="s">
        <v>944</v>
      </c>
      <c r="L360" s="334" t="s">
        <v>944</v>
      </c>
      <c r="M360" s="333" t="s">
        <v>1426</v>
      </c>
      <c r="N360" s="333" t="s">
        <v>1437</v>
      </c>
      <c r="O360" s="333" t="s">
        <v>1495</v>
      </c>
      <c r="P360" s="333" t="s">
        <v>31</v>
      </c>
      <c r="Q360" s="333" t="s">
        <v>31</v>
      </c>
      <c r="R360" s="333" t="s">
        <v>944</v>
      </c>
      <c r="S360" s="333" t="s">
        <v>1423</v>
      </c>
      <c r="T360" s="333" t="s">
        <v>1430</v>
      </c>
      <c r="U360" s="336">
        <f t="shared" si="22"/>
        <v>3</v>
      </c>
      <c r="V360" s="333" t="s">
        <v>1431</v>
      </c>
      <c r="W360" s="336">
        <f t="shared" si="25"/>
        <v>2</v>
      </c>
      <c r="X360" s="333" t="s">
        <v>1431</v>
      </c>
      <c r="Y360" s="336">
        <f t="shared" si="23"/>
        <v>2</v>
      </c>
      <c r="Z360" s="333">
        <f t="shared" si="24"/>
        <v>7</v>
      </c>
      <c r="AA360" s="333" t="s">
        <v>1423</v>
      </c>
      <c r="AB360" s="333" t="s">
        <v>1423</v>
      </c>
      <c r="AC360" s="333" t="s">
        <v>1423</v>
      </c>
      <c r="AD360" s="333" t="s">
        <v>1423</v>
      </c>
      <c r="AE360" s="333" t="s">
        <v>1423</v>
      </c>
      <c r="AF360" s="334">
        <v>44530</v>
      </c>
      <c r="AG360" s="333" t="s">
        <v>1423</v>
      </c>
      <c r="AH360" s="333">
        <v>1</v>
      </c>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c r="BN360" s="323"/>
      <c r="BO360" s="323"/>
      <c r="BP360" s="323"/>
      <c r="BQ360" s="323"/>
      <c r="BR360" s="323"/>
      <c r="BS360" s="323"/>
      <c r="BT360" s="323"/>
      <c r="BU360" s="323"/>
      <c r="BV360" s="323"/>
      <c r="BW360" s="323"/>
      <c r="BX360" s="323"/>
      <c r="BY360" s="323"/>
      <c r="BZ360" s="323"/>
      <c r="CA360" s="323"/>
      <c r="CB360" s="323"/>
      <c r="CC360" s="323"/>
      <c r="CD360" s="323"/>
      <c r="CE360" s="323"/>
      <c r="CF360" s="323"/>
      <c r="CG360" s="323"/>
      <c r="CH360" s="323"/>
      <c r="CI360" s="323"/>
      <c r="CJ360" s="323"/>
      <c r="CK360" s="323"/>
      <c r="CL360" s="323"/>
      <c r="CM360" s="323"/>
      <c r="CN360" s="323"/>
      <c r="CO360" s="323"/>
      <c r="CP360" s="323"/>
      <c r="CQ360" s="323"/>
      <c r="CR360" s="323"/>
      <c r="CS360" s="323"/>
      <c r="CT360" s="323"/>
      <c r="CU360" s="323"/>
      <c r="CV360" s="323"/>
      <c r="CW360" s="323"/>
      <c r="CX360" s="323"/>
      <c r="CY360" s="323"/>
      <c r="CZ360" s="323"/>
      <c r="DA360" s="323"/>
      <c r="DB360" s="323"/>
      <c r="DC360" s="323"/>
      <c r="DD360" s="323"/>
      <c r="DE360" s="323"/>
      <c r="DF360" s="323"/>
      <c r="DG360" s="323"/>
      <c r="DH360" s="323"/>
      <c r="DI360" s="323"/>
      <c r="DJ360" s="323"/>
      <c r="DK360" s="323"/>
      <c r="DL360" s="323"/>
      <c r="DM360" s="323"/>
      <c r="DN360" s="323"/>
      <c r="DO360" s="323"/>
      <c r="DP360" s="323"/>
      <c r="DQ360" s="323"/>
      <c r="DR360" s="323"/>
      <c r="DS360" s="323"/>
      <c r="DT360" s="323"/>
      <c r="DU360" s="323"/>
      <c r="DV360" s="323"/>
      <c r="DW360" s="323"/>
      <c r="DX360" s="323"/>
      <c r="DY360" s="323"/>
      <c r="DZ360" s="323"/>
      <c r="EA360" s="323"/>
      <c r="EB360" s="323"/>
      <c r="EC360" s="323"/>
      <c r="ED360" s="323"/>
      <c r="EE360" s="323"/>
      <c r="EF360" s="323"/>
      <c r="EG360" s="323"/>
      <c r="EH360" s="323"/>
      <c r="EI360" s="323"/>
      <c r="EJ360" s="323"/>
      <c r="EK360" s="323"/>
      <c r="EL360" s="323"/>
      <c r="EM360" s="323"/>
      <c r="EN360" s="323"/>
      <c r="EO360" s="323"/>
      <c r="EP360" s="323"/>
      <c r="EQ360" s="323"/>
      <c r="ER360" s="323"/>
      <c r="ES360" s="323"/>
      <c r="ET360" s="323"/>
      <c r="EU360" s="323"/>
    </row>
    <row r="361" spans="1:151" s="333" customFormat="1" ht="45">
      <c r="A361" s="333" t="s">
        <v>2595</v>
      </c>
      <c r="B361" s="333" t="s">
        <v>877</v>
      </c>
      <c r="C361" s="363" t="s">
        <v>356</v>
      </c>
      <c r="D361" s="333" t="s">
        <v>2596</v>
      </c>
      <c r="E361" s="333" t="s">
        <v>2594</v>
      </c>
      <c r="F361" s="333" t="s">
        <v>30</v>
      </c>
      <c r="G361" s="356" t="s">
        <v>1423</v>
      </c>
      <c r="H361" s="333" t="s">
        <v>1422</v>
      </c>
      <c r="I361" s="333" t="s">
        <v>1423</v>
      </c>
      <c r="J361" s="334" t="s">
        <v>1424</v>
      </c>
      <c r="K361" s="334" t="s">
        <v>944</v>
      </c>
      <c r="L361" s="334" t="s">
        <v>944</v>
      </c>
      <c r="M361" s="333" t="s">
        <v>1426</v>
      </c>
      <c r="N361" s="333" t="s">
        <v>1437</v>
      </c>
      <c r="O361" s="333" t="s">
        <v>1495</v>
      </c>
      <c r="P361" s="333" t="s">
        <v>31</v>
      </c>
      <c r="Q361" s="333" t="s">
        <v>31</v>
      </c>
      <c r="R361" s="333" t="s">
        <v>944</v>
      </c>
      <c r="S361" s="333" t="s">
        <v>1423</v>
      </c>
      <c r="T361" s="333" t="s">
        <v>1430</v>
      </c>
      <c r="U361" s="336">
        <f t="shared" si="22"/>
        <v>3</v>
      </c>
      <c r="V361" s="333" t="s">
        <v>1431</v>
      </c>
      <c r="W361" s="336">
        <f t="shared" si="25"/>
        <v>2</v>
      </c>
      <c r="X361" s="333" t="s">
        <v>1431</v>
      </c>
      <c r="Y361" s="336">
        <f t="shared" si="23"/>
        <v>2</v>
      </c>
      <c r="Z361" s="333">
        <f t="shared" si="24"/>
        <v>7</v>
      </c>
      <c r="AA361" s="333" t="s">
        <v>1423</v>
      </c>
      <c r="AB361" s="333" t="s">
        <v>1423</v>
      </c>
      <c r="AC361" s="333" t="s">
        <v>1423</v>
      </c>
      <c r="AD361" s="333" t="s">
        <v>1423</v>
      </c>
      <c r="AE361" s="333" t="s">
        <v>1423</v>
      </c>
      <c r="AF361" s="334">
        <v>44530</v>
      </c>
      <c r="AG361" s="333" t="s">
        <v>1423</v>
      </c>
      <c r="AH361" s="333">
        <v>1</v>
      </c>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c r="BM361" s="323"/>
      <c r="BN361" s="323"/>
      <c r="BO361" s="323"/>
      <c r="BP361" s="323"/>
      <c r="BQ361" s="323"/>
      <c r="BR361" s="323"/>
      <c r="BS361" s="323"/>
      <c r="BT361" s="323"/>
      <c r="BU361" s="323"/>
      <c r="BV361" s="323"/>
      <c r="BW361" s="323"/>
      <c r="BX361" s="323"/>
      <c r="BY361" s="323"/>
      <c r="BZ361" s="323"/>
      <c r="CA361" s="323"/>
      <c r="CB361" s="323"/>
      <c r="CC361" s="323"/>
      <c r="CD361" s="323"/>
      <c r="CE361" s="323"/>
      <c r="CF361" s="323"/>
      <c r="CG361" s="323"/>
      <c r="CH361" s="323"/>
      <c r="CI361" s="323"/>
      <c r="CJ361" s="323"/>
      <c r="CK361" s="323"/>
      <c r="CL361" s="323"/>
      <c r="CM361" s="323"/>
      <c r="CN361" s="323"/>
      <c r="CO361" s="323"/>
      <c r="CP361" s="323"/>
      <c r="CQ361" s="323"/>
      <c r="CR361" s="323"/>
      <c r="CS361" s="323"/>
      <c r="CT361" s="323"/>
      <c r="CU361" s="323"/>
      <c r="CV361" s="323"/>
      <c r="CW361" s="323"/>
      <c r="CX361" s="323"/>
      <c r="CY361" s="323"/>
      <c r="CZ361" s="323"/>
      <c r="DA361" s="323"/>
      <c r="DB361" s="323"/>
      <c r="DC361" s="323"/>
      <c r="DD361" s="323"/>
      <c r="DE361" s="323"/>
      <c r="DF361" s="323"/>
      <c r="DG361" s="323"/>
      <c r="DH361" s="323"/>
      <c r="DI361" s="323"/>
      <c r="DJ361" s="323"/>
      <c r="DK361" s="323"/>
      <c r="DL361" s="323"/>
      <c r="DM361" s="323"/>
      <c r="DN361" s="323"/>
      <c r="DO361" s="323"/>
      <c r="DP361" s="323"/>
      <c r="DQ361" s="323"/>
      <c r="DR361" s="323"/>
      <c r="DS361" s="323"/>
      <c r="DT361" s="323"/>
      <c r="DU361" s="323"/>
      <c r="DV361" s="323"/>
      <c r="DW361" s="323"/>
      <c r="DX361" s="323"/>
      <c r="DY361" s="323"/>
      <c r="DZ361" s="323"/>
      <c r="EA361" s="323"/>
      <c r="EB361" s="323"/>
      <c r="EC361" s="323"/>
      <c r="ED361" s="323"/>
      <c r="EE361" s="323"/>
      <c r="EF361" s="323"/>
      <c r="EG361" s="323"/>
      <c r="EH361" s="323"/>
      <c r="EI361" s="323"/>
      <c r="EJ361" s="323"/>
      <c r="EK361" s="323"/>
      <c r="EL361" s="323"/>
      <c r="EM361" s="323"/>
      <c r="EN361" s="323"/>
      <c r="EO361" s="323"/>
      <c r="EP361" s="323"/>
      <c r="EQ361" s="323"/>
      <c r="ER361" s="323"/>
      <c r="ES361" s="323"/>
      <c r="ET361" s="323"/>
      <c r="EU361" s="323"/>
    </row>
    <row r="362" spans="1:151" s="333" customFormat="1" ht="75">
      <c r="A362" s="333" t="s">
        <v>2597</v>
      </c>
      <c r="B362" s="333" t="s">
        <v>877</v>
      </c>
      <c r="C362" s="363" t="s">
        <v>356</v>
      </c>
      <c r="D362" s="333" t="s">
        <v>2598</v>
      </c>
      <c r="E362" s="333" t="s">
        <v>2599</v>
      </c>
      <c r="F362" s="333" t="s">
        <v>30</v>
      </c>
      <c r="G362" s="356" t="s">
        <v>1423</v>
      </c>
      <c r="H362" s="333" t="s">
        <v>1422</v>
      </c>
      <c r="I362" s="333" t="s">
        <v>1423</v>
      </c>
      <c r="J362" s="334" t="s">
        <v>1424</v>
      </c>
      <c r="K362" s="334" t="s">
        <v>944</v>
      </c>
      <c r="L362" s="334" t="s">
        <v>944</v>
      </c>
      <c r="M362" s="333" t="s">
        <v>1426</v>
      </c>
      <c r="N362" s="333" t="s">
        <v>1437</v>
      </c>
      <c r="O362" s="333" t="s">
        <v>1495</v>
      </c>
      <c r="P362" s="333" t="s">
        <v>31</v>
      </c>
      <c r="Q362" s="333" t="s">
        <v>31</v>
      </c>
      <c r="R362" s="333" t="s">
        <v>944</v>
      </c>
      <c r="S362" s="333" t="s">
        <v>1423</v>
      </c>
      <c r="T362" s="333" t="s">
        <v>1430</v>
      </c>
      <c r="U362" s="336">
        <f t="shared" si="22"/>
        <v>3</v>
      </c>
      <c r="V362" s="333" t="s">
        <v>1431</v>
      </c>
      <c r="W362" s="336">
        <f t="shared" si="25"/>
        <v>2</v>
      </c>
      <c r="X362" s="333" t="s">
        <v>1431</v>
      </c>
      <c r="Y362" s="336">
        <f t="shared" si="23"/>
        <v>2</v>
      </c>
      <c r="Z362" s="333">
        <f t="shared" si="24"/>
        <v>7</v>
      </c>
      <c r="AA362" s="333" t="s">
        <v>1423</v>
      </c>
      <c r="AB362" s="333" t="s">
        <v>1423</v>
      </c>
      <c r="AC362" s="333" t="s">
        <v>1423</v>
      </c>
      <c r="AD362" s="333" t="s">
        <v>1423</v>
      </c>
      <c r="AE362" s="333" t="s">
        <v>1423</v>
      </c>
      <c r="AF362" s="334">
        <v>44530</v>
      </c>
      <c r="AG362" s="333" t="s">
        <v>1423</v>
      </c>
      <c r="AH362" s="333">
        <v>1</v>
      </c>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c r="BM362" s="323"/>
      <c r="BN362" s="323"/>
      <c r="BO362" s="323"/>
      <c r="BP362" s="323"/>
      <c r="BQ362" s="323"/>
      <c r="BR362" s="323"/>
      <c r="BS362" s="323"/>
      <c r="BT362" s="323"/>
      <c r="BU362" s="323"/>
      <c r="BV362" s="323"/>
      <c r="BW362" s="323"/>
      <c r="BX362" s="323"/>
      <c r="BY362" s="323"/>
      <c r="BZ362" s="323"/>
      <c r="CA362" s="323"/>
      <c r="CB362" s="323"/>
      <c r="CC362" s="323"/>
      <c r="CD362" s="323"/>
      <c r="CE362" s="323"/>
      <c r="CF362" s="323"/>
      <c r="CG362" s="323"/>
      <c r="CH362" s="323"/>
      <c r="CI362" s="323"/>
      <c r="CJ362" s="323"/>
      <c r="CK362" s="323"/>
      <c r="CL362" s="323"/>
      <c r="CM362" s="323"/>
      <c r="CN362" s="323"/>
      <c r="CO362" s="323"/>
      <c r="CP362" s="323"/>
      <c r="CQ362" s="323"/>
      <c r="CR362" s="323"/>
      <c r="CS362" s="323"/>
      <c r="CT362" s="323"/>
      <c r="CU362" s="323"/>
      <c r="CV362" s="323"/>
      <c r="CW362" s="323"/>
      <c r="CX362" s="323"/>
      <c r="CY362" s="323"/>
      <c r="CZ362" s="323"/>
      <c r="DA362" s="323"/>
      <c r="DB362" s="323"/>
      <c r="DC362" s="323"/>
      <c r="DD362" s="323"/>
      <c r="DE362" s="323"/>
      <c r="DF362" s="323"/>
      <c r="DG362" s="323"/>
      <c r="DH362" s="323"/>
      <c r="DI362" s="323"/>
      <c r="DJ362" s="323"/>
      <c r="DK362" s="323"/>
      <c r="DL362" s="323"/>
      <c r="DM362" s="323"/>
      <c r="DN362" s="323"/>
      <c r="DO362" s="323"/>
      <c r="DP362" s="323"/>
      <c r="DQ362" s="323"/>
      <c r="DR362" s="323"/>
      <c r="DS362" s="323"/>
      <c r="DT362" s="323"/>
      <c r="DU362" s="323"/>
      <c r="DV362" s="323"/>
      <c r="DW362" s="323"/>
      <c r="DX362" s="323"/>
      <c r="DY362" s="323"/>
      <c r="DZ362" s="323"/>
      <c r="EA362" s="323"/>
      <c r="EB362" s="323"/>
      <c r="EC362" s="323"/>
      <c r="ED362" s="323"/>
      <c r="EE362" s="323"/>
      <c r="EF362" s="323"/>
      <c r="EG362" s="323"/>
      <c r="EH362" s="323"/>
      <c r="EI362" s="323"/>
      <c r="EJ362" s="323"/>
      <c r="EK362" s="323"/>
      <c r="EL362" s="323"/>
      <c r="EM362" s="323"/>
      <c r="EN362" s="323"/>
      <c r="EO362" s="323"/>
      <c r="EP362" s="323"/>
      <c r="EQ362" s="323"/>
      <c r="ER362" s="323"/>
      <c r="ES362" s="323"/>
      <c r="ET362" s="323"/>
      <c r="EU362" s="323"/>
    </row>
    <row r="363" spans="1:151" s="333" customFormat="1" ht="60">
      <c r="A363" s="333" t="s">
        <v>2600</v>
      </c>
      <c r="B363" s="333" t="s">
        <v>936</v>
      </c>
      <c r="C363" s="333" t="s">
        <v>354</v>
      </c>
      <c r="D363" s="335" t="s">
        <v>2601</v>
      </c>
      <c r="E363" s="335" t="s">
        <v>2602</v>
      </c>
      <c r="F363" s="333" t="s">
        <v>30</v>
      </c>
      <c r="G363" s="333" t="s">
        <v>1423</v>
      </c>
      <c r="H363" s="333" t="s">
        <v>1422</v>
      </c>
      <c r="I363" s="334">
        <v>36526</v>
      </c>
      <c r="J363" s="365" t="s">
        <v>1173</v>
      </c>
      <c r="K363" s="334" t="s">
        <v>1425</v>
      </c>
      <c r="L363" s="334" t="s">
        <v>1425</v>
      </c>
      <c r="M363" s="333" t="s">
        <v>1426</v>
      </c>
      <c r="N363" s="333" t="s">
        <v>1437</v>
      </c>
      <c r="O363" s="333" t="s">
        <v>1894</v>
      </c>
      <c r="P363" s="333" t="s">
        <v>31</v>
      </c>
      <c r="Q363" s="333" t="s">
        <v>30</v>
      </c>
      <c r="R363" s="333" t="s">
        <v>2603</v>
      </c>
      <c r="S363" s="337" t="s">
        <v>2604</v>
      </c>
      <c r="T363" s="333" t="s">
        <v>1430</v>
      </c>
      <c r="U363" s="336">
        <f t="shared" si="22"/>
        <v>3</v>
      </c>
      <c r="V363" s="333" t="s">
        <v>1431</v>
      </c>
      <c r="W363" s="336">
        <f t="shared" si="25"/>
        <v>2</v>
      </c>
      <c r="X363" s="333" t="s">
        <v>1431</v>
      </c>
      <c r="Y363" s="336">
        <f t="shared" si="23"/>
        <v>2</v>
      </c>
      <c r="Z363" s="333">
        <f t="shared" si="24"/>
        <v>7</v>
      </c>
      <c r="AA363" s="333" t="s">
        <v>30</v>
      </c>
      <c r="AB363" s="333" t="s">
        <v>1423</v>
      </c>
      <c r="AC363" s="333" t="s">
        <v>1423</v>
      </c>
      <c r="AD363" s="333" t="s">
        <v>1423</v>
      </c>
      <c r="AE363" s="333" t="s">
        <v>1423</v>
      </c>
      <c r="AF363" s="334">
        <v>44823</v>
      </c>
      <c r="AG363" s="333" t="s">
        <v>1423</v>
      </c>
      <c r="AH363" s="333">
        <v>1</v>
      </c>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c r="BM363" s="323"/>
      <c r="BN363" s="323"/>
      <c r="BO363" s="323"/>
      <c r="BP363" s="323"/>
      <c r="BQ363" s="323"/>
      <c r="BR363" s="323"/>
      <c r="BS363" s="323"/>
      <c r="BT363" s="323"/>
      <c r="BU363" s="323"/>
      <c r="BV363" s="323"/>
      <c r="BW363" s="323"/>
      <c r="BX363" s="323"/>
      <c r="BY363" s="323"/>
      <c r="BZ363" s="323"/>
      <c r="CA363" s="323"/>
      <c r="CB363" s="323"/>
      <c r="CC363" s="323"/>
      <c r="CD363" s="323"/>
      <c r="CE363" s="323"/>
      <c r="CF363" s="323"/>
      <c r="CG363" s="323"/>
      <c r="CH363" s="323"/>
      <c r="CI363" s="323"/>
      <c r="CJ363" s="323"/>
      <c r="CK363" s="323"/>
      <c r="CL363" s="323"/>
      <c r="CM363" s="323"/>
      <c r="CN363" s="323"/>
      <c r="CO363" s="323"/>
      <c r="CP363" s="323"/>
      <c r="CQ363" s="323"/>
      <c r="CR363" s="323"/>
      <c r="CS363" s="323"/>
      <c r="CT363" s="323"/>
      <c r="CU363" s="323"/>
      <c r="CV363" s="323"/>
      <c r="CW363" s="323"/>
      <c r="CX363" s="323"/>
      <c r="CY363" s="323"/>
      <c r="CZ363" s="323"/>
      <c r="DA363" s="323"/>
      <c r="DB363" s="323"/>
      <c r="DC363" s="323"/>
      <c r="DD363" s="323"/>
      <c r="DE363" s="323"/>
      <c r="DF363" s="323"/>
      <c r="DG363" s="323"/>
      <c r="DH363" s="323"/>
      <c r="DI363" s="323"/>
      <c r="DJ363" s="323"/>
      <c r="DK363" s="323"/>
      <c r="DL363" s="323"/>
      <c r="DM363" s="323"/>
      <c r="DN363" s="323"/>
      <c r="DO363" s="323"/>
      <c r="DP363" s="323"/>
      <c r="DQ363" s="323"/>
      <c r="DR363" s="323"/>
      <c r="DS363" s="323"/>
      <c r="DT363" s="323"/>
      <c r="DU363" s="323"/>
      <c r="DV363" s="323"/>
      <c r="DW363" s="323"/>
      <c r="DX363" s="323"/>
      <c r="DY363" s="323"/>
      <c r="DZ363" s="323"/>
      <c r="EA363" s="323"/>
      <c r="EB363" s="323"/>
      <c r="EC363" s="323"/>
      <c r="ED363" s="323"/>
      <c r="EE363" s="323"/>
      <c r="EF363" s="323"/>
      <c r="EG363" s="323"/>
      <c r="EH363" s="323"/>
      <c r="EI363" s="323"/>
      <c r="EJ363" s="323"/>
      <c r="EK363" s="323"/>
      <c r="EL363" s="323"/>
      <c r="EM363" s="323"/>
      <c r="EN363" s="323"/>
      <c r="EO363" s="323"/>
      <c r="EP363" s="323"/>
      <c r="EQ363" s="323"/>
      <c r="ER363" s="323"/>
      <c r="ES363" s="323"/>
      <c r="ET363" s="323"/>
      <c r="EU363" s="323"/>
    </row>
    <row r="364" spans="1:151" s="333" customFormat="1" ht="75">
      <c r="A364" s="333" t="s">
        <v>2605</v>
      </c>
      <c r="B364" s="333" t="s">
        <v>936</v>
      </c>
      <c r="C364" s="333" t="s">
        <v>356</v>
      </c>
      <c r="D364" s="335" t="s">
        <v>2606</v>
      </c>
      <c r="E364" s="335" t="s">
        <v>2607</v>
      </c>
      <c r="F364" s="333" t="s">
        <v>31</v>
      </c>
      <c r="G364" s="333">
        <v>40025</v>
      </c>
      <c r="H364" s="333" t="s">
        <v>1422</v>
      </c>
      <c r="I364" s="334">
        <v>36526</v>
      </c>
      <c r="J364" s="365" t="s">
        <v>1173</v>
      </c>
      <c r="K364" s="334" t="s">
        <v>1425</v>
      </c>
      <c r="L364" s="334" t="s">
        <v>1425</v>
      </c>
      <c r="M364" s="333" t="s">
        <v>1426</v>
      </c>
      <c r="N364" s="333" t="s">
        <v>1437</v>
      </c>
      <c r="O364" s="333" t="s">
        <v>1441</v>
      </c>
      <c r="P364" s="333" t="s">
        <v>31</v>
      </c>
      <c r="Q364" s="333" t="s">
        <v>30</v>
      </c>
      <c r="R364" s="333" t="s">
        <v>2603</v>
      </c>
      <c r="S364" s="333" t="s">
        <v>1423</v>
      </c>
      <c r="T364" s="333" t="s">
        <v>1430</v>
      </c>
      <c r="U364" s="336">
        <f t="shared" si="22"/>
        <v>3</v>
      </c>
      <c r="V364" s="333" t="s">
        <v>1431</v>
      </c>
      <c r="W364" s="336">
        <f t="shared" si="25"/>
        <v>2</v>
      </c>
      <c r="X364" s="333" t="s">
        <v>1431</v>
      </c>
      <c r="Y364" s="336">
        <f t="shared" si="23"/>
        <v>2</v>
      </c>
      <c r="Z364" s="333">
        <f t="shared" si="24"/>
        <v>7</v>
      </c>
      <c r="AA364" s="333" t="s">
        <v>30</v>
      </c>
      <c r="AB364" s="333" t="s">
        <v>1423</v>
      </c>
      <c r="AC364" s="333" t="s">
        <v>1423</v>
      </c>
      <c r="AD364" s="333" t="s">
        <v>1423</v>
      </c>
      <c r="AE364" s="333" t="s">
        <v>1423</v>
      </c>
      <c r="AF364" s="334">
        <v>44823</v>
      </c>
      <c r="AG364" s="333" t="s">
        <v>1423</v>
      </c>
      <c r="AH364" s="333">
        <v>1</v>
      </c>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c r="BN364" s="323"/>
      <c r="BO364" s="323"/>
      <c r="BP364" s="323"/>
      <c r="BQ364" s="323"/>
      <c r="BR364" s="323"/>
      <c r="BS364" s="323"/>
      <c r="BT364" s="323"/>
      <c r="BU364" s="323"/>
      <c r="BV364" s="323"/>
      <c r="BW364" s="323"/>
      <c r="BX364" s="323"/>
      <c r="BY364" s="323"/>
      <c r="BZ364" s="323"/>
      <c r="CA364" s="323"/>
      <c r="CB364" s="323"/>
      <c r="CC364" s="323"/>
      <c r="CD364" s="323"/>
      <c r="CE364" s="323"/>
      <c r="CF364" s="323"/>
      <c r="CG364" s="323"/>
      <c r="CH364" s="323"/>
      <c r="CI364" s="323"/>
      <c r="CJ364" s="323"/>
      <c r="CK364" s="323"/>
      <c r="CL364" s="323"/>
      <c r="CM364" s="323"/>
      <c r="CN364" s="323"/>
      <c r="CO364" s="323"/>
      <c r="CP364" s="323"/>
      <c r="CQ364" s="323"/>
      <c r="CR364" s="323"/>
      <c r="CS364" s="323"/>
      <c r="CT364" s="323"/>
      <c r="CU364" s="323"/>
      <c r="CV364" s="323"/>
      <c r="CW364" s="323"/>
      <c r="CX364" s="323"/>
      <c r="CY364" s="323"/>
      <c r="CZ364" s="323"/>
      <c r="DA364" s="323"/>
      <c r="DB364" s="323"/>
      <c r="DC364" s="323"/>
      <c r="DD364" s="323"/>
      <c r="DE364" s="323"/>
      <c r="DF364" s="323"/>
      <c r="DG364" s="323"/>
      <c r="DH364" s="323"/>
      <c r="DI364" s="323"/>
      <c r="DJ364" s="323"/>
      <c r="DK364" s="323"/>
      <c r="DL364" s="323"/>
      <c r="DM364" s="323"/>
      <c r="DN364" s="323"/>
      <c r="DO364" s="323"/>
      <c r="DP364" s="323"/>
      <c r="DQ364" s="323"/>
      <c r="DR364" s="323"/>
      <c r="DS364" s="323"/>
      <c r="DT364" s="323"/>
      <c r="DU364" s="323"/>
      <c r="DV364" s="323"/>
      <c r="DW364" s="323"/>
      <c r="DX364" s="323"/>
      <c r="DY364" s="323"/>
      <c r="DZ364" s="323"/>
      <c r="EA364" s="323"/>
      <c r="EB364" s="323"/>
      <c r="EC364" s="323"/>
      <c r="ED364" s="323"/>
      <c r="EE364" s="323"/>
      <c r="EF364" s="323"/>
      <c r="EG364" s="323"/>
      <c r="EH364" s="323"/>
      <c r="EI364" s="323"/>
      <c r="EJ364" s="323"/>
      <c r="EK364" s="323"/>
      <c r="EL364" s="323"/>
      <c r="EM364" s="323"/>
      <c r="EN364" s="323"/>
      <c r="EO364" s="323"/>
      <c r="EP364" s="323"/>
      <c r="EQ364" s="323"/>
      <c r="ER364" s="323"/>
      <c r="ES364" s="323"/>
      <c r="ET364" s="323"/>
      <c r="EU364" s="323"/>
    </row>
    <row r="365" spans="1:151" s="333" customFormat="1" ht="60">
      <c r="A365" s="333" t="s">
        <v>2608</v>
      </c>
      <c r="B365" s="333" t="s">
        <v>936</v>
      </c>
      <c r="C365" s="333" t="s">
        <v>354</v>
      </c>
      <c r="D365" s="335" t="s">
        <v>2609</v>
      </c>
      <c r="E365" s="335" t="s">
        <v>2610</v>
      </c>
      <c r="F365" s="333" t="s">
        <v>30</v>
      </c>
      <c r="G365" s="333" t="s">
        <v>1423</v>
      </c>
      <c r="H365" s="333" t="s">
        <v>1422</v>
      </c>
      <c r="I365" s="334">
        <v>36526</v>
      </c>
      <c r="J365" s="365" t="s">
        <v>1173</v>
      </c>
      <c r="K365" s="334" t="s">
        <v>1425</v>
      </c>
      <c r="L365" s="334" t="s">
        <v>1425</v>
      </c>
      <c r="M365" s="333" t="s">
        <v>1426</v>
      </c>
      <c r="N365" s="333" t="s">
        <v>1437</v>
      </c>
      <c r="O365" s="333" t="s">
        <v>1441</v>
      </c>
      <c r="P365" s="333" t="s">
        <v>31</v>
      </c>
      <c r="Q365" s="333" t="s">
        <v>30</v>
      </c>
      <c r="R365" s="333" t="s">
        <v>2603</v>
      </c>
      <c r="S365" s="333" t="s">
        <v>2611</v>
      </c>
      <c r="T365" s="333" t="s">
        <v>1430</v>
      </c>
      <c r="U365" s="336">
        <f t="shared" si="22"/>
        <v>3</v>
      </c>
      <c r="V365" s="333" t="s">
        <v>1431</v>
      </c>
      <c r="W365" s="336">
        <f t="shared" si="25"/>
        <v>2</v>
      </c>
      <c r="X365" s="333" t="s">
        <v>1431</v>
      </c>
      <c r="Y365" s="336">
        <f t="shared" si="23"/>
        <v>2</v>
      </c>
      <c r="Z365" s="333">
        <f t="shared" si="24"/>
        <v>7</v>
      </c>
      <c r="AA365" s="333" t="s">
        <v>30</v>
      </c>
      <c r="AB365" s="333" t="s">
        <v>1423</v>
      </c>
      <c r="AC365" s="333" t="s">
        <v>1423</v>
      </c>
      <c r="AD365" s="333" t="s">
        <v>1423</v>
      </c>
      <c r="AE365" s="333" t="s">
        <v>1423</v>
      </c>
      <c r="AF365" s="334">
        <v>44823</v>
      </c>
      <c r="AG365" s="333" t="s">
        <v>1423</v>
      </c>
      <c r="AH365" s="333">
        <v>1</v>
      </c>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c r="BN365" s="323"/>
      <c r="BO365" s="323"/>
      <c r="BP365" s="323"/>
      <c r="BQ365" s="323"/>
      <c r="BR365" s="323"/>
      <c r="BS365" s="323"/>
      <c r="BT365" s="323"/>
      <c r="BU365" s="323"/>
      <c r="BV365" s="323"/>
      <c r="BW365" s="323"/>
      <c r="BX365" s="323"/>
      <c r="BY365" s="323"/>
      <c r="BZ365" s="323"/>
      <c r="CA365" s="323"/>
      <c r="CB365" s="323"/>
      <c r="CC365" s="323"/>
      <c r="CD365" s="323"/>
      <c r="CE365" s="323"/>
      <c r="CF365" s="323"/>
      <c r="CG365" s="323"/>
      <c r="CH365" s="323"/>
      <c r="CI365" s="323"/>
      <c r="CJ365" s="323"/>
      <c r="CK365" s="323"/>
      <c r="CL365" s="323"/>
      <c r="CM365" s="323"/>
      <c r="CN365" s="323"/>
      <c r="CO365" s="323"/>
      <c r="CP365" s="323"/>
      <c r="CQ365" s="323"/>
      <c r="CR365" s="323"/>
      <c r="CS365" s="323"/>
      <c r="CT365" s="323"/>
      <c r="CU365" s="323"/>
      <c r="CV365" s="323"/>
      <c r="CW365" s="323"/>
      <c r="CX365" s="323"/>
      <c r="CY365" s="323"/>
      <c r="CZ365" s="323"/>
      <c r="DA365" s="323"/>
      <c r="DB365" s="323"/>
      <c r="DC365" s="323"/>
      <c r="DD365" s="323"/>
      <c r="DE365" s="323"/>
      <c r="DF365" s="323"/>
      <c r="DG365" s="323"/>
      <c r="DH365" s="323"/>
      <c r="DI365" s="323"/>
      <c r="DJ365" s="323"/>
      <c r="DK365" s="323"/>
      <c r="DL365" s="323"/>
      <c r="DM365" s="323"/>
      <c r="DN365" s="323"/>
      <c r="DO365" s="323"/>
      <c r="DP365" s="323"/>
      <c r="DQ365" s="323"/>
      <c r="DR365" s="323"/>
      <c r="DS365" s="323"/>
      <c r="DT365" s="323"/>
      <c r="DU365" s="323"/>
      <c r="DV365" s="323"/>
      <c r="DW365" s="323"/>
      <c r="DX365" s="323"/>
      <c r="DY365" s="323"/>
      <c r="DZ365" s="323"/>
      <c r="EA365" s="323"/>
      <c r="EB365" s="323"/>
      <c r="EC365" s="323"/>
      <c r="ED365" s="323"/>
      <c r="EE365" s="323"/>
      <c r="EF365" s="323"/>
      <c r="EG365" s="323"/>
      <c r="EH365" s="323"/>
      <c r="EI365" s="323"/>
      <c r="EJ365" s="323"/>
      <c r="EK365" s="323"/>
      <c r="EL365" s="323"/>
      <c r="EM365" s="323"/>
      <c r="EN365" s="323"/>
      <c r="EO365" s="323"/>
      <c r="EP365" s="323"/>
      <c r="EQ365" s="323"/>
      <c r="ER365" s="323"/>
      <c r="ES365" s="323"/>
      <c r="ET365" s="323"/>
      <c r="EU365" s="323"/>
    </row>
    <row r="366" spans="1:151" s="333" customFormat="1" ht="60">
      <c r="A366" s="333" t="s">
        <v>2612</v>
      </c>
      <c r="B366" s="333" t="s">
        <v>936</v>
      </c>
      <c r="C366" s="333" t="s">
        <v>356</v>
      </c>
      <c r="D366" s="335" t="s">
        <v>2613</v>
      </c>
      <c r="E366" s="335" t="s">
        <v>2614</v>
      </c>
      <c r="F366" s="333" t="s">
        <v>30</v>
      </c>
      <c r="G366" s="333" t="s">
        <v>1423</v>
      </c>
      <c r="H366" s="333" t="s">
        <v>1422</v>
      </c>
      <c r="I366" s="334">
        <v>36526</v>
      </c>
      <c r="J366" s="365" t="s">
        <v>1173</v>
      </c>
      <c r="K366" s="334" t="s">
        <v>1425</v>
      </c>
      <c r="L366" s="334" t="s">
        <v>1425</v>
      </c>
      <c r="M366" s="333" t="s">
        <v>1426</v>
      </c>
      <c r="N366" s="333" t="s">
        <v>1437</v>
      </c>
      <c r="O366" s="333" t="s">
        <v>1441</v>
      </c>
      <c r="P366" s="333" t="s">
        <v>31</v>
      </c>
      <c r="Q366" s="333" t="s">
        <v>30</v>
      </c>
      <c r="R366" s="333" t="s">
        <v>2603</v>
      </c>
      <c r="S366" s="333" t="s">
        <v>1423</v>
      </c>
      <c r="T366" s="333" t="s">
        <v>1430</v>
      </c>
      <c r="U366" s="336">
        <f t="shared" si="22"/>
        <v>3</v>
      </c>
      <c r="V366" s="333" t="s">
        <v>1431</v>
      </c>
      <c r="W366" s="336">
        <f t="shared" si="25"/>
        <v>2</v>
      </c>
      <c r="X366" s="333" t="s">
        <v>1431</v>
      </c>
      <c r="Y366" s="336">
        <f t="shared" si="23"/>
        <v>2</v>
      </c>
      <c r="Z366" s="333">
        <f t="shared" si="24"/>
        <v>7</v>
      </c>
      <c r="AA366" s="333" t="s">
        <v>30</v>
      </c>
      <c r="AB366" s="333" t="s">
        <v>1423</v>
      </c>
      <c r="AC366" s="333" t="s">
        <v>1423</v>
      </c>
      <c r="AD366" s="333" t="s">
        <v>1423</v>
      </c>
      <c r="AE366" s="333" t="s">
        <v>1423</v>
      </c>
      <c r="AF366" s="334">
        <v>44823</v>
      </c>
      <c r="AG366" s="333" t="s">
        <v>1423</v>
      </c>
      <c r="AH366" s="333">
        <v>1</v>
      </c>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3"/>
      <c r="BR366" s="323"/>
      <c r="BS366" s="323"/>
      <c r="BT366" s="323"/>
      <c r="BU366" s="323"/>
      <c r="BV366" s="323"/>
      <c r="BW366" s="323"/>
      <c r="BX366" s="323"/>
      <c r="BY366" s="323"/>
      <c r="BZ366" s="323"/>
      <c r="CA366" s="323"/>
      <c r="CB366" s="323"/>
      <c r="CC366" s="323"/>
      <c r="CD366" s="323"/>
      <c r="CE366" s="323"/>
      <c r="CF366" s="323"/>
      <c r="CG366" s="323"/>
      <c r="CH366" s="323"/>
      <c r="CI366" s="323"/>
      <c r="CJ366" s="323"/>
      <c r="CK366" s="323"/>
      <c r="CL366" s="323"/>
      <c r="CM366" s="323"/>
      <c r="CN366" s="323"/>
      <c r="CO366" s="323"/>
      <c r="CP366" s="323"/>
      <c r="CQ366" s="323"/>
      <c r="CR366" s="323"/>
      <c r="CS366" s="323"/>
      <c r="CT366" s="323"/>
      <c r="CU366" s="323"/>
      <c r="CV366" s="323"/>
      <c r="CW366" s="323"/>
      <c r="CX366" s="323"/>
      <c r="CY366" s="323"/>
      <c r="CZ366" s="323"/>
      <c r="DA366" s="323"/>
      <c r="DB366" s="323"/>
      <c r="DC366" s="323"/>
      <c r="DD366" s="323"/>
      <c r="DE366" s="323"/>
      <c r="DF366" s="323"/>
      <c r="DG366" s="323"/>
      <c r="DH366" s="323"/>
      <c r="DI366" s="323"/>
      <c r="DJ366" s="323"/>
      <c r="DK366" s="323"/>
      <c r="DL366" s="323"/>
      <c r="DM366" s="323"/>
      <c r="DN366" s="323"/>
      <c r="DO366" s="323"/>
      <c r="DP366" s="323"/>
      <c r="DQ366" s="323"/>
      <c r="DR366" s="323"/>
      <c r="DS366" s="323"/>
      <c r="DT366" s="323"/>
      <c r="DU366" s="323"/>
      <c r="DV366" s="323"/>
      <c r="DW366" s="323"/>
      <c r="DX366" s="323"/>
      <c r="DY366" s="323"/>
      <c r="DZ366" s="323"/>
      <c r="EA366" s="323"/>
      <c r="EB366" s="323"/>
      <c r="EC366" s="323"/>
      <c r="ED366" s="323"/>
      <c r="EE366" s="323"/>
      <c r="EF366" s="323"/>
      <c r="EG366" s="323"/>
      <c r="EH366" s="323"/>
      <c r="EI366" s="323"/>
      <c r="EJ366" s="323"/>
      <c r="EK366" s="323"/>
      <c r="EL366" s="323"/>
      <c r="EM366" s="323"/>
      <c r="EN366" s="323"/>
      <c r="EO366" s="323"/>
      <c r="EP366" s="323"/>
      <c r="EQ366" s="323"/>
      <c r="ER366" s="323"/>
      <c r="ES366" s="323"/>
      <c r="ET366" s="323"/>
      <c r="EU366" s="323"/>
    </row>
    <row r="367" spans="1:151" s="333" customFormat="1" ht="60">
      <c r="A367" s="333" t="s">
        <v>2615</v>
      </c>
      <c r="B367" s="333" t="s">
        <v>936</v>
      </c>
      <c r="C367" s="333" t="s">
        <v>356</v>
      </c>
      <c r="D367" s="335" t="s">
        <v>2616</v>
      </c>
      <c r="E367" s="335" t="s">
        <v>2617</v>
      </c>
      <c r="F367" s="333" t="s">
        <v>31</v>
      </c>
      <c r="G367" s="333">
        <v>400110</v>
      </c>
      <c r="H367" s="333" t="s">
        <v>1422</v>
      </c>
      <c r="I367" s="334">
        <v>36526</v>
      </c>
      <c r="J367" s="365" t="s">
        <v>1173</v>
      </c>
      <c r="K367" s="334" t="s">
        <v>1425</v>
      </c>
      <c r="L367" s="334" t="s">
        <v>1425</v>
      </c>
      <c r="M367" s="333" t="s">
        <v>1426</v>
      </c>
      <c r="N367" s="333" t="s">
        <v>1437</v>
      </c>
      <c r="O367" s="333" t="s">
        <v>1441</v>
      </c>
      <c r="P367" s="333" t="s">
        <v>31</v>
      </c>
      <c r="Q367" s="333" t="s">
        <v>30</v>
      </c>
      <c r="R367" s="333" t="s">
        <v>2603</v>
      </c>
      <c r="S367" s="333" t="s">
        <v>1423</v>
      </c>
      <c r="T367" s="333" t="s">
        <v>1430</v>
      </c>
      <c r="U367" s="336">
        <f t="shared" si="22"/>
        <v>3</v>
      </c>
      <c r="V367" s="333" t="s">
        <v>1431</v>
      </c>
      <c r="W367" s="336">
        <f t="shared" si="25"/>
        <v>2</v>
      </c>
      <c r="X367" s="333" t="s">
        <v>1431</v>
      </c>
      <c r="Y367" s="336">
        <f t="shared" si="23"/>
        <v>2</v>
      </c>
      <c r="Z367" s="333">
        <f t="shared" si="24"/>
        <v>7</v>
      </c>
      <c r="AA367" s="333" t="s">
        <v>30</v>
      </c>
      <c r="AB367" s="333" t="s">
        <v>1423</v>
      </c>
      <c r="AC367" s="333" t="s">
        <v>1423</v>
      </c>
      <c r="AD367" s="333" t="s">
        <v>1423</v>
      </c>
      <c r="AE367" s="333" t="s">
        <v>1423</v>
      </c>
      <c r="AF367" s="334">
        <v>44823</v>
      </c>
      <c r="AG367" s="333" t="s">
        <v>1423</v>
      </c>
      <c r="AH367" s="333">
        <v>1</v>
      </c>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3"/>
      <c r="BR367" s="323"/>
      <c r="BS367" s="323"/>
      <c r="BT367" s="323"/>
      <c r="BU367" s="323"/>
      <c r="BV367" s="323"/>
      <c r="BW367" s="323"/>
      <c r="BX367" s="323"/>
      <c r="BY367" s="323"/>
      <c r="BZ367" s="323"/>
      <c r="CA367" s="323"/>
      <c r="CB367" s="323"/>
      <c r="CC367" s="323"/>
      <c r="CD367" s="323"/>
      <c r="CE367" s="323"/>
      <c r="CF367" s="323"/>
      <c r="CG367" s="323"/>
      <c r="CH367" s="323"/>
      <c r="CI367" s="323"/>
      <c r="CJ367" s="323"/>
      <c r="CK367" s="323"/>
      <c r="CL367" s="323"/>
      <c r="CM367" s="323"/>
      <c r="CN367" s="323"/>
      <c r="CO367" s="323"/>
      <c r="CP367" s="323"/>
      <c r="CQ367" s="323"/>
      <c r="CR367" s="323"/>
      <c r="CS367" s="323"/>
      <c r="CT367" s="323"/>
      <c r="CU367" s="323"/>
      <c r="CV367" s="323"/>
      <c r="CW367" s="323"/>
      <c r="CX367" s="323"/>
      <c r="CY367" s="323"/>
      <c r="CZ367" s="323"/>
      <c r="DA367" s="323"/>
      <c r="DB367" s="323"/>
      <c r="DC367" s="323"/>
      <c r="DD367" s="323"/>
      <c r="DE367" s="323"/>
      <c r="DF367" s="323"/>
      <c r="DG367" s="323"/>
      <c r="DH367" s="323"/>
      <c r="DI367" s="323"/>
      <c r="DJ367" s="323"/>
      <c r="DK367" s="323"/>
      <c r="DL367" s="323"/>
      <c r="DM367" s="323"/>
      <c r="DN367" s="323"/>
      <c r="DO367" s="323"/>
      <c r="DP367" s="323"/>
      <c r="DQ367" s="323"/>
      <c r="DR367" s="323"/>
      <c r="DS367" s="323"/>
      <c r="DT367" s="323"/>
      <c r="DU367" s="323"/>
      <c r="DV367" s="323"/>
      <c r="DW367" s="323"/>
      <c r="DX367" s="323"/>
      <c r="DY367" s="323"/>
      <c r="DZ367" s="323"/>
      <c r="EA367" s="323"/>
      <c r="EB367" s="323"/>
      <c r="EC367" s="323"/>
      <c r="ED367" s="323"/>
      <c r="EE367" s="323"/>
      <c r="EF367" s="323"/>
      <c r="EG367" s="323"/>
      <c r="EH367" s="323"/>
      <c r="EI367" s="323"/>
      <c r="EJ367" s="323"/>
      <c r="EK367" s="323"/>
      <c r="EL367" s="323"/>
      <c r="EM367" s="323"/>
      <c r="EN367" s="323"/>
      <c r="EO367" s="323"/>
      <c r="EP367" s="323"/>
      <c r="EQ367" s="323"/>
      <c r="ER367" s="323"/>
      <c r="ES367" s="323"/>
      <c r="ET367" s="323"/>
      <c r="EU367" s="323"/>
    </row>
    <row r="368" spans="1:151" s="333" customFormat="1" ht="120">
      <c r="A368" s="333" t="s">
        <v>2618</v>
      </c>
      <c r="B368" s="333" t="s">
        <v>936</v>
      </c>
      <c r="C368" s="333" t="s">
        <v>356</v>
      </c>
      <c r="D368" s="335" t="s">
        <v>2616</v>
      </c>
      <c r="E368" s="335" t="s">
        <v>2619</v>
      </c>
      <c r="F368" s="333" t="s">
        <v>31</v>
      </c>
      <c r="G368" s="333">
        <v>400110</v>
      </c>
      <c r="H368" s="333" t="s">
        <v>1422</v>
      </c>
      <c r="I368" s="334">
        <v>36526</v>
      </c>
      <c r="J368" s="365" t="s">
        <v>1173</v>
      </c>
      <c r="K368" s="334" t="s">
        <v>1425</v>
      </c>
      <c r="L368" s="334" t="s">
        <v>1425</v>
      </c>
      <c r="M368" s="333" t="s">
        <v>1426</v>
      </c>
      <c r="N368" s="333" t="s">
        <v>1437</v>
      </c>
      <c r="O368" s="333" t="s">
        <v>1441</v>
      </c>
      <c r="P368" s="333" t="s">
        <v>31</v>
      </c>
      <c r="Q368" s="333" t="s">
        <v>30</v>
      </c>
      <c r="R368" s="333" t="s">
        <v>2603</v>
      </c>
      <c r="S368" s="333" t="s">
        <v>1423</v>
      </c>
      <c r="T368" s="333" t="s">
        <v>1430</v>
      </c>
      <c r="U368" s="336">
        <f t="shared" si="22"/>
        <v>3</v>
      </c>
      <c r="V368" s="333" t="s">
        <v>1431</v>
      </c>
      <c r="W368" s="336">
        <f t="shared" si="25"/>
        <v>2</v>
      </c>
      <c r="X368" s="333" t="s">
        <v>1431</v>
      </c>
      <c r="Y368" s="336">
        <f t="shared" si="23"/>
        <v>2</v>
      </c>
      <c r="Z368" s="333">
        <f t="shared" si="24"/>
        <v>7</v>
      </c>
      <c r="AA368" s="333" t="s">
        <v>30</v>
      </c>
      <c r="AB368" s="333" t="s">
        <v>1423</v>
      </c>
      <c r="AC368" s="333" t="s">
        <v>1423</v>
      </c>
      <c r="AD368" s="333" t="s">
        <v>1423</v>
      </c>
      <c r="AE368" s="333" t="s">
        <v>1423</v>
      </c>
      <c r="AF368" s="334">
        <v>44823</v>
      </c>
      <c r="AG368" s="333" t="s">
        <v>1423</v>
      </c>
      <c r="AH368" s="333">
        <v>1</v>
      </c>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3"/>
      <c r="BR368" s="323"/>
      <c r="BS368" s="323"/>
      <c r="BT368" s="323"/>
      <c r="BU368" s="323"/>
      <c r="BV368" s="323"/>
      <c r="BW368" s="323"/>
      <c r="BX368" s="323"/>
      <c r="BY368" s="323"/>
      <c r="BZ368" s="323"/>
      <c r="CA368" s="323"/>
      <c r="CB368" s="323"/>
      <c r="CC368" s="323"/>
      <c r="CD368" s="323"/>
      <c r="CE368" s="323"/>
      <c r="CF368" s="323"/>
      <c r="CG368" s="323"/>
      <c r="CH368" s="323"/>
      <c r="CI368" s="323"/>
      <c r="CJ368" s="323"/>
      <c r="CK368" s="323"/>
      <c r="CL368" s="323"/>
      <c r="CM368" s="323"/>
      <c r="CN368" s="323"/>
      <c r="CO368" s="323"/>
      <c r="CP368" s="323"/>
      <c r="CQ368" s="323"/>
      <c r="CR368" s="323"/>
      <c r="CS368" s="323"/>
      <c r="CT368" s="323"/>
      <c r="CU368" s="323"/>
      <c r="CV368" s="323"/>
      <c r="CW368" s="323"/>
      <c r="CX368" s="323"/>
      <c r="CY368" s="323"/>
      <c r="CZ368" s="323"/>
      <c r="DA368" s="323"/>
      <c r="DB368" s="323"/>
      <c r="DC368" s="323"/>
      <c r="DD368" s="323"/>
      <c r="DE368" s="323"/>
      <c r="DF368" s="323"/>
      <c r="DG368" s="323"/>
      <c r="DH368" s="323"/>
      <c r="DI368" s="323"/>
      <c r="DJ368" s="323"/>
      <c r="DK368" s="323"/>
      <c r="DL368" s="323"/>
      <c r="DM368" s="323"/>
      <c r="DN368" s="323"/>
      <c r="DO368" s="323"/>
      <c r="DP368" s="323"/>
      <c r="DQ368" s="323"/>
      <c r="DR368" s="323"/>
      <c r="DS368" s="323"/>
      <c r="DT368" s="323"/>
      <c r="DU368" s="323"/>
      <c r="DV368" s="323"/>
      <c r="DW368" s="323"/>
      <c r="DX368" s="323"/>
      <c r="DY368" s="323"/>
      <c r="DZ368" s="323"/>
      <c r="EA368" s="323"/>
      <c r="EB368" s="323"/>
      <c r="EC368" s="323"/>
      <c r="ED368" s="323"/>
      <c r="EE368" s="323"/>
      <c r="EF368" s="323"/>
      <c r="EG368" s="323"/>
      <c r="EH368" s="323"/>
      <c r="EI368" s="323"/>
      <c r="EJ368" s="323"/>
      <c r="EK368" s="323"/>
      <c r="EL368" s="323"/>
      <c r="EM368" s="323"/>
      <c r="EN368" s="323"/>
      <c r="EO368" s="323"/>
      <c r="EP368" s="323"/>
      <c r="EQ368" s="323"/>
      <c r="ER368" s="323"/>
      <c r="ES368" s="323"/>
      <c r="ET368" s="323"/>
      <c r="EU368" s="323"/>
    </row>
    <row r="369" spans="1:151" s="333" customFormat="1" ht="60">
      <c r="A369" s="333" t="s">
        <v>2620</v>
      </c>
      <c r="B369" s="333" t="s">
        <v>936</v>
      </c>
      <c r="C369" s="366" t="s">
        <v>356</v>
      </c>
      <c r="D369" s="335" t="s">
        <v>2621</v>
      </c>
      <c r="E369" s="335" t="s">
        <v>2622</v>
      </c>
      <c r="F369" s="333" t="s">
        <v>30</v>
      </c>
      <c r="G369" s="333" t="s">
        <v>1423</v>
      </c>
      <c r="H369" s="333" t="s">
        <v>1422</v>
      </c>
      <c r="I369" s="334">
        <v>44105</v>
      </c>
      <c r="J369" s="365" t="s">
        <v>1741</v>
      </c>
      <c r="K369" s="334" t="s">
        <v>1425</v>
      </c>
      <c r="L369" s="334" t="s">
        <v>1425</v>
      </c>
      <c r="M369" s="333" t="s">
        <v>1426</v>
      </c>
      <c r="N369" s="333" t="s">
        <v>1437</v>
      </c>
      <c r="O369" s="333" t="s">
        <v>1980</v>
      </c>
      <c r="P369" s="333" t="s">
        <v>31</v>
      </c>
      <c r="Q369" s="333" t="s">
        <v>30</v>
      </c>
      <c r="R369" s="333" t="s">
        <v>2603</v>
      </c>
      <c r="S369" s="333" t="s">
        <v>1423</v>
      </c>
      <c r="T369" s="333" t="s">
        <v>1430</v>
      </c>
      <c r="U369" s="336">
        <f t="shared" si="22"/>
        <v>3</v>
      </c>
      <c r="V369" s="333" t="s">
        <v>1431</v>
      </c>
      <c r="W369" s="336">
        <f t="shared" si="25"/>
        <v>2</v>
      </c>
      <c r="X369" s="333" t="s">
        <v>1431</v>
      </c>
      <c r="Y369" s="336">
        <f t="shared" si="23"/>
        <v>2</v>
      </c>
      <c r="Z369" s="333">
        <f t="shared" si="24"/>
        <v>7</v>
      </c>
      <c r="AA369" s="333" t="s">
        <v>30</v>
      </c>
      <c r="AB369" s="333" t="s">
        <v>1423</v>
      </c>
      <c r="AC369" s="333" t="s">
        <v>1423</v>
      </c>
      <c r="AD369" s="333" t="s">
        <v>1423</v>
      </c>
      <c r="AE369" s="333" t="s">
        <v>1423</v>
      </c>
      <c r="AF369" s="334">
        <v>44824</v>
      </c>
      <c r="AG369" s="333" t="s">
        <v>1423</v>
      </c>
      <c r="AH369" s="333">
        <v>1</v>
      </c>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3"/>
      <c r="BR369" s="323"/>
      <c r="BS369" s="323"/>
      <c r="BT369" s="323"/>
      <c r="BU369" s="323"/>
      <c r="BV369" s="323"/>
      <c r="BW369" s="323"/>
      <c r="BX369" s="323"/>
      <c r="BY369" s="323"/>
      <c r="BZ369" s="323"/>
      <c r="CA369" s="323"/>
      <c r="CB369" s="323"/>
      <c r="CC369" s="323"/>
      <c r="CD369" s="323"/>
      <c r="CE369" s="323"/>
      <c r="CF369" s="323"/>
      <c r="CG369" s="323"/>
      <c r="CH369" s="323"/>
      <c r="CI369" s="323"/>
      <c r="CJ369" s="323"/>
      <c r="CK369" s="323"/>
      <c r="CL369" s="323"/>
      <c r="CM369" s="323"/>
      <c r="CN369" s="323"/>
      <c r="CO369" s="323"/>
      <c r="CP369" s="323"/>
      <c r="CQ369" s="323"/>
      <c r="CR369" s="323"/>
      <c r="CS369" s="323"/>
      <c r="CT369" s="323"/>
      <c r="CU369" s="323"/>
      <c r="CV369" s="323"/>
      <c r="CW369" s="323"/>
      <c r="CX369" s="323"/>
      <c r="CY369" s="323"/>
      <c r="CZ369" s="323"/>
      <c r="DA369" s="323"/>
      <c r="DB369" s="323"/>
      <c r="DC369" s="323"/>
      <c r="DD369" s="323"/>
      <c r="DE369" s="323"/>
      <c r="DF369" s="323"/>
      <c r="DG369" s="323"/>
      <c r="DH369" s="323"/>
      <c r="DI369" s="323"/>
      <c r="DJ369" s="323"/>
      <c r="DK369" s="323"/>
      <c r="DL369" s="323"/>
      <c r="DM369" s="323"/>
      <c r="DN369" s="323"/>
      <c r="DO369" s="323"/>
      <c r="DP369" s="323"/>
      <c r="DQ369" s="323"/>
      <c r="DR369" s="323"/>
      <c r="DS369" s="323"/>
      <c r="DT369" s="323"/>
      <c r="DU369" s="323"/>
      <c r="DV369" s="323"/>
      <c r="DW369" s="323"/>
      <c r="DX369" s="323"/>
      <c r="DY369" s="323"/>
      <c r="DZ369" s="323"/>
      <c r="EA369" s="323"/>
      <c r="EB369" s="323"/>
      <c r="EC369" s="323"/>
      <c r="ED369" s="323"/>
      <c r="EE369" s="323"/>
      <c r="EF369" s="323"/>
      <c r="EG369" s="323"/>
      <c r="EH369" s="323"/>
      <c r="EI369" s="323"/>
      <c r="EJ369" s="323"/>
      <c r="EK369" s="323"/>
      <c r="EL369" s="323"/>
      <c r="EM369" s="323"/>
      <c r="EN369" s="323"/>
      <c r="EO369" s="323"/>
      <c r="EP369" s="323"/>
      <c r="EQ369" s="323"/>
      <c r="ER369" s="323"/>
      <c r="ES369" s="323"/>
      <c r="ET369" s="323"/>
      <c r="EU369" s="323"/>
    </row>
    <row r="370" spans="1:151" s="333" customFormat="1" ht="60">
      <c r="A370" s="333" t="s">
        <v>2623</v>
      </c>
      <c r="B370" s="333" t="s">
        <v>936</v>
      </c>
      <c r="C370" s="366" t="s">
        <v>356</v>
      </c>
      <c r="D370" s="335" t="s">
        <v>2624</v>
      </c>
      <c r="E370" s="335" t="s">
        <v>2625</v>
      </c>
      <c r="F370" s="333" t="s">
        <v>31</v>
      </c>
      <c r="G370" s="333">
        <v>40015</v>
      </c>
      <c r="H370" s="333" t="s">
        <v>1422</v>
      </c>
      <c r="I370" s="334">
        <v>36372</v>
      </c>
      <c r="J370" s="334" t="s">
        <v>1037</v>
      </c>
      <c r="K370" s="334" t="s">
        <v>1425</v>
      </c>
      <c r="L370" s="334" t="s">
        <v>1425</v>
      </c>
      <c r="M370" s="333" t="s">
        <v>1426</v>
      </c>
      <c r="N370" s="333" t="s">
        <v>1437</v>
      </c>
      <c r="O370" s="333" t="s">
        <v>1980</v>
      </c>
      <c r="P370" s="333" t="s">
        <v>31</v>
      </c>
      <c r="Q370" s="333" t="s">
        <v>30</v>
      </c>
      <c r="R370" s="333" t="s">
        <v>2603</v>
      </c>
      <c r="S370" s="333" t="s">
        <v>1423</v>
      </c>
      <c r="T370" s="333" t="s">
        <v>1430</v>
      </c>
      <c r="U370" s="336">
        <f t="shared" si="22"/>
        <v>3</v>
      </c>
      <c r="V370" s="333" t="s">
        <v>1431</v>
      </c>
      <c r="W370" s="336">
        <f t="shared" si="25"/>
        <v>2</v>
      </c>
      <c r="X370" s="333" t="s">
        <v>1431</v>
      </c>
      <c r="Y370" s="336">
        <f t="shared" si="23"/>
        <v>2</v>
      </c>
      <c r="Z370" s="333">
        <f t="shared" si="24"/>
        <v>7</v>
      </c>
      <c r="AA370" s="333" t="s">
        <v>30</v>
      </c>
      <c r="AB370" s="333" t="s">
        <v>1423</v>
      </c>
      <c r="AC370" s="333" t="s">
        <v>1423</v>
      </c>
      <c r="AD370" s="333" t="s">
        <v>1423</v>
      </c>
      <c r="AE370" s="333" t="s">
        <v>1423</v>
      </c>
      <c r="AF370" s="334">
        <v>44824</v>
      </c>
      <c r="AG370" s="333" t="s">
        <v>1423</v>
      </c>
      <c r="AH370" s="333">
        <v>1</v>
      </c>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3"/>
      <c r="BR370" s="323"/>
      <c r="BS370" s="323"/>
      <c r="BT370" s="323"/>
      <c r="BU370" s="323"/>
      <c r="BV370" s="323"/>
      <c r="BW370" s="323"/>
      <c r="BX370" s="323"/>
      <c r="BY370" s="323"/>
      <c r="BZ370" s="323"/>
      <c r="CA370" s="323"/>
      <c r="CB370" s="323"/>
      <c r="CC370" s="323"/>
      <c r="CD370" s="323"/>
      <c r="CE370" s="323"/>
      <c r="CF370" s="323"/>
      <c r="CG370" s="323"/>
      <c r="CH370" s="323"/>
      <c r="CI370" s="323"/>
      <c r="CJ370" s="323"/>
      <c r="CK370" s="323"/>
      <c r="CL370" s="323"/>
      <c r="CM370" s="323"/>
      <c r="CN370" s="323"/>
      <c r="CO370" s="323"/>
      <c r="CP370" s="323"/>
      <c r="CQ370" s="323"/>
      <c r="CR370" s="323"/>
      <c r="CS370" s="323"/>
      <c r="CT370" s="323"/>
      <c r="CU370" s="323"/>
      <c r="CV370" s="323"/>
      <c r="CW370" s="323"/>
      <c r="CX370" s="323"/>
      <c r="CY370" s="323"/>
      <c r="CZ370" s="323"/>
      <c r="DA370" s="323"/>
      <c r="DB370" s="323"/>
      <c r="DC370" s="323"/>
      <c r="DD370" s="323"/>
      <c r="DE370" s="323"/>
      <c r="DF370" s="323"/>
      <c r="DG370" s="323"/>
      <c r="DH370" s="323"/>
      <c r="DI370" s="323"/>
      <c r="DJ370" s="323"/>
      <c r="DK370" s="323"/>
      <c r="DL370" s="323"/>
      <c r="DM370" s="323"/>
      <c r="DN370" s="323"/>
      <c r="DO370" s="323"/>
      <c r="DP370" s="323"/>
      <c r="DQ370" s="323"/>
      <c r="DR370" s="323"/>
      <c r="DS370" s="323"/>
      <c r="DT370" s="323"/>
      <c r="DU370" s="323"/>
      <c r="DV370" s="323"/>
      <c r="DW370" s="323"/>
      <c r="DX370" s="323"/>
      <c r="DY370" s="323"/>
      <c r="DZ370" s="323"/>
      <c r="EA370" s="323"/>
      <c r="EB370" s="323"/>
      <c r="EC370" s="323"/>
      <c r="ED370" s="323"/>
      <c r="EE370" s="323"/>
      <c r="EF370" s="323"/>
      <c r="EG370" s="323"/>
      <c r="EH370" s="323"/>
      <c r="EI370" s="323"/>
      <c r="EJ370" s="323"/>
      <c r="EK370" s="323"/>
      <c r="EL370" s="323"/>
      <c r="EM370" s="323"/>
      <c r="EN370" s="323"/>
      <c r="EO370" s="323"/>
      <c r="EP370" s="323"/>
      <c r="EQ370" s="323"/>
      <c r="ER370" s="323"/>
      <c r="ES370" s="323"/>
      <c r="ET370" s="323"/>
      <c r="EU370" s="323"/>
    </row>
    <row r="371" spans="1:151" s="333" customFormat="1" ht="75">
      <c r="A371" s="333" t="s">
        <v>2626</v>
      </c>
      <c r="B371" s="333" t="s">
        <v>936</v>
      </c>
      <c r="C371" s="366" t="s">
        <v>356</v>
      </c>
      <c r="D371" s="335" t="s">
        <v>2627</v>
      </c>
      <c r="E371" s="335" t="s">
        <v>2628</v>
      </c>
      <c r="F371" s="333" t="s">
        <v>31</v>
      </c>
      <c r="G371" s="333">
        <v>40015</v>
      </c>
      <c r="H371" s="333" t="s">
        <v>1422</v>
      </c>
      <c r="I371" s="334" t="s">
        <v>1423</v>
      </c>
      <c r="J371" s="334" t="s">
        <v>1037</v>
      </c>
      <c r="K371" s="334" t="s">
        <v>1425</v>
      </c>
      <c r="L371" s="334" t="s">
        <v>1425</v>
      </c>
      <c r="M371" s="333" t="s">
        <v>1426</v>
      </c>
      <c r="N371" s="333" t="s">
        <v>1437</v>
      </c>
      <c r="O371" s="333" t="s">
        <v>2629</v>
      </c>
      <c r="P371" s="333" t="s">
        <v>31</v>
      </c>
      <c r="Q371" s="333" t="s">
        <v>30</v>
      </c>
      <c r="R371" s="333" t="s">
        <v>2603</v>
      </c>
      <c r="S371" s="333" t="s">
        <v>1423</v>
      </c>
      <c r="T371" s="333" t="s">
        <v>1430</v>
      </c>
      <c r="U371" s="336">
        <f t="shared" si="22"/>
        <v>3</v>
      </c>
      <c r="V371" s="333" t="s">
        <v>1431</v>
      </c>
      <c r="W371" s="336">
        <f t="shared" si="25"/>
        <v>2</v>
      </c>
      <c r="X371" s="333" t="s">
        <v>1431</v>
      </c>
      <c r="Y371" s="336">
        <f t="shared" si="23"/>
        <v>2</v>
      </c>
      <c r="Z371" s="333">
        <f t="shared" si="24"/>
        <v>7</v>
      </c>
      <c r="AA371" s="333" t="s">
        <v>30</v>
      </c>
      <c r="AB371" s="333" t="s">
        <v>1423</v>
      </c>
      <c r="AC371" s="333" t="s">
        <v>1423</v>
      </c>
      <c r="AD371" s="333" t="s">
        <v>1423</v>
      </c>
      <c r="AE371" s="333" t="s">
        <v>1423</v>
      </c>
      <c r="AF371" s="334">
        <v>44824</v>
      </c>
      <c r="AG371" s="333" t="s">
        <v>1423</v>
      </c>
      <c r="AH371" s="333">
        <v>1</v>
      </c>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3"/>
      <c r="BR371" s="323"/>
      <c r="BS371" s="323"/>
      <c r="BT371" s="323"/>
      <c r="BU371" s="323"/>
      <c r="BV371" s="323"/>
      <c r="BW371" s="323"/>
      <c r="BX371" s="323"/>
      <c r="BY371" s="323"/>
      <c r="BZ371" s="323"/>
      <c r="CA371" s="323"/>
      <c r="CB371" s="323"/>
      <c r="CC371" s="323"/>
      <c r="CD371" s="323"/>
      <c r="CE371" s="323"/>
      <c r="CF371" s="323"/>
      <c r="CG371" s="323"/>
      <c r="CH371" s="323"/>
      <c r="CI371" s="323"/>
      <c r="CJ371" s="323"/>
      <c r="CK371" s="323"/>
      <c r="CL371" s="323"/>
      <c r="CM371" s="323"/>
      <c r="CN371" s="323"/>
      <c r="CO371" s="323"/>
      <c r="CP371" s="323"/>
      <c r="CQ371" s="323"/>
      <c r="CR371" s="323"/>
      <c r="CS371" s="323"/>
      <c r="CT371" s="323"/>
      <c r="CU371" s="323"/>
      <c r="CV371" s="323"/>
      <c r="CW371" s="323"/>
      <c r="CX371" s="323"/>
      <c r="CY371" s="323"/>
      <c r="CZ371" s="323"/>
      <c r="DA371" s="323"/>
      <c r="DB371" s="323"/>
      <c r="DC371" s="323"/>
      <c r="DD371" s="323"/>
      <c r="DE371" s="323"/>
      <c r="DF371" s="323"/>
      <c r="DG371" s="323"/>
      <c r="DH371" s="323"/>
      <c r="DI371" s="323"/>
      <c r="DJ371" s="323"/>
      <c r="DK371" s="323"/>
      <c r="DL371" s="323"/>
      <c r="DM371" s="323"/>
      <c r="DN371" s="323"/>
      <c r="DO371" s="323"/>
      <c r="DP371" s="323"/>
      <c r="DQ371" s="323"/>
      <c r="DR371" s="323"/>
      <c r="DS371" s="323"/>
      <c r="DT371" s="323"/>
      <c r="DU371" s="323"/>
      <c r="DV371" s="323"/>
      <c r="DW371" s="323"/>
      <c r="DX371" s="323"/>
      <c r="DY371" s="323"/>
      <c r="DZ371" s="323"/>
      <c r="EA371" s="323"/>
      <c r="EB371" s="323"/>
      <c r="EC371" s="323"/>
      <c r="ED371" s="323"/>
      <c r="EE371" s="323"/>
      <c r="EF371" s="323"/>
      <c r="EG371" s="323"/>
      <c r="EH371" s="323"/>
      <c r="EI371" s="323"/>
      <c r="EJ371" s="323"/>
      <c r="EK371" s="323"/>
      <c r="EL371" s="323"/>
      <c r="EM371" s="323"/>
      <c r="EN371" s="323"/>
      <c r="EO371" s="323"/>
      <c r="EP371" s="323"/>
      <c r="EQ371" s="323"/>
      <c r="ER371" s="323"/>
      <c r="ES371" s="323"/>
      <c r="ET371" s="323"/>
      <c r="EU371" s="323"/>
    </row>
    <row r="372" spans="1:151" s="333" customFormat="1" ht="75">
      <c r="A372" s="333" t="s">
        <v>2630</v>
      </c>
      <c r="B372" s="333" t="s">
        <v>936</v>
      </c>
      <c r="C372" s="366" t="s">
        <v>356</v>
      </c>
      <c r="D372" s="335" t="s">
        <v>2631</v>
      </c>
      <c r="E372" s="335" t="s">
        <v>2632</v>
      </c>
      <c r="F372" s="333" t="s">
        <v>31</v>
      </c>
      <c r="G372" s="333">
        <v>4001505</v>
      </c>
      <c r="H372" s="333" t="s">
        <v>1422</v>
      </c>
      <c r="I372" s="334">
        <v>36526</v>
      </c>
      <c r="J372" s="334" t="s">
        <v>1037</v>
      </c>
      <c r="K372" s="334" t="s">
        <v>1425</v>
      </c>
      <c r="L372" s="334" t="s">
        <v>1425</v>
      </c>
      <c r="M372" s="333" t="s">
        <v>1426</v>
      </c>
      <c r="N372" s="333" t="s">
        <v>1427</v>
      </c>
      <c r="O372" s="333" t="s">
        <v>1441</v>
      </c>
      <c r="P372" s="333" t="s">
        <v>31</v>
      </c>
      <c r="Q372" s="333" t="s">
        <v>30</v>
      </c>
      <c r="R372" s="333" t="s">
        <v>1423</v>
      </c>
      <c r="S372" s="333" t="s">
        <v>2633</v>
      </c>
      <c r="T372" s="333" t="s">
        <v>6</v>
      </c>
      <c r="U372" s="336">
        <f t="shared" si="22"/>
        <v>3</v>
      </c>
      <c r="V372" s="333" t="s">
        <v>1431</v>
      </c>
      <c r="W372" s="336">
        <f t="shared" si="25"/>
        <v>2</v>
      </c>
      <c r="X372" s="333" t="s">
        <v>30</v>
      </c>
      <c r="Y372" s="336">
        <f t="shared" si="23"/>
        <v>3</v>
      </c>
      <c r="Z372" s="333">
        <f t="shared" si="24"/>
        <v>8</v>
      </c>
      <c r="AA372" s="333" t="s">
        <v>1423</v>
      </c>
      <c r="AB372" s="333" t="s">
        <v>1423</v>
      </c>
      <c r="AC372" s="334"/>
      <c r="AD372" s="333" t="s">
        <v>1423</v>
      </c>
      <c r="AE372" s="333" t="s">
        <v>1423</v>
      </c>
      <c r="AF372" s="334">
        <v>44824</v>
      </c>
      <c r="AG372" s="333" t="s">
        <v>1423</v>
      </c>
      <c r="AH372" s="333">
        <v>1</v>
      </c>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3"/>
      <c r="BR372" s="323"/>
      <c r="BS372" s="323"/>
      <c r="BT372" s="323"/>
      <c r="BU372" s="323"/>
      <c r="BV372" s="323"/>
      <c r="BW372" s="323"/>
      <c r="BX372" s="323"/>
      <c r="BY372" s="323"/>
      <c r="BZ372" s="323"/>
      <c r="CA372" s="323"/>
      <c r="CB372" s="323"/>
      <c r="CC372" s="323"/>
      <c r="CD372" s="323"/>
      <c r="CE372" s="323"/>
      <c r="CF372" s="323"/>
      <c r="CG372" s="323"/>
      <c r="CH372" s="323"/>
      <c r="CI372" s="323"/>
      <c r="CJ372" s="323"/>
      <c r="CK372" s="323"/>
      <c r="CL372" s="323"/>
      <c r="CM372" s="323"/>
      <c r="CN372" s="323"/>
      <c r="CO372" s="323"/>
      <c r="CP372" s="323"/>
      <c r="CQ372" s="323"/>
      <c r="CR372" s="323"/>
      <c r="CS372" s="323"/>
      <c r="CT372" s="323"/>
      <c r="CU372" s="323"/>
      <c r="CV372" s="323"/>
      <c r="CW372" s="323"/>
      <c r="CX372" s="323"/>
      <c r="CY372" s="323"/>
      <c r="CZ372" s="323"/>
      <c r="DA372" s="323"/>
      <c r="DB372" s="323"/>
      <c r="DC372" s="323"/>
      <c r="DD372" s="323"/>
      <c r="DE372" s="323"/>
      <c r="DF372" s="323"/>
      <c r="DG372" s="323"/>
      <c r="DH372" s="323"/>
      <c r="DI372" s="323"/>
      <c r="DJ372" s="323"/>
      <c r="DK372" s="323"/>
      <c r="DL372" s="323"/>
      <c r="DM372" s="323"/>
      <c r="DN372" s="323"/>
      <c r="DO372" s="323"/>
      <c r="DP372" s="323"/>
      <c r="DQ372" s="323"/>
      <c r="DR372" s="323"/>
      <c r="DS372" s="323"/>
      <c r="DT372" s="323"/>
      <c r="DU372" s="323"/>
      <c r="DV372" s="323"/>
      <c r="DW372" s="323"/>
      <c r="DX372" s="323"/>
      <c r="DY372" s="323"/>
      <c r="DZ372" s="323"/>
      <c r="EA372" s="323"/>
      <c r="EB372" s="323"/>
      <c r="EC372" s="323"/>
      <c r="ED372" s="323"/>
      <c r="EE372" s="323"/>
      <c r="EF372" s="323"/>
      <c r="EG372" s="323"/>
      <c r="EH372" s="323"/>
      <c r="EI372" s="323"/>
      <c r="EJ372" s="323"/>
      <c r="EK372" s="323"/>
      <c r="EL372" s="323"/>
      <c r="EM372" s="323"/>
      <c r="EN372" s="323"/>
      <c r="EO372" s="323"/>
      <c r="EP372" s="323"/>
      <c r="EQ372" s="323"/>
      <c r="ER372" s="323"/>
      <c r="ES372" s="323"/>
      <c r="ET372" s="323"/>
      <c r="EU372" s="323"/>
    </row>
    <row r="373" spans="1:151" s="333" customFormat="1" ht="60">
      <c r="A373" s="333" t="s">
        <v>2634</v>
      </c>
      <c r="B373" s="333" t="s">
        <v>936</v>
      </c>
      <c r="C373" s="366" t="s">
        <v>356</v>
      </c>
      <c r="D373" s="335" t="s">
        <v>2635</v>
      </c>
      <c r="E373" s="335" t="s">
        <v>2636</v>
      </c>
      <c r="F373" s="333" t="s">
        <v>31</v>
      </c>
      <c r="G373" s="333">
        <v>4001505</v>
      </c>
      <c r="H373" s="333" t="s">
        <v>1422</v>
      </c>
      <c r="I373" s="334">
        <v>36526</v>
      </c>
      <c r="J373" s="334" t="s">
        <v>1173</v>
      </c>
      <c r="K373" s="334" t="s">
        <v>1425</v>
      </c>
      <c r="L373" s="334" t="s">
        <v>1425</v>
      </c>
      <c r="M373" s="333" t="s">
        <v>1426</v>
      </c>
      <c r="N373" s="333" t="s">
        <v>2637</v>
      </c>
      <c r="O373" s="333" t="s">
        <v>1441</v>
      </c>
      <c r="P373" s="333" t="s">
        <v>31</v>
      </c>
      <c r="Q373" s="333" t="s">
        <v>30</v>
      </c>
      <c r="R373" s="333" t="s">
        <v>1423</v>
      </c>
      <c r="S373" s="333" t="s">
        <v>2633</v>
      </c>
      <c r="T373" s="333" t="s">
        <v>6</v>
      </c>
      <c r="U373" s="336">
        <f t="shared" si="22"/>
        <v>3</v>
      </c>
      <c r="V373" s="333" t="s">
        <v>1431</v>
      </c>
      <c r="W373" s="336">
        <f t="shared" si="25"/>
        <v>2</v>
      </c>
      <c r="X373" s="333" t="s">
        <v>30</v>
      </c>
      <c r="Y373" s="336">
        <f t="shared" si="23"/>
        <v>3</v>
      </c>
      <c r="Z373" s="333">
        <f t="shared" si="24"/>
        <v>8</v>
      </c>
      <c r="AA373" s="333" t="s">
        <v>1423</v>
      </c>
      <c r="AB373" s="333" t="s">
        <v>1423</v>
      </c>
      <c r="AC373" s="334"/>
      <c r="AD373" s="333" t="s">
        <v>1423</v>
      </c>
      <c r="AE373" s="333" t="s">
        <v>1423</v>
      </c>
      <c r="AF373" s="334">
        <v>44824</v>
      </c>
      <c r="AG373" s="333" t="s">
        <v>1423</v>
      </c>
      <c r="AH373" s="333">
        <v>1</v>
      </c>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3"/>
      <c r="BR373" s="323"/>
      <c r="BS373" s="323"/>
      <c r="BT373" s="323"/>
      <c r="BU373" s="323"/>
      <c r="BV373" s="323"/>
      <c r="BW373" s="323"/>
      <c r="BX373" s="323"/>
      <c r="BY373" s="323"/>
      <c r="BZ373" s="323"/>
      <c r="CA373" s="323"/>
      <c r="CB373" s="323"/>
      <c r="CC373" s="323"/>
      <c r="CD373" s="323"/>
      <c r="CE373" s="323"/>
      <c r="CF373" s="323"/>
      <c r="CG373" s="323"/>
      <c r="CH373" s="323"/>
      <c r="CI373" s="323"/>
      <c r="CJ373" s="323"/>
      <c r="CK373" s="323"/>
      <c r="CL373" s="323"/>
      <c r="CM373" s="323"/>
      <c r="CN373" s="323"/>
      <c r="CO373" s="323"/>
      <c r="CP373" s="323"/>
      <c r="CQ373" s="323"/>
      <c r="CR373" s="323"/>
      <c r="CS373" s="323"/>
      <c r="CT373" s="323"/>
      <c r="CU373" s="323"/>
      <c r="CV373" s="323"/>
      <c r="CW373" s="323"/>
      <c r="CX373" s="323"/>
      <c r="CY373" s="323"/>
      <c r="CZ373" s="323"/>
      <c r="DA373" s="323"/>
      <c r="DB373" s="323"/>
      <c r="DC373" s="323"/>
      <c r="DD373" s="323"/>
      <c r="DE373" s="323"/>
      <c r="DF373" s="323"/>
      <c r="DG373" s="323"/>
      <c r="DH373" s="323"/>
      <c r="DI373" s="323"/>
      <c r="DJ373" s="323"/>
      <c r="DK373" s="323"/>
      <c r="DL373" s="323"/>
      <c r="DM373" s="323"/>
      <c r="DN373" s="323"/>
      <c r="DO373" s="323"/>
      <c r="DP373" s="323"/>
      <c r="DQ373" s="323"/>
      <c r="DR373" s="323"/>
      <c r="DS373" s="323"/>
      <c r="DT373" s="323"/>
      <c r="DU373" s="323"/>
      <c r="DV373" s="323"/>
      <c r="DW373" s="323"/>
      <c r="DX373" s="323"/>
      <c r="DY373" s="323"/>
      <c r="DZ373" s="323"/>
      <c r="EA373" s="323"/>
      <c r="EB373" s="323"/>
      <c r="EC373" s="323"/>
      <c r="ED373" s="323"/>
      <c r="EE373" s="323"/>
      <c r="EF373" s="323"/>
      <c r="EG373" s="323"/>
      <c r="EH373" s="323"/>
      <c r="EI373" s="323"/>
      <c r="EJ373" s="323"/>
      <c r="EK373" s="323"/>
      <c r="EL373" s="323"/>
      <c r="EM373" s="323"/>
      <c r="EN373" s="323"/>
      <c r="EO373" s="323"/>
      <c r="EP373" s="323"/>
      <c r="EQ373" s="323"/>
      <c r="ER373" s="323"/>
      <c r="ES373" s="323"/>
      <c r="ET373" s="323"/>
      <c r="EU373" s="323"/>
    </row>
    <row r="374" spans="1:151" s="333" customFormat="1" ht="120">
      <c r="A374" s="333" t="s">
        <v>2638</v>
      </c>
      <c r="B374" s="333" t="s">
        <v>936</v>
      </c>
      <c r="C374" s="366" t="s">
        <v>356</v>
      </c>
      <c r="D374" s="335" t="s">
        <v>2639</v>
      </c>
      <c r="E374" s="335" t="s">
        <v>2640</v>
      </c>
      <c r="F374" s="333" t="s">
        <v>31</v>
      </c>
      <c r="G374" s="333">
        <v>400125</v>
      </c>
      <c r="H374" s="333" t="s">
        <v>1422</v>
      </c>
      <c r="I374" s="334">
        <v>36372</v>
      </c>
      <c r="J374" s="334" t="s">
        <v>1741</v>
      </c>
      <c r="K374" s="334" t="s">
        <v>1425</v>
      </c>
      <c r="L374" s="334" t="s">
        <v>1425</v>
      </c>
      <c r="M374" s="333" t="s">
        <v>1426</v>
      </c>
      <c r="N374" s="333" t="s">
        <v>1437</v>
      </c>
      <c r="O374" s="333" t="s">
        <v>1495</v>
      </c>
      <c r="P374" s="333" t="s">
        <v>31</v>
      </c>
      <c r="Q374" s="333" t="s">
        <v>30</v>
      </c>
      <c r="R374" s="333" t="s">
        <v>2603</v>
      </c>
      <c r="S374" s="333" t="s">
        <v>2641</v>
      </c>
      <c r="T374" s="333" t="s">
        <v>1430</v>
      </c>
      <c r="U374" s="336">
        <f t="shared" si="22"/>
        <v>3</v>
      </c>
      <c r="V374" s="333" t="s">
        <v>1431</v>
      </c>
      <c r="W374" s="336">
        <f t="shared" si="25"/>
        <v>2</v>
      </c>
      <c r="X374" s="333" t="s">
        <v>1431</v>
      </c>
      <c r="Y374" s="336">
        <f t="shared" si="23"/>
        <v>2</v>
      </c>
      <c r="Z374" s="333">
        <f t="shared" si="24"/>
        <v>7</v>
      </c>
      <c r="AA374" s="333" t="s">
        <v>31</v>
      </c>
      <c r="AB374" s="333" t="s">
        <v>1423</v>
      </c>
      <c r="AC374" s="333" t="s">
        <v>1423</v>
      </c>
      <c r="AD374" s="333" t="s">
        <v>1423</v>
      </c>
      <c r="AE374" s="333" t="s">
        <v>1423</v>
      </c>
      <c r="AF374" s="334">
        <v>44824</v>
      </c>
      <c r="AG374" s="333" t="s">
        <v>1423</v>
      </c>
      <c r="AH374" s="333">
        <v>1</v>
      </c>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3"/>
      <c r="BR374" s="323"/>
      <c r="BS374" s="323"/>
      <c r="BT374" s="323"/>
      <c r="BU374" s="323"/>
      <c r="BV374" s="323"/>
      <c r="BW374" s="323"/>
      <c r="BX374" s="323"/>
      <c r="BY374" s="323"/>
      <c r="BZ374" s="323"/>
      <c r="CA374" s="323"/>
      <c r="CB374" s="323"/>
      <c r="CC374" s="323"/>
      <c r="CD374" s="323"/>
      <c r="CE374" s="323"/>
      <c r="CF374" s="323"/>
      <c r="CG374" s="323"/>
      <c r="CH374" s="323"/>
      <c r="CI374" s="323"/>
      <c r="CJ374" s="323"/>
      <c r="CK374" s="323"/>
      <c r="CL374" s="323"/>
      <c r="CM374" s="323"/>
      <c r="CN374" s="323"/>
      <c r="CO374" s="323"/>
      <c r="CP374" s="323"/>
      <c r="CQ374" s="323"/>
      <c r="CR374" s="323"/>
      <c r="CS374" s="323"/>
      <c r="CT374" s="323"/>
      <c r="CU374" s="323"/>
      <c r="CV374" s="323"/>
      <c r="CW374" s="323"/>
      <c r="CX374" s="323"/>
      <c r="CY374" s="323"/>
      <c r="CZ374" s="323"/>
      <c r="DA374" s="323"/>
      <c r="DB374" s="323"/>
      <c r="DC374" s="323"/>
      <c r="DD374" s="323"/>
      <c r="DE374" s="323"/>
      <c r="DF374" s="323"/>
      <c r="DG374" s="323"/>
      <c r="DH374" s="323"/>
      <c r="DI374" s="323"/>
      <c r="DJ374" s="323"/>
      <c r="DK374" s="323"/>
      <c r="DL374" s="323"/>
      <c r="DM374" s="323"/>
      <c r="DN374" s="323"/>
      <c r="DO374" s="323"/>
      <c r="DP374" s="323"/>
      <c r="DQ374" s="323"/>
      <c r="DR374" s="323"/>
      <c r="DS374" s="323"/>
      <c r="DT374" s="323"/>
      <c r="DU374" s="323"/>
      <c r="DV374" s="323"/>
      <c r="DW374" s="323"/>
      <c r="DX374" s="323"/>
      <c r="DY374" s="323"/>
      <c r="DZ374" s="323"/>
      <c r="EA374" s="323"/>
      <c r="EB374" s="323"/>
      <c r="EC374" s="323"/>
      <c r="ED374" s="323"/>
      <c r="EE374" s="323"/>
      <c r="EF374" s="323"/>
      <c r="EG374" s="323"/>
      <c r="EH374" s="323"/>
      <c r="EI374" s="323"/>
      <c r="EJ374" s="323"/>
      <c r="EK374" s="323"/>
      <c r="EL374" s="323"/>
      <c r="EM374" s="323"/>
      <c r="EN374" s="323"/>
      <c r="EO374" s="323"/>
      <c r="EP374" s="323"/>
      <c r="EQ374" s="323"/>
      <c r="ER374" s="323"/>
      <c r="ES374" s="323"/>
      <c r="ET374" s="323"/>
      <c r="EU374" s="323"/>
    </row>
    <row r="375" spans="1:151" s="333" customFormat="1" ht="90">
      <c r="A375" s="333" t="s">
        <v>2642</v>
      </c>
      <c r="B375" s="333" t="s">
        <v>936</v>
      </c>
      <c r="C375" s="366" t="s">
        <v>356</v>
      </c>
      <c r="D375" s="335" t="s">
        <v>2643</v>
      </c>
      <c r="E375" s="335" t="s">
        <v>2644</v>
      </c>
      <c r="F375" s="333" t="s">
        <v>31</v>
      </c>
      <c r="G375" s="333">
        <v>400125</v>
      </c>
      <c r="H375" s="333" t="s">
        <v>1422</v>
      </c>
      <c r="I375" s="334">
        <v>36372</v>
      </c>
      <c r="J375" s="334" t="s">
        <v>1741</v>
      </c>
      <c r="K375" s="334" t="s">
        <v>1425</v>
      </c>
      <c r="L375" s="334" t="s">
        <v>1425</v>
      </c>
      <c r="M375" s="333" t="s">
        <v>1426</v>
      </c>
      <c r="N375" s="333" t="s">
        <v>1437</v>
      </c>
      <c r="O375" s="333" t="s">
        <v>1441</v>
      </c>
      <c r="P375" s="333" t="s">
        <v>31</v>
      </c>
      <c r="Q375" s="333" t="s">
        <v>30</v>
      </c>
      <c r="R375" s="333" t="s">
        <v>2603</v>
      </c>
      <c r="S375" s="333" t="s">
        <v>1423</v>
      </c>
      <c r="T375" s="333" t="s">
        <v>1430</v>
      </c>
      <c r="U375" s="336">
        <f t="shared" si="22"/>
        <v>3</v>
      </c>
      <c r="V375" s="333" t="s">
        <v>1431</v>
      </c>
      <c r="W375" s="336">
        <f t="shared" si="25"/>
        <v>2</v>
      </c>
      <c r="X375" s="333" t="s">
        <v>1431</v>
      </c>
      <c r="Y375" s="336">
        <f t="shared" si="23"/>
        <v>2</v>
      </c>
      <c r="Z375" s="333">
        <f t="shared" si="24"/>
        <v>7</v>
      </c>
      <c r="AA375" s="333" t="s">
        <v>31</v>
      </c>
      <c r="AB375" s="333" t="s">
        <v>1423</v>
      </c>
      <c r="AC375" s="333" t="s">
        <v>1423</v>
      </c>
      <c r="AD375" s="333" t="s">
        <v>1423</v>
      </c>
      <c r="AE375" s="333" t="s">
        <v>1423</v>
      </c>
      <c r="AF375" s="334">
        <v>44824</v>
      </c>
      <c r="AG375" s="333" t="s">
        <v>1423</v>
      </c>
      <c r="AH375" s="333">
        <v>1</v>
      </c>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3"/>
      <c r="BR375" s="323"/>
      <c r="BS375" s="323"/>
      <c r="BT375" s="323"/>
      <c r="BU375" s="323"/>
      <c r="BV375" s="323"/>
      <c r="BW375" s="323"/>
      <c r="BX375" s="323"/>
      <c r="BY375" s="323"/>
      <c r="BZ375" s="323"/>
      <c r="CA375" s="323"/>
      <c r="CB375" s="323"/>
      <c r="CC375" s="323"/>
      <c r="CD375" s="323"/>
      <c r="CE375" s="323"/>
      <c r="CF375" s="323"/>
      <c r="CG375" s="323"/>
      <c r="CH375" s="323"/>
      <c r="CI375" s="323"/>
      <c r="CJ375" s="323"/>
      <c r="CK375" s="323"/>
      <c r="CL375" s="323"/>
      <c r="CM375" s="323"/>
      <c r="CN375" s="323"/>
      <c r="CO375" s="323"/>
      <c r="CP375" s="323"/>
      <c r="CQ375" s="323"/>
      <c r="CR375" s="323"/>
      <c r="CS375" s="323"/>
      <c r="CT375" s="323"/>
      <c r="CU375" s="323"/>
      <c r="CV375" s="323"/>
      <c r="CW375" s="323"/>
      <c r="CX375" s="323"/>
      <c r="CY375" s="323"/>
      <c r="CZ375" s="323"/>
      <c r="DA375" s="323"/>
      <c r="DB375" s="323"/>
      <c r="DC375" s="323"/>
      <c r="DD375" s="323"/>
      <c r="DE375" s="323"/>
      <c r="DF375" s="323"/>
      <c r="DG375" s="323"/>
      <c r="DH375" s="323"/>
      <c r="DI375" s="323"/>
      <c r="DJ375" s="323"/>
      <c r="DK375" s="323"/>
      <c r="DL375" s="323"/>
      <c r="DM375" s="323"/>
      <c r="DN375" s="323"/>
      <c r="DO375" s="323"/>
      <c r="DP375" s="323"/>
      <c r="DQ375" s="323"/>
      <c r="DR375" s="323"/>
      <c r="DS375" s="323"/>
      <c r="DT375" s="323"/>
      <c r="DU375" s="323"/>
      <c r="DV375" s="323"/>
      <c r="DW375" s="323"/>
      <c r="DX375" s="323"/>
      <c r="DY375" s="323"/>
      <c r="DZ375" s="323"/>
      <c r="EA375" s="323"/>
      <c r="EB375" s="323"/>
      <c r="EC375" s="323"/>
      <c r="ED375" s="323"/>
      <c r="EE375" s="323"/>
      <c r="EF375" s="323"/>
      <c r="EG375" s="323"/>
      <c r="EH375" s="323"/>
      <c r="EI375" s="323"/>
      <c r="EJ375" s="323"/>
      <c r="EK375" s="323"/>
      <c r="EL375" s="323"/>
      <c r="EM375" s="323"/>
      <c r="EN375" s="323"/>
      <c r="EO375" s="323"/>
      <c r="EP375" s="323"/>
      <c r="EQ375" s="323"/>
      <c r="ER375" s="323"/>
      <c r="ES375" s="323"/>
      <c r="ET375" s="323"/>
      <c r="EU375" s="323"/>
    </row>
    <row r="376" spans="1:151" s="333" customFormat="1" ht="195">
      <c r="A376" s="333" t="s">
        <v>2645</v>
      </c>
      <c r="B376" s="333" t="s">
        <v>936</v>
      </c>
      <c r="C376" s="366" t="s">
        <v>356</v>
      </c>
      <c r="D376" s="335" t="s">
        <v>2646</v>
      </c>
      <c r="E376" s="335" t="s">
        <v>2647</v>
      </c>
      <c r="F376" s="333" t="s">
        <v>31</v>
      </c>
      <c r="G376" s="333">
        <v>400115</v>
      </c>
      <c r="H376" s="333" t="s">
        <v>1422</v>
      </c>
      <c r="I376" s="334" t="s">
        <v>1423</v>
      </c>
      <c r="J376" s="334" t="s">
        <v>1424</v>
      </c>
      <c r="K376" s="334" t="s">
        <v>1425</v>
      </c>
      <c r="L376" s="334" t="s">
        <v>1425</v>
      </c>
      <c r="M376" s="333" t="s">
        <v>1426</v>
      </c>
      <c r="N376" s="333" t="s">
        <v>1437</v>
      </c>
      <c r="O376" s="333" t="s">
        <v>1495</v>
      </c>
      <c r="P376" s="333" t="s">
        <v>31</v>
      </c>
      <c r="Q376" s="333" t="s">
        <v>31</v>
      </c>
      <c r="R376" s="333" t="s">
        <v>2603</v>
      </c>
      <c r="S376" s="333" t="s">
        <v>1423</v>
      </c>
      <c r="T376" s="333" t="s">
        <v>1430</v>
      </c>
      <c r="U376" s="336">
        <f t="shared" si="22"/>
        <v>3</v>
      </c>
      <c r="V376" s="333" t="s">
        <v>1431</v>
      </c>
      <c r="W376" s="336">
        <f t="shared" si="25"/>
        <v>2</v>
      </c>
      <c r="X376" s="333" t="s">
        <v>1431</v>
      </c>
      <c r="Y376" s="336">
        <f t="shared" si="23"/>
        <v>2</v>
      </c>
      <c r="Z376" s="333">
        <f t="shared" si="24"/>
        <v>7</v>
      </c>
      <c r="AA376" s="333" t="s">
        <v>30</v>
      </c>
      <c r="AB376" s="333" t="s">
        <v>1423</v>
      </c>
      <c r="AC376" s="333" t="s">
        <v>1423</v>
      </c>
      <c r="AD376" s="333" t="s">
        <v>1423</v>
      </c>
      <c r="AE376" s="333" t="s">
        <v>1423</v>
      </c>
      <c r="AF376" s="334">
        <v>44824</v>
      </c>
      <c r="AG376" s="333" t="s">
        <v>1423</v>
      </c>
      <c r="AH376" s="333">
        <v>1</v>
      </c>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3"/>
      <c r="BR376" s="323"/>
      <c r="BS376" s="323"/>
      <c r="BT376" s="323"/>
      <c r="BU376" s="323"/>
      <c r="BV376" s="323"/>
      <c r="BW376" s="323"/>
      <c r="BX376" s="323"/>
      <c r="BY376" s="323"/>
      <c r="BZ376" s="323"/>
      <c r="CA376" s="323"/>
      <c r="CB376" s="323"/>
      <c r="CC376" s="323"/>
      <c r="CD376" s="323"/>
      <c r="CE376" s="323"/>
      <c r="CF376" s="323"/>
      <c r="CG376" s="323"/>
      <c r="CH376" s="323"/>
      <c r="CI376" s="323"/>
      <c r="CJ376" s="323"/>
      <c r="CK376" s="323"/>
      <c r="CL376" s="323"/>
      <c r="CM376" s="323"/>
      <c r="CN376" s="323"/>
      <c r="CO376" s="323"/>
      <c r="CP376" s="323"/>
      <c r="CQ376" s="323"/>
      <c r="CR376" s="323"/>
      <c r="CS376" s="323"/>
      <c r="CT376" s="323"/>
      <c r="CU376" s="323"/>
      <c r="CV376" s="323"/>
      <c r="CW376" s="323"/>
      <c r="CX376" s="323"/>
      <c r="CY376" s="323"/>
      <c r="CZ376" s="323"/>
      <c r="DA376" s="323"/>
      <c r="DB376" s="323"/>
      <c r="DC376" s="323"/>
      <c r="DD376" s="323"/>
      <c r="DE376" s="323"/>
      <c r="DF376" s="323"/>
      <c r="DG376" s="323"/>
      <c r="DH376" s="323"/>
      <c r="DI376" s="323"/>
      <c r="DJ376" s="323"/>
      <c r="DK376" s="323"/>
      <c r="DL376" s="323"/>
      <c r="DM376" s="323"/>
      <c r="DN376" s="323"/>
      <c r="DO376" s="323"/>
      <c r="DP376" s="323"/>
      <c r="DQ376" s="323"/>
      <c r="DR376" s="323"/>
      <c r="DS376" s="323"/>
      <c r="DT376" s="323"/>
      <c r="DU376" s="323"/>
      <c r="DV376" s="323"/>
      <c r="DW376" s="323"/>
      <c r="DX376" s="323"/>
      <c r="DY376" s="323"/>
      <c r="DZ376" s="323"/>
      <c r="EA376" s="323"/>
      <c r="EB376" s="323"/>
      <c r="EC376" s="323"/>
      <c r="ED376" s="323"/>
      <c r="EE376" s="323"/>
      <c r="EF376" s="323"/>
      <c r="EG376" s="323"/>
      <c r="EH376" s="323"/>
      <c r="EI376" s="323"/>
      <c r="EJ376" s="323"/>
      <c r="EK376" s="323"/>
      <c r="EL376" s="323"/>
      <c r="EM376" s="323"/>
      <c r="EN376" s="323"/>
      <c r="EO376" s="323"/>
      <c r="EP376" s="323"/>
      <c r="EQ376" s="323"/>
      <c r="ER376" s="323"/>
      <c r="ES376" s="323"/>
      <c r="ET376" s="323"/>
      <c r="EU376" s="323"/>
    </row>
    <row r="377" spans="1:151" s="333" customFormat="1" ht="60">
      <c r="A377" s="333" t="s">
        <v>2648</v>
      </c>
      <c r="B377" s="333" t="s">
        <v>936</v>
      </c>
      <c r="C377" s="366" t="s">
        <v>356</v>
      </c>
      <c r="D377" s="335" t="s">
        <v>2649</v>
      </c>
      <c r="E377" s="335" t="s">
        <v>2650</v>
      </c>
      <c r="F377" s="333" t="s">
        <v>31</v>
      </c>
      <c r="G377" s="333">
        <v>400115</v>
      </c>
      <c r="H377" s="333" t="s">
        <v>1422</v>
      </c>
      <c r="I377" s="334" t="s">
        <v>1423</v>
      </c>
      <c r="J377" s="334" t="s">
        <v>1037</v>
      </c>
      <c r="K377" s="334" t="s">
        <v>1425</v>
      </c>
      <c r="L377" s="334" t="s">
        <v>1425</v>
      </c>
      <c r="M377" s="333" t="s">
        <v>1426</v>
      </c>
      <c r="N377" s="333" t="s">
        <v>1437</v>
      </c>
      <c r="O377" s="333" t="s">
        <v>1495</v>
      </c>
      <c r="P377" s="333" t="s">
        <v>31</v>
      </c>
      <c r="Q377" s="333" t="s">
        <v>30</v>
      </c>
      <c r="R377" s="333" t="s">
        <v>2603</v>
      </c>
      <c r="S377" s="333" t="s">
        <v>1423</v>
      </c>
      <c r="T377" s="333" t="s">
        <v>1430</v>
      </c>
      <c r="U377" s="336">
        <f t="shared" si="22"/>
        <v>3</v>
      </c>
      <c r="V377" s="333" t="s">
        <v>1431</v>
      </c>
      <c r="W377" s="336">
        <f t="shared" si="25"/>
        <v>2</v>
      </c>
      <c r="X377" s="333" t="s">
        <v>1431</v>
      </c>
      <c r="Y377" s="336">
        <f t="shared" si="23"/>
        <v>2</v>
      </c>
      <c r="Z377" s="333">
        <f t="shared" si="24"/>
        <v>7</v>
      </c>
      <c r="AA377" s="333" t="s">
        <v>31</v>
      </c>
      <c r="AB377" s="333" t="s">
        <v>1423</v>
      </c>
      <c r="AC377" s="333" t="s">
        <v>1423</v>
      </c>
      <c r="AD377" s="333" t="s">
        <v>1423</v>
      </c>
      <c r="AE377" s="333" t="s">
        <v>1423</v>
      </c>
      <c r="AF377" s="334">
        <v>44824</v>
      </c>
      <c r="AG377" s="333" t="s">
        <v>1423</v>
      </c>
      <c r="AH377" s="333">
        <v>1</v>
      </c>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3"/>
      <c r="BR377" s="323"/>
      <c r="BS377" s="323"/>
      <c r="BT377" s="323"/>
      <c r="BU377" s="323"/>
      <c r="BV377" s="323"/>
      <c r="BW377" s="323"/>
      <c r="BX377" s="323"/>
      <c r="BY377" s="323"/>
      <c r="BZ377" s="323"/>
      <c r="CA377" s="323"/>
      <c r="CB377" s="323"/>
      <c r="CC377" s="323"/>
      <c r="CD377" s="323"/>
      <c r="CE377" s="323"/>
      <c r="CF377" s="323"/>
      <c r="CG377" s="323"/>
      <c r="CH377" s="323"/>
      <c r="CI377" s="323"/>
      <c r="CJ377" s="323"/>
      <c r="CK377" s="323"/>
      <c r="CL377" s="323"/>
      <c r="CM377" s="323"/>
      <c r="CN377" s="323"/>
      <c r="CO377" s="323"/>
      <c r="CP377" s="323"/>
      <c r="CQ377" s="323"/>
      <c r="CR377" s="323"/>
      <c r="CS377" s="323"/>
      <c r="CT377" s="323"/>
      <c r="CU377" s="323"/>
      <c r="CV377" s="323"/>
      <c r="CW377" s="323"/>
      <c r="CX377" s="323"/>
      <c r="CY377" s="323"/>
      <c r="CZ377" s="323"/>
      <c r="DA377" s="323"/>
      <c r="DB377" s="323"/>
      <c r="DC377" s="323"/>
      <c r="DD377" s="323"/>
      <c r="DE377" s="323"/>
      <c r="DF377" s="323"/>
      <c r="DG377" s="323"/>
      <c r="DH377" s="323"/>
      <c r="DI377" s="323"/>
      <c r="DJ377" s="323"/>
      <c r="DK377" s="323"/>
      <c r="DL377" s="323"/>
      <c r="DM377" s="323"/>
      <c r="DN377" s="323"/>
      <c r="DO377" s="323"/>
      <c r="DP377" s="323"/>
      <c r="DQ377" s="323"/>
      <c r="DR377" s="323"/>
      <c r="DS377" s="323"/>
      <c r="DT377" s="323"/>
      <c r="DU377" s="323"/>
      <c r="DV377" s="323"/>
      <c r="DW377" s="323"/>
      <c r="DX377" s="323"/>
      <c r="DY377" s="323"/>
      <c r="DZ377" s="323"/>
      <c r="EA377" s="323"/>
      <c r="EB377" s="323"/>
      <c r="EC377" s="323"/>
      <c r="ED377" s="323"/>
      <c r="EE377" s="323"/>
      <c r="EF377" s="323"/>
      <c r="EG377" s="323"/>
      <c r="EH377" s="323"/>
      <c r="EI377" s="323"/>
      <c r="EJ377" s="323"/>
      <c r="EK377" s="323"/>
      <c r="EL377" s="323"/>
      <c r="EM377" s="323"/>
      <c r="EN377" s="323"/>
      <c r="EO377" s="323"/>
      <c r="EP377" s="323"/>
      <c r="EQ377" s="323"/>
      <c r="ER377" s="323"/>
      <c r="ES377" s="323"/>
      <c r="ET377" s="323"/>
      <c r="EU377" s="323"/>
    </row>
    <row r="378" spans="1:151" s="333" customFormat="1" ht="180">
      <c r="A378" s="333" t="s">
        <v>2651</v>
      </c>
      <c r="B378" s="333" t="s">
        <v>936</v>
      </c>
      <c r="C378" s="366" t="s">
        <v>356</v>
      </c>
      <c r="D378" s="335" t="s">
        <v>2652</v>
      </c>
      <c r="E378" s="335" t="s">
        <v>2653</v>
      </c>
      <c r="F378" s="333" t="s">
        <v>31</v>
      </c>
      <c r="G378" s="333">
        <v>4003015</v>
      </c>
      <c r="H378" s="333" t="s">
        <v>1422</v>
      </c>
      <c r="I378" s="334">
        <v>36526</v>
      </c>
      <c r="J378" s="334" t="s">
        <v>1173</v>
      </c>
      <c r="K378" s="334" t="s">
        <v>1425</v>
      </c>
      <c r="L378" s="334" t="s">
        <v>1425</v>
      </c>
      <c r="M378" s="333" t="s">
        <v>1426</v>
      </c>
      <c r="N378" s="333" t="s">
        <v>1437</v>
      </c>
      <c r="O378" s="333" t="s">
        <v>1441</v>
      </c>
      <c r="P378" s="333" t="s">
        <v>31</v>
      </c>
      <c r="Q378" s="333" t="s">
        <v>30</v>
      </c>
      <c r="R378" s="333" t="s">
        <v>2603</v>
      </c>
      <c r="S378" s="333" t="s">
        <v>1423</v>
      </c>
      <c r="T378" s="333" t="s">
        <v>1430</v>
      </c>
      <c r="U378" s="336">
        <f t="shared" si="22"/>
        <v>3</v>
      </c>
      <c r="V378" s="333" t="s">
        <v>1431</v>
      </c>
      <c r="W378" s="336">
        <f t="shared" si="25"/>
        <v>2</v>
      </c>
      <c r="X378" s="333" t="s">
        <v>1431</v>
      </c>
      <c r="Y378" s="336">
        <f t="shared" si="23"/>
        <v>2</v>
      </c>
      <c r="Z378" s="333">
        <f t="shared" si="24"/>
        <v>7</v>
      </c>
      <c r="AA378" s="333" t="s">
        <v>30</v>
      </c>
      <c r="AB378" s="333" t="s">
        <v>1423</v>
      </c>
      <c r="AC378" s="333" t="s">
        <v>1423</v>
      </c>
      <c r="AD378" s="333" t="s">
        <v>1423</v>
      </c>
      <c r="AE378" s="333" t="s">
        <v>1423</v>
      </c>
      <c r="AF378" s="334">
        <v>44823</v>
      </c>
      <c r="AG378" s="333" t="s">
        <v>1423</v>
      </c>
      <c r="AH378" s="333">
        <v>1</v>
      </c>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3"/>
      <c r="BR378" s="323"/>
      <c r="BS378" s="323"/>
      <c r="BT378" s="323"/>
      <c r="BU378" s="323"/>
      <c r="BV378" s="323"/>
      <c r="BW378" s="323"/>
      <c r="BX378" s="323"/>
      <c r="BY378" s="323"/>
      <c r="BZ378" s="323"/>
      <c r="CA378" s="323"/>
      <c r="CB378" s="323"/>
      <c r="CC378" s="323"/>
      <c r="CD378" s="323"/>
      <c r="CE378" s="323"/>
      <c r="CF378" s="323"/>
      <c r="CG378" s="323"/>
      <c r="CH378" s="323"/>
      <c r="CI378" s="323"/>
      <c r="CJ378" s="323"/>
      <c r="CK378" s="323"/>
      <c r="CL378" s="323"/>
      <c r="CM378" s="323"/>
      <c r="CN378" s="323"/>
      <c r="CO378" s="323"/>
      <c r="CP378" s="323"/>
      <c r="CQ378" s="323"/>
      <c r="CR378" s="323"/>
      <c r="CS378" s="323"/>
      <c r="CT378" s="323"/>
      <c r="CU378" s="323"/>
      <c r="CV378" s="323"/>
      <c r="CW378" s="323"/>
      <c r="CX378" s="323"/>
      <c r="CY378" s="323"/>
      <c r="CZ378" s="323"/>
      <c r="DA378" s="323"/>
      <c r="DB378" s="323"/>
      <c r="DC378" s="323"/>
      <c r="DD378" s="323"/>
      <c r="DE378" s="323"/>
      <c r="DF378" s="323"/>
      <c r="DG378" s="323"/>
      <c r="DH378" s="323"/>
      <c r="DI378" s="323"/>
      <c r="DJ378" s="323"/>
      <c r="DK378" s="323"/>
      <c r="DL378" s="323"/>
      <c r="DM378" s="323"/>
      <c r="DN378" s="323"/>
      <c r="DO378" s="323"/>
      <c r="DP378" s="323"/>
      <c r="DQ378" s="323"/>
      <c r="DR378" s="323"/>
      <c r="DS378" s="323"/>
      <c r="DT378" s="323"/>
      <c r="DU378" s="323"/>
      <c r="DV378" s="323"/>
      <c r="DW378" s="323"/>
      <c r="DX378" s="323"/>
      <c r="DY378" s="323"/>
      <c r="DZ378" s="323"/>
      <c r="EA378" s="323"/>
      <c r="EB378" s="323"/>
      <c r="EC378" s="323"/>
      <c r="ED378" s="323"/>
      <c r="EE378" s="323"/>
      <c r="EF378" s="323"/>
      <c r="EG378" s="323"/>
      <c r="EH378" s="323"/>
      <c r="EI378" s="323"/>
      <c r="EJ378" s="323"/>
      <c r="EK378" s="323"/>
      <c r="EL378" s="323"/>
      <c r="EM378" s="323"/>
      <c r="EN378" s="323"/>
      <c r="EO378" s="323"/>
      <c r="EP378" s="323"/>
      <c r="EQ378" s="323"/>
      <c r="ER378" s="323"/>
      <c r="ES378" s="323"/>
      <c r="ET378" s="323"/>
      <c r="EU378" s="323"/>
    </row>
    <row r="379" spans="1:151" s="333" customFormat="1" ht="90">
      <c r="A379" s="333" t="s">
        <v>2654</v>
      </c>
      <c r="B379" s="333" t="s">
        <v>936</v>
      </c>
      <c r="C379" s="366" t="s">
        <v>356</v>
      </c>
      <c r="D379" s="335" t="s">
        <v>2655</v>
      </c>
      <c r="E379" s="335" t="s">
        <v>2656</v>
      </c>
      <c r="F379" s="333" t="s">
        <v>30</v>
      </c>
      <c r="G379" s="333" t="s">
        <v>1423</v>
      </c>
      <c r="H379" s="333" t="s">
        <v>1422</v>
      </c>
      <c r="I379" s="334">
        <v>36526</v>
      </c>
      <c r="J379" s="334" t="s">
        <v>1424</v>
      </c>
      <c r="K379" s="334" t="s">
        <v>1425</v>
      </c>
      <c r="L379" s="334" t="s">
        <v>1425</v>
      </c>
      <c r="M379" s="333" t="s">
        <v>1426</v>
      </c>
      <c r="N379" s="333" t="s">
        <v>1437</v>
      </c>
      <c r="O379" s="333" t="s">
        <v>1495</v>
      </c>
      <c r="P379" s="333" t="s">
        <v>31</v>
      </c>
      <c r="Q379" s="333" t="s">
        <v>30</v>
      </c>
      <c r="R379" s="333" t="s">
        <v>2603</v>
      </c>
      <c r="S379" s="333" t="s">
        <v>1423</v>
      </c>
      <c r="T379" s="333" t="s">
        <v>1430</v>
      </c>
      <c r="U379" s="336">
        <f t="shared" si="22"/>
        <v>3</v>
      </c>
      <c r="V379" s="333" t="s">
        <v>1431</v>
      </c>
      <c r="W379" s="336">
        <f t="shared" si="25"/>
        <v>2</v>
      </c>
      <c r="X379" s="333" t="s">
        <v>1431</v>
      </c>
      <c r="Y379" s="336">
        <f t="shared" si="23"/>
        <v>2</v>
      </c>
      <c r="Z379" s="333">
        <f t="shared" si="24"/>
        <v>7</v>
      </c>
      <c r="AA379" s="333" t="s">
        <v>30</v>
      </c>
      <c r="AB379" s="333" t="s">
        <v>1423</v>
      </c>
      <c r="AC379" s="333" t="s">
        <v>1423</v>
      </c>
      <c r="AD379" s="333" t="s">
        <v>1423</v>
      </c>
      <c r="AE379" s="333" t="s">
        <v>1423</v>
      </c>
      <c r="AF379" s="334">
        <v>44823</v>
      </c>
      <c r="AG379" s="333" t="s">
        <v>1423</v>
      </c>
      <c r="AH379" s="333">
        <v>1</v>
      </c>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3"/>
      <c r="BR379" s="323"/>
      <c r="BS379" s="323"/>
      <c r="BT379" s="323"/>
      <c r="BU379" s="323"/>
      <c r="BV379" s="323"/>
      <c r="BW379" s="323"/>
      <c r="BX379" s="323"/>
      <c r="BY379" s="323"/>
      <c r="BZ379" s="323"/>
      <c r="CA379" s="323"/>
      <c r="CB379" s="323"/>
      <c r="CC379" s="323"/>
      <c r="CD379" s="323"/>
      <c r="CE379" s="323"/>
      <c r="CF379" s="323"/>
      <c r="CG379" s="323"/>
      <c r="CH379" s="323"/>
      <c r="CI379" s="323"/>
      <c r="CJ379" s="323"/>
      <c r="CK379" s="323"/>
      <c r="CL379" s="323"/>
      <c r="CM379" s="323"/>
      <c r="CN379" s="323"/>
      <c r="CO379" s="323"/>
      <c r="CP379" s="323"/>
      <c r="CQ379" s="323"/>
      <c r="CR379" s="323"/>
      <c r="CS379" s="323"/>
      <c r="CT379" s="323"/>
      <c r="CU379" s="323"/>
      <c r="CV379" s="323"/>
      <c r="CW379" s="323"/>
      <c r="CX379" s="323"/>
      <c r="CY379" s="323"/>
      <c r="CZ379" s="323"/>
      <c r="DA379" s="323"/>
      <c r="DB379" s="323"/>
      <c r="DC379" s="323"/>
      <c r="DD379" s="323"/>
      <c r="DE379" s="323"/>
      <c r="DF379" s="323"/>
      <c r="DG379" s="323"/>
      <c r="DH379" s="323"/>
      <c r="DI379" s="323"/>
      <c r="DJ379" s="323"/>
      <c r="DK379" s="323"/>
      <c r="DL379" s="323"/>
      <c r="DM379" s="323"/>
      <c r="DN379" s="323"/>
      <c r="DO379" s="323"/>
      <c r="DP379" s="323"/>
      <c r="DQ379" s="323"/>
      <c r="DR379" s="323"/>
      <c r="DS379" s="323"/>
      <c r="DT379" s="323"/>
      <c r="DU379" s="323"/>
      <c r="DV379" s="323"/>
      <c r="DW379" s="323"/>
      <c r="DX379" s="323"/>
      <c r="DY379" s="323"/>
      <c r="DZ379" s="323"/>
      <c r="EA379" s="323"/>
      <c r="EB379" s="323"/>
      <c r="EC379" s="323"/>
      <c r="ED379" s="323"/>
      <c r="EE379" s="323"/>
      <c r="EF379" s="323"/>
      <c r="EG379" s="323"/>
      <c r="EH379" s="323"/>
      <c r="EI379" s="323"/>
      <c r="EJ379" s="323"/>
      <c r="EK379" s="323"/>
      <c r="EL379" s="323"/>
      <c r="EM379" s="323"/>
      <c r="EN379" s="323"/>
      <c r="EO379" s="323"/>
      <c r="EP379" s="323"/>
      <c r="EQ379" s="323"/>
      <c r="ER379" s="323"/>
      <c r="ES379" s="323"/>
      <c r="ET379" s="323"/>
      <c r="EU379" s="323"/>
    </row>
    <row r="380" spans="1:151" s="333" customFormat="1" ht="60">
      <c r="A380" s="333" t="s">
        <v>2657</v>
      </c>
      <c r="B380" s="333" t="s">
        <v>936</v>
      </c>
      <c r="C380" s="366" t="s">
        <v>356</v>
      </c>
      <c r="D380" s="335" t="s">
        <v>2658</v>
      </c>
      <c r="E380" s="335" t="s">
        <v>2659</v>
      </c>
      <c r="F380" s="333" t="s">
        <v>31</v>
      </c>
      <c r="G380" s="333">
        <v>4003015</v>
      </c>
      <c r="H380" s="333" t="s">
        <v>1422</v>
      </c>
      <c r="I380" s="334">
        <v>36526</v>
      </c>
      <c r="J380" s="334" t="s">
        <v>1424</v>
      </c>
      <c r="K380" s="334" t="s">
        <v>1425</v>
      </c>
      <c r="L380" s="334" t="s">
        <v>1425</v>
      </c>
      <c r="M380" s="333" t="s">
        <v>1426</v>
      </c>
      <c r="N380" s="333" t="s">
        <v>1437</v>
      </c>
      <c r="O380" s="333" t="s">
        <v>1894</v>
      </c>
      <c r="P380" s="333" t="s">
        <v>31</v>
      </c>
      <c r="Q380" s="333" t="s">
        <v>30</v>
      </c>
      <c r="R380" s="333" t="s">
        <v>2603</v>
      </c>
      <c r="S380" s="333" t="s">
        <v>1423</v>
      </c>
      <c r="T380" s="333" t="s">
        <v>1430</v>
      </c>
      <c r="U380" s="336">
        <f t="shared" si="22"/>
        <v>3</v>
      </c>
      <c r="V380" s="333" t="s">
        <v>1431</v>
      </c>
      <c r="W380" s="336">
        <f t="shared" si="25"/>
        <v>2</v>
      </c>
      <c r="X380" s="333" t="s">
        <v>1431</v>
      </c>
      <c r="Y380" s="336">
        <f t="shared" si="23"/>
        <v>2</v>
      </c>
      <c r="Z380" s="333">
        <f t="shared" si="24"/>
        <v>7</v>
      </c>
      <c r="AA380" s="333" t="s">
        <v>30</v>
      </c>
      <c r="AB380" s="333" t="s">
        <v>1423</v>
      </c>
      <c r="AC380" s="333" t="s">
        <v>1423</v>
      </c>
      <c r="AD380" s="333" t="s">
        <v>1423</v>
      </c>
      <c r="AE380" s="333" t="s">
        <v>1423</v>
      </c>
      <c r="AF380" s="334">
        <v>44823</v>
      </c>
      <c r="AG380" s="333" t="s">
        <v>1423</v>
      </c>
      <c r="AH380" s="333">
        <v>1</v>
      </c>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3"/>
      <c r="BR380" s="323"/>
      <c r="BS380" s="323"/>
      <c r="BT380" s="323"/>
      <c r="BU380" s="323"/>
      <c r="BV380" s="323"/>
      <c r="BW380" s="323"/>
      <c r="BX380" s="323"/>
      <c r="BY380" s="323"/>
      <c r="BZ380" s="323"/>
      <c r="CA380" s="323"/>
      <c r="CB380" s="323"/>
      <c r="CC380" s="323"/>
      <c r="CD380" s="323"/>
      <c r="CE380" s="323"/>
      <c r="CF380" s="323"/>
      <c r="CG380" s="323"/>
      <c r="CH380" s="323"/>
      <c r="CI380" s="323"/>
      <c r="CJ380" s="323"/>
      <c r="CK380" s="323"/>
      <c r="CL380" s="323"/>
      <c r="CM380" s="323"/>
      <c r="CN380" s="323"/>
      <c r="CO380" s="323"/>
      <c r="CP380" s="323"/>
      <c r="CQ380" s="323"/>
      <c r="CR380" s="323"/>
      <c r="CS380" s="323"/>
      <c r="CT380" s="323"/>
      <c r="CU380" s="323"/>
      <c r="CV380" s="323"/>
      <c r="CW380" s="323"/>
      <c r="CX380" s="323"/>
      <c r="CY380" s="323"/>
      <c r="CZ380" s="323"/>
      <c r="DA380" s="323"/>
      <c r="DB380" s="323"/>
      <c r="DC380" s="323"/>
      <c r="DD380" s="323"/>
      <c r="DE380" s="323"/>
      <c r="DF380" s="323"/>
      <c r="DG380" s="323"/>
      <c r="DH380" s="323"/>
      <c r="DI380" s="323"/>
      <c r="DJ380" s="323"/>
      <c r="DK380" s="323"/>
      <c r="DL380" s="323"/>
      <c r="DM380" s="323"/>
      <c r="DN380" s="323"/>
      <c r="DO380" s="323"/>
      <c r="DP380" s="323"/>
      <c r="DQ380" s="323"/>
      <c r="DR380" s="323"/>
      <c r="DS380" s="323"/>
      <c r="DT380" s="323"/>
      <c r="DU380" s="323"/>
      <c r="DV380" s="323"/>
      <c r="DW380" s="323"/>
      <c r="DX380" s="323"/>
      <c r="DY380" s="323"/>
      <c r="DZ380" s="323"/>
      <c r="EA380" s="323"/>
      <c r="EB380" s="323"/>
      <c r="EC380" s="323"/>
      <c r="ED380" s="323"/>
      <c r="EE380" s="323"/>
      <c r="EF380" s="323"/>
      <c r="EG380" s="323"/>
      <c r="EH380" s="323"/>
      <c r="EI380" s="323"/>
      <c r="EJ380" s="323"/>
      <c r="EK380" s="323"/>
      <c r="EL380" s="323"/>
      <c r="EM380" s="323"/>
      <c r="EN380" s="323"/>
      <c r="EO380" s="323"/>
      <c r="EP380" s="323"/>
      <c r="EQ380" s="323"/>
      <c r="ER380" s="323"/>
      <c r="ES380" s="323"/>
      <c r="ET380" s="323"/>
      <c r="EU380" s="323"/>
    </row>
    <row r="381" spans="1:151" s="333" customFormat="1" ht="60">
      <c r="A381" s="333" t="s">
        <v>2660</v>
      </c>
      <c r="B381" s="333" t="s">
        <v>936</v>
      </c>
      <c r="C381" s="366" t="s">
        <v>356</v>
      </c>
      <c r="D381" s="335" t="s">
        <v>2661</v>
      </c>
      <c r="E381" s="335" t="s">
        <v>2662</v>
      </c>
      <c r="F381" s="333" t="s">
        <v>31</v>
      </c>
      <c r="G381" s="333">
        <v>4003015</v>
      </c>
      <c r="H381" s="333" t="s">
        <v>1422</v>
      </c>
      <c r="I381" s="334">
        <v>36526</v>
      </c>
      <c r="J381" s="334" t="s">
        <v>1424</v>
      </c>
      <c r="K381" s="334" t="s">
        <v>1425</v>
      </c>
      <c r="L381" s="334" t="s">
        <v>1425</v>
      </c>
      <c r="M381" s="333" t="s">
        <v>1426</v>
      </c>
      <c r="N381" s="333" t="s">
        <v>1437</v>
      </c>
      <c r="O381" s="333" t="s">
        <v>1894</v>
      </c>
      <c r="P381" s="333" t="s">
        <v>31</v>
      </c>
      <c r="Q381" s="333" t="s">
        <v>30</v>
      </c>
      <c r="R381" s="333" t="s">
        <v>2603</v>
      </c>
      <c r="S381" s="333" t="s">
        <v>1423</v>
      </c>
      <c r="T381" s="333" t="s">
        <v>1430</v>
      </c>
      <c r="U381" s="336">
        <f t="shared" si="22"/>
        <v>3</v>
      </c>
      <c r="V381" s="333" t="s">
        <v>1431</v>
      </c>
      <c r="W381" s="336">
        <f t="shared" si="25"/>
        <v>2</v>
      </c>
      <c r="X381" s="333" t="s">
        <v>1431</v>
      </c>
      <c r="Y381" s="336">
        <f t="shared" si="23"/>
        <v>2</v>
      </c>
      <c r="Z381" s="333">
        <f t="shared" si="24"/>
        <v>7</v>
      </c>
      <c r="AA381" s="333" t="s">
        <v>31</v>
      </c>
      <c r="AB381" s="333" t="s">
        <v>1423</v>
      </c>
      <c r="AC381" s="333" t="s">
        <v>1423</v>
      </c>
      <c r="AD381" s="333" t="s">
        <v>1423</v>
      </c>
      <c r="AE381" s="333" t="s">
        <v>1423</v>
      </c>
      <c r="AF381" s="334">
        <v>44823</v>
      </c>
      <c r="AG381" s="333" t="s">
        <v>1423</v>
      </c>
      <c r="AH381" s="333">
        <v>1</v>
      </c>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3"/>
      <c r="BR381" s="323"/>
      <c r="BS381" s="323"/>
      <c r="BT381" s="323"/>
      <c r="BU381" s="323"/>
      <c r="BV381" s="323"/>
      <c r="BW381" s="323"/>
      <c r="BX381" s="323"/>
      <c r="BY381" s="323"/>
      <c r="BZ381" s="323"/>
      <c r="CA381" s="323"/>
      <c r="CB381" s="323"/>
      <c r="CC381" s="323"/>
      <c r="CD381" s="323"/>
      <c r="CE381" s="323"/>
      <c r="CF381" s="323"/>
      <c r="CG381" s="323"/>
      <c r="CH381" s="323"/>
      <c r="CI381" s="323"/>
      <c r="CJ381" s="323"/>
      <c r="CK381" s="323"/>
      <c r="CL381" s="323"/>
      <c r="CM381" s="323"/>
      <c r="CN381" s="323"/>
      <c r="CO381" s="323"/>
      <c r="CP381" s="323"/>
      <c r="CQ381" s="323"/>
      <c r="CR381" s="323"/>
      <c r="CS381" s="323"/>
      <c r="CT381" s="323"/>
      <c r="CU381" s="323"/>
      <c r="CV381" s="323"/>
      <c r="CW381" s="323"/>
      <c r="CX381" s="323"/>
      <c r="CY381" s="323"/>
      <c r="CZ381" s="323"/>
      <c r="DA381" s="323"/>
      <c r="DB381" s="323"/>
      <c r="DC381" s="323"/>
      <c r="DD381" s="323"/>
      <c r="DE381" s="323"/>
      <c r="DF381" s="323"/>
      <c r="DG381" s="323"/>
      <c r="DH381" s="323"/>
      <c r="DI381" s="323"/>
      <c r="DJ381" s="323"/>
      <c r="DK381" s="323"/>
      <c r="DL381" s="323"/>
      <c r="DM381" s="323"/>
      <c r="DN381" s="323"/>
      <c r="DO381" s="323"/>
      <c r="DP381" s="323"/>
      <c r="DQ381" s="323"/>
      <c r="DR381" s="323"/>
      <c r="DS381" s="323"/>
      <c r="DT381" s="323"/>
      <c r="DU381" s="323"/>
      <c r="DV381" s="323"/>
      <c r="DW381" s="323"/>
      <c r="DX381" s="323"/>
      <c r="DY381" s="323"/>
      <c r="DZ381" s="323"/>
      <c r="EA381" s="323"/>
      <c r="EB381" s="323"/>
      <c r="EC381" s="323"/>
      <c r="ED381" s="323"/>
      <c r="EE381" s="323"/>
      <c r="EF381" s="323"/>
      <c r="EG381" s="323"/>
      <c r="EH381" s="323"/>
      <c r="EI381" s="323"/>
      <c r="EJ381" s="323"/>
      <c r="EK381" s="323"/>
      <c r="EL381" s="323"/>
      <c r="EM381" s="323"/>
      <c r="EN381" s="323"/>
      <c r="EO381" s="323"/>
      <c r="EP381" s="323"/>
      <c r="EQ381" s="323"/>
      <c r="ER381" s="323"/>
      <c r="ES381" s="323"/>
      <c r="ET381" s="323"/>
      <c r="EU381" s="323"/>
    </row>
    <row r="382" spans="1:151" s="333" customFormat="1" ht="165">
      <c r="A382" s="333" t="s">
        <v>2663</v>
      </c>
      <c r="B382" s="333" t="s">
        <v>936</v>
      </c>
      <c r="C382" s="366" t="s">
        <v>356</v>
      </c>
      <c r="D382" s="335" t="s">
        <v>2664</v>
      </c>
      <c r="E382" s="335" t="s">
        <v>2665</v>
      </c>
      <c r="F382" s="333" t="s">
        <v>31</v>
      </c>
      <c r="G382" s="333">
        <v>4001035</v>
      </c>
      <c r="H382" s="333" t="s">
        <v>1422</v>
      </c>
      <c r="I382" s="334">
        <v>36526</v>
      </c>
      <c r="J382" s="334" t="s">
        <v>1424</v>
      </c>
      <c r="K382" s="334" t="s">
        <v>1425</v>
      </c>
      <c r="L382" s="334" t="s">
        <v>1425</v>
      </c>
      <c r="M382" s="333" t="s">
        <v>1426</v>
      </c>
      <c r="N382" s="333" t="s">
        <v>1437</v>
      </c>
      <c r="O382" s="333" t="s">
        <v>1428</v>
      </c>
      <c r="P382" s="333" t="s">
        <v>31</v>
      </c>
      <c r="Q382" s="333" t="s">
        <v>30</v>
      </c>
      <c r="R382" s="333" t="s">
        <v>2603</v>
      </c>
      <c r="S382" s="333" t="s">
        <v>1423</v>
      </c>
      <c r="T382" s="333" t="s">
        <v>1430</v>
      </c>
      <c r="U382" s="336">
        <f t="shared" si="22"/>
        <v>3</v>
      </c>
      <c r="V382" s="333" t="s">
        <v>1431</v>
      </c>
      <c r="W382" s="336">
        <f t="shared" si="25"/>
        <v>2</v>
      </c>
      <c r="X382" s="333" t="s">
        <v>1431</v>
      </c>
      <c r="Y382" s="336">
        <f t="shared" si="23"/>
        <v>2</v>
      </c>
      <c r="Z382" s="333">
        <f t="shared" si="24"/>
        <v>7</v>
      </c>
      <c r="AA382" s="333" t="s">
        <v>30</v>
      </c>
      <c r="AB382" s="333" t="s">
        <v>1423</v>
      </c>
      <c r="AC382" s="333" t="s">
        <v>1423</v>
      </c>
      <c r="AD382" s="333" t="s">
        <v>1423</v>
      </c>
      <c r="AE382" s="333" t="s">
        <v>1423</v>
      </c>
      <c r="AF382" s="334">
        <v>44823</v>
      </c>
      <c r="AG382" s="333" t="s">
        <v>1423</v>
      </c>
      <c r="AH382" s="333">
        <v>1</v>
      </c>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3"/>
      <c r="BR382" s="323"/>
      <c r="BS382" s="323"/>
      <c r="BT382" s="323"/>
      <c r="BU382" s="323"/>
      <c r="BV382" s="323"/>
      <c r="BW382" s="323"/>
      <c r="BX382" s="323"/>
      <c r="BY382" s="323"/>
      <c r="BZ382" s="323"/>
      <c r="CA382" s="323"/>
      <c r="CB382" s="323"/>
      <c r="CC382" s="323"/>
      <c r="CD382" s="323"/>
      <c r="CE382" s="323"/>
      <c r="CF382" s="323"/>
      <c r="CG382" s="323"/>
      <c r="CH382" s="323"/>
      <c r="CI382" s="323"/>
      <c r="CJ382" s="323"/>
      <c r="CK382" s="323"/>
      <c r="CL382" s="323"/>
      <c r="CM382" s="323"/>
      <c r="CN382" s="323"/>
      <c r="CO382" s="323"/>
      <c r="CP382" s="323"/>
      <c r="CQ382" s="323"/>
      <c r="CR382" s="323"/>
      <c r="CS382" s="323"/>
      <c r="CT382" s="323"/>
      <c r="CU382" s="323"/>
      <c r="CV382" s="323"/>
      <c r="CW382" s="323"/>
      <c r="CX382" s="323"/>
      <c r="CY382" s="323"/>
      <c r="CZ382" s="323"/>
      <c r="DA382" s="323"/>
      <c r="DB382" s="323"/>
      <c r="DC382" s="323"/>
      <c r="DD382" s="323"/>
      <c r="DE382" s="323"/>
      <c r="DF382" s="323"/>
      <c r="DG382" s="323"/>
      <c r="DH382" s="323"/>
      <c r="DI382" s="323"/>
      <c r="DJ382" s="323"/>
      <c r="DK382" s="323"/>
      <c r="DL382" s="323"/>
      <c r="DM382" s="323"/>
      <c r="DN382" s="323"/>
      <c r="DO382" s="323"/>
      <c r="DP382" s="323"/>
      <c r="DQ382" s="323"/>
      <c r="DR382" s="323"/>
      <c r="DS382" s="323"/>
      <c r="DT382" s="323"/>
      <c r="DU382" s="323"/>
      <c r="DV382" s="323"/>
      <c r="DW382" s="323"/>
      <c r="DX382" s="323"/>
      <c r="DY382" s="323"/>
      <c r="DZ382" s="323"/>
      <c r="EA382" s="323"/>
      <c r="EB382" s="323"/>
      <c r="EC382" s="323"/>
      <c r="ED382" s="323"/>
      <c r="EE382" s="323"/>
      <c r="EF382" s="323"/>
      <c r="EG382" s="323"/>
      <c r="EH382" s="323"/>
      <c r="EI382" s="323"/>
      <c r="EJ382" s="323"/>
      <c r="EK382" s="323"/>
      <c r="EL382" s="323"/>
      <c r="EM382" s="323"/>
      <c r="EN382" s="323"/>
      <c r="EO382" s="323"/>
      <c r="EP382" s="323"/>
      <c r="EQ382" s="323"/>
      <c r="ER382" s="323"/>
      <c r="ES382" s="323"/>
      <c r="ET382" s="323"/>
      <c r="EU382" s="323"/>
    </row>
    <row r="383" spans="1:151" s="333" customFormat="1" ht="75">
      <c r="A383" s="333" t="s">
        <v>2666</v>
      </c>
      <c r="B383" s="333" t="s">
        <v>936</v>
      </c>
      <c r="C383" s="366" t="s">
        <v>356</v>
      </c>
      <c r="D383" s="335" t="s">
        <v>2667</v>
      </c>
      <c r="E383" s="335" t="s">
        <v>2668</v>
      </c>
      <c r="F383" s="333" t="s">
        <v>31</v>
      </c>
      <c r="G383" s="333">
        <v>400305</v>
      </c>
      <c r="H383" s="333" t="s">
        <v>1422</v>
      </c>
      <c r="I383" s="334">
        <v>43466</v>
      </c>
      <c r="J383" s="334" t="s">
        <v>1424</v>
      </c>
      <c r="K383" s="334" t="s">
        <v>1425</v>
      </c>
      <c r="L383" s="334" t="s">
        <v>1425</v>
      </c>
      <c r="M383" s="333" t="s">
        <v>1426</v>
      </c>
      <c r="N383" s="333" t="s">
        <v>1437</v>
      </c>
      <c r="O383" s="333" t="s">
        <v>1428</v>
      </c>
      <c r="P383" s="333" t="s">
        <v>31</v>
      </c>
      <c r="Q383" s="333" t="s">
        <v>30</v>
      </c>
      <c r="R383" s="333" t="s">
        <v>2603</v>
      </c>
      <c r="S383" s="333" t="s">
        <v>1423</v>
      </c>
      <c r="T383" s="333" t="s">
        <v>1430</v>
      </c>
      <c r="U383" s="336">
        <f t="shared" si="22"/>
        <v>3</v>
      </c>
      <c r="V383" s="333" t="s">
        <v>1431</v>
      </c>
      <c r="W383" s="336">
        <f t="shared" si="25"/>
        <v>2</v>
      </c>
      <c r="X383" s="333" t="s">
        <v>1431</v>
      </c>
      <c r="Y383" s="336">
        <f t="shared" si="23"/>
        <v>2</v>
      </c>
      <c r="Z383" s="333">
        <f t="shared" si="24"/>
        <v>7</v>
      </c>
      <c r="AA383" s="333" t="s">
        <v>30</v>
      </c>
      <c r="AB383" s="333" t="s">
        <v>1423</v>
      </c>
      <c r="AC383" s="333" t="s">
        <v>1423</v>
      </c>
      <c r="AD383" s="333" t="s">
        <v>1423</v>
      </c>
      <c r="AE383" s="333" t="s">
        <v>1423</v>
      </c>
      <c r="AF383" s="334">
        <v>44823</v>
      </c>
      <c r="AG383" s="333" t="s">
        <v>1423</v>
      </c>
      <c r="AH383" s="333">
        <v>1</v>
      </c>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c r="BN383" s="323"/>
      <c r="BO383" s="323"/>
      <c r="BP383" s="323"/>
      <c r="BQ383" s="323"/>
      <c r="BR383" s="323"/>
      <c r="BS383" s="323"/>
      <c r="BT383" s="323"/>
      <c r="BU383" s="323"/>
      <c r="BV383" s="323"/>
      <c r="BW383" s="323"/>
      <c r="BX383" s="323"/>
      <c r="BY383" s="323"/>
      <c r="BZ383" s="323"/>
      <c r="CA383" s="323"/>
      <c r="CB383" s="323"/>
      <c r="CC383" s="323"/>
      <c r="CD383" s="323"/>
      <c r="CE383" s="323"/>
      <c r="CF383" s="323"/>
      <c r="CG383" s="323"/>
      <c r="CH383" s="323"/>
      <c r="CI383" s="323"/>
      <c r="CJ383" s="323"/>
      <c r="CK383" s="323"/>
      <c r="CL383" s="323"/>
      <c r="CM383" s="323"/>
      <c r="CN383" s="323"/>
      <c r="CO383" s="323"/>
      <c r="CP383" s="323"/>
      <c r="CQ383" s="323"/>
      <c r="CR383" s="323"/>
      <c r="CS383" s="323"/>
      <c r="CT383" s="323"/>
      <c r="CU383" s="323"/>
      <c r="CV383" s="323"/>
      <c r="CW383" s="323"/>
      <c r="CX383" s="323"/>
      <c r="CY383" s="323"/>
      <c r="CZ383" s="323"/>
      <c r="DA383" s="323"/>
      <c r="DB383" s="323"/>
      <c r="DC383" s="323"/>
      <c r="DD383" s="323"/>
      <c r="DE383" s="323"/>
      <c r="DF383" s="323"/>
      <c r="DG383" s="323"/>
      <c r="DH383" s="323"/>
      <c r="DI383" s="323"/>
      <c r="DJ383" s="323"/>
      <c r="DK383" s="323"/>
      <c r="DL383" s="323"/>
      <c r="DM383" s="323"/>
      <c r="DN383" s="323"/>
      <c r="DO383" s="323"/>
      <c r="DP383" s="323"/>
      <c r="DQ383" s="323"/>
      <c r="DR383" s="323"/>
      <c r="DS383" s="323"/>
      <c r="DT383" s="323"/>
      <c r="DU383" s="323"/>
      <c r="DV383" s="323"/>
      <c r="DW383" s="323"/>
      <c r="DX383" s="323"/>
      <c r="DY383" s="323"/>
      <c r="DZ383" s="323"/>
      <c r="EA383" s="323"/>
      <c r="EB383" s="323"/>
      <c r="EC383" s="323"/>
      <c r="ED383" s="323"/>
      <c r="EE383" s="323"/>
      <c r="EF383" s="323"/>
      <c r="EG383" s="323"/>
      <c r="EH383" s="323"/>
      <c r="EI383" s="323"/>
      <c r="EJ383" s="323"/>
      <c r="EK383" s="323"/>
      <c r="EL383" s="323"/>
      <c r="EM383" s="323"/>
      <c r="EN383" s="323"/>
      <c r="EO383" s="323"/>
      <c r="EP383" s="323"/>
      <c r="EQ383" s="323"/>
      <c r="ER383" s="323"/>
      <c r="ES383" s="323"/>
      <c r="ET383" s="323"/>
      <c r="EU383" s="323"/>
    </row>
    <row r="384" spans="1:151" s="333" customFormat="1" ht="105">
      <c r="A384" s="333" t="s">
        <v>2669</v>
      </c>
      <c r="B384" s="333" t="s">
        <v>936</v>
      </c>
      <c r="C384" s="366" t="s">
        <v>356</v>
      </c>
      <c r="D384" s="335" t="s">
        <v>2670</v>
      </c>
      <c r="E384" s="335" t="s">
        <v>2671</v>
      </c>
      <c r="F384" s="333" t="s">
        <v>31</v>
      </c>
      <c r="G384" s="333">
        <v>400305</v>
      </c>
      <c r="H384" s="333" t="s">
        <v>1422</v>
      </c>
      <c r="I384" s="334">
        <v>43466</v>
      </c>
      <c r="J384" s="334" t="s">
        <v>1424</v>
      </c>
      <c r="K384" s="334" t="s">
        <v>1425</v>
      </c>
      <c r="L384" s="334" t="s">
        <v>1425</v>
      </c>
      <c r="M384" s="333" t="s">
        <v>1426</v>
      </c>
      <c r="N384" s="333" t="s">
        <v>1437</v>
      </c>
      <c r="O384" s="333" t="s">
        <v>1894</v>
      </c>
      <c r="P384" s="333" t="s">
        <v>31</v>
      </c>
      <c r="Q384" s="333" t="s">
        <v>30</v>
      </c>
      <c r="R384" s="333" t="s">
        <v>2603</v>
      </c>
      <c r="S384" s="333" t="s">
        <v>1423</v>
      </c>
      <c r="T384" s="333" t="s">
        <v>1430</v>
      </c>
      <c r="U384" s="336">
        <f t="shared" si="22"/>
        <v>3</v>
      </c>
      <c r="V384" s="333" t="s">
        <v>1431</v>
      </c>
      <c r="W384" s="336">
        <f t="shared" si="25"/>
        <v>2</v>
      </c>
      <c r="X384" s="333" t="s">
        <v>1431</v>
      </c>
      <c r="Y384" s="336">
        <f t="shared" si="23"/>
        <v>2</v>
      </c>
      <c r="Z384" s="333">
        <f t="shared" si="24"/>
        <v>7</v>
      </c>
      <c r="AA384" s="333" t="s">
        <v>31</v>
      </c>
      <c r="AB384" s="333" t="s">
        <v>1423</v>
      </c>
      <c r="AC384" s="333" t="s">
        <v>1423</v>
      </c>
      <c r="AD384" s="333" t="s">
        <v>1423</v>
      </c>
      <c r="AE384" s="333" t="s">
        <v>1423</v>
      </c>
      <c r="AF384" s="334">
        <v>44823</v>
      </c>
      <c r="AG384" s="333" t="s">
        <v>1423</v>
      </c>
      <c r="AH384" s="333">
        <v>1</v>
      </c>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c r="BN384" s="323"/>
      <c r="BO384" s="323"/>
      <c r="BP384" s="323"/>
      <c r="BQ384" s="323"/>
      <c r="BR384" s="323"/>
      <c r="BS384" s="323"/>
      <c r="BT384" s="323"/>
      <c r="BU384" s="323"/>
      <c r="BV384" s="323"/>
      <c r="BW384" s="323"/>
      <c r="BX384" s="323"/>
      <c r="BY384" s="323"/>
      <c r="BZ384" s="323"/>
      <c r="CA384" s="323"/>
      <c r="CB384" s="323"/>
      <c r="CC384" s="323"/>
      <c r="CD384" s="323"/>
      <c r="CE384" s="323"/>
      <c r="CF384" s="323"/>
      <c r="CG384" s="323"/>
      <c r="CH384" s="323"/>
      <c r="CI384" s="323"/>
      <c r="CJ384" s="323"/>
      <c r="CK384" s="323"/>
      <c r="CL384" s="323"/>
      <c r="CM384" s="323"/>
      <c r="CN384" s="323"/>
      <c r="CO384" s="323"/>
      <c r="CP384" s="323"/>
      <c r="CQ384" s="323"/>
      <c r="CR384" s="323"/>
      <c r="CS384" s="323"/>
      <c r="CT384" s="323"/>
      <c r="CU384" s="323"/>
      <c r="CV384" s="323"/>
      <c r="CW384" s="323"/>
      <c r="CX384" s="323"/>
      <c r="CY384" s="323"/>
      <c r="CZ384" s="323"/>
      <c r="DA384" s="323"/>
      <c r="DB384" s="323"/>
      <c r="DC384" s="323"/>
      <c r="DD384" s="323"/>
      <c r="DE384" s="323"/>
      <c r="DF384" s="323"/>
      <c r="DG384" s="323"/>
      <c r="DH384" s="323"/>
      <c r="DI384" s="323"/>
      <c r="DJ384" s="323"/>
      <c r="DK384" s="323"/>
      <c r="DL384" s="323"/>
      <c r="DM384" s="323"/>
      <c r="DN384" s="323"/>
      <c r="DO384" s="323"/>
      <c r="DP384" s="323"/>
      <c r="DQ384" s="323"/>
      <c r="DR384" s="323"/>
      <c r="DS384" s="323"/>
      <c r="DT384" s="323"/>
      <c r="DU384" s="323"/>
      <c r="DV384" s="323"/>
      <c r="DW384" s="323"/>
      <c r="DX384" s="323"/>
      <c r="DY384" s="323"/>
      <c r="DZ384" s="323"/>
      <c r="EA384" s="323"/>
      <c r="EB384" s="323"/>
      <c r="EC384" s="323"/>
      <c r="ED384" s="323"/>
      <c r="EE384" s="323"/>
      <c r="EF384" s="323"/>
      <c r="EG384" s="323"/>
      <c r="EH384" s="323"/>
      <c r="EI384" s="323"/>
      <c r="EJ384" s="323"/>
      <c r="EK384" s="323"/>
      <c r="EL384" s="323"/>
      <c r="EM384" s="323"/>
      <c r="EN384" s="323"/>
      <c r="EO384" s="323"/>
      <c r="EP384" s="323"/>
      <c r="EQ384" s="323"/>
      <c r="ER384" s="323"/>
      <c r="ES384" s="323"/>
      <c r="ET384" s="323"/>
      <c r="EU384" s="323"/>
    </row>
    <row r="385" spans="1:151" s="333" customFormat="1" ht="60">
      <c r="A385" s="333" t="s">
        <v>2672</v>
      </c>
      <c r="B385" s="333" t="s">
        <v>936</v>
      </c>
      <c r="C385" s="366" t="s">
        <v>356</v>
      </c>
      <c r="D385" s="335" t="s">
        <v>2673</v>
      </c>
      <c r="E385" s="335" t="s">
        <v>2674</v>
      </c>
      <c r="F385" s="333" t="s">
        <v>31</v>
      </c>
      <c r="G385" s="333">
        <v>400305</v>
      </c>
      <c r="H385" s="333" t="s">
        <v>1422</v>
      </c>
      <c r="I385" s="334">
        <v>36526</v>
      </c>
      <c r="J385" s="334" t="s">
        <v>1173</v>
      </c>
      <c r="K385" s="334" t="s">
        <v>1425</v>
      </c>
      <c r="L385" s="334" t="s">
        <v>1425</v>
      </c>
      <c r="M385" s="333" t="s">
        <v>1426</v>
      </c>
      <c r="N385" s="333" t="s">
        <v>1437</v>
      </c>
      <c r="O385" s="333" t="s">
        <v>1428</v>
      </c>
      <c r="P385" s="333" t="s">
        <v>31</v>
      </c>
      <c r="Q385" s="333" t="s">
        <v>30</v>
      </c>
      <c r="R385" s="333" t="s">
        <v>2603</v>
      </c>
      <c r="S385" s="333" t="s">
        <v>1423</v>
      </c>
      <c r="T385" s="333" t="s">
        <v>1430</v>
      </c>
      <c r="U385" s="336">
        <f t="shared" si="22"/>
        <v>3</v>
      </c>
      <c r="V385" s="333" t="s">
        <v>1431</v>
      </c>
      <c r="W385" s="336">
        <f t="shared" si="25"/>
        <v>2</v>
      </c>
      <c r="X385" s="333" t="s">
        <v>1431</v>
      </c>
      <c r="Y385" s="336">
        <f t="shared" si="23"/>
        <v>2</v>
      </c>
      <c r="Z385" s="333">
        <f t="shared" si="24"/>
        <v>7</v>
      </c>
      <c r="AA385" s="333" t="s">
        <v>30</v>
      </c>
      <c r="AB385" s="333" t="s">
        <v>1423</v>
      </c>
      <c r="AC385" s="333" t="s">
        <v>1423</v>
      </c>
      <c r="AD385" s="333" t="s">
        <v>1423</v>
      </c>
      <c r="AE385" s="333" t="s">
        <v>1423</v>
      </c>
      <c r="AF385" s="334">
        <v>44823</v>
      </c>
      <c r="AG385" s="333" t="s">
        <v>1423</v>
      </c>
      <c r="AH385" s="333">
        <v>1</v>
      </c>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c r="BN385" s="323"/>
      <c r="BO385" s="323"/>
      <c r="BP385" s="323"/>
      <c r="BQ385" s="323"/>
      <c r="BR385" s="323"/>
      <c r="BS385" s="323"/>
      <c r="BT385" s="323"/>
      <c r="BU385" s="323"/>
      <c r="BV385" s="323"/>
      <c r="BW385" s="323"/>
      <c r="BX385" s="323"/>
      <c r="BY385" s="323"/>
      <c r="BZ385" s="323"/>
      <c r="CA385" s="323"/>
      <c r="CB385" s="323"/>
      <c r="CC385" s="323"/>
      <c r="CD385" s="323"/>
      <c r="CE385" s="323"/>
      <c r="CF385" s="323"/>
      <c r="CG385" s="323"/>
      <c r="CH385" s="323"/>
      <c r="CI385" s="323"/>
      <c r="CJ385" s="323"/>
      <c r="CK385" s="323"/>
      <c r="CL385" s="323"/>
      <c r="CM385" s="323"/>
      <c r="CN385" s="323"/>
      <c r="CO385" s="323"/>
      <c r="CP385" s="323"/>
      <c r="CQ385" s="323"/>
      <c r="CR385" s="323"/>
      <c r="CS385" s="323"/>
      <c r="CT385" s="323"/>
      <c r="CU385" s="323"/>
      <c r="CV385" s="323"/>
      <c r="CW385" s="323"/>
      <c r="CX385" s="323"/>
      <c r="CY385" s="323"/>
      <c r="CZ385" s="323"/>
      <c r="DA385" s="323"/>
      <c r="DB385" s="323"/>
      <c r="DC385" s="323"/>
      <c r="DD385" s="323"/>
      <c r="DE385" s="323"/>
      <c r="DF385" s="323"/>
      <c r="DG385" s="323"/>
      <c r="DH385" s="323"/>
      <c r="DI385" s="323"/>
      <c r="DJ385" s="323"/>
      <c r="DK385" s="323"/>
      <c r="DL385" s="323"/>
      <c r="DM385" s="323"/>
      <c r="DN385" s="323"/>
      <c r="DO385" s="323"/>
      <c r="DP385" s="323"/>
      <c r="DQ385" s="323"/>
      <c r="DR385" s="323"/>
      <c r="DS385" s="323"/>
      <c r="DT385" s="323"/>
      <c r="DU385" s="323"/>
      <c r="DV385" s="323"/>
      <c r="DW385" s="323"/>
      <c r="DX385" s="323"/>
      <c r="DY385" s="323"/>
      <c r="DZ385" s="323"/>
      <c r="EA385" s="323"/>
      <c r="EB385" s="323"/>
      <c r="EC385" s="323"/>
      <c r="ED385" s="323"/>
      <c r="EE385" s="323"/>
      <c r="EF385" s="323"/>
      <c r="EG385" s="323"/>
      <c r="EH385" s="323"/>
      <c r="EI385" s="323"/>
      <c r="EJ385" s="323"/>
      <c r="EK385" s="323"/>
      <c r="EL385" s="323"/>
      <c r="EM385" s="323"/>
      <c r="EN385" s="323"/>
      <c r="EO385" s="323"/>
      <c r="EP385" s="323"/>
      <c r="EQ385" s="323"/>
      <c r="ER385" s="323"/>
      <c r="ES385" s="323"/>
      <c r="ET385" s="323"/>
      <c r="EU385" s="323"/>
    </row>
    <row r="386" spans="1:151" s="333" customFormat="1" ht="75">
      <c r="A386" s="333" t="s">
        <v>2675</v>
      </c>
      <c r="B386" s="333" t="s">
        <v>936</v>
      </c>
      <c r="C386" s="366" t="s">
        <v>356</v>
      </c>
      <c r="D386" s="335" t="s">
        <v>2676</v>
      </c>
      <c r="E386" s="335" t="s">
        <v>2677</v>
      </c>
      <c r="F386" s="333" t="s">
        <v>31</v>
      </c>
      <c r="G386" s="333">
        <v>400305</v>
      </c>
      <c r="H386" s="333" t="s">
        <v>1422</v>
      </c>
      <c r="I386" s="334">
        <v>43466</v>
      </c>
      <c r="J386" s="334" t="s">
        <v>1037</v>
      </c>
      <c r="K386" s="334" t="s">
        <v>1425</v>
      </c>
      <c r="L386" s="334" t="s">
        <v>1425</v>
      </c>
      <c r="M386" s="333" t="s">
        <v>1426</v>
      </c>
      <c r="N386" s="333" t="s">
        <v>1437</v>
      </c>
      <c r="O386" s="333" t="s">
        <v>1495</v>
      </c>
      <c r="P386" s="333" t="s">
        <v>31</v>
      </c>
      <c r="Q386" s="333" t="s">
        <v>30</v>
      </c>
      <c r="R386" s="333" t="s">
        <v>2603</v>
      </c>
      <c r="S386" s="333" t="s">
        <v>1423</v>
      </c>
      <c r="T386" s="333" t="s">
        <v>1430</v>
      </c>
      <c r="U386" s="336">
        <f t="shared" si="22"/>
        <v>3</v>
      </c>
      <c r="V386" s="333" t="s">
        <v>1431</v>
      </c>
      <c r="W386" s="336">
        <f t="shared" si="25"/>
        <v>2</v>
      </c>
      <c r="X386" s="333" t="s">
        <v>1431</v>
      </c>
      <c r="Y386" s="336">
        <f t="shared" si="23"/>
        <v>2</v>
      </c>
      <c r="Z386" s="333">
        <f t="shared" si="24"/>
        <v>7</v>
      </c>
      <c r="AA386" s="333" t="s">
        <v>30</v>
      </c>
      <c r="AB386" s="333" t="s">
        <v>1423</v>
      </c>
      <c r="AC386" s="333" t="s">
        <v>1423</v>
      </c>
      <c r="AD386" s="333" t="s">
        <v>1423</v>
      </c>
      <c r="AE386" s="333" t="s">
        <v>1423</v>
      </c>
      <c r="AF386" s="334">
        <v>44823</v>
      </c>
      <c r="AG386" s="333" t="s">
        <v>1423</v>
      </c>
      <c r="AH386" s="333">
        <v>1</v>
      </c>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c r="BN386" s="323"/>
      <c r="BO386" s="323"/>
      <c r="BP386" s="323"/>
      <c r="BQ386" s="323"/>
      <c r="BR386" s="323"/>
      <c r="BS386" s="323"/>
      <c r="BT386" s="323"/>
      <c r="BU386" s="323"/>
      <c r="BV386" s="323"/>
      <c r="BW386" s="323"/>
      <c r="BX386" s="323"/>
      <c r="BY386" s="323"/>
      <c r="BZ386" s="323"/>
      <c r="CA386" s="323"/>
      <c r="CB386" s="323"/>
      <c r="CC386" s="323"/>
      <c r="CD386" s="323"/>
      <c r="CE386" s="323"/>
      <c r="CF386" s="323"/>
      <c r="CG386" s="323"/>
      <c r="CH386" s="323"/>
      <c r="CI386" s="323"/>
      <c r="CJ386" s="323"/>
      <c r="CK386" s="323"/>
      <c r="CL386" s="323"/>
      <c r="CM386" s="323"/>
      <c r="CN386" s="323"/>
      <c r="CO386" s="323"/>
      <c r="CP386" s="323"/>
      <c r="CQ386" s="323"/>
      <c r="CR386" s="323"/>
      <c r="CS386" s="323"/>
      <c r="CT386" s="323"/>
      <c r="CU386" s="323"/>
      <c r="CV386" s="323"/>
      <c r="CW386" s="323"/>
      <c r="CX386" s="323"/>
      <c r="CY386" s="323"/>
      <c r="CZ386" s="323"/>
      <c r="DA386" s="323"/>
      <c r="DB386" s="323"/>
      <c r="DC386" s="323"/>
      <c r="DD386" s="323"/>
      <c r="DE386" s="323"/>
      <c r="DF386" s="323"/>
      <c r="DG386" s="323"/>
      <c r="DH386" s="323"/>
      <c r="DI386" s="323"/>
      <c r="DJ386" s="323"/>
      <c r="DK386" s="323"/>
      <c r="DL386" s="323"/>
      <c r="DM386" s="323"/>
      <c r="DN386" s="323"/>
      <c r="DO386" s="323"/>
      <c r="DP386" s="323"/>
      <c r="DQ386" s="323"/>
      <c r="DR386" s="323"/>
      <c r="DS386" s="323"/>
      <c r="DT386" s="323"/>
      <c r="DU386" s="323"/>
      <c r="DV386" s="323"/>
      <c r="DW386" s="323"/>
      <c r="DX386" s="323"/>
      <c r="DY386" s="323"/>
      <c r="DZ386" s="323"/>
      <c r="EA386" s="323"/>
      <c r="EB386" s="323"/>
      <c r="EC386" s="323"/>
      <c r="ED386" s="323"/>
      <c r="EE386" s="323"/>
      <c r="EF386" s="323"/>
      <c r="EG386" s="323"/>
      <c r="EH386" s="323"/>
      <c r="EI386" s="323"/>
      <c r="EJ386" s="323"/>
      <c r="EK386" s="323"/>
      <c r="EL386" s="323"/>
      <c r="EM386" s="323"/>
      <c r="EN386" s="323"/>
      <c r="EO386" s="323"/>
      <c r="EP386" s="323"/>
      <c r="EQ386" s="323"/>
      <c r="ER386" s="323"/>
      <c r="ES386" s="323"/>
      <c r="ET386" s="323"/>
      <c r="EU386" s="323"/>
    </row>
    <row r="387" spans="1:151" s="333" customFormat="1" ht="60">
      <c r="A387" s="333" t="s">
        <v>2678</v>
      </c>
      <c r="B387" s="333" t="s">
        <v>936</v>
      </c>
      <c r="C387" s="366" t="s">
        <v>356</v>
      </c>
      <c r="D387" s="335" t="s">
        <v>2679</v>
      </c>
      <c r="E387" s="335" t="s">
        <v>2680</v>
      </c>
      <c r="F387" s="333" t="s">
        <v>31</v>
      </c>
      <c r="G387" s="333">
        <v>400305</v>
      </c>
      <c r="H387" s="333" t="s">
        <v>1422</v>
      </c>
      <c r="I387" s="334">
        <v>43466</v>
      </c>
      <c r="J387" s="334" t="s">
        <v>1037</v>
      </c>
      <c r="K387" s="334" t="s">
        <v>1425</v>
      </c>
      <c r="L387" s="334" t="s">
        <v>1425</v>
      </c>
      <c r="M387" s="333" t="s">
        <v>1426</v>
      </c>
      <c r="N387" s="333" t="s">
        <v>1437</v>
      </c>
      <c r="O387" s="333" t="s">
        <v>1428</v>
      </c>
      <c r="P387" s="333" t="s">
        <v>31</v>
      </c>
      <c r="Q387" s="333" t="s">
        <v>30</v>
      </c>
      <c r="R387" s="333" t="s">
        <v>2603</v>
      </c>
      <c r="S387" s="333" t="s">
        <v>1423</v>
      </c>
      <c r="T387" s="333" t="s">
        <v>1430</v>
      </c>
      <c r="U387" s="336">
        <f t="shared" si="22"/>
        <v>3</v>
      </c>
      <c r="V387" s="333" t="s">
        <v>1431</v>
      </c>
      <c r="W387" s="336">
        <f t="shared" si="25"/>
        <v>2</v>
      </c>
      <c r="X387" s="333" t="s">
        <v>1431</v>
      </c>
      <c r="Y387" s="336">
        <f t="shared" si="23"/>
        <v>2</v>
      </c>
      <c r="Z387" s="333">
        <f t="shared" si="24"/>
        <v>7</v>
      </c>
      <c r="AA387" s="333" t="s">
        <v>30</v>
      </c>
      <c r="AB387" s="333" t="s">
        <v>1423</v>
      </c>
      <c r="AC387" s="333" t="s">
        <v>1423</v>
      </c>
      <c r="AD387" s="333" t="s">
        <v>1423</v>
      </c>
      <c r="AE387" s="333" t="s">
        <v>1423</v>
      </c>
      <c r="AF387" s="334">
        <v>44823</v>
      </c>
      <c r="AG387" s="333" t="s">
        <v>1423</v>
      </c>
      <c r="AH387" s="333">
        <v>1</v>
      </c>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c r="BM387" s="323"/>
      <c r="BN387" s="323"/>
      <c r="BO387" s="323"/>
      <c r="BP387" s="323"/>
      <c r="BQ387" s="323"/>
      <c r="BR387" s="323"/>
      <c r="BS387" s="323"/>
      <c r="BT387" s="323"/>
      <c r="BU387" s="323"/>
      <c r="BV387" s="323"/>
      <c r="BW387" s="323"/>
      <c r="BX387" s="323"/>
      <c r="BY387" s="323"/>
      <c r="BZ387" s="323"/>
      <c r="CA387" s="323"/>
      <c r="CB387" s="323"/>
      <c r="CC387" s="323"/>
      <c r="CD387" s="323"/>
      <c r="CE387" s="323"/>
      <c r="CF387" s="323"/>
      <c r="CG387" s="323"/>
      <c r="CH387" s="323"/>
      <c r="CI387" s="323"/>
      <c r="CJ387" s="323"/>
      <c r="CK387" s="323"/>
      <c r="CL387" s="323"/>
      <c r="CM387" s="323"/>
      <c r="CN387" s="323"/>
      <c r="CO387" s="323"/>
      <c r="CP387" s="323"/>
      <c r="CQ387" s="323"/>
      <c r="CR387" s="323"/>
      <c r="CS387" s="323"/>
      <c r="CT387" s="323"/>
      <c r="CU387" s="323"/>
      <c r="CV387" s="323"/>
      <c r="CW387" s="323"/>
      <c r="CX387" s="323"/>
      <c r="CY387" s="323"/>
      <c r="CZ387" s="323"/>
      <c r="DA387" s="323"/>
      <c r="DB387" s="323"/>
      <c r="DC387" s="323"/>
      <c r="DD387" s="323"/>
      <c r="DE387" s="323"/>
      <c r="DF387" s="323"/>
      <c r="DG387" s="323"/>
      <c r="DH387" s="323"/>
      <c r="DI387" s="323"/>
      <c r="DJ387" s="323"/>
      <c r="DK387" s="323"/>
      <c r="DL387" s="323"/>
      <c r="DM387" s="323"/>
      <c r="DN387" s="323"/>
      <c r="DO387" s="323"/>
      <c r="DP387" s="323"/>
      <c r="DQ387" s="323"/>
      <c r="DR387" s="323"/>
      <c r="DS387" s="323"/>
      <c r="DT387" s="323"/>
      <c r="DU387" s="323"/>
      <c r="DV387" s="323"/>
      <c r="DW387" s="323"/>
      <c r="DX387" s="323"/>
      <c r="DY387" s="323"/>
      <c r="DZ387" s="323"/>
      <c r="EA387" s="323"/>
      <c r="EB387" s="323"/>
      <c r="EC387" s="323"/>
      <c r="ED387" s="323"/>
      <c r="EE387" s="323"/>
      <c r="EF387" s="323"/>
      <c r="EG387" s="323"/>
      <c r="EH387" s="323"/>
      <c r="EI387" s="323"/>
      <c r="EJ387" s="323"/>
      <c r="EK387" s="323"/>
      <c r="EL387" s="323"/>
      <c r="EM387" s="323"/>
      <c r="EN387" s="323"/>
      <c r="EO387" s="323"/>
      <c r="EP387" s="323"/>
      <c r="EQ387" s="323"/>
      <c r="ER387" s="323"/>
      <c r="ES387" s="323"/>
      <c r="ET387" s="323"/>
      <c r="EU387" s="323"/>
    </row>
    <row r="388" spans="1:151" s="333" customFormat="1" ht="60">
      <c r="A388" s="333" t="s">
        <v>2681</v>
      </c>
      <c r="B388" s="333" t="s">
        <v>936</v>
      </c>
      <c r="C388" s="366" t="s">
        <v>356</v>
      </c>
      <c r="D388" s="335" t="s">
        <v>2682</v>
      </c>
      <c r="E388" s="335" t="s">
        <v>2683</v>
      </c>
      <c r="F388" s="333" t="s">
        <v>31</v>
      </c>
      <c r="G388" s="333">
        <v>400305</v>
      </c>
      <c r="H388" s="333" t="s">
        <v>1422</v>
      </c>
      <c r="I388" s="334">
        <v>36526</v>
      </c>
      <c r="J388" s="334" t="s">
        <v>1424</v>
      </c>
      <c r="K388" s="334" t="s">
        <v>1425</v>
      </c>
      <c r="L388" s="334" t="s">
        <v>1425</v>
      </c>
      <c r="M388" s="333" t="s">
        <v>1426</v>
      </c>
      <c r="N388" s="333" t="s">
        <v>1437</v>
      </c>
      <c r="O388" s="333" t="s">
        <v>1894</v>
      </c>
      <c r="P388" s="333" t="s">
        <v>31</v>
      </c>
      <c r="Q388" s="333" t="s">
        <v>30</v>
      </c>
      <c r="R388" s="333" t="s">
        <v>2603</v>
      </c>
      <c r="S388" s="333" t="s">
        <v>1423</v>
      </c>
      <c r="T388" s="333" t="s">
        <v>1430</v>
      </c>
      <c r="U388" s="336">
        <f t="shared" si="22"/>
        <v>3</v>
      </c>
      <c r="V388" s="333" t="s">
        <v>1431</v>
      </c>
      <c r="W388" s="336">
        <f t="shared" si="25"/>
        <v>2</v>
      </c>
      <c r="X388" s="333" t="s">
        <v>1431</v>
      </c>
      <c r="Y388" s="336">
        <f t="shared" si="23"/>
        <v>2</v>
      </c>
      <c r="Z388" s="333">
        <f t="shared" si="24"/>
        <v>7</v>
      </c>
      <c r="AA388" s="333" t="s">
        <v>30</v>
      </c>
      <c r="AB388" s="333" t="s">
        <v>1423</v>
      </c>
      <c r="AC388" s="333" t="s">
        <v>1423</v>
      </c>
      <c r="AD388" s="333" t="s">
        <v>1423</v>
      </c>
      <c r="AE388" s="333" t="s">
        <v>1423</v>
      </c>
      <c r="AF388" s="334">
        <v>44823</v>
      </c>
      <c r="AG388" s="333" t="s">
        <v>1423</v>
      </c>
      <c r="AH388" s="333">
        <v>1</v>
      </c>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c r="BN388" s="323"/>
      <c r="BO388" s="323"/>
      <c r="BP388" s="323"/>
      <c r="BQ388" s="323"/>
      <c r="BR388" s="323"/>
      <c r="BS388" s="323"/>
      <c r="BT388" s="323"/>
      <c r="BU388" s="323"/>
      <c r="BV388" s="323"/>
      <c r="BW388" s="323"/>
      <c r="BX388" s="323"/>
      <c r="BY388" s="323"/>
      <c r="BZ388" s="323"/>
      <c r="CA388" s="323"/>
      <c r="CB388" s="323"/>
      <c r="CC388" s="323"/>
      <c r="CD388" s="323"/>
      <c r="CE388" s="323"/>
      <c r="CF388" s="323"/>
      <c r="CG388" s="323"/>
      <c r="CH388" s="323"/>
      <c r="CI388" s="323"/>
      <c r="CJ388" s="323"/>
      <c r="CK388" s="323"/>
      <c r="CL388" s="323"/>
      <c r="CM388" s="323"/>
      <c r="CN388" s="323"/>
      <c r="CO388" s="323"/>
      <c r="CP388" s="323"/>
      <c r="CQ388" s="323"/>
      <c r="CR388" s="323"/>
      <c r="CS388" s="323"/>
      <c r="CT388" s="323"/>
      <c r="CU388" s="323"/>
      <c r="CV388" s="323"/>
      <c r="CW388" s="323"/>
      <c r="CX388" s="323"/>
      <c r="CY388" s="323"/>
      <c r="CZ388" s="323"/>
      <c r="DA388" s="323"/>
      <c r="DB388" s="323"/>
      <c r="DC388" s="323"/>
      <c r="DD388" s="323"/>
      <c r="DE388" s="323"/>
      <c r="DF388" s="323"/>
      <c r="DG388" s="323"/>
      <c r="DH388" s="323"/>
      <c r="DI388" s="323"/>
      <c r="DJ388" s="323"/>
      <c r="DK388" s="323"/>
      <c r="DL388" s="323"/>
      <c r="DM388" s="323"/>
      <c r="DN388" s="323"/>
      <c r="DO388" s="323"/>
      <c r="DP388" s="323"/>
      <c r="DQ388" s="323"/>
      <c r="DR388" s="323"/>
      <c r="DS388" s="323"/>
      <c r="DT388" s="323"/>
      <c r="DU388" s="323"/>
      <c r="DV388" s="323"/>
      <c r="DW388" s="323"/>
      <c r="DX388" s="323"/>
      <c r="DY388" s="323"/>
      <c r="DZ388" s="323"/>
      <c r="EA388" s="323"/>
      <c r="EB388" s="323"/>
      <c r="EC388" s="323"/>
      <c r="ED388" s="323"/>
      <c r="EE388" s="323"/>
      <c r="EF388" s="323"/>
      <c r="EG388" s="323"/>
      <c r="EH388" s="323"/>
      <c r="EI388" s="323"/>
      <c r="EJ388" s="323"/>
      <c r="EK388" s="323"/>
      <c r="EL388" s="323"/>
      <c r="EM388" s="323"/>
      <c r="EN388" s="323"/>
      <c r="EO388" s="323"/>
      <c r="EP388" s="323"/>
      <c r="EQ388" s="323"/>
      <c r="ER388" s="323"/>
      <c r="ES388" s="323"/>
      <c r="ET388" s="323"/>
      <c r="EU388" s="323"/>
    </row>
    <row r="389" spans="1:151" s="333" customFormat="1" ht="75">
      <c r="A389" s="333" t="s">
        <v>2684</v>
      </c>
      <c r="B389" s="333" t="s">
        <v>936</v>
      </c>
      <c r="C389" s="366" t="s">
        <v>356</v>
      </c>
      <c r="D389" s="335" t="s">
        <v>2685</v>
      </c>
      <c r="E389" s="335" t="s">
        <v>2686</v>
      </c>
      <c r="F389" s="333" t="s">
        <v>30</v>
      </c>
      <c r="G389" s="333" t="s">
        <v>1423</v>
      </c>
      <c r="H389" s="333" t="s">
        <v>1422</v>
      </c>
      <c r="I389" s="334">
        <v>43101</v>
      </c>
      <c r="J389" s="334" t="s">
        <v>1026</v>
      </c>
      <c r="K389" s="334" t="s">
        <v>1425</v>
      </c>
      <c r="L389" s="334" t="s">
        <v>1425</v>
      </c>
      <c r="M389" s="333" t="s">
        <v>1426</v>
      </c>
      <c r="N389" s="333" t="s">
        <v>1437</v>
      </c>
      <c r="O389" s="333" t="s">
        <v>1428</v>
      </c>
      <c r="P389" s="333" t="s">
        <v>31</v>
      </c>
      <c r="Q389" s="333" t="s">
        <v>30</v>
      </c>
      <c r="R389" s="333" t="s">
        <v>2603</v>
      </c>
      <c r="S389" s="333" t="s">
        <v>1423</v>
      </c>
      <c r="T389" s="333" t="s">
        <v>1430</v>
      </c>
      <c r="U389" s="336">
        <f t="shared" si="22"/>
        <v>3</v>
      </c>
      <c r="V389" s="333" t="s">
        <v>1431</v>
      </c>
      <c r="W389" s="336">
        <f t="shared" si="25"/>
        <v>2</v>
      </c>
      <c r="X389" s="333" t="s">
        <v>1431</v>
      </c>
      <c r="Y389" s="336">
        <f t="shared" si="23"/>
        <v>2</v>
      </c>
      <c r="Z389" s="333">
        <f t="shared" si="24"/>
        <v>7</v>
      </c>
      <c r="AA389" s="333" t="s">
        <v>30</v>
      </c>
      <c r="AB389" s="333" t="s">
        <v>1423</v>
      </c>
      <c r="AC389" s="333" t="s">
        <v>1423</v>
      </c>
      <c r="AD389" s="333" t="s">
        <v>1423</v>
      </c>
      <c r="AE389" s="333" t="s">
        <v>1423</v>
      </c>
      <c r="AF389" s="334">
        <v>44823</v>
      </c>
      <c r="AG389" s="333" t="s">
        <v>1423</v>
      </c>
      <c r="AH389" s="333">
        <v>1</v>
      </c>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c r="BN389" s="323"/>
      <c r="BO389" s="323"/>
      <c r="BP389" s="323"/>
      <c r="BQ389" s="323"/>
      <c r="BR389" s="323"/>
      <c r="BS389" s="323"/>
      <c r="BT389" s="323"/>
      <c r="BU389" s="323"/>
      <c r="BV389" s="323"/>
      <c r="BW389" s="323"/>
      <c r="BX389" s="323"/>
      <c r="BY389" s="323"/>
      <c r="BZ389" s="323"/>
      <c r="CA389" s="323"/>
      <c r="CB389" s="323"/>
      <c r="CC389" s="323"/>
      <c r="CD389" s="323"/>
      <c r="CE389" s="323"/>
      <c r="CF389" s="323"/>
      <c r="CG389" s="323"/>
      <c r="CH389" s="323"/>
      <c r="CI389" s="323"/>
      <c r="CJ389" s="323"/>
      <c r="CK389" s="323"/>
      <c r="CL389" s="323"/>
      <c r="CM389" s="323"/>
      <c r="CN389" s="323"/>
      <c r="CO389" s="323"/>
      <c r="CP389" s="323"/>
      <c r="CQ389" s="323"/>
      <c r="CR389" s="323"/>
      <c r="CS389" s="323"/>
      <c r="CT389" s="323"/>
      <c r="CU389" s="323"/>
      <c r="CV389" s="323"/>
      <c r="CW389" s="323"/>
      <c r="CX389" s="323"/>
      <c r="CY389" s="323"/>
      <c r="CZ389" s="323"/>
      <c r="DA389" s="323"/>
      <c r="DB389" s="323"/>
      <c r="DC389" s="323"/>
      <c r="DD389" s="323"/>
      <c r="DE389" s="323"/>
      <c r="DF389" s="323"/>
      <c r="DG389" s="323"/>
      <c r="DH389" s="323"/>
      <c r="DI389" s="323"/>
      <c r="DJ389" s="323"/>
      <c r="DK389" s="323"/>
      <c r="DL389" s="323"/>
      <c r="DM389" s="323"/>
      <c r="DN389" s="323"/>
      <c r="DO389" s="323"/>
      <c r="DP389" s="323"/>
      <c r="DQ389" s="323"/>
      <c r="DR389" s="323"/>
      <c r="DS389" s="323"/>
      <c r="DT389" s="323"/>
      <c r="DU389" s="323"/>
      <c r="DV389" s="323"/>
      <c r="DW389" s="323"/>
      <c r="DX389" s="323"/>
      <c r="DY389" s="323"/>
      <c r="DZ389" s="323"/>
      <c r="EA389" s="323"/>
      <c r="EB389" s="323"/>
      <c r="EC389" s="323"/>
      <c r="ED389" s="323"/>
      <c r="EE389" s="323"/>
      <c r="EF389" s="323"/>
      <c r="EG389" s="323"/>
      <c r="EH389" s="323"/>
      <c r="EI389" s="323"/>
      <c r="EJ389" s="323"/>
      <c r="EK389" s="323"/>
      <c r="EL389" s="323"/>
      <c r="EM389" s="323"/>
      <c r="EN389" s="323"/>
      <c r="EO389" s="323"/>
      <c r="EP389" s="323"/>
      <c r="EQ389" s="323"/>
      <c r="ER389" s="323"/>
      <c r="ES389" s="323"/>
      <c r="ET389" s="323"/>
      <c r="EU389" s="323"/>
    </row>
    <row r="390" spans="1:151" s="333" customFormat="1" ht="60">
      <c r="A390" s="333" t="s">
        <v>2687</v>
      </c>
      <c r="B390" s="333" t="s">
        <v>936</v>
      </c>
      <c r="C390" s="366" t="s">
        <v>356</v>
      </c>
      <c r="D390" s="335" t="s">
        <v>2688</v>
      </c>
      <c r="E390" s="335" t="s">
        <v>2689</v>
      </c>
      <c r="F390" s="333" t="s">
        <v>30</v>
      </c>
      <c r="G390" s="333" t="s">
        <v>1423</v>
      </c>
      <c r="H390" s="333" t="s">
        <v>1422</v>
      </c>
      <c r="I390" s="334">
        <v>43466</v>
      </c>
      <c r="J390" s="334" t="s">
        <v>1466</v>
      </c>
      <c r="K390" s="334" t="s">
        <v>1425</v>
      </c>
      <c r="L390" s="334" t="s">
        <v>1425</v>
      </c>
      <c r="M390" s="333" t="s">
        <v>1426</v>
      </c>
      <c r="N390" s="333" t="s">
        <v>1437</v>
      </c>
      <c r="O390" s="333" t="s">
        <v>1428</v>
      </c>
      <c r="P390" s="333" t="s">
        <v>31</v>
      </c>
      <c r="Q390" s="333" t="s">
        <v>30</v>
      </c>
      <c r="R390" s="333" t="s">
        <v>2603</v>
      </c>
      <c r="S390" s="333" t="s">
        <v>1423</v>
      </c>
      <c r="T390" s="333" t="s">
        <v>1430</v>
      </c>
      <c r="U390" s="336">
        <f t="shared" si="22"/>
        <v>3</v>
      </c>
      <c r="V390" s="333" t="s">
        <v>1431</v>
      </c>
      <c r="W390" s="336">
        <f t="shared" si="25"/>
        <v>2</v>
      </c>
      <c r="X390" s="333" t="s">
        <v>1431</v>
      </c>
      <c r="Y390" s="336">
        <f t="shared" si="23"/>
        <v>2</v>
      </c>
      <c r="Z390" s="333">
        <f t="shared" si="24"/>
        <v>7</v>
      </c>
      <c r="AA390" s="333" t="s">
        <v>31</v>
      </c>
      <c r="AB390" s="333" t="s">
        <v>1423</v>
      </c>
      <c r="AC390" s="333" t="s">
        <v>1423</v>
      </c>
      <c r="AD390" s="333" t="s">
        <v>1423</v>
      </c>
      <c r="AE390" s="333" t="s">
        <v>1423</v>
      </c>
      <c r="AF390" s="334">
        <v>44823</v>
      </c>
      <c r="AG390" s="333" t="s">
        <v>1423</v>
      </c>
      <c r="AH390" s="333">
        <v>1</v>
      </c>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c r="BN390" s="323"/>
      <c r="BO390" s="323"/>
      <c r="BP390" s="323"/>
      <c r="BQ390" s="323"/>
      <c r="BR390" s="323"/>
      <c r="BS390" s="323"/>
      <c r="BT390" s="323"/>
      <c r="BU390" s="323"/>
      <c r="BV390" s="323"/>
      <c r="BW390" s="323"/>
      <c r="BX390" s="323"/>
      <c r="BY390" s="323"/>
      <c r="BZ390" s="323"/>
      <c r="CA390" s="323"/>
      <c r="CB390" s="323"/>
      <c r="CC390" s="323"/>
      <c r="CD390" s="323"/>
      <c r="CE390" s="323"/>
      <c r="CF390" s="323"/>
      <c r="CG390" s="323"/>
      <c r="CH390" s="323"/>
      <c r="CI390" s="323"/>
      <c r="CJ390" s="323"/>
      <c r="CK390" s="323"/>
      <c r="CL390" s="323"/>
      <c r="CM390" s="323"/>
      <c r="CN390" s="323"/>
      <c r="CO390" s="323"/>
      <c r="CP390" s="323"/>
      <c r="CQ390" s="323"/>
      <c r="CR390" s="323"/>
      <c r="CS390" s="323"/>
      <c r="CT390" s="323"/>
      <c r="CU390" s="323"/>
      <c r="CV390" s="323"/>
      <c r="CW390" s="323"/>
      <c r="CX390" s="323"/>
      <c r="CY390" s="323"/>
      <c r="CZ390" s="323"/>
      <c r="DA390" s="323"/>
      <c r="DB390" s="323"/>
      <c r="DC390" s="323"/>
      <c r="DD390" s="323"/>
      <c r="DE390" s="323"/>
      <c r="DF390" s="323"/>
      <c r="DG390" s="323"/>
      <c r="DH390" s="323"/>
      <c r="DI390" s="323"/>
      <c r="DJ390" s="323"/>
      <c r="DK390" s="323"/>
      <c r="DL390" s="323"/>
      <c r="DM390" s="323"/>
      <c r="DN390" s="323"/>
      <c r="DO390" s="323"/>
      <c r="DP390" s="323"/>
      <c r="DQ390" s="323"/>
      <c r="DR390" s="323"/>
      <c r="DS390" s="323"/>
      <c r="DT390" s="323"/>
      <c r="DU390" s="323"/>
      <c r="DV390" s="323"/>
      <c r="DW390" s="323"/>
      <c r="DX390" s="323"/>
      <c r="DY390" s="323"/>
      <c r="DZ390" s="323"/>
      <c r="EA390" s="323"/>
      <c r="EB390" s="323"/>
      <c r="EC390" s="323"/>
      <c r="ED390" s="323"/>
      <c r="EE390" s="323"/>
      <c r="EF390" s="323"/>
      <c r="EG390" s="323"/>
      <c r="EH390" s="323"/>
      <c r="EI390" s="323"/>
      <c r="EJ390" s="323"/>
      <c r="EK390" s="323"/>
      <c r="EL390" s="323"/>
      <c r="EM390" s="323"/>
      <c r="EN390" s="323"/>
      <c r="EO390" s="323"/>
      <c r="EP390" s="323"/>
      <c r="EQ390" s="323"/>
      <c r="ER390" s="323"/>
      <c r="ES390" s="323"/>
      <c r="ET390" s="323"/>
      <c r="EU390" s="323"/>
    </row>
    <row r="391" spans="1:151" s="333" customFormat="1" ht="90">
      <c r="A391" s="333" t="s">
        <v>2690</v>
      </c>
      <c r="B391" s="333" t="s">
        <v>936</v>
      </c>
      <c r="C391" s="366" t="s">
        <v>356</v>
      </c>
      <c r="D391" s="335" t="s">
        <v>2691</v>
      </c>
      <c r="E391" s="335" t="s">
        <v>2692</v>
      </c>
      <c r="F391" s="333" t="s">
        <v>30</v>
      </c>
      <c r="G391" s="333" t="s">
        <v>1423</v>
      </c>
      <c r="H391" s="333" t="s">
        <v>1422</v>
      </c>
      <c r="I391" s="334">
        <v>43466</v>
      </c>
      <c r="J391" s="334" t="s">
        <v>1424</v>
      </c>
      <c r="K391" s="334" t="s">
        <v>1425</v>
      </c>
      <c r="L391" s="334" t="s">
        <v>1425</v>
      </c>
      <c r="M391" s="333" t="s">
        <v>1426</v>
      </c>
      <c r="N391" s="333" t="s">
        <v>1437</v>
      </c>
      <c r="O391" s="333" t="s">
        <v>1495</v>
      </c>
      <c r="P391" s="333" t="s">
        <v>31</v>
      </c>
      <c r="Q391" s="333" t="s">
        <v>30</v>
      </c>
      <c r="R391" s="333" t="s">
        <v>2603</v>
      </c>
      <c r="S391" s="333" t="s">
        <v>1423</v>
      </c>
      <c r="T391" s="333" t="s">
        <v>1430</v>
      </c>
      <c r="U391" s="336">
        <f t="shared" si="22"/>
        <v>3</v>
      </c>
      <c r="V391" s="333" t="s">
        <v>1431</v>
      </c>
      <c r="W391" s="336">
        <f t="shared" si="25"/>
        <v>2</v>
      </c>
      <c r="X391" s="333" t="s">
        <v>1431</v>
      </c>
      <c r="Y391" s="336">
        <f t="shared" si="23"/>
        <v>2</v>
      </c>
      <c r="Z391" s="333">
        <f t="shared" si="24"/>
        <v>7</v>
      </c>
      <c r="AA391" s="333" t="s">
        <v>30</v>
      </c>
      <c r="AB391" s="333" t="s">
        <v>1423</v>
      </c>
      <c r="AC391" s="333" t="s">
        <v>1423</v>
      </c>
      <c r="AD391" s="333" t="s">
        <v>1423</v>
      </c>
      <c r="AE391" s="333" t="s">
        <v>1423</v>
      </c>
      <c r="AF391" s="334">
        <v>44823</v>
      </c>
      <c r="AG391" s="333" t="s">
        <v>1423</v>
      </c>
      <c r="AH391" s="333">
        <v>1</v>
      </c>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c r="BN391" s="323"/>
      <c r="BO391" s="323"/>
      <c r="BP391" s="323"/>
      <c r="BQ391" s="323"/>
      <c r="BR391" s="323"/>
      <c r="BS391" s="323"/>
      <c r="BT391" s="323"/>
      <c r="BU391" s="323"/>
      <c r="BV391" s="323"/>
      <c r="BW391" s="323"/>
      <c r="BX391" s="323"/>
      <c r="BY391" s="323"/>
      <c r="BZ391" s="323"/>
      <c r="CA391" s="323"/>
      <c r="CB391" s="323"/>
      <c r="CC391" s="323"/>
      <c r="CD391" s="323"/>
      <c r="CE391" s="323"/>
      <c r="CF391" s="323"/>
      <c r="CG391" s="323"/>
      <c r="CH391" s="323"/>
      <c r="CI391" s="323"/>
      <c r="CJ391" s="323"/>
      <c r="CK391" s="323"/>
      <c r="CL391" s="323"/>
      <c r="CM391" s="323"/>
      <c r="CN391" s="323"/>
      <c r="CO391" s="323"/>
      <c r="CP391" s="323"/>
      <c r="CQ391" s="323"/>
      <c r="CR391" s="323"/>
      <c r="CS391" s="323"/>
      <c r="CT391" s="323"/>
      <c r="CU391" s="323"/>
      <c r="CV391" s="323"/>
      <c r="CW391" s="323"/>
      <c r="CX391" s="323"/>
      <c r="CY391" s="323"/>
      <c r="CZ391" s="323"/>
      <c r="DA391" s="323"/>
      <c r="DB391" s="323"/>
      <c r="DC391" s="323"/>
      <c r="DD391" s="323"/>
      <c r="DE391" s="323"/>
      <c r="DF391" s="323"/>
      <c r="DG391" s="323"/>
      <c r="DH391" s="323"/>
      <c r="DI391" s="323"/>
      <c r="DJ391" s="323"/>
      <c r="DK391" s="323"/>
      <c r="DL391" s="323"/>
      <c r="DM391" s="323"/>
      <c r="DN391" s="323"/>
      <c r="DO391" s="323"/>
      <c r="DP391" s="323"/>
      <c r="DQ391" s="323"/>
      <c r="DR391" s="323"/>
      <c r="DS391" s="323"/>
      <c r="DT391" s="323"/>
      <c r="DU391" s="323"/>
      <c r="DV391" s="323"/>
      <c r="DW391" s="323"/>
      <c r="DX391" s="323"/>
      <c r="DY391" s="323"/>
      <c r="DZ391" s="323"/>
      <c r="EA391" s="323"/>
      <c r="EB391" s="323"/>
      <c r="EC391" s="323"/>
      <c r="ED391" s="323"/>
      <c r="EE391" s="323"/>
      <c r="EF391" s="323"/>
      <c r="EG391" s="323"/>
      <c r="EH391" s="323"/>
      <c r="EI391" s="323"/>
      <c r="EJ391" s="323"/>
      <c r="EK391" s="323"/>
      <c r="EL391" s="323"/>
      <c r="EM391" s="323"/>
      <c r="EN391" s="323"/>
      <c r="EO391" s="323"/>
      <c r="EP391" s="323"/>
      <c r="EQ391" s="323"/>
      <c r="ER391" s="323"/>
      <c r="ES391" s="323"/>
      <c r="ET391" s="323"/>
      <c r="EU391" s="323"/>
    </row>
    <row r="392" spans="1:151" s="333" customFormat="1" ht="75">
      <c r="A392" s="333" t="s">
        <v>2693</v>
      </c>
      <c r="B392" s="333" t="s">
        <v>936</v>
      </c>
      <c r="C392" s="366" t="s">
        <v>356</v>
      </c>
      <c r="D392" s="335" t="s">
        <v>2694</v>
      </c>
      <c r="E392" s="335" t="s">
        <v>2695</v>
      </c>
      <c r="F392" s="333" t="s">
        <v>30</v>
      </c>
      <c r="G392" s="333" t="s">
        <v>1423</v>
      </c>
      <c r="H392" s="333" t="s">
        <v>1422</v>
      </c>
      <c r="I392" s="334">
        <v>43466</v>
      </c>
      <c r="J392" s="334" t="s">
        <v>1424</v>
      </c>
      <c r="K392" s="334" t="s">
        <v>1425</v>
      </c>
      <c r="L392" s="334" t="s">
        <v>1425</v>
      </c>
      <c r="M392" s="333" t="s">
        <v>1426</v>
      </c>
      <c r="N392" s="333" t="s">
        <v>1437</v>
      </c>
      <c r="O392" s="333" t="s">
        <v>1495</v>
      </c>
      <c r="P392" s="333" t="s">
        <v>31</v>
      </c>
      <c r="Q392" s="333" t="s">
        <v>30</v>
      </c>
      <c r="R392" s="333" t="s">
        <v>2603</v>
      </c>
      <c r="S392" s="333" t="s">
        <v>1423</v>
      </c>
      <c r="T392" s="333" t="s">
        <v>1430</v>
      </c>
      <c r="U392" s="336">
        <f t="shared" si="22"/>
        <v>3</v>
      </c>
      <c r="V392" s="333" t="s">
        <v>1431</v>
      </c>
      <c r="W392" s="336">
        <f t="shared" si="25"/>
        <v>2</v>
      </c>
      <c r="X392" s="333" t="s">
        <v>1431</v>
      </c>
      <c r="Y392" s="336">
        <f t="shared" si="23"/>
        <v>2</v>
      </c>
      <c r="Z392" s="333">
        <f t="shared" si="24"/>
        <v>7</v>
      </c>
      <c r="AA392" s="333" t="s">
        <v>30</v>
      </c>
      <c r="AB392" s="333" t="s">
        <v>1423</v>
      </c>
      <c r="AC392" s="333" t="s">
        <v>1423</v>
      </c>
      <c r="AD392" s="333" t="s">
        <v>1423</v>
      </c>
      <c r="AE392" s="333" t="s">
        <v>1423</v>
      </c>
      <c r="AF392" s="334">
        <v>44823</v>
      </c>
      <c r="AG392" s="333" t="s">
        <v>1423</v>
      </c>
      <c r="AH392" s="333">
        <v>1</v>
      </c>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c r="BM392" s="323"/>
      <c r="BN392" s="323"/>
      <c r="BO392" s="323"/>
      <c r="BP392" s="323"/>
      <c r="BQ392" s="323"/>
      <c r="BR392" s="323"/>
      <c r="BS392" s="323"/>
      <c r="BT392" s="323"/>
      <c r="BU392" s="323"/>
      <c r="BV392" s="323"/>
      <c r="BW392" s="323"/>
      <c r="BX392" s="323"/>
      <c r="BY392" s="323"/>
      <c r="BZ392" s="323"/>
      <c r="CA392" s="323"/>
      <c r="CB392" s="323"/>
      <c r="CC392" s="323"/>
      <c r="CD392" s="323"/>
      <c r="CE392" s="323"/>
      <c r="CF392" s="323"/>
      <c r="CG392" s="323"/>
      <c r="CH392" s="323"/>
      <c r="CI392" s="323"/>
      <c r="CJ392" s="323"/>
      <c r="CK392" s="323"/>
      <c r="CL392" s="323"/>
      <c r="CM392" s="323"/>
      <c r="CN392" s="323"/>
      <c r="CO392" s="323"/>
      <c r="CP392" s="323"/>
      <c r="CQ392" s="323"/>
      <c r="CR392" s="323"/>
      <c r="CS392" s="323"/>
      <c r="CT392" s="323"/>
      <c r="CU392" s="323"/>
      <c r="CV392" s="323"/>
      <c r="CW392" s="323"/>
      <c r="CX392" s="323"/>
      <c r="CY392" s="323"/>
      <c r="CZ392" s="323"/>
      <c r="DA392" s="323"/>
      <c r="DB392" s="323"/>
      <c r="DC392" s="323"/>
      <c r="DD392" s="323"/>
      <c r="DE392" s="323"/>
      <c r="DF392" s="323"/>
      <c r="DG392" s="323"/>
      <c r="DH392" s="323"/>
      <c r="DI392" s="323"/>
      <c r="DJ392" s="323"/>
      <c r="DK392" s="323"/>
      <c r="DL392" s="323"/>
      <c r="DM392" s="323"/>
      <c r="DN392" s="323"/>
      <c r="DO392" s="323"/>
      <c r="DP392" s="323"/>
      <c r="DQ392" s="323"/>
      <c r="DR392" s="323"/>
      <c r="DS392" s="323"/>
      <c r="DT392" s="323"/>
      <c r="DU392" s="323"/>
      <c r="DV392" s="323"/>
      <c r="DW392" s="323"/>
      <c r="DX392" s="323"/>
      <c r="DY392" s="323"/>
      <c r="DZ392" s="323"/>
      <c r="EA392" s="323"/>
      <c r="EB392" s="323"/>
      <c r="EC392" s="323"/>
      <c r="ED392" s="323"/>
      <c r="EE392" s="323"/>
      <c r="EF392" s="323"/>
      <c r="EG392" s="323"/>
      <c r="EH392" s="323"/>
      <c r="EI392" s="323"/>
      <c r="EJ392" s="323"/>
      <c r="EK392" s="323"/>
      <c r="EL392" s="323"/>
      <c r="EM392" s="323"/>
      <c r="EN392" s="323"/>
      <c r="EO392" s="323"/>
      <c r="EP392" s="323"/>
      <c r="EQ392" s="323"/>
      <c r="ER392" s="323"/>
      <c r="ES392" s="323"/>
      <c r="ET392" s="323"/>
      <c r="EU392" s="323"/>
    </row>
    <row r="393" spans="1:151" s="333" customFormat="1" ht="60">
      <c r="A393" s="333" t="s">
        <v>2696</v>
      </c>
      <c r="B393" s="333" t="s">
        <v>936</v>
      </c>
      <c r="C393" s="366" t="s">
        <v>356</v>
      </c>
      <c r="D393" s="335" t="s">
        <v>2697</v>
      </c>
      <c r="E393" s="335" t="s">
        <v>2698</v>
      </c>
      <c r="F393" s="333" t="s">
        <v>30</v>
      </c>
      <c r="G393" s="333" t="s">
        <v>1423</v>
      </c>
      <c r="H393" s="333" t="s">
        <v>1422</v>
      </c>
      <c r="I393" s="334">
        <v>43466</v>
      </c>
      <c r="J393" s="334" t="s">
        <v>1424</v>
      </c>
      <c r="K393" s="334" t="s">
        <v>1425</v>
      </c>
      <c r="L393" s="334" t="s">
        <v>1425</v>
      </c>
      <c r="M393" s="333" t="s">
        <v>1426</v>
      </c>
      <c r="N393" s="333" t="s">
        <v>1437</v>
      </c>
      <c r="O393" s="333" t="s">
        <v>1495</v>
      </c>
      <c r="P393" s="333" t="s">
        <v>31</v>
      </c>
      <c r="Q393" s="333" t="s">
        <v>30</v>
      </c>
      <c r="R393" s="333" t="s">
        <v>2603</v>
      </c>
      <c r="S393" s="333" t="s">
        <v>1423</v>
      </c>
      <c r="T393" s="333" t="s">
        <v>1430</v>
      </c>
      <c r="U393" s="336">
        <f t="shared" si="22"/>
        <v>3</v>
      </c>
      <c r="V393" s="333" t="s">
        <v>1431</v>
      </c>
      <c r="W393" s="336">
        <f t="shared" si="25"/>
        <v>2</v>
      </c>
      <c r="X393" s="333" t="s">
        <v>1431</v>
      </c>
      <c r="Y393" s="336">
        <f t="shared" si="23"/>
        <v>2</v>
      </c>
      <c r="Z393" s="333">
        <f t="shared" si="24"/>
        <v>7</v>
      </c>
      <c r="AA393" s="333" t="s">
        <v>30</v>
      </c>
      <c r="AB393" s="333" t="s">
        <v>1423</v>
      </c>
      <c r="AC393" s="333" t="s">
        <v>1423</v>
      </c>
      <c r="AD393" s="333" t="s">
        <v>1423</v>
      </c>
      <c r="AE393" s="333" t="s">
        <v>1423</v>
      </c>
      <c r="AF393" s="334">
        <v>44823</v>
      </c>
      <c r="AG393" s="333" t="s">
        <v>1423</v>
      </c>
      <c r="AH393" s="333">
        <v>1</v>
      </c>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c r="BM393" s="323"/>
      <c r="BN393" s="323"/>
      <c r="BO393" s="323"/>
      <c r="BP393" s="323"/>
      <c r="BQ393" s="323"/>
      <c r="BR393" s="323"/>
      <c r="BS393" s="323"/>
      <c r="BT393" s="323"/>
      <c r="BU393" s="323"/>
      <c r="BV393" s="323"/>
      <c r="BW393" s="323"/>
      <c r="BX393" s="323"/>
      <c r="BY393" s="323"/>
      <c r="BZ393" s="323"/>
      <c r="CA393" s="323"/>
      <c r="CB393" s="323"/>
      <c r="CC393" s="323"/>
      <c r="CD393" s="323"/>
      <c r="CE393" s="323"/>
      <c r="CF393" s="323"/>
      <c r="CG393" s="323"/>
      <c r="CH393" s="323"/>
      <c r="CI393" s="323"/>
      <c r="CJ393" s="323"/>
      <c r="CK393" s="323"/>
      <c r="CL393" s="323"/>
      <c r="CM393" s="323"/>
      <c r="CN393" s="323"/>
      <c r="CO393" s="323"/>
      <c r="CP393" s="323"/>
      <c r="CQ393" s="323"/>
      <c r="CR393" s="323"/>
      <c r="CS393" s="323"/>
      <c r="CT393" s="323"/>
      <c r="CU393" s="323"/>
      <c r="CV393" s="323"/>
      <c r="CW393" s="323"/>
      <c r="CX393" s="323"/>
      <c r="CY393" s="323"/>
      <c r="CZ393" s="323"/>
      <c r="DA393" s="323"/>
      <c r="DB393" s="323"/>
      <c r="DC393" s="323"/>
      <c r="DD393" s="323"/>
      <c r="DE393" s="323"/>
      <c r="DF393" s="323"/>
      <c r="DG393" s="323"/>
      <c r="DH393" s="323"/>
      <c r="DI393" s="323"/>
      <c r="DJ393" s="323"/>
      <c r="DK393" s="323"/>
      <c r="DL393" s="323"/>
      <c r="DM393" s="323"/>
      <c r="DN393" s="323"/>
      <c r="DO393" s="323"/>
      <c r="DP393" s="323"/>
      <c r="DQ393" s="323"/>
      <c r="DR393" s="323"/>
      <c r="DS393" s="323"/>
      <c r="DT393" s="323"/>
      <c r="DU393" s="323"/>
      <c r="DV393" s="323"/>
      <c r="DW393" s="323"/>
      <c r="DX393" s="323"/>
      <c r="DY393" s="323"/>
      <c r="DZ393" s="323"/>
      <c r="EA393" s="323"/>
      <c r="EB393" s="323"/>
      <c r="EC393" s="323"/>
      <c r="ED393" s="323"/>
      <c r="EE393" s="323"/>
      <c r="EF393" s="323"/>
      <c r="EG393" s="323"/>
      <c r="EH393" s="323"/>
      <c r="EI393" s="323"/>
      <c r="EJ393" s="323"/>
      <c r="EK393" s="323"/>
      <c r="EL393" s="323"/>
      <c r="EM393" s="323"/>
      <c r="EN393" s="323"/>
      <c r="EO393" s="323"/>
      <c r="EP393" s="323"/>
      <c r="EQ393" s="323"/>
      <c r="ER393" s="323"/>
      <c r="ES393" s="323"/>
      <c r="ET393" s="323"/>
      <c r="EU393" s="323"/>
    </row>
    <row r="394" spans="1:151" s="333" customFormat="1" ht="150">
      <c r="A394" s="333" t="s">
        <v>2699</v>
      </c>
      <c r="B394" s="333" t="s">
        <v>936</v>
      </c>
      <c r="C394" s="366" t="s">
        <v>356</v>
      </c>
      <c r="D394" s="335" t="s">
        <v>2700</v>
      </c>
      <c r="E394" s="335" t="s">
        <v>2700</v>
      </c>
      <c r="F394" s="333" t="s">
        <v>30</v>
      </c>
      <c r="G394" s="333" t="s">
        <v>1423</v>
      </c>
      <c r="H394" s="333" t="s">
        <v>1422</v>
      </c>
      <c r="I394" s="334">
        <v>43466</v>
      </c>
      <c r="J394" s="334" t="s">
        <v>1424</v>
      </c>
      <c r="K394" s="334" t="s">
        <v>1425</v>
      </c>
      <c r="L394" s="334" t="s">
        <v>1425</v>
      </c>
      <c r="M394" s="333" t="s">
        <v>1426</v>
      </c>
      <c r="N394" s="333" t="s">
        <v>1437</v>
      </c>
      <c r="O394" s="333" t="s">
        <v>1495</v>
      </c>
      <c r="P394" s="333" t="s">
        <v>31</v>
      </c>
      <c r="Q394" s="333" t="s">
        <v>30</v>
      </c>
      <c r="R394" s="333" t="s">
        <v>2603</v>
      </c>
      <c r="S394" s="333" t="s">
        <v>1423</v>
      </c>
      <c r="T394" s="333" t="s">
        <v>1430</v>
      </c>
      <c r="U394" s="336">
        <f t="shared" ref="U394:U457" si="26">_xlfn.IFS(T394="PÚBLICA",3,T394="PÚBLICA CLASIFICADA",2,T394="PÚBLICA RESERVADA",1,T394="ALTA",1,T394="BAJA",3)</f>
        <v>3</v>
      </c>
      <c r="V394" s="333" t="s">
        <v>1431</v>
      </c>
      <c r="W394" s="336">
        <f t="shared" si="25"/>
        <v>2</v>
      </c>
      <c r="X394" s="333" t="s">
        <v>1431</v>
      </c>
      <c r="Y394" s="336">
        <f t="shared" ref="Y394:Y457" si="27">_xlfn.IFS(X394="ALTA",1,X394="MEDIA",2,X394="BAJA",3,X394="N/A",1,X394="no",3,X394="si",1,X394="np",1)</f>
        <v>2</v>
      </c>
      <c r="Z394" s="333">
        <f t="shared" ref="Z394:Z457" si="28">U394+W394+Y394</f>
        <v>7</v>
      </c>
      <c r="AA394" s="333" t="s">
        <v>30</v>
      </c>
      <c r="AB394" s="333" t="s">
        <v>1423</v>
      </c>
      <c r="AC394" s="333" t="s">
        <v>1423</v>
      </c>
      <c r="AD394" s="333" t="s">
        <v>1423</v>
      </c>
      <c r="AE394" s="333" t="s">
        <v>1423</v>
      </c>
      <c r="AF394" s="334">
        <v>44823</v>
      </c>
      <c r="AG394" s="333" t="s">
        <v>1423</v>
      </c>
      <c r="AH394" s="333">
        <v>1</v>
      </c>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c r="BM394" s="323"/>
      <c r="BN394" s="323"/>
      <c r="BO394" s="323"/>
      <c r="BP394" s="323"/>
      <c r="BQ394" s="323"/>
      <c r="BR394" s="323"/>
      <c r="BS394" s="323"/>
      <c r="BT394" s="323"/>
      <c r="BU394" s="323"/>
      <c r="BV394" s="323"/>
      <c r="BW394" s="323"/>
      <c r="BX394" s="323"/>
      <c r="BY394" s="323"/>
      <c r="BZ394" s="323"/>
      <c r="CA394" s="323"/>
      <c r="CB394" s="323"/>
      <c r="CC394" s="323"/>
      <c r="CD394" s="323"/>
      <c r="CE394" s="323"/>
      <c r="CF394" s="323"/>
      <c r="CG394" s="323"/>
      <c r="CH394" s="323"/>
      <c r="CI394" s="323"/>
      <c r="CJ394" s="323"/>
      <c r="CK394" s="323"/>
      <c r="CL394" s="323"/>
      <c r="CM394" s="323"/>
      <c r="CN394" s="323"/>
      <c r="CO394" s="323"/>
      <c r="CP394" s="323"/>
      <c r="CQ394" s="323"/>
      <c r="CR394" s="323"/>
      <c r="CS394" s="323"/>
      <c r="CT394" s="323"/>
      <c r="CU394" s="323"/>
      <c r="CV394" s="323"/>
      <c r="CW394" s="323"/>
      <c r="CX394" s="323"/>
      <c r="CY394" s="323"/>
      <c r="CZ394" s="323"/>
      <c r="DA394" s="323"/>
      <c r="DB394" s="323"/>
      <c r="DC394" s="323"/>
      <c r="DD394" s="323"/>
      <c r="DE394" s="323"/>
      <c r="DF394" s="323"/>
      <c r="DG394" s="323"/>
      <c r="DH394" s="323"/>
      <c r="DI394" s="323"/>
      <c r="DJ394" s="323"/>
      <c r="DK394" s="323"/>
      <c r="DL394" s="323"/>
      <c r="DM394" s="323"/>
      <c r="DN394" s="323"/>
      <c r="DO394" s="323"/>
      <c r="DP394" s="323"/>
      <c r="DQ394" s="323"/>
      <c r="DR394" s="323"/>
      <c r="DS394" s="323"/>
      <c r="DT394" s="323"/>
      <c r="DU394" s="323"/>
      <c r="DV394" s="323"/>
      <c r="DW394" s="323"/>
      <c r="DX394" s="323"/>
      <c r="DY394" s="323"/>
      <c r="DZ394" s="323"/>
      <c r="EA394" s="323"/>
      <c r="EB394" s="323"/>
      <c r="EC394" s="323"/>
      <c r="ED394" s="323"/>
      <c r="EE394" s="323"/>
      <c r="EF394" s="323"/>
      <c r="EG394" s="323"/>
      <c r="EH394" s="323"/>
      <c r="EI394" s="323"/>
      <c r="EJ394" s="323"/>
      <c r="EK394" s="323"/>
      <c r="EL394" s="323"/>
      <c r="EM394" s="323"/>
      <c r="EN394" s="323"/>
      <c r="EO394" s="323"/>
      <c r="EP394" s="323"/>
      <c r="EQ394" s="323"/>
      <c r="ER394" s="323"/>
      <c r="ES394" s="323"/>
      <c r="ET394" s="323"/>
      <c r="EU394" s="323"/>
    </row>
    <row r="395" spans="1:151" s="333" customFormat="1" ht="75">
      <c r="A395" s="333" t="s">
        <v>2701</v>
      </c>
      <c r="B395" s="333" t="s">
        <v>936</v>
      </c>
      <c r="C395" s="366" t="s">
        <v>356</v>
      </c>
      <c r="D395" s="366" t="s">
        <v>2702</v>
      </c>
      <c r="E395" s="333" t="s">
        <v>2703</v>
      </c>
      <c r="F395" s="333" t="s">
        <v>30</v>
      </c>
      <c r="G395" s="333" t="s">
        <v>1423</v>
      </c>
      <c r="H395" s="333" t="s">
        <v>1422</v>
      </c>
      <c r="I395" s="334">
        <v>43831</v>
      </c>
      <c r="J395" s="334" t="s">
        <v>1424</v>
      </c>
      <c r="K395" s="334" t="s">
        <v>1425</v>
      </c>
      <c r="L395" s="334" t="s">
        <v>1425</v>
      </c>
      <c r="M395" s="333" t="s">
        <v>1426</v>
      </c>
      <c r="N395" s="333" t="s">
        <v>1437</v>
      </c>
      <c r="O395" s="333" t="s">
        <v>1495</v>
      </c>
      <c r="P395" s="333" t="s">
        <v>31</v>
      </c>
      <c r="Q395" s="333" t="s">
        <v>31</v>
      </c>
      <c r="R395" s="333" t="s">
        <v>1423</v>
      </c>
      <c r="S395" s="337" t="s">
        <v>2704</v>
      </c>
      <c r="T395" s="333" t="s">
        <v>1430</v>
      </c>
      <c r="U395" s="336">
        <f t="shared" si="26"/>
        <v>3</v>
      </c>
      <c r="V395" s="333" t="s">
        <v>1431</v>
      </c>
      <c r="W395" s="336">
        <f t="shared" si="25"/>
        <v>2</v>
      </c>
      <c r="X395" s="333" t="s">
        <v>1431</v>
      </c>
      <c r="Y395" s="336">
        <f t="shared" si="27"/>
        <v>2</v>
      </c>
      <c r="Z395" s="333">
        <f t="shared" si="28"/>
        <v>7</v>
      </c>
      <c r="AA395" s="333" t="s">
        <v>30</v>
      </c>
      <c r="AB395" s="333" t="s">
        <v>1423</v>
      </c>
      <c r="AC395" s="333" t="s">
        <v>1423</v>
      </c>
      <c r="AD395" s="333" t="s">
        <v>1423</v>
      </c>
      <c r="AE395" s="333" t="s">
        <v>1423</v>
      </c>
      <c r="AF395" s="334">
        <v>44823</v>
      </c>
      <c r="AG395" s="333" t="s">
        <v>1423</v>
      </c>
      <c r="AH395" s="333">
        <v>1</v>
      </c>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c r="BM395" s="323"/>
      <c r="BN395" s="323"/>
      <c r="BO395" s="323"/>
      <c r="BP395" s="323"/>
      <c r="BQ395" s="323"/>
      <c r="BR395" s="323"/>
      <c r="BS395" s="323"/>
      <c r="BT395" s="323"/>
      <c r="BU395" s="323"/>
      <c r="BV395" s="323"/>
      <c r="BW395" s="323"/>
      <c r="BX395" s="323"/>
      <c r="BY395" s="323"/>
      <c r="BZ395" s="323"/>
      <c r="CA395" s="323"/>
      <c r="CB395" s="323"/>
      <c r="CC395" s="323"/>
      <c r="CD395" s="323"/>
      <c r="CE395" s="323"/>
      <c r="CF395" s="323"/>
      <c r="CG395" s="323"/>
      <c r="CH395" s="323"/>
      <c r="CI395" s="323"/>
      <c r="CJ395" s="323"/>
      <c r="CK395" s="323"/>
      <c r="CL395" s="323"/>
      <c r="CM395" s="323"/>
      <c r="CN395" s="323"/>
      <c r="CO395" s="323"/>
      <c r="CP395" s="323"/>
      <c r="CQ395" s="323"/>
      <c r="CR395" s="323"/>
      <c r="CS395" s="323"/>
      <c r="CT395" s="323"/>
      <c r="CU395" s="323"/>
      <c r="CV395" s="323"/>
      <c r="CW395" s="323"/>
      <c r="CX395" s="323"/>
      <c r="CY395" s="323"/>
      <c r="CZ395" s="323"/>
      <c r="DA395" s="323"/>
      <c r="DB395" s="323"/>
      <c r="DC395" s="323"/>
      <c r="DD395" s="323"/>
      <c r="DE395" s="323"/>
      <c r="DF395" s="323"/>
      <c r="DG395" s="323"/>
      <c r="DH395" s="323"/>
      <c r="DI395" s="323"/>
      <c r="DJ395" s="323"/>
      <c r="DK395" s="323"/>
      <c r="DL395" s="323"/>
      <c r="DM395" s="323"/>
      <c r="DN395" s="323"/>
      <c r="DO395" s="323"/>
      <c r="DP395" s="323"/>
      <c r="DQ395" s="323"/>
      <c r="DR395" s="323"/>
      <c r="DS395" s="323"/>
      <c r="DT395" s="323"/>
      <c r="DU395" s="323"/>
      <c r="DV395" s="323"/>
      <c r="DW395" s="323"/>
      <c r="DX395" s="323"/>
      <c r="DY395" s="323"/>
      <c r="DZ395" s="323"/>
      <c r="EA395" s="323"/>
      <c r="EB395" s="323"/>
      <c r="EC395" s="323"/>
      <c r="ED395" s="323"/>
      <c r="EE395" s="323"/>
      <c r="EF395" s="323"/>
      <c r="EG395" s="323"/>
      <c r="EH395" s="323"/>
      <c r="EI395" s="323"/>
      <c r="EJ395" s="323"/>
      <c r="EK395" s="323"/>
      <c r="EL395" s="323"/>
      <c r="EM395" s="323"/>
      <c r="EN395" s="323"/>
      <c r="EO395" s="323"/>
      <c r="EP395" s="323"/>
      <c r="EQ395" s="323"/>
      <c r="ER395" s="323"/>
      <c r="ES395" s="323"/>
      <c r="ET395" s="323"/>
      <c r="EU395" s="323"/>
    </row>
    <row r="396" spans="1:151" s="333" customFormat="1" ht="75">
      <c r="A396" s="333" t="s">
        <v>2705</v>
      </c>
      <c r="B396" s="333" t="s">
        <v>936</v>
      </c>
      <c r="C396" s="366" t="s">
        <v>356</v>
      </c>
      <c r="D396" s="366" t="s">
        <v>2706</v>
      </c>
      <c r="E396" s="333" t="s">
        <v>2707</v>
      </c>
      <c r="F396" s="333" t="s">
        <v>30</v>
      </c>
      <c r="G396" s="333" t="s">
        <v>1423</v>
      </c>
      <c r="H396" s="333" t="s">
        <v>1422</v>
      </c>
      <c r="I396" s="334">
        <v>43101</v>
      </c>
      <c r="J396" s="334" t="s">
        <v>1424</v>
      </c>
      <c r="K396" s="334" t="s">
        <v>1425</v>
      </c>
      <c r="L396" s="334" t="s">
        <v>1425</v>
      </c>
      <c r="M396" s="333" t="s">
        <v>1426</v>
      </c>
      <c r="N396" s="333" t="s">
        <v>1437</v>
      </c>
      <c r="O396" s="333" t="s">
        <v>1495</v>
      </c>
      <c r="P396" s="333" t="s">
        <v>31</v>
      </c>
      <c r="Q396" s="333" t="s">
        <v>31</v>
      </c>
      <c r="R396" s="333" t="s">
        <v>1423</v>
      </c>
      <c r="S396" s="337" t="s">
        <v>2708</v>
      </c>
      <c r="T396" s="333" t="s">
        <v>1430</v>
      </c>
      <c r="U396" s="336">
        <f t="shared" si="26"/>
        <v>3</v>
      </c>
      <c r="V396" s="333" t="s">
        <v>1431</v>
      </c>
      <c r="W396" s="336">
        <f t="shared" si="25"/>
        <v>2</v>
      </c>
      <c r="X396" s="333" t="s">
        <v>1431</v>
      </c>
      <c r="Y396" s="336">
        <f t="shared" si="27"/>
        <v>2</v>
      </c>
      <c r="Z396" s="333">
        <f t="shared" si="28"/>
        <v>7</v>
      </c>
      <c r="AA396" s="333" t="s">
        <v>30</v>
      </c>
      <c r="AB396" s="333" t="s">
        <v>1423</v>
      </c>
      <c r="AC396" s="333" t="s">
        <v>1423</v>
      </c>
      <c r="AD396" s="333" t="s">
        <v>1423</v>
      </c>
      <c r="AE396" s="333" t="s">
        <v>1423</v>
      </c>
      <c r="AF396" s="334">
        <v>44823</v>
      </c>
      <c r="AG396" s="333" t="s">
        <v>1423</v>
      </c>
      <c r="AH396" s="333">
        <v>1</v>
      </c>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c r="BM396" s="323"/>
      <c r="BN396" s="323"/>
      <c r="BO396" s="323"/>
      <c r="BP396" s="323"/>
      <c r="BQ396" s="323"/>
      <c r="BR396" s="323"/>
      <c r="BS396" s="323"/>
      <c r="BT396" s="323"/>
      <c r="BU396" s="323"/>
      <c r="BV396" s="323"/>
      <c r="BW396" s="323"/>
      <c r="BX396" s="323"/>
      <c r="BY396" s="323"/>
      <c r="BZ396" s="323"/>
      <c r="CA396" s="323"/>
      <c r="CB396" s="323"/>
      <c r="CC396" s="323"/>
      <c r="CD396" s="323"/>
      <c r="CE396" s="323"/>
      <c r="CF396" s="323"/>
      <c r="CG396" s="323"/>
      <c r="CH396" s="323"/>
      <c r="CI396" s="323"/>
      <c r="CJ396" s="323"/>
      <c r="CK396" s="323"/>
      <c r="CL396" s="323"/>
      <c r="CM396" s="323"/>
      <c r="CN396" s="323"/>
      <c r="CO396" s="323"/>
      <c r="CP396" s="323"/>
      <c r="CQ396" s="323"/>
      <c r="CR396" s="323"/>
      <c r="CS396" s="323"/>
      <c r="CT396" s="323"/>
      <c r="CU396" s="323"/>
      <c r="CV396" s="323"/>
      <c r="CW396" s="323"/>
      <c r="CX396" s="323"/>
      <c r="CY396" s="323"/>
      <c r="CZ396" s="323"/>
      <c r="DA396" s="323"/>
      <c r="DB396" s="323"/>
      <c r="DC396" s="323"/>
      <c r="DD396" s="323"/>
      <c r="DE396" s="323"/>
      <c r="DF396" s="323"/>
      <c r="DG396" s="323"/>
      <c r="DH396" s="323"/>
      <c r="DI396" s="323"/>
      <c r="DJ396" s="323"/>
      <c r="DK396" s="323"/>
      <c r="DL396" s="323"/>
      <c r="DM396" s="323"/>
      <c r="DN396" s="323"/>
      <c r="DO396" s="323"/>
      <c r="DP396" s="323"/>
      <c r="DQ396" s="323"/>
      <c r="DR396" s="323"/>
      <c r="DS396" s="323"/>
      <c r="DT396" s="323"/>
      <c r="DU396" s="323"/>
      <c r="DV396" s="323"/>
      <c r="DW396" s="323"/>
      <c r="DX396" s="323"/>
      <c r="DY396" s="323"/>
      <c r="DZ396" s="323"/>
      <c r="EA396" s="323"/>
      <c r="EB396" s="323"/>
      <c r="EC396" s="323"/>
      <c r="ED396" s="323"/>
      <c r="EE396" s="323"/>
      <c r="EF396" s="323"/>
      <c r="EG396" s="323"/>
      <c r="EH396" s="323"/>
      <c r="EI396" s="323"/>
      <c r="EJ396" s="323"/>
      <c r="EK396" s="323"/>
      <c r="EL396" s="323"/>
      <c r="EM396" s="323"/>
      <c r="EN396" s="323"/>
      <c r="EO396" s="323"/>
      <c r="EP396" s="323"/>
      <c r="EQ396" s="323"/>
      <c r="ER396" s="323"/>
      <c r="ES396" s="323"/>
      <c r="ET396" s="323"/>
      <c r="EU396" s="323"/>
    </row>
    <row r="397" spans="1:151" s="333" customFormat="1" ht="90">
      <c r="A397" s="333" t="s">
        <v>2709</v>
      </c>
      <c r="B397" s="333" t="s">
        <v>936</v>
      </c>
      <c r="C397" s="366" t="s">
        <v>356</v>
      </c>
      <c r="D397" s="366" t="s">
        <v>2710</v>
      </c>
      <c r="E397" s="333" t="s">
        <v>2711</v>
      </c>
      <c r="F397" s="333" t="s">
        <v>30</v>
      </c>
      <c r="G397" s="333" t="s">
        <v>1423</v>
      </c>
      <c r="H397" s="333" t="s">
        <v>1422</v>
      </c>
      <c r="I397" s="334">
        <v>43101</v>
      </c>
      <c r="J397" s="334" t="s">
        <v>1424</v>
      </c>
      <c r="K397" s="334" t="s">
        <v>1425</v>
      </c>
      <c r="L397" s="334" t="s">
        <v>1425</v>
      </c>
      <c r="M397" s="333" t="s">
        <v>1426</v>
      </c>
      <c r="N397" s="333" t="s">
        <v>1437</v>
      </c>
      <c r="O397" s="333" t="s">
        <v>1495</v>
      </c>
      <c r="P397" s="333" t="s">
        <v>31</v>
      </c>
      <c r="Q397" s="333" t="s">
        <v>31</v>
      </c>
      <c r="R397" s="333" t="s">
        <v>1423</v>
      </c>
      <c r="S397" s="337" t="s">
        <v>2712</v>
      </c>
      <c r="T397" s="333" t="s">
        <v>1430</v>
      </c>
      <c r="U397" s="336">
        <f t="shared" si="26"/>
        <v>3</v>
      </c>
      <c r="V397" s="333" t="s">
        <v>1431</v>
      </c>
      <c r="W397" s="336">
        <f t="shared" si="25"/>
        <v>2</v>
      </c>
      <c r="X397" s="333" t="s">
        <v>1431</v>
      </c>
      <c r="Y397" s="336">
        <f t="shared" si="27"/>
        <v>2</v>
      </c>
      <c r="Z397" s="333">
        <f t="shared" si="28"/>
        <v>7</v>
      </c>
      <c r="AA397" s="333" t="s">
        <v>30</v>
      </c>
      <c r="AB397" s="333" t="s">
        <v>1423</v>
      </c>
      <c r="AC397" s="333" t="s">
        <v>1423</v>
      </c>
      <c r="AD397" s="333" t="s">
        <v>1423</v>
      </c>
      <c r="AE397" s="333" t="s">
        <v>1423</v>
      </c>
      <c r="AF397" s="334">
        <v>44823</v>
      </c>
      <c r="AG397" s="333" t="s">
        <v>1423</v>
      </c>
      <c r="AH397" s="333">
        <v>1</v>
      </c>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c r="BN397" s="323"/>
      <c r="BO397" s="323"/>
      <c r="BP397" s="323"/>
      <c r="BQ397" s="323"/>
      <c r="BR397" s="323"/>
      <c r="BS397" s="323"/>
      <c r="BT397" s="323"/>
      <c r="BU397" s="323"/>
      <c r="BV397" s="323"/>
      <c r="BW397" s="323"/>
      <c r="BX397" s="323"/>
      <c r="BY397" s="323"/>
      <c r="BZ397" s="323"/>
      <c r="CA397" s="323"/>
      <c r="CB397" s="323"/>
      <c r="CC397" s="323"/>
      <c r="CD397" s="323"/>
      <c r="CE397" s="323"/>
      <c r="CF397" s="323"/>
      <c r="CG397" s="323"/>
      <c r="CH397" s="323"/>
      <c r="CI397" s="323"/>
      <c r="CJ397" s="323"/>
      <c r="CK397" s="323"/>
      <c r="CL397" s="323"/>
      <c r="CM397" s="323"/>
      <c r="CN397" s="323"/>
      <c r="CO397" s="323"/>
      <c r="CP397" s="323"/>
      <c r="CQ397" s="323"/>
      <c r="CR397" s="323"/>
      <c r="CS397" s="323"/>
      <c r="CT397" s="323"/>
      <c r="CU397" s="323"/>
      <c r="CV397" s="323"/>
      <c r="CW397" s="323"/>
      <c r="CX397" s="323"/>
      <c r="CY397" s="323"/>
      <c r="CZ397" s="323"/>
      <c r="DA397" s="323"/>
      <c r="DB397" s="323"/>
      <c r="DC397" s="323"/>
      <c r="DD397" s="323"/>
      <c r="DE397" s="323"/>
      <c r="DF397" s="323"/>
      <c r="DG397" s="323"/>
      <c r="DH397" s="323"/>
      <c r="DI397" s="323"/>
      <c r="DJ397" s="323"/>
      <c r="DK397" s="323"/>
      <c r="DL397" s="323"/>
      <c r="DM397" s="323"/>
      <c r="DN397" s="323"/>
      <c r="DO397" s="323"/>
      <c r="DP397" s="323"/>
      <c r="DQ397" s="323"/>
      <c r="DR397" s="323"/>
      <c r="DS397" s="323"/>
      <c r="DT397" s="323"/>
      <c r="DU397" s="323"/>
      <c r="DV397" s="323"/>
      <c r="DW397" s="323"/>
      <c r="DX397" s="323"/>
      <c r="DY397" s="323"/>
      <c r="DZ397" s="323"/>
      <c r="EA397" s="323"/>
      <c r="EB397" s="323"/>
      <c r="EC397" s="323"/>
      <c r="ED397" s="323"/>
      <c r="EE397" s="323"/>
      <c r="EF397" s="323"/>
      <c r="EG397" s="323"/>
      <c r="EH397" s="323"/>
      <c r="EI397" s="323"/>
      <c r="EJ397" s="323"/>
      <c r="EK397" s="323"/>
      <c r="EL397" s="323"/>
      <c r="EM397" s="323"/>
      <c r="EN397" s="323"/>
      <c r="EO397" s="323"/>
      <c r="EP397" s="323"/>
      <c r="EQ397" s="323"/>
      <c r="ER397" s="323"/>
      <c r="ES397" s="323"/>
      <c r="ET397" s="323"/>
      <c r="EU397" s="323"/>
    </row>
    <row r="398" spans="1:151" s="333" customFormat="1" ht="90">
      <c r="A398" s="333" t="s">
        <v>2713</v>
      </c>
      <c r="B398" s="333" t="s">
        <v>936</v>
      </c>
      <c r="C398" s="366" t="s">
        <v>356</v>
      </c>
      <c r="D398" s="366" t="s">
        <v>2714</v>
      </c>
      <c r="E398" s="333" t="s">
        <v>2715</v>
      </c>
      <c r="F398" s="333" t="s">
        <v>30</v>
      </c>
      <c r="G398" s="333" t="s">
        <v>1423</v>
      </c>
      <c r="H398" s="333" t="s">
        <v>1422</v>
      </c>
      <c r="I398" s="334">
        <v>43101</v>
      </c>
      <c r="J398" s="334" t="s">
        <v>1424</v>
      </c>
      <c r="K398" s="334" t="s">
        <v>1425</v>
      </c>
      <c r="L398" s="334" t="s">
        <v>1425</v>
      </c>
      <c r="M398" s="333" t="s">
        <v>1426</v>
      </c>
      <c r="N398" s="333" t="s">
        <v>1437</v>
      </c>
      <c r="O398" s="333" t="s">
        <v>1495</v>
      </c>
      <c r="P398" s="333" t="s">
        <v>31</v>
      </c>
      <c r="Q398" s="333" t="s">
        <v>31</v>
      </c>
      <c r="R398" s="333" t="s">
        <v>1423</v>
      </c>
      <c r="S398" s="337" t="s">
        <v>2716</v>
      </c>
      <c r="T398" s="333" t="s">
        <v>1430</v>
      </c>
      <c r="U398" s="336">
        <f t="shared" si="26"/>
        <v>3</v>
      </c>
      <c r="V398" s="333" t="s">
        <v>1431</v>
      </c>
      <c r="W398" s="336">
        <f t="shared" si="25"/>
        <v>2</v>
      </c>
      <c r="X398" s="333" t="s">
        <v>1431</v>
      </c>
      <c r="Y398" s="336">
        <f t="shared" si="27"/>
        <v>2</v>
      </c>
      <c r="Z398" s="333">
        <f t="shared" si="28"/>
        <v>7</v>
      </c>
      <c r="AA398" s="333" t="s">
        <v>30</v>
      </c>
      <c r="AB398" s="333" t="s">
        <v>1423</v>
      </c>
      <c r="AC398" s="333" t="s">
        <v>1423</v>
      </c>
      <c r="AD398" s="333" t="s">
        <v>1423</v>
      </c>
      <c r="AE398" s="333" t="s">
        <v>1423</v>
      </c>
      <c r="AF398" s="334">
        <v>44823</v>
      </c>
      <c r="AG398" s="333" t="s">
        <v>1423</v>
      </c>
      <c r="AH398" s="333">
        <v>1</v>
      </c>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c r="BN398" s="323"/>
      <c r="BO398" s="323"/>
      <c r="BP398" s="323"/>
      <c r="BQ398" s="323"/>
      <c r="BR398" s="323"/>
      <c r="BS398" s="323"/>
      <c r="BT398" s="323"/>
      <c r="BU398" s="323"/>
      <c r="BV398" s="323"/>
      <c r="BW398" s="323"/>
      <c r="BX398" s="323"/>
      <c r="BY398" s="323"/>
      <c r="BZ398" s="323"/>
      <c r="CA398" s="323"/>
      <c r="CB398" s="323"/>
      <c r="CC398" s="323"/>
      <c r="CD398" s="323"/>
      <c r="CE398" s="323"/>
      <c r="CF398" s="323"/>
      <c r="CG398" s="323"/>
      <c r="CH398" s="323"/>
      <c r="CI398" s="323"/>
      <c r="CJ398" s="323"/>
      <c r="CK398" s="323"/>
      <c r="CL398" s="323"/>
      <c r="CM398" s="323"/>
      <c r="CN398" s="323"/>
      <c r="CO398" s="323"/>
      <c r="CP398" s="323"/>
      <c r="CQ398" s="323"/>
      <c r="CR398" s="323"/>
      <c r="CS398" s="323"/>
      <c r="CT398" s="323"/>
      <c r="CU398" s="323"/>
      <c r="CV398" s="323"/>
      <c r="CW398" s="323"/>
      <c r="CX398" s="323"/>
      <c r="CY398" s="323"/>
      <c r="CZ398" s="323"/>
      <c r="DA398" s="323"/>
      <c r="DB398" s="323"/>
      <c r="DC398" s="323"/>
      <c r="DD398" s="323"/>
      <c r="DE398" s="323"/>
      <c r="DF398" s="323"/>
      <c r="DG398" s="323"/>
      <c r="DH398" s="323"/>
      <c r="DI398" s="323"/>
      <c r="DJ398" s="323"/>
      <c r="DK398" s="323"/>
      <c r="DL398" s="323"/>
      <c r="DM398" s="323"/>
      <c r="DN398" s="323"/>
      <c r="DO398" s="323"/>
      <c r="DP398" s="323"/>
      <c r="DQ398" s="323"/>
      <c r="DR398" s="323"/>
      <c r="DS398" s="323"/>
      <c r="DT398" s="323"/>
      <c r="DU398" s="323"/>
      <c r="DV398" s="323"/>
      <c r="DW398" s="323"/>
      <c r="DX398" s="323"/>
      <c r="DY398" s="323"/>
      <c r="DZ398" s="323"/>
      <c r="EA398" s="323"/>
      <c r="EB398" s="323"/>
      <c r="EC398" s="323"/>
      <c r="ED398" s="323"/>
      <c r="EE398" s="323"/>
      <c r="EF398" s="323"/>
      <c r="EG398" s="323"/>
      <c r="EH398" s="323"/>
      <c r="EI398" s="323"/>
      <c r="EJ398" s="323"/>
      <c r="EK398" s="323"/>
      <c r="EL398" s="323"/>
      <c r="EM398" s="323"/>
      <c r="EN398" s="323"/>
      <c r="EO398" s="323"/>
      <c r="EP398" s="323"/>
      <c r="EQ398" s="323"/>
      <c r="ER398" s="323"/>
      <c r="ES398" s="323"/>
      <c r="ET398" s="323"/>
      <c r="EU398" s="323"/>
    </row>
    <row r="399" spans="1:151" s="333" customFormat="1" ht="75">
      <c r="A399" s="333" t="s">
        <v>2717</v>
      </c>
      <c r="B399" s="333" t="s">
        <v>936</v>
      </c>
      <c r="C399" s="366" t="s">
        <v>356</v>
      </c>
      <c r="D399" s="366" t="s">
        <v>2718</v>
      </c>
      <c r="E399" s="333" t="s">
        <v>2719</v>
      </c>
      <c r="F399" s="333" t="s">
        <v>30</v>
      </c>
      <c r="G399" s="333" t="s">
        <v>1423</v>
      </c>
      <c r="H399" s="333" t="s">
        <v>1422</v>
      </c>
      <c r="I399" s="334">
        <v>43101</v>
      </c>
      <c r="J399" s="334" t="s">
        <v>1424</v>
      </c>
      <c r="K399" s="334" t="s">
        <v>1425</v>
      </c>
      <c r="L399" s="334" t="s">
        <v>1425</v>
      </c>
      <c r="M399" s="333" t="s">
        <v>1426</v>
      </c>
      <c r="N399" s="333" t="s">
        <v>1437</v>
      </c>
      <c r="O399" s="333" t="s">
        <v>1495</v>
      </c>
      <c r="P399" s="333" t="s">
        <v>31</v>
      </c>
      <c r="Q399" s="333" t="s">
        <v>31</v>
      </c>
      <c r="R399" s="333" t="s">
        <v>1423</v>
      </c>
      <c r="S399" s="337" t="s">
        <v>2720</v>
      </c>
      <c r="T399" s="333" t="s">
        <v>1430</v>
      </c>
      <c r="U399" s="336">
        <f t="shared" si="26"/>
        <v>3</v>
      </c>
      <c r="V399" s="333" t="s">
        <v>1431</v>
      </c>
      <c r="W399" s="336">
        <f t="shared" si="25"/>
        <v>2</v>
      </c>
      <c r="X399" s="333" t="s">
        <v>1431</v>
      </c>
      <c r="Y399" s="336">
        <f t="shared" si="27"/>
        <v>2</v>
      </c>
      <c r="Z399" s="333">
        <f t="shared" si="28"/>
        <v>7</v>
      </c>
      <c r="AA399" s="333" t="s">
        <v>30</v>
      </c>
      <c r="AB399" s="333" t="s">
        <v>1423</v>
      </c>
      <c r="AC399" s="333" t="s">
        <v>1423</v>
      </c>
      <c r="AD399" s="333" t="s">
        <v>1423</v>
      </c>
      <c r="AE399" s="333" t="s">
        <v>1423</v>
      </c>
      <c r="AF399" s="334">
        <v>44823</v>
      </c>
      <c r="AG399" s="333" t="s">
        <v>1423</v>
      </c>
      <c r="AH399" s="333">
        <v>1</v>
      </c>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c r="BN399" s="323"/>
      <c r="BO399" s="323"/>
      <c r="BP399" s="323"/>
      <c r="BQ399" s="323"/>
      <c r="BR399" s="323"/>
      <c r="BS399" s="323"/>
      <c r="BT399" s="323"/>
      <c r="BU399" s="323"/>
      <c r="BV399" s="323"/>
      <c r="BW399" s="323"/>
      <c r="BX399" s="323"/>
      <c r="BY399" s="323"/>
      <c r="BZ399" s="323"/>
      <c r="CA399" s="323"/>
      <c r="CB399" s="323"/>
      <c r="CC399" s="323"/>
      <c r="CD399" s="323"/>
      <c r="CE399" s="323"/>
      <c r="CF399" s="323"/>
      <c r="CG399" s="323"/>
      <c r="CH399" s="323"/>
      <c r="CI399" s="323"/>
      <c r="CJ399" s="323"/>
      <c r="CK399" s="323"/>
      <c r="CL399" s="323"/>
      <c r="CM399" s="323"/>
      <c r="CN399" s="323"/>
      <c r="CO399" s="323"/>
      <c r="CP399" s="323"/>
      <c r="CQ399" s="323"/>
      <c r="CR399" s="323"/>
      <c r="CS399" s="323"/>
      <c r="CT399" s="323"/>
      <c r="CU399" s="323"/>
      <c r="CV399" s="323"/>
      <c r="CW399" s="323"/>
      <c r="CX399" s="323"/>
      <c r="CY399" s="323"/>
      <c r="CZ399" s="323"/>
      <c r="DA399" s="323"/>
      <c r="DB399" s="323"/>
      <c r="DC399" s="323"/>
      <c r="DD399" s="323"/>
      <c r="DE399" s="323"/>
      <c r="DF399" s="323"/>
      <c r="DG399" s="323"/>
      <c r="DH399" s="323"/>
      <c r="DI399" s="323"/>
      <c r="DJ399" s="323"/>
      <c r="DK399" s="323"/>
      <c r="DL399" s="323"/>
      <c r="DM399" s="323"/>
      <c r="DN399" s="323"/>
      <c r="DO399" s="323"/>
      <c r="DP399" s="323"/>
      <c r="DQ399" s="323"/>
      <c r="DR399" s="323"/>
      <c r="DS399" s="323"/>
      <c r="DT399" s="323"/>
      <c r="DU399" s="323"/>
      <c r="DV399" s="323"/>
      <c r="DW399" s="323"/>
      <c r="DX399" s="323"/>
      <c r="DY399" s="323"/>
      <c r="DZ399" s="323"/>
      <c r="EA399" s="323"/>
      <c r="EB399" s="323"/>
      <c r="EC399" s="323"/>
      <c r="ED399" s="323"/>
      <c r="EE399" s="323"/>
      <c r="EF399" s="323"/>
      <c r="EG399" s="323"/>
      <c r="EH399" s="323"/>
      <c r="EI399" s="323"/>
      <c r="EJ399" s="323"/>
      <c r="EK399" s="323"/>
      <c r="EL399" s="323"/>
      <c r="EM399" s="323"/>
      <c r="EN399" s="323"/>
      <c r="EO399" s="323"/>
      <c r="EP399" s="323"/>
      <c r="EQ399" s="323"/>
      <c r="ER399" s="323"/>
      <c r="ES399" s="323"/>
      <c r="ET399" s="323"/>
      <c r="EU399" s="323"/>
    </row>
    <row r="400" spans="1:151" s="333" customFormat="1" ht="75">
      <c r="A400" s="333" t="s">
        <v>2721</v>
      </c>
      <c r="B400" s="333" t="s">
        <v>936</v>
      </c>
      <c r="C400" s="366" t="s">
        <v>356</v>
      </c>
      <c r="D400" s="366" t="s">
        <v>2722</v>
      </c>
      <c r="E400" s="333" t="s">
        <v>2723</v>
      </c>
      <c r="F400" s="333" t="s">
        <v>30</v>
      </c>
      <c r="G400" s="333" t="s">
        <v>1423</v>
      </c>
      <c r="H400" s="333" t="s">
        <v>1422</v>
      </c>
      <c r="I400" s="334">
        <v>44197</v>
      </c>
      <c r="J400" s="334" t="s">
        <v>1424</v>
      </c>
      <c r="K400" s="334" t="s">
        <v>1425</v>
      </c>
      <c r="L400" s="334" t="s">
        <v>1425</v>
      </c>
      <c r="M400" s="333" t="s">
        <v>1426</v>
      </c>
      <c r="N400" s="333" t="s">
        <v>1437</v>
      </c>
      <c r="O400" s="333" t="s">
        <v>1495</v>
      </c>
      <c r="P400" s="333" t="s">
        <v>31</v>
      </c>
      <c r="Q400" s="333" t="s">
        <v>31</v>
      </c>
      <c r="R400" s="333" t="s">
        <v>1423</v>
      </c>
      <c r="S400" s="337" t="s">
        <v>2724</v>
      </c>
      <c r="T400" s="333" t="s">
        <v>1430</v>
      </c>
      <c r="U400" s="336">
        <f t="shared" si="26"/>
        <v>3</v>
      </c>
      <c r="V400" s="333" t="s">
        <v>1431</v>
      </c>
      <c r="W400" s="336">
        <f t="shared" si="25"/>
        <v>2</v>
      </c>
      <c r="X400" s="333" t="s">
        <v>1431</v>
      </c>
      <c r="Y400" s="336">
        <f t="shared" si="27"/>
        <v>2</v>
      </c>
      <c r="Z400" s="333">
        <f t="shared" si="28"/>
        <v>7</v>
      </c>
      <c r="AA400" s="333" t="s">
        <v>30</v>
      </c>
      <c r="AB400" s="333" t="s">
        <v>1423</v>
      </c>
      <c r="AC400" s="333" t="s">
        <v>1423</v>
      </c>
      <c r="AD400" s="333" t="s">
        <v>1423</v>
      </c>
      <c r="AE400" s="333" t="s">
        <v>1423</v>
      </c>
      <c r="AF400" s="334">
        <v>44823</v>
      </c>
      <c r="AG400" s="333" t="s">
        <v>1423</v>
      </c>
      <c r="AH400" s="333">
        <v>1</v>
      </c>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c r="BN400" s="323"/>
      <c r="BO400" s="323"/>
      <c r="BP400" s="323"/>
      <c r="BQ400" s="323"/>
      <c r="BR400" s="323"/>
      <c r="BS400" s="323"/>
      <c r="BT400" s="323"/>
      <c r="BU400" s="323"/>
      <c r="BV400" s="323"/>
      <c r="BW400" s="323"/>
      <c r="BX400" s="323"/>
      <c r="BY400" s="323"/>
      <c r="BZ400" s="323"/>
      <c r="CA400" s="323"/>
      <c r="CB400" s="323"/>
      <c r="CC400" s="323"/>
      <c r="CD400" s="323"/>
      <c r="CE400" s="323"/>
      <c r="CF400" s="323"/>
      <c r="CG400" s="323"/>
      <c r="CH400" s="323"/>
      <c r="CI400" s="323"/>
      <c r="CJ400" s="323"/>
      <c r="CK400" s="323"/>
      <c r="CL400" s="323"/>
      <c r="CM400" s="323"/>
      <c r="CN400" s="323"/>
      <c r="CO400" s="323"/>
      <c r="CP400" s="323"/>
      <c r="CQ400" s="323"/>
      <c r="CR400" s="323"/>
      <c r="CS400" s="323"/>
      <c r="CT400" s="323"/>
      <c r="CU400" s="323"/>
      <c r="CV400" s="323"/>
      <c r="CW400" s="323"/>
      <c r="CX400" s="323"/>
      <c r="CY400" s="323"/>
      <c r="CZ400" s="323"/>
      <c r="DA400" s="323"/>
      <c r="DB400" s="323"/>
      <c r="DC400" s="323"/>
      <c r="DD400" s="323"/>
      <c r="DE400" s="323"/>
      <c r="DF400" s="323"/>
      <c r="DG400" s="323"/>
      <c r="DH400" s="323"/>
      <c r="DI400" s="323"/>
      <c r="DJ400" s="323"/>
      <c r="DK400" s="323"/>
      <c r="DL400" s="323"/>
      <c r="DM400" s="323"/>
      <c r="DN400" s="323"/>
      <c r="DO400" s="323"/>
      <c r="DP400" s="323"/>
      <c r="DQ400" s="323"/>
      <c r="DR400" s="323"/>
      <c r="DS400" s="323"/>
      <c r="DT400" s="323"/>
      <c r="DU400" s="323"/>
      <c r="DV400" s="323"/>
      <c r="DW400" s="323"/>
      <c r="DX400" s="323"/>
      <c r="DY400" s="323"/>
      <c r="DZ400" s="323"/>
      <c r="EA400" s="323"/>
      <c r="EB400" s="323"/>
      <c r="EC400" s="323"/>
      <c r="ED400" s="323"/>
      <c r="EE400" s="323"/>
      <c r="EF400" s="323"/>
      <c r="EG400" s="323"/>
      <c r="EH400" s="323"/>
      <c r="EI400" s="323"/>
      <c r="EJ400" s="323"/>
      <c r="EK400" s="323"/>
      <c r="EL400" s="323"/>
      <c r="EM400" s="323"/>
      <c r="EN400" s="323"/>
      <c r="EO400" s="323"/>
      <c r="EP400" s="323"/>
      <c r="EQ400" s="323"/>
      <c r="ER400" s="323"/>
      <c r="ES400" s="323"/>
      <c r="ET400" s="323"/>
      <c r="EU400" s="323"/>
    </row>
    <row r="401" spans="1:151" s="333" customFormat="1" ht="75">
      <c r="A401" s="333" t="s">
        <v>2725</v>
      </c>
      <c r="B401" s="333" t="s">
        <v>936</v>
      </c>
      <c r="C401" s="366" t="s">
        <v>356</v>
      </c>
      <c r="D401" s="366" t="s">
        <v>2726</v>
      </c>
      <c r="E401" s="333" t="s">
        <v>2727</v>
      </c>
      <c r="F401" s="333" t="s">
        <v>30</v>
      </c>
      <c r="G401" s="333" t="s">
        <v>1423</v>
      </c>
      <c r="H401" s="333" t="s">
        <v>1422</v>
      </c>
      <c r="I401" s="334">
        <v>44197</v>
      </c>
      <c r="J401" s="334" t="s">
        <v>1424</v>
      </c>
      <c r="K401" s="334" t="s">
        <v>1425</v>
      </c>
      <c r="L401" s="334" t="s">
        <v>1425</v>
      </c>
      <c r="M401" s="333" t="s">
        <v>1426</v>
      </c>
      <c r="N401" s="333" t="s">
        <v>1437</v>
      </c>
      <c r="O401" s="333" t="s">
        <v>1495</v>
      </c>
      <c r="P401" s="333" t="s">
        <v>31</v>
      </c>
      <c r="Q401" s="333" t="s">
        <v>31</v>
      </c>
      <c r="R401" s="333" t="s">
        <v>1423</v>
      </c>
      <c r="S401" s="337" t="s">
        <v>2728</v>
      </c>
      <c r="T401" s="333" t="s">
        <v>1430</v>
      </c>
      <c r="U401" s="336">
        <f t="shared" si="26"/>
        <v>3</v>
      </c>
      <c r="V401" s="333" t="s">
        <v>1431</v>
      </c>
      <c r="W401" s="336">
        <f t="shared" si="25"/>
        <v>2</v>
      </c>
      <c r="X401" s="333" t="s">
        <v>1431</v>
      </c>
      <c r="Y401" s="336">
        <f t="shared" si="27"/>
        <v>2</v>
      </c>
      <c r="Z401" s="333">
        <f t="shared" si="28"/>
        <v>7</v>
      </c>
      <c r="AA401" s="333" t="s">
        <v>30</v>
      </c>
      <c r="AB401" s="333" t="s">
        <v>1423</v>
      </c>
      <c r="AC401" s="333" t="s">
        <v>1423</v>
      </c>
      <c r="AD401" s="333" t="s">
        <v>1423</v>
      </c>
      <c r="AE401" s="333" t="s">
        <v>1423</v>
      </c>
      <c r="AF401" s="334">
        <v>44823</v>
      </c>
      <c r="AG401" s="333" t="s">
        <v>1423</v>
      </c>
      <c r="AH401" s="333">
        <v>1</v>
      </c>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c r="BM401" s="323"/>
      <c r="BN401" s="323"/>
      <c r="BO401" s="323"/>
      <c r="BP401" s="323"/>
      <c r="BQ401" s="323"/>
      <c r="BR401" s="323"/>
      <c r="BS401" s="323"/>
      <c r="BT401" s="323"/>
      <c r="BU401" s="323"/>
      <c r="BV401" s="323"/>
      <c r="BW401" s="323"/>
      <c r="BX401" s="323"/>
      <c r="BY401" s="323"/>
      <c r="BZ401" s="323"/>
      <c r="CA401" s="323"/>
      <c r="CB401" s="323"/>
      <c r="CC401" s="323"/>
      <c r="CD401" s="323"/>
      <c r="CE401" s="323"/>
      <c r="CF401" s="323"/>
      <c r="CG401" s="323"/>
      <c r="CH401" s="323"/>
      <c r="CI401" s="323"/>
      <c r="CJ401" s="323"/>
      <c r="CK401" s="323"/>
      <c r="CL401" s="323"/>
      <c r="CM401" s="323"/>
      <c r="CN401" s="323"/>
      <c r="CO401" s="323"/>
      <c r="CP401" s="323"/>
      <c r="CQ401" s="323"/>
      <c r="CR401" s="323"/>
      <c r="CS401" s="323"/>
      <c r="CT401" s="323"/>
      <c r="CU401" s="323"/>
      <c r="CV401" s="323"/>
      <c r="CW401" s="323"/>
      <c r="CX401" s="323"/>
      <c r="CY401" s="323"/>
      <c r="CZ401" s="323"/>
      <c r="DA401" s="323"/>
      <c r="DB401" s="323"/>
      <c r="DC401" s="323"/>
      <c r="DD401" s="323"/>
      <c r="DE401" s="323"/>
      <c r="DF401" s="323"/>
      <c r="DG401" s="323"/>
      <c r="DH401" s="323"/>
      <c r="DI401" s="323"/>
      <c r="DJ401" s="323"/>
      <c r="DK401" s="323"/>
      <c r="DL401" s="323"/>
      <c r="DM401" s="323"/>
      <c r="DN401" s="323"/>
      <c r="DO401" s="323"/>
      <c r="DP401" s="323"/>
      <c r="DQ401" s="323"/>
      <c r="DR401" s="323"/>
      <c r="DS401" s="323"/>
      <c r="DT401" s="323"/>
      <c r="DU401" s="323"/>
      <c r="DV401" s="323"/>
      <c r="DW401" s="323"/>
      <c r="DX401" s="323"/>
      <c r="DY401" s="323"/>
      <c r="DZ401" s="323"/>
      <c r="EA401" s="323"/>
      <c r="EB401" s="323"/>
      <c r="EC401" s="323"/>
      <c r="ED401" s="323"/>
      <c r="EE401" s="323"/>
      <c r="EF401" s="323"/>
      <c r="EG401" s="323"/>
      <c r="EH401" s="323"/>
      <c r="EI401" s="323"/>
      <c r="EJ401" s="323"/>
      <c r="EK401" s="323"/>
      <c r="EL401" s="323"/>
      <c r="EM401" s="323"/>
      <c r="EN401" s="323"/>
      <c r="EO401" s="323"/>
      <c r="EP401" s="323"/>
      <c r="EQ401" s="323"/>
      <c r="ER401" s="323"/>
      <c r="ES401" s="323"/>
      <c r="ET401" s="323"/>
      <c r="EU401" s="323"/>
    </row>
    <row r="402" spans="1:151" s="333" customFormat="1" ht="75">
      <c r="A402" s="333" t="s">
        <v>2729</v>
      </c>
      <c r="B402" s="333" t="s">
        <v>936</v>
      </c>
      <c r="C402" s="366" t="s">
        <v>356</v>
      </c>
      <c r="D402" s="366" t="s">
        <v>2730</v>
      </c>
      <c r="E402" s="333" t="s">
        <v>2731</v>
      </c>
      <c r="F402" s="333" t="s">
        <v>30</v>
      </c>
      <c r="G402" s="333" t="s">
        <v>1423</v>
      </c>
      <c r="H402" s="333" t="s">
        <v>1422</v>
      </c>
      <c r="I402" s="334">
        <v>44197</v>
      </c>
      <c r="J402" s="334" t="s">
        <v>1424</v>
      </c>
      <c r="K402" s="334" t="s">
        <v>1425</v>
      </c>
      <c r="L402" s="334" t="s">
        <v>1425</v>
      </c>
      <c r="M402" s="333" t="s">
        <v>1426</v>
      </c>
      <c r="N402" s="333" t="s">
        <v>1437</v>
      </c>
      <c r="O402" s="333" t="s">
        <v>1495</v>
      </c>
      <c r="P402" s="333" t="s">
        <v>31</v>
      </c>
      <c r="Q402" s="333" t="s">
        <v>31</v>
      </c>
      <c r="R402" s="333" t="s">
        <v>1423</v>
      </c>
      <c r="S402" s="337" t="s">
        <v>2732</v>
      </c>
      <c r="T402" s="333" t="s">
        <v>1430</v>
      </c>
      <c r="U402" s="336">
        <f t="shared" si="26"/>
        <v>3</v>
      </c>
      <c r="V402" s="333" t="s">
        <v>1431</v>
      </c>
      <c r="W402" s="336">
        <f t="shared" si="25"/>
        <v>2</v>
      </c>
      <c r="X402" s="333" t="s">
        <v>1431</v>
      </c>
      <c r="Y402" s="336">
        <f t="shared" si="27"/>
        <v>2</v>
      </c>
      <c r="Z402" s="333">
        <f t="shared" si="28"/>
        <v>7</v>
      </c>
      <c r="AA402" s="333" t="s">
        <v>30</v>
      </c>
      <c r="AB402" s="333" t="s">
        <v>1423</v>
      </c>
      <c r="AC402" s="333" t="s">
        <v>1423</v>
      </c>
      <c r="AD402" s="333" t="s">
        <v>1423</v>
      </c>
      <c r="AE402" s="333" t="s">
        <v>1423</v>
      </c>
      <c r="AF402" s="334">
        <v>44823</v>
      </c>
      <c r="AG402" s="333" t="s">
        <v>1423</v>
      </c>
      <c r="AH402" s="333">
        <v>1</v>
      </c>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c r="BM402" s="323"/>
      <c r="BN402" s="323"/>
      <c r="BO402" s="323"/>
      <c r="BP402" s="323"/>
      <c r="BQ402" s="323"/>
      <c r="BR402" s="323"/>
      <c r="BS402" s="323"/>
      <c r="BT402" s="323"/>
      <c r="BU402" s="323"/>
      <c r="BV402" s="323"/>
      <c r="BW402" s="323"/>
      <c r="BX402" s="323"/>
      <c r="BY402" s="323"/>
      <c r="BZ402" s="323"/>
      <c r="CA402" s="323"/>
      <c r="CB402" s="323"/>
      <c r="CC402" s="323"/>
      <c r="CD402" s="323"/>
      <c r="CE402" s="323"/>
      <c r="CF402" s="323"/>
      <c r="CG402" s="323"/>
      <c r="CH402" s="323"/>
      <c r="CI402" s="323"/>
      <c r="CJ402" s="323"/>
      <c r="CK402" s="323"/>
      <c r="CL402" s="323"/>
      <c r="CM402" s="323"/>
      <c r="CN402" s="323"/>
      <c r="CO402" s="323"/>
      <c r="CP402" s="323"/>
      <c r="CQ402" s="323"/>
      <c r="CR402" s="323"/>
      <c r="CS402" s="323"/>
      <c r="CT402" s="323"/>
      <c r="CU402" s="323"/>
      <c r="CV402" s="323"/>
      <c r="CW402" s="323"/>
      <c r="CX402" s="323"/>
      <c r="CY402" s="323"/>
      <c r="CZ402" s="323"/>
      <c r="DA402" s="323"/>
      <c r="DB402" s="323"/>
      <c r="DC402" s="323"/>
      <c r="DD402" s="323"/>
      <c r="DE402" s="323"/>
      <c r="DF402" s="323"/>
      <c r="DG402" s="323"/>
      <c r="DH402" s="323"/>
      <c r="DI402" s="323"/>
      <c r="DJ402" s="323"/>
      <c r="DK402" s="323"/>
      <c r="DL402" s="323"/>
      <c r="DM402" s="323"/>
      <c r="DN402" s="323"/>
      <c r="DO402" s="323"/>
      <c r="DP402" s="323"/>
      <c r="DQ402" s="323"/>
      <c r="DR402" s="323"/>
      <c r="DS402" s="323"/>
      <c r="DT402" s="323"/>
      <c r="DU402" s="323"/>
      <c r="DV402" s="323"/>
      <c r="DW402" s="323"/>
      <c r="DX402" s="323"/>
      <c r="DY402" s="323"/>
      <c r="DZ402" s="323"/>
      <c r="EA402" s="323"/>
      <c r="EB402" s="323"/>
      <c r="EC402" s="323"/>
      <c r="ED402" s="323"/>
      <c r="EE402" s="323"/>
      <c r="EF402" s="323"/>
      <c r="EG402" s="323"/>
      <c r="EH402" s="323"/>
      <c r="EI402" s="323"/>
      <c r="EJ402" s="323"/>
      <c r="EK402" s="323"/>
      <c r="EL402" s="323"/>
      <c r="EM402" s="323"/>
      <c r="EN402" s="323"/>
      <c r="EO402" s="323"/>
      <c r="EP402" s="323"/>
      <c r="EQ402" s="323"/>
      <c r="ER402" s="323"/>
      <c r="ES402" s="323"/>
      <c r="ET402" s="323"/>
      <c r="EU402" s="323"/>
    </row>
    <row r="403" spans="1:151" s="333" customFormat="1" ht="75">
      <c r="A403" s="333" t="s">
        <v>2733</v>
      </c>
      <c r="B403" s="333" t="s">
        <v>936</v>
      </c>
      <c r="C403" s="366" t="s">
        <v>356</v>
      </c>
      <c r="D403" s="366" t="s">
        <v>2734</v>
      </c>
      <c r="E403" s="333" t="s">
        <v>2735</v>
      </c>
      <c r="F403" s="333" t="s">
        <v>30</v>
      </c>
      <c r="G403" s="333" t="s">
        <v>1423</v>
      </c>
      <c r="H403" s="333" t="s">
        <v>1422</v>
      </c>
      <c r="I403" s="334">
        <v>44197</v>
      </c>
      <c r="J403" s="334" t="s">
        <v>1424</v>
      </c>
      <c r="K403" s="334" t="s">
        <v>1425</v>
      </c>
      <c r="L403" s="334" t="s">
        <v>1425</v>
      </c>
      <c r="M403" s="333" t="s">
        <v>1426</v>
      </c>
      <c r="N403" s="333" t="s">
        <v>1437</v>
      </c>
      <c r="O403" s="333" t="s">
        <v>1495</v>
      </c>
      <c r="P403" s="333" t="s">
        <v>31</v>
      </c>
      <c r="Q403" s="333" t="s">
        <v>31</v>
      </c>
      <c r="R403" s="333" t="s">
        <v>1423</v>
      </c>
      <c r="S403" s="337" t="s">
        <v>2736</v>
      </c>
      <c r="T403" s="333" t="s">
        <v>1430</v>
      </c>
      <c r="U403" s="336">
        <f t="shared" si="26"/>
        <v>3</v>
      </c>
      <c r="V403" s="333" t="s">
        <v>1431</v>
      </c>
      <c r="W403" s="336">
        <f t="shared" si="25"/>
        <v>2</v>
      </c>
      <c r="X403" s="333" t="s">
        <v>1431</v>
      </c>
      <c r="Y403" s="336">
        <f t="shared" si="27"/>
        <v>2</v>
      </c>
      <c r="Z403" s="333">
        <f t="shared" si="28"/>
        <v>7</v>
      </c>
      <c r="AA403" s="333" t="s">
        <v>30</v>
      </c>
      <c r="AB403" s="333" t="s">
        <v>1423</v>
      </c>
      <c r="AC403" s="333" t="s">
        <v>1423</v>
      </c>
      <c r="AD403" s="333" t="s">
        <v>1423</v>
      </c>
      <c r="AE403" s="333" t="s">
        <v>1423</v>
      </c>
      <c r="AF403" s="334">
        <v>44823</v>
      </c>
      <c r="AG403" s="333" t="s">
        <v>1423</v>
      </c>
      <c r="AH403" s="333">
        <v>1</v>
      </c>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c r="BM403" s="323"/>
      <c r="BN403" s="323"/>
      <c r="BO403" s="323"/>
      <c r="BP403" s="323"/>
      <c r="BQ403" s="323"/>
      <c r="BR403" s="323"/>
      <c r="BS403" s="323"/>
      <c r="BT403" s="323"/>
      <c r="BU403" s="323"/>
      <c r="BV403" s="323"/>
      <c r="BW403" s="323"/>
      <c r="BX403" s="323"/>
      <c r="BY403" s="323"/>
      <c r="BZ403" s="323"/>
      <c r="CA403" s="323"/>
      <c r="CB403" s="323"/>
      <c r="CC403" s="323"/>
      <c r="CD403" s="323"/>
      <c r="CE403" s="323"/>
      <c r="CF403" s="323"/>
      <c r="CG403" s="323"/>
      <c r="CH403" s="323"/>
      <c r="CI403" s="323"/>
      <c r="CJ403" s="323"/>
      <c r="CK403" s="323"/>
      <c r="CL403" s="323"/>
      <c r="CM403" s="323"/>
      <c r="CN403" s="323"/>
      <c r="CO403" s="323"/>
      <c r="CP403" s="323"/>
      <c r="CQ403" s="323"/>
      <c r="CR403" s="323"/>
      <c r="CS403" s="323"/>
      <c r="CT403" s="323"/>
      <c r="CU403" s="323"/>
      <c r="CV403" s="323"/>
      <c r="CW403" s="323"/>
      <c r="CX403" s="323"/>
      <c r="CY403" s="323"/>
      <c r="CZ403" s="323"/>
      <c r="DA403" s="323"/>
      <c r="DB403" s="323"/>
      <c r="DC403" s="323"/>
      <c r="DD403" s="323"/>
      <c r="DE403" s="323"/>
      <c r="DF403" s="323"/>
      <c r="DG403" s="323"/>
      <c r="DH403" s="323"/>
      <c r="DI403" s="323"/>
      <c r="DJ403" s="323"/>
      <c r="DK403" s="323"/>
      <c r="DL403" s="323"/>
      <c r="DM403" s="323"/>
      <c r="DN403" s="323"/>
      <c r="DO403" s="323"/>
      <c r="DP403" s="323"/>
      <c r="DQ403" s="323"/>
      <c r="DR403" s="323"/>
      <c r="DS403" s="323"/>
      <c r="DT403" s="323"/>
      <c r="DU403" s="323"/>
      <c r="DV403" s="323"/>
      <c r="DW403" s="323"/>
      <c r="DX403" s="323"/>
      <c r="DY403" s="323"/>
      <c r="DZ403" s="323"/>
      <c r="EA403" s="323"/>
      <c r="EB403" s="323"/>
      <c r="EC403" s="323"/>
      <c r="ED403" s="323"/>
      <c r="EE403" s="323"/>
      <c r="EF403" s="323"/>
      <c r="EG403" s="323"/>
      <c r="EH403" s="323"/>
      <c r="EI403" s="323"/>
      <c r="EJ403" s="323"/>
      <c r="EK403" s="323"/>
      <c r="EL403" s="323"/>
      <c r="EM403" s="323"/>
      <c r="EN403" s="323"/>
      <c r="EO403" s="323"/>
      <c r="EP403" s="323"/>
      <c r="EQ403" s="323"/>
      <c r="ER403" s="323"/>
      <c r="ES403" s="323"/>
      <c r="ET403" s="323"/>
      <c r="EU403" s="323"/>
    </row>
    <row r="404" spans="1:151" s="333" customFormat="1" ht="60">
      <c r="A404" s="333" t="s">
        <v>2737</v>
      </c>
      <c r="B404" s="333" t="s">
        <v>936</v>
      </c>
      <c r="C404" s="366" t="s">
        <v>356</v>
      </c>
      <c r="D404" s="366" t="s">
        <v>2738</v>
      </c>
      <c r="E404" s="333" t="s">
        <v>2739</v>
      </c>
      <c r="F404" s="333" t="s">
        <v>30</v>
      </c>
      <c r="G404" s="333" t="s">
        <v>1423</v>
      </c>
      <c r="H404" s="333" t="s">
        <v>1422</v>
      </c>
      <c r="I404" s="334">
        <v>43101</v>
      </c>
      <c r="J404" s="334" t="s">
        <v>1424</v>
      </c>
      <c r="K404" s="334" t="s">
        <v>1425</v>
      </c>
      <c r="L404" s="334" t="s">
        <v>1425</v>
      </c>
      <c r="M404" s="333" t="s">
        <v>1426</v>
      </c>
      <c r="N404" s="333" t="s">
        <v>1437</v>
      </c>
      <c r="O404" s="333" t="s">
        <v>1495</v>
      </c>
      <c r="P404" s="333" t="s">
        <v>31</v>
      </c>
      <c r="Q404" s="333" t="s">
        <v>30</v>
      </c>
      <c r="R404" s="333" t="s">
        <v>2603</v>
      </c>
      <c r="S404" s="333" t="s">
        <v>1423</v>
      </c>
      <c r="T404" s="333" t="s">
        <v>1430</v>
      </c>
      <c r="U404" s="336">
        <f t="shared" si="26"/>
        <v>3</v>
      </c>
      <c r="V404" s="333" t="s">
        <v>1431</v>
      </c>
      <c r="W404" s="336">
        <f t="shared" ref="W404:W461" si="29">_xlfn.IFS(V404="ALTA",1,V404="MEDIA",2,V404="BAJA",3,V404="N/A",1,V404="NO",3,V404="SI",1)</f>
        <v>2</v>
      </c>
      <c r="X404" s="333" t="s">
        <v>1431</v>
      </c>
      <c r="Y404" s="336">
        <f t="shared" si="27"/>
        <v>2</v>
      </c>
      <c r="Z404" s="333">
        <f t="shared" si="28"/>
        <v>7</v>
      </c>
      <c r="AA404" s="333" t="s">
        <v>30</v>
      </c>
      <c r="AB404" s="333" t="s">
        <v>1423</v>
      </c>
      <c r="AC404" s="333" t="s">
        <v>1423</v>
      </c>
      <c r="AD404" s="333" t="s">
        <v>1423</v>
      </c>
      <c r="AE404" s="333" t="s">
        <v>1423</v>
      </c>
      <c r="AF404" s="334">
        <v>44823</v>
      </c>
      <c r="AG404" s="333" t="s">
        <v>1423</v>
      </c>
      <c r="AH404" s="333">
        <v>1</v>
      </c>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c r="BM404" s="323"/>
      <c r="BN404" s="323"/>
      <c r="BO404" s="323"/>
      <c r="BP404" s="323"/>
      <c r="BQ404" s="323"/>
      <c r="BR404" s="323"/>
      <c r="BS404" s="323"/>
      <c r="BT404" s="323"/>
      <c r="BU404" s="323"/>
      <c r="BV404" s="323"/>
      <c r="BW404" s="323"/>
      <c r="BX404" s="323"/>
      <c r="BY404" s="323"/>
      <c r="BZ404" s="323"/>
      <c r="CA404" s="323"/>
      <c r="CB404" s="323"/>
      <c r="CC404" s="323"/>
      <c r="CD404" s="323"/>
      <c r="CE404" s="323"/>
      <c r="CF404" s="323"/>
      <c r="CG404" s="323"/>
      <c r="CH404" s="323"/>
      <c r="CI404" s="323"/>
      <c r="CJ404" s="323"/>
      <c r="CK404" s="323"/>
      <c r="CL404" s="323"/>
      <c r="CM404" s="323"/>
      <c r="CN404" s="323"/>
      <c r="CO404" s="323"/>
      <c r="CP404" s="323"/>
      <c r="CQ404" s="323"/>
      <c r="CR404" s="323"/>
      <c r="CS404" s="323"/>
      <c r="CT404" s="323"/>
      <c r="CU404" s="323"/>
      <c r="CV404" s="323"/>
      <c r="CW404" s="323"/>
      <c r="CX404" s="323"/>
      <c r="CY404" s="323"/>
      <c r="CZ404" s="323"/>
      <c r="DA404" s="323"/>
      <c r="DB404" s="323"/>
      <c r="DC404" s="323"/>
      <c r="DD404" s="323"/>
      <c r="DE404" s="323"/>
      <c r="DF404" s="323"/>
      <c r="DG404" s="323"/>
      <c r="DH404" s="323"/>
      <c r="DI404" s="323"/>
      <c r="DJ404" s="323"/>
      <c r="DK404" s="323"/>
      <c r="DL404" s="323"/>
      <c r="DM404" s="323"/>
      <c r="DN404" s="323"/>
      <c r="DO404" s="323"/>
      <c r="DP404" s="323"/>
      <c r="DQ404" s="323"/>
      <c r="DR404" s="323"/>
      <c r="DS404" s="323"/>
      <c r="DT404" s="323"/>
      <c r="DU404" s="323"/>
      <c r="DV404" s="323"/>
      <c r="DW404" s="323"/>
      <c r="DX404" s="323"/>
      <c r="DY404" s="323"/>
      <c r="DZ404" s="323"/>
      <c r="EA404" s="323"/>
      <c r="EB404" s="323"/>
      <c r="EC404" s="323"/>
      <c r="ED404" s="323"/>
      <c r="EE404" s="323"/>
      <c r="EF404" s="323"/>
      <c r="EG404" s="323"/>
      <c r="EH404" s="323"/>
      <c r="EI404" s="323"/>
      <c r="EJ404" s="323"/>
      <c r="EK404" s="323"/>
      <c r="EL404" s="323"/>
      <c r="EM404" s="323"/>
      <c r="EN404" s="323"/>
      <c r="EO404" s="323"/>
      <c r="EP404" s="323"/>
      <c r="EQ404" s="323"/>
      <c r="ER404" s="323"/>
      <c r="ES404" s="323"/>
      <c r="ET404" s="323"/>
      <c r="EU404" s="323"/>
    </row>
    <row r="405" spans="1:151" s="333" customFormat="1" ht="60">
      <c r="A405" s="333" t="s">
        <v>2740</v>
      </c>
      <c r="B405" s="333" t="s">
        <v>936</v>
      </c>
      <c r="C405" s="366" t="s">
        <v>356</v>
      </c>
      <c r="D405" s="366" t="s">
        <v>2741</v>
      </c>
      <c r="E405" s="333" t="s">
        <v>2742</v>
      </c>
      <c r="F405" s="333" t="s">
        <v>30</v>
      </c>
      <c r="G405" s="333" t="s">
        <v>1423</v>
      </c>
      <c r="H405" s="333" t="s">
        <v>1422</v>
      </c>
      <c r="I405" s="334">
        <v>43101</v>
      </c>
      <c r="J405" s="334" t="s">
        <v>1424</v>
      </c>
      <c r="K405" s="334" t="s">
        <v>1425</v>
      </c>
      <c r="L405" s="334" t="s">
        <v>1425</v>
      </c>
      <c r="M405" s="333" t="s">
        <v>1426</v>
      </c>
      <c r="N405" s="333" t="s">
        <v>1437</v>
      </c>
      <c r="O405" s="333" t="s">
        <v>1495</v>
      </c>
      <c r="P405" s="333" t="s">
        <v>31</v>
      </c>
      <c r="Q405" s="333" t="s">
        <v>30</v>
      </c>
      <c r="R405" s="333" t="s">
        <v>2603</v>
      </c>
      <c r="S405" s="333" t="s">
        <v>1423</v>
      </c>
      <c r="T405" s="333" t="s">
        <v>1430</v>
      </c>
      <c r="U405" s="336">
        <f t="shared" si="26"/>
        <v>3</v>
      </c>
      <c r="V405" s="333" t="s">
        <v>1431</v>
      </c>
      <c r="W405" s="336">
        <f t="shared" si="29"/>
        <v>2</v>
      </c>
      <c r="X405" s="333" t="s">
        <v>1431</v>
      </c>
      <c r="Y405" s="336">
        <f t="shared" si="27"/>
        <v>2</v>
      </c>
      <c r="Z405" s="333">
        <f t="shared" si="28"/>
        <v>7</v>
      </c>
      <c r="AA405" s="333" t="s">
        <v>31</v>
      </c>
      <c r="AB405" s="333" t="s">
        <v>1423</v>
      </c>
      <c r="AC405" s="333" t="s">
        <v>1423</v>
      </c>
      <c r="AD405" s="333" t="s">
        <v>1423</v>
      </c>
      <c r="AE405" s="333" t="s">
        <v>1423</v>
      </c>
      <c r="AF405" s="334">
        <v>44823</v>
      </c>
      <c r="AG405" s="333" t="s">
        <v>1423</v>
      </c>
      <c r="AH405" s="333">
        <v>1</v>
      </c>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c r="BM405" s="323"/>
      <c r="BN405" s="323"/>
      <c r="BO405" s="323"/>
      <c r="BP405" s="323"/>
      <c r="BQ405" s="323"/>
      <c r="BR405" s="323"/>
      <c r="BS405" s="323"/>
      <c r="BT405" s="323"/>
      <c r="BU405" s="323"/>
      <c r="BV405" s="323"/>
      <c r="BW405" s="323"/>
      <c r="BX405" s="323"/>
      <c r="BY405" s="323"/>
      <c r="BZ405" s="323"/>
      <c r="CA405" s="323"/>
      <c r="CB405" s="323"/>
      <c r="CC405" s="323"/>
      <c r="CD405" s="323"/>
      <c r="CE405" s="323"/>
      <c r="CF405" s="323"/>
      <c r="CG405" s="323"/>
      <c r="CH405" s="323"/>
      <c r="CI405" s="323"/>
      <c r="CJ405" s="323"/>
      <c r="CK405" s="323"/>
      <c r="CL405" s="323"/>
      <c r="CM405" s="323"/>
      <c r="CN405" s="323"/>
      <c r="CO405" s="323"/>
      <c r="CP405" s="323"/>
      <c r="CQ405" s="323"/>
      <c r="CR405" s="323"/>
      <c r="CS405" s="323"/>
      <c r="CT405" s="323"/>
      <c r="CU405" s="323"/>
      <c r="CV405" s="323"/>
      <c r="CW405" s="323"/>
      <c r="CX405" s="323"/>
      <c r="CY405" s="323"/>
      <c r="CZ405" s="323"/>
      <c r="DA405" s="323"/>
      <c r="DB405" s="323"/>
      <c r="DC405" s="323"/>
      <c r="DD405" s="323"/>
      <c r="DE405" s="323"/>
      <c r="DF405" s="323"/>
      <c r="DG405" s="323"/>
      <c r="DH405" s="323"/>
      <c r="DI405" s="323"/>
      <c r="DJ405" s="323"/>
      <c r="DK405" s="323"/>
      <c r="DL405" s="323"/>
      <c r="DM405" s="323"/>
      <c r="DN405" s="323"/>
      <c r="DO405" s="323"/>
      <c r="DP405" s="323"/>
      <c r="DQ405" s="323"/>
      <c r="DR405" s="323"/>
      <c r="DS405" s="323"/>
      <c r="DT405" s="323"/>
      <c r="DU405" s="323"/>
      <c r="DV405" s="323"/>
      <c r="DW405" s="323"/>
      <c r="DX405" s="323"/>
      <c r="DY405" s="323"/>
      <c r="DZ405" s="323"/>
      <c r="EA405" s="323"/>
      <c r="EB405" s="323"/>
      <c r="EC405" s="323"/>
      <c r="ED405" s="323"/>
      <c r="EE405" s="323"/>
      <c r="EF405" s="323"/>
      <c r="EG405" s="323"/>
      <c r="EH405" s="323"/>
      <c r="EI405" s="323"/>
      <c r="EJ405" s="323"/>
      <c r="EK405" s="323"/>
      <c r="EL405" s="323"/>
      <c r="EM405" s="323"/>
      <c r="EN405" s="323"/>
      <c r="EO405" s="323"/>
      <c r="EP405" s="323"/>
      <c r="EQ405" s="323"/>
      <c r="ER405" s="323"/>
      <c r="ES405" s="323"/>
      <c r="ET405" s="323"/>
      <c r="EU405" s="323"/>
    </row>
    <row r="406" spans="1:151" s="333" customFormat="1" ht="60">
      <c r="A406" s="333" t="s">
        <v>2743</v>
      </c>
      <c r="B406" s="333" t="s">
        <v>936</v>
      </c>
      <c r="C406" s="366" t="s">
        <v>356</v>
      </c>
      <c r="D406" s="366" t="s">
        <v>2744</v>
      </c>
      <c r="E406" s="333" t="s">
        <v>2745</v>
      </c>
      <c r="F406" s="333" t="s">
        <v>30</v>
      </c>
      <c r="G406" s="333" t="s">
        <v>1423</v>
      </c>
      <c r="H406" s="333" t="s">
        <v>1422</v>
      </c>
      <c r="I406" s="334">
        <v>43101</v>
      </c>
      <c r="J406" s="334" t="s">
        <v>1424</v>
      </c>
      <c r="K406" s="334" t="s">
        <v>1425</v>
      </c>
      <c r="L406" s="334" t="s">
        <v>1425</v>
      </c>
      <c r="M406" s="333" t="s">
        <v>1426</v>
      </c>
      <c r="N406" s="333" t="s">
        <v>1437</v>
      </c>
      <c r="O406" s="333" t="s">
        <v>1495</v>
      </c>
      <c r="P406" s="333" t="s">
        <v>31</v>
      </c>
      <c r="Q406" s="333" t="s">
        <v>30</v>
      </c>
      <c r="R406" s="333" t="s">
        <v>2603</v>
      </c>
      <c r="S406" s="333" t="s">
        <v>1423</v>
      </c>
      <c r="T406" s="333" t="s">
        <v>1430</v>
      </c>
      <c r="U406" s="336">
        <f t="shared" si="26"/>
        <v>3</v>
      </c>
      <c r="V406" s="333" t="s">
        <v>1431</v>
      </c>
      <c r="W406" s="336">
        <f t="shared" si="29"/>
        <v>2</v>
      </c>
      <c r="X406" s="333" t="s">
        <v>1431</v>
      </c>
      <c r="Y406" s="336">
        <f t="shared" si="27"/>
        <v>2</v>
      </c>
      <c r="Z406" s="333">
        <f t="shared" si="28"/>
        <v>7</v>
      </c>
      <c r="AA406" s="333" t="s">
        <v>31</v>
      </c>
      <c r="AB406" s="333" t="s">
        <v>1423</v>
      </c>
      <c r="AC406" s="333" t="s">
        <v>1423</v>
      </c>
      <c r="AD406" s="333" t="s">
        <v>1423</v>
      </c>
      <c r="AE406" s="333" t="s">
        <v>1423</v>
      </c>
      <c r="AF406" s="334">
        <v>44823</v>
      </c>
      <c r="AG406" s="333" t="s">
        <v>1423</v>
      </c>
      <c r="AH406" s="333">
        <v>1</v>
      </c>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c r="BM406" s="323"/>
      <c r="BN406" s="323"/>
      <c r="BO406" s="323"/>
      <c r="BP406" s="323"/>
      <c r="BQ406" s="323"/>
      <c r="BR406" s="323"/>
      <c r="BS406" s="323"/>
      <c r="BT406" s="323"/>
      <c r="BU406" s="323"/>
      <c r="BV406" s="323"/>
      <c r="BW406" s="323"/>
      <c r="BX406" s="323"/>
      <c r="BY406" s="323"/>
      <c r="BZ406" s="323"/>
      <c r="CA406" s="323"/>
      <c r="CB406" s="323"/>
      <c r="CC406" s="323"/>
      <c r="CD406" s="323"/>
      <c r="CE406" s="323"/>
      <c r="CF406" s="323"/>
      <c r="CG406" s="323"/>
      <c r="CH406" s="323"/>
      <c r="CI406" s="323"/>
      <c r="CJ406" s="323"/>
      <c r="CK406" s="323"/>
      <c r="CL406" s="323"/>
      <c r="CM406" s="323"/>
      <c r="CN406" s="323"/>
      <c r="CO406" s="323"/>
      <c r="CP406" s="323"/>
      <c r="CQ406" s="323"/>
      <c r="CR406" s="323"/>
      <c r="CS406" s="323"/>
      <c r="CT406" s="323"/>
      <c r="CU406" s="323"/>
      <c r="CV406" s="323"/>
      <c r="CW406" s="323"/>
      <c r="CX406" s="323"/>
      <c r="CY406" s="323"/>
      <c r="CZ406" s="323"/>
      <c r="DA406" s="323"/>
      <c r="DB406" s="323"/>
      <c r="DC406" s="323"/>
      <c r="DD406" s="323"/>
      <c r="DE406" s="323"/>
      <c r="DF406" s="323"/>
      <c r="DG406" s="323"/>
      <c r="DH406" s="323"/>
      <c r="DI406" s="323"/>
      <c r="DJ406" s="323"/>
      <c r="DK406" s="323"/>
      <c r="DL406" s="323"/>
      <c r="DM406" s="323"/>
      <c r="DN406" s="323"/>
      <c r="DO406" s="323"/>
      <c r="DP406" s="323"/>
      <c r="DQ406" s="323"/>
      <c r="DR406" s="323"/>
      <c r="DS406" s="323"/>
      <c r="DT406" s="323"/>
      <c r="DU406" s="323"/>
      <c r="DV406" s="323"/>
      <c r="DW406" s="323"/>
      <c r="DX406" s="323"/>
      <c r="DY406" s="323"/>
      <c r="DZ406" s="323"/>
      <c r="EA406" s="323"/>
      <c r="EB406" s="323"/>
      <c r="EC406" s="323"/>
      <c r="ED406" s="323"/>
      <c r="EE406" s="323"/>
      <c r="EF406" s="323"/>
      <c r="EG406" s="323"/>
      <c r="EH406" s="323"/>
      <c r="EI406" s="323"/>
      <c r="EJ406" s="323"/>
      <c r="EK406" s="323"/>
      <c r="EL406" s="323"/>
      <c r="EM406" s="323"/>
      <c r="EN406" s="323"/>
      <c r="EO406" s="323"/>
      <c r="EP406" s="323"/>
      <c r="EQ406" s="323"/>
      <c r="ER406" s="323"/>
      <c r="ES406" s="323"/>
      <c r="ET406" s="323"/>
      <c r="EU406" s="323"/>
    </row>
    <row r="407" spans="1:151" s="333" customFormat="1" ht="120">
      <c r="A407" s="333" t="s">
        <v>2746</v>
      </c>
      <c r="B407" s="333" t="s">
        <v>937</v>
      </c>
      <c r="C407" s="333" t="s">
        <v>356</v>
      </c>
      <c r="D407" s="333" t="s">
        <v>2747</v>
      </c>
      <c r="E407" s="333" t="s">
        <v>2748</v>
      </c>
      <c r="F407" s="333" t="s">
        <v>31</v>
      </c>
      <c r="G407" s="333">
        <v>80</v>
      </c>
      <c r="H407" s="333" t="s">
        <v>1422</v>
      </c>
      <c r="I407" s="333" t="s">
        <v>1423</v>
      </c>
      <c r="J407" s="334" t="s">
        <v>1424</v>
      </c>
      <c r="K407" s="334" t="s">
        <v>1425</v>
      </c>
      <c r="L407" s="334" t="s">
        <v>1425</v>
      </c>
      <c r="M407" s="333" t="s">
        <v>1426</v>
      </c>
      <c r="N407" s="333" t="s">
        <v>1437</v>
      </c>
      <c r="O407" s="333" t="s">
        <v>1441</v>
      </c>
      <c r="P407" s="333" t="s">
        <v>31</v>
      </c>
      <c r="Q407" s="333" t="s">
        <v>30</v>
      </c>
      <c r="R407" s="333" t="s">
        <v>2749</v>
      </c>
      <c r="S407" s="337" t="s">
        <v>2750</v>
      </c>
      <c r="T407" s="333" t="s">
        <v>1442</v>
      </c>
      <c r="U407" s="336">
        <f t="shared" si="26"/>
        <v>2</v>
      </c>
      <c r="V407" s="333" t="s">
        <v>1431</v>
      </c>
      <c r="W407" s="336">
        <f t="shared" si="29"/>
        <v>2</v>
      </c>
      <c r="X407" s="333" t="s">
        <v>1431</v>
      </c>
      <c r="Y407" s="336">
        <f t="shared" si="27"/>
        <v>2</v>
      </c>
      <c r="Z407" s="333">
        <f t="shared" si="28"/>
        <v>6</v>
      </c>
      <c r="AA407" s="333" t="s">
        <v>31</v>
      </c>
      <c r="AB407" s="333" t="s">
        <v>1432</v>
      </c>
      <c r="AC407" s="333" t="s">
        <v>1432</v>
      </c>
      <c r="AD407" s="333" t="s">
        <v>2496</v>
      </c>
      <c r="AE407" s="333" t="s">
        <v>1433</v>
      </c>
      <c r="AF407" s="334">
        <v>44530</v>
      </c>
      <c r="AG407" s="333" t="s">
        <v>1445</v>
      </c>
      <c r="AH407" s="333">
        <v>1</v>
      </c>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c r="BN407" s="323"/>
      <c r="BO407" s="323"/>
      <c r="BP407" s="323"/>
      <c r="BQ407" s="323"/>
      <c r="BR407" s="323"/>
      <c r="BS407" s="323"/>
      <c r="BT407" s="323"/>
      <c r="BU407" s="323"/>
      <c r="BV407" s="323"/>
      <c r="BW407" s="323"/>
      <c r="BX407" s="323"/>
      <c r="BY407" s="323"/>
      <c r="BZ407" s="323"/>
      <c r="CA407" s="323"/>
      <c r="CB407" s="323"/>
      <c r="CC407" s="323"/>
      <c r="CD407" s="323"/>
      <c r="CE407" s="323"/>
      <c r="CF407" s="323"/>
      <c r="CG407" s="323"/>
      <c r="CH407" s="323"/>
      <c r="CI407" s="323"/>
      <c r="CJ407" s="323"/>
      <c r="CK407" s="323"/>
      <c r="CL407" s="323"/>
      <c r="CM407" s="323"/>
      <c r="CN407" s="323"/>
      <c r="CO407" s="323"/>
      <c r="CP407" s="323"/>
      <c r="CQ407" s="323"/>
      <c r="CR407" s="323"/>
      <c r="CS407" s="323"/>
      <c r="CT407" s="323"/>
      <c r="CU407" s="323"/>
      <c r="CV407" s="323"/>
      <c r="CW407" s="323"/>
      <c r="CX407" s="323"/>
      <c r="CY407" s="323"/>
      <c r="CZ407" s="323"/>
      <c r="DA407" s="323"/>
      <c r="DB407" s="323"/>
      <c r="DC407" s="323"/>
      <c r="DD407" s="323"/>
      <c r="DE407" s="323"/>
      <c r="DF407" s="323"/>
      <c r="DG407" s="323"/>
      <c r="DH407" s="323"/>
      <c r="DI407" s="323"/>
      <c r="DJ407" s="323"/>
      <c r="DK407" s="323"/>
      <c r="DL407" s="323"/>
      <c r="DM407" s="323"/>
      <c r="DN407" s="323"/>
      <c r="DO407" s="323"/>
      <c r="DP407" s="323"/>
      <c r="DQ407" s="323"/>
      <c r="DR407" s="323"/>
      <c r="DS407" s="323"/>
      <c r="DT407" s="323"/>
      <c r="DU407" s="323"/>
      <c r="DV407" s="323"/>
      <c r="DW407" s="323"/>
      <c r="DX407" s="323"/>
      <c r="DY407" s="323"/>
      <c r="DZ407" s="323"/>
      <c r="EA407" s="323"/>
      <c r="EB407" s="323"/>
      <c r="EC407" s="323"/>
      <c r="ED407" s="323"/>
      <c r="EE407" s="323"/>
      <c r="EF407" s="323"/>
      <c r="EG407" s="323"/>
      <c r="EH407" s="323"/>
      <c r="EI407" s="323"/>
      <c r="EJ407" s="323"/>
      <c r="EK407" s="323"/>
      <c r="EL407" s="323"/>
      <c r="EM407" s="323"/>
      <c r="EN407" s="323"/>
      <c r="EO407" s="323"/>
      <c r="EP407" s="323"/>
      <c r="EQ407" s="323"/>
      <c r="ER407" s="323"/>
      <c r="ES407" s="323"/>
      <c r="ET407" s="323"/>
      <c r="EU407" s="323"/>
    </row>
    <row r="408" spans="1:151" s="333" customFormat="1" ht="120">
      <c r="A408" s="333" t="s">
        <v>2751</v>
      </c>
      <c r="B408" s="333" t="s">
        <v>937</v>
      </c>
      <c r="C408" s="333" t="s">
        <v>356</v>
      </c>
      <c r="D408" s="333" t="s">
        <v>2752</v>
      </c>
      <c r="E408" s="333" t="s">
        <v>2753</v>
      </c>
      <c r="F408" s="333" t="s">
        <v>31</v>
      </c>
      <c r="G408" s="333">
        <v>80</v>
      </c>
      <c r="H408" s="333" t="s">
        <v>1422</v>
      </c>
      <c r="I408" s="333" t="s">
        <v>1423</v>
      </c>
      <c r="J408" s="334" t="s">
        <v>1450</v>
      </c>
      <c r="K408" s="334" t="s">
        <v>1425</v>
      </c>
      <c r="L408" s="334" t="s">
        <v>1425</v>
      </c>
      <c r="M408" s="333" t="s">
        <v>1426</v>
      </c>
      <c r="N408" s="333" t="s">
        <v>1427</v>
      </c>
      <c r="O408" s="333" t="s">
        <v>1495</v>
      </c>
      <c r="P408" s="333" t="s">
        <v>31</v>
      </c>
      <c r="Q408" s="333" t="s">
        <v>31</v>
      </c>
      <c r="R408" s="333" t="s">
        <v>2749</v>
      </c>
      <c r="S408" s="337" t="s">
        <v>2750</v>
      </c>
      <c r="T408" s="333" t="s">
        <v>1442</v>
      </c>
      <c r="U408" s="336">
        <f t="shared" si="26"/>
        <v>2</v>
      </c>
      <c r="V408" s="333" t="s">
        <v>1431</v>
      </c>
      <c r="W408" s="336">
        <f t="shared" si="29"/>
        <v>2</v>
      </c>
      <c r="X408" s="333" t="s">
        <v>1431</v>
      </c>
      <c r="Y408" s="336">
        <f t="shared" si="27"/>
        <v>2</v>
      </c>
      <c r="Z408" s="333">
        <f t="shared" si="28"/>
        <v>6</v>
      </c>
      <c r="AA408" s="333" t="s">
        <v>31</v>
      </c>
      <c r="AB408" s="333" t="s">
        <v>1432</v>
      </c>
      <c r="AC408" s="333" t="s">
        <v>1432</v>
      </c>
      <c r="AD408" s="333" t="s">
        <v>2496</v>
      </c>
      <c r="AE408" s="333" t="s">
        <v>1433</v>
      </c>
      <c r="AF408" s="334">
        <v>44530</v>
      </c>
      <c r="AG408" s="333" t="s">
        <v>1445</v>
      </c>
      <c r="AH408" s="333">
        <v>1</v>
      </c>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c r="BN408" s="323"/>
      <c r="BO408" s="323"/>
      <c r="BP408" s="323"/>
      <c r="BQ408" s="323"/>
      <c r="BR408" s="323"/>
      <c r="BS408" s="323"/>
      <c r="BT408" s="323"/>
      <c r="BU408" s="323"/>
      <c r="BV408" s="323"/>
      <c r="BW408" s="323"/>
      <c r="BX408" s="323"/>
      <c r="BY408" s="323"/>
      <c r="BZ408" s="323"/>
      <c r="CA408" s="323"/>
      <c r="CB408" s="323"/>
      <c r="CC408" s="323"/>
      <c r="CD408" s="323"/>
      <c r="CE408" s="323"/>
      <c r="CF408" s="323"/>
      <c r="CG408" s="323"/>
      <c r="CH408" s="323"/>
      <c r="CI408" s="323"/>
      <c r="CJ408" s="323"/>
      <c r="CK408" s="323"/>
      <c r="CL408" s="323"/>
      <c r="CM408" s="323"/>
      <c r="CN408" s="323"/>
      <c r="CO408" s="323"/>
      <c r="CP408" s="323"/>
      <c r="CQ408" s="323"/>
      <c r="CR408" s="323"/>
      <c r="CS408" s="323"/>
      <c r="CT408" s="323"/>
      <c r="CU408" s="323"/>
      <c r="CV408" s="323"/>
      <c r="CW408" s="323"/>
      <c r="CX408" s="323"/>
      <c r="CY408" s="323"/>
      <c r="CZ408" s="323"/>
      <c r="DA408" s="323"/>
      <c r="DB408" s="323"/>
      <c r="DC408" s="323"/>
      <c r="DD408" s="323"/>
      <c r="DE408" s="323"/>
      <c r="DF408" s="323"/>
      <c r="DG408" s="323"/>
      <c r="DH408" s="323"/>
      <c r="DI408" s="323"/>
      <c r="DJ408" s="323"/>
      <c r="DK408" s="323"/>
      <c r="DL408" s="323"/>
      <c r="DM408" s="323"/>
      <c r="DN408" s="323"/>
      <c r="DO408" s="323"/>
      <c r="DP408" s="323"/>
      <c r="DQ408" s="323"/>
      <c r="DR408" s="323"/>
      <c r="DS408" s="323"/>
      <c r="DT408" s="323"/>
      <c r="DU408" s="323"/>
      <c r="DV408" s="323"/>
      <c r="DW408" s="323"/>
      <c r="DX408" s="323"/>
      <c r="DY408" s="323"/>
      <c r="DZ408" s="323"/>
      <c r="EA408" s="323"/>
      <c r="EB408" s="323"/>
      <c r="EC408" s="323"/>
      <c r="ED408" s="323"/>
      <c r="EE408" s="323"/>
      <c r="EF408" s="323"/>
      <c r="EG408" s="323"/>
      <c r="EH408" s="323"/>
      <c r="EI408" s="323"/>
      <c r="EJ408" s="323"/>
      <c r="EK408" s="323"/>
      <c r="EL408" s="323"/>
      <c r="EM408" s="323"/>
      <c r="EN408" s="323"/>
      <c r="EO408" s="323"/>
      <c r="EP408" s="323"/>
      <c r="EQ408" s="323"/>
      <c r="ER408" s="323"/>
      <c r="ES408" s="323"/>
      <c r="ET408" s="323"/>
      <c r="EU408" s="323"/>
    </row>
    <row r="409" spans="1:151" s="333" customFormat="1" ht="120">
      <c r="A409" s="333" t="s">
        <v>2754</v>
      </c>
      <c r="B409" s="333" t="s">
        <v>937</v>
      </c>
      <c r="C409" s="333" t="s">
        <v>356</v>
      </c>
      <c r="D409" s="333" t="s">
        <v>2755</v>
      </c>
      <c r="E409" s="333" t="s">
        <v>2756</v>
      </c>
      <c r="F409" s="333" t="s">
        <v>31</v>
      </c>
      <c r="G409" s="333">
        <v>80</v>
      </c>
      <c r="H409" s="333" t="s">
        <v>1422</v>
      </c>
      <c r="I409" s="333" t="s">
        <v>1423</v>
      </c>
      <c r="J409" s="334" t="s">
        <v>1450</v>
      </c>
      <c r="K409" s="334" t="s">
        <v>1425</v>
      </c>
      <c r="L409" s="334" t="s">
        <v>1425</v>
      </c>
      <c r="M409" s="333" t="s">
        <v>1426</v>
      </c>
      <c r="N409" s="333" t="s">
        <v>1437</v>
      </c>
      <c r="O409" s="333" t="s">
        <v>1495</v>
      </c>
      <c r="P409" s="333" t="s">
        <v>31</v>
      </c>
      <c r="Q409" s="333" t="s">
        <v>30</v>
      </c>
      <c r="R409" s="333" t="s">
        <v>2749</v>
      </c>
      <c r="S409" s="337" t="s">
        <v>2750</v>
      </c>
      <c r="T409" s="333" t="s">
        <v>1442</v>
      </c>
      <c r="U409" s="336">
        <f t="shared" si="26"/>
        <v>2</v>
      </c>
      <c r="V409" s="333" t="s">
        <v>1431</v>
      </c>
      <c r="W409" s="336">
        <f t="shared" si="29"/>
        <v>2</v>
      </c>
      <c r="X409" s="333" t="s">
        <v>1431</v>
      </c>
      <c r="Y409" s="336">
        <f t="shared" si="27"/>
        <v>2</v>
      </c>
      <c r="Z409" s="333">
        <f t="shared" si="28"/>
        <v>6</v>
      </c>
      <c r="AA409" s="333" t="s">
        <v>31</v>
      </c>
      <c r="AB409" s="333" t="s">
        <v>1432</v>
      </c>
      <c r="AC409" s="333" t="s">
        <v>1432</v>
      </c>
      <c r="AD409" s="333" t="s">
        <v>2496</v>
      </c>
      <c r="AE409" s="333" t="s">
        <v>1433</v>
      </c>
      <c r="AF409" s="334">
        <v>44530</v>
      </c>
      <c r="AG409" s="333" t="s">
        <v>1445</v>
      </c>
      <c r="AH409" s="333">
        <v>1</v>
      </c>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c r="BN409" s="323"/>
      <c r="BO409" s="323"/>
      <c r="BP409" s="323"/>
      <c r="BQ409" s="323"/>
      <c r="BR409" s="323"/>
      <c r="BS409" s="323"/>
      <c r="BT409" s="323"/>
      <c r="BU409" s="323"/>
      <c r="BV409" s="323"/>
      <c r="BW409" s="323"/>
      <c r="BX409" s="323"/>
      <c r="BY409" s="323"/>
      <c r="BZ409" s="323"/>
      <c r="CA409" s="323"/>
      <c r="CB409" s="323"/>
      <c r="CC409" s="323"/>
      <c r="CD409" s="323"/>
      <c r="CE409" s="323"/>
      <c r="CF409" s="323"/>
      <c r="CG409" s="323"/>
      <c r="CH409" s="323"/>
      <c r="CI409" s="323"/>
      <c r="CJ409" s="323"/>
      <c r="CK409" s="323"/>
      <c r="CL409" s="323"/>
      <c r="CM409" s="323"/>
      <c r="CN409" s="323"/>
      <c r="CO409" s="323"/>
      <c r="CP409" s="323"/>
      <c r="CQ409" s="323"/>
      <c r="CR409" s="323"/>
      <c r="CS409" s="323"/>
      <c r="CT409" s="323"/>
      <c r="CU409" s="323"/>
      <c r="CV409" s="323"/>
      <c r="CW409" s="323"/>
      <c r="CX409" s="323"/>
      <c r="CY409" s="323"/>
      <c r="CZ409" s="323"/>
      <c r="DA409" s="323"/>
      <c r="DB409" s="323"/>
      <c r="DC409" s="323"/>
      <c r="DD409" s="323"/>
      <c r="DE409" s="323"/>
      <c r="DF409" s="323"/>
      <c r="DG409" s="323"/>
      <c r="DH409" s="323"/>
      <c r="DI409" s="323"/>
      <c r="DJ409" s="323"/>
      <c r="DK409" s="323"/>
      <c r="DL409" s="323"/>
      <c r="DM409" s="323"/>
      <c r="DN409" s="323"/>
      <c r="DO409" s="323"/>
      <c r="DP409" s="323"/>
      <c r="DQ409" s="323"/>
      <c r="DR409" s="323"/>
      <c r="DS409" s="323"/>
      <c r="DT409" s="323"/>
      <c r="DU409" s="323"/>
      <c r="DV409" s="323"/>
      <c r="DW409" s="323"/>
      <c r="DX409" s="323"/>
      <c r="DY409" s="323"/>
      <c r="DZ409" s="323"/>
      <c r="EA409" s="323"/>
      <c r="EB409" s="323"/>
      <c r="EC409" s="323"/>
      <c r="ED409" s="323"/>
      <c r="EE409" s="323"/>
      <c r="EF409" s="323"/>
      <c r="EG409" s="323"/>
      <c r="EH409" s="323"/>
      <c r="EI409" s="323"/>
      <c r="EJ409" s="323"/>
      <c r="EK409" s="323"/>
      <c r="EL409" s="323"/>
      <c r="EM409" s="323"/>
      <c r="EN409" s="323"/>
      <c r="EO409" s="323"/>
      <c r="EP409" s="323"/>
      <c r="EQ409" s="323"/>
      <c r="ER409" s="323"/>
      <c r="ES409" s="323"/>
      <c r="ET409" s="323"/>
      <c r="EU409" s="323"/>
    </row>
    <row r="410" spans="1:151" s="333" customFormat="1" ht="120">
      <c r="A410" s="333" t="s">
        <v>2757</v>
      </c>
      <c r="B410" s="333" t="s">
        <v>937</v>
      </c>
      <c r="C410" s="333" t="s">
        <v>356</v>
      </c>
      <c r="D410" s="333" t="s">
        <v>2758</v>
      </c>
      <c r="E410" s="333" t="s">
        <v>2759</v>
      </c>
      <c r="F410" s="333" t="s">
        <v>31</v>
      </c>
      <c r="G410" s="333">
        <v>80</v>
      </c>
      <c r="H410" s="333" t="s">
        <v>1422</v>
      </c>
      <c r="I410" s="333" t="s">
        <v>1423</v>
      </c>
      <c r="J410" s="334" t="s">
        <v>1450</v>
      </c>
      <c r="K410" s="334" t="s">
        <v>1425</v>
      </c>
      <c r="L410" s="334" t="s">
        <v>1425</v>
      </c>
      <c r="M410" s="333" t="s">
        <v>1426</v>
      </c>
      <c r="N410" s="333" t="s">
        <v>1437</v>
      </c>
      <c r="O410" s="333" t="s">
        <v>1441</v>
      </c>
      <c r="P410" s="333" t="s">
        <v>30</v>
      </c>
      <c r="Q410" s="333" t="s">
        <v>30</v>
      </c>
      <c r="R410" s="333" t="s">
        <v>2749</v>
      </c>
      <c r="S410" s="337" t="s">
        <v>2750</v>
      </c>
      <c r="T410" s="333" t="s">
        <v>1442</v>
      </c>
      <c r="U410" s="336">
        <f t="shared" si="26"/>
        <v>2</v>
      </c>
      <c r="V410" s="333" t="s">
        <v>1431</v>
      </c>
      <c r="W410" s="336">
        <f t="shared" si="29"/>
        <v>2</v>
      </c>
      <c r="X410" s="333" t="s">
        <v>1431</v>
      </c>
      <c r="Y410" s="336">
        <f t="shared" si="27"/>
        <v>2</v>
      </c>
      <c r="Z410" s="333">
        <f t="shared" si="28"/>
        <v>6</v>
      </c>
      <c r="AA410" s="333" t="s">
        <v>31</v>
      </c>
      <c r="AB410" s="333" t="s">
        <v>1432</v>
      </c>
      <c r="AC410" s="333" t="s">
        <v>1432</v>
      </c>
      <c r="AD410" s="333" t="s">
        <v>2496</v>
      </c>
      <c r="AE410" s="333" t="s">
        <v>1433</v>
      </c>
      <c r="AF410" s="334">
        <v>44530</v>
      </c>
      <c r="AG410" s="333" t="s">
        <v>1445</v>
      </c>
      <c r="AH410" s="333">
        <v>1</v>
      </c>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c r="BN410" s="323"/>
      <c r="BO410" s="323"/>
      <c r="BP410" s="323"/>
      <c r="BQ410" s="323"/>
      <c r="BR410" s="323"/>
      <c r="BS410" s="323"/>
      <c r="BT410" s="323"/>
      <c r="BU410" s="323"/>
      <c r="BV410" s="323"/>
      <c r="BW410" s="323"/>
      <c r="BX410" s="323"/>
      <c r="BY410" s="323"/>
      <c r="BZ410" s="323"/>
      <c r="CA410" s="323"/>
      <c r="CB410" s="323"/>
      <c r="CC410" s="323"/>
      <c r="CD410" s="323"/>
      <c r="CE410" s="323"/>
      <c r="CF410" s="323"/>
      <c r="CG410" s="323"/>
      <c r="CH410" s="323"/>
      <c r="CI410" s="323"/>
      <c r="CJ410" s="323"/>
      <c r="CK410" s="323"/>
      <c r="CL410" s="323"/>
      <c r="CM410" s="323"/>
      <c r="CN410" s="323"/>
      <c r="CO410" s="323"/>
      <c r="CP410" s="323"/>
      <c r="CQ410" s="323"/>
      <c r="CR410" s="323"/>
      <c r="CS410" s="323"/>
      <c r="CT410" s="323"/>
      <c r="CU410" s="323"/>
      <c r="CV410" s="323"/>
      <c r="CW410" s="323"/>
      <c r="CX410" s="323"/>
      <c r="CY410" s="323"/>
      <c r="CZ410" s="323"/>
      <c r="DA410" s="323"/>
      <c r="DB410" s="323"/>
      <c r="DC410" s="323"/>
      <c r="DD410" s="323"/>
      <c r="DE410" s="323"/>
      <c r="DF410" s="323"/>
      <c r="DG410" s="323"/>
      <c r="DH410" s="323"/>
      <c r="DI410" s="323"/>
      <c r="DJ410" s="323"/>
      <c r="DK410" s="323"/>
      <c r="DL410" s="323"/>
      <c r="DM410" s="323"/>
      <c r="DN410" s="323"/>
      <c r="DO410" s="323"/>
      <c r="DP410" s="323"/>
      <c r="DQ410" s="323"/>
      <c r="DR410" s="323"/>
      <c r="DS410" s="323"/>
      <c r="DT410" s="323"/>
      <c r="DU410" s="323"/>
      <c r="DV410" s="323"/>
      <c r="DW410" s="323"/>
      <c r="DX410" s="323"/>
      <c r="DY410" s="323"/>
      <c r="DZ410" s="323"/>
      <c r="EA410" s="323"/>
      <c r="EB410" s="323"/>
      <c r="EC410" s="323"/>
      <c r="ED410" s="323"/>
      <c r="EE410" s="323"/>
      <c r="EF410" s="323"/>
      <c r="EG410" s="323"/>
      <c r="EH410" s="323"/>
      <c r="EI410" s="323"/>
      <c r="EJ410" s="323"/>
      <c r="EK410" s="323"/>
      <c r="EL410" s="323"/>
      <c r="EM410" s="323"/>
      <c r="EN410" s="323"/>
      <c r="EO410" s="323"/>
      <c r="EP410" s="323"/>
      <c r="EQ410" s="323"/>
      <c r="ER410" s="323"/>
      <c r="ES410" s="323"/>
      <c r="ET410" s="323"/>
      <c r="EU410" s="323"/>
    </row>
    <row r="411" spans="1:151" s="333" customFormat="1" ht="120">
      <c r="A411" s="333" t="s">
        <v>2760</v>
      </c>
      <c r="B411" s="333" t="s">
        <v>937</v>
      </c>
      <c r="C411" s="333" t="s">
        <v>356</v>
      </c>
      <c r="D411" s="333" t="s">
        <v>2761</v>
      </c>
      <c r="E411" s="333" t="s">
        <v>2762</v>
      </c>
      <c r="F411" s="333" t="s">
        <v>31</v>
      </c>
      <c r="G411" s="333">
        <v>80</v>
      </c>
      <c r="H411" s="333" t="s">
        <v>1422</v>
      </c>
      <c r="I411" s="333" t="s">
        <v>1423</v>
      </c>
      <c r="J411" s="334" t="s">
        <v>1450</v>
      </c>
      <c r="K411" s="334" t="s">
        <v>1425</v>
      </c>
      <c r="L411" s="334" t="s">
        <v>1425</v>
      </c>
      <c r="M411" s="333" t="s">
        <v>1426</v>
      </c>
      <c r="N411" s="333" t="s">
        <v>1437</v>
      </c>
      <c r="O411" s="333" t="s">
        <v>1495</v>
      </c>
      <c r="P411" s="333" t="s">
        <v>30</v>
      </c>
      <c r="Q411" s="333" t="s">
        <v>30</v>
      </c>
      <c r="R411" s="333" t="s">
        <v>2749</v>
      </c>
      <c r="S411" s="337" t="s">
        <v>2750</v>
      </c>
      <c r="T411" s="333" t="s">
        <v>1442</v>
      </c>
      <c r="U411" s="336">
        <f t="shared" si="26"/>
        <v>2</v>
      </c>
      <c r="V411" s="333" t="s">
        <v>1431</v>
      </c>
      <c r="W411" s="336">
        <f t="shared" si="29"/>
        <v>2</v>
      </c>
      <c r="X411" s="333" t="s">
        <v>1431</v>
      </c>
      <c r="Y411" s="336">
        <f t="shared" si="27"/>
        <v>2</v>
      </c>
      <c r="Z411" s="333">
        <f t="shared" si="28"/>
        <v>6</v>
      </c>
      <c r="AA411" s="333" t="s">
        <v>31</v>
      </c>
      <c r="AB411" s="333" t="s">
        <v>1432</v>
      </c>
      <c r="AC411" s="333" t="s">
        <v>1432</v>
      </c>
      <c r="AD411" s="333" t="s">
        <v>2496</v>
      </c>
      <c r="AE411" s="333" t="s">
        <v>1433</v>
      </c>
      <c r="AF411" s="334">
        <v>44530</v>
      </c>
      <c r="AG411" s="333" t="s">
        <v>1445</v>
      </c>
      <c r="AH411" s="333">
        <v>1</v>
      </c>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c r="BM411" s="323"/>
      <c r="BN411" s="323"/>
      <c r="BO411" s="323"/>
      <c r="BP411" s="323"/>
      <c r="BQ411" s="323"/>
      <c r="BR411" s="323"/>
      <c r="BS411" s="323"/>
      <c r="BT411" s="323"/>
      <c r="BU411" s="323"/>
      <c r="BV411" s="323"/>
      <c r="BW411" s="323"/>
      <c r="BX411" s="323"/>
      <c r="BY411" s="323"/>
      <c r="BZ411" s="323"/>
      <c r="CA411" s="323"/>
      <c r="CB411" s="323"/>
      <c r="CC411" s="323"/>
      <c r="CD411" s="323"/>
      <c r="CE411" s="323"/>
      <c r="CF411" s="323"/>
      <c r="CG411" s="323"/>
      <c r="CH411" s="323"/>
      <c r="CI411" s="323"/>
      <c r="CJ411" s="323"/>
      <c r="CK411" s="323"/>
      <c r="CL411" s="323"/>
      <c r="CM411" s="323"/>
      <c r="CN411" s="323"/>
      <c r="CO411" s="323"/>
      <c r="CP411" s="323"/>
      <c r="CQ411" s="323"/>
      <c r="CR411" s="323"/>
      <c r="CS411" s="323"/>
      <c r="CT411" s="323"/>
      <c r="CU411" s="323"/>
      <c r="CV411" s="323"/>
      <c r="CW411" s="323"/>
      <c r="CX411" s="323"/>
      <c r="CY411" s="323"/>
      <c r="CZ411" s="323"/>
      <c r="DA411" s="323"/>
      <c r="DB411" s="323"/>
      <c r="DC411" s="323"/>
      <c r="DD411" s="323"/>
      <c r="DE411" s="323"/>
      <c r="DF411" s="323"/>
      <c r="DG411" s="323"/>
      <c r="DH411" s="323"/>
      <c r="DI411" s="323"/>
      <c r="DJ411" s="323"/>
      <c r="DK411" s="323"/>
      <c r="DL411" s="323"/>
      <c r="DM411" s="323"/>
      <c r="DN411" s="323"/>
      <c r="DO411" s="323"/>
      <c r="DP411" s="323"/>
      <c r="DQ411" s="323"/>
      <c r="DR411" s="323"/>
      <c r="DS411" s="323"/>
      <c r="DT411" s="323"/>
      <c r="DU411" s="323"/>
      <c r="DV411" s="323"/>
      <c r="DW411" s="323"/>
      <c r="DX411" s="323"/>
      <c r="DY411" s="323"/>
      <c r="DZ411" s="323"/>
      <c r="EA411" s="323"/>
      <c r="EB411" s="323"/>
      <c r="EC411" s="323"/>
      <c r="ED411" s="323"/>
      <c r="EE411" s="323"/>
      <c r="EF411" s="323"/>
      <c r="EG411" s="323"/>
      <c r="EH411" s="323"/>
      <c r="EI411" s="323"/>
      <c r="EJ411" s="323"/>
      <c r="EK411" s="323"/>
      <c r="EL411" s="323"/>
      <c r="EM411" s="323"/>
      <c r="EN411" s="323"/>
      <c r="EO411" s="323"/>
      <c r="EP411" s="323"/>
      <c r="EQ411" s="323"/>
      <c r="ER411" s="323"/>
      <c r="ES411" s="323"/>
      <c r="ET411" s="323"/>
      <c r="EU411" s="323"/>
    </row>
    <row r="412" spans="1:151" s="333" customFormat="1" ht="120">
      <c r="A412" s="333" t="s">
        <v>2763</v>
      </c>
      <c r="B412" s="333" t="s">
        <v>937</v>
      </c>
      <c r="C412" s="333" t="s">
        <v>356</v>
      </c>
      <c r="D412" s="333" t="s">
        <v>2764</v>
      </c>
      <c r="E412" s="333" t="s">
        <v>2765</v>
      </c>
      <c r="F412" s="333" t="s">
        <v>31</v>
      </c>
      <c r="G412" s="333">
        <v>80</v>
      </c>
      <c r="H412" s="333" t="s">
        <v>1506</v>
      </c>
      <c r="I412" s="333" t="s">
        <v>1423</v>
      </c>
      <c r="J412" s="334" t="s">
        <v>1028</v>
      </c>
      <c r="K412" s="334" t="s">
        <v>1425</v>
      </c>
      <c r="L412" s="334" t="s">
        <v>1425</v>
      </c>
      <c r="M412" s="333" t="s">
        <v>1426</v>
      </c>
      <c r="N412" s="333" t="s">
        <v>1437</v>
      </c>
      <c r="O412" s="333" t="s">
        <v>1441</v>
      </c>
      <c r="P412" s="333" t="s">
        <v>30</v>
      </c>
      <c r="Q412" s="333" t="s">
        <v>30</v>
      </c>
      <c r="R412" s="333" t="s">
        <v>2749</v>
      </c>
      <c r="S412" s="337" t="s">
        <v>2750</v>
      </c>
      <c r="T412" s="333" t="s">
        <v>1442</v>
      </c>
      <c r="U412" s="336">
        <f t="shared" si="26"/>
        <v>2</v>
      </c>
      <c r="V412" s="333" t="s">
        <v>1431</v>
      </c>
      <c r="W412" s="336">
        <f t="shared" si="29"/>
        <v>2</v>
      </c>
      <c r="X412" s="333" t="s">
        <v>1431</v>
      </c>
      <c r="Y412" s="336">
        <f t="shared" si="27"/>
        <v>2</v>
      </c>
      <c r="Z412" s="333">
        <f t="shared" si="28"/>
        <v>6</v>
      </c>
      <c r="AA412" s="333" t="s">
        <v>31</v>
      </c>
      <c r="AB412" s="333" t="s">
        <v>1432</v>
      </c>
      <c r="AC412" s="333" t="s">
        <v>1432</v>
      </c>
      <c r="AD412" s="333" t="s">
        <v>2496</v>
      </c>
      <c r="AE412" s="333" t="s">
        <v>1433</v>
      </c>
      <c r="AF412" s="334">
        <v>44530</v>
      </c>
      <c r="AG412" s="333" t="s">
        <v>1445</v>
      </c>
      <c r="AH412" s="333">
        <v>1</v>
      </c>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c r="BM412" s="323"/>
      <c r="BN412" s="323"/>
      <c r="BO412" s="323"/>
      <c r="BP412" s="323"/>
      <c r="BQ412" s="323"/>
      <c r="BR412" s="323"/>
      <c r="BS412" s="323"/>
      <c r="BT412" s="323"/>
      <c r="BU412" s="323"/>
      <c r="BV412" s="323"/>
      <c r="BW412" s="323"/>
      <c r="BX412" s="323"/>
      <c r="BY412" s="323"/>
      <c r="BZ412" s="323"/>
      <c r="CA412" s="323"/>
      <c r="CB412" s="323"/>
      <c r="CC412" s="323"/>
      <c r="CD412" s="323"/>
      <c r="CE412" s="323"/>
      <c r="CF412" s="323"/>
      <c r="CG412" s="323"/>
      <c r="CH412" s="323"/>
      <c r="CI412" s="323"/>
      <c r="CJ412" s="323"/>
      <c r="CK412" s="323"/>
      <c r="CL412" s="323"/>
      <c r="CM412" s="323"/>
      <c r="CN412" s="323"/>
      <c r="CO412" s="323"/>
      <c r="CP412" s="323"/>
      <c r="CQ412" s="323"/>
      <c r="CR412" s="323"/>
      <c r="CS412" s="323"/>
      <c r="CT412" s="323"/>
      <c r="CU412" s="323"/>
      <c r="CV412" s="323"/>
      <c r="CW412" s="323"/>
      <c r="CX412" s="323"/>
      <c r="CY412" s="323"/>
      <c r="CZ412" s="323"/>
      <c r="DA412" s="323"/>
      <c r="DB412" s="323"/>
      <c r="DC412" s="323"/>
      <c r="DD412" s="323"/>
      <c r="DE412" s="323"/>
      <c r="DF412" s="323"/>
      <c r="DG412" s="323"/>
      <c r="DH412" s="323"/>
      <c r="DI412" s="323"/>
      <c r="DJ412" s="323"/>
      <c r="DK412" s="323"/>
      <c r="DL412" s="323"/>
      <c r="DM412" s="323"/>
      <c r="DN412" s="323"/>
      <c r="DO412" s="323"/>
      <c r="DP412" s="323"/>
      <c r="DQ412" s="323"/>
      <c r="DR412" s="323"/>
      <c r="DS412" s="323"/>
      <c r="DT412" s="323"/>
      <c r="DU412" s="323"/>
      <c r="DV412" s="323"/>
      <c r="DW412" s="323"/>
      <c r="DX412" s="323"/>
      <c r="DY412" s="323"/>
      <c r="DZ412" s="323"/>
      <c r="EA412" s="323"/>
      <c r="EB412" s="323"/>
      <c r="EC412" s="323"/>
      <c r="ED412" s="323"/>
      <c r="EE412" s="323"/>
      <c r="EF412" s="323"/>
      <c r="EG412" s="323"/>
      <c r="EH412" s="323"/>
      <c r="EI412" s="323"/>
      <c r="EJ412" s="323"/>
      <c r="EK412" s="323"/>
      <c r="EL412" s="323"/>
      <c r="EM412" s="323"/>
      <c r="EN412" s="323"/>
      <c r="EO412" s="323"/>
      <c r="EP412" s="323"/>
      <c r="EQ412" s="323"/>
      <c r="ER412" s="323"/>
      <c r="ES412" s="323"/>
      <c r="ET412" s="323"/>
      <c r="EU412" s="323"/>
    </row>
    <row r="413" spans="1:151" s="333" customFormat="1" ht="120">
      <c r="A413" s="333" t="s">
        <v>2766</v>
      </c>
      <c r="B413" s="333" t="s">
        <v>937</v>
      </c>
      <c r="C413" s="333" t="s">
        <v>356</v>
      </c>
      <c r="D413" s="333" t="s">
        <v>1989</v>
      </c>
      <c r="E413" s="333" t="s">
        <v>2767</v>
      </c>
      <c r="F413" s="333" t="s">
        <v>31</v>
      </c>
      <c r="G413" s="333">
        <v>80</v>
      </c>
      <c r="H413" s="333" t="s">
        <v>1422</v>
      </c>
      <c r="I413" s="333" t="s">
        <v>1423</v>
      </c>
      <c r="J413" s="334" t="s">
        <v>1450</v>
      </c>
      <c r="K413" s="334" t="s">
        <v>1425</v>
      </c>
      <c r="L413" s="334" t="s">
        <v>1425</v>
      </c>
      <c r="M413" s="333" t="s">
        <v>1426</v>
      </c>
      <c r="N413" s="333" t="s">
        <v>1437</v>
      </c>
      <c r="O413" s="333" t="s">
        <v>1495</v>
      </c>
      <c r="P413" s="333" t="s">
        <v>31</v>
      </c>
      <c r="Q413" s="333" t="s">
        <v>30</v>
      </c>
      <c r="R413" s="333" t="s">
        <v>2749</v>
      </c>
      <c r="S413" s="337" t="s">
        <v>2750</v>
      </c>
      <c r="T413" s="333" t="s">
        <v>1442</v>
      </c>
      <c r="U413" s="336">
        <f t="shared" si="26"/>
        <v>2</v>
      </c>
      <c r="V413" s="333" t="s">
        <v>1431</v>
      </c>
      <c r="W413" s="336">
        <f t="shared" si="29"/>
        <v>2</v>
      </c>
      <c r="X413" s="333" t="s">
        <v>1431</v>
      </c>
      <c r="Y413" s="336">
        <f t="shared" si="27"/>
        <v>2</v>
      </c>
      <c r="Z413" s="333">
        <f t="shared" si="28"/>
        <v>6</v>
      </c>
      <c r="AA413" s="333" t="s">
        <v>30</v>
      </c>
      <c r="AB413" s="333" t="s">
        <v>1432</v>
      </c>
      <c r="AC413" s="333" t="s">
        <v>1432</v>
      </c>
      <c r="AD413" s="333" t="s">
        <v>2496</v>
      </c>
      <c r="AE413" s="333" t="s">
        <v>1433</v>
      </c>
      <c r="AF413" s="334">
        <v>44530</v>
      </c>
      <c r="AG413" s="333" t="s">
        <v>1445</v>
      </c>
      <c r="AH413" s="333">
        <v>1</v>
      </c>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c r="BM413" s="323"/>
      <c r="BN413" s="323"/>
      <c r="BO413" s="323"/>
      <c r="BP413" s="323"/>
      <c r="BQ413" s="323"/>
      <c r="BR413" s="323"/>
      <c r="BS413" s="323"/>
      <c r="BT413" s="323"/>
      <c r="BU413" s="323"/>
      <c r="BV413" s="323"/>
      <c r="BW413" s="323"/>
      <c r="BX413" s="323"/>
      <c r="BY413" s="323"/>
      <c r="BZ413" s="323"/>
      <c r="CA413" s="323"/>
      <c r="CB413" s="323"/>
      <c r="CC413" s="323"/>
      <c r="CD413" s="323"/>
      <c r="CE413" s="323"/>
      <c r="CF413" s="323"/>
      <c r="CG413" s="323"/>
      <c r="CH413" s="323"/>
      <c r="CI413" s="323"/>
      <c r="CJ413" s="323"/>
      <c r="CK413" s="323"/>
      <c r="CL413" s="323"/>
      <c r="CM413" s="323"/>
      <c r="CN413" s="323"/>
      <c r="CO413" s="323"/>
      <c r="CP413" s="323"/>
      <c r="CQ413" s="323"/>
      <c r="CR413" s="323"/>
      <c r="CS413" s="323"/>
      <c r="CT413" s="323"/>
      <c r="CU413" s="323"/>
      <c r="CV413" s="323"/>
      <c r="CW413" s="323"/>
      <c r="CX413" s="323"/>
      <c r="CY413" s="323"/>
      <c r="CZ413" s="323"/>
      <c r="DA413" s="323"/>
      <c r="DB413" s="323"/>
      <c r="DC413" s="323"/>
      <c r="DD413" s="323"/>
      <c r="DE413" s="323"/>
      <c r="DF413" s="323"/>
      <c r="DG413" s="323"/>
      <c r="DH413" s="323"/>
      <c r="DI413" s="323"/>
      <c r="DJ413" s="323"/>
      <c r="DK413" s="323"/>
      <c r="DL413" s="323"/>
      <c r="DM413" s="323"/>
      <c r="DN413" s="323"/>
      <c r="DO413" s="323"/>
      <c r="DP413" s="323"/>
      <c r="DQ413" s="323"/>
      <c r="DR413" s="323"/>
      <c r="DS413" s="323"/>
      <c r="DT413" s="323"/>
      <c r="DU413" s="323"/>
      <c r="DV413" s="323"/>
      <c r="DW413" s="323"/>
      <c r="DX413" s="323"/>
      <c r="DY413" s="323"/>
      <c r="DZ413" s="323"/>
      <c r="EA413" s="323"/>
      <c r="EB413" s="323"/>
      <c r="EC413" s="323"/>
      <c r="ED413" s="323"/>
      <c r="EE413" s="323"/>
      <c r="EF413" s="323"/>
      <c r="EG413" s="323"/>
      <c r="EH413" s="323"/>
      <c r="EI413" s="323"/>
      <c r="EJ413" s="323"/>
      <c r="EK413" s="323"/>
      <c r="EL413" s="323"/>
      <c r="EM413" s="323"/>
      <c r="EN413" s="323"/>
      <c r="EO413" s="323"/>
      <c r="EP413" s="323"/>
      <c r="EQ413" s="323"/>
      <c r="ER413" s="323"/>
      <c r="ES413" s="323"/>
      <c r="ET413" s="323"/>
      <c r="EU413" s="323"/>
    </row>
    <row r="414" spans="1:151" s="333" customFormat="1" ht="120">
      <c r="A414" s="333" t="s">
        <v>2768</v>
      </c>
      <c r="B414" s="333" t="s">
        <v>937</v>
      </c>
      <c r="C414" s="333" t="s">
        <v>356</v>
      </c>
      <c r="D414" s="333" t="s">
        <v>2769</v>
      </c>
      <c r="E414" s="333" t="s">
        <v>2770</v>
      </c>
      <c r="F414" s="333" t="s">
        <v>31</v>
      </c>
      <c r="G414" s="333">
        <v>80</v>
      </c>
      <c r="H414" s="333" t="s">
        <v>1422</v>
      </c>
      <c r="I414" s="333" t="s">
        <v>1423</v>
      </c>
      <c r="J414" s="334" t="s">
        <v>1424</v>
      </c>
      <c r="K414" s="334" t="s">
        <v>1425</v>
      </c>
      <c r="L414" s="334" t="s">
        <v>1425</v>
      </c>
      <c r="M414" s="333" t="s">
        <v>1426</v>
      </c>
      <c r="N414" s="333" t="s">
        <v>1437</v>
      </c>
      <c r="O414" s="333" t="s">
        <v>1495</v>
      </c>
      <c r="P414" s="333" t="s">
        <v>31</v>
      </c>
      <c r="Q414" s="333" t="s">
        <v>30</v>
      </c>
      <c r="R414" s="333" t="s">
        <v>2749</v>
      </c>
      <c r="S414" s="337" t="s">
        <v>2750</v>
      </c>
      <c r="T414" s="333" t="s">
        <v>1442</v>
      </c>
      <c r="U414" s="336">
        <f t="shared" si="26"/>
        <v>2</v>
      </c>
      <c r="V414" s="333" t="s">
        <v>1431</v>
      </c>
      <c r="W414" s="336">
        <f t="shared" si="29"/>
        <v>2</v>
      </c>
      <c r="X414" s="333" t="s">
        <v>1431</v>
      </c>
      <c r="Y414" s="336">
        <f t="shared" si="27"/>
        <v>2</v>
      </c>
      <c r="Z414" s="333">
        <f t="shared" si="28"/>
        <v>6</v>
      </c>
      <c r="AA414" s="333" t="s">
        <v>30</v>
      </c>
      <c r="AB414" s="333" t="s">
        <v>1432</v>
      </c>
      <c r="AC414" s="333" t="s">
        <v>1432</v>
      </c>
      <c r="AD414" s="333" t="s">
        <v>2496</v>
      </c>
      <c r="AE414" s="333" t="s">
        <v>1433</v>
      </c>
      <c r="AF414" s="334">
        <v>44530</v>
      </c>
      <c r="AG414" s="333" t="s">
        <v>1445</v>
      </c>
      <c r="AH414" s="333">
        <v>1</v>
      </c>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c r="BM414" s="323"/>
      <c r="BN414" s="323"/>
      <c r="BO414" s="323"/>
      <c r="BP414" s="323"/>
      <c r="BQ414" s="323"/>
      <c r="BR414" s="323"/>
      <c r="BS414" s="323"/>
      <c r="BT414" s="323"/>
      <c r="BU414" s="323"/>
      <c r="BV414" s="323"/>
      <c r="BW414" s="323"/>
      <c r="BX414" s="323"/>
      <c r="BY414" s="323"/>
      <c r="BZ414" s="323"/>
      <c r="CA414" s="323"/>
      <c r="CB414" s="323"/>
      <c r="CC414" s="323"/>
      <c r="CD414" s="323"/>
      <c r="CE414" s="323"/>
      <c r="CF414" s="323"/>
      <c r="CG414" s="323"/>
      <c r="CH414" s="323"/>
      <c r="CI414" s="323"/>
      <c r="CJ414" s="323"/>
      <c r="CK414" s="323"/>
      <c r="CL414" s="323"/>
      <c r="CM414" s="323"/>
      <c r="CN414" s="323"/>
      <c r="CO414" s="323"/>
      <c r="CP414" s="323"/>
      <c r="CQ414" s="323"/>
      <c r="CR414" s="323"/>
      <c r="CS414" s="323"/>
      <c r="CT414" s="323"/>
      <c r="CU414" s="323"/>
      <c r="CV414" s="323"/>
      <c r="CW414" s="323"/>
      <c r="CX414" s="323"/>
      <c r="CY414" s="323"/>
      <c r="CZ414" s="323"/>
      <c r="DA414" s="323"/>
      <c r="DB414" s="323"/>
      <c r="DC414" s="323"/>
      <c r="DD414" s="323"/>
      <c r="DE414" s="323"/>
      <c r="DF414" s="323"/>
      <c r="DG414" s="323"/>
      <c r="DH414" s="323"/>
      <c r="DI414" s="323"/>
      <c r="DJ414" s="323"/>
      <c r="DK414" s="323"/>
      <c r="DL414" s="323"/>
      <c r="DM414" s="323"/>
      <c r="DN414" s="323"/>
      <c r="DO414" s="323"/>
      <c r="DP414" s="323"/>
      <c r="DQ414" s="323"/>
      <c r="DR414" s="323"/>
      <c r="DS414" s="323"/>
      <c r="DT414" s="323"/>
      <c r="DU414" s="323"/>
      <c r="DV414" s="323"/>
      <c r="DW414" s="323"/>
      <c r="DX414" s="323"/>
      <c r="DY414" s="323"/>
      <c r="DZ414" s="323"/>
      <c r="EA414" s="323"/>
      <c r="EB414" s="323"/>
      <c r="EC414" s="323"/>
      <c r="ED414" s="323"/>
      <c r="EE414" s="323"/>
      <c r="EF414" s="323"/>
      <c r="EG414" s="323"/>
      <c r="EH414" s="323"/>
      <c r="EI414" s="323"/>
      <c r="EJ414" s="323"/>
      <c r="EK414" s="323"/>
      <c r="EL414" s="323"/>
      <c r="EM414" s="323"/>
      <c r="EN414" s="323"/>
      <c r="EO414" s="323"/>
      <c r="EP414" s="323"/>
      <c r="EQ414" s="323"/>
      <c r="ER414" s="323"/>
      <c r="ES414" s="323"/>
      <c r="ET414" s="323"/>
      <c r="EU414" s="323"/>
    </row>
    <row r="415" spans="1:151" s="333" customFormat="1" ht="120">
      <c r="A415" s="333" t="s">
        <v>2771</v>
      </c>
      <c r="B415" s="333" t="s">
        <v>937</v>
      </c>
      <c r="C415" s="333" t="s">
        <v>356</v>
      </c>
      <c r="D415" s="333" t="s">
        <v>2772</v>
      </c>
      <c r="E415" s="333" t="s">
        <v>2773</v>
      </c>
      <c r="F415" s="333" t="s">
        <v>31</v>
      </c>
      <c r="G415" s="333">
        <v>80</v>
      </c>
      <c r="H415" s="333" t="s">
        <v>1422</v>
      </c>
      <c r="I415" s="333" t="s">
        <v>1423</v>
      </c>
      <c r="J415" s="334" t="s">
        <v>1424</v>
      </c>
      <c r="K415" s="334" t="s">
        <v>1425</v>
      </c>
      <c r="L415" s="334" t="s">
        <v>1425</v>
      </c>
      <c r="M415" s="333" t="s">
        <v>1426</v>
      </c>
      <c r="N415" s="333" t="s">
        <v>1427</v>
      </c>
      <c r="O415" s="333" t="s">
        <v>1441</v>
      </c>
      <c r="P415" s="333" t="s">
        <v>31</v>
      </c>
      <c r="Q415" s="333" t="s">
        <v>30</v>
      </c>
      <c r="R415" s="333" t="s">
        <v>2749</v>
      </c>
      <c r="S415" s="337" t="s">
        <v>2750</v>
      </c>
      <c r="T415" s="333" t="s">
        <v>1442</v>
      </c>
      <c r="U415" s="336">
        <f t="shared" si="26"/>
        <v>2</v>
      </c>
      <c r="V415" s="333" t="s">
        <v>1431</v>
      </c>
      <c r="W415" s="336">
        <f t="shared" si="29"/>
        <v>2</v>
      </c>
      <c r="X415" s="333" t="s">
        <v>1431</v>
      </c>
      <c r="Y415" s="336">
        <f t="shared" si="27"/>
        <v>2</v>
      </c>
      <c r="Z415" s="333">
        <f t="shared" si="28"/>
        <v>6</v>
      </c>
      <c r="AA415" s="333" t="s">
        <v>31</v>
      </c>
      <c r="AB415" s="333" t="s">
        <v>1432</v>
      </c>
      <c r="AC415" s="333" t="s">
        <v>1432</v>
      </c>
      <c r="AD415" s="333" t="s">
        <v>2496</v>
      </c>
      <c r="AE415" s="333" t="s">
        <v>1433</v>
      </c>
      <c r="AF415" s="334">
        <v>44530</v>
      </c>
      <c r="AG415" s="333" t="s">
        <v>1445</v>
      </c>
      <c r="AH415" s="333">
        <v>1</v>
      </c>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c r="BM415" s="323"/>
      <c r="BN415" s="323"/>
      <c r="BO415" s="323"/>
      <c r="BP415" s="323"/>
      <c r="BQ415" s="323"/>
      <c r="BR415" s="323"/>
      <c r="BS415" s="323"/>
      <c r="BT415" s="323"/>
      <c r="BU415" s="323"/>
      <c r="BV415" s="323"/>
      <c r="BW415" s="323"/>
      <c r="BX415" s="323"/>
      <c r="BY415" s="323"/>
      <c r="BZ415" s="323"/>
      <c r="CA415" s="323"/>
      <c r="CB415" s="323"/>
      <c r="CC415" s="323"/>
      <c r="CD415" s="323"/>
      <c r="CE415" s="323"/>
      <c r="CF415" s="323"/>
      <c r="CG415" s="323"/>
      <c r="CH415" s="323"/>
      <c r="CI415" s="323"/>
      <c r="CJ415" s="323"/>
      <c r="CK415" s="323"/>
      <c r="CL415" s="323"/>
      <c r="CM415" s="323"/>
      <c r="CN415" s="323"/>
      <c r="CO415" s="323"/>
      <c r="CP415" s="323"/>
      <c r="CQ415" s="323"/>
      <c r="CR415" s="323"/>
      <c r="CS415" s="323"/>
      <c r="CT415" s="323"/>
      <c r="CU415" s="323"/>
      <c r="CV415" s="323"/>
      <c r="CW415" s="323"/>
      <c r="CX415" s="323"/>
      <c r="CY415" s="323"/>
      <c r="CZ415" s="323"/>
      <c r="DA415" s="323"/>
      <c r="DB415" s="323"/>
      <c r="DC415" s="323"/>
      <c r="DD415" s="323"/>
      <c r="DE415" s="323"/>
      <c r="DF415" s="323"/>
      <c r="DG415" s="323"/>
      <c r="DH415" s="323"/>
      <c r="DI415" s="323"/>
      <c r="DJ415" s="323"/>
      <c r="DK415" s="323"/>
      <c r="DL415" s="323"/>
      <c r="DM415" s="323"/>
      <c r="DN415" s="323"/>
      <c r="DO415" s="323"/>
      <c r="DP415" s="323"/>
      <c r="DQ415" s="323"/>
      <c r="DR415" s="323"/>
      <c r="DS415" s="323"/>
      <c r="DT415" s="323"/>
      <c r="DU415" s="323"/>
      <c r="DV415" s="323"/>
      <c r="DW415" s="323"/>
      <c r="DX415" s="323"/>
      <c r="DY415" s="323"/>
      <c r="DZ415" s="323"/>
      <c r="EA415" s="323"/>
      <c r="EB415" s="323"/>
      <c r="EC415" s="323"/>
      <c r="ED415" s="323"/>
      <c r="EE415" s="323"/>
      <c r="EF415" s="323"/>
      <c r="EG415" s="323"/>
      <c r="EH415" s="323"/>
      <c r="EI415" s="323"/>
      <c r="EJ415" s="323"/>
      <c r="EK415" s="323"/>
      <c r="EL415" s="323"/>
      <c r="EM415" s="323"/>
      <c r="EN415" s="323"/>
      <c r="EO415" s="323"/>
      <c r="EP415" s="323"/>
      <c r="EQ415" s="323"/>
      <c r="ER415" s="323"/>
      <c r="ES415" s="323"/>
      <c r="ET415" s="323"/>
      <c r="EU415" s="323"/>
    </row>
    <row r="416" spans="1:151" s="333" customFormat="1" ht="120">
      <c r="A416" s="333" t="s">
        <v>2774</v>
      </c>
      <c r="B416" s="333" t="s">
        <v>937</v>
      </c>
      <c r="C416" s="333" t="s">
        <v>356</v>
      </c>
      <c r="D416" s="333" t="s">
        <v>2775</v>
      </c>
      <c r="E416" s="333" t="s">
        <v>2776</v>
      </c>
      <c r="F416" s="333" t="s">
        <v>31</v>
      </c>
      <c r="G416" s="333">
        <v>80</v>
      </c>
      <c r="H416" s="333" t="s">
        <v>1506</v>
      </c>
      <c r="I416" s="333" t="s">
        <v>1423</v>
      </c>
      <c r="J416" s="334" t="s">
        <v>1450</v>
      </c>
      <c r="K416" s="334" t="s">
        <v>1425</v>
      </c>
      <c r="L416" s="334" t="s">
        <v>1425</v>
      </c>
      <c r="M416" s="333" t="s">
        <v>1426</v>
      </c>
      <c r="N416" s="333" t="s">
        <v>1428</v>
      </c>
      <c r="O416" s="333" t="s">
        <v>1495</v>
      </c>
      <c r="P416" s="333" t="s">
        <v>31</v>
      </c>
      <c r="Q416" s="333" t="s">
        <v>30</v>
      </c>
      <c r="R416" s="333" t="s">
        <v>2749</v>
      </c>
      <c r="S416" s="337" t="s">
        <v>2750</v>
      </c>
      <c r="T416" s="333" t="s">
        <v>1442</v>
      </c>
      <c r="U416" s="336">
        <f t="shared" si="26"/>
        <v>2</v>
      </c>
      <c r="V416" s="333" t="s">
        <v>1431</v>
      </c>
      <c r="W416" s="336">
        <f t="shared" si="29"/>
        <v>2</v>
      </c>
      <c r="X416" s="333" t="s">
        <v>1431</v>
      </c>
      <c r="Y416" s="336">
        <f t="shared" si="27"/>
        <v>2</v>
      </c>
      <c r="Z416" s="333">
        <f t="shared" si="28"/>
        <v>6</v>
      </c>
      <c r="AA416" s="333" t="s">
        <v>31</v>
      </c>
      <c r="AB416" s="333" t="s">
        <v>1432</v>
      </c>
      <c r="AC416" s="333" t="s">
        <v>1432</v>
      </c>
      <c r="AD416" s="333" t="s">
        <v>2496</v>
      </c>
      <c r="AE416" s="333" t="s">
        <v>1433</v>
      </c>
      <c r="AF416" s="334">
        <v>44530</v>
      </c>
      <c r="AG416" s="333" t="s">
        <v>1445</v>
      </c>
      <c r="AH416" s="333">
        <v>1</v>
      </c>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c r="BM416" s="323"/>
      <c r="BN416" s="323"/>
      <c r="BO416" s="323"/>
      <c r="BP416" s="323"/>
      <c r="BQ416" s="323"/>
      <c r="BR416" s="323"/>
      <c r="BS416" s="323"/>
      <c r="BT416" s="323"/>
      <c r="BU416" s="323"/>
      <c r="BV416" s="323"/>
      <c r="BW416" s="323"/>
      <c r="BX416" s="323"/>
      <c r="BY416" s="323"/>
      <c r="BZ416" s="323"/>
      <c r="CA416" s="323"/>
      <c r="CB416" s="323"/>
      <c r="CC416" s="323"/>
      <c r="CD416" s="323"/>
      <c r="CE416" s="323"/>
      <c r="CF416" s="323"/>
      <c r="CG416" s="323"/>
      <c r="CH416" s="323"/>
      <c r="CI416" s="323"/>
      <c r="CJ416" s="323"/>
      <c r="CK416" s="323"/>
      <c r="CL416" s="323"/>
      <c r="CM416" s="323"/>
      <c r="CN416" s="323"/>
      <c r="CO416" s="323"/>
      <c r="CP416" s="323"/>
      <c r="CQ416" s="323"/>
      <c r="CR416" s="323"/>
      <c r="CS416" s="323"/>
      <c r="CT416" s="323"/>
      <c r="CU416" s="323"/>
      <c r="CV416" s="323"/>
      <c r="CW416" s="323"/>
      <c r="CX416" s="323"/>
      <c r="CY416" s="323"/>
      <c r="CZ416" s="323"/>
      <c r="DA416" s="323"/>
      <c r="DB416" s="323"/>
      <c r="DC416" s="323"/>
      <c r="DD416" s="323"/>
      <c r="DE416" s="323"/>
      <c r="DF416" s="323"/>
      <c r="DG416" s="323"/>
      <c r="DH416" s="323"/>
      <c r="DI416" s="323"/>
      <c r="DJ416" s="323"/>
      <c r="DK416" s="323"/>
      <c r="DL416" s="323"/>
      <c r="DM416" s="323"/>
      <c r="DN416" s="323"/>
      <c r="DO416" s="323"/>
      <c r="DP416" s="323"/>
      <c r="DQ416" s="323"/>
      <c r="DR416" s="323"/>
      <c r="DS416" s="323"/>
      <c r="DT416" s="323"/>
      <c r="DU416" s="323"/>
      <c r="DV416" s="323"/>
      <c r="DW416" s="323"/>
      <c r="DX416" s="323"/>
      <c r="DY416" s="323"/>
      <c r="DZ416" s="323"/>
      <c r="EA416" s="323"/>
      <c r="EB416" s="323"/>
      <c r="EC416" s="323"/>
      <c r="ED416" s="323"/>
      <c r="EE416" s="323"/>
      <c r="EF416" s="323"/>
      <c r="EG416" s="323"/>
      <c r="EH416" s="323"/>
      <c r="EI416" s="323"/>
      <c r="EJ416" s="323"/>
      <c r="EK416" s="323"/>
      <c r="EL416" s="323"/>
      <c r="EM416" s="323"/>
      <c r="EN416" s="323"/>
      <c r="EO416" s="323"/>
      <c r="EP416" s="323"/>
      <c r="EQ416" s="323"/>
      <c r="ER416" s="323"/>
      <c r="ES416" s="323"/>
      <c r="ET416" s="323"/>
      <c r="EU416" s="323"/>
    </row>
    <row r="417" spans="1:151" s="333" customFormat="1" ht="120">
      <c r="A417" s="333" t="s">
        <v>2777</v>
      </c>
      <c r="B417" s="333" t="s">
        <v>937</v>
      </c>
      <c r="C417" s="333" t="s">
        <v>356</v>
      </c>
      <c r="D417" s="333" t="s">
        <v>2752</v>
      </c>
      <c r="E417" s="333" t="s">
        <v>2778</v>
      </c>
      <c r="F417" s="333" t="s">
        <v>31</v>
      </c>
      <c r="G417" s="333">
        <v>80</v>
      </c>
      <c r="H417" s="333" t="s">
        <v>1422</v>
      </c>
      <c r="I417" s="333" t="s">
        <v>1423</v>
      </c>
      <c r="J417" s="334" t="s">
        <v>1450</v>
      </c>
      <c r="K417" s="334" t="s">
        <v>1425</v>
      </c>
      <c r="L417" s="334" t="s">
        <v>1425</v>
      </c>
      <c r="M417" s="333" t="s">
        <v>1426</v>
      </c>
      <c r="N417" s="333" t="s">
        <v>1427</v>
      </c>
      <c r="O417" s="333" t="s">
        <v>1495</v>
      </c>
      <c r="P417" s="333" t="s">
        <v>31</v>
      </c>
      <c r="Q417" s="333" t="s">
        <v>31</v>
      </c>
      <c r="R417" s="333" t="s">
        <v>2749</v>
      </c>
      <c r="S417" s="337" t="s">
        <v>2750</v>
      </c>
      <c r="T417" s="333" t="s">
        <v>1442</v>
      </c>
      <c r="U417" s="336">
        <f t="shared" si="26"/>
        <v>2</v>
      </c>
      <c r="V417" s="333" t="s">
        <v>1431</v>
      </c>
      <c r="W417" s="336">
        <f t="shared" si="29"/>
        <v>2</v>
      </c>
      <c r="X417" s="333" t="s">
        <v>1431</v>
      </c>
      <c r="Y417" s="336">
        <f t="shared" si="27"/>
        <v>2</v>
      </c>
      <c r="Z417" s="333">
        <f t="shared" si="28"/>
        <v>6</v>
      </c>
      <c r="AA417" s="333" t="s">
        <v>31</v>
      </c>
      <c r="AB417" s="333" t="s">
        <v>1432</v>
      </c>
      <c r="AC417" s="333" t="s">
        <v>1432</v>
      </c>
      <c r="AD417" s="333" t="s">
        <v>2496</v>
      </c>
      <c r="AE417" s="333" t="s">
        <v>1433</v>
      </c>
      <c r="AF417" s="334">
        <v>44530</v>
      </c>
      <c r="AG417" s="333" t="s">
        <v>1445</v>
      </c>
      <c r="AH417" s="333">
        <v>1</v>
      </c>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c r="BM417" s="323"/>
      <c r="BN417" s="323"/>
      <c r="BO417" s="323"/>
      <c r="BP417" s="323"/>
      <c r="BQ417" s="323"/>
      <c r="BR417" s="323"/>
      <c r="BS417" s="323"/>
      <c r="BT417" s="323"/>
      <c r="BU417" s="323"/>
      <c r="BV417" s="323"/>
      <c r="BW417" s="323"/>
      <c r="BX417" s="323"/>
      <c r="BY417" s="323"/>
      <c r="BZ417" s="323"/>
      <c r="CA417" s="323"/>
      <c r="CB417" s="323"/>
      <c r="CC417" s="323"/>
      <c r="CD417" s="323"/>
      <c r="CE417" s="323"/>
      <c r="CF417" s="323"/>
      <c r="CG417" s="323"/>
      <c r="CH417" s="323"/>
      <c r="CI417" s="323"/>
      <c r="CJ417" s="323"/>
      <c r="CK417" s="323"/>
      <c r="CL417" s="323"/>
      <c r="CM417" s="323"/>
      <c r="CN417" s="323"/>
      <c r="CO417" s="323"/>
      <c r="CP417" s="323"/>
      <c r="CQ417" s="323"/>
      <c r="CR417" s="323"/>
      <c r="CS417" s="323"/>
      <c r="CT417" s="323"/>
      <c r="CU417" s="323"/>
      <c r="CV417" s="323"/>
      <c r="CW417" s="323"/>
      <c r="CX417" s="323"/>
      <c r="CY417" s="323"/>
      <c r="CZ417" s="323"/>
      <c r="DA417" s="323"/>
      <c r="DB417" s="323"/>
      <c r="DC417" s="323"/>
      <c r="DD417" s="323"/>
      <c r="DE417" s="323"/>
      <c r="DF417" s="323"/>
      <c r="DG417" s="323"/>
      <c r="DH417" s="323"/>
      <c r="DI417" s="323"/>
      <c r="DJ417" s="323"/>
      <c r="DK417" s="323"/>
      <c r="DL417" s="323"/>
      <c r="DM417" s="323"/>
      <c r="DN417" s="323"/>
      <c r="DO417" s="323"/>
      <c r="DP417" s="323"/>
      <c r="DQ417" s="323"/>
      <c r="DR417" s="323"/>
      <c r="DS417" s="323"/>
      <c r="DT417" s="323"/>
      <c r="DU417" s="323"/>
      <c r="DV417" s="323"/>
      <c r="DW417" s="323"/>
      <c r="DX417" s="323"/>
      <c r="DY417" s="323"/>
      <c r="DZ417" s="323"/>
      <c r="EA417" s="323"/>
      <c r="EB417" s="323"/>
      <c r="EC417" s="323"/>
      <c r="ED417" s="323"/>
      <c r="EE417" s="323"/>
      <c r="EF417" s="323"/>
      <c r="EG417" s="323"/>
      <c r="EH417" s="323"/>
      <c r="EI417" s="323"/>
      <c r="EJ417" s="323"/>
      <c r="EK417" s="323"/>
      <c r="EL417" s="323"/>
      <c r="EM417" s="323"/>
      <c r="EN417" s="323"/>
      <c r="EO417" s="323"/>
      <c r="EP417" s="323"/>
      <c r="EQ417" s="323"/>
      <c r="ER417" s="323"/>
      <c r="ES417" s="323"/>
      <c r="ET417" s="323"/>
      <c r="EU417" s="323"/>
    </row>
    <row r="418" spans="1:151" s="333" customFormat="1" ht="120">
      <c r="A418" s="333" t="s">
        <v>2779</v>
      </c>
      <c r="B418" s="333" t="s">
        <v>937</v>
      </c>
      <c r="C418" s="333" t="s">
        <v>356</v>
      </c>
      <c r="D418" s="333" t="s">
        <v>2780</v>
      </c>
      <c r="E418" s="333" t="s">
        <v>2781</v>
      </c>
      <c r="F418" s="333" t="s">
        <v>31</v>
      </c>
      <c r="G418" s="333">
        <v>80</v>
      </c>
      <c r="H418" s="333" t="s">
        <v>1422</v>
      </c>
      <c r="I418" s="333" t="s">
        <v>1423</v>
      </c>
      <c r="J418" s="334" t="s">
        <v>1450</v>
      </c>
      <c r="K418" s="334" t="s">
        <v>1425</v>
      </c>
      <c r="L418" s="334" t="s">
        <v>1425</v>
      </c>
      <c r="M418" s="333" t="s">
        <v>1426</v>
      </c>
      <c r="N418" s="333" t="s">
        <v>1437</v>
      </c>
      <c r="O418" s="333" t="s">
        <v>1495</v>
      </c>
      <c r="P418" s="333" t="s">
        <v>31</v>
      </c>
      <c r="Q418" s="333" t="s">
        <v>30</v>
      </c>
      <c r="R418" s="333" t="s">
        <v>2749</v>
      </c>
      <c r="S418" s="337" t="s">
        <v>2750</v>
      </c>
      <c r="T418" s="333" t="s">
        <v>1442</v>
      </c>
      <c r="U418" s="336">
        <f t="shared" si="26"/>
        <v>2</v>
      </c>
      <c r="V418" s="333" t="s">
        <v>1431</v>
      </c>
      <c r="W418" s="336">
        <f t="shared" si="29"/>
        <v>2</v>
      </c>
      <c r="X418" s="333" t="s">
        <v>1431</v>
      </c>
      <c r="Y418" s="336">
        <f t="shared" si="27"/>
        <v>2</v>
      </c>
      <c r="Z418" s="333">
        <f t="shared" si="28"/>
        <v>6</v>
      </c>
      <c r="AA418" s="333" t="s">
        <v>31</v>
      </c>
      <c r="AB418" s="333" t="s">
        <v>1432</v>
      </c>
      <c r="AC418" s="333" t="s">
        <v>1432</v>
      </c>
      <c r="AD418" s="333" t="s">
        <v>2496</v>
      </c>
      <c r="AE418" s="333" t="s">
        <v>1433</v>
      </c>
      <c r="AF418" s="334">
        <v>44530</v>
      </c>
      <c r="AG418" s="333" t="s">
        <v>1445</v>
      </c>
      <c r="AH418" s="333">
        <v>1</v>
      </c>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c r="BN418" s="323"/>
      <c r="BO418" s="323"/>
      <c r="BP418" s="323"/>
      <c r="BQ418" s="323"/>
      <c r="BR418" s="323"/>
      <c r="BS418" s="323"/>
      <c r="BT418" s="323"/>
      <c r="BU418" s="323"/>
      <c r="BV418" s="323"/>
      <c r="BW418" s="323"/>
      <c r="BX418" s="323"/>
      <c r="BY418" s="323"/>
      <c r="BZ418" s="323"/>
      <c r="CA418" s="323"/>
      <c r="CB418" s="323"/>
      <c r="CC418" s="323"/>
      <c r="CD418" s="323"/>
      <c r="CE418" s="323"/>
      <c r="CF418" s="323"/>
      <c r="CG418" s="323"/>
      <c r="CH418" s="323"/>
      <c r="CI418" s="323"/>
      <c r="CJ418" s="323"/>
      <c r="CK418" s="323"/>
      <c r="CL418" s="323"/>
      <c r="CM418" s="323"/>
      <c r="CN418" s="323"/>
      <c r="CO418" s="323"/>
      <c r="CP418" s="323"/>
      <c r="CQ418" s="323"/>
      <c r="CR418" s="323"/>
      <c r="CS418" s="323"/>
      <c r="CT418" s="323"/>
      <c r="CU418" s="323"/>
      <c r="CV418" s="323"/>
      <c r="CW418" s="323"/>
      <c r="CX418" s="323"/>
      <c r="CY418" s="323"/>
      <c r="CZ418" s="323"/>
      <c r="DA418" s="323"/>
      <c r="DB418" s="323"/>
      <c r="DC418" s="323"/>
      <c r="DD418" s="323"/>
      <c r="DE418" s="323"/>
      <c r="DF418" s="323"/>
      <c r="DG418" s="323"/>
      <c r="DH418" s="323"/>
      <c r="DI418" s="323"/>
      <c r="DJ418" s="323"/>
      <c r="DK418" s="323"/>
      <c r="DL418" s="323"/>
      <c r="DM418" s="323"/>
      <c r="DN418" s="323"/>
      <c r="DO418" s="323"/>
      <c r="DP418" s="323"/>
      <c r="DQ418" s="323"/>
      <c r="DR418" s="323"/>
      <c r="DS418" s="323"/>
      <c r="DT418" s="323"/>
      <c r="DU418" s="323"/>
      <c r="DV418" s="323"/>
      <c r="DW418" s="323"/>
      <c r="DX418" s="323"/>
      <c r="DY418" s="323"/>
      <c r="DZ418" s="323"/>
      <c r="EA418" s="323"/>
      <c r="EB418" s="323"/>
      <c r="EC418" s="323"/>
      <c r="ED418" s="323"/>
      <c r="EE418" s="323"/>
      <c r="EF418" s="323"/>
      <c r="EG418" s="323"/>
      <c r="EH418" s="323"/>
      <c r="EI418" s="323"/>
      <c r="EJ418" s="323"/>
      <c r="EK418" s="323"/>
      <c r="EL418" s="323"/>
      <c r="EM418" s="323"/>
      <c r="EN418" s="323"/>
      <c r="EO418" s="323"/>
      <c r="EP418" s="323"/>
      <c r="EQ418" s="323"/>
      <c r="ER418" s="323"/>
      <c r="ES418" s="323"/>
      <c r="ET418" s="323"/>
      <c r="EU418" s="323"/>
    </row>
    <row r="419" spans="1:151" s="333" customFormat="1" ht="60">
      <c r="A419" s="333" t="s">
        <v>2782</v>
      </c>
      <c r="B419" s="333" t="s">
        <v>937</v>
      </c>
      <c r="C419" s="333" t="s">
        <v>356</v>
      </c>
      <c r="D419" s="333" t="s">
        <v>2783</v>
      </c>
      <c r="E419" s="333" t="s">
        <v>2784</v>
      </c>
      <c r="F419" s="333" t="s">
        <v>31</v>
      </c>
      <c r="G419" s="333">
        <v>80</v>
      </c>
      <c r="H419" s="333" t="s">
        <v>1422</v>
      </c>
      <c r="I419" s="333" t="s">
        <v>1423</v>
      </c>
      <c r="J419" s="334" t="s">
        <v>1450</v>
      </c>
      <c r="K419" s="334" t="s">
        <v>1425</v>
      </c>
      <c r="L419" s="334" t="s">
        <v>1425</v>
      </c>
      <c r="M419" s="333" t="s">
        <v>1426</v>
      </c>
      <c r="N419" s="333" t="s">
        <v>1437</v>
      </c>
      <c r="O419" s="333" t="s">
        <v>1495</v>
      </c>
      <c r="P419" s="333" t="s">
        <v>31</v>
      </c>
      <c r="Q419" s="333" t="s">
        <v>30</v>
      </c>
      <c r="R419" s="333" t="s">
        <v>2749</v>
      </c>
      <c r="S419" s="337" t="s">
        <v>2750</v>
      </c>
      <c r="T419" s="333" t="s">
        <v>1430</v>
      </c>
      <c r="U419" s="336">
        <f t="shared" si="26"/>
        <v>3</v>
      </c>
      <c r="V419" s="333" t="s">
        <v>1431</v>
      </c>
      <c r="W419" s="336">
        <f t="shared" si="29"/>
        <v>2</v>
      </c>
      <c r="X419" s="333" t="s">
        <v>1431</v>
      </c>
      <c r="Y419" s="336">
        <f t="shared" si="27"/>
        <v>2</v>
      </c>
      <c r="Z419" s="333">
        <f t="shared" si="28"/>
        <v>7</v>
      </c>
      <c r="AA419" s="333" t="s">
        <v>30</v>
      </c>
      <c r="AB419" s="333" t="s">
        <v>1423</v>
      </c>
      <c r="AC419" s="333" t="s">
        <v>1423</v>
      </c>
      <c r="AD419" s="333" t="s">
        <v>1423</v>
      </c>
      <c r="AE419" s="333" t="s">
        <v>1423</v>
      </c>
      <c r="AF419" s="334">
        <v>44530</v>
      </c>
      <c r="AG419" s="333" t="s">
        <v>1423</v>
      </c>
      <c r="AH419" s="333">
        <v>1</v>
      </c>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c r="BN419" s="323"/>
      <c r="BO419" s="323"/>
      <c r="BP419" s="323"/>
      <c r="BQ419" s="323"/>
      <c r="BR419" s="323"/>
      <c r="BS419" s="323"/>
      <c r="BT419" s="323"/>
      <c r="BU419" s="323"/>
      <c r="BV419" s="323"/>
      <c r="BW419" s="323"/>
      <c r="BX419" s="323"/>
      <c r="BY419" s="323"/>
      <c r="BZ419" s="323"/>
      <c r="CA419" s="323"/>
      <c r="CB419" s="323"/>
      <c r="CC419" s="323"/>
      <c r="CD419" s="323"/>
      <c r="CE419" s="323"/>
      <c r="CF419" s="323"/>
      <c r="CG419" s="323"/>
      <c r="CH419" s="323"/>
      <c r="CI419" s="323"/>
      <c r="CJ419" s="323"/>
      <c r="CK419" s="323"/>
      <c r="CL419" s="323"/>
      <c r="CM419" s="323"/>
      <c r="CN419" s="323"/>
      <c r="CO419" s="323"/>
      <c r="CP419" s="323"/>
      <c r="CQ419" s="323"/>
      <c r="CR419" s="323"/>
      <c r="CS419" s="323"/>
      <c r="CT419" s="323"/>
      <c r="CU419" s="323"/>
      <c r="CV419" s="323"/>
      <c r="CW419" s="323"/>
      <c r="CX419" s="323"/>
      <c r="CY419" s="323"/>
      <c r="CZ419" s="323"/>
      <c r="DA419" s="323"/>
      <c r="DB419" s="323"/>
      <c r="DC419" s="323"/>
      <c r="DD419" s="323"/>
      <c r="DE419" s="323"/>
      <c r="DF419" s="323"/>
      <c r="DG419" s="323"/>
      <c r="DH419" s="323"/>
      <c r="DI419" s="323"/>
      <c r="DJ419" s="323"/>
      <c r="DK419" s="323"/>
      <c r="DL419" s="323"/>
      <c r="DM419" s="323"/>
      <c r="DN419" s="323"/>
      <c r="DO419" s="323"/>
      <c r="DP419" s="323"/>
      <c r="DQ419" s="323"/>
      <c r="DR419" s="323"/>
      <c r="DS419" s="323"/>
      <c r="DT419" s="323"/>
      <c r="DU419" s="323"/>
      <c r="DV419" s="323"/>
      <c r="DW419" s="323"/>
      <c r="DX419" s="323"/>
      <c r="DY419" s="323"/>
      <c r="DZ419" s="323"/>
      <c r="EA419" s="323"/>
      <c r="EB419" s="323"/>
      <c r="EC419" s="323"/>
      <c r="ED419" s="323"/>
      <c r="EE419" s="323"/>
      <c r="EF419" s="323"/>
      <c r="EG419" s="323"/>
      <c r="EH419" s="323"/>
      <c r="EI419" s="323"/>
      <c r="EJ419" s="323"/>
      <c r="EK419" s="323"/>
      <c r="EL419" s="323"/>
      <c r="EM419" s="323"/>
      <c r="EN419" s="323"/>
      <c r="EO419" s="323"/>
      <c r="EP419" s="323"/>
      <c r="EQ419" s="323"/>
      <c r="ER419" s="323"/>
      <c r="ES419" s="323"/>
      <c r="ET419" s="323"/>
      <c r="EU419" s="323"/>
    </row>
    <row r="420" spans="1:151" s="333" customFormat="1" ht="60">
      <c r="A420" s="333" t="s">
        <v>2785</v>
      </c>
      <c r="B420" s="333" t="s">
        <v>937</v>
      </c>
      <c r="C420" s="333" t="s">
        <v>356</v>
      </c>
      <c r="D420" s="333" t="s">
        <v>2786</v>
      </c>
      <c r="E420" s="333" t="s">
        <v>2787</v>
      </c>
      <c r="F420" s="333" t="s">
        <v>31</v>
      </c>
      <c r="G420" s="333">
        <v>135</v>
      </c>
      <c r="H420" s="333" t="s">
        <v>1422</v>
      </c>
      <c r="I420" s="333" t="s">
        <v>1423</v>
      </c>
      <c r="J420" s="334" t="s">
        <v>1424</v>
      </c>
      <c r="K420" s="334" t="s">
        <v>1425</v>
      </c>
      <c r="L420" s="334" t="s">
        <v>1425</v>
      </c>
      <c r="M420" s="333" t="s">
        <v>1426</v>
      </c>
      <c r="N420" s="333" t="s">
        <v>1437</v>
      </c>
      <c r="O420" s="333" t="s">
        <v>1495</v>
      </c>
      <c r="P420" s="333" t="s">
        <v>31</v>
      </c>
      <c r="Q420" s="333" t="s">
        <v>31</v>
      </c>
      <c r="R420" s="333" t="s">
        <v>2749</v>
      </c>
      <c r="S420" s="337" t="s">
        <v>2750</v>
      </c>
      <c r="T420" s="333" t="s">
        <v>1430</v>
      </c>
      <c r="U420" s="336">
        <f t="shared" si="26"/>
        <v>3</v>
      </c>
      <c r="V420" s="333" t="s">
        <v>1431</v>
      </c>
      <c r="W420" s="336">
        <f t="shared" si="29"/>
        <v>2</v>
      </c>
      <c r="X420" s="333" t="s">
        <v>1431</v>
      </c>
      <c r="Y420" s="336">
        <f t="shared" si="27"/>
        <v>2</v>
      </c>
      <c r="Z420" s="333">
        <f t="shared" si="28"/>
        <v>7</v>
      </c>
      <c r="AA420" s="333" t="s">
        <v>30</v>
      </c>
      <c r="AB420" s="333" t="s">
        <v>1423</v>
      </c>
      <c r="AC420" s="333" t="s">
        <v>1423</v>
      </c>
      <c r="AD420" s="333" t="s">
        <v>1423</v>
      </c>
      <c r="AE420" s="333" t="s">
        <v>1423</v>
      </c>
      <c r="AF420" s="334">
        <v>44530</v>
      </c>
      <c r="AG420" s="333" t="s">
        <v>1423</v>
      </c>
      <c r="AH420" s="333">
        <v>1</v>
      </c>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c r="BN420" s="323"/>
      <c r="BO420" s="323"/>
      <c r="BP420" s="323"/>
      <c r="BQ420" s="323"/>
      <c r="BR420" s="323"/>
      <c r="BS420" s="323"/>
      <c r="BT420" s="323"/>
      <c r="BU420" s="323"/>
      <c r="BV420" s="323"/>
      <c r="BW420" s="323"/>
      <c r="BX420" s="323"/>
      <c r="BY420" s="323"/>
      <c r="BZ420" s="323"/>
      <c r="CA420" s="323"/>
      <c r="CB420" s="323"/>
      <c r="CC420" s="323"/>
      <c r="CD420" s="323"/>
      <c r="CE420" s="323"/>
      <c r="CF420" s="323"/>
      <c r="CG420" s="323"/>
      <c r="CH420" s="323"/>
      <c r="CI420" s="323"/>
      <c r="CJ420" s="323"/>
      <c r="CK420" s="323"/>
      <c r="CL420" s="323"/>
      <c r="CM420" s="323"/>
      <c r="CN420" s="323"/>
      <c r="CO420" s="323"/>
      <c r="CP420" s="323"/>
      <c r="CQ420" s="323"/>
      <c r="CR420" s="323"/>
      <c r="CS420" s="323"/>
      <c r="CT420" s="323"/>
      <c r="CU420" s="323"/>
      <c r="CV420" s="323"/>
      <c r="CW420" s="323"/>
      <c r="CX420" s="323"/>
      <c r="CY420" s="323"/>
      <c r="CZ420" s="323"/>
      <c r="DA420" s="323"/>
      <c r="DB420" s="323"/>
      <c r="DC420" s="323"/>
      <c r="DD420" s="323"/>
      <c r="DE420" s="323"/>
      <c r="DF420" s="323"/>
      <c r="DG420" s="323"/>
      <c r="DH420" s="323"/>
      <c r="DI420" s="323"/>
      <c r="DJ420" s="323"/>
      <c r="DK420" s="323"/>
      <c r="DL420" s="323"/>
      <c r="DM420" s="323"/>
      <c r="DN420" s="323"/>
      <c r="DO420" s="323"/>
      <c r="DP420" s="323"/>
      <c r="DQ420" s="323"/>
      <c r="DR420" s="323"/>
      <c r="DS420" s="323"/>
      <c r="DT420" s="323"/>
      <c r="DU420" s="323"/>
      <c r="DV420" s="323"/>
      <c r="DW420" s="323"/>
      <c r="DX420" s="323"/>
      <c r="DY420" s="323"/>
      <c r="DZ420" s="323"/>
      <c r="EA420" s="323"/>
      <c r="EB420" s="323"/>
      <c r="EC420" s="323"/>
      <c r="ED420" s="323"/>
      <c r="EE420" s="323"/>
      <c r="EF420" s="323"/>
      <c r="EG420" s="323"/>
      <c r="EH420" s="323"/>
      <c r="EI420" s="323"/>
      <c r="EJ420" s="323"/>
      <c r="EK420" s="323"/>
      <c r="EL420" s="323"/>
      <c r="EM420" s="323"/>
      <c r="EN420" s="323"/>
      <c r="EO420" s="323"/>
      <c r="EP420" s="323"/>
      <c r="EQ420" s="323"/>
      <c r="ER420" s="323"/>
      <c r="ES420" s="323"/>
      <c r="ET420" s="323"/>
      <c r="EU420" s="323"/>
    </row>
    <row r="421" spans="1:151" s="333" customFormat="1" ht="60">
      <c r="A421" s="333" t="s">
        <v>2788</v>
      </c>
      <c r="B421" s="333" t="s">
        <v>937</v>
      </c>
      <c r="C421" s="333" t="s">
        <v>356</v>
      </c>
      <c r="D421" s="333" t="s">
        <v>2789</v>
      </c>
      <c r="E421" s="333" t="s">
        <v>2790</v>
      </c>
      <c r="F421" s="333" t="s">
        <v>31</v>
      </c>
      <c r="G421" s="333">
        <v>135</v>
      </c>
      <c r="H421" s="333" t="s">
        <v>1422</v>
      </c>
      <c r="I421" s="333" t="s">
        <v>1423</v>
      </c>
      <c r="J421" s="334" t="s">
        <v>1424</v>
      </c>
      <c r="K421" s="334" t="s">
        <v>1425</v>
      </c>
      <c r="L421" s="334" t="s">
        <v>1425</v>
      </c>
      <c r="M421" s="333" t="s">
        <v>1426</v>
      </c>
      <c r="N421" s="333" t="s">
        <v>1437</v>
      </c>
      <c r="O421" s="333" t="s">
        <v>1495</v>
      </c>
      <c r="P421" s="333" t="s">
        <v>31</v>
      </c>
      <c r="Q421" s="333" t="s">
        <v>31</v>
      </c>
      <c r="R421" s="333" t="s">
        <v>2749</v>
      </c>
      <c r="S421" s="337" t="s">
        <v>2750</v>
      </c>
      <c r="T421" s="333" t="s">
        <v>1430</v>
      </c>
      <c r="U421" s="336">
        <f t="shared" si="26"/>
        <v>3</v>
      </c>
      <c r="V421" s="333" t="s">
        <v>1431</v>
      </c>
      <c r="W421" s="336">
        <f t="shared" si="29"/>
        <v>2</v>
      </c>
      <c r="X421" s="333" t="s">
        <v>1431</v>
      </c>
      <c r="Y421" s="336">
        <f t="shared" si="27"/>
        <v>2</v>
      </c>
      <c r="Z421" s="333">
        <f t="shared" si="28"/>
        <v>7</v>
      </c>
      <c r="AA421" s="333" t="s">
        <v>30</v>
      </c>
      <c r="AB421" s="333" t="s">
        <v>1423</v>
      </c>
      <c r="AC421" s="333" t="s">
        <v>1423</v>
      </c>
      <c r="AD421" s="333" t="s">
        <v>1423</v>
      </c>
      <c r="AE421" s="333" t="s">
        <v>1423</v>
      </c>
      <c r="AF421" s="334">
        <v>44530</v>
      </c>
      <c r="AG421" s="333" t="s">
        <v>1423</v>
      </c>
      <c r="AH421" s="333">
        <v>1</v>
      </c>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c r="BN421" s="323"/>
      <c r="BO421" s="323"/>
      <c r="BP421" s="323"/>
      <c r="BQ421" s="323"/>
      <c r="BR421" s="323"/>
      <c r="BS421" s="323"/>
      <c r="BT421" s="323"/>
      <c r="BU421" s="323"/>
      <c r="BV421" s="323"/>
      <c r="BW421" s="323"/>
      <c r="BX421" s="323"/>
      <c r="BY421" s="323"/>
      <c r="BZ421" s="323"/>
      <c r="CA421" s="323"/>
      <c r="CB421" s="323"/>
      <c r="CC421" s="323"/>
      <c r="CD421" s="323"/>
      <c r="CE421" s="323"/>
      <c r="CF421" s="323"/>
      <c r="CG421" s="323"/>
      <c r="CH421" s="323"/>
      <c r="CI421" s="323"/>
      <c r="CJ421" s="323"/>
      <c r="CK421" s="323"/>
      <c r="CL421" s="323"/>
      <c r="CM421" s="323"/>
      <c r="CN421" s="323"/>
      <c r="CO421" s="323"/>
      <c r="CP421" s="323"/>
      <c r="CQ421" s="323"/>
      <c r="CR421" s="323"/>
      <c r="CS421" s="323"/>
      <c r="CT421" s="323"/>
      <c r="CU421" s="323"/>
      <c r="CV421" s="323"/>
      <c r="CW421" s="323"/>
      <c r="CX421" s="323"/>
      <c r="CY421" s="323"/>
      <c r="CZ421" s="323"/>
      <c r="DA421" s="323"/>
      <c r="DB421" s="323"/>
      <c r="DC421" s="323"/>
      <c r="DD421" s="323"/>
      <c r="DE421" s="323"/>
      <c r="DF421" s="323"/>
      <c r="DG421" s="323"/>
      <c r="DH421" s="323"/>
      <c r="DI421" s="323"/>
      <c r="DJ421" s="323"/>
      <c r="DK421" s="323"/>
      <c r="DL421" s="323"/>
      <c r="DM421" s="323"/>
      <c r="DN421" s="323"/>
      <c r="DO421" s="323"/>
      <c r="DP421" s="323"/>
      <c r="DQ421" s="323"/>
      <c r="DR421" s="323"/>
      <c r="DS421" s="323"/>
      <c r="DT421" s="323"/>
      <c r="DU421" s="323"/>
      <c r="DV421" s="323"/>
      <c r="DW421" s="323"/>
      <c r="DX421" s="323"/>
      <c r="DY421" s="323"/>
      <c r="DZ421" s="323"/>
      <c r="EA421" s="323"/>
      <c r="EB421" s="323"/>
      <c r="EC421" s="323"/>
      <c r="ED421" s="323"/>
      <c r="EE421" s="323"/>
      <c r="EF421" s="323"/>
      <c r="EG421" s="323"/>
      <c r="EH421" s="323"/>
      <c r="EI421" s="323"/>
      <c r="EJ421" s="323"/>
      <c r="EK421" s="323"/>
      <c r="EL421" s="323"/>
      <c r="EM421" s="323"/>
      <c r="EN421" s="323"/>
      <c r="EO421" s="323"/>
      <c r="EP421" s="323"/>
      <c r="EQ421" s="323"/>
      <c r="ER421" s="323"/>
      <c r="ES421" s="323"/>
      <c r="ET421" s="323"/>
      <c r="EU421" s="323"/>
    </row>
    <row r="422" spans="1:151" s="333" customFormat="1" ht="60">
      <c r="A422" s="333" t="s">
        <v>2791</v>
      </c>
      <c r="B422" s="333" t="s">
        <v>937</v>
      </c>
      <c r="C422" s="333" t="s">
        <v>356</v>
      </c>
      <c r="D422" s="333" t="s">
        <v>2792</v>
      </c>
      <c r="E422" s="333" t="s">
        <v>2793</v>
      </c>
      <c r="F422" s="333" t="s">
        <v>31</v>
      </c>
      <c r="G422" s="338">
        <v>135</v>
      </c>
      <c r="H422" s="333" t="s">
        <v>1422</v>
      </c>
      <c r="I422" s="333" t="s">
        <v>1423</v>
      </c>
      <c r="J422" s="334" t="s">
        <v>1424</v>
      </c>
      <c r="K422" s="334" t="s">
        <v>1425</v>
      </c>
      <c r="L422" s="334" t="s">
        <v>1425</v>
      </c>
      <c r="M422" s="333" t="s">
        <v>1426</v>
      </c>
      <c r="N422" s="333" t="s">
        <v>1437</v>
      </c>
      <c r="O422" s="333" t="s">
        <v>1495</v>
      </c>
      <c r="P422" s="333" t="s">
        <v>31</v>
      </c>
      <c r="Q422" s="333" t="s">
        <v>31</v>
      </c>
      <c r="R422" s="333" t="s">
        <v>2749</v>
      </c>
      <c r="S422" s="337" t="s">
        <v>2750</v>
      </c>
      <c r="T422" s="333" t="s">
        <v>1430</v>
      </c>
      <c r="U422" s="336">
        <f t="shared" si="26"/>
        <v>3</v>
      </c>
      <c r="V422" s="333" t="s">
        <v>1431</v>
      </c>
      <c r="W422" s="336">
        <f t="shared" si="29"/>
        <v>2</v>
      </c>
      <c r="X422" s="333" t="s">
        <v>1431</v>
      </c>
      <c r="Y422" s="336">
        <f t="shared" si="27"/>
        <v>2</v>
      </c>
      <c r="Z422" s="333">
        <f t="shared" si="28"/>
        <v>7</v>
      </c>
      <c r="AA422" s="333" t="s">
        <v>30</v>
      </c>
      <c r="AB422" s="333" t="s">
        <v>1423</v>
      </c>
      <c r="AC422" s="333" t="s">
        <v>1423</v>
      </c>
      <c r="AD422" s="333" t="s">
        <v>1423</v>
      </c>
      <c r="AE422" s="333" t="s">
        <v>1423</v>
      </c>
      <c r="AF422" s="334">
        <v>44530</v>
      </c>
      <c r="AG422" s="333" t="s">
        <v>1423</v>
      </c>
      <c r="AH422" s="333">
        <v>1</v>
      </c>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c r="BM422" s="323"/>
      <c r="BN422" s="323"/>
      <c r="BO422" s="323"/>
      <c r="BP422" s="323"/>
      <c r="BQ422" s="323"/>
      <c r="BR422" s="323"/>
      <c r="BS422" s="323"/>
      <c r="BT422" s="323"/>
      <c r="BU422" s="323"/>
      <c r="BV422" s="323"/>
      <c r="BW422" s="323"/>
      <c r="BX422" s="323"/>
      <c r="BY422" s="323"/>
      <c r="BZ422" s="323"/>
      <c r="CA422" s="323"/>
      <c r="CB422" s="323"/>
      <c r="CC422" s="323"/>
      <c r="CD422" s="323"/>
      <c r="CE422" s="323"/>
      <c r="CF422" s="323"/>
      <c r="CG422" s="323"/>
      <c r="CH422" s="323"/>
      <c r="CI422" s="323"/>
      <c r="CJ422" s="323"/>
      <c r="CK422" s="323"/>
      <c r="CL422" s="323"/>
      <c r="CM422" s="323"/>
      <c r="CN422" s="323"/>
      <c r="CO422" s="323"/>
      <c r="CP422" s="323"/>
      <c r="CQ422" s="323"/>
      <c r="CR422" s="323"/>
      <c r="CS422" s="323"/>
      <c r="CT422" s="323"/>
      <c r="CU422" s="323"/>
      <c r="CV422" s="323"/>
      <c r="CW422" s="323"/>
      <c r="CX422" s="323"/>
      <c r="CY422" s="323"/>
      <c r="CZ422" s="323"/>
      <c r="DA422" s="323"/>
      <c r="DB422" s="323"/>
      <c r="DC422" s="323"/>
      <c r="DD422" s="323"/>
      <c r="DE422" s="323"/>
      <c r="DF422" s="323"/>
      <c r="DG422" s="323"/>
      <c r="DH422" s="323"/>
      <c r="DI422" s="323"/>
      <c r="DJ422" s="323"/>
      <c r="DK422" s="323"/>
      <c r="DL422" s="323"/>
      <c r="DM422" s="323"/>
      <c r="DN422" s="323"/>
      <c r="DO422" s="323"/>
      <c r="DP422" s="323"/>
      <c r="DQ422" s="323"/>
      <c r="DR422" s="323"/>
      <c r="DS422" s="323"/>
      <c r="DT422" s="323"/>
      <c r="DU422" s="323"/>
      <c r="DV422" s="323"/>
      <c r="DW422" s="323"/>
      <c r="DX422" s="323"/>
      <c r="DY422" s="323"/>
      <c r="DZ422" s="323"/>
      <c r="EA422" s="323"/>
      <c r="EB422" s="323"/>
      <c r="EC422" s="323"/>
      <c r="ED422" s="323"/>
      <c r="EE422" s="323"/>
      <c r="EF422" s="323"/>
      <c r="EG422" s="323"/>
      <c r="EH422" s="323"/>
      <c r="EI422" s="323"/>
      <c r="EJ422" s="323"/>
      <c r="EK422" s="323"/>
      <c r="EL422" s="323"/>
      <c r="EM422" s="323"/>
      <c r="EN422" s="323"/>
      <c r="EO422" s="323"/>
      <c r="EP422" s="323"/>
      <c r="EQ422" s="323"/>
      <c r="ER422" s="323"/>
      <c r="ES422" s="323"/>
      <c r="ET422" s="323"/>
      <c r="EU422" s="323"/>
    </row>
    <row r="423" spans="1:151" s="333" customFormat="1" ht="60">
      <c r="A423" s="333" t="s">
        <v>2794</v>
      </c>
      <c r="B423" s="333" t="s">
        <v>937</v>
      </c>
      <c r="C423" s="333" t="s">
        <v>356</v>
      </c>
      <c r="D423" s="333" t="s">
        <v>2795</v>
      </c>
      <c r="E423" s="333" t="s">
        <v>2796</v>
      </c>
      <c r="F423" s="333" t="s">
        <v>31</v>
      </c>
      <c r="G423" s="333">
        <v>135</v>
      </c>
      <c r="H423" s="333" t="s">
        <v>1422</v>
      </c>
      <c r="I423" s="333" t="s">
        <v>1423</v>
      </c>
      <c r="J423" s="334" t="s">
        <v>1424</v>
      </c>
      <c r="K423" s="334" t="s">
        <v>1425</v>
      </c>
      <c r="L423" s="334" t="s">
        <v>1425</v>
      </c>
      <c r="M423" s="333" t="s">
        <v>1426</v>
      </c>
      <c r="N423" s="333" t="s">
        <v>1437</v>
      </c>
      <c r="O423" s="333" t="s">
        <v>1495</v>
      </c>
      <c r="P423" s="333" t="s">
        <v>31</v>
      </c>
      <c r="Q423" s="333" t="s">
        <v>31</v>
      </c>
      <c r="R423" s="333" t="s">
        <v>2749</v>
      </c>
      <c r="S423" s="337" t="s">
        <v>2750</v>
      </c>
      <c r="T423" s="333" t="s">
        <v>1430</v>
      </c>
      <c r="U423" s="336">
        <f t="shared" si="26"/>
        <v>3</v>
      </c>
      <c r="V423" s="333" t="s">
        <v>1431</v>
      </c>
      <c r="W423" s="336">
        <f t="shared" si="29"/>
        <v>2</v>
      </c>
      <c r="X423" s="333" t="s">
        <v>1431</v>
      </c>
      <c r="Y423" s="336">
        <f t="shared" si="27"/>
        <v>2</v>
      </c>
      <c r="Z423" s="333">
        <f t="shared" si="28"/>
        <v>7</v>
      </c>
      <c r="AA423" s="333" t="s">
        <v>30</v>
      </c>
      <c r="AB423" s="333" t="s">
        <v>1423</v>
      </c>
      <c r="AC423" s="333" t="s">
        <v>1423</v>
      </c>
      <c r="AD423" s="333" t="s">
        <v>1423</v>
      </c>
      <c r="AE423" s="333" t="s">
        <v>1423</v>
      </c>
      <c r="AF423" s="334">
        <v>44530</v>
      </c>
      <c r="AG423" s="333" t="s">
        <v>1423</v>
      </c>
      <c r="AH423" s="333">
        <v>1</v>
      </c>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c r="BM423" s="323"/>
      <c r="BN423" s="323"/>
      <c r="BO423" s="323"/>
      <c r="BP423" s="323"/>
      <c r="BQ423" s="323"/>
      <c r="BR423" s="323"/>
      <c r="BS423" s="323"/>
      <c r="BT423" s="323"/>
      <c r="BU423" s="323"/>
      <c r="BV423" s="323"/>
      <c r="BW423" s="323"/>
      <c r="BX423" s="323"/>
      <c r="BY423" s="323"/>
      <c r="BZ423" s="323"/>
      <c r="CA423" s="323"/>
      <c r="CB423" s="323"/>
      <c r="CC423" s="323"/>
      <c r="CD423" s="323"/>
      <c r="CE423" s="323"/>
      <c r="CF423" s="323"/>
      <c r="CG423" s="323"/>
      <c r="CH423" s="323"/>
      <c r="CI423" s="323"/>
      <c r="CJ423" s="323"/>
      <c r="CK423" s="323"/>
      <c r="CL423" s="323"/>
      <c r="CM423" s="323"/>
      <c r="CN423" s="323"/>
      <c r="CO423" s="323"/>
      <c r="CP423" s="323"/>
      <c r="CQ423" s="323"/>
      <c r="CR423" s="323"/>
      <c r="CS423" s="323"/>
      <c r="CT423" s="323"/>
      <c r="CU423" s="323"/>
      <c r="CV423" s="323"/>
      <c r="CW423" s="323"/>
      <c r="CX423" s="323"/>
      <c r="CY423" s="323"/>
      <c r="CZ423" s="323"/>
      <c r="DA423" s="323"/>
      <c r="DB423" s="323"/>
      <c r="DC423" s="323"/>
      <c r="DD423" s="323"/>
      <c r="DE423" s="323"/>
      <c r="DF423" s="323"/>
      <c r="DG423" s="323"/>
      <c r="DH423" s="323"/>
      <c r="DI423" s="323"/>
      <c r="DJ423" s="323"/>
      <c r="DK423" s="323"/>
      <c r="DL423" s="323"/>
      <c r="DM423" s="323"/>
      <c r="DN423" s="323"/>
      <c r="DO423" s="323"/>
      <c r="DP423" s="323"/>
      <c r="DQ423" s="323"/>
      <c r="DR423" s="323"/>
      <c r="DS423" s="323"/>
      <c r="DT423" s="323"/>
      <c r="DU423" s="323"/>
      <c r="DV423" s="323"/>
      <c r="DW423" s="323"/>
      <c r="DX423" s="323"/>
      <c r="DY423" s="323"/>
      <c r="DZ423" s="323"/>
      <c r="EA423" s="323"/>
      <c r="EB423" s="323"/>
      <c r="EC423" s="323"/>
      <c r="ED423" s="323"/>
      <c r="EE423" s="323"/>
      <c r="EF423" s="323"/>
      <c r="EG423" s="323"/>
      <c r="EH423" s="323"/>
      <c r="EI423" s="323"/>
      <c r="EJ423" s="323"/>
      <c r="EK423" s="323"/>
      <c r="EL423" s="323"/>
      <c r="EM423" s="323"/>
      <c r="EN423" s="323"/>
      <c r="EO423" s="323"/>
      <c r="EP423" s="323"/>
      <c r="EQ423" s="323"/>
      <c r="ER423" s="323"/>
      <c r="ES423" s="323"/>
      <c r="ET423" s="323"/>
      <c r="EU423" s="323"/>
    </row>
    <row r="424" spans="1:151" s="333" customFormat="1" ht="120">
      <c r="A424" s="333" t="s">
        <v>2797</v>
      </c>
      <c r="B424" s="333" t="s">
        <v>937</v>
      </c>
      <c r="C424" s="333" t="s">
        <v>356</v>
      </c>
      <c r="D424" s="333" t="s">
        <v>2798</v>
      </c>
      <c r="E424" s="333" t="s">
        <v>2799</v>
      </c>
      <c r="F424" s="333" t="s">
        <v>31</v>
      </c>
      <c r="G424" s="333">
        <v>10</v>
      </c>
      <c r="H424" s="333" t="s">
        <v>1422</v>
      </c>
      <c r="I424" s="333" t="s">
        <v>1423</v>
      </c>
      <c r="J424" s="334" t="s">
        <v>1450</v>
      </c>
      <c r="K424" s="334" t="s">
        <v>1425</v>
      </c>
      <c r="L424" s="334" t="s">
        <v>1425</v>
      </c>
      <c r="M424" s="333" t="s">
        <v>1426</v>
      </c>
      <c r="N424" s="333" t="s">
        <v>1428</v>
      </c>
      <c r="O424" s="333" t="s">
        <v>1495</v>
      </c>
      <c r="P424" s="333" t="s">
        <v>31</v>
      </c>
      <c r="Q424" s="333" t="s">
        <v>30</v>
      </c>
      <c r="R424" s="333" t="s">
        <v>2749</v>
      </c>
      <c r="S424" s="337" t="s">
        <v>2750</v>
      </c>
      <c r="T424" s="333" t="s">
        <v>1442</v>
      </c>
      <c r="U424" s="336">
        <f t="shared" si="26"/>
        <v>2</v>
      </c>
      <c r="V424" s="333" t="s">
        <v>1431</v>
      </c>
      <c r="W424" s="336">
        <f t="shared" si="29"/>
        <v>2</v>
      </c>
      <c r="X424" s="333" t="s">
        <v>1431</v>
      </c>
      <c r="Y424" s="336">
        <f t="shared" si="27"/>
        <v>2</v>
      </c>
      <c r="Z424" s="333">
        <f t="shared" si="28"/>
        <v>6</v>
      </c>
      <c r="AA424" s="333" t="s">
        <v>31</v>
      </c>
      <c r="AB424" s="333" t="s">
        <v>1432</v>
      </c>
      <c r="AC424" s="333" t="s">
        <v>1432</v>
      </c>
      <c r="AD424" s="333" t="s">
        <v>2496</v>
      </c>
      <c r="AE424" s="333" t="s">
        <v>1433</v>
      </c>
      <c r="AF424" s="334">
        <v>44530</v>
      </c>
      <c r="AG424" s="333" t="s">
        <v>1445</v>
      </c>
      <c r="AH424" s="333">
        <v>1</v>
      </c>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c r="BM424" s="323"/>
      <c r="BN424" s="323"/>
      <c r="BO424" s="323"/>
      <c r="BP424" s="323"/>
      <c r="BQ424" s="323"/>
      <c r="BR424" s="323"/>
      <c r="BS424" s="323"/>
      <c r="BT424" s="323"/>
      <c r="BU424" s="323"/>
      <c r="BV424" s="323"/>
      <c r="BW424" s="323"/>
      <c r="BX424" s="323"/>
      <c r="BY424" s="323"/>
      <c r="BZ424" s="323"/>
      <c r="CA424" s="323"/>
      <c r="CB424" s="323"/>
      <c r="CC424" s="323"/>
      <c r="CD424" s="323"/>
      <c r="CE424" s="323"/>
      <c r="CF424" s="323"/>
      <c r="CG424" s="323"/>
      <c r="CH424" s="323"/>
      <c r="CI424" s="323"/>
      <c r="CJ424" s="323"/>
      <c r="CK424" s="323"/>
      <c r="CL424" s="323"/>
      <c r="CM424" s="323"/>
      <c r="CN424" s="323"/>
      <c r="CO424" s="323"/>
      <c r="CP424" s="323"/>
      <c r="CQ424" s="323"/>
      <c r="CR424" s="323"/>
      <c r="CS424" s="323"/>
      <c r="CT424" s="323"/>
      <c r="CU424" s="323"/>
      <c r="CV424" s="323"/>
      <c r="CW424" s="323"/>
      <c r="CX424" s="323"/>
      <c r="CY424" s="323"/>
      <c r="CZ424" s="323"/>
      <c r="DA424" s="323"/>
      <c r="DB424" s="323"/>
      <c r="DC424" s="323"/>
      <c r="DD424" s="323"/>
      <c r="DE424" s="323"/>
      <c r="DF424" s="323"/>
      <c r="DG424" s="323"/>
      <c r="DH424" s="323"/>
      <c r="DI424" s="323"/>
      <c r="DJ424" s="323"/>
      <c r="DK424" s="323"/>
      <c r="DL424" s="323"/>
      <c r="DM424" s="323"/>
      <c r="DN424" s="323"/>
      <c r="DO424" s="323"/>
      <c r="DP424" s="323"/>
      <c r="DQ424" s="323"/>
      <c r="DR424" s="323"/>
      <c r="DS424" s="323"/>
      <c r="DT424" s="323"/>
      <c r="DU424" s="323"/>
      <c r="DV424" s="323"/>
      <c r="DW424" s="323"/>
      <c r="DX424" s="323"/>
      <c r="DY424" s="323"/>
      <c r="DZ424" s="323"/>
      <c r="EA424" s="323"/>
      <c r="EB424" s="323"/>
      <c r="EC424" s="323"/>
      <c r="ED424" s="323"/>
      <c r="EE424" s="323"/>
      <c r="EF424" s="323"/>
      <c r="EG424" s="323"/>
      <c r="EH424" s="323"/>
      <c r="EI424" s="323"/>
      <c r="EJ424" s="323"/>
      <c r="EK424" s="323"/>
      <c r="EL424" s="323"/>
      <c r="EM424" s="323"/>
      <c r="EN424" s="323"/>
      <c r="EO424" s="323"/>
      <c r="EP424" s="323"/>
      <c r="EQ424" s="323"/>
      <c r="ER424" s="323"/>
      <c r="ES424" s="323"/>
      <c r="ET424" s="323"/>
      <c r="EU424" s="323"/>
    </row>
    <row r="425" spans="1:151" s="333" customFormat="1" ht="120">
      <c r="A425" s="333" t="s">
        <v>2800</v>
      </c>
      <c r="B425" s="333" t="s">
        <v>937</v>
      </c>
      <c r="C425" s="333" t="s">
        <v>356</v>
      </c>
      <c r="D425" s="333" t="s">
        <v>2801</v>
      </c>
      <c r="E425" s="333" t="s">
        <v>2802</v>
      </c>
      <c r="F425" s="333" t="s">
        <v>31</v>
      </c>
      <c r="G425" s="338">
        <v>135</v>
      </c>
      <c r="H425" s="333" t="s">
        <v>1422</v>
      </c>
      <c r="I425" s="333" t="s">
        <v>1423</v>
      </c>
      <c r="J425" s="334" t="s">
        <v>1450</v>
      </c>
      <c r="K425" s="334" t="s">
        <v>1425</v>
      </c>
      <c r="L425" s="334" t="s">
        <v>1425</v>
      </c>
      <c r="M425" s="333" t="s">
        <v>1426</v>
      </c>
      <c r="N425" s="333" t="s">
        <v>1428</v>
      </c>
      <c r="O425" s="333" t="s">
        <v>1495</v>
      </c>
      <c r="P425" s="333" t="s">
        <v>31</v>
      </c>
      <c r="Q425" s="333" t="s">
        <v>30</v>
      </c>
      <c r="R425" s="333" t="s">
        <v>2749</v>
      </c>
      <c r="S425" s="337" t="s">
        <v>2750</v>
      </c>
      <c r="T425" s="333" t="s">
        <v>1442</v>
      </c>
      <c r="U425" s="336">
        <f t="shared" si="26"/>
        <v>2</v>
      </c>
      <c r="V425" s="333" t="s">
        <v>1431</v>
      </c>
      <c r="W425" s="336">
        <f t="shared" si="29"/>
        <v>2</v>
      </c>
      <c r="X425" s="333" t="s">
        <v>1431</v>
      </c>
      <c r="Y425" s="336">
        <f t="shared" si="27"/>
        <v>2</v>
      </c>
      <c r="Z425" s="333">
        <f t="shared" si="28"/>
        <v>6</v>
      </c>
      <c r="AA425" s="333" t="s">
        <v>31</v>
      </c>
      <c r="AB425" s="333" t="s">
        <v>1432</v>
      </c>
      <c r="AC425" s="333" t="s">
        <v>1432</v>
      </c>
      <c r="AD425" s="333" t="s">
        <v>2496</v>
      </c>
      <c r="AE425" s="333" t="s">
        <v>1433</v>
      </c>
      <c r="AF425" s="334">
        <v>44530</v>
      </c>
      <c r="AG425" s="333" t="s">
        <v>1445</v>
      </c>
      <c r="AH425" s="333">
        <v>1</v>
      </c>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c r="BM425" s="323"/>
      <c r="BN425" s="323"/>
      <c r="BO425" s="323"/>
      <c r="BP425" s="323"/>
      <c r="BQ425" s="323"/>
      <c r="BR425" s="323"/>
      <c r="BS425" s="323"/>
      <c r="BT425" s="323"/>
      <c r="BU425" s="323"/>
      <c r="BV425" s="323"/>
      <c r="BW425" s="323"/>
      <c r="BX425" s="323"/>
      <c r="BY425" s="323"/>
      <c r="BZ425" s="323"/>
      <c r="CA425" s="323"/>
      <c r="CB425" s="323"/>
      <c r="CC425" s="323"/>
      <c r="CD425" s="323"/>
      <c r="CE425" s="323"/>
      <c r="CF425" s="323"/>
      <c r="CG425" s="323"/>
      <c r="CH425" s="323"/>
      <c r="CI425" s="323"/>
      <c r="CJ425" s="323"/>
      <c r="CK425" s="323"/>
      <c r="CL425" s="323"/>
      <c r="CM425" s="323"/>
      <c r="CN425" s="323"/>
      <c r="CO425" s="323"/>
      <c r="CP425" s="323"/>
      <c r="CQ425" s="323"/>
      <c r="CR425" s="323"/>
      <c r="CS425" s="323"/>
      <c r="CT425" s="323"/>
      <c r="CU425" s="323"/>
      <c r="CV425" s="323"/>
      <c r="CW425" s="323"/>
      <c r="CX425" s="323"/>
      <c r="CY425" s="323"/>
      <c r="CZ425" s="323"/>
      <c r="DA425" s="323"/>
      <c r="DB425" s="323"/>
      <c r="DC425" s="323"/>
      <c r="DD425" s="323"/>
      <c r="DE425" s="323"/>
      <c r="DF425" s="323"/>
      <c r="DG425" s="323"/>
      <c r="DH425" s="323"/>
      <c r="DI425" s="323"/>
      <c r="DJ425" s="323"/>
      <c r="DK425" s="323"/>
      <c r="DL425" s="323"/>
      <c r="DM425" s="323"/>
      <c r="DN425" s="323"/>
      <c r="DO425" s="323"/>
      <c r="DP425" s="323"/>
      <c r="DQ425" s="323"/>
      <c r="DR425" s="323"/>
      <c r="DS425" s="323"/>
      <c r="DT425" s="323"/>
      <c r="DU425" s="323"/>
      <c r="DV425" s="323"/>
      <c r="DW425" s="323"/>
      <c r="DX425" s="323"/>
      <c r="DY425" s="323"/>
      <c r="DZ425" s="323"/>
      <c r="EA425" s="323"/>
      <c r="EB425" s="323"/>
      <c r="EC425" s="323"/>
      <c r="ED425" s="323"/>
      <c r="EE425" s="323"/>
      <c r="EF425" s="323"/>
      <c r="EG425" s="323"/>
      <c r="EH425" s="323"/>
      <c r="EI425" s="323"/>
      <c r="EJ425" s="323"/>
      <c r="EK425" s="323"/>
      <c r="EL425" s="323"/>
      <c r="EM425" s="323"/>
      <c r="EN425" s="323"/>
      <c r="EO425" s="323"/>
      <c r="EP425" s="323"/>
      <c r="EQ425" s="323"/>
      <c r="ER425" s="323"/>
      <c r="ES425" s="323"/>
      <c r="ET425" s="323"/>
      <c r="EU425" s="323"/>
    </row>
    <row r="426" spans="1:151" s="333" customFormat="1" ht="120">
      <c r="A426" s="333" t="s">
        <v>2803</v>
      </c>
      <c r="B426" s="333" t="s">
        <v>937</v>
      </c>
      <c r="C426" s="333" t="s">
        <v>356</v>
      </c>
      <c r="D426" s="333" t="s">
        <v>2804</v>
      </c>
      <c r="E426" s="333" t="s">
        <v>2805</v>
      </c>
      <c r="F426" s="333" t="s">
        <v>31</v>
      </c>
      <c r="G426" s="338">
        <v>135</v>
      </c>
      <c r="H426" s="333" t="s">
        <v>1422</v>
      </c>
      <c r="I426" s="333" t="s">
        <v>1423</v>
      </c>
      <c r="J426" s="334" t="s">
        <v>1450</v>
      </c>
      <c r="K426" s="334" t="s">
        <v>1425</v>
      </c>
      <c r="L426" s="334" t="s">
        <v>1425</v>
      </c>
      <c r="M426" s="333" t="s">
        <v>1426</v>
      </c>
      <c r="N426" s="333" t="s">
        <v>1437</v>
      </c>
      <c r="O426" s="333" t="s">
        <v>1495</v>
      </c>
      <c r="P426" s="333" t="s">
        <v>31</v>
      </c>
      <c r="Q426" s="333" t="s">
        <v>30</v>
      </c>
      <c r="R426" s="333" t="s">
        <v>2749</v>
      </c>
      <c r="S426" s="337" t="s">
        <v>2750</v>
      </c>
      <c r="T426" s="333" t="s">
        <v>1442</v>
      </c>
      <c r="U426" s="336">
        <f t="shared" si="26"/>
        <v>2</v>
      </c>
      <c r="V426" s="333" t="s">
        <v>1431</v>
      </c>
      <c r="W426" s="336">
        <f t="shared" si="29"/>
        <v>2</v>
      </c>
      <c r="X426" s="333" t="s">
        <v>1431</v>
      </c>
      <c r="Y426" s="336">
        <f t="shared" si="27"/>
        <v>2</v>
      </c>
      <c r="Z426" s="333">
        <f t="shared" si="28"/>
        <v>6</v>
      </c>
      <c r="AA426" s="333" t="s">
        <v>31</v>
      </c>
      <c r="AB426" s="333" t="s">
        <v>1432</v>
      </c>
      <c r="AC426" s="333" t="s">
        <v>1432</v>
      </c>
      <c r="AD426" s="333" t="s">
        <v>2496</v>
      </c>
      <c r="AE426" s="333" t="s">
        <v>1433</v>
      </c>
      <c r="AF426" s="334">
        <v>44530</v>
      </c>
      <c r="AG426" s="333" t="s">
        <v>1445</v>
      </c>
      <c r="AH426" s="333">
        <v>1</v>
      </c>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c r="BM426" s="323"/>
      <c r="BN426" s="323"/>
      <c r="BO426" s="323"/>
      <c r="BP426" s="323"/>
      <c r="BQ426" s="323"/>
      <c r="BR426" s="323"/>
      <c r="BS426" s="323"/>
      <c r="BT426" s="323"/>
      <c r="BU426" s="323"/>
      <c r="BV426" s="323"/>
      <c r="BW426" s="323"/>
      <c r="BX426" s="323"/>
      <c r="BY426" s="323"/>
      <c r="BZ426" s="323"/>
      <c r="CA426" s="323"/>
      <c r="CB426" s="323"/>
      <c r="CC426" s="323"/>
      <c r="CD426" s="323"/>
      <c r="CE426" s="323"/>
      <c r="CF426" s="323"/>
      <c r="CG426" s="323"/>
      <c r="CH426" s="323"/>
      <c r="CI426" s="323"/>
      <c r="CJ426" s="323"/>
      <c r="CK426" s="323"/>
      <c r="CL426" s="323"/>
      <c r="CM426" s="323"/>
      <c r="CN426" s="323"/>
      <c r="CO426" s="323"/>
      <c r="CP426" s="323"/>
      <c r="CQ426" s="323"/>
      <c r="CR426" s="323"/>
      <c r="CS426" s="323"/>
      <c r="CT426" s="323"/>
      <c r="CU426" s="323"/>
      <c r="CV426" s="323"/>
      <c r="CW426" s="323"/>
      <c r="CX426" s="323"/>
      <c r="CY426" s="323"/>
      <c r="CZ426" s="323"/>
      <c r="DA426" s="323"/>
      <c r="DB426" s="323"/>
      <c r="DC426" s="323"/>
      <c r="DD426" s="323"/>
      <c r="DE426" s="323"/>
      <c r="DF426" s="323"/>
      <c r="DG426" s="323"/>
      <c r="DH426" s="323"/>
      <c r="DI426" s="323"/>
      <c r="DJ426" s="323"/>
      <c r="DK426" s="323"/>
      <c r="DL426" s="323"/>
      <c r="DM426" s="323"/>
      <c r="DN426" s="323"/>
      <c r="DO426" s="323"/>
      <c r="DP426" s="323"/>
      <c r="DQ426" s="323"/>
      <c r="DR426" s="323"/>
      <c r="DS426" s="323"/>
      <c r="DT426" s="323"/>
      <c r="DU426" s="323"/>
      <c r="DV426" s="323"/>
      <c r="DW426" s="323"/>
      <c r="DX426" s="323"/>
      <c r="DY426" s="323"/>
      <c r="DZ426" s="323"/>
      <c r="EA426" s="323"/>
      <c r="EB426" s="323"/>
      <c r="EC426" s="323"/>
      <c r="ED426" s="323"/>
      <c r="EE426" s="323"/>
      <c r="EF426" s="323"/>
      <c r="EG426" s="323"/>
      <c r="EH426" s="323"/>
      <c r="EI426" s="323"/>
      <c r="EJ426" s="323"/>
      <c r="EK426" s="323"/>
      <c r="EL426" s="323"/>
      <c r="EM426" s="323"/>
      <c r="EN426" s="323"/>
      <c r="EO426" s="323"/>
      <c r="EP426" s="323"/>
      <c r="EQ426" s="323"/>
      <c r="ER426" s="323"/>
      <c r="ES426" s="323"/>
      <c r="ET426" s="323"/>
      <c r="EU426" s="323"/>
    </row>
    <row r="427" spans="1:151" s="333" customFormat="1" ht="120">
      <c r="A427" s="333" t="s">
        <v>2806</v>
      </c>
      <c r="B427" s="333" t="s">
        <v>937</v>
      </c>
      <c r="C427" s="333" t="s">
        <v>356</v>
      </c>
      <c r="D427" s="333" t="s">
        <v>2807</v>
      </c>
      <c r="E427" s="333" t="s">
        <v>2808</v>
      </c>
      <c r="F427" s="333" t="s">
        <v>31</v>
      </c>
      <c r="G427" s="338">
        <v>135</v>
      </c>
      <c r="H427" s="333" t="s">
        <v>1422</v>
      </c>
      <c r="I427" s="333" t="s">
        <v>1423</v>
      </c>
      <c r="J427" s="334" t="s">
        <v>1450</v>
      </c>
      <c r="K427" s="334" t="s">
        <v>1425</v>
      </c>
      <c r="L427" s="334" t="s">
        <v>1425</v>
      </c>
      <c r="M427" s="333" t="s">
        <v>1426</v>
      </c>
      <c r="N427" s="333" t="s">
        <v>1437</v>
      </c>
      <c r="O427" s="333" t="s">
        <v>1495</v>
      </c>
      <c r="P427" s="333" t="s">
        <v>31</v>
      </c>
      <c r="Q427" s="333" t="s">
        <v>30</v>
      </c>
      <c r="R427" s="333" t="s">
        <v>2749</v>
      </c>
      <c r="S427" s="337" t="s">
        <v>2750</v>
      </c>
      <c r="T427" s="333" t="s">
        <v>1442</v>
      </c>
      <c r="U427" s="336">
        <f t="shared" si="26"/>
        <v>2</v>
      </c>
      <c r="V427" s="333" t="s">
        <v>1431</v>
      </c>
      <c r="W427" s="336">
        <f t="shared" si="29"/>
        <v>2</v>
      </c>
      <c r="X427" s="333" t="s">
        <v>1431</v>
      </c>
      <c r="Y427" s="336">
        <f t="shared" si="27"/>
        <v>2</v>
      </c>
      <c r="Z427" s="333">
        <f t="shared" si="28"/>
        <v>6</v>
      </c>
      <c r="AA427" s="333" t="s">
        <v>31</v>
      </c>
      <c r="AB427" s="333" t="s">
        <v>1432</v>
      </c>
      <c r="AC427" s="333" t="s">
        <v>1432</v>
      </c>
      <c r="AD427" s="333" t="s">
        <v>2496</v>
      </c>
      <c r="AE427" s="333" t="s">
        <v>1433</v>
      </c>
      <c r="AF427" s="334">
        <v>44530</v>
      </c>
      <c r="AG427" s="333" t="s">
        <v>1445</v>
      </c>
      <c r="AH427" s="333">
        <v>1</v>
      </c>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c r="BM427" s="323"/>
      <c r="BN427" s="323"/>
      <c r="BO427" s="323"/>
      <c r="BP427" s="323"/>
      <c r="BQ427" s="323"/>
      <c r="BR427" s="323"/>
      <c r="BS427" s="323"/>
      <c r="BT427" s="323"/>
      <c r="BU427" s="323"/>
      <c r="BV427" s="323"/>
      <c r="BW427" s="323"/>
      <c r="BX427" s="323"/>
      <c r="BY427" s="323"/>
      <c r="BZ427" s="323"/>
      <c r="CA427" s="323"/>
      <c r="CB427" s="323"/>
      <c r="CC427" s="323"/>
      <c r="CD427" s="323"/>
      <c r="CE427" s="323"/>
      <c r="CF427" s="323"/>
      <c r="CG427" s="323"/>
      <c r="CH427" s="323"/>
      <c r="CI427" s="323"/>
      <c r="CJ427" s="323"/>
      <c r="CK427" s="323"/>
      <c r="CL427" s="323"/>
      <c r="CM427" s="323"/>
      <c r="CN427" s="323"/>
      <c r="CO427" s="323"/>
      <c r="CP427" s="323"/>
      <c r="CQ427" s="323"/>
      <c r="CR427" s="323"/>
      <c r="CS427" s="323"/>
      <c r="CT427" s="323"/>
      <c r="CU427" s="323"/>
      <c r="CV427" s="323"/>
      <c r="CW427" s="323"/>
      <c r="CX427" s="323"/>
      <c r="CY427" s="323"/>
      <c r="CZ427" s="323"/>
      <c r="DA427" s="323"/>
      <c r="DB427" s="323"/>
      <c r="DC427" s="323"/>
      <c r="DD427" s="323"/>
      <c r="DE427" s="323"/>
      <c r="DF427" s="323"/>
      <c r="DG427" s="323"/>
      <c r="DH427" s="323"/>
      <c r="DI427" s="323"/>
      <c r="DJ427" s="323"/>
      <c r="DK427" s="323"/>
      <c r="DL427" s="323"/>
      <c r="DM427" s="323"/>
      <c r="DN427" s="323"/>
      <c r="DO427" s="323"/>
      <c r="DP427" s="323"/>
      <c r="DQ427" s="323"/>
      <c r="DR427" s="323"/>
      <c r="DS427" s="323"/>
      <c r="DT427" s="323"/>
      <c r="DU427" s="323"/>
      <c r="DV427" s="323"/>
      <c r="DW427" s="323"/>
      <c r="DX427" s="323"/>
      <c r="DY427" s="323"/>
      <c r="DZ427" s="323"/>
      <c r="EA427" s="323"/>
      <c r="EB427" s="323"/>
      <c r="EC427" s="323"/>
      <c r="ED427" s="323"/>
      <c r="EE427" s="323"/>
      <c r="EF427" s="323"/>
      <c r="EG427" s="323"/>
      <c r="EH427" s="323"/>
      <c r="EI427" s="323"/>
      <c r="EJ427" s="323"/>
      <c r="EK427" s="323"/>
      <c r="EL427" s="323"/>
      <c r="EM427" s="323"/>
      <c r="EN427" s="323"/>
      <c r="EO427" s="323"/>
      <c r="EP427" s="323"/>
      <c r="EQ427" s="323"/>
      <c r="ER427" s="323"/>
      <c r="ES427" s="323"/>
      <c r="ET427" s="323"/>
      <c r="EU427" s="323"/>
    </row>
    <row r="428" spans="1:151" s="333" customFormat="1" ht="120">
      <c r="A428" s="333" t="s">
        <v>2809</v>
      </c>
      <c r="B428" s="333" t="s">
        <v>937</v>
      </c>
      <c r="C428" s="333" t="s">
        <v>356</v>
      </c>
      <c r="D428" s="333" t="s">
        <v>2810</v>
      </c>
      <c r="E428" s="333" t="s">
        <v>2811</v>
      </c>
      <c r="F428" s="333" t="s">
        <v>31</v>
      </c>
      <c r="G428" s="333">
        <v>135</v>
      </c>
      <c r="H428" s="333" t="s">
        <v>1422</v>
      </c>
      <c r="I428" s="333" t="s">
        <v>1423</v>
      </c>
      <c r="J428" s="334" t="s">
        <v>1450</v>
      </c>
      <c r="K428" s="334" t="s">
        <v>1425</v>
      </c>
      <c r="L428" s="334" t="s">
        <v>1425</v>
      </c>
      <c r="M428" s="333" t="s">
        <v>1426</v>
      </c>
      <c r="N428" s="333" t="s">
        <v>1437</v>
      </c>
      <c r="O428" s="333" t="s">
        <v>1495</v>
      </c>
      <c r="P428" s="333" t="s">
        <v>31</v>
      </c>
      <c r="Q428" s="333" t="s">
        <v>30</v>
      </c>
      <c r="R428" s="333" t="s">
        <v>2749</v>
      </c>
      <c r="S428" s="337" t="s">
        <v>2750</v>
      </c>
      <c r="T428" s="333" t="s">
        <v>1442</v>
      </c>
      <c r="U428" s="336">
        <f t="shared" si="26"/>
        <v>2</v>
      </c>
      <c r="V428" s="333" t="s">
        <v>1431</v>
      </c>
      <c r="W428" s="336">
        <f t="shared" si="29"/>
        <v>2</v>
      </c>
      <c r="X428" s="333" t="s">
        <v>1431</v>
      </c>
      <c r="Y428" s="336">
        <f t="shared" si="27"/>
        <v>2</v>
      </c>
      <c r="Z428" s="333">
        <f t="shared" si="28"/>
        <v>6</v>
      </c>
      <c r="AA428" s="333" t="s">
        <v>31</v>
      </c>
      <c r="AB428" s="333" t="s">
        <v>1432</v>
      </c>
      <c r="AC428" s="333" t="s">
        <v>1432</v>
      </c>
      <c r="AD428" s="333" t="s">
        <v>2496</v>
      </c>
      <c r="AE428" s="333" t="s">
        <v>1433</v>
      </c>
      <c r="AF428" s="334">
        <v>44530</v>
      </c>
      <c r="AG428" s="333" t="s">
        <v>1445</v>
      </c>
      <c r="AH428" s="333">
        <v>1</v>
      </c>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c r="BM428" s="323"/>
      <c r="BN428" s="323"/>
      <c r="BO428" s="323"/>
      <c r="BP428" s="323"/>
      <c r="BQ428" s="323"/>
      <c r="BR428" s="323"/>
      <c r="BS428" s="323"/>
      <c r="BT428" s="323"/>
      <c r="BU428" s="323"/>
      <c r="BV428" s="323"/>
      <c r="BW428" s="323"/>
      <c r="BX428" s="323"/>
      <c r="BY428" s="323"/>
      <c r="BZ428" s="323"/>
      <c r="CA428" s="323"/>
      <c r="CB428" s="323"/>
      <c r="CC428" s="323"/>
      <c r="CD428" s="323"/>
      <c r="CE428" s="323"/>
      <c r="CF428" s="323"/>
      <c r="CG428" s="323"/>
      <c r="CH428" s="323"/>
      <c r="CI428" s="323"/>
      <c r="CJ428" s="323"/>
      <c r="CK428" s="323"/>
      <c r="CL428" s="323"/>
      <c r="CM428" s="323"/>
      <c r="CN428" s="323"/>
      <c r="CO428" s="323"/>
      <c r="CP428" s="323"/>
      <c r="CQ428" s="323"/>
      <c r="CR428" s="323"/>
      <c r="CS428" s="323"/>
      <c r="CT428" s="323"/>
      <c r="CU428" s="323"/>
      <c r="CV428" s="323"/>
      <c r="CW428" s="323"/>
      <c r="CX428" s="323"/>
      <c r="CY428" s="323"/>
      <c r="CZ428" s="323"/>
      <c r="DA428" s="323"/>
      <c r="DB428" s="323"/>
      <c r="DC428" s="323"/>
      <c r="DD428" s="323"/>
      <c r="DE428" s="323"/>
      <c r="DF428" s="323"/>
      <c r="DG428" s="323"/>
      <c r="DH428" s="323"/>
      <c r="DI428" s="323"/>
      <c r="DJ428" s="323"/>
      <c r="DK428" s="323"/>
      <c r="DL428" s="323"/>
      <c r="DM428" s="323"/>
      <c r="DN428" s="323"/>
      <c r="DO428" s="323"/>
      <c r="DP428" s="323"/>
      <c r="DQ428" s="323"/>
      <c r="DR428" s="323"/>
      <c r="DS428" s="323"/>
      <c r="DT428" s="323"/>
      <c r="DU428" s="323"/>
      <c r="DV428" s="323"/>
      <c r="DW428" s="323"/>
      <c r="DX428" s="323"/>
      <c r="DY428" s="323"/>
      <c r="DZ428" s="323"/>
      <c r="EA428" s="323"/>
      <c r="EB428" s="323"/>
      <c r="EC428" s="323"/>
      <c r="ED428" s="323"/>
      <c r="EE428" s="323"/>
      <c r="EF428" s="323"/>
      <c r="EG428" s="323"/>
      <c r="EH428" s="323"/>
      <c r="EI428" s="323"/>
      <c r="EJ428" s="323"/>
      <c r="EK428" s="323"/>
      <c r="EL428" s="323"/>
      <c r="EM428" s="323"/>
      <c r="EN428" s="323"/>
      <c r="EO428" s="323"/>
      <c r="EP428" s="323"/>
      <c r="EQ428" s="323"/>
      <c r="ER428" s="323"/>
      <c r="ES428" s="323"/>
      <c r="ET428" s="323"/>
      <c r="EU428" s="323"/>
    </row>
    <row r="429" spans="1:151" s="333" customFormat="1" ht="120">
      <c r="A429" s="333" t="s">
        <v>2812</v>
      </c>
      <c r="B429" s="333" t="s">
        <v>937</v>
      </c>
      <c r="C429" s="333" t="s">
        <v>356</v>
      </c>
      <c r="D429" s="333" t="s">
        <v>2813</v>
      </c>
      <c r="E429" s="333" t="s">
        <v>2814</v>
      </c>
      <c r="F429" s="333" t="s">
        <v>31</v>
      </c>
      <c r="G429" s="333">
        <v>120</v>
      </c>
      <c r="H429" s="333" t="s">
        <v>1422</v>
      </c>
      <c r="I429" s="333" t="s">
        <v>1423</v>
      </c>
      <c r="J429" s="334" t="s">
        <v>1450</v>
      </c>
      <c r="K429" s="334" t="s">
        <v>1425</v>
      </c>
      <c r="L429" s="334" t="s">
        <v>1425</v>
      </c>
      <c r="M429" s="333" t="s">
        <v>1426</v>
      </c>
      <c r="N429" s="333" t="s">
        <v>1437</v>
      </c>
      <c r="O429" s="333" t="s">
        <v>1428</v>
      </c>
      <c r="P429" s="333" t="s">
        <v>31</v>
      </c>
      <c r="Q429" s="333" t="s">
        <v>30</v>
      </c>
      <c r="R429" s="333" t="s">
        <v>2749</v>
      </c>
      <c r="S429" s="337" t="s">
        <v>2750</v>
      </c>
      <c r="T429" s="333" t="s">
        <v>1442</v>
      </c>
      <c r="U429" s="336">
        <f t="shared" si="26"/>
        <v>2</v>
      </c>
      <c r="V429" s="333" t="s">
        <v>1431</v>
      </c>
      <c r="W429" s="336">
        <f t="shared" si="29"/>
        <v>2</v>
      </c>
      <c r="X429" s="333" t="s">
        <v>1431</v>
      </c>
      <c r="Y429" s="336">
        <f t="shared" si="27"/>
        <v>2</v>
      </c>
      <c r="Z429" s="333">
        <f t="shared" si="28"/>
        <v>6</v>
      </c>
      <c r="AA429" s="333" t="s">
        <v>31</v>
      </c>
      <c r="AB429" s="333" t="s">
        <v>1432</v>
      </c>
      <c r="AC429" s="333" t="s">
        <v>1432</v>
      </c>
      <c r="AD429" s="333" t="s">
        <v>2496</v>
      </c>
      <c r="AE429" s="333" t="s">
        <v>1433</v>
      </c>
      <c r="AF429" s="334">
        <v>44530</v>
      </c>
      <c r="AG429" s="333" t="s">
        <v>1445</v>
      </c>
      <c r="AH429" s="333">
        <v>1</v>
      </c>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c r="BM429" s="323"/>
      <c r="BN429" s="323"/>
      <c r="BO429" s="323"/>
      <c r="BP429" s="323"/>
      <c r="BQ429" s="323"/>
      <c r="BR429" s="323"/>
      <c r="BS429" s="323"/>
      <c r="BT429" s="323"/>
      <c r="BU429" s="323"/>
      <c r="BV429" s="323"/>
      <c r="BW429" s="323"/>
      <c r="BX429" s="323"/>
      <c r="BY429" s="323"/>
      <c r="BZ429" s="323"/>
      <c r="CA429" s="323"/>
      <c r="CB429" s="323"/>
      <c r="CC429" s="323"/>
      <c r="CD429" s="323"/>
      <c r="CE429" s="323"/>
      <c r="CF429" s="323"/>
      <c r="CG429" s="323"/>
      <c r="CH429" s="323"/>
      <c r="CI429" s="323"/>
      <c r="CJ429" s="323"/>
      <c r="CK429" s="323"/>
      <c r="CL429" s="323"/>
      <c r="CM429" s="323"/>
      <c r="CN429" s="323"/>
      <c r="CO429" s="323"/>
      <c r="CP429" s="323"/>
      <c r="CQ429" s="323"/>
      <c r="CR429" s="323"/>
      <c r="CS429" s="323"/>
      <c r="CT429" s="323"/>
      <c r="CU429" s="323"/>
      <c r="CV429" s="323"/>
      <c r="CW429" s="323"/>
      <c r="CX429" s="323"/>
      <c r="CY429" s="323"/>
      <c r="CZ429" s="323"/>
      <c r="DA429" s="323"/>
      <c r="DB429" s="323"/>
      <c r="DC429" s="323"/>
      <c r="DD429" s="323"/>
      <c r="DE429" s="323"/>
      <c r="DF429" s="323"/>
      <c r="DG429" s="323"/>
      <c r="DH429" s="323"/>
      <c r="DI429" s="323"/>
      <c r="DJ429" s="323"/>
      <c r="DK429" s="323"/>
      <c r="DL429" s="323"/>
      <c r="DM429" s="323"/>
      <c r="DN429" s="323"/>
      <c r="DO429" s="323"/>
      <c r="DP429" s="323"/>
      <c r="DQ429" s="323"/>
      <c r="DR429" s="323"/>
      <c r="DS429" s="323"/>
      <c r="DT429" s="323"/>
      <c r="DU429" s="323"/>
      <c r="DV429" s="323"/>
      <c r="DW429" s="323"/>
      <c r="DX429" s="323"/>
      <c r="DY429" s="323"/>
      <c r="DZ429" s="323"/>
      <c r="EA429" s="323"/>
      <c r="EB429" s="323"/>
      <c r="EC429" s="323"/>
      <c r="ED429" s="323"/>
      <c r="EE429" s="323"/>
      <c r="EF429" s="323"/>
      <c r="EG429" s="323"/>
      <c r="EH429" s="323"/>
      <c r="EI429" s="323"/>
      <c r="EJ429" s="323"/>
      <c r="EK429" s="323"/>
      <c r="EL429" s="323"/>
      <c r="EM429" s="323"/>
      <c r="EN429" s="323"/>
      <c r="EO429" s="323"/>
      <c r="EP429" s="323"/>
      <c r="EQ429" s="323"/>
      <c r="ER429" s="323"/>
      <c r="ES429" s="323"/>
      <c r="ET429" s="323"/>
      <c r="EU429" s="323"/>
    </row>
    <row r="430" spans="1:151" s="333" customFormat="1" ht="120">
      <c r="A430" s="333" t="s">
        <v>2815</v>
      </c>
      <c r="B430" s="333" t="s">
        <v>937</v>
      </c>
      <c r="C430" s="333" t="s">
        <v>356</v>
      </c>
      <c r="D430" s="333" t="s">
        <v>2816</v>
      </c>
      <c r="E430" s="333" t="s">
        <v>2817</v>
      </c>
      <c r="F430" s="333" t="s">
        <v>31</v>
      </c>
      <c r="G430" s="333">
        <v>120</v>
      </c>
      <c r="H430" s="333" t="s">
        <v>1422</v>
      </c>
      <c r="I430" s="333" t="s">
        <v>1423</v>
      </c>
      <c r="J430" s="334" t="s">
        <v>1450</v>
      </c>
      <c r="K430" s="334" t="s">
        <v>1425</v>
      </c>
      <c r="L430" s="334" t="s">
        <v>1425</v>
      </c>
      <c r="M430" s="333" t="s">
        <v>1426</v>
      </c>
      <c r="N430" s="333" t="s">
        <v>1437</v>
      </c>
      <c r="O430" s="333" t="s">
        <v>1428</v>
      </c>
      <c r="P430" s="333" t="s">
        <v>31</v>
      </c>
      <c r="Q430" s="333" t="s">
        <v>30</v>
      </c>
      <c r="R430" s="333" t="s">
        <v>2749</v>
      </c>
      <c r="S430" s="337" t="s">
        <v>2750</v>
      </c>
      <c r="T430" s="333" t="s">
        <v>1442</v>
      </c>
      <c r="U430" s="336">
        <f t="shared" si="26"/>
        <v>2</v>
      </c>
      <c r="V430" s="333" t="s">
        <v>1431</v>
      </c>
      <c r="W430" s="336">
        <f t="shared" si="29"/>
        <v>2</v>
      </c>
      <c r="X430" s="333" t="s">
        <v>1431</v>
      </c>
      <c r="Y430" s="336">
        <f t="shared" si="27"/>
        <v>2</v>
      </c>
      <c r="Z430" s="333">
        <f t="shared" si="28"/>
        <v>6</v>
      </c>
      <c r="AA430" s="333" t="s">
        <v>31</v>
      </c>
      <c r="AB430" s="333" t="s">
        <v>1432</v>
      </c>
      <c r="AC430" s="333" t="s">
        <v>1432</v>
      </c>
      <c r="AD430" s="333" t="s">
        <v>2496</v>
      </c>
      <c r="AE430" s="333" t="s">
        <v>1433</v>
      </c>
      <c r="AF430" s="334">
        <v>44530</v>
      </c>
      <c r="AG430" s="333" t="s">
        <v>1445</v>
      </c>
      <c r="AH430" s="333">
        <v>1</v>
      </c>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c r="BN430" s="323"/>
      <c r="BO430" s="323"/>
      <c r="BP430" s="323"/>
      <c r="BQ430" s="323"/>
      <c r="BR430" s="323"/>
      <c r="BS430" s="323"/>
      <c r="BT430" s="323"/>
      <c r="BU430" s="323"/>
      <c r="BV430" s="323"/>
      <c r="BW430" s="323"/>
      <c r="BX430" s="323"/>
      <c r="BY430" s="323"/>
      <c r="BZ430" s="323"/>
      <c r="CA430" s="323"/>
      <c r="CB430" s="323"/>
      <c r="CC430" s="323"/>
      <c r="CD430" s="323"/>
      <c r="CE430" s="323"/>
      <c r="CF430" s="323"/>
      <c r="CG430" s="323"/>
      <c r="CH430" s="323"/>
      <c r="CI430" s="323"/>
      <c r="CJ430" s="323"/>
      <c r="CK430" s="323"/>
      <c r="CL430" s="323"/>
      <c r="CM430" s="323"/>
      <c r="CN430" s="323"/>
      <c r="CO430" s="323"/>
      <c r="CP430" s="323"/>
      <c r="CQ430" s="323"/>
      <c r="CR430" s="323"/>
      <c r="CS430" s="323"/>
      <c r="CT430" s="323"/>
      <c r="CU430" s="323"/>
      <c r="CV430" s="323"/>
      <c r="CW430" s="323"/>
      <c r="CX430" s="323"/>
      <c r="CY430" s="323"/>
      <c r="CZ430" s="323"/>
      <c r="DA430" s="323"/>
      <c r="DB430" s="323"/>
      <c r="DC430" s="323"/>
      <c r="DD430" s="323"/>
      <c r="DE430" s="323"/>
      <c r="DF430" s="323"/>
      <c r="DG430" s="323"/>
      <c r="DH430" s="323"/>
      <c r="DI430" s="323"/>
      <c r="DJ430" s="323"/>
      <c r="DK430" s="323"/>
      <c r="DL430" s="323"/>
      <c r="DM430" s="323"/>
      <c r="DN430" s="323"/>
      <c r="DO430" s="323"/>
      <c r="DP430" s="323"/>
      <c r="DQ430" s="323"/>
      <c r="DR430" s="323"/>
      <c r="DS430" s="323"/>
      <c r="DT430" s="323"/>
      <c r="DU430" s="323"/>
      <c r="DV430" s="323"/>
      <c r="DW430" s="323"/>
      <c r="DX430" s="323"/>
      <c r="DY430" s="323"/>
      <c r="DZ430" s="323"/>
      <c r="EA430" s="323"/>
      <c r="EB430" s="323"/>
      <c r="EC430" s="323"/>
      <c r="ED430" s="323"/>
      <c r="EE430" s="323"/>
      <c r="EF430" s="323"/>
      <c r="EG430" s="323"/>
      <c r="EH430" s="323"/>
      <c r="EI430" s="323"/>
      <c r="EJ430" s="323"/>
      <c r="EK430" s="323"/>
      <c r="EL430" s="323"/>
      <c r="EM430" s="323"/>
      <c r="EN430" s="323"/>
      <c r="EO430" s="323"/>
      <c r="EP430" s="323"/>
      <c r="EQ430" s="323"/>
      <c r="ER430" s="323"/>
      <c r="ES430" s="323"/>
      <c r="ET430" s="323"/>
      <c r="EU430" s="323"/>
    </row>
    <row r="431" spans="1:151" s="333" customFormat="1" ht="120">
      <c r="A431" s="333" t="s">
        <v>2818</v>
      </c>
      <c r="B431" s="333" t="s">
        <v>937</v>
      </c>
      <c r="C431" s="333" t="s">
        <v>356</v>
      </c>
      <c r="D431" s="333" t="s">
        <v>2819</v>
      </c>
      <c r="E431" s="333" t="s">
        <v>2820</v>
      </c>
      <c r="F431" s="333" t="s">
        <v>31</v>
      </c>
      <c r="G431" s="333">
        <v>120</v>
      </c>
      <c r="H431" s="333" t="s">
        <v>1422</v>
      </c>
      <c r="I431" s="333" t="s">
        <v>1423</v>
      </c>
      <c r="J431" s="334" t="s">
        <v>1450</v>
      </c>
      <c r="K431" s="334" t="s">
        <v>1425</v>
      </c>
      <c r="L431" s="334" t="s">
        <v>1425</v>
      </c>
      <c r="M431" s="333" t="s">
        <v>1426</v>
      </c>
      <c r="N431" s="333" t="s">
        <v>1428</v>
      </c>
      <c r="O431" s="333" t="s">
        <v>1428</v>
      </c>
      <c r="P431" s="333" t="s">
        <v>31</v>
      </c>
      <c r="Q431" s="333" t="s">
        <v>30</v>
      </c>
      <c r="R431" s="333" t="s">
        <v>2749</v>
      </c>
      <c r="S431" s="337" t="s">
        <v>2750</v>
      </c>
      <c r="T431" s="333" t="s">
        <v>1442</v>
      </c>
      <c r="U431" s="336">
        <f t="shared" si="26"/>
        <v>2</v>
      </c>
      <c r="V431" s="333" t="s">
        <v>1431</v>
      </c>
      <c r="W431" s="336">
        <f t="shared" si="29"/>
        <v>2</v>
      </c>
      <c r="X431" s="333" t="s">
        <v>1431</v>
      </c>
      <c r="Y431" s="336">
        <f t="shared" si="27"/>
        <v>2</v>
      </c>
      <c r="Z431" s="333">
        <f t="shared" si="28"/>
        <v>6</v>
      </c>
      <c r="AA431" s="333" t="s">
        <v>31</v>
      </c>
      <c r="AB431" s="333" t="s">
        <v>1432</v>
      </c>
      <c r="AC431" s="333" t="s">
        <v>1432</v>
      </c>
      <c r="AD431" s="333" t="s">
        <v>2496</v>
      </c>
      <c r="AE431" s="333" t="s">
        <v>1433</v>
      </c>
      <c r="AF431" s="334">
        <v>44530</v>
      </c>
      <c r="AG431" s="333" t="s">
        <v>1445</v>
      </c>
      <c r="AH431" s="333">
        <v>1</v>
      </c>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c r="BN431" s="323"/>
      <c r="BO431" s="323"/>
      <c r="BP431" s="323"/>
      <c r="BQ431" s="323"/>
      <c r="BR431" s="323"/>
      <c r="BS431" s="323"/>
      <c r="BT431" s="323"/>
      <c r="BU431" s="323"/>
      <c r="BV431" s="323"/>
      <c r="BW431" s="323"/>
      <c r="BX431" s="323"/>
      <c r="BY431" s="323"/>
      <c r="BZ431" s="323"/>
      <c r="CA431" s="323"/>
      <c r="CB431" s="323"/>
      <c r="CC431" s="323"/>
      <c r="CD431" s="323"/>
      <c r="CE431" s="323"/>
      <c r="CF431" s="323"/>
      <c r="CG431" s="323"/>
      <c r="CH431" s="323"/>
      <c r="CI431" s="323"/>
      <c r="CJ431" s="323"/>
      <c r="CK431" s="323"/>
      <c r="CL431" s="323"/>
      <c r="CM431" s="323"/>
      <c r="CN431" s="323"/>
      <c r="CO431" s="323"/>
      <c r="CP431" s="323"/>
      <c r="CQ431" s="323"/>
      <c r="CR431" s="323"/>
      <c r="CS431" s="323"/>
      <c r="CT431" s="323"/>
      <c r="CU431" s="323"/>
      <c r="CV431" s="323"/>
      <c r="CW431" s="323"/>
      <c r="CX431" s="323"/>
      <c r="CY431" s="323"/>
      <c r="CZ431" s="323"/>
      <c r="DA431" s="323"/>
      <c r="DB431" s="323"/>
      <c r="DC431" s="323"/>
      <c r="DD431" s="323"/>
      <c r="DE431" s="323"/>
      <c r="DF431" s="323"/>
      <c r="DG431" s="323"/>
      <c r="DH431" s="323"/>
      <c r="DI431" s="323"/>
      <c r="DJ431" s="323"/>
      <c r="DK431" s="323"/>
      <c r="DL431" s="323"/>
      <c r="DM431" s="323"/>
      <c r="DN431" s="323"/>
      <c r="DO431" s="323"/>
      <c r="DP431" s="323"/>
      <c r="DQ431" s="323"/>
      <c r="DR431" s="323"/>
      <c r="DS431" s="323"/>
      <c r="DT431" s="323"/>
      <c r="DU431" s="323"/>
      <c r="DV431" s="323"/>
      <c r="DW431" s="323"/>
      <c r="DX431" s="323"/>
      <c r="DY431" s="323"/>
      <c r="DZ431" s="323"/>
      <c r="EA431" s="323"/>
      <c r="EB431" s="323"/>
      <c r="EC431" s="323"/>
      <c r="ED431" s="323"/>
      <c r="EE431" s="323"/>
      <c r="EF431" s="323"/>
      <c r="EG431" s="323"/>
      <c r="EH431" s="323"/>
      <c r="EI431" s="323"/>
      <c r="EJ431" s="323"/>
      <c r="EK431" s="323"/>
      <c r="EL431" s="323"/>
      <c r="EM431" s="323"/>
      <c r="EN431" s="323"/>
      <c r="EO431" s="323"/>
      <c r="EP431" s="323"/>
      <c r="EQ431" s="323"/>
      <c r="ER431" s="323"/>
      <c r="ES431" s="323"/>
      <c r="ET431" s="323"/>
      <c r="EU431" s="323"/>
    </row>
    <row r="432" spans="1:151" s="333" customFormat="1" ht="90">
      <c r="A432" s="333" t="s">
        <v>2821</v>
      </c>
      <c r="B432" s="333" t="s">
        <v>937</v>
      </c>
      <c r="C432" s="333" t="s">
        <v>356</v>
      </c>
      <c r="D432" s="333" t="s">
        <v>2822</v>
      </c>
      <c r="E432" s="333" t="s">
        <v>2823</v>
      </c>
      <c r="F432" s="333" t="s">
        <v>31</v>
      </c>
      <c r="G432" s="333">
        <v>135</v>
      </c>
      <c r="H432" s="333" t="s">
        <v>1422</v>
      </c>
      <c r="I432" s="333" t="s">
        <v>1423</v>
      </c>
      <c r="J432" s="334" t="s">
        <v>1424</v>
      </c>
      <c r="K432" s="334" t="s">
        <v>1425</v>
      </c>
      <c r="L432" s="334" t="s">
        <v>1425</v>
      </c>
      <c r="M432" s="333" t="s">
        <v>1426</v>
      </c>
      <c r="N432" s="333" t="s">
        <v>1427</v>
      </c>
      <c r="O432" s="333" t="s">
        <v>1495</v>
      </c>
      <c r="P432" s="333" t="s">
        <v>31</v>
      </c>
      <c r="Q432" s="333" t="s">
        <v>30</v>
      </c>
      <c r="R432" s="333" t="s">
        <v>2749</v>
      </c>
      <c r="S432" s="337" t="s">
        <v>2750</v>
      </c>
      <c r="T432" s="333" t="s">
        <v>1442</v>
      </c>
      <c r="U432" s="336">
        <f t="shared" si="26"/>
        <v>2</v>
      </c>
      <c r="V432" s="333" t="s">
        <v>1431</v>
      </c>
      <c r="W432" s="336">
        <f t="shared" si="29"/>
        <v>2</v>
      </c>
      <c r="X432" s="333" t="s">
        <v>1431</v>
      </c>
      <c r="Y432" s="336">
        <f t="shared" si="27"/>
        <v>2</v>
      </c>
      <c r="Z432" s="333">
        <f t="shared" si="28"/>
        <v>6</v>
      </c>
      <c r="AA432" s="333" t="s">
        <v>30</v>
      </c>
      <c r="AB432" s="333" t="s">
        <v>1443</v>
      </c>
      <c r="AC432" s="333" t="s">
        <v>1443</v>
      </c>
      <c r="AD432" s="333" t="s">
        <v>1444</v>
      </c>
      <c r="AE432" s="333" t="s">
        <v>1433</v>
      </c>
      <c r="AF432" s="334">
        <v>44530</v>
      </c>
      <c r="AG432" s="333" t="s">
        <v>1445</v>
      </c>
      <c r="AH432" s="333">
        <v>1</v>
      </c>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c r="BN432" s="323"/>
      <c r="BO432" s="323"/>
      <c r="BP432" s="323"/>
      <c r="BQ432" s="323"/>
      <c r="BR432" s="323"/>
      <c r="BS432" s="323"/>
      <c r="BT432" s="323"/>
      <c r="BU432" s="323"/>
      <c r="BV432" s="323"/>
      <c r="BW432" s="323"/>
      <c r="BX432" s="323"/>
      <c r="BY432" s="323"/>
      <c r="BZ432" s="323"/>
      <c r="CA432" s="323"/>
      <c r="CB432" s="323"/>
      <c r="CC432" s="323"/>
      <c r="CD432" s="323"/>
      <c r="CE432" s="323"/>
      <c r="CF432" s="323"/>
      <c r="CG432" s="323"/>
      <c r="CH432" s="323"/>
      <c r="CI432" s="323"/>
      <c r="CJ432" s="323"/>
      <c r="CK432" s="323"/>
      <c r="CL432" s="323"/>
      <c r="CM432" s="323"/>
      <c r="CN432" s="323"/>
      <c r="CO432" s="323"/>
      <c r="CP432" s="323"/>
      <c r="CQ432" s="323"/>
      <c r="CR432" s="323"/>
      <c r="CS432" s="323"/>
      <c r="CT432" s="323"/>
      <c r="CU432" s="323"/>
      <c r="CV432" s="323"/>
      <c r="CW432" s="323"/>
      <c r="CX432" s="323"/>
      <c r="CY432" s="323"/>
      <c r="CZ432" s="323"/>
      <c r="DA432" s="323"/>
      <c r="DB432" s="323"/>
      <c r="DC432" s="323"/>
      <c r="DD432" s="323"/>
      <c r="DE432" s="323"/>
      <c r="DF432" s="323"/>
      <c r="DG432" s="323"/>
      <c r="DH432" s="323"/>
      <c r="DI432" s="323"/>
      <c r="DJ432" s="323"/>
      <c r="DK432" s="323"/>
      <c r="DL432" s="323"/>
      <c r="DM432" s="323"/>
      <c r="DN432" s="323"/>
      <c r="DO432" s="323"/>
      <c r="DP432" s="323"/>
      <c r="DQ432" s="323"/>
      <c r="DR432" s="323"/>
      <c r="DS432" s="323"/>
      <c r="DT432" s="323"/>
      <c r="DU432" s="323"/>
      <c r="DV432" s="323"/>
      <c r="DW432" s="323"/>
      <c r="DX432" s="323"/>
      <c r="DY432" s="323"/>
      <c r="DZ432" s="323"/>
      <c r="EA432" s="323"/>
      <c r="EB432" s="323"/>
      <c r="EC432" s="323"/>
      <c r="ED432" s="323"/>
      <c r="EE432" s="323"/>
      <c r="EF432" s="323"/>
      <c r="EG432" s="323"/>
      <c r="EH432" s="323"/>
      <c r="EI432" s="323"/>
      <c r="EJ432" s="323"/>
      <c r="EK432" s="323"/>
      <c r="EL432" s="323"/>
      <c r="EM432" s="323"/>
      <c r="EN432" s="323"/>
      <c r="EO432" s="323"/>
      <c r="EP432" s="323"/>
      <c r="EQ432" s="323"/>
      <c r="ER432" s="323"/>
      <c r="ES432" s="323"/>
      <c r="ET432" s="323"/>
      <c r="EU432" s="323"/>
    </row>
    <row r="433" spans="1:151" s="333" customFormat="1" ht="120">
      <c r="A433" s="333" t="s">
        <v>2824</v>
      </c>
      <c r="B433" s="333" t="s">
        <v>937</v>
      </c>
      <c r="C433" s="333" t="s">
        <v>356</v>
      </c>
      <c r="D433" s="333" t="s">
        <v>2825</v>
      </c>
      <c r="E433" s="333" t="s">
        <v>2826</v>
      </c>
      <c r="F433" s="333" t="s">
        <v>31</v>
      </c>
      <c r="G433" s="333">
        <v>135</v>
      </c>
      <c r="H433" s="333" t="s">
        <v>1422</v>
      </c>
      <c r="I433" s="333" t="s">
        <v>1423</v>
      </c>
      <c r="J433" s="334" t="s">
        <v>1450</v>
      </c>
      <c r="K433" s="334" t="s">
        <v>1425</v>
      </c>
      <c r="L433" s="334" t="s">
        <v>1425</v>
      </c>
      <c r="M433" s="333" t="s">
        <v>1426</v>
      </c>
      <c r="N433" s="333" t="s">
        <v>1437</v>
      </c>
      <c r="O433" s="333" t="s">
        <v>1495</v>
      </c>
      <c r="P433" s="333" t="s">
        <v>31</v>
      </c>
      <c r="Q433" s="333" t="s">
        <v>30</v>
      </c>
      <c r="R433" s="333" t="s">
        <v>2749</v>
      </c>
      <c r="S433" s="337" t="s">
        <v>2750</v>
      </c>
      <c r="T433" s="333" t="s">
        <v>1442</v>
      </c>
      <c r="U433" s="336">
        <f t="shared" si="26"/>
        <v>2</v>
      </c>
      <c r="V433" s="333" t="s">
        <v>1431</v>
      </c>
      <c r="W433" s="336">
        <f t="shared" si="29"/>
        <v>2</v>
      </c>
      <c r="X433" s="333" t="s">
        <v>1431</v>
      </c>
      <c r="Y433" s="336">
        <f t="shared" si="27"/>
        <v>2</v>
      </c>
      <c r="Z433" s="333">
        <f t="shared" si="28"/>
        <v>6</v>
      </c>
      <c r="AA433" s="333" t="s">
        <v>31</v>
      </c>
      <c r="AB433" s="333" t="s">
        <v>1432</v>
      </c>
      <c r="AC433" s="333" t="s">
        <v>1432</v>
      </c>
      <c r="AD433" s="333" t="s">
        <v>2496</v>
      </c>
      <c r="AE433" s="333" t="s">
        <v>1433</v>
      </c>
      <c r="AF433" s="334">
        <v>44530</v>
      </c>
      <c r="AG433" s="333" t="s">
        <v>1445</v>
      </c>
      <c r="AH433" s="333">
        <v>1</v>
      </c>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c r="BN433" s="323"/>
      <c r="BO433" s="323"/>
      <c r="BP433" s="323"/>
      <c r="BQ433" s="323"/>
      <c r="BR433" s="323"/>
      <c r="BS433" s="323"/>
      <c r="BT433" s="323"/>
      <c r="BU433" s="323"/>
      <c r="BV433" s="323"/>
      <c r="BW433" s="323"/>
      <c r="BX433" s="323"/>
      <c r="BY433" s="323"/>
      <c r="BZ433" s="323"/>
      <c r="CA433" s="323"/>
      <c r="CB433" s="323"/>
      <c r="CC433" s="323"/>
      <c r="CD433" s="323"/>
      <c r="CE433" s="323"/>
      <c r="CF433" s="323"/>
      <c r="CG433" s="323"/>
      <c r="CH433" s="323"/>
      <c r="CI433" s="323"/>
      <c r="CJ433" s="323"/>
      <c r="CK433" s="323"/>
      <c r="CL433" s="323"/>
      <c r="CM433" s="323"/>
      <c r="CN433" s="323"/>
      <c r="CO433" s="323"/>
      <c r="CP433" s="323"/>
      <c r="CQ433" s="323"/>
      <c r="CR433" s="323"/>
      <c r="CS433" s="323"/>
      <c r="CT433" s="323"/>
      <c r="CU433" s="323"/>
      <c r="CV433" s="323"/>
      <c r="CW433" s="323"/>
      <c r="CX433" s="323"/>
      <c r="CY433" s="323"/>
      <c r="CZ433" s="323"/>
      <c r="DA433" s="323"/>
      <c r="DB433" s="323"/>
      <c r="DC433" s="323"/>
      <c r="DD433" s="323"/>
      <c r="DE433" s="323"/>
      <c r="DF433" s="323"/>
      <c r="DG433" s="323"/>
      <c r="DH433" s="323"/>
      <c r="DI433" s="323"/>
      <c r="DJ433" s="323"/>
      <c r="DK433" s="323"/>
      <c r="DL433" s="323"/>
      <c r="DM433" s="323"/>
      <c r="DN433" s="323"/>
      <c r="DO433" s="323"/>
      <c r="DP433" s="323"/>
      <c r="DQ433" s="323"/>
      <c r="DR433" s="323"/>
      <c r="DS433" s="323"/>
      <c r="DT433" s="323"/>
      <c r="DU433" s="323"/>
      <c r="DV433" s="323"/>
      <c r="DW433" s="323"/>
      <c r="DX433" s="323"/>
      <c r="DY433" s="323"/>
      <c r="DZ433" s="323"/>
      <c r="EA433" s="323"/>
      <c r="EB433" s="323"/>
      <c r="EC433" s="323"/>
      <c r="ED433" s="323"/>
      <c r="EE433" s="323"/>
      <c r="EF433" s="323"/>
      <c r="EG433" s="323"/>
      <c r="EH433" s="323"/>
      <c r="EI433" s="323"/>
      <c r="EJ433" s="323"/>
      <c r="EK433" s="323"/>
      <c r="EL433" s="323"/>
      <c r="EM433" s="323"/>
      <c r="EN433" s="323"/>
      <c r="EO433" s="323"/>
      <c r="EP433" s="323"/>
      <c r="EQ433" s="323"/>
      <c r="ER433" s="323"/>
      <c r="ES433" s="323"/>
      <c r="ET433" s="323"/>
      <c r="EU433" s="323"/>
    </row>
    <row r="434" spans="1:151" s="333" customFormat="1" ht="90">
      <c r="A434" s="333" t="s">
        <v>2827</v>
      </c>
      <c r="B434" s="333" t="s">
        <v>937</v>
      </c>
      <c r="C434" s="333" t="s">
        <v>356</v>
      </c>
      <c r="D434" s="333" t="s">
        <v>2828</v>
      </c>
      <c r="E434" s="333" t="s">
        <v>2829</v>
      </c>
      <c r="F434" s="333" t="s">
        <v>31</v>
      </c>
      <c r="G434" s="333">
        <v>135</v>
      </c>
      <c r="H434" s="333" t="s">
        <v>1422</v>
      </c>
      <c r="I434" s="333" t="s">
        <v>1423</v>
      </c>
      <c r="J434" s="334" t="s">
        <v>1450</v>
      </c>
      <c r="K434" s="334" t="s">
        <v>1425</v>
      </c>
      <c r="L434" s="334" t="s">
        <v>1425</v>
      </c>
      <c r="M434" s="333" t="s">
        <v>1426</v>
      </c>
      <c r="N434" s="333" t="s">
        <v>1437</v>
      </c>
      <c r="O434" s="333" t="s">
        <v>1495</v>
      </c>
      <c r="P434" s="333" t="s">
        <v>31</v>
      </c>
      <c r="Q434" s="333" t="s">
        <v>30</v>
      </c>
      <c r="R434" s="333" t="s">
        <v>2749</v>
      </c>
      <c r="S434" s="337" t="s">
        <v>2750</v>
      </c>
      <c r="T434" s="333" t="s">
        <v>1442</v>
      </c>
      <c r="U434" s="336">
        <f t="shared" si="26"/>
        <v>2</v>
      </c>
      <c r="V434" s="333" t="s">
        <v>1431</v>
      </c>
      <c r="W434" s="336">
        <f t="shared" si="29"/>
        <v>2</v>
      </c>
      <c r="X434" s="333" t="s">
        <v>1431</v>
      </c>
      <c r="Y434" s="336">
        <f t="shared" si="27"/>
        <v>2</v>
      </c>
      <c r="Z434" s="333">
        <f t="shared" si="28"/>
        <v>6</v>
      </c>
      <c r="AA434" s="333" t="s">
        <v>30</v>
      </c>
      <c r="AB434" s="333" t="s">
        <v>1443</v>
      </c>
      <c r="AC434" s="333" t="s">
        <v>1443</v>
      </c>
      <c r="AD434" s="333" t="s">
        <v>1444</v>
      </c>
      <c r="AE434" s="333" t="s">
        <v>1433</v>
      </c>
      <c r="AF434" s="334">
        <v>44530</v>
      </c>
      <c r="AG434" s="333" t="s">
        <v>1445</v>
      </c>
      <c r="AH434" s="333">
        <v>1</v>
      </c>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c r="BM434" s="323"/>
      <c r="BN434" s="323"/>
      <c r="BO434" s="323"/>
      <c r="BP434" s="323"/>
      <c r="BQ434" s="323"/>
      <c r="BR434" s="323"/>
      <c r="BS434" s="323"/>
      <c r="BT434" s="323"/>
      <c r="BU434" s="323"/>
      <c r="BV434" s="323"/>
      <c r="BW434" s="323"/>
      <c r="BX434" s="323"/>
      <c r="BY434" s="323"/>
      <c r="BZ434" s="323"/>
      <c r="CA434" s="323"/>
      <c r="CB434" s="323"/>
      <c r="CC434" s="323"/>
      <c r="CD434" s="323"/>
      <c r="CE434" s="323"/>
      <c r="CF434" s="323"/>
      <c r="CG434" s="323"/>
      <c r="CH434" s="323"/>
      <c r="CI434" s="323"/>
      <c r="CJ434" s="323"/>
      <c r="CK434" s="323"/>
      <c r="CL434" s="323"/>
      <c r="CM434" s="323"/>
      <c r="CN434" s="323"/>
      <c r="CO434" s="323"/>
      <c r="CP434" s="323"/>
      <c r="CQ434" s="323"/>
      <c r="CR434" s="323"/>
      <c r="CS434" s="323"/>
      <c r="CT434" s="323"/>
      <c r="CU434" s="323"/>
      <c r="CV434" s="323"/>
      <c r="CW434" s="323"/>
      <c r="CX434" s="323"/>
      <c r="CY434" s="323"/>
      <c r="CZ434" s="323"/>
      <c r="DA434" s="323"/>
      <c r="DB434" s="323"/>
      <c r="DC434" s="323"/>
      <c r="DD434" s="323"/>
      <c r="DE434" s="323"/>
      <c r="DF434" s="323"/>
      <c r="DG434" s="323"/>
      <c r="DH434" s="323"/>
      <c r="DI434" s="323"/>
      <c r="DJ434" s="323"/>
      <c r="DK434" s="323"/>
      <c r="DL434" s="323"/>
      <c r="DM434" s="323"/>
      <c r="DN434" s="323"/>
      <c r="DO434" s="323"/>
      <c r="DP434" s="323"/>
      <c r="DQ434" s="323"/>
      <c r="DR434" s="323"/>
      <c r="DS434" s="323"/>
      <c r="DT434" s="323"/>
      <c r="DU434" s="323"/>
      <c r="DV434" s="323"/>
      <c r="DW434" s="323"/>
      <c r="DX434" s="323"/>
      <c r="DY434" s="323"/>
      <c r="DZ434" s="323"/>
      <c r="EA434" s="323"/>
      <c r="EB434" s="323"/>
      <c r="EC434" s="323"/>
      <c r="ED434" s="323"/>
      <c r="EE434" s="323"/>
      <c r="EF434" s="323"/>
      <c r="EG434" s="323"/>
      <c r="EH434" s="323"/>
      <c r="EI434" s="323"/>
      <c r="EJ434" s="323"/>
      <c r="EK434" s="323"/>
      <c r="EL434" s="323"/>
      <c r="EM434" s="323"/>
      <c r="EN434" s="323"/>
      <c r="EO434" s="323"/>
      <c r="EP434" s="323"/>
      <c r="EQ434" s="323"/>
      <c r="ER434" s="323"/>
      <c r="ES434" s="323"/>
      <c r="ET434" s="323"/>
      <c r="EU434" s="323"/>
    </row>
    <row r="435" spans="1:151" s="333" customFormat="1" ht="90">
      <c r="A435" s="333" t="s">
        <v>2830</v>
      </c>
      <c r="B435" s="333" t="s">
        <v>937</v>
      </c>
      <c r="C435" s="333" t="s">
        <v>356</v>
      </c>
      <c r="D435" s="333" t="s">
        <v>2831</v>
      </c>
      <c r="E435" s="333" t="s">
        <v>2832</v>
      </c>
      <c r="F435" s="333" t="s">
        <v>31</v>
      </c>
      <c r="G435" s="338">
        <v>135</v>
      </c>
      <c r="H435" s="333" t="s">
        <v>1422</v>
      </c>
      <c r="I435" s="333" t="s">
        <v>1423</v>
      </c>
      <c r="J435" s="334" t="s">
        <v>1450</v>
      </c>
      <c r="K435" s="334" t="s">
        <v>1425</v>
      </c>
      <c r="L435" s="334" t="s">
        <v>1425</v>
      </c>
      <c r="M435" s="333" t="s">
        <v>1426</v>
      </c>
      <c r="N435" s="333" t="s">
        <v>1437</v>
      </c>
      <c r="O435" s="333" t="s">
        <v>1495</v>
      </c>
      <c r="P435" s="333" t="s">
        <v>31</v>
      </c>
      <c r="Q435" s="333" t="s">
        <v>30</v>
      </c>
      <c r="R435" s="333" t="s">
        <v>2749</v>
      </c>
      <c r="S435" s="337" t="s">
        <v>2750</v>
      </c>
      <c r="T435" s="333" t="s">
        <v>1442</v>
      </c>
      <c r="U435" s="336">
        <f t="shared" si="26"/>
        <v>2</v>
      </c>
      <c r="V435" s="333" t="s">
        <v>1431</v>
      </c>
      <c r="W435" s="336">
        <f t="shared" si="29"/>
        <v>2</v>
      </c>
      <c r="X435" s="333" t="s">
        <v>1431</v>
      </c>
      <c r="Y435" s="336">
        <f t="shared" si="27"/>
        <v>2</v>
      </c>
      <c r="Z435" s="333">
        <f t="shared" si="28"/>
        <v>6</v>
      </c>
      <c r="AA435" s="333" t="s">
        <v>30</v>
      </c>
      <c r="AB435" s="333" t="s">
        <v>1443</v>
      </c>
      <c r="AC435" s="333" t="s">
        <v>1443</v>
      </c>
      <c r="AD435" s="333" t="s">
        <v>1444</v>
      </c>
      <c r="AE435" s="333" t="s">
        <v>1433</v>
      </c>
      <c r="AF435" s="334">
        <v>44530</v>
      </c>
      <c r="AG435" s="333" t="s">
        <v>1445</v>
      </c>
      <c r="AH435" s="333">
        <v>1</v>
      </c>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c r="BM435" s="323"/>
      <c r="BN435" s="323"/>
      <c r="BO435" s="323"/>
      <c r="BP435" s="323"/>
      <c r="BQ435" s="323"/>
      <c r="BR435" s="323"/>
      <c r="BS435" s="323"/>
      <c r="BT435" s="323"/>
      <c r="BU435" s="323"/>
      <c r="BV435" s="323"/>
      <c r="BW435" s="323"/>
      <c r="BX435" s="323"/>
      <c r="BY435" s="323"/>
      <c r="BZ435" s="323"/>
      <c r="CA435" s="323"/>
      <c r="CB435" s="323"/>
      <c r="CC435" s="323"/>
      <c r="CD435" s="323"/>
      <c r="CE435" s="323"/>
      <c r="CF435" s="323"/>
      <c r="CG435" s="323"/>
      <c r="CH435" s="323"/>
      <c r="CI435" s="323"/>
      <c r="CJ435" s="323"/>
      <c r="CK435" s="323"/>
      <c r="CL435" s="323"/>
      <c r="CM435" s="323"/>
      <c r="CN435" s="323"/>
      <c r="CO435" s="323"/>
      <c r="CP435" s="323"/>
      <c r="CQ435" s="323"/>
      <c r="CR435" s="323"/>
      <c r="CS435" s="323"/>
      <c r="CT435" s="323"/>
      <c r="CU435" s="323"/>
      <c r="CV435" s="323"/>
      <c r="CW435" s="323"/>
      <c r="CX435" s="323"/>
      <c r="CY435" s="323"/>
      <c r="CZ435" s="323"/>
      <c r="DA435" s="323"/>
      <c r="DB435" s="323"/>
      <c r="DC435" s="323"/>
      <c r="DD435" s="323"/>
      <c r="DE435" s="323"/>
      <c r="DF435" s="323"/>
      <c r="DG435" s="323"/>
      <c r="DH435" s="323"/>
      <c r="DI435" s="323"/>
      <c r="DJ435" s="323"/>
      <c r="DK435" s="323"/>
      <c r="DL435" s="323"/>
      <c r="DM435" s="323"/>
      <c r="DN435" s="323"/>
      <c r="DO435" s="323"/>
      <c r="DP435" s="323"/>
      <c r="DQ435" s="323"/>
      <c r="DR435" s="323"/>
      <c r="DS435" s="323"/>
      <c r="DT435" s="323"/>
      <c r="DU435" s="323"/>
      <c r="DV435" s="323"/>
      <c r="DW435" s="323"/>
      <c r="DX435" s="323"/>
      <c r="DY435" s="323"/>
      <c r="DZ435" s="323"/>
      <c r="EA435" s="323"/>
      <c r="EB435" s="323"/>
      <c r="EC435" s="323"/>
      <c r="ED435" s="323"/>
      <c r="EE435" s="323"/>
      <c r="EF435" s="323"/>
      <c r="EG435" s="323"/>
      <c r="EH435" s="323"/>
      <c r="EI435" s="323"/>
      <c r="EJ435" s="323"/>
      <c r="EK435" s="323"/>
      <c r="EL435" s="323"/>
      <c r="EM435" s="323"/>
      <c r="EN435" s="323"/>
      <c r="EO435" s="323"/>
      <c r="EP435" s="323"/>
      <c r="EQ435" s="323"/>
      <c r="ER435" s="323"/>
      <c r="ES435" s="323"/>
      <c r="ET435" s="323"/>
      <c r="EU435" s="323"/>
    </row>
    <row r="436" spans="1:151" s="333" customFormat="1" ht="90">
      <c r="A436" s="333" t="s">
        <v>2833</v>
      </c>
      <c r="B436" s="333" t="s">
        <v>937</v>
      </c>
      <c r="C436" s="333" t="s">
        <v>356</v>
      </c>
      <c r="D436" s="333" t="s">
        <v>2834</v>
      </c>
      <c r="E436" s="333" t="s">
        <v>2835</v>
      </c>
      <c r="F436" s="333" t="s">
        <v>31</v>
      </c>
      <c r="G436" s="333">
        <v>135</v>
      </c>
      <c r="H436" s="333" t="s">
        <v>1422</v>
      </c>
      <c r="I436" s="333" t="s">
        <v>1423</v>
      </c>
      <c r="J436" s="334" t="s">
        <v>1450</v>
      </c>
      <c r="K436" s="334" t="s">
        <v>1425</v>
      </c>
      <c r="L436" s="334" t="s">
        <v>1425</v>
      </c>
      <c r="M436" s="333" t="s">
        <v>1426</v>
      </c>
      <c r="N436" s="333" t="s">
        <v>1437</v>
      </c>
      <c r="O436" s="333" t="s">
        <v>1495</v>
      </c>
      <c r="P436" s="333" t="s">
        <v>31</v>
      </c>
      <c r="Q436" s="333" t="s">
        <v>30</v>
      </c>
      <c r="R436" s="333" t="s">
        <v>2749</v>
      </c>
      <c r="S436" s="337" t="s">
        <v>2750</v>
      </c>
      <c r="T436" s="333" t="s">
        <v>1442</v>
      </c>
      <c r="U436" s="336">
        <f t="shared" si="26"/>
        <v>2</v>
      </c>
      <c r="V436" s="333" t="s">
        <v>1431</v>
      </c>
      <c r="W436" s="336">
        <f t="shared" si="29"/>
        <v>2</v>
      </c>
      <c r="X436" s="333" t="s">
        <v>1431</v>
      </c>
      <c r="Y436" s="336">
        <f t="shared" si="27"/>
        <v>2</v>
      </c>
      <c r="Z436" s="333">
        <f t="shared" si="28"/>
        <v>6</v>
      </c>
      <c r="AA436" s="333" t="s">
        <v>30</v>
      </c>
      <c r="AB436" s="333" t="s">
        <v>1443</v>
      </c>
      <c r="AC436" s="333" t="s">
        <v>1443</v>
      </c>
      <c r="AD436" s="333" t="s">
        <v>1444</v>
      </c>
      <c r="AE436" s="333" t="s">
        <v>1433</v>
      </c>
      <c r="AF436" s="334">
        <v>44530</v>
      </c>
      <c r="AG436" s="333" t="s">
        <v>1445</v>
      </c>
      <c r="AH436" s="333">
        <v>1</v>
      </c>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c r="BM436" s="323"/>
      <c r="BN436" s="323"/>
      <c r="BO436" s="323"/>
      <c r="BP436" s="323"/>
      <c r="BQ436" s="323"/>
      <c r="BR436" s="323"/>
      <c r="BS436" s="323"/>
      <c r="BT436" s="323"/>
      <c r="BU436" s="323"/>
      <c r="BV436" s="323"/>
      <c r="BW436" s="323"/>
      <c r="BX436" s="323"/>
      <c r="BY436" s="323"/>
      <c r="BZ436" s="323"/>
      <c r="CA436" s="323"/>
      <c r="CB436" s="323"/>
      <c r="CC436" s="323"/>
      <c r="CD436" s="323"/>
      <c r="CE436" s="323"/>
      <c r="CF436" s="323"/>
      <c r="CG436" s="323"/>
      <c r="CH436" s="323"/>
      <c r="CI436" s="323"/>
      <c r="CJ436" s="323"/>
      <c r="CK436" s="323"/>
      <c r="CL436" s="323"/>
      <c r="CM436" s="323"/>
      <c r="CN436" s="323"/>
      <c r="CO436" s="323"/>
      <c r="CP436" s="323"/>
      <c r="CQ436" s="323"/>
      <c r="CR436" s="323"/>
      <c r="CS436" s="323"/>
      <c r="CT436" s="323"/>
      <c r="CU436" s="323"/>
      <c r="CV436" s="323"/>
      <c r="CW436" s="323"/>
      <c r="CX436" s="323"/>
      <c r="CY436" s="323"/>
      <c r="CZ436" s="323"/>
      <c r="DA436" s="323"/>
      <c r="DB436" s="323"/>
      <c r="DC436" s="323"/>
      <c r="DD436" s="323"/>
      <c r="DE436" s="323"/>
      <c r="DF436" s="323"/>
      <c r="DG436" s="323"/>
      <c r="DH436" s="323"/>
      <c r="DI436" s="323"/>
      <c r="DJ436" s="323"/>
      <c r="DK436" s="323"/>
      <c r="DL436" s="323"/>
      <c r="DM436" s="323"/>
      <c r="DN436" s="323"/>
      <c r="DO436" s="323"/>
      <c r="DP436" s="323"/>
      <c r="DQ436" s="323"/>
      <c r="DR436" s="323"/>
      <c r="DS436" s="323"/>
      <c r="DT436" s="323"/>
      <c r="DU436" s="323"/>
      <c r="DV436" s="323"/>
      <c r="DW436" s="323"/>
      <c r="DX436" s="323"/>
      <c r="DY436" s="323"/>
      <c r="DZ436" s="323"/>
      <c r="EA436" s="323"/>
      <c r="EB436" s="323"/>
      <c r="EC436" s="323"/>
      <c r="ED436" s="323"/>
      <c r="EE436" s="323"/>
      <c r="EF436" s="323"/>
      <c r="EG436" s="323"/>
      <c r="EH436" s="323"/>
      <c r="EI436" s="323"/>
      <c r="EJ436" s="323"/>
      <c r="EK436" s="323"/>
      <c r="EL436" s="323"/>
      <c r="EM436" s="323"/>
      <c r="EN436" s="323"/>
      <c r="EO436" s="323"/>
      <c r="EP436" s="323"/>
      <c r="EQ436" s="323"/>
      <c r="ER436" s="323"/>
      <c r="ES436" s="323"/>
      <c r="ET436" s="323"/>
      <c r="EU436" s="323"/>
    </row>
    <row r="437" spans="1:151" s="333" customFormat="1" ht="120">
      <c r="A437" s="333" t="s">
        <v>2836</v>
      </c>
      <c r="B437" s="333" t="s">
        <v>1497</v>
      </c>
      <c r="C437" s="333" t="s">
        <v>356</v>
      </c>
      <c r="D437" s="333" t="s">
        <v>2837</v>
      </c>
      <c r="E437" s="333" t="s">
        <v>2838</v>
      </c>
      <c r="F437" s="333" t="s">
        <v>30</v>
      </c>
      <c r="G437" s="356" t="s">
        <v>1423</v>
      </c>
      <c r="H437" s="333" t="s">
        <v>1422</v>
      </c>
      <c r="I437" s="334">
        <v>43466</v>
      </c>
      <c r="J437" s="334" t="s">
        <v>1173</v>
      </c>
      <c r="K437" s="334" t="s">
        <v>1560</v>
      </c>
      <c r="L437" s="334" t="s">
        <v>1560</v>
      </c>
      <c r="M437" s="333" t="s">
        <v>1426</v>
      </c>
      <c r="N437" s="333" t="s">
        <v>1437</v>
      </c>
      <c r="O437" s="333" t="s">
        <v>1441</v>
      </c>
      <c r="P437" s="333" t="s">
        <v>31</v>
      </c>
      <c r="Q437" s="333" t="s">
        <v>31</v>
      </c>
      <c r="R437" s="333" t="s">
        <v>2839</v>
      </c>
      <c r="S437" s="333" t="s">
        <v>2840</v>
      </c>
      <c r="T437" s="333" t="s">
        <v>1442</v>
      </c>
      <c r="U437" s="336">
        <f t="shared" si="26"/>
        <v>2</v>
      </c>
      <c r="V437" s="333" t="s">
        <v>1431</v>
      </c>
      <c r="W437" s="336">
        <f t="shared" si="29"/>
        <v>2</v>
      </c>
      <c r="X437" s="333" t="s">
        <v>1431</v>
      </c>
      <c r="Y437" s="336">
        <f t="shared" si="27"/>
        <v>2</v>
      </c>
      <c r="Z437" s="333">
        <f t="shared" si="28"/>
        <v>6</v>
      </c>
      <c r="AA437" s="333" t="s">
        <v>31</v>
      </c>
      <c r="AB437" s="333" t="s">
        <v>2841</v>
      </c>
      <c r="AC437" s="333" t="s">
        <v>1982</v>
      </c>
      <c r="AD437" s="333" t="s">
        <v>2496</v>
      </c>
      <c r="AE437" s="333" t="s">
        <v>1433</v>
      </c>
      <c r="AF437" s="334">
        <v>44530</v>
      </c>
      <c r="AG437" s="333" t="s">
        <v>1445</v>
      </c>
      <c r="AH437" s="333">
        <v>1</v>
      </c>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c r="BM437" s="323"/>
      <c r="BN437" s="323"/>
      <c r="BO437" s="323"/>
      <c r="BP437" s="323"/>
      <c r="BQ437" s="323"/>
      <c r="BR437" s="323"/>
      <c r="BS437" s="323"/>
      <c r="BT437" s="323"/>
      <c r="BU437" s="323"/>
      <c r="BV437" s="323"/>
      <c r="BW437" s="323"/>
      <c r="BX437" s="323"/>
      <c r="BY437" s="323"/>
      <c r="BZ437" s="323"/>
      <c r="CA437" s="323"/>
      <c r="CB437" s="323"/>
      <c r="CC437" s="323"/>
      <c r="CD437" s="323"/>
      <c r="CE437" s="323"/>
      <c r="CF437" s="323"/>
      <c r="CG437" s="323"/>
      <c r="CH437" s="323"/>
      <c r="CI437" s="323"/>
      <c r="CJ437" s="323"/>
      <c r="CK437" s="323"/>
      <c r="CL437" s="323"/>
      <c r="CM437" s="323"/>
      <c r="CN437" s="323"/>
      <c r="CO437" s="323"/>
      <c r="CP437" s="323"/>
      <c r="CQ437" s="323"/>
      <c r="CR437" s="323"/>
      <c r="CS437" s="323"/>
      <c r="CT437" s="323"/>
      <c r="CU437" s="323"/>
      <c r="CV437" s="323"/>
      <c r="CW437" s="323"/>
      <c r="CX437" s="323"/>
      <c r="CY437" s="323"/>
      <c r="CZ437" s="323"/>
      <c r="DA437" s="323"/>
      <c r="DB437" s="323"/>
      <c r="DC437" s="323"/>
      <c r="DD437" s="323"/>
      <c r="DE437" s="323"/>
      <c r="DF437" s="323"/>
      <c r="DG437" s="323"/>
      <c r="DH437" s="323"/>
      <c r="DI437" s="323"/>
      <c r="DJ437" s="323"/>
      <c r="DK437" s="323"/>
      <c r="DL437" s="323"/>
      <c r="DM437" s="323"/>
      <c r="DN437" s="323"/>
      <c r="DO437" s="323"/>
      <c r="DP437" s="323"/>
      <c r="DQ437" s="323"/>
      <c r="DR437" s="323"/>
      <c r="DS437" s="323"/>
      <c r="DT437" s="323"/>
      <c r="DU437" s="323"/>
      <c r="DV437" s="323"/>
      <c r="DW437" s="323"/>
      <c r="DX437" s="323"/>
      <c r="DY437" s="323"/>
      <c r="DZ437" s="323"/>
      <c r="EA437" s="323"/>
      <c r="EB437" s="323"/>
      <c r="EC437" s="323"/>
      <c r="ED437" s="323"/>
      <c r="EE437" s="323"/>
      <c r="EF437" s="323"/>
      <c r="EG437" s="323"/>
      <c r="EH437" s="323"/>
      <c r="EI437" s="323"/>
      <c r="EJ437" s="323"/>
      <c r="EK437" s="323"/>
      <c r="EL437" s="323"/>
      <c r="EM437" s="323"/>
      <c r="EN437" s="323"/>
      <c r="EO437" s="323"/>
      <c r="EP437" s="323"/>
      <c r="EQ437" s="323"/>
      <c r="ER437" s="323"/>
      <c r="ES437" s="323"/>
      <c r="ET437" s="323"/>
      <c r="EU437" s="323"/>
    </row>
    <row r="438" spans="1:151" s="323" customFormat="1" ht="90">
      <c r="A438" s="333" t="s">
        <v>2842</v>
      </c>
      <c r="B438" s="333" t="s">
        <v>1497</v>
      </c>
      <c r="C438" s="333" t="s">
        <v>356</v>
      </c>
      <c r="D438" s="333" t="s">
        <v>2843</v>
      </c>
      <c r="E438" s="333" t="s">
        <v>2844</v>
      </c>
      <c r="F438" s="333" t="s">
        <v>30</v>
      </c>
      <c r="G438" s="356" t="s">
        <v>1423</v>
      </c>
      <c r="H438" s="333" t="s">
        <v>1422</v>
      </c>
      <c r="I438" s="334">
        <v>43467</v>
      </c>
      <c r="J438" s="334" t="s">
        <v>1534</v>
      </c>
      <c r="K438" s="334" t="s">
        <v>1560</v>
      </c>
      <c r="L438" s="334" t="s">
        <v>1560</v>
      </c>
      <c r="M438" s="333" t="s">
        <v>1426</v>
      </c>
      <c r="N438" s="333" t="s">
        <v>1437</v>
      </c>
      <c r="O438" s="333" t="s">
        <v>1441</v>
      </c>
      <c r="P438" s="333" t="s">
        <v>31</v>
      </c>
      <c r="Q438" s="333" t="s">
        <v>31</v>
      </c>
      <c r="R438" s="333" t="s">
        <v>2839</v>
      </c>
      <c r="S438" s="333" t="s">
        <v>2845</v>
      </c>
      <c r="T438" s="333" t="s">
        <v>1442</v>
      </c>
      <c r="U438" s="336">
        <f t="shared" si="26"/>
        <v>2</v>
      </c>
      <c r="V438" s="333" t="s">
        <v>1431</v>
      </c>
      <c r="W438" s="336">
        <f t="shared" si="29"/>
        <v>2</v>
      </c>
      <c r="X438" s="333" t="s">
        <v>1431</v>
      </c>
      <c r="Y438" s="336">
        <f t="shared" si="27"/>
        <v>2</v>
      </c>
      <c r="Z438" s="333">
        <f t="shared" si="28"/>
        <v>6</v>
      </c>
      <c r="AA438" s="333" t="s">
        <v>30</v>
      </c>
      <c r="AB438" s="333" t="s">
        <v>1443</v>
      </c>
      <c r="AC438" s="333" t="s">
        <v>1443</v>
      </c>
      <c r="AD438" s="333" t="s">
        <v>1444</v>
      </c>
      <c r="AE438" s="333" t="s">
        <v>1433</v>
      </c>
      <c r="AF438" s="334">
        <v>44530</v>
      </c>
      <c r="AG438" s="333" t="s">
        <v>1445</v>
      </c>
      <c r="AH438" s="333">
        <v>1</v>
      </c>
    </row>
    <row r="439" spans="1:151" ht="120">
      <c r="A439" s="333" t="s">
        <v>2846</v>
      </c>
      <c r="B439" s="333" t="s">
        <v>1497</v>
      </c>
      <c r="C439" s="333" t="s">
        <v>356</v>
      </c>
      <c r="D439" s="333" t="s">
        <v>2847</v>
      </c>
      <c r="E439" s="333" t="s">
        <v>2848</v>
      </c>
      <c r="F439" s="333" t="s">
        <v>30</v>
      </c>
      <c r="G439" s="356" t="s">
        <v>1423</v>
      </c>
      <c r="H439" s="333" t="s">
        <v>1422</v>
      </c>
      <c r="I439" s="334">
        <v>43467</v>
      </c>
      <c r="J439" s="334" t="s">
        <v>1173</v>
      </c>
      <c r="K439" s="334" t="s">
        <v>1560</v>
      </c>
      <c r="L439" s="334" t="s">
        <v>1560</v>
      </c>
      <c r="M439" s="333" t="s">
        <v>1426</v>
      </c>
      <c r="N439" s="333" t="s">
        <v>1437</v>
      </c>
      <c r="O439" s="333" t="s">
        <v>1441</v>
      </c>
      <c r="P439" s="333" t="s">
        <v>31</v>
      </c>
      <c r="Q439" s="333" t="s">
        <v>30</v>
      </c>
      <c r="R439" s="333" t="s">
        <v>2839</v>
      </c>
      <c r="S439" s="333" t="s">
        <v>2845</v>
      </c>
      <c r="T439" s="333" t="s">
        <v>1442</v>
      </c>
      <c r="U439" s="336">
        <f t="shared" si="26"/>
        <v>2</v>
      </c>
      <c r="V439" s="333" t="s">
        <v>1431</v>
      </c>
      <c r="W439" s="336">
        <f t="shared" si="29"/>
        <v>2</v>
      </c>
      <c r="X439" s="333" t="s">
        <v>1431</v>
      </c>
      <c r="Y439" s="336">
        <f t="shared" si="27"/>
        <v>2</v>
      </c>
      <c r="Z439" s="333">
        <f t="shared" si="28"/>
        <v>6</v>
      </c>
      <c r="AA439" s="333" t="s">
        <v>31</v>
      </c>
      <c r="AB439" s="333" t="s">
        <v>2841</v>
      </c>
      <c r="AC439" s="333" t="s">
        <v>1982</v>
      </c>
      <c r="AD439" s="333" t="s">
        <v>2496</v>
      </c>
      <c r="AE439" s="333" t="s">
        <v>1433</v>
      </c>
      <c r="AF439" s="334">
        <v>44530</v>
      </c>
      <c r="AG439" s="333" t="s">
        <v>1445</v>
      </c>
      <c r="AH439" s="333">
        <v>1</v>
      </c>
    </row>
    <row r="440" spans="1:151" ht="90">
      <c r="A440" s="333" t="s">
        <v>2849</v>
      </c>
      <c r="B440" s="333" t="s">
        <v>1497</v>
      </c>
      <c r="C440" s="333" t="s">
        <v>356</v>
      </c>
      <c r="D440" s="333" t="s">
        <v>2850</v>
      </c>
      <c r="E440" s="333" t="s">
        <v>2851</v>
      </c>
      <c r="F440" s="333" t="s">
        <v>30</v>
      </c>
      <c r="G440" s="356" t="s">
        <v>1423</v>
      </c>
      <c r="H440" s="333" t="s">
        <v>1422</v>
      </c>
      <c r="I440" s="334">
        <v>43467</v>
      </c>
      <c r="J440" s="334" t="s">
        <v>1173</v>
      </c>
      <c r="K440" s="334" t="s">
        <v>1560</v>
      </c>
      <c r="L440" s="334" t="s">
        <v>1560</v>
      </c>
      <c r="M440" s="333" t="s">
        <v>1426</v>
      </c>
      <c r="N440" s="333" t="s">
        <v>1437</v>
      </c>
      <c r="O440" s="333" t="s">
        <v>1441</v>
      </c>
      <c r="P440" s="333" t="s">
        <v>31</v>
      </c>
      <c r="Q440" s="333" t="s">
        <v>31</v>
      </c>
      <c r="R440" s="333" t="s">
        <v>2839</v>
      </c>
      <c r="S440" s="333" t="s">
        <v>2845</v>
      </c>
      <c r="T440" s="333" t="s">
        <v>1442</v>
      </c>
      <c r="U440" s="336">
        <f t="shared" si="26"/>
        <v>2</v>
      </c>
      <c r="V440" s="333" t="s">
        <v>1431</v>
      </c>
      <c r="W440" s="336">
        <f t="shared" si="29"/>
        <v>2</v>
      </c>
      <c r="X440" s="333" t="s">
        <v>1431</v>
      </c>
      <c r="Y440" s="336">
        <f t="shared" si="27"/>
        <v>2</v>
      </c>
      <c r="Z440" s="333">
        <f t="shared" si="28"/>
        <v>6</v>
      </c>
      <c r="AA440" s="333" t="s">
        <v>30</v>
      </c>
      <c r="AB440" s="333" t="s">
        <v>1443</v>
      </c>
      <c r="AC440" s="333" t="s">
        <v>1443</v>
      </c>
      <c r="AD440" s="333" t="s">
        <v>1444</v>
      </c>
      <c r="AE440" s="333" t="s">
        <v>1433</v>
      </c>
      <c r="AF440" s="334">
        <v>44530</v>
      </c>
      <c r="AG440" s="333" t="s">
        <v>1445</v>
      </c>
      <c r="AH440" s="333">
        <v>1</v>
      </c>
    </row>
    <row r="441" spans="1:151" ht="90">
      <c r="A441" s="333" t="s">
        <v>2852</v>
      </c>
      <c r="B441" s="333" t="s">
        <v>1497</v>
      </c>
      <c r="C441" s="333" t="s">
        <v>1539</v>
      </c>
      <c r="D441" s="333" t="s">
        <v>2853</v>
      </c>
      <c r="E441" s="333" t="s">
        <v>2854</v>
      </c>
      <c r="F441" s="333" t="s">
        <v>30</v>
      </c>
      <c r="G441" s="356" t="s">
        <v>1423</v>
      </c>
      <c r="H441" s="333" t="s">
        <v>1506</v>
      </c>
      <c r="I441" s="334">
        <v>36896</v>
      </c>
      <c r="J441" s="334" t="s">
        <v>1450</v>
      </c>
      <c r="K441" s="334" t="s">
        <v>1560</v>
      </c>
      <c r="L441" s="334" t="s">
        <v>1560</v>
      </c>
      <c r="M441" s="333" t="s">
        <v>1426</v>
      </c>
      <c r="N441" s="333" t="s">
        <v>1437</v>
      </c>
      <c r="O441" s="333" t="s">
        <v>1441</v>
      </c>
      <c r="P441" s="333" t="s">
        <v>31</v>
      </c>
      <c r="Q441" s="333" t="s">
        <v>30</v>
      </c>
      <c r="R441" s="333" t="s">
        <v>2839</v>
      </c>
      <c r="S441" s="333" t="s">
        <v>2855</v>
      </c>
      <c r="T441" s="333" t="s">
        <v>1442</v>
      </c>
      <c r="U441" s="336">
        <f t="shared" si="26"/>
        <v>2</v>
      </c>
      <c r="V441" s="333" t="s">
        <v>8</v>
      </c>
      <c r="W441" s="336">
        <f t="shared" si="29"/>
        <v>1</v>
      </c>
      <c r="X441" s="333" t="s">
        <v>1431</v>
      </c>
      <c r="Y441" s="336">
        <f t="shared" si="27"/>
        <v>2</v>
      </c>
      <c r="Z441" s="333">
        <f t="shared" si="28"/>
        <v>5</v>
      </c>
      <c r="AA441" s="333" t="s">
        <v>30</v>
      </c>
      <c r="AB441" s="333" t="s">
        <v>1443</v>
      </c>
      <c r="AC441" s="333" t="s">
        <v>1443</v>
      </c>
      <c r="AD441" s="333" t="s">
        <v>1444</v>
      </c>
      <c r="AE441" s="333" t="s">
        <v>1433</v>
      </c>
      <c r="AF441" s="334">
        <v>44530</v>
      </c>
      <c r="AG441" s="333" t="s">
        <v>1445</v>
      </c>
      <c r="AH441" s="333">
        <v>1</v>
      </c>
    </row>
    <row r="442" spans="1:151" ht="90">
      <c r="A442" s="333" t="s">
        <v>2856</v>
      </c>
      <c r="B442" s="333" t="s">
        <v>1497</v>
      </c>
      <c r="C442" s="333" t="s">
        <v>356</v>
      </c>
      <c r="D442" s="333" t="s">
        <v>2857</v>
      </c>
      <c r="E442" s="333" t="s">
        <v>2854</v>
      </c>
      <c r="F442" s="333" t="s">
        <v>30</v>
      </c>
      <c r="G442" s="356" t="s">
        <v>1423</v>
      </c>
      <c r="H442" s="333" t="s">
        <v>1422</v>
      </c>
      <c r="I442" s="334">
        <v>41640</v>
      </c>
      <c r="J442" s="334" t="s">
        <v>1450</v>
      </c>
      <c r="K442" s="334" t="s">
        <v>1560</v>
      </c>
      <c r="L442" s="334" t="s">
        <v>1560</v>
      </c>
      <c r="M442" s="333" t="s">
        <v>1426</v>
      </c>
      <c r="N442" s="333" t="s">
        <v>1437</v>
      </c>
      <c r="O442" s="333" t="s">
        <v>1441</v>
      </c>
      <c r="P442" s="333" t="s">
        <v>30</v>
      </c>
      <c r="Q442" s="333" t="s">
        <v>30</v>
      </c>
      <c r="R442" s="333" t="s">
        <v>2839</v>
      </c>
      <c r="S442" s="333" t="s">
        <v>2855</v>
      </c>
      <c r="T442" s="333" t="s">
        <v>1442</v>
      </c>
      <c r="U442" s="336">
        <f t="shared" si="26"/>
        <v>2</v>
      </c>
      <c r="V442" s="333" t="s">
        <v>8</v>
      </c>
      <c r="W442" s="336">
        <f t="shared" si="29"/>
        <v>1</v>
      </c>
      <c r="X442" s="333" t="s">
        <v>1431</v>
      </c>
      <c r="Y442" s="336">
        <f t="shared" si="27"/>
        <v>2</v>
      </c>
      <c r="Z442" s="333">
        <f t="shared" si="28"/>
        <v>5</v>
      </c>
      <c r="AA442" s="333" t="s">
        <v>31</v>
      </c>
      <c r="AB442" s="333" t="s">
        <v>1443</v>
      </c>
      <c r="AC442" s="333" t="s">
        <v>1443</v>
      </c>
      <c r="AD442" s="333" t="s">
        <v>1444</v>
      </c>
      <c r="AE442" s="333" t="s">
        <v>1433</v>
      </c>
      <c r="AF442" s="334">
        <v>44530</v>
      </c>
      <c r="AG442" s="333" t="s">
        <v>1445</v>
      </c>
      <c r="AH442" s="333">
        <v>1</v>
      </c>
    </row>
    <row r="443" spans="1:151" s="333" customFormat="1" ht="90">
      <c r="A443" s="333" t="s">
        <v>2858</v>
      </c>
      <c r="B443" s="333" t="s">
        <v>1497</v>
      </c>
      <c r="C443" s="333" t="s">
        <v>356</v>
      </c>
      <c r="D443" s="333" t="s">
        <v>2859</v>
      </c>
      <c r="E443" s="333" t="s">
        <v>2860</v>
      </c>
      <c r="F443" s="333" t="s">
        <v>31</v>
      </c>
      <c r="G443" s="333" t="s">
        <v>2861</v>
      </c>
      <c r="H443" s="333" t="s">
        <v>1506</v>
      </c>
      <c r="I443" s="334">
        <v>42538</v>
      </c>
      <c r="J443" s="334" t="s">
        <v>1450</v>
      </c>
      <c r="K443" s="334" t="s">
        <v>1560</v>
      </c>
      <c r="L443" s="334" t="s">
        <v>1560</v>
      </c>
      <c r="M443" s="333" t="s">
        <v>1426</v>
      </c>
      <c r="N443" s="333" t="s">
        <v>1437</v>
      </c>
      <c r="O443" s="333" t="s">
        <v>1441</v>
      </c>
      <c r="P443" s="333" t="s">
        <v>31</v>
      </c>
      <c r="Q443" s="333" t="s">
        <v>30</v>
      </c>
      <c r="R443" s="333" t="s">
        <v>2839</v>
      </c>
      <c r="S443" s="333" t="s">
        <v>2862</v>
      </c>
      <c r="T443" s="333" t="s">
        <v>1442</v>
      </c>
      <c r="U443" s="336">
        <f t="shared" si="26"/>
        <v>2</v>
      </c>
      <c r="V443" s="333" t="s">
        <v>1431</v>
      </c>
      <c r="W443" s="336">
        <f t="shared" si="29"/>
        <v>2</v>
      </c>
      <c r="X443" s="333" t="s">
        <v>1431</v>
      </c>
      <c r="Y443" s="336">
        <f t="shared" si="27"/>
        <v>2</v>
      </c>
      <c r="Z443" s="333">
        <f t="shared" si="28"/>
        <v>6</v>
      </c>
      <c r="AA443" s="333" t="s">
        <v>30</v>
      </c>
      <c r="AB443" s="333" t="s">
        <v>1443</v>
      </c>
      <c r="AC443" s="333" t="s">
        <v>1443</v>
      </c>
      <c r="AD443" s="333" t="s">
        <v>1444</v>
      </c>
      <c r="AE443" s="333" t="s">
        <v>1433</v>
      </c>
      <c r="AF443" s="334">
        <v>44530</v>
      </c>
      <c r="AG443" s="333" t="s">
        <v>1445</v>
      </c>
      <c r="AH443" s="333">
        <v>1</v>
      </c>
    </row>
    <row r="444" spans="1:151" s="333" customFormat="1" ht="90">
      <c r="A444" s="333" t="s">
        <v>2863</v>
      </c>
      <c r="B444" s="333" t="s">
        <v>1497</v>
      </c>
      <c r="C444" s="333" t="s">
        <v>356</v>
      </c>
      <c r="D444" s="333" t="s">
        <v>2864</v>
      </c>
      <c r="E444" s="333" t="s">
        <v>2865</v>
      </c>
      <c r="F444" s="333" t="s">
        <v>31</v>
      </c>
      <c r="G444" s="333" t="s">
        <v>2861</v>
      </c>
      <c r="H444" s="333" t="s">
        <v>1506</v>
      </c>
      <c r="I444" s="334">
        <v>42538</v>
      </c>
      <c r="J444" s="334" t="s">
        <v>1450</v>
      </c>
      <c r="K444" s="334" t="s">
        <v>1560</v>
      </c>
      <c r="L444" s="334" t="s">
        <v>1560</v>
      </c>
      <c r="M444" s="333" t="s">
        <v>1426</v>
      </c>
      <c r="N444" s="333" t="s">
        <v>1437</v>
      </c>
      <c r="O444" s="333" t="s">
        <v>1441</v>
      </c>
      <c r="P444" s="333" t="s">
        <v>31</v>
      </c>
      <c r="Q444" s="333" t="s">
        <v>30</v>
      </c>
      <c r="R444" s="333" t="s">
        <v>2839</v>
      </c>
      <c r="S444" s="333" t="s">
        <v>2862</v>
      </c>
      <c r="T444" s="333" t="s">
        <v>1442</v>
      </c>
      <c r="U444" s="336">
        <f t="shared" si="26"/>
        <v>2</v>
      </c>
      <c r="V444" s="333" t="s">
        <v>1431</v>
      </c>
      <c r="W444" s="336">
        <f t="shared" si="29"/>
        <v>2</v>
      </c>
      <c r="X444" s="333" t="s">
        <v>1431</v>
      </c>
      <c r="Y444" s="336">
        <f t="shared" si="27"/>
        <v>2</v>
      </c>
      <c r="Z444" s="333">
        <f t="shared" si="28"/>
        <v>6</v>
      </c>
      <c r="AA444" s="333" t="s">
        <v>30</v>
      </c>
      <c r="AB444" s="333" t="s">
        <v>1443</v>
      </c>
      <c r="AC444" s="333" t="s">
        <v>1443</v>
      </c>
      <c r="AD444" s="333" t="s">
        <v>1444</v>
      </c>
      <c r="AE444" s="333" t="s">
        <v>1433</v>
      </c>
      <c r="AF444" s="334">
        <v>44530</v>
      </c>
      <c r="AG444" s="333" t="s">
        <v>1445</v>
      </c>
      <c r="AH444" s="333">
        <v>1</v>
      </c>
    </row>
    <row r="445" spans="1:151" s="333" customFormat="1" ht="90">
      <c r="A445" s="333" t="s">
        <v>2866</v>
      </c>
      <c r="B445" s="333" t="s">
        <v>1497</v>
      </c>
      <c r="C445" s="333" t="s">
        <v>356</v>
      </c>
      <c r="D445" s="333" t="s">
        <v>2867</v>
      </c>
      <c r="E445" s="333" t="s">
        <v>2868</v>
      </c>
      <c r="F445" s="333" t="s">
        <v>31</v>
      </c>
      <c r="G445" s="333" t="s">
        <v>2861</v>
      </c>
      <c r="H445" s="333" t="s">
        <v>1506</v>
      </c>
      <c r="I445" s="334">
        <v>42538</v>
      </c>
      <c r="J445" s="334" t="s">
        <v>1450</v>
      </c>
      <c r="K445" s="334" t="s">
        <v>1560</v>
      </c>
      <c r="L445" s="334" t="s">
        <v>1560</v>
      </c>
      <c r="M445" s="333" t="s">
        <v>1426</v>
      </c>
      <c r="N445" s="333" t="s">
        <v>1437</v>
      </c>
      <c r="O445" s="333" t="s">
        <v>1441</v>
      </c>
      <c r="P445" s="333" t="s">
        <v>31</v>
      </c>
      <c r="Q445" s="333" t="s">
        <v>30</v>
      </c>
      <c r="R445" s="333" t="s">
        <v>2839</v>
      </c>
      <c r="S445" s="333" t="s">
        <v>2862</v>
      </c>
      <c r="T445" s="333" t="s">
        <v>1442</v>
      </c>
      <c r="U445" s="336">
        <f t="shared" si="26"/>
        <v>2</v>
      </c>
      <c r="V445" s="333" t="s">
        <v>1431</v>
      </c>
      <c r="W445" s="336">
        <f t="shared" si="29"/>
        <v>2</v>
      </c>
      <c r="X445" s="333" t="s">
        <v>1431</v>
      </c>
      <c r="Y445" s="336">
        <f t="shared" si="27"/>
        <v>2</v>
      </c>
      <c r="Z445" s="333">
        <f t="shared" si="28"/>
        <v>6</v>
      </c>
      <c r="AA445" s="333" t="s">
        <v>30</v>
      </c>
      <c r="AB445" s="333" t="s">
        <v>1443</v>
      </c>
      <c r="AC445" s="333" t="s">
        <v>1443</v>
      </c>
      <c r="AD445" s="333" t="s">
        <v>1444</v>
      </c>
      <c r="AE445" s="333" t="s">
        <v>1433</v>
      </c>
      <c r="AF445" s="334">
        <v>44530</v>
      </c>
      <c r="AG445" s="333" t="s">
        <v>1445</v>
      </c>
      <c r="AH445" s="333">
        <v>1</v>
      </c>
    </row>
    <row r="446" spans="1:151" s="333" customFormat="1" ht="90">
      <c r="A446" s="333" t="s">
        <v>2869</v>
      </c>
      <c r="B446" s="333" t="s">
        <v>1497</v>
      </c>
      <c r="C446" s="333" t="s">
        <v>356</v>
      </c>
      <c r="D446" s="333" t="s">
        <v>2870</v>
      </c>
      <c r="E446" s="333" t="s">
        <v>2871</v>
      </c>
      <c r="F446" s="333" t="s">
        <v>31</v>
      </c>
      <c r="G446" s="333" t="s">
        <v>2861</v>
      </c>
      <c r="H446" s="333" t="s">
        <v>1506</v>
      </c>
      <c r="I446" s="334">
        <v>42538</v>
      </c>
      <c r="J446" s="334" t="s">
        <v>1450</v>
      </c>
      <c r="K446" s="334" t="s">
        <v>1560</v>
      </c>
      <c r="L446" s="334" t="s">
        <v>1560</v>
      </c>
      <c r="M446" s="333" t="s">
        <v>1426</v>
      </c>
      <c r="N446" s="333" t="s">
        <v>1437</v>
      </c>
      <c r="O446" s="333" t="s">
        <v>1441</v>
      </c>
      <c r="P446" s="333" t="s">
        <v>31</v>
      </c>
      <c r="Q446" s="333" t="s">
        <v>30</v>
      </c>
      <c r="R446" s="333" t="s">
        <v>2839</v>
      </c>
      <c r="S446" s="333" t="s">
        <v>2862</v>
      </c>
      <c r="T446" s="333" t="s">
        <v>1442</v>
      </c>
      <c r="U446" s="336">
        <f t="shared" si="26"/>
        <v>2</v>
      </c>
      <c r="V446" s="333" t="s">
        <v>1431</v>
      </c>
      <c r="W446" s="336">
        <f t="shared" si="29"/>
        <v>2</v>
      </c>
      <c r="X446" s="333" t="s">
        <v>1431</v>
      </c>
      <c r="Y446" s="336">
        <f t="shared" si="27"/>
        <v>2</v>
      </c>
      <c r="Z446" s="333">
        <f t="shared" si="28"/>
        <v>6</v>
      </c>
      <c r="AA446" s="333" t="s">
        <v>30</v>
      </c>
      <c r="AB446" s="333" t="s">
        <v>1443</v>
      </c>
      <c r="AC446" s="333" t="s">
        <v>1443</v>
      </c>
      <c r="AD446" s="333" t="s">
        <v>1444</v>
      </c>
      <c r="AE446" s="333" t="s">
        <v>1433</v>
      </c>
      <c r="AF446" s="334">
        <v>44530</v>
      </c>
      <c r="AG446" s="333" t="s">
        <v>1445</v>
      </c>
      <c r="AH446" s="333">
        <v>1</v>
      </c>
    </row>
    <row r="447" spans="1:151" s="333" customFormat="1" ht="90">
      <c r="A447" s="333" t="s">
        <v>2872</v>
      </c>
      <c r="B447" s="333" t="s">
        <v>1497</v>
      </c>
      <c r="C447" s="333" t="s">
        <v>356</v>
      </c>
      <c r="D447" s="333" t="s">
        <v>2873</v>
      </c>
      <c r="E447" s="333" t="s">
        <v>2874</v>
      </c>
      <c r="F447" s="333" t="s">
        <v>31</v>
      </c>
      <c r="G447" s="333" t="s">
        <v>2861</v>
      </c>
      <c r="H447" s="333" t="s">
        <v>1506</v>
      </c>
      <c r="I447" s="334">
        <v>42538</v>
      </c>
      <c r="J447" s="334" t="s">
        <v>1450</v>
      </c>
      <c r="K447" s="334" t="s">
        <v>1560</v>
      </c>
      <c r="L447" s="334" t="s">
        <v>1560</v>
      </c>
      <c r="M447" s="333" t="s">
        <v>1426</v>
      </c>
      <c r="N447" s="333" t="s">
        <v>1437</v>
      </c>
      <c r="O447" s="333" t="s">
        <v>1441</v>
      </c>
      <c r="P447" s="333" t="s">
        <v>31</v>
      </c>
      <c r="Q447" s="333" t="s">
        <v>30</v>
      </c>
      <c r="R447" s="333" t="s">
        <v>2839</v>
      </c>
      <c r="S447" s="333" t="s">
        <v>2862</v>
      </c>
      <c r="T447" s="333" t="s">
        <v>1442</v>
      </c>
      <c r="U447" s="336">
        <f t="shared" si="26"/>
        <v>2</v>
      </c>
      <c r="V447" s="333" t="s">
        <v>1431</v>
      </c>
      <c r="W447" s="336">
        <f t="shared" si="29"/>
        <v>2</v>
      </c>
      <c r="X447" s="333" t="s">
        <v>1431</v>
      </c>
      <c r="Y447" s="336">
        <f t="shared" si="27"/>
        <v>2</v>
      </c>
      <c r="Z447" s="333">
        <f t="shared" si="28"/>
        <v>6</v>
      </c>
      <c r="AA447" s="333" t="s">
        <v>30</v>
      </c>
      <c r="AB447" s="333" t="s">
        <v>1443</v>
      </c>
      <c r="AC447" s="333" t="s">
        <v>1443</v>
      </c>
      <c r="AD447" s="333" t="s">
        <v>1444</v>
      </c>
      <c r="AE447" s="333" t="s">
        <v>1433</v>
      </c>
      <c r="AF447" s="334">
        <v>44530</v>
      </c>
      <c r="AG447" s="333" t="s">
        <v>1445</v>
      </c>
      <c r="AH447" s="333">
        <v>1</v>
      </c>
    </row>
    <row r="448" spans="1:151" s="333" customFormat="1" ht="90">
      <c r="A448" s="333" t="s">
        <v>2875</v>
      </c>
      <c r="B448" s="333" t="s">
        <v>1497</v>
      </c>
      <c r="C448" s="333" t="s">
        <v>356</v>
      </c>
      <c r="D448" s="333" t="s">
        <v>2876</v>
      </c>
      <c r="E448" s="333" t="s">
        <v>2877</v>
      </c>
      <c r="F448" s="333" t="s">
        <v>31</v>
      </c>
      <c r="G448" s="333" t="s">
        <v>2861</v>
      </c>
      <c r="H448" s="333" t="s">
        <v>1506</v>
      </c>
      <c r="I448" s="334">
        <v>42538</v>
      </c>
      <c r="J448" s="334" t="s">
        <v>1450</v>
      </c>
      <c r="K448" s="334" t="s">
        <v>1560</v>
      </c>
      <c r="L448" s="334" t="s">
        <v>1560</v>
      </c>
      <c r="M448" s="333" t="s">
        <v>1426</v>
      </c>
      <c r="N448" s="333" t="s">
        <v>1437</v>
      </c>
      <c r="O448" s="333" t="s">
        <v>1581</v>
      </c>
      <c r="P448" s="333" t="s">
        <v>31</v>
      </c>
      <c r="Q448" s="333" t="s">
        <v>30</v>
      </c>
      <c r="R448" s="333" t="s">
        <v>2839</v>
      </c>
      <c r="S448" s="333" t="s">
        <v>2862</v>
      </c>
      <c r="T448" s="333" t="s">
        <v>1442</v>
      </c>
      <c r="U448" s="336">
        <f t="shared" si="26"/>
        <v>2</v>
      </c>
      <c r="V448" s="333" t="s">
        <v>1431</v>
      </c>
      <c r="W448" s="336">
        <f t="shared" si="29"/>
        <v>2</v>
      </c>
      <c r="X448" s="333" t="s">
        <v>1431</v>
      </c>
      <c r="Y448" s="336">
        <f t="shared" si="27"/>
        <v>2</v>
      </c>
      <c r="Z448" s="333">
        <f t="shared" si="28"/>
        <v>6</v>
      </c>
      <c r="AA448" s="333" t="s">
        <v>30</v>
      </c>
      <c r="AB448" s="333" t="s">
        <v>1443</v>
      </c>
      <c r="AC448" s="333" t="s">
        <v>1443</v>
      </c>
      <c r="AD448" s="333" t="s">
        <v>1444</v>
      </c>
      <c r="AE448" s="333" t="s">
        <v>1433</v>
      </c>
      <c r="AF448" s="334">
        <v>44530</v>
      </c>
      <c r="AG448" s="333" t="s">
        <v>1445</v>
      </c>
      <c r="AH448" s="333">
        <v>1</v>
      </c>
    </row>
    <row r="449" spans="1:34" s="333" customFormat="1" ht="90">
      <c r="A449" s="333" t="s">
        <v>2878</v>
      </c>
      <c r="B449" s="333" t="s">
        <v>1497</v>
      </c>
      <c r="C449" s="333" t="s">
        <v>356</v>
      </c>
      <c r="D449" s="333" t="s">
        <v>2879</v>
      </c>
      <c r="E449" s="333" t="s">
        <v>2880</v>
      </c>
      <c r="F449" s="333" t="s">
        <v>31</v>
      </c>
      <c r="G449" s="333" t="s">
        <v>2861</v>
      </c>
      <c r="H449" s="333" t="s">
        <v>1506</v>
      </c>
      <c r="I449" s="334">
        <v>42538</v>
      </c>
      <c r="J449" s="334" t="s">
        <v>1450</v>
      </c>
      <c r="K449" s="334" t="s">
        <v>1560</v>
      </c>
      <c r="L449" s="334" t="s">
        <v>1560</v>
      </c>
      <c r="M449" s="333" t="s">
        <v>1426</v>
      </c>
      <c r="N449" s="333" t="s">
        <v>1437</v>
      </c>
      <c r="O449" s="333" t="s">
        <v>1441</v>
      </c>
      <c r="P449" s="333" t="s">
        <v>31</v>
      </c>
      <c r="Q449" s="333" t="s">
        <v>30</v>
      </c>
      <c r="R449" s="333" t="s">
        <v>2839</v>
      </c>
      <c r="S449" s="333" t="s">
        <v>2862</v>
      </c>
      <c r="T449" s="333" t="s">
        <v>1442</v>
      </c>
      <c r="U449" s="336">
        <f t="shared" si="26"/>
        <v>2</v>
      </c>
      <c r="V449" s="333" t="s">
        <v>1431</v>
      </c>
      <c r="W449" s="336">
        <f t="shared" si="29"/>
        <v>2</v>
      </c>
      <c r="X449" s="333" t="s">
        <v>1431</v>
      </c>
      <c r="Y449" s="336">
        <f t="shared" si="27"/>
        <v>2</v>
      </c>
      <c r="Z449" s="333">
        <f t="shared" si="28"/>
        <v>6</v>
      </c>
      <c r="AA449" s="333" t="s">
        <v>30</v>
      </c>
      <c r="AB449" s="333" t="s">
        <v>1443</v>
      </c>
      <c r="AC449" s="333" t="s">
        <v>1443</v>
      </c>
      <c r="AD449" s="333" t="s">
        <v>1444</v>
      </c>
      <c r="AE449" s="333" t="s">
        <v>1433</v>
      </c>
      <c r="AF449" s="334">
        <v>44530</v>
      </c>
      <c r="AG449" s="333" t="s">
        <v>1445</v>
      </c>
      <c r="AH449" s="333">
        <v>1</v>
      </c>
    </row>
    <row r="450" spans="1:34" s="333" customFormat="1" ht="90">
      <c r="A450" s="333" t="s">
        <v>2881</v>
      </c>
      <c r="B450" s="333" t="s">
        <v>1497</v>
      </c>
      <c r="C450" s="333" t="s">
        <v>356</v>
      </c>
      <c r="D450" s="333" t="s">
        <v>2882</v>
      </c>
      <c r="E450" s="333" t="s">
        <v>2883</v>
      </c>
      <c r="F450" s="333" t="s">
        <v>31</v>
      </c>
      <c r="G450" s="333" t="s">
        <v>2861</v>
      </c>
      <c r="H450" s="333" t="s">
        <v>1506</v>
      </c>
      <c r="I450" s="334">
        <v>42538</v>
      </c>
      <c r="J450" s="334" t="s">
        <v>1450</v>
      </c>
      <c r="K450" s="334" t="s">
        <v>1560</v>
      </c>
      <c r="L450" s="334" t="s">
        <v>1560</v>
      </c>
      <c r="M450" s="333" t="s">
        <v>1426</v>
      </c>
      <c r="N450" s="333" t="s">
        <v>1437</v>
      </c>
      <c r="O450" s="333" t="s">
        <v>1441</v>
      </c>
      <c r="P450" s="333" t="s">
        <v>31</v>
      </c>
      <c r="Q450" s="333" t="s">
        <v>30</v>
      </c>
      <c r="R450" s="333" t="s">
        <v>2839</v>
      </c>
      <c r="S450" s="333" t="s">
        <v>2862</v>
      </c>
      <c r="T450" s="333" t="s">
        <v>1442</v>
      </c>
      <c r="U450" s="336">
        <f t="shared" si="26"/>
        <v>2</v>
      </c>
      <c r="V450" s="333" t="s">
        <v>1431</v>
      </c>
      <c r="W450" s="336">
        <f t="shared" si="29"/>
        <v>2</v>
      </c>
      <c r="X450" s="333" t="s">
        <v>1431</v>
      </c>
      <c r="Y450" s="336">
        <f t="shared" si="27"/>
        <v>2</v>
      </c>
      <c r="Z450" s="333">
        <f t="shared" si="28"/>
        <v>6</v>
      </c>
      <c r="AA450" s="333" t="s">
        <v>30</v>
      </c>
      <c r="AB450" s="333" t="s">
        <v>1443</v>
      </c>
      <c r="AC450" s="333" t="s">
        <v>1443</v>
      </c>
      <c r="AD450" s="333" t="s">
        <v>1444</v>
      </c>
      <c r="AE450" s="333" t="s">
        <v>1433</v>
      </c>
      <c r="AF450" s="334">
        <v>44530</v>
      </c>
      <c r="AG450" s="333" t="s">
        <v>1445</v>
      </c>
      <c r="AH450" s="333">
        <v>1</v>
      </c>
    </row>
    <row r="451" spans="1:34" s="333" customFormat="1" ht="90">
      <c r="A451" s="333" t="s">
        <v>2884</v>
      </c>
      <c r="B451" s="333" t="s">
        <v>1497</v>
      </c>
      <c r="C451" s="333" t="s">
        <v>356</v>
      </c>
      <c r="D451" s="333" t="s">
        <v>2885</v>
      </c>
      <c r="E451" s="333" t="s">
        <v>2886</v>
      </c>
      <c r="F451" s="333" t="s">
        <v>31</v>
      </c>
      <c r="G451" s="333" t="s">
        <v>2861</v>
      </c>
      <c r="H451" s="333" t="s">
        <v>1506</v>
      </c>
      <c r="I451" s="334">
        <v>42538</v>
      </c>
      <c r="J451" s="334" t="s">
        <v>1450</v>
      </c>
      <c r="K451" s="334" t="s">
        <v>1560</v>
      </c>
      <c r="L451" s="334" t="s">
        <v>1560</v>
      </c>
      <c r="M451" s="333" t="s">
        <v>1426</v>
      </c>
      <c r="N451" s="333" t="s">
        <v>1437</v>
      </c>
      <c r="O451" s="333" t="s">
        <v>1441</v>
      </c>
      <c r="P451" s="333" t="s">
        <v>31</v>
      </c>
      <c r="Q451" s="333" t="s">
        <v>30</v>
      </c>
      <c r="R451" s="333" t="s">
        <v>2839</v>
      </c>
      <c r="S451" s="333" t="s">
        <v>2862</v>
      </c>
      <c r="T451" s="333" t="s">
        <v>1442</v>
      </c>
      <c r="U451" s="336">
        <f t="shared" si="26"/>
        <v>2</v>
      </c>
      <c r="V451" s="333" t="s">
        <v>1431</v>
      </c>
      <c r="W451" s="336">
        <f t="shared" si="29"/>
        <v>2</v>
      </c>
      <c r="X451" s="333" t="s">
        <v>1431</v>
      </c>
      <c r="Y451" s="336">
        <f t="shared" si="27"/>
        <v>2</v>
      </c>
      <c r="Z451" s="333">
        <f t="shared" si="28"/>
        <v>6</v>
      </c>
      <c r="AA451" s="333" t="s">
        <v>30</v>
      </c>
      <c r="AB451" s="333" t="s">
        <v>1443</v>
      </c>
      <c r="AC451" s="333" t="s">
        <v>1443</v>
      </c>
      <c r="AD451" s="333" t="s">
        <v>1444</v>
      </c>
      <c r="AE451" s="333" t="s">
        <v>1433</v>
      </c>
      <c r="AF451" s="334">
        <v>44530</v>
      </c>
      <c r="AG451" s="333" t="s">
        <v>1445</v>
      </c>
      <c r="AH451" s="333">
        <v>1</v>
      </c>
    </row>
    <row r="452" spans="1:34" s="333" customFormat="1" ht="90">
      <c r="A452" s="333" t="s">
        <v>2887</v>
      </c>
      <c r="B452" s="333" t="s">
        <v>1497</v>
      </c>
      <c r="C452" s="333" t="s">
        <v>356</v>
      </c>
      <c r="D452" s="333" t="s">
        <v>2888</v>
      </c>
      <c r="E452" s="333" t="s">
        <v>2889</v>
      </c>
      <c r="F452" s="333" t="s">
        <v>31</v>
      </c>
      <c r="G452" s="333" t="s">
        <v>2861</v>
      </c>
      <c r="H452" s="333" t="s">
        <v>1506</v>
      </c>
      <c r="I452" s="334">
        <v>42538</v>
      </c>
      <c r="J452" s="334" t="s">
        <v>1450</v>
      </c>
      <c r="K452" s="334" t="s">
        <v>1560</v>
      </c>
      <c r="L452" s="334" t="s">
        <v>1560</v>
      </c>
      <c r="M452" s="333" t="s">
        <v>1426</v>
      </c>
      <c r="N452" s="333" t="s">
        <v>1437</v>
      </c>
      <c r="O452" s="333" t="s">
        <v>1581</v>
      </c>
      <c r="P452" s="333" t="s">
        <v>31</v>
      </c>
      <c r="Q452" s="333" t="s">
        <v>30</v>
      </c>
      <c r="R452" s="333" t="s">
        <v>2839</v>
      </c>
      <c r="S452" s="333" t="s">
        <v>2862</v>
      </c>
      <c r="T452" s="333" t="s">
        <v>1442</v>
      </c>
      <c r="U452" s="336">
        <f t="shared" si="26"/>
        <v>2</v>
      </c>
      <c r="V452" s="333" t="s">
        <v>1431</v>
      </c>
      <c r="W452" s="336">
        <f t="shared" si="29"/>
        <v>2</v>
      </c>
      <c r="X452" s="333" t="s">
        <v>1431</v>
      </c>
      <c r="Y452" s="336">
        <f t="shared" si="27"/>
        <v>2</v>
      </c>
      <c r="Z452" s="333">
        <f t="shared" si="28"/>
        <v>6</v>
      </c>
      <c r="AA452" s="333" t="s">
        <v>30</v>
      </c>
      <c r="AB452" s="333" t="s">
        <v>1443</v>
      </c>
      <c r="AC452" s="333" t="s">
        <v>1443</v>
      </c>
      <c r="AD452" s="333" t="s">
        <v>1444</v>
      </c>
      <c r="AE452" s="333" t="s">
        <v>1433</v>
      </c>
      <c r="AF452" s="334">
        <v>44530</v>
      </c>
      <c r="AG452" s="333" t="s">
        <v>1445</v>
      </c>
      <c r="AH452" s="333">
        <v>1</v>
      </c>
    </row>
    <row r="453" spans="1:34" s="333" customFormat="1" ht="90">
      <c r="A453" s="333" t="s">
        <v>2890</v>
      </c>
      <c r="B453" s="333" t="s">
        <v>1497</v>
      </c>
      <c r="C453" s="333" t="s">
        <v>356</v>
      </c>
      <c r="D453" s="333" t="s">
        <v>2891</v>
      </c>
      <c r="E453" s="333" t="s">
        <v>2892</v>
      </c>
      <c r="F453" s="333" t="s">
        <v>31</v>
      </c>
      <c r="G453" s="333" t="s">
        <v>2861</v>
      </c>
      <c r="H453" s="333" t="s">
        <v>1506</v>
      </c>
      <c r="I453" s="334">
        <v>42538</v>
      </c>
      <c r="J453" s="334" t="s">
        <v>1424</v>
      </c>
      <c r="K453" s="334" t="s">
        <v>1560</v>
      </c>
      <c r="L453" s="334" t="s">
        <v>1560</v>
      </c>
      <c r="M453" s="333" t="s">
        <v>1426</v>
      </c>
      <c r="N453" s="333" t="s">
        <v>1437</v>
      </c>
      <c r="O453" s="333" t="s">
        <v>1581</v>
      </c>
      <c r="P453" s="333" t="s">
        <v>31</v>
      </c>
      <c r="Q453" s="333" t="s">
        <v>30</v>
      </c>
      <c r="R453" s="333" t="s">
        <v>2839</v>
      </c>
      <c r="S453" s="333" t="s">
        <v>2862</v>
      </c>
      <c r="T453" s="333" t="s">
        <v>1442</v>
      </c>
      <c r="U453" s="336">
        <f t="shared" si="26"/>
        <v>2</v>
      </c>
      <c r="V453" s="333" t="s">
        <v>1431</v>
      </c>
      <c r="W453" s="336">
        <f t="shared" si="29"/>
        <v>2</v>
      </c>
      <c r="X453" s="333" t="s">
        <v>1431</v>
      </c>
      <c r="Y453" s="336">
        <f t="shared" si="27"/>
        <v>2</v>
      </c>
      <c r="Z453" s="333">
        <f t="shared" si="28"/>
        <v>6</v>
      </c>
      <c r="AA453" s="333" t="s">
        <v>30</v>
      </c>
      <c r="AB453" s="333" t="s">
        <v>1443</v>
      </c>
      <c r="AC453" s="333" t="s">
        <v>1443</v>
      </c>
      <c r="AD453" s="333" t="s">
        <v>1444</v>
      </c>
      <c r="AE453" s="333" t="s">
        <v>1433</v>
      </c>
      <c r="AF453" s="334">
        <v>44530</v>
      </c>
      <c r="AG453" s="333" t="s">
        <v>1445</v>
      </c>
      <c r="AH453" s="333">
        <v>1</v>
      </c>
    </row>
    <row r="454" spans="1:34" s="333" customFormat="1" ht="90">
      <c r="A454" s="333" t="s">
        <v>2893</v>
      </c>
      <c r="B454" s="333" t="s">
        <v>1497</v>
      </c>
      <c r="C454" s="333" t="s">
        <v>354</v>
      </c>
      <c r="D454" s="333" t="s">
        <v>1497</v>
      </c>
      <c r="E454" s="333" t="s">
        <v>2894</v>
      </c>
      <c r="F454" s="333" t="s">
        <v>31</v>
      </c>
      <c r="G454" s="333" t="s">
        <v>2895</v>
      </c>
      <c r="H454" s="333" t="s">
        <v>1422</v>
      </c>
      <c r="I454" s="334">
        <v>42538</v>
      </c>
      <c r="J454" s="334" t="s">
        <v>1424</v>
      </c>
      <c r="K454" s="334" t="s">
        <v>1560</v>
      </c>
      <c r="L454" s="334" t="s">
        <v>1560</v>
      </c>
      <c r="M454" s="333" t="s">
        <v>1426</v>
      </c>
      <c r="N454" s="333" t="s">
        <v>1437</v>
      </c>
      <c r="O454" s="333" t="s">
        <v>1894</v>
      </c>
      <c r="P454" s="333" t="s">
        <v>31</v>
      </c>
      <c r="Q454" s="333" t="s">
        <v>31</v>
      </c>
      <c r="R454" s="333" t="s">
        <v>2839</v>
      </c>
      <c r="S454" s="333" t="s">
        <v>2896</v>
      </c>
      <c r="T454" s="333" t="s">
        <v>1442</v>
      </c>
      <c r="U454" s="336">
        <f t="shared" si="26"/>
        <v>2</v>
      </c>
      <c r="V454" s="333" t="s">
        <v>1431</v>
      </c>
      <c r="W454" s="336">
        <f t="shared" si="29"/>
        <v>2</v>
      </c>
      <c r="X454" s="333" t="s">
        <v>1431</v>
      </c>
      <c r="Y454" s="336">
        <f t="shared" si="27"/>
        <v>2</v>
      </c>
      <c r="Z454" s="333">
        <f t="shared" si="28"/>
        <v>6</v>
      </c>
      <c r="AA454" s="333" t="s">
        <v>30</v>
      </c>
      <c r="AB454" s="333" t="s">
        <v>1443</v>
      </c>
      <c r="AC454" s="333" t="s">
        <v>1443</v>
      </c>
      <c r="AD454" s="333" t="s">
        <v>1444</v>
      </c>
      <c r="AE454" s="333" t="s">
        <v>1433</v>
      </c>
      <c r="AF454" s="334">
        <v>44530</v>
      </c>
      <c r="AG454" s="333" t="s">
        <v>1445</v>
      </c>
      <c r="AH454" s="333">
        <v>1</v>
      </c>
    </row>
    <row r="455" spans="1:34" s="333" customFormat="1" ht="90">
      <c r="A455" s="333" t="s">
        <v>2897</v>
      </c>
      <c r="B455" s="333" t="s">
        <v>1497</v>
      </c>
      <c r="C455" s="333" t="s">
        <v>354</v>
      </c>
      <c r="D455" s="333" t="s">
        <v>1497</v>
      </c>
      <c r="E455" s="333" t="s">
        <v>2898</v>
      </c>
      <c r="F455" s="333" t="s">
        <v>30</v>
      </c>
      <c r="G455" s="333" t="s">
        <v>1423</v>
      </c>
      <c r="H455" s="333" t="s">
        <v>1422</v>
      </c>
      <c r="I455" s="334">
        <v>44576</v>
      </c>
      <c r="J455" s="334" t="s">
        <v>1424</v>
      </c>
      <c r="K455" s="334" t="s">
        <v>1560</v>
      </c>
      <c r="L455" s="334" t="s">
        <v>1560</v>
      </c>
      <c r="M455" s="333" t="s">
        <v>1426</v>
      </c>
      <c r="N455" s="333" t="s">
        <v>1427</v>
      </c>
      <c r="O455" s="333" t="s">
        <v>1894</v>
      </c>
      <c r="P455" s="333" t="s">
        <v>31</v>
      </c>
      <c r="Q455" s="333" t="s">
        <v>30</v>
      </c>
      <c r="R455" s="333" t="s">
        <v>2839</v>
      </c>
      <c r="S455" s="333" t="s">
        <v>2899</v>
      </c>
      <c r="T455" s="333" t="s">
        <v>1442</v>
      </c>
      <c r="U455" s="336">
        <f t="shared" si="26"/>
        <v>2</v>
      </c>
      <c r="V455" s="333" t="s">
        <v>1431</v>
      </c>
      <c r="W455" s="336">
        <f t="shared" si="29"/>
        <v>2</v>
      </c>
      <c r="X455" s="333" t="s">
        <v>1431</v>
      </c>
      <c r="Y455" s="336">
        <f t="shared" si="27"/>
        <v>2</v>
      </c>
      <c r="Z455" s="333">
        <f t="shared" si="28"/>
        <v>6</v>
      </c>
      <c r="AA455" s="333" t="s">
        <v>30</v>
      </c>
      <c r="AB455" s="333" t="s">
        <v>1443</v>
      </c>
      <c r="AC455" s="333" t="s">
        <v>1443</v>
      </c>
      <c r="AD455" s="333" t="s">
        <v>1444</v>
      </c>
      <c r="AE455" s="333" t="s">
        <v>1433</v>
      </c>
      <c r="AF455" s="334">
        <v>44820</v>
      </c>
      <c r="AG455" s="333" t="s">
        <v>1445</v>
      </c>
      <c r="AH455" s="333">
        <v>1</v>
      </c>
    </row>
    <row r="456" spans="1:34" s="333" customFormat="1" ht="60">
      <c r="A456" s="347" t="s">
        <v>2900</v>
      </c>
      <c r="B456" s="347" t="s">
        <v>939</v>
      </c>
      <c r="C456" s="347" t="s">
        <v>356</v>
      </c>
      <c r="D456" s="347" t="s">
        <v>2901</v>
      </c>
      <c r="E456" s="347" t="s">
        <v>2902</v>
      </c>
      <c r="F456" s="347" t="s">
        <v>31</v>
      </c>
      <c r="G456" s="347" t="s">
        <v>1801</v>
      </c>
      <c r="H456" s="347" t="s">
        <v>1422</v>
      </c>
      <c r="I456" s="345">
        <v>43831</v>
      </c>
      <c r="J456" s="345" t="s">
        <v>1741</v>
      </c>
      <c r="K456" s="345" t="s">
        <v>946</v>
      </c>
      <c r="L456" s="345" t="s">
        <v>946</v>
      </c>
      <c r="M456" s="347" t="s">
        <v>1426</v>
      </c>
      <c r="N456" s="347" t="s">
        <v>1427</v>
      </c>
      <c r="O456" s="347" t="s">
        <v>1441</v>
      </c>
      <c r="P456" s="347" t="s">
        <v>31</v>
      </c>
      <c r="Q456" s="347" t="s">
        <v>31</v>
      </c>
      <c r="R456" s="347" t="s">
        <v>1843</v>
      </c>
      <c r="S456" s="347" t="s">
        <v>1836</v>
      </c>
      <c r="T456" s="347" t="s">
        <v>1430</v>
      </c>
      <c r="U456" s="336">
        <f t="shared" si="26"/>
        <v>3</v>
      </c>
      <c r="V456" s="343" t="s">
        <v>1431</v>
      </c>
      <c r="W456" s="336">
        <f t="shared" si="29"/>
        <v>2</v>
      </c>
      <c r="X456" s="347" t="s">
        <v>6</v>
      </c>
      <c r="Y456" s="336">
        <f t="shared" si="27"/>
        <v>3</v>
      </c>
      <c r="Z456" s="333">
        <f t="shared" si="28"/>
        <v>8</v>
      </c>
      <c r="AA456" s="343" t="s">
        <v>30</v>
      </c>
      <c r="AB456" s="347" t="s">
        <v>1423</v>
      </c>
      <c r="AC456" s="347" t="s">
        <v>1423</v>
      </c>
      <c r="AD456" s="347" t="s">
        <v>1423</v>
      </c>
      <c r="AE456" s="347" t="s">
        <v>1423</v>
      </c>
      <c r="AF456" s="345">
        <v>44530</v>
      </c>
      <c r="AG456" s="347" t="s">
        <v>1423</v>
      </c>
      <c r="AH456" s="333">
        <v>1</v>
      </c>
    </row>
    <row r="457" spans="1:34" s="333" customFormat="1" ht="60">
      <c r="A457" s="347" t="s">
        <v>2903</v>
      </c>
      <c r="B457" s="347" t="s">
        <v>939</v>
      </c>
      <c r="C457" s="347" t="s">
        <v>356</v>
      </c>
      <c r="D457" s="347" t="s">
        <v>2904</v>
      </c>
      <c r="E457" s="347" t="s">
        <v>2905</v>
      </c>
      <c r="F457" s="347" t="s">
        <v>31</v>
      </c>
      <c r="G457" s="350" t="s">
        <v>1801</v>
      </c>
      <c r="H457" s="347" t="s">
        <v>1422</v>
      </c>
      <c r="I457" s="345">
        <v>43831</v>
      </c>
      <c r="J457" s="345" t="s">
        <v>1741</v>
      </c>
      <c r="K457" s="345" t="s">
        <v>946</v>
      </c>
      <c r="L457" s="345" t="s">
        <v>946</v>
      </c>
      <c r="M457" s="347" t="s">
        <v>1426</v>
      </c>
      <c r="N457" s="347" t="s">
        <v>1427</v>
      </c>
      <c r="O457" s="347" t="s">
        <v>1441</v>
      </c>
      <c r="P457" s="347" t="s">
        <v>31</v>
      </c>
      <c r="Q457" s="347" t="s">
        <v>31</v>
      </c>
      <c r="R457" s="347" t="s">
        <v>1843</v>
      </c>
      <c r="S457" s="347" t="s">
        <v>1836</v>
      </c>
      <c r="T457" s="347" t="s">
        <v>1430</v>
      </c>
      <c r="U457" s="336">
        <f t="shared" si="26"/>
        <v>3</v>
      </c>
      <c r="V457" s="343" t="s">
        <v>1431</v>
      </c>
      <c r="W457" s="336">
        <f t="shared" si="29"/>
        <v>2</v>
      </c>
      <c r="X457" s="347" t="s">
        <v>1431</v>
      </c>
      <c r="Y457" s="336">
        <f t="shared" si="27"/>
        <v>2</v>
      </c>
      <c r="Z457" s="333">
        <f t="shared" si="28"/>
        <v>7</v>
      </c>
      <c r="AA457" s="343" t="s">
        <v>30</v>
      </c>
      <c r="AB457" s="347" t="s">
        <v>1423</v>
      </c>
      <c r="AC457" s="347" t="s">
        <v>1423</v>
      </c>
      <c r="AD457" s="347" t="s">
        <v>1423</v>
      </c>
      <c r="AE457" s="347" t="s">
        <v>1423</v>
      </c>
      <c r="AF457" s="345">
        <v>44530</v>
      </c>
      <c r="AG457" s="347" t="s">
        <v>1423</v>
      </c>
      <c r="AH457" s="333">
        <v>1</v>
      </c>
    </row>
    <row r="458" spans="1:34" s="333" customFormat="1" ht="60">
      <c r="A458" s="347" t="s">
        <v>2906</v>
      </c>
      <c r="B458" s="347" t="s">
        <v>939</v>
      </c>
      <c r="C458" s="347" t="s">
        <v>356</v>
      </c>
      <c r="D458" s="347" t="s">
        <v>2907</v>
      </c>
      <c r="E458" s="347" t="s">
        <v>2908</v>
      </c>
      <c r="F458" s="347" t="s">
        <v>30</v>
      </c>
      <c r="G458" s="343" t="s">
        <v>1423</v>
      </c>
      <c r="H458" s="347" t="s">
        <v>1422</v>
      </c>
      <c r="I458" s="345">
        <v>43831</v>
      </c>
      <c r="J458" s="345" t="s">
        <v>1741</v>
      </c>
      <c r="K458" s="345" t="s">
        <v>946</v>
      </c>
      <c r="L458" s="345" t="s">
        <v>946</v>
      </c>
      <c r="M458" s="347" t="s">
        <v>1426</v>
      </c>
      <c r="N458" s="347" t="s">
        <v>1427</v>
      </c>
      <c r="O458" s="347" t="s">
        <v>1441</v>
      </c>
      <c r="P458" s="347" t="s">
        <v>31</v>
      </c>
      <c r="Q458" s="347" t="s">
        <v>31</v>
      </c>
      <c r="R458" s="347" t="s">
        <v>1843</v>
      </c>
      <c r="S458" s="347" t="s">
        <v>1836</v>
      </c>
      <c r="T458" s="347" t="s">
        <v>1430</v>
      </c>
      <c r="U458" s="336">
        <f t="shared" ref="U458:U461" si="30">_xlfn.IFS(T458="PÚBLICA",3,T458="PÚBLICA CLASIFICADA",2,T458="PÚBLICA RESERVADA",1,T458="ALTA",1,T458="BAJA",3)</f>
        <v>3</v>
      </c>
      <c r="V458" s="347" t="s">
        <v>8</v>
      </c>
      <c r="W458" s="336">
        <f t="shared" si="29"/>
        <v>1</v>
      </c>
      <c r="X458" s="347" t="s">
        <v>1431</v>
      </c>
      <c r="Y458" s="336">
        <f t="shared" ref="Y458:Y461" si="31">_xlfn.IFS(X458="ALTA",1,X458="MEDIA",2,X458="BAJA",3,X458="N/A",1,X458="no",3,X458="si",1,X458="np",1)</f>
        <v>2</v>
      </c>
      <c r="Z458" s="333">
        <f t="shared" ref="Z458:Z461" si="32">U458+W458+Y458</f>
        <v>6</v>
      </c>
      <c r="AA458" s="343" t="s">
        <v>30</v>
      </c>
      <c r="AB458" s="347" t="s">
        <v>1423</v>
      </c>
      <c r="AC458" s="347" t="s">
        <v>1423</v>
      </c>
      <c r="AD458" s="347" t="s">
        <v>1423</v>
      </c>
      <c r="AE458" s="347" t="s">
        <v>1423</v>
      </c>
      <c r="AF458" s="345">
        <v>44530</v>
      </c>
      <c r="AG458" s="347" t="s">
        <v>1423</v>
      </c>
      <c r="AH458" s="333">
        <v>1</v>
      </c>
    </row>
    <row r="459" spans="1:34" s="333" customFormat="1" ht="75">
      <c r="A459" s="347" t="s">
        <v>2909</v>
      </c>
      <c r="B459" s="347" t="s">
        <v>939</v>
      </c>
      <c r="C459" s="347" t="s">
        <v>356</v>
      </c>
      <c r="D459" s="347" t="s">
        <v>2910</v>
      </c>
      <c r="E459" s="347" t="s">
        <v>2911</v>
      </c>
      <c r="F459" s="347" t="s">
        <v>31</v>
      </c>
      <c r="G459" s="347" t="s">
        <v>1801</v>
      </c>
      <c r="H459" s="347" t="s">
        <v>1422</v>
      </c>
      <c r="I459" s="345">
        <v>43831</v>
      </c>
      <c r="J459" s="345" t="s">
        <v>1037</v>
      </c>
      <c r="K459" s="345" t="s">
        <v>946</v>
      </c>
      <c r="L459" s="345" t="s">
        <v>946</v>
      </c>
      <c r="M459" s="347" t="s">
        <v>1426</v>
      </c>
      <c r="N459" s="347" t="s">
        <v>1427</v>
      </c>
      <c r="O459" s="347" t="s">
        <v>1441</v>
      </c>
      <c r="P459" s="347" t="s">
        <v>31</v>
      </c>
      <c r="Q459" s="347" t="s">
        <v>31</v>
      </c>
      <c r="R459" s="347" t="s">
        <v>1843</v>
      </c>
      <c r="S459" s="347" t="s">
        <v>1836</v>
      </c>
      <c r="T459" s="347" t="s">
        <v>1430</v>
      </c>
      <c r="U459" s="336">
        <f t="shared" si="30"/>
        <v>3</v>
      </c>
      <c r="V459" s="347" t="s">
        <v>6</v>
      </c>
      <c r="W459" s="336">
        <f t="shared" si="29"/>
        <v>3</v>
      </c>
      <c r="X459" s="347" t="s">
        <v>1431</v>
      </c>
      <c r="Y459" s="336">
        <f t="shared" si="31"/>
        <v>2</v>
      </c>
      <c r="Z459" s="333">
        <f t="shared" si="32"/>
        <v>8</v>
      </c>
      <c r="AA459" s="343" t="s">
        <v>30</v>
      </c>
      <c r="AB459" s="347" t="s">
        <v>1423</v>
      </c>
      <c r="AC459" s="347" t="s">
        <v>1423</v>
      </c>
      <c r="AD459" s="347" t="s">
        <v>1423</v>
      </c>
      <c r="AE459" s="347" t="s">
        <v>1423</v>
      </c>
      <c r="AF459" s="345">
        <v>44530</v>
      </c>
      <c r="AG459" s="347" t="s">
        <v>1423</v>
      </c>
      <c r="AH459" s="333">
        <v>1</v>
      </c>
    </row>
    <row r="460" spans="1:34" s="333" customFormat="1" ht="75">
      <c r="A460" s="347" t="s">
        <v>2912</v>
      </c>
      <c r="B460" s="347" t="s">
        <v>939</v>
      </c>
      <c r="C460" s="347" t="s">
        <v>356</v>
      </c>
      <c r="D460" s="347" t="s">
        <v>2913</v>
      </c>
      <c r="E460" s="347" t="s">
        <v>2914</v>
      </c>
      <c r="F460" s="347" t="s">
        <v>31</v>
      </c>
      <c r="G460" s="347" t="s">
        <v>1869</v>
      </c>
      <c r="H460" s="347" t="s">
        <v>1422</v>
      </c>
      <c r="I460" s="345">
        <v>43831</v>
      </c>
      <c r="J460" s="345" t="s">
        <v>1741</v>
      </c>
      <c r="K460" s="345" t="s">
        <v>946</v>
      </c>
      <c r="L460" s="345" t="s">
        <v>946</v>
      </c>
      <c r="M460" s="347" t="s">
        <v>1426</v>
      </c>
      <c r="N460" s="347" t="s">
        <v>1427</v>
      </c>
      <c r="O460" s="347" t="s">
        <v>1495</v>
      </c>
      <c r="P460" s="347" t="s">
        <v>31</v>
      </c>
      <c r="Q460" s="347" t="s">
        <v>31</v>
      </c>
      <c r="R460" s="347" t="s">
        <v>1843</v>
      </c>
      <c r="S460" s="347" t="s">
        <v>1423</v>
      </c>
      <c r="T460" s="347" t="s">
        <v>1430</v>
      </c>
      <c r="U460" s="336">
        <f t="shared" si="30"/>
        <v>3</v>
      </c>
      <c r="V460" s="347" t="s">
        <v>1431</v>
      </c>
      <c r="W460" s="336">
        <f t="shared" si="29"/>
        <v>2</v>
      </c>
      <c r="X460" s="347" t="s">
        <v>1431</v>
      </c>
      <c r="Y460" s="336">
        <f t="shared" si="31"/>
        <v>2</v>
      </c>
      <c r="Z460" s="333">
        <f t="shared" si="32"/>
        <v>7</v>
      </c>
      <c r="AA460" s="343" t="s">
        <v>30</v>
      </c>
      <c r="AB460" s="347" t="s">
        <v>1423</v>
      </c>
      <c r="AC460" s="347" t="s">
        <v>1423</v>
      </c>
      <c r="AD460" s="347" t="s">
        <v>1423</v>
      </c>
      <c r="AE460" s="347" t="s">
        <v>1423</v>
      </c>
      <c r="AF460" s="345">
        <v>44530</v>
      </c>
      <c r="AG460" s="347" t="s">
        <v>1423</v>
      </c>
      <c r="AH460" s="333">
        <v>1</v>
      </c>
    </row>
    <row r="461" spans="1:34" s="333" customFormat="1" ht="120">
      <c r="A461" s="347" t="s">
        <v>2915</v>
      </c>
      <c r="B461" s="347" t="s">
        <v>939</v>
      </c>
      <c r="C461" s="347" t="s">
        <v>356</v>
      </c>
      <c r="D461" s="347" t="s">
        <v>1612</v>
      </c>
      <c r="E461" s="347" t="s">
        <v>2916</v>
      </c>
      <c r="F461" s="347" t="s">
        <v>31</v>
      </c>
      <c r="G461" s="347" t="s">
        <v>1877</v>
      </c>
      <c r="H461" s="347" t="s">
        <v>1422</v>
      </c>
      <c r="I461" s="345">
        <v>43831</v>
      </c>
      <c r="J461" s="345" t="s">
        <v>1741</v>
      </c>
      <c r="K461" s="345" t="s">
        <v>946</v>
      </c>
      <c r="L461" s="345" t="s">
        <v>946</v>
      </c>
      <c r="M461" s="347" t="s">
        <v>1426</v>
      </c>
      <c r="N461" s="347" t="s">
        <v>1427</v>
      </c>
      <c r="O461" s="347" t="s">
        <v>1495</v>
      </c>
      <c r="P461" s="347" t="s">
        <v>31</v>
      </c>
      <c r="Q461" s="347" t="s">
        <v>31</v>
      </c>
      <c r="R461" s="347" t="s">
        <v>1843</v>
      </c>
      <c r="S461" s="347" t="s">
        <v>1423</v>
      </c>
      <c r="T461" s="347" t="s">
        <v>1442</v>
      </c>
      <c r="U461" s="336">
        <f t="shared" si="30"/>
        <v>2</v>
      </c>
      <c r="V461" s="347" t="s">
        <v>1431</v>
      </c>
      <c r="W461" s="336">
        <f t="shared" si="29"/>
        <v>2</v>
      </c>
      <c r="X461" s="347" t="s">
        <v>1431</v>
      </c>
      <c r="Y461" s="336">
        <f t="shared" si="31"/>
        <v>2</v>
      </c>
      <c r="Z461" s="333">
        <f t="shared" si="32"/>
        <v>6</v>
      </c>
      <c r="AA461" s="347" t="s">
        <v>31</v>
      </c>
      <c r="AB461" s="347" t="s">
        <v>1432</v>
      </c>
      <c r="AC461" s="347" t="s">
        <v>1432</v>
      </c>
      <c r="AD461" s="347" t="s">
        <v>1765</v>
      </c>
      <c r="AE461" s="347" t="s">
        <v>1433</v>
      </c>
      <c r="AF461" s="345">
        <v>44530</v>
      </c>
      <c r="AG461" s="347" t="s">
        <v>1445</v>
      </c>
      <c r="AH461" s="333">
        <v>1</v>
      </c>
    </row>
    <row r="462" spans="1:34" s="333" customFormat="1" hidden="1"/>
    <row r="463" spans="1:34" s="333" customFormat="1" hidden="1"/>
    <row r="464" spans="1:34" s="333" customFormat="1" hidden="1"/>
    <row r="465" s="333" customFormat="1" hidden="1"/>
    <row r="466" s="333" customFormat="1" hidden="1"/>
    <row r="467" s="333" customFormat="1" hidden="1"/>
    <row r="468" s="333" customFormat="1" hidden="1"/>
    <row r="469" s="333" customFormat="1" hidden="1"/>
    <row r="470" s="333" customFormat="1" hidden="1"/>
    <row r="471" s="333" customFormat="1" hidden="1"/>
    <row r="472" s="333" customFormat="1" hidden="1"/>
    <row r="473" s="333" customFormat="1" hidden="1"/>
    <row r="474" s="333" customFormat="1" hidden="1"/>
    <row r="475" s="333" customFormat="1" hidden="1"/>
    <row r="476" s="333" customFormat="1" hidden="1"/>
    <row r="477" s="333" customFormat="1" hidden="1"/>
    <row r="478" s="333" customFormat="1" hidden="1"/>
    <row r="479" s="333" customFormat="1" hidden="1"/>
    <row r="480" s="333" customFormat="1" hidden="1"/>
    <row r="482" spans="1:1">
      <c r="A482" s="309" t="s">
        <v>37</v>
      </c>
    </row>
  </sheetData>
  <autoFilter ref="A9:AH461" xr:uid="{00000000-0009-0000-0000-000000000000}"/>
  <mergeCells count="38">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 ref="AE7:AE9"/>
    <mergeCell ref="J7:J9"/>
    <mergeCell ref="K7:K9"/>
    <mergeCell ref="L7:L9"/>
    <mergeCell ref="M7:M9"/>
    <mergeCell ref="N7:N9"/>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s>
  <conditionalFormatting sqref="AA104:AA135 AA146:AA155 AA158:AA185 AA192:AA196 AA228:AA241 AA320:AA348">
    <cfRule type="cellIs" dxfId="91" priority="1" operator="equal">
      <formula>"BAJA"</formula>
    </cfRule>
    <cfRule type="cellIs" dxfId="90" priority="2" operator="equal">
      <formula>"MEDIA"</formula>
    </cfRule>
    <cfRule type="cellIs" dxfId="89" priority="3" operator="equal">
      <formula>"ALTA"</formula>
    </cfRule>
  </conditionalFormatting>
  <conditionalFormatting sqref="AA407:AA417">
    <cfRule type="cellIs" dxfId="88" priority="4" operator="equal">
      <formula>"BAJA"</formula>
    </cfRule>
    <cfRule type="cellIs" dxfId="87" priority="5" operator="equal">
      <formula>"MEDIA"</formula>
    </cfRule>
    <cfRule type="cellIs" dxfId="86" priority="6" operator="equal">
      <formula>"ALTA"</formula>
    </cfRule>
  </conditionalFormatting>
  <conditionalFormatting sqref="AA86:AA87 AA94:AA95 AA208:AA225 Z8:Z461">
    <cfRule type="cellIs" dxfId="85" priority="7" operator="equal">
      <formula>"BAJA"</formula>
    </cfRule>
    <cfRule type="cellIs" dxfId="84" priority="8" operator="equal">
      <formula>"MEDIA"</formula>
    </cfRule>
    <cfRule type="cellIs" dxfId="83" priority="9" operator="equal">
      <formula>"ALTA"</formula>
    </cfRule>
  </conditionalFormatting>
  <conditionalFormatting sqref="AA108 AA103:AA106 AA115:AA126 AA110:AA111 AA228:AA241 AA25:AA26">
    <cfRule type="cellIs" dxfId="82" priority="10" operator="equal">
      <formula>"BAJA"</formula>
    </cfRule>
    <cfRule type="cellIs" dxfId="81" priority="11" operator="equal">
      <formula>"MEDIA"</formula>
    </cfRule>
    <cfRule type="cellIs" dxfId="80" priority="12" operator="equal">
      <formula>"ALTA"</formula>
    </cfRule>
  </conditionalFormatting>
  <conditionalFormatting sqref="AA107:AA108 AA110">
    <cfRule type="cellIs" dxfId="79" priority="13" operator="equal">
      <formula>"BAJA"</formula>
    </cfRule>
    <cfRule type="cellIs" dxfId="78" priority="14" operator="equal">
      <formula>"MEDIA"</formula>
    </cfRule>
    <cfRule type="cellIs" dxfId="77" priority="15" operator="equal">
      <formula>"ALTA"</formula>
    </cfRule>
  </conditionalFormatting>
  <conditionalFormatting sqref="AA112">
    <cfRule type="cellIs" dxfId="76" priority="16" operator="equal">
      <formula>"BAJA"</formula>
    </cfRule>
    <cfRule type="cellIs" dxfId="75" priority="17" operator="equal">
      <formula>"MEDIA"</formula>
    </cfRule>
    <cfRule type="cellIs" dxfId="74" priority="18" operator="equal">
      <formula>"ALTA"</formula>
    </cfRule>
  </conditionalFormatting>
  <conditionalFormatting sqref="AA113">
    <cfRule type="cellIs" dxfId="73" priority="19" operator="equal">
      <formula>"BAJA"</formula>
    </cfRule>
    <cfRule type="cellIs" dxfId="72" priority="20" operator="equal">
      <formula>"MEDIA"</formula>
    </cfRule>
    <cfRule type="cellIs" dxfId="71" priority="21" operator="equal">
      <formula>"ALTA"</formula>
    </cfRule>
  </conditionalFormatting>
  <conditionalFormatting sqref="AA114:AA115">
    <cfRule type="cellIs" dxfId="70" priority="22" operator="equal">
      <formula>"BAJA"</formula>
    </cfRule>
    <cfRule type="cellIs" dxfId="69" priority="23" operator="equal">
      <formula>"MEDIA"</formula>
    </cfRule>
    <cfRule type="cellIs" dxfId="68" priority="24" operator="equal">
      <formula>"ALTA"</formula>
    </cfRule>
  </conditionalFormatting>
  <conditionalFormatting sqref="AA109">
    <cfRule type="cellIs" dxfId="67" priority="25" operator="equal">
      <formula>"BAJA"</formula>
    </cfRule>
    <cfRule type="cellIs" dxfId="66" priority="26" operator="equal">
      <formula>"MEDIA"</formula>
    </cfRule>
    <cfRule type="cellIs" dxfId="65" priority="27" operator="equal">
      <formula>"ALTA"</formula>
    </cfRule>
  </conditionalFormatting>
  <conditionalFormatting sqref="AA109">
    <cfRule type="cellIs" dxfId="64" priority="28" operator="equal">
      <formula>"BAJA"</formula>
    </cfRule>
    <cfRule type="cellIs" dxfId="63" priority="29" operator="equal">
      <formula>"MEDIA"</formula>
    </cfRule>
    <cfRule type="cellIs" dxfId="62" priority="30" operator="equal">
      <formula>"ALTA"</formula>
    </cfRule>
  </conditionalFormatting>
  <conditionalFormatting sqref="AA145:AA153">
    <cfRule type="cellIs" dxfId="61" priority="31" operator="equal">
      <formula>"BAJA"</formula>
    </cfRule>
    <cfRule type="cellIs" dxfId="60" priority="32" operator="equal">
      <formula>"MEDIA"</formula>
    </cfRule>
    <cfRule type="cellIs" dxfId="59" priority="33" operator="equal">
      <formula>"ALTA"</formula>
    </cfRule>
  </conditionalFormatting>
  <conditionalFormatting sqref="AA227:AA228">
    <cfRule type="cellIs" dxfId="58" priority="34" operator="equal">
      <formula>"BAJA"</formula>
    </cfRule>
    <cfRule type="cellIs" dxfId="57" priority="35" operator="equal">
      <formula>"MEDIA"</formula>
    </cfRule>
    <cfRule type="cellIs" dxfId="56" priority="36" operator="equal">
      <formula>"ALTA"</formula>
    </cfRule>
  </conditionalFormatting>
  <conditionalFormatting sqref="AA131:AA135">
    <cfRule type="cellIs" dxfId="55" priority="37" operator="equal">
      <formula>"BAJA"</formula>
    </cfRule>
    <cfRule type="cellIs" dxfId="54" priority="38" operator="equal">
      <formula>"MEDIA"</formula>
    </cfRule>
    <cfRule type="cellIs" dxfId="53" priority="39" operator="equal">
      <formula>"ALTA"</formula>
    </cfRule>
  </conditionalFormatting>
  <conditionalFormatting sqref="AA136:AA138 AA141:AA144">
    <cfRule type="cellIs" dxfId="52" priority="40" operator="equal">
      <formula>"BAJA"</formula>
    </cfRule>
    <cfRule type="cellIs" dxfId="51" priority="41" operator="equal">
      <formula>"MEDIA"</formula>
    </cfRule>
    <cfRule type="cellIs" dxfId="50" priority="42" operator="equal">
      <formula>"ALTA"</formula>
    </cfRule>
  </conditionalFormatting>
  <conditionalFormatting sqref="AA156">
    <cfRule type="cellIs" dxfId="49" priority="43" operator="equal">
      <formula>"BAJA"</formula>
    </cfRule>
    <cfRule type="cellIs" dxfId="48" priority="44" operator="equal">
      <formula>"MEDIA"</formula>
    </cfRule>
    <cfRule type="cellIs" dxfId="47" priority="45" operator="equal">
      <formula>"ALTA"</formula>
    </cfRule>
  </conditionalFormatting>
  <conditionalFormatting sqref="AA157:AA185">
    <cfRule type="cellIs" dxfId="46" priority="46" operator="equal">
      <formula>"BAJA"</formula>
    </cfRule>
    <cfRule type="cellIs" dxfId="45" priority="47" operator="equal">
      <formula>"MEDIA"</formula>
    </cfRule>
    <cfRule type="cellIs" dxfId="44" priority="48" operator="equal">
      <formula>"ALTA"</formula>
    </cfRule>
  </conditionalFormatting>
  <conditionalFormatting sqref="AA186:AA190">
    <cfRule type="cellIs" dxfId="43" priority="49" operator="equal">
      <formula>"BAJA"</formula>
    </cfRule>
    <cfRule type="cellIs" dxfId="42" priority="50" operator="equal">
      <formula>"MEDIA"</formula>
    </cfRule>
    <cfRule type="cellIs" dxfId="41" priority="51" operator="equal">
      <formula>"ALTA"</formula>
    </cfRule>
  </conditionalFormatting>
  <conditionalFormatting sqref="AA191:AA196">
    <cfRule type="cellIs" dxfId="40" priority="52" operator="equal">
      <formula>"BAJA"</formula>
    </cfRule>
    <cfRule type="cellIs" dxfId="39" priority="53" operator="equal">
      <formula>"MEDIA"</formula>
    </cfRule>
    <cfRule type="cellIs" dxfId="38" priority="54" operator="equal">
      <formula>"ALTA"</formula>
    </cfRule>
  </conditionalFormatting>
  <conditionalFormatting sqref="AA197:AA201 AA349:AA405">
    <cfRule type="cellIs" dxfId="37" priority="55" operator="equal">
      <formula>"BAJA"</formula>
    </cfRule>
    <cfRule type="cellIs" dxfId="36" priority="56" operator="equal">
      <formula>"MEDIA"</formula>
    </cfRule>
    <cfRule type="cellIs" dxfId="35" priority="57" operator="equal">
      <formula>"ALTA"</formula>
    </cfRule>
  </conditionalFormatting>
  <conditionalFormatting sqref="X226">
    <cfRule type="cellIs" dxfId="34" priority="58" operator="equal">
      <formula>"BAJA"</formula>
    </cfRule>
    <cfRule type="cellIs" dxfId="33" priority="59" operator="equal">
      <formula>"MEDIA"</formula>
    </cfRule>
    <cfRule type="cellIs" dxfId="32" priority="60" operator="equal">
      <formula>"ALTA"</formula>
    </cfRule>
  </conditionalFormatting>
  <conditionalFormatting sqref="AA242">
    <cfRule type="cellIs" dxfId="31" priority="61" operator="equal">
      <formula>"BAJA"</formula>
    </cfRule>
    <cfRule type="cellIs" dxfId="30" priority="62" operator="equal">
      <formula>"MEDIA"</formula>
    </cfRule>
    <cfRule type="cellIs" dxfId="29" priority="63" operator="equal">
      <formula>"ALTA"</formula>
    </cfRule>
  </conditionalFormatting>
  <conditionalFormatting sqref="AA243">
    <cfRule type="cellIs" dxfId="28" priority="64" operator="equal">
      <formula>"BAJA"</formula>
    </cfRule>
    <cfRule type="cellIs" dxfId="27" priority="65" operator="equal">
      <formula>"MEDIA"</formula>
    </cfRule>
    <cfRule type="cellIs" dxfId="26" priority="66" operator="equal">
      <formula>"ALTA"</formula>
    </cfRule>
  </conditionalFormatting>
  <conditionalFormatting sqref="AA244">
    <cfRule type="cellIs" dxfId="25" priority="67" operator="equal">
      <formula>"BAJA"</formula>
    </cfRule>
    <cfRule type="cellIs" dxfId="24" priority="68" operator="equal">
      <formula>"MEDIA"</formula>
    </cfRule>
    <cfRule type="cellIs" dxfId="23" priority="69" operator="equal">
      <formula>"ALTA"</formula>
    </cfRule>
  </conditionalFormatting>
  <conditionalFormatting sqref="AA245">
    <cfRule type="cellIs" dxfId="22" priority="70" operator="equal">
      <formula>"BAJA"</formula>
    </cfRule>
    <cfRule type="cellIs" dxfId="21" priority="71" operator="equal">
      <formula>"MEDIA"</formula>
    </cfRule>
    <cfRule type="cellIs" dxfId="20" priority="72" operator="equal">
      <formula>"ALTA"</formula>
    </cfRule>
  </conditionalFormatting>
  <conditionalFormatting sqref="AA313">
    <cfRule type="cellIs" dxfId="19" priority="73" operator="equal">
      <formula>"BAJA"</formula>
    </cfRule>
    <cfRule type="cellIs" dxfId="18" priority="74" operator="equal">
      <formula>"MEDIA"</formula>
    </cfRule>
    <cfRule type="cellIs" dxfId="17" priority="75" operator="equal">
      <formula>"ALTA"</formula>
    </cfRule>
  </conditionalFormatting>
  <conditionalFormatting sqref="AA443:AA444">
    <cfRule type="cellIs" dxfId="16" priority="76" operator="equal">
      <formula>"BAJA"</formula>
    </cfRule>
    <cfRule type="cellIs" dxfId="15" priority="77" operator="equal">
      <formula>"MEDIA"</formula>
    </cfRule>
    <cfRule type="cellIs" dxfId="14" priority="78" operator="equal">
      <formula>"ALTA"</formula>
    </cfRule>
  </conditionalFormatting>
  <conditionalFormatting sqref="AA319:AA348">
    <cfRule type="cellIs" dxfId="13" priority="79" operator="equal">
      <formula>"BAJA"</formula>
    </cfRule>
    <cfRule type="cellIs" dxfId="12" priority="80" operator="equal">
      <formula>"MEDIA"</formula>
    </cfRule>
    <cfRule type="cellIs" dxfId="11" priority="81" operator="equal">
      <formula>"ALTA"</formula>
    </cfRule>
  </conditionalFormatting>
  <conditionalFormatting sqref="AA26">
    <cfRule type="cellIs" dxfId="10" priority="82" operator="equal">
      <formula>"BAJA"</formula>
    </cfRule>
    <cfRule type="cellIs" dxfId="9" priority="83" operator="equal">
      <formula>"MEDIA"</formula>
    </cfRule>
    <cfRule type="cellIs" dxfId="8" priority="84" operator="equal">
      <formula>"ALTA"</formula>
    </cfRule>
  </conditionalFormatting>
  <conditionalFormatting sqref="A10:A417">
    <cfRule type="duplicateValues" dxfId="7" priority="85"/>
  </conditionalFormatting>
  <conditionalFormatting sqref="AA418:AA423">
    <cfRule type="cellIs" dxfId="6" priority="86" operator="equal">
      <formula>"BAJA"</formula>
    </cfRule>
    <cfRule type="cellIs" dxfId="5" priority="87" operator="equal">
      <formula>"MEDIA"</formula>
    </cfRule>
    <cfRule type="cellIs" dxfId="4" priority="88" operator="equal">
      <formula>"ALTA"</formula>
    </cfRule>
  </conditionalFormatting>
  <conditionalFormatting sqref="Z462:AA480 AA444:AA461">
    <cfRule type="cellIs" dxfId="3" priority="89" operator="equal">
      <formula>"BAJA"</formula>
    </cfRule>
    <cfRule type="cellIs" dxfId="2" priority="90" operator="equal">
      <formula>"MEDIA"</formula>
    </cfRule>
    <cfRule type="cellIs" dxfId="1" priority="91" operator="equal">
      <formula>"ALTA"</formula>
    </cfRule>
  </conditionalFormatting>
  <conditionalFormatting sqref="A482:A1048576 A1:A480">
    <cfRule type="cellIs" dxfId="0" priority="92" operator="equal">
      <formula>0</formula>
    </cfRule>
  </conditionalFormatting>
  <hyperlinks>
    <hyperlink ref="S52" r:id="rId1" xr:uid="{645E2C73-7F4E-4E0A-A4A3-CFB74B1FBD48}"/>
    <hyperlink ref="S53" r:id="rId2" xr:uid="{8A38086A-8F65-4C15-AD77-EB30F4BA5D10}"/>
    <hyperlink ref="S54" r:id="rId3" xr:uid="{5A50FC63-5D4C-4824-8EDF-5D9F8047C5B0}"/>
    <hyperlink ref="S55" r:id="rId4" xr:uid="{3A20D27C-CF21-4999-B95F-82CD321495D5}"/>
    <hyperlink ref="S56" r:id="rId5" xr:uid="{D6809DFA-7DB8-490C-9A58-06A848F5704F}"/>
    <hyperlink ref="Q153" r:id="rId6" xr:uid="{C53F1F35-0BC7-4A1F-BFD4-B94F9A3A5B5D}"/>
    <hyperlink ref="Q157" r:id="rId7" xr:uid="{416B4CA9-1E4E-45B5-ADD0-ED926C373044}"/>
    <hyperlink ref="Q164" r:id="rId8" xr:uid="{2759808C-1932-41B6-AC0C-07C58D87EBB5}"/>
    <hyperlink ref="S165" r:id="rId9" xr:uid="{C723F7F0-D0C5-43F9-85B7-BAED71B35D9B}"/>
    <hyperlink ref="S166" r:id="rId10" xr:uid="{499CE542-96BE-456D-9B8F-96E43A3A0056}"/>
    <hyperlink ref="S167" r:id="rId11" xr:uid="{09C8ABB8-B765-40E3-9CE4-F9F57144EA19}"/>
    <hyperlink ref="S168" r:id="rId12" xr:uid="{CCB8F835-6166-40F2-BB17-0F0B53B14E57}"/>
    <hyperlink ref="S169" r:id="rId13" xr:uid="{029F6E33-88E1-42C6-B19F-97FBBFBFDC06}"/>
    <hyperlink ref="S170" r:id="rId14" xr:uid="{A6ADA8A9-D1AB-44AA-8A24-10DDC83E3659}"/>
    <hyperlink ref="S171" r:id="rId15" xr:uid="{EE0CD3F3-457B-4D0C-BBAC-1C11479CF785}"/>
    <hyperlink ref="S172" r:id="rId16" xr:uid="{3C0223D5-165C-4BEF-9D9B-41E37527B4EC}"/>
    <hyperlink ref="S176" r:id="rId17" xr:uid="{947D874C-6190-4D40-8BB7-02FD4787B9AD}"/>
    <hyperlink ref="D359" r:id="rId18" xr:uid="{2C389586-BEEA-433E-90B7-CF40F840468B}"/>
    <hyperlink ref="D360" r:id="rId19" xr:uid="{2C5ED8DB-A90D-48F4-B445-009198CCE7D8}"/>
    <hyperlink ref="D361" r:id="rId20" xr:uid="{9BBDA916-DD1C-45E2-8F10-CC7E6C82895E}"/>
    <hyperlink ref="D362" r:id="rId21" xr:uid="{2E105BC7-23C5-4B6A-BABC-296DBECB84D4}"/>
    <hyperlink ref="S395" r:id="rId22" xr:uid="{193FDBE6-661B-44C4-877B-1B5396851171}"/>
    <hyperlink ref="S396" r:id="rId23" xr:uid="{5DFAAB57-815E-4F49-B528-6F63AE3F18E3}"/>
    <hyperlink ref="S397" r:id="rId24" xr:uid="{169E064D-A4D9-4DFE-94FF-58CAF39A78E4}"/>
    <hyperlink ref="S398" r:id="rId25" xr:uid="{546B7745-5C86-4E30-A6A4-1828516483A0}"/>
    <hyperlink ref="S399" r:id="rId26" xr:uid="{78691C73-16E9-4457-A560-0C1D66F763BE}"/>
    <hyperlink ref="S400" r:id="rId27" xr:uid="{73E53049-5F5B-43E7-8C48-3D7ACF202FFF}"/>
    <hyperlink ref="S401" r:id="rId28" xr:uid="{7E27A2B7-DB4E-46B2-BF29-762E28712121}"/>
    <hyperlink ref="S402" r:id="rId29" xr:uid="{0BDEBD5C-4A95-494D-98BB-9D001B854EF1}"/>
    <hyperlink ref="S403" r:id="rId30" xr:uid="{134B4183-930D-4D77-9559-E94CBD47F15B}"/>
  </hyperlinks>
  <pageMargins left="0.7" right="0.7" top="0.75" bottom="0.75" header="0.511811023622047" footer="0.511811023622047"/>
  <pageSetup fitToHeight="0" orientation="landscape" horizontalDpi="300" verticalDpi="300"/>
  <drawing r:id="rId31"/>
  <legacyDrawing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zoomScale="90" zoomScaleNormal="85" zoomScaleSheetLayoutView="90" workbookViewId="0">
      <selection activeCell="A81" sqref="A81"/>
    </sheetView>
  </sheetViews>
  <sheetFormatPr baseColWidth="10" defaultColWidth="10.85546875" defaultRowHeight="15"/>
  <cols>
    <col min="1" max="1" width="41.85546875" style="131" customWidth="1"/>
    <col min="2" max="2" width="75.140625" style="131" customWidth="1"/>
    <col min="3" max="3" width="10.85546875" style="58"/>
    <col min="4" max="4" width="19.85546875" style="131" customWidth="1"/>
    <col min="5" max="5" width="77.28515625" style="131" customWidth="1"/>
    <col min="6" max="16384" width="10.85546875" style="58"/>
  </cols>
  <sheetData>
    <row r="1" spans="1:2" ht="15.75">
      <c r="A1" s="1134" t="s">
        <v>440</v>
      </c>
      <c r="B1" s="1134"/>
    </row>
    <row r="2" spans="1:2" ht="15.75">
      <c r="A2" s="132" t="s">
        <v>421</v>
      </c>
      <c r="B2" s="133" t="s">
        <v>441</v>
      </c>
    </row>
    <row r="3" spans="1:2" ht="15.75">
      <c r="A3" s="1133" t="s">
        <v>442</v>
      </c>
      <c r="B3" s="135" t="s">
        <v>443</v>
      </c>
    </row>
    <row r="4" spans="1:2" ht="15.75">
      <c r="A4" s="1133"/>
      <c r="B4" s="135" t="s">
        <v>444</v>
      </c>
    </row>
    <row r="5" spans="1:2" ht="15.75">
      <c r="A5" s="1133" t="s">
        <v>445</v>
      </c>
      <c r="B5" s="135" t="s">
        <v>446</v>
      </c>
    </row>
    <row r="6" spans="1:2" ht="15.75">
      <c r="A6" s="1133"/>
      <c r="B6" s="135" t="s">
        <v>447</v>
      </c>
    </row>
    <row r="7" spans="1:2" ht="15.75">
      <c r="A7" s="1133" t="s">
        <v>448</v>
      </c>
      <c r="B7" s="135" t="s">
        <v>449</v>
      </c>
    </row>
    <row r="8" spans="1:2" ht="15.75">
      <c r="A8" s="1133"/>
      <c r="B8" s="135" t="s">
        <v>450</v>
      </c>
    </row>
    <row r="9" spans="1:2" ht="15.75">
      <c r="A9" s="1133" t="s">
        <v>451</v>
      </c>
      <c r="B9" s="135" t="s">
        <v>452</v>
      </c>
    </row>
    <row r="10" spans="1:2" ht="15.75">
      <c r="A10" s="1133"/>
      <c r="B10" s="135" t="s">
        <v>453</v>
      </c>
    </row>
    <row r="11" spans="1:2" ht="15.75">
      <c r="A11" s="1133" t="s">
        <v>454</v>
      </c>
      <c r="B11" s="135" t="s">
        <v>455</v>
      </c>
    </row>
    <row r="12" spans="1:2" ht="15.75">
      <c r="A12" s="1133"/>
      <c r="B12" s="135" t="s">
        <v>456</v>
      </c>
    </row>
    <row r="13" spans="1:2" ht="15.75">
      <c r="A13" s="1133" t="s">
        <v>457</v>
      </c>
      <c r="B13" s="135" t="s">
        <v>458</v>
      </c>
    </row>
    <row r="14" spans="1:2" ht="15.75">
      <c r="A14" s="1133"/>
      <c r="B14" s="135" t="s">
        <v>459</v>
      </c>
    </row>
    <row r="15" spans="1:2" ht="15.75">
      <c r="A15" s="1133"/>
      <c r="B15" s="135" t="s">
        <v>460</v>
      </c>
    </row>
    <row r="16" spans="1:2" ht="15.75">
      <c r="A16" s="1133"/>
      <c r="B16" s="135" t="s">
        <v>461</v>
      </c>
    </row>
    <row r="17" spans="1:3" ht="15.75">
      <c r="A17" s="1133"/>
      <c r="B17" s="135" t="s">
        <v>462</v>
      </c>
    </row>
    <row r="18" spans="1:3" ht="15.75">
      <c r="A18" s="1138" t="s">
        <v>1017</v>
      </c>
      <c r="B18" s="135" t="s">
        <v>463</v>
      </c>
    </row>
    <row r="19" spans="1:3" ht="15.75">
      <c r="A19" s="1139"/>
      <c r="B19" s="135" t="s">
        <v>464</v>
      </c>
    </row>
    <row r="20" spans="1:3" ht="15.75">
      <c r="A20" s="1133" t="s">
        <v>465</v>
      </c>
      <c r="B20" s="135" t="s">
        <v>466</v>
      </c>
    </row>
    <row r="21" spans="1:3" ht="15.75">
      <c r="A21" s="1133"/>
      <c r="B21" s="135" t="s">
        <v>467</v>
      </c>
    </row>
    <row r="22" spans="1:3">
      <c r="A22" s="137" t="s">
        <v>508</v>
      </c>
    </row>
    <row r="23" spans="1:3" ht="15.75">
      <c r="A23" s="138"/>
    </row>
    <row r="25" spans="1:3" s="131" customFormat="1" ht="15.75">
      <c r="A25" s="1137" t="s">
        <v>468</v>
      </c>
      <c r="B25" s="1137"/>
      <c r="C25" s="58"/>
    </row>
    <row r="26" spans="1:3" s="131" customFormat="1" ht="15.75">
      <c r="A26" s="132" t="s">
        <v>421</v>
      </c>
      <c r="B26" s="134" t="s">
        <v>469</v>
      </c>
      <c r="C26" s="58"/>
    </row>
    <row r="27" spans="1:3" s="131" customFormat="1" ht="15.75">
      <c r="A27" s="1135" t="s">
        <v>353</v>
      </c>
      <c r="B27" s="136" t="s">
        <v>470</v>
      </c>
      <c r="C27" s="58"/>
    </row>
    <row r="28" spans="1:3" s="131" customFormat="1" ht="15.75">
      <c r="A28" s="1135"/>
      <c r="B28" s="136" t="s">
        <v>471</v>
      </c>
      <c r="C28" s="58"/>
    </row>
    <row r="29" spans="1:3" s="131" customFormat="1" ht="15.75">
      <c r="A29" s="1135"/>
      <c r="B29" s="136" t="s">
        <v>472</v>
      </c>
      <c r="C29" s="58"/>
    </row>
    <row r="30" spans="1:3" s="131" customFormat="1" ht="15.75">
      <c r="A30" s="1135"/>
      <c r="B30" s="136" t="s">
        <v>473</v>
      </c>
      <c r="C30" s="58"/>
    </row>
    <row r="31" spans="1:3" s="131" customFormat="1" ht="15.75">
      <c r="A31" s="1135"/>
      <c r="B31" s="136" t="s">
        <v>474</v>
      </c>
      <c r="C31" s="58"/>
    </row>
    <row r="32" spans="1:3" s="131" customFormat="1" ht="15.75">
      <c r="A32" s="1135"/>
      <c r="B32" s="136" t="s">
        <v>475</v>
      </c>
      <c r="C32" s="58"/>
    </row>
    <row r="33" spans="1:4" s="131" customFormat="1" ht="15.75">
      <c r="A33" s="1135"/>
      <c r="B33" s="136" t="s">
        <v>476</v>
      </c>
      <c r="C33" s="58"/>
      <c r="D33" s="139"/>
    </row>
    <row r="34" spans="1:4" s="131" customFormat="1" ht="15.75">
      <c r="A34" s="1135" t="s">
        <v>354</v>
      </c>
      <c r="B34" s="136" t="s">
        <v>477</v>
      </c>
      <c r="C34" s="58"/>
    </row>
    <row r="35" spans="1:4" s="131" customFormat="1" ht="15.75">
      <c r="A35" s="1135"/>
      <c r="B35" s="136" t="s">
        <v>478</v>
      </c>
      <c r="C35" s="58"/>
    </row>
    <row r="36" spans="1:4" s="131" customFormat="1" ht="15.75">
      <c r="A36" s="1135"/>
      <c r="B36" s="136" t="s">
        <v>479</v>
      </c>
      <c r="C36" s="58"/>
    </row>
    <row r="37" spans="1:4" s="131" customFormat="1" ht="15.75">
      <c r="A37" s="1135"/>
      <c r="B37" s="136" t="s">
        <v>480</v>
      </c>
      <c r="C37" s="58"/>
    </row>
    <row r="38" spans="1:4" s="131" customFormat="1" ht="15.75">
      <c r="A38" s="1135"/>
      <c r="B38" s="136" t="s">
        <v>481</v>
      </c>
      <c r="C38" s="58"/>
    </row>
    <row r="39" spans="1:4" s="131" customFormat="1" ht="15.75">
      <c r="A39" s="1135"/>
      <c r="B39" s="136" t="s">
        <v>482</v>
      </c>
      <c r="C39" s="58"/>
    </row>
    <row r="40" spans="1:4" s="131" customFormat="1" ht="15.75">
      <c r="A40" s="1135"/>
      <c r="B40" s="136" t="s">
        <v>483</v>
      </c>
      <c r="C40" s="58"/>
    </row>
    <row r="41" spans="1:4" s="131" customFormat="1" ht="15.75">
      <c r="A41" s="1135"/>
      <c r="B41" s="136" t="s">
        <v>484</v>
      </c>
      <c r="C41" s="58"/>
    </row>
    <row r="42" spans="1:4" s="131" customFormat="1" ht="15.75">
      <c r="A42" s="1135"/>
      <c r="B42" s="136" t="s">
        <v>485</v>
      </c>
      <c r="C42" s="58"/>
    </row>
    <row r="43" spans="1:4" s="131" customFormat="1" ht="15.75">
      <c r="A43" s="1135"/>
      <c r="B43" s="136" t="s">
        <v>486</v>
      </c>
      <c r="C43" s="58"/>
    </row>
    <row r="44" spans="1:4" s="131" customFormat="1" ht="15.75">
      <c r="A44" s="1135" t="s">
        <v>355</v>
      </c>
      <c r="B44" s="136" t="s">
        <v>487</v>
      </c>
      <c r="C44" s="58"/>
    </row>
    <row r="45" spans="1:4" s="131" customFormat="1" ht="15.75">
      <c r="A45" s="1135"/>
      <c r="B45" s="136" t="s">
        <v>488</v>
      </c>
      <c r="C45" s="58"/>
    </row>
    <row r="46" spans="1:4" s="131" customFormat="1" ht="15.75">
      <c r="A46" s="1135"/>
      <c r="B46" s="136" t="s">
        <v>489</v>
      </c>
      <c r="C46" s="58"/>
    </row>
    <row r="47" spans="1:4" s="131" customFormat="1" ht="15.75">
      <c r="A47" s="1135"/>
      <c r="B47" s="136" t="s">
        <v>490</v>
      </c>
      <c r="C47" s="58"/>
    </row>
    <row r="48" spans="1:4" s="131" customFormat="1" ht="15.75">
      <c r="A48" s="1135"/>
      <c r="B48" s="136" t="s">
        <v>491</v>
      </c>
      <c r="C48" s="58"/>
    </row>
    <row r="49" spans="1:3" s="131" customFormat="1" ht="15.75">
      <c r="A49" s="1135" t="s">
        <v>357</v>
      </c>
      <c r="B49" s="136" t="s">
        <v>492</v>
      </c>
      <c r="C49" s="58"/>
    </row>
    <row r="50" spans="1:3" s="131" customFormat="1" ht="15.75">
      <c r="A50" s="1135"/>
      <c r="B50" s="136" t="s">
        <v>493</v>
      </c>
      <c r="C50" s="58"/>
    </row>
    <row r="51" spans="1:3" s="131" customFormat="1" ht="15.75">
      <c r="A51" s="1135"/>
      <c r="B51" s="136" t="s">
        <v>494</v>
      </c>
      <c r="C51" s="58"/>
    </row>
    <row r="52" spans="1:3" s="131" customFormat="1" ht="15.75">
      <c r="A52" s="1135"/>
      <c r="B52" s="136" t="s">
        <v>495</v>
      </c>
      <c r="C52" s="58"/>
    </row>
    <row r="53" spans="1:3" s="131" customFormat="1" ht="15.75">
      <c r="A53" s="1135"/>
      <c r="B53" s="136" t="s">
        <v>496</v>
      </c>
      <c r="C53" s="58"/>
    </row>
    <row r="54" spans="1:3" s="131" customFormat="1" ht="15.75">
      <c r="A54" s="1136" t="s">
        <v>497</v>
      </c>
      <c r="B54" s="136" t="s">
        <v>498</v>
      </c>
      <c r="C54" s="58"/>
    </row>
    <row r="55" spans="1:3" s="131" customFormat="1" ht="15.75">
      <c r="A55" s="1136"/>
      <c r="B55" s="136" t="s">
        <v>499</v>
      </c>
      <c r="C55" s="58"/>
    </row>
    <row r="56" spans="1:3" s="131" customFormat="1" ht="15.75">
      <c r="A56" s="1136"/>
      <c r="B56" s="136" t="s">
        <v>500</v>
      </c>
      <c r="C56" s="58"/>
    </row>
    <row r="57" spans="1:3" s="131" customFormat="1" ht="15.75">
      <c r="A57" s="1136"/>
      <c r="B57" s="136" t="s">
        <v>501</v>
      </c>
      <c r="C57" s="58"/>
    </row>
    <row r="58" spans="1:3" s="131" customFormat="1" ht="15.75">
      <c r="A58" s="1136" t="s">
        <v>358</v>
      </c>
      <c r="B58" s="136" t="s">
        <v>502</v>
      </c>
      <c r="C58" s="58"/>
    </row>
    <row r="59" spans="1:3" s="131" customFormat="1" ht="15.75">
      <c r="A59" s="1136"/>
      <c r="B59" s="136" t="s">
        <v>503</v>
      </c>
      <c r="C59" s="58"/>
    </row>
    <row r="60" spans="1:3" s="131" customFormat="1" ht="15.75">
      <c r="A60" s="1136"/>
      <c r="B60" s="136" t="s">
        <v>504</v>
      </c>
      <c r="C60" s="58"/>
    </row>
    <row r="61" spans="1:3" s="131" customFormat="1" ht="15.75">
      <c r="A61" s="1136"/>
      <c r="B61" s="136" t="s">
        <v>505</v>
      </c>
      <c r="C61" s="58"/>
    </row>
    <row r="62" spans="1:3" s="131" customFormat="1" ht="15.75">
      <c r="A62" s="1136"/>
      <c r="B62" s="136" t="s">
        <v>506</v>
      </c>
      <c r="C62" s="58"/>
    </row>
    <row r="63" spans="1:3" s="131" customFormat="1" ht="63">
      <c r="A63" s="1136"/>
      <c r="B63" s="136" t="s">
        <v>507</v>
      </c>
      <c r="C63" s="58"/>
    </row>
    <row r="64" spans="1:3" s="131" customFormat="1">
      <c r="A64" s="137" t="s">
        <v>509</v>
      </c>
      <c r="C64" s="58"/>
    </row>
  </sheetData>
  <mergeCells count="16">
    <mergeCell ref="A44:A48"/>
    <mergeCell ref="A49:A53"/>
    <mergeCell ref="A54:A57"/>
    <mergeCell ref="A58:A63"/>
    <mergeCell ref="A13:A17"/>
    <mergeCell ref="A20:A21"/>
    <mergeCell ref="A25:B25"/>
    <mergeCell ref="A27:A33"/>
    <mergeCell ref="A34:A43"/>
    <mergeCell ref="A18:A19"/>
    <mergeCell ref="A11:A12"/>
    <mergeCell ref="A1:B1"/>
    <mergeCell ref="A3:A4"/>
    <mergeCell ref="A5:A6"/>
    <mergeCell ref="A7:A8"/>
    <mergeCell ref="A9:A10"/>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5" ma:contentTypeDescription="Create a new document." ma:contentTypeScope="" ma:versionID="8adfbfff63a7ab999e6a89cf809b6f0a">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9d6cdf645370c95d635eaf08d069654"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element ref="ns3:_activity" minOccurs="0"/>
                <xsd:element ref="ns3:MediaServiceDateTaken" minOccurs="0"/>
                <xsd:element ref="ns3:MediaServiceObjectDetectorVersion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Props1.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2.xml><?xml version="1.0" encoding="utf-8"?>
<ds:datastoreItem xmlns:ds="http://schemas.openxmlformats.org/officeDocument/2006/customXml" ds:itemID="{54202245-2728-4B00-B52D-1F19B25DF1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C3030F-48FC-4630-AF9B-1077D288C82A}">
  <ds:schemaRefs>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elements/1.1/"/>
    <ds:schemaRef ds:uri="http://purl.org/dc/terms/"/>
    <ds:schemaRef ds:uri="http://schemas.microsoft.com/office/infopath/2007/PartnerControls"/>
    <ds:schemaRef ds:uri="cc8d6b41-3058-4047-91e6-52920bca3768"/>
    <ds:schemaRef ds:uri="c63aeb66-ec7a-465a-96a4-8a96d108434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15</vt:i4>
      </vt:variant>
    </vt:vector>
  </HeadingPairs>
  <TitlesOfParts>
    <vt:vector size="34" baseType="lpstr">
      <vt:lpstr>INSTRUCCIONES</vt:lpstr>
      <vt:lpstr>SEGUIMIENTO MAPA DE RIESGOS  </vt:lpstr>
      <vt:lpstr>Listados Datos</vt:lpstr>
      <vt:lpstr>ActivosDeInformación</vt:lpstr>
      <vt:lpstr>Matriz Calor Inherente RGyRSI</vt:lpstr>
      <vt:lpstr>Matriz Calor Residual RGyRSI</vt:lpstr>
      <vt:lpstr>IMPACTO CORRUPCIÓN</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'Inventario de activos de inf'!_FilterDatabase</vt:lpstr>
      <vt:lpstr>ActivosDeInformación!_FilterDatabase_0</vt:lpstr>
      <vt:lpstr>'Inventario de activos de inf'!_FilterDatabase_0</vt:lpstr>
      <vt:lpstr>'Amanezas y Vulnera Seg. Digital'!Área_de_impresión</vt:lpstr>
      <vt:lpstr>'Clases de Riesgos'!Área_de_impresión</vt:lpstr>
      <vt:lpstr>'EJEMPLO CONTROLES'!Área_de_impresión</vt:lpstr>
      <vt:lpstr>'IMPACTO CORRUPCIÓN'!Área_de_impresión</vt:lpstr>
      <vt:lpstr>INSTRUCCIONES!Área_de_impresión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INSTRUCCIONES!Títulos_a_imprimir</vt:lpstr>
      <vt:lpstr>'SEGUIMIENTO MAPA DE RIESGOS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Marco Alejandro Guerra Venegas</cp:lastModifiedBy>
  <cp:lastPrinted>2023-09-13T19:29:37Z</cp:lastPrinted>
  <dcterms:created xsi:type="dcterms:W3CDTF">2018-01-09T21:04:09Z</dcterms:created>
  <dcterms:modified xsi:type="dcterms:W3CDTF">2023-09-26T21:44:34Z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y fmtid="{D5CDD505-2E9C-101B-9397-08002B2CF9AE}" pid="3" name="MediaServiceImageTags">
    <vt:lpwstr/>
  </property>
</Properties>
</file>